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filterPrivacy="1" defaultThemeVersion="124226"/>
  <xr:revisionPtr revIDLastSave="0" documentId="8_{5BB847AC-201A-4516-A7DD-663D79073B8C}" xr6:coauthVersionLast="47" xr6:coauthVersionMax="47" xr10:uidLastSave="{00000000-0000-0000-0000-000000000000}"/>
  <bookViews>
    <workbookView xWindow="-24110" yWindow="-110" windowWidth="24220" windowHeight="13120" tabRatio="935" firstSheet="11" activeTab="11" xr2:uid="{00000000-000D-0000-FFFF-FFFF00000000}"/>
  </bookViews>
  <sheets>
    <sheet name="NOTES" sheetId="14" state="hidden" r:id="rId1"/>
    <sheet name="Source - Master DB Debt" sheetId="13" state="hidden" r:id="rId2"/>
    <sheet name="Support - Master DB Debt" sheetId="6" state="hidden" r:id="rId3"/>
    <sheet name="2016 - Source" sheetId="3" state="hidden" r:id="rId4"/>
    <sheet name="2016 - Support" sheetId="4" state="hidden" r:id="rId5"/>
    <sheet name="Budget Source" sheetId="1" state="hidden" r:id="rId6"/>
    <sheet name="Budget Support" sheetId="2" state="hidden" r:id="rId7"/>
    <sheet name=" CB Source" sheetId="9" state="hidden" r:id="rId8"/>
    <sheet name=" CB Support" sheetId="10" state="hidden" r:id="rId9"/>
    <sheet name="Support I" sheetId="5" state="hidden" r:id="rId10"/>
    <sheet name="Support II" sheetId="7" state="hidden" r:id="rId11"/>
    <sheet name="Main" sheetId="8" r:id="rId12"/>
  </sheets>
  <definedNames>
    <definedName name="_xlnm._FilterDatabase" localSheetId="7" hidden="1">' CB Source'!$A$1:$N$11500</definedName>
    <definedName name="_xlnm._FilterDatabase" localSheetId="8" hidden="1">' CB Support'!$A$1:$F$338</definedName>
    <definedName name="_xlnm._FilterDatabase" localSheetId="3" hidden="1">'2016 - Source'!$A$1:$K$2200</definedName>
    <definedName name="_xlnm._FilterDatabase" localSheetId="4" hidden="1">'2016 - Support'!$A$1:$H$1900</definedName>
    <definedName name="_xlnm._FilterDatabase" localSheetId="5" hidden="1">'Budget Source'!$A$1:$K$1500</definedName>
    <definedName name="_xlnm._FilterDatabase" localSheetId="6" hidden="1">'Budget Support'!$A$1:$S$1499</definedName>
    <definedName name="_xlnm._FilterDatabase" localSheetId="2" hidden="1">'Support - Master DB Debt'!$A$4:$Q$2994</definedName>
    <definedName name="_xlnm._FilterDatabase" localSheetId="9" hidden="1">'Support I'!$A$2:$L$339</definedName>
    <definedName name="a">'Support I'!$A$3:$L$20000</definedName>
    <definedName name="_xlnm.Print_Area" localSheetId="11">Main!$B:$L</definedName>
    <definedName name="Year">NOTES!$A$1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6" i="8" l="1"/>
  <c r="B36" i="8" s="1"/>
  <c r="A24" i="8"/>
  <c r="A21" i="8"/>
  <c r="A18" i="8"/>
  <c r="K33" i="8"/>
  <c r="J33" i="8"/>
  <c r="F32" i="8"/>
  <c r="B29" i="8"/>
  <c r="A29" i="8" s="1"/>
  <c r="B18" i="8"/>
  <c r="B21" i="8"/>
  <c r="I3" i="2"/>
  <c r="J3" i="2"/>
  <c r="I4" i="2"/>
  <c r="J4" i="2"/>
  <c r="I5" i="2"/>
  <c r="J5" i="2"/>
  <c r="I6" i="2"/>
  <c r="J6" i="2"/>
  <c r="I7" i="2"/>
  <c r="J7" i="2"/>
  <c r="I8" i="2"/>
  <c r="J8" i="2"/>
  <c r="I9" i="2"/>
  <c r="J9" i="2"/>
  <c r="I10" i="2"/>
  <c r="J10" i="2"/>
  <c r="I11" i="2"/>
  <c r="J11" i="2"/>
  <c r="I12" i="2"/>
  <c r="J12" i="2"/>
  <c r="I13" i="2"/>
  <c r="J13" i="2"/>
  <c r="I14" i="2"/>
  <c r="J14" i="2"/>
  <c r="I15" i="2"/>
  <c r="J15" i="2"/>
  <c r="I16" i="2"/>
  <c r="J16" i="2"/>
  <c r="I17" i="2"/>
  <c r="J17" i="2"/>
  <c r="I18" i="2"/>
  <c r="J18" i="2"/>
  <c r="I19" i="2"/>
  <c r="J19" i="2"/>
  <c r="I20" i="2"/>
  <c r="J20" i="2"/>
  <c r="I21" i="2"/>
  <c r="J21" i="2"/>
  <c r="I22" i="2"/>
  <c r="J22" i="2"/>
  <c r="I23" i="2"/>
  <c r="J23" i="2"/>
  <c r="I24" i="2"/>
  <c r="J24" i="2"/>
  <c r="I25" i="2"/>
  <c r="J25" i="2"/>
  <c r="I26" i="2"/>
  <c r="J26" i="2"/>
  <c r="I27" i="2"/>
  <c r="J27" i="2"/>
  <c r="I28" i="2"/>
  <c r="J28" i="2"/>
  <c r="I29" i="2"/>
  <c r="J29" i="2"/>
  <c r="I30" i="2"/>
  <c r="J30" i="2"/>
  <c r="I31" i="2"/>
  <c r="J31" i="2"/>
  <c r="I32" i="2"/>
  <c r="J32" i="2"/>
  <c r="I33" i="2"/>
  <c r="J33" i="2"/>
  <c r="I34" i="2"/>
  <c r="J34" i="2"/>
  <c r="I35" i="2"/>
  <c r="J35" i="2"/>
  <c r="I36" i="2"/>
  <c r="J36" i="2"/>
  <c r="I37" i="2"/>
  <c r="J37" i="2"/>
  <c r="I38" i="2"/>
  <c r="J38" i="2"/>
  <c r="I39" i="2"/>
  <c r="J39" i="2"/>
  <c r="I40" i="2"/>
  <c r="J40" i="2"/>
  <c r="I41" i="2"/>
  <c r="J41" i="2"/>
  <c r="I42" i="2"/>
  <c r="J42" i="2"/>
  <c r="I43" i="2"/>
  <c r="J43" i="2"/>
  <c r="I44" i="2"/>
  <c r="J44" i="2"/>
  <c r="I45" i="2"/>
  <c r="J45" i="2"/>
  <c r="I46" i="2"/>
  <c r="J46" i="2"/>
  <c r="I47" i="2"/>
  <c r="J47" i="2"/>
  <c r="I48" i="2"/>
  <c r="J48" i="2"/>
  <c r="I49" i="2"/>
  <c r="J49" i="2"/>
  <c r="I50" i="2"/>
  <c r="J50" i="2"/>
  <c r="I51" i="2"/>
  <c r="J51" i="2"/>
  <c r="I52" i="2"/>
  <c r="J52" i="2"/>
  <c r="I53" i="2"/>
  <c r="J53" i="2"/>
  <c r="I54" i="2"/>
  <c r="J54" i="2"/>
  <c r="I55" i="2"/>
  <c r="J55" i="2"/>
  <c r="I56" i="2"/>
  <c r="J56" i="2"/>
  <c r="I57" i="2"/>
  <c r="J57" i="2"/>
  <c r="I58" i="2"/>
  <c r="J58" i="2"/>
  <c r="I59" i="2"/>
  <c r="J59" i="2"/>
  <c r="I60" i="2"/>
  <c r="J60" i="2"/>
  <c r="I61" i="2"/>
  <c r="J61" i="2"/>
  <c r="I62" i="2"/>
  <c r="J62" i="2"/>
  <c r="I63" i="2"/>
  <c r="J63" i="2"/>
  <c r="I64" i="2"/>
  <c r="J64" i="2"/>
  <c r="I65" i="2"/>
  <c r="J65" i="2"/>
  <c r="I66" i="2"/>
  <c r="J66" i="2"/>
  <c r="I67" i="2"/>
  <c r="J67" i="2"/>
  <c r="I68" i="2"/>
  <c r="J68" i="2"/>
  <c r="I69" i="2"/>
  <c r="J69" i="2"/>
  <c r="I70" i="2"/>
  <c r="J70" i="2"/>
  <c r="I71" i="2"/>
  <c r="J71" i="2"/>
  <c r="I72" i="2"/>
  <c r="J72" i="2"/>
  <c r="I73" i="2"/>
  <c r="J73" i="2"/>
  <c r="I74" i="2"/>
  <c r="J74" i="2"/>
  <c r="I75" i="2"/>
  <c r="J75" i="2"/>
  <c r="I76" i="2"/>
  <c r="J76" i="2"/>
  <c r="I77" i="2"/>
  <c r="J77" i="2"/>
  <c r="I78" i="2"/>
  <c r="J78" i="2"/>
  <c r="I79" i="2"/>
  <c r="J79" i="2"/>
  <c r="I80" i="2"/>
  <c r="J80" i="2"/>
  <c r="I81" i="2"/>
  <c r="J81" i="2"/>
  <c r="I82" i="2"/>
  <c r="J82" i="2"/>
  <c r="I83" i="2"/>
  <c r="J83" i="2"/>
  <c r="I84" i="2"/>
  <c r="J84" i="2"/>
  <c r="I85" i="2"/>
  <c r="J85" i="2"/>
  <c r="I86" i="2"/>
  <c r="J86" i="2"/>
  <c r="I87" i="2"/>
  <c r="J87" i="2"/>
  <c r="I88" i="2"/>
  <c r="J88" i="2"/>
  <c r="I89" i="2"/>
  <c r="J89" i="2"/>
  <c r="I90" i="2"/>
  <c r="J90" i="2"/>
  <c r="I91" i="2"/>
  <c r="J91" i="2"/>
  <c r="I92" i="2"/>
  <c r="J92" i="2"/>
  <c r="I93" i="2"/>
  <c r="J93" i="2"/>
  <c r="I94" i="2"/>
  <c r="J94" i="2"/>
  <c r="I95" i="2"/>
  <c r="J95" i="2"/>
  <c r="I96" i="2"/>
  <c r="J96" i="2"/>
  <c r="I97" i="2"/>
  <c r="J97" i="2"/>
  <c r="I98" i="2"/>
  <c r="J98" i="2"/>
  <c r="I99" i="2"/>
  <c r="J99" i="2"/>
  <c r="I100" i="2"/>
  <c r="J100" i="2"/>
  <c r="I101" i="2"/>
  <c r="J101" i="2"/>
  <c r="I102" i="2"/>
  <c r="J102" i="2"/>
  <c r="I103" i="2"/>
  <c r="J103" i="2"/>
  <c r="I104" i="2"/>
  <c r="J104" i="2"/>
  <c r="I105" i="2"/>
  <c r="J105" i="2"/>
  <c r="I106" i="2"/>
  <c r="J106" i="2"/>
  <c r="I107" i="2"/>
  <c r="J107" i="2"/>
  <c r="I108" i="2"/>
  <c r="J108" i="2"/>
  <c r="I109" i="2"/>
  <c r="J109" i="2"/>
  <c r="I110" i="2"/>
  <c r="J110" i="2"/>
  <c r="I111" i="2"/>
  <c r="J111" i="2"/>
  <c r="I112" i="2"/>
  <c r="J112" i="2"/>
  <c r="I113" i="2"/>
  <c r="J113" i="2"/>
  <c r="I114" i="2"/>
  <c r="J114" i="2"/>
  <c r="I115" i="2"/>
  <c r="J115" i="2"/>
  <c r="I116" i="2"/>
  <c r="J116" i="2"/>
  <c r="I117" i="2"/>
  <c r="J117" i="2"/>
  <c r="I118" i="2"/>
  <c r="J118" i="2"/>
  <c r="I119" i="2"/>
  <c r="J119" i="2"/>
  <c r="I120" i="2"/>
  <c r="J120" i="2"/>
  <c r="I121" i="2"/>
  <c r="J121" i="2"/>
  <c r="I122" i="2"/>
  <c r="J122" i="2"/>
  <c r="I123" i="2"/>
  <c r="J123" i="2"/>
  <c r="I124" i="2"/>
  <c r="J124" i="2"/>
  <c r="I125" i="2"/>
  <c r="J125" i="2"/>
  <c r="I126" i="2"/>
  <c r="J126" i="2"/>
  <c r="I127" i="2"/>
  <c r="J127" i="2"/>
  <c r="I128" i="2"/>
  <c r="J128" i="2"/>
  <c r="I129" i="2"/>
  <c r="J129" i="2"/>
  <c r="I130" i="2"/>
  <c r="J130" i="2"/>
  <c r="I131" i="2"/>
  <c r="J131" i="2"/>
  <c r="I132" i="2"/>
  <c r="J132" i="2"/>
  <c r="I133" i="2"/>
  <c r="J133" i="2"/>
  <c r="I134" i="2"/>
  <c r="J134" i="2"/>
  <c r="I135" i="2"/>
  <c r="J135" i="2"/>
  <c r="I136" i="2"/>
  <c r="J136" i="2"/>
  <c r="I137" i="2"/>
  <c r="J137" i="2"/>
  <c r="I138" i="2"/>
  <c r="J138" i="2"/>
  <c r="I139" i="2"/>
  <c r="J139" i="2"/>
  <c r="I140" i="2"/>
  <c r="J140" i="2"/>
  <c r="I141" i="2"/>
  <c r="J141" i="2"/>
  <c r="I142" i="2"/>
  <c r="J142" i="2"/>
  <c r="I143" i="2"/>
  <c r="J143" i="2"/>
  <c r="I144" i="2"/>
  <c r="J144" i="2"/>
  <c r="I145" i="2"/>
  <c r="J145" i="2"/>
  <c r="I146" i="2"/>
  <c r="J146" i="2"/>
  <c r="I147" i="2"/>
  <c r="J147" i="2"/>
  <c r="I148" i="2"/>
  <c r="J148" i="2"/>
  <c r="I149" i="2"/>
  <c r="J149" i="2"/>
  <c r="I150" i="2"/>
  <c r="J150" i="2"/>
  <c r="I151" i="2"/>
  <c r="J151" i="2"/>
  <c r="I152" i="2"/>
  <c r="J152" i="2"/>
  <c r="I153" i="2"/>
  <c r="J153" i="2"/>
  <c r="I154" i="2"/>
  <c r="J154" i="2"/>
  <c r="I155" i="2"/>
  <c r="J155" i="2"/>
  <c r="I156" i="2"/>
  <c r="J156" i="2"/>
  <c r="I157" i="2"/>
  <c r="J157" i="2"/>
  <c r="I158" i="2"/>
  <c r="J158" i="2"/>
  <c r="I159" i="2"/>
  <c r="J159" i="2"/>
  <c r="I160" i="2"/>
  <c r="J160" i="2"/>
  <c r="I161" i="2"/>
  <c r="J161" i="2"/>
  <c r="I162" i="2"/>
  <c r="J162" i="2"/>
  <c r="I163" i="2"/>
  <c r="J163" i="2"/>
  <c r="I164" i="2"/>
  <c r="J164" i="2"/>
  <c r="I165" i="2"/>
  <c r="J165" i="2"/>
  <c r="I166" i="2"/>
  <c r="J166" i="2"/>
  <c r="I167" i="2"/>
  <c r="J167" i="2"/>
  <c r="I168" i="2"/>
  <c r="J168" i="2"/>
  <c r="I169" i="2"/>
  <c r="J169" i="2"/>
  <c r="I170" i="2"/>
  <c r="J170" i="2"/>
  <c r="I171" i="2"/>
  <c r="J171" i="2"/>
  <c r="I172" i="2"/>
  <c r="J172" i="2"/>
  <c r="I173" i="2"/>
  <c r="J173" i="2"/>
  <c r="I174" i="2"/>
  <c r="J174" i="2"/>
  <c r="I175" i="2"/>
  <c r="J175" i="2"/>
  <c r="I176" i="2"/>
  <c r="J176" i="2"/>
  <c r="I177" i="2"/>
  <c r="J177" i="2"/>
  <c r="I178" i="2"/>
  <c r="J178" i="2"/>
  <c r="I179" i="2"/>
  <c r="J179" i="2"/>
  <c r="I180" i="2"/>
  <c r="J180" i="2"/>
  <c r="I181" i="2"/>
  <c r="J181" i="2"/>
  <c r="I182" i="2"/>
  <c r="J182" i="2"/>
  <c r="I183" i="2"/>
  <c r="J183" i="2"/>
  <c r="I184" i="2"/>
  <c r="J184" i="2"/>
  <c r="I185" i="2"/>
  <c r="J185" i="2"/>
  <c r="I186" i="2"/>
  <c r="J186" i="2"/>
  <c r="I187" i="2"/>
  <c r="J187" i="2"/>
  <c r="I188" i="2"/>
  <c r="J188" i="2"/>
  <c r="I189" i="2"/>
  <c r="J189" i="2"/>
  <c r="I190" i="2"/>
  <c r="J190" i="2"/>
  <c r="I191" i="2"/>
  <c r="J191" i="2"/>
  <c r="I192" i="2"/>
  <c r="J192" i="2"/>
  <c r="I193" i="2"/>
  <c r="J193" i="2"/>
  <c r="I194" i="2"/>
  <c r="J194" i="2"/>
  <c r="I195" i="2"/>
  <c r="J195" i="2"/>
  <c r="I196" i="2"/>
  <c r="J196" i="2"/>
  <c r="I197" i="2"/>
  <c r="J197" i="2"/>
  <c r="I198" i="2"/>
  <c r="J198" i="2"/>
  <c r="I199" i="2"/>
  <c r="J199" i="2"/>
  <c r="I200" i="2"/>
  <c r="J200" i="2"/>
  <c r="I201" i="2"/>
  <c r="J201" i="2"/>
  <c r="I202" i="2"/>
  <c r="J202" i="2"/>
  <c r="I203" i="2"/>
  <c r="J203" i="2"/>
  <c r="I204" i="2"/>
  <c r="J204" i="2"/>
  <c r="I205" i="2"/>
  <c r="J205" i="2"/>
  <c r="I206" i="2"/>
  <c r="J206" i="2"/>
  <c r="I207" i="2"/>
  <c r="J207" i="2"/>
  <c r="I208" i="2"/>
  <c r="J208" i="2"/>
  <c r="I209" i="2"/>
  <c r="J209" i="2"/>
  <c r="I210" i="2"/>
  <c r="J210" i="2"/>
  <c r="I211" i="2"/>
  <c r="J211" i="2"/>
  <c r="I212" i="2"/>
  <c r="J212" i="2"/>
  <c r="I213" i="2"/>
  <c r="J213" i="2"/>
  <c r="I214" i="2"/>
  <c r="J214" i="2"/>
  <c r="I215" i="2"/>
  <c r="J215" i="2"/>
  <c r="I216" i="2"/>
  <c r="J216" i="2"/>
  <c r="I217" i="2"/>
  <c r="J217" i="2"/>
  <c r="I218" i="2"/>
  <c r="J218" i="2"/>
  <c r="I219" i="2"/>
  <c r="J219" i="2"/>
  <c r="I220" i="2"/>
  <c r="J220" i="2"/>
  <c r="I221" i="2"/>
  <c r="J221" i="2"/>
  <c r="I222" i="2"/>
  <c r="J222" i="2"/>
  <c r="I223" i="2"/>
  <c r="J223" i="2"/>
  <c r="I224" i="2"/>
  <c r="J224" i="2"/>
  <c r="I225" i="2"/>
  <c r="J225" i="2"/>
  <c r="I226" i="2"/>
  <c r="J226" i="2"/>
  <c r="I227" i="2"/>
  <c r="J227" i="2"/>
  <c r="I228" i="2"/>
  <c r="J228" i="2"/>
  <c r="I229" i="2"/>
  <c r="J229" i="2"/>
  <c r="I230" i="2"/>
  <c r="J230" i="2"/>
  <c r="I231" i="2"/>
  <c r="J231" i="2"/>
  <c r="I232" i="2"/>
  <c r="J232" i="2"/>
  <c r="I233" i="2"/>
  <c r="J233" i="2"/>
  <c r="I234" i="2"/>
  <c r="J234" i="2"/>
  <c r="I235" i="2"/>
  <c r="J235" i="2"/>
  <c r="I236" i="2"/>
  <c r="J236" i="2"/>
  <c r="I237" i="2"/>
  <c r="J237" i="2"/>
  <c r="I238" i="2"/>
  <c r="J238" i="2"/>
  <c r="I239" i="2"/>
  <c r="J239" i="2"/>
  <c r="I240" i="2"/>
  <c r="J240" i="2"/>
  <c r="I241" i="2"/>
  <c r="J241" i="2"/>
  <c r="I242" i="2"/>
  <c r="J242" i="2"/>
  <c r="I243" i="2"/>
  <c r="J243" i="2"/>
  <c r="I244" i="2"/>
  <c r="J244" i="2"/>
  <c r="I245" i="2"/>
  <c r="J245" i="2"/>
  <c r="I246" i="2"/>
  <c r="J246" i="2"/>
  <c r="I247" i="2"/>
  <c r="J247" i="2"/>
  <c r="I248" i="2"/>
  <c r="J248" i="2"/>
  <c r="I249" i="2"/>
  <c r="J249" i="2"/>
  <c r="I250" i="2"/>
  <c r="J250" i="2"/>
  <c r="I251" i="2"/>
  <c r="J251" i="2"/>
  <c r="I252" i="2"/>
  <c r="J252" i="2"/>
  <c r="I253" i="2"/>
  <c r="J253" i="2"/>
  <c r="I254" i="2"/>
  <c r="J254" i="2"/>
  <c r="I255" i="2"/>
  <c r="J255" i="2"/>
  <c r="I256" i="2"/>
  <c r="J256" i="2"/>
  <c r="I257" i="2"/>
  <c r="J257" i="2"/>
  <c r="I258" i="2"/>
  <c r="J258" i="2"/>
  <c r="I259" i="2"/>
  <c r="J259" i="2"/>
  <c r="I260" i="2"/>
  <c r="J260" i="2"/>
  <c r="I261" i="2"/>
  <c r="J261" i="2"/>
  <c r="I262" i="2"/>
  <c r="J262" i="2"/>
  <c r="I263" i="2"/>
  <c r="J263" i="2"/>
  <c r="I264" i="2"/>
  <c r="J264" i="2"/>
  <c r="I265" i="2"/>
  <c r="J265" i="2"/>
  <c r="I266" i="2"/>
  <c r="J266" i="2"/>
  <c r="I267" i="2"/>
  <c r="J267" i="2"/>
  <c r="I268" i="2"/>
  <c r="J268" i="2"/>
  <c r="I269" i="2"/>
  <c r="J269" i="2"/>
  <c r="I270" i="2"/>
  <c r="J270" i="2"/>
  <c r="I271" i="2"/>
  <c r="J271" i="2"/>
  <c r="I272" i="2"/>
  <c r="J272" i="2"/>
  <c r="I273" i="2"/>
  <c r="J273" i="2"/>
  <c r="I274" i="2"/>
  <c r="J274" i="2"/>
  <c r="I275" i="2"/>
  <c r="J275" i="2"/>
  <c r="I276" i="2"/>
  <c r="J276" i="2"/>
  <c r="I277" i="2"/>
  <c r="J277" i="2"/>
  <c r="I278" i="2"/>
  <c r="J278" i="2"/>
  <c r="I279" i="2"/>
  <c r="J279" i="2"/>
  <c r="I280" i="2"/>
  <c r="J280" i="2"/>
  <c r="I281" i="2"/>
  <c r="J281" i="2"/>
  <c r="I282" i="2"/>
  <c r="J282" i="2"/>
  <c r="I283" i="2"/>
  <c r="J283" i="2"/>
  <c r="I284" i="2"/>
  <c r="J284" i="2"/>
  <c r="I285" i="2"/>
  <c r="J285" i="2"/>
  <c r="I286" i="2"/>
  <c r="J286" i="2"/>
  <c r="I287" i="2"/>
  <c r="J287" i="2"/>
  <c r="I288" i="2"/>
  <c r="J288" i="2"/>
  <c r="I289" i="2"/>
  <c r="J289" i="2"/>
  <c r="I290" i="2"/>
  <c r="J290" i="2"/>
  <c r="I291" i="2"/>
  <c r="J291" i="2"/>
  <c r="I292" i="2"/>
  <c r="J292" i="2"/>
  <c r="I293" i="2"/>
  <c r="J293" i="2"/>
  <c r="I294" i="2"/>
  <c r="J294" i="2"/>
  <c r="I295" i="2"/>
  <c r="J295" i="2"/>
  <c r="I296" i="2"/>
  <c r="J296" i="2"/>
  <c r="I297" i="2"/>
  <c r="J297" i="2"/>
  <c r="I298" i="2"/>
  <c r="J298" i="2"/>
  <c r="I299" i="2"/>
  <c r="J299" i="2"/>
  <c r="I300" i="2"/>
  <c r="J300" i="2"/>
  <c r="I301" i="2"/>
  <c r="J301" i="2"/>
  <c r="I302" i="2"/>
  <c r="J302" i="2"/>
  <c r="I303" i="2"/>
  <c r="J303" i="2"/>
  <c r="I304" i="2"/>
  <c r="J304" i="2"/>
  <c r="I305" i="2"/>
  <c r="J305" i="2"/>
  <c r="I306" i="2"/>
  <c r="J306" i="2"/>
  <c r="I307" i="2"/>
  <c r="J307" i="2"/>
  <c r="I308" i="2"/>
  <c r="J308" i="2"/>
  <c r="I309" i="2"/>
  <c r="J309" i="2"/>
  <c r="I310" i="2"/>
  <c r="J310" i="2"/>
  <c r="I311" i="2"/>
  <c r="J311" i="2"/>
  <c r="I312" i="2"/>
  <c r="J312" i="2"/>
  <c r="I313" i="2"/>
  <c r="J313" i="2"/>
  <c r="I314" i="2"/>
  <c r="J314" i="2"/>
  <c r="I315" i="2"/>
  <c r="J315" i="2"/>
  <c r="I316" i="2"/>
  <c r="J316" i="2"/>
  <c r="I317" i="2"/>
  <c r="J317" i="2"/>
  <c r="I318" i="2"/>
  <c r="J318" i="2"/>
  <c r="I319" i="2"/>
  <c r="J319" i="2"/>
  <c r="I320" i="2"/>
  <c r="J320" i="2"/>
  <c r="I321" i="2"/>
  <c r="J321" i="2"/>
  <c r="I322" i="2"/>
  <c r="J322" i="2"/>
  <c r="I323" i="2"/>
  <c r="J323" i="2"/>
  <c r="I324" i="2"/>
  <c r="J324" i="2"/>
  <c r="I325" i="2"/>
  <c r="J325" i="2"/>
  <c r="I326" i="2"/>
  <c r="J326" i="2"/>
  <c r="I327" i="2"/>
  <c r="J327" i="2"/>
  <c r="I328" i="2"/>
  <c r="J328" i="2"/>
  <c r="I329" i="2"/>
  <c r="J329" i="2"/>
  <c r="I330" i="2"/>
  <c r="J330" i="2"/>
  <c r="I331" i="2"/>
  <c r="J331" i="2"/>
  <c r="I332" i="2"/>
  <c r="J332" i="2"/>
  <c r="I333" i="2"/>
  <c r="J333" i="2"/>
  <c r="I334" i="2"/>
  <c r="J334" i="2"/>
  <c r="I335" i="2"/>
  <c r="J335" i="2"/>
  <c r="I336" i="2"/>
  <c r="J336" i="2"/>
  <c r="I337" i="2"/>
  <c r="J337" i="2"/>
  <c r="I338" i="2"/>
  <c r="J338" i="2"/>
  <c r="I339" i="2"/>
  <c r="J339" i="2"/>
  <c r="I340" i="2"/>
  <c r="J340" i="2"/>
  <c r="I341" i="2"/>
  <c r="J341" i="2"/>
  <c r="I342" i="2"/>
  <c r="J342" i="2"/>
  <c r="I343" i="2"/>
  <c r="J343" i="2"/>
  <c r="I344" i="2"/>
  <c r="J344" i="2"/>
  <c r="I345" i="2"/>
  <c r="J345" i="2"/>
  <c r="I346" i="2"/>
  <c r="J346" i="2"/>
  <c r="I347" i="2"/>
  <c r="J347" i="2"/>
  <c r="I348" i="2"/>
  <c r="J348" i="2"/>
  <c r="I349" i="2"/>
  <c r="J349" i="2"/>
  <c r="I350" i="2"/>
  <c r="J350" i="2"/>
  <c r="I351" i="2"/>
  <c r="J351" i="2"/>
  <c r="I352" i="2"/>
  <c r="J352" i="2"/>
  <c r="I353" i="2"/>
  <c r="J353" i="2"/>
  <c r="I354" i="2"/>
  <c r="J354" i="2"/>
  <c r="I355" i="2"/>
  <c r="J355" i="2"/>
  <c r="I356" i="2"/>
  <c r="J356" i="2"/>
  <c r="I357" i="2"/>
  <c r="J357" i="2"/>
  <c r="I358" i="2"/>
  <c r="J358" i="2"/>
  <c r="I359" i="2"/>
  <c r="J359" i="2"/>
  <c r="I360" i="2"/>
  <c r="J360" i="2"/>
  <c r="I361" i="2"/>
  <c r="J361" i="2"/>
  <c r="I362" i="2"/>
  <c r="J362" i="2"/>
  <c r="I363" i="2"/>
  <c r="J363" i="2"/>
  <c r="I364" i="2"/>
  <c r="J364" i="2"/>
  <c r="I365" i="2"/>
  <c r="J365" i="2"/>
  <c r="I366" i="2"/>
  <c r="J366" i="2"/>
  <c r="I367" i="2"/>
  <c r="J367" i="2"/>
  <c r="I368" i="2"/>
  <c r="J368" i="2"/>
  <c r="I369" i="2"/>
  <c r="J369" i="2"/>
  <c r="I370" i="2"/>
  <c r="J370" i="2"/>
  <c r="I371" i="2"/>
  <c r="J371" i="2"/>
  <c r="I372" i="2"/>
  <c r="J372" i="2"/>
  <c r="I373" i="2"/>
  <c r="J373" i="2"/>
  <c r="I374" i="2"/>
  <c r="J374" i="2"/>
  <c r="I375" i="2"/>
  <c r="J375" i="2"/>
  <c r="I376" i="2"/>
  <c r="J376" i="2"/>
  <c r="I377" i="2"/>
  <c r="J377" i="2"/>
  <c r="I378" i="2"/>
  <c r="J378" i="2"/>
  <c r="I379" i="2"/>
  <c r="J379" i="2"/>
  <c r="I380" i="2"/>
  <c r="J380" i="2"/>
  <c r="I381" i="2"/>
  <c r="J381" i="2"/>
  <c r="I382" i="2"/>
  <c r="J382" i="2"/>
  <c r="I383" i="2"/>
  <c r="J383" i="2"/>
  <c r="I384" i="2"/>
  <c r="J384" i="2"/>
  <c r="I385" i="2"/>
  <c r="J385" i="2"/>
  <c r="I386" i="2"/>
  <c r="J386" i="2"/>
  <c r="I387" i="2"/>
  <c r="J387" i="2"/>
  <c r="I388" i="2"/>
  <c r="J388" i="2"/>
  <c r="I389" i="2"/>
  <c r="J389" i="2"/>
  <c r="I390" i="2"/>
  <c r="J390" i="2"/>
  <c r="I391" i="2"/>
  <c r="J391" i="2"/>
  <c r="I392" i="2"/>
  <c r="J392" i="2"/>
  <c r="I393" i="2"/>
  <c r="J393" i="2"/>
  <c r="I394" i="2"/>
  <c r="J394" i="2"/>
  <c r="I395" i="2"/>
  <c r="J395" i="2"/>
  <c r="I396" i="2"/>
  <c r="J396" i="2"/>
  <c r="I397" i="2"/>
  <c r="J397" i="2"/>
  <c r="I398" i="2"/>
  <c r="J398" i="2"/>
  <c r="I399" i="2"/>
  <c r="J399" i="2"/>
  <c r="I400" i="2"/>
  <c r="J400" i="2"/>
  <c r="I401" i="2"/>
  <c r="J401" i="2"/>
  <c r="I402" i="2"/>
  <c r="J402" i="2"/>
  <c r="I403" i="2"/>
  <c r="J403" i="2"/>
  <c r="I404" i="2"/>
  <c r="J404" i="2"/>
  <c r="I405" i="2"/>
  <c r="J405" i="2"/>
  <c r="I406" i="2"/>
  <c r="J406" i="2"/>
  <c r="I407" i="2"/>
  <c r="J407" i="2"/>
  <c r="I408" i="2"/>
  <c r="J408" i="2"/>
  <c r="I409" i="2"/>
  <c r="J409" i="2"/>
  <c r="I410" i="2"/>
  <c r="J410" i="2"/>
  <c r="I411" i="2"/>
  <c r="J411" i="2"/>
  <c r="I412" i="2"/>
  <c r="J412" i="2"/>
  <c r="I413" i="2"/>
  <c r="J413" i="2"/>
  <c r="I414" i="2"/>
  <c r="J414" i="2"/>
  <c r="I415" i="2"/>
  <c r="J415" i="2"/>
  <c r="I416" i="2"/>
  <c r="J416" i="2"/>
  <c r="I417" i="2"/>
  <c r="J417" i="2"/>
  <c r="I418" i="2"/>
  <c r="J418" i="2"/>
  <c r="I419" i="2"/>
  <c r="J419" i="2"/>
  <c r="I420" i="2"/>
  <c r="J420" i="2"/>
  <c r="I421" i="2"/>
  <c r="J421" i="2"/>
  <c r="I422" i="2"/>
  <c r="J422" i="2"/>
  <c r="I423" i="2"/>
  <c r="J423" i="2"/>
  <c r="I424" i="2"/>
  <c r="J424" i="2"/>
  <c r="I425" i="2"/>
  <c r="J425" i="2"/>
  <c r="I426" i="2"/>
  <c r="J426" i="2"/>
  <c r="I427" i="2"/>
  <c r="J427" i="2"/>
  <c r="I428" i="2"/>
  <c r="J428" i="2"/>
  <c r="I429" i="2"/>
  <c r="J429" i="2"/>
  <c r="I430" i="2"/>
  <c r="J430" i="2"/>
  <c r="I431" i="2"/>
  <c r="J431" i="2"/>
  <c r="I432" i="2"/>
  <c r="J432" i="2"/>
  <c r="I433" i="2"/>
  <c r="J433" i="2"/>
  <c r="I434" i="2"/>
  <c r="J434" i="2"/>
  <c r="I435" i="2"/>
  <c r="J435" i="2"/>
  <c r="I436" i="2"/>
  <c r="J436" i="2"/>
  <c r="I437" i="2"/>
  <c r="J437" i="2"/>
  <c r="I438" i="2"/>
  <c r="J438" i="2"/>
  <c r="I439" i="2"/>
  <c r="J439" i="2"/>
  <c r="I440" i="2"/>
  <c r="J440" i="2"/>
  <c r="I441" i="2"/>
  <c r="J441" i="2"/>
  <c r="I442" i="2"/>
  <c r="J442" i="2"/>
  <c r="I443" i="2"/>
  <c r="J443" i="2"/>
  <c r="I444" i="2"/>
  <c r="J444" i="2"/>
  <c r="I445" i="2"/>
  <c r="J445" i="2"/>
  <c r="I446" i="2"/>
  <c r="J446" i="2"/>
  <c r="I447" i="2"/>
  <c r="J447" i="2"/>
  <c r="I448" i="2"/>
  <c r="J448" i="2"/>
  <c r="I449" i="2"/>
  <c r="J449" i="2"/>
  <c r="I450" i="2"/>
  <c r="J450" i="2"/>
  <c r="I451" i="2"/>
  <c r="J451" i="2"/>
  <c r="I452" i="2"/>
  <c r="J452" i="2"/>
  <c r="I453" i="2"/>
  <c r="J453" i="2"/>
  <c r="I454" i="2"/>
  <c r="J454" i="2"/>
  <c r="I455" i="2"/>
  <c r="J455" i="2"/>
  <c r="I456" i="2"/>
  <c r="J456" i="2"/>
  <c r="I457" i="2"/>
  <c r="J457" i="2"/>
  <c r="I458" i="2"/>
  <c r="J458" i="2"/>
  <c r="I459" i="2"/>
  <c r="J459" i="2"/>
  <c r="I460" i="2"/>
  <c r="J460" i="2"/>
  <c r="I461" i="2"/>
  <c r="J461" i="2"/>
  <c r="I462" i="2"/>
  <c r="J462" i="2"/>
  <c r="I463" i="2"/>
  <c r="J463" i="2"/>
  <c r="I464" i="2"/>
  <c r="J464" i="2"/>
  <c r="I465" i="2"/>
  <c r="J465" i="2"/>
  <c r="I466" i="2"/>
  <c r="J466" i="2"/>
  <c r="I467" i="2"/>
  <c r="J467" i="2"/>
  <c r="I468" i="2"/>
  <c r="J468" i="2"/>
  <c r="I469" i="2"/>
  <c r="J469" i="2"/>
  <c r="I470" i="2"/>
  <c r="J470" i="2"/>
  <c r="I471" i="2"/>
  <c r="J471" i="2"/>
  <c r="I472" i="2"/>
  <c r="J472" i="2"/>
  <c r="I473" i="2"/>
  <c r="J473" i="2"/>
  <c r="I474" i="2"/>
  <c r="J474" i="2"/>
  <c r="I475" i="2"/>
  <c r="J475" i="2"/>
  <c r="I476" i="2"/>
  <c r="J476" i="2"/>
  <c r="I477" i="2"/>
  <c r="J477" i="2"/>
  <c r="I478" i="2"/>
  <c r="J478" i="2"/>
  <c r="I479" i="2"/>
  <c r="J479" i="2"/>
  <c r="I480" i="2"/>
  <c r="J480" i="2"/>
  <c r="I481" i="2"/>
  <c r="J481" i="2"/>
  <c r="I482" i="2"/>
  <c r="J482" i="2"/>
  <c r="I483" i="2"/>
  <c r="J483" i="2"/>
  <c r="I484" i="2"/>
  <c r="J484" i="2"/>
  <c r="I485" i="2"/>
  <c r="J485" i="2"/>
  <c r="I486" i="2"/>
  <c r="J486" i="2"/>
  <c r="I487" i="2"/>
  <c r="J487" i="2"/>
  <c r="I488" i="2"/>
  <c r="J488" i="2"/>
  <c r="I489" i="2"/>
  <c r="J489" i="2"/>
  <c r="I490" i="2"/>
  <c r="J490" i="2"/>
  <c r="I491" i="2"/>
  <c r="J491" i="2"/>
  <c r="I492" i="2"/>
  <c r="J492" i="2"/>
  <c r="I493" i="2"/>
  <c r="J493" i="2"/>
  <c r="I494" i="2"/>
  <c r="J494" i="2"/>
  <c r="I495" i="2"/>
  <c r="J495" i="2"/>
  <c r="I496" i="2"/>
  <c r="J496" i="2"/>
  <c r="I497" i="2"/>
  <c r="J497" i="2"/>
  <c r="I498" i="2"/>
  <c r="J498" i="2"/>
  <c r="I499" i="2"/>
  <c r="J499" i="2"/>
  <c r="I500" i="2"/>
  <c r="J500" i="2"/>
  <c r="I501" i="2"/>
  <c r="J501" i="2"/>
  <c r="I502" i="2"/>
  <c r="J502" i="2"/>
  <c r="I503" i="2"/>
  <c r="J503" i="2"/>
  <c r="I504" i="2"/>
  <c r="J504" i="2"/>
  <c r="I505" i="2"/>
  <c r="J505" i="2"/>
  <c r="I506" i="2"/>
  <c r="J506" i="2"/>
  <c r="I507" i="2"/>
  <c r="J507" i="2"/>
  <c r="I508" i="2"/>
  <c r="J508" i="2"/>
  <c r="I509" i="2"/>
  <c r="J509" i="2"/>
  <c r="I510" i="2"/>
  <c r="J510" i="2"/>
  <c r="I511" i="2"/>
  <c r="J511" i="2"/>
  <c r="I512" i="2"/>
  <c r="J512" i="2"/>
  <c r="I513" i="2"/>
  <c r="J513" i="2"/>
  <c r="I514" i="2"/>
  <c r="J514" i="2"/>
  <c r="I515" i="2"/>
  <c r="J515" i="2"/>
  <c r="I516" i="2"/>
  <c r="J516" i="2"/>
  <c r="I517" i="2"/>
  <c r="J517" i="2"/>
  <c r="I518" i="2"/>
  <c r="J518" i="2"/>
  <c r="I519" i="2"/>
  <c r="J519" i="2"/>
  <c r="I520" i="2"/>
  <c r="J520" i="2"/>
  <c r="I521" i="2"/>
  <c r="J521" i="2"/>
  <c r="I522" i="2"/>
  <c r="J522" i="2"/>
  <c r="I523" i="2"/>
  <c r="J523" i="2"/>
  <c r="I524" i="2"/>
  <c r="J524" i="2"/>
  <c r="I525" i="2"/>
  <c r="J525" i="2"/>
  <c r="I526" i="2"/>
  <c r="J526" i="2"/>
  <c r="I527" i="2"/>
  <c r="J527" i="2"/>
  <c r="I528" i="2"/>
  <c r="J528" i="2"/>
  <c r="I529" i="2"/>
  <c r="J529" i="2"/>
  <c r="I530" i="2"/>
  <c r="J530" i="2"/>
  <c r="I531" i="2"/>
  <c r="J531" i="2"/>
  <c r="I532" i="2"/>
  <c r="J532" i="2"/>
  <c r="I533" i="2"/>
  <c r="J533" i="2"/>
  <c r="I534" i="2"/>
  <c r="J534" i="2"/>
  <c r="I535" i="2"/>
  <c r="J535" i="2"/>
  <c r="I536" i="2"/>
  <c r="J536" i="2"/>
  <c r="I537" i="2"/>
  <c r="J537" i="2"/>
  <c r="I538" i="2"/>
  <c r="J538" i="2"/>
  <c r="I539" i="2"/>
  <c r="J539" i="2"/>
  <c r="I540" i="2"/>
  <c r="J540" i="2"/>
  <c r="I541" i="2"/>
  <c r="J541" i="2"/>
  <c r="I542" i="2"/>
  <c r="J542" i="2"/>
  <c r="I543" i="2"/>
  <c r="J543" i="2"/>
  <c r="I544" i="2"/>
  <c r="J544" i="2"/>
  <c r="I545" i="2"/>
  <c r="J545" i="2"/>
  <c r="I546" i="2"/>
  <c r="J546" i="2"/>
  <c r="I547" i="2"/>
  <c r="J547" i="2"/>
  <c r="I548" i="2"/>
  <c r="J548" i="2"/>
  <c r="I549" i="2"/>
  <c r="J549" i="2"/>
  <c r="I550" i="2"/>
  <c r="J550" i="2"/>
  <c r="I551" i="2"/>
  <c r="J551" i="2"/>
  <c r="I552" i="2"/>
  <c r="J552" i="2"/>
  <c r="I553" i="2"/>
  <c r="J553" i="2"/>
  <c r="I554" i="2"/>
  <c r="J554" i="2"/>
  <c r="I555" i="2"/>
  <c r="J555" i="2"/>
  <c r="I556" i="2"/>
  <c r="J556" i="2"/>
  <c r="I557" i="2"/>
  <c r="J557" i="2"/>
  <c r="I558" i="2"/>
  <c r="J558" i="2"/>
  <c r="I559" i="2"/>
  <c r="J559" i="2"/>
  <c r="I560" i="2"/>
  <c r="J560" i="2"/>
  <c r="I561" i="2"/>
  <c r="J561" i="2"/>
  <c r="I562" i="2"/>
  <c r="J562" i="2"/>
  <c r="I563" i="2"/>
  <c r="J563" i="2"/>
  <c r="I564" i="2"/>
  <c r="J564" i="2"/>
  <c r="I565" i="2"/>
  <c r="J565" i="2"/>
  <c r="I566" i="2"/>
  <c r="J566" i="2"/>
  <c r="I567" i="2"/>
  <c r="J567" i="2"/>
  <c r="I568" i="2"/>
  <c r="J568" i="2"/>
  <c r="I569" i="2"/>
  <c r="J569" i="2"/>
  <c r="I570" i="2"/>
  <c r="J570" i="2"/>
  <c r="I571" i="2"/>
  <c r="J571" i="2"/>
  <c r="I572" i="2"/>
  <c r="J572" i="2"/>
  <c r="I573" i="2"/>
  <c r="J573" i="2"/>
  <c r="I574" i="2"/>
  <c r="J574" i="2"/>
  <c r="I575" i="2"/>
  <c r="J575" i="2"/>
  <c r="I576" i="2"/>
  <c r="J576" i="2"/>
  <c r="I577" i="2"/>
  <c r="J577" i="2"/>
  <c r="I578" i="2"/>
  <c r="J578" i="2"/>
  <c r="I579" i="2"/>
  <c r="J579" i="2"/>
  <c r="I580" i="2"/>
  <c r="J580" i="2"/>
  <c r="I581" i="2"/>
  <c r="J581" i="2"/>
  <c r="I582" i="2"/>
  <c r="J582" i="2"/>
  <c r="I583" i="2"/>
  <c r="J583" i="2"/>
  <c r="I584" i="2"/>
  <c r="J584" i="2"/>
  <c r="I585" i="2"/>
  <c r="J585" i="2"/>
  <c r="I586" i="2"/>
  <c r="J586" i="2"/>
  <c r="I587" i="2"/>
  <c r="J587" i="2"/>
  <c r="I588" i="2"/>
  <c r="J588" i="2"/>
  <c r="I589" i="2"/>
  <c r="J589" i="2"/>
  <c r="I590" i="2"/>
  <c r="J590" i="2"/>
  <c r="I591" i="2"/>
  <c r="J591" i="2"/>
  <c r="I592" i="2"/>
  <c r="J592" i="2"/>
  <c r="I593" i="2"/>
  <c r="J593" i="2"/>
  <c r="I594" i="2"/>
  <c r="J594" i="2"/>
  <c r="I595" i="2"/>
  <c r="J595" i="2"/>
  <c r="I596" i="2"/>
  <c r="J596" i="2"/>
  <c r="I597" i="2"/>
  <c r="J597" i="2"/>
  <c r="I598" i="2"/>
  <c r="J598" i="2"/>
  <c r="I599" i="2"/>
  <c r="J599" i="2"/>
  <c r="I600" i="2"/>
  <c r="J600" i="2"/>
  <c r="I601" i="2"/>
  <c r="J601" i="2"/>
  <c r="I602" i="2"/>
  <c r="J602" i="2"/>
  <c r="I603" i="2"/>
  <c r="J603" i="2"/>
  <c r="I604" i="2"/>
  <c r="J604" i="2"/>
  <c r="I605" i="2"/>
  <c r="J605" i="2"/>
  <c r="I606" i="2"/>
  <c r="J606" i="2"/>
  <c r="I607" i="2"/>
  <c r="J607" i="2"/>
  <c r="I608" i="2"/>
  <c r="J608" i="2"/>
  <c r="I609" i="2"/>
  <c r="J609" i="2"/>
  <c r="I610" i="2"/>
  <c r="J610" i="2"/>
  <c r="I611" i="2"/>
  <c r="J611" i="2"/>
  <c r="I612" i="2"/>
  <c r="J612" i="2"/>
  <c r="I613" i="2"/>
  <c r="J613" i="2"/>
  <c r="I614" i="2"/>
  <c r="J614" i="2"/>
  <c r="I615" i="2"/>
  <c r="J615" i="2"/>
  <c r="I616" i="2"/>
  <c r="J616" i="2"/>
  <c r="I617" i="2"/>
  <c r="J617" i="2"/>
  <c r="I618" i="2"/>
  <c r="J618" i="2"/>
  <c r="I619" i="2"/>
  <c r="J619" i="2"/>
  <c r="I620" i="2"/>
  <c r="J620" i="2"/>
  <c r="I621" i="2"/>
  <c r="J621" i="2"/>
  <c r="I622" i="2"/>
  <c r="J622" i="2"/>
  <c r="I623" i="2"/>
  <c r="J623" i="2"/>
  <c r="I624" i="2"/>
  <c r="J624" i="2"/>
  <c r="I625" i="2"/>
  <c r="J625" i="2"/>
  <c r="I626" i="2"/>
  <c r="J626" i="2"/>
  <c r="I627" i="2"/>
  <c r="J627" i="2"/>
  <c r="I628" i="2"/>
  <c r="J628" i="2"/>
  <c r="I629" i="2"/>
  <c r="J629" i="2"/>
  <c r="I630" i="2"/>
  <c r="J630" i="2"/>
  <c r="I631" i="2"/>
  <c r="J631" i="2"/>
  <c r="I632" i="2"/>
  <c r="J632" i="2"/>
  <c r="I633" i="2"/>
  <c r="J633" i="2"/>
  <c r="I634" i="2"/>
  <c r="J634" i="2"/>
  <c r="I635" i="2"/>
  <c r="J635" i="2"/>
  <c r="I636" i="2"/>
  <c r="J636" i="2"/>
  <c r="I637" i="2"/>
  <c r="J637" i="2"/>
  <c r="I638" i="2"/>
  <c r="J638" i="2"/>
  <c r="I639" i="2"/>
  <c r="J639" i="2"/>
  <c r="I640" i="2"/>
  <c r="J640" i="2"/>
  <c r="I641" i="2"/>
  <c r="J641" i="2"/>
  <c r="I642" i="2"/>
  <c r="J642" i="2"/>
  <c r="I643" i="2"/>
  <c r="J643" i="2"/>
  <c r="I644" i="2"/>
  <c r="J644" i="2"/>
  <c r="I645" i="2"/>
  <c r="J645" i="2"/>
  <c r="I646" i="2"/>
  <c r="J646" i="2"/>
  <c r="I647" i="2"/>
  <c r="J647" i="2"/>
  <c r="I648" i="2"/>
  <c r="J648" i="2"/>
  <c r="I649" i="2"/>
  <c r="J649" i="2"/>
  <c r="I650" i="2"/>
  <c r="J650" i="2"/>
  <c r="I651" i="2"/>
  <c r="J651" i="2"/>
  <c r="I652" i="2"/>
  <c r="J652" i="2"/>
  <c r="I653" i="2"/>
  <c r="J653" i="2"/>
  <c r="I654" i="2"/>
  <c r="J654" i="2"/>
  <c r="I655" i="2"/>
  <c r="J655" i="2"/>
  <c r="I656" i="2"/>
  <c r="J656" i="2"/>
  <c r="I657" i="2"/>
  <c r="J657" i="2"/>
  <c r="I658" i="2"/>
  <c r="J658" i="2"/>
  <c r="I659" i="2"/>
  <c r="J659" i="2"/>
  <c r="I660" i="2"/>
  <c r="J660" i="2"/>
  <c r="I661" i="2"/>
  <c r="J661" i="2"/>
  <c r="I662" i="2"/>
  <c r="J662" i="2"/>
  <c r="I663" i="2"/>
  <c r="J663" i="2"/>
  <c r="I664" i="2"/>
  <c r="J664" i="2"/>
  <c r="I665" i="2"/>
  <c r="J665" i="2"/>
  <c r="I666" i="2"/>
  <c r="J666" i="2"/>
  <c r="I667" i="2"/>
  <c r="J667" i="2"/>
  <c r="I668" i="2"/>
  <c r="J668" i="2"/>
  <c r="I669" i="2"/>
  <c r="J669" i="2"/>
  <c r="I670" i="2"/>
  <c r="J670" i="2"/>
  <c r="I671" i="2"/>
  <c r="J671" i="2"/>
  <c r="I672" i="2"/>
  <c r="J672" i="2"/>
  <c r="I673" i="2"/>
  <c r="J673" i="2"/>
  <c r="I674" i="2"/>
  <c r="J674" i="2"/>
  <c r="I675" i="2"/>
  <c r="J675" i="2"/>
  <c r="I676" i="2"/>
  <c r="J676" i="2"/>
  <c r="I677" i="2"/>
  <c r="J677" i="2"/>
  <c r="I678" i="2"/>
  <c r="J678" i="2"/>
  <c r="I679" i="2"/>
  <c r="J679" i="2"/>
  <c r="I680" i="2"/>
  <c r="J680" i="2"/>
  <c r="I681" i="2"/>
  <c r="J681" i="2"/>
  <c r="I682" i="2"/>
  <c r="J682" i="2"/>
  <c r="I683" i="2"/>
  <c r="J683" i="2"/>
  <c r="I684" i="2"/>
  <c r="J684" i="2"/>
  <c r="I685" i="2"/>
  <c r="J685" i="2"/>
  <c r="I686" i="2"/>
  <c r="J686" i="2"/>
  <c r="I687" i="2"/>
  <c r="J687" i="2"/>
  <c r="I688" i="2"/>
  <c r="J688" i="2"/>
  <c r="I689" i="2"/>
  <c r="J689" i="2"/>
  <c r="I690" i="2"/>
  <c r="J690" i="2"/>
  <c r="I691" i="2"/>
  <c r="J691" i="2"/>
  <c r="I692" i="2"/>
  <c r="J692" i="2"/>
  <c r="I693" i="2"/>
  <c r="J693" i="2"/>
  <c r="I694" i="2"/>
  <c r="J694" i="2"/>
  <c r="I695" i="2"/>
  <c r="J695" i="2"/>
  <c r="I696" i="2"/>
  <c r="J696" i="2"/>
  <c r="I697" i="2"/>
  <c r="J697" i="2"/>
  <c r="I698" i="2"/>
  <c r="J698" i="2"/>
  <c r="I699" i="2"/>
  <c r="J699" i="2"/>
  <c r="I700" i="2"/>
  <c r="J700" i="2"/>
  <c r="I701" i="2"/>
  <c r="J701" i="2"/>
  <c r="I702" i="2"/>
  <c r="J702" i="2"/>
  <c r="I703" i="2"/>
  <c r="J703" i="2"/>
  <c r="I704" i="2"/>
  <c r="J704" i="2"/>
  <c r="I705" i="2"/>
  <c r="J705" i="2"/>
  <c r="I706" i="2"/>
  <c r="J706" i="2"/>
  <c r="I707" i="2"/>
  <c r="J707" i="2"/>
  <c r="I708" i="2"/>
  <c r="J708" i="2"/>
  <c r="I709" i="2"/>
  <c r="J709" i="2"/>
  <c r="I710" i="2"/>
  <c r="J710" i="2"/>
  <c r="I711" i="2"/>
  <c r="J711" i="2"/>
  <c r="I712" i="2"/>
  <c r="J712" i="2"/>
  <c r="I713" i="2"/>
  <c r="J713" i="2"/>
  <c r="I714" i="2"/>
  <c r="J714" i="2"/>
  <c r="I715" i="2"/>
  <c r="J715" i="2"/>
  <c r="I716" i="2"/>
  <c r="J716" i="2"/>
  <c r="I717" i="2"/>
  <c r="J717" i="2"/>
  <c r="I718" i="2"/>
  <c r="J718" i="2"/>
  <c r="I719" i="2"/>
  <c r="J719" i="2"/>
  <c r="I720" i="2"/>
  <c r="J720" i="2"/>
  <c r="I721" i="2"/>
  <c r="J721" i="2"/>
  <c r="I722" i="2"/>
  <c r="J722" i="2"/>
  <c r="I723" i="2"/>
  <c r="J723" i="2"/>
  <c r="I724" i="2"/>
  <c r="J724" i="2"/>
  <c r="I725" i="2"/>
  <c r="J725" i="2"/>
  <c r="I726" i="2"/>
  <c r="J726" i="2"/>
  <c r="I727" i="2"/>
  <c r="J727" i="2"/>
  <c r="I728" i="2"/>
  <c r="J728" i="2"/>
  <c r="I729" i="2"/>
  <c r="J729" i="2"/>
  <c r="I730" i="2"/>
  <c r="J730" i="2"/>
  <c r="I731" i="2"/>
  <c r="J731" i="2"/>
  <c r="I732" i="2"/>
  <c r="J732" i="2"/>
  <c r="I733" i="2"/>
  <c r="J733" i="2"/>
  <c r="I734" i="2"/>
  <c r="J734" i="2"/>
  <c r="I735" i="2"/>
  <c r="J735" i="2"/>
  <c r="I736" i="2"/>
  <c r="J736" i="2"/>
  <c r="I737" i="2"/>
  <c r="J737" i="2"/>
  <c r="I738" i="2"/>
  <c r="J738" i="2"/>
  <c r="I739" i="2"/>
  <c r="J739" i="2"/>
  <c r="I740" i="2"/>
  <c r="J740" i="2"/>
  <c r="I741" i="2"/>
  <c r="J741" i="2"/>
  <c r="I742" i="2"/>
  <c r="J742" i="2"/>
  <c r="I743" i="2"/>
  <c r="J743" i="2"/>
  <c r="I744" i="2"/>
  <c r="J744" i="2"/>
  <c r="I745" i="2"/>
  <c r="J745" i="2"/>
  <c r="I746" i="2"/>
  <c r="J746" i="2"/>
  <c r="I747" i="2"/>
  <c r="J747" i="2"/>
  <c r="I748" i="2"/>
  <c r="J748" i="2"/>
  <c r="I749" i="2"/>
  <c r="J749" i="2"/>
  <c r="I750" i="2"/>
  <c r="J750" i="2"/>
  <c r="I751" i="2"/>
  <c r="J751" i="2"/>
  <c r="I752" i="2"/>
  <c r="J752" i="2"/>
  <c r="I753" i="2"/>
  <c r="J753" i="2"/>
  <c r="I754" i="2"/>
  <c r="J754" i="2"/>
  <c r="I755" i="2"/>
  <c r="J755" i="2"/>
  <c r="I756" i="2"/>
  <c r="J756" i="2"/>
  <c r="I757" i="2"/>
  <c r="J757" i="2"/>
  <c r="I758" i="2"/>
  <c r="J758" i="2"/>
  <c r="I759" i="2"/>
  <c r="J759" i="2"/>
  <c r="I760" i="2"/>
  <c r="J760" i="2"/>
  <c r="I761" i="2"/>
  <c r="J761" i="2"/>
  <c r="I762" i="2"/>
  <c r="J762" i="2"/>
  <c r="I763" i="2"/>
  <c r="J763" i="2"/>
  <c r="I764" i="2"/>
  <c r="J764" i="2"/>
  <c r="I765" i="2"/>
  <c r="J765" i="2"/>
  <c r="I766" i="2"/>
  <c r="J766" i="2"/>
  <c r="I767" i="2"/>
  <c r="J767" i="2"/>
  <c r="I768" i="2"/>
  <c r="J768" i="2"/>
  <c r="I769" i="2"/>
  <c r="J769" i="2"/>
  <c r="I770" i="2"/>
  <c r="J770" i="2"/>
  <c r="I771" i="2"/>
  <c r="J771" i="2"/>
  <c r="I772" i="2"/>
  <c r="J772" i="2"/>
  <c r="I773" i="2"/>
  <c r="J773" i="2"/>
  <c r="I774" i="2"/>
  <c r="J774" i="2"/>
  <c r="I775" i="2"/>
  <c r="J775" i="2"/>
  <c r="I776" i="2"/>
  <c r="J776" i="2"/>
  <c r="I777" i="2"/>
  <c r="J777" i="2"/>
  <c r="I778" i="2"/>
  <c r="J778" i="2"/>
  <c r="I779" i="2"/>
  <c r="J779" i="2"/>
  <c r="I780" i="2"/>
  <c r="J780" i="2"/>
  <c r="I781" i="2"/>
  <c r="J781" i="2"/>
  <c r="I782" i="2"/>
  <c r="J782" i="2"/>
  <c r="I783" i="2"/>
  <c r="J783" i="2"/>
  <c r="I784" i="2"/>
  <c r="J784" i="2"/>
  <c r="I785" i="2"/>
  <c r="J785" i="2"/>
  <c r="I786" i="2"/>
  <c r="J786" i="2"/>
  <c r="I787" i="2"/>
  <c r="J787" i="2"/>
  <c r="I788" i="2"/>
  <c r="J788" i="2"/>
  <c r="I789" i="2"/>
  <c r="J789" i="2"/>
  <c r="I790" i="2"/>
  <c r="J790" i="2"/>
  <c r="I791" i="2"/>
  <c r="J791" i="2"/>
  <c r="I792" i="2"/>
  <c r="J792" i="2"/>
  <c r="I793" i="2"/>
  <c r="J793" i="2"/>
  <c r="I794" i="2"/>
  <c r="J794" i="2"/>
  <c r="I795" i="2"/>
  <c r="J795" i="2"/>
  <c r="I796" i="2"/>
  <c r="J796" i="2"/>
  <c r="I797" i="2"/>
  <c r="J797" i="2"/>
  <c r="I798" i="2"/>
  <c r="J798" i="2"/>
  <c r="I799" i="2"/>
  <c r="J799" i="2"/>
  <c r="I800" i="2"/>
  <c r="J800" i="2"/>
  <c r="I801" i="2"/>
  <c r="J801" i="2"/>
  <c r="I802" i="2"/>
  <c r="J802" i="2"/>
  <c r="I803" i="2"/>
  <c r="J803" i="2"/>
  <c r="I804" i="2"/>
  <c r="J804" i="2"/>
  <c r="I805" i="2"/>
  <c r="J805" i="2"/>
  <c r="I806" i="2"/>
  <c r="J806" i="2"/>
  <c r="I807" i="2"/>
  <c r="J807" i="2"/>
  <c r="I808" i="2"/>
  <c r="J808" i="2"/>
  <c r="I809" i="2"/>
  <c r="J809" i="2"/>
  <c r="I810" i="2"/>
  <c r="J810" i="2"/>
  <c r="I811" i="2"/>
  <c r="J811" i="2"/>
  <c r="I812" i="2"/>
  <c r="J812" i="2"/>
  <c r="I813" i="2"/>
  <c r="J813" i="2"/>
  <c r="I814" i="2"/>
  <c r="J814" i="2"/>
  <c r="I815" i="2"/>
  <c r="J815" i="2"/>
  <c r="I816" i="2"/>
  <c r="J816" i="2"/>
  <c r="I817" i="2"/>
  <c r="J817" i="2"/>
  <c r="I818" i="2"/>
  <c r="J818" i="2"/>
  <c r="I819" i="2"/>
  <c r="J819" i="2"/>
  <c r="I820" i="2"/>
  <c r="J820" i="2"/>
  <c r="I821" i="2"/>
  <c r="J821" i="2"/>
  <c r="I822" i="2"/>
  <c r="J822" i="2"/>
  <c r="I823" i="2"/>
  <c r="J823" i="2"/>
  <c r="I824" i="2"/>
  <c r="J824" i="2"/>
  <c r="I825" i="2"/>
  <c r="J825" i="2"/>
  <c r="I826" i="2"/>
  <c r="J826" i="2"/>
  <c r="I827" i="2"/>
  <c r="J827" i="2"/>
  <c r="I828" i="2"/>
  <c r="J828" i="2"/>
  <c r="I829" i="2"/>
  <c r="J829" i="2"/>
  <c r="I830" i="2"/>
  <c r="J830" i="2"/>
  <c r="I831" i="2"/>
  <c r="J831" i="2"/>
  <c r="I832" i="2"/>
  <c r="J832" i="2"/>
  <c r="I833" i="2"/>
  <c r="J833" i="2"/>
  <c r="I834" i="2"/>
  <c r="J834" i="2"/>
  <c r="I835" i="2"/>
  <c r="J835" i="2"/>
  <c r="I836" i="2"/>
  <c r="J836" i="2"/>
  <c r="I837" i="2"/>
  <c r="J837" i="2"/>
  <c r="I838" i="2"/>
  <c r="J838" i="2"/>
  <c r="I839" i="2"/>
  <c r="J839" i="2"/>
  <c r="I840" i="2"/>
  <c r="J840" i="2"/>
  <c r="I841" i="2"/>
  <c r="J841" i="2"/>
  <c r="I842" i="2"/>
  <c r="J842" i="2"/>
  <c r="I843" i="2"/>
  <c r="J843" i="2"/>
  <c r="I844" i="2"/>
  <c r="J844" i="2"/>
  <c r="I845" i="2"/>
  <c r="J845" i="2"/>
  <c r="I846" i="2"/>
  <c r="J846" i="2"/>
  <c r="I847" i="2"/>
  <c r="J847" i="2"/>
  <c r="I848" i="2"/>
  <c r="J848" i="2"/>
  <c r="I849" i="2"/>
  <c r="J849" i="2"/>
  <c r="I850" i="2"/>
  <c r="J850" i="2"/>
  <c r="I851" i="2"/>
  <c r="J851" i="2"/>
  <c r="I852" i="2"/>
  <c r="J852" i="2"/>
  <c r="I853" i="2"/>
  <c r="J853" i="2"/>
  <c r="I854" i="2"/>
  <c r="J854" i="2"/>
  <c r="I855" i="2"/>
  <c r="J855" i="2"/>
  <c r="I856" i="2"/>
  <c r="J856" i="2"/>
  <c r="I857" i="2"/>
  <c r="J857" i="2"/>
  <c r="I858" i="2"/>
  <c r="J858" i="2"/>
  <c r="I859" i="2"/>
  <c r="J859" i="2"/>
  <c r="I860" i="2"/>
  <c r="J860" i="2"/>
  <c r="I861" i="2"/>
  <c r="J861" i="2"/>
  <c r="I862" i="2"/>
  <c r="J862" i="2"/>
  <c r="I863" i="2"/>
  <c r="J863" i="2"/>
  <c r="I864" i="2"/>
  <c r="J864" i="2"/>
  <c r="I865" i="2"/>
  <c r="J865" i="2"/>
  <c r="I866" i="2"/>
  <c r="J866" i="2"/>
  <c r="I867" i="2"/>
  <c r="J867" i="2"/>
  <c r="I868" i="2"/>
  <c r="J868" i="2"/>
  <c r="I869" i="2"/>
  <c r="J869" i="2"/>
  <c r="I870" i="2"/>
  <c r="J870" i="2"/>
  <c r="I871" i="2"/>
  <c r="J871" i="2"/>
  <c r="I872" i="2"/>
  <c r="J872" i="2"/>
  <c r="I873" i="2"/>
  <c r="J873" i="2"/>
  <c r="I874" i="2"/>
  <c r="J874" i="2"/>
  <c r="I875" i="2"/>
  <c r="J875" i="2"/>
  <c r="I876" i="2"/>
  <c r="J876" i="2"/>
  <c r="I877" i="2"/>
  <c r="J877" i="2"/>
  <c r="I878" i="2"/>
  <c r="J878" i="2"/>
  <c r="I879" i="2"/>
  <c r="J879" i="2"/>
  <c r="I880" i="2"/>
  <c r="J880" i="2"/>
  <c r="I881" i="2"/>
  <c r="J881" i="2"/>
  <c r="I882" i="2"/>
  <c r="J882" i="2"/>
  <c r="I883" i="2"/>
  <c r="J883" i="2"/>
  <c r="I884" i="2"/>
  <c r="J884" i="2"/>
  <c r="I885" i="2"/>
  <c r="J885" i="2"/>
  <c r="I886" i="2"/>
  <c r="J886" i="2"/>
  <c r="I887" i="2"/>
  <c r="J887" i="2"/>
  <c r="I888" i="2"/>
  <c r="J888" i="2"/>
  <c r="I889" i="2"/>
  <c r="J889" i="2"/>
  <c r="I890" i="2"/>
  <c r="J890" i="2"/>
  <c r="I891" i="2"/>
  <c r="J891" i="2"/>
  <c r="I892" i="2"/>
  <c r="J892" i="2"/>
  <c r="I893" i="2"/>
  <c r="J893" i="2"/>
  <c r="I894" i="2"/>
  <c r="J894" i="2"/>
  <c r="I895" i="2"/>
  <c r="J895" i="2"/>
  <c r="I896" i="2"/>
  <c r="J896" i="2"/>
  <c r="I897" i="2"/>
  <c r="J897" i="2"/>
  <c r="I898" i="2"/>
  <c r="J898" i="2"/>
  <c r="I899" i="2"/>
  <c r="J899" i="2"/>
  <c r="I900" i="2"/>
  <c r="J900" i="2"/>
  <c r="I901" i="2"/>
  <c r="J901" i="2"/>
  <c r="I902" i="2"/>
  <c r="J902" i="2"/>
  <c r="I903" i="2"/>
  <c r="J903" i="2"/>
  <c r="I904" i="2"/>
  <c r="J904" i="2"/>
  <c r="I905" i="2"/>
  <c r="J905" i="2"/>
  <c r="I906" i="2"/>
  <c r="J906" i="2"/>
  <c r="I907" i="2"/>
  <c r="J907" i="2"/>
  <c r="I908" i="2"/>
  <c r="J908" i="2"/>
  <c r="I909" i="2"/>
  <c r="J909" i="2"/>
  <c r="I910" i="2"/>
  <c r="J910" i="2"/>
  <c r="I911" i="2"/>
  <c r="J911" i="2"/>
  <c r="I912" i="2"/>
  <c r="J912" i="2"/>
  <c r="I913" i="2"/>
  <c r="J913" i="2"/>
  <c r="I914" i="2"/>
  <c r="J914" i="2"/>
  <c r="I915" i="2"/>
  <c r="J915" i="2"/>
  <c r="I916" i="2"/>
  <c r="J916" i="2"/>
  <c r="I917" i="2"/>
  <c r="J917" i="2"/>
  <c r="I918" i="2"/>
  <c r="J918" i="2"/>
  <c r="I919" i="2"/>
  <c r="J919" i="2"/>
  <c r="I920" i="2"/>
  <c r="J920" i="2"/>
  <c r="I921" i="2"/>
  <c r="J921" i="2"/>
  <c r="I922" i="2"/>
  <c r="J922" i="2"/>
  <c r="I923" i="2"/>
  <c r="J923" i="2"/>
  <c r="I924" i="2"/>
  <c r="J924" i="2"/>
  <c r="I925" i="2"/>
  <c r="J925" i="2"/>
  <c r="I926" i="2"/>
  <c r="J926" i="2"/>
  <c r="I927" i="2"/>
  <c r="J927" i="2"/>
  <c r="I928" i="2"/>
  <c r="J928" i="2"/>
  <c r="I929" i="2"/>
  <c r="J929" i="2"/>
  <c r="I930" i="2"/>
  <c r="J930" i="2"/>
  <c r="I931" i="2"/>
  <c r="J931" i="2"/>
  <c r="I932" i="2"/>
  <c r="J932" i="2"/>
  <c r="I933" i="2"/>
  <c r="J933" i="2"/>
  <c r="I934" i="2"/>
  <c r="J934" i="2"/>
  <c r="I935" i="2"/>
  <c r="J935" i="2"/>
  <c r="I936" i="2"/>
  <c r="J936" i="2"/>
  <c r="I937" i="2"/>
  <c r="J937" i="2"/>
  <c r="I938" i="2"/>
  <c r="J938" i="2"/>
  <c r="I939" i="2"/>
  <c r="J939" i="2"/>
  <c r="I940" i="2"/>
  <c r="J940" i="2"/>
  <c r="I941" i="2"/>
  <c r="J941" i="2"/>
  <c r="I942" i="2"/>
  <c r="J942" i="2"/>
  <c r="I943" i="2"/>
  <c r="J943" i="2"/>
  <c r="I944" i="2"/>
  <c r="J944" i="2"/>
  <c r="I945" i="2"/>
  <c r="J945" i="2"/>
  <c r="I946" i="2"/>
  <c r="J946" i="2"/>
  <c r="I947" i="2"/>
  <c r="J947" i="2"/>
  <c r="I948" i="2"/>
  <c r="J948" i="2"/>
  <c r="I949" i="2"/>
  <c r="J949" i="2"/>
  <c r="I950" i="2"/>
  <c r="J950" i="2"/>
  <c r="I951" i="2"/>
  <c r="J951" i="2"/>
  <c r="I952" i="2"/>
  <c r="J952" i="2"/>
  <c r="I953" i="2"/>
  <c r="J953" i="2"/>
  <c r="I954" i="2"/>
  <c r="J954" i="2"/>
  <c r="I955" i="2"/>
  <c r="J955" i="2"/>
  <c r="I956" i="2"/>
  <c r="J956" i="2"/>
  <c r="I957" i="2"/>
  <c r="J957" i="2"/>
  <c r="I958" i="2"/>
  <c r="J958" i="2"/>
  <c r="I959" i="2"/>
  <c r="J959" i="2"/>
  <c r="I960" i="2"/>
  <c r="J960" i="2"/>
  <c r="I961" i="2"/>
  <c r="J961" i="2"/>
  <c r="I962" i="2"/>
  <c r="J962" i="2"/>
  <c r="I963" i="2"/>
  <c r="J963" i="2"/>
  <c r="I964" i="2"/>
  <c r="J964" i="2"/>
  <c r="I965" i="2"/>
  <c r="J965" i="2"/>
  <c r="I966" i="2"/>
  <c r="J966" i="2"/>
  <c r="I967" i="2"/>
  <c r="J967" i="2"/>
  <c r="I968" i="2"/>
  <c r="J968" i="2"/>
  <c r="I969" i="2"/>
  <c r="J969" i="2"/>
  <c r="I970" i="2"/>
  <c r="J970" i="2"/>
  <c r="I971" i="2"/>
  <c r="J971" i="2"/>
  <c r="I972" i="2"/>
  <c r="J972" i="2"/>
  <c r="I973" i="2"/>
  <c r="J973" i="2"/>
  <c r="I974" i="2"/>
  <c r="J974" i="2"/>
  <c r="I975" i="2"/>
  <c r="J975" i="2"/>
  <c r="I976" i="2"/>
  <c r="J976" i="2"/>
  <c r="I977" i="2"/>
  <c r="J977" i="2"/>
  <c r="I978" i="2"/>
  <c r="J978" i="2"/>
  <c r="I979" i="2"/>
  <c r="J979" i="2"/>
  <c r="I980" i="2"/>
  <c r="J980" i="2"/>
  <c r="I981" i="2"/>
  <c r="J981" i="2"/>
  <c r="I982" i="2"/>
  <c r="J982" i="2"/>
  <c r="I983" i="2"/>
  <c r="J983" i="2"/>
  <c r="I984" i="2"/>
  <c r="J984" i="2"/>
  <c r="I985" i="2"/>
  <c r="J985" i="2"/>
  <c r="I986" i="2"/>
  <c r="J986" i="2"/>
  <c r="I987" i="2"/>
  <c r="J987" i="2"/>
  <c r="I988" i="2"/>
  <c r="J988" i="2"/>
  <c r="I989" i="2"/>
  <c r="J989" i="2"/>
  <c r="I990" i="2"/>
  <c r="J990" i="2"/>
  <c r="I991" i="2"/>
  <c r="J991" i="2"/>
  <c r="I992" i="2"/>
  <c r="J992" i="2"/>
  <c r="I993" i="2"/>
  <c r="J993" i="2"/>
  <c r="I994" i="2"/>
  <c r="J994" i="2"/>
  <c r="I995" i="2"/>
  <c r="J995" i="2"/>
  <c r="I996" i="2"/>
  <c r="J996" i="2"/>
  <c r="I997" i="2"/>
  <c r="J997" i="2"/>
  <c r="I998" i="2"/>
  <c r="J998" i="2"/>
  <c r="I999" i="2"/>
  <c r="J999" i="2"/>
  <c r="I1000" i="2"/>
  <c r="J1000" i="2"/>
  <c r="I1001" i="2"/>
  <c r="J1001" i="2"/>
  <c r="I1002" i="2"/>
  <c r="J1002" i="2"/>
  <c r="I1003" i="2"/>
  <c r="J1003" i="2"/>
  <c r="I1004" i="2"/>
  <c r="J1004" i="2"/>
  <c r="I1005" i="2"/>
  <c r="J1005" i="2"/>
  <c r="I1006" i="2"/>
  <c r="J1006" i="2"/>
  <c r="I1007" i="2"/>
  <c r="J1007" i="2"/>
  <c r="I1008" i="2"/>
  <c r="J1008" i="2"/>
  <c r="I1009" i="2"/>
  <c r="J1009" i="2"/>
  <c r="I1010" i="2"/>
  <c r="J1010" i="2"/>
  <c r="I1011" i="2"/>
  <c r="J1011" i="2"/>
  <c r="I1012" i="2"/>
  <c r="J1012" i="2"/>
  <c r="I1013" i="2"/>
  <c r="J1013" i="2"/>
  <c r="I1014" i="2"/>
  <c r="J1014" i="2"/>
  <c r="I1015" i="2"/>
  <c r="J1015" i="2"/>
  <c r="I1016" i="2"/>
  <c r="J1016" i="2"/>
  <c r="I1017" i="2"/>
  <c r="J1017" i="2"/>
  <c r="I1018" i="2"/>
  <c r="J1018" i="2"/>
  <c r="I1019" i="2"/>
  <c r="J1019" i="2"/>
  <c r="I1020" i="2"/>
  <c r="J1020" i="2"/>
  <c r="I1021" i="2"/>
  <c r="J1021" i="2"/>
  <c r="I1022" i="2"/>
  <c r="J1022" i="2"/>
  <c r="I1023" i="2"/>
  <c r="J1023" i="2"/>
  <c r="I1024" i="2"/>
  <c r="J1024" i="2"/>
  <c r="I1025" i="2"/>
  <c r="J1025" i="2"/>
  <c r="I1026" i="2"/>
  <c r="J1026" i="2"/>
  <c r="I1027" i="2"/>
  <c r="J1027" i="2"/>
  <c r="I1028" i="2"/>
  <c r="J1028" i="2"/>
  <c r="I1029" i="2"/>
  <c r="J1029" i="2"/>
  <c r="I1030" i="2"/>
  <c r="J1030" i="2"/>
  <c r="I1031" i="2"/>
  <c r="J1031" i="2"/>
  <c r="I1032" i="2"/>
  <c r="J1032" i="2"/>
  <c r="I1033" i="2"/>
  <c r="J1033" i="2"/>
  <c r="I1034" i="2"/>
  <c r="J1034" i="2"/>
  <c r="I1035" i="2"/>
  <c r="J1035" i="2"/>
  <c r="I1036" i="2"/>
  <c r="J1036" i="2"/>
  <c r="I1037" i="2"/>
  <c r="J1037" i="2"/>
  <c r="I1038" i="2"/>
  <c r="J1038" i="2"/>
  <c r="I1039" i="2"/>
  <c r="J1039" i="2"/>
  <c r="I1040" i="2"/>
  <c r="J1040" i="2"/>
  <c r="I1041" i="2"/>
  <c r="J1041" i="2"/>
  <c r="I1042" i="2"/>
  <c r="J1042" i="2"/>
  <c r="I1043" i="2"/>
  <c r="J1043" i="2"/>
  <c r="I1044" i="2"/>
  <c r="J1044" i="2"/>
  <c r="I1045" i="2"/>
  <c r="J1045" i="2"/>
  <c r="I1046" i="2"/>
  <c r="J1046" i="2"/>
  <c r="I1047" i="2"/>
  <c r="J1047" i="2"/>
  <c r="I1048" i="2"/>
  <c r="J1048" i="2"/>
  <c r="I1049" i="2"/>
  <c r="J1049" i="2"/>
  <c r="I1050" i="2"/>
  <c r="J1050" i="2"/>
  <c r="I1051" i="2"/>
  <c r="J1051" i="2"/>
  <c r="I1052" i="2"/>
  <c r="J1052" i="2"/>
  <c r="I1053" i="2"/>
  <c r="J1053" i="2"/>
  <c r="I1054" i="2"/>
  <c r="J1054" i="2"/>
  <c r="I1055" i="2"/>
  <c r="J1055" i="2"/>
  <c r="I1056" i="2"/>
  <c r="J1056" i="2"/>
  <c r="I1057" i="2"/>
  <c r="J1057" i="2"/>
  <c r="I1058" i="2"/>
  <c r="J1058" i="2"/>
  <c r="I1059" i="2"/>
  <c r="J1059" i="2"/>
  <c r="I1060" i="2"/>
  <c r="J1060" i="2"/>
  <c r="I1061" i="2"/>
  <c r="J1061" i="2"/>
  <c r="I1062" i="2"/>
  <c r="J1062" i="2"/>
  <c r="I1063" i="2"/>
  <c r="J1063" i="2"/>
  <c r="I1064" i="2"/>
  <c r="J1064" i="2"/>
  <c r="I1065" i="2"/>
  <c r="J1065" i="2"/>
  <c r="I1066" i="2"/>
  <c r="J1066" i="2"/>
  <c r="I1067" i="2"/>
  <c r="J1067" i="2"/>
  <c r="I1068" i="2"/>
  <c r="J1068" i="2"/>
  <c r="I1069" i="2"/>
  <c r="J1069" i="2"/>
  <c r="I1070" i="2"/>
  <c r="J1070" i="2"/>
  <c r="I1071" i="2"/>
  <c r="J1071" i="2"/>
  <c r="I1072" i="2"/>
  <c r="J1072" i="2"/>
  <c r="I1073" i="2"/>
  <c r="J1073" i="2"/>
  <c r="I1074" i="2"/>
  <c r="J1074" i="2"/>
  <c r="I1075" i="2"/>
  <c r="J1075" i="2"/>
  <c r="I1076" i="2"/>
  <c r="J1076" i="2"/>
  <c r="I1077" i="2"/>
  <c r="J1077" i="2"/>
  <c r="I1078" i="2"/>
  <c r="J1078" i="2"/>
  <c r="I1079" i="2"/>
  <c r="J1079" i="2"/>
  <c r="I1080" i="2"/>
  <c r="J1080" i="2"/>
  <c r="I1081" i="2"/>
  <c r="J1081" i="2"/>
  <c r="I1082" i="2"/>
  <c r="J1082" i="2"/>
  <c r="I1083" i="2"/>
  <c r="J1083" i="2"/>
  <c r="I1084" i="2"/>
  <c r="J1084" i="2"/>
  <c r="I1085" i="2"/>
  <c r="J1085" i="2"/>
  <c r="I1086" i="2"/>
  <c r="J1086" i="2"/>
  <c r="I1087" i="2"/>
  <c r="J1087" i="2"/>
  <c r="I1088" i="2"/>
  <c r="J1088" i="2"/>
  <c r="I1089" i="2"/>
  <c r="J1089" i="2"/>
  <c r="I1090" i="2"/>
  <c r="J1090" i="2"/>
  <c r="I1091" i="2"/>
  <c r="J1091" i="2"/>
  <c r="I1092" i="2"/>
  <c r="J1092" i="2"/>
  <c r="I1093" i="2"/>
  <c r="J1093" i="2"/>
  <c r="I1094" i="2"/>
  <c r="J1094" i="2"/>
  <c r="I1095" i="2"/>
  <c r="J1095" i="2"/>
  <c r="I1096" i="2"/>
  <c r="J1096" i="2"/>
  <c r="I1097" i="2"/>
  <c r="J1097" i="2"/>
  <c r="I1098" i="2"/>
  <c r="J1098" i="2"/>
  <c r="I1099" i="2"/>
  <c r="J1099" i="2"/>
  <c r="I1100" i="2"/>
  <c r="J1100" i="2"/>
  <c r="I1101" i="2"/>
  <c r="J1101" i="2"/>
  <c r="I1102" i="2"/>
  <c r="J1102" i="2"/>
  <c r="I1103" i="2"/>
  <c r="J1103" i="2"/>
  <c r="I1104" i="2"/>
  <c r="J1104" i="2"/>
  <c r="I1105" i="2"/>
  <c r="J1105" i="2"/>
  <c r="I1106" i="2"/>
  <c r="J1106" i="2"/>
  <c r="I1107" i="2"/>
  <c r="J1107" i="2"/>
  <c r="I1108" i="2"/>
  <c r="J1108" i="2"/>
  <c r="I1109" i="2"/>
  <c r="J1109" i="2"/>
  <c r="I1110" i="2"/>
  <c r="J1110" i="2"/>
  <c r="I1111" i="2"/>
  <c r="J1111" i="2"/>
  <c r="I1112" i="2"/>
  <c r="J1112" i="2"/>
  <c r="I1113" i="2"/>
  <c r="J1113" i="2"/>
  <c r="I1114" i="2"/>
  <c r="J1114" i="2"/>
  <c r="I1115" i="2"/>
  <c r="J1115" i="2"/>
  <c r="I1116" i="2"/>
  <c r="J1116" i="2"/>
  <c r="I1117" i="2"/>
  <c r="J1117" i="2"/>
  <c r="I1118" i="2"/>
  <c r="J1118" i="2"/>
  <c r="I1119" i="2"/>
  <c r="J1119" i="2"/>
  <c r="I1120" i="2"/>
  <c r="J1120" i="2"/>
  <c r="I1121" i="2"/>
  <c r="J1121" i="2"/>
  <c r="I1122" i="2"/>
  <c r="J1122" i="2"/>
  <c r="I1123" i="2"/>
  <c r="J1123" i="2"/>
  <c r="I1124" i="2"/>
  <c r="J1124" i="2"/>
  <c r="I1125" i="2"/>
  <c r="J1125" i="2"/>
  <c r="I1126" i="2"/>
  <c r="J1126" i="2"/>
  <c r="I1127" i="2"/>
  <c r="J1127" i="2"/>
  <c r="I1128" i="2"/>
  <c r="J1128" i="2"/>
  <c r="I1129" i="2"/>
  <c r="J1129" i="2"/>
  <c r="I1130" i="2"/>
  <c r="J1130" i="2"/>
  <c r="I1131" i="2"/>
  <c r="J1131" i="2"/>
  <c r="I1132" i="2"/>
  <c r="J1132" i="2"/>
  <c r="I1133" i="2"/>
  <c r="J1133" i="2"/>
  <c r="I1134" i="2"/>
  <c r="J1134" i="2"/>
  <c r="I1135" i="2"/>
  <c r="J1135" i="2"/>
  <c r="I1136" i="2"/>
  <c r="J1136" i="2"/>
  <c r="I1137" i="2"/>
  <c r="J1137" i="2"/>
  <c r="I1138" i="2"/>
  <c r="J1138" i="2"/>
  <c r="I1139" i="2"/>
  <c r="J1139" i="2"/>
  <c r="I1140" i="2"/>
  <c r="J1140" i="2"/>
  <c r="I1141" i="2"/>
  <c r="J1141" i="2"/>
  <c r="I1142" i="2"/>
  <c r="J1142" i="2"/>
  <c r="I1143" i="2"/>
  <c r="J1143" i="2"/>
  <c r="I1144" i="2"/>
  <c r="J1144" i="2"/>
  <c r="I1145" i="2"/>
  <c r="J1145" i="2"/>
  <c r="I1146" i="2"/>
  <c r="J1146" i="2"/>
  <c r="I1147" i="2"/>
  <c r="J1147" i="2"/>
  <c r="I1148" i="2"/>
  <c r="J1148" i="2"/>
  <c r="I1149" i="2"/>
  <c r="J1149" i="2"/>
  <c r="I1150" i="2"/>
  <c r="J1150" i="2"/>
  <c r="I1151" i="2"/>
  <c r="J1151" i="2"/>
  <c r="I1152" i="2"/>
  <c r="J1152" i="2"/>
  <c r="I1153" i="2"/>
  <c r="J1153" i="2"/>
  <c r="I1154" i="2"/>
  <c r="J1154" i="2"/>
  <c r="I1155" i="2"/>
  <c r="J1155" i="2"/>
  <c r="I1156" i="2"/>
  <c r="J1156" i="2"/>
  <c r="I1157" i="2"/>
  <c r="J1157" i="2"/>
  <c r="I1158" i="2"/>
  <c r="J1158" i="2"/>
  <c r="I1159" i="2"/>
  <c r="J1159" i="2"/>
  <c r="I1160" i="2"/>
  <c r="J1160" i="2"/>
  <c r="I1161" i="2"/>
  <c r="J1161" i="2"/>
  <c r="I1162" i="2"/>
  <c r="J1162" i="2"/>
  <c r="I1163" i="2"/>
  <c r="J1163" i="2"/>
  <c r="I1164" i="2"/>
  <c r="J1164" i="2"/>
  <c r="I1165" i="2"/>
  <c r="J1165" i="2"/>
  <c r="I1166" i="2"/>
  <c r="J1166" i="2"/>
  <c r="I1167" i="2"/>
  <c r="J1167" i="2"/>
  <c r="I1168" i="2"/>
  <c r="J1168" i="2"/>
  <c r="I1169" i="2"/>
  <c r="J1169" i="2"/>
  <c r="I1170" i="2"/>
  <c r="J1170" i="2"/>
  <c r="I1171" i="2"/>
  <c r="J1171" i="2"/>
  <c r="I1172" i="2"/>
  <c r="J1172" i="2"/>
  <c r="I1173" i="2"/>
  <c r="J1173" i="2"/>
  <c r="I1174" i="2"/>
  <c r="J1174" i="2"/>
  <c r="I1175" i="2"/>
  <c r="J1175" i="2"/>
  <c r="I1176" i="2"/>
  <c r="J1176" i="2"/>
  <c r="I1177" i="2"/>
  <c r="J1177" i="2"/>
  <c r="I1178" i="2"/>
  <c r="J1178" i="2"/>
  <c r="I1179" i="2"/>
  <c r="J1179" i="2"/>
  <c r="I1180" i="2"/>
  <c r="J1180" i="2"/>
  <c r="I1181" i="2"/>
  <c r="J1181" i="2"/>
  <c r="I1182" i="2"/>
  <c r="J1182" i="2"/>
  <c r="I1183" i="2"/>
  <c r="J1183" i="2"/>
  <c r="I1184" i="2"/>
  <c r="J1184" i="2"/>
  <c r="I1185" i="2"/>
  <c r="J1185" i="2"/>
  <c r="I1186" i="2"/>
  <c r="J1186" i="2"/>
  <c r="I1187" i="2"/>
  <c r="J1187" i="2"/>
  <c r="I1188" i="2"/>
  <c r="J1188" i="2"/>
  <c r="I1189" i="2"/>
  <c r="J1189" i="2"/>
  <c r="I1190" i="2"/>
  <c r="J1190" i="2"/>
  <c r="I1191" i="2"/>
  <c r="J1191" i="2"/>
  <c r="I1192" i="2"/>
  <c r="J1192" i="2"/>
  <c r="I1193" i="2"/>
  <c r="J1193" i="2"/>
  <c r="I1194" i="2"/>
  <c r="J1194" i="2"/>
  <c r="I1195" i="2"/>
  <c r="J1195" i="2"/>
  <c r="I1196" i="2"/>
  <c r="J1196" i="2"/>
  <c r="I1197" i="2"/>
  <c r="J1197" i="2"/>
  <c r="I1198" i="2"/>
  <c r="J1198" i="2"/>
  <c r="I1199" i="2"/>
  <c r="J1199" i="2"/>
  <c r="I1200" i="2"/>
  <c r="J1200" i="2"/>
  <c r="I1201" i="2"/>
  <c r="J1201" i="2"/>
  <c r="I1202" i="2"/>
  <c r="J1202" i="2"/>
  <c r="I1203" i="2"/>
  <c r="J1203" i="2"/>
  <c r="I1204" i="2"/>
  <c r="J1204" i="2"/>
  <c r="I1205" i="2"/>
  <c r="J1205" i="2"/>
  <c r="I1206" i="2"/>
  <c r="J1206" i="2"/>
  <c r="I1207" i="2"/>
  <c r="J1207" i="2"/>
  <c r="I1208" i="2"/>
  <c r="J1208" i="2"/>
  <c r="I1209" i="2"/>
  <c r="J1209" i="2"/>
  <c r="I1210" i="2"/>
  <c r="J1210" i="2"/>
  <c r="I1211" i="2"/>
  <c r="J1211" i="2"/>
  <c r="I1212" i="2"/>
  <c r="J1212" i="2"/>
  <c r="I1213" i="2"/>
  <c r="J1213" i="2"/>
  <c r="I1214" i="2"/>
  <c r="J1214" i="2"/>
  <c r="I1215" i="2"/>
  <c r="J1215" i="2"/>
  <c r="I1216" i="2"/>
  <c r="J1216" i="2"/>
  <c r="I1217" i="2"/>
  <c r="J1217" i="2"/>
  <c r="I1218" i="2"/>
  <c r="J1218" i="2"/>
  <c r="I1219" i="2"/>
  <c r="J1219" i="2"/>
  <c r="I1220" i="2"/>
  <c r="J1220" i="2"/>
  <c r="I1221" i="2"/>
  <c r="J1221" i="2"/>
  <c r="I1222" i="2"/>
  <c r="J1222" i="2"/>
  <c r="I1223" i="2"/>
  <c r="J1223" i="2"/>
  <c r="I1224" i="2"/>
  <c r="J1224" i="2"/>
  <c r="I1225" i="2"/>
  <c r="J1225" i="2"/>
  <c r="I1226" i="2"/>
  <c r="J1226" i="2"/>
  <c r="I1227" i="2"/>
  <c r="J1227" i="2"/>
  <c r="I1228" i="2"/>
  <c r="J1228" i="2"/>
  <c r="I1229" i="2"/>
  <c r="J1229" i="2"/>
  <c r="I1230" i="2"/>
  <c r="J1230" i="2"/>
  <c r="I1231" i="2"/>
  <c r="J1231" i="2"/>
  <c r="I1232" i="2"/>
  <c r="J1232" i="2"/>
  <c r="I1233" i="2"/>
  <c r="J1233" i="2"/>
  <c r="I1234" i="2"/>
  <c r="J1234" i="2"/>
  <c r="I1235" i="2"/>
  <c r="J1235" i="2"/>
  <c r="I1236" i="2"/>
  <c r="J1236" i="2"/>
  <c r="I1237" i="2"/>
  <c r="J1237" i="2"/>
  <c r="I1238" i="2"/>
  <c r="J1238" i="2"/>
  <c r="I1239" i="2"/>
  <c r="J1239" i="2"/>
  <c r="I1240" i="2"/>
  <c r="J1240" i="2"/>
  <c r="I1241" i="2"/>
  <c r="J1241" i="2"/>
  <c r="I1242" i="2"/>
  <c r="J1242" i="2"/>
  <c r="I1243" i="2"/>
  <c r="J1243" i="2"/>
  <c r="I1244" i="2"/>
  <c r="J1244" i="2"/>
  <c r="I1245" i="2"/>
  <c r="J1245" i="2"/>
  <c r="I1246" i="2"/>
  <c r="J1246" i="2"/>
  <c r="I1247" i="2"/>
  <c r="J1247" i="2"/>
  <c r="I1248" i="2"/>
  <c r="J1248" i="2"/>
  <c r="I1249" i="2"/>
  <c r="J1249" i="2"/>
  <c r="I1250" i="2"/>
  <c r="J1250" i="2"/>
  <c r="I1251" i="2"/>
  <c r="J1251" i="2"/>
  <c r="I1252" i="2"/>
  <c r="J1252" i="2"/>
  <c r="I1253" i="2"/>
  <c r="J1253" i="2"/>
  <c r="I1254" i="2"/>
  <c r="J1254" i="2"/>
  <c r="I1255" i="2"/>
  <c r="J1255" i="2"/>
  <c r="I1256" i="2"/>
  <c r="J1256" i="2"/>
  <c r="I1257" i="2"/>
  <c r="J1257" i="2"/>
  <c r="I1258" i="2"/>
  <c r="J1258" i="2"/>
  <c r="I1259" i="2"/>
  <c r="J1259" i="2"/>
  <c r="I1260" i="2"/>
  <c r="J1260" i="2"/>
  <c r="I1261" i="2"/>
  <c r="J1261" i="2"/>
  <c r="I1262" i="2"/>
  <c r="J1262" i="2"/>
  <c r="I1263" i="2"/>
  <c r="J1263" i="2"/>
  <c r="I1264" i="2"/>
  <c r="J1264" i="2"/>
  <c r="I1265" i="2"/>
  <c r="J1265" i="2"/>
  <c r="I1266" i="2"/>
  <c r="J1266" i="2"/>
  <c r="I1267" i="2"/>
  <c r="J1267" i="2"/>
  <c r="I1268" i="2"/>
  <c r="J1268" i="2"/>
  <c r="I1269" i="2"/>
  <c r="J1269" i="2"/>
  <c r="I1270" i="2"/>
  <c r="J1270" i="2"/>
  <c r="I1271" i="2"/>
  <c r="J1271" i="2"/>
  <c r="I1272" i="2"/>
  <c r="J1272" i="2"/>
  <c r="I1273" i="2"/>
  <c r="J1273" i="2"/>
  <c r="I1274" i="2"/>
  <c r="J1274" i="2"/>
  <c r="I1275" i="2"/>
  <c r="J1275" i="2"/>
  <c r="I1276" i="2"/>
  <c r="J1276" i="2"/>
  <c r="I1277" i="2"/>
  <c r="J1277" i="2"/>
  <c r="I1278" i="2"/>
  <c r="J1278" i="2"/>
  <c r="I1279" i="2"/>
  <c r="J1279" i="2"/>
  <c r="I1280" i="2"/>
  <c r="J1280" i="2"/>
  <c r="I1281" i="2"/>
  <c r="J1281" i="2"/>
  <c r="I1282" i="2"/>
  <c r="J1282" i="2"/>
  <c r="I1283" i="2"/>
  <c r="J1283" i="2"/>
  <c r="I1284" i="2"/>
  <c r="J1284" i="2"/>
  <c r="I1285" i="2"/>
  <c r="J1285" i="2"/>
  <c r="I1286" i="2"/>
  <c r="J1286" i="2"/>
  <c r="I1287" i="2"/>
  <c r="J1287" i="2"/>
  <c r="I1288" i="2"/>
  <c r="J1288" i="2"/>
  <c r="I1289" i="2"/>
  <c r="J1289" i="2"/>
  <c r="I1290" i="2"/>
  <c r="J1290" i="2"/>
  <c r="I1291" i="2"/>
  <c r="J1291" i="2"/>
  <c r="I1292" i="2"/>
  <c r="J1292" i="2"/>
  <c r="I1293" i="2"/>
  <c r="J1293" i="2"/>
  <c r="I1294" i="2"/>
  <c r="J1294" i="2"/>
  <c r="I1295" i="2"/>
  <c r="J1295" i="2"/>
  <c r="I1296" i="2"/>
  <c r="J1296" i="2"/>
  <c r="I1297" i="2"/>
  <c r="J1297" i="2"/>
  <c r="I1298" i="2"/>
  <c r="J1298" i="2"/>
  <c r="I1299" i="2"/>
  <c r="J1299" i="2"/>
  <c r="I1300" i="2"/>
  <c r="J1300" i="2"/>
  <c r="I1301" i="2"/>
  <c r="J1301" i="2"/>
  <c r="I1302" i="2"/>
  <c r="J1302" i="2"/>
  <c r="I1303" i="2"/>
  <c r="J1303" i="2"/>
  <c r="I1304" i="2"/>
  <c r="J1304" i="2"/>
  <c r="I1305" i="2"/>
  <c r="J1305" i="2"/>
  <c r="I1306" i="2"/>
  <c r="J1306" i="2"/>
  <c r="I1307" i="2"/>
  <c r="J1307" i="2"/>
  <c r="I1308" i="2"/>
  <c r="J1308" i="2"/>
  <c r="I1309" i="2"/>
  <c r="J1309" i="2"/>
  <c r="I1310" i="2"/>
  <c r="J1310" i="2"/>
  <c r="I1311" i="2"/>
  <c r="J1311" i="2"/>
  <c r="I1312" i="2"/>
  <c r="J1312" i="2"/>
  <c r="I1313" i="2"/>
  <c r="J1313" i="2"/>
  <c r="I1314" i="2"/>
  <c r="J1314" i="2"/>
  <c r="I1315" i="2"/>
  <c r="J1315" i="2"/>
  <c r="I1316" i="2"/>
  <c r="J1316" i="2"/>
  <c r="I1317" i="2"/>
  <c r="J1317" i="2"/>
  <c r="I1318" i="2"/>
  <c r="J1318" i="2"/>
  <c r="I1319" i="2"/>
  <c r="J1319" i="2"/>
  <c r="I1320" i="2"/>
  <c r="J1320" i="2"/>
  <c r="I1321" i="2"/>
  <c r="J1321" i="2"/>
  <c r="I1322" i="2"/>
  <c r="J1322" i="2"/>
  <c r="I1323" i="2"/>
  <c r="J1323" i="2"/>
  <c r="I1324" i="2"/>
  <c r="J1324" i="2"/>
  <c r="I1325" i="2"/>
  <c r="J1325" i="2"/>
  <c r="I1326" i="2"/>
  <c r="J1326" i="2"/>
  <c r="I1327" i="2"/>
  <c r="J1327" i="2"/>
  <c r="I1328" i="2"/>
  <c r="J1328" i="2"/>
  <c r="I1329" i="2"/>
  <c r="J1329" i="2"/>
  <c r="I1330" i="2"/>
  <c r="J1330" i="2"/>
  <c r="I1331" i="2"/>
  <c r="J1331" i="2"/>
  <c r="I1332" i="2"/>
  <c r="J1332" i="2"/>
  <c r="I1333" i="2"/>
  <c r="J1333" i="2"/>
  <c r="I1334" i="2"/>
  <c r="J1334" i="2"/>
  <c r="I1335" i="2"/>
  <c r="J1335" i="2"/>
  <c r="I1336" i="2"/>
  <c r="J1336" i="2"/>
  <c r="I1337" i="2"/>
  <c r="J1337" i="2"/>
  <c r="I1338" i="2"/>
  <c r="J1338" i="2"/>
  <c r="I1339" i="2"/>
  <c r="J1339" i="2"/>
  <c r="I1340" i="2"/>
  <c r="J1340" i="2"/>
  <c r="I1341" i="2"/>
  <c r="J1341" i="2"/>
  <c r="I1342" i="2"/>
  <c r="J1342" i="2"/>
  <c r="I1343" i="2"/>
  <c r="J1343" i="2"/>
  <c r="I1344" i="2"/>
  <c r="J1344" i="2"/>
  <c r="I1345" i="2"/>
  <c r="J1345" i="2"/>
  <c r="I1346" i="2"/>
  <c r="J1346" i="2"/>
  <c r="I1347" i="2"/>
  <c r="J1347" i="2"/>
  <c r="I1348" i="2"/>
  <c r="J1348" i="2"/>
  <c r="I1349" i="2"/>
  <c r="J1349" i="2"/>
  <c r="I1350" i="2"/>
  <c r="J1350" i="2"/>
  <c r="I1351" i="2"/>
  <c r="J1351" i="2"/>
  <c r="I1352" i="2"/>
  <c r="J1352" i="2"/>
  <c r="I1353" i="2"/>
  <c r="J1353" i="2"/>
  <c r="I1354" i="2"/>
  <c r="J1354" i="2"/>
  <c r="I1355" i="2"/>
  <c r="J1355" i="2"/>
  <c r="I1356" i="2"/>
  <c r="J1356" i="2"/>
  <c r="I1357" i="2"/>
  <c r="J1357" i="2"/>
  <c r="I1358" i="2"/>
  <c r="J1358" i="2"/>
  <c r="I1359" i="2"/>
  <c r="J1359" i="2"/>
  <c r="I1360" i="2"/>
  <c r="J1360" i="2"/>
  <c r="I1361" i="2"/>
  <c r="J1361" i="2"/>
  <c r="I1362" i="2"/>
  <c r="J1362" i="2"/>
  <c r="I1363" i="2"/>
  <c r="J1363" i="2"/>
  <c r="I1364" i="2"/>
  <c r="J1364" i="2"/>
  <c r="I1365" i="2"/>
  <c r="J1365" i="2"/>
  <c r="I1366" i="2"/>
  <c r="J1366" i="2"/>
  <c r="I1367" i="2"/>
  <c r="J1367" i="2"/>
  <c r="I1368" i="2"/>
  <c r="J1368" i="2"/>
  <c r="I1369" i="2"/>
  <c r="J1369" i="2"/>
  <c r="I1370" i="2"/>
  <c r="J1370" i="2"/>
  <c r="I1371" i="2"/>
  <c r="J1371" i="2"/>
  <c r="I1372" i="2"/>
  <c r="J1372" i="2"/>
  <c r="I1373" i="2"/>
  <c r="J1373" i="2"/>
  <c r="I1374" i="2"/>
  <c r="J1374" i="2"/>
  <c r="I1375" i="2"/>
  <c r="J1375" i="2"/>
  <c r="I1376" i="2"/>
  <c r="J1376" i="2"/>
  <c r="I1377" i="2"/>
  <c r="J1377" i="2"/>
  <c r="I1378" i="2"/>
  <c r="J1378" i="2"/>
  <c r="I1379" i="2"/>
  <c r="J1379" i="2"/>
  <c r="I1380" i="2"/>
  <c r="J1380" i="2"/>
  <c r="I1381" i="2"/>
  <c r="J1381" i="2"/>
  <c r="I1382" i="2"/>
  <c r="J1382" i="2"/>
  <c r="I1383" i="2"/>
  <c r="J1383" i="2"/>
  <c r="I1384" i="2"/>
  <c r="J1384" i="2"/>
  <c r="I1385" i="2"/>
  <c r="J1385" i="2"/>
  <c r="I1386" i="2"/>
  <c r="J1386" i="2"/>
  <c r="I1387" i="2"/>
  <c r="J1387" i="2"/>
  <c r="I1388" i="2"/>
  <c r="J1388" i="2"/>
  <c r="I1389" i="2"/>
  <c r="J1389" i="2"/>
  <c r="I1390" i="2"/>
  <c r="J1390" i="2"/>
  <c r="I1391" i="2"/>
  <c r="J1391" i="2"/>
  <c r="I1392" i="2"/>
  <c r="J1392" i="2"/>
  <c r="I1393" i="2"/>
  <c r="J1393" i="2"/>
  <c r="I1394" i="2"/>
  <c r="J1394" i="2"/>
  <c r="I1395" i="2"/>
  <c r="J1395" i="2"/>
  <c r="I1396" i="2"/>
  <c r="J1396" i="2"/>
  <c r="I1397" i="2"/>
  <c r="J1397" i="2"/>
  <c r="I1398" i="2"/>
  <c r="J1398" i="2"/>
  <c r="I1399" i="2"/>
  <c r="J1399" i="2"/>
  <c r="I1400" i="2"/>
  <c r="J1400" i="2"/>
  <c r="I1401" i="2"/>
  <c r="J1401" i="2"/>
  <c r="I1402" i="2"/>
  <c r="J1402" i="2"/>
  <c r="I1403" i="2"/>
  <c r="J1403" i="2"/>
  <c r="I1404" i="2"/>
  <c r="J1404" i="2"/>
  <c r="I1405" i="2"/>
  <c r="J1405" i="2"/>
  <c r="I1406" i="2"/>
  <c r="J1406" i="2"/>
  <c r="I1407" i="2"/>
  <c r="J1407" i="2"/>
  <c r="I1408" i="2"/>
  <c r="J1408" i="2"/>
  <c r="I1409" i="2"/>
  <c r="J1409" i="2"/>
  <c r="I1410" i="2"/>
  <c r="J1410" i="2"/>
  <c r="I1411" i="2"/>
  <c r="J1411" i="2"/>
  <c r="I1412" i="2"/>
  <c r="J1412" i="2"/>
  <c r="I1413" i="2"/>
  <c r="J1413" i="2"/>
  <c r="I1414" i="2"/>
  <c r="J1414" i="2"/>
  <c r="I1415" i="2"/>
  <c r="J1415" i="2"/>
  <c r="I1416" i="2"/>
  <c r="J1416" i="2"/>
  <c r="I1417" i="2"/>
  <c r="J1417" i="2"/>
  <c r="I1418" i="2"/>
  <c r="J1418" i="2"/>
  <c r="I1419" i="2"/>
  <c r="J1419" i="2"/>
  <c r="I1420" i="2"/>
  <c r="J1420" i="2"/>
  <c r="I1421" i="2"/>
  <c r="J1421" i="2"/>
  <c r="I1422" i="2"/>
  <c r="J1422" i="2"/>
  <c r="I1423" i="2"/>
  <c r="J1423" i="2"/>
  <c r="I1424" i="2"/>
  <c r="J1424" i="2"/>
  <c r="I1425" i="2"/>
  <c r="J1425" i="2"/>
  <c r="I1426" i="2"/>
  <c r="J1426" i="2"/>
  <c r="I1427" i="2"/>
  <c r="J1427" i="2"/>
  <c r="I1428" i="2"/>
  <c r="J1428" i="2"/>
  <c r="I1429" i="2"/>
  <c r="J1429" i="2"/>
  <c r="I1430" i="2"/>
  <c r="J1430" i="2"/>
  <c r="I1431" i="2"/>
  <c r="J1431" i="2"/>
  <c r="I1432" i="2"/>
  <c r="J1432" i="2"/>
  <c r="I1433" i="2"/>
  <c r="J1433" i="2"/>
  <c r="I1434" i="2"/>
  <c r="J1434" i="2"/>
  <c r="I1435" i="2"/>
  <c r="J1435" i="2"/>
  <c r="I1436" i="2"/>
  <c r="J1436" i="2"/>
  <c r="I1437" i="2"/>
  <c r="J1437" i="2"/>
  <c r="I1438" i="2"/>
  <c r="J1438" i="2"/>
  <c r="I1439" i="2"/>
  <c r="J1439" i="2"/>
  <c r="I1440" i="2"/>
  <c r="J1440" i="2"/>
  <c r="I1441" i="2"/>
  <c r="J1441" i="2"/>
  <c r="I1442" i="2"/>
  <c r="J1442" i="2"/>
  <c r="I1443" i="2"/>
  <c r="J1443" i="2"/>
  <c r="I1444" i="2"/>
  <c r="J1444" i="2"/>
  <c r="I1445" i="2"/>
  <c r="J1445" i="2"/>
  <c r="I1446" i="2"/>
  <c r="J1446" i="2"/>
  <c r="I1447" i="2"/>
  <c r="J1447" i="2"/>
  <c r="I1448" i="2"/>
  <c r="J1448" i="2"/>
  <c r="I1449" i="2"/>
  <c r="J1449" i="2"/>
  <c r="I1450" i="2"/>
  <c r="J1450" i="2"/>
  <c r="I1451" i="2"/>
  <c r="J1451" i="2"/>
  <c r="I1452" i="2"/>
  <c r="J1452" i="2"/>
  <c r="I1453" i="2"/>
  <c r="J1453" i="2"/>
  <c r="I1454" i="2"/>
  <c r="J1454" i="2"/>
  <c r="I1455" i="2"/>
  <c r="J1455" i="2"/>
  <c r="I1456" i="2"/>
  <c r="J1456" i="2"/>
  <c r="I1457" i="2"/>
  <c r="J1457" i="2"/>
  <c r="I1458" i="2"/>
  <c r="J1458" i="2"/>
  <c r="I1459" i="2"/>
  <c r="J1459" i="2"/>
  <c r="I1460" i="2"/>
  <c r="J1460" i="2"/>
  <c r="I1461" i="2"/>
  <c r="J1461" i="2"/>
  <c r="I1462" i="2"/>
  <c r="J1462" i="2"/>
  <c r="I1463" i="2"/>
  <c r="J1463" i="2"/>
  <c r="I1464" i="2"/>
  <c r="J1464" i="2"/>
  <c r="I1465" i="2"/>
  <c r="J1465" i="2"/>
  <c r="I1466" i="2"/>
  <c r="J1466" i="2"/>
  <c r="I1467" i="2"/>
  <c r="J1467" i="2"/>
  <c r="I1468" i="2"/>
  <c r="J1468" i="2"/>
  <c r="I1469" i="2"/>
  <c r="J1469" i="2"/>
  <c r="I1470" i="2"/>
  <c r="J1470" i="2"/>
  <c r="I1471" i="2"/>
  <c r="J1471" i="2"/>
  <c r="I1472" i="2"/>
  <c r="J1472" i="2"/>
  <c r="I1473" i="2"/>
  <c r="J1473" i="2"/>
  <c r="I1474" i="2"/>
  <c r="J1474" i="2"/>
  <c r="I1475" i="2"/>
  <c r="J1475" i="2"/>
  <c r="I1476" i="2"/>
  <c r="J1476" i="2"/>
  <c r="I1477" i="2"/>
  <c r="J1477" i="2"/>
  <c r="I1478" i="2"/>
  <c r="J1478" i="2"/>
  <c r="I1479" i="2"/>
  <c r="J1479" i="2"/>
  <c r="I1480" i="2"/>
  <c r="J1480" i="2"/>
  <c r="I1481" i="2"/>
  <c r="J1481" i="2"/>
  <c r="I1482" i="2"/>
  <c r="J1482" i="2"/>
  <c r="I1483" i="2"/>
  <c r="J1483" i="2"/>
  <c r="I1484" i="2"/>
  <c r="J1484" i="2"/>
  <c r="I1485" i="2"/>
  <c r="J1485" i="2"/>
  <c r="I1486" i="2"/>
  <c r="J1486" i="2"/>
  <c r="I1487" i="2"/>
  <c r="J1487" i="2"/>
  <c r="I1488" i="2"/>
  <c r="J1488" i="2"/>
  <c r="I1489" i="2"/>
  <c r="J1489" i="2"/>
  <c r="I1490" i="2"/>
  <c r="J1490" i="2"/>
  <c r="I1491" i="2"/>
  <c r="J1491" i="2"/>
  <c r="I1492" i="2"/>
  <c r="J1492" i="2"/>
  <c r="I1493" i="2"/>
  <c r="J1493" i="2"/>
  <c r="I1494" i="2"/>
  <c r="J1494" i="2"/>
  <c r="I1495" i="2"/>
  <c r="J1495" i="2"/>
  <c r="I1496" i="2"/>
  <c r="J1496" i="2"/>
  <c r="I1497" i="2"/>
  <c r="J1497" i="2"/>
  <c r="I1498" i="2"/>
  <c r="J1498" i="2"/>
  <c r="I1499" i="2"/>
  <c r="J1499" i="2"/>
  <c r="J2" i="2"/>
  <c r="I2" i="2"/>
  <c r="A3" i="2"/>
  <c r="B3" i="2"/>
  <c r="C3" i="2"/>
  <c r="D3" i="2"/>
  <c r="A4" i="2"/>
  <c r="B4" i="2"/>
  <c r="C4" i="2"/>
  <c r="D4" i="2"/>
  <c r="A5" i="2"/>
  <c r="B5" i="2"/>
  <c r="C5" i="2"/>
  <c r="D5" i="2"/>
  <c r="A6" i="2"/>
  <c r="B6" i="2"/>
  <c r="C6" i="2"/>
  <c r="D6" i="2"/>
  <c r="A7" i="2"/>
  <c r="B7" i="2"/>
  <c r="C7" i="2"/>
  <c r="D7" i="2"/>
  <c r="A8" i="2"/>
  <c r="B8" i="2"/>
  <c r="C8" i="2"/>
  <c r="D8" i="2"/>
  <c r="A9" i="2"/>
  <c r="B9" i="2"/>
  <c r="C9" i="2"/>
  <c r="D9" i="2"/>
  <c r="A10" i="2"/>
  <c r="B10" i="2"/>
  <c r="C10" i="2"/>
  <c r="D10" i="2"/>
  <c r="A11" i="2"/>
  <c r="B11" i="2"/>
  <c r="C11" i="2"/>
  <c r="D11" i="2"/>
  <c r="A12" i="2"/>
  <c r="B12" i="2"/>
  <c r="C12" i="2"/>
  <c r="D12" i="2"/>
  <c r="A13" i="2"/>
  <c r="B13" i="2"/>
  <c r="C13" i="2"/>
  <c r="D13" i="2"/>
  <c r="A14" i="2"/>
  <c r="B14" i="2"/>
  <c r="C14" i="2"/>
  <c r="D14" i="2"/>
  <c r="A15" i="2"/>
  <c r="B15" i="2"/>
  <c r="C15" i="2"/>
  <c r="D15" i="2"/>
  <c r="A16" i="2"/>
  <c r="B16" i="2"/>
  <c r="C16" i="2"/>
  <c r="D16" i="2"/>
  <c r="A17" i="2"/>
  <c r="B17" i="2"/>
  <c r="C17" i="2"/>
  <c r="D17" i="2"/>
  <c r="A18" i="2"/>
  <c r="B18" i="2"/>
  <c r="C18" i="2"/>
  <c r="D18" i="2"/>
  <c r="A19" i="2"/>
  <c r="B19" i="2"/>
  <c r="C19" i="2"/>
  <c r="D19" i="2"/>
  <c r="A20" i="2"/>
  <c r="B20" i="2"/>
  <c r="C20" i="2"/>
  <c r="D20" i="2"/>
  <c r="A21" i="2"/>
  <c r="B21" i="2"/>
  <c r="C21" i="2"/>
  <c r="D21" i="2"/>
  <c r="A22" i="2"/>
  <c r="B22" i="2"/>
  <c r="C22" i="2"/>
  <c r="D22" i="2"/>
  <c r="A23" i="2"/>
  <c r="B23" i="2"/>
  <c r="C23" i="2"/>
  <c r="D23" i="2"/>
  <c r="A24" i="2"/>
  <c r="B24" i="2"/>
  <c r="C24" i="2"/>
  <c r="D24" i="2"/>
  <c r="A25" i="2"/>
  <c r="B25" i="2"/>
  <c r="C25" i="2"/>
  <c r="D25" i="2"/>
  <c r="A26" i="2"/>
  <c r="B26" i="2"/>
  <c r="C26" i="2"/>
  <c r="D26" i="2"/>
  <c r="A27" i="2"/>
  <c r="B27" i="2"/>
  <c r="C27" i="2"/>
  <c r="D27" i="2"/>
  <c r="A28" i="2"/>
  <c r="B28" i="2"/>
  <c r="C28" i="2"/>
  <c r="D28" i="2"/>
  <c r="A29" i="2"/>
  <c r="B29" i="2"/>
  <c r="C29" i="2"/>
  <c r="D29" i="2"/>
  <c r="A30" i="2"/>
  <c r="B30" i="2"/>
  <c r="C30" i="2"/>
  <c r="D30" i="2"/>
  <c r="A31" i="2"/>
  <c r="B31" i="2"/>
  <c r="C31" i="2"/>
  <c r="D31" i="2"/>
  <c r="A32" i="2"/>
  <c r="B32" i="2"/>
  <c r="C32" i="2"/>
  <c r="D32" i="2"/>
  <c r="A33" i="2"/>
  <c r="B33" i="2"/>
  <c r="C33" i="2"/>
  <c r="D33" i="2"/>
  <c r="A34" i="2"/>
  <c r="B34" i="2"/>
  <c r="C34" i="2"/>
  <c r="D34" i="2"/>
  <c r="A35" i="2"/>
  <c r="B35" i="2"/>
  <c r="C35" i="2"/>
  <c r="D35" i="2"/>
  <c r="A36" i="2"/>
  <c r="B36" i="2"/>
  <c r="C36" i="2"/>
  <c r="D36" i="2"/>
  <c r="A37" i="2"/>
  <c r="B37" i="2"/>
  <c r="C37" i="2"/>
  <c r="D37" i="2"/>
  <c r="A38" i="2"/>
  <c r="B38" i="2"/>
  <c r="C38" i="2"/>
  <c r="D38" i="2"/>
  <c r="A39" i="2"/>
  <c r="B39" i="2"/>
  <c r="C39" i="2"/>
  <c r="D39" i="2"/>
  <c r="A40" i="2"/>
  <c r="B40" i="2"/>
  <c r="C40" i="2"/>
  <c r="D40" i="2"/>
  <c r="A41" i="2"/>
  <c r="B41" i="2"/>
  <c r="C41" i="2"/>
  <c r="D41" i="2"/>
  <c r="A42" i="2"/>
  <c r="B42" i="2"/>
  <c r="C42" i="2"/>
  <c r="D42" i="2"/>
  <c r="A43" i="2"/>
  <c r="B43" i="2"/>
  <c r="C43" i="2"/>
  <c r="D43" i="2"/>
  <c r="A44" i="2"/>
  <c r="B44" i="2"/>
  <c r="C44" i="2"/>
  <c r="D44" i="2"/>
  <c r="A45" i="2"/>
  <c r="B45" i="2"/>
  <c r="C45" i="2"/>
  <c r="D45" i="2"/>
  <c r="A46" i="2"/>
  <c r="B46" i="2"/>
  <c r="C46" i="2"/>
  <c r="D46" i="2"/>
  <c r="A47" i="2"/>
  <c r="B47" i="2"/>
  <c r="C47" i="2"/>
  <c r="D47" i="2"/>
  <c r="A48" i="2"/>
  <c r="B48" i="2"/>
  <c r="C48" i="2"/>
  <c r="D48" i="2"/>
  <c r="A49" i="2"/>
  <c r="B49" i="2"/>
  <c r="C49" i="2"/>
  <c r="D49" i="2"/>
  <c r="A50" i="2"/>
  <c r="B50" i="2"/>
  <c r="C50" i="2"/>
  <c r="D50" i="2"/>
  <c r="A51" i="2"/>
  <c r="B51" i="2"/>
  <c r="C51" i="2"/>
  <c r="D51" i="2"/>
  <c r="A52" i="2"/>
  <c r="B52" i="2"/>
  <c r="C52" i="2"/>
  <c r="D52" i="2"/>
  <c r="A53" i="2"/>
  <c r="B53" i="2"/>
  <c r="C53" i="2"/>
  <c r="D53" i="2"/>
  <c r="A54" i="2"/>
  <c r="B54" i="2"/>
  <c r="C54" i="2"/>
  <c r="D54" i="2"/>
  <c r="A55" i="2"/>
  <c r="B55" i="2"/>
  <c r="C55" i="2"/>
  <c r="D55" i="2"/>
  <c r="A56" i="2"/>
  <c r="B56" i="2"/>
  <c r="C56" i="2"/>
  <c r="D56" i="2"/>
  <c r="A57" i="2"/>
  <c r="B57" i="2"/>
  <c r="C57" i="2"/>
  <c r="D57" i="2"/>
  <c r="A58" i="2"/>
  <c r="B58" i="2"/>
  <c r="C58" i="2"/>
  <c r="D58" i="2"/>
  <c r="A59" i="2"/>
  <c r="B59" i="2"/>
  <c r="C59" i="2"/>
  <c r="D59" i="2"/>
  <c r="A60" i="2"/>
  <c r="B60" i="2"/>
  <c r="C60" i="2"/>
  <c r="D60" i="2"/>
  <c r="A61" i="2"/>
  <c r="B61" i="2"/>
  <c r="C61" i="2"/>
  <c r="D61" i="2"/>
  <c r="A62" i="2"/>
  <c r="B62" i="2"/>
  <c r="C62" i="2"/>
  <c r="D62" i="2"/>
  <c r="A63" i="2"/>
  <c r="B63" i="2"/>
  <c r="C63" i="2"/>
  <c r="D63" i="2"/>
  <c r="A64" i="2"/>
  <c r="B64" i="2"/>
  <c r="C64" i="2"/>
  <c r="D64" i="2"/>
  <c r="A65" i="2"/>
  <c r="B65" i="2"/>
  <c r="C65" i="2"/>
  <c r="D65" i="2"/>
  <c r="A66" i="2"/>
  <c r="B66" i="2"/>
  <c r="C66" i="2"/>
  <c r="D66" i="2"/>
  <c r="A67" i="2"/>
  <c r="B67" i="2"/>
  <c r="C67" i="2"/>
  <c r="D67" i="2"/>
  <c r="A68" i="2"/>
  <c r="B68" i="2"/>
  <c r="C68" i="2"/>
  <c r="D68" i="2"/>
  <c r="A69" i="2"/>
  <c r="B69" i="2"/>
  <c r="C69" i="2"/>
  <c r="D69" i="2"/>
  <c r="A70" i="2"/>
  <c r="B70" i="2"/>
  <c r="C70" i="2"/>
  <c r="D70" i="2"/>
  <c r="A71" i="2"/>
  <c r="B71" i="2"/>
  <c r="C71" i="2"/>
  <c r="D71" i="2"/>
  <c r="A72" i="2"/>
  <c r="B72" i="2"/>
  <c r="C72" i="2"/>
  <c r="D72" i="2"/>
  <c r="A73" i="2"/>
  <c r="B73" i="2"/>
  <c r="C73" i="2"/>
  <c r="D73" i="2"/>
  <c r="A74" i="2"/>
  <c r="B74" i="2"/>
  <c r="C74" i="2"/>
  <c r="D74" i="2"/>
  <c r="A75" i="2"/>
  <c r="B75" i="2"/>
  <c r="C75" i="2"/>
  <c r="D75" i="2"/>
  <c r="A76" i="2"/>
  <c r="B76" i="2"/>
  <c r="C76" i="2"/>
  <c r="D76" i="2"/>
  <c r="A77" i="2"/>
  <c r="B77" i="2"/>
  <c r="C77" i="2"/>
  <c r="D77" i="2"/>
  <c r="A78" i="2"/>
  <c r="B78" i="2"/>
  <c r="C78" i="2"/>
  <c r="D78" i="2"/>
  <c r="A79" i="2"/>
  <c r="B79" i="2"/>
  <c r="C79" i="2"/>
  <c r="D79" i="2"/>
  <c r="A80" i="2"/>
  <c r="B80" i="2"/>
  <c r="C80" i="2"/>
  <c r="D80" i="2"/>
  <c r="A81" i="2"/>
  <c r="B81" i="2"/>
  <c r="C81" i="2"/>
  <c r="D81" i="2"/>
  <c r="A82" i="2"/>
  <c r="B82" i="2"/>
  <c r="C82" i="2"/>
  <c r="D82" i="2"/>
  <c r="A83" i="2"/>
  <c r="B83" i="2"/>
  <c r="C83" i="2"/>
  <c r="D83" i="2"/>
  <c r="A84" i="2"/>
  <c r="B84" i="2"/>
  <c r="C84" i="2"/>
  <c r="D84" i="2"/>
  <c r="A85" i="2"/>
  <c r="B85" i="2"/>
  <c r="C85" i="2"/>
  <c r="D85" i="2"/>
  <c r="A86" i="2"/>
  <c r="B86" i="2"/>
  <c r="C86" i="2"/>
  <c r="D86" i="2"/>
  <c r="A87" i="2"/>
  <c r="B87" i="2"/>
  <c r="C87" i="2"/>
  <c r="D87" i="2"/>
  <c r="A88" i="2"/>
  <c r="B88" i="2"/>
  <c r="C88" i="2"/>
  <c r="D88" i="2"/>
  <c r="A89" i="2"/>
  <c r="B89" i="2"/>
  <c r="C89" i="2"/>
  <c r="D89" i="2"/>
  <c r="A90" i="2"/>
  <c r="B90" i="2"/>
  <c r="C90" i="2"/>
  <c r="D90" i="2"/>
  <c r="A91" i="2"/>
  <c r="B91" i="2"/>
  <c r="C91" i="2"/>
  <c r="D91" i="2"/>
  <c r="A92" i="2"/>
  <c r="B92" i="2"/>
  <c r="C92" i="2"/>
  <c r="D92" i="2"/>
  <c r="A93" i="2"/>
  <c r="B93" i="2"/>
  <c r="C93" i="2"/>
  <c r="D93" i="2"/>
  <c r="A94" i="2"/>
  <c r="B94" i="2"/>
  <c r="C94" i="2"/>
  <c r="D94" i="2"/>
  <c r="A95" i="2"/>
  <c r="B95" i="2"/>
  <c r="C95" i="2"/>
  <c r="D95" i="2"/>
  <c r="A96" i="2"/>
  <c r="B96" i="2"/>
  <c r="C96" i="2"/>
  <c r="D96" i="2"/>
  <c r="A97" i="2"/>
  <c r="B97" i="2"/>
  <c r="C97" i="2"/>
  <c r="D97" i="2"/>
  <c r="A98" i="2"/>
  <c r="B98" i="2"/>
  <c r="C98" i="2"/>
  <c r="D98" i="2"/>
  <c r="A99" i="2"/>
  <c r="B99" i="2"/>
  <c r="C99" i="2"/>
  <c r="D99" i="2"/>
  <c r="A100" i="2"/>
  <c r="B100" i="2"/>
  <c r="C100" i="2"/>
  <c r="D100" i="2"/>
  <c r="A101" i="2"/>
  <c r="B101" i="2"/>
  <c r="C101" i="2"/>
  <c r="D101" i="2"/>
  <c r="A102" i="2"/>
  <c r="B102" i="2"/>
  <c r="C102" i="2"/>
  <c r="D102" i="2"/>
  <c r="A103" i="2"/>
  <c r="B103" i="2"/>
  <c r="C103" i="2"/>
  <c r="D103" i="2"/>
  <c r="A104" i="2"/>
  <c r="B104" i="2"/>
  <c r="C104" i="2"/>
  <c r="D104" i="2"/>
  <c r="A105" i="2"/>
  <c r="B105" i="2"/>
  <c r="C105" i="2"/>
  <c r="D105" i="2"/>
  <c r="A106" i="2"/>
  <c r="B106" i="2"/>
  <c r="C106" i="2"/>
  <c r="D106" i="2"/>
  <c r="A107" i="2"/>
  <c r="B107" i="2"/>
  <c r="C107" i="2"/>
  <c r="D107" i="2"/>
  <c r="A108" i="2"/>
  <c r="B108" i="2"/>
  <c r="C108" i="2"/>
  <c r="D108" i="2"/>
  <c r="A109" i="2"/>
  <c r="B109" i="2"/>
  <c r="C109" i="2"/>
  <c r="D109" i="2"/>
  <c r="A110" i="2"/>
  <c r="B110" i="2"/>
  <c r="C110" i="2"/>
  <c r="D110" i="2"/>
  <c r="A111" i="2"/>
  <c r="B111" i="2"/>
  <c r="C111" i="2"/>
  <c r="D111" i="2"/>
  <c r="A112" i="2"/>
  <c r="B112" i="2"/>
  <c r="C112" i="2"/>
  <c r="D112" i="2"/>
  <c r="A113" i="2"/>
  <c r="B113" i="2"/>
  <c r="C113" i="2"/>
  <c r="D113" i="2"/>
  <c r="A114" i="2"/>
  <c r="B114" i="2"/>
  <c r="C114" i="2"/>
  <c r="D114" i="2"/>
  <c r="A115" i="2"/>
  <c r="B115" i="2"/>
  <c r="C115" i="2"/>
  <c r="D115" i="2"/>
  <c r="A116" i="2"/>
  <c r="B116" i="2"/>
  <c r="C116" i="2"/>
  <c r="D116" i="2"/>
  <c r="A117" i="2"/>
  <c r="B117" i="2"/>
  <c r="C117" i="2"/>
  <c r="D117" i="2"/>
  <c r="A118" i="2"/>
  <c r="B118" i="2"/>
  <c r="C118" i="2"/>
  <c r="D118" i="2"/>
  <c r="A119" i="2"/>
  <c r="B119" i="2"/>
  <c r="C119" i="2"/>
  <c r="D119" i="2"/>
  <c r="A120" i="2"/>
  <c r="B120" i="2"/>
  <c r="C120" i="2"/>
  <c r="D120" i="2"/>
  <c r="A121" i="2"/>
  <c r="B121" i="2"/>
  <c r="C121" i="2"/>
  <c r="D121" i="2"/>
  <c r="A122" i="2"/>
  <c r="B122" i="2"/>
  <c r="C122" i="2"/>
  <c r="D122" i="2"/>
  <c r="A123" i="2"/>
  <c r="B123" i="2"/>
  <c r="C123" i="2"/>
  <c r="D123" i="2"/>
  <c r="A124" i="2"/>
  <c r="B124" i="2"/>
  <c r="C124" i="2"/>
  <c r="D124" i="2"/>
  <c r="A125" i="2"/>
  <c r="B125" i="2"/>
  <c r="C125" i="2"/>
  <c r="D125" i="2"/>
  <c r="A126" i="2"/>
  <c r="B126" i="2"/>
  <c r="C126" i="2"/>
  <c r="D126" i="2"/>
  <c r="A127" i="2"/>
  <c r="B127" i="2"/>
  <c r="C127" i="2"/>
  <c r="D127" i="2"/>
  <c r="A128" i="2"/>
  <c r="B128" i="2"/>
  <c r="C128" i="2"/>
  <c r="D128" i="2"/>
  <c r="A129" i="2"/>
  <c r="B129" i="2"/>
  <c r="C129" i="2"/>
  <c r="D129" i="2"/>
  <c r="A130" i="2"/>
  <c r="B130" i="2"/>
  <c r="C130" i="2"/>
  <c r="D130" i="2"/>
  <c r="A131" i="2"/>
  <c r="B131" i="2"/>
  <c r="C131" i="2"/>
  <c r="D131" i="2"/>
  <c r="A132" i="2"/>
  <c r="B132" i="2"/>
  <c r="C132" i="2"/>
  <c r="D132" i="2"/>
  <c r="A133" i="2"/>
  <c r="B133" i="2"/>
  <c r="C133" i="2"/>
  <c r="D133" i="2"/>
  <c r="A134" i="2"/>
  <c r="B134" i="2"/>
  <c r="C134" i="2"/>
  <c r="D134" i="2"/>
  <c r="A135" i="2"/>
  <c r="B135" i="2"/>
  <c r="C135" i="2"/>
  <c r="D135" i="2"/>
  <c r="A136" i="2"/>
  <c r="B136" i="2"/>
  <c r="C136" i="2"/>
  <c r="D136" i="2"/>
  <c r="A137" i="2"/>
  <c r="B137" i="2"/>
  <c r="C137" i="2"/>
  <c r="D137" i="2"/>
  <c r="A138" i="2"/>
  <c r="B138" i="2"/>
  <c r="C138" i="2"/>
  <c r="D138" i="2"/>
  <c r="A139" i="2"/>
  <c r="B139" i="2"/>
  <c r="C139" i="2"/>
  <c r="D139" i="2"/>
  <c r="A140" i="2"/>
  <c r="B140" i="2"/>
  <c r="C140" i="2"/>
  <c r="D140" i="2"/>
  <c r="A141" i="2"/>
  <c r="B141" i="2"/>
  <c r="C141" i="2"/>
  <c r="D141" i="2"/>
  <c r="A142" i="2"/>
  <c r="B142" i="2"/>
  <c r="C142" i="2"/>
  <c r="D142" i="2"/>
  <c r="A143" i="2"/>
  <c r="B143" i="2"/>
  <c r="C143" i="2"/>
  <c r="D143" i="2"/>
  <c r="A144" i="2"/>
  <c r="B144" i="2"/>
  <c r="C144" i="2"/>
  <c r="D144" i="2"/>
  <c r="A145" i="2"/>
  <c r="B145" i="2"/>
  <c r="C145" i="2"/>
  <c r="D145" i="2"/>
  <c r="A146" i="2"/>
  <c r="B146" i="2"/>
  <c r="C146" i="2"/>
  <c r="D146" i="2"/>
  <c r="A147" i="2"/>
  <c r="B147" i="2"/>
  <c r="C147" i="2"/>
  <c r="D147" i="2"/>
  <c r="A148" i="2"/>
  <c r="B148" i="2"/>
  <c r="C148" i="2"/>
  <c r="D148" i="2"/>
  <c r="A149" i="2"/>
  <c r="B149" i="2"/>
  <c r="C149" i="2"/>
  <c r="D149" i="2"/>
  <c r="A150" i="2"/>
  <c r="B150" i="2"/>
  <c r="C150" i="2"/>
  <c r="D150" i="2"/>
  <c r="A151" i="2"/>
  <c r="B151" i="2"/>
  <c r="C151" i="2"/>
  <c r="D151" i="2"/>
  <c r="A152" i="2"/>
  <c r="B152" i="2"/>
  <c r="C152" i="2"/>
  <c r="D152" i="2"/>
  <c r="A153" i="2"/>
  <c r="B153" i="2"/>
  <c r="C153" i="2"/>
  <c r="D153" i="2"/>
  <c r="A154" i="2"/>
  <c r="B154" i="2"/>
  <c r="C154" i="2"/>
  <c r="D154" i="2"/>
  <c r="A155" i="2"/>
  <c r="B155" i="2"/>
  <c r="C155" i="2"/>
  <c r="D155" i="2"/>
  <c r="A156" i="2"/>
  <c r="B156" i="2"/>
  <c r="C156" i="2"/>
  <c r="D156" i="2"/>
  <c r="A157" i="2"/>
  <c r="B157" i="2"/>
  <c r="C157" i="2"/>
  <c r="D157" i="2"/>
  <c r="A158" i="2"/>
  <c r="B158" i="2"/>
  <c r="C158" i="2"/>
  <c r="D158" i="2"/>
  <c r="A159" i="2"/>
  <c r="B159" i="2"/>
  <c r="C159" i="2"/>
  <c r="D159" i="2"/>
  <c r="A160" i="2"/>
  <c r="B160" i="2"/>
  <c r="C160" i="2"/>
  <c r="D160" i="2"/>
  <c r="A161" i="2"/>
  <c r="B161" i="2"/>
  <c r="C161" i="2"/>
  <c r="D161" i="2"/>
  <c r="A162" i="2"/>
  <c r="B162" i="2"/>
  <c r="C162" i="2"/>
  <c r="D162" i="2"/>
  <c r="A163" i="2"/>
  <c r="B163" i="2"/>
  <c r="C163" i="2"/>
  <c r="D163" i="2"/>
  <c r="A164" i="2"/>
  <c r="B164" i="2"/>
  <c r="C164" i="2"/>
  <c r="D164" i="2"/>
  <c r="A165" i="2"/>
  <c r="B165" i="2"/>
  <c r="C165" i="2"/>
  <c r="D165" i="2"/>
  <c r="A166" i="2"/>
  <c r="B166" i="2"/>
  <c r="C166" i="2"/>
  <c r="D166" i="2"/>
  <c r="A167" i="2"/>
  <c r="B167" i="2"/>
  <c r="C167" i="2"/>
  <c r="D167" i="2"/>
  <c r="A168" i="2"/>
  <c r="B168" i="2"/>
  <c r="C168" i="2"/>
  <c r="D168" i="2"/>
  <c r="A169" i="2"/>
  <c r="B169" i="2"/>
  <c r="C169" i="2"/>
  <c r="D169" i="2"/>
  <c r="A170" i="2"/>
  <c r="B170" i="2"/>
  <c r="C170" i="2"/>
  <c r="D170" i="2"/>
  <c r="A171" i="2"/>
  <c r="B171" i="2"/>
  <c r="C171" i="2"/>
  <c r="D171" i="2"/>
  <c r="A172" i="2"/>
  <c r="B172" i="2"/>
  <c r="C172" i="2"/>
  <c r="D172" i="2"/>
  <c r="A173" i="2"/>
  <c r="B173" i="2"/>
  <c r="C173" i="2"/>
  <c r="D173" i="2"/>
  <c r="A174" i="2"/>
  <c r="B174" i="2"/>
  <c r="C174" i="2"/>
  <c r="D174" i="2"/>
  <c r="A175" i="2"/>
  <c r="B175" i="2"/>
  <c r="C175" i="2"/>
  <c r="D175" i="2"/>
  <c r="A176" i="2"/>
  <c r="B176" i="2"/>
  <c r="C176" i="2"/>
  <c r="D176" i="2"/>
  <c r="A177" i="2"/>
  <c r="B177" i="2"/>
  <c r="C177" i="2"/>
  <c r="D177" i="2"/>
  <c r="A178" i="2"/>
  <c r="B178" i="2"/>
  <c r="C178" i="2"/>
  <c r="D178" i="2"/>
  <c r="A179" i="2"/>
  <c r="B179" i="2"/>
  <c r="C179" i="2"/>
  <c r="D179" i="2"/>
  <c r="A180" i="2"/>
  <c r="B180" i="2"/>
  <c r="C180" i="2"/>
  <c r="D180" i="2"/>
  <c r="A181" i="2"/>
  <c r="B181" i="2"/>
  <c r="C181" i="2"/>
  <c r="D181" i="2"/>
  <c r="A182" i="2"/>
  <c r="B182" i="2"/>
  <c r="C182" i="2"/>
  <c r="D182" i="2"/>
  <c r="A183" i="2"/>
  <c r="B183" i="2"/>
  <c r="C183" i="2"/>
  <c r="D183" i="2"/>
  <c r="A184" i="2"/>
  <c r="B184" i="2"/>
  <c r="C184" i="2"/>
  <c r="D184" i="2"/>
  <c r="A185" i="2"/>
  <c r="B185" i="2"/>
  <c r="C185" i="2"/>
  <c r="D185" i="2"/>
  <c r="A186" i="2"/>
  <c r="B186" i="2"/>
  <c r="C186" i="2"/>
  <c r="D186" i="2"/>
  <c r="A187" i="2"/>
  <c r="B187" i="2"/>
  <c r="C187" i="2"/>
  <c r="D187" i="2"/>
  <c r="A188" i="2"/>
  <c r="B188" i="2"/>
  <c r="C188" i="2"/>
  <c r="D188" i="2"/>
  <c r="A189" i="2"/>
  <c r="B189" i="2"/>
  <c r="C189" i="2"/>
  <c r="D189" i="2"/>
  <c r="A190" i="2"/>
  <c r="B190" i="2"/>
  <c r="C190" i="2"/>
  <c r="D190" i="2"/>
  <c r="A191" i="2"/>
  <c r="B191" i="2"/>
  <c r="C191" i="2"/>
  <c r="D191" i="2"/>
  <c r="A192" i="2"/>
  <c r="B192" i="2"/>
  <c r="C192" i="2"/>
  <c r="D192" i="2"/>
  <c r="A193" i="2"/>
  <c r="B193" i="2"/>
  <c r="C193" i="2"/>
  <c r="D193" i="2"/>
  <c r="A194" i="2"/>
  <c r="B194" i="2"/>
  <c r="C194" i="2"/>
  <c r="D194" i="2"/>
  <c r="A195" i="2"/>
  <c r="B195" i="2"/>
  <c r="C195" i="2"/>
  <c r="D195" i="2"/>
  <c r="A196" i="2"/>
  <c r="B196" i="2"/>
  <c r="C196" i="2"/>
  <c r="D196" i="2"/>
  <c r="A197" i="2"/>
  <c r="B197" i="2"/>
  <c r="C197" i="2"/>
  <c r="D197" i="2"/>
  <c r="A198" i="2"/>
  <c r="B198" i="2"/>
  <c r="C198" i="2"/>
  <c r="D198" i="2"/>
  <c r="A199" i="2"/>
  <c r="B199" i="2"/>
  <c r="C199" i="2"/>
  <c r="D199" i="2"/>
  <c r="A200" i="2"/>
  <c r="B200" i="2"/>
  <c r="C200" i="2"/>
  <c r="D200" i="2"/>
  <c r="A201" i="2"/>
  <c r="B201" i="2"/>
  <c r="C201" i="2"/>
  <c r="D201" i="2"/>
  <c r="A202" i="2"/>
  <c r="B202" i="2"/>
  <c r="C202" i="2"/>
  <c r="D202" i="2"/>
  <c r="A203" i="2"/>
  <c r="B203" i="2"/>
  <c r="C203" i="2"/>
  <c r="D203" i="2"/>
  <c r="A204" i="2"/>
  <c r="B204" i="2"/>
  <c r="C204" i="2"/>
  <c r="D204" i="2"/>
  <c r="A205" i="2"/>
  <c r="B205" i="2"/>
  <c r="C205" i="2"/>
  <c r="D205" i="2"/>
  <c r="A206" i="2"/>
  <c r="B206" i="2"/>
  <c r="C206" i="2"/>
  <c r="D206" i="2"/>
  <c r="A207" i="2"/>
  <c r="B207" i="2"/>
  <c r="C207" i="2"/>
  <c r="D207" i="2"/>
  <c r="A208" i="2"/>
  <c r="B208" i="2"/>
  <c r="C208" i="2"/>
  <c r="D208" i="2"/>
  <c r="A209" i="2"/>
  <c r="B209" i="2"/>
  <c r="C209" i="2"/>
  <c r="D209" i="2"/>
  <c r="A210" i="2"/>
  <c r="B210" i="2"/>
  <c r="C210" i="2"/>
  <c r="D210" i="2"/>
  <c r="A211" i="2"/>
  <c r="B211" i="2"/>
  <c r="C211" i="2"/>
  <c r="D211" i="2"/>
  <c r="A212" i="2"/>
  <c r="B212" i="2"/>
  <c r="C212" i="2"/>
  <c r="D212" i="2"/>
  <c r="A213" i="2"/>
  <c r="B213" i="2"/>
  <c r="C213" i="2"/>
  <c r="D213" i="2"/>
  <c r="A214" i="2"/>
  <c r="B214" i="2"/>
  <c r="C214" i="2"/>
  <c r="D214" i="2"/>
  <c r="A215" i="2"/>
  <c r="B215" i="2"/>
  <c r="C215" i="2"/>
  <c r="D215" i="2"/>
  <c r="A216" i="2"/>
  <c r="B216" i="2"/>
  <c r="C216" i="2"/>
  <c r="D216" i="2"/>
  <c r="A217" i="2"/>
  <c r="B217" i="2"/>
  <c r="C217" i="2"/>
  <c r="D217" i="2"/>
  <c r="A218" i="2"/>
  <c r="B218" i="2"/>
  <c r="C218" i="2"/>
  <c r="D218" i="2"/>
  <c r="A219" i="2"/>
  <c r="B219" i="2"/>
  <c r="C219" i="2"/>
  <c r="D219" i="2"/>
  <c r="A220" i="2"/>
  <c r="B220" i="2"/>
  <c r="C220" i="2"/>
  <c r="D220" i="2"/>
  <c r="A221" i="2"/>
  <c r="B221" i="2"/>
  <c r="C221" i="2"/>
  <c r="D221" i="2"/>
  <c r="A222" i="2"/>
  <c r="B222" i="2"/>
  <c r="C222" i="2"/>
  <c r="D222" i="2"/>
  <c r="A223" i="2"/>
  <c r="B223" i="2"/>
  <c r="C223" i="2"/>
  <c r="D223" i="2"/>
  <c r="A224" i="2"/>
  <c r="B224" i="2"/>
  <c r="C224" i="2"/>
  <c r="D224" i="2"/>
  <c r="A225" i="2"/>
  <c r="B225" i="2"/>
  <c r="C225" i="2"/>
  <c r="D225" i="2"/>
  <c r="A226" i="2"/>
  <c r="B226" i="2"/>
  <c r="C226" i="2"/>
  <c r="D226" i="2"/>
  <c r="A227" i="2"/>
  <c r="B227" i="2"/>
  <c r="C227" i="2"/>
  <c r="D227" i="2"/>
  <c r="A228" i="2"/>
  <c r="B228" i="2"/>
  <c r="C228" i="2"/>
  <c r="D228" i="2"/>
  <c r="A229" i="2"/>
  <c r="B229" i="2"/>
  <c r="C229" i="2"/>
  <c r="D229" i="2"/>
  <c r="A230" i="2"/>
  <c r="B230" i="2"/>
  <c r="C230" i="2"/>
  <c r="D230" i="2"/>
  <c r="A231" i="2"/>
  <c r="B231" i="2"/>
  <c r="C231" i="2"/>
  <c r="D231" i="2"/>
  <c r="A232" i="2"/>
  <c r="B232" i="2"/>
  <c r="C232" i="2"/>
  <c r="D232" i="2"/>
  <c r="A233" i="2"/>
  <c r="B233" i="2"/>
  <c r="C233" i="2"/>
  <c r="D233" i="2"/>
  <c r="A234" i="2"/>
  <c r="B234" i="2"/>
  <c r="C234" i="2"/>
  <c r="D234" i="2"/>
  <c r="A235" i="2"/>
  <c r="B235" i="2"/>
  <c r="C235" i="2"/>
  <c r="D235" i="2"/>
  <c r="A236" i="2"/>
  <c r="B236" i="2"/>
  <c r="C236" i="2"/>
  <c r="D236" i="2"/>
  <c r="A237" i="2"/>
  <c r="B237" i="2"/>
  <c r="C237" i="2"/>
  <c r="D237" i="2"/>
  <c r="A238" i="2"/>
  <c r="B238" i="2"/>
  <c r="C238" i="2"/>
  <c r="D238" i="2"/>
  <c r="A239" i="2"/>
  <c r="B239" i="2"/>
  <c r="C239" i="2"/>
  <c r="D239" i="2"/>
  <c r="A240" i="2"/>
  <c r="B240" i="2"/>
  <c r="C240" i="2"/>
  <c r="D240" i="2"/>
  <c r="A241" i="2"/>
  <c r="B241" i="2"/>
  <c r="C241" i="2"/>
  <c r="D241" i="2"/>
  <c r="A242" i="2"/>
  <c r="B242" i="2"/>
  <c r="C242" i="2"/>
  <c r="D242" i="2"/>
  <c r="A243" i="2"/>
  <c r="B243" i="2"/>
  <c r="C243" i="2"/>
  <c r="D243" i="2"/>
  <c r="A244" i="2"/>
  <c r="B244" i="2"/>
  <c r="C244" i="2"/>
  <c r="D244" i="2"/>
  <c r="A245" i="2"/>
  <c r="B245" i="2"/>
  <c r="C245" i="2"/>
  <c r="D245" i="2"/>
  <c r="A246" i="2"/>
  <c r="B246" i="2"/>
  <c r="C246" i="2"/>
  <c r="D246" i="2"/>
  <c r="A247" i="2"/>
  <c r="B247" i="2"/>
  <c r="C247" i="2"/>
  <c r="D247" i="2"/>
  <c r="A248" i="2"/>
  <c r="B248" i="2"/>
  <c r="C248" i="2"/>
  <c r="D248" i="2"/>
  <c r="A249" i="2"/>
  <c r="B249" i="2"/>
  <c r="C249" i="2"/>
  <c r="D249" i="2"/>
  <c r="A250" i="2"/>
  <c r="B250" i="2"/>
  <c r="C250" i="2"/>
  <c r="D250" i="2"/>
  <c r="A251" i="2"/>
  <c r="B251" i="2"/>
  <c r="C251" i="2"/>
  <c r="D251" i="2"/>
  <c r="A252" i="2"/>
  <c r="B252" i="2"/>
  <c r="C252" i="2"/>
  <c r="D252" i="2"/>
  <c r="A253" i="2"/>
  <c r="B253" i="2"/>
  <c r="C253" i="2"/>
  <c r="D253" i="2"/>
  <c r="A254" i="2"/>
  <c r="B254" i="2"/>
  <c r="C254" i="2"/>
  <c r="D254" i="2"/>
  <c r="A255" i="2"/>
  <c r="B255" i="2"/>
  <c r="C255" i="2"/>
  <c r="D255" i="2"/>
  <c r="A256" i="2"/>
  <c r="B256" i="2"/>
  <c r="C256" i="2"/>
  <c r="D256" i="2"/>
  <c r="A257" i="2"/>
  <c r="B257" i="2"/>
  <c r="C257" i="2"/>
  <c r="D257" i="2"/>
  <c r="A258" i="2"/>
  <c r="B258" i="2"/>
  <c r="C258" i="2"/>
  <c r="D258" i="2"/>
  <c r="A259" i="2"/>
  <c r="B259" i="2"/>
  <c r="C259" i="2"/>
  <c r="D259" i="2"/>
  <c r="A260" i="2"/>
  <c r="B260" i="2"/>
  <c r="C260" i="2"/>
  <c r="D260" i="2"/>
  <c r="A261" i="2"/>
  <c r="B261" i="2"/>
  <c r="C261" i="2"/>
  <c r="D261" i="2"/>
  <c r="A262" i="2"/>
  <c r="B262" i="2"/>
  <c r="C262" i="2"/>
  <c r="D262" i="2"/>
  <c r="A263" i="2"/>
  <c r="B263" i="2"/>
  <c r="C263" i="2"/>
  <c r="D263" i="2"/>
  <c r="A264" i="2"/>
  <c r="B264" i="2"/>
  <c r="C264" i="2"/>
  <c r="D264" i="2"/>
  <c r="A265" i="2"/>
  <c r="B265" i="2"/>
  <c r="C265" i="2"/>
  <c r="D265" i="2"/>
  <c r="A266" i="2"/>
  <c r="B266" i="2"/>
  <c r="C266" i="2"/>
  <c r="D266" i="2"/>
  <c r="A267" i="2"/>
  <c r="B267" i="2"/>
  <c r="C267" i="2"/>
  <c r="D267" i="2"/>
  <c r="A268" i="2"/>
  <c r="B268" i="2"/>
  <c r="C268" i="2"/>
  <c r="D268" i="2"/>
  <c r="A269" i="2"/>
  <c r="B269" i="2"/>
  <c r="C269" i="2"/>
  <c r="D269" i="2"/>
  <c r="A270" i="2"/>
  <c r="B270" i="2"/>
  <c r="C270" i="2"/>
  <c r="D270" i="2"/>
  <c r="A271" i="2"/>
  <c r="B271" i="2"/>
  <c r="C271" i="2"/>
  <c r="D271" i="2"/>
  <c r="A272" i="2"/>
  <c r="B272" i="2"/>
  <c r="C272" i="2"/>
  <c r="D272" i="2"/>
  <c r="A273" i="2"/>
  <c r="B273" i="2"/>
  <c r="C273" i="2"/>
  <c r="D273" i="2"/>
  <c r="A274" i="2"/>
  <c r="B274" i="2"/>
  <c r="C274" i="2"/>
  <c r="D274" i="2"/>
  <c r="A275" i="2"/>
  <c r="B275" i="2"/>
  <c r="C275" i="2"/>
  <c r="D275" i="2"/>
  <c r="A276" i="2"/>
  <c r="B276" i="2"/>
  <c r="C276" i="2"/>
  <c r="D276" i="2"/>
  <c r="A277" i="2"/>
  <c r="B277" i="2"/>
  <c r="C277" i="2"/>
  <c r="D277" i="2"/>
  <c r="A278" i="2"/>
  <c r="B278" i="2"/>
  <c r="C278" i="2"/>
  <c r="D278" i="2"/>
  <c r="A279" i="2"/>
  <c r="B279" i="2"/>
  <c r="C279" i="2"/>
  <c r="D279" i="2"/>
  <c r="A280" i="2"/>
  <c r="B280" i="2"/>
  <c r="C280" i="2"/>
  <c r="D280" i="2"/>
  <c r="A281" i="2"/>
  <c r="B281" i="2"/>
  <c r="C281" i="2"/>
  <c r="D281" i="2"/>
  <c r="A282" i="2"/>
  <c r="B282" i="2"/>
  <c r="C282" i="2"/>
  <c r="D282" i="2"/>
  <c r="A283" i="2"/>
  <c r="B283" i="2"/>
  <c r="C283" i="2"/>
  <c r="D283" i="2"/>
  <c r="A284" i="2"/>
  <c r="B284" i="2"/>
  <c r="C284" i="2"/>
  <c r="D284" i="2"/>
  <c r="A285" i="2"/>
  <c r="B285" i="2"/>
  <c r="C285" i="2"/>
  <c r="D285" i="2"/>
  <c r="A286" i="2"/>
  <c r="B286" i="2"/>
  <c r="C286" i="2"/>
  <c r="D286" i="2"/>
  <c r="A287" i="2"/>
  <c r="B287" i="2"/>
  <c r="C287" i="2"/>
  <c r="D287" i="2"/>
  <c r="A288" i="2"/>
  <c r="B288" i="2"/>
  <c r="C288" i="2"/>
  <c r="D288" i="2"/>
  <c r="A289" i="2"/>
  <c r="B289" i="2"/>
  <c r="C289" i="2"/>
  <c r="D289" i="2"/>
  <c r="A290" i="2"/>
  <c r="B290" i="2"/>
  <c r="C290" i="2"/>
  <c r="D290" i="2"/>
  <c r="A291" i="2"/>
  <c r="B291" i="2"/>
  <c r="C291" i="2"/>
  <c r="D291" i="2"/>
  <c r="A292" i="2"/>
  <c r="B292" i="2"/>
  <c r="C292" i="2"/>
  <c r="D292" i="2"/>
  <c r="A293" i="2"/>
  <c r="B293" i="2"/>
  <c r="C293" i="2"/>
  <c r="D293" i="2"/>
  <c r="A294" i="2"/>
  <c r="B294" i="2"/>
  <c r="C294" i="2"/>
  <c r="D294" i="2"/>
  <c r="A295" i="2"/>
  <c r="B295" i="2"/>
  <c r="C295" i="2"/>
  <c r="D295" i="2"/>
  <c r="A296" i="2"/>
  <c r="B296" i="2"/>
  <c r="C296" i="2"/>
  <c r="D296" i="2"/>
  <c r="A297" i="2"/>
  <c r="B297" i="2"/>
  <c r="C297" i="2"/>
  <c r="D297" i="2"/>
  <c r="A298" i="2"/>
  <c r="B298" i="2"/>
  <c r="C298" i="2"/>
  <c r="D298" i="2"/>
  <c r="A299" i="2"/>
  <c r="B299" i="2"/>
  <c r="C299" i="2"/>
  <c r="D299" i="2"/>
  <c r="A300" i="2"/>
  <c r="B300" i="2"/>
  <c r="C300" i="2"/>
  <c r="D300" i="2"/>
  <c r="A301" i="2"/>
  <c r="B301" i="2"/>
  <c r="C301" i="2"/>
  <c r="D301" i="2"/>
  <c r="A302" i="2"/>
  <c r="B302" i="2"/>
  <c r="C302" i="2"/>
  <c r="D302" i="2"/>
  <c r="A303" i="2"/>
  <c r="B303" i="2"/>
  <c r="C303" i="2"/>
  <c r="D303" i="2"/>
  <c r="A304" i="2"/>
  <c r="B304" i="2"/>
  <c r="C304" i="2"/>
  <c r="D304" i="2"/>
  <c r="A305" i="2"/>
  <c r="B305" i="2"/>
  <c r="C305" i="2"/>
  <c r="D305" i="2"/>
  <c r="A306" i="2"/>
  <c r="B306" i="2"/>
  <c r="C306" i="2"/>
  <c r="D306" i="2"/>
  <c r="A307" i="2"/>
  <c r="B307" i="2"/>
  <c r="C307" i="2"/>
  <c r="D307" i="2"/>
  <c r="A308" i="2"/>
  <c r="B308" i="2"/>
  <c r="C308" i="2"/>
  <c r="D308" i="2"/>
  <c r="A309" i="2"/>
  <c r="B309" i="2"/>
  <c r="C309" i="2"/>
  <c r="D309" i="2"/>
  <c r="A310" i="2"/>
  <c r="B310" i="2"/>
  <c r="C310" i="2"/>
  <c r="D310" i="2"/>
  <c r="A311" i="2"/>
  <c r="B311" i="2"/>
  <c r="C311" i="2"/>
  <c r="D311" i="2"/>
  <c r="A312" i="2"/>
  <c r="B312" i="2"/>
  <c r="C312" i="2"/>
  <c r="D312" i="2"/>
  <c r="A313" i="2"/>
  <c r="B313" i="2"/>
  <c r="C313" i="2"/>
  <c r="D313" i="2"/>
  <c r="A314" i="2"/>
  <c r="B314" i="2"/>
  <c r="C314" i="2"/>
  <c r="D314" i="2"/>
  <c r="A315" i="2"/>
  <c r="B315" i="2"/>
  <c r="C315" i="2"/>
  <c r="D315" i="2"/>
  <c r="A316" i="2"/>
  <c r="B316" i="2"/>
  <c r="C316" i="2"/>
  <c r="D316" i="2"/>
  <c r="A317" i="2"/>
  <c r="B317" i="2"/>
  <c r="C317" i="2"/>
  <c r="D317" i="2"/>
  <c r="A318" i="2"/>
  <c r="B318" i="2"/>
  <c r="C318" i="2"/>
  <c r="D318" i="2"/>
  <c r="A319" i="2"/>
  <c r="B319" i="2"/>
  <c r="C319" i="2"/>
  <c r="D319" i="2"/>
  <c r="A320" i="2"/>
  <c r="B320" i="2"/>
  <c r="C320" i="2"/>
  <c r="D320" i="2"/>
  <c r="A321" i="2"/>
  <c r="B321" i="2"/>
  <c r="C321" i="2"/>
  <c r="D321" i="2"/>
  <c r="A322" i="2"/>
  <c r="B322" i="2"/>
  <c r="C322" i="2"/>
  <c r="D322" i="2"/>
  <c r="A323" i="2"/>
  <c r="B323" i="2"/>
  <c r="C323" i="2"/>
  <c r="D323" i="2"/>
  <c r="A324" i="2"/>
  <c r="B324" i="2"/>
  <c r="C324" i="2"/>
  <c r="D324" i="2"/>
  <c r="A325" i="2"/>
  <c r="B325" i="2"/>
  <c r="C325" i="2"/>
  <c r="D325" i="2"/>
  <c r="A326" i="2"/>
  <c r="B326" i="2"/>
  <c r="C326" i="2"/>
  <c r="D326" i="2"/>
  <c r="A327" i="2"/>
  <c r="B327" i="2"/>
  <c r="C327" i="2"/>
  <c r="D327" i="2"/>
  <c r="A328" i="2"/>
  <c r="B328" i="2"/>
  <c r="C328" i="2"/>
  <c r="D328" i="2"/>
  <c r="A329" i="2"/>
  <c r="B329" i="2"/>
  <c r="C329" i="2"/>
  <c r="D329" i="2"/>
  <c r="A330" i="2"/>
  <c r="B330" i="2"/>
  <c r="C330" i="2"/>
  <c r="D330" i="2"/>
  <c r="A331" i="2"/>
  <c r="B331" i="2"/>
  <c r="C331" i="2"/>
  <c r="D331" i="2"/>
  <c r="A332" i="2"/>
  <c r="B332" i="2"/>
  <c r="C332" i="2"/>
  <c r="D332" i="2"/>
  <c r="A333" i="2"/>
  <c r="B333" i="2"/>
  <c r="C333" i="2"/>
  <c r="D333" i="2"/>
  <c r="A334" i="2"/>
  <c r="B334" i="2"/>
  <c r="C334" i="2"/>
  <c r="D334" i="2"/>
  <c r="A335" i="2"/>
  <c r="B335" i="2"/>
  <c r="C335" i="2"/>
  <c r="D335" i="2"/>
  <c r="A336" i="2"/>
  <c r="B336" i="2"/>
  <c r="C336" i="2"/>
  <c r="D336" i="2"/>
  <c r="A337" i="2"/>
  <c r="B337" i="2"/>
  <c r="C337" i="2"/>
  <c r="D337" i="2"/>
  <c r="A338" i="2"/>
  <c r="B338" i="2"/>
  <c r="C338" i="2"/>
  <c r="D338" i="2"/>
  <c r="A339" i="2"/>
  <c r="B339" i="2"/>
  <c r="C339" i="2"/>
  <c r="D339" i="2"/>
  <c r="A340" i="2"/>
  <c r="B340" i="2"/>
  <c r="C340" i="2"/>
  <c r="D340" i="2"/>
  <c r="A341" i="2"/>
  <c r="B341" i="2"/>
  <c r="C341" i="2"/>
  <c r="D341" i="2"/>
  <c r="A342" i="2"/>
  <c r="B342" i="2"/>
  <c r="C342" i="2"/>
  <c r="D342" i="2"/>
  <c r="A343" i="2"/>
  <c r="B343" i="2"/>
  <c r="C343" i="2"/>
  <c r="D343" i="2"/>
  <c r="A344" i="2"/>
  <c r="B344" i="2"/>
  <c r="C344" i="2"/>
  <c r="D344" i="2"/>
  <c r="A345" i="2"/>
  <c r="B345" i="2"/>
  <c r="C345" i="2"/>
  <c r="D345" i="2"/>
  <c r="A346" i="2"/>
  <c r="B346" i="2"/>
  <c r="C346" i="2"/>
  <c r="D346" i="2"/>
  <c r="A347" i="2"/>
  <c r="B347" i="2"/>
  <c r="C347" i="2"/>
  <c r="D347" i="2"/>
  <c r="A348" i="2"/>
  <c r="B348" i="2"/>
  <c r="C348" i="2"/>
  <c r="D348" i="2"/>
  <c r="A349" i="2"/>
  <c r="B349" i="2"/>
  <c r="C349" i="2"/>
  <c r="D349" i="2"/>
  <c r="A350" i="2"/>
  <c r="B350" i="2"/>
  <c r="C350" i="2"/>
  <c r="D350" i="2"/>
  <c r="A351" i="2"/>
  <c r="B351" i="2"/>
  <c r="C351" i="2"/>
  <c r="D351" i="2"/>
  <c r="A352" i="2"/>
  <c r="B352" i="2"/>
  <c r="C352" i="2"/>
  <c r="D352" i="2"/>
  <c r="A353" i="2"/>
  <c r="B353" i="2"/>
  <c r="C353" i="2"/>
  <c r="D353" i="2"/>
  <c r="A354" i="2"/>
  <c r="B354" i="2"/>
  <c r="C354" i="2"/>
  <c r="D354" i="2"/>
  <c r="A355" i="2"/>
  <c r="B355" i="2"/>
  <c r="C355" i="2"/>
  <c r="D355" i="2"/>
  <c r="A356" i="2"/>
  <c r="B356" i="2"/>
  <c r="C356" i="2"/>
  <c r="D356" i="2"/>
  <c r="A357" i="2"/>
  <c r="B357" i="2"/>
  <c r="C357" i="2"/>
  <c r="D357" i="2"/>
  <c r="A358" i="2"/>
  <c r="B358" i="2"/>
  <c r="C358" i="2"/>
  <c r="D358" i="2"/>
  <c r="A359" i="2"/>
  <c r="B359" i="2"/>
  <c r="C359" i="2"/>
  <c r="D359" i="2"/>
  <c r="A360" i="2"/>
  <c r="B360" i="2"/>
  <c r="C360" i="2"/>
  <c r="D360" i="2"/>
  <c r="A361" i="2"/>
  <c r="B361" i="2"/>
  <c r="C361" i="2"/>
  <c r="D361" i="2"/>
  <c r="A362" i="2"/>
  <c r="B362" i="2"/>
  <c r="C362" i="2"/>
  <c r="D362" i="2"/>
  <c r="A363" i="2"/>
  <c r="B363" i="2"/>
  <c r="C363" i="2"/>
  <c r="D363" i="2"/>
  <c r="A364" i="2"/>
  <c r="B364" i="2"/>
  <c r="C364" i="2"/>
  <c r="D364" i="2"/>
  <c r="A365" i="2"/>
  <c r="B365" i="2"/>
  <c r="C365" i="2"/>
  <c r="D365" i="2"/>
  <c r="A366" i="2"/>
  <c r="B366" i="2"/>
  <c r="C366" i="2"/>
  <c r="D366" i="2"/>
  <c r="A367" i="2"/>
  <c r="B367" i="2"/>
  <c r="C367" i="2"/>
  <c r="D367" i="2"/>
  <c r="A368" i="2"/>
  <c r="B368" i="2"/>
  <c r="C368" i="2"/>
  <c r="D368" i="2"/>
  <c r="A369" i="2"/>
  <c r="B369" i="2"/>
  <c r="C369" i="2"/>
  <c r="D369" i="2"/>
  <c r="A370" i="2"/>
  <c r="B370" i="2"/>
  <c r="C370" i="2"/>
  <c r="D370" i="2"/>
  <c r="A371" i="2"/>
  <c r="B371" i="2"/>
  <c r="C371" i="2"/>
  <c r="D371" i="2"/>
  <c r="A372" i="2"/>
  <c r="B372" i="2"/>
  <c r="C372" i="2"/>
  <c r="D372" i="2"/>
  <c r="A373" i="2"/>
  <c r="B373" i="2"/>
  <c r="C373" i="2"/>
  <c r="D373" i="2"/>
  <c r="A374" i="2"/>
  <c r="B374" i="2"/>
  <c r="C374" i="2"/>
  <c r="D374" i="2"/>
  <c r="A375" i="2"/>
  <c r="B375" i="2"/>
  <c r="C375" i="2"/>
  <c r="D375" i="2"/>
  <c r="A376" i="2"/>
  <c r="B376" i="2"/>
  <c r="C376" i="2"/>
  <c r="D376" i="2"/>
  <c r="A377" i="2"/>
  <c r="B377" i="2"/>
  <c r="C377" i="2"/>
  <c r="D377" i="2"/>
  <c r="A378" i="2"/>
  <c r="B378" i="2"/>
  <c r="C378" i="2"/>
  <c r="D378" i="2"/>
  <c r="A379" i="2"/>
  <c r="B379" i="2"/>
  <c r="C379" i="2"/>
  <c r="D379" i="2"/>
  <c r="A380" i="2"/>
  <c r="B380" i="2"/>
  <c r="C380" i="2"/>
  <c r="D380" i="2"/>
  <c r="A381" i="2"/>
  <c r="B381" i="2"/>
  <c r="C381" i="2"/>
  <c r="D381" i="2"/>
  <c r="A382" i="2"/>
  <c r="B382" i="2"/>
  <c r="C382" i="2"/>
  <c r="D382" i="2"/>
  <c r="A383" i="2"/>
  <c r="B383" i="2"/>
  <c r="C383" i="2"/>
  <c r="D383" i="2"/>
  <c r="A384" i="2"/>
  <c r="B384" i="2"/>
  <c r="C384" i="2"/>
  <c r="D384" i="2"/>
  <c r="A385" i="2"/>
  <c r="B385" i="2"/>
  <c r="C385" i="2"/>
  <c r="D385" i="2"/>
  <c r="A386" i="2"/>
  <c r="B386" i="2"/>
  <c r="C386" i="2"/>
  <c r="D386" i="2"/>
  <c r="A387" i="2"/>
  <c r="B387" i="2"/>
  <c r="C387" i="2"/>
  <c r="D387" i="2"/>
  <c r="A388" i="2"/>
  <c r="B388" i="2"/>
  <c r="C388" i="2"/>
  <c r="D388" i="2"/>
  <c r="A389" i="2"/>
  <c r="B389" i="2"/>
  <c r="C389" i="2"/>
  <c r="D389" i="2"/>
  <c r="A390" i="2"/>
  <c r="B390" i="2"/>
  <c r="C390" i="2"/>
  <c r="D390" i="2"/>
  <c r="A391" i="2"/>
  <c r="B391" i="2"/>
  <c r="C391" i="2"/>
  <c r="D391" i="2"/>
  <c r="A392" i="2"/>
  <c r="B392" i="2"/>
  <c r="C392" i="2"/>
  <c r="D392" i="2"/>
  <c r="A393" i="2"/>
  <c r="B393" i="2"/>
  <c r="C393" i="2"/>
  <c r="D393" i="2"/>
  <c r="A394" i="2"/>
  <c r="B394" i="2"/>
  <c r="C394" i="2"/>
  <c r="D394" i="2"/>
  <c r="A395" i="2"/>
  <c r="B395" i="2"/>
  <c r="C395" i="2"/>
  <c r="D395" i="2"/>
  <c r="A396" i="2"/>
  <c r="B396" i="2"/>
  <c r="C396" i="2"/>
  <c r="D396" i="2"/>
  <c r="A397" i="2"/>
  <c r="B397" i="2"/>
  <c r="C397" i="2"/>
  <c r="D397" i="2"/>
  <c r="A398" i="2"/>
  <c r="B398" i="2"/>
  <c r="C398" i="2"/>
  <c r="D398" i="2"/>
  <c r="A399" i="2"/>
  <c r="B399" i="2"/>
  <c r="C399" i="2"/>
  <c r="D399" i="2"/>
  <c r="A400" i="2"/>
  <c r="B400" i="2"/>
  <c r="C400" i="2"/>
  <c r="D400" i="2"/>
  <c r="A401" i="2"/>
  <c r="B401" i="2"/>
  <c r="C401" i="2"/>
  <c r="D401" i="2"/>
  <c r="A402" i="2"/>
  <c r="B402" i="2"/>
  <c r="C402" i="2"/>
  <c r="D402" i="2"/>
  <c r="A403" i="2"/>
  <c r="B403" i="2"/>
  <c r="C403" i="2"/>
  <c r="D403" i="2"/>
  <c r="A404" i="2"/>
  <c r="B404" i="2"/>
  <c r="C404" i="2"/>
  <c r="D404" i="2"/>
  <c r="A405" i="2"/>
  <c r="B405" i="2"/>
  <c r="C405" i="2"/>
  <c r="D405" i="2"/>
  <c r="A406" i="2"/>
  <c r="B406" i="2"/>
  <c r="C406" i="2"/>
  <c r="D406" i="2"/>
  <c r="A407" i="2"/>
  <c r="B407" i="2"/>
  <c r="C407" i="2"/>
  <c r="D407" i="2"/>
  <c r="A408" i="2"/>
  <c r="B408" i="2"/>
  <c r="C408" i="2"/>
  <c r="D408" i="2"/>
  <c r="A409" i="2"/>
  <c r="B409" i="2"/>
  <c r="C409" i="2"/>
  <c r="D409" i="2"/>
  <c r="A410" i="2"/>
  <c r="B410" i="2"/>
  <c r="C410" i="2"/>
  <c r="D410" i="2"/>
  <c r="A411" i="2"/>
  <c r="B411" i="2"/>
  <c r="C411" i="2"/>
  <c r="D411" i="2"/>
  <c r="A412" i="2"/>
  <c r="B412" i="2"/>
  <c r="C412" i="2"/>
  <c r="D412" i="2"/>
  <c r="A413" i="2"/>
  <c r="B413" i="2"/>
  <c r="C413" i="2"/>
  <c r="D413" i="2"/>
  <c r="A414" i="2"/>
  <c r="B414" i="2"/>
  <c r="C414" i="2"/>
  <c r="D414" i="2"/>
  <c r="A415" i="2"/>
  <c r="B415" i="2"/>
  <c r="C415" i="2"/>
  <c r="D415" i="2"/>
  <c r="A416" i="2"/>
  <c r="B416" i="2"/>
  <c r="C416" i="2"/>
  <c r="D416" i="2"/>
  <c r="A417" i="2"/>
  <c r="B417" i="2"/>
  <c r="C417" i="2"/>
  <c r="D417" i="2"/>
  <c r="A418" i="2"/>
  <c r="B418" i="2"/>
  <c r="C418" i="2"/>
  <c r="D418" i="2"/>
  <c r="A419" i="2"/>
  <c r="B419" i="2"/>
  <c r="C419" i="2"/>
  <c r="D419" i="2"/>
  <c r="A420" i="2"/>
  <c r="B420" i="2"/>
  <c r="C420" i="2"/>
  <c r="D420" i="2"/>
  <c r="A421" i="2"/>
  <c r="B421" i="2"/>
  <c r="C421" i="2"/>
  <c r="D421" i="2"/>
  <c r="A422" i="2"/>
  <c r="B422" i="2"/>
  <c r="C422" i="2"/>
  <c r="D422" i="2"/>
  <c r="A423" i="2"/>
  <c r="B423" i="2"/>
  <c r="C423" i="2"/>
  <c r="D423" i="2"/>
  <c r="A424" i="2"/>
  <c r="B424" i="2"/>
  <c r="C424" i="2"/>
  <c r="D424" i="2"/>
  <c r="A425" i="2"/>
  <c r="B425" i="2"/>
  <c r="C425" i="2"/>
  <c r="D425" i="2"/>
  <c r="A426" i="2"/>
  <c r="B426" i="2"/>
  <c r="C426" i="2"/>
  <c r="D426" i="2"/>
  <c r="A427" i="2"/>
  <c r="B427" i="2"/>
  <c r="C427" i="2"/>
  <c r="D427" i="2"/>
  <c r="A428" i="2"/>
  <c r="B428" i="2"/>
  <c r="C428" i="2"/>
  <c r="D428" i="2"/>
  <c r="A429" i="2"/>
  <c r="B429" i="2"/>
  <c r="C429" i="2"/>
  <c r="D429" i="2"/>
  <c r="A430" i="2"/>
  <c r="B430" i="2"/>
  <c r="C430" i="2"/>
  <c r="D430" i="2"/>
  <c r="A431" i="2"/>
  <c r="B431" i="2"/>
  <c r="C431" i="2"/>
  <c r="D431" i="2"/>
  <c r="A432" i="2"/>
  <c r="B432" i="2"/>
  <c r="C432" i="2"/>
  <c r="D432" i="2"/>
  <c r="A433" i="2"/>
  <c r="B433" i="2"/>
  <c r="C433" i="2"/>
  <c r="D433" i="2"/>
  <c r="A434" i="2"/>
  <c r="B434" i="2"/>
  <c r="C434" i="2"/>
  <c r="D434" i="2"/>
  <c r="A435" i="2"/>
  <c r="B435" i="2"/>
  <c r="C435" i="2"/>
  <c r="D435" i="2"/>
  <c r="A436" i="2"/>
  <c r="B436" i="2"/>
  <c r="C436" i="2"/>
  <c r="D436" i="2"/>
  <c r="A437" i="2"/>
  <c r="B437" i="2"/>
  <c r="C437" i="2"/>
  <c r="D437" i="2"/>
  <c r="A438" i="2"/>
  <c r="B438" i="2"/>
  <c r="C438" i="2"/>
  <c r="D438" i="2"/>
  <c r="A439" i="2"/>
  <c r="B439" i="2"/>
  <c r="C439" i="2"/>
  <c r="D439" i="2"/>
  <c r="A440" i="2"/>
  <c r="B440" i="2"/>
  <c r="C440" i="2"/>
  <c r="D440" i="2"/>
  <c r="A441" i="2"/>
  <c r="B441" i="2"/>
  <c r="C441" i="2"/>
  <c r="D441" i="2"/>
  <c r="A442" i="2"/>
  <c r="B442" i="2"/>
  <c r="C442" i="2"/>
  <c r="D442" i="2"/>
  <c r="A443" i="2"/>
  <c r="B443" i="2"/>
  <c r="C443" i="2"/>
  <c r="D443" i="2"/>
  <c r="A444" i="2"/>
  <c r="B444" i="2"/>
  <c r="C444" i="2"/>
  <c r="D444" i="2"/>
  <c r="A445" i="2"/>
  <c r="B445" i="2"/>
  <c r="C445" i="2"/>
  <c r="D445" i="2"/>
  <c r="A446" i="2"/>
  <c r="B446" i="2"/>
  <c r="C446" i="2"/>
  <c r="D446" i="2"/>
  <c r="A447" i="2"/>
  <c r="B447" i="2"/>
  <c r="C447" i="2"/>
  <c r="D447" i="2"/>
  <c r="A448" i="2"/>
  <c r="B448" i="2"/>
  <c r="C448" i="2"/>
  <c r="D448" i="2"/>
  <c r="A449" i="2"/>
  <c r="B449" i="2"/>
  <c r="C449" i="2"/>
  <c r="D449" i="2"/>
  <c r="A450" i="2"/>
  <c r="B450" i="2"/>
  <c r="C450" i="2"/>
  <c r="D450" i="2"/>
  <c r="A451" i="2"/>
  <c r="B451" i="2"/>
  <c r="C451" i="2"/>
  <c r="D451" i="2"/>
  <c r="A452" i="2"/>
  <c r="B452" i="2"/>
  <c r="C452" i="2"/>
  <c r="D452" i="2"/>
  <c r="A453" i="2"/>
  <c r="B453" i="2"/>
  <c r="C453" i="2"/>
  <c r="D453" i="2"/>
  <c r="A454" i="2"/>
  <c r="B454" i="2"/>
  <c r="C454" i="2"/>
  <c r="D454" i="2"/>
  <c r="A455" i="2"/>
  <c r="B455" i="2"/>
  <c r="C455" i="2"/>
  <c r="D455" i="2"/>
  <c r="A456" i="2"/>
  <c r="B456" i="2"/>
  <c r="C456" i="2"/>
  <c r="D456" i="2"/>
  <c r="A457" i="2"/>
  <c r="B457" i="2"/>
  <c r="C457" i="2"/>
  <c r="D457" i="2"/>
  <c r="A458" i="2"/>
  <c r="B458" i="2"/>
  <c r="C458" i="2"/>
  <c r="D458" i="2"/>
  <c r="A459" i="2"/>
  <c r="B459" i="2"/>
  <c r="C459" i="2"/>
  <c r="D459" i="2"/>
  <c r="A460" i="2"/>
  <c r="B460" i="2"/>
  <c r="C460" i="2"/>
  <c r="D460" i="2"/>
  <c r="A461" i="2"/>
  <c r="B461" i="2"/>
  <c r="C461" i="2"/>
  <c r="D461" i="2"/>
  <c r="A462" i="2"/>
  <c r="B462" i="2"/>
  <c r="C462" i="2"/>
  <c r="D462" i="2"/>
  <c r="A463" i="2"/>
  <c r="B463" i="2"/>
  <c r="C463" i="2"/>
  <c r="D463" i="2"/>
  <c r="A464" i="2"/>
  <c r="B464" i="2"/>
  <c r="C464" i="2"/>
  <c r="D464" i="2"/>
  <c r="A465" i="2"/>
  <c r="B465" i="2"/>
  <c r="C465" i="2"/>
  <c r="D465" i="2"/>
  <c r="A466" i="2"/>
  <c r="B466" i="2"/>
  <c r="C466" i="2"/>
  <c r="D466" i="2"/>
  <c r="A467" i="2"/>
  <c r="B467" i="2"/>
  <c r="C467" i="2"/>
  <c r="D467" i="2"/>
  <c r="A468" i="2"/>
  <c r="B468" i="2"/>
  <c r="C468" i="2"/>
  <c r="D468" i="2"/>
  <c r="A469" i="2"/>
  <c r="B469" i="2"/>
  <c r="C469" i="2"/>
  <c r="D469" i="2"/>
  <c r="A470" i="2"/>
  <c r="B470" i="2"/>
  <c r="C470" i="2"/>
  <c r="D470" i="2"/>
  <c r="A471" i="2"/>
  <c r="B471" i="2"/>
  <c r="C471" i="2"/>
  <c r="D471" i="2"/>
  <c r="A472" i="2"/>
  <c r="B472" i="2"/>
  <c r="C472" i="2"/>
  <c r="D472" i="2"/>
  <c r="A473" i="2"/>
  <c r="B473" i="2"/>
  <c r="C473" i="2"/>
  <c r="D473" i="2"/>
  <c r="A474" i="2"/>
  <c r="B474" i="2"/>
  <c r="C474" i="2"/>
  <c r="D474" i="2"/>
  <c r="A475" i="2"/>
  <c r="B475" i="2"/>
  <c r="C475" i="2"/>
  <c r="D475" i="2"/>
  <c r="A476" i="2"/>
  <c r="B476" i="2"/>
  <c r="C476" i="2"/>
  <c r="D476" i="2"/>
  <c r="A477" i="2"/>
  <c r="B477" i="2"/>
  <c r="C477" i="2"/>
  <c r="D477" i="2"/>
  <c r="A478" i="2"/>
  <c r="B478" i="2"/>
  <c r="C478" i="2"/>
  <c r="D478" i="2"/>
  <c r="A479" i="2"/>
  <c r="B479" i="2"/>
  <c r="C479" i="2"/>
  <c r="D479" i="2"/>
  <c r="A480" i="2"/>
  <c r="B480" i="2"/>
  <c r="C480" i="2"/>
  <c r="D480" i="2"/>
  <c r="A481" i="2"/>
  <c r="B481" i="2"/>
  <c r="C481" i="2"/>
  <c r="D481" i="2"/>
  <c r="A482" i="2"/>
  <c r="B482" i="2"/>
  <c r="C482" i="2"/>
  <c r="D482" i="2"/>
  <c r="A483" i="2"/>
  <c r="B483" i="2"/>
  <c r="C483" i="2"/>
  <c r="D483" i="2"/>
  <c r="A484" i="2"/>
  <c r="B484" i="2"/>
  <c r="C484" i="2"/>
  <c r="D484" i="2"/>
  <c r="A485" i="2"/>
  <c r="B485" i="2"/>
  <c r="C485" i="2"/>
  <c r="D485" i="2"/>
  <c r="A486" i="2"/>
  <c r="B486" i="2"/>
  <c r="C486" i="2"/>
  <c r="D486" i="2"/>
  <c r="A487" i="2"/>
  <c r="B487" i="2"/>
  <c r="C487" i="2"/>
  <c r="D487" i="2"/>
  <c r="A488" i="2"/>
  <c r="B488" i="2"/>
  <c r="C488" i="2"/>
  <c r="D488" i="2"/>
  <c r="A489" i="2"/>
  <c r="B489" i="2"/>
  <c r="C489" i="2"/>
  <c r="D489" i="2"/>
  <c r="A490" i="2"/>
  <c r="B490" i="2"/>
  <c r="C490" i="2"/>
  <c r="D490" i="2"/>
  <c r="A491" i="2"/>
  <c r="B491" i="2"/>
  <c r="C491" i="2"/>
  <c r="D491" i="2"/>
  <c r="A492" i="2"/>
  <c r="B492" i="2"/>
  <c r="C492" i="2"/>
  <c r="D492" i="2"/>
  <c r="A493" i="2"/>
  <c r="B493" i="2"/>
  <c r="C493" i="2"/>
  <c r="D493" i="2"/>
  <c r="A494" i="2"/>
  <c r="B494" i="2"/>
  <c r="C494" i="2"/>
  <c r="D494" i="2"/>
  <c r="A495" i="2"/>
  <c r="B495" i="2"/>
  <c r="C495" i="2"/>
  <c r="D495" i="2"/>
  <c r="A496" i="2"/>
  <c r="B496" i="2"/>
  <c r="C496" i="2"/>
  <c r="D496" i="2"/>
  <c r="A497" i="2"/>
  <c r="B497" i="2"/>
  <c r="C497" i="2"/>
  <c r="D497" i="2"/>
  <c r="A498" i="2"/>
  <c r="B498" i="2"/>
  <c r="C498" i="2"/>
  <c r="D498" i="2"/>
  <c r="A499" i="2"/>
  <c r="B499" i="2"/>
  <c r="C499" i="2"/>
  <c r="D499" i="2"/>
  <c r="A500" i="2"/>
  <c r="B500" i="2"/>
  <c r="C500" i="2"/>
  <c r="D500" i="2"/>
  <c r="A501" i="2"/>
  <c r="B501" i="2"/>
  <c r="C501" i="2"/>
  <c r="D501" i="2"/>
  <c r="A502" i="2"/>
  <c r="B502" i="2"/>
  <c r="C502" i="2"/>
  <c r="D502" i="2"/>
  <c r="A503" i="2"/>
  <c r="B503" i="2"/>
  <c r="C503" i="2"/>
  <c r="D503" i="2"/>
  <c r="A504" i="2"/>
  <c r="B504" i="2"/>
  <c r="C504" i="2"/>
  <c r="D504" i="2"/>
  <c r="A505" i="2"/>
  <c r="B505" i="2"/>
  <c r="C505" i="2"/>
  <c r="D505" i="2"/>
  <c r="A506" i="2"/>
  <c r="B506" i="2"/>
  <c r="C506" i="2"/>
  <c r="D506" i="2"/>
  <c r="A507" i="2"/>
  <c r="B507" i="2"/>
  <c r="C507" i="2"/>
  <c r="D507" i="2"/>
  <c r="A508" i="2"/>
  <c r="B508" i="2"/>
  <c r="C508" i="2"/>
  <c r="D508" i="2"/>
  <c r="A509" i="2"/>
  <c r="B509" i="2"/>
  <c r="C509" i="2"/>
  <c r="D509" i="2"/>
  <c r="A510" i="2"/>
  <c r="B510" i="2"/>
  <c r="C510" i="2"/>
  <c r="D510" i="2"/>
  <c r="A511" i="2"/>
  <c r="B511" i="2"/>
  <c r="C511" i="2"/>
  <c r="D511" i="2"/>
  <c r="A512" i="2"/>
  <c r="B512" i="2"/>
  <c r="C512" i="2"/>
  <c r="D512" i="2"/>
  <c r="A513" i="2"/>
  <c r="B513" i="2"/>
  <c r="C513" i="2"/>
  <c r="D513" i="2"/>
  <c r="A514" i="2"/>
  <c r="B514" i="2"/>
  <c r="C514" i="2"/>
  <c r="D514" i="2"/>
  <c r="A515" i="2"/>
  <c r="B515" i="2"/>
  <c r="C515" i="2"/>
  <c r="D515" i="2"/>
  <c r="A516" i="2"/>
  <c r="B516" i="2"/>
  <c r="C516" i="2"/>
  <c r="D516" i="2"/>
  <c r="A517" i="2"/>
  <c r="B517" i="2"/>
  <c r="C517" i="2"/>
  <c r="D517" i="2"/>
  <c r="A518" i="2"/>
  <c r="B518" i="2"/>
  <c r="C518" i="2"/>
  <c r="D518" i="2"/>
  <c r="A519" i="2"/>
  <c r="B519" i="2"/>
  <c r="C519" i="2"/>
  <c r="D519" i="2"/>
  <c r="A520" i="2"/>
  <c r="B520" i="2"/>
  <c r="C520" i="2"/>
  <c r="D520" i="2"/>
  <c r="A521" i="2"/>
  <c r="B521" i="2"/>
  <c r="C521" i="2"/>
  <c r="D521" i="2"/>
  <c r="A522" i="2"/>
  <c r="B522" i="2"/>
  <c r="C522" i="2"/>
  <c r="D522" i="2"/>
  <c r="A523" i="2"/>
  <c r="B523" i="2"/>
  <c r="C523" i="2"/>
  <c r="D523" i="2"/>
  <c r="A524" i="2"/>
  <c r="B524" i="2"/>
  <c r="C524" i="2"/>
  <c r="D524" i="2"/>
  <c r="A525" i="2"/>
  <c r="B525" i="2"/>
  <c r="C525" i="2"/>
  <c r="D525" i="2"/>
  <c r="A526" i="2"/>
  <c r="B526" i="2"/>
  <c r="C526" i="2"/>
  <c r="D526" i="2"/>
  <c r="A527" i="2"/>
  <c r="B527" i="2"/>
  <c r="C527" i="2"/>
  <c r="D527" i="2"/>
  <c r="A528" i="2"/>
  <c r="B528" i="2"/>
  <c r="C528" i="2"/>
  <c r="D528" i="2"/>
  <c r="A529" i="2"/>
  <c r="B529" i="2"/>
  <c r="C529" i="2"/>
  <c r="D529" i="2"/>
  <c r="A530" i="2"/>
  <c r="B530" i="2"/>
  <c r="C530" i="2"/>
  <c r="D530" i="2"/>
  <c r="A531" i="2"/>
  <c r="B531" i="2"/>
  <c r="C531" i="2"/>
  <c r="D531" i="2"/>
  <c r="A532" i="2"/>
  <c r="B532" i="2"/>
  <c r="C532" i="2"/>
  <c r="D532" i="2"/>
  <c r="A533" i="2"/>
  <c r="B533" i="2"/>
  <c r="C533" i="2"/>
  <c r="D533" i="2"/>
  <c r="A534" i="2"/>
  <c r="B534" i="2"/>
  <c r="C534" i="2"/>
  <c r="D534" i="2"/>
  <c r="A535" i="2"/>
  <c r="B535" i="2"/>
  <c r="C535" i="2"/>
  <c r="D535" i="2"/>
  <c r="A536" i="2"/>
  <c r="B536" i="2"/>
  <c r="C536" i="2"/>
  <c r="D536" i="2"/>
  <c r="A537" i="2"/>
  <c r="B537" i="2"/>
  <c r="C537" i="2"/>
  <c r="D537" i="2"/>
  <c r="A538" i="2"/>
  <c r="B538" i="2"/>
  <c r="C538" i="2"/>
  <c r="D538" i="2"/>
  <c r="A539" i="2"/>
  <c r="B539" i="2"/>
  <c r="C539" i="2"/>
  <c r="D539" i="2"/>
  <c r="A540" i="2"/>
  <c r="B540" i="2"/>
  <c r="C540" i="2"/>
  <c r="D540" i="2"/>
  <c r="A541" i="2"/>
  <c r="B541" i="2"/>
  <c r="C541" i="2"/>
  <c r="D541" i="2"/>
  <c r="A542" i="2"/>
  <c r="B542" i="2"/>
  <c r="C542" i="2"/>
  <c r="D542" i="2"/>
  <c r="A543" i="2"/>
  <c r="B543" i="2"/>
  <c r="C543" i="2"/>
  <c r="D543" i="2"/>
  <c r="A544" i="2"/>
  <c r="B544" i="2"/>
  <c r="C544" i="2"/>
  <c r="D544" i="2"/>
  <c r="A545" i="2"/>
  <c r="B545" i="2"/>
  <c r="C545" i="2"/>
  <c r="D545" i="2"/>
  <c r="A546" i="2"/>
  <c r="B546" i="2"/>
  <c r="C546" i="2"/>
  <c r="D546" i="2"/>
  <c r="A547" i="2"/>
  <c r="B547" i="2"/>
  <c r="C547" i="2"/>
  <c r="D547" i="2"/>
  <c r="A548" i="2"/>
  <c r="B548" i="2"/>
  <c r="C548" i="2"/>
  <c r="D548" i="2"/>
  <c r="A549" i="2"/>
  <c r="B549" i="2"/>
  <c r="C549" i="2"/>
  <c r="D549" i="2"/>
  <c r="A550" i="2"/>
  <c r="B550" i="2"/>
  <c r="C550" i="2"/>
  <c r="D550" i="2"/>
  <c r="A551" i="2"/>
  <c r="B551" i="2"/>
  <c r="C551" i="2"/>
  <c r="D551" i="2"/>
  <c r="A552" i="2"/>
  <c r="B552" i="2"/>
  <c r="C552" i="2"/>
  <c r="D552" i="2"/>
  <c r="A553" i="2"/>
  <c r="B553" i="2"/>
  <c r="C553" i="2"/>
  <c r="D553" i="2"/>
  <c r="A554" i="2"/>
  <c r="B554" i="2"/>
  <c r="C554" i="2"/>
  <c r="D554" i="2"/>
  <c r="A555" i="2"/>
  <c r="B555" i="2"/>
  <c r="C555" i="2"/>
  <c r="D555" i="2"/>
  <c r="A556" i="2"/>
  <c r="B556" i="2"/>
  <c r="C556" i="2"/>
  <c r="D556" i="2"/>
  <c r="A557" i="2"/>
  <c r="B557" i="2"/>
  <c r="C557" i="2"/>
  <c r="D557" i="2"/>
  <c r="A558" i="2"/>
  <c r="B558" i="2"/>
  <c r="C558" i="2"/>
  <c r="D558" i="2"/>
  <c r="A559" i="2"/>
  <c r="B559" i="2"/>
  <c r="C559" i="2"/>
  <c r="D559" i="2"/>
  <c r="A560" i="2"/>
  <c r="B560" i="2"/>
  <c r="C560" i="2"/>
  <c r="D560" i="2"/>
  <c r="A561" i="2"/>
  <c r="B561" i="2"/>
  <c r="C561" i="2"/>
  <c r="D561" i="2"/>
  <c r="A562" i="2"/>
  <c r="B562" i="2"/>
  <c r="C562" i="2"/>
  <c r="D562" i="2"/>
  <c r="A563" i="2"/>
  <c r="B563" i="2"/>
  <c r="C563" i="2"/>
  <c r="D563" i="2"/>
  <c r="A564" i="2"/>
  <c r="B564" i="2"/>
  <c r="C564" i="2"/>
  <c r="D564" i="2"/>
  <c r="A565" i="2"/>
  <c r="B565" i="2"/>
  <c r="C565" i="2"/>
  <c r="D565" i="2"/>
  <c r="A566" i="2"/>
  <c r="B566" i="2"/>
  <c r="C566" i="2"/>
  <c r="D566" i="2"/>
  <c r="A567" i="2"/>
  <c r="B567" i="2"/>
  <c r="C567" i="2"/>
  <c r="D567" i="2"/>
  <c r="A568" i="2"/>
  <c r="B568" i="2"/>
  <c r="C568" i="2"/>
  <c r="D568" i="2"/>
  <c r="A569" i="2"/>
  <c r="B569" i="2"/>
  <c r="C569" i="2"/>
  <c r="D569" i="2"/>
  <c r="A570" i="2"/>
  <c r="B570" i="2"/>
  <c r="C570" i="2"/>
  <c r="D570" i="2"/>
  <c r="A571" i="2"/>
  <c r="B571" i="2"/>
  <c r="C571" i="2"/>
  <c r="D571" i="2"/>
  <c r="A572" i="2"/>
  <c r="B572" i="2"/>
  <c r="C572" i="2"/>
  <c r="D572" i="2"/>
  <c r="A573" i="2"/>
  <c r="B573" i="2"/>
  <c r="C573" i="2"/>
  <c r="D573" i="2"/>
  <c r="A574" i="2"/>
  <c r="B574" i="2"/>
  <c r="C574" i="2"/>
  <c r="D574" i="2"/>
  <c r="A575" i="2"/>
  <c r="B575" i="2"/>
  <c r="C575" i="2"/>
  <c r="D575" i="2"/>
  <c r="A576" i="2"/>
  <c r="B576" i="2"/>
  <c r="C576" i="2"/>
  <c r="D576" i="2"/>
  <c r="A577" i="2"/>
  <c r="B577" i="2"/>
  <c r="C577" i="2"/>
  <c r="D577" i="2"/>
  <c r="A578" i="2"/>
  <c r="B578" i="2"/>
  <c r="C578" i="2"/>
  <c r="D578" i="2"/>
  <c r="A579" i="2"/>
  <c r="B579" i="2"/>
  <c r="C579" i="2"/>
  <c r="D579" i="2"/>
  <c r="A580" i="2"/>
  <c r="B580" i="2"/>
  <c r="C580" i="2"/>
  <c r="D580" i="2"/>
  <c r="A581" i="2"/>
  <c r="B581" i="2"/>
  <c r="C581" i="2"/>
  <c r="D581" i="2"/>
  <c r="A582" i="2"/>
  <c r="B582" i="2"/>
  <c r="C582" i="2"/>
  <c r="D582" i="2"/>
  <c r="A583" i="2"/>
  <c r="B583" i="2"/>
  <c r="C583" i="2"/>
  <c r="D583" i="2"/>
  <c r="A584" i="2"/>
  <c r="B584" i="2"/>
  <c r="C584" i="2"/>
  <c r="D584" i="2"/>
  <c r="A585" i="2"/>
  <c r="B585" i="2"/>
  <c r="C585" i="2"/>
  <c r="D585" i="2"/>
  <c r="A586" i="2"/>
  <c r="B586" i="2"/>
  <c r="C586" i="2"/>
  <c r="D586" i="2"/>
  <c r="A587" i="2"/>
  <c r="B587" i="2"/>
  <c r="C587" i="2"/>
  <c r="D587" i="2"/>
  <c r="A588" i="2"/>
  <c r="B588" i="2"/>
  <c r="C588" i="2"/>
  <c r="D588" i="2"/>
  <c r="A589" i="2"/>
  <c r="B589" i="2"/>
  <c r="C589" i="2"/>
  <c r="D589" i="2"/>
  <c r="A590" i="2"/>
  <c r="B590" i="2"/>
  <c r="C590" i="2"/>
  <c r="D590" i="2"/>
  <c r="A591" i="2"/>
  <c r="B591" i="2"/>
  <c r="C591" i="2"/>
  <c r="D591" i="2"/>
  <c r="A592" i="2"/>
  <c r="B592" i="2"/>
  <c r="C592" i="2"/>
  <c r="D592" i="2"/>
  <c r="A593" i="2"/>
  <c r="B593" i="2"/>
  <c r="C593" i="2"/>
  <c r="D593" i="2"/>
  <c r="A594" i="2"/>
  <c r="B594" i="2"/>
  <c r="C594" i="2"/>
  <c r="D594" i="2"/>
  <c r="A595" i="2"/>
  <c r="B595" i="2"/>
  <c r="C595" i="2"/>
  <c r="D595" i="2"/>
  <c r="A596" i="2"/>
  <c r="B596" i="2"/>
  <c r="C596" i="2"/>
  <c r="D596" i="2"/>
  <c r="A597" i="2"/>
  <c r="B597" i="2"/>
  <c r="C597" i="2"/>
  <c r="D597" i="2"/>
  <c r="A598" i="2"/>
  <c r="B598" i="2"/>
  <c r="C598" i="2"/>
  <c r="D598" i="2"/>
  <c r="A599" i="2"/>
  <c r="B599" i="2"/>
  <c r="C599" i="2"/>
  <c r="D599" i="2"/>
  <c r="A600" i="2"/>
  <c r="B600" i="2"/>
  <c r="C600" i="2"/>
  <c r="D600" i="2"/>
  <c r="A601" i="2"/>
  <c r="B601" i="2"/>
  <c r="C601" i="2"/>
  <c r="D601" i="2"/>
  <c r="A602" i="2"/>
  <c r="B602" i="2"/>
  <c r="C602" i="2"/>
  <c r="D602" i="2"/>
  <c r="A603" i="2"/>
  <c r="B603" i="2"/>
  <c r="C603" i="2"/>
  <c r="D603" i="2"/>
  <c r="A604" i="2"/>
  <c r="B604" i="2"/>
  <c r="C604" i="2"/>
  <c r="D604" i="2"/>
  <c r="A605" i="2"/>
  <c r="B605" i="2"/>
  <c r="C605" i="2"/>
  <c r="D605" i="2"/>
  <c r="A606" i="2"/>
  <c r="B606" i="2"/>
  <c r="C606" i="2"/>
  <c r="D606" i="2"/>
  <c r="A607" i="2"/>
  <c r="B607" i="2"/>
  <c r="C607" i="2"/>
  <c r="D607" i="2"/>
  <c r="A608" i="2"/>
  <c r="B608" i="2"/>
  <c r="C608" i="2"/>
  <c r="D608" i="2"/>
  <c r="A609" i="2"/>
  <c r="B609" i="2"/>
  <c r="C609" i="2"/>
  <c r="D609" i="2"/>
  <c r="A610" i="2"/>
  <c r="B610" i="2"/>
  <c r="C610" i="2"/>
  <c r="D610" i="2"/>
  <c r="A611" i="2"/>
  <c r="B611" i="2"/>
  <c r="C611" i="2"/>
  <c r="D611" i="2"/>
  <c r="A612" i="2"/>
  <c r="B612" i="2"/>
  <c r="C612" i="2"/>
  <c r="D612" i="2"/>
  <c r="A613" i="2"/>
  <c r="B613" i="2"/>
  <c r="C613" i="2"/>
  <c r="D613" i="2"/>
  <c r="A614" i="2"/>
  <c r="B614" i="2"/>
  <c r="C614" i="2"/>
  <c r="D614" i="2"/>
  <c r="A615" i="2"/>
  <c r="B615" i="2"/>
  <c r="C615" i="2"/>
  <c r="D615" i="2"/>
  <c r="A616" i="2"/>
  <c r="B616" i="2"/>
  <c r="C616" i="2"/>
  <c r="D616" i="2"/>
  <c r="A617" i="2"/>
  <c r="B617" i="2"/>
  <c r="C617" i="2"/>
  <c r="D617" i="2"/>
  <c r="A618" i="2"/>
  <c r="B618" i="2"/>
  <c r="C618" i="2"/>
  <c r="D618" i="2"/>
  <c r="A619" i="2"/>
  <c r="B619" i="2"/>
  <c r="C619" i="2"/>
  <c r="D619" i="2"/>
  <c r="A620" i="2"/>
  <c r="B620" i="2"/>
  <c r="C620" i="2"/>
  <c r="D620" i="2"/>
  <c r="A621" i="2"/>
  <c r="B621" i="2"/>
  <c r="C621" i="2"/>
  <c r="D621" i="2"/>
  <c r="A622" i="2"/>
  <c r="B622" i="2"/>
  <c r="C622" i="2"/>
  <c r="D622" i="2"/>
  <c r="A623" i="2"/>
  <c r="B623" i="2"/>
  <c r="C623" i="2"/>
  <c r="D623" i="2"/>
  <c r="A624" i="2"/>
  <c r="B624" i="2"/>
  <c r="C624" i="2"/>
  <c r="D624" i="2"/>
  <c r="A625" i="2"/>
  <c r="B625" i="2"/>
  <c r="C625" i="2"/>
  <c r="D625" i="2"/>
  <c r="A626" i="2"/>
  <c r="B626" i="2"/>
  <c r="C626" i="2"/>
  <c r="D626" i="2"/>
  <c r="A627" i="2"/>
  <c r="B627" i="2"/>
  <c r="C627" i="2"/>
  <c r="D627" i="2"/>
  <c r="A628" i="2"/>
  <c r="B628" i="2"/>
  <c r="C628" i="2"/>
  <c r="D628" i="2"/>
  <c r="A629" i="2"/>
  <c r="B629" i="2"/>
  <c r="C629" i="2"/>
  <c r="D629" i="2"/>
  <c r="A630" i="2"/>
  <c r="B630" i="2"/>
  <c r="C630" i="2"/>
  <c r="D630" i="2"/>
  <c r="A631" i="2"/>
  <c r="B631" i="2"/>
  <c r="C631" i="2"/>
  <c r="D631" i="2"/>
  <c r="A632" i="2"/>
  <c r="B632" i="2"/>
  <c r="C632" i="2"/>
  <c r="D632" i="2"/>
  <c r="A633" i="2"/>
  <c r="B633" i="2"/>
  <c r="C633" i="2"/>
  <c r="D633" i="2"/>
  <c r="A634" i="2"/>
  <c r="B634" i="2"/>
  <c r="C634" i="2"/>
  <c r="D634" i="2"/>
  <c r="A635" i="2"/>
  <c r="B635" i="2"/>
  <c r="C635" i="2"/>
  <c r="D635" i="2"/>
  <c r="A636" i="2"/>
  <c r="B636" i="2"/>
  <c r="C636" i="2"/>
  <c r="D636" i="2"/>
  <c r="A637" i="2"/>
  <c r="B637" i="2"/>
  <c r="C637" i="2"/>
  <c r="D637" i="2"/>
  <c r="A638" i="2"/>
  <c r="B638" i="2"/>
  <c r="C638" i="2"/>
  <c r="D638" i="2"/>
  <c r="A639" i="2"/>
  <c r="B639" i="2"/>
  <c r="C639" i="2"/>
  <c r="D639" i="2"/>
  <c r="A640" i="2"/>
  <c r="B640" i="2"/>
  <c r="C640" i="2"/>
  <c r="D640" i="2"/>
  <c r="A641" i="2"/>
  <c r="B641" i="2"/>
  <c r="C641" i="2"/>
  <c r="D641" i="2"/>
  <c r="A642" i="2"/>
  <c r="B642" i="2"/>
  <c r="C642" i="2"/>
  <c r="D642" i="2"/>
  <c r="A643" i="2"/>
  <c r="B643" i="2"/>
  <c r="C643" i="2"/>
  <c r="D643" i="2"/>
  <c r="A644" i="2"/>
  <c r="B644" i="2"/>
  <c r="C644" i="2"/>
  <c r="D644" i="2"/>
  <c r="A645" i="2"/>
  <c r="B645" i="2"/>
  <c r="C645" i="2"/>
  <c r="D645" i="2"/>
  <c r="A646" i="2"/>
  <c r="B646" i="2"/>
  <c r="C646" i="2"/>
  <c r="D646" i="2"/>
  <c r="A647" i="2"/>
  <c r="B647" i="2"/>
  <c r="C647" i="2"/>
  <c r="D647" i="2"/>
  <c r="A648" i="2"/>
  <c r="B648" i="2"/>
  <c r="C648" i="2"/>
  <c r="D648" i="2"/>
  <c r="A649" i="2"/>
  <c r="B649" i="2"/>
  <c r="C649" i="2"/>
  <c r="D649" i="2"/>
  <c r="A650" i="2"/>
  <c r="B650" i="2"/>
  <c r="C650" i="2"/>
  <c r="D650" i="2"/>
  <c r="A651" i="2"/>
  <c r="B651" i="2"/>
  <c r="C651" i="2"/>
  <c r="D651" i="2"/>
  <c r="A652" i="2"/>
  <c r="B652" i="2"/>
  <c r="C652" i="2"/>
  <c r="D652" i="2"/>
  <c r="A653" i="2"/>
  <c r="B653" i="2"/>
  <c r="C653" i="2"/>
  <c r="D653" i="2"/>
  <c r="A654" i="2"/>
  <c r="B654" i="2"/>
  <c r="C654" i="2"/>
  <c r="D654" i="2"/>
  <c r="A655" i="2"/>
  <c r="B655" i="2"/>
  <c r="C655" i="2"/>
  <c r="D655" i="2"/>
  <c r="A656" i="2"/>
  <c r="B656" i="2"/>
  <c r="C656" i="2"/>
  <c r="D656" i="2"/>
  <c r="A657" i="2"/>
  <c r="B657" i="2"/>
  <c r="C657" i="2"/>
  <c r="D657" i="2"/>
  <c r="A658" i="2"/>
  <c r="B658" i="2"/>
  <c r="C658" i="2"/>
  <c r="D658" i="2"/>
  <c r="A659" i="2"/>
  <c r="B659" i="2"/>
  <c r="C659" i="2"/>
  <c r="D659" i="2"/>
  <c r="A660" i="2"/>
  <c r="B660" i="2"/>
  <c r="C660" i="2"/>
  <c r="D660" i="2"/>
  <c r="A661" i="2"/>
  <c r="B661" i="2"/>
  <c r="C661" i="2"/>
  <c r="D661" i="2"/>
  <c r="A662" i="2"/>
  <c r="B662" i="2"/>
  <c r="C662" i="2"/>
  <c r="D662" i="2"/>
  <c r="A663" i="2"/>
  <c r="B663" i="2"/>
  <c r="C663" i="2"/>
  <c r="D663" i="2"/>
  <c r="A664" i="2"/>
  <c r="B664" i="2"/>
  <c r="C664" i="2"/>
  <c r="D664" i="2"/>
  <c r="A665" i="2"/>
  <c r="B665" i="2"/>
  <c r="C665" i="2"/>
  <c r="D665" i="2"/>
  <c r="A666" i="2"/>
  <c r="B666" i="2"/>
  <c r="C666" i="2"/>
  <c r="D666" i="2"/>
  <c r="A667" i="2"/>
  <c r="B667" i="2"/>
  <c r="C667" i="2"/>
  <c r="D667" i="2"/>
  <c r="A668" i="2"/>
  <c r="B668" i="2"/>
  <c r="C668" i="2"/>
  <c r="D668" i="2"/>
  <c r="A669" i="2"/>
  <c r="B669" i="2"/>
  <c r="C669" i="2"/>
  <c r="D669" i="2"/>
  <c r="A670" i="2"/>
  <c r="B670" i="2"/>
  <c r="C670" i="2"/>
  <c r="D670" i="2"/>
  <c r="A671" i="2"/>
  <c r="B671" i="2"/>
  <c r="C671" i="2"/>
  <c r="D671" i="2"/>
  <c r="A672" i="2"/>
  <c r="B672" i="2"/>
  <c r="C672" i="2"/>
  <c r="D672" i="2"/>
  <c r="A673" i="2"/>
  <c r="B673" i="2"/>
  <c r="C673" i="2"/>
  <c r="D673" i="2"/>
  <c r="A674" i="2"/>
  <c r="B674" i="2"/>
  <c r="C674" i="2"/>
  <c r="D674" i="2"/>
  <c r="A675" i="2"/>
  <c r="B675" i="2"/>
  <c r="C675" i="2"/>
  <c r="D675" i="2"/>
  <c r="A676" i="2"/>
  <c r="B676" i="2"/>
  <c r="C676" i="2"/>
  <c r="D676" i="2"/>
  <c r="A677" i="2"/>
  <c r="B677" i="2"/>
  <c r="C677" i="2"/>
  <c r="D677" i="2"/>
  <c r="A678" i="2"/>
  <c r="B678" i="2"/>
  <c r="C678" i="2"/>
  <c r="D678" i="2"/>
  <c r="A679" i="2"/>
  <c r="B679" i="2"/>
  <c r="C679" i="2"/>
  <c r="D679" i="2"/>
  <c r="A680" i="2"/>
  <c r="B680" i="2"/>
  <c r="C680" i="2"/>
  <c r="D680" i="2"/>
  <c r="A681" i="2"/>
  <c r="B681" i="2"/>
  <c r="C681" i="2"/>
  <c r="D681" i="2"/>
  <c r="A682" i="2"/>
  <c r="B682" i="2"/>
  <c r="C682" i="2"/>
  <c r="D682" i="2"/>
  <c r="A683" i="2"/>
  <c r="B683" i="2"/>
  <c r="C683" i="2"/>
  <c r="D683" i="2"/>
  <c r="A684" i="2"/>
  <c r="B684" i="2"/>
  <c r="C684" i="2"/>
  <c r="D684" i="2"/>
  <c r="A685" i="2"/>
  <c r="B685" i="2"/>
  <c r="C685" i="2"/>
  <c r="D685" i="2"/>
  <c r="A686" i="2"/>
  <c r="B686" i="2"/>
  <c r="C686" i="2"/>
  <c r="D686" i="2"/>
  <c r="A687" i="2"/>
  <c r="B687" i="2"/>
  <c r="C687" i="2"/>
  <c r="D687" i="2"/>
  <c r="A688" i="2"/>
  <c r="B688" i="2"/>
  <c r="C688" i="2"/>
  <c r="D688" i="2"/>
  <c r="A689" i="2"/>
  <c r="B689" i="2"/>
  <c r="C689" i="2"/>
  <c r="D689" i="2"/>
  <c r="A690" i="2"/>
  <c r="B690" i="2"/>
  <c r="C690" i="2"/>
  <c r="D690" i="2"/>
  <c r="A691" i="2"/>
  <c r="B691" i="2"/>
  <c r="C691" i="2"/>
  <c r="D691" i="2"/>
  <c r="A692" i="2"/>
  <c r="B692" i="2"/>
  <c r="C692" i="2"/>
  <c r="D692" i="2"/>
  <c r="A693" i="2"/>
  <c r="B693" i="2"/>
  <c r="C693" i="2"/>
  <c r="D693" i="2"/>
  <c r="A694" i="2"/>
  <c r="B694" i="2"/>
  <c r="C694" i="2"/>
  <c r="D694" i="2"/>
  <c r="A695" i="2"/>
  <c r="B695" i="2"/>
  <c r="C695" i="2"/>
  <c r="D695" i="2"/>
  <c r="A696" i="2"/>
  <c r="B696" i="2"/>
  <c r="C696" i="2"/>
  <c r="D696" i="2"/>
  <c r="A697" i="2"/>
  <c r="B697" i="2"/>
  <c r="C697" i="2"/>
  <c r="D697" i="2"/>
  <c r="A698" i="2"/>
  <c r="B698" i="2"/>
  <c r="C698" i="2"/>
  <c r="D698" i="2"/>
  <c r="A699" i="2"/>
  <c r="B699" i="2"/>
  <c r="C699" i="2"/>
  <c r="D699" i="2"/>
  <c r="A700" i="2"/>
  <c r="B700" i="2"/>
  <c r="C700" i="2"/>
  <c r="D700" i="2"/>
  <c r="A701" i="2"/>
  <c r="B701" i="2"/>
  <c r="C701" i="2"/>
  <c r="D701" i="2"/>
  <c r="A702" i="2"/>
  <c r="B702" i="2"/>
  <c r="C702" i="2"/>
  <c r="D702" i="2"/>
  <c r="A703" i="2"/>
  <c r="B703" i="2"/>
  <c r="C703" i="2"/>
  <c r="D703" i="2"/>
  <c r="A704" i="2"/>
  <c r="B704" i="2"/>
  <c r="C704" i="2"/>
  <c r="D704" i="2"/>
  <c r="A705" i="2"/>
  <c r="B705" i="2"/>
  <c r="C705" i="2"/>
  <c r="D705" i="2"/>
  <c r="A706" i="2"/>
  <c r="B706" i="2"/>
  <c r="C706" i="2"/>
  <c r="D706" i="2"/>
  <c r="A707" i="2"/>
  <c r="B707" i="2"/>
  <c r="C707" i="2"/>
  <c r="D707" i="2"/>
  <c r="A708" i="2"/>
  <c r="B708" i="2"/>
  <c r="C708" i="2"/>
  <c r="D708" i="2"/>
  <c r="A709" i="2"/>
  <c r="B709" i="2"/>
  <c r="C709" i="2"/>
  <c r="D709" i="2"/>
  <c r="A710" i="2"/>
  <c r="B710" i="2"/>
  <c r="C710" i="2"/>
  <c r="D710" i="2"/>
  <c r="A711" i="2"/>
  <c r="B711" i="2"/>
  <c r="C711" i="2"/>
  <c r="D711" i="2"/>
  <c r="A712" i="2"/>
  <c r="B712" i="2"/>
  <c r="C712" i="2"/>
  <c r="D712" i="2"/>
  <c r="A713" i="2"/>
  <c r="B713" i="2"/>
  <c r="C713" i="2"/>
  <c r="D713" i="2"/>
  <c r="A714" i="2"/>
  <c r="B714" i="2"/>
  <c r="C714" i="2"/>
  <c r="D714" i="2"/>
  <c r="A715" i="2"/>
  <c r="B715" i="2"/>
  <c r="C715" i="2"/>
  <c r="D715" i="2"/>
  <c r="A716" i="2"/>
  <c r="B716" i="2"/>
  <c r="C716" i="2"/>
  <c r="D716" i="2"/>
  <c r="A717" i="2"/>
  <c r="B717" i="2"/>
  <c r="C717" i="2"/>
  <c r="D717" i="2"/>
  <c r="A718" i="2"/>
  <c r="B718" i="2"/>
  <c r="C718" i="2"/>
  <c r="D718" i="2"/>
  <c r="A719" i="2"/>
  <c r="B719" i="2"/>
  <c r="C719" i="2"/>
  <c r="D719" i="2"/>
  <c r="A720" i="2"/>
  <c r="B720" i="2"/>
  <c r="C720" i="2"/>
  <c r="D720" i="2"/>
  <c r="A721" i="2"/>
  <c r="B721" i="2"/>
  <c r="C721" i="2"/>
  <c r="D721" i="2"/>
  <c r="A722" i="2"/>
  <c r="B722" i="2"/>
  <c r="C722" i="2"/>
  <c r="D722" i="2"/>
  <c r="A723" i="2"/>
  <c r="B723" i="2"/>
  <c r="C723" i="2"/>
  <c r="D723" i="2"/>
  <c r="A724" i="2"/>
  <c r="B724" i="2"/>
  <c r="C724" i="2"/>
  <c r="D724" i="2"/>
  <c r="A725" i="2"/>
  <c r="B725" i="2"/>
  <c r="C725" i="2"/>
  <c r="D725" i="2"/>
  <c r="A726" i="2"/>
  <c r="B726" i="2"/>
  <c r="C726" i="2"/>
  <c r="D726" i="2"/>
  <c r="A727" i="2"/>
  <c r="B727" i="2"/>
  <c r="C727" i="2"/>
  <c r="D727" i="2"/>
  <c r="A728" i="2"/>
  <c r="B728" i="2"/>
  <c r="C728" i="2"/>
  <c r="D728" i="2"/>
  <c r="A729" i="2"/>
  <c r="B729" i="2"/>
  <c r="C729" i="2"/>
  <c r="D729" i="2"/>
  <c r="A730" i="2"/>
  <c r="B730" i="2"/>
  <c r="C730" i="2"/>
  <c r="D730" i="2"/>
  <c r="A731" i="2"/>
  <c r="B731" i="2"/>
  <c r="C731" i="2"/>
  <c r="D731" i="2"/>
  <c r="A732" i="2"/>
  <c r="B732" i="2"/>
  <c r="C732" i="2"/>
  <c r="D732" i="2"/>
  <c r="A733" i="2"/>
  <c r="B733" i="2"/>
  <c r="C733" i="2"/>
  <c r="D733" i="2"/>
  <c r="A734" i="2"/>
  <c r="B734" i="2"/>
  <c r="C734" i="2"/>
  <c r="D734" i="2"/>
  <c r="A735" i="2"/>
  <c r="B735" i="2"/>
  <c r="C735" i="2"/>
  <c r="D735" i="2"/>
  <c r="A736" i="2"/>
  <c r="B736" i="2"/>
  <c r="C736" i="2"/>
  <c r="D736" i="2"/>
  <c r="A737" i="2"/>
  <c r="B737" i="2"/>
  <c r="C737" i="2"/>
  <c r="D737" i="2"/>
  <c r="A738" i="2"/>
  <c r="B738" i="2"/>
  <c r="C738" i="2"/>
  <c r="D738" i="2"/>
  <c r="A739" i="2"/>
  <c r="B739" i="2"/>
  <c r="C739" i="2"/>
  <c r="D739" i="2"/>
  <c r="A740" i="2"/>
  <c r="B740" i="2"/>
  <c r="C740" i="2"/>
  <c r="D740" i="2"/>
  <c r="A741" i="2"/>
  <c r="B741" i="2"/>
  <c r="C741" i="2"/>
  <c r="D741" i="2"/>
  <c r="A742" i="2"/>
  <c r="B742" i="2"/>
  <c r="C742" i="2"/>
  <c r="D742" i="2"/>
  <c r="A743" i="2"/>
  <c r="B743" i="2"/>
  <c r="C743" i="2"/>
  <c r="D743" i="2"/>
  <c r="A744" i="2"/>
  <c r="B744" i="2"/>
  <c r="C744" i="2"/>
  <c r="D744" i="2"/>
  <c r="A745" i="2"/>
  <c r="B745" i="2"/>
  <c r="C745" i="2"/>
  <c r="D745" i="2"/>
  <c r="A746" i="2"/>
  <c r="B746" i="2"/>
  <c r="C746" i="2"/>
  <c r="D746" i="2"/>
  <c r="A747" i="2"/>
  <c r="B747" i="2"/>
  <c r="C747" i="2"/>
  <c r="D747" i="2"/>
  <c r="A748" i="2"/>
  <c r="B748" i="2"/>
  <c r="C748" i="2"/>
  <c r="D748" i="2"/>
  <c r="A749" i="2"/>
  <c r="B749" i="2"/>
  <c r="C749" i="2"/>
  <c r="D749" i="2"/>
  <c r="A750" i="2"/>
  <c r="B750" i="2"/>
  <c r="C750" i="2"/>
  <c r="D750" i="2"/>
  <c r="A751" i="2"/>
  <c r="B751" i="2"/>
  <c r="C751" i="2"/>
  <c r="D751" i="2"/>
  <c r="A752" i="2"/>
  <c r="B752" i="2"/>
  <c r="C752" i="2"/>
  <c r="D752" i="2"/>
  <c r="A753" i="2"/>
  <c r="B753" i="2"/>
  <c r="C753" i="2"/>
  <c r="D753" i="2"/>
  <c r="A754" i="2"/>
  <c r="B754" i="2"/>
  <c r="C754" i="2"/>
  <c r="D754" i="2"/>
  <c r="A755" i="2"/>
  <c r="B755" i="2"/>
  <c r="C755" i="2"/>
  <c r="D755" i="2"/>
  <c r="A756" i="2"/>
  <c r="B756" i="2"/>
  <c r="C756" i="2"/>
  <c r="D756" i="2"/>
  <c r="A757" i="2"/>
  <c r="B757" i="2"/>
  <c r="C757" i="2"/>
  <c r="D757" i="2"/>
  <c r="A758" i="2"/>
  <c r="B758" i="2"/>
  <c r="C758" i="2"/>
  <c r="D758" i="2"/>
  <c r="A759" i="2"/>
  <c r="B759" i="2"/>
  <c r="C759" i="2"/>
  <c r="D759" i="2"/>
  <c r="A760" i="2"/>
  <c r="B760" i="2"/>
  <c r="C760" i="2"/>
  <c r="D760" i="2"/>
  <c r="A761" i="2"/>
  <c r="B761" i="2"/>
  <c r="C761" i="2"/>
  <c r="D761" i="2"/>
  <c r="A762" i="2"/>
  <c r="B762" i="2"/>
  <c r="C762" i="2"/>
  <c r="D762" i="2"/>
  <c r="A763" i="2"/>
  <c r="B763" i="2"/>
  <c r="C763" i="2"/>
  <c r="D763" i="2"/>
  <c r="A764" i="2"/>
  <c r="B764" i="2"/>
  <c r="C764" i="2"/>
  <c r="D764" i="2"/>
  <c r="A765" i="2"/>
  <c r="B765" i="2"/>
  <c r="C765" i="2"/>
  <c r="D765" i="2"/>
  <c r="A766" i="2"/>
  <c r="B766" i="2"/>
  <c r="C766" i="2"/>
  <c r="D766" i="2"/>
  <c r="A767" i="2"/>
  <c r="B767" i="2"/>
  <c r="C767" i="2"/>
  <c r="D767" i="2"/>
  <c r="A768" i="2"/>
  <c r="B768" i="2"/>
  <c r="C768" i="2"/>
  <c r="D768" i="2"/>
  <c r="A769" i="2"/>
  <c r="B769" i="2"/>
  <c r="C769" i="2"/>
  <c r="D769" i="2"/>
  <c r="A770" i="2"/>
  <c r="B770" i="2"/>
  <c r="C770" i="2"/>
  <c r="D770" i="2"/>
  <c r="A771" i="2"/>
  <c r="B771" i="2"/>
  <c r="C771" i="2"/>
  <c r="D771" i="2"/>
  <c r="A772" i="2"/>
  <c r="B772" i="2"/>
  <c r="C772" i="2"/>
  <c r="D772" i="2"/>
  <c r="A773" i="2"/>
  <c r="B773" i="2"/>
  <c r="C773" i="2"/>
  <c r="D773" i="2"/>
  <c r="A774" i="2"/>
  <c r="B774" i="2"/>
  <c r="C774" i="2"/>
  <c r="D774" i="2"/>
  <c r="A775" i="2"/>
  <c r="B775" i="2"/>
  <c r="C775" i="2"/>
  <c r="D775" i="2"/>
  <c r="A776" i="2"/>
  <c r="B776" i="2"/>
  <c r="C776" i="2"/>
  <c r="D776" i="2"/>
  <c r="A777" i="2"/>
  <c r="B777" i="2"/>
  <c r="C777" i="2"/>
  <c r="D777" i="2"/>
  <c r="A778" i="2"/>
  <c r="B778" i="2"/>
  <c r="C778" i="2"/>
  <c r="D778" i="2"/>
  <c r="A779" i="2"/>
  <c r="B779" i="2"/>
  <c r="C779" i="2"/>
  <c r="D779" i="2"/>
  <c r="A780" i="2"/>
  <c r="B780" i="2"/>
  <c r="C780" i="2"/>
  <c r="D780" i="2"/>
  <c r="A781" i="2"/>
  <c r="B781" i="2"/>
  <c r="C781" i="2"/>
  <c r="D781" i="2"/>
  <c r="A782" i="2"/>
  <c r="B782" i="2"/>
  <c r="C782" i="2"/>
  <c r="D782" i="2"/>
  <c r="A783" i="2"/>
  <c r="B783" i="2"/>
  <c r="C783" i="2"/>
  <c r="D783" i="2"/>
  <c r="A784" i="2"/>
  <c r="B784" i="2"/>
  <c r="C784" i="2"/>
  <c r="D784" i="2"/>
  <c r="A785" i="2"/>
  <c r="B785" i="2"/>
  <c r="C785" i="2"/>
  <c r="D785" i="2"/>
  <c r="A786" i="2"/>
  <c r="B786" i="2"/>
  <c r="C786" i="2"/>
  <c r="D786" i="2"/>
  <c r="A787" i="2"/>
  <c r="B787" i="2"/>
  <c r="C787" i="2"/>
  <c r="D787" i="2"/>
  <c r="A788" i="2"/>
  <c r="B788" i="2"/>
  <c r="C788" i="2"/>
  <c r="D788" i="2"/>
  <c r="A789" i="2"/>
  <c r="B789" i="2"/>
  <c r="C789" i="2"/>
  <c r="D789" i="2"/>
  <c r="A790" i="2"/>
  <c r="B790" i="2"/>
  <c r="C790" i="2"/>
  <c r="D790" i="2"/>
  <c r="A791" i="2"/>
  <c r="B791" i="2"/>
  <c r="C791" i="2"/>
  <c r="D791" i="2"/>
  <c r="A792" i="2"/>
  <c r="B792" i="2"/>
  <c r="C792" i="2"/>
  <c r="D792" i="2"/>
  <c r="A793" i="2"/>
  <c r="B793" i="2"/>
  <c r="C793" i="2"/>
  <c r="D793" i="2"/>
  <c r="A794" i="2"/>
  <c r="B794" i="2"/>
  <c r="C794" i="2"/>
  <c r="D794" i="2"/>
  <c r="A795" i="2"/>
  <c r="B795" i="2"/>
  <c r="C795" i="2"/>
  <c r="D795" i="2"/>
  <c r="A796" i="2"/>
  <c r="B796" i="2"/>
  <c r="C796" i="2"/>
  <c r="D796" i="2"/>
  <c r="A797" i="2"/>
  <c r="B797" i="2"/>
  <c r="C797" i="2"/>
  <c r="D797" i="2"/>
  <c r="A798" i="2"/>
  <c r="B798" i="2"/>
  <c r="C798" i="2"/>
  <c r="D798" i="2"/>
  <c r="A799" i="2"/>
  <c r="B799" i="2"/>
  <c r="C799" i="2"/>
  <c r="D799" i="2"/>
  <c r="A800" i="2"/>
  <c r="B800" i="2"/>
  <c r="C800" i="2"/>
  <c r="D800" i="2"/>
  <c r="A801" i="2"/>
  <c r="B801" i="2"/>
  <c r="C801" i="2"/>
  <c r="D801" i="2"/>
  <c r="A802" i="2"/>
  <c r="B802" i="2"/>
  <c r="C802" i="2"/>
  <c r="D802" i="2"/>
  <c r="A803" i="2"/>
  <c r="B803" i="2"/>
  <c r="C803" i="2"/>
  <c r="D803" i="2"/>
  <c r="A804" i="2"/>
  <c r="B804" i="2"/>
  <c r="C804" i="2"/>
  <c r="D804" i="2"/>
  <c r="A805" i="2"/>
  <c r="B805" i="2"/>
  <c r="C805" i="2"/>
  <c r="D805" i="2"/>
  <c r="A806" i="2"/>
  <c r="B806" i="2"/>
  <c r="C806" i="2"/>
  <c r="D806" i="2"/>
  <c r="A807" i="2"/>
  <c r="B807" i="2"/>
  <c r="C807" i="2"/>
  <c r="D807" i="2"/>
  <c r="A808" i="2"/>
  <c r="B808" i="2"/>
  <c r="C808" i="2"/>
  <c r="D808" i="2"/>
  <c r="A809" i="2"/>
  <c r="B809" i="2"/>
  <c r="C809" i="2"/>
  <c r="D809" i="2"/>
  <c r="A810" i="2"/>
  <c r="B810" i="2"/>
  <c r="C810" i="2"/>
  <c r="D810" i="2"/>
  <c r="A811" i="2"/>
  <c r="B811" i="2"/>
  <c r="C811" i="2"/>
  <c r="D811" i="2"/>
  <c r="A812" i="2"/>
  <c r="B812" i="2"/>
  <c r="C812" i="2"/>
  <c r="D812" i="2"/>
  <c r="A813" i="2"/>
  <c r="B813" i="2"/>
  <c r="C813" i="2"/>
  <c r="D813" i="2"/>
  <c r="A814" i="2"/>
  <c r="B814" i="2"/>
  <c r="C814" i="2"/>
  <c r="D814" i="2"/>
  <c r="A815" i="2"/>
  <c r="B815" i="2"/>
  <c r="C815" i="2"/>
  <c r="D815" i="2"/>
  <c r="A816" i="2"/>
  <c r="B816" i="2"/>
  <c r="C816" i="2"/>
  <c r="D816" i="2"/>
  <c r="A817" i="2"/>
  <c r="B817" i="2"/>
  <c r="C817" i="2"/>
  <c r="D817" i="2"/>
  <c r="A818" i="2"/>
  <c r="B818" i="2"/>
  <c r="C818" i="2"/>
  <c r="D818" i="2"/>
  <c r="A819" i="2"/>
  <c r="B819" i="2"/>
  <c r="C819" i="2"/>
  <c r="D819" i="2"/>
  <c r="A820" i="2"/>
  <c r="B820" i="2"/>
  <c r="C820" i="2"/>
  <c r="D820" i="2"/>
  <c r="A821" i="2"/>
  <c r="B821" i="2"/>
  <c r="C821" i="2"/>
  <c r="D821" i="2"/>
  <c r="A822" i="2"/>
  <c r="B822" i="2"/>
  <c r="C822" i="2"/>
  <c r="D822" i="2"/>
  <c r="A823" i="2"/>
  <c r="B823" i="2"/>
  <c r="C823" i="2"/>
  <c r="D823" i="2"/>
  <c r="A824" i="2"/>
  <c r="B824" i="2"/>
  <c r="C824" i="2"/>
  <c r="D824" i="2"/>
  <c r="A825" i="2"/>
  <c r="B825" i="2"/>
  <c r="C825" i="2"/>
  <c r="D825" i="2"/>
  <c r="A826" i="2"/>
  <c r="B826" i="2"/>
  <c r="C826" i="2"/>
  <c r="D826" i="2"/>
  <c r="A827" i="2"/>
  <c r="B827" i="2"/>
  <c r="C827" i="2"/>
  <c r="D827" i="2"/>
  <c r="A828" i="2"/>
  <c r="B828" i="2"/>
  <c r="C828" i="2"/>
  <c r="D828" i="2"/>
  <c r="A829" i="2"/>
  <c r="B829" i="2"/>
  <c r="C829" i="2"/>
  <c r="D829" i="2"/>
  <c r="A830" i="2"/>
  <c r="B830" i="2"/>
  <c r="C830" i="2"/>
  <c r="D830" i="2"/>
  <c r="A831" i="2"/>
  <c r="B831" i="2"/>
  <c r="C831" i="2"/>
  <c r="D831" i="2"/>
  <c r="A832" i="2"/>
  <c r="B832" i="2"/>
  <c r="C832" i="2"/>
  <c r="D832" i="2"/>
  <c r="A833" i="2"/>
  <c r="B833" i="2"/>
  <c r="C833" i="2"/>
  <c r="D833" i="2"/>
  <c r="A834" i="2"/>
  <c r="B834" i="2"/>
  <c r="C834" i="2"/>
  <c r="D834" i="2"/>
  <c r="A835" i="2"/>
  <c r="B835" i="2"/>
  <c r="C835" i="2"/>
  <c r="D835" i="2"/>
  <c r="A836" i="2"/>
  <c r="B836" i="2"/>
  <c r="C836" i="2"/>
  <c r="D836" i="2"/>
  <c r="A837" i="2"/>
  <c r="B837" i="2"/>
  <c r="C837" i="2"/>
  <c r="D837" i="2"/>
  <c r="A838" i="2"/>
  <c r="B838" i="2"/>
  <c r="C838" i="2"/>
  <c r="D838" i="2"/>
  <c r="A839" i="2"/>
  <c r="B839" i="2"/>
  <c r="C839" i="2"/>
  <c r="D839" i="2"/>
  <c r="A840" i="2"/>
  <c r="B840" i="2"/>
  <c r="C840" i="2"/>
  <c r="D840" i="2"/>
  <c r="A841" i="2"/>
  <c r="B841" i="2"/>
  <c r="C841" i="2"/>
  <c r="D841" i="2"/>
  <c r="A842" i="2"/>
  <c r="B842" i="2"/>
  <c r="C842" i="2"/>
  <c r="D842" i="2"/>
  <c r="A843" i="2"/>
  <c r="B843" i="2"/>
  <c r="C843" i="2"/>
  <c r="D843" i="2"/>
  <c r="A844" i="2"/>
  <c r="B844" i="2"/>
  <c r="C844" i="2"/>
  <c r="D844" i="2"/>
  <c r="A845" i="2"/>
  <c r="B845" i="2"/>
  <c r="C845" i="2"/>
  <c r="D845" i="2"/>
  <c r="A846" i="2"/>
  <c r="B846" i="2"/>
  <c r="C846" i="2"/>
  <c r="D846" i="2"/>
  <c r="A847" i="2"/>
  <c r="B847" i="2"/>
  <c r="C847" i="2"/>
  <c r="D847" i="2"/>
  <c r="A848" i="2"/>
  <c r="B848" i="2"/>
  <c r="C848" i="2"/>
  <c r="D848" i="2"/>
  <c r="A849" i="2"/>
  <c r="B849" i="2"/>
  <c r="C849" i="2"/>
  <c r="D849" i="2"/>
  <c r="A850" i="2"/>
  <c r="B850" i="2"/>
  <c r="C850" i="2"/>
  <c r="D850" i="2"/>
  <c r="A851" i="2"/>
  <c r="B851" i="2"/>
  <c r="C851" i="2"/>
  <c r="D851" i="2"/>
  <c r="A852" i="2"/>
  <c r="B852" i="2"/>
  <c r="C852" i="2"/>
  <c r="D852" i="2"/>
  <c r="A853" i="2"/>
  <c r="B853" i="2"/>
  <c r="C853" i="2"/>
  <c r="D853" i="2"/>
  <c r="A854" i="2"/>
  <c r="B854" i="2"/>
  <c r="C854" i="2"/>
  <c r="D854" i="2"/>
  <c r="A855" i="2"/>
  <c r="B855" i="2"/>
  <c r="C855" i="2"/>
  <c r="D855" i="2"/>
  <c r="A856" i="2"/>
  <c r="B856" i="2"/>
  <c r="C856" i="2"/>
  <c r="D856" i="2"/>
  <c r="A857" i="2"/>
  <c r="B857" i="2"/>
  <c r="C857" i="2"/>
  <c r="D857" i="2"/>
  <c r="A858" i="2"/>
  <c r="B858" i="2"/>
  <c r="C858" i="2"/>
  <c r="D858" i="2"/>
  <c r="A859" i="2"/>
  <c r="B859" i="2"/>
  <c r="C859" i="2"/>
  <c r="D859" i="2"/>
  <c r="A860" i="2"/>
  <c r="B860" i="2"/>
  <c r="C860" i="2"/>
  <c r="D860" i="2"/>
  <c r="A861" i="2"/>
  <c r="B861" i="2"/>
  <c r="C861" i="2"/>
  <c r="D861" i="2"/>
  <c r="A862" i="2"/>
  <c r="B862" i="2"/>
  <c r="C862" i="2"/>
  <c r="D862" i="2"/>
  <c r="A863" i="2"/>
  <c r="B863" i="2"/>
  <c r="C863" i="2"/>
  <c r="D863" i="2"/>
  <c r="A864" i="2"/>
  <c r="B864" i="2"/>
  <c r="C864" i="2"/>
  <c r="D864" i="2"/>
  <c r="A865" i="2"/>
  <c r="B865" i="2"/>
  <c r="C865" i="2"/>
  <c r="D865" i="2"/>
  <c r="A866" i="2"/>
  <c r="B866" i="2"/>
  <c r="C866" i="2"/>
  <c r="D866" i="2"/>
  <c r="A867" i="2"/>
  <c r="B867" i="2"/>
  <c r="C867" i="2"/>
  <c r="D867" i="2"/>
  <c r="A868" i="2"/>
  <c r="B868" i="2"/>
  <c r="C868" i="2"/>
  <c r="D868" i="2"/>
  <c r="A869" i="2"/>
  <c r="B869" i="2"/>
  <c r="C869" i="2"/>
  <c r="D869" i="2"/>
  <c r="A870" i="2"/>
  <c r="B870" i="2"/>
  <c r="C870" i="2"/>
  <c r="D870" i="2"/>
  <c r="A871" i="2"/>
  <c r="B871" i="2"/>
  <c r="C871" i="2"/>
  <c r="D871" i="2"/>
  <c r="A872" i="2"/>
  <c r="B872" i="2"/>
  <c r="C872" i="2"/>
  <c r="D872" i="2"/>
  <c r="A873" i="2"/>
  <c r="B873" i="2"/>
  <c r="C873" i="2"/>
  <c r="D873" i="2"/>
  <c r="A874" i="2"/>
  <c r="B874" i="2"/>
  <c r="C874" i="2"/>
  <c r="D874" i="2"/>
  <c r="A875" i="2"/>
  <c r="B875" i="2"/>
  <c r="C875" i="2"/>
  <c r="D875" i="2"/>
  <c r="A876" i="2"/>
  <c r="B876" i="2"/>
  <c r="C876" i="2"/>
  <c r="D876" i="2"/>
  <c r="A877" i="2"/>
  <c r="B877" i="2"/>
  <c r="C877" i="2"/>
  <c r="D877" i="2"/>
  <c r="A878" i="2"/>
  <c r="B878" i="2"/>
  <c r="C878" i="2"/>
  <c r="D878" i="2"/>
  <c r="A879" i="2"/>
  <c r="B879" i="2"/>
  <c r="C879" i="2"/>
  <c r="D879" i="2"/>
  <c r="A880" i="2"/>
  <c r="B880" i="2"/>
  <c r="C880" i="2"/>
  <c r="D880" i="2"/>
  <c r="A881" i="2"/>
  <c r="B881" i="2"/>
  <c r="C881" i="2"/>
  <c r="D881" i="2"/>
  <c r="A882" i="2"/>
  <c r="B882" i="2"/>
  <c r="C882" i="2"/>
  <c r="D882" i="2"/>
  <c r="A883" i="2"/>
  <c r="B883" i="2"/>
  <c r="C883" i="2"/>
  <c r="D883" i="2"/>
  <c r="A884" i="2"/>
  <c r="B884" i="2"/>
  <c r="C884" i="2"/>
  <c r="D884" i="2"/>
  <c r="A885" i="2"/>
  <c r="B885" i="2"/>
  <c r="C885" i="2"/>
  <c r="D885" i="2"/>
  <c r="A886" i="2"/>
  <c r="B886" i="2"/>
  <c r="C886" i="2"/>
  <c r="D886" i="2"/>
  <c r="A887" i="2"/>
  <c r="B887" i="2"/>
  <c r="C887" i="2"/>
  <c r="D887" i="2"/>
  <c r="A888" i="2"/>
  <c r="B888" i="2"/>
  <c r="C888" i="2"/>
  <c r="D888" i="2"/>
  <c r="A889" i="2"/>
  <c r="B889" i="2"/>
  <c r="C889" i="2"/>
  <c r="D889" i="2"/>
  <c r="A890" i="2"/>
  <c r="B890" i="2"/>
  <c r="C890" i="2"/>
  <c r="D890" i="2"/>
  <c r="A891" i="2"/>
  <c r="B891" i="2"/>
  <c r="C891" i="2"/>
  <c r="D891" i="2"/>
  <c r="A892" i="2"/>
  <c r="B892" i="2"/>
  <c r="C892" i="2"/>
  <c r="D892" i="2"/>
  <c r="A893" i="2"/>
  <c r="B893" i="2"/>
  <c r="C893" i="2"/>
  <c r="D893" i="2"/>
  <c r="A894" i="2"/>
  <c r="B894" i="2"/>
  <c r="C894" i="2"/>
  <c r="D894" i="2"/>
  <c r="A895" i="2"/>
  <c r="B895" i="2"/>
  <c r="C895" i="2"/>
  <c r="D895" i="2"/>
  <c r="A896" i="2"/>
  <c r="B896" i="2"/>
  <c r="C896" i="2"/>
  <c r="D896" i="2"/>
  <c r="A897" i="2"/>
  <c r="B897" i="2"/>
  <c r="C897" i="2"/>
  <c r="D897" i="2"/>
  <c r="A898" i="2"/>
  <c r="B898" i="2"/>
  <c r="C898" i="2"/>
  <c r="D898" i="2"/>
  <c r="A899" i="2"/>
  <c r="B899" i="2"/>
  <c r="C899" i="2"/>
  <c r="D899" i="2"/>
  <c r="A900" i="2"/>
  <c r="B900" i="2"/>
  <c r="C900" i="2"/>
  <c r="D900" i="2"/>
  <c r="A901" i="2"/>
  <c r="B901" i="2"/>
  <c r="C901" i="2"/>
  <c r="D901" i="2"/>
  <c r="A902" i="2"/>
  <c r="B902" i="2"/>
  <c r="C902" i="2"/>
  <c r="D902" i="2"/>
  <c r="A903" i="2"/>
  <c r="B903" i="2"/>
  <c r="C903" i="2"/>
  <c r="D903" i="2"/>
  <c r="A904" i="2"/>
  <c r="B904" i="2"/>
  <c r="C904" i="2"/>
  <c r="D904" i="2"/>
  <c r="A905" i="2"/>
  <c r="B905" i="2"/>
  <c r="C905" i="2"/>
  <c r="D905" i="2"/>
  <c r="A906" i="2"/>
  <c r="B906" i="2"/>
  <c r="C906" i="2"/>
  <c r="D906" i="2"/>
  <c r="A907" i="2"/>
  <c r="B907" i="2"/>
  <c r="C907" i="2"/>
  <c r="D907" i="2"/>
  <c r="A908" i="2"/>
  <c r="B908" i="2"/>
  <c r="C908" i="2"/>
  <c r="D908" i="2"/>
  <c r="A909" i="2"/>
  <c r="B909" i="2"/>
  <c r="C909" i="2"/>
  <c r="D909" i="2"/>
  <c r="A910" i="2"/>
  <c r="B910" i="2"/>
  <c r="C910" i="2"/>
  <c r="D910" i="2"/>
  <c r="A911" i="2"/>
  <c r="B911" i="2"/>
  <c r="C911" i="2"/>
  <c r="D911" i="2"/>
  <c r="A912" i="2"/>
  <c r="B912" i="2"/>
  <c r="C912" i="2"/>
  <c r="D912" i="2"/>
  <c r="A913" i="2"/>
  <c r="B913" i="2"/>
  <c r="C913" i="2"/>
  <c r="D913" i="2"/>
  <c r="A914" i="2"/>
  <c r="B914" i="2"/>
  <c r="C914" i="2"/>
  <c r="D914" i="2"/>
  <c r="A915" i="2"/>
  <c r="B915" i="2"/>
  <c r="C915" i="2"/>
  <c r="D915" i="2"/>
  <c r="A916" i="2"/>
  <c r="B916" i="2"/>
  <c r="C916" i="2"/>
  <c r="D916" i="2"/>
  <c r="A917" i="2"/>
  <c r="B917" i="2"/>
  <c r="C917" i="2"/>
  <c r="D917" i="2"/>
  <c r="A918" i="2"/>
  <c r="B918" i="2"/>
  <c r="C918" i="2"/>
  <c r="D918" i="2"/>
  <c r="A919" i="2"/>
  <c r="B919" i="2"/>
  <c r="C919" i="2"/>
  <c r="D919" i="2"/>
  <c r="A920" i="2"/>
  <c r="B920" i="2"/>
  <c r="C920" i="2"/>
  <c r="D920" i="2"/>
  <c r="A921" i="2"/>
  <c r="B921" i="2"/>
  <c r="C921" i="2"/>
  <c r="D921" i="2"/>
  <c r="A922" i="2"/>
  <c r="B922" i="2"/>
  <c r="C922" i="2"/>
  <c r="D922" i="2"/>
  <c r="A923" i="2"/>
  <c r="B923" i="2"/>
  <c r="C923" i="2"/>
  <c r="D923" i="2"/>
  <c r="A924" i="2"/>
  <c r="B924" i="2"/>
  <c r="C924" i="2"/>
  <c r="D924" i="2"/>
  <c r="A925" i="2"/>
  <c r="B925" i="2"/>
  <c r="C925" i="2"/>
  <c r="D925" i="2"/>
  <c r="A926" i="2"/>
  <c r="B926" i="2"/>
  <c r="C926" i="2"/>
  <c r="D926" i="2"/>
  <c r="A927" i="2"/>
  <c r="B927" i="2"/>
  <c r="C927" i="2"/>
  <c r="D927" i="2"/>
  <c r="A928" i="2"/>
  <c r="B928" i="2"/>
  <c r="C928" i="2"/>
  <c r="D928" i="2"/>
  <c r="A929" i="2"/>
  <c r="B929" i="2"/>
  <c r="C929" i="2"/>
  <c r="D929" i="2"/>
  <c r="A930" i="2"/>
  <c r="B930" i="2"/>
  <c r="C930" i="2"/>
  <c r="D930" i="2"/>
  <c r="A931" i="2"/>
  <c r="B931" i="2"/>
  <c r="C931" i="2"/>
  <c r="D931" i="2"/>
  <c r="A932" i="2"/>
  <c r="B932" i="2"/>
  <c r="C932" i="2"/>
  <c r="D932" i="2"/>
  <c r="A933" i="2"/>
  <c r="B933" i="2"/>
  <c r="C933" i="2"/>
  <c r="D933" i="2"/>
  <c r="A934" i="2"/>
  <c r="B934" i="2"/>
  <c r="C934" i="2"/>
  <c r="D934" i="2"/>
  <c r="A935" i="2"/>
  <c r="B935" i="2"/>
  <c r="C935" i="2"/>
  <c r="D935" i="2"/>
  <c r="A936" i="2"/>
  <c r="B936" i="2"/>
  <c r="C936" i="2"/>
  <c r="D936" i="2"/>
  <c r="A937" i="2"/>
  <c r="B937" i="2"/>
  <c r="C937" i="2"/>
  <c r="D937" i="2"/>
  <c r="A938" i="2"/>
  <c r="B938" i="2"/>
  <c r="C938" i="2"/>
  <c r="D938" i="2"/>
  <c r="A939" i="2"/>
  <c r="B939" i="2"/>
  <c r="C939" i="2"/>
  <c r="D939" i="2"/>
  <c r="A940" i="2"/>
  <c r="B940" i="2"/>
  <c r="C940" i="2"/>
  <c r="D940" i="2"/>
  <c r="A941" i="2"/>
  <c r="B941" i="2"/>
  <c r="C941" i="2"/>
  <c r="D941" i="2"/>
  <c r="A942" i="2"/>
  <c r="B942" i="2"/>
  <c r="C942" i="2"/>
  <c r="D942" i="2"/>
  <c r="A943" i="2"/>
  <c r="B943" i="2"/>
  <c r="C943" i="2"/>
  <c r="D943" i="2"/>
  <c r="A944" i="2"/>
  <c r="B944" i="2"/>
  <c r="C944" i="2"/>
  <c r="D944" i="2"/>
  <c r="A945" i="2"/>
  <c r="B945" i="2"/>
  <c r="C945" i="2"/>
  <c r="D945" i="2"/>
  <c r="A946" i="2"/>
  <c r="B946" i="2"/>
  <c r="C946" i="2"/>
  <c r="D946" i="2"/>
  <c r="A947" i="2"/>
  <c r="B947" i="2"/>
  <c r="C947" i="2"/>
  <c r="D947" i="2"/>
  <c r="A948" i="2"/>
  <c r="B948" i="2"/>
  <c r="C948" i="2"/>
  <c r="D948" i="2"/>
  <c r="A949" i="2"/>
  <c r="B949" i="2"/>
  <c r="C949" i="2"/>
  <c r="D949" i="2"/>
  <c r="A950" i="2"/>
  <c r="B950" i="2"/>
  <c r="C950" i="2"/>
  <c r="D950" i="2"/>
  <c r="A951" i="2"/>
  <c r="B951" i="2"/>
  <c r="C951" i="2"/>
  <c r="D951" i="2"/>
  <c r="A952" i="2"/>
  <c r="B952" i="2"/>
  <c r="C952" i="2"/>
  <c r="D952" i="2"/>
  <c r="A953" i="2"/>
  <c r="B953" i="2"/>
  <c r="C953" i="2"/>
  <c r="D953" i="2"/>
  <c r="A954" i="2"/>
  <c r="B954" i="2"/>
  <c r="C954" i="2"/>
  <c r="D954" i="2"/>
  <c r="A955" i="2"/>
  <c r="B955" i="2"/>
  <c r="C955" i="2"/>
  <c r="D955" i="2"/>
  <c r="A956" i="2"/>
  <c r="B956" i="2"/>
  <c r="C956" i="2"/>
  <c r="D956" i="2"/>
  <c r="A957" i="2"/>
  <c r="B957" i="2"/>
  <c r="C957" i="2"/>
  <c r="D957" i="2"/>
  <c r="A958" i="2"/>
  <c r="B958" i="2"/>
  <c r="C958" i="2"/>
  <c r="D958" i="2"/>
  <c r="A959" i="2"/>
  <c r="B959" i="2"/>
  <c r="C959" i="2"/>
  <c r="D959" i="2"/>
  <c r="A960" i="2"/>
  <c r="B960" i="2"/>
  <c r="C960" i="2"/>
  <c r="D960" i="2"/>
  <c r="A961" i="2"/>
  <c r="B961" i="2"/>
  <c r="C961" i="2"/>
  <c r="D961" i="2"/>
  <c r="A962" i="2"/>
  <c r="B962" i="2"/>
  <c r="C962" i="2"/>
  <c r="D962" i="2"/>
  <c r="A963" i="2"/>
  <c r="B963" i="2"/>
  <c r="C963" i="2"/>
  <c r="D963" i="2"/>
  <c r="A964" i="2"/>
  <c r="B964" i="2"/>
  <c r="C964" i="2"/>
  <c r="D964" i="2"/>
  <c r="A965" i="2"/>
  <c r="B965" i="2"/>
  <c r="C965" i="2"/>
  <c r="D965" i="2"/>
  <c r="A966" i="2"/>
  <c r="B966" i="2"/>
  <c r="C966" i="2"/>
  <c r="D966" i="2"/>
  <c r="A967" i="2"/>
  <c r="B967" i="2"/>
  <c r="C967" i="2"/>
  <c r="D967" i="2"/>
  <c r="A968" i="2"/>
  <c r="B968" i="2"/>
  <c r="C968" i="2"/>
  <c r="D968" i="2"/>
  <c r="A969" i="2"/>
  <c r="B969" i="2"/>
  <c r="C969" i="2"/>
  <c r="D969" i="2"/>
  <c r="A970" i="2"/>
  <c r="B970" i="2"/>
  <c r="C970" i="2"/>
  <c r="D970" i="2"/>
  <c r="A971" i="2"/>
  <c r="B971" i="2"/>
  <c r="C971" i="2"/>
  <c r="D971" i="2"/>
  <c r="A972" i="2"/>
  <c r="B972" i="2"/>
  <c r="C972" i="2"/>
  <c r="D972" i="2"/>
  <c r="A973" i="2"/>
  <c r="B973" i="2"/>
  <c r="C973" i="2"/>
  <c r="D973" i="2"/>
  <c r="A974" i="2"/>
  <c r="B974" i="2"/>
  <c r="C974" i="2"/>
  <c r="D974" i="2"/>
  <c r="A975" i="2"/>
  <c r="B975" i="2"/>
  <c r="C975" i="2"/>
  <c r="D975" i="2"/>
  <c r="A976" i="2"/>
  <c r="B976" i="2"/>
  <c r="C976" i="2"/>
  <c r="D976" i="2"/>
  <c r="A977" i="2"/>
  <c r="B977" i="2"/>
  <c r="C977" i="2"/>
  <c r="D977" i="2"/>
  <c r="A978" i="2"/>
  <c r="B978" i="2"/>
  <c r="C978" i="2"/>
  <c r="D978" i="2"/>
  <c r="A979" i="2"/>
  <c r="B979" i="2"/>
  <c r="C979" i="2"/>
  <c r="D979" i="2"/>
  <c r="A980" i="2"/>
  <c r="B980" i="2"/>
  <c r="C980" i="2"/>
  <c r="D980" i="2"/>
  <c r="A981" i="2"/>
  <c r="B981" i="2"/>
  <c r="C981" i="2"/>
  <c r="D981" i="2"/>
  <c r="A982" i="2"/>
  <c r="B982" i="2"/>
  <c r="C982" i="2"/>
  <c r="D982" i="2"/>
  <c r="A983" i="2"/>
  <c r="B983" i="2"/>
  <c r="C983" i="2"/>
  <c r="D983" i="2"/>
  <c r="A984" i="2"/>
  <c r="B984" i="2"/>
  <c r="C984" i="2"/>
  <c r="D984" i="2"/>
  <c r="A985" i="2"/>
  <c r="B985" i="2"/>
  <c r="C985" i="2"/>
  <c r="D985" i="2"/>
  <c r="A986" i="2"/>
  <c r="B986" i="2"/>
  <c r="C986" i="2"/>
  <c r="D986" i="2"/>
  <c r="A987" i="2"/>
  <c r="B987" i="2"/>
  <c r="C987" i="2"/>
  <c r="D987" i="2"/>
  <c r="A988" i="2"/>
  <c r="B988" i="2"/>
  <c r="C988" i="2"/>
  <c r="D988" i="2"/>
  <c r="A989" i="2"/>
  <c r="B989" i="2"/>
  <c r="C989" i="2"/>
  <c r="D989" i="2"/>
  <c r="A990" i="2"/>
  <c r="B990" i="2"/>
  <c r="C990" i="2"/>
  <c r="D990" i="2"/>
  <c r="A991" i="2"/>
  <c r="B991" i="2"/>
  <c r="C991" i="2"/>
  <c r="D991" i="2"/>
  <c r="A992" i="2"/>
  <c r="B992" i="2"/>
  <c r="C992" i="2"/>
  <c r="D992" i="2"/>
  <c r="A993" i="2"/>
  <c r="B993" i="2"/>
  <c r="C993" i="2"/>
  <c r="D993" i="2"/>
  <c r="A994" i="2"/>
  <c r="B994" i="2"/>
  <c r="C994" i="2"/>
  <c r="D994" i="2"/>
  <c r="A995" i="2"/>
  <c r="B995" i="2"/>
  <c r="C995" i="2"/>
  <c r="D995" i="2"/>
  <c r="A996" i="2"/>
  <c r="B996" i="2"/>
  <c r="C996" i="2"/>
  <c r="D996" i="2"/>
  <c r="A997" i="2"/>
  <c r="B997" i="2"/>
  <c r="C997" i="2"/>
  <c r="D997" i="2"/>
  <c r="A998" i="2"/>
  <c r="B998" i="2"/>
  <c r="C998" i="2"/>
  <c r="D998" i="2"/>
  <c r="A999" i="2"/>
  <c r="B999" i="2"/>
  <c r="C999" i="2"/>
  <c r="D999" i="2"/>
  <c r="A1000" i="2"/>
  <c r="B1000" i="2"/>
  <c r="C1000" i="2"/>
  <c r="D1000" i="2"/>
  <c r="A1001" i="2"/>
  <c r="B1001" i="2"/>
  <c r="C1001" i="2"/>
  <c r="D1001" i="2"/>
  <c r="A1002" i="2"/>
  <c r="B1002" i="2"/>
  <c r="C1002" i="2"/>
  <c r="D1002" i="2"/>
  <c r="A1003" i="2"/>
  <c r="B1003" i="2"/>
  <c r="C1003" i="2"/>
  <c r="D1003" i="2"/>
  <c r="A1004" i="2"/>
  <c r="B1004" i="2"/>
  <c r="C1004" i="2"/>
  <c r="D1004" i="2"/>
  <c r="A1005" i="2"/>
  <c r="B1005" i="2"/>
  <c r="C1005" i="2"/>
  <c r="D1005" i="2"/>
  <c r="A1006" i="2"/>
  <c r="B1006" i="2"/>
  <c r="C1006" i="2"/>
  <c r="D1006" i="2"/>
  <c r="A1007" i="2"/>
  <c r="B1007" i="2"/>
  <c r="C1007" i="2"/>
  <c r="D1007" i="2"/>
  <c r="A1008" i="2"/>
  <c r="B1008" i="2"/>
  <c r="C1008" i="2"/>
  <c r="D1008" i="2"/>
  <c r="A1009" i="2"/>
  <c r="B1009" i="2"/>
  <c r="C1009" i="2"/>
  <c r="D1009" i="2"/>
  <c r="A1010" i="2"/>
  <c r="B1010" i="2"/>
  <c r="C1010" i="2"/>
  <c r="D1010" i="2"/>
  <c r="A1011" i="2"/>
  <c r="B1011" i="2"/>
  <c r="C1011" i="2"/>
  <c r="D1011" i="2"/>
  <c r="A1012" i="2"/>
  <c r="B1012" i="2"/>
  <c r="C1012" i="2"/>
  <c r="D1012" i="2"/>
  <c r="A1013" i="2"/>
  <c r="B1013" i="2"/>
  <c r="C1013" i="2"/>
  <c r="D1013" i="2"/>
  <c r="A1014" i="2"/>
  <c r="B1014" i="2"/>
  <c r="C1014" i="2"/>
  <c r="D1014" i="2"/>
  <c r="A1015" i="2"/>
  <c r="B1015" i="2"/>
  <c r="C1015" i="2"/>
  <c r="D1015" i="2"/>
  <c r="A1016" i="2"/>
  <c r="B1016" i="2"/>
  <c r="C1016" i="2"/>
  <c r="D1016" i="2"/>
  <c r="A1017" i="2"/>
  <c r="B1017" i="2"/>
  <c r="C1017" i="2"/>
  <c r="D1017" i="2"/>
  <c r="A1018" i="2"/>
  <c r="B1018" i="2"/>
  <c r="C1018" i="2"/>
  <c r="D1018" i="2"/>
  <c r="A1019" i="2"/>
  <c r="B1019" i="2"/>
  <c r="C1019" i="2"/>
  <c r="D1019" i="2"/>
  <c r="A1020" i="2"/>
  <c r="B1020" i="2"/>
  <c r="C1020" i="2"/>
  <c r="D1020" i="2"/>
  <c r="A1021" i="2"/>
  <c r="B1021" i="2"/>
  <c r="C1021" i="2"/>
  <c r="D1021" i="2"/>
  <c r="A1022" i="2"/>
  <c r="B1022" i="2"/>
  <c r="C1022" i="2"/>
  <c r="D1022" i="2"/>
  <c r="A1023" i="2"/>
  <c r="B1023" i="2"/>
  <c r="C1023" i="2"/>
  <c r="D1023" i="2"/>
  <c r="A1024" i="2"/>
  <c r="B1024" i="2"/>
  <c r="C1024" i="2"/>
  <c r="D1024" i="2"/>
  <c r="A1025" i="2"/>
  <c r="B1025" i="2"/>
  <c r="C1025" i="2"/>
  <c r="D1025" i="2"/>
  <c r="A1026" i="2"/>
  <c r="B1026" i="2"/>
  <c r="C1026" i="2"/>
  <c r="D1026" i="2"/>
  <c r="A1027" i="2"/>
  <c r="B1027" i="2"/>
  <c r="C1027" i="2"/>
  <c r="D1027" i="2"/>
  <c r="A1028" i="2"/>
  <c r="B1028" i="2"/>
  <c r="C1028" i="2"/>
  <c r="D1028" i="2"/>
  <c r="A1029" i="2"/>
  <c r="B1029" i="2"/>
  <c r="C1029" i="2"/>
  <c r="D1029" i="2"/>
  <c r="A1030" i="2"/>
  <c r="B1030" i="2"/>
  <c r="C1030" i="2"/>
  <c r="D1030" i="2"/>
  <c r="A1031" i="2"/>
  <c r="B1031" i="2"/>
  <c r="C1031" i="2"/>
  <c r="D1031" i="2"/>
  <c r="A1032" i="2"/>
  <c r="B1032" i="2"/>
  <c r="C1032" i="2"/>
  <c r="D1032" i="2"/>
  <c r="A1033" i="2"/>
  <c r="B1033" i="2"/>
  <c r="C1033" i="2"/>
  <c r="D1033" i="2"/>
  <c r="A1034" i="2"/>
  <c r="B1034" i="2"/>
  <c r="C1034" i="2"/>
  <c r="D1034" i="2"/>
  <c r="A1035" i="2"/>
  <c r="B1035" i="2"/>
  <c r="C1035" i="2"/>
  <c r="D1035" i="2"/>
  <c r="A1036" i="2"/>
  <c r="B1036" i="2"/>
  <c r="C1036" i="2"/>
  <c r="D1036" i="2"/>
  <c r="A1037" i="2"/>
  <c r="B1037" i="2"/>
  <c r="C1037" i="2"/>
  <c r="D1037" i="2"/>
  <c r="A1038" i="2"/>
  <c r="B1038" i="2"/>
  <c r="C1038" i="2"/>
  <c r="D1038" i="2"/>
  <c r="A1039" i="2"/>
  <c r="B1039" i="2"/>
  <c r="C1039" i="2"/>
  <c r="D1039" i="2"/>
  <c r="A1040" i="2"/>
  <c r="B1040" i="2"/>
  <c r="C1040" i="2"/>
  <c r="D1040" i="2"/>
  <c r="A1041" i="2"/>
  <c r="B1041" i="2"/>
  <c r="C1041" i="2"/>
  <c r="D1041" i="2"/>
  <c r="A1042" i="2"/>
  <c r="B1042" i="2"/>
  <c r="C1042" i="2"/>
  <c r="D1042" i="2"/>
  <c r="A1043" i="2"/>
  <c r="B1043" i="2"/>
  <c r="C1043" i="2"/>
  <c r="D1043" i="2"/>
  <c r="A1044" i="2"/>
  <c r="B1044" i="2"/>
  <c r="C1044" i="2"/>
  <c r="D1044" i="2"/>
  <c r="A1045" i="2"/>
  <c r="B1045" i="2"/>
  <c r="C1045" i="2"/>
  <c r="D1045" i="2"/>
  <c r="A1046" i="2"/>
  <c r="B1046" i="2"/>
  <c r="C1046" i="2"/>
  <c r="D1046" i="2"/>
  <c r="A1047" i="2"/>
  <c r="B1047" i="2"/>
  <c r="C1047" i="2"/>
  <c r="D1047" i="2"/>
  <c r="A1048" i="2"/>
  <c r="B1048" i="2"/>
  <c r="C1048" i="2"/>
  <c r="D1048" i="2"/>
  <c r="A1049" i="2"/>
  <c r="B1049" i="2"/>
  <c r="C1049" i="2"/>
  <c r="D1049" i="2"/>
  <c r="A1050" i="2"/>
  <c r="B1050" i="2"/>
  <c r="C1050" i="2"/>
  <c r="D1050" i="2"/>
  <c r="A1051" i="2"/>
  <c r="B1051" i="2"/>
  <c r="C1051" i="2"/>
  <c r="D1051" i="2"/>
  <c r="A1052" i="2"/>
  <c r="B1052" i="2"/>
  <c r="C1052" i="2"/>
  <c r="D1052" i="2"/>
  <c r="A1053" i="2"/>
  <c r="B1053" i="2"/>
  <c r="C1053" i="2"/>
  <c r="D1053" i="2"/>
  <c r="A1054" i="2"/>
  <c r="B1054" i="2"/>
  <c r="C1054" i="2"/>
  <c r="D1054" i="2"/>
  <c r="A1055" i="2"/>
  <c r="B1055" i="2"/>
  <c r="C1055" i="2"/>
  <c r="D1055" i="2"/>
  <c r="A1056" i="2"/>
  <c r="B1056" i="2"/>
  <c r="C1056" i="2"/>
  <c r="D1056" i="2"/>
  <c r="A1057" i="2"/>
  <c r="B1057" i="2"/>
  <c r="C1057" i="2"/>
  <c r="D1057" i="2"/>
  <c r="A1058" i="2"/>
  <c r="B1058" i="2"/>
  <c r="C1058" i="2"/>
  <c r="D1058" i="2"/>
  <c r="A1059" i="2"/>
  <c r="B1059" i="2"/>
  <c r="C1059" i="2"/>
  <c r="D1059" i="2"/>
  <c r="A1060" i="2"/>
  <c r="B1060" i="2"/>
  <c r="C1060" i="2"/>
  <c r="D1060" i="2"/>
  <c r="A1061" i="2"/>
  <c r="B1061" i="2"/>
  <c r="C1061" i="2"/>
  <c r="D1061" i="2"/>
  <c r="A1062" i="2"/>
  <c r="B1062" i="2"/>
  <c r="C1062" i="2"/>
  <c r="D1062" i="2"/>
  <c r="A1063" i="2"/>
  <c r="B1063" i="2"/>
  <c r="C1063" i="2"/>
  <c r="D1063" i="2"/>
  <c r="A1064" i="2"/>
  <c r="B1064" i="2"/>
  <c r="C1064" i="2"/>
  <c r="D1064" i="2"/>
  <c r="A1065" i="2"/>
  <c r="B1065" i="2"/>
  <c r="C1065" i="2"/>
  <c r="D1065" i="2"/>
  <c r="A1066" i="2"/>
  <c r="B1066" i="2"/>
  <c r="C1066" i="2"/>
  <c r="D1066" i="2"/>
  <c r="A1067" i="2"/>
  <c r="B1067" i="2"/>
  <c r="C1067" i="2"/>
  <c r="D1067" i="2"/>
  <c r="A1068" i="2"/>
  <c r="B1068" i="2"/>
  <c r="C1068" i="2"/>
  <c r="D1068" i="2"/>
  <c r="A1069" i="2"/>
  <c r="B1069" i="2"/>
  <c r="C1069" i="2"/>
  <c r="D1069" i="2"/>
  <c r="A1070" i="2"/>
  <c r="B1070" i="2"/>
  <c r="C1070" i="2"/>
  <c r="D1070" i="2"/>
  <c r="A1071" i="2"/>
  <c r="B1071" i="2"/>
  <c r="C1071" i="2"/>
  <c r="D1071" i="2"/>
  <c r="A1072" i="2"/>
  <c r="B1072" i="2"/>
  <c r="C1072" i="2"/>
  <c r="D1072" i="2"/>
  <c r="A1073" i="2"/>
  <c r="B1073" i="2"/>
  <c r="C1073" i="2"/>
  <c r="D1073" i="2"/>
  <c r="A1074" i="2"/>
  <c r="B1074" i="2"/>
  <c r="C1074" i="2"/>
  <c r="D1074" i="2"/>
  <c r="A1075" i="2"/>
  <c r="B1075" i="2"/>
  <c r="C1075" i="2"/>
  <c r="D1075" i="2"/>
  <c r="A1076" i="2"/>
  <c r="B1076" i="2"/>
  <c r="C1076" i="2"/>
  <c r="D1076" i="2"/>
  <c r="A1077" i="2"/>
  <c r="B1077" i="2"/>
  <c r="C1077" i="2"/>
  <c r="D1077" i="2"/>
  <c r="A1078" i="2"/>
  <c r="B1078" i="2"/>
  <c r="C1078" i="2"/>
  <c r="D1078" i="2"/>
  <c r="A1079" i="2"/>
  <c r="B1079" i="2"/>
  <c r="C1079" i="2"/>
  <c r="D1079" i="2"/>
  <c r="A1080" i="2"/>
  <c r="B1080" i="2"/>
  <c r="C1080" i="2"/>
  <c r="D1080" i="2"/>
  <c r="A1081" i="2"/>
  <c r="B1081" i="2"/>
  <c r="C1081" i="2"/>
  <c r="D1081" i="2"/>
  <c r="A1082" i="2"/>
  <c r="B1082" i="2"/>
  <c r="C1082" i="2"/>
  <c r="D1082" i="2"/>
  <c r="A1083" i="2"/>
  <c r="B1083" i="2"/>
  <c r="C1083" i="2"/>
  <c r="D1083" i="2"/>
  <c r="A1084" i="2"/>
  <c r="B1084" i="2"/>
  <c r="C1084" i="2"/>
  <c r="D1084" i="2"/>
  <c r="A1085" i="2"/>
  <c r="B1085" i="2"/>
  <c r="C1085" i="2"/>
  <c r="D1085" i="2"/>
  <c r="A1086" i="2"/>
  <c r="B1086" i="2"/>
  <c r="C1086" i="2"/>
  <c r="D1086" i="2"/>
  <c r="A1087" i="2"/>
  <c r="B1087" i="2"/>
  <c r="C1087" i="2"/>
  <c r="D1087" i="2"/>
  <c r="A1088" i="2"/>
  <c r="B1088" i="2"/>
  <c r="C1088" i="2"/>
  <c r="D1088" i="2"/>
  <c r="A1089" i="2"/>
  <c r="B1089" i="2"/>
  <c r="C1089" i="2"/>
  <c r="D1089" i="2"/>
  <c r="A1090" i="2"/>
  <c r="B1090" i="2"/>
  <c r="C1090" i="2"/>
  <c r="D1090" i="2"/>
  <c r="A1091" i="2"/>
  <c r="B1091" i="2"/>
  <c r="C1091" i="2"/>
  <c r="D1091" i="2"/>
  <c r="A1092" i="2"/>
  <c r="B1092" i="2"/>
  <c r="C1092" i="2"/>
  <c r="D1092" i="2"/>
  <c r="A1093" i="2"/>
  <c r="B1093" i="2"/>
  <c r="C1093" i="2"/>
  <c r="D1093" i="2"/>
  <c r="A1094" i="2"/>
  <c r="B1094" i="2"/>
  <c r="C1094" i="2"/>
  <c r="D1094" i="2"/>
  <c r="A1095" i="2"/>
  <c r="B1095" i="2"/>
  <c r="C1095" i="2"/>
  <c r="D1095" i="2"/>
  <c r="A1096" i="2"/>
  <c r="B1096" i="2"/>
  <c r="C1096" i="2"/>
  <c r="D1096" i="2"/>
  <c r="A1097" i="2"/>
  <c r="B1097" i="2"/>
  <c r="C1097" i="2"/>
  <c r="D1097" i="2"/>
  <c r="A1098" i="2"/>
  <c r="B1098" i="2"/>
  <c r="C1098" i="2"/>
  <c r="D1098" i="2"/>
  <c r="A1099" i="2"/>
  <c r="B1099" i="2"/>
  <c r="C1099" i="2"/>
  <c r="D1099" i="2"/>
  <c r="A1100" i="2"/>
  <c r="B1100" i="2"/>
  <c r="C1100" i="2"/>
  <c r="D1100" i="2"/>
  <c r="A1101" i="2"/>
  <c r="B1101" i="2"/>
  <c r="C1101" i="2"/>
  <c r="D1101" i="2"/>
  <c r="A1102" i="2"/>
  <c r="B1102" i="2"/>
  <c r="C1102" i="2"/>
  <c r="D1102" i="2"/>
  <c r="A1103" i="2"/>
  <c r="B1103" i="2"/>
  <c r="C1103" i="2"/>
  <c r="D1103" i="2"/>
  <c r="A1104" i="2"/>
  <c r="B1104" i="2"/>
  <c r="C1104" i="2"/>
  <c r="D1104" i="2"/>
  <c r="A1105" i="2"/>
  <c r="B1105" i="2"/>
  <c r="C1105" i="2"/>
  <c r="D1105" i="2"/>
  <c r="A1106" i="2"/>
  <c r="B1106" i="2"/>
  <c r="C1106" i="2"/>
  <c r="D1106" i="2"/>
  <c r="A1107" i="2"/>
  <c r="B1107" i="2"/>
  <c r="C1107" i="2"/>
  <c r="D1107" i="2"/>
  <c r="A1108" i="2"/>
  <c r="B1108" i="2"/>
  <c r="C1108" i="2"/>
  <c r="D1108" i="2"/>
  <c r="A1109" i="2"/>
  <c r="B1109" i="2"/>
  <c r="C1109" i="2"/>
  <c r="D1109" i="2"/>
  <c r="A1110" i="2"/>
  <c r="B1110" i="2"/>
  <c r="C1110" i="2"/>
  <c r="D1110" i="2"/>
  <c r="A1111" i="2"/>
  <c r="B1111" i="2"/>
  <c r="C1111" i="2"/>
  <c r="D1111" i="2"/>
  <c r="A1112" i="2"/>
  <c r="B1112" i="2"/>
  <c r="C1112" i="2"/>
  <c r="D1112" i="2"/>
  <c r="A1113" i="2"/>
  <c r="B1113" i="2"/>
  <c r="C1113" i="2"/>
  <c r="D1113" i="2"/>
  <c r="A1114" i="2"/>
  <c r="B1114" i="2"/>
  <c r="C1114" i="2"/>
  <c r="D1114" i="2"/>
  <c r="A1115" i="2"/>
  <c r="B1115" i="2"/>
  <c r="C1115" i="2"/>
  <c r="D1115" i="2"/>
  <c r="A1116" i="2"/>
  <c r="B1116" i="2"/>
  <c r="C1116" i="2"/>
  <c r="D1116" i="2"/>
  <c r="A1117" i="2"/>
  <c r="B1117" i="2"/>
  <c r="C1117" i="2"/>
  <c r="D1117" i="2"/>
  <c r="A1118" i="2"/>
  <c r="B1118" i="2"/>
  <c r="C1118" i="2"/>
  <c r="D1118" i="2"/>
  <c r="A1119" i="2"/>
  <c r="B1119" i="2"/>
  <c r="C1119" i="2"/>
  <c r="D1119" i="2"/>
  <c r="A1120" i="2"/>
  <c r="B1120" i="2"/>
  <c r="C1120" i="2"/>
  <c r="D1120" i="2"/>
  <c r="A1121" i="2"/>
  <c r="B1121" i="2"/>
  <c r="C1121" i="2"/>
  <c r="D1121" i="2"/>
  <c r="A1122" i="2"/>
  <c r="B1122" i="2"/>
  <c r="C1122" i="2"/>
  <c r="D1122" i="2"/>
  <c r="A1123" i="2"/>
  <c r="B1123" i="2"/>
  <c r="C1123" i="2"/>
  <c r="D1123" i="2"/>
  <c r="A1124" i="2"/>
  <c r="B1124" i="2"/>
  <c r="C1124" i="2"/>
  <c r="D1124" i="2"/>
  <c r="A1125" i="2"/>
  <c r="B1125" i="2"/>
  <c r="C1125" i="2"/>
  <c r="D1125" i="2"/>
  <c r="A1126" i="2"/>
  <c r="B1126" i="2"/>
  <c r="C1126" i="2"/>
  <c r="D1126" i="2"/>
  <c r="A1127" i="2"/>
  <c r="B1127" i="2"/>
  <c r="C1127" i="2"/>
  <c r="D1127" i="2"/>
  <c r="A1128" i="2"/>
  <c r="B1128" i="2"/>
  <c r="C1128" i="2"/>
  <c r="D1128" i="2"/>
  <c r="A1129" i="2"/>
  <c r="B1129" i="2"/>
  <c r="C1129" i="2"/>
  <c r="D1129" i="2"/>
  <c r="A1130" i="2"/>
  <c r="B1130" i="2"/>
  <c r="C1130" i="2"/>
  <c r="D1130" i="2"/>
  <c r="A1131" i="2"/>
  <c r="B1131" i="2"/>
  <c r="C1131" i="2"/>
  <c r="D1131" i="2"/>
  <c r="A1132" i="2"/>
  <c r="B1132" i="2"/>
  <c r="C1132" i="2"/>
  <c r="D1132" i="2"/>
  <c r="A1133" i="2"/>
  <c r="B1133" i="2"/>
  <c r="C1133" i="2"/>
  <c r="D1133" i="2"/>
  <c r="A1134" i="2"/>
  <c r="B1134" i="2"/>
  <c r="C1134" i="2"/>
  <c r="D1134" i="2"/>
  <c r="A1135" i="2"/>
  <c r="B1135" i="2"/>
  <c r="C1135" i="2"/>
  <c r="D1135" i="2"/>
  <c r="A1136" i="2"/>
  <c r="B1136" i="2"/>
  <c r="C1136" i="2"/>
  <c r="D1136" i="2"/>
  <c r="A1137" i="2"/>
  <c r="B1137" i="2"/>
  <c r="C1137" i="2"/>
  <c r="D1137" i="2"/>
  <c r="A1138" i="2"/>
  <c r="B1138" i="2"/>
  <c r="C1138" i="2"/>
  <c r="D1138" i="2"/>
  <c r="A1139" i="2"/>
  <c r="B1139" i="2"/>
  <c r="C1139" i="2"/>
  <c r="D1139" i="2"/>
  <c r="A1140" i="2"/>
  <c r="B1140" i="2"/>
  <c r="C1140" i="2"/>
  <c r="D1140" i="2"/>
  <c r="A1141" i="2"/>
  <c r="B1141" i="2"/>
  <c r="C1141" i="2"/>
  <c r="D1141" i="2"/>
  <c r="A1142" i="2"/>
  <c r="B1142" i="2"/>
  <c r="C1142" i="2"/>
  <c r="D1142" i="2"/>
  <c r="A1143" i="2"/>
  <c r="B1143" i="2"/>
  <c r="C1143" i="2"/>
  <c r="D1143" i="2"/>
  <c r="A1144" i="2"/>
  <c r="B1144" i="2"/>
  <c r="C1144" i="2"/>
  <c r="D1144" i="2"/>
  <c r="A1145" i="2"/>
  <c r="B1145" i="2"/>
  <c r="C1145" i="2"/>
  <c r="D1145" i="2"/>
  <c r="A1146" i="2"/>
  <c r="B1146" i="2"/>
  <c r="C1146" i="2"/>
  <c r="D1146" i="2"/>
  <c r="A1147" i="2"/>
  <c r="B1147" i="2"/>
  <c r="C1147" i="2"/>
  <c r="D1147" i="2"/>
  <c r="A1148" i="2"/>
  <c r="B1148" i="2"/>
  <c r="C1148" i="2"/>
  <c r="D1148" i="2"/>
  <c r="A1149" i="2"/>
  <c r="B1149" i="2"/>
  <c r="C1149" i="2"/>
  <c r="D1149" i="2"/>
  <c r="A1150" i="2"/>
  <c r="B1150" i="2"/>
  <c r="C1150" i="2"/>
  <c r="D1150" i="2"/>
  <c r="A1151" i="2"/>
  <c r="B1151" i="2"/>
  <c r="C1151" i="2"/>
  <c r="D1151" i="2"/>
  <c r="A1152" i="2"/>
  <c r="B1152" i="2"/>
  <c r="C1152" i="2"/>
  <c r="D1152" i="2"/>
  <c r="A1153" i="2"/>
  <c r="B1153" i="2"/>
  <c r="C1153" i="2"/>
  <c r="D1153" i="2"/>
  <c r="A1154" i="2"/>
  <c r="B1154" i="2"/>
  <c r="C1154" i="2"/>
  <c r="D1154" i="2"/>
  <c r="A1155" i="2"/>
  <c r="B1155" i="2"/>
  <c r="C1155" i="2"/>
  <c r="D1155" i="2"/>
  <c r="A1156" i="2"/>
  <c r="B1156" i="2"/>
  <c r="C1156" i="2"/>
  <c r="D1156" i="2"/>
  <c r="A1157" i="2"/>
  <c r="B1157" i="2"/>
  <c r="C1157" i="2"/>
  <c r="D1157" i="2"/>
  <c r="A1158" i="2"/>
  <c r="B1158" i="2"/>
  <c r="C1158" i="2"/>
  <c r="D1158" i="2"/>
  <c r="A1159" i="2"/>
  <c r="B1159" i="2"/>
  <c r="C1159" i="2"/>
  <c r="D1159" i="2"/>
  <c r="A1160" i="2"/>
  <c r="B1160" i="2"/>
  <c r="C1160" i="2"/>
  <c r="D1160" i="2"/>
  <c r="A1161" i="2"/>
  <c r="B1161" i="2"/>
  <c r="C1161" i="2"/>
  <c r="D1161" i="2"/>
  <c r="A1162" i="2"/>
  <c r="B1162" i="2"/>
  <c r="C1162" i="2"/>
  <c r="D1162" i="2"/>
  <c r="A1163" i="2"/>
  <c r="B1163" i="2"/>
  <c r="C1163" i="2"/>
  <c r="D1163" i="2"/>
  <c r="A1164" i="2"/>
  <c r="B1164" i="2"/>
  <c r="C1164" i="2"/>
  <c r="D1164" i="2"/>
  <c r="A1165" i="2"/>
  <c r="B1165" i="2"/>
  <c r="C1165" i="2"/>
  <c r="D1165" i="2"/>
  <c r="A1166" i="2"/>
  <c r="B1166" i="2"/>
  <c r="C1166" i="2"/>
  <c r="D1166" i="2"/>
  <c r="A1167" i="2"/>
  <c r="B1167" i="2"/>
  <c r="C1167" i="2"/>
  <c r="D1167" i="2"/>
  <c r="A1168" i="2"/>
  <c r="B1168" i="2"/>
  <c r="C1168" i="2"/>
  <c r="D1168" i="2"/>
  <c r="A1169" i="2"/>
  <c r="B1169" i="2"/>
  <c r="C1169" i="2"/>
  <c r="D1169" i="2"/>
  <c r="A1170" i="2"/>
  <c r="B1170" i="2"/>
  <c r="C1170" i="2"/>
  <c r="D1170" i="2"/>
  <c r="A1171" i="2"/>
  <c r="B1171" i="2"/>
  <c r="C1171" i="2"/>
  <c r="D1171" i="2"/>
  <c r="A1172" i="2"/>
  <c r="B1172" i="2"/>
  <c r="C1172" i="2"/>
  <c r="D1172" i="2"/>
  <c r="A1173" i="2"/>
  <c r="B1173" i="2"/>
  <c r="C1173" i="2"/>
  <c r="D1173" i="2"/>
  <c r="A1174" i="2"/>
  <c r="B1174" i="2"/>
  <c r="C1174" i="2"/>
  <c r="D1174" i="2"/>
  <c r="A1175" i="2"/>
  <c r="B1175" i="2"/>
  <c r="C1175" i="2"/>
  <c r="D1175" i="2"/>
  <c r="A1176" i="2"/>
  <c r="B1176" i="2"/>
  <c r="C1176" i="2"/>
  <c r="D1176" i="2"/>
  <c r="A1177" i="2"/>
  <c r="B1177" i="2"/>
  <c r="C1177" i="2"/>
  <c r="D1177" i="2"/>
  <c r="A1178" i="2"/>
  <c r="B1178" i="2"/>
  <c r="C1178" i="2"/>
  <c r="D1178" i="2"/>
  <c r="A1179" i="2"/>
  <c r="B1179" i="2"/>
  <c r="C1179" i="2"/>
  <c r="D1179" i="2"/>
  <c r="A1180" i="2"/>
  <c r="B1180" i="2"/>
  <c r="C1180" i="2"/>
  <c r="D1180" i="2"/>
  <c r="A1181" i="2"/>
  <c r="B1181" i="2"/>
  <c r="C1181" i="2"/>
  <c r="D1181" i="2"/>
  <c r="A1182" i="2"/>
  <c r="B1182" i="2"/>
  <c r="C1182" i="2"/>
  <c r="D1182" i="2"/>
  <c r="A1183" i="2"/>
  <c r="B1183" i="2"/>
  <c r="C1183" i="2"/>
  <c r="D1183" i="2"/>
  <c r="A1184" i="2"/>
  <c r="B1184" i="2"/>
  <c r="C1184" i="2"/>
  <c r="D1184" i="2"/>
  <c r="A1185" i="2"/>
  <c r="B1185" i="2"/>
  <c r="C1185" i="2"/>
  <c r="D1185" i="2"/>
  <c r="A1186" i="2"/>
  <c r="B1186" i="2"/>
  <c r="C1186" i="2"/>
  <c r="D1186" i="2"/>
  <c r="A1187" i="2"/>
  <c r="B1187" i="2"/>
  <c r="C1187" i="2"/>
  <c r="D1187" i="2"/>
  <c r="A1188" i="2"/>
  <c r="B1188" i="2"/>
  <c r="C1188" i="2"/>
  <c r="D1188" i="2"/>
  <c r="A1189" i="2"/>
  <c r="B1189" i="2"/>
  <c r="C1189" i="2"/>
  <c r="D1189" i="2"/>
  <c r="A1190" i="2"/>
  <c r="B1190" i="2"/>
  <c r="C1190" i="2"/>
  <c r="D1190" i="2"/>
  <c r="A1191" i="2"/>
  <c r="B1191" i="2"/>
  <c r="C1191" i="2"/>
  <c r="D1191" i="2"/>
  <c r="A1192" i="2"/>
  <c r="B1192" i="2"/>
  <c r="C1192" i="2"/>
  <c r="D1192" i="2"/>
  <c r="A1193" i="2"/>
  <c r="B1193" i="2"/>
  <c r="C1193" i="2"/>
  <c r="D1193" i="2"/>
  <c r="A1194" i="2"/>
  <c r="B1194" i="2"/>
  <c r="C1194" i="2"/>
  <c r="D1194" i="2"/>
  <c r="A1195" i="2"/>
  <c r="B1195" i="2"/>
  <c r="C1195" i="2"/>
  <c r="D1195" i="2"/>
  <c r="A1196" i="2"/>
  <c r="B1196" i="2"/>
  <c r="C1196" i="2"/>
  <c r="D1196" i="2"/>
  <c r="A1197" i="2"/>
  <c r="B1197" i="2"/>
  <c r="C1197" i="2"/>
  <c r="D1197" i="2"/>
  <c r="A1198" i="2"/>
  <c r="B1198" i="2"/>
  <c r="C1198" i="2"/>
  <c r="D1198" i="2"/>
  <c r="A1199" i="2"/>
  <c r="B1199" i="2"/>
  <c r="C1199" i="2"/>
  <c r="D1199" i="2"/>
  <c r="A1200" i="2"/>
  <c r="B1200" i="2"/>
  <c r="C1200" i="2"/>
  <c r="D1200" i="2"/>
  <c r="A1201" i="2"/>
  <c r="B1201" i="2"/>
  <c r="C1201" i="2"/>
  <c r="D1201" i="2"/>
  <c r="A1202" i="2"/>
  <c r="B1202" i="2"/>
  <c r="C1202" i="2"/>
  <c r="D1202" i="2"/>
  <c r="A1203" i="2"/>
  <c r="B1203" i="2"/>
  <c r="C1203" i="2"/>
  <c r="D1203" i="2"/>
  <c r="A1204" i="2"/>
  <c r="B1204" i="2"/>
  <c r="C1204" i="2"/>
  <c r="D1204" i="2"/>
  <c r="A1205" i="2"/>
  <c r="B1205" i="2"/>
  <c r="C1205" i="2"/>
  <c r="D1205" i="2"/>
  <c r="A1206" i="2"/>
  <c r="B1206" i="2"/>
  <c r="C1206" i="2"/>
  <c r="D1206" i="2"/>
  <c r="A1207" i="2"/>
  <c r="B1207" i="2"/>
  <c r="C1207" i="2"/>
  <c r="D1207" i="2"/>
  <c r="A1208" i="2"/>
  <c r="B1208" i="2"/>
  <c r="C1208" i="2"/>
  <c r="D1208" i="2"/>
  <c r="A1209" i="2"/>
  <c r="B1209" i="2"/>
  <c r="C1209" i="2"/>
  <c r="D1209" i="2"/>
  <c r="A1210" i="2"/>
  <c r="B1210" i="2"/>
  <c r="C1210" i="2"/>
  <c r="D1210" i="2"/>
  <c r="A1211" i="2"/>
  <c r="B1211" i="2"/>
  <c r="C1211" i="2"/>
  <c r="D1211" i="2"/>
  <c r="A1212" i="2"/>
  <c r="B1212" i="2"/>
  <c r="C1212" i="2"/>
  <c r="D1212" i="2"/>
  <c r="A1213" i="2"/>
  <c r="B1213" i="2"/>
  <c r="C1213" i="2"/>
  <c r="D1213" i="2"/>
  <c r="A1214" i="2"/>
  <c r="B1214" i="2"/>
  <c r="C1214" i="2"/>
  <c r="D1214" i="2"/>
  <c r="A1215" i="2"/>
  <c r="B1215" i="2"/>
  <c r="C1215" i="2"/>
  <c r="D1215" i="2"/>
  <c r="A1216" i="2"/>
  <c r="B1216" i="2"/>
  <c r="C1216" i="2"/>
  <c r="D1216" i="2"/>
  <c r="A1217" i="2"/>
  <c r="B1217" i="2"/>
  <c r="C1217" i="2"/>
  <c r="D1217" i="2"/>
  <c r="A1218" i="2"/>
  <c r="B1218" i="2"/>
  <c r="C1218" i="2"/>
  <c r="D1218" i="2"/>
  <c r="A1219" i="2"/>
  <c r="B1219" i="2"/>
  <c r="C1219" i="2"/>
  <c r="D1219" i="2"/>
  <c r="A1220" i="2"/>
  <c r="B1220" i="2"/>
  <c r="C1220" i="2"/>
  <c r="D1220" i="2"/>
  <c r="A1221" i="2"/>
  <c r="B1221" i="2"/>
  <c r="C1221" i="2"/>
  <c r="D1221" i="2"/>
  <c r="A1222" i="2"/>
  <c r="B1222" i="2"/>
  <c r="C1222" i="2"/>
  <c r="D1222" i="2"/>
  <c r="A1223" i="2"/>
  <c r="B1223" i="2"/>
  <c r="C1223" i="2"/>
  <c r="D1223" i="2"/>
  <c r="A1224" i="2"/>
  <c r="B1224" i="2"/>
  <c r="C1224" i="2"/>
  <c r="D1224" i="2"/>
  <c r="A1225" i="2"/>
  <c r="B1225" i="2"/>
  <c r="C1225" i="2"/>
  <c r="D1225" i="2"/>
  <c r="A1226" i="2"/>
  <c r="B1226" i="2"/>
  <c r="C1226" i="2"/>
  <c r="D1226" i="2"/>
  <c r="A1227" i="2"/>
  <c r="B1227" i="2"/>
  <c r="C1227" i="2"/>
  <c r="D1227" i="2"/>
  <c r="A1228" i="2"/>
  <c r="B1228" i="2"/>
  <c r="C1228" i="2"/>
  <c r="D1228" i="2"/>
  <c r="A1229" i="2"/>
  <c r="B1229" i="2"/>
  <c r="C1229" i="2"/>
  <c r="D1229" i="2"/>
  <c r="A1230" i="2"/>
  <c r="B1230" i="2"/>
  <c r="C1230" i="2"/>
  <c r="D1230" i="2"/>
  <c r="A1231" i="2"/>
  <c r="B1231" i="2"/>
  <c r="C1231" i="2"/>
  <c r="D1231" i="2"/>
  <c r="A1232" i="2"/>
  <c r="B1232" i="2"/>
  <c r="C1232" i="2"/>
  <c r="D1232" i="2"/>
  <c r="A1233" i="2"/>
  <c r="B1233" i="2"/>
  <c r="C1233" i="2"/>
  <c r="D1233" i="2"/>
  <c r="A1234" i="2"/>
  <c r="B1234" i="2"/>
  <c r="C1234" i="2"/>
  <c r="D1234" i="2"/>
  <c r="A1235" i="2"/>
  <c r="B1235" i="2"/>
  <c r="C1235" i="2"/>
  <c r="D1235" i="2"/>
  <c r="A1236" i="2"/>
  <c r="B1236" i="2"/>
  <c r="C1236" i="2"/>
  <c r="D1236" i="2"/>
  <c r="A1237" i="2"/>
  <c r="B1237" i="2"/>
  <c r="C1237" i="2"/>
  <c r="D1237" i="2"/>
  <c r="A1238" i="2"/>
  <c r="B1238" i="2"/>
  <c r="C1238" i="2"/>
  <c r="D1238" i="2"/>
  <c r="A1239" i="2"/>
  <c r="B1239" i="2"/>
  <c r="C1239" i="2"/>
  <c r="D1239" i="2"/>
  <c r="A1240" i="2"/>
  <c r="B1240" i="2"/>
  <c r="C1240" i="2"/>
  <c r="D1240" i="2"/>
  <c r="A1241" i="2"/>
  <c r="B1241" i="2"/>
  <c r="C1241" i="2"/>
  <c r="D1241" i="2"/>
  <c r="A1242" i="2"/>
  <c r="B1242" i="2"/>
  <c r="C1242" i="2"/>
  <c r="D1242" i="2"/>
  <c r="A1243" i="2"/>
  <c r="B1243" i="2"/>
  <c r="C1243" i="2"/>
  <c r="D1243" i="2"/>
  <c r="A1244" i="2"/>
  <c r="B1244" i="2"/>
  <c r="C1244" i="2"/>
  <c r="D1244" i="2"/>
  <c r="A1245" i="2"/>
  <c r="B1245" i="2"/>
  <c r="C1245" i="2"/>
  <c r="D1245" i="2"/>
  <c r="A1246" i="2"/>
  <c r="B1246" i="2"/>
  <c r="C1246" i="2"/>
  <c r="D1246" i="2"/>
  <c r="A1247" i="2"/>
  <c r="B1247" i="2"/>
  <c r="C1247" i="2"/>
  <c r="D1247" i="2"/>
  <c r="A1248" i="2"/>
  <c r="B1248" i="2"/>
  <c r="C1248" i="2"/>
  <c r="D1248" i="2"/>
  <c r="A1249" i="2"/>
  <c r="B1249" i="2"/>
  <c r="C1249" i="2"/>
  <c r="D1249" i="2"/>
  <c r="A1250" i="2"/>
  <c r="B1250" i="2"/>
  <c r="C1250" i="2"/>
  <c r="D1250" i="2"/>
  <c r="A1251" i="2"/>
  <c r="B1251" i="2"/>
  <c r="C1251" i="2"/>
  <c r="D1251" i="2"/>
  <c r="A1252" i="2"/>
  <c r="B1252" i="2"/>
  <c r="C1252" i="2"/>
  <c r="D1252" i="2"/>
  <c r="A1253" i="2"/>
  <c r="B1253" i="2"/>
  <c r="C1253" i="2"/>
  <c r="D1253" i="2"/>
  <c r="A1254" i="2"/>
  <c r="B1254" i="2"/>
  <c r="C1254" i="2"/>
  <c r="D1254" i="2"/>
  <c r="A1255" i="2"/>
  <c r="B1255" i="2"/>
  <c r="C1255" i="2"/>
  <c r="D1255" i="2"/>
  <c r="A1256" i="2"/>
  <c r="B1256" i="2"/>
  <c r="C1256" i="2"/>
  <c r="D1256" i="2"/>
  <c r="A1257" i="2"/>
  <c r="B1257" i="2"/>
  <c r="C1257" i="2"/>
  <c r="D1257" i="2"/>
  <c r="A1258" i="2"/>
  <c r="B1258" i="2"/>
  <c r="C1258" i="2"/>
  <c r="D1258" i="2"/>
  <c r="A1259" i="2"/>
  <c r="B1259" i="2"/>
  <c r="C1259" i="2"/>
  <c r="D1259" i="2"/>
  <c r="A1260" i="2"/>
  <c r="B1260" i="2"/>
  <c r="C1260" i="2"/>
  <c r="D1260" i="2"/>
  <c r="A1261" i="2"/>
  <c r="B1261" i="2"/>
  <c r="C1261" i="2"/>
  <c r="D1261" i="2"/>
  <c r="A1262" i="2"/>
  <c r="B1262" i="2"/>
  <c r="C1262" i="2"/>
  <c r="D1262" i="2"/>
  <c r="A1263" i="2"/>
  <c r="B1263" i="2"/>
  <c r="C1263" i="2"/>
  <c r="D1263" i="2"/>
  <c r="A1264" i="2"/>
  <c r="B1264" i="2"/>
  <c r="C1264" i="2"/>
  <c r="D1264" i="2"/>
  <c r="A1265" i="2"/>
  <c r="B1265" i="2"/>
  <c r="C1265" i="2"/>
  <c r="D1265" i="2"/>
  <c r="A1266" i="2"/>
  <c r="B1266" i="2"/>
  <c r="C1266" i="2"/>
  <c r="D1266" i="2"/>
  <c r="A1267" i="2"/>
  <c r="B1267" i="2"/>
  <c r="C1267" i="2"/>
  <c r="D1267" i="2"/>
  <c r="A1268" i="2"/>
  <c r="B1268" i="2"/>
  <c r="C1268" i="2"/>
  <c r="D1268" i="2"/>
  <c r="A1269" i="2"/>
  <c r="B1269" i="2"/>
  <c r="C1269" i="2"/>
  <c r="D1269" i="2"/>
  <c r="A1270" i="2"/>
  <c r="B1270" i="2"/>
  <c r="C1270" i="2"/>
  <c r="D1270" i="2"/>
  <c r="A1271" i="2"/>
  <c r="B1271" i="2"/>
  <c r="C1271" i="2"/>
  <c r="D1271" i="2"/>
  <c r="A1272" i="2"/>
  <c r="B1272" i="2"/>
  <c r="C1272" i="2"/>
  <c r="D1272" i="2"/>
  <c r="A1273" i="2"/>
  <c r="B1273" i="2"/>
  <c r="C1273" i="2"/>
  <c r="D1273" i="2"/>
  <c r="A1274" i="2"/>
  <c r="B1274" i="2"/>
  <c r="C1274" i="2"/>
  <c r="D1274" i="2"/>
  <c r="A1275" i="2"/>
  <c r="B1275" i="2"/>
  <c r="C1275" i="2"/>
  <c r="D1275" i="2"/>
  <c r="A1276" i="2"/>
  <c r="B1276" i="2"/>
  <c r="C1276" i="2"/>
  <c r="D1276" i="2"/>
  <c r="A1277" i="2"/>
  <c r="B1277" i="2"/>
  <c r="C1277" i="2"/>
  <c r="D1277" i="2"/>
  <c r="A1278" i="2"/>
  <c r="B1278" i="2"/>
  <c r="C1278" i="2"/>
  <c r="D1278" i="2"/>
  <c r="A1279" i="2"/>
  <c r="B1279" i="2"/>
  <c r="C1279" i="2"/>
  <c r="D1279" i="2"/>
  <c r="A1280" i="2"/>
  <c r="B1280" i="2"/>
  <c r="C1280" i="2"/>
  <c r="D1280" i="2"/>
  <c r="A1281" i="2"/>
  <c r="B1281" i="2"/>
  <c r="C1281" i="2"/>
  <c r="D1281" i="2"/>
  <c r="A1282" i="2"/>
  <c r="B1282" i="2"/>
  <c r="C1282" i="2"/>
  <c r="D1282" i="2"/>
  <c r="A1283" i="2"/>
  <c r="B1283" i="2"/>
  <c r="C1283" i="2"/>
  <c r="D1283" i="2"/>
  <c r="A1284" i="2"/>
  <c r="B1284" i="2"/>
  <c r="C1284" i="2"/>
  <c r="D1284" i="2"/>
  <c r="A1285" i="2"/>
  <c r="B1285" i="2"/>
  <c r="C1285" i="2"/>
  <c r="D1285" i="2"/>
  <c r="A1286" i="2"/>
  <c r="B1286" i="2"/>
  <c r="C1286" i="2"/>
  <c r="D1286" i="2"/>
  <c r="A1287" i="2"/>
  <c r="B1287" i="2"/>
  <c r="C1287" i="2"/>
  <c r="D1287" i="2"/>
  <c r="A1288" i="2"/>
  <c r="B1288" i="2"/>
  <c r="C1288" i="2"/>
  <c r="D1288" i="2"/>
  <c r="A1289" i="2"/>
  <c r="B1289" i="2"/>
  <c r="C1289" i="2"/>
  <c r="D1289" i="2"/>
  <c r="A1290" i="2"/>
  <c r="B1290" i="2"/>
  <c r="C1290" i="2"/>
  <c r="D1290" i="2"/>
  <c r="A1291" i="2"/>
  <c r="B1291" i="2"/>
  <c r="C1291" i="2"/>
  <c r="D1291" i="2"/>
  <c r="A1292" i="2"/>
  <c r="B1292" i="2"/>
  <c r="C1292" i="2"/>
  <c r="D1292" i="2"/>
  <c r="A1293" i="2"/>
  <c r="B1293" i="2"/>
  <c r="C1293" i="2"/>
  <c r="D1293" i="2"/>
  <c r="A1294" i="2"/>
  <c r="B1294" i="2"/>
  <c r="C1294" i="2"/>
  <c r="D1294" i="2"/>
  <c r="A1295" i="2"/>
  <c r="B1295" i="2"/>
  <c r="C1295" i="2"/>
  <c r="D1295" i="2"/>
  <c r="A1296" i="2"/>
  <c r="B1296" i="2"/>
  <c r="C1296" i="2"/>
  <c r="D1296" i="2"/>
  <c r="A1297" i="2"/>
  <c r="B1297" i="2"/>
  <c r="C1297" i="2"/>
  <c r="D1297" i="2"/>
  <c r="A1298" i="2"/>
  <c r="B1298" i="2"/>
  <c r="C1298" i="2"/>
  <c r="D1298" i="2"/>
  <c r="A1299" i="2"/>
  <c r="B1299" i="2"/>
  <c r="C1299" i="2"/>
  <c r="D1299" i="2"/>
  <c r="A1300" i="2"/>
  <c r="B1300" i="2"/>
  <c r="C1300" i="2"/>
  <c r="D1300" i="2"/>
  <c r="A1301" i="2"/>
  <c r="B1301" i="2"/>
  <c r="C1301" i="2"/>
  <c r="D1301" i="2"/>
  <c r="A1302" i="2"/>
  <c r="B1302" i="2"/>
  <c r="C1302" i="2"/>
  <c r="D1302" i="2"/>
  <c r="A1303" i="2"/>
  <c r="B1303" i="2"/>
  <c r="C1303" i="2"/>
  <c r="D1303" i="2"/>
  <c r="A1304" i="2"/>
  <c r="B1304" i="2"/>
  <c r="C1304" i="2"/>
  <c r="D1304" i="2"/>
  <c r="A1305" i="2"/>
  <c r="B1305" i="2"/>
  <c r="C1305" i="2"/>
  <c r="D1305" i="2"/>
  <c r="A1306" i="2"/>
  <c r="B1306" i="2"/>
  <c r="C1306" i="2"/>
  <c r="D1306" i="2"/>
  <c r="A1307" i="2"/>
  <c r="B1307" i="2"/>
  <c r="C1307" i="2"/>
  <c r="D1307" i="2"/>
  <c r="A1308" i="2"/>
  <c r="B1308" i="2"/>
  <c r="C1308" i="2"/>
  <c r="D1308" i="2"/>
  <c r="A1309" i="2"/>
  <c r="B1309" i="2"/>
  <c r="C1309" i="2"/>
  <c r="D1309" i="2"/>
  <c r="A1310" i="2"/>
  <c r="B1310" i="2"/>
  <c r="C1310" i="2"/>
  <c r="D1310" i="2"/>
  <c r="A1311" i="2"/>
  <c r="B1311" i="2"/>
  <c r="C1311" i="2"/>
  <c r="D1311" i="2"/>
  <c r="A1312" i="2"/>
  <c r="B1312" i="2"/>
  <c r="C1312" i="2"/>
  <c r="D1312" i="2"/>
  <c r="A1313" i="2"/>
  <c r="B1313" i="2"/>
  <c r="C1313" i="2"/>
  <c r="D1313" i="2"/>
  <c r="A1314" i="2"/>
  <c r="B1314" i="2"/>
  <c r="C1314" i="2"/>
  <c r="D1314" i="2"/>
  <c r="A1315" i="2"/>
  <c r="B1315" i="2"/>
  <c r="C1315" i="2"/>
  <c r="D1315" i="2"/>
  <c r="A1316" i="2"/>
  <c r="B1316" i="2"/>
  <c r="C1316" i="2"/>
  <c r="D1316" i="2"/>
  <c r="A1317" i="2"/>
  <c r="B1317" i="2"/>
  <c r="C1317" i="2"/>
  <c r="D1317" i="2"/>
  <c r="A1318" i="2"/>
  <c r="B1318" i="2"/>
  <c r="C1318" i="2"/>
  <c r="D1318" i="2"/>
  <c r="A1319" i="2"/>
  <c r="B1319" i="2"/>
  <c r="C1319" i="2"/>
  <c r="D1319" i="2"/>
  <c r="A1320" i="2"/>
  <c r="B1320" i="2"/>
  <c r="C1320" i="2"/>
  <c r="D1320" i="2"/>
  <c r="A1321" i="2"/>
  <c r="B1321" i="2"/>
  <c r="C1321" i="2"/>
  <c r="D1321" i="2"/>
  <c r="A1322" i="2"/>
  <c r="B1322" i="2"/>
  <c r="C1322" i="2"/>
  <c r="D1322" i="2"/>
  <c r="A1323" i="2"/>
  <c r="B1323" i="2"/>
  <c r="C1323" i="2"/>
  <c r="D1323" i="2"/>
  <c r="A1324" i="2"/>
  <c r="B1324" i="2"/>
  <c r="C1324" i="2"/>
  <c r="D1324" i="2"/>
  <c r="A1325" i="2"/>
  <c r="B1325" i="2"/>
  <c r="C1325" i="2"/>
  <c r="D1325" i="2"/>
  <c r="A1326" i="2"/>
  <c r="B1326" i="2"/>
  <c r="C1326" i="2"/>
  <c r="D1326" i="2"/>
  <c r="A1327" i="2"/>
  <c r="B1327" i="2"/>
  <c r="C1327" i="2"/>
  <c r="D1327" i="2"/>
  <c r="A1328" i="2"/>
  <c r="B1328" i="2"/>
  <c r="C1328" i="2"/>
  <c r="D1328" i="2"/>
  <c r="A1329" i="2"/>
  <c r="B1329" i="2"/>
  <c r="C1329" i="2"/>
  <c r="D1329" i="2"/>
  <c r="A1330" i="2"/>
  <c r="B1330" i="2"/>
  <c r="C1330" i="2"/>
  <c r="D1330" i="2"/>
  <c r="A1331" i="2"/>
  <c r="B1331" i="2"/>
  <c r="C1331" i="2"/>
  <c r="D1331" i="2"/>
  <c r="A1332" i="2"/>
  <c r="B1332" i="2"/>
  <c r="C1332" i="2"/>
  <c r="D1332" i="2"/>
  <c r="A1333" i="2"/>
  <c r="B1333" i="2"/>
  <c r="C1333" i="2"/>
  <c r="D1333" i="2"/>
  <c r="A1334" i="2"/>
  <c r="B1334" i="2"/>
  <c r="C1334" i="2"/>
  <c r="D1334" i="2"/>
  <c r="A1335" i="2"/>
  <c r="B1335" i="2"/>
  <c r="C1335" i="2"/>
  <c r="D1335" i="2"/>
  <c r="A1336" i="2"/>
  <c r="B1336" i="2"/>
  <c r="C1336" i="2"/>
  <c r="D1336" i="2"/>
  <c r="A1337" i="2"/>
  <c r="B1337" i="2"/>
  <c r="C1337" i="2"/>
  <c r="D1337" i="2"/>
  <c r="A1338" i="2"/>
  <c r="B1338" i="2"/>
  <c r="C1338" i="2"/>
  <c r="D1338" i="2"/>
  <c r="A1339" i="2"/>
  <c r="B1339" i="2"/>
  <c r="C1339" i="2"/>
  <c r="D1339" i="2"/>
  <c r="A1340" i="2"/>
  <c r="B1340" i="2"/>
  <c r="C1340" i="2"/>
  <c r="D1340" i="2"/>
  <c r="A1341" i="2"/>
  <c r="B1341" i="2"/>
  <c r="C1341" i="2"/>
  <c r="D1341" i="2"/>
  <c r="A1342" i="2"/>
  <c r="B1342" i="2"/>
  <c r="C1342" i="2"/>
  <c r="D1342" i="2"/>
  <c r="A1343" i="2"/>
  <c r="B1343" i="2"/>
  <c r="C1343" i="2"/>
  <c r="D1343" i="2"/>
  <c r="A1344" i="2"/>
  <c r="B1344" i="2"/>
  <c r="C1344" i="2"/>
  <c r="D1344" i="2"/>
  <c r="A1345" i="2"/>
  <c r="B1345" i="2"/>
  <c r="C1345" i="2"/>
  <c r="D1345" i="2"/>
  <c r="A1346" i="2"/>
  <c r="B1346" i="2"/>
  <c r="C1346" i="2"/>
  <c r="D1346" i="2"/>
  <c r="A1347" i="2"/>
  <c r="B1347" i="2"/>
  <c r="C1347" i="2"/>
  <c r="D1347" i="2"/>
  <c r="A1348" i="2"/>
  <c r="B1348" i="2"/>
  <c r="C1348" i="2"/>
  <c r="D1348" i="2"/>
  <c r="A1349" i="2"/>
  <c r="B1349" i="2"/>
  <c r="C1349" i="2"/>
  <c r="D1349" i="2"/>
  <c r="A1350" i="2"/>
  <c r="B1350" i="2"/>
  <c r="C1350" i="2"/>
  <c r="D1350" i="2"/>
  <c r="A1351" i="2"/>
  <c r="B1351" i="2"/>
  <c r="C1351" i="2"/>
  <c r="D1351" i="2"/>
  <c r="A1352" i="2"/>
  <c r="B1352" i="2"/>
  <c r="C1352" i="2"/>
  <c r="D1352" i="2"/>
  <c r="A1353" i="2"/>
  <c r="B1353" i="2"/>
  <c r="C1353" i="2"/>
  <c r="D1353" i="2"/>
  <c r="A1354" i="2"/>
  <c r="B1354" i="2"/>
  <c r="C1354" i="2"/>
  <c r="D1354" i="2"/>
  <c r="A1355" i="2"/>
  <c r="B1355" i="2"/>
  <c r="C1355" i="2"/>
  <c r="D1355" i="2"/>
  <c r="A1356" i="2"/>
  <c r="B1356" i="2"/>
  <c r="C1356" i="2"/>
  <c r="D1356" i="2"/>
  <c r="A1357" i="2"/>
  <c r="B1357" i="2"/>
  <c r="C1357" i="2"/>
  <c r="D1357" i="2"/>
  <c r="A1358" i="2"/>
  <c r="B1358" i="2"/>
  <c r="C1358" i="2"/>
  <c r="D1358" i="2"/>
  <c r="A1359" i="2"/>
  <c r="B1359" i="2"/>
  <c r="C1359" i="2"/>
  <c r="D1359" i="2"/>
  <c r="A1360" i="2"/>
  <c r="B1360" i="2"/>
  <c r="C1360" i="2"/>
  <c r="D1360" i="2"/>
  <c r="A1361" i="2"/>
  <c r="B1361" i="2"/>
  <c r="C1361" i="2"/>
  <c r="D1361" i="2"/>
  <c r="A1362" i="2"/>
  <c r="B1362" i="2"/>
  <c r="C1362" i="2"/>
  <c r="D1362" i="2"/>
  <c r="A1363" i="2"/>
  <c r="B1363" i="2"/>
  <c r="C1363" i="2"/>
  <c r="D1363" i="2"/>
  <c r="A1364" i="2"/>
  <c r="B1364" i="2"/>
  <c r="C1364" i="2"/>
  <c r="D1364" i="2"/>
  <c r="A1365" i="2"/>
  <c r="B1365" i="2"/>
  <c r="C1365" i="2"/>
  <c r="D1365" i="2"/>
  <c r="A1366" i="2"/>
  <c r="B1366" i="2"/>
  <c r="C1366" i="2"/>
  <c r="D1366" i="2"/>
  <c r="A1367" i="2"/>
  <c r="B1367" i="2"/>
  <c r="C1367" i="2"/>
  <c r="D1367" i="2"/>
  <c r="A1368" i="2"/>
  <c r="B1368" i="2"/>
  <c r="C1368" i="2"/>
  <c r="D1368" i="2"/>
  <c r="A1369" i="2"/>
  <c r="B1369" i="2"/>
  <c r="C1369" i="2"/>
  <c r="D1369" i="2"/>
  <c r="A1370" i="2"/>
  <c r="B1370" i="2"/>
  <c r="C1370" i="2"/>
  <c r="D1370" i="2"/>
  <c r="A1371" i="2"/>
  <c r="B1371" i="2"/>
  <c r="C1371" i="2"/>
  <c r="D1371" i="2"/>
  <c r="A1372" i="2"/>
  <c r="B1372" i="2"/>
  <c r="C1372" i="2"/>
  <c r="D1372" i="2"/>
  <c r="A1373" i="2"/>
  <c r="B1373" i="2"/>
  <c r="C1373" i="2"/>
  <c r="D1373" i="2"/>
  <c r="A1374" i="2"/>
  <c r="B1374" i="2"/>
  <c r="C1374" i="2"/>
  <c r="D1374" i="2"/>
  <c r="A1375" i="2"/>
  <c r="B1375" i="2"/>
  <c r="C1375" i="2"/>
  <c r="D1375" i="2"/>
  <c r="A1376" i="2"/>
  <c r="B1376" i="2"/>
  <c r="C1376" i="2"/>
  <c r="D1376" i="2"/>
  <c r="A1377" i="2"/>
  <c r="B1377" i="2"/>
  <c r="C1377" i="2"/>
  <c r="D1377" i="2"/>
  <c r="A1378" i="2"/>
  <c r="B1378" i="2"/>
  <c r="C1378" i="2"/>
  <c r="D1378" i="2"/>
  <c r="A1379" i="2"/>
  <c r="B1379" i="2"/>
  <c r="C1379" i="2"/>
  <c r="D1379" i="2"/>
  <c r="A1380" i="2"/>
  <c r="B1380" i="2"/>
  <c r="C1380" i="2"/>
  <c r="D1380" i="2"/>
  <c r="A1381" i="2"/>
  <c r="B1381" i="2"/>
  <c r="C1381" i="2"/>
  <c r="D1381" i="2"/>
  <c r="A1382" i="2"/>
  <c r="B1382" i="2"/>
  <c r="C1382" i="2"/>
  <c r="D1382" i="2"/>
  <c r="A1383" i="2"/>
  <c r="B1383" i="2"/>
  <c r="C1383" i="2"/>
  <c r="D1383" i="2"/>
  <c r="A1384" i="2"/>
  <c r="B1384" i="2"/>
  <c r="C1384" i="2"/>
  <c r="D1384" i="2"/>
  <c r="A1385" i="2"/>
  <c r="B1385" i="2"/>
  <c r="C1385" i="2"/>
  <c r="D1385" i="2"/>
  <c r="A1386" i="2"/>
  <c r="B1386" i="2"/>
  <c r="C1386" i="2"/>
  <c r="D1386" i="2"/>
  <c r="A1387" i="2"/>
  <c r="B1387" i="2"/>
  <c r="C1387" i="2"/>
  <c r="D1387" i="2"/>
  <c r="A1388" i="2"/>
  <c r="B1388" i="2"/>
  <c r="C1388" i="2"/>
  <c r="D1388" i="2"/>
  <c r="A1389" i="2"/>
  <c r="B1389" i="2"/>
  <c r="C1389" i="2"/>
  <c r="D1389" i="2"/>
  <c r="A1390" i="2"/>
  <c r="B1390" i="2"/>
  <c r="C1390" i="2"/>
  <c r="D1390" i="2"/>
  <c r="A1391" i="2"/>
  <c r="B1391" i="2"/>
  <c r="C1391" i="2"/>
  <c r="D1391" i="2"/>
  <c r="A1392" i="2"/>
  <c r="B1392" i="2"/>
  <c r="C1392" i="2"/>
  <c r="D1392" i="2"/>
  <c r="A1393" i="2"/>
  <c r="B1393" i="2"/>
  <c r="C1393" i="2"/>
  <c r="D1393" i="2"/>
  <c r="A1394" i="2"/>
  <c r="B1394" i="2"/>
  <c r="C1394" i="2"/>
  <c r="D1394" i="2"/>
  <c r="A1395" i="2"/>
  <c r="B1395" i="2"/>
  <c r="C1395" i="2"/>
  <c r="D1395" i="2"/>
  <c r="A1396" i="2"/>
  <c r="B1396" i="2"/>
  <c r="C1396" i="2"/>
  <c r="D1396" i="2"/>
  <c r="A1397" i="2"/>
  <c r="B1397" i="2"/>
  <c r="C1397" i="2"/>
  <c r="D1397" i="2"/>
  <c r="A1398" i="2"/>
  <c r="B1398" i="2"/>
  <c r="C1398" i="2"/>
  <c r="D1398" i="2"/>
  <c r="A1399" i="2"/>
  <c r="B1399" i="2"/>
  <c r="C1399" i="2"/>
  <c r="D1399" i="2"/>
  <c r="A1400" i="2"/>
  <c r="B1400" i="2"/>
  <c r="C1400" i="2"/>
  <c r="D1400" i="2"/>
  <c r="A1401" i="2"/>
  <c r="B1401" i="2"/>
  <c r="C1401" i="2"/>
  <c r="D1401" i="2"/>
  <c r="A1402" i="2"/>
  <c r="B1402" i="2"/>
  <c r="C1402" i="2"/>
  <c r="D1402" i="2"/>
  <c r="A1403" i="2"/>
  <c r="B1403" i="2"/>
  <c r="C1403" i="2"/>
  <c r="D1403" i="2"/>
  <c r="A1404" i="2"/>
  <c r="B1404" i="2"/>
  <c r="C1404" i="2"/>
  <c r="D1404" i="2"/>
  <c r="A1405" i="2"/>
  <c r="B1405" i="2"/>
  <c r="C1405" i="2"/>
  <c r="D1405" i="2"/>
  <c r="A1406" i="2"/>
  <c r="B1406" i="2"/>
  <c r="C1406" i="2"/>
  <c r="D1406" i="2"/>
  <c r="A1407" i="2"/>
  <c r="B1407" i="2"/>
  <c r="C1407" i="2"/>
  <c r="D1407" i="2"/>
  <c r="A1408" i="2"/>
  <c r="B1408" i="2"/>
  <c r="C1408" i="2"/>
  <c r="D1408" i="2"/>
  <c r="A1409" i="2"/>
  <c r="B1409" i="2"/>
  <c r="C1409" i="2"/>
  <c r="D1409" i="2"/>
  <c r="A1410" i="2"/>
  <c r="B1410" i="2"/>
  <c r="C1410" i="2"/>
  <c r="D1410" i="2"/>
  <c r="A1411" i="2"/>
  <c r="B1411" i="2"/>
  <c r="C1411" i="2"/>
  <c r="D1411" i="2"/>
  <c r="A1412" i="2"/>
  <c r="B1412" i="2"/>
  <c r="C1412" i="2"/>
  <c r="D1412" i="2"/>
  <c r="A1413" i="2"/>
  <c r="B1413" i="2"/>
  <c r="C1413" i="2"/>
  <c r="D1413" i="2"/>
  <c r="A1414" i="2"/>
  <c r="B1414" i="2"/>
  <c r="C1414" i="2"/>
  <c r="D1414" i="2"/>
  <c r="A1415" i="2"/>
  <c r="B1415" i="2"/>
  <c r="C1415" i="2"/>
  <c r="D1415" i="2"/>
  <c r="A1416" i="2"/>
  <c r="B1416" i="2"/>
  <c r="C1416" i="2"/>
  <c r="D1416" i="2"/>
  <c r="A1417" i="2"/>
  <c r="B1417" i="2"/>
  <c r="C1417" i="2"/>
  <c r="D1417" i="2"/>
  <c r="A1418" i="2"/>
  <c r="B1418" i="2"/>
  <c r="C1418" i="2"/>
  <c r="D1418" i="2"/>
  <c r="A1419" i="2"/>
  <c r="B1419" i="2"/>
  <c r="C1419" i="2"/>
  <c r="D1419" i="2"/>
  <c r="A1420" i="2"/>
  <c r="B1420" i="2"/>
  <c r="C1420" i="2"/>
  <c r="D1420" i="2"/>
  <c r="A1421" i="2"/>
  <c r="B1421" i="2"/>
  <c r="C1421" i="2"/>
  <c r="D1421" i="2"/>
  <c r="A1422" i="2"/>
  <c r="B1422" i="2"/>
  <c r="C1422" i="2"/>
  <c r="D1422" i="2"/>
  <c r="A1423" i="2"/>
  <c r="B1423" i="2"/>
  <c r="C1423" i="2"/>
  <c r="D1423" i="2"/>
  <c r="A1424" i="2"/>
  <c r="B1424" i="2"/>
  <c r="C1424" i="2"/>
  <c r="D1424" i="2"/>
  <c r="A1425" i="2"/>
  <c r="B1425" i="2"/>
  <c r="C1425" i="2"/>
  <c r="D1425" i="2"/>
  <c r="A1426" i="2"/>
  <c r="B1426" i="2"/>
  <c r="C1426" i="2"/>
  <c r="D1426" i="2"/>
  <c r="A1427" i="2"/>
  <c r="B1427" i="2"/>
  <c r="C1427" i="2"/>
  <c r="D1427" i="2"/>
  <c r="A1428" i="2"/>
  <c r="B1428" i="2"/>
  <c r="C1428" i="2"/>
  <c r="D1428" i="2"/>
  <c r="A1429" i="2"/>
  <c r="B1429" i="2"/>
  <c r="C1429" i="2"/>
  <c r="D1429" i="2"/>
  <c r="A1430" i="2"/>
  <c r="B1430" i="2"/>
  <c r="C1430" i="2"/>
  <c r="D1430" i="2"/>
  <c r="A1431" i="2"/>
  <c r="B1431" i="2"/>
  <c r="C1431" i="2"/>
  <c r="D1431" i="2"/>
  <c r="A1432" i="2"/>
  <c r="B1432" i="2"/>
  <c r="C1432" i="2"/>
  <c r="D1432" i="2"/>
  <c r="A1433" i="2"/>
  <c r="B1433" i="2"/>
  <c r="C1433" i="2"/>
  <c r="D1433" i="2"/>
  <c r="A1434" i="2"/>
  <c r="B1434" i="2"/>
  <c r="C1434" i="2"/>
  <c r="D1434" i="2"/>
  <c r="A1435" i="2"/>
  <c r="B1435" i="2"/>
  <c r="C1435" i="2"/>
  <c r="D1435" i="2"/>
  <c r="A1436" i="2"/>
  <c r="B1436" i="2"/>
  <c r="C1436" i="2"/>
  <c r="D1436" i="2"/>
  <c r="A1437" i="2"/>
  <c r="B1437" i="2"/>
  <c r="C1437" i="2"/>
  <c r="D1437" i="2"/>
  <c r="A1438" i="2"/>
  <c r="B1438" i="2"/>
  <c r="C1438" i="2"/>
  <c r="D1438" i="2"/>
  <c r="A1439" i="2"/>
  <c r="B1439" i="2"/>
  <c r="C1439" i="2"/>
  <c r="D1439" i="2"/>
  <c r="A1440" i="2"/>
  <c r="B1440" i="2"/>
  <c r="C1440" i="2"/>
  <c r="D1440" i="2"/>
  <c r="A1441" i="2"/>
  <c r="B1441" i="2"/>
  <c r="C1441" i="2"/>
  <c r="D1441" i="2"/>
  <c r="A1442" i="2"/>
  <c r="B1442" i="2"/>
  <c r="C1442" i="2"/>
  <c r="D1442" i="2"/>
  <c r="A1443" i="2"/>
  <c r="B1443" i="2"/>
  <c r="C1443" i="2"/>
  <c r="D1443" i="2"/>
  <c r="A1444" i="2"/>
  <c r="B1444" i="2"/>
  <c r="C1444" i="2"/>
  <c r="D1444" i="2"/>
  <c r="A1445" i="2"/>
  <c r="B1445" i="2"/>
  <c r="C1445" i="2"/>
  <c r="D1445" i="2"/>
  <c r="A1446" i="2"/>
  <c r="B1446" i="2"/>
  <c r="C1446" i="2"/>
  <c r="D1446" i="2"/>
  <c r="A1447" i="2"/>
  <c r="B1447" i="2"/>
  <c r="C1447" i="2"/>
  <c r="D1447" i="2"/>
  <c r="A1448" i="2"/>
  <c r="B1448" i="2"/>
  <c r="C1448" i="2"/>
  <c r="D1448" i="2"/>
  <c r="A1449" i="2"/>
  <c r="B1449" i="2"/>
  <c r="C1449" i="2"/>
  <c r="D1449" i="2"/>
  <c r="A1450" i="2"/>
  <c r="B1450" i="2"/>
  <c r="C1450" i="2"/>
  <c r="D1450" i="2"/>
  <c r="A1451" i="2"/>
  <c r="B1451" i="2"/>
  <c r="C1451" i="2"/>
  <c r="D1451" i="2"/>
  <c r="A1452" i="2"/>
  <c r="B1452" i="2"/>
  <c r="C1452" i="2"/>
  <c r="D1452" i="2"/>
  <c r="A1453" i="2"/>
  <c r="B1453" i="2"/>
  <c r="C1453" i="2"/>
  <c r="D1453" i="2"/>
  <c r="A1454" i="2"/>
  <c r="B1454" i="2"/>
  <c r="C1454" i="2"/>
  <c r="D1454" i="2"/>
  <c r="A1455" i="2"/>
  <c r="B1455" i="2"/>
  <c r="C1455" i="2"/>
  <c r="D1455" i="2"/>
  <c r="A1456" i="2"/>
  <c r="B1456" i="2"/>
  <c r="C1456" i="2"/>
  <c r="D1456" i="2"/>
  <c r="A1457" i="2"/>
  <c r="B1457" i="2"/>
  <c r="C1457" i="2"/>
  <c r="D1457" i="2"/>
  <c r="A1458" i="2"/>
  <c r="B1458" i="2"/>
  <c r="C1458" i="2"/>
  <c r="D1458" i="2"/>
  <c r="A1459" i="2"/>
  <c r="B1459" i="2"/>
  <c r="C1459" i="2"/>
  <c r="D1459" i="2"/>
  <c r="A1460" i="2"/>
  <c r="B1460" i="2"/>
  <c r="C1460" i="2"/>
  <c r="D1460" i="2"/>
  <c r="A1461" i="2"/>
  <c r="B1461" i="2"/>
  <c r="C1461" i="2"/>
  <c r="D1461" i="2"/>
  <c r="A1462" i="2"/>
  <c r="B1462" i="2"/>
  <c r="C1462" i="2"/>
  <c r="D1462" i="2"/>
  <c r="A1463" i="2"/>
  <c r="B1463" i="2"/>
  <c r="C1463" i="2"/>
  <c r="D1463" i="2"/>
  <c r="A1464" i="2"/>
  <c r="B1464" i="2"/>
  <c r="C1464" i="2"/>
  <c r="D1464" i="2"/>
  <c r="A1465" i="2"/>
  <c r="B1465" i="2"/>
  <c r="C1465" i="2"/>
  <c r="D1465" i="2"/>
  <c r="A1466" i="2"/>
  <c r="B1466" i="2"/>
  <c r="C1466" i="2"/>
  <c r="D1466" i="2"/>
  <c r="A1467" i="2"/>
  <c r="B1467" i="2"/>
  <c r="C1467" i="2"/>
  <c r="D1467" i="2"/>
  <c r="A1468" i="2"/>
  <c r="B1468" i="2"/>
  <c r="C1468" i="2"/>
  <c r="D1468" i="2"/>
  <c r="A1469" i="2"/>
  <c r="B1469" i="2"/>
  <c r="C1469" i="2"/>
  <c r="D1469" i="2"/>
  <c r="A1470" i="2"/>
  <c r="B1470" i="2"/>
  <c r="C1470" i="2"/>
  <c r="D1470" i="2"/>
  <c r="A1471" i="2"/>
  <c r="B1471" i="2"/>
  <c r="C1471" i="2"/>
  <c r="D1471" i="2"/>
  <c r="A1472" i="2"/>
  <c r="B1472" i="2"/>
  <c r="C1472" i="2"/>
  <c r="D1472" i="2"/>
  <c r="A1473" i="2"/>
  <c r="B1473" i="2"/>
  <c r="C1473" i="2"/>
  <c r="D1473" i="2"/>
  <c r="A1474" i="2"/>
  <c r="B1474" i="2"/>
  <c r="C1474" i="2"/>
  <c r="D1474" i="2"/>
  <c r="A1475" i="2"/>
  <c r="B1475" i="2"/>
  <c r="C1475" i="2"/>
  <c r="D1475" i="2"/>
  <c r="A1476" i="2"/>
  <c r="B1476" i="2"/>
  <c r="C1476" i="2"/>
  <c r="D1476" i="2"/>
  <c r="A1477" i="2"/>
  <c r="B1477" i="2"/>
  <c r="C1477" i="2"/>
  <c r="D1477" i="2"/>
  <c r="A1478" i="2"/>
  <c r="B1478" i="2"/>
  <c r="C1478" i="2"/>
  <c r="D1478" i="2"/>
  <c r="A1479" i="2"/>
  <c r="B1479" i="2"/>
  <c r="C1479" i="2"/>
  <c r="D1479" i="2"/>
  <c r="A1480" i="2"/>
  <c r="B1480" i="2"/>
  <c r="C1480" i="2"/>
  <c r="D1480" i="2"/>
  <c r="A1481" i="2"/>
  <c r="B1481" i="2"/>
  <c r="C1481" i="2"/>
  <c r="D1481" i="2"/>
  <c r="A1482" i="2"/>
  <c r="B1482" i="2"/>
  <c r="C1482" i="2"/>
  <c r="D1482" i="2"/>
  <c r="A1483" i="2"/>
  <c r="B1483" i="2"/>
  <c r="C1483" i="2"/>
  <c r="D1483" i="2"/>
  <c r="A1484" i="2"/>
  <c r="B1484" i="2"/>
  <c r="C1484" i="2"/>
  <c r="D1484" i="2"/>
  <c r="A1485" i="2"/>
  <c r="B1485" i="2"/>
  <c r="C1485" i="2"/>
  <c r="D1485" i="2"/>
  <c r="A1486" i="2"/>
  <c r="B1486" i="2"/>
  <c r="C1486" i="2"/>
  <c r="D1486" i="2"/>
  <c r="A1487" i="2"/>
  <c r="B1487" i="2"/>
  <c r="C1487" i="2"/>
  <c r="D1487" i="2"/>
  <c r="A1488" i="2"/>
  <c r="B1488" i="2"/>
  <c r="C1488" i="2"/>
  <c r="D1488" i="2"/>
  <c r="A1489" i="2"/>
  <c r="B1489" i="2"/>
  <c r="C1489" i="2"/>
  <c r="D1489" i="2"/>
  <c r="A1490" i="2"/>
  <c r="B1490" i="2"/>
  <c r="C1490" i="2"/>
  <c r="D1490" i="2"/>
  <c r="A1491" i="2"/>
  <c r="B1491" i="2"/>
  <c r="C1491" i="2"/>
  <c r="D1491" i="2"/>
  <c r="A1492" i="2"/>
  <c r="B1492" i="2"/>
  <c r="C1492" i="2"/>
  <c r="D1492" i="2"/>
  <c r="A1493" i="2"/>
  <c r="B1493" i="2"/>
  <c r="C1493" i="2"/>
  <c r="D1493" i="2"/>
  <c r="A1494" i="2"/>
  <c r="B1494" i="2"/>
  <c r="C1494" i="2"/>
  <c r="D1494" i="2"/>
  <c r="A1495" i="2"/>
  <c r="B1495" i="2"/>
  <c r="C1495" i="2"/>
  <c r="D1495" i="2"/>
  <c r="A1496" i="2"/>
  <c r="B1496" i="2"/>
  <c r="C1496" i="2"/>
  <c r="D1496" i="2"/>
  <c r="A1497" i="2"/>
  <c r="B1497" i="2"/>
  <c r="C1497" i="2"/>
  <c r="D1497" i="2"/>
  <c r="A1498" i="2"/>
  <c r="B1498" i="2"/>
  <c r="C1498" i="2"/>
  <c r="D1498" i="2"/>
  <c r="A1499" i="2"/>
  <c r="B1499" i="2"/>
  <c r="C1499" i="2"/>
  <c r="D1499" i="2"/>
  <c r="B2" i="2"/>
  <c r="C2" i="2"/>
  <c r="D2" i="2"/>
  <c r="E2" i="2" s="1"/>
  <c r="A2" i="2"/>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3" i="6"/>
  <c r="A604" i="6"/>
  <c r="A605"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1005" i="6"/>
  <c r="A1006" i="6"/>
  <c r="A1007" i="6"/>
  <c r="A1008" i="6"/>
  <c r="A1009" i="6"/>
  <c r="A1010" i="6"/>
  <c r="A1011" i="6"/>
  <c r="A1012" i="6"/>
  <c r="A1013" i="6"/>
  <c r="A1014" i="6"/>
  <c r="A1015" i="6"/>
  <c r="A1016" i="6"/>
  <c r="A1017" i="6"/>
  <c r="A1018" i="6"/>
  <c r="A1019" i="6"/>
  <c r="A1020" i="6"/>
  <c r="A1021" i="6"/>
  <c r="A1022" i="6"/>
  <c r="A1023" i="6"/>
  <c r="A1024" i="6"/>
  <c r="A1025" i="6"/>
  <c r="A1026" i="6"/>
  <c r="A1027" i="6"/>
  <c r="A1028" i="6"/>
  <c r="A1029" i="6"/>
  <c r="A1030" i="6"/>
  <c r="A1031" i="6"/>
  <c r="A1032" i="6"/>
  <c r="A1033" i="6"/>
  <c r="A1034" i="6"/>
  <c r="A1035" i="6"/>
  <c r="A1036" i="6"/>
  <c r="A1037" i="6"/>
  <c r="A1038" i="6"/>
  <c r="A1039" i="6"/>
  <c r="A1040" i="6"/>
  <c r="A1041" i="6"/>
  <c r="A1042" i="6"/>
  <c r="A1043" i="6"/>
  <c r="A1044" i="6"/>
  <c r="A1045" i="6"/>
  <c r="A1046" i="6"/>
  <c r="A1047" i="6"/>
  <c r="A1048" i="6"/>
  <c r="A1049" i="6"/>
  <c r="A1050" i="6"/>
  <c r="A1051" i="6"/>
  <c r="A1052" i="6"/>
  <c r="A1053" i="6"/>
  <c r="A1054" i="6"/>
  <c r="A1055" i="6"/>
  <c r="A1056" i="6"/>
  <c r="A1057" i="6"/>
  <c r="A1058" i="6"/>
  <c r="A1059" i="6"/>
  <c r="A1060" i="6"/>
  <c r="A1061" i="6"/>
  <c r="A1062" i="6"/>
  <c r="A1063" i="6"/>
  <c r="A1064" i="6"/>
  <c r="A1065" i="6"/>
  <c r="A1066" i="6"/>
  <c r="A1067" i="6"/>
  <c r="A1068" i="6"/>
  <c r="A1069" i="6"/>
  <c r="A1070" i="6"/>
  <c r="A1071" i="6"/>
  <c r="A1072" i="6"/>
  <c r="A1073" i="6"/>
  <c r="A1074" i="6"/>
  <c r="A1075" i="6"/>
  <c r="A1076" i="6"/>
  <c r="A1077" i="6"/>
  <c r="A1078" i="6"/>
  <c r="A1079" i="6"/>
  <c r="A1080" i="6"/>
  <c r="A1081" i="6"/>
  <c r="A1082" i="6"/>
  <c r="A1083" i="6"/>
  <c r="A1084" i="6"/>
  <c r="A1085" i="6"/>
  <c r="A1086" i="6"/>
  <c r="A1087" i="6"/>
  <c r="A1088" i="6"/>
  <c r="A1089" i="6"/>
  <c r="A1090" i="6"/>
  <c r="A1091" i="6"/>
  <c r="A1092" i="6"/>
  <c r="A1093" i="6"/>
  <c r="A1094" i="6"/>
  <c r="A1095" i="6"/>
  <c r="A1096" i="6"/>
  <c r="A1097" i="6"/>
  <c r="A1098" i="6"/>
  <c r="A1099" i="6"/>
  <c r="A1100" i="6"/>
  <c r="A1101" i="6"/>
  <c r="A1102" i="6"/>
  <c r="A1103" i="6"/>
  <c r="A1104" i="6"/>
  <c r="A1105" i="6"/>
  <c r="A1106" i="6"/>
  <c r="A1107" i="6"/>
  <c r="A1108" i="6"/>
  <c r="A1109" i="6"/>
  <c r="A1110" i="6"/>
  <c r="A1111" i="6"/>
  <c r="A1112" i="6"/>
  <c r="A1113" i="6"/>
  <c r="A1114" i="6"/>
  <c r="A1115" i="6"/>
  <c r="A1116" i="6"/>
  <c r="A1117" i="6"/>
  <c r="A1118" i="6"/>
  <c r="A1119" i="6"/>
  <c r="A1120" i="6"/>
  <c r="A1121" i="6"/>
  <c r="A1122" i="6"/>
  <c r="A1123" i="6"/>
  <c r="A1124" i="6"/>
  <c r="A1125" i="6"/>
  <c r="A1126" i="6"/>
  <c r="A1127" i="6"/>
  <c r="A1128" i="6"/>
  <c r="A1129" i="6"/>
  <c r="A1130" i="6"/>
  <c r="A1131" i="6"/>
  <c r="A1132" i="6"/>
  <c r="A1133" i="6"/>
  <c r="A1134" i="6"/>
  <c r="A1135" i="6"/>
  <c r="A1136" i="6"/>
  <c r="A1137" i="6"/>
  <c r="A1138" i="6"/>
  <c r="A1139" i="6"/>
  <c r="A1140" i="6"/>
  <c r="A1141" i="6"/>
  <c r="A1142" i="6"/>
  <c r="A1143" i="6"/>
  <c r="A1144" i="6"/>
  <c r="A1145" i="6"/>
  <c r="A1146" i="6"/>
  <c r="A1147" i="6"/>
  <c r="A1148" i="6"/>
  <c r="A1149" i="6"/>
  <c r="A1150" i="6"/>
  <c r="A1151" i="6"/>
  <c r="A1152" i="6"/>
  <c r="A1153" i="6"/>
  <c r="A1154" i="6"/>
  <c r="A1155" i="6"/>
  <c r="A1156" i="6"/>
  <c r="A1157" i="6"/>
  <c r="A1158" i="6"/>
  <c r="A1159" i="6"/>
  <c r="A1160" i="6"/>
  <c r="A1161" i="6"/>
  <c r="A1162" i="6"/>
  <c r="A1163" i="6"/>
  <c r="A1164" i="6"/>
  <c r="A1165" i="6"/>
  <c r="A1166" i="6"/>
  <c r="A1167" i="6"/>
  <c r="A1168" i="6"/>
  <c r="A1169" i="6"/>
  <c r="A1170" i="6"/>
  <c r="A1171" i="6"/>
  <c r="A1172" i="6"/>
  <c r="A1173" i="6"/>
  <c r="A1174" i="6"/>
  <c r="A1175" i="6"/>
  <c r="A1176" i="6"/>
  <c r="A1177" i="6"/>
  <c r="A1178" i="6"/>
  <c r="A1179" i="6"/>
  <c r="A1180" i="6"/>
  <c r="A1181" i="6"/>
  <c r="A1182" i="6"/>
  <c r="A1183" i="6"/>
  <c r="A1184" i="6"/>
  <c r="A1185" i="6"/>
  <c r="A1186" i="6"/>
  <c r="A1187" i="6"/>
  <c r="A1188" i="6"/>
  <c r="A1189" i="6"/>
  <c r="A1190" i="6"/>
  <c r="A1191" i="6"/>
  <c r="A1192" i="6"/>
  <c r="A1193" i="6"/>
  <c r="A1194" i="6"/>
  <c r="A1195" i="6"/>
  <c r="A1196" i="6"/>
  <c r="A1197" i="6"/>
  <c r="A1198" i="6"/>
  <c r="A1199" i="6"/>
  <c r="A1200" i="6"/>
  <c r="A1201" i="6"/>
  <c r="A1202" i="6"/>
  <c r="A1203" i="6"/>
  <c r="A1204" i="6"/>
  <c r="A1205" i="6"/>
  <c r="A1206" i="6"/>
  <c r="A1207" i="6"/>
  <c r="A1208" i="6"/>
  <c r="A1209" i="6"/>
  <c r="A1210" i="6"/>
  <c r="A1211" i="6"/>
  <c r="A1212" i="6"/>
  <c r="A1213" i="6"/>
  <c r="A1214" i="6"/>
  <c r="A1215" i="6"/>
  <c r="A1216" i="6"/>
  <c r="A1217" i="6"/>
  <c r="A1218" i="6"/>
  <c r="A1219" i="6"/>
  <c r="A1220" i="6"/>
  <c r="A1221" i="6"/>
  <c r="A1222" i="6"/>
  <c r="A1223" i="6"/>
  <c r="A1224" i="6"/>
  <c r="A1225" i="6"/>
  <c r="A1226" i="6"/>
  <c r="A1227" i="6"/>
  <c r="A1228" i="6"/>
  <c r="A1229" i="6"/>
  <c r="A1230" i="6"/>
  <c r="A1231" i="6"/>
  <c r="A1232" i="6"/>
  <c r="A1233" i="6"/>
  <c r="A1234" i="6"/>
  <c r="A1235" i="6"/>
  <c r="A1236" i="6"/>
  <c r="A1237" i="6"/>
  <c r="A1238" i="6"/>
  <c r="A1239" i="6"/>
  <c r="A1240" i="6"/>
  <c r="A1241" i="6"/>
  <c r="A1242" i="6"/>
  <c r="A1243" i="6"/>
  <c r="A1244" i="6"/>
  <c r="A1245" i="6"/>
  <c r="A1246" i="6"/>
  <c r="A1247" i="6"/>
  <c r="A1248" i="6"/>
  <c r="A1249" i="6"/>
  <c r="A1250" i="6"/>
  <c r="A1251" i="6"/>
  <c r="A1252" i="6"/>
  <c r="A1253" i="6"/>
  <c r="A1254" i="6"/>
  <c r="A1255" i="6"/>
  <c r="A1256" i="6"/>
  <c r="A1257" i="6"/>
  <c r="A1258" i="6"/>
  <c r="A1259" i="6"/>
  <c r="A1260" i="6"/>
  <c r="A1261" i="6"/>
  <c r="A1262" i="6"/>
  <c r="A1263" i="6"/>
  <c r="A1264" i="6"/>
  <c r="A1265" i="6"/>
  <c r="A1266" i="6"/>
  <c r="A1267" i="6"/>
  <c r="A1268" i="6"/>
  <c r="A1269" i="6"/>
  <c r="A1270" i="6"/>
  <c r="A1271" i="6"/>
  <c r="A1272" i="6"/>
  <c r="A1273" i="6"/>
  <c r="A1274" i="6"/>
  <c r="A1275" i="6"/>
  <c r="A1276" i="6"/>
  <c r="A1277" i="6"/>
  <c r="A1278" i="6"/>
  <c r="A1279" i="6"/>
  <c r="A1280" i="6"/>
  <c r="A1281" i="6"/>
  <c r="A1282" i="6"/>
  <c r="A1283" i="6"/>
  <c r="A1284" i="6"/>
  <c r="A1285" i="6"/>
  <c r="A1286" i="6"/>
  <c r="A1287" i="6"/>
  <c r="A1288" i="6"/>
  <c r="A1289" i="6"/>
  <c r="A1290" i="6"/>
  <c r="A1291" i="6"/>
  <c r="A1292" i="6"/>
  <c r="A1293" i="6"/>
  <c r="A1294" i="6"/>
  <c r="A1295" i="6"/>
  <c r="A1296" i="6"/>
  <c r="A1297" i="6"/>
  <c r="A1298" i="6"/>
  <c r="A1299" i="6"/>
  <c r="A1300" i="6"/>
  <c r="A1301" i="6"/>
  <c r="A1302" i="6"/>
  <c r="A1303" i="6"/>
  <c r="A1304" i="6"/>
  <c r="A1305" i="6"/>
  <c r="A1306" i="6"/>
  <c r="A1307" i="6"/>
  <c r="A1308" i="6"/>
  <c r="A1309" i="6"/>
  <c r="A1310" i="6"/>
  <c r="A1311" i="6"/>
  <c r="A1312" i="6"/>
  <c r="A1313" i="6"/>
  <c r="A1314" i="6"/>
  <c r="A1315" i="6"/>
  <c r="A1316" i="6"/>
  <c r="A1317" i="6"/>
  <c r="A1318" i="6"/>
  <c r="A1319" i="6"/>
  <c r="A1320" i="6"/>
  <c r="A1321" i="6"/>
  <c r="A1322" i="6"/>
  <c r="A1323" i="6"/>
  <c r="A1324" i="6"/>
  <c r="A1325" i="6"/>
  <c r="A1326" i="6"/>
  <c r="A1327" i="6"/>
  <c r="A1328" i="6"/>
  <c r="A1329" i="6"/>
  <c r="A1330" i="6"/>
  <c r="A1331" i="6"/>
  <c r="A1332" i="6"/>
  <c r="A1333" i="6"/>
  <c r="A1334" i="6"/>
  <c r="A1335" i="6"/>
  <c r="A1336" i="6"/>
  <c r="A1337" i="6"/>
  <c r="A1338" i="6"/>
  <c r="A1339" i="6"/>
  <c r="A1340" i="6"/>
  <c r="A1341" i="6"/>
  <c r="A1342" i="6"/>
  <c r="A1343" i="6"/>
  <c r="A1344" i="6"/>
  <c r="A1345" i="6"/>
  <c r="A1346" i="6"/>
  <c r="A1347" i="6"/>
  <c r="A1348" i="6"/>
  <c r="A1349" i="6"/>
  <c r="A1350" i="6"/>
  <c r="A1351" i="6"/>
  <c r="A1352" i="6"/>
  <c r="A1353" i="6"/>
  <c r="A1354" i="6"/>
  <c r="A1355" i="6"/>
  <c r="A1356" i="6"/>
  <c r="A1357" i="6"/>
  <c r="A1358" i="6"/>
  <c r="A1359" i="6"/>
  <c r="A1360" i="6"/>
  <c r="A1361" i="6"/>
  <c r="A1362" i="6"/>
  <c r="A1363" i="6"/>
  <c r="A1364" i="6"/>
  <c r="A1365" i="6"/>
  <c r="A1366" i="6"/>
  <c r="A1367" i="6"/>
  <c r="A1368" i="6"/>
  <c r="A1369" i="6"/>
  <c r="A1370" i="6"/>
  <c r="A1371" i="6"/>
  <c r="A1372" i="6"/>
  <c r="A1373" i="6"/>
  <c r="A1374" i="6"/>
  <c r="A1375" i="6"/>
  <c r="A1376" i="6"/>
  <c r="A1377" i="6"/>
  <c r="A1378" i="6"/>
  <c r="A1379" i="6"/>
  <c r="A1380" i="6"/>
  <c r="A1381" i="6"/>
  <c r="A1382" i="6"/>
  <c r="A1383" i="6"/>
  <c r="A1384" i="6"/>
  <c r="A1385" i="6"/>
  <c r="A1386" i="6"/>
  <c r="A1387" i="6"/>
  <c r="A1388" i="6"/>
  <c r="A1389" i="6"/>
  <c r="A1390" i="6"/>
  <c r="A1391" i="6"/>
  <c r="A1392" i="6"/>
  <c r="A1393" i="6"/>
  <c r="A1394" i="6"/>
  <c r="A1395" i="6"/>
  <c r="A1396" i="6"/>
  <c r="A1397" i="6"/>
  <c r="A1398" i="6"/>
  <c r="A1399" i="6"/>
  <c r="A1400" i="6"/>
  <c r="A1401" i="6"/>
  <c r="A1402" i="6"/>
  <c r="A1403" i="6"/>
  <c r="A1404" i="6"/>
  <c r="A1405" i="6"/>
  <c r="A1406" i="6"/>
  <c r="A1407" i="6"/>
  <c r="A1408" i="6"/>
  <c r="A1409" i="6"/>
  <c r="A1410" i="6"/>
  <c r="A1411" i="6"/>
  <c r="A1412" i="6"/>
  <c r="A1413" i="6"/>
  <c r="A1414" i="6"/>
  <c r="A1415" i="6"/>
  <c r="A1416" i="6"/>
  <c r="A1417" i="6"/>
  <c r="A1418" i="6"/>
  <c r="A1419" i="6"/>
  <c r="A1420" i="6"/>
  <c r="A1421" i="6"/>
  <c r="A1422" i="6"/>
  <c r="A1423" i="6"/>
  <c r="A1424" i="6"/>
  <c r="A1425" i="6"/>
  <c r="A1426" i="6"/>
  <c r="A1427" i="6"/>
  <c r="A1428" i="6"/>
  <c r="A1429" i="6"/>
  <c r="A1430" i="6"/>
  <c r="A1431" i="6"/>
  <c r="A1432" i="6"/>
  <c r="A1433" i="6"/>
  <c r="A1434" i="6"/>
  <c r="A1435" i="6"/>
  <c r="A1436" i="6"/>
  <c r="A1437" i="6"/>
  <c r="A1438" i="6"/>
  <c r="A1439" i="6"/>
  <c r="A1440" i="6"/>
  <c r="A1441" i="6"/>
  <c r="A1442" i="6"/>
  <c r="A1443" i="6"/>
  <c r="A1444" i="6"/>
  <c r="A1445" i="6"/>
  <c r="A1446" i="6"/>
  <c r="A1447" i="6"/>
  <c r="A1448" i="6"/>
  <c r="A1449" i="6"/>
  <c r="A1450" i="6"/>
  <c r="A1451" i="6"/>
  <c r="A1452" i="6"/>
  <c r="A1453" i="6"/>
  <c r="A1454" i="6"/>
  <c r="A1455" i="6"/>
  <c r="A1456" i="6"/>
  <c r="A1457" i="6"/>
  <c r="A1458" i="6"/>
  <c r="A1459" i="6"/>
  <c r="A1460" i="6"/>
  <c r="A1461" i="6"/>
  <c r="A1462" i="6"/>
  <c r="A1463" i="6"/>
  <c r="A1464" i="6"/>
  <c r="A1465" i="6"/>
  <c r="A1466" i="6"/>
  <c r="A1467" i="6"/>
  <c r="A1468" i="6"/>
  <c r="A1469" i="6"/>
  <c r="A1470" i="6"/>
  <c r="A1471" i="6"/>
  <c r="A1472" i="6"/>
  <c r="A1473" i="6"/>
  <c r="A1474" i="6"/>
  <c r="A1475" i="6"/>
  <c r="A1476" i="6"/>
  <c r="A1477" i="6"/>
  <c r="A1478" i="6"/>
  <c r="A1479" i="6"/>
  <c r="A1480" i="6"/>
  <c r="A1481" i="6"/>
  <c r="A1482" i="6"/>
  <c r="A1483" i="6"/>
  <c r="A1484" i="6"/>
  <c r="A1485" i="6"/>
  <c r="A1486" i="6"/>
  <c r="A1487" i="6"/>
  <c r="A1488" i="6"/>
  <c r="A1489" i="6"/>
  <c r="A1490" i="6"/>
  <c r="A1491" i="6"/>
  <c r="A1492" i="6"/>
  <c r="A1493" i="6"/>
  <c r="A1494" i="6"/>
  <c r="A1495" i="6"/>
  <c r="A1496" i="6"/>
  <c r="A1497" i="6"/>
  <c r="A1498" i="6"/>
  <c r="A1499" i="6"/>
  <c r="A1500" i="6"/>
  <c r="A1501" i="6"/>
  <c r="A1502" i="6"/>
  <c r="A1503" i="6"/>
  <c r="A1504" i="6"/>
  <c r="A1505" i="6"/>
  <c r="A1506" i="6"/>
  <c r="A1507" i="6"/>
  <c r="A1508" i="6"/>
  <c r="A1509" i="6"/>
  <c r="A1510" i="6"/>
  <c r="A1511" i="6"/>
  <c r="A1512" i="6"/>
  <c r="A1513" i="6"/>
  <c r="A1514" i="6"/>
  <c r="A1515" i="6"/>
  <c r="A1516" i="6"/>
  <c r="A1517" i="6"/>
  <c r="A1518" i="6"/>
  <c r="A1519" i="6"/>
  <c r="A1520" i="6"/>
  <c r="A1521" i="6"/>
  <c r="A1522" i="6"/>
  <c r="A1523" i="6"/>
  <c r="A1524" i="6"/>
  <c r="A1525" i="6"/>
  <c r="A1526" i="6"/>
  <c r="A1527" i="6"/>
  <c r="A1528" i="6"/>
  <c r="A1529" i="6"/>
  <c r="A1530" i="6"/>
  <c r="A1531" i="6"/>
  <c r="A1532" i="6"/>
  <c r="A1533" i="6"/>
  <c r="A1534" i="6"/>
  <c r="A1535" i="6"/>
  <c r="A1536" i="6"/>
  <c r="A1537" i="6"/>
  <c r="A1538" i="6"/>
  <c r="A1539" i="6"/>
  <c r="A1540" i="6"/>
  <c r="A1541" i="6"/>
  <c r="A1542" i="6"/>
  <c r="A1543" i="6"/>
  <c r="A1544" i="6"/>
  <c r="A1545" i="6"/>
  <c r="A1546" i="6"/>
  <c r="A1547" i="6"/>
  <c r="A1548" i="6"/>
  <c r="A1549" i="6"/>
  <c r="A1550" i="6"/>
  <c r="A1551" i="6"/>
  <c r="A1552" i="6"/>
  <c r="A1553" i="6"/>
  <c r="A1554" i="6"/>
  <c r="A1555" i="6"/>
  <c r="A1556" i="6"/>
  <c r="A1557" i="6"/>
  <c r="A1558" i="6"/>
  <c r="A1559" i="6"/>
  <c r="A1560" i="6"/>
  <c r="A1561" i="6"/>
  <c r="A1562" i="6"/>
  <c r="A1563" i="6"/>
  <c r="A1564" i="6"/>
  <c r="A1565" i="6"/>
  <c r="A1566" i="6"/>
  <c r="A1567" i="6"/>
  <c r="A1568" i="6"/>
  <c r="A1569" i="6"/>
  <c r="A1570" i="6"/>
  <c r="A1571" i="6"/>
  <c r="A1572" i="6"/>
  <c r="A1573" i="6"/>
  <c r="A1574" i="6"/>
  <c r="A1575" i="6"/>
  <c r="A1576" i="6"/>
  <c r="A1577" i="6"/>
  <c r="A1578" i="6"/>
  <c r="A1579" i="6"/>
  <c r="A1580" i="6"/>
  <c r="A1581" i="6"/>
  <c r="A1582" i="6"/>
  <c r="A1583" i="6"/>
  <c r="A1584" i="6"/>
  <c r="A1585" i="6"/>
  <c r="A1586" i="6"/>
  <c r="A1587" i="6"/>
  <c r="A1588" i="6"/>
  <c r="A1589" i="6"/>
  <c r="A1590" i="6"/>
  <c r="A1591" i="6"/>
  <c r="A1592" i="6"/>
  <c r="A1593" i="6"/>
  <c r="A1594" i="6"/>
  <c r="A1595" i="6"/>
  <c r="A1596" i="6"/>
  <c r="A1597" i="6"/>
  <c r="A1598" i="6"/>
  <c r="A1599" i="6"/>
  <c r="A1600" i="6"/>
  <c r="A1601" i="6"/>
  <c r="A1602" i="6"/>
  <c r="A1603" i="6"/>
  <c r="A1604" i="6"/>
  <c r="A1605" i="6"/>
  <c r="A1606" i="6"/>
  <c r="A1607" i="6"/>
  <c r="A1608" i="6"/>
  <c r="A1609" i="6"/>
  <c r="A1610" i="6"/>
  <c r="A1611" i="6"/>
  <c r="A1612" i="6"/>
  <c r="A1613" i="6"/>
  <c r="A1614" i="6"/>
  <c r="A1615" i="6"/>
  <c r="A1616" i="6"/>
  <c r="A1617" i="6"/>
  <c r="A1618" i="6"/>
  <c r="A1619" i="6"/>
  <c r="A1620" i="6"/>
  <c r="A1621" i="6"/>
  <c r="A1622" i="6"/>
  <c r="A1623" i="6"/>
  <c r="A1624" i="6"/>
  <c r="A1625" i="6"/>
  <c r="A1626" i="6"/>
  <c r="A1627" i="6"/>
  <c r="A1628" i="6"/>
  <c r="A1629" i="6"/>
  <c r="A1630" i="6"/>
  <c r="A1631" i="6"/>
  <c r="A1632" i="6"/>
  <c r="A1633" i="6"/>
  <c r="A1634" i="6"/>
  <c r="A1635" i="6"/>
  <c r="A1636" i="6"/>
  <c r="A1637" i="6"/>
  <c r="A1638" i="6"/>
  <c r="A1639" i="6"/>
  <c r="A1640" i="6"/>
  <c r="A1641" i="6"/>
  <c r="A1642" i="6"/>
  <c r="A1643" i="6"/>
  <c r="A1644" i="6"/>
  <c r="A1645" i="6"/>
  <c r="A1646" i="6"/>
  <c r="A1647" i="6"/>
  <c r="A1648" i="6"/>
  <c r="A1649" i="6"/>
  <c r="A1650" i="6"/>
  <c r="A1651" i="6"/>
  <c r="A1652" i="6"/>
  <c r="A1653" i="6"/>
  <c r="A1654" i="6"/>
  <c r="A1655" i="6"/>
  <c r="A1656" i="6"/>
  <c r="A1657" i="6"/>
  <c r="A1658" i="6"/>
  <c r="A1659" i="6"/>
  <c r="A1660" i="6"/>
  <c r="A1661" i="6"/>
  <c r="A1662" i="6"/>
  <c r="A1663" i="6"/>
  <c r="A1664" i="6"/>
  <c r="A1665" i="6"/>
  <c r="A1666" i="6"/>
  <c r="A1667" i="6"/>
  <c r="A1668" i="6"/>
  <c r="A1669" i="6"/>
  <c r="A1670" i="6"/>
  <c r="A1671" i="6"/>
  <c r="A1672" i="6"/>
  <c r="A1673" i="6"/>
  <c r="A1674" i="6"/>
  <c r="A1675" i="6"/>
  <c r="A1676" i="6"/>
  <c r="A1677" i="6"/>
  <c r="A1678" i="6"/>
  <c r="A1679" i="6"/>
  <c r="A1680" i="6"/>
  <c r="A1681" i="6"/>
  <c r="A1682" i="6"/>
  <c r="A1683" i="6"/>
  <c r="A1684" i="6"/>
  <c r="A1685" i="6"/>
  <c r="A1686" i="6"/>
  <c r="A1687" i="6"/>
  <c r="A1688" i="6"/>
  <c r="A1689" i="6"/>
  <c r="A1690" i="6"/>
  <c r="A1691" i="6"/>
  <c r="A1692" i="6"/>
  <c r="A1693" i="6"/>
  <c r="A1694" i="6"/>
  <c r="A1695" i="6"/>
  <c r="A1696" i="6"/>
  <c r="A1697" i="6"/>
  <c r="A1698" i="6"/>
  <c r="A1699" i="6"/>
  <c r="A1700" i="6"/>
  <c r="A1701" i="6"/>
  <c r="A1702" i="6"/>
  <c r="A1703" i="6"/>
  <c r="A1704" i="6"/>
  <c r="A1705" i="6"/>
  <c r="A1706" i="6"/>
  <c r="A1707" i="6"/>
  <c r="A1708" i="6"/>
  <c r="A1709" i="6"/>
  <c r="A1710" i="6"/>
  <c r="A1711" i="6"/>
  <c r="A1712" i="6"/>
  <c r="A1713" i="6"/>
  <c r="A1714" i="6"/>
  <c r="A1715" i="6"/>
  <c r="A1716" i="6"/>
  <c r="A1717" i="6"/>
  <c r="A1718" i="6"/>
  <c r="A1719" i="6"/>
  <c r="A1720" i="6"/>
  <c r="A1721" i="6"/>
  <c r="A1722" i="6"/>
  <c r="A1723" i="6"/>
  <c r="A1724" i="6"/>
  <c r="A1725" i="6"/>
  <c r="A1726" i="6"/>
  <c r="A1727" i="6"/>
  <c r="A1728" i="6"/>
  <c r="A1729" i="6"/>
  <c r="A1730" i="6"/>
  <c r="A1731" i="6"/>
  <c r="A1732" i="6"/>
  <c r="A1733" i="6"/>
  <c r="A1734" i="6"/>
  <c r="A1735" i="6"/>
  <c r="A1736" i="6"/>
  <c r="A1737" i="6"/>
  <c r="A1738" i="6"/>
  <c r="A1739" i="6"/>
  <c r="A1740" i="6"/>
  <c r="A1741" i="6"/>
  <c r="A1742" i="6"/>
  <c r="A1743" i="6"/>
  <c r="A1744" i="6"/>
  <c r="A1745" i="6"/>
  <c r="A1746" i="6"/>
  <c r="A1747" i="6"/>
  <c r="A1748" i="6"/>
  <c r="A1749" i="6"/>
  <c r="A1750" i="6"/>
  <c r="A1751" i="6"/>
  <c r="A1752" i="6"/>
  <c r="A1753" i="6"/>
  <c r="A1754" i="6"/>
  <c r="A1755" i="6"/>
  <c r="A1756" i="6"/>
  <c r="A1757" i="6"/>
  <c r="A1758" i="6"/>
  <c r="A1759" i="6"/>
  <c r="A1760" i="6"/>
  <c r="A1761" i="6"/>
  <c r="A1762" i="6"/>
  <c r="A1763" i="6"/>
  <c r="A1764" i="6"/>
  <c r="A1765" i="6"/>
  <c r="A1766" i="6"/>
  <c r="A1767" i="6"/>
  <c r="A1768" i="6"/>
  <c r="A1769" i="6"/>
  <c r="A1770" i="6"/>
  <c r="A1771" i="6"/>
  <c r="A1772" i="6"/>
  <c r="A1773" i="6"/>
  <c r="A1774" i="6"/>
  <c r="A1775" i="6"/>
  <c r="A1776" i="6"/>
  <c r="A1777" i="6"/>
  <c r="A1778" i="6"/>
  <c r="A1779" i="6"/>
  <c r="A1780" i="6"/>
  <c r="A1781" i="6"/>
  <c r="A1782" i="6"/>
  <c r="A1783" i="6"/>
  <c r="A1784" i="6"/>
  <c r="A1785" i="6"/>
  <c r="A1786" i="6"/>
  <c r="A1787" i="6"/>
  <c r="A1788" i="6"/>
  <c r="A1789" i="6"/>
  <c r="A1790" i="6"/>
  <c r="A1791" i="6"/>
  <c r="A1792" i="6"/>
  <c r="A1793" i="6"/>
  <c r="A1794" i="6"/>
  <c r="A1795" i="6"/>
  <c r="A1796" i="6"/>
  <c r="A1797" i="6"/>
  <c r="A1798" i="6"/>
  <c r="A1799" i="6"/>
  <c r="A1800" i="6"/>
  <c r="A1801" i="6"/>
  <c r="A1802" i="6"/>
  <c r="A1803" i="6"/>
  <c r="A1804" i="6"/>
  <c r="A1805" i="6"/>
  <c r="A1806" i="6"/>
  <c r="A1807" i="6"/>
  <c r="A1808" i="6"/>
  <c r="A1809" i="6"/>
  <c r="A1810" i="6"/>
  <c r="A1811" i="6"/>
  <c r="A1812" i="6"/>
  <c r="A1813" i="6"/>
  <c r="A1814" i="6"/>
  <c r="A1815" i="6"/>
  <c r="A1816" i="6"/>
  <c r="A1817" i="6"/>
  <c r="A1818" i="6"/>
  <c r="A1819" i="6"/>
  <c r="A1820" i="6"/>
  <c r="A1821" i="6"/>
  <c r="A1822" i="6"/>
  <c r="A1823" i="6"/>
  <c r="A1824" i="6"/>
  <c r="A1825" i="6"/>
  <c r="A1826" i="6"/>
  <c r="A1827" i="6"/>
  <c r="A1828" i="6"/>
  <c r="A1829" i="6"/>
  <c r="A1830" i="6"/>
  <c r="A1831" i="6"/>
  <c r="A1832" i="6"/>
  <c r="A1833" i="6"/>
  <c r="A1834" i="6"/>
  <c r="A1835" i="6"/>
  <c r="A1836" i="6"/>
  <c r="A1837" i="6"/>
  <c r="A1838" i="6"/>
  <c r="A1839" i="6"/>
  <c r="A1840" i="6"/>
  <c r="A1841" i="6"/>
  <c r="A1842" i="6"/>
  <c r="A1843" i="6"/>
  <c r="A1844" i="6"/>
  <c r="A1845" i="6"/>
  <c r="A1846" i="6"/>
  <c r="A1847" i="6"/>
  <c r="A1848" i="6"/>
  <c r="A1849" i="6"/>
  <c r="A1850" i="6"/>
  <c r="A1851" i="6"/>
  <c r="A1852" i="6"/>
  <c r="A1853" i="6"/>
  <c r="A1854" i="6"/>
  <c r="A1855" i="6"/>
  <c r="A1856" i="6"/>
  <c r="A1857" i="6"/>
  <c r="A1858" i="6"/>
  <c r="A1859" i="6"/>
  <c r="A1860" i="6"/>
  <c r="A1861" i="6"/>
  <c r="A1862" i="6"/>
  <c r="A1863" i="6"/>
  <c r="A1864" i="6"/>
  <c r="A1865" i="6"/>
  <c r="A1866" i="6"/>
  <c r="A1867" i="6"/>
  <c r="A1868" i="6"/>
  <c r="A1869" i="6"/>
  <c r="A1870" i="6"/>
  <c r="A1871" i="6"/>
  <c r="A1872" i="6"/>
  <c r="A1873" i="6"/>
  <c r="A1874" i="6"/>
  <c r="A1875" i="6"/>
  <c r="A1876" i="6"/>
  <c r="A1877" i="6"/>
  <c r="A1878" i="6"/>
  <c r="A1879" i="6"/>
  <c r="A1880" i="6"/>
  <c r="A1881" i="6"/>
  <c r="A1882" i="6"/>
  <c r="A1883" i="6"/>
  <c r="A1884" i="6"/>
  <c r="A1885" i="6"/>
  <c r="A1886" i="6"/>
  <c r="A1887" i="6"/>
  <c r="A1888" i="6"/>
  <c r="A1889" i="6"/>
  <c r="A1890" i="6"/>
  <c r="A1891" i="6"/>
  <c r="A1892" i="6"/>
  <c r="A1893" i="6"/>
  <c r="A1894" i="6"/>
  <c r="A1895" i="6"/>
  <c r="A1896" i="6"/>
  <c r="A1897" i="6"/>
  <c r="A1898" i="6"/>
  <c r="A1899" i="6"/>
  <c r="A1900" i="6"/>
  <c r="A1901" i="6"/>
  <c r="A1902" i="6"/>
  <c r="A1903" i="6"/>
  <c r="A1904" i="6"/>
  <c r="A1905" i="6"/>
  <c r="A1906" i="6"/>
  <c r="A1907" i="6"/>
  <c r="A1908" i="6"/>
  <c r="A1909" i="6"/>
  <c r="A1910" i="6"/>
  <c r="A1911" i="6"/>
  <c r="A1912" i="6"/>
  <c r="A1913" i="6"/>
  <c r="A1914" i="6"/>
  <c r="A1915" i="6"/>
  <c r="A1916" i="6"/>
  <c r="A1917" i="6"/>
  <c r="A1918" i="6"/>
  <c r="A1919" i="6"/>
  <c r="A1920" i="6"/>
  <c r="A1921" i="6"/>
  <c r="A1922" i="6"/>
  <c r="A1923" i="6"/>
  <c r="A1924" i="6"/>
  <c r="A1925" i="6"/>
  <c r="A1926" i="6"/>
  <c r="A1927" i="6"/>
  <c r="A1928" i="6"/>
  <c r="A1929" i="6"/>
  <c r="A1930" i="6"/>
  <c r="A1931" i="6"/>
  <c r="A1932" i="6"/>
  <c r="A1933" i="6"/>
  <c r="A1934" i="6"/>
  <c r="A1935" i="6"/>
  <c r="A1936" i="6"/>
  <c r="A1937" i="6"/>
  <c r="A1938" i="6"/>
  <c r="A1939" i="6"/>
  <c r="A1940" i="6"/>
  <c r="A1941" i="6"/>
  <c r="A1942" i="6"/>
  <c r="A1943" i="6"/>
  <c r="A1944" i="6"/>
  <c r="A1945" i="6"/>
  <c r="A1946" i="6"/>
  <c r="A1947" i="6"/>
  <c r="A1948" i="6"/>
  <c r="A1949" i="6"/>
  <c r="A1950" i="6"/>
  <c r="A1951" i="6"/>
  <c r="A1952" i="6"/>
  <c r="A1953" i="6"/>
  <c r="A1954" i="6"/>
  <c r="A1955" i="6"/>
  <c r="A1956" i="6"/>
  <c r="A1957" i="6"/>
  <c r="A1958" i="6"/>
  <c r="A1959" i="6"/>
  <c r="A1960" i="6"/>
  <c r="A1961" i="6"/>
  <c r="A1962" i="6"/>
  <c r="A1963" i="6"/>
  <c r="A1964" i="6"/>
  <c r="A1965" i="6"/>
  <c r="A1966" i="6"/>
  <c r="A1967" i="6"/>
  <c r="A1968" i="6"/>
  <c r="A1969" i="6"/>
  <c r="A1970" i="6"/>
  <c r="A1971" i="6"/>
  <c r="A1972" i="6"/>
  <c r="A1973" i="6"/>
  <c r="A1974" i="6"/>
  <c r="A1975" i="6"/>
  <c r="A1976" i="6"/>
  <c r="A1977" i="6"/>
  <c r="A1978" i="6"/>
  <c r="A1979" i="6"/>
  <c r="A1980" i="6"/>
  <c r="A1981" i="6"/>
  <c r="A1982" i="6"/>
  <c r="A1983" i="6"/>
  <c r="A1984" i="6"/>
  <c r="A1985" i="6"/>
  <c r="A1986" i="6"/>
  <c r="A1987" i="6"/>
  <c r="A1988" i="6"/>
  <c r="A1989" i="6"/>
  <c r="A1990" i="6"/>
  <c r="A1991" i="6"/>
  <c r="A1992" i="6"/>
  <c r="A1993" i="6"/>
  <c r="A1994" i="6"/>
  <c r="A1995" i="6"/>
  <c r="A1996" i="6"/>
  <c r="A1997" i="6"/>
  <c r="A1998" i="6"/>
  <c r="A1999" i="6"/>
  <c r="A2000" i="6"/>
  <c r="A2001" i="6"/>
  <c r="A2002" i="6"/>
  <c r="A2003" i="6"/>
  <c r="A2004" i="6"/>
  <c r="A2005" i="6"/>
  <c r="A2006" i="6"/>
  <c r="A2007" i="6"/>
  <c r="A2008" i="6"/>
  <c r="A2009" i="6"/>
  <c r="A2010" i="6"/>
  <c r="A2011" i="6"/>
  <c r="A2012" i="6"/>
  <c r="A2013" i="6"/>
  <c r="A2014" i="6"/>
  <c r="A2015" i="6"/>
  <c r="A2016" i="6"/>
  <c r="A2017" i="6"/>
  <c r="A2018" i="6"/>
  <c r="A2019" i="6"/>
  <c r="A2020" i="6"/>
  <c r="A2021" i="6"/>
  <c r="A2022" i="6"/>
  <c r="A2023" i="6"/>
  <c r="A2024" i="6"/>
  <c r="A2025" i="6"/>
  <c r="A2026" i="6"/>
  <c r="A2027" i="6"/>
  <c r="A2028" i="6"/>
  <c r="A2029" i="6"/>
  <c r="A2030" i="6"/>
  <c r="A2031" i="6"/>
  <c r="A2032" i="6"/>
  <c r="A2033" i="6"/>
  <c r="A2034" i="6"/>
  <c r="A2035" i="6"/>
  <c r="A2036" i="6"/>
  <c r="A2037" i="6"/>
  <c r="A2038" i="6"/>
  <c r="A2039" i="6"/>
  <c r="A2040" i="6"/>
  <c r="A2041" i="6"/>
  <c r="A2042" i="6"/>
  <c r="A2043" i="6"/>
  <c r="A2044" i="6"/>
  <c r="A2045" i="6"/>
  <c r="A2046" i="6"/>
  <c r="A2047" i="6"/>
  <c r="A2048" i="6"/>
  <c r="A2049" i="6"/>
  <c r="A2050" i="6"/>
  <c r="A2051" i="6"/>
  <c r="A2052" i="6"/>
  <c r="A2053" i="6"/>
  <c r="A2054" i="6"/>
  <c r="A2055" i="6"/>
  <c r="A2056" i="6"/>
  <c r="A2057" i="6"/>
  <c r="A2058" i="6"/>
  <c r="A2059" i="6"/>
  <c r="A2060" i="6"/>
  <c r="A2061" i="6"/>
  <c r="A2062" i="6"/>
  <c r="A2063" i="6"/>
  <c r="A2064" i="6"/>
  <c r="A2065" i="6"/>
  <c r="A2066" i="6"/>
  <c r="A2067" i="6"/>
  <c r="A2068" i="6"/>
  <c r="A2069" i="6"/>
  <c r="A2070" i="6"/>
  <c r="A2071" i="6"/>
  <c r="A2072" i="6"/>
  <c r="A2073" i="6"/>
  <c r="A2074" i="6"/>
  <c r="A2075" i="6"/>
  <c r="A2076" i="6"/>
  <c r="A2077" i="6"/>
  <c r="A2078" i="6"/>
  <c r="A2079" i="6"/>
  <c r="A2080" i="6"/>
  <c r="A2081" i="6"/>
  <c r="A2082" i="6"/>
  <c r="A2083" i="6"/>
  <c r="A2084" i="6"/>
  <c r="A2085" i="6"/>
  <c r="A2086" i="6"/>
  <c r="A2087" i="6"/>
  <c r="A2088" i="6"/>
  <c r="A2089" i="6"/>
  <c r="A2090" i="6"/>
  <c r="A2091" i="6"/>
  <c r="A2092" i="6"/>
  <c r="A2093" i="6"/>
  <c r="A2094" i="6"/>
  <c r="A2095" i="6"/>
  <c r="A2096" i="6"/>
  <c r="A2097" i="6"/>
  <c r="A2098" i="6"/>
  <c r="A2099" i="6"/>
  <c r="A2100" i="6"/>
  <c r="A2101" i="6"/>
  <c r="A2102" i="6"/>
  <c r="A2103" i="6"/>
  <c r="A2104" i="6"/>
  <c r="A2105" i="6"/>
  <c r="A2106" i="6"/>
  <c r="A2107" i="6"/>
  <c r="A2108" i="6"/>
  <c r="A2109" i="6"/>
  <c r="A2110" i="6"/>
  <c r="A2111" i="6"/>
  <c r="A2112" i="6"/>
  <c r="A2113" i="6"/>
  <c r="A2114" i="6"/>
  <c r="A2115" i="6"/>
  <c r="A2116" i="6"/>
  <c r="A2117" i="6"/>
  <c r="A2118" i="6"/>
  <c r="A2119" i="6"/>
  <c r="A2120" i="6"/>
  <c r="A2121" i="6"/>
  <c r="A2122" i="6"/>
  <c r="A2123" i="6"/>
  <c r="A2124" i="6"/>
  <c r="A2125" i="6"/>
  <c r="A2126" i="6"/>
  <c r="A2127" i="6"/>
  <c r="A2128" i="6"/>
  <c r="A2129" i="6"/>
  <c r="A2130" i="6"/>
  <c r="A2131" i="6"/>
  <c r="A2132" i="6"/>
  <c r="A2133" i="6"/>
  <c r="A2134" i="6"/>
  <c r="A2135" i="6"/>
  <c r="A2136" i="6"/>
  <c r="A2137" i="6"/>
  <c r="A2138" i="6"/>
  <c r="A2139" i="6"/>
  <c r="A2140" i="6"/>
  <c r="A2141" i="6"/>
  <c r="A2142" i="6"/>
  <c r="A2143" i="6"/>
  <c r="A2144" i="6"/>
  <c r="A2145" i="6"/>
  <c r="A2146" i="6"/>
  <c r="A2147" i="6"/>
  <c r="A2148" i="6"/>
  <c r="A2149" i="6"/>
  <c r="A2150" i="6"/>
  <c r="A2151" i="6"/>
  <c r="A2152" i="6"/>
  <c r="A2153" i="6"/>
  <c r="A2154" i="6"/>
  <c r="A2155" i="6"/>
  <c r="A2156" i="6"/>
  <c r="A2157" i="6"/>
  <c r="A2158" i="6"/>
  <c r="A2159" i="6"/>
  <c r="A2160" i="6"/>
  <c r="A2161" i="6"/>
  <c r="A2162" i="6"/>
  <c r="A2163" i="6"/>
  <c r="A2164" i="6"/>
  <c r="A2165" i="6"/>
  <c r="A2166" i="6"/>
  <c r="A2167" i="6"/>
  <c r="A2168" i="6"/>
  <c r="A2169" i="6"/>
  <c r="A2170" i="6"/>
  <c r="A2171" i="6"/>
  <c r="A2172" i="6"/>
  <c r="A2173" i="6"/>
  <c r="A2174" i="6"/>
  <c r="A2175" i="6"/>
  <c r="A2176" i="6"/>
  <c r="A2177" i="6"/>
  <c r="A2178" i="6"/>
  <c r="A2179" i="6"/>
  <c r="A2180" i="6"/>
  <c r="A2181" i="6"/>
  <c r="A2182" i="6"/>
  <c r="A2183" i="6"/>
  <c r="A2184" i="6"/>
  <c r="A2185" i="6"/>
  <c r="A2186" i="6"/>
  <c r="A2187" i="6"/>
  <c r="A2188" i="6"/>
  <c r="A2189" i="6"/>
  <c r="A2190" i="6"/>
  <c r="A2191" i="6"/>
  <c r="A2192" i="6"/>
  <c r="A2193" i="6"/>
  <c r="A2194" i="6"/>
  <c r="A2195" i="6"/>
  <c r="A2196" i="6"/>
  <c r="A2197" i="6"/>
  <c r="A2198" i="6"/>
  <c r="A2199" i="6"/>
  <c r="A2200" i="6"/>
  <c r="A2201" i="6"/>
  <c r="A2202" i="6"/>
  <c r="A2203" i="6"/>
  <c r="A2204" i="6"/>
  <c r="A2205" i="6"/>
  <c r="A2206" i="6"/>
  <c r="A2207" i="6"/>
  <c r="A2208" i="6"/>
  <c r="A2209" i="6"/>
  <c r="A2210" i="6"/>
  <c r="A2211" i="6"/>
  <c r="A2212" i="6"/>
  <c r="A2213" i="6"/>
  <c r="A2214" i="6"/>
  <c r="A2215" i="6"/>
  <c r="A2216" i="6"/>
  <c r="A2217" i="6"/>
  <c r="A2218" i="6"/>
  <c r="A2219" i="6"/>
  <c r="A2220" i="6"/>
  <c r="A2221" i="6"/>
  <c r="A2222" i="6"/>
  <c r="A2223" i="6"/>
  <c r="A2224" i="6"/>
  <c r="A2225" i="6"/>
  <c r="A2226" i="6"/>
  <c r="A2227" i="6"/>
  <c r="A2228" i="6"/>
  <c r="A2229" i="6"/>
  <c r="A2230" i="6"/>
  <c r="A2231" i="6"/>
  <c r="A2232" i="6"/>
  <c r="A2233" i="6"/>
  <c r="A2234" i="6"/>
  <c r="A2235" i="6"/>
  <c r="A2236" i="6"/>
  <c r="A2237" i="6"/>
  <c r="A2238" i="6"/>
  <c r="A2239" i="6"/>
  <c r="A2240" i="6"/>
  <c r="A2241" i="6"/>
  <c r="A2242" i="6"/>
  <c r="A2243" i="6"/>
  <c r="A2244" i="6"/>
  <c r="A2245" i="6"/>
  <c r="A2246" i="6"/>
  <c r="A2247" i="6"/>
  <c r="A2248" i="6"/>
  <c r="A2249" i="6"/>
  <c r="A2250" i="6"/>
  <c r="A2251" i="6"/>
  <c r="A2252" i="6"/>
  <c r="A2253" i="6"/>
  <c r="A2254" i="6"/>
  <c r="A2255" i="6"/>
  <c r="A2256" i="6"/>
  <c r="A2257" i="6"/>
  <c r="A2258" i="6"/>
  <c r="A2259" i="6"/>
  <c r="A2260" i="6"/>
  <c r="A2261" i="6"/>
  <c r="A2262" i="6"/>
  <c r="A2263" i="6"/>
  <c r="A2264" i="6"/>
  <c r="A2265" i="6"/>
  <c r="A2266" i="6"/>
  <c r="A2267" i="6"/>
  <c r="A2268" i="6"/>
  <c r="A2269" i="6"/>
  <c r="A2270" i="6"/>
  <c r="A2271" i="6"/>
  <c r="A2272" i="6"/>
  <c r="A2273" i="6"/>
  <c r="A2274" i="6"/>
  <c r="A2275" i="6"/>
  <c r="A2276" i="6"/>
  <c r="A2277" i="6"/>
  <c r="A2278" i="6"/>
  <c r="A2279" i="6"/>
  <c r="A2280" i="6"/>
  <c r="A2281" i="6"/>
  <c r="A2282" i="6"/>
  <c r="A2283" i="6"/>
  <c r="A2284" i="6"/>
  <c r="A2285" i="6"/>
  <c r="A2286" i="6"/>
  <c r="A2287" i="6"/>
  <c r="A2288" i="6"/>
  <c r="A2289" i="6"/>
  <c r="A2290" i="6"/>
  <c r="A2291" i="6"/>
  <c r="A2292" i="6"/>
  <c r="A2293" i="6"/>
  <c r="A2294" i="6"/>
  <c r="A2295" i="6"/>
  <c r="A2296" i="6"/>
  <c r="A2297" i="6"/>
  <c r="A2298" i="6"/>
  <c r="A2299" i="6"/>
  <c r="A2300" i="6"/>
  <c r="A2301" i="6"/>
  <c r="A2302" i="6"/>
  <c r="A2303" i="6"/>
  <c r="A2304" i="6"/>
  <c r="A2305" i="6"/>
  <c r="A2306" i="6"/>
  <c r="A2307" i="6"/>
  <c r="A2308" i="6"/>
  <c r="A2309" i="6"/>
  <c r="A2310" i="6"/>
  <c r="A2311" i="6"/>
  <c r="A2312" i="6"/>
  <c r="A2313" i="6"/>
  <c r="A2314" i="6"/>
  <c r="A2315" i="6"/>
  <c r="A2316" i="6"/>
  <c r="A2317" i="6"/>
  <c r="A2318" i="6"/>
  <c r="A2319" i="6"/>
  <c r="A2320" i="6"/>
  <c r="A2321" i="6"/>
  <c r="A2322" i="6"/>
  <c r="A2323" i="6"/>
  <c r="A2324" i="6"/>
  <c r="A2325" i="6"/>
  <c r="A2326" i="6"/>
  <c r="A2327" i="6"/>
  <c r="A2328" i="6"/>
  <c r="A2329" i="6"/>
  <c r="A2330" i="6"/>
  <c r="A2331" i="6"/>
  <c r="A2332" i="6"/>
  <c r="A2333" i="6"/>
  <c r="A2334" i="6"/>
  <c r="A2335" i="6"/>
  <c r="A2336" i="6"/>
  <c r="A2337" i="6"/>
  <c r="A2338" i="6"/>
  <c r="A2339" i="6"/>
  <c r="A2340" i="6"/>
  <c r="A2341" i="6"/>
  <c r="A2342" i="6"/>
  <c r="A2343" i="6"/>
  <c r="A2344" i="6"/>
  <c r="A2345" i="6"/>
  <c r="A2346" i="6"/>
  <c r="A2347" i="6"/>
  <c r="A2348" i="6"/>
  <c r="A2349" i="6"/>
  <c r="A2350" i="6"/>
  <c r="A2351" i="6"/>
  <c r="A2352" i="6"/>
  <c r="A2353" i="6"/>
  <c r="A2354" i="6"/>
  <c r="A2355" i="6"/>
  <c r="A2356" i="6"/>
  <c r="A2357" i="6"/>
  <c r="A2358" i="6"/>
  <c r="A2359" i="6"/>
  <c r="A2360" i="6"/>
  <c r="A2361" i="6"/>
  <c r="A2362" i="6"/>
  <c r="A2363" i="6"/>
  <c r="A2364" i="6"/>
  <c r="A2365" i="6"/>
  <c r="A2366" i="6"/>
  <c r="A2367" i="6"/>
  <c r="A2368" i="6"/>
  <c r="A2369" i="6"/>
  <c r="A2370" i="6"/>
  <c r="A2371" i="6"/>
  <c r="A2372" i="6"/>
  <c r="A2373" i="6"/>
  <c r="A2374" i="6"/>
  <c r="A2375" i="6"/>
  <c r="A2376" i="6"/>
  <c r="A2377" i="6"/>
  <c r="A2378" i="6"/>
  <c r="A2379" i="6"/>
  <c r="A2380" i="6"/>
  <c r="A2381" i="6"/>
  <c r="A2382" i="6"/>
  <c r="A2383" i="6"/>
  <c r="A2384" i="6"/>
  <c r="A2385" i="6"/>
  <c r="A2386" i="6"/>
  <c r="A2387" i="6"/>
  <c r="A2388" i="6"/>
  <c r="A2389" i="6"/>
  <c r="A2390" i="6"/>
  <c r="A2391" i="6"/>
  <c r="A2392" i="6"/>
  <c r="A2393" i="6"/>
  <c r="A2394" i="6"/>
  <c r="A2395" i="6"/>
  <c r="A2396" i="6"/>
  <c r="A2397" i="6"/>
  <c r="A2398" i="6"/>
  <c r="A2399" i="6"/>
  <c r="A2400" i="6"/>
  <c r="A2401" i="6"/>
  <c r="A2402" i="6"/>
  <c r="A2403" i="6"/>
  <c r="A2404" i="6"/>
  <c r="A2405" i="6"/>
  <c r="A2406" i="6"/>
  <c r="A2407" i="6"/>
  <c r="A2408" i="6"/>
  <c r="A2409" i="6"/>
  <c r="A2410" i="6"/>
  <c r="A2411" i="6"/>
  <c r="A2412" i="6"/>
  <c r="A2413" i="6"/>
  <c r="A2414" i="6"/>
  <c r="A2415" i="6"/>
  <c r="A2416" i="6"/>
  <c r="A2417" i="6"/>
  <c r="A2418" i="6"/>
  <c r="A2419" i="6"/>
  <c r="A2420" i="6"/>
  <c r="A2421" i="6"/>
  <c r="A2422" i="6"/>
  <c r="A2423" i="6"/>
  <c r="A2424" i="6"/>
  <c r="A2425" i="6"/>
  <c r="A2426" i="6"/>
  <c r="A2427" i="6"/>
  <c r="A2428" i="6"/>
  <c r="A2429" i="6"/>
  <c r="A2430" i="6"/>
  <c r="A2431" i="6"/>
  <c r="A2432" i="6"/>
  <c r="A2433" i="6"/>
  <c r="A2434" i="6"/>
  <c r="A2435" i="6"/>
  <c r="A2436" i="6"/>
  <c r="A2437" i="6"/>
  <c r="A2438" i="6"/>
  <c r="A2439" i="6"/>
  <c r="A2440" i="6"/>
  <c r="A2441" i="6"/>
  <c r="A2442" i="6"/>
  <c r="A2443" i="6"/>
  <c r="A2444" i="6"/>
  <c r="A2445" i="6"/>
  <c r="A2446" i="6"/>
  <c r="A2447" i="6"/>
  <c r="A2448" i="6"/>
  <c r="A2449" i="6"/>
  <c r="A2450" i="6"/>
  <c r="A2451" i="6"/>
  <c r="A2452" i="6"/>
  <c r="A2453" i="6"/>
  <c r="A2454" i="6"/>
  <c r="A2455" i="6"/>
  <c r="A2456" i="6"/>
  <c r="A2457" i="6"/>
  <c r="A2458" i="6"/>
  <c r="A2459" i="6"/>
  <c r="A2460" i="6"/>
  <c r="A2461" i="6"/>
  <c r="A2462" i="6"/>
  <c r="A2463" i="6"/>
  <c r="A2464" i="6"/>
  <c r="A2465" i="6"/>
  <c r="A2466" i="6"/>
  <c r="A2467" i="6"/>
  <c r="A2468" i="6"/>
  <c r="A2469" i="6"/>
  <c r="A2470" i="6"/>
  <c r="A2471" i="6"/>
  <c r="A2472" i="6"/>
  <c r="A2473" i="6"/>
  <c r="A2474" i="6"/>
  <c r="A2475" i="6"/>
  <c r="A2476" i="6"/>
  <c r="A2477" i="6"/>
  <c r="A2478" i="6"/>
  <c r="A2479" i="6"/>
  <c r="A2480" i="6"/>
  <c r="A2481" i="6"/>
  <c r="A2482" i="6"/>
  <c r="A2483" i="6"/>
  <c r="A2484" i="6"/>
  <c r="A2485" i="6"/>
  <c r="A2486" i="6"/>
  <c r="A2487" i="6"/>
  <c r="A2488" i="6"/>
  <c r="A2489" i="6"/>
  <c r="A2490" i="6"/>
  <c r="A2491" i="6"/>
  <c r="A2492" i="6"/>
  <c r="A2493" i="6"/>
  <c r="A2494" i="6"/>
  <c r="A2495" i="6"/>
  <c r="A2496" i="6"/>
  <c r="A2497" i="6"/>
  <c r="A2498" i="6"/>
  <c r="A2499" i="6"/>
  <c r="A2500" i="6"/>
  <c r="A2501" i="6"/>
  <c r="A2502" i="6"/>
  <c r="A2503" i="6"/>
  <c r="A2504" i="6"/>
  <c r="A2505" i="6"/>
  <c r="A2506" i="6"/>
  <c r="A2507" i="6"/>
  <c r="A2508" i="6"/>
  <c r="A2509" i="6"/>
  <c r="A2510" i="6"/>
  <c r="A2511" i="6"/>
  <c r="A2512" i="6"/>
  <c r="A2513" i="6"/>
  <c r="A2514" i="6"/>
  <c r="A2515" i="6"/>
  <c r="A2516" i="6"/>
  <c r="A2517" i="6"/>
  <c r="A2518" i="6"/>
  <c r="A2519" i="6"/>
  <c r="A2520" i="6"/>
  <c r="A2521" i="6"/>
  <c r="A2522" i="6"/>
  <c r="A2523" i="6"/>
  <c r="A2524" i="6"/>
  <c r="A2525" i="6"/>
  <c r="A2526" i="6"/>
  <c r="A2527" i="6"/>
  <c r="A2528" i="6"/>
  <c r="A2529" i="6"/>
  <c r="A2530" i="6"/>
  <c r="A2531" i="6"/>
  <c r="A2532" i="6"/>
  <c r="A2533" i="6"/>
  <c r="A2534" i="6"/>
  <c r="A2535" i="6"/>
  <c r="A2536" i="6"/>
  <c r="A2537" i="6"/>
  <c r="A2538" i="6"/>
  <c r="A2539" i="6"/>
  <c r="A2540" i="6"/>
  <c r="A2541" i="6"/>
  <c r="A2542" i="6"/>
  <c r="A2543" i="6"/>
  <c r="A2544" i="6"/>
  <c r="A2545" i="6"/>
  <c r="A2546" i="6"/>
  <c r="A2547" i="6"/>
  <c r="A2548" i="6"/>
  <c r="A2549" i="6"/>
  <c r="A2550" i="6"/>
  <c r="A2551" i="6"/>
  <c r="A2552" i="6"/>
  <c r="A2553" i="6"/>
  <c r="A2554" i="6"/>
  <c r="A2555" i="6"/>
  <c r="A2556" i="6"/>
  <c r="A2557" i="6"/>
  <c r="A2558" i="6"/>
  <c r="A2559" i="6"/>
  <c r="A2560" i="6"/>
  <c r="A2561" i="6"/>
  <c r="A2562" i="6"/>
  <c r="A2563" i="6"/>
  <c r="A2564" i="6"/>
  <c r="A2565" i="6"/>
  <c r="A2566" i="6"/>
  <c r="A2567" i="6"/>
  <c r="A2568" i="6"/>
  <c r="A2569" i="6"/>
  <c r="A2570" i="6"/>
  <c r="A2571" i="6"/>
  <c r="A2572" i="6"/>
  <c r="A2573" i="6"/>
  <c r="A2574" i="6"/>
  <c r="A2575" i="6"/>
  <c r="A2576" i="6"/>
  <c r="A2577" i="6"/>
  <c r="A2578" i="6"/>
  <c r="A2579" i="6"/>
  <c r="A2580" i="6"/>
  <c r="A2581" i="6"/>
  <c r="A2582" i="6"/>
  <c r="A2583" i="6"/>
  <c r="A2584" i="6"/>
  <c r="A2585" i="6"/>
  <c r="A2586" i="6"/>
  <c r="A2587" i="6"/>
  <c r="A2588" i="6"/>
  <c r="A2589" i="6"/>
  <c r="A2590" i="6"/>
  <c r="A2591" i="6"/>
  <c r="A2592" i="6"/>
  <c r="A2593" i="6"/>
  <c r="A2594" i="6"/>
  <c r="A2595" i="6"/>
  <c r="A2596" i="6"/>
  <c r="A2597" i="6"/>
  <c r="A2598" i="6"/>
  <c r="A2599" i="6"/>
  <c r="A2600" i="6"/>
  <c r="A2601" i="6"/>
  <c r="A2602" i="6"/>
  <c r="A2603" i="6"/>
  <c r="A2604" i="6"/>
  <c r="A2605" i="6"/>
  <c r="A2606" i="6"/>
  <c r="A2607" i="6"/>
  <c r="A2608" i="6"/>
  <c r="A2609" i="6"/>
  <c r="A2610" i="6"/>
  <c r="A2611" i="6"/>
  <c r="A2612" i="6"/>
  <c r="A2613" i="6"/>
  <c r="A2614" i="6"/>
  <c r="A2615" i="6"/>
  <c r="A2616" i="6"/>
  <c r="A2617" i="6"/>
  <c r="A2618" i="6"/>
  <c r="A2619" i="6"/>
  <c r="A2620" i="6"/>
  <c r="A2621" i="6"/>
  <c r="A2622" i="6"/>
  <c r="A2623" i="6"/>
  <c r="A2624" i="6"/>
  <c r="A2625" i="6"/>
  <c r="A2626" i="6"/>
  <c r="A2627" i="6"/>
  <c r="A2628" i="6"/>
  <c r="A2629" i="6"/>
  <c r="A2630" i="6"/>
  <c r="A2631" i="6"/>
  <c r="A2632" i="6"/>
  <c r="A2633" i="6"/>
  <c r="A2634" i="6"/>
  <c r="A2635" i="6"/>
  <c r="A2636" i="6"/>
  <c r="A2637" i="6"/>
  <c r="A2638" i="6"/>
  <c r="A2639" i="6"/>
  <c r="A2640" i="6"/>
  <c r="A2641" i="6"/>
  <c r="A2642" i="6"/>
  <c r="A2643" i="6"/>
  <c r="A2644" i="6"/>
  <c r="A2645" i="6"/>
  <c r="A2646" i="6"/>
  <c r="A2647" i="6"/>
  <c r="A2648" i="6"/>
  <c r="A2649" i="6"/>
  <c r="A2650" i="6"/>
  <c r="A2651" i="6"/>
  <c r="A2652" i="6"/>
  <c r="A2653" i="6"/>
  <c r="A2654" i="6"/>
  <c r="A2655" i="6"/>
  <c r="A2656" i="6"/>
  <c r="A2657" i="6"/>
  <c r="A2658" i="6"/>
  <c r="A2659" i="6"/>
  <c r="A2660" i="6"/>
  <c r="A2661" i="6"/>
  <c r="A2662" i="6"/>
  <c r="A2663" i="6"/>
  <c r="A2664" i="6"/>
  <c r="A2665" i="6"/>
  <c r="A2666" i="6"/>
  <c r="A2667" i="6"/>
  <c r="A2668" i="6"/>
  <c r="A2669" i="6"/>
  <c r="A2670" i="6"/>
  <c r="A2671" i="6"/>
  <c r="A2672" i="6"/>
  <c r="A2673" i="6"/>
  <c r="A2674" i="6"/>
  <c r="A2675" i="6"/>
  <c r="A2676" i="6"/>
  <c r="A2677" i="6"/>
  <c r="A2678" i="6"/>
  <c r="A2679" i="6"/>
  <c r="A2680" i="6"/>
  <c r="A2681" i="6"/>
  <c r="A2682" i="6"/>
  <c r="A2683" i="6"/>
  <c r="A2684" i="6"/>
  <c r="A2685" i="6"/>
  <c r="A2686" i="6"/>
  <c r="A2687" i="6"/>
  <c r="A2688" i="6"/>
  <c r="A2689" i="6"/>
  <c r="A2690" i="6"/>
  <c r="A2691" i="6"/>
  <c r="A2692" i="6"/>
  <c r="A2693" i="6"/>
  <c r="A2694" i="6"/>
  <c r="A2695" i="6"/>
  <c r="A2696" i="6"/>
  <c r="A2697" i="6"/>
  <c r="A2698" i="6"/>
  <c r="A2699" i="6"/>
  <c r="A2700" i="6"/>
  <c r="A2701" i="6"/>
  <c r="A2702" i="6"/>
  <c r="A2703" i="6"/>
  <c r="A2704" i="6"/>
  <c r="A2705" i="6"/>
  <c r="A2706" i="6"/>
  <c r="A2707" i="6"/>
  <c r="A2708" i="6"/>
  <c r="A2709" i="6"/>
  <c r="A2710" i="6"/>
  <c r="A2711" i="6"/>
  <c r="A2712" i="6"/>
  <c r="A2713" i="6"/>
  <c r="A2714" i="6"/>
  <c r="A2715" i="6"/>
  <c r="A2716" i="6"/>
  <c r="A2717" i="6"/>
  <c r="A2718" i="6"/>
  <c r="A2719" i="6"/>
  <c r="A2720" i="6"/>
  <c r="A2721" i="6"/>
  <c r="A2722" i="6"/>
  <c r="A2723" i="6"/>
  <c r="A2724" i="6"/>
  <c r="A2725" i="6"/>
  <c r="A2726" i="6"/>
  <c r="A2727" i="6"/>
  <c r="A2728" i="6"/>
  <c r="A2729" i="6"/>
  <c r="A2730" i="6"/>
  <c r="A2731" i="6"/>
  <c r="A2732" i="6"/>
  <c r="A2733" i="6"/>
  <c r="A2734" i="6"/>
  <c r="A2735" i="6"/>
  <c r="A2736" i="6"/>
  <c r="A2737" i="6"/>
  <c r="A2738" i="6"/>
  <c r="A2739" i="6"/>
  <c r="A2740" i="6"/>
  <c r="A2741" i="6"/>
  <c r="A2742" i="6"/>
  <c r="A2743" i="6"/>
  <c r="A2744" i="6"/>
  <c r="A2745" i="6"/>
  <c r="A2746" i="6"/>
  <c r="A2747" i="6"/>
  <c r="A2748" i="6"/>
  <c r="A2749" i="6"/>
  <c r="A2750" i="6"/>
  <c r="A2751" i="6"/>
  <c r="A2752" i="6"/>
  <c r="A2753" i="6"/>
  <c r="A2754" i="6"/>
  <c r="A2755" i="6"/>
  <c r="A2756" i="6"/>
  <c r="A2757" i="6"/>
  <c r="A2758" i="6"/>
  <c r="A2759" i="6"/>
  <c r="A2760" i="6"/>
  <c r="A2761" i="6"/>
  <c r="A2762" i="6"/>
  <c r="A2763" i="6"/>
  <c r="A2764" i="6"/>
  <c r="A2765" i="6"/>
  <c r="A2766" i="6"/>
  <c r="A2767" i="6"/>
  <c r="A2768" i="6"/>
  <c r="A2769" i="6"/>
  <c r="A2770" i="6"/>
  <c r="A2771" i="6"/>
  <c r="A2772" i="6"/>
  <c r="A2773" i="6"/>
  <c r="A2774" i="6"/>
  <c r="A2775" i="6"/>
  <c r="A2776" i="6"/>
  <c r="A2777" i="6"/>
  <c r="A2778" i="6"/>
  <c r="A2779" i="6"/>
  <c r="A2780" i="6"/>
  <c r="A2781" i="6"/>
  <c r="A2782" i="6"/>
  <c r="A2783" i="6"/>
  <c r="A2784" i="6"/>
  <c r="A2785" i="6"/>
  <c r="A2786" i="6"/>
  <c r="A2787" i="6"/>
  <c r="A2788" i="6"/>
  <c r="A2789" i="6"/>
  <c r="A2790" i="6"/>
  <c r="A2791" i="6"/>
  <c r="A2792" i="6"/>
  <c r="A2793" i="6"/>
  <c r="A2794" i="6"/>
  <c r="A2795" i="6"/>
  <c r="A2796" i="6"/>
  <c r="A2797" i="6"/>
  <c r="A2798" i="6"/>
  <c r="A2799" i="6"/>
  <c r="A2800" i="6"/>
  <c r="A2801" i="6"/>
  <c r="A2802" i="6"/>
  <c r="A2803" i="6"/>
  <c r="A2804" i="6"/>
  <c r="A2805" i="6"/>
  <c r="A2806" i="6"/>
  <c r="A2807" i="6"/>
  <c r="A2808" i="6"/>
  <c r="A2809" i="6"/>
  <c r="A2810" i="6"/>
  <c r="A2811" i="6"/>
  <c r="A2812" i="6"/>
  <c r="A2813" i="6"/>
  <c r="A2814" i="6"/>
  <c r="A2815" i="6"/>
  <c r="A2816" i="6"/>
  <c r="A2817" i="6"/>
  <c r="A2818" i="6"/>
  <c r="A2819" i="6"/>
  <c r="A2820" i="6"/>
  <c r="A2821" i="6"/>
  <c r="A2822" i="6"/>
  <c r="A2823" i="6"/>
  <c r="A2824" i="6"/>
  <c r="A2825" i="6"/>
  <c r="A2826" i="6"/>
  <c r="A2827" i="6"/>
  <c r="A2828" i="6"/>
  <c r="A2829" i="6"/>
  <c r="A2830" i="6"/>
  <c r="A2831" i="6"/>
  <c r="A2832" i="6"/>
  <c r="A2833" i="6"/>
  <c r="A5" i="6"/>
  <c r="B6" i="6"/>
  <c r="C6" i="6"/>
  <c r="D6" i="6"/>
  <c r="E6" i="6"/>
  <c r="F6" i="6"/>
  <c r="G6" i="6"/>
  <c r="H6" i="6"/>
  <c r="B7" i="6"/>
  <c r="C7" i="6"/>
  <c r="D7" i="6"/>
  <c r="E7" i="6"/>
  <c r="F7" i="6"/>
  <c r="G7" i="6"/>
  <c r="H7" i="6"/>
  <c r="B8" i="6"/>
  <c r="C8" i="6"/>
  <c r="D8" i="6"/>
  <c r="E8" i="6"/>
  <c r="F8" i="6"/>
  <c r="G8" i="6"/>
  <c r="H8" i="6"/>
  <c r="B9" i="6"/>
  <c r="C9" i="6"/>
  <c r="D9" i="6"/>
  <c r="E9" i="6"/>
  <c r="F9" i="6"/>
  <c r="G9" i="6"/>
  <c r="H9" i="6"/>
  <c r="B10" i="6"/>
  <c r="C10" i="6"/>
  <c r="D10" i="6"/>
  <c r="E10" i="6"/>
  <c r="F10" i="6"/>
  <c r="G10" i="6"/>
  <c r="H10" i="6"/>
  <c r="B11" i="6"/>
  <c r="C11" i="6"/>
  <c r="D11" i="6"/>
  <c r="E11" i="6"/>
  <c r="F11" i="6"/>
  <c r="G11" i="6"/>
  <c r="H11" i="6"/>
  <c r="B12" i="6"/>
  <c r="C12" i="6"/>
  <c r="D12" i="6"/>
  <c r="E12" i="6"/>
  <c r="F12" i="6"/>
  <c r="G12" i="6"/>
  <c r="H12" i="6"/>
  <c r="B13" i="6"/>
  <c r="C13" i="6"/>
  <c r="D13" i="6"/>
  <c r="E13" i="6"/>
  <c r="F13" i="6"/>
  <c r="G13" i="6"/>
  <c r="H13" i="6"/>
  <c r="B14" i="6"/>
  <c r="C14" i="6"/>
  <c r="D14" i="6"/>
  <c r="E14" i="6"/>
  <c r="F14" i="6"/>
  <c r="G14" i="6"/>
  <c r="H14" i="6"/>
  <c r="B15" i="6"/>
  <c r="C15" i="6"/>
  <c r="D15" i="6"/>
  <c r="E15" i="6"/>
  <c r="F15" i="6"/>
  <c r="G15" i="6"/>
  <c r="H15" i="6"/>
  <c r="B16" i="6"/>
  <c r="C16" i="6"/>
  <c r="D16" i="6"/>
  <c r="E16" i="6"/>
  <c r="F16" i="6"/>
  <c r="G16" i="6"/>
  <c r="H16" i="6"/>
  <c r="B17" i="6"/>
  <c r="C17" i="6"/>
  <c r="D17" i="6"/>
  <c r="E17" i="6"/>
  <c r="F17" i="6"/>
  <c r="G17" i="6"/>
  <c r="H17" i="6"/>
  <c r="B18" i="6"/>
  <c r="C18" i="6"/>
  <c r="D18" i="6"/>
  <c r="E18" i="6"/>
  <c r="F18" i="6"/>
  <c r="G18" i="6"/>
  <c r="H18" i="6"/>
  <c r="B19" i="6"/>
  <c r="C19" i="6"/>
  <c r="D19" i="6"/>
  <c r="E19" i="6"/>
  <c r="F19" i="6"/>
  <c r="G19" i="6"/>
  <c r="H19" i="6"/>
  <c r="B20" i="6"/>
  <c r="C20" i="6"/>
  <c r="D20" i="6"/>
  <c r="E20" i="6"/>
  <c r="F20" i="6"/>
  <c r="G20" i="6"/>
  <c r="H20" i="6"/>
  <c r="B21" i="6"/>
  <c r="C21" i="6"/>
  <c r="D21" i="6"/>
  <c r="E21" i="6"/>
  <c r="F21" i="6"/>
  <c r="G21" i="6"/>
  <c r="H21" i="6"/>
  <c r="B22" i="6"/>
  <c r="C22" i="6"/>
  <c r="D22" i="6"/>
  <c r="E22" i="6"/>
  <c r="F22" i="6"/>
  <c r="G22" i="6"/>
  <c r="H22" i="6"/>
  <c r="B23" i="6"/>
  <c r="C23" i="6"/>
  <c r="D23" i="6"/>
  <c r="E23" i="6"/>
  <c r="F23" i="6"/>
  <c r="G23" i="6"/>
  <c r="H23" i="6"/>
  <c r="B24" i="6"/>
  <c r="C24" i="6"/>
  <c r="D24" i="6"/>
  <c r="E24" i="6"/>
  <c r="F24" i="6"/>
  <c r="G24" i="6"/>
  <c r="H24" i="6"/>
  <c r="B25" i="6"/>
  <c r="C25" i="6"/>
  <c r="D25" i="6"/>
  <c r="E25" i="6"/>
  <c r="F25" i="6"/>
  <c r="G25" i="6"/>
  <c r="H25" i="6"/>
  <c r="B26" i="6"/>
  <c r="C26" i="6"/>
  <c r="D26" i="6"/>
  <c r="E26" i="6"/>
  <c r="F26" i="6"/>
  <c r="G26" i="6"/>
  <c r="H26" i="6"/>
  <c r="B27" i="6"/>
  <c r="C27" i="6"/>
  <c r="D27" i="6"/>
  <c r="E27" i="6"/>
  <c r="F27" i="6"/>
  <c r="G27" i="6"/>
  <c r="H27" i="6"/>
  <c r="B28" i="6"/>
  <c r="C28" i="6"/>
  <c r="D28" i="6"/>
  <c r="E28" i="6"/>
  <c r="F28" i="6"/>
  <c r="G28" i="6"/>
  <c r="H28" i="6"/>
  <c r="B29" i="6"/>
  <c r="C29" i="6"/>
  <c r="D29" i="6"/>
  <c r="E29" i="6"/>
  <c r="F29" i="6"/>
  <c r="G29" i="6"/>
  <c r="H29" i="6"/>
  <c r="B30" i="6"/>
  <c r="C30" i="6"/>
  <c r="D30" i="6"/>
  <c r="E30" i="6"/>
  <c r="F30" i="6"/>
  <c r="G30" i="6"/>
  <c r="H30" i="6"/>
  <c r="B31" i="6"/>
  <c r="C31" i="6"/>
  <c r="D31" i="6"/>
  <c r="E31" i="6"/>
  <c r="F31" i="6"/>
  <c r="G31" i="6"/>
  <c r="H31" i="6"/>
  <c r="B32" i="6"/>
  <c r="C32" i="6"/>
  <c r="D32" i="6"/>
  <c r="E32" i="6"/>
  <c r="F32" i="6"/>
  <c r="G32" i="6"/>
  <c r="H32" i="6"/>
  <c r="B33" i="6"/>
  <c r="C33" i="6"/>
  <c r="D33" i="6"/>
  <c r="E33" i="6"/>
  <c r="F33" i="6"/>
  <c r="G33" i="6"/>
  <c r="H33" i="6"/>
  <c r="B34" i="6"/>
  <c r="C34" i="6"/>
  <c r="D34" i="6"/>
  <c r="E34" i="6"/>
  <c r="F34" i="6"/>
  <c r="G34" i="6"/>
  <c r="H34" i="6"/>
  <c r="B35" i="6"/>
  <c r="C35" i="6"/>
  <c r="D35" i="6"/>
  <c r="E35" i="6"/>
  <c r="F35" i="6"/>
  <c r="G35" i="6"/>
  <c r="H35" i="6"/>
  <c r="B36" i="6"/>
  <c r="C36" i="6"/>
  <c r="D36" i="6"/>
  <c r="E36" i="6"/>
  <c r="F36" i="6"/>
  <c r="G36" i="6"/>
  <c r="H36" i="6"/>
  <c r="B37" i="6"/>
  <c r="C37" i="6"/>
  <c r="D37" i="6"/>
  <c r="E37" i="6"/>
  <c r="F37" i="6"/>
  <c r="G37" i="6"/>
  <c r="H37" i="6"/>
  <c r="B38" i="6"/>
  <c r="C38" i="6"/>
  <c r="D38" i="6"/>
  <c r="E38" i="6"/>
  <c r="F38" i="6"/>
  <c r="G38" i="6"/>
  <c r="H38" i="6"/>
  <c r="B39" i="6"/>
  <c r="C39" i="6"/>
  <c r="D39" i="6"/>
  <c r="E39" i="6"/>
  <c r="F39" i="6"/>
  <c r="G39" i="6"/>
  <c r="H39" i="6"/>
  <c r="B40" i="6"/>
  <c r="C40" i="6"/>
  <c r="D40" i="6"/>
  <c r="E40" i="6"/>
  <c r="F40" i="6"/>
  <c r="G40" i="6"/>
  <c r="H40" i="6"/>
  <c r="B41" i="6"/>
  <c r="C41" i="6"/>
  <c r="D41" i="6"/>
  <c r="E41" i="6"/>
  <c r="F41" i="6"/>
  <c r="G41" i="6"/>
  <c r="H41" i="6"/>
  <c r="B42" i="6"/>
  <c r="C42" i="6"/>
  <c r="D42" i="6"/>
  <c r="E42" i="6"/>
  <c r="F42" i="6"/>
  <c r="G42" i="6"/>
  <c r="H42" i="6"/>
  <c r="B43" i="6"/>
  <c r="C43" i="6"/>
  <c r="D43" i="6"/>
  <c r="E43" i="6"/>
  <c r="F43" i="6"/>
  <c r="G43" i="6"/>
  <c r="H43" i="6"/>
  <c r="B44" i="6"/>
  <c r="C44" i="6"/>
  <c r="D44" i="6"/>
  <c r="E44" i="6"/>
  <c r="F44" i="6"/>
  <c r="G44" i="6"/>
  <c r="H44" i="6"/>
  <c r="B45" i="6"/>
  <c r="C45" i="6"/>
  <c r="D45" i="6"/>
  <c r="E45" i="6"/>
  <c r="F45" i="6"/>
  <c r="G45" i="6"/>
  <c r="H45" i="6"/>
  <c r="B46" i="6"/>
  <c r="C46" i="6"/>
  <c r="D46" i="6"/>
  <c r="E46" i="6"/>
  <c r="F46" i="6"/>
  <c r="G46" i="6"/>
  <c r="H46" i="6"/>
  <c r="B47" i="6"/>
  <c r="C47" i="6"/>
  <c r="D47" i="6"/>
  <c r="E47" i="6"/>
  <c r="F47" i="6"/>
  <c r="G47" i="6"/>
  <c r="H47" i="6"/>
  <c r="B48" i="6"/>
  <c r="C48" i="6"/>
  <c r="D48" i="6"/>
  <c r="E48" i="6"/>
  <c r="F48" i="6"/>
  <c r="G48" i="6"/>
  <c r="H48" i="6"/>
  <c r="B49" i="6"/>
  <c r="C49" i="6"/>
  <c r="D49" i="6"/>
  <c r="E49" i="6"/>
  <c r="F49" i="6"/>
  <c r="G49" i="6"/>
  <c r="H49" i="6"/>
  <c r="B50" i="6"/>
  <c r="C50" i="6"/>
  <c r="D50" i="6"/>
  <c r="E50" i="6"/>
  <c r="F50" i="6"/>
  <c r="G50" i="6"/>
  <c r="H50" i="6"/>
  <c r="B51" i="6"/>
  <c r="C51" i="6"/>
  <c r="D51" i="6"/>
  <c r="E51" i="6"/>
  <c r="F51" i="6"/>
  <c r="G51" i="6"/>
  <c r="H51" i="6"/>
  <c r="B52" i="6"/>
  <c r="C52" i="6"/>
  <c r="D52" i="6"/>
  <c r="E52" i="6"/>
  <c r="F52" i="6"/>
  <c r="G52" i="6"/>
  <c r="H52" i="6"/>
  <c r="B53" i="6"/>
  <c r="C53" i="6"/>
  <c r="D53" i="6"/>
  <c r="E53" i="6"/>
  <c r="F53" i="6"/>
  <c r="G53" i="6"/>
  <c r="H53" i="6"/>
  <c r="B54" i="6"/>
  <c r="C54" i="6"/>
  <c r="D54" i="6"/>
  <c r="E54" i="6"/>
  <c r="F54" i="6"/>
  <c r="G54" i="6"/>
  <c r="H54" i="6"/>
  <c r="B55" i="6"/>
  <c r="C55" i="6"/>
  <c r="D55" i="6"/>
  <c r="E55" i="6"/>
  <c r="F55" i="6"/>
  <c r="G55" i="6"/>
  <c r="H55" i="6"/>
  <c r="B56" i="6"/>
  <c r="C56" i="6"/>
  <c r="D56" i="6"/>
  <c r="E56" i="6"/>
  <c r="F56" i="6"/>
  <c r="G56" i="6"/>
  <c r="H56" i="6"/>
  <c r="B57" i="6"/>
  <c r="C57" i="6"/>
  <c r="D57" i="6"/>
  <c r="E57" i="6"/>
  <c r="F57" i="6"/>
  <c r="G57" i="6"/>
  <c r="H57" i="6"/>
  <c r="B58" i="6"/>
  <c r="C58" i="6"/>
  <c r="D58" i="6"/>
  <c r="E58" i="6"/>
  <c r="F58" i="6"/>
  <c r="G58" i="6"/>
  <c r="H58" i="6"/>
  <c r="B59" i="6"/>
  <c r="C59" i="6"/>
  <c r="D59" i="6"/>
  <c r="E59" i="6"/>
  <c r="F59" i="6"/>
  <c r="G59" i="6"/>
  <c r="H59" i="6"/>
  <c r="B60" i="6"/>
  <c r="C60" i="6"/>
  <c r="D60" i="6"/>
  <c r="E60" i="6"/>
  <c r="F60" i="6"/>
  <c r="G60" i="6"/>
  <c r="H60" i="6"/>
  <c r="B61" i="6"/>
  <c r="C61" i="6"/>
  <c r="D61" i="6"/>
  <c r="E61" i="6"/>
  <c r="F61" i="6"/>
  <c r="G61" i="6"/>
  <c r="H61" i="6"/>
  <c r="B62" i="6"/>
  <c r="C62" i="6"/>
  <c r="D62" i="6"/>
  <c r="E62" i="6"/>
  <c r="F62" i="6"/>
  <c r="G62" i="6"/>
  <c r="H62" i="6"/>
  <c r="B63" i="6"/>
  <c r="C63" i="6"/>
  <c r="D63" i="6"/>
  <c r="E63" i="6"/>
  <c r="F63" i="6"/>
  <c r="G63" i="6"/>
  <c r="H63" i="6"/>
  <c r="B64" i="6"/>
  <c r="C64" i="6"/>
  <c r="D64" i="6"/>
  <c r="E64" i="6"/>
  <c r="F64" i="6"/>
  <c r="G64" i="6"/>
  <c r="H64" i="6"/>
  <c r="B65" i="6"/>
  <c r="C65" i="6"/>
  <c r="D65" i="6"/>
  <c r="E65" i="6"/>
  <c r="F65" i="6"/>
  <c r="G65" i="6"/>
  <c r="H65" i="6"/>
  <c r="B66" i="6"/>
  <c r="C66" i="6"/>
  <c r="D66" i="6"/>
  <c r="E66" i="6"/>
  <c r="F66" i="6"/>
  <c r="G66" i="6"/>
  <c r="H66" i="6"/>
  <c r="B67" i="6"/>
  <c r="C67" i="6"/>
  <c r="D67" i="6"/>
  <c r="E67" i="6"/>
  <c r="F67" i="6"/>
  <c r="G67" i="6"/>
  <c r="H67" i="6"/>
  <c r="B68" i="6"/>
  <c r="C68" i="6"/>
  <c r="D68" i="6"/>
  <c r="E68" i="6"/>
  <c r="F68" i="6"/>
  <c r="G68" i="6"/>
  <c r="H68" i="6"/>
  <c r="B69" i="6"/>
  <c r="C69" i="6"/>
  <c r="D69" i="6"/>
  <c r="E69" i="6"/>
  <c r="F69" i="6"/>
  <c r="G69" i="6"/>
  <c r="H69" i="6"/>
  <c r="B70" i="6"/>
  <c r="C70" i="6"/>
  <c r="D70" i="6"/>
  <c r="E70" i="6"/>
  <c r="F70" i="6"/>
  <c r="G70" i="6"/>
  <c r="H70" i="6"/>
  <c r="B71" i="6"/>
  <c r="C71" i="6"/>
  <c r="D71" i="6"/>
  <c r="E71" i="6"/>
  <c r="F71" i="6"/>
  <c r="G71" i="6"/>
  <c r="H71" i="6"/>
  <c r="B72" i="6"/>
  <c r="C72" i="6"/>
  <c r="D72" i="6"/>
  <c r="E72" i="6"/>
  <c r="F72" i="6"/>
  <c r="G72" i="6"/>
  <c r="H72" i="6"/>
  <c r="B73" i="6"/>
  <c r="C73" i="6"/>
  <c r="D73" i="6"/>
  <c r="E73" i="6"/>
  <c r="F73" i="6"/>
  <c r="G73" i="6"/>
  <c r="H73" i="6"/>
  <c r="B74" i="6"/>
  <c r="C74" i="6"/>
  <c r="D74" i="6"/>
  <c r="E74" i="6"/>
  <c r="F74" i="6"/>
  <c r="G74" i="6"/>
  <c r="H74" i="6"/>
  <c r="B75" i="6"/>
  <c r="C75" i="6"/>
  <c r="D75" i="6"/>
  <c r="E75" i="6"/>
  <c r="F75" i="6"/>
  <c r="G75" i="6"/>
  <c r="H75" i="6"/>
  <c r="B76" i="6"/>
  <c r="C76" i="6"/>
  <c r="D76" i="6"/>
  <c r="E76" i="6"/>
  <c r="F76" i="6"/>
  <c r="G76" i="6"/>
  <c r="H76" i="6"/>
  <c r="B77" i="6"/>
  <c r="C77" i="6"/>
  <c r="D77" i="6"/>
  <c r="E77" i="6"/>
  <c r="F77" i="6"/>
  <c r="G77" i="6"/>
  <c r="H77" i="6"/>
  <c r="B78" i="6"/>
  <c r="C78" i="6"/>
  <c r="D78" i="6"/>
  <c r="E78" i="6"/>
  <c r="F78" i="6"/>
  <c r="G78" i="6"/>
  <c r="H78" i="6"/>
  <c r="B79" i="6"/>
  <c r="C79" i="6"/>
  <c r="D79" i="6"/>
  <c r="E79" i="6"/>
  <c r="F79" i="6"/>
  <c r="G79" i="6"/>
  <c r="H79" i="6"/>
  <c r="B80" i="6"/>
  <c r="C80" i="6"/>
  <c r="D80" i="6"/>
  <c r="E80" i="6"/>
  <c r="F80" i="6"/>
  <c r="G80" i="6"/>
  <c r="H80" i="6"/>
  <c r="B81" i="6"/>
  <c r="C81" i="6"/>
  <c r="D81" i="6"/>
  <c r="E81" i="6"/>
  <c r="F81" i="6"/>
  <c r="G81" i="6"/>
  <c r="H81" i="6"/>
  <c r="B82" i="6"/>
  <c r="C82" i="6"/>
  <c r="D82" i="6"/>
  <c r="E82" i="6"/>
  <c r="F82" i="6"/>
  <c r="G82" i="6"/>
  <c r="H82" i="6"/>
  <c r="B83" i="6"/>
  <c r="C83" i="6"/>
  <c r="D83" i="6"/>
  <c r="E83" i="6"/>
  <c r="F83" i="6"/>
  <c r="G83" i="6"/>
  <c r="H83" i="6"/>
  <c r="B84" i="6"/>
  <c r="C84" i="6"/>
  <c r="D84" i="6"/>
  <c r="E84" i="6"/>
  <c r="F84" i="6"/>
  <c r="G84" i="6"/>
  <c r="H84" i="6"/>
  <c r="B85" i="6"/>
  <c r="C85" i="6"/>
  <c r="D85" i="6"/>
  <c r="E85" i="6"/>
  <c r="F85" i="6"/>
  <c r="G85" i="6"/>
  <c r="H85" i="6"/>
  <c r="B86" i="6"/>
  <c r="C86" i="6"/>
  <c r="D86" i="6"/>
  <c r="E86" i="6"/>
  <c r="F86" i="6"/>
  <c r="G86" i="6"/>
  <c r="H86" i="6"/>
  <c r="B87" i="6"/>
  <c r="C87" i="6"/>
  <c r="D87" i="6"/>
  <c r="E87" i="6"/>
  <c r="F87" i="6"/>
  <c r="G87" i="6"/>
  <c r="H87" i="6"/>
  <c r="B88" i="6"/>
  <c r="C88" i="6"/>
  <c r="D88" i="6"/>
  <c r="E88" i="6"/>
  <c r="F88" i="6"/>
  <c r="G88" i="6"/>
  <c r="H88" i="6"/>
  <c r="B89" i="6"/>
  <c r="C89" i="6"/>
  <c r="D89" i="6"/>
  <c r="E89" i="6"/>
  <c r="F89" i="6"/>
  <c r="G89" i="6"/>
  <c r="H89" i="6"/>
  <c r="B90" i="6"/>
  <c r="C90" i="6"/>
  <c r="D90" i="6"/>
  <c r="E90" i="6"/>
  <c r="F90" i="6"/>
  <c r="G90" i="6"/>
  <c r="H90" i="6"/>
  <c r="B91" i="6"/>
  <c r="C91" i="6"/>
  <c r="D91" i="6"/>
  <c r="E91" i="6"/>
  <c r="F91" i="6"/>
  <c r="G91" i="6"/>
  <c r="H91" i="6"/>
  <c r="B92" i="6"/>
  <c r="C92" i="6"/>
  <c r="D92" i="6"/>
  <c r="E92" i="6"/>
  <c r="F92" i="6"/>
  <c r="G92" i="6"/>
  <c r="H92" i="6"/>
  <c r="B93" i="6"/>
  <c r="C93" i="6"/>
  <c r="D93" i="6"/>
  <c r="E93" i="6"/>
  <c r="F93" i="6"/>
  <c r="G93" i="6"/>
  <c r="H93" i="6"/>
  <c r="B94" i="6"/>
  <c r="C94" i="6"/>
  <c r="D94" i="6"/>
  <c r="E94" i="6"/>
  <c r="F94" i="6"/>
  <c r="G94" i="6"/>
  <c r="H94" i="6"/>
  <c r="B95" i="6"/>
  <c r="C95" i="6"/>
  <c r="D95" i="6"/>
  <c r="E95" i="6"/>
  <c r="F95" i="6"/>
  <c r="G95" i="6"/>
  <c r="H95" i="6"/>
  <c r="B96" i="6"/>
  <c r="C96" i="6"/>
  <c r="D96" i="6"/>
  <c r="E96" i="6"/>
  <c r="F96" i="6"/>
  <c r="G96" i="6"/>
  <c r="H96" i="6"/>
  <c r="B97" i="6"/>
  <c r="C97" i="6"/>
  <c r="D97" i="6"/>
  <c r="E97" i="6"/>
  <c r="F97" i="6"/>
  <c r="G97" i="6"/>
  <c r="H97" i="6"/>
  <c r="B98" i="6"/>
  <c r="C98" i="6"/>
  <c r="D98" i="6"/>
  <c r="E98" i="6"/>
  <c r="F98" i="6"/>
  <c r="G98" i="6"/>
  <c r="H98" i="6"/>
  <c r="B99" i="6"/>
  <c r="C99" i="6"/>
  <c r="D99" i="6"/>
  <c r="E99" i="6"/>
  <c r="F99" i="6"/>
  <c r="G99" i="6"/>
  <c r="H99" i="6"/>
  <c r="B100" i="6"/>
  <c r="C100" i="6"/>
  <c r="D100" i="6"/>
  <c r="E100" i="6"/>
  <c r="F100" i="6"/>
  <c r="G100" i="6"/>
  <c r="H100" i="6"/>
  <c r="B101" i="6"/>
  <c r="C101" i="6"/>
  <c r="D101" i="6"/>
  <c r="E101" i="6"/>
  <c r="F101" i="6"/>
  <c r="G101" i="6"/>
  <c r="H101" i="6"/>
  <c r="B102" i="6"/>
  <c r="C102" i="6"/>
  <c r="D102" i="6"/>
  <c r="E102" i="6"/>
  <c r="F102" i="6"/>
  <c r="G102" i="6"/>
  <c r="H102" i="6"/>
  <c r="B103" i="6"/>
  <c r="C103" i="6"/>
  <c r="D103" i="6"/>
  <c r="E103" i="6"/>
  <c r="F103" i="6"/>
  <c r="G103" i="6"/>
  <c r="H103" i="6"/>
  <c r="B104" i="6"/>
  <c r="C104" i="6"/>
  <c r="D104" i="6"/>
  <c r="E104" i="6"/>
  <c r="F104" i="6"/>
  <c r="G104" i="6"/>
  <c r="H104" i="6"/>
  <c r="B105" i="6"/>
  <c r="C105" i="6"/>
  <c r="D105" i="6"/>
  <c r="E105" i="6"/>
  <c r="F105" i="6"/>
  <c r="G105" i="6"/>
  <c r="H105" i="6"/>
  <c r="B106" i="6"/>
  <c r="C106" i="6"/>
  <c r="D106" i="6"/>
  <c r="E106" i="6"/>
  <c r="F106" i="6"/>
  <c r="G106" i="6"/>
  <c r="H106" i="6"/>
  <c r="B107" i="6"/>
  <c r="C107" i="6"/>
  <c r="D107" i="6"/>
  <c r="E107" i="6"/>
  <c r="F107" i="6"/>
  <c r="G107" i="6"/>
  <c r="H107" i="6"/>
  <c r="B108" i="6"/>
  <c r="C108" i="6"/>
  <c r="D108" i="6"/>
  <c r="E108" i="6"/>
  <c r="F108" i="6"/>
  <c r="G108" i="6"/>
  <c r="H108" i="6"/>
  <c r="B109" i="6"/>
  <c r="C109" i="6"/>
  <c r="D109" i="6"/>
  <c r="E109" i="6"/>
  <c r="F109" i="6"/>
  <c r="G109" i="6"/>
  <c r="H109" i="6"/>
  <c r="B110" i="6"/>
  <c r="C110" i="6"/>
  <c r="D110" i="6"/>
  <c r="E110" i="6"/>
  <c r="F110" i="6"/>
  <c r="G110" i="6"/>
  <c r="H110" i="6"/>
  <c r="B111" i="6"/>
  <c r="C111" i="6"/>
  <c r="D111" i="6"/>
  <c r="E111" i="6"/>
  <c r="F111" i="6"/>
  <c r="G111" i="6"/>
  <c r="H111" i="6"/>
  <c r="B112" i="6"/>
  <c r="C112" i="6"/>
  <c r="D112" i="6"/>
  <c r="E112" i="6"/>
  <c r="F112" i="6"/>
  <c r="G112" i="6"/>
  <c r="H112" i="6"/>
  <c r="B113" i="6"/>
  <c r="C113" i="6"/>
  <c r="D113" i="6"/>
  <c r="E113" i="6"/>
  <c r="F113" i="6"/>
  <c r="G113" i="6"/>
  <c r="H113" i="6"/>
  <c r="B114" i="6"/>
  <c r="C114" i="6"/>
  <c r="D114" i="6"/>
  <c r="E114" i="6"/>
  <c r="F114" i="6"/>
  <c r="G114" i="6"/>
  <c r="H114" i="6"/>
  <c r="B115" i="6"/>
  <c r="C115" i="6"/>
  <c r="D115" i="6"/>
  <c r="E115" i="6"/>
  <c r="F115" i="6"/>
  <c r="G115" i="6"/>
  <c r="H115" i="6"/>
  <c r="B116" i="6"/>
  <c r="C116" i="6"/>
  <c r="D116" i="6"/>
  <c r="E116" i="6"/>
  <c r="F116" i="6"/>
  <c r="G116" i="6"/>
  <c r="H116" i="6"/>
  <c r="B117" i="6"/>
  <c r="C117" i="6"/>
  <c r="D117" i="6"/>
  <c r="E117" i="6"/>
  <c r="F117" i="6"/>
  <c r="G117" i="6"/>
  <c r="H117" i="6"/>
  <c r="B118" i="6"/>
  <c r="C118" i="6"/>
  <c r="D118" i="6"/>
  <c r="E118" i="6"/>
  <c r="F118" i="6"/>
  <c r="G118" i="6"/>
  <c r="H118" i="6"/>
  <c r="B119" i="6"/>
  <c r="C119" i="6"/>
  <c r="D119" i="6"/>
  <c r="E119" i="6"/>
  <c r="F119" i="6"/>
  <c r="G119" i="6"/>
  <c r="H119" i="6"/>
  <c r="B120" i="6"/>
  <c r="C120" i="6"/>
  <c r="D120" i="6"/>
  <c r="E120" i="6"/>
  <c r="F120" i="6"/>
  <c r="G120" i="6"/>
  <c r="H120" i="6"/>
  <c r="B121" i="6"/>
  <c r="C121" i="6"/>
  <c r="D121" i="6"/>
  <c r="E121" i="6"/>
  <c r="F121" i="6"/>
  <c r="G121" i="6"/>
  <c r="H121" i="6"/>
  <c r="B122" i="6"/>
  <c r="C122" i="6"/>
  <c r="D122" i="6"/>
  <c r="E122" i="6"/>
  <c r="F122" i="6"/>
  <c r="G122" i="6"/>
  <c r="H122" i="6"/>
  <c r="B123" i="6"/>
  <c r="C123" i="6"/>
  <c r="D123" i="6"/>
  <c r="E123" i="6"/>
  <c r="F123" i="6"/>
  <c r="G123" i="6"/>
  <c r="H123" i="6"/>
  <c r="B124" i="6"/>
  <c r="C124" i="6"/>
  <c r="D124" i="6"/>
  <c r="E124" i="6"/>
  <c r="F124" i="6"/>
  <c r="G124" i="6"/>
  <c r="H124" i="6"/>
  <c r="B125" i="6"/>
  <c r="C125" i="6"/>
  <c r="D125" i="6"/>
  <c r="E125" i="6"/>
  <c r="F125" i="6"/>
  <c r="G125" i="6"/>
  <c r="H125" i="6"/>
  <c r="B126" i="6"/>
  <c r="C126" i="6"/>
  <c r="D126" i="6"/>
  <c r="E126" i="6"/>
  <c r="F126" i="6"/>
  <c r="G126" i="6"/>
  <c r="H126" i="6"/>
  <c r="B127" i="6"/>
  <c r="C127" i="6"/>
  <c r="D127" i="6"/>
  <c r="E127" i="6"/>
  <c r="F127" i="6"/>
  <c r="G127" i="6"/>
  <c r="H127" i="6"/>
  <c r="B128" i="6"/>
  <c r="C128" i="6"/>
  <c r="D128" i="6"/>
  <c r="E128" i="6"/>
  <c r="F128" i="6"/>
  <c r="G128" i="6"/>
  <c r="H128" i="6"/>
  <c r="B129" i="6"/>
  <c r="C129" i="6"/>
  <c r="D129" i="6"/>
  <c r="E129" i="6"/>
  <c r="F129" i="6"/>
  <c r="G129" i="6"/>
  <c r="H129" i="6"/>
  <c r="B130" i="6"/>
  <c r="C130" i="6"/>
  <c r="D130" i="6"/>
  <c r="E130" i="6"/>
  <c r="F130" i="6"/>
  <c r="G130" i="6"/>
  <c r="H130" i="6"/>
  <c r="B131" i="6"/>
  <c r="C131" i="6"/>
  <c r="D131" i="6"/>
  <c r="E131" i="6"/>
  <c r="F131" i="6"/>
  <c r="G131" i="6"/>
  <c r="H131" i="6"/>
  <c r="B132" i="6"/>
  <c r="C132" i="6"/>
  <c r="D132" i="6"/>
  <c r="E132" i="6"/>
  <c r="F132" i="6"/>
  <c r="G132" i="6"/>
  <c r="H132" i="6"/>
  <c r="B133" i="6"/>
  <c r="C133" i="6"/>
  <c r="D133" i="6"/>
  <c r="E133" i="6"/>
  <c r="F133" i="6"/>
  <c r="G133" i="6"/>
  <c r="H133" i="6"/>
  <c r="B134" i="6"/>
  <c r="C134" i="6"/>
  <c r="D134" i="6"/>
  <c r="E134" i="6"/>
  <c r="F134" i="6"/>
  <c r="G134" i="6"/>
  <c r="H134" i="6"/>
  <c r="B135" i="6"/>
  <c r="C135" i="6"/>
  <c r="D135" i="6"/>
  <c r="E135" i="6"/>
  <c r="F135" i="6"/>
  <c r="G135" i="6"/>
  <c r="H135" i="6"/>
  <c r="B136" i="6"/>
  <c r="C136" i="6"/>
  <c r="D136" i="6"/>
  <c r="E136" i="6"/>
  <c r="F136" i="6"/>
  <c r="G136" i="6"/>
  <c r="H136" i="6"/>
  <c r="B137" i="6"/>
  <c r="C137" i="6"/>
  <c r="D137" i="6"/>
  <c r="E137" i="6"/>
  <c r="F137" i="6"/>
  <c r="G137" i="6"/>
  <c r="H137" i="6"/>
  <c r="B138" i="6"/>
  <c r="C138" i="6"/>
  <c r="D138" i="6"/>
  <c r="E138" i="6"/>
  <c r="F138" i="6"/>
  <c r="G138" i="6"/>
  <c r="H138" i="6"/>
  <c r="B139" i="6"/>
  <c r="C139" i="6"/>
  <c r="D139" i="6"/>
  <c r="E139" i="6"/>
  <c r="F139" i="6"/>
  <c r="G139" i="6"/>
  <c r="H139" i="6"/>
  <c r="B140" i="6"/>
  <c r="C140" i="6"/>
  <c r="D140" i="6"/>
  <c r="E140" i="6"/>
  <c r="F140" i="6"/>
  <c r="G140" i="6"/>
  <c r="H140" i="6"/>
  <c r="B141" i="6"/>
  <c r="C141" i="6"/>
  <c r="D141" i="6"/>
  <c r="E141" i="6"/>
  <c r="F141" i="6"/>
  <c r="G141" i="6"/>
  <c r="H141" i="6"/>
  <c r="B142" i="6"/>
  <c r="C142" i="6"/>
  <c r="D142" i="6"/>
  <c r="E142" i="6"/>
  <c r="F142" i="6"/>
  <c r="G142" i="6"/>
  <c r="H142" i="6"/>
  <c r="B143" i="6"/>
  <c r="C143" i="6"/>
  <c r="D143" i="6"/>
  <c r="E143" i="6"/>
  <c r="F143" i="6"/>
  <c r="G143" i="6"/>
  <c r="H143" i="6"/>
  <c r="B144" i="6"/>
  <c r="C144" i="6"/>
  <c r="D144" i="6"/>
  <c r="E144" i="6"/>
  <c r="F144" i="6"/>
  <c r="G144" i="6"/>
  <c r="H144" i="6"/>
  <c r="B145" i="6"/>
  <c r="C145" i="6"/>
  <c r="D145" i="6"/>
  <c r="E145" i="6"/>
  <c r="F145" i="6"/>
  <c r="G145" i="6"/>
  <c r="H145" i="6"/>
  <c r="B146" i="6"/>
  <c r="C146" i="6"/>
  <c r="D146" i="6"/>
  <c r="E146" i="6"/>
  <c r="F146" i="6"/>
  <c r="G146" i="6"/>
  <c r="H146" i="6"/>
  <c r="B147" i="6"/>
  <c r="C147" i="6"/>
  <c r="D147" i="6"/>
  <c r="E147" i="6"/>
  <c r="F147" i="6"/>
  <c r="G147" i="6"/>
  <c r="H147" i="6"/>
  <c r="B148" i="6"/>
  <c r="C148" i="6"/>
  <c r="D148" i="6"/>
  <c r="E148" i="6"/>
  <c r="F148" i="6"/>
  <c r="G148" i="6"/>
  <c r="H148" i="6"/>
  <c r="B149" i="6"/>
  <c r="C149" i="6"/>
  <c r="D149" i="6"/>
  <c r="E149" i="6"/>
  <c r="F149" i="6"/>
  <c r="G149" i="6"/>
  <c r="H149" i="6"/>
  <c r="B150" i="6"/>
  <c r="C150" i="6"/>
  <c r="D150" i="6"/>
  <c r="E150" i="6"/>
  <c r="F150" i="6"/>
  <c r="G150" i="6"/>
  <c r="H150" i="6"/>
  <c r="B151" i="6"/>
  <c r="C151" i="6"/>
  <c r="D151" i="6"/>
  <c r="E151" i="6"/>
  <c r="F151" i="6"/>
  <c r="G151" i="6"/>
  <c r="H151" i="6"/>
  <c r="B152" i="6"/>
  <c r="C152" i="6"/>
  <c r="D152" i="6"/>
  <c r="E152" i="6"/>
  <c r="F152" i="6"/>
  <c r="G152" i="6"/>
  <c r="H152" i="6"/>
  <c r="B153" i="6"/>
  <c r="C153" i="6"/>
  <c r="D153" i="6"/>
  <c r="E153" i="6"/>
  <c r="F153" i="6"/>
  <c r="G153" i="6"/>
  <c r="H153" i="6"/>
  <c r="B154" i="6"/>
  <c r="C154" i="6"/>
  <c r="D154" i="6"/>
  <c r="E154" i="6"/>
  <c r="F154" i="6"/>
  <c r="G154" i="6"/>
  <c r="H154" i="6"/>
  <c r="B155" i="6"/>
  <c r="C155" i="6"/>
  <c r="D155" i="6"/>
  <c r="E155" i="6"/>
  <c r="F155" i="6"/>
  <c r="G155" i="6"/>
  <c r="H155" i="6"/>
  <c r="B156" i="6"/>
  <c r="C156" i="6"/>
  <c r="D156" i="6"/>
  <c r="E156" i="6"/>
  <c r="F156" i="6"/>
  <c r="G156" i="6"/>
  <c r="H156" i="6"/>
  <c r="B157" i="6"/>
  <c r="C157" i="6"/>
  <c r="D157" i="6"/>
  <c r="E157" i="6"/>
  <c r="F157" i="6"/>
  <c r="G157" i="6"/>
  <c r="H157" i="6"/>
  <c r="B158" i="6"/>
  <c r="C158" i="6"/>
  <c r="D158" i="6"/>
  <c r="E158" i="6"/>
  <c r="F158" i="6"/>
  <c r="G158" i="6"/>
  <c r="H158" i="6"/>
  <c r="B159" i="6"/>
  <c r="C159" i="6"/>
  <c r="D159" i="6"/>
  <c r="E159" i="6"/>
  <c r="F159" i="6"/>
  <c r="G159" i="6"/>
  <c r="H159" i="6"/>
  <c r="B160" i="6"/>
  <c r="C160" i="6"/>
  <c r="D160" i="6"/>
  <c r="E160" i="6"/>
  <c r="F160" i="6"/>
  <c r="G160" i="6"/>
  <c r="H160" i="6"/>
  <c r="B161" i="6"/>
  <c r="C161" i="6"/>
  <c r="D161" i="6"/>
  <c r="E161" i="6"/>
  <c r="F161" i="6"/>
  <c r="G161" i="6"/>
  <c r="H161" i="6"/>
  <c r="B162" i="6"/>
  <c r="C162" i="6"/>
  <c r="D162" i="6"/>
  <c r="E162" i="6"/>
  <c r="F162" i="6"/>
  <c r="G162" i="6"/>
  <c r="H162" i="6"/>
  <c r="B163" i="6"/>
  <c r="C163" i="6"/>
  <c r="D163" i="6"/>
  <c r="E163" i="6"/>
  <c r="F163" i="6"/>
  <c r="G163" i="6"/>
  <c r="H163" i="6"/>
  <c r="B164" i="6"/>
  <c r="C164" i="6"/>
  <c r="D164" i="6"/>
  <c r="E164" i="6"/>
  <c r="F164" i="6"/>
  <c r="G164" i="6"/>
  <c r="H164" i="6"/>
  <c r="B165" i="6"/>
  <c r="C165" i="6"/>
  <c r="D165" i="6"/>
  <c r="E165" i="6"/>
  <c r="F165" i="6"/>
  <c r="G165" i="6"/>
  <c r="H165" i="6"/>
  <c r="B166" i="6"/>
  <c r="C166" i="6"/>
  <c r="D166" i="6"/>
  <c r="E166" i="6"/>
  <c r="F166" i="6"/>
  <c r="G166" i="6"/>
  <c r="H166" i="6"/>
  <c r="B167" i="6"/>
  <c r="C167" i="6"/>
  <c r="D167" i="6"/>
  <c r="E167" i="6"/>
  <c r="F167" i="6"/>
  <c r="G167" i="6"/>
  <c r="H167" i="6"/>
  <c r="B168" i="6"/>
  <c r="C168" i="6"/>
  <c r="D168" i="6"/>
  <c r="E168" i="6"/>
  <c r="F168" i="6"/>
  <c r="G168" i="6"/>
  <c r="H168" i="6"/>
  <c r="B169" i="6"/>
  <c r="C169" i="6"/>
  <c r="D169" i="6"/>
  <c r="E169" i="6"/>
  <c r="F169" i="6"/>
  <c r="G169" i="6"/>
  <c r="H169" i="6"/>
  <c r="B170" i="6"/>
  <c r="C170" i="6"/>
  <c r="D170" i="6"/>
  <c r="E170" i="6"/>
  <c r="F170" i="6"/>
  <c r="G170" i="6"/>
  <c r="H170" i="6"/>
  <c r="B171" i="6"/>
  <c r="C171" i="6"/>
  <c r="D171" i="6"/>
  <c r="E171" i="6"/>
  <c r="F171" i="6"/>
  <c r="G171" i="6"/>
  <c r="H171" i="6"/>
  <c r="B172" i="6"/>
  <c r="C172" i="6"/>
  <c r="D172" i="6"/>
  <c r="E172" i="6"/>
  <c r="F172" i="6"/>
  <c r="G172" i="6"/>
  <c r="H172" i="6"/>
  <c r="B173" i="6"/>
  <c r="C173" i="6"/>
  <c r="D173" i="6"/>
  <c r="E173" i="6"/>
  <c r="F173" i="6"/>
  <c r="G173" i="6"/>
  <c r="H173" i="6"/>
  <c r="B174" i="6"/>
  <c r="C174" i="6"/>
  <c r="D174" i="6"/>
  <c r="E174" i="6"/>
  <c r="F174" i="6"/>
  <c r="G174" i="6"/>
  <c r="H174" i="6"/>
  <c r="B175" i="6"/>
  <c r="C175" i="6"/>
  <c r="D175" i="6"/>
  <c r="E175" i="6"/>
  <c r="F175" i="6"/>
  <c r="G175" i="6"/>
  <c r="H175" i="6"/>
  <c r="B176" i="6"/>
  <c r="C176" i="6"/>
  <c r="D176" i="6"/>
  <c r="E176" i="6"/>
  <c r="F176" i="6"/>
  <c r="G176" i="6"/>
  <c r="H176" i="6"/>
  <c r="B177" i="6"/>
  <c r="C177" i="6"/>
  <c r="D177" i="6"/>
  <c r="E177" i="6"/>
  <c r="F177" i="6"/>
  <c r="G177" i="6"/>
  <c r="H177" i="6"/>
  <c r="B178" i="6"/>
  <c r="C178" i="6"/>
  <c r="D178" i="6"/>
  <c r="E178" i="6"/>
  <c r="F178" i="6"/>
  <c r="G178" i="6"/>
  <c r="H178" i="6"/>
  <c r="B179" i="6"/>
  <c r="C179" i="6"/>
  <c r="D179" i="6"/>
  <c r="E179" i="6"/>
  <c r="F179" i="6"/>
  <c r="G179" i="6"/>
  <c r="H179" i="6"/>
  <c r="B180" i="6"/>
  <c r="C180" i="6"/>
  <c r="D180" i="6"/>
  <c r="E180" i="6"/>
  <c r="F180" i="6"/>
  <c r="G180" i="6"/>
  <c r="H180" i="6"/>
  <c r="B181" i="6"/>
  <c r="C181" i="6"/>
  <c r="D181" i="6"/>
  <c r="E181" i="6"/>
  <c r="F181" i="6"/>
  <c r="G181" i="6"/>
  <c r="H181" i="6"/>
  <c r="B182" i="6"/>
  <c r="C182" i="6"/>
  <c r="D182" i="6"/>
  <c r="E182" i="6"/>
  <c r="F182" i="6"/>
  <c r="G182" i="6"/>
  <c r="H182" i="6"/>
  <c r="B183" i="6"/>
  <c r="C183" i="6"/>
  <c r="D183" i="6"/>
  <c r="E183" i="6"/>
  <c r="F183" i="6"/>
  <c r="G183" i="6"/>
  <c r="H183" i="6"/>
  <c r="B184" i="6"/>
  <c r="C184" i="6"/>
  <c r="D184" i="6"/>
  <c r="E184" i="6"/>
  <c r="F184" i="6"/>
  <c r="G184" i="6"/>
  <c r="H184" i="6"/>
  <c r="B185" i="6"/>
  <c r="C185" i="6"/>
  <c r="D185" i="6"/>
  <c r="E185" i="6"/>
  <c r="F185" i="6"/>
  <c r="G185" i="6"/>
  <c r="H185" i="6"/>
  <c r="B186" i="6"/>
  <c r="C186" i="6"/>
  <c r="D186" i="6"/>
  <c r="E186" i="6"/>
  <c r="F186" i="6"/>
  <c r="G186" i="6"/>
  <c r="H186" i="6"/>
  <c r="B187" i="6"/>
  <c r="C187" i="6"/>
  <c r="D187" i="6"/>
  <c r="E187" i="6"/>
  <c r="F187" i="6"/>
  <c r="G187" i="6"/>
  <c r="H187" i="6"/>
  <c r="B188" i="6"/>
  <c r="C188" i="6"/>
  <c r="D188" i="6"/>
  <c r="E188" i="6"/>
  <c r="F188" i="6"/>
  <c r="G188" i="6"/>
  <c r="H188" i="6"/>
  <c r="B189" i="6"/>
  <c r="C189" i="6"/>
  <c r="D189" i="6"/>
  <c r="E189" i="6"/>
  <c r="F189" i="6"/>
  <c r="G189" i="6"/>
  <c r="H189" i="6"/>
  <c r="B190" i="6"/>
  <c r="C190" i="6"/>
  <c r="D190" i="6"/>
  <c r="E190" i="6"/>
  <c r="F190" i="6"/>
  <c r="G190" i="6"/>
  <c r="H190" i="6"/>
  <c r="B191" i="6"/>
  <c r="C191" i="6"/>
  <c r="D191" i="6"/>
  <c r="E191" i="6"/>
  <c r="F191" i="6"/>
  <c r="G191" i="6"/>
  <c r="H191" i="6"/>
  <c r="B192" i="6"/>
  <c r="C192" i="6"/>
  <c r="D192" i="6"/>
  <c r="E192" i="6"/>
  <c r="F192" i="6"/>
  <c r="G192" i="6"/>
  <c r="H192" i="6"/>
  <c r="B193" i="6"/>
  <c r="C193" i="6"/>
  <c r="D193" i="6"/>
  <c r="E193" i="6"/>
  <c r="F193" i="6"/>
  <c r="G193" i="6"/>
  <c r="H193" i="6"/>
  <c r="B194" i="6"/>
  <c r="C194" i="6"/>
  <c r="D194" i="6"/>
  <c r="E194" i="6"/>
  <c r="F194" i="6"/>
  <c r="G194" i="6"/>
  <c r="H194" i="6"/>
  <c r="B195" i="6"/>
  <c r="C195" i="6"/>
  <c r="D195" i="6"/>
  <c r="E195" i="6"/>
  <c r="F195" i="6"/>
  <c r="G195" i="6"/>
  <c r="H195" i="6"/>
  <c r="B196" i="6"/>
  <c r="C196" i="6"/>
  <c r="D196" i="6"/>
  <c r="E196" i="6"/>
  <c r="F196" i="6"/>
  <c r="G196" i="6"/>
  <c r="H196" i="6"/>
  <c r="B197" i="6"/>
  <c r="C197" i="6"/>
  <c r="D197" i="6"/>
  <c r="E197" i="6"/>
  <c r="F197" i="6"/>
  <c r="G197" i="6"/>
  <c r="H197" i="6"/>
  <c r="B198" i="6"/>
  <c r="C198" i="6"/>
  <c r="D198" i="6"/>
  <c r="E198" i="6"/>
  <c r="F198" i="6"/>
  <c r="G198" i="6"/>
  <c r="H198" i="6"/>
  <c r="B199" i="6"/>
  <c r="C199" i="6"/>
  <c r="D199" i="6"/>
  <c r="E199" i="6"/>
  <c r="F199" i="6"/>
  <c r="G199" i="6"/>
  <c r="H199" i="6"/>
  <c r="B200" i="6"/>
  <c r="C200" i="6"/>
  <c r="D200" i="6"/>
  <c r="E200" i="6"/>
  <c r="F200" i="6"/>
  <c r="G200" i="6"/>
  <c r="H200" i="6"/>
  <c r="B201" i="6"/>
  <c r="C201" i="6"/>
  <c r="D201" i="6"/>
  <c r="E201" i="6"/>
  <c r="F201" i="6"/>
  <c r="G201" i="6"/>
  <c r="H201" i="6"/>
  <c r="B202" i="6"/>
  <c r="C202" i="6"/>
  <c r="D202" i="6"/>
  <c r="E202" i="6"/>
  <c r="F202" i="6"/>
  <c r="G202" i="6"/>
  <c r="H202" i="6"/>
  <c r="B203" i="6"/>
  <c r="C203" i="6"/>
  <c r="D203" i="6"/>
  <c r="E203" i="6"/>
  <c r="F203" i="6"/>
  <c r="G203" i="6"/>
  <c r="H203" i="6"/>
  <c r="B204" i="6"/>
  <c r="C204" i="6"/>
  <c r="D204" i="6"/>
  <c r="E204" i="6"/>
  <c r="F204" i="6"/>
  <c r="G204" i="6"/>
  <c r="H204" i="6"/>
  <c r="B205" i="6"/>
  <c r="C205" i="6"/>
  <c r="D205" i="6"/>
  <c r="E205" i="6"/>
  <c r="F205" i="6"/>
  <c r="G205" i="6"/>
  <c r="H205" i="6"/>
  <c r="B206" i="6"/>
  <c r="C206" i="6"/>
  <c r="D206" i="6"/>
  <c r="E206" i="6"/>
  <c r="F206" i="6"/>
  <c r="G206" i="6"/>
  <c r="H206" i="6"/>
  <c r="B207" i="6"/>
  <c r="C207" i="6"/>
  <c r="D207" i="6"/>
  <c r="E207" i="6"/>
  <c r="F207" i="6"/>
  <c r="G207" i="6"/>
  <c r="H207" i="6"/>
  <c r="B208" i="6"/>
  <c r="C208" i="6"/>
  <c r="D208" i="6"/>
  <c r="E208" i="6"/>
  <c r="F208" i="6"/>
  <c r="G208" i="6"/>
  <c r="H208" i="6"/>
  <c r="B209" i="6"/>
  <c r="C209" i="6"/>
  <c r="D209" i="6"/>
  <c r="E209" i="6"/>
  <c r="F209" i="6"/>
  <c r="G209" i="6"/>
  <c r="H209" i="6"/>
  <c r="B210" i="6"/>
  <c r="C210" i="6"/>
  <c r="D210" i="6"/>
  <c r="E210" i="6"/>
  <c r="F210" i="6"/>
  <c r="G210" i="6"/>
  <c r="H210" i="6"/>
  <c r="B211" i="6"/>
  <c r="C211" i="6"/>
  <c r="D211" i="6"/>
  <c r="E211" i="6"/>
  <c r="F211" i="6"/>
  <c r="G211" i="6"/>
  <c r="H211" i="6"/>
  <c r="B212" i="6"/>
  <c r="C212" i="6"/>
  <c r="D212" i="6"/>
  <c r="E212" i="6"/>
  <c r="F212" i="6"/>
  <c r="G212" i="6"/>
  <c r="H212" i="6"/>
  <c r="B213" i="6"/>
  <c r="C213" i="6"/>
  <c r="D213" i="6"/>
  <c r="E213" i="6"/>
  <c r="F213" i="6"/>
  <c r="G213" i="6"/>
  <c r="H213" i="6"/>
  <c r="B214" i="6"/>
  <c r="C214" i="6"/>
  <c r="D214" i="6"/>
  <c r="E214" i="6"/>
  <c r="F214" i="6"/>
  <c r="G214" i="6"/>
  <c r="H214" i="6"/>
  <c r="B215" i="6"/>
  <c r="C215" i="6"/>
  <c r="D215" i="6"/>
  <c r="E215" i="6"/>
  <c r="F215" i="6"/>
  <c r="G215" i="6"/>
  <c r="H215" i="6"/>
  <c r="B216" i="6"/>
  <c r="C216" i="6"/>
  <c r="D216" i="6"/>
  <c r="E216" i="6"/>
  <c r="F216" i="6"/>
  <c r="G216" i="6"/>
  <c r="H216" i="6"/>
  <c r="B217" i="6"/>
  <c r="C217" i="6"/>
  <c r="D217" i="6"/>
  <c r="E217" i="6"/>
  <c r="F217" i="6"/>
  <c r="G217" i="6"/>
  <c r="H217" i="6"/>
  <c r="B218" i="6"/>
  <c r="C218" i="6"/>
  <c r="D218" i="6"/>
  <c r="E218" i="6"/>
  <c r="F218" i="6"/>
  <c r="G218" i="6"/>
  <c r="H218" i="6"/>
  <c r="B219" i="6"/>
  <c r="C219" i="6"/>
  <c r="D219" i="6"/>
  <c r="E219" i="6"/>
  <c r="F219" i="6"/>
  <c r="G219" i="6"/>
  <c r="H219" i="6"/>
  <c r="B220" i="6"/>
  <c r="C220" i="6"/>
  <c r="D220" i="6"/>
  <c r="E220" i="6"/>
  <c r="F220" i="6"/>
  <c r="G220" i="6"/>
  <c r="H220" i="6"/>
  <c r="B221" i="6"/>
  <c r="C221" i="6"/>
  <c r="D221" i="6"/>
  <c r="E221" i="6"/>
  <c r="F221" i="6"/>
  <c r="G221" i="6"/>
  <c r="H221" i="6"/>
  <c r="B222" i="6"/>
  <c r="C222" i="6"/>
  <c r="D222" i="6"/>
  <c r="E222" i="6"/>
  <c r="F222" i="6"/>
  <c r="G222" i="6"/>
  <c r="H222" i="6"/>
  <c r="B223" i="6"/>
  <c r="C223" i="6"/>
  <c r="D223" i="6"/>
  <c r="E223" i="6"/>
  <c r="F223" i="6"/>
  <c r="G223" i="6"/>
  <c r="H223" i="6"/>
  <c r="B224" i="6"/>
  <c r="C224" i="6"/>
  <c r="D224" i="6"/>
  <c r="E224" i="6"/>
  <c r="F224" i="6"/>
  <c r="G224" i="6"/>
  <c r="H224" i="6"/>
  <c r="B225" i="6"/>
  <c r="C225" i="6"/>
  <c r="D225" i="6"/>
  <c r="E225" i="6"/>
  <c r="F225" i="6"/>
  <c r="G225" i="6"/>
  <c r="H225" i="6"/>
  <c r="B226" i="6"/>
  <c r="C226" i="6"/>
  <c r="D226" i="6"/>
  <c r="E226" i="6"/>
  <c r="F226" i="6"/>
  <c r="G226" i="6"/>
  <c r="H226" i="6"/>
  <c r="B227" i="6"/>
  <c r="C227" i="6"/>
  <c r="D227" i="6"/>
  <c r="E227" i="6"/>
  <c r="F227" i="6"/>
  <c r="G227" i="6"/>
  <c r="H227" i="6"/>
  <c r="B228" i="6"/>
  <c r="C228" i="6"/>
  <c r="D228" i="6"/>
  <c r="E228" i="6"/>
  <c r="F228" i="6"/>
  <c r="G228" i="6"/>
  <c r="H228" i="6"/>
  <c r="B229" i="6"/>
  <c r="C229" i="6"/>
  <c r="D229" i="6"/>
  <c r="E229" i="6"/>
  <c r="F229" i="6"/>
  <c r="G229" i="6"/>
  <c r="H229" i="6"/>
  <c r="B230" i="6"/>
  <c r="C230" i="6"/>
  <c r="D230" i="6"/>
  <c r="E230" i="6"/>
  <c r="F230" i="6"/>
  <c r="G230" i="6"/>
  <c r="H230" i="6"/>
  <c r="B231" i="6"/>
  <c r="C231" i="6"/>
  <c r="D231" i="6"/>
  <c r="E231" i="6"/>
  <c r="F231" i="6"/>
  <c r="G231" i="6"/>
  <c r="H231" i="6"/>
  <c r="B232" i="6"/>
  <c r="C232" i="6"/>
  <c r="D232" i="6"/>
  <c r="E232" i="6"/>
  <c r="F232" i="6"/>
  <c r="G232" i="6"/>
  <c r="H232" i="6"/>
  <c r="B233" i="6"/>
  <c r="C233" i="6"/>
  <c r="D233" i="6"/>
  <c r="E233" i="6"/>
  <c r="F233" i="6"/>
  <c r="G233" i="6"/>
  <c r="H233" i="6"/>
  <c r="B234" i="6"/>
  <c r="C234" i="6"/>
  <c r="D234" i="6"/>
  <c r="E234" i="6"/>
  <c r="F234" i="6"/>
  <c r="G234" i="6"/>
  <c r="H234" i="6"/>
  <c r="B235" i="6"/>
  <c r="C235" i="6"/>
  <c r="D235" i="6"/>
  <c r="E235" i="6"/>
  <c r="F235" i="6"/>
  <c r="G235" i="6"/>
  <c r="H235" i="6"/>
  <c r="B236" i="6"/>
  <c r="C236" i="6"/>
  <c r="D236" i="6"/>
  <c r="E236" i="6"/>
  <c r="F236" i="6"/>
  <c r="G236" i="6"/>
  <c r="H236" i="6"/>
  <c r="B237" i="6"/>
  <c r="C237" i="6"/>
  <c r="D237" i="6"/>
  <c r="E237" i="6"/>
  <c r="F237" i="6"/>
  <c r="G237" i="6"/>
  <c r="H237" i="6"/>
  <c r="B238" i="6"/>
  <c r="C238" i="6"/>
  <c r="D238" i="6"/>
  <c r="E238" i="6"/>
  <c r="F238" i="6"/>
  <c r="G238" i="6"/>
  <c r="H238" i="6"/>
  <c r="B239" i="6"/>
  <c r="C239" i="6"/>
  <c r="D239" i="6"/>
  <c r="E239" i="6"/>
  <c r="F239" i="6"/>
  <c r="G239" i="6"/>
  <c r="H239" i="6"/>
  <c r="B240" i="6"/>
  <c r="C240" i="6"/>
  <c r="D240" i="6"/>
  <c r="E240" i="6"/>
  <c r="F240" i="6"/>
  <c r="G240" i="6"/>
  <c r="H240" i="6"/>
  <c r="B241" i="6"/>
  <c r="C241" i="6"/>
  <c r="D241" i="6"/>
  <c r="E241" i="6"/>
  <c r="F241" i="6"/>
  <c r="G241" i="6"/>
  <c r="H241" i="6"/>
  <c r="B242" i="6"/>
  <c r="C242" i="6"/>
  <c r="D242" i="6"/>
  <c r="E242" i="6"/>
  <c r="F242" i="6"/>
  <c r="G242" i="6"/>
  <c r="H242" i="6"/>
  <c r="B243" i="6"/>
  <c r="C243" i="6"/>
  <c r="D243" i="6"/>
  <c r="E243" i="6"/>
  <c r="F243" i="6"/>
  <c r="G243" i="6"/>
  <c r="H243" i="6"/>
  <c r="B244" i="6"/>
  <c r="C244" i="6"/>
  <c r="D244" i="6"/>
  <c r="E244" i="6"/>
  <c r="F244" i="6"/>
  <c r="G244" i="6"/>
  <c r="H244" i="6"/>
  <c r="B245" i="6"/>
  <c r="C245" i="6"/>
  <c r="D245" i="6"/>
  <c r="E245" i="6"/>
  <c r="F245" i="6"/>
  <c r="G245" i="6"/>
  <c r="H245" i="6"/>
  <c r="B246" i="6"/>
  <c r="C246" i="6"/>
  <c r="D246" i="6"/>
  <c r="E246" i="6"/>
  <c r="F246" i="6"/>
  <c r="G246" i="6"/>
  <c r="H246" i="6"/>
  <c r="B247" i="6"/>
  <c r="C247" i="6"/>
  <c r="D247" i="6"/>
  <c r="E247" i="6"/>
  <c r="F247" i="6"/>
  <c r="G247" i="6"/>
  <c r="H247" i="6"/>
  <c r="B248" i="6"/>
  <c r="C248" i="6"/>
  <c r="D248" i="6"/>
  <c r="E248" i="6"/>
  <c r="F248" i="6"/>
  <c r="G248" i="6"/>
  <c r="H248" i="6"/>
  <c r="B249" i="6"/>
  <c r="C249" i="6"/>
  <c r="D249" i="6"/>
  <c r="E249" i="6"/>
  <c r="F249" i="6"/>
  <c r="G249" i="6"/>
  <c r="H249" i="6"/>
  <c r="B250" i="6"/>
  <c r="C250" i="6"/>
  <c r="D250" i="6"/>
  <c r="E250" i="6"/>
  <c r="F250" i="6"/>
  <c r="G250" i="6"/>
  <c r="H250" i="6"/>
  <c r="B251" i="6"/>
  <c r="C251" i="6"/>
  <c r="D251" i="6"/>
  <c r="E251" i="6"/>
  <c r="F251" i="6"/>
  <c r="G251" i="6"/>
  <c r="H251" i="6"/>
  <c r="B252" i="6"/>
  <c r="C252" i="6"/>
  <c r="D252" i="6"/>
  <c r="E252" i="6"/>
  <c r="F252" i="6"/>
  <c r="G252" i="6"/>
  <c r="H252" i="6"/>
  <c r="B253" i="6"/>
  <c r="C253" i="6"/>
  <c r="D253" i="6"/>
  <c r="E253" i="6"/>
  <c r="F253" i="6"/>
  <c r="G253" i="6"/>
  <c r="H253" i="6"/>
  <c r="B254" i="6"/>
  <c r="C254" i="6"/>
  <c r="D254" i="6"/>
  <c r="E254" i="6"/>
  <c r="F254" i="6"/>
  <c r="G254" i="6"/>
  <c r="H254" i="6"/>
  <c r="B255" i="6"/>
  <c r="C255" i="6"/>
  <c r="D255" i="6"/>
  <c r="E255" i="6"/>
  <c r="F255" i="6"/>
  <c r="G255" i="6"/>
  <c r="H255" i="6"/>
  <c r="B256" i="6"/>
  <c r="C256" i="6"/>
  <c r="D256" i="6"/>
  <c r="E256" i="6"/>
  <c r="F256" i="6"/>
  <c r="G256" i="6"/>
  <c r="H256" i="6"/>
  <c r="B257" i="6"/>
  <c r="C257" i="6"/>
  <c r="D257" i="6"/>
  <c r="E257" i="6"/>
  <c r="F257" i="6"/>
  <c r="G257" i="6"/>
  <c r="H257" i="6"/>
  <c r="B258" i="6"/>
  <c r="C258" i="6"/>
  <c r="D258" i="6"/>
  <c r="E258" i="6"/>
  <c r="F258" i="6"/>
  <c r="G258" i="6"/>
  <c r="H258" i="6"/>
  <c r="B259" i="6"/>
  <c r="C259" i="6"/>
  <c r="D259" i="6"/>
  <c r="E259" i="6"/>
  <c r="F259" i="6"/>
  <c r="G259" i="6"/>
  <c r="H259" i="6"/>
  <c r="B260" i="6"/>
  <c r="C260" i="6"/>
  <c r="D260" i="6"/>
  <c r="E260" i="6"/>
  <c r="F260" i="6"/>
  <c r="G260" i="6"/>
  <c r="H260" i="6"/>
  <c r="B261" i="6"/>
  <c r="C261" i="6"/>
  <c r="D261" i="6"/>
  <c r="E261" i="6"/>
  <c r="F261" i="6"/>
  <c r="G261" i="6"/>
  <c r="H261" i="6"/>
  <c r="B262" i="6"/>
  <c r="C262" i="6"/>
  <c r="D262" i="6"/>
  <c r="E262" i="6"/>
  <c r="F262" i="6"/>
  <c r="G262" i="6"/>
  <c r="H262" i="6"/>
  <c r="B263" i="6"/>
  <c r="C263" i="6"/>
  <c r="D263" i="6"/>
  <c r="E263" i="6"/>
  <c r="F263" i="6"/>
  <c r="G263" i="6"/>
  <c r="H263" i="6"/>
  <c r="B264" i="6"/>
  <c r="C264" i="6"/>
  <c r="D264" i="6"/>
  <c r="E264" i="6"/>
  <c r="F264" i="6"/>
  <c r="G264" i="6"/>
  <c r="H264" i="6"/>
  <c r="B265" i="6"/>
  <c r="C265" i="6"/>
  <c r="D265" i="6"/>
  <c r="E265" i="6"/>
  <c r="F265" i="6"/>
  <c r="G265" i="6"/>
  <c r="H265" i="6"/>
  <c r="B266" i="6"/>
  <c r="C266" i="6"/>
  <c r="D266" i="6"/>
  <c r="E266" i="6"/>
  <c r="F266" i="6"/>
  <c r="G266" i="6"/>
  <c r="H266" i="6"/>
  <c r="B267" i="6"/>
  <c r="C267" i="6"/>
  <c r="D267" i="6"/>
  <c r="E267" i="6"/>
  <c r="F267" i="6"/>
  <c r="G267" i="6"/>
  <c r="H267" i="6"/>
  <c r="B268" i="6"/>
  <c r="C268" i="6"/>
  <c r="D268" i="6"/>
  <c r="E268" i="6"/>
  <c r="F268" i="6"/>
  <c r="G268" i="6"/>
  <c r="H268" i="6"/>
  <c r="B269" i="6"/>
  <c r="C269" i="6"/>
  <c r="D269" i="6"/>
  <c r="E269" i="6"/>
  <c r="F269" i="6"/>
  <c r="G269" i="6"/>
  <c r="H269" i="6"/>
  <c r="B270" i="6"/>
  <c r="C270" i="6"/>
  <c r="D270" i="6"/>
  <c r="E270" i="6"/>
  <c r="F270" i="6"/>
  <c r="G270" i="6"/>
  <c r="H270" i="6"/>
  <c r="B271" i="6"/>
  <c r="C271" i="6"/>
  <c r="D271" i="6"/>
  <c r="E271" i="6"/>
  <c r="F271" i="6"/>
  <c r="G271" i="6"/>
  <c r="H271" i="6"/>
  <c r="B272" i="6"/>
  <c r="C272" i="6"/>
  <c r="D272" i="6"/>
  <c r="E272" i="6"/>
  <c r="F272" i="6"/>
  <c r="G272" i="6"/>
  <c r="H272" i="6"/>
  <c r="B273" i="6"/>
  <c r="C273" i="6"/>
  <c r="D273" i="6"/>
  <c r="E273" i="6"/>
  <c r="F273" i="6"/>
  <c r="G273" i="6"/>
  <c r="H273" i="6"/>
  <c r="B274" i="6"/>
  <c r="C274" i="6"/>
  <c r="D274" i="6"/>
  <c r="E274" i="6"/>
  <c r="F274" i="6"/>
  <c r="G274" i="6"/>
  <c r="H274" i="6"/>
  <c r="B275" i="6"/>
  <c r="C275" i="6"/>
  <c r="D275" i="6"/>
  <c r="E275" i="6"/>
  <c r="F275" i="6"/>
  <c r="G275" i="6"/>
  <c r="H275" i="6"/>
  <c r="B276" i="6"/>
  <c r="C276" i="6"/>
  <c r="D276" i="6"/>
  <c r="E276" i="6"/>
  <c r="F276" i="6"/>
  <c r="G276" i="6"/>
  <c r="H276" i="6"/>
  <c r="B277" i="6"/>
  <c r="C277" i="6"/>
  <c r="D277" i="6"/>
  <c r="E277" i="6"/>
  <c r="F277" i="6"/>
  <c r="G277" i="6"/>
  <c r="H277" i="6"/>
  <c r="B278" i="6"/>
  <c r="C278" i="6"/>
  <c r="D278" i="6"/>
  <c r="E278" i="6"/>
  <c r="F278" i="6"/>
  <c r="G278" i="6"/>
  <c r="H278" i="6"/>
  <c r="B279" i="6"/>
  <c r="C279" i="6"/>
  <c r="D279" i="6"/>
  <c r="E279" i="6"/>
  <c r="F279" i="6"/>
  <c r="G279" i="6"/>
  <c r="H279" i="6"/>
  <c r="B280" i="6"/>
  <c r="C280" i="6"/>
  <c r="D280" i="6"/>
  <c r="E280" i="6"/>
  <c r="F280" i="6"/>
  <c r="G280" i="6"/>
  <c r="H280" i="6"/>
  <c r="B281" i="6"/>
  <c r="C281" i="6"/>
  <c r="D281" i="6"/>
  <c r="E281" i="6"/>
  <c r="F281" i="6"/>
  <c r="G281" i="6"/>
  <c r="H281" i="6"/>
  <c r="B282" i="6"/>
  <c r="C282" i="6"/>
  <c r="D282" i="6"/>
  <c r="E282" i="6"/>
  <c r="F282" i="6"/>
  <c r="G282" i="6"/>
  <c r="H282" i="6"/>
  <c r="B283" i="6"/>
  <c r="C283" i="6"/>
  <c r="D283" i="6"/>
  <c r="E283" i="6"/>
  <c r="F283" i="6"/>
  <c r="G283" i="6"/>
  <c r="H283" i="6"/>
  <c r="B284" i="6"/>
  <c r="C284" i="6"/>
  <c r="D284" i="6"/>
  <c r="E284" i="6"/>
  <c r="F284" i="6"/>
  <c r="G284" i="6"/>
  <c r="H284" i="6"/>
  <c r="B285" i="6"/>
  <c r="C285" i="6"/>
  <c r="D285" i="6"/>
  <c r="E285" i="6"/>
  <c r="F285" i="6"/>
  <c r="G285" i="6"/>
  <c r="H285" i="6"/>
  <c r="B286" i="6"/>
  <c r="C286" i="6"/>
  <c r="D286" i="6"/>
  <c r="E286" i="6"/>
  <c r="F286" i="6"/>
  <c r="G286" i="6"/>
  <c r="H286" i="6"/>
  <c r="B287" i="6"/>
  <c r="C287" i="6"/>
  <c r="D287" i="6"/>
  <c r="E287" i="6"/>
  <c r="F287" i="6"/>
  <c r="G287" i="6"/>
  <c r="H287" i="6"/>
  <c r="B288" i="6"/>
  <c r="C288" i="6"/>
  <c r="D288" i="6"/>
  <c r="E288" i="6"/>
  <c r="F288" i="6"/>
  <c r="G288" i="6"/>
  <c r="H288" i="6"/>
  <c r="B289" i="6"/>
  <c r="C289" i="6"/>
  <c r="D289" i="6"/>
  <c r="E289" i="6"/>
  <c r="F289" i="6"/>
  <c r="G289" i="6"/>
  <c r="H289" i="6"/>
  <c r="B290" i="6"/>
  <c r="C290" i="6"/>
  <c r="D290" i="6"/>
  <c r="E290" i="6"/>
  <c r="F290" i="6"/>
  <c r="G290" i="6"/>
  <c r="H290" i="6"/>
  <c r="B291" i="6"/>
  <c r="C291" i="6"/>
  <c r="D291" i="6"/>
  <c r="E291" i="6"/>
  <c r="F291" i="6"/>
  <c r="G291" i="6"/>
  <c r="H291" i="6"/>
  <c r="B292" i="6"/>
  <c r="C292" i="6"/>
  <c r="D292" i="6"/>
  <c r="E292" i="6"/>
  <c r="F292" i="6"/>
  <c r="G292" i="6"/>
  <c r="H292" i="6"/>
  <c r="B293" i="6"/>
  <c r="C293" i="6"/>
  <c r="D293" i="6"/>
  <c r="E293" i="6"/>
  <c r="F293" i="6"/>
  <c r="G293" i="6"/>
  <c r="H293" i="6"/>
  <c r="B294" i="6"/>
  <c r="C294" i="6"/>
  <c r="D294" i="6"/>
  <c r="E294" i="6"/>
  <c r="F294" i="6"/>
  <c r="G294" i="6"/>
  <c r="H294" i="6"/>
  <c r="B295" i="6"/>
  <c r="C295" i="6"/>
  <c r="D295" i="6"/>
  <c r="E295" i="6"/>
  <c r="F295" i="6"/>
  <c r="G295" i="6"/>
  <c r="H295" i="6"/>
  <c r="B296" i="6"/>
  <c r="C296" i="6"/>
  <c r="D296" i="6"/>
  <c r="E296" i="6"/>
  <c r="F296" i="6"/>
  <c r="G296" i="6"/>
  <c r="H296" i="6"/>
  <c r="B297" i="6"/>
  <c r="C297" i="6"/>
  <c r="D297" i="6"/>
  <c r="E297" i="6"/>
  <c r="F297" i="6"/>
  <c r="G297" i="6"/>
  <c r="H297" i="6"/>
  <c r="B298" i="6"/>
  <c r="C298" i="6"/>
  <c r="D298" i="6"/>
  <c r="E298" i="6"/>
  <c r="F298" i="6"/>
  <c r="G298" i="6"/>
  <c r="H298" i="6"/>
  <c r="B299" i="6"/>
  <c r="C299" i="6"/>
  <c r="D299" i="6"/>
  <c r="E299" i="6"/>
  <c r="F299" i="6"/>
  <c r="G299" i="6"/>
  <c r="H299" i="6"/>
  <c r="B300" i="6"/>
  <c r="C300" i="6"/>
  <c r="D300" i="6"/>
  <c r="E300" i="6"/>
  <c r="F300" i="6"/>
  <c r="G300" i="6"/>
  <c r="H300" i="6"/>
  <c r="B301" i="6"/>
  <c r="C301" i="6"/>
  <c r="D301" i="6"/>
  <c r="E301" i="6"/>
  <c r="F301" i="6"/>
  <c r="G301" i="6"/>
  <c r="H301" i="6"/>
  <c r="B302" i="6"/>
  <c r="C302" i="6"/>
  <c r="D302" i="6"/>
  <c r="E302" i="6"/>
  <c r="F302" i="6"/>
  <c r="G302" i="6"/>
  <c r="H302" i="6"/>
  <c r="B303" i="6"/>
  <c r="C303" i="6"/>
  <c r="D303" i="6"/>
  <c r="E303" i="6"/>
  <c r="F303" i="6"/>
  <c r="G303" i="6"/>
  <c r="H303" i="6"/>
  <c r="B304" i="6"/>
  <c r="C304" i="6"/>
  <c r="D304" i="6"/>
  <c r="E304" i="6"/>
  <c r="F304" i="6"/>
  <c r="G304" i="6"/>
  <c r="H304" i="6"/>
  <c r="B305" i="6"/>
  <c r="C305" i="6"/>
  <c r="D305" i="6"/>
  <c r="E305" i="6"/>
  <c r="F305" i="6"/>
  <c r="G305" i="6"/>
  <c r="H305" i="6"/>
  <c r="B306" i="6"/>
  <c r="C306" i="6"/>
  <c r="D306" i="6"/>
  <c r="E306" i="6"/>
  <c r="F306" i="6"/>
  <c r="G306" i="6"/>
  <c r="H306" i="6"/>
  <c r="B307" i="6"/>
  <c r="C307" i="6"/>
  <c r="D307" i="6"/>
  <c r="E307" i="6"/>
  <c r="F307" i="6"/>
  <c r="G307" i="6"/>
  <c r="H307" i="6"/>
  <c r="B308" i="6"/>
  <c r="C308" i="6"/>
  <c r="D308" i="6"/>
  <c r="E308" i="6"/>
  <c r="F308" i="6"/>
  <c r="G308" i="6"/>
  <c r="H308" i="6"/>
  <c r="B309" i="6"/>
  <c r="C309" i="6"/>
  <c r="D309" i="6"/>
  <c r="E309" i="6"/>
  <c r="F309" i="6"/>
  <c r="G309" i="6"/>
  <c r="H309" i="6"/>
  <c r="B310" i="6"/>
  <c r="C310" i="6"/>
  <c r="D310" i="6"/>
  <c r="E310" i="6"/>
  <c r="F310" i="6"/>
  <c r="G310" i="6"/>
  <c r="H310" i="6"/>
  <c r="B311" i="6"/>
  <c r="C311" i="6"/>
  <c r="D311" i="6"/>
  <c r="E311" i="6"/>
  <c r="F311" i="6"/>
  <c r="G311" i="6"/>
  <c r="H311" i="6"/>
  <c r="B312" i="6"/>
  <c r="C312" i="6"/>
  <c r="D312" i="6"/>
  <c r="E312" i="6"/>
  <c r="F312" i="6"/>
  <c r="G312" i="6"/>
  <c r="H312" i="6"/>
  <c r="B313" i="6"/>
  <c r="C313" i="6"/>
  <c r="D313" i="6"/>
  <c r="E313" i="6"/>
  <c r="F313" i="6"/>
  <c r="G313" i="6"/>
  <c r="H313" i="6"/>
  <c r="B314" i="6"/>
  <c r="C314" i="6"/>
  <c r="D314" i="6"/>
  <c r="E314" i="6"/>
  <c r="F314" i="6"/>
  <c r="G314" i="6"/>
  <c r="H314" i="6"/>
  <c r="B315" i="6"/>
  <c r="C315" i="6"/>
  <c r="D315" i="6"/>
  <c r="E315" i="6"/>
  <c r="F315" i="6"/>
  <c r="G315" i="6"/>
  <c r="H315" i="6"/>
  <c r="B316" i="6"/>
  <c r="C316" i="6"/>
  <c r="D316" i="6"/>
  <c r="E316" i="6"/>
  <c r="F316" i="6"/>
  <c r="G316" i="6"/>
  <c r="H316" i="6"/>
  <c r="B317" i="6"/>
  <c r="C317" i="6"/>
  <c r="D317" i="6"/>
  <c r="E317" i="6"/>
  <c r="F317" i="6"/>
  <c r="G317" i="6"/>
  <c r="H317" i="6"/>
  <c r="B318" i="6"/>
  <c r="C318" i="6"/>
  <c r="D318" i="6"/>
  <c r="E318" i="6"/>
  <c r="F318" i="6"/>
  <c r="G318" i="6"/>
  <c r="H318" i="6"/>
  <c r="B319" i="6"/>
  <c r="C319" i="6"/>
  <c r="D319" i="6"/>
  <c r="E319" i="6"/>
  <c r="F319" i="6"/>
  <c r="G319" i="6"/>
  <c r="H319" i="6"/>
  <c r="B320" i="6"/>
  <c r="C320" i="6"/>
  <c r="D320" i="6"/>
  <c r="E320" i="6"/>
  <c r="F320" i="6"/>
  <c r="G320" i="6"/>
  <c r="H320" i="6"/>
  <c r="B321" i="6"/>
  <c r="C321" i="6"/>
  <c r="D321" i="6"/>
  <c r="E321" i="6"/>
  <c r="F321" i="6"/>
  <c r="G321" i="6"/>
  <c r="H321" i="6"/>
  <c r="B322" i="6"/>
  <c r="C322" i="6"/>
  <c r="D322" i="6"/>
  <c r="E322" i="6"/>
  <c r="F322" i="6"/>
  <c r="G322" i="6"/>
  <c r="H322" i="6"/>
  <c r="B323" i="6"/>
  <c r="C323" i="6"/>
  <c r="D323" i="6"/>
  <c r="E323" i="6"/>
  <c r="F323" i="6"/>
  <c r="G323" i="6"/>
  <c r="H323" i="6"/>
  <c r="B324" i="6"/>
  <c r="C324" i="6"/>
  <c r="D324" i="6"/>
  <c r="E324" i="6"/>
  <c r="F324" i="6"/>
  <c r="G324" i="6"/>
  <c r="H324" i="6"/>
  <c r="B325" i="6"/>
  <c r="C325" i="6"/>
  <c r="D325" i="6"/>
  <c r="E325" i="6"/>
  <c r="F325" i="6"/>
  <c r="G325" i="6"/>
  <c r="H325" i="6"/>
  <c r="B326" i="6"/>
  <c r="C326" i="6"/>
  <c r="D326" i="6"/>
  <c r="E326" i="6"/>
  <c r="F326" i="6"/>
  <c r="G326" i="6"/>
  <c r="H326" i="6"/>
  <c r="B327" i="6"/>
  <c r="C327" i="6"/>
  <c r="D327" i="6"/>
  <c r="E327" i="6"/>
  <c r="F327" i="6"/>
  <c r="G327" i="6"/>
  <c r="H327" i="6"/>
  <c r="B328" i="6"/>
  <c r="C328" i="6"/>
  <c r="D328" i="6"/>
  <c r="E328" i="6"/>
  <c r="F328" i="6"/>
  <c r="G328" i="6"/>
  <c r="H328" i="6"/>
  <c r="B329" i="6"/>
  <c r="C329" i="6"/>
  <c r="D329" i="6"/>
  <c r="E329" i="6"/>
  <c r="F329" i="6"/>
  <c r="G329" i="6"/>
  <c r="H329" i="6"/>
  <c r="B330" i="6"/>
  <c r="C330" i="6"/>
  <c r="D330" i="6"/>
  <c r="E330" i="6"/>
  <c r="F330" i="6"/>
  <c r="G330" i="6"/>
  <c r="H330" i="6"/>
  <c r="B331" i="6"/>
  <c r="C331" i="6"/>
  <c r="D331" i="6"/>
  <c r="E331" i="6"/>
  <c r="F331" i="6"/>
  <c r="G331" i="6"/>
  <c r="H331" i="6"/>
  <c r="B332" i="6"/>
  <c r="C332" i="6"/>
  <c r="D332" i="6"/>
  <c r="E332" i="6"/>
  <c r="F332" i="6"/>
  <c r="G332" i="6"/>
  <c r="H332" i="6"/>
  <c r="B333" i="6"/>
  <c r="C333" i="6"/>
  <c r="D333" i="6"/>
  <c r="E333" i="6"/>
  <c r="F333" i="6"/>
  <c r="G333" i="6"/>
  <c r="H333" i="6"/>
  <c r="B334" i="6"/>
  <c r="C334" i="6"/>
  <c r="D334" i="6"/>
  <c r="E334" i="6"/>
  <c r="F334" i="6"/>
  <c r="G334" i="6"/>
  <c r="H334" i="6"/>
  <c r="B335" i="6"/>
  <c r="C335" i="6"/>
  <c r="D335" i="6"/>
  <c r="E335" i="6"/>
  <c r="F335" i="6"/>
  <c r="G335" i="6"/>
  <c r="H335" i="6"/>
  <c r="B336" i="6"/>
  <c r="C336" i="6"/>
  <c r="D336" i="6"/>
  <c r="E336" i="6"/>
  <c r="F336" i="6"/>
  <c r="G336" i="6"/>
  <c r="H336" i="6"/>
  <c r="B337" i="6"/>
  <c r="C337" i="6"/>
  <c r="D337" i="6"/>
  <c r="E337" i="6"/>
  <c r="F337" i="6"/>
  <c r="G337" i="6"/>
  <c r="H337" i="6"/>
  <c r="B338" i="6"/>
  <c r="C338" i="6"/>
  <c r="D338" i="6"/>
  <c r="E338" i="6"/>
  <c r="F338" i="6"/>
  <c r="G338" i="6"/>
  <c r="H338" i="6"/>
  <c r="B339" i="6"/>
  <c r="C339" i="6"/>
  <c r="D339" i="6"/>
  <c r="E339" i="6"/>
  <c r="F339" i="6"/>
  <c r="G339" i="6"/>
  <c r="H339" i="6"/>
  <c r="B340" i="6"/>
  <c r="C340" i="6"/>
  <c r="D340" i="6"/>
  <c r="E340" i="6"/>
  <c r="F340" i="6"/>
  <c r="G340" i="6"/>
  <c r="H340" i="6"/>
  <c r="B341" i="6"/>
  <c r="C341" i="6"/>
  <c r="D341" i="6"/>
  <c r="E341" i="6"/>
  <c r="F341" i="6"/>
  <c r="G341" i="6"/>
  <c r="H341" i="6"/>
  <c r="B342" i="6"/>
  <c r="C342" i="6"/>
  <c r="D342" i="6"/>
  <c r="E342" i="6"/>
  <c r="F342" i="6"/>
  <c r="G342" i="6"/>
  <c r="H342" i="6"/>
  <c r="B343" i="6"/>
  <c r="C343" i="6"/>
  <c r="D343" i="6"/>
  <c r="E343" i="6"/>
  <c r="F343" i="6"/>
  <c r="G343" i="6"/>
  <c r="H343" i="6"/>
  <c r="B344" i="6"/>
  <c r="C344" i="6"/>
  <c r="D344" i="6"/>
  <c r="E344" i="6"/>
  <c r="F344" i="6"/>
  <c r="G344" i="6"/>
  <c r="H344" i="6"/>
  <c r="B345" i="6"/>
  <c r="C345" i="6"/>
  <c r="D345" i="6"/>
  <c r="E345" i="6"/>
  <c r="F345" i="6"/>
  <c r="G345" i="6"/>
  <c r="H345" i="6"/>
  <c r="B346" i="6"/>
  <c r="C346" i="6"/>
  <c r="D346" i="6"/>
  <c r="E346" i="6"/>
  <c r="F346" i="6"/>
  <c r="G346" i="6"/>
  <c r="H346" i="6"/>
  <c r="B347" i="6"/>
  <c r="C347" i="6"/>
  <c r="D347" i="6"/>
  <c r="E347" i="6"/>
  <c r="F347" i="6"/>
  <c r="G347" i="6"/>
  <c r="H347" i="6"/>
  <c r="B348" i="6"/>
  <c r="C348" i="6"/>
  <c r="D348" i="6"/>
  <c r="E348" i="6"/>
  <c r="F348" i="6"/>
  <c r="G348" i="6"/>
  <c r="H348" i="6"/>
  <c r="B349" i="6"/>
  <c r="C349" i="6"/>
  <c r="D349" i="6"/>
  <c r="E349" i="6"/>
  <c r="F349" i="6"/>
  <c r="G349" i="6"/>
  <c r="H349" i="6"/>
  <c r="B350" i="6"/>
  <c r="C350" i="6"/>
  <c r="D350" i="6"/>
  <c r="E350" i="6"/>
  <c r="F350" i="6"/>
  <c r="G350" i="6"/>
  <c r="H350" i="6"/>
  <c r="B351" i="6"/>
  <c r="C351" i="6"/>
  <c r="D351" i="6"/>
  <c r="E351" i="6"/>
  <c r="F351" i="6"/>
  <c r="G351" i="6"/>
  <c r="H351" i="6"/>
  <c r="B352" i="6"/>
  <c r="C352" i="6"/>
  <c r="D352" i="6"/>
  <c r="E352" i="6"/>
  <c r="F352" i="6"/>
  <c r="G352" i="6"/>
  <c r="H352" i="6"/>
  <c r="B353" i="6"/>
  <c r="C353" i="6"/>
  <c r="D353" i="6"/>
  <c r="E353" i="6"/>
  <c r="F353" i="6"/>
  <c r="G353" i="6"/>
  <c r="H353" i="6"/>
  <c r="B354" i="6"/>
  <c r="C354" i="6"/>
  <c r="D354" i="6"/>
  <c r="E354" i="6"/>
  <c r="F354" i="6"/>
  <c r="G354" i="6"/>
  <c r="H354" i="6"/>
  <c r="B355" i="6"/>
  <c r="C355" i="6"/>
  <c r="D355" i="6"/>
  <c r="E355" i="6"/>
  <c r="F355" i="6"/>
  <c r="G355" i="6"/>
  <c r="H355" i="6"/>
  <c r="B356" i="6"/>
  <c r="C356" i="6"/>
  <c r="D356" i="6"/>
  <c r="E356" i="6"/>
  <c r="F356" i="6"/>
  <c r="G356" i="6"/>
  <c r="H356" i="6"/>
  <c r="B357" i="6"/>
  <c r="C357" i="6"/>
  <c r="D357" i="6"/>
  <c r="E357" i="6"/>
  <c r="F357" i="6"/>
  <c r="G357" i="6"/>
  <c r="H357" i="6"/>
  <c r="B358" i="6"/>
  <c r="C358" i="6"/>
  <c r="D358" i="6"/>
  <c r="E358" i="6"/>
  <c r="F358" i="6"/>
  <c r="G358" i="6"/>
  <c r="H358" i="6"/>
  <c r="B359" i="6"/>
  <c r="C359" i="6"/>
  <c r="D359" i="6"/>
  <c r="E359" i="6"/>
  <c r="F359" i="6"/>
  <c r="G359" i="6"/>
  <c r="H359" i="6"/>
  <c r="B360" i="6"/>
  <c r="C360" i="6"/>
  <c r="D360" i="6"/>
  <c r="E360" i="6"/>
  <c r="F360" i="6"/>
  <c r="G360" i="6"/>
  <c r="H360" i="6"/>
  <c r="B361" i="6"/>
  <c r="C361" i="6"/>
  <c r="D361" i="6"/>
  <c r="E361" i="6"/>
  <c r="F361" i="6"/>
  <c r="G361" i="6"/>
  <c r="H361" i="6"/>
  <c r="B362" i="6"/>
  <c r="C362" i="6"/>
  <c r="D362" i="6"/>
  <c r="E362" i="6"/>
  <c r="F362" i="6"/>
  <c r="G362" i="6"/>
  <c r="H362" i="6"/>
  <c r="B363" i="6"/>
  <c r="C363" i="6"/>
  <c r="D363" i="6"/>
  <c r="E363" i="6"/>
  <c r="F363" i="6"/>
  <c r="G363" i="6"/>
  <c r="H363" i="6"/>
  <c r="B364" i="6"/>
  <c r="C364" i="6"/>
  <c r="D364" i="6"/>
  <c r="E364" i="6"/>
  <c r="F364" i="6"/>
  <c r="G364" i="6"/>
  <c r="H364" i="6"/>
  <c r="B365" i="6"/>
  <c r="C365" i="6"/>
  <c r="D365" i="6"/>
  <c r="E365" i="6"/>
  <c r="F365" i="6"/>
  <c r="G365" i="6"/>
  <c r="H365" i="6"/>
  <c r="B366" i="6"/>
  <c r="C366" i="6"/>
  <c r="D366" i="6"/>
  <c r="E366" i="6"/>
  <c r="F366" i="6"/>
  <c r="G366" i="6"/>
  <c r="H366" i="6"/>
  <c r="B367" i="6"/>
  <c r="C367" i="6"/>
  <c r="D367" i="6"/>
  <c r="E367" i="6"/>
  <c r="F367" i="6"/>
  <c r="G367" i="6"/>
  <c r="H367" i="6"/>
  <c r="B368" i="6"/>
  <c r="C368" i="6"/>
  <c r="D368" i="6"/>
  <c r="E368" i="6"/>
  <c r="F368" i="6"/>
  <c r="G368" i="6"/>
  <c r="H368" i="6"/>
  <c r="B369" i="6"/>
  <c r="C369" i="6"/>
  <c r="D369" i="6"/>
  <c r="E369" i="6"/>
  <c r="F369" i="6"/>
  <c r="G369" i="6"/>
  <c r="H369" i="6"/>
  <c r="B370" i="6"/>
  <c r="C370" i="6"/>
  <c r="D370" i="6"/>
  <c r="E370" i="6"/>
  <c r="F370" i="6"/>
  <c r="G370" i="6"/>
  <c r="H370" i="6"/>
  <c r="B371" i="6"/>
  <c r="C371" i="6"/>
  <c r="D371" i="6"/>
  <c r="E371" i="6"/>
  <c r="F371" i="6"/>
  <c r="G371" i="6"/>
  <c r="H371" i="6"/>
  <c r="B372" i="6"/>
  <c r="C372" i="6"/>
  <c r="D372" i="6"/>
  <c r="E372" i="6"/>
  <c r="F372" i="6"/>
  <c r="G372" i="6"/>
  <c r="H372" i="6"/>
  <c r="B373" i="6"/>
  <c r="C373" i="6"/>
  <c r="D373" i="6"/>
  <c r="E373" i="6"/>
  <c r="F373" i="6"/>
  <c r="G373" i="6"/>
  <c r="H373" i="6"/>
  <c r="B374" i="6"/>
  <c r="C374" i="6"/>
  <c r="D374" i="6"/>
  <c r="E374" i="6"/>
  <c r="F374" i="6"/>
  <c r="G374" i="6"/>
  <c r="H374" i="6"/>
  <c r="B375" i="6"/>
  <c r="C375" i="6"/>
  <c r="D375" i="6"/>
  <c r="E375" i="6"/>
  <c r="F375" i="6"/>
  <c r="G375" i="6"/>
  <c r="H375" i="6"/>
  <c r="B376" i="6"/>
  <c r="C376" i="6"/>
  <c r="D376" i="6"/>
  <c r="E376" i="6"/>
  <c r="F376" i="6"/>
  <c r="G376" i="6"/>
  <c r="H376" i="6"/>
  <c r="B377" i="6"/>
  <c r="C377" i="6"/>
  <c r="D377" i="6"/>
  <c r="E377" i="6"/>
  <c r="F377" i="6"/>
  <c r="G377" i="6"/>
  <c r="H377" i="6"/>
  <c r="B378" i="6"/>
  <c r="C378" i="6"/>
  <c r="D378" i="6"/>
  <c r="E378" i="6"/>
  <c r="F378" i="6"/>
  <c r="G378" i="6"/>
  <c r="H378" i="6"/>
  <c r="B379" i="6"/>
  <c r="C379" i="6"/>
  <c r="D379" i="6"/>
  <c r="E379" i="6"/>
  <c r="F379" i="6"/>
  <c r="G379" i="6"/>
  <c r="H379" i="6"/>
  <c r="B380" i="6"/>
  <c r="C380" i="6"/>
  <c r="D380" i="6"/>
  <c r="E380" i="6"/>
  <c r="F380" i="6"/>
  <c r="G380" i="6"/>
  <c r="H380" i="6"/>
  <c r="B381" i="6"/>
  <c r="C381" i="6"/>
  <c r="D381" i="6"/>
  <c r="E381" i="6"/>
  <c r="F381" i="6"/>
  <c r="G381" i="6"/>
  <c r="H381" i="6"/>
  <c r="B382" i="6"/>
  <c r="C382" i="6"/>
  <c r="D382" i="6"/>
  <c r="E382" i="6"/>
  <c r="F382" i="6"/>
  <c r="G382" i="6"/>
  <c r="H382" i="6"/>
  <c r="B383" i="6"/>
  <c r="C383" i="6"/>
  <c r="D383" i="6"/>
  <c r="E383" i="6"/>
  <c r="F383" i="6"/>
  <c r="G383" i="6"/>
  <c r="H383" i="6"/>
  <c r="B384" i="6"/>
  <c r="C384" i="6"/>
  <c r="D384" i="6"/>
  <c r="E384" i="6"/>
  <c r="F384" i="6"/>
  <c r="G384" i="6"/>
  <c r="H384" i="6"/>
  <c r="B385" i="6"/>
  <c r="C385" i="6"/>
  <c r="D385" i="6"/>
  <c r="E385" i="6"/>
  <c r="F385" i="6"/>
  <c r="G385" i="6"/>
  <c r="H385" i="6"/>
  <c r="B386" i="6"/>
  <c r="C386" i="6"/>
  <c r="D386" i="6"/>
  <c r="E386" i="6"/>
  <c r="F386" i="6"/>
  <c r="G386" i="6"/>
  <c r="H386" i="6"/>
  <c r="B387" i="6"/>
  <c r="C387" i="6"/>
  <c r="D387" i="6"/>
  <c r="E387" i="6"/>
  <c r="F387" i="6"/>
  <c r="G387" i="6"/>
  <c r="H387" i="6"/>
  <c r="B388" i="6"/>
  <c r="C388" i="6"/>
  <c r="D388" i="6"/>
  <c r="E388" i="6"/>
  <c r="F388" i="6"/>
  <c r="G388" i="6"/>
  <c r="H388" i="6"/>
  <c r="B389" i="6"/>
  <c r="C389" i="6"/>
  <c r="D389" i="6"/>
  <c r="E389" i="6"/>
  <c r="F389" i="6"/>
  <c r="G389" i="6"/>
  <c r="H389" i="6"/>
  <c r="B390" i="6"/>
  <c r="C390" i="6"/>
  <c r="D390" i="6"/>
  <c r="E390" i="6"/>
  <c r="F390" i="6"/>
  <c r="G390" i="6"/>
  <c r="H390" i="6"/>
  <c r="B391" i="6"/>
  <c r="C391" i="6"/>
  <c r="D391" i="6"/>
  <c r="E391" i="6"/>
  <c r="F391" i="6"/>
  <c r="G391" i="6"/>
  <c r="H391" i="6"/>
  <c r="B392" i="6"/>
  <c r="C392" i="6"/>
  <c r="D392" i="6"/>
  <c r="E392" i="6"/>
  <c r="F392" i="6"/>
  <c r="G392" i="6"/>
  <c r="H392" i="6"/>
  <c r="B393" i="6"/>
  <c r="C393" i="6"/>
  <c r="D393" i="6"/>
  <c r="E393" i="6"/>
  <c r="F393" i="6"/>
  <c r="G393" i="6"/>
  <c r="H393" i="6"/>
  <c r="B394" i="6"/>
  <c r="C394" i="6"/>
  <c r="D394" i="6"/>
  <c r="E394" i="6"/>
  <c r="F394" i="6"/>
  <c r="G394" i="6"/>
  <c r="H394" i="6"/>
  <c r="B395" i="6"/>
  <c r="C395" i="6"/>
  <c r="D395" i="6"/>
  <c r="E395" i="6"/>
  <c r="F395" i="6"/>
  <c r="G395" i="6"/>
  <c r="H395" i="6"/>
  <c r="B396" i="6"/>
  <c r="C396" i="6"/>
  <c r="D396" i="6"/>
  <c r="E396" i="6"/>
  <c r="F396" i="6"/>
  <c r="G396" i="6"/>
  <c r="H396" i="6"/>
  <c r="B397" i="6"/>
  <c r="C397" i="6"/>
  <c r="D397" i="6"/>
  <c r="E397" i="6"/>
  <c r="F397" i="6"/>
  <c r="G397" i="6"/>
  <c r="H397" i="6"/>
  <c r="B398" i="6"/>
  <c r="C398" i="6"/>
  <c r="D398" i="6"/>
  <c r="E398" i="6"/>
  <c r="F398" i="6"/>
  <c r="G398" i="6"/>
  <c r="H398" i="6"/>
  <c r="B399" i="6"/>
  <c r="C399" i="6"/>
  <c r="D399" i="6"/>
  <c r="E399" i="6"/>
  <c r="F399" i="6"/>
  <c r="G399" i="6"/>
  <c r="H399" i="6"/>
  <c r="B400" i="6"/>
  <c r="C400" i="6"/>
  <c r="D400" i="6"/>
  <c r="E400" i="6"/>
  <c r="F400" i="6"/>
  <c r="G400" i="6"/>
  <c r="H400" i="6"/>
  <c r="B401" i="6"/>
  <c r="C401" i="6"/>
  <c r="D401" i="6"/>
  <c r="E401" i="6"/>
  <c r="F401" i="6"/>
  <c r="G401" i="6"/>
  <c r="H401" i="6"/>
  <c r="B402" i="6"/>
  <c r="C402" i="6"/>
  <c r="D402" i="6"/>
  <c r="E402" i="6"/>
  <c r="F402" i="6"/>
  <c r="G402" i="6"/>
  <c r="H402" i="6"/>
  <c r="B403" i="6"/>
  <c r="C403" i="6"/>
  <c r="D403" i="6"/>
  <c r="E403" i="6"/>
  <c r="F403" i="6"/>
  <c r="G403" i="6"/>
  <c r="H403" i="6"/>
  <c r="B404" i="6"/>
  <c r="C404" i="6"/>
  <c r="D404" i="6"/>
  <c r="E404" i="6"/>
  <c r="F404" i="6"/>
  <c r="G404" i="6"/>
  <c r="H404" i="6"/>
  <c r="B405" i="6"/>
  <c r="C405" i="6"/>
  <c r="D405" i="6"/>
  <c r="E405" i="6"/>
  <c r="F405" i="6"/>
  <c r="G405" i="6"/>
  <c r="H405" i="6"/>
  <c r="B406" i="6"/>
  <c r="C406" i="6"/>
  <c r="D406" i="6"/>
  <c r="E406" i="6"/>
  <c r="F406" i="6"/>
  <c r="G406" i="6"/>
  <c r="H406" i="6"/>
  <c r="B407" i="6"/>
  <c r="C407" i="6"/>
  <c r="D407" i="6"/>
  <c r="E407" i="6"/>
  <c r="F407" i="6"/>
  <c r="G407" i="6"/>
  <c r="H407" i="6"/>
  <c r="B408" i="6"/>
  <c r="C408" i="6"/>
  <c r="D408" i="6"/>
  <c r="E408" i="6"/>
  <c r="F408" i="6"/>
  <c r="G408" i="6"/>
  <c r="H408" i="6"/>
  <c r="B409" i="6"/>
  <c r="C409" i="6"/>
  <c r="D409" i="6"/>
  <c r="E409" i="6"/>
  <c r="F409" i="6"/>
  <c r="G409" i="6"/>
  <c r="H409" i="6"/>
  <c r="B410" i="6"/>
  <c r="C410" i="6"/>
  <c r="D410" i="6"/>
  <c r="E410" i="6"/>
  <c r="F410" i="6"/>
  <c r="G410" i="6"/>
  <c r="H410" i="6"/>
  <c r="B411" i="6"/>
  <c r="C411" i="6"/>
  <c r="D411" i="6"/>
  <c r="E411" i="6"/>
  <c r="F411" i="6"/>
  <c r="G411" i="6"/>
  <c r="H411" i="6"/>
  <c r="B412" i="6"/>
  <c r="C412" i="6"/>
  <c r="D412" i="6"/>
  <c r="E412" i="6"/>
  <c r="F412" i="6"/>
  <c r="G412" i="6"/>
  <c r="H412" i="6"/>
  <c r="B413" i="6"/>
  <c r="C413" i="6"/>
  <c r="D413" i="6"/>
  <c r="E413" i="6"/>
  <c r="F413" i="6"/>
  <c r="G413" i="6"/>
  <c r="H413" i="6"/>
  <c r="B414" i="6"/>
  <c r="C414" i="6"/>
  <c r="D414" i="6"/>
  <c r="E414" i="6"/>
  <c r="F414" i="6"/>
  <c r="G414" i="6"/>
  <c r="H414" i="6"/>
  <c r="B415" i="6"/>
  <c r="C415" i="6"/>
  <c r="D415" i="6"/>
  <c r="E415" i="6"/>
  <c r="F415" i="6"/>
  <c r="G415" i="6"/>
  <c r="H415" i="6"/>
  <c r="B416" i="6"/>
  <c r="C416" i="6"/>
  <c r="D416" i="6"/>
  <c r="E416" i="6"/>
  <c r="F416" i="6"/>
  <c r="G416" i="6"/>
  <c r="H416" i="6"/>
  <c r="B417" i="6"/>
  <c r="C417" i="6"/>
  <c r="D417" i="6"/>
  <c r="E417" i="6"/>
  <c r="F417" i="6"/>
  <c r="G417" i="6"/>
  <c r="H417" i="6"/>
  <c r="B418" i="6"/>
  <c r="C418" i="6"/>
  <c r="D418" i="6"/>
  <c r="E418" i="6"/>
  <c r="F418" i="6"/>
  <c r="G418" i="6"/>
  <c r="H418" i="6"/>
  <c r="B419" i="6"/>
  <c r="C419" i="6"/>
  <c r="D419" i="6"/>
  <c r="E419" i="6"/>
  <c r="F419" i="6"/>
  <c r="G419" i="6"/>
  <c r="H419" i="6"/>
  <c r="B420" i="6"/>
  <c r="C420" i="6"/>
  <c r="D420" i="6"/>
  <c r="E420" i="6"/>
  <c r="F420" i="6"/>
  <c r="G420" i="6"/>
  <c r="H420" i="6"/>
  <c r="B421" i="6"/>
  <c r="C421" i="6"/>
  <c r="D421" i="6"/>
  <c r="E421" i="6"/>
  <c r="F421" i="6"/>
  <c r="G421" i="6"/>
  <c r="H421" i="6"/>
  <c r="B422" i="6"/>
  <c r="C422" i="6"/>
  <c r="D422" i="6"/>
  <c r="E422" i="6"/>
  <c r="F422" i="6"/>
  <c r="G422" i="6"/>
  <c r="H422" i="6"/>
  <c r="B423" i="6"/>
  <c r="C423" i="6"/>
  <c r="D423" i="6"/>
  <c r="E423" i="6"/>
  <c r="F423" i="6"/>
  <c r="G423" i="6"/>
  <c r="H423" i="6"/>
  <c r="B424" i="6"/>
  <c r="C424" i="6"/>
  <c r="D424" i="6"/>
  <c r="E424" i="6"/>
  <c r="F424" i="6"/>
  <c r="G424" i="6"/>
  <c r="H424" i="6"/>
  <c r="B425" i="6"/>
  <c r="C425" i="6"/>
  <c r="D425" i="6"/>
  <c r="E425" i="6"/>
  <c r="F425" i="6"/>
  <c r="G425" i="6"/>
  <c r="H425" i="6"/>
  <c r="B426" i="6"/>
  <c r="C426" i="6"/>
  <c r="D426" i="6"/>
  <c r="E426" i="6"/>
  <c r="F426" i="6"/>
  <c r="G426" i="6"/>
  <c r="H426" i="6"/>
  <c r="B427" i="6"/>
  <c r="C427" i="6"/>
  <c r="D427" i="6"/>
  <c r="E427" i="6"/>
  <c r="F427" i="6"/>
  <c r="G427" i="6"/>
  <c r="H427" i="6"/>
  <c r="B428" i="6"/>
  <c r="C428" i="6"/>
  <c r="D428" i="6"/>
  <c r="E428" i="6"/>
  <c r="F428" i="6"/>
  <c r="G428" i="6"/>
  <c r="H428" i="6"/>
  <c r="B429" i="6"/>
  <c r="C429" i="6"/>
  <c r="D429" i="6"/>
  <c r="E429" i="6"/>
  <c r="F429" i="6"/>
  <c r="G429" i="6"/>
  <c r="H429" i="6"/>
  <c r="B430" i="6"/>
  <c r="C430" i="6"/>
  <c r="D430" i="6"/>
  <c r="E430" i="6"/>
  <c r="F430" i="6"/>
  <c r="G430" i="6"/>
  <c r="H430" i="6"/>
  <c r="B431" i="6"/>
  <c r="C431" i="6"/>
  <c r="D431" i="6"/>
  <c r="E431" i="6"/>
  <c r="F431" i="6"/>
  <c r="G431" i="6"/>
  <c r="H431" i="6"/>
  <c r="B432" i="6"/>
  <c r="C432" i="6"/>
  <c r="D432" i="6"/>
  <c r="E432" i="6"/>
  <c r="F432" i="6"/>
  <c r="G432" i="6"/>
  <c r="H432" i="6"/>
  <c r="B433" i="6"/>
  <c r="C433" i="6"/>
  <c r="D433" i="6"/>
  <c r="E433" i="6"/>
  <c r="F433" i="6"/>
  <c r="G433" i="6"/>
  <c r="H433" i="6"/>
  <c r="B434" i="6"/>
  <c r="C434" i="6"/>
  <c r="D434" i="6"/>
  <c r="E434" i="6"/>
  <c r="F434" i="6"/>
  <c r="G434" i="6"/>
  <c r="H434" i="6"/>
  <c r="B435" i="6"/>
  <c r="C435" i="6"/>
  <c r="D435" i="6"/>
  <c r="E435" i="6"/>
  <c r="F435" i="6"/>
  <c r="G435" i="6"/>
  <c r="H435" i="6"/>
  <c r="B436" i="6"/>
  <c r="C436" i="6"/>
  <c r="D436" i="6"/>
  <c r="E436" i="6"/>
  <c r="F436" i="6"/>
  <c r="G436" i="6"/>
  <c r="H436" i="6"/>
  <c r="B437" i="6"/>
  <c r="C437" i="6"/>
  <c r="D437" i="6"/>
  <c r="E437" i="6"/>
  <c r="F437" i="6"/>
  <c r="G437" i="6"/>
  <c r="H437" i="6"/>
  <c r="B438" i="6"/>
  <c r="C438" i="6"/>
  <c r="D438" i="6"/>
  <c r="E438" i="6"/>
  <c r="F438" i="6"/>
  <c r="G438" i="6"/>
  <c r="H438" i="6"/>
  <c r="B439" i="6"/>
  <c r="C439" i="6"/>
  <c r="D439" i="6"/>
  <c r="E439" i="6"/>
  <c r="F439" i="6"/>
  <c r="G439" i="6"/>
  <c r="H439" i="6"/>
  <c r="B440" i="6"/>
  <c r="C440" i="6"/>
  <c r="D440" i="6"/>
  <c r="E440" i="6"/>
  <c r="F440" i="6"/>
  <c r="G440" i="6"/>
  <c r="H440" i="6"/>
  <c r="B441" i="6"/>
  <c r="C441" i="6"/>
  <c r="D441" i="6"/>
  <c r="E441" i="6"/>
  <c r="F441" i="6"/>
  <c r="G441" i="6"/>
  <c r="H441" i="6"/>
  <c r="B442" i="6"/>
  <c r="C442" i="6"/>
  <c r="D442" i="6"/>
  <c r="E442" i="6"/>
  <c r="F442" i="6"/>
  <c r="G442" i="6"/>
  <c r="H442" i="6"/>
  <c r="B443" i="6"/>
  <c r="C443" i="6"/>
  <c r="D443" i="6"/>
  <c r="E443" i="6"/>
  <c r="F443" i="6"/>
  <c r="G443" i="6"/>
  <c r="H443" i="6"/>
  <c r="B444" i="6"/>
  <c r="C444" i="6"/>
  <c r="D444" i="6"/>
  <c r="E444" i="6"/>
  <c r="F444" i="6"/>
  <c r="G444" i="6"/>
  <c r="H444" i="6"/>
  <c r="B445" i="6"/>
  <c r="C445" i="6"/>
  <c r="D445" i="6"/>
  <c r="E445" i="6"/>
  <c r="F445" i="6"/>
  <c r="G445" i="6"/>
  <c r="H445" i="6"/>
  <c r="B446" i="6"/>
  <c r="C446" i="6"/>
  <c r="D446" i="6"/>
  <c r="E446" i="6"/>
  <c r="F446" i="6"/>
  <c r="G446" i="6"/>
  <c r="H446" i="6"/>
  <c r="B447" i="6"/>
  <c r="C447" i="6"/>
  <c r="D447" i="6"/>
  <c r="E447" i="6"/>
  <c r="F447" i="6"/>
  <c r="G447" i="6"/>
  <c r="H447" i="6"/>
  <c r="B448" i="6"/>
  <c r="C448" i="6"/>
  <c r="D448" i="6"/>
  <c r="E448" i="6"/>
  <c r="F448" i="6"/>
  <c r="G448" i="6"/>
  <c r="H448" i="6"/>
  <c r="B449" i="6"/>
  <c r="C449" i="6"/>
  <c r="D449" i="6"/>
  <c r="E449" i="6"/>
  <c r="F449" i="6"/>
  <c r="G449" i="6"/>
  <c r="H449" i="6"/>
  <c r="B450" i="6"/>
  <c r="C450" i="6"/>
  <c r="D450" i="6"/>
  <c r="E450" i="6"/>
  <c r="F450" i="6"/>
  <c r="G450" i="6"/>
  <c r="H450" i="6"/>
  <c r="B451" i="6"/>
  <c r="C451" i="6"/>
  <c r="D451" i="6"/>
  <c r="E451" i="6"/>
  <c r="F451" i="6"/>
  <c r="G451" i="6"/>
  <c r="H451" i="6"/>
  <c r="B452" i="6"/>
  <c r="C452" i="6"/>
  <c r="D452" i="6"/>
  <c r="E452" i="6"/>
  <c r="F452" i="6"/>
  <c r="G452" i="6"/>
  <c r="H452" i="6"/>
  <c r="B453" i="6"/>
  <c r="C453" i="6"/>
  <c r="D453" i="6"/>
  <c r="E453" i="6"/>
  <c r="F453" i="6"/>
  <c r="G453" i="6"/>
  <c r="H453" i="6"/>
  <c r="B454" i="6"/>
  <c r="C454" i="6"/>
  <c r="D454" i="6"/>
  <c r="E454" i="6"/>
  <c r="F454" i="6"/>
  <c r="G454" i="6"/>
  <c r="H454" i="6"/>
  <c r="B455" i="6"/>
  <c r="C455" i="6"/>
  <c r="D455" i="6"/>
  <c r="E455" i="6"/>
  <c r="F455" i="6"/>
  <c r="G455" i="6"/>
  <c r="H455" i="6"/>
  <c r="B456" i="6"/>
  <c r="C456" i="6"/>
  <c r="D456" i="6"/>
  <c r="E456" i="6"/>
  <c r="F456" i="6"/>
  <c r="G456" i="6"/>
  <c r="H456" i="6"/>
  <c r="B457" i="6"/>
  <c r="C457" i="6"/>
  <c r="D457" i="6"/>
  <c r="E457" i="6"/>
  <c r="F457" i="6"/>
  <c r="G457" i="6"/>
  <c r="H457" i="6"/>
  <c r="B458" i="6"/>
  <c r="C458" i="6"/>
  <c r="D458" i="6"/>
  <c r="E458" i="6"/>
  <c r="F458" i="6"/>
  <c r="G458" i="6"/>
  <c r="H458" i="6"/>
  <c r="B459" i="6"/>
  <c r="C459" i="6"/>
  <c r="D459" i="6"/>
  <c r="E459" i="6"/>
  <c r="F459" i="6"/>
  <c r="G459" i="6"/>
  <c r="H459" i="6"/>
  <c r="B460" i="6"/>
  <c r="C460" i="6"/>
  <c r="D460" i="6"/>
  <c r="E460" i="6"/>
  <c r="F460" i="6"/>
  <c r="G460" i="6"/>
  <c r="H460" i="6"/>
  <c r="B461" i="6"/>
  <c r="C461" i="6"/>
  <c r="D461" i="6"/>
  <c r="E461" i="6"/>
  <c r="F461" i="6"/>
  <c r="G461" i="6"/>
  <c r="H461" i="6"/>
  <c r="B462" i="6"/>
  <c r="C462" i="6"/>
  <c r="D462" i="6"/>
  <c r="E462" i="6"/>
  <c r="F462" i="6"/>
  <c r="G462" i="6"/>
  <c r="H462" i="6"/>
  <c r="B463" i="6"/>
  <c r="C463" i="6"/>
  <c r="D463" i="6"/>
  <c r="E463" i="6"/>
  <c r="F463" i="6"/>
  <c r="G463" i="6"/>
  <c r="H463" i="6"/>
  <c r="B464" i="6"/>
  <c r="C464" i="6"/>
  <c r="D464" i="6"/>
  <c r="E464" i="6"/>
  <c r="F464" i="6"/>
  <c r="G464" i="6"/>
  <c r="H464" i="6"/>
  <c r="B465" i="6"/>
  <c r="C465" i="6"/>
  <c r="D465" i="6"/>
  <c r="E465" i="6"/>
  <c r="F465" i="6"/>
  <c r="G465" i="6"/>
  <c r="H465" i="6"/>
  <c r="B466" i="6"/>
  <c r="C466" i="6"/>
  <c r="D466" i="6"/>
  <c r="E466" i="6"/>
  <c r="F466" i="6"/>
  <c r="G466" i="6"/>
  <c r="H466" i="6"/>
  <c r="B467" i="6"/>
  <c r="C467" i="6"/>
  <c r="D467" i="6"/>
  <c r="E467" i="6"/>
  <c r="F467" i="6"/>
  <c r="G467" i="6"/>
  <c r="H467" i="6"/>
  <c r="B468" i="6"/>
  <c r="C468" i="6"/>
  <c r="D468" i="6"/>
  <c r="E468" i="6"/>
  <c r="F468" i="6"/>
  <c r="G468" i="6"/>
  <c r="H468" i="6"/>
  <c r="B469" i="6"/>
  <c r="C469" i="6"/>
  <c r="D469" i="6"/>
  <c r="E469" i="6"/>
  <c r="F469" i="6"/>
  <c r="G469" i="6"/>
  <c r="H469" i="6"/>
  <c r="B470" i="6"/>
  <c r="C470" i="6"/>
  <c r="D470" i="6"/>
  <c r="E470" i="6"/>
  <c r="F470" i="6"/>
  <c r="G470" i="6"/>
  <c r="H470" i="6"/>
  <c r="B471" i="6"/>
  <c r="C471" i="6"/>
  <c r="D471" i="6"/>
  <c r="E471" i="6"/>
  <c r="F471" i="6"/>
  <c r="G471" i="6"/>
  <c r="H471" i="6"/>
  <c r="B472" i="6"/>
  <c r="C472" i="6"/>
  <c r="D472" i="6"/>
  <c r="E472" i="6"/>
  <c r="F472" i="6"/>
  <c r="G472" i="6"/>
  <c r="H472" i="6"/>
  <c r="B473" i="6"/>
  <c r="C473" i="6"/>
  <c r="D473" i="6"/>
  <c r="E473" i="6"/>
  <c r="F473" i="6"/>
  <c r="G473" i="6"/>
  <c r="H473" i="6"/>
  <c r="B474" i="6"/>
  <c r="C474" i="6"/>
  <c r="D474" i="6"/>
  <c r="E474" i="6"/>
  <c r="F474" i="6"/>
  <c r="G474" i="6"/>
  <c r="H474" i="6"/>
  <c r="B475" i="6"/>
  <c r="C475" i="6"/>
  <c r="D475" i="6"/>
  <c r="E475" i="6"/>
  <c r="F475" i="6"/>
  <c r="G475" i="6"/>
  <c r="H475" i="6"/>
  <c r="B476" i="6"/>
  <c r="C476" i="6"/>
  <c r="D476" i="6"/>
  <c r="E476" i="6"/>
  <c r="F476" i="6"/>
  <c r="G476" i="6"/>
  <c r="H476" i="6"/>
  <c r="B477" i="6"/>
  <c r="C477" i="6"/>
  <c r="D477" i="6"/>
  <c r="E477" i="6"/>
  <c r="F477" i="6"/>
  <c r="G477" i="6"/>
  <c r="H477" i="6"/>
  <c r="B478" i="6"/>
  <c r="C478" i="6"/>
  <c r="D478" i="6"/>
  <c r="E478" i="6"/>
  <c r="F478" i="6"/>
  <c r="G478" i="6"/>
  <c r="H478" i="6"/>
  <c r="B479" i="6"/>
  <c r="C479" i="6"/>
  <c r="D479" i="6"/>
  <c r="E479" i="6"/>
  <c r="F479" i="6"/>
  <c r="G479" i="6"/>
  <c r="H479" i="6"/>
  <c r="B480" i="6"/>
  <c r="C480" i="6"/>
  <c r="D480" i="6"/>
  <c r="E480" i="6"/>
  <c r="F480" i="6"/>
  <c r="G480" i="6"/>
  <c r="H480" i="6"/>
  <c r="B481" i="6"/>
  <c r="C481" i="6"/>
  <c r="D481" i="6"/>
  <c r="E481" i="6"/>
  <c r="F481" i="6"/>
  <c r="G481" i="6"/>
  <c r="H481" i="6"/>
  <c r="B482" i="6"/>
  <c r="C482" i="6"/>
  <c r="D482" i="6"/>
  <c r="E482" i="6"/>
  <c r="F482" i="6"/>
  <c r="G482" i="6"/>
  <c r="H482" i="6"/>
  <c r="B483" i="6"/>
  <c r="C483" i="6"/>
  <c r="D483" i="6"/>
  <c r="E483" i="6"/>
  <c r="F483" i="6"/>
  <c r="G483" i="6"/>
  <c r="H483" i="6"/>
  <c r="B484" i="6"/>
  <c r="C484" i="6"/>
  <c r="D484" i="6"/>
  <c r="E484" i="6"/>
  <c r="F484" i="6"/>
  <c r="G484" i="6"/>
  <c r="H484" i="6"/>
  <c r="B485" i="6"/>
  <c r="C485" i="6"/>
  <c r="D485" i="6"/>
  <c r="E485" i="6"/>
  <c r="F485" i="6"/>
  <c r="G485" i="6"/>
  <c r="H485" i="6"/>
  <c r="B486" i="6"/>
  <c r="C486" i="6"/>
  <c r="D486" i="6"/>
  <c r="E486" i="6"/>
  <c r="F486" i="6"/>
  <c r="G486" i="6"/>
  <c r="H486" i="6"/>
  <c r="B487" i="6"/>
  <c r="C487" i="6"/>
  <c r="D487" i="6"/>
  <c r="E487" i="6"/>
  <c r="F487" i="6"/>
  <c r="G487" i="6"/>
  <c r="H487" i="6"/>
  <c r="B488" i="6"/>
  <c r="C488" i="6"/>
  <c r="D488" i="6"/>
  <c r="E488" i="6"/>
  <c r="F488" i="6"/>
  <c r="G488" i="6"/>
  <c r="H488" i="6"/>
  <c r="B489" i="6"/>
  <c r="C489" i="6"/>
  <c r="D489" i="6"/>
  <c r="E489" i="6"/>
  <c r="F489" i="6"/>
  <c r="G489" i="6"/>
  <c r="H489" i="6"/>
  <c r="B490" i="6"/>
  <c r="C490" i="6"/>
  <c r="D490" i="6"/>
  <c r="E490" i="6"/>
  <c r="F490" i="6"/>
  <c r="G490" i="6"/>
  <c r="H490" i="6"/>
  <c r="B491" i="6"/>
  <c r="C491" i="6"/>
  <c r="D491" i="6"/>
  <c r="E491" i="6"/>
  <c r="F491" i="6"/>
  <c r="G491" i="6"/>
  <c r="H491" i="6"/>
  <c r="B492" i="6"/>
  <c r="C492" i="6"/>
  <c r="D492" i="6"/>
  <c r="E492" i="6"/>
  <c r="F492" i="6"/>
  <c r="G492" i="6"/>
  <c r="H492" i="6"/>
  <c r="B493" i="6"/>
  <c r="C493" i="6"/>
  <c r="D493" i="6"/>
  <c r="E493" i="6"/>
  <c r="F493" i="6"/>
  <c r="G493" i="6"/>
  <c r="H493" i="6"/>
  <c r="B494" i="6"/>
  <c r="C494" i="6"/>
  <c r="D494" i="6"/>
  <c r="E494" i="6"/>
  <c r="F494" i="6"/>
  <c r="G494" i="6"/>
  <c r="H494" i="6"/>
  <c r="B495" i="6"/>
  <c r="C495" i="6"/>
  <c r="D495" i="6"/>
  <c r="E495" i="6"/>
  <c r="F495" i="6"/>
  <c r="G495" i="6"/>
  <c r="H495" i="6"/>
  <c r="B496" i="6"/>
  <c r="C496" i="6"/>
  <c r="D496" i="6"/>
  <c r="E496" i="6"/>
  <c r="F496" i="6"/>
  <c r="G496" i="6"/>
  <c r="H496" i="6"/>
  <c r="B497" i="6"/>
  <c r="C497" i="6"/>
  <c r="D497" i="6"/>
  <c r="E497" i="6"/>
  <c r="F497" i="6"/>
  <c r="G497" i="6"/>
  <c r="H497" i="6"/>
  <c r="B498" i="6"/>
  <c r="C498" i="6"/>
  <c r="D498" i="6"/>
  <c r="E498" i="6"/>
  <c r="F498" i="6"/>
  <c r="G498" i="6"/>
  <c r="H498" i="6"/>
  <c r="B499" i="6"/>
  <c r="C499" i="6"/>
  <c r="D499" i="6"/>
  <c r="E499" i="6"/>
  <c r="F499" i="6"/>
  <c r="G499" i="6"/>
  <c r="H499" i="6"/>
  <c r="B500" i="6"/>
  <c r="C500" i="6"/>
  <c r="D500" i="6"/>
  <c r="E500" i="6"/>
  <c r="F500" i="6"/>
  <c r="G500" i="6"/>
  <c r="H500" i="6"/>
  <c r="B501" i="6"/>
  <c r="C501" i="6"/>
  <c r="D501" i="6"/>
  <c r="E501" i="6"/>
  <c r="F501" i="6"/>
  <c r="G501" i="6"/>
  <c r="H501" i="6"/>
  <c r="B502" i="6"/>
  <c r="C502" i="6"/>
  <c r="D502" i="6"/>
  <c r="E502" i="6"/>
  <c r="F502" i="6"/>
  <c r="G502" i="6"/>
  <c r="H502" i="6"/>
  <c r="B503" i="6"/>
  <c r="C503" i="6"/>
  <c r="D503" i="6"/>
  <c r="E503" i="6"/>
  <c r="F503" i="6"/>
  <c r="G503" i="6"/>
  <c r="H503" i="6"/>
  <c r="B504" i="6"/>
  <c r="C504" i="6"/>
  <c r="D504" i="6"/>
  <c r="E504" i="6"/>
  <c r="F504" i="6"/>
  <c r="G504" i="6"/>
  <c r="H504" i="6"/>
  <c r="B505" i="6"/>
  <c r="C505" i="6"/>
  <c r="D505" i="6"/>
  <c r="E505" i="6"/>
  <c r="F505" i="6"/>
  <c r="G505" i="6"/>
  <c r="H505" i="6"/>
  <c r="B506" i="6"/>
  <c r="C506" i="6"/>
  <c r="D506" i="6"/>
  <c r="E506" i="6"/>
  <c r="F506" i="6"/>
  <c r="G506" i="6"/>
  <c r="H506" i="6"/>
  <c r="B507" i="6"/>
  <c r="C507" i="6"/>
  <c r="D507" i="6"/>
  <c r="E507" i="6"/>
  <c r="F507" i="6"/>
  <c r="G507" i="6"/>
  <c r="H507" i="6"/>
  <c r="B508" i="6"/>
  <c r="C508" i="6"/>
  <c r="D508" i="6"/>
  <c r="E508" i="6"/>
  <c r="F508" i="6"/>
  <c r="G508" i="6"/>
  <c r="H508" i="6"/>
  <c r="B509" i="6"/>
  <c r="C509" i="6"/>
  <c r="D509" i="6"/>
  <c r="E509" i="6"/>
  <c r="F509" i="6"/>
  <c r="G509" i="6"/>
  <c r="H509" i="6"/>
  <c r="B510" i="6"/>
  <c r="C510" i="6"/>
  <c r="D510" i="6"/>
  <c r="E510" i="6"/>
  <c r="F510" i="6"/>
  <c r="G510" i="6"/>
  <c r="H510" i="6"/>
  <c r="B511" i="6"/>
  <c r="C511" i="6"/>
  <c r="D511" i="6"/>
  <c r="E511" i="6"/>
  <c r="F511" i="6"/>
  <c r="G511" i="6"/>
  <c r="H511" i="6"/>
  <c r="B512" i="6"/>
  <c r="C512" i="6"/>
  <c r="D512" i="6"/>
  <c r="E512" i="6"/>
  <c r="F512" i="6"/>
  <c r="G512" i="6"/>
  <c r="H512" i="6"/>
  <c r="B513" i="6"/>
  <c r="C513" i="6"/>
  <c r="D513" i="6"/>
  <c r="E513" i="6"/>
  <c r="F513" i="6"/>
  <c r="G513" i="6"/>
  <c r="H513" i="6"/>
  <c r="B514" i="6"/>
  <c r="C514" i="6"/>
  <c r="D514" i="6"/>
  <c r="E514" i="6"/>
  <c r="F514" i="6"/>
  <c r="G514" i="6"/>
  <c r="H514" i="6"/>
  <c r="B515" i="6"/>
  <c r="C515" i="6"/>
  <c r="D515" i="6"/>
  <c r="E515" i="6"/>
  <c r="F515" i="6"/>
  <c r="G515" i="6"/>
  <c r="H515" i="6"/>
  <c r="B516" i="6"/>
  <c r="C516" i="6"/>
  <c r="D516" i="6"/>
  <c r="E516" i="6"/>
  <c r="F516" i="6"/>
  <c r="G516" i="6"/>
  <c r="H516" i="6"/>
  <c r="B517" i="6"/>
  <c r="C517" i="6"/>
  <c r="D517" i="6"/>
  <c r="E517" i="6"/>
  <c r="F517" i="6"/>
  <c r="G517" i="6"/>
  <c r="H517" i="6"/>
  <c r="B518" i="6"/>
  <c r="C518" i="6"/>
  <c r="D518" i="6"/>
  <c r="E518" i="6"/>
  <c r="F518" i="6"/>
  <c r="G518" i="6"/>
  <c r="H518" i="6"/>
  <c r="B519" i="6"/>
  <c r="C519" i="6"/>
  <c r="D519" i="6"/>
  <c r="E519" i="6"/>
  <c r="F519" i="6"/>
  <c r="G519" i="6"/>
  <c r="H519" i="6"/>
  <c r="B520" i="6"/>
  <c r="C520" i="6"/>
  <c r="D520" i="6"/>
  <c r="E520" i="6"/>
  <c r="F520" i="6"/>
  <c r="G520" i="6"/>
  <c r="H520" i="6"/>
  <c r="B521" i="6"/>
  <c r="C521" i="6"/>
  <c r="D521" i="6"/>
  <c r="E521" i="6"/>
  <c r="F521" i="6"/>
  <c r="G521" i="6"/>
  <c r="H521" i="6"/>
  <c r="B522" i="6"/>
  <c r="C522" i="6"/>
  <c r="D522" i="6"/>
  <c r="E522" i="6"/>
  <c r="F522" i="6"/>
  <c r="G522" i="6"/>
  <c r="H522" i="6"/>
  <c r="B523" i="6"/>
  <c r="C523" i="6"/>
  <c r="D523" i="6"/>
  <c r="E523" i="6"/>
  <c r="F523" i="6"/>
  <c r="G523" i="6"/>
  <c r="H523" i="6"/>
  <c r="B524" i="6"/>
  <c r="C524" i="6"/>
  <c r="D524" i="6"/>
  <c r="E524" i="6"/>
  <c r="F524" i="6"/>
  <c r="G524" i="6"/>
  <c r="H524" i="6"/>
  <c r="B525" i="6"/>
  <c r="C525" i="6"/>
  <c r="D525" i="6"/>
  <c r="E525" i="6"/>
  <c r="F525" i="6"/>
  <c r="G525" i="6"/>
  <c r="H525" i="6"/>
  <c r="B526" i="6"/>
  <c r="C526" i="6"/>
  <c r="D526" i="6"/>
  <c r="E526" i="6"/>
  <c r="F526" i="6"/>
  <c r="G526" i="6"/>
  <c r="H526" i="6"/>
  <c r="B527" i="6"/>
  <c r="C527" i="6"/>
  <c r="D527" i="6"/>
  <c r="E527" i="6"/>
  <c r="F527" i="6"/>
  <c r="G527" i="6"/>
  <c r="H527" i="6"/>
  <c r="B528" i="6"/>
  <c r="C528" i="6"/>
  <c r="D528" i="6"/>
  <c r="E528" i="6"/>
  <c r="F528" i="6"/>
  <c r="G528" i="6"/>
  <c r="H528" i="6"/>
  <c r="B529" i="6"/>
  <c r="C529" i="6"/>
  <c r="D529" i="6"/>
  <c r="E529" i="6"/>
  <c r="F529" i="6"/>
  <c r="G529" i="6"/>
  <c r="H529" i="6"/>
  <c r="B530" i="6"/>
  <c r="C530" i="6"/>
  <c r="D530" i="6"/>
  <c r="E530" i="6"/>
  <c r="F530" i="6"/>
  <c r="G530" i="6"/>
  <c r="H530" i="6"/>
  <c r="B531" i="6"/>
  <c r="C531" i="6"/>
  <c r="D531" i="6"/>
  <c r="E531" i="6"/>
  <c r="F531" i="6"/>
  <c r="G531" i="6"/>
  <c r="H531" i="6"/>
  <c r="B532" i="6"/>
  <c r="C532" i="6"/>
  <c r="D532" i="6"/>
  <c r="E532" i="6"/>
  <c r="F532" i="6"/>
  <c r="G532" i="6"/>
  <c r="H532" i="6"/>
  <c r="B533" i="6"/>
  <c r="C533" i="6"/>
  <c r="D533" i="6"/>
  <c r="E533" i="6"/>
  <c r="F533" i="6"/>
  <c r="G533" i="6"/>
  <c r="H533" i="6"/>
  <c r="B534" i="6"/>
  <c r="C534" i="6"/>
  <c r="D534" i="6"/>
  <c r="E534" i="6"/>
  <c r="F534" i="6"/>
  <c r="G534" i="6"/>
  <c r="H534" i="6"/>
  <c r="B535" i="6"/>
  <c r="C535" i="6"/>
  <c r="D535" i="6"/>
  <c r="E535" i="6"/>
  <c r="F535" i="6"/>
  <c r="G535" i="6"/>
  <c r="H535" i="6"/>
  <c r="B536" i="6"/>
  <c r="C536" i="6"/>
  <c r="D536" i="6"/>
  <c r="E536" i="6"/>
  <c r="F536" i="6"/>
  <c r="G536" i="6"/>
  <c r="H536" i="6"/>
  <c r="B537" i="6"/>
  <c r="C537" i="6"/>
  <c r="D537" i="6"/>
  <c r="E537" i="6"/>
  <c r="F537" i="6"/>
  <c r="G537" i="6"/>
  <c r="H537" i="6"/>
  <c r="B538" i="6"/>
  <c r="C538" i="6"/>
  <c r="D538" i="6"/>
  <c r="E538" i="6"/>
  <c r="F538" i="6"/>
  <c r="G538" i="6"/>
  <c r="H538" i="6"/>
  <c r="B539" i="6"/>
  <c r="C539" i="6"/>
  <c r="D539" i="6"/>
  <c r="E539" i="6"/>
  <c r="F539" i="6"/>
  <c r="G539" i="6"/>
  <c r="H539" i="6"/>
  <c r="B540" i="6"/>
  <c r="C540" i="6"/>
  <c r="D540" i="6"/>
  <c r="E540" i="6"/>
  <c r="F540" i="6"/>
  <c r="G540" i="6"/>
  <c r="H540" i="6"/>
  <c r="B541" i="6"/>
  <c r="C541" i="6"/>
  <c r="D541" i="6"/>
  <c r="E541" i="6"/>
  <c r="F541" i="6"/>
  <c r="G541" i="6"/>
  <c r="H541" i="6"/>
  <c r="B542" i="6"/>
  <c r="C542" i="6"/>
  <c r="D542" i="6"/>
  <c r="E542" i="6"/>
  <c r="F542" i="6"/>
  <c r="G542" i="6"/>
  <c r="H542" i="6"/>
  <c r="B543" i="6"/>
  <c r="C543" i="6"/>
  <c r="D543" i="6"/>
  <c r="E543" i="6"/>
  <c r="F543" i="6"/>
  <c r="G543" i="6"/>
  <c r="H543" i="6"/>
  <c r="B544" i="6"/>
  <c r="C544" i="6"/>
  <c r="D544" i="6"/>
  <c r="E544" i="6"/>
  <c r="F544" i="6"/>
  <c r="G544" i="6"/>
  <c r="H544" i="6"/>
  <c r="B545" i="6"/>
  <c r="C545" i="6"/>
  <c r="D545" i="6"/>
  <c r="E545" i="6"/>
  <c r="F545" i="6"/>
  <c r="G545" i="6"/>
  <c r="H545" i="6"/>
  <c r="B546" i="6"/>
  <c r="C546" i="6"/>
  <c r="D546" i="6"/>
  <c r="E546" i="6"/>
  <c r="F546" i="6"/>
  <c r="G546" i="6"/>
  <c r="H546" i="6"/>
  <c r="B547" i="6"/>
  <c r="C547" i="6"/>
  <c r="D547" i="6"/>
  <c r="E547" i="6"/>
  <c r="F547" i="6"/>
  <c r="G547" i="6"/>
  <c r="H547" i="6"/>
  <c r="B548" i="6"/>
  <c r="C548" i="6"/>
  <c r="D548" i="6"/>
  <c r="E548" i="6"/>
  <c r="F548" i="6"/>
  <c r="G548" i="6"/>
  <c r="H548" i="6"/>
  <c r="B549" i="6"/>
  <c r="C549" i="6"/>
  <c r="D549" i="6"/>
  <c r="E549" i="6"/>
  <c r="F549" i="6"/>
  <c r="G549" i="6"/>
  <c r="H549" i="6"/>
  <c r="B550" i="6"/>
  <c r="C550" i="6"/>
  <c r="D550" i="6"/>
  <c r="E550" i="6"/>
  <c r="F550" i="6"/>
  <c r="G550" i="6"/>
  <c r="H550" i="6"/>
  <c r="B551" i="6"/>
  <c r="C551" i="6"/>
  <c r="D551" i="6"/>
  <c r="E551" i="6"/>
  <c r="F551" i="6"/>
  <c r="G551" i="6"/>
  <c r="H551" i="6"/>
  <c r="B552" i="6"/>
  <c r="C552" i="6"/>
  <c r="D552" i="6"/>
  <c r="E552" i="6"/>
  <c r="F552" i="6"/>
  <c r="G552" i="6"/>
  <c r="H552" i="6"/>
  <c r="B553" i="6"/>
  <c r="C553" i="6"/>
  <c r="D553" i="6"/>
  <c r="E553" i="6"/>
  <c r="F553" i="6"/>
  <c r="G553" i="6"/>
  <c r="H553" i="6"/>
  <c r="B554" i="6"/>
  <c r="C554" i="6"/>
  <c r="D554" i="6"/>
  <c r="E554" i="6"/>
  <c r="F554" i="6"/>
  <c r="G554" i="6"/>
  <c r="H554" i="6"/>
  <c r="B555" i="6"/>
  <c r="C555" i="6"/>
  <c r="D555" i="6"/>
  <c r="E555" i="6"/>
  <c r="F555" i="6"/>
  <c r="G555" i="6"/>
  <c r="H555" i="6"/>
  <c r="B556" i="6"/>
  <c r="C556" i="6"/>
  <c r="D556" i="6"/>
  <c r="E556" i="6"/>
  <c r="F556" i="6"/>
  <c r="G556" i="6"/>
  <c r="H556" i="6"/>
  <c r="B557" i="6"/>
  <c r="C557" i="6"/>
  <c r="D557" i="6"/>
  <c r="E557" i="6"/>
  <c r="F557" i="6"/>
  <c r="G557" i="6"/>
  <c r="H557" i="6"/>
  <c r="B558" i="6"/>
  <c r="C558" i="6"/>
  <c r="D558" i="6"/>
  <c r="E558" i="6"/>
  <c r="F558" i="6"/>
  <c r="G558" i="6"/>
  <c r="H558" i="6"/>
  <c r="B559" i="6"/>
  <c r="C559" i="6"/>
  <c r="D559" i="6"/>
  <c r="E559" i="6"/>
  <c r="F559" i="6"/>
  <c r="G559" i="6"/>
  <c r="H559" i="6"/>
  <c r="B560" i="6"/>
  <c r="C560" i="6"/>
  <c r="D560" i="6"/>
  <c r="E560" i="6"/>
  <c r="F560" i="6"/>
  <c r="G560" i="6"/>
  <c r="H560" i="6"/>
  <c r="B561" i="6"/>
  <c r="C561" i="6"/>
  <c r="D561" i="6"/>
  <c r="E561" i="6"/>
  <c r="F561" i="6"/>
  <c r="G561" i="6"/>
  <c r="H561" i="6"/>
  <c r="B562" i="6"/>
  <c r="C562" i="6"/>
  <c r="D562" i="6"/>
  <c r="E562" i="6"/>
  <c r="F562" i="6"/>
  <c r="G562" i="6"/>
  <c r="H562" i="6"/>
  <c r="B563" i="6"/>
  <c r="C563" i="6"/>
  <c r="D563" i="6"/>
  <c r="E563" i="6"/>
  <c r="F563" i="6"/>
  <c r="G563" i="6"/>
  <c r="H563" i="6"/>
  <c r="B564" i="6"/>
  <c r="C564" i="6"/>
  <c r="D564" i="6"/>
  <c r="E564" i="6"/>
  <c r="F564" i="6"/>
  <c r="G564" i="6"/>
  <c r="H564" i="6"/>
  <c r="B565" i="6"/>
  <c r="C565" i="6"/>
  <c r="D565" i="6"/>
  <c r="E565" i="6"/>
  <c r="F565" i="6"/>
  <c r="G565" i="6"/>
  <c r="H565" i="6"/>
  <c r="B566" i="6"/>
  <c r="C566" i="6"/>
  <c r="D566" i="6"/>
  <c r="E566" i="6"/>
  <c r="F566" i="6"/>
  <c r="G566" i="6"/>
  <c r="H566" i="6"/>
  <c r="B567" i="6"/>
  <c r="C567" i="6"/>
  <c r="D567" i="6"/>
  <c r="E567" i="6"/>
  <c r="F567" i="6"/>
  <c r="G567" i="6"/>
  <c r="H567" i="6"/>
  <c r="B568" i="6"/>
  <c r="C568" i="6"/>
  <c r="D568" i="6"/>
  <c r="E568" i="6"/>
  <c r="F568" i="6"/>
  <c r="G568" i="6"/>
  <c r="H568" i="6"/>
  <c r="B569" i="6"/>
  <c r="C569" i="6"/>
  <c r="D569" i="6"/>
  <c r="E569" i="6"/>
  <c r="F569" i="6"/>
  <c r="G569" i="6"/>
  <c r="H569" i="6"/>
  <c r="B570" i="6"/>
  <c r="C570" i="6"/>
  <c r="D570" i="6"/>
  <c r="E570" i="6"/>
  <c r="F570" i="6"/>
  <c r="G570" i="6"/>
  <c r="H570" i="6"/>
  <c r="B571" i="6"/>
  <c r="C571" i="6"/>
  <c r="D571" i="6"/>
  <c r="E571" i="6"/>
  <c r="F571" i="6"/>
  <c r="G571" i="6"/>
  <c r="H571" i="6"/>
  <c r="B572" i="6"/>
  <c r="C572" i="6"/>
  <c r="D572" i="6"/>
  <c r="E572" i="6"/>
  <c r="F572" i="6"/>
  <c r="G572" i="6"/>
  <c r="H572" i="6"/>
  <c r="B573" i="6"/>
  <c r="C573" i="6"/>
  <c r="D573" i="6"/>
  <c r="E573" i="6"/>
  <c r="F573" i="6"/>
  <c r="G573" i="6"/>
  <c r="H573" i="6"/>
  <c r="B574" i="6"/>
  <c r="C574" i="6"/>
  <c r="D574" i="6"/>
  <c r="E574" i="6"/>
  <c r="F574" i="6"/>
  <c r="G574" i="6"/>
  <c r="H574" i="6"/>
  <c r="B575" i="6"/>
  <c r="C575" i="6"/>
  <c r="D575" i="6"/>
  <c r="E575" i="6"/>
  <c r="F575" i="6"/>
  <c r="G575" i="6"/>
  <c r="H575" i="6"/>
  <c r="B576" i="6"/>
  <c r="C576" i="6"/>
  <c r="D576" i="6"/>
  <c r="E576" i="6"/>
  <c r="F576" i="6"/>
  <c r="G576" i="6"/>
  <c r="H576" i="6"/>
  <c r="B577" i="6"/>
  <c r="C577" i="6"/>
  <c r="D577" i="6"/>
  <c r="E577" i="6"/>
  <c r="F577" i="6"/>
  <c r="G577" i="6"/>
  <c r="H577" i="6"/>
  <c r="B578" i="6"/>
  <c r="C578" i="6"/>
  <c r="D578" i="6"/>
  <c r="E578" i="6"/>
  <c r="F578" i="6"/>
  <c r="G578" i="6"/>
  <c r="H578" i="6"/>
  <c r="B579" i="6"/>
  <c r="C579" i="6"/>
  <c r="D579" i="6"/>
  <c r="E579" i="6"/>
  <c r="F579" i="6"/>
  <c r="G579" i="6"/>
  <c r="H579" i="6"/>
  <c r="B580" i="6"/>
  <c r="C580" i="6"/>
  <c r="D580" i="6"/>
  <c r="E580" i="6"/>
  <c r="F580" i="6"/>
  <c r="G580" i="6"/>
  <c r="H580" i="6"/>
  <c r="B581" i="6"/>
  <c r="C581" i="6"/>
  <c r="D581" i="6"/>
  <c r="E581" i="6"/>
  <c r="F581" i="6"/>
  <c r="G581" i="6"/>
  <c r="H581" i="6"/>
  <c r="B582" i="6"/>
  <c r="C582" i="6"/>
  <c r="D582" i="6"/>
  <c r="E582" i="6"/>
  <c r="F582" i="6"/>
  <c r="G582" i="6"/>
  <c r="H582" i="6"/>
  <c r="B583" i="6"/>
  <c r="C583" i="6"/>
  <c r="D583" i="6"/>
  <c r="E583" i="6"/>
  <c r="F583" i="6"/>
  <c r="G583" i="6"/>
  <c r="H583" i="6"/>
  <c r="B584" i="6"/>
  <c r="C584" i="6"/>
  <c r="D584" i="6"/>
  <c r="E584" i="6"/>
  <c r="F584" i="6"/>
  <c r="G584" i="6"/>
  <c r="H584" i="6"/>
  <c r="B585" i="6"/>
  <c r="C585" i="6"/>
  <c r="D585" i="6"/>
  <c r="E585" i="6"/>
  <c r="F585" i="6"/>
  <c r="G585" i="6"/>
  <c r="H585" i="6"/>
  <c r="B586" i="6"/>
  <c r="C586" i="6"/>
  <c r="D586" i="6"/>
  <c r="E586" i="6"/>
  <c r="F586" i="6"/>
  <c r="G586" i="6"/>
  <c r="H586" i="6"/>
  <c r="B587" i="6"/>
  <c r="C587" i="6"/>
  <c r="D587" i="6"/>
  <c r="E587" i="6"/>
  <c r="F587" i="6"/>
  <c r="G587" i="6"/>
  <c r="H587" i="6"/>
  <c r="B588" i="6"/>
  <c r="C588" i="6"/>
  <c r="D588" i="6"/>
  <c r="E588" i="6"/>
  <c r="F588" i="6"/>
  <c r="G588" i="6"/>
  <c r="H588" i="6"/>
  <c r="B589" i="6"/>
  <c r="C589" i="6"/>
  <c r="D589" i="6"/>
  <c r="E589" i="6"/>
  <c r="F589" i="6"/>
  <c r="G589" i="6"/>
  <c r="H589" i="6"/>
  <c r="B590" i="6"/>
  <c r="C590" i="6"/>
  <c r="D590" i="6"/>
  <c r="E590" i="6"/>
  <c r="F590" i="6"/>
  <c r="G590" i="6"/>
  <c r="H590" i="6"/>
  <c r="B591" i="6"/>
  <c r="C591" i="6"/>
  <c r="D591" i="6"/>
  <c r="E591" i="6"/>
  <c r="F591" i="6"/>
  <c r="G591" i="6"/>
  <c r="H591" i="6"/>
  <c r="B592" i="6"/>
  <c r="C592" i="6"/>
  <c r="D592" i="6"/>
  <c r="E592" i="6"/>
  <c r="F592" i="6"/>
  <c r="G592" i="6"/>
  <c r="H592" i="6"/>
  <c r="B593" i="6"/>
  <c r="C593" i="6"/>
  <c r="D593" i="6"/>
  <c r="E593" i="6"/>
  <c r="F593" i="6"/>
  <c r="G593" i="6"/>
  <c r="H593" i="6"/>
  <c r="B594" i="6"/>
  <c r="C594" i="6"/>
  <c r="D594" i="6"/>
  <c r="E594" i="6"/>
  <c r="F594" i="6"/>
  <c r="G594" i="6"/>
  <c r="H594" i="6"/>
  <c r="B595" i="6"/>
  <c r="C595" i="6"/>
  <c r="D595" i="6"/>
  <c r="E595" i="6"/>
  <c r="F595" i="6"/>
  <c r="G595" i="6"/>
  <c r="H595" i="6"/>
  <c r="B596" i="6"/>
  <c r="C596" i="6"/>
  <c r="D596" i="6"/>
  <c r="E596" i="6"/>
  <c r="F596" i="6"/>
  <c r="G596" i="6"/>
  <c r="H596" i="6"/>
  <c r="B597" i="6"/>
  <c r="C597" i="6"/>
  <c r="D597" i="6"/>
  <c r="E597" i="6"/>
  <c r="F597" i="6"/>
  <c r="G597" i="6"/>
  <c r="H597" i="6"/>
  <c r="B598" i="6"/>
  <c r="C598" i="6"/>
  <c r="D598" i="6"/>
  <c r="E598" i="6"/>
  <c r="F598" i="6"/>
  <c r="G598" i="6"/>
  <c r="H598" i="6"/>
  <c r="B599" i="6"/>
  <c r="C599" i="6"/>
  <c r="D599" i="6"/>
  <c r="E599" i="6"/>
  <c r="F599" i="6"/>
  <c r="G599" i="6"/>
  <c r="H599" i="6"/>
  <c r="B600" i="6"/>
  <c r="C600" i="6"/>
  <c r="D600" i="6"/>
  <c r="E600" i="6"/>
  <c r="F600" i="6"/>
  <c r="G600" i="6"/>
  <c r="H600" i="6"/>
  <c r="B601" i="6"/>
  <c r="C601" i="6"/>
  <c r="D601" i="6"/>
  <c r="E601" i="6"/>
  <c r="F601" i="6"/>
  <c r="G601" i="6"/>
  <c r="H601" i="6"/>
  <c r="B602" i="6"/>
  <c r="C602" i="6"/>
  <c r="D602" i="6"/>
  <c r="E602" i="6"/>
  <c r="F602" i="6"/>
  <c r="G602" i="6"/>
  <c r="H602" i="6"/>
  <c r="B603" i="6"/>
  <c r="C603" i="6"/>
  <c r="D603" i="6"/>
  <c r="E603" i="6"/>
  <c r="F603" i="6"/>
  <c r="G603" i="6"/>
  <c r="H603" i="6"/>
  <c r="B604" i="6"/>
  <c r="C604" i="6"/>
  <c r="D604" i="6"/>
  <c r="E604" i="6"/>
  <c r="F604" i="6"/>
  <c r="G604" i="6"/>
  <c r="H604" i="6"/>
  <c r="B605" i="6"/>
  <c r="C605" i="6"/>
  <c r="D605" i="6"/>
  <c r="E605" i="6"/>
  <c r="F605" i="6"/>
  <c r="G605" i="6"/>
  <c r="H605" i="6"/>
  <c r="B606" i="6"/>
  <c r="C606" i="6"/>
  <c r="D606" i="6"/>
  <c r="E606" i="6"/>
  <c r="F606" i="6"/>
  <c r="G606" i="6"/>
  <c r="H606" i="6"/>
  <c r="B607" i="6"/>
  <c r="C607" i="6"/>
  <c r="D607" i="6"/>
  <c r="E607" i="6"/>
  <c r="F607" i="6"/>
  <c r="G607" i="6"/>
  <c r="H607" i="6"/>
  <c r="B608" i="6"/>
  <c r="C608" i="6"/>
  <c r="D608" i="6"/>
  <c r="E608" i="6"/>
  <c r="F608" i="6"/>
  <c r="G608" i="6"/>
  <c r="H608" i="6"/>
  <c r="B609" i="6"/>
  <c r="C609" i="6"/>
  <c r="D609" i="6"/>
  <c r="E609" i="6"/>
  <c r="F609" i="6"/>
  <c r="G609" i="6"/>
  <c r="H609" i="6"/>
  <c r="B610" i="6"/>
  <c r="C610" i="6"/>
  <c r="D610" i="6"/>
  <c r="E610" i="6"/>
  <c r="F610" i="6"/>
  <c r="G610" i="6"/>
  <c r="H610" i="6"/>
  <c r="B611" i="6"/>
  <c r="C611" i="6"/>
  <c r="D611" i="6"/>
  <c r="E611" i="6"/>
  <c r="F611" i="6"/>
  <c r="G611" i="6"/>
  <c r="H611" i="6"/>
  <c r="B612" i="6"/>
  <c r="C612" i="6"/>
  <c r="D612" i="6"/>
  <c r="E612" i="6"/>
  <c r="F612" i="6"/>
  <c r="G612" i="6"/>
  <c r="H612" i="6"/>
  <c r="B613" i="6"/>
  <c r="C613" i="6"/>
  <c r="D613" i="6"/>
  <c r="E613" i="6"/>
  <c r="F613" i="6"/>
  <c r="G613" i="6"/>
  <c r="H613" i="6"/>
  <c r="B614" i="6"/>
  <c r="C614" i="6"/>
  <c r="D614" i="6"/>
  <c r="E614" i="6"/>
  <c r="F614" i="6"/>
  <c r="G614" i="6"/>
  <c r="H614" i="6"/>
  <c r="B615" i="6"/>
  <c r="C615" i="6"/>
  <c r="D615" i="6"/>
  <c r="E615" i="6"/>
  <c r="F615" i="6"/>
  <c r="G615" i="6"/>
  <c r="H615" i="6"/>
  <c r="B616" i="6"/>
  <c r="C616" i="6"/>
  <c r="D616" i="6"/>
  <c r="E616" i="6"/>
  <c r="F616" i="6"/>
  <c r="G616" i="6"/>
  <c r="H616" i="6"/>
  <c r="B617" i="6"/>
  <c r="C617" i="6"/>
  <c r="D617" i="6"/>
  <c r="E617" i="6"/>
  <c r="F617" i="6"/>
  <c r="G617" i="6"/>
  <c r="H617" i="6"/>
  <c r="B618" i="6"/>
  <c r="C618" i="6"/>
  <c r="D618" i="6"/>
  <c r="E618" i="6"/>
  <c r="F618" i="6"/>
  <c r="G618" i="6"/>
  <c r="H618" i="6"/>
  <c r="B619" i="6"/>
  <c r="C619" i="6"/>
  <c r="D619" i="6"/>
  <c r="E619" i="6"/>
  <c r="F619" i="6"/>
  <c r="G619" i="6"/>
  <c r="H619" i="6"/>
  <c r="B620" i="6"/>
  <c r="C620" i="6"/>
  <c r="D620" i="6"/>
  <c r="E620" i="6"/>
  <c r="F620" i="6"/>
  <c r="G620" i="6"/>
  <c r="H620" i="6"/>
  <c r="B621" i="6"/>
  <c r="C621" i="6"/>
  <c r="D621" i="6"/>
  <c r="E621" i="6"/>
  <c r="F621" i="6"/>
  <c r="G621" i="6"/>
  <c r="H621" i="6"/>
  <c r="B622" i="6"/>
  <c r="C622" i="6"/>
  <c r="D622" i="6"/>
  <c r="E622" i="6"/>
  <c r="F622" i="6"/>
  <c r="G622" i="6"/>
  <c r="H622" i="6"/>
  <c r="B623" i="6"/>
  <c r="C623" i="6"/>
  <c r="D623" i="6"/>
  <c r="E623" i="6"/>
  <c r="F623" i="6"/>
  <c r="G623" i="6"/>
  <c r="H623" i="6"/>
  <c r="B624" i="6"/>
  <c r="C624" i="6"/>
  <c r="D624" i="6"/>
  <c r="E624" i="6"/>
  <c r="F624" i="6"/>
  <c r="G624" i="6"/>
  <c r="H624" i="6"/>
  <c r="B625" i="6"/>
  <c r="C625" i="6"/>
  <c r="D625" i="6"/>
  <c r="E625" i="6"/>
  <c r="F625" i="6"/>
  <c r="G625" i="6"/>
  <c r="H625" i="6"/>
  <c r="B626" i="6"/>
  <c r="C626" i="6"/>
  <c r="D626" i="6"/>
  <c r="E626" i="6"/>
  <c r="F626" i="6"/>
  <c r="G626" i="6"/>
  <c r="H626" i="6"/>
  <c r="B627" i="6"/>
  <c r="C627" i="6"/>
  <c r="D627" i="6"/>
  <c r="E627" i="6"/>
  <c r="F627" i="6"/>
  <c r="G627" i="6"/>
  <c r="H627" i="6"/>
  <c r="B628" i="6"/>
  <c r="C628" i="6"/>
  <c r="D628" i="6"/>
  <c r="E628" i="6"/>
  <c r="F628" i="6"/>
  <c r="G628" i="6"/>
  <c r="H628" i="6"/>
  <c r="B629" i="6"/>
  <c r="C629" i="6"/>
  <c r="D629" i="6"/>
  <c r="E629" i="6"/>
  <c r="F629" i="6"/>
  <c r="G629" i="6"/>
  <c r="H629" i="6"/>
  <c r="B630" i="6"/>
  <c r="C630" i="6"/>
  <c r="D630" i="6"/>
  <c r="E630" i="6"/>
  <c r="F630" i="6"/>
  <c r="G630" i="6"/>
  <c r="H630" i="6"/>
  <c r="B631" i="6"/>
  <c r="C631" i="6"/>
  <c r="D631" i="6"/>
  <c r="E631" i="6"/>
  <c r="F631" i="6"/>
  <c r="G631" i="6"/>
  <c r="H631" i="6"/>
  <c r="B632" i="6"/>
  <c r="C632" i="6"/>
  <c r="D632" i="6"/>
  <c r="E632" i="6"/>
  <c r="F632" i="6"/>
  <c r="G632" i="6"/>
  <c r="H632" i="6"/>
  <c r="B633" i="6"/>
  <c r="C633" i="6"/>
  <c r="D633" i="6"/>
  <c r="E633" i="6"/>
  <c r="F633" i="6"/>
  <c r="G633" i="6"/>
  <c r="H633" i="6"/>
  <c r="B634" i="6"/>
  <c r="C634" i="6"/>
  <c r="D634" i="6"/>
  <c r="E634" i="6"/>
  <c r="F634" i="6"/>
  <c r="G634" i="6"/>
  <c r="H634" i="6"/>
  <c r="B635" i="6"/>
  <c r="C635" i="6"/>
  <c r="D635" i="6"/>
  <c r="E635" i="6"/>
  <c r="F635" i="6"/>
  <c r="G635" i="6"/>
  <c r="H635" i="6"/>
  <c r="B636" i="6"/>
  <c r="C636" i="6"/>
  <c r="D636" i="6"/>
  <c r="E636" i="6"/>
  <c r="F636" i="6"/>
  <c r="G636" i="6"/>
  <c r="H636" i="6"/>
  <c r="B637" i="6"/>
  <c r="C637" i="6"/>
  <c r="D637" i="6"/>
  <c r="E637" i="6"/>
  <c r="F637" i="6"/>
  <c r="G637" i="6"/>
  <c r="H637" i="6"/>
  <c r="B638" i="6"/>
  <c r="C638" i="6"/>
  <c r="D638" i="6"/>
  <c r="E638" i="6"/>
  <c r="F638" i="6"/>
  <c r="G638" i="6"/>
  <c r="H638" i="6"/>
  <c r="B639" i="6"/>
  <c r="C639" i="6"/>
  <c r="D639" i="6"/>
  <c r="E639" i="6"/>
  <c r="F639" i="6"/>
  <c r="G639" i="6"/>
  <c r="H639" i="6"/>
  <c r="B640" i="6"/>
  <c r="C640" i="6"/>
  <c r="D640" i="6"/>
  <c r="E640" i="6"/>
  <c r="F640" i="6"/>
  <c r="G640" i="6"/>
  <c r="H640" i="6"/>
  <c r="B641" i="6"/>
  <c r="C641" i="6"/>
  <c r="D641" i="6"/>
  <c r="E641" i="6"/>
  <c r="F641" i="6"/>
  <c r="G641" i="6"/>
  <c r="H641" i="6"/>
  <c r="B642" i="6"/>
  <c r="C642" i="6"/>
  <c r="D642" i="6"/>
  <c r="E642" i="6"/>
  <c r="F642" i="6"/>
  <c r="G642" i="6"/>
  <c r="H642" i="6"/>
  <c r="B643" i="6"/>
  <c r="C643" i="6"/>
  <c r="D643" i="6"/>
  <c r="E643" i="6"/>
  <c r="F643" i="6"/>
  <c r="G643" i="6"/>
  <c r="H643" i="6"/>
  <c r="B644" i="6"/>
  <c r="C644" i="6"/>
  <c r="D644" i="6"/>
  <c r="E644" i="6"/>
  <c r="F644" i="6"/>
  <c r="G644" i="6"/>
  <c r="H644" i="6"/>
  <c r="B645" i="6"/>
  <c r="C645" i="6"/>
  <c r="D645" i="6"/>
  <c r="E645" i="6"/>
  <c r="F645" i="6"/>
  <c r="G645" i="6"/>
  <c r="H645" i="6"/>
  <c r="B646" i="6"/>
  <c r="C646" i="6"/>
  <c r="D646" i="6"/>
  <c r="E646" i="6"/>
  <c r="F646" i="6"/>
  <c r="G646" i="6"/>
  <c r="H646" i="6"/>
  <c r="B647" i="6"/>
  <c r="C647" i="6"/>
  <c r="D647" i="6"/>
  <c r="E647" i="6"/>
  <c r="F647" i="6"/>
  <c r="G647" i="6"/>
  <c r="H647" i="6"/>
  <c r="B648" i="6"/>
  <c r="C648" i="6"/>
  <c r="D648" i="6"/>
  <c r="E648" i="6"/>
  <c r="F648" i="6"/>
  <c r="G648" i="6"/>
  <c r="H648" i="6"/>
  <c r="B649" i="6"/>
  <c r="C649" i="6"/>
  <c r="D649" i="6"/>
  <c r="E649" i="6"/>
  <c r="F649" i="6"/>
  <c r="G649" i="6"/>
  <c r="H649" i="6"/>
  <c r="B650" i="6"/>
  <c r="C650" i="6"/>
  <c r="D650" i="6"/>
  <c r="E650" i="6"/>
  <c r="F650" i="6"/>
  <c r="G650" i="6"/>
  <c r="H650" i="6"/>
  <c r="B651" i="6"/>
  <c r="C651" i="6"/>
  <c r="D651" i="6"/>
  <c r="E651" i="6"/>
  <c r="F651" i="6"/>
  <c r="G651" i="6"/>
  <c r="H651" i="6"/>
  <c r="B652" i="6"/>
  <c r="C652" i="6"/>
  <c r="D652" i="6"/>
  <c r="E652" i="6"/>
  <c r="F652" i="6"/>
  <c r="G652" i="6"/>
  <c r="H652" i="6"/>
  <c r="B653" i="6"/>
  <c r="C653" i="6"/>
  <c r="D653" i="6"/>
  <c r="E653" i="6"/>
  <c r="F653" i="6"/>
  <c r="G653" i="6"/>
  <c r="H653" i="6"/>
  <c r="B654" i="6"/>
  <c r="C654" i="6"/>
  <c r="D654" i="6"/>
  <c r="E654" i="6"/>
  <c r="F654" i="6"/>
  <c r="G654" i="6"/>
  <c r="H654" i="6"/>
  <c r="B655" i="6"/>
  <c r="C655" i="6"/>
  <c r="D655" i="6"/>
  <c r="E655" i="6"/>
  <c r="F655" i="6"/>
  <c r="G655" i="6"/>
  <c r="H655" i="6"/>
  <c r="B656" i="6"/>
  <c r="C656" i="6"/>
  <c r="D656" i="6"/>
  <c r="E656" i="6"/>
  <c r="F656" i="6"/>
  <c r="G656" i="6"/>
  <c r="H656" i="6"/>
  <c r="B657" i="6"/>
  <c r="C657" i="6"/>
  <c r="D657" i="6"/>
  <c r="E657" i="6"/>
  <c r="F657" i="6"/>
  <c r="G657" i="6"/>
  <c r="H657" i="6"/>
  <c r="B658" i="6"/>
  <c r="C658" i="6"/>
  <c r="D658" i="6"/>
  <c r="E658" i="6"/>
  <c r="F658" i="6"/>
  <c r="G658" i="6"/>
  <c r="H658" i="6"/>
  <c r="B659" i="6"/>
  <c r="C659" i="6"/>
  <c r="D659" i="6"/>
  <c r="E659" i="6"/>
  <c r="F659" i="6"/>
  <c r="G659" i="6"/>
  <c r="H659" i="6"/>
  <c r="B660" i="6"/>
  <c r="C660" i="6"/>
  <c r="D660" i="6"/>
  <c r="E660" i="6"/>
  <c r="F660" i="6"/>
  <c r="G660" i="6"/>
  <c r="H660" i="6"/>
  <c r="B661" i="6"/>
  <c r="C661" i="6"/>
  <c r="D661" i="6"/>
  <c r="E661" i="6"/>
  <c r="F661" i="6"/>
  <c r="G661" i="6"/>
  <c r="H661" i="6"/>
  <c r="B662" i="6"/>
  <c r="C662" i="6"/>
  <c r="D662" i="6"/>
  <c r="E662" i="6"/>
  <c r="F662" i="6"/>
  <c r="G662" i="6"/>
  <c r="H662" i="6"/>
  <c r="B663" i="6"/>
  <c r="C663" i="6"/>
  <c r="D663" i="6"/>
  <c r="E663" i="6"/>
  <c r="F663" i="6"/>
  <c r="G663" i="6"/>
  <c r="H663" i="6"/>
  <c r="B664" i="6"/>
  <c r="C664" i="6"/>
  <c r="D664" i="6"/>
  <c r="E664" i="6"/>
  <c r="F664" i="6"/>
  <c r="G664" i="6"/>
  <c r="H664" i="6"/>
  <c r="B665" i="6"/>
  <c r="C665" i="6"/>
  <c r="D665" i="6"/>
  <c r="E665" i="6"/>
  <c r="F665" i="6"/>
  <c r="G665" i="6"/>
  <c r="H665" i="6"/>
  <c r="B666" i="6"/>
  <c r="C666" i="6"/>
  <c r="D666" i="6"/>
  <c r="E666" i="6"/>
  <c r="F666" i="6"/>
  <c r="G666" i="6"/>
  <c r="H666" i="6"/>
  <c r="B667" i="6"/>
  <c r="C667" i="6"/>
  <c r="D667" i="6"/>
  <c r="E667" i="6"/>
  <c r="F667" i="6"/>
  <c r="G667" i="6"/>
  <c r="H667" i="6"/>
  <c r="B668" i="6"/>
  <c r="C668" i="6"/>
  <c r="D668" i="6"/>
  <c r="E668" i="6"/>
  <c r="F668" i="6"/>
  <c r="G668" i="6"/>
  <c r="H668" i="6"/>
  <c r="B669" i="6"/>
  <c r="C669" i="6"/>
  <c r="D669" i="6"/>
  <c r="E669" i="6"/>
  <c r="F669" i="6"/>
  <c r="G669" i="6"/>
  <c r="H669" i="6"/>
  <c r="B670" i="6"/>
  <c r="C670" i="6"/>
  <c r="D670" i="6"/>
  <c r="E670" i="6"/>
  <c r="F670" i="6"/>
  <c r="G670" i="6"/>
  <c r="H670" i="6"/>
  <c r="B671" i="6"/>
  <c r="C671" i="6"/>
  <c r="D671" i="6"/>
  <c r="E671" i="6"/>
  <c r="F671" i="6"/>
  <c r="G671" i="6"/>
  <c r="H671" i="6"/>
  <c r="B672" i="6"/>
  <c r="C672" i="6"/>
  <c r="D672" i="6"/>
  <c r="E672" i="6"/>
  <c r="F672" i="6"/>
  <c r="G672" i="6"/>
  <c r="H672" i="6"/>
  <c r="B673" i="6"/>
  <c r="C673" i="6"/>
  <c r="D673" i="6"/>
  <c r="E673" i="6"/>
  <c r="F673" i="6"/>
  <c r="G673" i="6"/>
  <c r="H673" i="6"/>
  <c r="B674" i="6"/>
  <c r="C674" i="6"/>
  <c r="D674" i="6"/>
  <c r="E674" i="6"/>
  <c r="F674" i="6"/>
  <c r="G674" i="6"/>
  <c r="H674" i="6"/>
  <c r="B675" i="6"/>
  <c r="C675" i="6"/>
  <c r="D675" i="6"/>
  <c r="E675" i="6"/>
  <c r="F675" i="6"/>
  <c r="G675" i="6"/>
  <c r="H675" i="6"/>
  <c r="B676" i="6"/>
  <c r="C676" i="6"/>
  <c r="D676" i="6"/>
  <c r="E676" i="6"/>
  <c r="F676" i="6"/>
  <c r="G676" i="6"/>
  <c r="H676" i="6"/>
  <c r="B677" i="6"/>
  <c r="C677" i="6"/>
  <c r="D677" i="6"/>
  <c r="E677" i="6"/>
  <c r="F677" i="6"/>
  <c r="G677" i="6"/>
  <c r="H677" i="6"/>
  <c r="B678" i="6"/>
  <c r="C678" i="6"/>
  <c r="D678" i="6"/>
  <c r="E678" i="6"/>
  <c r="F678" i="6"/>
  <c r="G678" i="6"/>
  <c r="H678" i="6"/>
  <c r="B679" i="6"/>
  <c r="C679" i="6"/>
  <c r="D679" i="6"/>
  <c r="E679" i="6"/>
  <c r="F679" i="6"/>
  <c r="G679" i="6"/>
  <c r="H679" i="6"/>
  <c r="B680" i="6"/>
  <c r="C680" i="6"/>
  <c r="D680" i="6"/>
  <c r="E680" i="6"/>
  <c r="F680" i="6"/>
  <c r="G680" i="6"/>
  <c r="H680" i="6"/>
  <c r="B681" i="6"/>
  <c r="C681" i="6"/>
  <c r="D681" i="6"/>
  <c r="E681" i="6"/>
  <c r="F681" i="6"/>
  <c r="G681" i="6"/>
  <c r="H681" i="6"/>
  <c r="B682" i="6"/>
  <c r="C682" i="6"/>
  <c r="D682" i="6"/>
  <c r="E682" i="6"/>
  <c r="F682" i="6"/>
  <c r="G682" i="6"/>
  <c r="H682" i="6"/>
  <c r="B683" i="6"/>
  <c r="C683" i="6"/>
  <c r="D683" i="6"/>
  <c r="E683" i="6"/>
  <c r="F683" i="6"/>
  <c r="G683" i="6"/>
  <c r="H683" i="6"/>
  <c r="B684" i="6"/>
  <c r="C684" i="6"/>
  <c r="D684" i="6"/>
  <c r="E684" i="6"/>
  <c r="F684" i="6"/>
  <c r="G684" i="6"/>
  <c r="H684" i="6"/>
  <c r="B685" i="6"/>
  <c r="C685" i="6"/>
  <c r="D685" i="6"/>
  <c r="E685" i="6"/>
  <c r="F685" i="6"/>
  <c r="G685" i="6"/>
  <c r="H685" i="6"/>
  <c r="B686" i="6"/>
  <c r="C686" i="6"/>
  <c r="D686" i="6"/>
  <c r="E686" i="6"/>
  <c r="F686" i="6"/>
  <c r="G686" i="6"/>
  <c r="H686" i="6"/>
  <c r="B687" i="6"/>
  <c r="C687" i="6"/>
  <c r="D687" i="6"/>
  <c r="E687" i="6"/>
  <c r="F687" i="6"/>
  <c r="G687" i="6"/>
  <c r="H687" i="6"/>
  <c r="B688" i="6"/>
  <c r="C688" i="6"/>
  <c r="D688" i="6"/>
  <c r="E688" i="6"/>
  <c r="F688" i="6"/>
  <c r="G688" i="6"/>
  <c r="H688" i="6"/>
  <c r="B689" i="6"/>
  <c r="C689" i="6"/>
  <c r="D689" i="6"/>
  <c r="E689" i="6"/>
  <c r="F689" i="6"/>
  <c r="G689" i="6"/>
  <c r="H689" i="6"/>
  <c r="B690" i="6"/>
  <c r="C690" i="6"/>
  <c r="D690" i="6"/>
  <c r="E690" i="6"/>
  <c r="F690" i="6"/>
  <c r="G690" i="6"/>
  <c r="H690" i="6"/>
  <c r="B691" i="6"/>
  <c r="C691" i="6"/>
  <c r="D691" i="6"/>
  <c r="E691" i="6"/>
  <c r="F691" i="6"/>
  <c r="G691" i="6"/>
  <c r="H691" i="6"/>
  <c r="B692" i="6"/>
  <c r="C692" i="6"/>
  <c r="D692" i="6"/>
  <c r="E692" i="6"/>
  <c r="F692" i="6"/>
  <c r="G692" i="6"/>
  <c r="H692" i="6"/>
  <c r="B693" i="6"/>
  <c r="C693" i="6"/>
  <c r="D693" i="6"/>
  <c r="E693" i="6"/>
  <c r="F693" i="6"/>
  <c r="G693" i="6"/>
  <c r="H693" i="6"/>
  <c r="B694" i="6"/>
  <c r="C694" i="6"/>
  <c r="D694" i="6"/>
  <c r="E694" i="6"/>
  <c r="F694" i="6"/>
  <c r="G694" i="6"/>
  <c r="H694" i="6"/>
  <c r="B695" i="6"/>
  <c r="C695" i="6"/>
  <c r="D695" i="6"/>
  <c r="E695" i="6"/>
  <c r="F695" i="6"/>
  <c r="G695" i="6"/>
  <c r="H695" i="6"/>
  <c r="B696" i="6"/>
  <c r="C696" i="6"/>
  <c r="D696" i="6"/>
  <c r="E696" i="6"/>
  <c r="F696" i="6"/>
  <c r="G696" i="6"/>
  <c r="H696" i="6"/>
  <c r="B697" i="6"/>
  <c r="C697" i="6"/>
  <c r="D697" i="6"/>
  <c r="E697" i="6"/>
  <c r="F697" i="6"/>
  <c r="G697" i="6"/>
  <c r="H697" i="6"/>
  <c r="B698" i="6"/>
  <c r="C698" i="6"/>
  <c r="D698" i="6"/>
  <c r="E698" i="6"/>
  <c r="F698" i="6"/>
  <c r="G698" i="6"/>
  <c r="H698" i="6"/>
  <c r="B699" i="6"/>
  <c r="C699" i="6"/>
  <c r="D699" i="6"/>
  <c r="E699" i="6"/>
  <c r="F699" i="6"/>
  <c r="G699" i="6"/>
  <c r="H699" i="6"/>
  <c r="B700" i="6"/>
  <c r="C700" i="6"/>
  <c r="D700" i="6"/>
  <c r="E700" i="6"/>
  <c r="F700" i="6"/>
  <c r="G700" i="6"/>
  <c r="H700" i="6"/>
  <c r="B701" i="6"/>
  <c r="C701" i="6"/>
  <c r="D701" i="6"/>
  <c r="E701" i="6"/>
  <c r="F701" i="6"/>
  <c r="G701" i="6"/>
  <c r="H701" i="6"/>
  <c r="B702" i="6"/>
  <c r="C702" i="6"/>
  <c r="D702" i="6"/>
  <c r="E702" i="6"/>
  <c r="F702" i="6"/>
  <c r="G702" i="6"/>
  <c r="H702" i="6"/>
  <c r="B703" i="6"/>
  <c r="C703" i="6"/>
  <c r="D703" i="6"/>
  <c r="E703" i="6"/>
  <c r="F703" i="6"/>
  <c r="G703" i="6"/>
  <c r="H703" i="6"/>
  <c r="B704" i="6"/>
  <c r="C704" i="6"/>
  <c r="D704" i="6"/>
  <c r="E704" i="6"/>
  <c r="F704" i="6"/>
  <c r="G704" i="6"/>
  <c r="H704" i="6"/>
  <c r="B705" i="6"/>
  <c r="C705" i="6"/>
  <c r="D705" i="6"/>
  <c r="E705" i="6"/>
  <c r="F705" i="6"/>
  <c r="G705" i="6"/>
  <c r="H705" i="6"/>
  <c r="B706" i="6"/>
  <c r="C706" i="6"/>
  <c r="D706" i="6"/>
  <c r="E706" i="6"/>
  <c r="F706" i="6"/>
  <c r="G706" i="6"/>
  <c r="H706" i="6"/>
  <c r="B707" i="6"/>
  <c r="C707" i="6"/>
  <c r="D707" i="6"/>
  <c r="E707" i="6"/>
  <c r="F707" i="6"/>
  <c r="G707" i="6"/>
  <c r="H707" i="6"/>
  <c r="B708" i="6"/>
  <c r="C708" i="6"/>
  <c r="D708" i="6"/>
  <c r="E708" i="6"/>
  <c r="F708" i="6"/>
  <c r="G708" i="6"/>
  <c r="H708" i="6"/>
  <c r="B709" i="6"/>
  <c r="C709" i="6"/>
  <c r="D709" i="6"/>
  <c r="E709" i="6"/>
  <c r="F709" i="6"/>
  <c r="G709" i="6"/>
  <c r="H709" i="6"/>
  <c r="B710" i="6"/>
  <c r="C710" i="6"/>
  <c r="D710" i="6"/>
  <c r="E710" i="6"/>
  <c r="F710" i="6"/>
  <c r="G710" i="6"/>
  <c r="H710" i="6"/>
  <c r="B711" i="6"/>
  <c r="C711" i="6"/>
  <c r="D711" i="6"/>
  <c r="E711" i="6"/>
  <c r="F711" i="6"/>
  <c r="G711" i="6"/>
  <c r="H711" i="6"/>
  <c r="B712" i="6"/>
  <c r="C712" i="6"/>
  <c r="D712" i="6"/>
  <c r="E712" i="6"/>
  <c r="F712" i="6"/>
  <c r="G712" i="6"/>
  <c r="H712" i="6"/>
  <c r="B713" i="6"/>
  <c r="C713" i="6"/>
  <c r="D713" i="6"/>
  <c r="E713" i="6"/>
  <c r="F713" i="6"/>
  <c r="G713" i="6"/>
  <c r="H713" i="6"/>
  <c r="B714" i="6"/>
  <c r="C714" i="6"/>
  <c r="D714" i="6"/>
  <c r="E714" i="6"/>
  <c r="F714" i="6"/>
  <c r="G714" i="6"/>
  <c r="H714" i="6"/>
  <c r="B715" i="6"/>
  <c r="C715" i="6"/>
  <c r="D715" i="6"/>
  <c r="E715" i="6"/>
  <c r="F715" i="6"/>
  <c r="G715" i="6"/>
  <c r="H715" i="6"/>
  <c r="B716" i="6"/>
  <c r="C716" i="6"/>
  <c r="D716" i="6"/>
  <c r="E716" i="6"/>
  <c r="F716" i="6"/>
  <c r="G716" i="6"/>
  <c r="H716" i="6"/>
  <c r="B717" i="6"/>
  <c r="C717" i="6"/>
  <c r="D717" i="6"/>
  <c r="E717" i="6"/>
  <c r="F717" i="6"/>
  <c r="G717" i="6"/>
  <c r="H717" i="6"/>
  <c r="B718" i="6"/>
  <c r="C718" i="6"/>
  <c r="D718" i="6"/>
  <c r="E718" i="6"/>
  <c r="F718" i="6"/>
  <c r="G718" i="6"/>
  <c r="H718" i="6"/>
  <c r="B719" i="6"/>
  <c r="C719" i="6"/>
  <c r="D719" i="6"/>
  <c r="E719" i="6"/>
  <c r="F719" i="6"/>
  <c r="G719" i="6"/>
  <c r="H719" i="6"/>
  <c r="B720" i="6"/>
  <c r="C720" i="6"/>
  <c r="D720" i="6"/>
  <c r="E720" i="6"/>
  <c r="F720" i="6"/>
  <c r="G720" i="6"/>
  <c r="H720" i="6"/>
  <c r="B721" i="6"/>
  <c r="C721" i="6"/>
  <c r="D721" i="6"/>
  <c r="E721" i="6"/>
  <c r="F721" i="6"/>
  <c r="G721" i="6"/>
  <c r="H721" i="6"/>
  <c r="B722" i="6"/>
  <c r="C722" i="6"/>
  <c r="D722" i="6"/>
  <c r="E722" i="6"/>
  <c r="F722" i="6"/>
  <c r="G722" i="6"/>
  <c r="H722" i="6"/>
  <c r="B723" i="6"/>
  <c r="C723" i="6"/>
  <c r="D723" i="6"/>
  <c r="E723" i="6"/>
  <c r="F723" i="6"/>
  <c r="G723" i="6"/>
  <c r="H723" i="6"/>
  <c r="B724" i="6"/>
  <c r="C724" i="6"/>
  <c r="D724" i="6"/>
  <c r="E724" i="6"/>
  <c r="F724" i="6"/>
  <c r="G724" i="6"/>
  <c r="H724" i="6"/>
  <c r="B725" i="6"/>
  <c r="C725" i="6"/>
  <c r="D725" i="6"/>
  <c r="E725" i="6"/>
  <c r="F725" i="6"/>
  <c r="G725" i="6"/>
  <c r="H725" i="6"/>
  <c r="B726" i="6"/>
  <c r="C726" i="6"/>
  <c r="D726" i="6"/>
  <c r="E726" i="6"/>
  <c r="F726" i="6"/>
  <c r="G726" i="6"/>
  <c r="H726" i="6"/>
  <c r="B727" i="6"/>
  <c r="C727" i="6"/>
  <c r="D727" i="6"/>
  <c r="E727" i="6"/>
  <c r="F727" i="6"/>
  <c r="G727" i="6"/>
  <c r="H727" i="6"/>
  <c r="B728" i="6"/>
  <c r="C728" i="6"/>
  <c r="D728" i="6"/>
  <c r="E728" i="6"/>
  <c r="F728" i="6"/>
  <c r="G728" i="6"/>
  <c r="H728" i="6"/>
  <c r="B729" i="6"/>
  <c r="C729" i="6"/>
  <c r="D729" i="6"/>
  <c r="E729" i="6"/>
  <c r="F729" i="6"/>
  <c r="G729" i="6"/>
  <c r="H729" i="6"/>
  <c r="B730" i="6"/>
  <c r="C730" i="6"/>
  <c r="D730" i="6"/>
  <c r="E730" i="6"/>
  <c r="F730" i="6"/>
  <c r="G730" i="6"/>
  <c r="H730" i="6"/>
  <c r="B731" i="6"/>
  <c r="C731" i="6"/>
  <c r="D731" i="6"/>
  <c r="E731" i="6"/>
  <c r="F731" i="6"/>
  <c r="G731" i="6"/>
  <c r="H731" i="6"/>
  <c r="B732" i="6"/>
  <c r="C732" i="6"/>
  <c r="D732" i="6"/>
  <c r="E732" i="6"/>
  <c r="F732" i="6"/>
  <c r="G732" i="6"/>
  <c r="H732" i="6"/>
  <c r="B733" i="6"/>
  <c r="C733" i="6"/>
  <c r="D733" i="6"/>
  <c r="E733" i="6"/>
  <c r="F733" i="6"/>
  <c r="G733" i="6"/>
  <c r="H733" i="6"/>
  <c r="B734" i="6"/>
  <c r="C734" i="6"/>
  <c r="D734" i="6"/>
  <c r="E734" i="6"/>
  <c r="F734" i="6"/>
  <c r="G734" i="6"/>
  <c r="H734" i="6"/>
  <c r="B735" i="6"/>
  <c r="C735" i="6"/>
  <c r="D735" i="6"/>
  <c r="E735" i="6"/>
  <c r="F735" i="6"/>
  <c r="G735" i="6"/>
  <c r="H735" i="6"/>
  <c r="B736" i="6"/>
  <c r="C736" i="6"/>
  <c r="D736" i="6"/>
  <c r="E736" i="6"/>
  <c r="F736" i="6"/>
  <c r="G736" i="6"/>
  <c r="H736" i="6"/>
  <c r="B737" i="6"/>
  <c r="C737" i="6"/>
  <c r="D737" i="6"/>
  <c r="E737" i="6"/>
  <c r="F737" i="6"/>
  <c r="G737" i="6"/>
  <c r="H737" i="6"/>
  <c r="B738" i="6"/>
  <c r="C738" i="6"/>
  <c r="D738" i="6"/>
  <c r="E738" i="6"/>
  <c r="F738" i="6"/>
  <c r="G738" i="6"/>
  <c r="H738" i="6"/>
  <c r="B739" i="6"/>
  <c r="C739" i="6"/>
  <c r="D739" i="6"/>
  <c r="E739" i="6"/>
  <c r="F739" i="6"/>
  <c r="G739" i="6"/>
  <c r="H739" i="6"/>
  <c r="B740" i="6"/>
  <c r="C740" i="6"/>
  <c r="D740" i="6"/>
  <c r="E740" i="6"/>
  <c r="F740" i="6"/>
  <c r="G740" i="6"/>
  <c r="H740" i="6"/>
  <c r="B741" i="6"/>
  <c r="C741" i="6"/>
  <c r="D741" i="6"/>
  <c r="E741" i="6"/>
  <c r="F741" i="6"/>
  <c r="G741" i="6"/>
  <c r="H741" i="6"/>
  <c r="B742" i="6"/>
  <c r="C742" i="6"/>
  <c r="D742" i="6"/>
  <c r="E742" i="6"/>
  <c r="F742" i="6"/>
  <c r="G742" i="6"/>
  <c r="H742" i="6"/>
  <c r="B743" i="6"/>
  <c r="C743" i="6"/>
  <c r="D743" i="6"/>
  <c r="E743" i="6"/>
  <c r="F743" i="6"/>
  <c r="G743" i="6"/>
  <c r="H743" i="6"/>
  <c r="B744" i="6"/>
  <c r="C744" i="6"/>
  <c r="D744" i="6"/>
  <c r="E744" i="6"/>
  <c r="F744" i="6"/>
  <c r="G744" i="6"/>
  <c r="H744" i="6"/>
  <c r="B745" i="6"/>
  <c r="C745" i="6"/>
  <c r="D745" i="6"/>
  <c r="E745" i="6"/>
  <c r="F745" i="6"/>
  <c r="G745" i="6"/>
  <c r="H745" i="6"/>
  <c r="B746" i="6"/>
  <c r="C746" i="6"/>
  <c r="D746" i="6"/>
  <c r="E746" i="6"/>
  <c r="F746" i="6"/>
  <c r="G746" i="6"/>
  <c r="H746" i="6"/>
  <c r="B747" i="6"/>
  <c r="C747" i="6"/>
  <c r="D747" i="6"/>
  <c r="E747" i="6"/>
  <c r="F747" i="6"/>
  <c r="G747" i="6"/>
  <c r="H747" i="6"/>
  <c r="B748" i="6"/>
  <c r="C748" i="6"/>
  <c r="D748" i="6"/>
  <c r="E748" i="6"/>
  <c r="F748" i="6"/>
  <c r="G748" i="6"/>
  <c r="H748" i="6"/>
  <c r="B749" i="6"/>
  <c r="C749" i="6"/>
  <c r="D749" i="6"/>
  <c r="E749" i="6"/>
  <c r="F749" i="6"/>
  <c r="G749" i="6"/>
  <c r="H749" i="6"/>
  <c r="B750" i="6"/>
  <c r="C750" i="6"/>
  <c r="D750" i="6"/>
  <c r="E750" i="6"/>
  <c r="F750" i="6"/>
  <c r="G750" i="6"/>
  <c r="H750" i="6"/>
  <c r="B751" i="6"/>
  <c r="C751" i="6"/>
  <c r="D751" i="6"/>
  <c r="E751" i="6"/>
  <c r="F751" i="6"/>
  <c r="G751" i="6"/>
  <c r="H751" i="6"/>
  <c r="B752" i="6"/>
  <c r="C752" i="6"/>
  <c r="D752" i="6"/>
  <c r="E752" i="6"/>
  <c r="F752" i="6"/>
  <c r="G752" i="6"/>
  <c r="H752" i="6"/>
  <c r="B753" i="6"/>
  <c r="C753" i="6"/>
  <c r="D753" i="6"/>
  <c r="E753" i="6"/>
  <c r="F753" i="6"/>
  <c r="G753" i="6"/>
  <c r="H753" i="6"/>
  <c r="B754" i="6"/>
  <c r="C754" i="6"/>
  <c r="D754" i="6"/>
  <c r="E754" i="6"/>
  <c r="F754" i="6"/>
  <c r="G754" i="6"/>
  <c r="H754" i="6"/>
  <c r="B755" i="6"/>
  <c r="C755" i="6"/>
  <c r="D755" i="6"/>
  <c r="E755" i="6"/>
  <c r="F755" i="6"/>
  <c r="G755" i="6"/>
  <c r="H755" i="6"/>
  <c r="B756" i="6"/>
  <c r="C756" i="6"/>
  <c r="D756" i="6"/>
  <c r="E756" i="6"/>
  <c r="F756" i="6"/>
  <c r="G756" i="6"/>
  <c r="H756" i="6"/>
  <c r="B757" i="6"/>
  <c r="C757" i="6"/>
  <c r="D757" i="6"/>
  <c r="E757" i="6"/>
  <c r="F757" i="6"/>
  <c r="G757" i="6"/>
  <c r="H757" i="6"/>
  <c r="B758" i="6"/>
  <c r="C758" i="6"/>
  <c r="D758" i="6"/>
  <c r="E758" i="6"/>
  <c r="F758" i="6"/>
  <c r="G758" i="6"/>
  <c r="H758" i="6"/>
  <c r="B759" i="6"/>
  <c r="C759" i="6"/>
  <c r="D759" i="6"/>
  <c r="E759" i="6"/>
  <c r="F759" i="6"/>
  <c r="G759" i="6"/>
  <c r="H759" i="6"/>
  <c r="B760" i="6"/>
  <c r="C760" i="6"/>
  <c r="D760" i="6"/>
  <c r="E760" i="6"/>
  <c r="F760" i="6"/>
  <c r="G760" i="6"/>
  <c r="H760" i="6"/>
  <c r="B761" i="6"/>
  <c r="C761" i="6"/>
  <c r="D761" i="6"/>
  <c r="E761" i="6"/>
  <c r="F761" i="6"/>
  <c r="G761" i="6"/>
  <c r="H761" i="6"/>
  <c r="B762" i="6"/>
  <c r="C762" i="6"/>
  <c r="D762" i="6"/>
  <c r="E762" i="6"/>
  <c r="F762" i="6"/>
  <c r="G762" i="6"/>
  <c r="H762" i="6"/>
  <c r="B763" i="6"/>
  <c r="C763" i="6"/>
  <c r="D763" i="6"/>
  <c r="E763" i="6"/>
  <c r="F763" i="6"/>
  <c r="G763" i="6"/>
  <c r="H763" i="6"/>
  <c r="B764" i="6"/>
  <c r="C764" i="6"/>
  <c r="D764" i="6"/>
  <c r="E764" i="6"/>
  <c r="F764" i="6"/>
  <c r="G764" i="6"/>
  <c r="H764" i="6"/>
  <c r="B765" i="6"/>
  <c r="C765" i="6"/>
  <c r="D765" i="6"/>
  <c r="E765" i="6"/>
  <c r="F765" i="6"/>
  <c r="G765" i="6"/>
  <c r="H765" i="6"/>
  <c r="B766" i="6"/>
  <c r="C766" i="6"/>
  <c r="D766" i="6"/>
  <c r="E766" i="6"/>
  <c r="F766" i="6"/>
  <c r="G766" i="6"/>
  <c r="H766" i="6"/>
  <c r="B767" i="6"/>
  <c r="C767" i="6"/>
  <c r="D767" i="6"/>
  <c r="E767" i="6"/>
  <c r="F767" i="6"/>
  <c r="G767" i="6"/>
  <c r="H767" i="6"/>
  <c r="B768" i="6"/>
  <c r="C768" i="6"/>
  <c r="D768" i="6"/>
  <c r="E768" i="6"/>
  <c r="F768" i="6"/>
  <c r="G768" i="6"/>
  <c r="H768" i="6"/>
  <c r="B769" i="6"/>
  <c r="C769" i="6"/>
  <c r="D769" i="6"/>
  <c r="E769" i="6"/>
  <c r="F769" i="6"/>
  <c r="G769" i="6"/>
  <c r="H769" i="6"/>
  <c r="B770" i="6"/>
  <c r="C770" i="6"/>
  <c r="D770" i="6"/>
  <c r="E770" i="6"/>
  <c r="F770" i="6"/>
  <c r="G770" i="6"/>
  <c r="H770" i="6"/>
  <c r="B771" i="6"/>
  <c r="C771" i="6"/>
  <c r="D771" i="6"/>
  <c r="E771" i="6"/>
  <c r="F771" i="6"/>
  <c r="G771" i="6"/>
  <c r="H771" i="6"/>
  <c r="B772" i="6"/>
  <c r="C772" i="6"/>
  <c r="D772" i="6"/>
  <c r="E772" i="6"/>
  <c r="F772" i="6"/>
  <c r="G772" i="6"/>
  <c r="H772" i="6"/>
  <c r="B773" i="6"/>
  <c r="C773" i="6"/>
  <c r="D773" i="6"/>
  <c r="E773" i="6"/>
  <c r="F773" i="6"/>
  <c r="G773" i="6"/>
  <c r="H773" i="6"/>
  <c r="B774" i="6"/>
  <c r="C774" i="6"/>
  <c r="D774" i="6"/>
  <c r="E774" i="6"/>
  <c r="F774" i="6"/>
  <c r="G774" i="6"/>
  <c r="H774" i="6"/>
  <c r="B775" i="6"/>
  <c r="C775" i="6"/>
  <c r="D775" i="6"/>
  <c r="E775" i="6"/>
  <c r="F775" i="6"/>
  <c r="G775" i="6"/>
  <c r="H775" i="6"/>
  <c r="B776" i="6"/>
  <c r="C776" i="6"/>
  <c r="D776" i="6"/>
  <c r="E776" i="6"/>
  <c r="F776" i="6"/>
  <c r="G776" i="6"/>
  <c r="H776" i="6"/>
  <c r="B777" i="6"/>
  <c r="C777" i="6"/>
  <c r="D777" i="6"/>
  <c r="E777" i="6"/>
  <c r="F777" i="6"/>
  <c r="G777" i="6"/>
  <c r="H777" i="6"/>
  <c r="B778" i="6"/>
  <c r="C778" i="6"/>
  <c r="D778" i="6"/>
  <c r="E778" i="6"/>
  <c r="F778" i="6"/>
  <c r="G778" i="6"/>
  <c r="H778" i="6"/>
  <c r="B779" i="6"/>
  <c r="C779" i="6"/>
  <c r="D779" i="6"/>
  <c r="E779" i="6"/>
  <c r="F779" i="6"/>
  <c r="G779" i="6"/>
  <c r="H779" i="6"/>
  <c r="B780" i="6"/>
  <c r="C780" i="6"/>
  <c r="D780" i="6"/>
  <c r="E780" i="6"/>
  <c r="F780" i="6"/>
  <c r="G780" i="6"/>
  <c r="H780" i="6"/>
  <c r="B781" i="6"/>
  <c r="C781" i="6"/>
  <c r="D781" i="6"/>
  <c r="E781" i="6"/>
  <c r="F781" i="6"/>
  <c r="G781" i="6"/>
  <c r="H781" i="6"/>
  <c r="B782" i="6"/>
  <c r="C782" i="6"/>
  <c r="D782" i="6"/>
  <c r="E782" i="6"/>
  <c r="F782" i="6"/>
  <c r="G782" i="6"/>
  <c r="H782" i="6"/>
  <c r="B783" i="6"/>
  <c r="C783" i="6"/>
  <c r="D783" i="6"/>
  <c r="E783" i="6"/>
  <c r="F783" i="6"/>
  <c r="G783" i="6"/>
  <c r="H783" i="6"/>
  <c r="B784" i="6"/>
  <c r="C784" i="6"/>
  <c r="D784" i="6"/>
  <c r="E784" i="6"/>
  <c r="F784" i="6"/>
  <c r="G784" i="6"/>
  <c r="H784" i="6"/>
  <c r="B785" i="6"/>
  <c r="C785" i="6"/>
  <c r="D785" i="6"/>
  <c r="E785" i="6"/>
  <c r="F785" i="6"/>
  <c r="G785" i="6"/>
  <c r="H785" i="6"/>
  <c r="B786" i="6"/>
  <c r="C786" i="6"/>
  <c r="D786" i="6"/>
  <c r="E786" i="6"/>
  <c r="F786" i="6"/>
  <c r="G786" i="6"/>
  <c r="H786" i="6"/>
  <c r="B787" i="6"/>
  <c r="C787" i="6"/>
  <c r="D787" i="6"/>
  <c r="E787" i="6"/>
  <c r="F787" i="6"/>
  <c r="G787" i="6"/>
  <c r="H787" i="6"/>
  <c r="B788" i="6"/>
  <c r="C788" i="6"/>
  <c r="D788" i="6"/>
  <c r="E788" i="6"/>
  <c r="F788" i="6"/>
  <c r="G788" i="6"/>
  <c r="H788" i="6"/>
  <c r="B789" i="6"/>
  <c r="C789" i="6"/>
  <c r="D789" i="6"/>
  <c r="E789" i="6"/>
  <c r="F789" i="6"/>
  <c r="G789" i="6"/>
  <c r="H789" i="6"/>
  <c r="B790" i="6"/>
  <c r="C790" i="6"/>
  <c r="D790" i="6"/>
  <c r="E790" i="6"/>
  <c r="F790" i="6"/>
  <c r="G790" i="6"/>
  <c r="H790" i="6"/>
  <c r="B791" i="6"/>
  <c r="C791" i="6"/>
  <c r="D791" i="6"/>
  <c r="E791" i="6"/>
  <c r="F791" i="6"/>
  <c r="G791" i="6"/>
  <c r="H791" i="6"/>
  <c r="B792" i="6"/>
  <c r="C792" i="6"/>
  <c r="D792" i="6"/>
  <c r="E792" i="6"/>
  <c r="F792" i="6"/>
  <c r="G792" i="6"/>
  <c r="H792" i="6"/>
  <c r="B793" i="6"/>
  <c r="C793" i="6"/>
  <c r="D793" i="6"/>
  <c r="E793" i="6"/>
  <c r="F793" i="6"/>
  <c r="G793" i="6"/>
  <c r="H793" i="6"/>
  <c r="B794" i="6"/>
  <c r="C794" i="6"/>
  <c r="D794" i="6"/>
  <c r="E794" i="6"/>
  <c r="F794" i="6"/>
  <c r="G794" i="6"/>
  <c r="H794" i="6"/>
  <c r="B795" i="6"/>
  <c r="C795" i="6"/>
  <c r="D795" i="6"/>
  <c r="E795" i="6"/>
  <c r="F795" i="6"/>
  <c r="G795" i="6"/>
  <c r="H795" i="6"/>
  <c r="B796" i="6"/>
  <c r="C796" i="6"/>
  <c r="D796" i="6"/>
  <c r="E796" i="6"/>
  <c r="F796" i="6"/>
  <c r="G796" i="6"/>
  <c r="H796" i="6"/>
  <c r="B797" i="6"/>
  <c r="C797" i="6"/>
  <c r="D797" i="6"/>
  <c r="E797" i="6"/>
  <c r="F797" i="6"/>
  <c r="G797" i="6"/>
  <c r="H797" i="6"/>
  <c r="B798" i="6"/>
  <c r="C798" i="6"/>
  <c r="D798" i="6"/>
  <c r="E798" i="6"/>
  <c r="F798" i="6"/>
  <c r="G798" i="6"/>
  <c r="H798" i="6"/>
  <c r="B799" i="6"/>
  <c r="C799" i="6"/>
  <c r="D799" i="6"/>
  <c r="E799" i="6"/>
  <c r="F799" i="6"/>
  <c r="G799" i="6"/>
  <c r="H799" i="6"/>
  <c r="B800" i="6"/>
  <c r="C800" i="6"/>
  <c r="D800" i="6"/>
  <c r="E800" i="6"/>
  <c r="F800" i="6"/>
  <c r="G800" i="6"/>
  <c r="H800" i="6"/>
  <c r="B801" i="6"/>
  <c r="C801" i="6"/>
  <c r="D801" i="6"/>
  <c r="E801" i="6"/>
  <c r="F801" i="6"/>
  <c r="G801" i="6"/>
  <c r="H801" i="6"/>
  <c r="B802" i="6"/>
  <c r="C802" i="6"/>
  <c r="D802" i="6"/>
  <c r="E802" i="6"/>
  <c r="F802" i="6"/>
  <c r="G802" i="6"/>
  <c r="H802" i="6"/>
  <c r="B803" i="6"/>
  <c r="C803" i="6"/>
  <c r="D803" i="6"/>
  <c r="E803" i="6"/>
  <c r="F803" i="6"/>
  <c r="G803" i="6"/>
  <c r="H803" i="6"/>
  <c r="B804" i="6"/>
  <c r="C804" i="6"/>
  <c r="D804" i="6"/>
  <c r="E804" i="6"/>
  <c r="F804" i="6"/>
  <c r="G804" i="6"/>
  <c r="H804" i="6"/>
  <c r="B805" i="6"/>
  <c r="C805" i="6"/>
  <c r="D805" i="6"/>
  <c r="E805" i="6"/>
  <c r="F805" i="6"/>
  <c r="G805" i="6"/>
  <c r="H805" i="6"/>
  <c r="B806" i="6"/>
  <c r="C806" i="6"/>
  <c r="D806" i="6"/>
  <c r="E806" i="6"/>
  <c r="F806" i="6"/>
  <c r="G806" i="6"/>
  <c r="H806" i="6"/>
  <c r="B807" i="6"/>
  <c r="C807" i="6"/>
  <c r="D807" i="6"/>
  <c r="E807" i="6"/>
  <c r="F807" i="6"/>
  <c r="G807" i="6"/>
  <c r="H807" i="6"/>
  <c r="B808" i="6"/>
  <c r="C808" i="6"/>
  <c r="D808" i="6"/>
  <c r="E808" i="6"/>
  <c r="F808" i="6"/>
  <c r="G808" i="6"/>
  <c r="H808" i="6"/>
  <c r="B809" i="6"/>
  <c r="C809" i="6"/>
  <c r="D809" i="6"/>
  <c r="E809" i="6"/>
  <c r="F809" i="6"/>
  <c r="G809" i="6"/>
  <c r="H809" i="6"/>
  <c r="B810" i="6"/>
  <c r="C810" i="6"/>
  <c r="D810" i="6"/>
  <c r="E810" i="6"/>
  <c r="F810" i="6"/>
  <c r="G810" i="6"/>
  <c r="H810" i="6"/>
  <c r="B811" i="6"/>
  <c r="C811" i="6"/>
  <c r="D811" i="6"/>
  <c r="E811" i="6"/>
  <c r="F811" i="6"/>
  <c r="G811" i="6"/>
  <c r="H811" i="6"/>
  <c r="B812" i="6"/>
  <c r="C812" i="6"/>
  <c r="D812" i="6"/>
  <c r="E812" i="6"/>
  <c r="F812" i="6"/>
  <c r="G812" i="6"/>
  <c r="H812" i="6"/>
  <c r="B813" i="6"/>
  <c r="C813" i="6"/>
  <c r="D813" i="6"/>
  <c r="E813" i="6"/>
  <c r="F813" i="6"/>
  <c r="G813" i="6"/>
  <c r="H813" i="6"/>
  <c r="B814" i="6"/>
  <c r="C814" i="6"/>
  <c r="D814" i="6"/>
  <c r="E814" i="6"/>
  <c r="F814" i="6"/>
  <c r="G814" i="6"/>
  <c r="H814" i="6"/>
  <c r="B815" i="6"/>
  <c r="C815" i="6"/>
  <c r="D815" i="6"/>
  <c r="E815" i="6"/>
  <c r="F815" i="6"/>
  <c r="G815" i="6"/>
  <c r="H815" i="6"/>
  <c r="B816" i="6"/>
  <c r="C816" i="6"/>
  <c r="D816" i="6"/>
  <c r="E816" i="6"/>
  <c r="F816" i="6"/>
  <c r="G816" i="6"/>
  <c r="H816" i="6"/>
  <c r="B817" i="6"/>
  <c r="C817" i="6"/>
  <c r="D817" i="6"/>
  <c r="E817" i="6"/>
  <c r="F817" i="6"/>
  <c r="G817" i="6"/>
  <c r="H817" i="6"/>
  <c r="B818" i="6"/>
  <c r="C818" i="6"/>
  <c r="D818" i="6"/>
  <c r="E818" i="6"/>
  <c r="F818" i="6"/>
  <c r="G818" i="6"/>
  <c r="H818" i="6"/>
  <c r="B819" i="6"/>
  <c r="C819" i="6"/>
  <c r="D819" i="6"/>
  <c r="E819" i="6"/>
  <c r="F819" i="6"/>
  <c r="G819" i="6"/>
  <c r="H819" i="6"/>
  <c r="B820" i="6"/>
  <c r="C820" i="6"/>
  <c r="D820" i="6"/>
  <c r="E820" i="6"/>
  <c r="F820" i="6"/>
  <c r="G820" i="6"/>
  <c r="H820" i="6"/>
  <c r="B821" i="6"/>
  <c r="C821" i="6"/>
  <c r="D821" i="6"/>
  <c r="E821" i="6"/>
  <c r="F821" i="6"/>
  <c r="G821" i="6"/>
  <c r="H821" i="6"/>
  <c r="B822" i="6"/>
  <c r="C822" i="6"/>
  <c r="D822" i="6"/>
  <c r="E822" i="6"/>
  <c r="F822" i="6"/>
  <c r="G822" i="6"/>
  <c r="H822" i="6"/>
  <c r="B823" i="6"/>
  <c r="C823" i="6"/>
  <c r="D823" i="6"/>
  <c r="E823" i="6"/>
  <c r="F823" i="6"/>
  <c r="G823" i="6"/>
  <c r="H823" i="6"/>
  <c r="B824" i="6"/>
  <c r="C824" i="6"/>
  <c r="D824" i="6"/>
  <c r="E824" i="6"/>
  <c r="F824" i="6"/>
  <c r="G824" i="6"/>
  <c r="H824" i="6"/>
  <c r="B825" i="6"/>
  <c r="C825" i="6"/>
  <c r="D825" i="6"/>
  <c r="E825" i="6"/>
  <c r="F825" i="6"/>
  <c r="G825" i="6"/>
  <c r="H825" i="6"/>
  <c r="B826" i="6"/>
  <c r="C826" i="6"/>
  <c r="D826" i="6"/>
  <c r="E826" i="6"/>
  <c r="F826" i="6"/>
  <c r="G826" i="6"/>
  <c r="H826" i="6"/>
  <c r="B827" i="6"/>
  <c r="C827" i="6"/>
  <c r="D827" i="6"/>
  <c r="E827" i="6"/>
  <c r="F827" i="6"/>
  <c r="G827" i="6"/>
  <c r="H827" i="6"/>
  <c r="B828" i="6"/>
  <c r="C828" i="6"/>
  <c r="D828" i="6"/>
  <c r="E828" i="6"/>
  <c r="F828" i="6"/>
  <c r="G828" i="6"/>
  <c r="H828" i="6"/>
  <c r="B829" i="6"/>
  <c r="C829" i="6"/>
  <c r="D829" i="6"/>
  <c r="E829" i="6"/>
  <c r="F829" i="6"/>
  <c r="G829" i="6"/>
  <c r="H829" i="6"/>
  <c r="B830" i="6"/>
  <c r="C830" i="6"/>
  <c r="D830" i="6"/>
  <c r="E830" i="6"/>
  <c r="F830" i="6"/>
  <c r="G830" i="6"/>
  <c r="H830" i="6"/>
  <c r="B831" i="6"/>
  <c r="C831" i="6"/>
  <c r="D831" i="6"/>
  <c r="E831" i="6"/>
  <c r="F831" i="6"/>
  <c r="G831" i="6"/>
  <c r="H831" i="6"/>
  <c r="B832" i="6"/>
  <c r="C832" i="6"/>
  <c r="D832" i="6"/>
  <c r="E832" i="6"/>
  <c r="F832" i="6"/>
  <c r="G832" i="6"/>
  <c r="H832" i="6"/>
  <c r="B833" i="6"/>
  <c r="C833" i="6"/>
  <c r="D833" i="6"/>
  <c r="E833" i="6"/>
  <c r="F833" i="6"/>
  <c r="G833" i="6"/>
  <c r="H833" i="6"/>
  <c r="B834" i="6"/>
  <c r="C834" i="6"/>
  <c r="D834" i="6"/>
  <c r="E834" i="6"/>
  <c r="F834" i="6"/>
  <c r="G834" i="6"/>
  <c r="H834" i="6"/>
  <c r="B835" i="6"/>
  <c r="C835" i="6"/>
  <c r="D835" i="6"/>
  <c r="E835" i="6"/>
  <c r="F835" i="6"/>
  <c r="G835" i="6"/>
  <c r="H835" i="6"/>
  <c r="B836" i="6"/>
  <c r="C836" i="6"/>
  <c r="D836" i="6"/>
  <c r="E836" i="6"/>
  <c r="F836" i="6"/>
  <c r="G836" i="6"/>
  <c r="H836" i="6"/>
  <c r="B837" i="6"/>
  <c r="C837" i="6"/>
  <c r="D837" i="6"/>
  <c r="E837" i="6"/>
  <c r="F837" i="6"/>
  <c r="G837" i="6"/>
  <c r="H837" i="6"/>
  <c r="B838" i="6"/>
  <c r="C838" i="6"/>
  <c r="D838" i="6"/>
  <c r="E838" i="6"/>
  <c r="F838" i="6"/>
  <c r="G838" i="6"/>
  <c r="H838" i="6"/>
  <c r="B839" i="6"/>
  <c r="C839" i="6"/>
  <c r="D839" i="6"/>
  <c r="E839" i="6"/>
  <c r="F839" i="6"/>
  <c r="G839" i="6"/>
  <c r="H839" i="6"/>
  <c r="B840" i="6"/>
  <c r="C840" i="6"/>
  <c r="D840" i="6"/>
  <c r="E840" i="6"/>
  <c r="F840" i="6"/>
  <c r="G840" i="6"/>
  <c r="H840" i="6"/>
  <c r="B841" i="6"/>
  <c r="C841" i="6"/>
  <c r="D841" i="6"/>
  <c r="E841" i="6"/>
  <c r="F841" i="6"/>
  <c r="G841" i="6"/>
  <c r="H841" i="6"/>
  <c r="B842" i="6"/>
  <c r="C842" i="6"/>
  <c r="D842" i="6"/>
  <c r="E842" i="6"/>
  <c r="F842" i="6"/>
  <c r="G842" i="6"/>
  <c r="H842" i="6"/>
  <c r="B843" i="6"/>
  <c r="C843" i="6"/>
  <c r="D843" i="6"/>
  <c r="E843" i="6"/>
  <c r="F843" i="6"/>
  <c r="G843" i="6"/>
  <c r="H843" i="6"/>
  <c r="B844" i="6"/>
  <c r="C844" i="6"/>
  <c r="D844" i="6"/>
  <c r="E844" i="6"/>
  <c r="F844" i="6"/>
  <c r="G844" i="6"/>
  <c r="H844" i="6"/>
  <c r="B845" i="6"/>
  <c r="C845" i="6"/>
  <c r="D845" i="6"/>
  <c r="E845" i="6"/>
  <c r="F845" i="6"/>
  <c r="G845" i="6"/>
  <c r="H845" i="6"/>
  <c r="B846" i="6"/>
  <c r="C846" i="6"/>
  <c r="D846" i="6"/>
  <c r="E846" i="6"/>
  <c r="F846" i="6"/>
  <c r="G846" i="6"/>
  <c r="H846" i="6"/>
  <c r="B847" i="6"/>
  <c r="C847" i="6"/>
  <c r="D847" i="6"/>
  <c r="E847" i="6"/>
  <c r="F847" i="6"/>
  <c r="G847" i="6"/>
  <c r="H847" i="6"/>
  <c r="B848" i="6"/>
  <c r="C848" i="6"/>
  <c r="D848" i="6"/>
  <c r="E848" i="6"/>
  <c r="F848" i="6"/>
  <c r="G848" i="6"/>
  <c r="H848" i="6"/>
  <c r="B849" i="6"/>
  <c r="C849" i="6"/>
  <c r="D849" i="6"/>
  <c r="E849" i="6"/>
  <c r="F849" i="6"/>
  <c r="G849" i="6"/>
  <c r="H849" i="6"/>
  <c r="B850" i="6"/>
  <c r="C850" i="6"/>
  <c r="D850" i="6"/>
  <c r="E850" i="6"/>
  <c r="F850" i="6"/>
  <c r="G850" i="6"/>
  <c r="H850" i="6"/>
  <c r="B851" i="6"/>
  <c r="C851" i="6"/>
  <c r="D851" i="6"/>
  <c r="E851" i="6"/>
  <c r="F851" i="6"/>
  <c r="G851" i="6"/>
  <c r="H851" i="6"/>
  <c r="B852" i="6"/>
  <c r="C852" i="6"/>
  <c r="D852" i="6"/>
  <c r="E852" i="6"/>
  <c r="F852" i="6"/>
  <c r="G852" i="6"/>
  <c r="H852" i="6"/>
  <c r="B853" i="6"/>
  <c r="C853" i="6"/>
  <c r="D853" i="6"/>
  <c r="E853" i="6"/>
  <c r="F853" i="6"/>
  <c r="G853" i="6"/>
  <c r="H853" i="6"/>
  <c r="B854" i="6"/>
  <c r="C854" i="6"/>
  <c r="D854" i="6"/>
  <c r="E854" i="6"/>
  <c r="F854" i="6"/>
  <c r="G854" i="6"/>
  <c r="H854" i="6"/>
  <c r="B855" i="6"/>
  <c r="C855" i="6"/>
  <c r="D855" i="6"/>
  <c r="E855" i="6"/>
  <c r="F855" i="6"/>
  <c r="G855" i="6"/>
  <c r="H855" i="6"/>
  <c r="B856" i="6"/>
  <c r="C856" i="6"/>
  <c r="D856" i="6"/>
  <c r="E856" i="6"/>
  <c r="F856" i="6"/>
  <c r="G856" i="6"/>
  <c r="H856" i="6"/>
  <c r="B857" i="6"/>
  <c r="C857" i="6"/>
  <c r="D857" i="6"/>
  <c r="E857" i="6"/>
  <c r="F857" i="6"/>
  <c r="G857" i="6"/>
  <c r="H857" i="6"/>
  <c r="B858" i="6"/>
  <c r="C858" i="6"/>
  <c r="D858" i="6"/>
  <c r="E858" i="6"/>
  <c r="F858" i="6"/>
  <c r="G858" i="6"/>
  <c r="H858" i="6"/>
  <c r="B859" i="6"/>
  <c r="C859" i="6"/>
  <c r="D859" i="6"/>
  <c r="E859" i="6"/>
  <c r="F859" i="6"/>
  <c r="G859" i="6"/>
  <c r="H859" i="6"/>
  <c r="B860" i="6"/>
  <c r="C860" i="6"/>
  <c r="D860" i="6"/>
  <c r="E860" i="6"/>
  <c r="F860" i="6"/>
  <c r="G860" i="6"/>
  <c r="H860" i="6"/>
  <c r="B861" i="6"/>
  <c r="C861" i="6"/>
  <c r="D861" i="6"/>
  <c r="E861" i="6"/>
  <c r="F861" i="6"/>
  <c r="G861" i="6"/>
  <c r="H861" i="6"/>
  <c r="B862" i="6"/>
  <c r="C862" i="6"/>
  <c r="D862" i="6"/>
  <c r="E862" i="6"/>
  <c r="F862" i="6"/>
  <c r="G862" i="6"/>
  <c r="H862" i="6"/>
  <c r="B863" i="6"/>
  <c r="C863" i="6"/>
  <c r="D863" i="6"/>
  <c r="E863" i="6"/>
  <c r="F863" i="6"/>
  <c r="G863" i="6"/>
  <c r="H863" i="6"/>
  <c r="B864" i="6"/>
  <c r="C864" i="6"/>
  <c r="D864" i="6"/>
  <c r="E864" i="6"/>
  <c r="F864" i="6"/>
  <c r="G864" i="6"/>
  <c r="H864" i="6"/>
  <c r="B865" i="6"/>
  <c r="C865" i="6"/>
  <c r="D865" i="6"/>
  <c r="E865" i="6"/>
  <c r="F865" i="6"/>
  <c r="G865" i="6"/>
  <c r="H865" i="6"/>
  <c r="B866" i="6"/>
  <c r="C866" i="6"/>
  <c r="D866" i="6"/>
  <c r="E866" i="6"/>
  <c r="F866" i="6"/>
  <c r="G866" i="6"/>
  <c r="H866" i="6"/>
  <c r="B867" i="6"/>
  <c r="C867" i="6"/>
  <c r="D867" i="6"/>
  <c r="E867" i="6"/>
  <c r="F867" i="6"/>
  <c r="G867" i="6"/>
  <c r="H867" i="6"/>
  <c r="B868" i="6"/>
  <c r="C868" i="6"/>
  <c r="D868" i="6"/>
  <c r="E868" i="6"/>
  <c r="F868" i="6"/>
  <c r="G868" i="6"/>
  <c r="H868" i="6"/>
  <c r="B869" i="6"/>
  <c r="C869" i="6"/>
  <c r="D869" i="6"/>
  <c r="E869" i="6"/>
  <c r="F869" i="6"/>
  <c r="G869" i="6"/>
  <c r="H869" i="6"/>
  <c r="B870" i="6"/>
  <c r="C870" i="6"/>
  <c r="D870" i="6"/>
  <c r="E870" i="6"/>
  <c r="F870" i="6"/>
  <c r="G870" i="6"/>
  <c r="H870" i="6"/>
  <c r="B871" i="6"/>
  <c r="C871" i="6"/>
  <c r="D871" i="6"/>
  <c r="E871" i="6"/>
  <c r="F871" i="6"/>
  <c r="G871" i="6"/>
  <c r="H871" i="6"/>
  <c r="B872" i="6"/>
  <c r="C872" i="6"/>
  <c r="D872" i="6"/>
  <c r="E872" i="6"/>
  <c r="F872" i="6"/>
  <c r="G872" i="6"/>
  <c r="H872" i="6"/>
  <c r="B873" i="6"/>
  <c r="C873" i="6"/>
  <c r="D873" i="6"/>
  <c r="E873" i="6"/>
  <c r="F873" i="6"/>
  <c r="G873" i="6"/>
  <c r="H873" i="6"/>
  <c r="B874" i="6"/>
  <c r="C874" i="6"/>
  <c r="D874" i="6"/>
  <c r="E874" i="6"/>
  <c r="F874" i="6"/>
  <c r="G874" i="6"/>
  <c r="H874" i="6"/>
  <c r="B875" i="6"/>
  <c r="C875" i="6"/>
  <c r="D875" i="6"/>
  <c r="E875" i="6"/>
  <c r="F875" i="6"/>
  <c r="G875" i="6"/>
  <c r="H875" i="6"/>
  <c r="B876" i="6"/>
  <c r="C876" i="6"/>
  <c r="D876" i="6"/>
  <c r="E876" i="6"/>
  <c r="F876" i="6"/>
  <c r="G876" i="6"/>
  <c r="H876" i="6"/>
  <c r="B877" i="6"/>
  <c r="C877" i="6"/>
  <c r="D877" i="6"/>
  <c r="E877" i="6"/>
  <c r="F877" i="6"/>
  <c r="G877" i="6"/>
  <c r="H877" i="6"/>
  <c r="B878" i="6"/>
  <c r="C878" i="6"/>
  <c r="D878" i="6"/>
  <c r="E878" i="6"/>
  <c r="F878" i="6"/>
  <c r="G878" i="6"/>
  <c r="H878" i="6"/>
  <c r="B879" i="6"/>
  <c r="C879" i="6"/>
  <c r="D879" i="6"/>
  <c r="E879" i="6"/>
  <c r="F879" i="6"/>
  <c r="G879" i="6"/>
  <c r="H879" i="6"/>
  <c r="B880" i="6"/>
  <c r="C880" i="6"/>
  <c r="D880" i="6"/>
  <c r="E880" i="6"/>
  <c r="F880" i="6"/>
  <c r="G880" i="6"/>
  <c r="H880" i="6"/>
  <c r="B881" i="6"/>
  <c r="C881" i="6"/>
  <c r="D881" i="6"/>
  <c r="E881" i="6"/>
  <c r="F881" i="6"/>
  <c r="G881" i="6"/>
  <c r="H881" i="6"/>
  <c r="B882" i="6"/>
  <c r="C882" i="6"/>
  <c r="D882" i="6"/>
  <c r="E882" i="6"/>
  <c r="F882" i="6"/>
  <c r="G882" i="6"/>
  <c r="H882" i="6"/>
  <c r="B883" i="6"/>
  <c r="C883" i="6"/>
  <c r="D883" i="6"/>
  <c r="E883" i="6"/>
  <c r="F883" i="6"/>
  <c r="G883" i="6"/>
  <c r="H883" i="6"/>
  <c r="B884" i="6"/>
  <c r="C884" i="6"/>
  <c r="D884" i="6"/>
  <c r="E884" i="6"/>
  <c r="F884" i="6"/>
  <c r="G884" i="6"/>
  <c r="H884" i="6"/>
  <c r="B885" i="6"/>
  <c r="C885" i="6"/>
  <c r="D885" i="6"/>
  <c r="E885" i="6"/>
  <c r="F885" i="6"/>
  <c r="G885" i="6"/>
  <c r="H885" i="6"/>
  <c r="B886" i="6"/>
  <c r="C886" i="6"/>
  <c r="D886" i="6"/>
  <c r="E886" i="6"/>
  <c r="F886" i="6"/>
  <c r="G886" i="6"/>
  <c r="H886" i="6"/>
  <c r="B887" i="6"/>
  <c r="C887" i="6"/>
  <c r="D887" i="6"/>
  <c r="E887" i="6"/>
  <c r="F887" i="6"/>
  <c r="G887" i="6"/>
  <c r="H887" i="6"/>
  <c r="B888" i="6"/>
  <c r="C888" i="6"/>
  <c r="D888" i="6"/>
  <c r="E888" i="6"/>
  <c r="F888" i="6"/>
  <c r="G888" i="6"/>
  <c r="H888" i="6"/>
  <c r="B889" i="6"/>
  <c r="C889" i="6"/>
  <c r="D889" i="6"/>
  <c r="E889" i="6"/>
  <c r="F889" i="6"/>
  <c r="G889" i="6"/>
  <c r="H889" i="6"/>
  <c r="B890" i="6"/>
  <c r="C890" i="6"/>
  <c r="D890" i="6"/>
  <c r="E890" i="6"/>
  <c r="F890" i="6"/>
  <c r="G890" i="6"/>
  <c r="H890" i="6"/>
  <c r="B891" i="6"/>
  <c r="C891" i="6"/>
  <c r="D891" i="6"/>
  <c r="E891" i="6"/>
  <c r="F891" i="6"/>
  <c r="G891" i="6"/>
  <c r="H891" i="6"/>
  <c r="B892" i="6"/>
  <c r="C892" i="6"/>
  <c r="D892" i="6"/>
  <c r="E892" i="6"/>
  <c r="F892" i="6"/>
  <c r="G892" i="6"/>
  <c r="H892" i="6"/>
  <c r="B893" i="6"/>
  <c r="C893" i="6"/>
  <c r="D893" i="6"/>
  <c r="E893" i="6"/>
  <c r="F893" i="6"/>
  <c r="G893" i="6"/>
  <c r="H893" i="6"/>
  <c r="B894" i="6"/>
  <c r="C894" i="6"/>
  <c r="D894" i="6"/>
  <c r="E894" i="6"/>
  <c r="F894" i="6"/>
  <c r="G894" i="6"/>
  <c r="H894" i="6"/>
  <c r="B895" i="6"/>
  <c r="C895" i="6"/>
  <c r="D895" i="6"/>
  <c r="E895" i="6"/>
  <c r="F895" i="6"/>
  <c r="G895" i="6"/>
  <c r="H895" i="6"/>
  <c r="B896" i="6"/>
  <c r="C896" i="6"/>
  <c r="D896" i="6"/>
  <c r="E896" i="6"/>
  <c r="F896" i="6"/>
  <c r="G896" i="6"/>
  <c r="H896" i="6"/>
  <c r="B897" i="6"/>
  <c r="C897" i="6"/>
  <c r="D897" i="6"/>
  <c r="E897" i="6"/>
  <c r="F897" i="6"/>
  <c r="G897" i="6"/>
  <c r="H897" i="6"/>
  <c r="B898" i="6"/>
  <c r="C898" i="6"/>
  <c r="D898" i="6"/>
  <c r="E898" i="6"/>
  <c r="F898" i="6"/>
  <c r="G898" i="6"/>
  <c r="H898" i="6"/>
  <c r="B899" i="6"/>
  <c r="C899" i="6"/>
  <c r="D899" i="6"/>
  <c r="E899" i="6"/>
  <c r="F899" i="6"/>
  <c r="G899" i="6"/>
  <c r="H899" i="6"/>
  <c r="B900" i="6"/>
  <c r="C900" i="6"/>
  <c r="D900" i="6"/>
  <c r="E900" i="6"/>
  <c r="F900" i="6"/>
  <c r="G900" i="6"/>
  <c r="H900" i="6"/>
  <c r="B901" i="6"/>
  <c r="C901" i="6"/>
  <c r="D901" i="6"/>
  <c r="E901" i="6"/>
  <c r="F901" i="6"/>
  <c r="G901" i="6"/>
  <c r="H901" i="6"/>
  <c r="B902" i="6"/>
  <c r="C902" i="6"/>
  <c r="D902" i="6"/>
  <c r="E902" i="6"/>
  <c r="F902" i="6"/>
  <c r="G902" i="6"/>
  <c r="H902" i="6"/>
  <c r="B903" i="6"/>
  <c r="C903" i="6"/>
  <c r="D903" i="6"/>
  <c r="E903" i="6"/>
  <c r="F903" i="6"/>
  <c r="G903" i="6"/>
  <c r="H903" i="6"/>
  <c r="B904" i="6"/>
  <c r="C904" i="6"/>
  <c r="D904" i="6"/>
  <c r="E904" i="6"/>
  <c r="F904" i="6"/>
  <c r="G904" i="6"/>
  <c r="H904" i="6"/>
  <c r="B905" i="6"/>
  <c r="C905" i="6"/>
  <c r="D905" i="6"/>
  <c r="E905" i="6"/>
  <c r="F905" i="6"/>
  <c r="G905" i="6"/>
  <c r="H905" i="6"/>
  <c r="B906" i="6"/>
  <c r="C906" i="6"/>
  <c r="D906" i="6"/>
  <c r="E906" i="6"/>
  <c r="F906" i="6"/>
  <c r="G906" i="6"/>
  <c r="H906" i="6"/>
  <c r="B907" i="6"/>
  <c r="C907" i="6"/>
  <c r="D907" i="6"/>
  <c r="E907" i="6"/>
  <c r="F907" i="6"/>
  <c r="G907" i="6"/>
  <c r="H907" i="6"/>
  <c r="B908" i="6"/>
  <c r="C908" i="6"/>
  <c r="D908" i="6"/>
  <c r="E908" i="6"/>
  <c r="F908" i="6"/>
  <c r="G908" i="6"/>
  <c r="H908" i="6"/>
  <c r="B909" i="6"/>
  <c r="C909" i="6"/>
  <c r="D909" i="6"/>
  <c r="E909" i="6"/>
  <c r="F909" i="6"/>
  <c r="G909" i="6"/>
  <c r="H909" i="6"/>
  <c r="B910" i="6"/>
  <c r="C910" i="6"/>
  <c r="D910" i="6"/>
  <c r="E910" i="6"/>
  <c r="F910" i="6"/>
  <c r="G910" i="6"/>
  <c r="H910" i="6"/>
  <c r="B911" i="6"/>
  <c r="C911" i="6"/>
  <c r="D911" i="6"/>
  <c r="E911" i="6"/>
  <c r="F911" i="6"/>
  <c r="G911" i="6"/>
  <c r="H911" i="6"/>
  <c r="B912" i="6"/>
  <c r="C912" i="6"/>
  <c r="D912" i="6"/>
  <c r="E912" i="6"/>
  <c r="F912" i="6"/>
  <c r="G912" i="6"/>
  <c r="H912" i="6"/>
  <c r="B913" i="6"/>
  <c r="C913" i="6"/>
  <c r="D913" i="6"/>
  <c r="E913" i="6"/>
  <c r="F913" i="6"/>
  <c r="G913" i="6"/>
  <c r="H913" i="6"/>
  <c r="B914" i="6"/>
  <c r="C914" i="6"/>
  <c r="D914" i="6"/>
  <c r="E914" i="6"/>
  <c r="F914" i="6"/>
  <c r="G914" i="6"/>
  <c r="H914" i="6"/>
  <c r="B915" i="6"/>
  <c r="C915" i="6"/>
  <c r="D915" i="6"/>
  <c r="E915" i="6"/>
  <c r="F915" i="6"/>
  <c r="G915" i="6"/>
  <c r="H915" i="6"/>
  <c r="B916" i="6"/>
  <c r="C916" i="6"/>
  <c r="D916" i="6"/>
  <c r="E916" i="6"/>
  <c r="F916" i="6"/>
  <c r="G916" i="6"/>
  <c r="H916" i="6"/>
  <c r="B917" i="6"/>
  <c r="C917" i="6"/>
  <c r="D917" i="6"/>
  <c r="E917" i="6"/>
  <c r="F917" i="6"/>
  <c r="G917" i="6"/>
  <c r="H917" i="6"/>
  <c r="B918" i="6"/>
  <c r="C918" i="6"/>
  <c r="D918" i="6"/>
  <c r="E918" i="6"/>
  <c r="F918" i="6"/>
  <c r="G918" i="6"/>
  <c r="H918" i="6"/>
  <c r="B919" i="6"/>
  <c r="C919" i="6"/>
  <c r="D919" i="6"/>
  <c r="E919" i="6"/>
  <c r="F919" i="6"/>
  <c r="G919" i="6"/>
  <c r="H919" i="6"/>
  <c r="B920" i="6"/>
  <c r="C920" i="6"/>
  <c r="D920" i="6"/>
  <c r="E920" i="6"/>
  <c r="F920" i="6"/>
  <c r="G920" i="6"/>
  <c r="H920" i="6"/>
  <c r="B921" i="6"/>
  <c r="C921" i="6"/>
  <c r="D921" i="6"/>
  <c r="E921" i="6"/>
  <c r="F921" i="6"/>
  <c r="G921" i="6"/>
  <c r="H921" i="6"/>
  <c r="B922" i="6"/>
  <c r="C922" i="6"/>
  <c r="D922" i="6"/>
  <c r="E922" i="6"/>
  <c r="F922" i="6"/>
  <c r="G922" i="6"/>
  <c r="H922" i="6"/>
  <c r="B923" i="6"/>
  <c r="C923" i="6"/>
  <c r="D923" i="6"/>
  <c r="E923" i="6"/>
  <c r="F923" i="6"/>
  <c r="G923" i="6"/>
  <c r="H923" i="6"/>
  <c r="B924" i="6"/>
  <c r="C924" i="6"/>
  <c r="D924" i="6"/>
  <c r="E924" i="6"/>
  <c r="F924" i="6"/>
  <c r="G924" i="6"/>
  <c r="H924" i="6"/>
  <c r="B925" i="6"/>
  <c r="C925" i="6"/>
  <c r="D925" i="6"/>
  <c r="E925" i="6"/>
  <c r="F925" i="6"/>
  <c r="G925" i="6"/>
  <c r="H925" i="6"/>
  <c r="B926" i="6"/>
  <c r="C926" i="6"/>
  <c r="D926" i="6"/>
  <c r="E926" i="6"/>
  <c r="F926" i="6"/>
  <c r="G926" i="6"/>
  <c r="H926" i="6"/>
  <c r="B927" i="6"/>
  <c r="C927" i="6"/>
  <c r="D927" i="6"/>
  <c r="E927" i="6"/>
  <c r="F927" i="6"/>
  <c r="G927" i="6"/>
  <c r="H927" i="6"/>
  <c r="B928" i="6"/>
  <c r="C928" i="6"/>
  <c r="D928" i="6"/>
  <c r="E928" i="6"/>
  <c r="F928" i="6"/>
  <c r="G928" i="6"/>
  <c r="H928" i="6"/>
  <c r="B929" i="6"/>
  <c r="C929" i="6"/>
  <c r="D929" i="6"/>
  <c r="E929" i="6"/>
  <c r="F929" i="6"/>
  <c r="G929" i="6"/>
  <c r="H929" i="6"/>
  <c r="B930" i="6"/>
  <c r="C930" i="6"/>
  <c r="D930" i="6"/>
  <c r="E930" i="6"/>
  <c r="F930" i="6"/>
  <c r="G930" i="6"/>
  <c r="H930" i="6"/>
  <c r="B931" i="6"/>
  <c r="C931" i="6"/>
  <c r="D931" i="6"/>
  <c r="E931" i="6"/>
  <c r="F931" i="6"/>
  <c r="G931" i="6"/>
  <c r="H931" i="6"/>
  <c r="B932" i="6"/>
  <c r="C932" i="6"/>
  <c r="D932" i="6"/>
  <c r="E932" i="6"/>
  <c r="F932" i="6"/>
  <c r="G932" i="6"/>
  <c r="H932" i="6"/>
  <c r="B933" i="6"/>
  <c r="C933" i="6"/>
  <c r="D933" i="6"/>
  <c r="E933" i="6"/>
  <c r="F933" i="6"/>
  <c r="G933" i="6"/>
  <c r="H933" i="6"/>
  <c r="B934" i="6"/>
  <c r="C934" i="6"/>
  <c r="D934" i="6"/>
  <c r="E934" i="6"/>
  <c r="F934" i="6"/>
  <c r="G934" i="6"/>
  <c r="H934" i="6"/>
  <c r="B935" i="6"/>
  <c r="C935" i="6"/>
  <c r="D935" i="6"/>
  <c r="E935" i="6"/>
  <c r="F935" i="6"/>
  <c r="G935" i="6"/>
  <c r="H935" i="6"/>
  <c r="B936" i="6"/>
  <c r="C936" i="6"/>
  <c r="D936" i="6"/>
  <c r="E936" i="6"/>
  <c r="F936" i="6"/>
  <c r="G936" i="6"/>
  <c r="H936" i="6"/>
  <c r="B937" i="6"/>
  <c r="C937" i="6"/>
  <c r="D937" i="6"/>
  <c r="E937" i="6"/>
  <c r="F937" i="6"/>
  <c r="G937" i="6"/>
  <c r="H937" i="6"/>
  <c r="B938" i="6"/>
  <c r="C938" i="6"/>
  <c r="D938" i="6"/>
  <c r="E938" i="6"/>
  <c r="F938" i="6"/>
  <c r="G938" i="6"/>
  <c r="H938" i="6"/>
  <c r="B939" i="6"/>
  <c r="C939" i="6"/>
  <c r="D939" i="6"/>
  <c r="E939" i="6"/>
  <c r="F939" i="6"/>
  <c r="G939" i="6"/>
  <c r="H939" i="6"/>
  <c r="B940" i="6"/>
  <c r="C940" i="6"/>
  <c r="D940" i="6"/>
  <c r="E940" i="6"/>
  <c r="F940" i="6"/>
  <c r="G940" i="6"/>
  <c r="H940" i="6"/>
  <c r="B941" i="6"/>
  <c r="C941" i="6"/>
  <c r="D941" i="6"/>
  <c r="E941" i="6"/>
  <c r="F941" i="6"/>
  <c r="G941" i="6"/>
  <c r="H941" i="6"/>
  <c r="B942" i="6"/>
  <c r="C942" i="6"/>
  <c r="D942" i="6"/>
  <c r="E942" i="6"/>
  <c r="F942" i="6"/>
  <c r="G942" i="6"/>
  <c r="H942" i="6"/>
  <c r="B943" i="6"/>
  <c r="C943" i="6"/>
  <c r="D943" i="6"/>
  <c r="E943" i="6"/>
  <c r="F943" i="6"/>
  <c r="G943" i="6"/>
  <c r="H943" i="6"/>
  <c r="B944" i="6"/>
  <c r="C944" i="6"/>
  <c r="D944" i="6"/>
  <c r="E944" i="6"/>
  <c r="F944" i="6"/>
  <c r="G944" i="6"/>
  <c r="H944" i="6"/>
  <c r="B945" i="6"/>
  <c r="C945" i="6"/>
  <c r="D945" i="6"/>
  <c r="E945" i="6"/>
  <c r="F945" i="6"/>
  <c r="G945" i="6"/>
  <c r="H945" i="6"/>
  <c r="B946" i="6"/>
  <c r="C946" i="6"/>
  <c r="D946" i="6"/>
  <c r="E946" i="6"/>
  <c r="F946" i="6"/>
  <c r="G946" i="6"/>
  <c r="H946" i="6"/>
  <c r="B947" i="6"/>
  <c r="C947" i="6"/>
  <c r="D947" i="6"/>
  <c r="E947" i="6"/>
  <c r="F947" i="6"/>
  <c r="G947" i="6"/>
  <c r="H947" i="6"/>
  <c r="B948" i="6"/>
  <c r="C948" i="6"/>
  <c r="D948" i="6"/>
  <c r="E948" i="6"/>
  <c r="F948" i="6"/>
  <c r="G948" i="6"/>
  <c r="H948" i="6"/>
  <c r="B949" i="6"/>
  <c r="C949" i="6"/>
  <c r="D949" i="6"/>
  <c r="E949" i="6"/>
  <c r="F949" i="6"/>
  <c r="G949" i="6"/>
  <c r="H949" i="6"/>
  <c r="B950" i="6"/>
  <c r="C950" i="6"/>
  <c r="D950" i="6"/>
  <c r="E950" i="6"/>
  <c r="F950" i="6"/>
  <c r="G950" i="6"/>
  <c r="H950" i="6"/>
  <c r="B951" i="6"/>
  <c r="C951" i="6"/>
  <c r="D951" i="6"/>
  <c r="E951" i="6"/>
  <c r="F951" i="6"/>
  <c r="G951" i="6"/>
  <c r="H951" i="6"/>
  <c r="B952" i="6"/>
  <c r="C952" i="6"/>
  <c r="D952" i="6"/>
  <c r="E952" i="6"/>
  <c r="F952" i="6"/>
  <c r="G952" i="6"/>
  <c r="H952" i="6"/>
  <c r="B953" i="6"/>
  <c r="C953" i="6"/>
  <c r="D953" i="6"/>
  <c r="E953" i="6"/>
  <c r="F953" i="6"/>
  <c r="G953" i="6"/>
  <c r="H953" i="6"/>
  <c r="B954" i="6"/>
  <c r="C954" i="6"/>
  <c r="D954" i="6"/>
  <c r="E954" i="6"/>
  <c r="F954" i="6"/>
  <c r="G954" i="6"/>
  <c r="H954" i="6"/>
  <c r="B955" i="6"/>
  <c r="C955" i="6"/>
  <c r="D955" i="6"/>
  <c r="E955" i="6"/>
  <c r="F955" i="6"/>
  <c r="G955" i="6"/>
  <c r="H955" i="6"/>
  <c r="B956" i="6"/>
  <c r="C956" i="6"/>
  <c r="D956" i="6"/>
  <c r="E956" i="6"/>
  <c r="F956" i="6"/>
  <c r="G956" i="6"/>
  <c r="H956" i="6"/>
  <c r="B957" i="6"/>
  <c r="C957" i="6"/>
  <c r="D957" i="6"/>
  <c r="E957" i="6"/>
  <c r="F957" i="6"/>
  <c r="G957" i="6"/>
  <c r="H957" i="6"/>
  <c r="B958" i="6"/>
  <c r="C958" i="6"/>
  <c r="D958" i="6"/>
  <c r="E958" i="6"/>
  <c r="F958" i="6"/>
  <c r="G958" i="6"/>
  <c r="H958" i="6"/>
  <c r="B959" i="6"/>
  <c r="C959" i="6"/>
  <c r="D959" i="6"/>
  <c r="E959" i="6"/>
  <c r="F959" i="6"/>
  <c r="G959" i="6"/>
  <c r="H959" i="6"/>
  <c r="B960" i="6"/>
  <c r="C960" i="6"/>
  <c r="D960" i="6"/>
  <c r="E960" i="6"/>
  <c r="F960" i="6"/>
  <c r="G960" i="6"/>
  <c r="H960" i="6"/>
  <c r="B961" i="6"/>
  <c r="C961" i="6"/>
  <c r="D961" i="6"/>
  <c r="E961" i="6"/>
  <c r="F961" i="6"/>
  <c r="G961" i="6"/>
  <c r="H961" i="6"/>
  <c r="B962" i="6"/>
  <c r="C962" i="6"/>
  <c r="D962" i="6"/>
  <c r="E962" i="6"/>
  <c r="F962" i="6"/>
  <c r="G962" i="6"/>
  <c r="H962" i="6"/>
  <c r="B963" i="6"/>
  <c r="C963" i="6"/>
  <c r="D963" i="6"/>
  <c r="E963" i="6"/>
  <c r="F963" i="6"/>
  <c r="G963" i="6"/>
  <c r="H963" i="6"/>
  <c r="B964" i="6"/>
  <c r="C964" i="6"/>
  <c r="D964" i="6"/>
  <c r="E964" i="6"/>
  <c r="F964" i="6"/>
  <c r="G964" i="6"/>
  <c r="H964" i="6"/>
  <c r="B965" i="6"/>
  <c r="C965" i="6"/>
  <c r="D965" i="6"/>
  <c r="E965" i="6"/>
  <c r="F965" i="6"/>
  <c r="G965" i="6"/>
  <c r="H965" i="6"/>
  <c r="B966" i="6"/>
  <c r="C966" i="6"/>
  <c r="D966" i="6"/>
  <c r="E966" i="6"/>
  <c r="F966" i="6"/>
  <c r="G966" i="6"/>
  <c r="H966" i="6"/>
  <c r="B967" i="6"/>
  <c r="C967" i="6"/>
  <c r="D967" i="6"/>
  <c r="E967" i="6"/>
  <c r="F967" i="6"/>
  <c r="G967" i="6"/>
  <c r="H967" i="6"/>
  <c r="B968" i="6"/>
  <c r="C968" i="6"/>
  <c r="D968" i="6"/>
  <c r="E968" i="6"/>
  <c r="F968" i="6"/>
  <c r="G968" i="6"/>
  <c r="H968" i="6"/>
  <c r="B969" i="6"/>
  <c r="C969" i="6"/>
  <c r="D969" i="6"/>
  <c r="E969" i="6"/>
  <c r="F969" i="6"/>
  <c r="G969" i="6"/>
  <c r="H969" i="6"/>
  <c r="B970" i="6"/>
  <c r="C970" i="6"/>
  <c r="D970" i="6"/>
  <c r="E970" i="6"/>
  <c r="F970" i="6"/>
  <c r="G970" i="6"/>
  <c r="H970" i="6"/>
  <c r="B971" i="6"/>
  <c r="C971" i="6"/>
  <c r="D971" i="6"/>
  <c r="E971" i="6"/>
  <c r="F971" i="6"/>
  <c r="G971" i="6"/>
  <c r="H971" i="6"/>
  <c r="B972" i="6"/>
  <c r="C972" i="6"/>
  <c r="D972" i="6"/>
  <c r="E972" i="6"/>
  <c r="F972" i="6"/>
  <c r="G972" i="6"/>
  <c r="H972" i="6"/>
  <c r="B973" i="6"/>
  <c r="C973" i="6"/>
  <c r="D973" i="6"/>
  <c r="E973" i="6"/>
  <c r="F973" i="6"/>
  <c r="G973" i="6"/>
  <c r="H973" i="6"/>
  <c r="B974" i="6"/>
  <c r="C974" i="6"/>
  <c r="D974" i="6"/>
  <c r="E974" i="6"/>
  <c r="F974" i="6"/>
  <c r="G974" i="6"/>
  <c r="H974" i="6"/>
  <c r="B975" i="6"/>
  <c r="C975" i="6"/>
  <c r="D975" i="6"/>
  <c r="E975" i="6"/>
  <c r="F975" i="6"/>
  <c r="G975" i="6"/>
  <c r="H975" i="6"/>
  <c r="B976" i="6"/>
  <c r="C976" i="6"/>
  <c r="D976" i="6"/>
  <c r="E976" i="6"/>
  <c r="F976" i="6"/>
  <c r="G976" i="6"/>
  <c r="H976" i="6"/>
  <c r="B977" i="6"/>
  <c r="C977" i="6"/>
  <c r="D977" i="6"/>
  <c r="E977" i="6"/>
  <c r="F977" i="6"/>
  <c r="G977" i="6"/>
  <c r="H977" i="6"/>
  <c r="B978" i="6"/>
  <c r="C978" i="6"/>
  <c r="D978" i="6"/>
  <c r="E978" i="6"/>
  <c r="F978" i="6"/>
  <c r="G978" i="6"/>
  <c r="H978" i="6"/>
  <c r="B979" i="6"/>
  <c r="C979" i="6"/>
  <c r="D979" i="6"/>
  <c r="E979" i="6"/>
  <c r="F979" i="6"/>
  <c r="G979" i="6"/>
  <c r="H979" i="6"/>
  <c r="B980" i="6"/>
  <c r="C980" i="6"/>
  <c r="D980" i="6"/>
  <c r="E980" i="6"/>
  <c r="F980" i="6"/>
  <c r="G980" i="6"/>
  <c r="H980" i="6"/>
  <c r="B981" i="6"/>
  <c r="C981" i="6"/>
  <c r="D981" i="6"/>
  <c r="E981" i="6"/>
  <c r="F981" i="6"/>
  <c r="G981" i="6"/>
  <c r="H981" i="6"/>
  <c r="B982" i="6"/>
  <c r="C982" i="6"/>
  <c r="D982" i="6"/>
  <c r="E982" i="6"/>
  <c r="F982" i="6"/>
  <c r="G982" i="6"/>
  <c r="H982" i="6"/>
  <c r="B983" i="6"/>
  <c r="C983" i="6"/>
  <c r="D983" i="6"/>
  <c r="E983" i="6"/>
  <c r="F983" i="6"/>
  <c r="G983" i="6"/>
  <c r="H983" i="6"/>
  <c r="B984" i="6"/>
  <c r="C984" i="6"/>
  <c r="D984" i="6"/>
  <c r="E984" i="6"/>
  <c r="F984" i="6"/>
  <c r="G984" i="6"/>
  <c r="H984" i="6"/>
  <c r="B985" i="6"/>
  <c r="C985" i="6"/>
  <c r="D985" i="6"/>
  <c r="E985" i="6"/>
  <c r="F985" i="6"/>
  <c r="G985" i="6"/>
  <c r="H985" i="6"/>
  <c r="B986" i="6"/>
  <c r="C986" i="6"/>
  <c r="D986" i="6"/>
  <c r="E986" i="6"/>
  <c r="F986" i="6"/>
  <c r="G986" i="6"/>
  <c r="H986" i="6"/>
  <c r="B987" i="6"/>
  <c r="C987" i="6"/>
  <c r="D987" i="6"/>
  <c r="E987" i="6"/>
  <c r="F987" i="6"/>
  <c r="G987" i="6"/>
  <c r="H987" i="6"/>
  <c r="B988" i="6"/>
  <c r="C988" i="6"/>
  <c r="D988" i="6"/>
  <c r="E988" i="6"/>
  <c r="F988" i="6"/>
  <c r="G988" i="6"/>
  <c r="H988" i="6"/>
  <c r="B989" i="6"/>
  <c r="C989" i="6"/>
  <c r="D989" i="6"/>
  <c r="E989" i="6"/>
  <c r="F989" i="6"/>
  <c r="G989" i="6"/>
  <c r="H989" i="6"/>
  <c r="B990" i="6"/>
  <c r="C990" i="6"/>
  <c r="D990" i="6"/>
  <c r="E990" i="6"/>
  <c r="F990" i="6"/>
  <c r="G990" i="6"/>
  <c r="H990" i="6"/>
  <c r="B991" i="6"/>
  <c r="C991" i="6"/>
  <c r="D991" i="6"/>
  <c r="E991" i="6"/>
  <c r="F991" i="6"/>
  <c r="G991" i="6"/>
  <c r="H991" i="6"/>
  <c r="B992" i="6"/>
  <c r="C992" i="6"/>
  <c r="D992" i="6"/>
  <c r="E992" i="6"/>
  <c r="F992" i="6"/>
  <c r="G992" i="6"/>
  <c r="H992" i="6"/>
  <c r="B993" i="6"/>
  <c r="C993" i="6"/>
  <c r="D993" i="6"/>
  <c r="E993" i="6"/>
  <c r="F993" i="6"/>
  <c r="G993" i="6"/>
  <c r="H993" i="6"/>
  <c r="B994" i="6"/>
  <c r="C994" i="6"/>
  <c r="D994" i="6"/>
  <c r="E994" i="6"/>
  <c r="F994" i="6"/>
  <c r="G994" i="6"/>
  <c r="H994" i="6"/>
  <c r="B995" i="6"/>
  <c r="C995" i="6"/>
  <c r="D995" i="6"/>
  <c r="E995" i="6"/>
  <c r="F995" i="6"/>
  <c r="G995" i="6"/>
  <c r="H995" i="6"/>
  <c r="B996" i="6"/>
  <c r="C996" i="6"/>
  <c r="D996" i="6"/>
  <c r="E996" i="6"/>
  <c r="F996" i="6"/>
  <c r="G996" i="6"/>
  <c r="H996" i="6"/>
  <c r="B997" i="6"/>
  <c r="C997" i="6"/>
  <c r="D997" i="6"/>
  <c r="E997" i="6"/>
  <c r="F997" i="6"/>
  <c r="G997" i="6"/>
  <c r="H997" i="6"/>
  <c r="B998" i="6"/>
  <c r="C998" i="6"/>
  <c r="D998" i="6"/>
  <c r="E998" i="6"/>
  <c r="F998" i="6"/>
  <c r="G998" i="6"/>
  <c r="H998" i="6"/>
  <c r="B999" i="6"/>
  <c r="C999" i="6"/>
  <c r="D999" i="6"/>
  <c r="E999" i="6"/>
  <c r="F999" i="6"/>
  <c r="G999" i="6"/>
  <c r="H999" i="6"/>
  <c r="B1000" i="6"/>
  <c r="C1000" i="6"/>
  <c r="D1000" i="6"/>
  <c r="E1000" i="6"/>
  <c r="F1000" i="6"/>
  <c r="G1000" i="6"/>
  <c r="H1000" i="6"/>
  <c r="B1001" i="6"/>
  <c r="C1001" i="6"/>
  <c r="D1001" i="6"/>
  <c r="E1001" i="6"/>
  <c r="F1001" i="6"/>
  <c r="G1001" i="6"/>
  <c r="H1001" i="6"/>
  <c r="B1002" i="6"/>
  <c r="C1002" i="6"/>
  <c r="D1002" i="6"/>
  <c r="E1002" i="6"/>
  <c r="F1002" i="6"/>
  <c r="G1002" i="6"/>
  <c r="H1002" i="6"/>
  <c r="B1003" i="6"/>
  <c r="C1003" i="6"/>
  <c r="D1003" i="6"/>
  <c r="E1003" i="6"/>
  <c r="F1003" i="6"/>
  <c r="G1003" i="6"/>
  <c r="H1003" i="6"/>
  <c r="B1004" i="6"/>
  <c r="C1004" i="6"/>
  <c r="D1004" i="6"/>
  <c r="E1004" i="6"/>
  <c r="F1004" i="6"/>
  <c r="G1004" i="6"/>
  <c r="H1004" i="6"/>
  <c r="B1005" i="6"/>
  <c r="C1005" i="6"/>
  <c r="D1005" i="6"/>
  <c r="E1005" i="6"/>
  <c r="F1005" i="6"/>
  <c r="G1005" i="6"/>
  <c r="H1005" i="6"/>
  <c r="B1006" i="6"/>
  <c r="C1006" i="6"/>
  <c r="D1006" i="6"/>
  <c r="E1006" i="6"/>
  <c r="F1006" i="6"/>
  <c r="G1006" i="6"/>
  <c r="H1006" i="6"/>
  <c r="B1007" i="6"/>
  <c r="C1007" i="6"/>
  <c r="D1007" i="6"/>
  <c r="E1007" i="6"/>
  <c r="F1007" i="6"/>
  <c r="G1007" i="6"/>
  <c r="H1007" i="6"/>
  <c r="B1008" i="6"/>
  <c r="C1008" i="6"/>
  <c r="D1008" i="6"/>
  <c r="E1008" i="6"/>
  <c r="F1008" i="6"/>
  <c r="G1008" i="6"/>
  <c r="H1008" i="6"/>
  <c r="B1009" i="6"/>
  <c r="C1009" i="6"/>
  <c r="D1009" i="6"/>
  <c r="E1009" i="6"/>
  <c r="F1009" i="6"/>
  <c r="G1009" i="6"/>
  <c r="H1009" i="6"/>
  <c r="B1010" i="6"/>
  <c r="C1010" i="6"/>
  <c r="D1010" i="6"/>
  <c r="E1010" i="6"/>
  <c r="F1010" i="6"/>
  <c r="G1010" i="6"/>
  <c r="H1010" i="6"/>
  <c r="B1011" i="6"/>
  <c r="C1011" i="6"/>
  <c r="D1011" i="6"/>
  <c r="E1011" i="6"/>
  <c r="F1011" i="6"/>
  <c r="G1011" i="6"/>
  <c r="H1011" i="6"/>
  <c r="B1012" i="6"/>
  <c r="C1012" i="6"/>
  <c r="D1012" i="6"/>
  <c r="E1012" i="6"/>
  <c r="F1012" i="6"/>
  <c r="G1012" i="6"/>
  <c r="H1012" i="6"/>
  <c r="B1013" i="6"/>
  <c r="C1013" i="6"/>
  <c r="D1013" i="6"/>
  <c r="E1013" i="6"/>
  <c r="F1013" i="6"/>
  <c r="G1013" i="6"/>
  <c r="H1013" i="6"/>
  <c r="B1014" i="6"/>
  <c r="C1014" i="6"/>
  <c r="D1014" i="6"/>
  <c r="E1014" i="6"/>
  <c r="F1014" i="6"/>
  <c r="G1014" i="6"/>
  <c r="H1014" i="6"/>
  <c r="B1015" i="6"/>
  <c r="C1015" i="6"/>
  <c r="D1015" i="6"/>
  <c r="E1015" i="6"/>
  <c r="F1015" i="6"/>
  <c r="G1015" i="6"/>
  <c r="H1015" i="6"/>
  <c r="B1016" i="6"/>
  <c r="C1016" i="6"/>
  <c r="D1016" i="6"/>
  <c r="E1016" i="6"/>
  <c r="F1016" i="6"/>
  <c r="G1016" i="6"/>
  <c r="H1016" i="6"/>
  <c r="B1017" i="6"/>
  <c r="C1017" i="6"/>
  <c r="D1017" i="6"/>
  <c r="E1017" i="6"/>
  <c r="F1017" i="6"/>
  <c r="G1017" i="6"/>
  <c r="H1017" i="6"/>
  <c r="B1018" i="6"/>
  <c r="C1018" i="6"/>
  <c r="D1018" i="6"/>
  <c r="E1018" i="6"/>
  <c r="F1018" i="6"/>
  <c r="G1018" i="6"/>
  <c r="H1018" i="6"/>
  <c r="B1019" i="6"/>
  <c r="C1019" i="6"/>
  <c r="D1019" i="6"/>
  <c r="E1019" i="6"/>
  <c r="F1019" i="6"/>
  <c r="G1019" i="6"/>
  <c r="H1019" i="6"/>
  <c r="B1020" i="6"/>
  <c r="C1020" i="6"/>
  <c r="D1020" i="6"/>
  <c r="E1020" i="6"/>
  <c r="F1020" i="6"/>
  <c r="G1020" i="6"/>
  <c r="H1020" i="6"/>
  <c r="B1021" i="6"/>
  <c r="C1021" i="6"/>
  <c r="D1021" i="6"/>
  <c r="E1021" i="6"/>
  <c r="F1021" i="6"/>
  <c r="G1021" i="6"/>
  <c r="H1021" i="6"/>
  <c r="B1022" i="6"/>
  <c r="C1022" i="6"/>
  <c r="D1022" i="6"/>
  <c r="E1022" i="6"/>
  <c r="F1022" i="6"/>
  <c r="G1022" i="6"/>
  <c r="H1022" i="6"/>
  <c r="B1023" i="6"/>
  <c r="C1023" i="6"/>
  <c r="D1023" i="6"/>
  <c r="E1023" i="6"/>
  <c r="F1023" i="6"/>
  <c r="G1023" i="6"/>
  <c r="H1023" i="6"/>
  <c r="B1024" i="6"/>
  <c r="C1024" i="6"/>
  <c r="D1024" i="6"/>
  <c r="E1024" i="6"/>
  <c r="F1024" i="6"/>
  <c r="G1024" i="6"/>
  <c r="H1024" i="6"/>
  <c r="B1025" i="6"/>
  <c r="C1025" i="6"/>
  <c r="D1025" i="6"/>
  <c r="E1025" i="6"/>
  <c r="F1025" i="6"/>
  <c r="G1025" i="6"/>
  <c r="H1025" i="6"/>
  <c r="B1026" i="6"/>
  <c r="C1026" i="6"/>
  <c r="D1026" i="6"/>
  <c r="E1026" i="6"/>
  <c r="F1026" i="6"/>
  <c r="G1026" i="6"/>
  <c r="H1026" i="6"/>
  <c r="B1027" i="6"/>
  <c r="C1027" i="6"/>
  <c r="D1027" i="6"/>
  <c r="E1027" i="6"/>
  <c r="F1027" i="6"/>
  <c r="G1027" i="6"/>
  <c r="H1027" i="6"/>
  <c r="B1028" i="6"/>
  <c r="C1028" i="6"/>
  <c r="D1028" i="6"/>
  <c r="E1028" i="6"/>
  <c r="F1028" i="6"/>
  <c r="G1028" i="6"/>
  <c r="H1028" i="6"/>
  <c r="B1029" i="6"/>
  <c r="C1029" i="6"/>
  <c r="D1029" i="6"/>
  <c r="E1029" i="6"/>
  <c r="F1029" i="6"/>
  <c r="G1029" i="6"/>
  <c r="H1029" i="6"/>
  <c r="B1030" i="6"/>
  <c r="C1030" i="6"/>
  <c r="D1030" i="6"/>
  <c r="E1030" i="6"/>
  <c r="F1030" i="6"/>
  <c r="G1030" i="6"/>
  <c r="H1030" i="6"/>
  <c r="B1031" i="6"/>
  <c r="C1031" i="6"/>
  <c r="D1031" i="6"/>
  <c r="E1031" i="6"/>
  <c r="F1031" i="6"/>
  <c r="G1031" i="6"/>
  <c r="H1031" i="6"/>
  <c r="B1032" i="6"/>
  <c r="C1032" i="6"/>
  <c r="D1032" i="6"/>
  <c r="E1032" i="6"/>
  <c r="F1032" i="6"/>
  <c r="G1032" i="6"/>
  <c r="H1032" i="6"/>
  <c r="B1033" i="6"/>
  <c r="C1033" i="6"/>
  <c r="D1033" i="6"/>
  <c r="E1033" i="6"/>
  <c r="F1033" i="6"/>
  <c r="G1033" i="6"/>
  <c r="H1033" i="6"/>
  <c r="B1034" i="6"/>
  <c r="C1034" i="6"/>
  <c r="D1034" i="6"/>
  <c r="E1034" i="6"/>
  <c r="F1034" i="6"/>
  <c r="G1034" i="6"/>
  <c r="H1034" i="6"/>
  <c r="B1035" i="6"/>
  <c r="C1035" i="6"/>
  <c r="D1035" i="6"/>
  <c r="E1035" i="6"/>
  <c r="F1035" i="6"/>
  <c r="G1035" i="6"/>
  <c r="H1035" i="6"/>
  <c r="B1036" i="6"/>
  <c r="C1036" i="6"/>
  <c r="D1036" i="6"/>
  <c r="E1036" i="6"/>
  <c r="F1036" i="6"/>
  <c r="G1036" i="6"/>
  <c r="H1036" i="6"/>
  <c r="B1037" i="6"/>
  <c r="C1037" i="6"/>
  <c r="D1037" i="6"/>
  <c r="E1037" i="6"/>
  <c r="F1037" i="6"/>
  <c r="G1037" i="6"/>
  <c r="H1037" i="6"/>
  <c r="B1038" i="6"/>
  <c r="C1038" i="6"/>
  <c r="D1038" i="6"/>
  <c r="E1038" i="6"/>
  <c r="F1038" i="6"/>
  <c r="G1038" i="6"/>
  <c r="H1038" i="6"/>
  <c r="B1039" i="6"/>
  <c r="C1039" i="6"/>
  <c r="D1039" i="6"/>
  <c r="E1039" i="6"/>
  <c r="F1039" i="6"/>
  <c r="G1039" i="6"/>
  <c r="H1039" i="6"/>
  <c r="B1040" i="6"/>
  <c r="C1040" i="6"/>
  <c r="D1040" i="6"/>
  <c r="E1040" i="6"/>
  <c r="F1040" i="6"/>
  <c r="G1040" i="6"/>
  <c r="H1040" i="6"/>
  <c r="B1041" i="6"/>
  <c r="C1041" i="6"/>
  <c r="D1041" i="6"/>
  <c r="E1041" i="6"/>
  <c r="F1041" i="6"/>
  <c r="G1041" i="6"/>
  <c r="H1041" i="6"/>
  <c r="B1042" i="6"/>
  <c r="C1042" i="6"/>
  <c r="D1042" i="6"/>
  <c r="E1042" i="6"/>
  <c r="F1042" i="6"/>
  <c r="G1042" i="6"/>
  <c r="H1042" i="6"/>
  <c r="B1043" i="6"/>
  <c r="C1043" i="6"/>
  <c r="D1043" i="6"/>
  <c r="E1043" i="6"/>
  <c r="F1043" i="6"/>
  <c r="G1043" i="6"/>
  <c r="H1043" i="6"/>
  <c r="B1044" i="6"/>
  <c r="C1044" i="6"/>
  <c r="D1044" i="6"/>
  <c r="E1044" i="6"/>
  <c r="F1044" i="6"/>
  <c r="G1044" i="6"/>
  <c r="H1044" i="6"/>
  <c r="B1045" i="6"/>
  <c r="C1045" i="6"/>
  <c r="D1045" i="6"/>
  <c r="E1045" i="6"/>
  <c r="F1045" i="6"/>
  <c r="G1045" i="6"/>
  <c r="H1045" i="6"/>
  <c r="B1046" i="6"/>
  <c r="C1046" i="6"/>
  <c r="D1046" i="6"/>
  <c r="E1046" i="6"/>
  <c r="F1046" i="6"/>
  <c r="G1046" i="6"/>
  <c r="H1046" i="6"/>
  <c r="B1047" i="6"/>
  <c r="C1047" i="6"/>
  <c r="D1047" i="6"/>
  <c r="E1047" i="6"/>
  <c r="F1047" i="6"/>
  <c r="G1047" i="6"/>
  <c r="H1047" i="6"/>
  <c r="B1048" i="6"/>
  <c r="C1048" i="6"/>
  <c r="D1048" i="6"/>
  <c r="E1048" i="6"/>
  <c r="F1048" i="6"/>
  <c r="G1048" i="6"/>
  <c r="H1048" i="6"/>
  <c r="B1049" i="6"/>
  <c r="C1049" i="6"/>
  <c r="D1049" i="6"/>
  <c r="E1049" i="6"/>
  <c r="F1049" i="6"/>
  <c r="G1049" i="6"/>
  <c r="H1049" i="6"/>
  <c r="B1050" i="6"/>
  <c r="C1050" i="6"/>
  <c r="D1050" i="6"/>
  <c r="E1050" i="6"/>
  <c r="F1050" i="6"/>
  <c r="G1050" i="6"/>
  <c r="H1050" i="6"/>
  <c r="B1051" i="6"/>
  <c r="C1051" i="6"/>
  <c r="D1051" i="6"/>
  <c r="E1051" i="6"/>
  <c r="F1051" i="6"/>
  <c r="G1051" i="6"/>
  <c r="H1051" i="6"/>
  <c r="B1052" i="6"/>
  <c r="C1052" i="6"/>
  <c r="D1052" i="6"/>
  <c r="E1052" i="6"/>
  <c r="F1052" i="6"/>
  <c r="G1052" i="6"/>
  <c r="H1052" i="6"/>
  <c r="B1053" i="6"/>
  <c r="C1053" i="6"/>
  <c r="D1053" i="6"/>
  <c r="E1053" i="6"/>
  <c r="F1053" i="6"/>
  <c r="G1053" i="6"/>
  <c r="H1053" i="6"/>
  <c r="B1054" i="6"/>
  <c r="C1054" i="6"/>
  <c r="D1054" i="6"/>
  <c r="E1054" i="6"/>
  <c r="F1054" i="6"/>
  <c r="G1054" i="6"/>
  <c r="H1054" i="6"/>
  <c r="B1055" i="6"/>
  <c r="C1055" i="6"/>
  <c r="D1055" i="6"/>
  <c r="E1055" i="6"/>
  <c r="F1055" i="6"/>
  <c r="G1055" i="6"/>
  <c r="H1055" i="6"/>
  <c r="B1056" i="6"/>
  <c r="C1056" i="6"/>
  <c r="D1056" i="6"/>
  <c r="E1056" i="6"/>
  <c r="F1056" i="6"/>
  <c r="G1056" i="6"/>
  <c r="H1056" i="6"/>
  <c r="B1057" i="6"/>
  <c r="C1057" i="6"/>
  <c r="D1057" i="6"/>
  <c r="E1057" i="6"/>
  <c r="F1057" i="6"/>
  <c r="G1057" i="6"/>
  <c r="H1057" i="6"/>
  <c r="B1058" i="6"/>
  <c r="C1058" i="6"/>
  <c r="D1058" i="6"/>
  <c r="E1058" i="6"/>
  <c r="F1058" i="6"/>
  <c r="G1058" i="6"/>
  <c r="H1058" i="6"/>
  <c r="B1059" i="6"/>
  <c r="C1059" i="6"/>
  <c r="D1059" i="6"/>
  <c r="E1059" i="6"/>
  <c r="F1059" i="6"/>
  <c r="G1059" i="6"/>
  <c r="H1059" i="6"/>
  <c r="B1060" i="6"/>
  <c r="C1060" i="6"/>
  <c r="D1060" i="6"/>
  <c r="E1060" i="6"/>
  <c r="F1060" i="6"/>
  <c r="G1060" i="6"/>
  <c r="H1060" i="6"/>
  <c r="B1061" i="6"/>
  <c r="C1061" i="6"/>
  <c r="D1061" i="6"/>
  <c r="E1061" i="6"/>
  <c r="F1061" i="6"/>
  <c r="G1061" i="6"/>
  <c r="H1061" i="6"/>
  <c r="B1062" i="6"/>
  <c r="C1062" i="6"/>
  <c r="D1062" i="6"/>
  <c r="E1062" i="6"/>
  <c r="F1062" i="6"/>
  <c r="G1062" i="6"/>
  <c r="H1062" i="6"/>
  <c r="B1063" i="6"/>
  <c r="C1063" i="6"/>
  <c r="D1063" i="6"/>
  <c r="E1063" i="6"/>
  <c r="F1063" i="6"/>
  <c r="G1063" i="6"/>
  <c r="H1063" i="6"/>
  <c r="B1064" i="6"/>
  <c r="C1064" i="6"/>
  <c r="D1064" i="6"/>
  <c r="E1064" i="6"/>
  <c r="F1064" i="6"/>
  <c r="G1064" i="6"/>
  <c r="H1064" i="6"/>
  <c r="B1065" i="6"/>
  <c r="C1065" i="6"/>
  <c r="D1065" i="6"/>
  <c r="E1065" i="6"/>
  <c r="F1065" i="6"/>
  <c r="G1065" i="6"/>
  <c r="H1065" i="6"/>
  <c r="B1066" i="6"/>
  <c r="C1066" i="6"/>
  <c r="D1066" i="6"/>
  <c r="E1066" i="6"/>
  <c r="F1066" i="6"/>
  <c r="G1066" i="6"/>
  <c r="H1066" i="6"/>
  <c r="B1067" i="6"/>
  <c r="C1067" i="6"/>
  <c r="D1067" i="6"/>
  <c r="E1067" i="6"/>
  <c r="F1067" i="6"/>
  <c r="G1067" i="6"/>
  <c r="H1067" i="6"/>
  <c r="B1068" i="6"/>
  <c r="C1068" i="6"/>
  <c r="D1068" i="6"/>
  <c r="E1068" i="6"/>
  <c r="F1068" i="6"/>
  <c r="G1068" i="6"/>
  <c r="H1068" i="6"/>
  <c r="B1069" i="6"/>
  <c r="C1069" i="6"/>
  <c r="D1069" i="6"/>
  <c r="E1069" i="6"/>
  <c r="F1069" i="6"/>
  <c r="G1069" i="6"/>
  <c r="H1069" i="6"/>
  <c r="B1070" i="6"/>
  <c r="C1070" i="6"/>
  <c r="D1070" i="6"/>
  <c r="E1070" i="6"/>
  <c r="F1070" i="6"/>
  <c r="G1070" i="6"/>
  <c r="H1070" i="6"/>
  <c r="B1071" i="6"/>
  <c r="C1071" i="6"/>
  <c r="D1071" i="6"/>
  <c r="E1071" i="6"/>
  <c r="F1071" i="6"/>
  <c r="G1071" i="6"/>
  <c r="H1071" i="6"/>
  <c r="B1072" i="6"/>
  <c r="C1072" i="6"/>
  <c r="D1072" i="6"/>
  <c r="E1072" i="6"/>
  <c r="F1072" i="6"/>
  <c r="G1072" i="6"/>
  <c r="H1072" i="6"/>
  <c r="B1073" i="6"/>
  <c r="C1073" i="6"/>
  <c r="D1073" i="6"/>
  <c r="E1073" i="6"/>
  <c r="F1073" i="6"/>
  <c r="G1073" i="6"/>
  <c r="H1073" i="6"/>
  <c r="B1074" i="6"/>
  <c r="C1074" i="6"/>
  <c r="D1074" i="6"/>
  <c r="E1074" i="6"/>
  <c r="F1074" i="6"/>
  <c r="G1074" i="6"/>
  <c r="H1074" i="6"/>
  <c r="B1075" i="6"/>
  <c r="C1075" i="6"/>
  <c r="D1075" i="6"/>
  <c r="E1075" i="6"/>
  <c r="F1075" i="6"/>
  <c r="G1075" i="6"/>
  <c r="H1075" i="6"/>
  <c r="B1076" i="6"/>
  <c r="C1076" i="6"/>
  <c r="D1076" i="6"/>
  <c r="E1076" i="6"/>
  <c r="F1076" i="6"/>
  <c r="G1076" i="6"/>
  <c r="H1076" i="6"/>
  <c r="B1077" i="6"/>
  <c r="C1077" i="6"/>
  <c r="D1077" i="6"/>
  <c r="E1077" i="6"/>
  <c r="F1077" i="6"/>
  <c r="G1077" i="6"/>
  <c r="H1077" i="6"/>
  <c r="B1078" i="6"/>
  <c r="C1078" i="6"/>
  <c r="D1078" i="6"/>
  <c r="E1078" i="6"/>
  <c r="F1078" i="6"/>
  <c r="G1078" i="6"/>
  <c r="H1078" i="6"/>
  <c r="B1079" i="6"/>
  <c r="C1079" i="6"/>
  <c r="D1079" i="6"/>
  <c r="E1079" i="6"/>
  <c r="F1079" i="6"/>
  <c r="G1079" i="6"/>
  <c r="H1079" i="6"/>
  <c r="B1080" i="6"/>
  <c r="C1080" i="6"/>
  <c r="D1080" i="6"/>
  <c r="E1080" i="6"/>
  <c r="F1080" i="6"/>
  <c r="G1080" i="6"/>
  <c r="H1080" i="6"/>
  <c r="B1081" i="6"/>
  <c r="C1081" i="6"/>
  <c r="D1081" i="6"/>
  <c r="E1081" i="6"/>
  <c r="F1081" i="6"/>
  <c r="G1081" i="6"/>
  <c r="H1081" i="6"/>
  <c r="B1082" i="6"/>
  <c r="C1082" i="6"/>
  <c r="D1082" i="6"/>
  <c r="E1082" i="6"/>
  <c r="F1082" i="6"/>
  <c r="G1082" i="6"/>
  <c r="H1082" i="6"/>
  <c r="B1083" i="6"/>
  <c r="C1083" i="6"/>
  <c r="D1083" i="6"/>
  <c r="E1083" i="6"/>
  <c r="F1083" i="6"/>
  <c r="G1083" i="6"/>
  <c r="H1083" i="6"/>
  <c r="B1084" i="6"/>
  <c r="C1084" i="6"/>
  <c r="D1084" i="6"/>
  <c r="E1084" i="6"/>
  <c r="F1084" i="6"/>
  <c r="G1084" i="6"/>
  <c r="H1084" i="6"/>
  <c r="B1085" i="6"/>
  <c r="C1085" i="6"/>
  <c r="D1085" i="6"/>
  <c r="E1085" i="6"/>
  <c r="F1085" i="6"/>
  <c r="G1085" i="6"/>
  <c r="H1085" i="6"/>
  <c r="B1086" i="6"/>
  <c r="C1086" i="6"/>
  <c r="D1086" i="6"/>
  <c r="E1086" i="6"/>
  <c r="F1086" i="6"/>
  <c r="G1086" i="6"/>
  <c r="H1086" i="6"/>
  <c r="B1087" i="6"/>
  <c r="C1087" i="6"/>
  <c r="D1087" i="6"/>
  <c r="E1087" i="6"/>
  <c r="F1087" i="6"/>
  <c r="G1087" i="6"/>
  <c r="H1087" i="6"/>
  <c r="B1088" i="6"/>
  <c r="C1088" i="6"/>
  <c r="D1088" i="6"/>
  <c r="E1088" i="6"/>
  <c r="F1088" i="6"/>
  <c r="G1088" i="6"/>
  <c r="H1088" i="6"/>
  <c r="B1089" i="6"/>
  <c r="C1089" i="6"/>
  <c r="D1089" i="6"/>
  <c r="E1089" i="6"/>
  <c r="F1089" i="6"/>
  <c r="G1089" i="6"/>
  <c r="H1089" i="6"/>
  <c r="B1090" i="6"/>
  <c r="C1090" i="6"/>
  <c r="D1090" i="6"/>
  <c r="E1090" i="6"/>
  <c r="F1090" i="6"/>
  <c r="G1090" i="6"/>
  <c r="H1090" i="6"/>
  <c r="B1091" i="6"/>
  <c r="C1091" i="6"/>
  <c r="D1091" i="6"/>
  <c r="E1091" i="6"/>
  <c r="F1091" i="6"/>
  <c r="G1091" i="6"/>
  <c r="H1091" i="6"/>
  <c r="B1092" i="6"/>
  <c r="C1092" i="6"/>
  <c r="D1092" i="6"/>
  <c r="E1092" i="6"/>
  <c r="F1092" i="6"/>
  <c r="G1092" i="6"/>
  <c r="H1092" i="6"/>
  <c r="B1093" i="6"/>
  <c r="C1093" i="6"/>
  <c r="D1093" i="6"/>
  <c r="E1093" i="6"/>
  <c r="F1093" i="6"/>
  <c r="G1093" i="6"/>
  <c r="H1093" i="6"/>
  <c r="B1094" i="6"/>
  <c r="C1094" i="6"/>
  <c r="D1094" i="6"/>
  <c r="E1094" i="6"/>
  <c r="F1094" i="6"/>
  <c r="G1094" i="6"/>
  <c r="H1094" i="6"/>
  <c r="B1095" i="6"/>
  <c r="C1095" i="6"/>
  <c r="D1095" i="6"/>
  <c r="E1095" i="6"/>
  <c r="F1095" i="6"/>
  <c r="G1095" i="6"/>
  <c r="H1095" i="6"/>
  <c r="B1096" i="6"/>
  <c r="C1096" i="6"/>
  <c r="D1096" i="6"/>
  <c r="E1096" i="6"/>
  <c r="F1096" i="6"/>
  <c r="G1096" i="6"/>
  <c r="H1096" i="6"/>
  <c r="B1097" i="6"/>
  <c r="C1097" i="6"/>
  <c r="D1097" i="6"/>
  <c r="E1097" i="6"/>
  <c r="F1097" i="6"/>
  <c r="G1097" i="6"/>
  <c r="H1097" i="6"/>
  <c r="B1098" i="6"/>
  <c r="C1098" i="6"/>
  <c r="D1098" i="6"/>
  <c r="E1098" i="6"/>
  <c r="F1098" i="6"/>
  <c r="G1098" i="6"/>
  <c r="H1098" i="6"/>
  <c r="B1099" i="6"/>
  <c r="C1099" i="6"/>
  <c r="D1099" i="6"/>
  <c r="E1099" i="6"/>
  <c r="F1099" i="6"/>
  <c r="G1099" i="6"/>
  <c r="H1099" i="6"/>
  <c r="B1100" i="6"/>
  <c r="C1100" i="6"/>
  <c r="D1100" i="6"/>
  <c r="E1100" i="6"/>
  <c r="F1100" i="6"/>
  <c r="G1100" i="6"/>
  <c r="H1100" i="6"/>
  <c r="B1101" i="6"/>
  <c r="C1101" i="6"/>
  <c r="D1101" i="6"/>
  <c r="E1101" i="6"/>
  <c r="F1101" i="6"/>
  <c r="G1101" i="6"/>
  <c r="H1101" i="6"/>
  <c r="B1102" i="6"/>
  <c r="C1102" i="6"/>
  <c r="D1102" i="6"/>
  <c r="E1102" i="6"/>
  <c r="F1102" i="6"/>
  <c r="G1102" i="6"/>
  <c r="H1102" i="6"/>
  <c r="B1103" i="6"/>
  <c r="C1103" i="6"/>
  <c r="D1103" i="6"/>
  <c r="E1103" i="6"/>
  <c r="F1103" i="6"/>
  <c r="G1103" i="6"/>
  <c r="H1103" i="6"/>
  <c r="B1104" i="6"/>
  <c r="C1104" i="6"/>
  <c r="D1104" i="6"/>
  <c r="E1104" i="6"/>
  <c r="F1104" i="6"/>
  <c r="G1104" i="6"/>
  <c r="H1104" i="6"/>
  <c r="B1105" i="6"/>
  <c r="C1105" i="6"/>
  <c r="D1105" i="6"/>
  <c r="E1105" i="6"/>
  <c r="F1105" i="6"/>
  <c r="G1105" i="6"/>
  <c r="H1105" i="6"/>
  <c r="B1106" i="6"/>
  <c r="C1106" i="6"/>
  <c r="D1106" i="6"/>
  <c r="E1106" i="6"/>
  <c r="F1106" i="6"/>
  <c r="G1106" i="6"/>
  <c r="H1106" i="6"/>
  <c r="B1107" i="6"/>
  <c r="C1107" i="6"/>
  <c r="D1107" i="6"/>
  <c r="E1107" i="6"/>
  <c r="F1107" i="6"/>
  <c r="G1107" i="6"/>
  <c r="H1107" i="6"/>
  <c r="B1108" i="6"/>
  <c r="C1108" i="6"/>
  <c r="D1108" i="6"/>
  <c r="E1108" i="6"/>
  <c r="F1108" i="6"/>
  <c r="G1108" i="6"/>
  <c r="H1108" i="6"/>
  <c r="B1109" i="6"/>
  <c r="C1109" i="6"/>
  <c r="D1109" i="6"/>
  <c r="E1109" i="6"/>
  <c r="F1109" i="6"/>
  <c r="G1109" i="6"/>
  <c r="H1109" i="6"/>
  <c r="B1110" i="6"/>
  <c r="C1110" i="6"/>
  <c r="D1110" i="6"/>
  <c r="E1110" i="6"/>
  <c r="F1110" i="6"/>
  <c r="G1110" i="6"/>
  <c r="H1110" i="6"/>
  <c r="B1111" i="6"/>
  <c r="C1111" i="6"/>
  <c r="D1111" i="6"/>
  <c r="E1111" i="6"/>
  <c r="F1111" i="6"/>
  <c r="G1111" i="6"/>
  <c r="H1111" i="6"/>
  <c r="B1112" i="6"/>
  <c r="C1112" i="6"/>
  <c r="D1112" i="6"/>
  <c r="E1112" i="6"/>
  <c r="F1112" i="6"/>
  <c r="G1112" i="6"/>
  <c r="H1112" i="6"/>
  <c r="B1113" i="6"/>
  <c r="C1113" i="6"/>
  <c r="D1113" i="6"/>
  <c r="E1113" i="6"/>
  <c r="F1113" i="6"/>
  <c r="G1113" i="6"/>
  <c r="H1113" i="6"/>
  <c r="B1114" i="6"/>
  <c r="C1114" i="6"/>
  <c r="D1114" i="6"/>
  <c r="E1114" i="6"/>
  <c r="F1114" i="6"/>
  <c r="G1114" i="6"/>
  <c r="H1114" i="6"/>
  <c r="B1115" i="6"/>
  <c r="C1115" i="6"/>
  <c r="D1115" i="6"/>
  <c r="E1115" i="6"/>
  <c r="F1115" i="6"/>
  <c r="G1115" i="6"/>
  <c r="H1115" i="6"/>
  <c r="B1116" i="6"/>
  <c r="C1116" i="6"/>
  <c r="D1116" i="6"/>
  <c r="E1116" i="6"/>
  <c r="F1116" i="6"/>
  <c r="G1116" i="6"/>
  <c r="H1116" i="6"/>
  <c r="B1117" i="6"/>
  <c r="C1117" i="6"/>
  <c r="D1117" i="6"/>
  <c r="E1117" i="6"/>
  <c r="F1117" i="6"/>
  <c r="G1117" i="6"/>
  <c r="H1117" i="6"/>
  <c r="B1118" i="6"/>
  <c r="C1118" i="6"/>
  <c r="D1118" i="6"/>
  <c r="E1118" i="6"/>
  <c r="F1118" i="6"/>
  <c r="G1118" i="6"/>
  <c r="H1118" i="6"/>
  <c r="B1119" i="6"/>
  <c r="C1119" i="6"/>
  <c r="D1119" i="6"/>
  <c r="E1119" i="6"/>
  <c r="F1119" i="6"/>
  <c r="G1119" i="6"/>
  <c r="H1119" i="6"/>
  <c r="B1120" i="6"/>
  <c r="C1120" i="6"/>
  <c r="D1120" i="6"/>
  <c r="E1120" i="6"/>
  <c r="F1120" i="6"/>
  <c r="G1120" i="6"/>
  <c r="H1120" i="6"/>
  <c r="B1121" i="6"/>
  <c r="C1121" i="6"/>
  <c r="D1121" i="6"/>
  <c r="E1121" i="6"/>
  <c r="F1121" i="6"/>
  <c r="G1121" i="6"/>
  <c r="H1121" i="6"/>
  <c r="B1122" i="6"/>
  <c r="C1122" i="6"/>
  <c r="D1122" i="6"/>
  <c r="E1122" i="6"/>
  <c r="F1122" i="6"/>
  <c r="G1122" i="6"/>
  <c r="H1122" i="6"/>
  <c r="B1123" i="6"/>
  <c r="C1123" i="6"/>
  <c r="D1123" i="6"/>
  <c r="E1123" i="6"/>
  <c r="F1123" i="6"/>
  <c r="G1123" i="6"/>
  <c r="H1123" i="6"/>
  <c r="B1124" i="6"/>
  <c r="C1124" i="6"/>
  <c r="D1124" i="6"/>
  <c r="E1124" i="6"/>
  <c r="F1124" i="6"/>
  <c r="G1124" i="6"/>
  <c r="H1124" i="6"/>
  <c r="B1125" i="6"/>
  <c r="C1125" i="6"/>
  <c r="D1125" i="6"/>
  <c r="E1125" i="6"/>
  <c r="F1125" i="6"/>
  <c r="G1125" i="6"/>
  <c r="H1125" i="6"/>
  <c r="B1126" i="6"/>
  <c r="C1126" i="6"/>
  <c r="D1126" i="6"/>
  <c r="E1126" i="6"/>
  <c r="F1126" i="6"/>
  <c r="G1126" i="6"/>
  <c r="H1126" i="6"/>
  <c r="B1127" i="6"/>
  <c r="C1127" i="6"/>
  <c r="D1127" i="6"/>
  <c r="E1127" i="6"/>
  <c r="F1127" i="6"/>
  <c r="G1127" i="6"/>
  <c r="H1127" i="6"/>
  <c r="B1128" i="6"/>
  <c r="C1128" i="6"/>
  <c r="D1128" i="6"/>
  <c r="E1128" i="6"/>
  <c r="F1128" i="6"/>
  <c r="G1128" i="6"/>
  <c r="H1128" i="6"/>
  <c r="B1129" i="6"/>
  <c r="C1129" i="6"/>
  <c r="D1129" i="6"/>
  <c r="E1129" i="6"/>
  <c r="F1129" i="6"/>
  <c r="G1129" i="6"/>
  <c r="H1129" i="6"/>
  <c r="B1130" i="6"/>
  <c r="C1130" i="6"/>
  <c r="D1130" i="6"/>
  <c r="E1130" i="6"/>
  <c r="F1130" i="6"/>
  <c r="G1130" i="6"/>
  <c r="H1130" i="6"/>
  <c r="B1131" i="6"/>
  <c r="C1131" i="6"/>
  <c r="D1131" i="6"/>
  <c r="E1131" i="6"/>
  <c r="F1131" i="6"/>
  <c r="G1131" i="6"/>
  <c r="H1131" i="6"/>
  <c r="B1132" i="6"/>
  <c r="C1132" i="6"/>
  <c r="D1132" i="6"/>
  <c r="E1132" i="6"/>
  <c r="F1132" i="6"/>
  <c r="G1132" i="6"/>
  <c r="H1132" i="6"/>
  <c r="B1133" i="6"/>
  <c r="C1133" i="6"/>
  <c r="D1133" i="6"/>
  <c r="E1133" i="6"/>
  <c r="F1133" i="6"/>
  <c r="G1133" i="6"/>
  <c r="H1133" i="6"/>
  <c r="B1134" i="6"/>
  <c r="C1134" i="6"/>
  <c r="D1134" i="6"/>
  <c r="E1134" i="6"/>
  <c r="F1134" i="6"/>
  <c r="G1134" i="6"/>
  <c r="H1134" i="6"/>
  <c r="B1135" i="6"/>
  <c r="C1135" i="6"/>
  <c r="D1135" i="6"/>
  <c r="E1135" i="6"/>
  <c r="F1135" i="6"/>
  <c r="G1135" i="6"/>
  <c r="H1135" i="6"/>
  <c r="B1136" i="6"/>
  <c r="C1136" i="6"/>
  <c r="D1136" i="6"/>
  <c r="E1136" i="6"/>
  <c r="F1136" i="6"/>
  <c r="G1136" i="6"/>
  <c r="H1136" i="6"/>
  <c r="B1137" i="6"/>
  <c r="C1137" i="6"/>
  <c r="D1137" i="6"/>
  <c r="E1137" i="6"/>
  <c r="F1137" i="6"/>
  <c r="G1137" i="6"/>
  <c r="H1137" i="6"/>
  <c r="B1138" i="6"/>
  <c r="C1138" i="6"/>
  <c r="D1138" i="6"/>
  <c r="E1138" i="6"/>
  <c r="F1138" i="6"/>
  <c r="G1138" i="6"/>
  <c r="H1138" i="6"/>
  <c r="B1139" i="6"/>
  <c r="C1139" i="6"/>
  <c r="D1139" i="6"/>
  <c r="E1139" i="6"/>
  <c r="F1139" i="6"/>
  <c r="G1139" i="6"/>
  <c r="H1139" i="6"/>
  <c r="B1140" i="6"/>
  <c r="C1140" i="6"/>
  <c r="D1140" i="6"/>
  <c r="E1140" i="6"/>
  <c r="F1140" i="6"/>
  <c r="G1140" i="6"/>
  <c r="H1140" i="6"/>
  <c r="B1141" i="6"/>
  <c r="C1141" i="6"/>
  <c r="D1141" i="6"/>
  <c r="E1141" i="6"/>
  <c r="F1141" i="6"/>
  <c r="G1141" i="6"/>
  <c r="H1141" i="6"/>
  <c r="B1142" i="6"/>
  <c r="C1142" i="6"/>
  <c r="D1142" i="6"/>
  <c r="E1142" i="6"/>
  <c r="F1142" i="6"/>
  <c r="G1142" i="6"/>
  <c r="H1142" i="6"/>
  <c r="B1143" i="6"/>
  <c r="C1143" i="6"/>
  <c r="D1143" i="6"/>
  <c r="E1143" i="6"/>
  <c r="F1143" i="6"/>
  <c r="G1143" i="6"/>
  <c r="H1143" i="6"/>
  <c r="B1144" i="6"/>
  <c r="C1144" i="6"/>
  <c r="D1144" i="6"/>
  <c r="E1144" i="6"/>
  <c r="F1144" i="6"/>
  <c r="G1144" i="6"/>
  <c r="H1144" i="6"/>
  <c r="B1145" i="6"/>
  <c r="C1145" i="6"/>
  <c r="D1145" i="6"/>
  <c r="E1145" i="6"/>
  <c r="F1145" i="6"/>
  <c r="G1145" i="6"/>
  <c r="H1145" i="6"/>
  <c r="B1146" i="6"/>
  <c r="C1146" i="6"/>
  <c r="D1146" i="6"/>
  <c r="E1146" i="6"/>
  <c r="F1146" i="6"/>
  <c r="G1146" i="6"/>
  <c r="H1146" i="6"/>
  <c r="B1147" i="6"/>
  <c r="C1147" i="6"/>
  <c r="D1147" i="6"/>
  <c r="E1147" i="6"/>
  <c r="F1147" i="6"/>
  <c r="G1147" i="6"/>
  <c r="H1147" i="6"/>
  <c r="B1148" i="6"/>
  <c r="C1148" i="6"/>
  <c r="D1148" i="6"/>
  <c r="E1148" i="6"/>
  <c r="F1148" i="6"/>
  <c r="G1148" i="6"/>
  <c r="H1148" i="6"/>
  <c r="B1149" i="6"/>
  <c r="C1149" i="6"/>
  <c r="D1149" i="6"/>
  <c r="E1149" i="6"/>
  <c r="F1149" i="6"/>
  <c r="G1149" i="6"/>
  <c r="H1149" i="6"/>
  <c r="B1150" i="6"/>
  <c r="C1150" i="6"/>
  <c r="D1150" i="6"/>
  <c r="E1150" i="6"/>
  <c r="F1150" i="6"/>
  <c r="G1150" i="6"/>
  <c r="H1150" i="6"/>
  <c r="B1151" i="6"/>
  <c r="C1151" i="6"/>
  <c r="D1151" i="6"/>
  <c r="E1151" i="6"/>
  <c r="F1151" i="6"/>
  <c r="G1151" i="6"/>
  <c r="H1151" i="6"/>
  <c r="B1152" i="6"/>
  <c r="C1152" i="6"/>
  <c r="D1152" i="6"/>
  <c r="E1152" i="6"/>
  <c r="F1152" i="6"/>
  <c r="G1152" i="6"/>
  <c r="H1152" i="6"/>
  <c r="B1153" i="6"/>
  <c r="C1153" i="6"/>
  <c r="D1153" i="6"/>
  <c r="E1153" i="6"/>
  <c r="F1153" i="6"/>
  <c r="G1153" i="6"/>
  <c r="H1153" i="6"/>
  <c r="B1154" i="6"/>
  <c r="C1154" i="6"/>
  <c r="D1154" i="6"/>
  <c r="E1154" i="6"/>
  <c r="F1154" i="6"/>
  <c r="G1154" i="6"/>
  <c r="H1154" i="6"/>
  <c r="B1155" i="6"/>
  <c r="C1155" i="6"/>
  <c r="D1155" i="6"/>
  <c r="E1155" i="6"/>
  <c r="F1155" i="6"/>
  <c r="G1155" i="6"/>
  <c r="H1155" i="6"/>
  <c r="B1156" i="6"/>
  <c r="C1156" i="6"/>
  <c r="D1156" i="6"/>
  <c r="E1156" i="6"/>
  <c r="F1156" i="6"/>
  <c r="G1156" i="6"/>
  <c r="H1156" i="6"/>
  <c r="B1157" i="6"/>
  <c r="C1157" i="6"/>
  <c r="D1157" i="6"/>
  <c r="E1157" i="6"/>
  <c r="F1157" i="6"/>
  <c r="G1157" i="6"/>
  <c r="H1157" i="6"/>
  <c r="B1158" i="6"/>
  <c r="C1158" i="6"/>
  <c r="D1158" i="6"/>
  <c r="E1158" i="6"/>
  <c r="F1158" i="6"/>
  <c r="G1158" i="6"/>
  <c r="H1158" i="6"/>
  <c r="B1159" i="6"/>
  <c r="C1159" i="6"/>
  <c r="D1159" i="6"/>
  <c r="E1159" i="6"/>
  <c r="F1159" i="6"/>
  <c r="G1159" i="6"/>
  <c r="H1159" i="6"/>
  <c r="B1160" i="6"/>
  <c r="C1160" i="6"/>
  <c r="D1160" i="6"/>
  <c r="E1160" i="6"/>
  <c r="F1160" i="6"/>
  <c r="G1160" i="6"/>
  <c r="H1160" i="6"/>
  <c r="B1161" i="6"/>
  <c r="C1161" i="6"/>
  <c r="D1161" i="6"/>
  <c r="E1161" i="6"/>
  <c r="F1161" i="6"/>
  <c r="G1161" i="6"/>
  <c r="H1161" i="6"/>
  <c r="B1162" i="6"/>
  <c r="C1162" i="6"/>
  <c r="D1162" i="6"/>
  <c r="E1162" i="6"/>
  <c r="F1162" i="6"/>
  <c r="G1162" i="6"/>
  <c r="H1162" i="6"/>
  <c r="B1163" i="6"/>
  <c r="C1163" i="6"/>
  <c r="D1163" i="6"/>
  <c r="E1163" i="6"/>
  <c r="F1163" i="6"/>
  <c r="G1163" i="6"/>
  <c r="H1163" i="6"/>
  <c r="B1164" i="6"/>
  <c r="C1164" i="6"/>
  <c r="D1164" i="6"/>
  <c r="E1164" i="6"/>
  <c r="F1164" i="6"/>
  <c r="G1164" i="6"/>
  <c r="H1164" i="6"/>
  <c r="B1165" i="6"/>
  <c r="C1165" i="6"/>
  <c r="D1165" i="6"/>
  <c r="E1165" i="6"/>
  <c r="F1165" i="6"/>
  <c r="G1165" i="6"/>
  <c r="H1165" i="6"/>
  <c r="B1166" i="6"/>
  <c r="C1166" i="6"/>
  <c r="D1166" i="6"/>
  <c r="E1166" i="6"/>
  <c r="F1166" i="6"/>
  <c r="G1166" i="6"/>
  <c r="H1166" i="6"/>
  <c r="B1167" i="6"/>
  <c r="C1167" i="6"/>
  <c r="D1167" i="6"/>
  <c r="E1167" i="6"/>
  <c r="F1167" i="6"/>
  <c r="G1167" i="6"/>
  <c r="H1167" i="6"/>
  <c r="B1168" i="6"/>
  <c r="C1168" i="6"/>
  <c r="D1168" i="6"/>
  <c r="E1168" i="6"/>
  <c r="F1168" i="6"/>
  <c r="G1168" i="6"/>
  <c r="H1168" i="6"/>
  <c r="B1169" i="6"/>
  <c r="C1169" i="6"/>
  <c r="D1169" i="6"/>
  <c r="E1169" i="6"/>
  <c r="F1169" i="6"/>
  <c r="G1169" i="6"/>
  <c r="H1169" i="6"/>
  <c r="B1170" i="6"/>
  <c r="C1170" i="6"/>
  <c r="D1170" i="6"/>
  <c r="E1170" i="6"/>
  <c r="F1170" i="6"/>
  <c r="G1170" i="6"/>
  <c r="H1170" i="6"/>
  <c r="B1171" i="6"/>
  <c r="C1171" i="6"/>
  <c r="D1171" i="6"/>
  <c r="E1171" i="6"/>
  <c r="F1171" i="6"/>
  <c r="G1171" i="6"/>
  <c r="H1171" i="6"/>
  <c r="B1172" i="6"/>
  <c r="C1172" i="6"/>
  <c r="D1172" i="6"/>
  <c r="E1172" i="6"/>
  <c r="F1172" i="6"/>
  <c r="G1172" i="6"/>
  <c r="H1172" i="6"/>
  <c r="B1173" i="6"/>
  <c r="C1173" i="6"/>
  <c r="D1173" i="6"/>
  <c r="E1173" i="6"/>
  <c r="F1173" i="6"/>
  <c r="G1173" i="6"/>
  <c r="H1173" i="6"/>
  <c r="B1174" i="6"/>
  <c r="C1174" i="6"/>
  <c r="D1174" i="6"/>
  <c r="E1174" i="6"/>
  <c r="F1174" i="6"/>
  <c r="G1174" i="6"/>
  <c r="H1174" i="6"/>
  <c r="B1175" i="6"/>
  <c r="C1175" i="6"/>
  <c r="D1175" i="6"/>
  <c r="E1175" i="6"/>
  <c r="F1175" i="6"/>
  <c r="G1175" i="6"/>
  <c r="H1175" i="6"/>
  <c r="B1176" i="6"/>
  <c r="C1176" i="6"/>
  <c r="D1176" i="6"/>
  <c r="E1176" i="6"/>
  <c r="F1176" i="6"/>
  <c r="G1176" i="6"/>
  <c r="H1176" i="6"/>
  <c r="B1177" i="6"/>
  <c r="C1177" i="6"/>
  <c r="D1177" i="6"/>
  <c r="E1177" i="6"/>
  <c r="F1177" i="6"/>
  <c r="G1177" i="6"/>
  <c r="H1177" i="6"/>
  <c r="B1178" i="6"/>
  <c r="C1178" i="6"/>
  <c r="D1178" i="6"/>
  <c r="E1178" i="6"/>
  <c r="F1178" i="6"/>
  <c r="G1178" i="6"/>
  <c r="H1178" i="6"/>
  <c r="B1179" i="6"/>
  <c r="C1179" i="6"/>
  <c r="D1179" i="6"/>
  <c r="E1179" i="6"/>
  <c r="F1179" i="6"/>
  <c r="G1179" i="6"/>
  <c r="H1179" i="6"/>
  <c r="B1180" i="6"/>
  <c r="C1180" i="6"/>
  <c r="D1180" i="6"/>
  <c r="E1180" i="6"/>
  <c r="F1180" i="6"/>
  <c r="G1180" i="6"/>
  <c r="H1180" i="6"/>
  <c r="B1181" i="6"/>
  <c r="C1181" i="6"/>
  <c r="D1181" i="6"/>
  <c r="E1181" i="6"/>
  <c r="F1181" i="6"/>
  <c r="G1181" i="6"/>
  <c r="H1181" i="6"/>
  <c r="B1182" i="6"/>
  <c r="C1182" i="6"/>
  <c r="D1182" i="6"/>
  <c r="E1182" i="6"/>
  <c r="F1182" i="6"/>
  <c r="G1182" i="6"/>
  <c r="H1182" i="6"/>
  <c r="B1183" i="6"/>
  <c r="C1183" i="6"/>
  <c r="D1183" i="6"/>
  <c r="E1183" i="6"/>
  <c r="F1183" i="6"/>
  <c r="G1183" i="6"/>
  <c r="H1183" i="6"/>
  <c r="B1184" i="6"/>
  <c r="C1184" i="6"/>
  <c r="D1184" i="6"/>
  <c r="E1184" i="6"/>
  <c r="F1184" i="6"/>
  <c r="G1184" i="6"/>
  <c r="H1184" i="6"/>
  <c r="B1185" i="6"/>
  <c r="C1185" i="6"/>
  <c r="D1185" i="6"/>
  <c r="E1185" i="6"/>
  <c r="F1185" i="6"/>
  <c r="G1185" i="6"/>
  <c r="H1185" i="6"/>
  <c r="B1186" i="6"/>
  <c r="C1186" i="6"/>
  <c r="D1186" i="6"/>
  <c r="E1186" i="6"/>
  <c r="F1186" i="6"/>
  <c r="G1186" i="6"/>
  <c r="H1186" i="6"/>
  <c r="B1187" i="6"/>
  <c r="C1187" i="6"/>
  <c r="D1187" i="6"/>
  <c r="E1187" i="6"/>
  <c r="F1187" i="6"/>
  <c r="G1187" i="6"/>
  <c r="H1187" i="6"/>
  <c r="B1188" i="6"/>
  <c r="C1188" i="6"/>
  <c r="D1188" i="6"/>
  <c r="E1188" i="6"/>
  <c r="F1188" i="6"/>
  <c r="G1188" i="6"/>
  <c r="H1188" i="6"/>
  <c r="B1189" i="6"/>
  <c r="C1189" i="6"/>
  <c r="D1189" i="6"/>
  <c r="E1189" i="6"/>
  <c r="F1189" i="6"/>
  <c r="G1189" i="6"/>
  <c r="H1189" i="6"/>
  <c r="B1190" i="6"/>
  <c r="C1190" i="6"/>
  <c r="D1190" i="6"/>
  <c r="E1190" i="6"/>
  <c r="F1190" i="6"/>
  <c r="G1190" i="6"/>
  <c r="H1190" i="6"/>
  <c r="B1191" i="6"/>
  <c r="C1191" i="6"/>
  <c r="D1191" i="6"/>
  <c r="E1191" i="6"/>
  <c r="F1191" i="6"/>
  <c r="G1191" i="6"/>
  <c r="H1191" i="6"/>
  <c r="B1192" i="6"/>
  <c r="C1192" i="6"/>
  <c r="D1192" i="6"/>
  <c r="E1192" i="6"/>
  <c r="F1192" i="6"/>
  <c r="G1192" i="6"/>
  <c r="H1192" i="6"/>
  <c r="B1193" i="6"/>
  <c r="C1193" i="6"/>
  <c r="D1193" i="6"/>
  <c r="E1193" i="6"/>
  <c r="F1193" i="6"/>
  <c r="G1193" i="6"/>
  <c r="H1193" i="6"/>
  <c r="B1194" i="6"/>
  <c r="C1194" i="6"/>
  <c r="D1194" i="6"/>
  <c r="E1194" i="6"/>
  <c r="F1194" i="6"/>
  <c r="G1194" i="6"/>
  <c r="H1194" i="6"/>
  <c r="B1195" i="6"/>
  <c r="C1195" i="6"/>
  <c r="D1195" i="6"/>
  <c r="E1195" i="6"/>
  <c r="F1195" i="6"/>
  <c r="G1195" i="6"/>
  <c r="H1195" i="6"/>
  <c r="B1196" i="6"/>
  <c r="C1196" i="6"/>
  <c r="D1196" i="6"/>
  <c r="E1196" i="6"/>
  <c r="F1196" i="6"/>
  <c r="G1196" i="6"/>
  <c r="H1196" i="6"/>
  <c r="B1197" i="6"/>
  <c r="C1197" i="6"/>
  <c r="D1197" i="6"/>
  <c r="E1197" i="6"/>
  <c r="F1197" i="6"/>
  <c r="G1197" i="6"/>
  <c r="H1197" i="6"/>
  <c r="B1198" i="6"/>
  <c r="C1198" i="6"/>
  <c r="D1198" i="6"/>
  <c r="E1198" i="6"/>
  <c r="F1198" i="6"/>
  <c r="G1198" i="6"/>
  <c r="H1198" i="6"/>
  <c r="B1199" i="6"/>
  <c r="C1199" i="6"/>
  <c r="D1199" i="6"/>
  <c r="E1199" i="6"/>
  <c r="F1199" i="6"/>
  <c r="G1199" i="6"/>
  <c r="H1199" i="6"/>
  <c r="B1200" i="6"/>
  <c r="C1200" i="6"/>
  <c r="D1200" i="6"/>
  <c r="E1200" i="6"/>
  <c r="F1200" i="6"/>
  <c r="G1200" i="6"/>
  <c r="H1200" i="6"/>
  <c r="B1201" i="6"/>
  <c r="C1201" i="6"/>
  <c r="D1201" i="6"/>
  <c r="E1201" i="6"/>
  <c r="F1201" i="6"/>
  <c r="G1201" i="6"/>
  <c r="H1201" i="6"/>
  <c r="B1202" i="6"/>
  <c r="C1202" i="6"/>
  <c r="D1202" i="6"/>
  <c r="E1202" i="6"/>
  <c r="F1202" i="6"/>
  <c r="G1202" i="6"/>
  <c r="H1202" i="6"/>
  <c r="B1203" i="6"/>
  <c r="C1203" i="6"/>
  <c r="D1203" i="6"/>
  <c r="E1203" i="6"/>
  <c r="F1203" i="6"/>
  <c r="G1203" i="6"/>
  <c r="H1203" i="6"/>
  <c r="B1204" i="6"/>
  <c r="C1204" i="6"/>
  <c r="D1204" i="6"/>
  <c r="E1204" i="6"/>
  <c r="F1204" i="6"/>
  <c r="G1204" i="6"/>
  <c r="H1204" i="6"/>
  <c r="B1205" i="6"/>
  <c r="C1205" i="6"/>
  <c r="D1205" i="6"/>
  <c r="E1205" i="6"/>
  <c r="F1205" i="6"/>
  <c r="G1205" i="6"/>
  <c r="H1205" i="6"/>
  <c r="B1206" i="6"/>
  <c r="C1206" i="6"/>
  <c r="D1206" i="6"/>
  <c r="E1206" i="6"/>
  <c r="F1206" i="6"/>
  <c r="G1206" i="6"/>
  <c r="H1206" i="6"/>
  <c r="B1207" i="6"/>
  <c r="C1207" i="6"/>
  <c r="D1207" i="6"/>
  <c r="E1207" i="6"/>
  <c r="F1207" i="6"/>
  <c r="G1207" i="6"/>
  <c r="H1207" i="6"/>
  <c r="B1208" i="6"/>
  <c r="C1208" i="6"/>
  <c r="D1208" i="6"/>
  <c r="E1208" i="6"/>
  <c r="F1208" i="6"/>
  <c r="G1208" i="6"/>
  <c r="H1208" i="6"/>
  <c r="B1209" i="6"/>
  <c r="C1209" i="6"/>
  <c r="D1209" i="6"/>
  <c r="E1209" i="6"/>
  <c r="F1209" i="6"/>
  <c r="G1209" i="6"/>
  <c r="H1209" i="6"/>
  <c r="B1210" i="6"/>
  <c r="C1210" i="6"/>
  <c r="D1210" i="6"/>
  <c r="E1210" i="6"/>
  <c r="F1210" i="6"/>
  <c r="G1210" i="6"/>
  <c r="H1210" i="6"/>
  <c r="B1211" i="6"/>
  <c r="C1211" i="6"/>
  <c r="D1211" i="6"/>
  <c r="E1211" i="6"/>
  <c r="F1211" i="6"/>
  <c r="G1211" i="6"/>
  <c r="H1211" i="6"/>
  <c r="B1212" i="6"/>
  <c r="C1212" i="6"/>
  <c r="D1212" i="6"/>
  <c r="E1212" i="6"/>
  <c r="F1212" i="6"/>
  <c r="G1212" i="6"/>
  <c r="H1212" i="6"/>
  <c r="B1213" i="6"/>
  <c r="C1213" i="6"/>
  <c r="D1213" i="6"/>
  <c r="E1213" i="6"/>
  <c r="F1213" i="6"/>
  <c r="G1213" i="6"/>
  <c r="H1213" i="6"/>
  <c r="B1214" i="6"/>
  <c r="C1214" i="6"/>
  <c r="D1214" i="6"/>
  <c r="E1214" i="6"/>
  <c r="F1214" i="6"/>
  <c r="G1214" i="6"/>
  <c r="H1214" i="6"/>
  <c r="B1215" i="6"/>
  <c r="C1215" i="6"/>
  <c r="D1215" i="6"/>
  <c r="E1215" i="6"/>
  <c r="F1215" i="6"/>
  <c r="G1215" i="6"/>
  <c r="H1215" i="6"/>
  <c r="B1216" i="6"/>
  <c r="C1216" i="6"/>
  <c r="D1216" i="6"/>
  <c r="E1216" i="6"/>
  <c r="F1216" i="6"/>
  <c r="G1216" i="6"/>
  <c r="H1216" i="6"/>
  <c r="B1217" i="6"/>
  <c r="C1217" i="6"/>
  <c r="D1217" i="6"/>
  <c r="E1217" i="6"/>
  <c r="F1217" i="6"/>
  <c r="G1217" i="6"/>
  <c r="H1217" i="6"/>
  <c r="B1218" i="6"/>
  <c r="C1218" i="6"/>
  <c r="D1218" i="6"/>
  <c r="E1218" i="6"/>
  <c r="F1218" i="6"/>
  <c r="G1218" i="6"/>
  <c r="H1218" i="6"/>
  <c r="B1219" i="6"/>
  <c r="C1219" i="6"/>
  <c r="D1219" i="6"/>
  <c r="E1219" i="6"/>
  <c r="F1219" i="6"/>
  <c r="G1219" i="6"/>
  <c r="H1219" i="6"/>
  <c r="B1220" i="6"/>
  <c r="C1220" i="6"/>
  <c r="D1220" i="6"/>
  <c r="E1220" i="6"/>
  <c r="F1220" i="6"/>
  <c r="G1220" i="6"/>
  <c r="H1220" i="6"/>
  <c r="B1221" i="6"/>
  <c r="C1221" i="6"/>
  <c r="D1221" i="6"/>
  <c r="E1221" i="6"/>
  <c r="F1221" i="6"/>
  <c r="G1221" i="6"/>
  <c r="H1221" i="6"/>
  <c r="B1222" i="6"/>
  <c r="C1222" i="6"/>
  <c r="D1222" i="6"/>
  <c r="E1222" i="6"/>
  <c r="F1222" i="6"/>
  <c r="G1222" i="6"/>
  <c r="H1222" i="6"/>
  <c r="B1223" i="6"/>
  <c r="C1223" i="6"/>
  <c r="D1223" i="6"/>
  <c r="E1223" i="6"/>
  <c r="F1223" i="6"/>
  <c r="G1223" i="6"/>
  <c r="H1223" i="6"/>
  <c r="B1224" i="6"/>
  <c r="C1224" i="6"/>
  <c r="D1224" i="6"/>
  <c r="E1224" i="6"/>
  <c r="F1224" i="6"/>
  <c r="G1224" i="6"/>
  <c r="H1224" i="6"/>
  <c r="B1225" i="6"/>
  <c r="C1225" i="6"/>
  <c r="D1225" i="6"/>
  <c r="E1225" i="6"/>
  <c r="F1225" i="6"/>
  <c r="G1225" i="6"/>
  <c r="H1225" i="6"/>
  <c r="B1226" i="6"/>
  <c r="C1226" i="6"/>
  <c r="D1226" i="6"/>
  <c r="E1226" i="6"/>
  <c r="F1226" i="6"/>
  <c r="G1226" i="6"/>
  <c r="H1226" i="6"/>
  <c r="B1227" i="6"/>
  <c r="C1227" i="6"/>
  <c r="D1227" i="6"/>
  <c r="E1227" i="6"/>
  <c r="F1227" i="6"/>
  <c r="G1227" i="6"/>
  <c r="H1227" i="6"/>
  <c r="B1228" i="6"/>
  <c r="C1228" i="6"/>
  <c r="D1228" i="6"/>
  <c r="E1228" i="6"/>
  <c r="F1228" i="6"/>
  <c r="G1228" i="6"/>
  <c r="H1228" i="6"/>
  <c r="B1229" i="6"/>
  <c r="C1229" i="6"/>
  <c r="D1229" i="6"/>
  <c r="E1229" i="6"/>
  <c r="F1229" i="6"/>
  <c r="G1229" i="6"/>
  <c r="H1229" i="6"/>
  <c r="B1230" i="6"/>
  <c r="C1230" i="6"/>
  <c r="D1230" i="6"/>
  <c r="E1230" i="6"/>
  <c r="F1230" i="6"/>
  <c r="G1230" i="6"/>
  <c r="H1230" i="6"/>
  <c r="B1231" i="6"/>
  <c r="C1231" i="6"/>
  <c r="D1231" i="6"/>
  <c r="E1231" i="6"/>
  <c r="F1231" i="6"/>
  <c r="G1231" i="6"/>
  <c r="H1231" i="6"/>
  <c r="B1232" i="6"/>
  <c r="C1232" i="6"/>
  <c r="D1232" i="6"/>
  <c r="E1232" i="6"/>
  <c r="F1232" i="6"/>
  <c r="G1232" i="6"/>
  <c r="H1232" i="6"/>
  <c r="B1233" i="6"/>
  <c r="C1233" i="6"/>
  <c r="D1233" i="6"/>
  <c r="E1233" i="6"/>
  <c r="F1233" i="6"/>
  <c r="G1233" i="6"/>
  <c r="H1233" i="6"/>
  <c r="B1234" i="6"/>
  <c r="C1234" i="6"/>
  <c r="D1234" i="6"/>
  <c r="E1234" i="6"/>
  <c r="F1234" i="6"/>
  <c r="G1234" i="6"/>
  <c r="H1234" i="6"/>
  <c r="B1235" i="6"/>
  <c r="C1235" i="6"/>
  <c r="D1235" i="6"/>
  <c r="E1235" i="6"/>
  <c r="F1235" i="6"/>
  <c r="G1235" i="6"/>
  <c r="H1235" i="6"/>
  <c r="B1236" i="6"/>
  <c r="C1236" i="6"/>
  <c r="D1236" i="6"/>
  <c r="E1236" i="6"/>
  <c r="F1236" i="6"/>
  <c r="G1236" i="6"/>
  <c r="H1236" i="6"/>
  <c r="B1237" i="6"/>
  <c r="C1237" i="6"/>
  <c r="D1237" i="6"/>
  <c r="E1237" i="6"/>
  <c r="F1237" i="6"/>
  <c r="G1237" i="6"/>
  <c r="H1237" i="6"/>
  <c r="B1238" i="6"/>
  <c r="C1238" i="6"/>
  <c r="D1238" i="6"/>
  <c r="E1238" i="6"/>
  <c r="F1238" i="6"/>
  <c r="G1238" i="6"/>
  <c r="H1238" i="6"/>
  <c r="B1239" i="6"/>
  <c r="C1239" i="6"/>
  <c r="D1239" i="6"/>
  <c r="E1239" i="6"/>
  <c r="F1239" i="6"/>
  <c r="G1239" i="6"/>
  <c r="H1239" i="6"/>
  <c r="B1240" i="6"/>
  <c r="C1240" i="6"/>
  <c r="D1240" i="6"/>
  <c r="E1240" i="6"/>
  <c r="F1240" i="6"/>
  <c r="G1240" i="6"/>
  <c r="H1240" i="6"/>
  <c r="B1241" i="6"/>
  <c r="C1241" i="6"/>
  <c r="D1241" i="6"/>
  <c r="E1241" i="6"/>
  <c r="F1241" i="6"/>
  <c r="G1241" i="6"/>
  <c r="H1241" i="6"/>
  <c r="B1242" i="6"/>
  <c r="C1242" i="6"/>
  <c r="D1242" i="6"/>
  <c r="E1242" i="6"/>
  <c r="F1242" i="6"/>
  <c r="G1242" i="6"/>
  <c r="H1242" i="6"/>
  <c r="B1243" i="6"/>
  <c r="C1243" i="6"/>
  <c r="D1243" i="6"/>
  <c r="E1243" i="6"/>
  <c r="F1243" i="6"/>
  <c r="G1243" i="6"/>
  <c r="H1243" i="6"/>
  <c r="B1244" i="6"/>
  <c r="C1244" i="6"/>
  <c r="D1244" i="6"/>
  <c r="E1244" i="6"/>
  <c r="F1244" i="6"/>
  <c r="G1244" i="6"/>
  <c r="H1244" i="6"/>
  <c r="B1245" i="6"/>
  <c r="C1245" i="6"/>
  <c r="D1245" i="6"/>
  <c r="E1245" i="6"/>
  <c r="F1245" i="6"/>
  <c r="G1245" i="6"/>
  <c r="H1245" i="6"/>
  <c r="B1246" i="6"/>
  <c r="C1246" i="6"/>
  <c r="D1246" i="6"/>
  <c r="E1246" i="6"/>
  <c r="F1246" i="6"/>
  <c r="G1246" i="6"/>
  <c r="H1246" i="6"/>
  <c r="B1247" i="6"/>
  <c r="C1247" i="6"/>
  <c r="D1247" i="6"/>
  <c r="E1247" i="6"/>
  <c r="F1247" i="6"/>
  <c r="G1247" i="6"/>
  <c r="H1247" i="6"/>
  <c r="B1248" i="6"/>
  <c r="C1248" i="6"/>
  <c r="D1248" i="6"/>
  <c r="E1248" i="6"/>
  <c r="F1248" i="6"/>
  <c r="G1248" i="6"/>
  <c r="H1248" i="6"/>
  <c r="B1249" i="6"/>
  <c r="C1249" i="6"/>
  <c r="D1249" i="6"/>
  <c r="E1249" i="6"/>
  <c r="F1249" i="6"/>
  <c r="G1249" i="6"/>
  <c r="H1249" i="6"/>
  <c r="B1250" i="6"/>
  <c r="C1250" i="6"/>
  <c r="D1250" i="6"/>
  <c r="E1250" i="6"/>
  <c r="F1250" i="6"/>
  <c r="G1250" i="6"/>
  <c r="H1250" i="6"/>
  <c r="B1251" i="6"/>
  <c r="C1251" i="6"/>
  <c r="D1251" i="6"/>
  <c r="E1251" i="6"/>
  <c r="F1251" i="6"/>
  <c r="G1251" i="6"/>
  <c r="H1251" i="6"/>
  <c r="B1252" i="6"/>
  <c r="C1252" i="6"/>
  <c r="D1252" i="6"/>
  <c r="E1252" i="6"/>
  <c r="F1252" i="6"/>
  <c r="G1252" i="6"/>
  <c r="H1252" i="6"/>
  <c r="B1253" i="6"/>
  <c r="C1253" i="6"/>
  <c r="D1253" i="6"/>
  <c r="E1253" i="6"/>
  <c r="F1253" i="6"/>
  <c r="G1253" i="6"/>
  <c r="H1253" i="6"/>
  <c r="B1254" i="6"/>
  <c r="C1254" i="6"/>
  <c r="D1254" i="6"/>
  <c r="E1254" i="6"/>
  <c r="F1254" i="6"/>
  <c r="G1254" i="6"/>
  <c r="H1254" i="6"/>
  <c r="B1255" i="6"/>
  <c r="C1255" i="6"/>
  <c r="D1255" i="6"/>
  <c r="E1255" i="6"/>
  <c r="F1255" i="6"/>
  <c r="G1255" i="6"/>
  <c r="H1255" i="6"/>
  <c r="B1256" i="6"/>
  <c r="C1256" i="6"/>
  <c r="D1256" i="6"/>
  <c r="E1256" i="6"/>
  <c r="F1256" i="6"/>
  <c r="G1256" i="6"/>
  <c r="H1256" i="6"/>
  <c r="B1257" i="6"/>
  <c r="C1257" i="6"/>
  <c r="D1257" i="6"/>
  <c r="E1257" i="6"/>
  <c r="F1257" i="6"/>
  <c r="G1257" i="6"/>
  <c r="H1257" i="6"/>
  <c r="B1258" i="6"/>
  <c r="C1258" i="6"/>
  <c r="D1258" i="6"/>
  <c r="E1258" i="6"/>
  <c r="F1258" i="6"/>
  <c r="G1258" i="6"/>
  <c r="H1258" i="6"/>
  <c r="B1259" i="6"/>
  <c r="C1259" i="6"/>
  <c r="D1259" i="6"/>
  <c r="E1259" i="6"/>
  <c r="F1259" i="6"/>
  <c r="G1259" i="6"/>
  <c r="H1259" i="6"/>
  <c r="B1260" i="6"/>
  <c r="C1260" i="6"/>
  <c r="D1260" i="6"/>
  <c r="E1260" i="6"/>
  <c r="F1260" i="6"/>
  <c r="G1260" i="6"/>
  <c r="H1260" i="6"/>
  <c r="B1261" i="6"/>
  <c r="C1261" i="6"/>
  <c r="D1261" i="6"/>
  <c r="E1261" i="6"/>
  <c r="F1261" i="6"/>
  <c r="G1261" i="6"/>
  <c r="H1261" i="6"/>
  <c r="B1262" i="6"/>
  <c r="C1262" i="6"/>
  <c r="D1262" i="6"/>
  <c r="E1262" i="6"/>
  <c r="F1262" i="6"/>
  <c r="G1262" i="6"/>
  <c r="H1262" i="6"/>
  <c r="B1263" i="6"/>
  <c r="C1263" i="6"/>
  <c r="D1263" i="6"/>
  <c r="E1263" i="6"/>
  <c r="F1263" i="6"/>
  <c r="G1263" i="6"/>
  <c r="H1263" i="6"/>
  <c r="B1264" i="6"/>
  <c r="C1264" i="6"/>
  <c r="D1264" i="6"/>
  <c r="E1264" i="6"/>
  <c r="F1264" i="6"/>
  <c r="G1264" i="6"/>
  <c r="H1264" i="6"/>
  <c r="B1265" i="6"/>
  <c r="C1265" i="6"/>
  <c r="D1265" i="6"/>
  <c r="E1265" i="6"/>
  <c r="F1265" i="6"/>
  <c r="G1265" i="6"/>
  <c r="H1265" i="6"/>
  <c r="B1266" i="6"/>
  <c r="C1266" i="6"/>
  <c r="D1266" i="6"/>
  <c r="E1266" i="6"/>
  <c r="F1266" i="6"/>
  <c r="G1266" i="6"/>
  <c r="H1266" i="6"/>
  <c r="B1267" i="6"/>
  <c r="C1267" i="6"/>
  <c r="D1267" i="6"/>
  <c r="E1267" i="6"/>
  <c r="F1267" i="6"/>
  <c r="G1267" i="6"/>
  <c r="H1267" i="6"/>
  <c r="B1268" i="6"/>
  <c r="C1268" i="6"/>
  <c r="D1268" i="6"/>
  <c r="E1268" i="6"/>
  <c r="F1268" i="6"/>
  <c r="G1268" i="6"/>
  <c r="H1268" i="6"/>
  <c r="B1269" i="6"/>
  <c r="C1269" i="6"/>
  <c r="D1269" i="6"/>
  <c r="E1269" i="6"/>
  <c r="F1269" i="6"/>
  <c r="G1269" i="6"/>
  <c r="H1269" i="6"/>
  <c r="B1270" i="6"/>
  <c r="C1270" i="6"/>
  <c r="D1270" i="6"/>
  <c r="E1270" i="6"/>
  <c r="F1270" i="6"/>
  <c r="G1270" i="6"/>
  <c r="H1270" i="6"/>
  <c r="B1271" i="6"/>
  <c r="C1271" i="6"/>
  <c r="D1271" i="6"/>
  <c r="E1271" i="6"/>
  <c r="F1271" i="6"/>
  <c r="G1271" i="6"/>
  <c r="H1271" i="6"/>
  <c r="B1272" i="6"/>
  <c r="C1272" i="6"/>
  <c r="D1272" i="6"/>
  <c r="E1272" i="6"/>
  <c r="F1272" i="6"/>
  <c r="G1272" i="6"/>
  <c r="H1272" i="6"/>
  <c r="B1273" i="6"/>
  <c r="C1273" i="6"/>
  <c r="D1273" i="6"/>
  <c r="E1273" i="6"/>
  <c r="F1273" i="6"/>
  <c r="G1273" i="6"/>
  <c r="H1273" i="6"/>
  <c r="B1274" i="6"/>
  <c r="C1274" i="6"/>
  <c r="D1274" i="6"/>
  <c r="E1274" i="6"/>
  <c r="F1274" i="6"/>
  <c r="G1274" i="6"/>
  <c r="H1274" i="6"/>
  <c r="B1275" i="6"/>
  <c r="C1275" i="6"/>
  <c r="D1275" i="6"/>
  <c r="E1275" i="6"/>
  <c r="F1275" i="6"/>
  <c r="G1275" i="6"/>
  <c r="H1275" i="6"/>
  <c r="B1276" i="6"/>
  <c r="C1276" i="6"/>
  <c r="D1276" i="6"/>
  <c r="E1276" i="6"/>
  <c r="F1276" i="6"/>
  <c r="G1276" i="6"/>
  <c r="H1276" i="6"/>
  <c r="B1277" i="6"/>
  <c r="C1277" i="6"/>
  <c r="D1277" i="6"/>
  <c r="E1277" i="6"/>
  <c r="F1277" i="6"/>
  <c r="G1277" i="6"/>
  <c r="H1277" i="6"/>
  <c r="B1278" i="6"/>
  <c r="C1278" i="6"/>
  <c r="D1278" i="6"/>
  <c r="E1278" i="6"/>
  <c r="F1278" i="6"/>
  <c r="G1278" i="6"/>
  <c r="H1278" i="6"/>
  <c r="B1279" i="6"/>
  <c r="C1279" i="6"/>
  <c r="D1279" i="6"/>
  <c r="E1279" i="6"/>
  <c r="F1279" i="6"/>
  <c r="G1279" i="6"/>
  <c r="H1279" i="6"/>
  <c r="B1280" i="6"/>
  <c r="C1280" i="6"/>
  <c r="D1280" i="6"/>
  <c r="E1280" i="6"/>
  <c r="F1280" i="6"/>
  <c r="G1280" i="6"/>
  <c r="H1280" i="6"/>
  <c r="B1281" i="6"/>
  <c r="C1281" i="6"/>
  <c r="D1281" i="6"/>
  <c r="E1281" i="6"/>
  <c r="F1281" i="6"/>
  <c r="G1281" i="6"/>
  <c r="H1281" i="6"/>
  <c r="B1282" i="6"/>
  <c r="C1282" i="6"/>
  <c r="D1282" i="6"/>
  <c r="E1282" i="6"/>
  <c r="F1282" i="6"/>
  <c r="G1282" i="6"/>
  <c r="H1282" i="6"/>
  <c r="B1283" i="6"/>
  <c r="C1283" i="6"/>
  <c r="D1283" i="6"/>
  <c r="E1283" i="6"/>
  <c r="F1283" i="6"/>
  <c r="G1283" i="6"/>
  <c r="H1283" i="6"/>
  <c r="B1284" i="6"/>
  <c r="C1284" i="6"/>
  <c r="D1284" i="6"/>
  <c r="E1284" i="6"/>
  <c r="F1284" i="6"/>
  <c r="G1284" i="6"/>
  <c r="H1284" i="6"/>
  <c r="B1285" i="6"/>
  <c r="C1285" i="6"/>
  <c r="D1285" i="6"/>
  <c r="E1285" i="6"/>
  <c r="F1285" i="6"/>
  <c r="G1285" i="6"/>
  <c r="H1285" i="6"/>
  <c r="B1286" i="6"/>
  <c r="C1286" i="6"/>
  <c r="D1286" i="6"/>
  <c r="E1286" i="6"/>
  <c r="F1286" i="6"/>
  <c r="G1286" i="6"/>
  <c r="H1286" i="6"/>
  <c r="B1287" i="6"/>
  <c r="C1287" i="6"/>
  <c r="D1287" i="6"/>
  <c r="E1287" i="6"/>
  <c r="F1287" i="6"/>
  <c r="G1287" i="6"/>
  <c r="H1287" i="6"/>
  <c r="B1288" i="6"/>
  <c r="C1288" i="6"/>
  <c r="D1288" i="6"/>
  <c r="E1288" i="6"/>
  <c r="F1288" i="6"/>
  <c r="G1288" i="6"/>
  <c r="H1288" i="6"/>
  <c r="B1289" i="6"/>
  <c r="C1289" i="6"/>
  <c r="D1289" i="6"/>
  <c r="E1289" i="6"/>
  <c r="F1289" i="6"/>
  <c r="G1289" i="6"/>
  <c r="H1289" i="6"/>
  <c r="B1290" i="6"/>
  <c r="C1290" i="6"/>
  <c r="D1290" i="6"/>
  <c r="E1290" i="6"/>
  <c r="F1290" i="6"/>
  <c r="G1290" i="6"/>
  <c r="H1290" i="6"/>
  <c r="B1291" i="6"/>
  <c r="C1291" i="6"/>
  <c r="D1291" i="6"/>
  <c r="E1291" i="6"/>
  <c r="F1291" i="6"/>
  <c r="G1291" i="6"/>
  <c r="H1291" i="6"/>
  <c r="B1292" i="6"/>
  <c r="C1292" i="6"/>
  <c r="D1292" i="6"/>
  <c r="E1292" i="6"/>
  <c r="F1292" i="6"/>
  <c r="G1292" i="6"/>
  <c r="H1292" i="6"/>
  <c r="B1293" i="6"/>
  <c r="C1293" i="6"/>
  <c r="D1293" i="6"/>
  <c r="E1293" i="6"/>
  <c r="F1293" i="6"/>
  <c r="G1293" i="6"/>
  <c r="H1293" i="6"/>
  <c r="B1294" i="6"/>
  <c r="C1294" i="6"/>
  <c r="D1294" i="6"/>
  <c r="E1294" i="6"/>
  <c r="F1294" i="6"/>
  <c r="G1294" i="6"/>
  <c r="H1294" i="6"/>
  <c r="B1295" i="6"/>
  <c r="C1295" i="6"/>
  <c r="D1295" i="6"/>
  <c r="E1295" i="6"/>
  <c r="F1295" i="6"/>
  <c r="G1295" i="6"/>
  <c r="H1295" i="6"/>
  <c r="B1296" i="6"/>
  <c r="C1296" i="6"/>
  <c r="D1296" i="6"/>
  <c r="E1296" i="6"/>
  <c r="F1296" i="6"/>
  <c r="G1296" i="6"/>
  <c r="H1296" i="6"/>
  <c r="B1297" i="6"/>
  <c r="C1297" i="6"/>
  <c r="D1297" i="6"/>
  <c r="E1297" i="6"/>
  <c r="F1297" i="6"/>
  <c r="G1297" i="6"/>
  <c r="H1297" i="6"/>
  <c r="B1298" i="6"/>
  <c r="C1298" i="6"/>
  <c r="D1298" i="6"/>
  <c r="E1298" i="6"/>
  <c r="F1298" i="6"/>
  <c r="G1298" i="6"/>
  <c r="H1298" i="6"/>
  <c r="B1299" i="6"/>
  <c r="C1299" i="6"/>
  <c r="D1299" i="6"/>
  <c r="E1299" i="6"/>
  <c r="F1299" i="6"/>
  <c r="G1299" i="6"/>
  <c r="H1299" i="6"/>
  <c r="B1300" i="6"/>
  <c r="C1300" i="6"/>
  <c r="D1300" i="6"/>
  <c r="E1300" i="6"/>
  <c r="F1300" i="6"/>
  <c r="G1300" i="6"/>
  <c r="H1300" i="6"/>
  <c r="B1301" i="6"/>
  <c r="C1301" i="6"/>
  <c r="D1301" i="6"/>
  <c r="E1301" i="6"/>
  <c r="F1301" i="6"/>
  <c r="G1301" i="6"/>
  <c r="H1301" i="6"/>
  <c r="B1302" i="6"/>
  <c r="C1302" i="6"/>
  <c r="D1302" i="6"/>
  <c r="E1302" i="6"/>
  <c r="F1302" i="6"/>
  <c r="G1302" i="6"/>
  <c r="H1302" i="6"/>
  <c r="B1303" i="6"/>
  <c r="C1303" i="6"/>
  <c r="D1303" i="6"/>
  <c r="E1303" i="6"/>
  <c r="F1303" i="6"/>
  <c r="G1303" i="6"/>
  <c r="H1303" i="6"/>
  <c r="B1304" i="6"/>
  <c r="C1304" i="6"/>
  <c r="D1304" i="6"/>
  <c r="E1304" i="6"/>
  <c r="F1304" i="6"/>
  <c r="G1304" i="6"/>
  <c r="H1304" i="6"/>
  <c r="B1305" i="6"/>
  <c r="C1305" i="6"/>
  <c r="D1305" i="6"/>
  <c r="E1305" i="6"/>
  <c r="F1305" i="6"/>
  <c r="G1305" i="6"/>
  <c r="H1305" i="6"/>
  <c r="B1306" i="6"/>
  <c r="C1306" i="6"/>
  <c r="D1306" i="6"/>
  <c r="E1306" i="6"/>
  <c r="F1306" i="6"/>
  <c r="G1306" i="6"/>
  <c r="H1306" i="6"/>
  <c r="B1307" i="6"/>
  <c r="C1307" i="6"/>
  <c r="D1307" i="6"/>
  <c r="E1307" i="6"/>
  <c r="F1307" i="6"/>
  <c r="G1307" i="6"/>
  <c r="H1307" i="6"/>
  <c r="B1308" i="6"/>
  <c r="C1308" i="6"/>
  <c r="D1308" i="6"/>
  <c r="E1308" i="6"/>
  <c r="F1308" i="6"/>
  <c r="G1308" i="6"/>
  <c r="H1308" i="6"/>
  <c r="B1309" i="6"/>
  <c r="C1309" i="6"/>
  <c r="D1309" i="6"/>
  <c r="E1309" i="6"/>
  <c r="F1309" i="6"/>
  <c r="G1309" i="6"/>
  <c r="H1309" i="6"/>
  <c r="B1310" i="6"/>
  <c r="C1310" i="6"/>
  <c r="D1310" i="6"/>
  <c r="E1310" i="6"/>
  <c r="F1310" i="6"/>
  <c r="G1310" i="6"/>
  <c r="H1310" i="6"/>
  <c r="B1311" i="6"/>
  <c r="C1311" i="6"/>
  <c r="D1311" i="6"/>
  <c r="E1311" i="6"/>
  <c r="F1311" i="6"/>
  <c r="G1311" i="6"/>
  <c r="H1311" i="6"/>
  <c r="B1312" i="6"/>
  <c r="C1312" i="6"/>
  <c r="D1312" i="6"/>
  <c r="E1312" i="6"/>
  <c r="F1312" i="6"/>
  <c r="G1312" i="6"/>
  <c r="H1312" i="6"/>
  <c r="B1313" i="6"/>
  <c r="C1313" i="6"/>
  <c r="D1313" i="6"/>
  <c r="E1313" i="6"/>
  <c r="F1313" i="6"/>
  <c r="G1313" i="6"/>
  <c r="H1313" i="6"/>
  <c r="B1314" i="6"/>
  <c r="C1314" i="6"/>
  <c r="D1314" i="6"/>
  <c r="E1314" i="6"/>
  <c r="F1314" i="6"/>
  <c r="G1314" i="6"/>
  <c r="H1314" i="6"/>
  <c r="B1315" i="6"/>
  <c r="C1315" i="6"/>
  <c r="D1315" i="6"/>
  <c r="E1315" i="6"/>
  <c r="F1315" i="6"/>
  <c r="G1315" i="6"/>
  <c r="H1315" i="6"/>
  <c r="B1316" i="6"/>
  <c r="C1316" i="6"/>
  <c r="D1316" i="6"/>
  <c r="E1316" i="6"/>
  <c r="F1316" i="6"/>
  <c r="G1316" i="6"/>
  <c r="H1316" i="6"/>
  <c r="B1317" i="6"/>
  <c r="C1317" i="6"/>
  <c r="D1317" i="6"/>
  <c r="E1317" i="6"/>
  <c r="F1317" i="6"/>
  <c r="G1317" i="6"/>
  <c r="H1317" i="6"/>
  <c r="B1318" i="6"/>
  <c r="C1318" i="6"/>
  <c r="D1318" i="6"/>
  <c r="E1318" i="6"/>
  <c r="F1318" i="6"/>
  <c r="G1318" i="6"/>
  <c r="H1318" i="6"/>
  <c r="B1319" i="6"/>
  <c r="C1319" i="6"/>
  <c r="D1319" i="6"/>
  <c r="E1319" i="6"/>
  <c r="F1319" i="6"/>
  <c r="G1319" i="6"/>
  <c r="H1319" i="6"/>
  <c r="B1320" i="6"/>
  <c r="C1320" i="6"/>
  <c r="D1320" i="6"/>
  <c r="E1320" i="6"/>
  <c r="F1320" i="6"/>
  <c r="G1320" i="6"/>
  <c r="H1320" i="6"/>
  <c r="B1321" i="6"/>
  <c r="C1321" i="6"/>
  <c r="D1321" i="6"/>
  <c r="E1321" i="6"/>
  <c r="F1321" i="6"/>
  <c r="G1321" i="6"/>
  <c r="H1321" i="6"/>
  <c r="B1322" i="6"/>
  <c r="C1322" i="6"/>
  <c r="D1322" i="6"/>
  <c r="E1322" i="6"/>
  <c r="F1322" i="6"/>
  <c r="G1322" i="6"/>
  <c r="H1322" i="6"/>
  <c r="B1323" i="6"/>
  <c r="C1323" i="6"/>
  <c r="D1323" i="6"/>
  <c r="E1323" i="6"/>
  <c r="F1323" i="6"/>
  <c r="G1323" i="6"/>
  <c r="H1323" i="6"/>
  <c r="B1324" i="6"/>
  <c r="C1324" i="6"/>
  <c r="D1324" i="6"/>
  <c r="E1324" i="6"/>
  <c r="F1324" i="6"/>
  <c r="G1324" i="6"/>
  <c r="H1324" i="6"/>
  <c r="B1325" i="6"/>
  <c r="C1325" i="6"/>
  <c r="D1325" i="6"/>
  <c r="E1325" i="6"/>
  <c r="F1325" i="6"/>
  <c r="G1325" i="6"/>
  <c r="H1325" i="6"/>
  <c r="B1326" i="6"/>
  <c r="C1326" i="6"/>
  <c r="D1326" i="6"/>
  <c r="E1326" i="6"/>
  <c r="F1326" i="6"/>
  <c r="G1326" i="6"/>
  <c r="H1326" i="6"/>
  <c r="B1327" i="6"/>
  <c r="C1327" i="6"/>
  <c r="D1327" i="6"/>
  <c r="E1327" i="6"/>
  <c r="F1327" i="6"/>
  <c r="G1327" i="6"/>
  <c r="H1327" i="6"/>
  <c r="B1328" i="6"/>
  <c r="C1328" i="6"/>
  <c r="D1328" i="6"/>
  <c r="E1328" i="6"/>
  <c r="F1328" i="6"/>
  <c r="G1328" i="6"/>
  <c r="H1328" i="6"/>
  <c r="B1329" i="6"/>
  <c r="C1329" i="6"/>
  <c r="D1329" i="6"/>
  <c r="E1329" i="6"/>
  <c r="F1329" i="6"/>
  <c r="G1329" i="6"/>
  <c r="H1329" i="6"/>
  <c r="B1330" i="6"/>
  <c r="C1330" i="6"/>
  <c r="D1330" i="6"/>
  <c r="E1330" i="6"/>
  <c r="F1330" i="6"/>
  <c r="G1330" i="6"/>
  <c r="H1330" i="6"/>
  <c r="B1331" i="6"/>
  <c r="C1331" i="6"/>
  <c r="D1331" i="6"/>
  <c r="E1331" i="6"/>
  <c r="F1331" i="6"/>
  <c r="G1331" i="6"/>
  <c r="H1331" i="6"/>
  <c r="B1332" i="6"/>
  <c r="C1332" i="6"/>
  <c r="D1332" i="6"/>
  <c r="E1332" i="6"/>
  <c r="F1332" i="6"/>
  <c r="G1332" i="6"/>
  <c r="H1332" i="6"/>
  <c r="B1333" i="6"/>
  <c r="C1333" i="6"/>
  <c r="D1333" i="6"/>
  <c r="E1333" i="6"/>
  <c r="F1333" i="6"/>
  <c r="G1333" i="6"/>
  <c r="H1333" i="6"/>
  <c r="B1334" i="6"/>
  <c r="C1334" i="6"/>
  <c r="D1334" i="6"/>
  <c r="E1334" i="6"/>
  <c r="F1334" i="6"/>
  <c r="G1334" i="6"/>
  <c r="H1334" i="6"/>
  <c r="B1335" i="6"/>
  <c r="C1335" i="6"/>
  <c r="D1335" i="6"/>
  <c r="E1335" i="6"/>
  <c r="F1335" i="6"/>
  <c r="G1335" i="6"/>
  <c r="H1335" i="6"/>
  <c r="B1336" i="6"/>
  <c r="C1336" i="6"/>
  <c r="D1336" i="6"/>
  <c r="E1336" i="6"/>
  <c r="F1336" i="6"/>
  <c r="G1336" i="6"/>
  <c r="H1336" i="6"/>
  <c r="B1337" i="6"/>
  <c r="C1337" i="6"/>
  <c r="D1337" i="6"/>
  <c r="E1337" i="6"/>
  <c r="F1337" i="6"/>
  <c r="G1337" i="6"/>
  <c r="H1337" i="6"/>
  <c r="B1338" i="6"/>
  <c r="C1338" i="6"/>
  <c r="D1338" i="6"/>
  <c r="E1338" i="6"/>
  <c r="F1338" i="6"/>
  <c r="G1338" i="6"/>
  <c r="H1338" i="6"/>
  <c r="B1339" i="6"/>
  <c r="C1339" i="6"/>
  <c r="D1339" i="6"/>
  <c r="E1339" i="6"/>
  <c r="F1339" i="6"/>
  <c r="G1339" i="6"/>
  <c r="H1339" i="6"/>
  <c r="B1340" i="6"/>
  <c r="C1340" i="6"/>
  <c r="D1340" i="6"/>
  <c r="E1340" i="6"/>
  <c r="F1340" i="6"/>
  <c r="G1340" i="6"/>
  <c r="H1340" i="6"/>
  <c r="B1341" i="6"/>
  <c r="C1341" i="6"/>
  <c r="D1341" i="6"/>
  <c r="E1341" i="6"/>
  <c r="F1341" i="6"/>
  <c r="G1341" i="6"/>
  <c r="H1341" i="6"/>
  <c r="B1342" i="6"/>
  <c r="C1342" i="6"/>
  <c r="D1342" i="6"/>
  <c r="E1342" i="6"/>
  <c r="F1342" i="6"/>
  <c r="G1342" i="6"/>
  <c r="H1342" i="6"/>
  <c r="B1343" i="6"/>
  <c r="C1343" i="6"/>
  <c r="D1343" i="6"/>
  <c r="E1343" i="6"/>
  <c r="F1343" i="6"/>
  <c r="G1343" i="6"/>
  <c r="H1343" i="6"/>
  <c r="B1344" i="6"/>
  <c r="C1344" i="6"/>
  <c r="D1344" i="6"/>
  <c r="E1344" i="6"/>
  <c r="F1344" i="6"/>
  <c r="G1344" i="6"/>
  <c r="H1344" i="6"/>
  <c r="B1345" i="6"/>
  <c r="C1345" i="6"/>
  <c r="D1345" i="6"/>
  <c r="E1345" i="6"/>
  <c r="F1345" i="6"/>
  <c r="G1345" i="6"/>
  <c r="H1345" i="6"/>
  <c r="B1346" i="6"/>
  <c r="C1346" i="6"/>
  <c r="D1346" i="6"/>
  <c r="E1346" i="6"/>
  <c r="F1346" i="6"/>
  <c r="G1346" i="6"/>
  <c r="H1346" i="6"/>
  <c r="B1347" i="6"/>
  <c r="C1347" i="6"/>
  <c r="D1347" i="6"/>
  <c r="E1347" i="6"/>
  <c r="F1347" i="6"/>
  <c r="G1347" i="6"/>
  <c r="H1347" i="6"/>
  <c r="B1348" i="6"/>
  <c r="C1348" i="6"/>
  <c r="D1348" i="6"/>
  <c r="E1348" i="6"/>
  <c r="F1348" i="6"/>
  <c r="G1348" i="6"/>
  <c r="H1348" i="6"/>
  <c r="B1349" i="6"/>
  <c r="C1349" i="6"/>
  <c r="D1349" i="6"/>
  <c r="E1349" i="6"/>
  <c r="F1349" i="6"/>
  <c r="G1349" i="6"/>
  <c r="H1349" i="6"/>
  <c r="B1350" i="6"/>
  <c r="C1350" i="6"/>
  <c r="D1350" i="6"/>
  <c r="E1350" i="6"/>
  <c r="F1350" i="6"/>
  <c r="G1350" i="6"/>
  <c r="H1350" i="6"/>
  <c r="B1351" i="6"/>
  <c r="C1351" i="6"/>
  <c r="D1351" i="6"/>
  <c r="E1351" i="6"/>
  <c r="F1351" i="6"/>
  <c r="G1351" i="6"/>
  <c r="H1351" i="6"/>
  <c r="B1352" i="6"/>
  <c r="C1352" i="6"/>
  <c r="D1352" i="6"/>
  <c r="E1352" i="6"/>
  <c r="F1352" i="6"/>
  <c r="G1352" i="6"/>
  <c r="H1352" i="6"/>
  <c r="B1353" i="6"/>
  <c r="C1353" i="6"/>
  <c r="D1353" i="6"/>
  <c r="E1353" i="6"/>
  <c r="F1353" i="6"/>
  <c r="G1353" i="6"/>
  <c r="H1353" i="6"/>
  <c r="B1354" i="6"/>
  <c r="C1354" i="6"/>
  <c r="D1354" i="6"/>
  <c r="E1354" i="6"/>
  <c r="F1354" i="6"/>
  <c r="G1354" i="6"/>
  <c r="H1354" i="6"/>
  <c r="B1355" i="6"/>
  <c r="C1355" i="6"/>
  <c r="D1355" i="6"/>
  <c r="E1355" i="6"/>
  <c r="F1355" i="6"/>
  <c r="G1355" i="6"/>
  <c r="H1355" i="6"/>
  <c r="B1356" i="6"/>
  <c r="C1356" i="6"/>
  <c r="D1356" i="6"/>
  <c r="E1356" i="6"/>
  <c r="F1356" i="6"/>
  <c r="G1356" i="6"/>
  <c r="H1356" i="6"/>
  <c r="B1357" i="6"/>
  <c r="C1357" i="6"/>
  <c r="D1357" i="6"/>
  <c r="E1357" i="6"/>
  <c r="F1357" i="6"/>
  <c r="G1357" i="6"/>
  <c r="H1357" i="6"/>
  <c r="B1358" i="6"/>
  <c r="C1358" i="6"/>
  <c r="D1358" i="6"/>
  <c r="E1358" i="6"/>
  <c r="F1358" i="6"/>
  <c r="G1358" i="6"/>
  <c r="H1358" i="6"/>
  <c r="B1359" i="6"/>
  <c r="C1359" i="6"/>
  <c r="D1359" i="6"/>
  <c r="E1359" i="6"/>
  <c r="F1359" i="6"/>
  <c r="G1359" i="6"/>
  <c r="H1359" i="6"/>
  <c r="B1360" i="6"/>
  <c r="C1360" i="6"/>
  <c r="D1360" i="6"/>
  <c r="E1360" i="6"/>
  <c r="F1360" i="6"/>
  <c r="G1360" i="6"/>
  <c r="H1360" i="6"/>
  <c r="B1361" i="6"/>
  <c r="C1361" i="6"/>
  <c r="D1361" i="6"/>
  <c r="E1361" i="6"/>
  <c r="F1361" i="6"/>
  <c r="G1361" i="6"/>
  <c r="H1361" i="6"/>
  <c r="B1362" i="6"/>
  <c r="C1362" i="6"/>
  <c r="D1362" i="6"/>
  <c r="E1362" i="6"/>
  <c r="F1362" i="6"/>
  <c r="G1362" i="6"/>
  <c r="H1362" i="6"/>
  <c r="B1363" i="6"/>
  <c r="C1363" i="6"/>
  <c r="D1363" i="6"/>
  <c r="E1363" i="6"/>
  <c r="F1363" i="6"/>
  <c r="G1363" i="6"/>
  <c r="H1363" i="6"/>
  <c r="B1364" i="6"/>
  <c r="C1364" i="6"/>
  <c r="D1364" i="6"/>
  <c r="E1364" i="6"/>
  <c r="F1364" i="6"/>
  <c r="G1364" i="6"/>
  <c r="H1364" i="6"/>
  <c r="B1365" i="6"/>
  <c r="C1365" i="6"/>
  <c r="D1365" i="6"/>
  <c r="E1365" i="6"/>
  <c r="F1365" i="6"/>
  <c r="G1365" i="6"/>
  <c r="H1365" i="6"/>
  <c r="B1366" i="6"/>
  <c r="C1366" i="6"/>
  <c r="D1366" i="6"/>
  <c r="E1366" i="6"/>
  <c r="F1366" i="6"/>
  <c r="G1366" i="6"/>
  <c r="H1366" i="6"/>
  <c r="B1367" i="6"/>
  <c r="C1367" i="6"/>
  <c r="D1367" i="6"/>
  <c r="E1367" i="6"/>
  <c r="F1367" i="6"/>
  <c r="G1367" i="6"/>
  <c r="H1367" i="6"/>
  <c r="B1368" i="6"/>
  <c r="C1368" i="6"/>
  <c r="D1368" i="6"/>
  <c r="E1368" i="6"/>
  <c r="F1368" i="6"/>
  <c r="G1368" i="6"/>
  <c r="H1368" i="6"/>
  <c r="B1369" i="6"/>
  <c r="C1369" i="6"/>
  <c r="D1369" i="6"/>
  <c r="E1369" i="6"/>
  <c r="F1369" i="6"/>
  <c r="G1369" i="6"/>
  <c r="H1369" i="6"/>
  <c r="B1370" i="6"/>
  <c r="C1370" i="6"/>
  <c r="D1370" i="6"/>
  <c r="E1370" i="6"/>
  <c r="F1370" i="6"/>
  <c r="G1370" i="6"/>
  <c r="H1370" i="6"/>
  <c r="B1371" i="6"/>
  <c r="C1371" i="6"/>
  <c r="D1371" i="6"/>
  <c r="E1371" i="6"/>
  <c r="F1371" i="6"/>
  <c r="G1371" i="6"/>
  <c r="H1371" i="6"/>
  <c r="B1372" i="6"/>
  <c r="C1372" i="6"/>
  <c r="D1372" i="6"/>
  <c r="E1372" i="6"/>
  <c r="F1372" i="6"/>
  <c r="G1372" i="6"/>
  <c r="H1372" i="6"/>
  <c r="B1373" i="6"/>
  <c r="C1373" i="6"/>
  <c r="D1373" i="6"/>
  <c r="E1373" i="6"/>
  <c r="F1373" i="6"/>
  <c r="G1373" i="6"/>
  <c r="H1373" i="6"/>
  <c r="B1374" i="6"/>
  <c r="C1374" i="6"/>
  <c r="D1374" i="6"/>
  <c r="E1374" i="6"/>
  <c r="F1374" i="6"/>
  <c r="G1374" i="6"/>
  <c r="H1374" i="6"/>
  <c r="B1375" i="6"/>
  <c r="C1375" i="6"/>
  <c r="D1375" i="6"/>
  <c r="E1375" i="6"/>
  <c r="F1375" i="6"/>
  <c r="G1375" i="6"/>
  <c r="H1375" i="6"/>
  <c r="B1376" i="6"/>
  <c r="C1376" i="6"/>
  <c r="D1376" i="6"/>
  <c r="E1376" i="6"/>
  <c r="F1376" i="6"/>
  <c r="G1376" i="6"/>
  <c r="H1376" i="6"/>
  <c r="B1377" i="6"/>
  <c r="C1377" i="6"/>
  <c r="D1377" i="6"/>
  <c r="E1377" i="6"/>
  <c r="F1377" i="6"/>
  <c r="G1377" i="6"/>
  <c r="H1377" i="6"/>
  <c r="B1378" i="6"/>
  <c r="C1378" i="6"/>
  <c r="D1378" i="6"/>
  <c r="E1378" i="6"/>
  <c r="F1378" i="6"/>
  <c r="G1378" i="6"/>
  <c r="H1378" i="6"/>
  <c r="B1379" i="6"/>
  <c r="C1379" i="6"/>
  <c r="D1379" i="6"/>
  <c r="E1379" i="6"/>
  <c r="F1379" i="6"/>
  <c r="G1379" i="6"/>
  <c r="H1379" i="6"/>
  <c r="B1380" i="6"/>
  <c r="C1380" i="6"/>
  <c r="D1380" i="6"/>
  <c r="E1380" i="6"/>
  <c r="F1380" i="6"/>
  <c r="G1380" i="6"/>
  <c r="H1380" i="6"/>
  <c r="B1381" i="6"/>
  <c r="C1381" i="6"/>
  <c r="D1381" i="6"/>
  <c r="E1381" i="6"/>
  <c r="F1381" i="6"/>
  <c r="G1381" i="6"/>
  <c r="H1381" i="6"/>
  <c r="B1382" i="6"/>
  <c r="C1382" i="6"/>
  <c r="D1382" i="6"/>
  <c r="E1382" i="6"/>
  <c r="F1382" i="6"/>
  <c r="G1382" i="6"/>
  <c r="H1382" i="6"/>
  <c r="B1383" i="6"/>
  <c r="C1383" i="6"/>
  <c r="D1383" i="6"/>
  <c r="E1383" i="6"/>
  <c r="F1383" i="6"/>
  <c r="G1383" i="6"/>
  <c r="H1383" i="6"/>
  <c r="B1384" i="6"/>
  <c r="C1384" i="6"/>
  <c r="D1384" i="6"/>
  <c r="E1384" i="6"/>
  <c r="F1384" i="6"/>
  <c r="G1384" i="6"/>
  <c r="H1384" i="6"/>
  <c r="B1385" i="6"/>
  <c r="C1385" i="6"/>
  <c r="D1385" i="6"/>
  <c r="E1385" i="6"/>
  <c r="F1385" i="6"/>
  <c r="G1385" i="6"/>
  <c r="H1385" i="6"/>
  <c r="B1386" i="6"/>
  <c r="C1386" i="6"/>
  <c r="D1386" i="6"/>
  <c r="E1386" i="6"/>
  <c r="F1386" i="6"/>
  <c r="G1386" i="6"/>
  <c r="H1386" i="6"/>
  <c r="B1387" i="6"/>
  <c r="C1387" i="6"/>
  <c r="D1387" i="6"/>
  <c r="E1387" i="6"/>
  <c r="F1387" i="6"/>
  <c r="G1387" i="6"/>
  <c r="H1387" i="6"/>
  <c r="B1388" i="6"/>
  <c r="C1388" i="6"/>
  <c r="D1388" i="6"/>
  <c r="E1388" i="6"/>
  <c r="F1388" i="6"/>
  <c r="G1388" i="6"/>
  <c r="H1388" i="6"/>
  <c r="B1389" i="6"/>
  <c r="C1389" i="6"/>
  <c r="D1389" i="6"/>
  <c r="E1389" i="6"/>
  <c r="F1389" i="6"/>
  <c r="G1389" i="6"/>
  <c r="H1389" i="6"/>
  <c r="B1390" i="6"/>
  <c r="C1390" i="6"/>
  <c r="D1390" i="6"/>
  <c r="E1390" i="6"/>
  <c r="F1390" i="6"/>
  <c r="G1390" i="6"/>
  <c r="H1390" i="6"/>
  <c r="B1391" i="6"/>
  <c r="C1391" i="6"/>
  <c r="D1391" i="6"/>
  <c r="E1391" i="6"/>
  <c r="F1391" i="6"/>
  <c r="G1391" i="6"/>
  <c r="H1391" i="6"/>
  <c r="B1392" i="6"/>
  <c r="C1392" i="6"/>
  <c r="D1392" i="6"/>
  <c r="E1392" i="6"/>
  <c r="F1392" i="6"/>
  <c r="G1392" i="6"/>
  <c r="H1392" i="6"/>
  <c r="B1393" i="6"/>
  <c r="C1393" i="6"/>
  <c r="D1393" i="6"/>
  <c r="E1393" i="6"/>
  <c r="F1393" i="6"/>
  <c r="G1393" i="6"/>
  <c r="H1393" i="6"/>
  <c r="B1394" i="6"/>
  <c r="C1394" i="6"/>
  <c r="D1394" i="6"/>
  <c r="E1394" i="6"/>
  <c r="F1394" i="6"/>
  <c r="G1394" i="6"/>
  <c r="H1394" i="6"/>
  <c r="B1395" i="6"/>
  <c r="C1395" i="6"/>
  <c r="D1395" i="6"/>
  <c r="E1395" i="6"/>
  <c r="F1395" i="6"/>
  <c r="G1395" i="6"/>
  <c r="H1395" i="6"/>
  <c r="B1396" i="6"/>
  <c r="C1396" i="6"/>
  <c r="D1396" i="6"/>
  <c r="E1396" i="6"/>
  <c r="F1396" i="6"/>
  <c r="G1396" i="6"/>
  <c r="H1396" i="6"/>
  <c r="B1397" i="6"/>
  <c r="C1397" i="6"/>
  <c r="D1397" i="6"/>
  <c r="E1397" i="6"/>
  <c r="F1397" i="6"/>
  <c r="G1397" i="6"/>
  <c r="H1397" i="6"/>
  <c r="B1398" i="6"/>
  <c r="C1398" i="6"/>
  <c r="D1398" i="6"/>
  <c r="E1398" i="6"/>
  <c r="F1398" i="6"/>
  <c r="G1398" i="6"/>
  <c r="H1398" i="6"/>
  <c r="B1399" i="6"/>
  <c r="C1399" i="6"/>
  <c r="D1399" i="6"/>
  <c r="E1399" i="6"/>
  <c r="F1399" i="6"/>
  <c r="G1399" i="6"/>
  <c r="H1399" i="6"/>
  <c r="B1400" i="6"/>
  <c r="C1400" i="6"/>
  <c r="D1400" i="6"/>
  <c r="E1400" i="6"/>
  <c r="F1400" i="6"/>
  <c r="G1400" i="6"/>
  <c r="H1400" i="6"/>
  <c r="B1401" i="6"/>
  <c r="C1401" i="6"/>
  <c r="D1401" i="6"/>
  <c r="E1401" i="6"/>
  <c r="F1401" i="6"/>
  <c r="G1401" i="6"/>
  <c r="H1401" i="6"/>
  <c r="B1402" i="6"/>
  <c r="C1402" i="6"/>
  <c r="D1402" i="6"/>
  <c r="E1402" i="6"/>
  <c r="F1402" i="6"/>
  <c r="G1402" i="6"/>
  <c r="H1402" i="6"/>
  <c r="B1403" i="6"/>
  <c r="C1403" i="6"/>
  <c r="D1403" i="6"/>
  <c r="E1403" i="6"/>
  <c r="F1403" i="6"/>
  <c r="G1403" i="6"/>
  <c r="H1403" i="6"/>
  <c r="B1404" i="6"/>
  <c r="C1404" i="6"/>
  <c r="D1404" i="6"/>
  <c r="E1404" i="6"/>
  <c r="F1404" i="6"/>
  <c r="G1404" i="6"/>
  <c r="H1404" i="6"/>
  <c r="B1405" i="6"/>
  <c r="C1405" i="6"/>
  <c r="D1405" i="6"/>
  <c r="E1405" i="6"/>
  <c r="F1405" i="6"/>
  <c r="G1405" i="6"/>
  <c r="H1405" i="6"/>
  <c r="B1406" i="6"/>
  <c r="C1406" i="6"/>
  <c r="D1406" i="6"/>
  <c r="E1406" i="6"/>
  <c r="F1406" i="6"/>
  <c r="G1406" i="6"/>
  <c r="H1406" i="6"/>
  <c r="B1407" i="6"/>
  <c r="C1407" i="6"/>
  <c r="D1407" i="6"/>
  <c r="E1407" i="6"/>
  <c r="F1407" i="6"/>
  <c r="G1407" i="6"/>
  <c r="H1407" i="6"/>
  <c r="B1408" i="6"/>
  <c r="C1408" i="6"/>
  <c r="D1408" i="6"/>
  <c r="E1408" i="6"/>
  <c r="F1408" i="6"/>
  <c r="G1408" i="6"/>
  <c r="H1408" i="6"/>
  <c r="B1409" i="6"/>
  <c r="C1409" i="6"/>
  <c r="D1409" i="6"/>
  <c r="E1409" i="6"/>
  <c r="F1409" i="6"/>
  <c r="G1409" i="6"/>
  <c r="H1409" i="6"/>
  <c r="B1410" i="6"/>
  <c r="C1410" i="6"/>
  <c r="D1410" i="6"/>
  <c r="E1410" i="6"/>
  <c r="F1410" i="6"/>
  <c r="G1410" i="6"/>
  <c r="H1410" i="6"/>
  <c r="B1411" i="6"/>
  <c r="C1411" i="6"/>
  <c r="D1411" i="6"/>
  <c r="E1411" i="6"/>
  <c r="F1411" i="6"/>
  <c r="G1411" i="6"/>
  <c r="H1411" i="6"/>
  <c r="B1412" i="6"/>
  <c r="C1412" i="6"/>
  <c r="D1412" i="6"/>
  <c r="E1412" i="6"/>
  <c r="F1412" i="6"/>
  <c r="G1412" i="6"/>
  <c r="H1412" i="6"/>
  <c r="B1413" i="6"/>
  <c r="C1413" i="6"/>
  <c r="D1413" i="6"/>
  <c r="E1413" i="6"/>
  <c r="F1413" i="6"/>
  <c r="G1413" i="6"/>
  <c r="H1413" i="6"/>
  <c r="B1414" i="6"/>
  <c r="C1414" i="6"/>
  <c r="D1414" i="6"/>
  <c r="E1414" i="6"/>
  <c r="F1414" i="6"/>
  <c r="G1414" i="6"/>
  <c r="H1414" i="6"/>
  <c r="B1415" i="6"/>
  <c r="C1415" i="6"/>
  <c r="D1415" i="6"/>
  <c r="E1415" i="6"/>
  <c r="F1415" i="6"/>
  <c r="G1415" i="6"/>
  <c r="H1415" i="6"/>
  <c r="B1416" i="6"/>
  <c r="C1416" i="6"/>
  <c r="D1416" i="6"/>
  <c r="E1416" i="6"/>
  <c r="F1416" i="6"/>
  <c r="G1416" i="6"/>
  <c r="H1416" i="6"/>
  <c r="B1417" i="6"/>
  <c r="C1417" i="6"/>
  <c r="D1417" i="6"/>
  <c r="E1417" i="6"/>
  <c r="F1417" i="6"/>
  <c r="G1417" i="6"/>
  <c r="H1417" i="6"/>
  <c r="B1418" i="6"/>
  <c r="C1418" i="6"/>
  <c r="D1418" i="6"/>
  <c r="E1418" i="6"/>
  <c r="F1418" i="6"/>
  <c r="G1418" i="6"/>
  <c r="H1418" i="6"/>
  <c r="B1419" i="6"/>
  <c r="C1419" i="6"/>
  <c r="D1419" i="6"/>
  <c r="E1419" i="6"/>
  <c r="F1419" i="6"/>
  <c r="G1419" i="6"/>
  <c r="H1419" i="6"/>
  <c r="B1420" i="6"/>
  <c r="C1420" i="6"/>
  <c r="D1420" i="6"/>
  <c r="E1420" i="6"/>
  <c r="F1420" i="6"/>
  <c r="G1420" i="6"/>
  <c r="H1420" i="6"/>
  <c r="B1421" i="6"/>
  <c r="C1421" i="6"/>
  <c r="D1421" i="6"/>
  <c r="E1421" i="6"/>
  <c r="F1421" i="6"/>
  <c r="G1421" i="6"/>
  <c r="H1421" i="6"/>
  <c r="B1422" i="6"/>
  <c r="C1422" i="6"/>
  <c r="D1422" i="6"/>
  <c r="E1422" i="6"/>
  <c r="F1422" i="6"/>
  <c r="G1422" i="6"/>
  <c r="H1422" i="6"/>
  <c r="B1423" i="6"/>
  <c r="C1423" i="6"/>
  <c r="D1423" i="6"/>
  <c r="E1423" i="6"/>
  <c r="F1423" i="6"/>
  <c r="G1423" i="6"/>
  <c r="H1423" i="6"/>
  <c r="B1424" i="6"/>
  <c r="C1424" i="6"/>
  <c r="D1424" i="6"/>
  <c r="E1424" i="6"/>
  <c r="F1424" i="6"/>
  <c r="G1424" i="6"/>
  <c r="H1424" i="6"/>
  <c r="B1425" i="6"/>
  <c r="C1425" i="6"/>
  <c r="D1425" i="6"/>
  <c r="E1425" i="6"/>
  <c r="F1425" i="6"/>
  <c r="G1425" i="6"/>
  <c r="H1425" i="6"/>
  <c r="B1426" i="6"/>
  <c r="C1426" i="6"/>
  <c r="D1426" i="6"/>
  <c r="E1426" i="6"/>
  <c r="F1426" i="6"/>
  <c r="G1426" i="6"/>
  <c r="H1426" i="6"/>
  <c r="B1427" i="6"/>
  <c r="C1427" i="6"/>
  <c r="D1427" i="6"/>
  <c r="E1427" i="6"/>
  <c r="F1427" i="6"/>
  <c r="G1427" i="6"/>
  <c r="H1427" i="6"/>
  <c r="B1428" i="6"/>
  <c r="C1428" i="6"/>
  <c r="D1428" i="6"/>
  <c r="E1428" i="6"/>
  <c r="F1428" i="6"/>
  <c r="G1428" i="6"/>
  <c r="H1428" i="6"/>
  <c r="B1429" i="6"/>
  <c r="C1429" i="6"/>
  <c r="D1429" i="6"/>
  <c r="E1429" i="6"/>
  <c r="F1429" i="6"/>
  <c r="G1429" i="6"/>
  <c r="H1429" i="6"/>
  <c r="B1430" i="6"/>
  <c r="C1430" i="6"/>
  <c r="D1430" i="6"/>
  <c r="E1430" i="6"/>
  <c r="F1430" i="6"/>
  <c r="G1430" i="6"/>
  <c r="H1430" i="6"/>
  <c r="B1431" i="6"/>
  <c r="C1431" i="6"/>
  <c r="D1431" i="6"/>
  <c r="E1431" i="6"/>
  <c r="F1431" i="6"/>
  <c r="G1431" i="6"/>
  <c r="H1431" i="6"/>
  <c r="B1432" i="6"/>
  <c r="C1432" i="6"/>
  <c r="D1432" i="6"/>
  <c r="E1432" i="6"/>
  <c r="F1432" i="6"/>
  <c r="G1432" i="6"/>
  <c r="H1432" i="6"/>
  <c r="B1433" i="6"/>
  <c r="C1433" i="6"/>
  <c r="D1433" i="6"/>
  <c r="E1433" i="6"/>
  <c r="F1433" i="6"/>
  <c r="G1433" i="6"/>
  <c r="H1433" i="6"/>
  <c r="B1434" i="6"/>
  <c r="C1434" i="6"/>
  <c r="D1434" i="6"/>
  <c r="E1434" i="6"/>
  <c r="F1434" i="6"/>
  <c r="G1434" i="6"/>
  <c r="H1434" i="6"/>
  <c r="B1435" i="6"/>
  <c r="C1435" i="6"/>
  <c r="D1435" i="6"/>
  <c r="E1435" i="6"/>
  <c r="F1435" i="6"/>
  <c r="G1435" i="6"/>
  <c r="H1435" i="6"/>
  <c r="B1436" i="6"/>
  <c r="C1436" i="6"/>
  <c r="D1436" i="6"/>
  <c r="E1436" i="6"/>
  <c r="F1436" i="6"/>
  <c r="G1436" i="6"/>
  <c r="H1436" i="6"/>
  <c r="B1437" i="6"/>
  <c r="C1437" i="6"/>
  <c r="D1437" i="6"/>
  <c r="E1437" i="6"/>
  <c r="F1437" i="6"/>
  <c r="G1437" i="6"/>
  <c r="H1437" i="6"/>
  <c r="B1438" i="6"/>
  <c r="C1438" i="6"/>
  <c r="D1438" i="6"/>
  <c r="E1438" i="6"/>
  <c r="F1438" i="6"/>
  <c r="G1438" i="6"/>
  <c r="H1438" i="6"/>
  <c r="B1439" i="6"/>
  <c r="C1439" i="6"/>
  <c r="D1439" i="6"/>
  <c r="E1439" i="6"/>
  <c r="F1439" i="6"/>
  <c r="G1439" i="6"/>
  <c r="H1439" i="6"/>
  <c r="B1440" i="6"/>
  <c r="C1440" i="6"/>
  <c r="D1440" i="6"/>
  <c r="E1440" i="6"/>
  <c r="F1440" i="6"/>
  <c r="G1440" i="6"/>
  <c r="H1440" i="6"/>
  <c r="B1441" i="6"/>
  <c r="C1441" i="6"/>
  <c r="D1441" i="6"/>
  <c r="E1441" i="6"/>
  <c r="F1441" i="6"/>
  <c r="G1441" i="6"/>
  <c r="H1441" i="6"/>
  <c r="B1442" i="6"/>
  <c r="C1442" i="6"/>
  <c r="D1442" i="6"/>
  <c r="E1442" i="6"/>
  <c r="F1442" i="6"/>
  <c r="G1442" i="6"/>
  <c r="H1442" i="6"/>
  <c r="B1443" i="6"/>
  <c r="C1443" i="6"/>
  <c r="D1443" i="6"/>
  <c r="E1443" i="6"/>
  <c r="F1443" i="6"/>
  <c r="G1443" i="6"/>
  <c r="H1443" i="6"/>
  <c r="B1444" i="6"/>
  <c r="C1444" i="6"/>
  <c r="D1444" i="6"/>
  <c r="E1444" i="6"/>
  <c r="F1444" i="6"/>
  <c r="G1444" i="6"/>
  <c r="H1444" i="6"/>
  <c r="B1445" i="6"/>
  <c r="C1445" i="6"/>
  <c r="D1445" i="6"/>
  <c r="E1445" i="6"/>
  <c r="F1445" i="6"/>
  <c r="G1445" i="6"/>
  <c r="H1445" i="6"/>
  <c r="B1446" i="6"/>
  <c r="C1446" i="6"/>
  <c r="D1446" i="6"/>
  <c r="E1446" i="6"/>
  <c r="F1446" i="6"/>
  <c r="G1446" i="6"/>
  <c r="H1446" i="6"/>
  <c r="B1447" i="6"/>
  <c r="C1447" i="6"/>
  <c r="D1447" i="6"/>
  <c r="E1447" i="6"/>
  <c r="F1447" i="6"/>
  <c r="G1447" i="6"/>
  <c r="H1447" i="6"/>
  <c r="B1448" i="6"/>
  <c r="C1448" i="6"/>
  <c r="D1448" i="6"/>
  <c r="E1448" i="6"/>
  <c r="F1448" i="6"/>
  <c r="G1448" i="6"/>
  <c r="H1448" i="6"/>
  <c r="B1449" i="6"/>
  <c r="C1449" i="6"/>
  <c r="D1449" i="6"/>
  <c r="E1449" i="6"/>
  <c r="F1449" i="6"/>
  <c r="G1449" i="6"/>
  <c r="H1449" i="6"/>
  <c r="B1450" i="6"/>
  <c r="C1450" i="6"/>
  <c r="D1450" i="6"/>
  <c r="E1450" i="6"/>
  <c r="F1450" i="6"/>
  <c r="G1450" i="6"/>
  <c r="H1450" i="6"/>
  <c r="B1451" i="6"/>
  <c r="C1451" i="6"/>
  <c r="D1451" i="6"/>
  <c r="E1451" i="6"/>
  <c r="F1451" i="6"/>
  <c r="G1451" i="6"/>
  <c r="H1451" i="6"/>
  <c r="B1452" i="6"/>
  <c r="C1452" i="6"/>
  <c r="D1452" i="6"/>
  <c r="E1452" i="6"/>
  <c r="F1452" i="6"/>
  <c r="G1452" i="6"/>
  <c r="H1452" i="6"/>
  <c r="B1453" i="6"/>
  <c r="C1453" i="6"/>
  <c r="D1453" i="6"/>
  <c r="E1453" i="6"/>
  <c r="F1453" i="6"/>
  <c r="G1453" i="6"/>
  <c r="H1453" i="6"/>
  <c r="B1454" i="6"/>
  <c r="C1454" i="6"/>
  <c r="D1454" i="6"/>
  <c r="E1454" i="6"/>
  <c r="F1454" i="6"/>
  <c r="G1454" i="6"/>
  <c r="H1454" i="6"/>
  <c r="B1455" i="6"/>
  <c r="C1455" i="6"/>
  <c r="D1455" i="6"/>
  <c r="E1455" i="6"/>
  <c r="F1455" i="6"/>
  <c r="G1455" i="6"/>
  <c r="H1455" i="6"/>
  <c r="B1456" i="6"/>
  <c r="C1456" i="6"/>
  <c r="D1456" i="6"/>
  <c r="E1456" i="6"/>
  <c r="F1456" i="6"/>
  <c r="G1456" i="6"/>
  <c r="H1456" i="6"/>
  <c r="B1457" i="6"/>
  <c r="C1457" i="6"/>
  <c r="D1457" i="6"/>
  <c r="E1457" i="6"/>
  <c r="F1457" i="6"/>
  <c r="G1457" i="6"/>
  <c r="H1457" i="6"/>
  <c r="B1458" i="6"/>
  <c r="C1458" i="6"/>
  <c r="D1458" i="6"/>
  <c r="E1458" i="6"/>
  <c r="F1458" i="6"/>
  <c r="G1458" i="6"/>
  <c r="H1458" i="6"/>
  <c r="B1459" i="6"/>
  <c r="C1459" i="6"/>
  <c r="D1459" i="6"/>
  <c r="E1459" i="6"/>
  <c r="F1459" i="6"/>
  <c r="G1459" i="6"/>
  <c r="H1459" i="6"/>
  <c r="B1460" i="6"/>
  <c r="C1460" i="6"/>
  <c r="D1460" i="6"/>
  <c r="E1460" i="6"/>
  <c r="F1460" i="6"/>
  <c r="G1460" i="6"/>
  <c r="H1460" i="6"/>
  <c r="B1461" i="6"/>
  <c r="C1461" i="6"/>
  <c r="D1461" i="6"/>
  <c r="E1461" i="6"/>
  <c r="F1461" i="6"/>
  <c r="G1461" i="6"/>
  <c r="H1461" i="6"/>
  <c r="B1462" i="6"/>
  <c r="C1462" i="6"/>
  <c r="D1462" i="6"/>
  <c r="E1462" i="6"/>
  <c r="F1462" i="6"/>
  <c r="G1462" i="6"/>
  <c r="H1462" i="6"/>
  <c r="B1463" i="6"/>
  <c r="C1463" i="6"/>
  <c r="D1463" i="6"/>
  <c r="E1463" i="6"/>
  <c r="F1463" i="6"/>
  <c r="G1463" i="6"/>
  <c r="H1463" i="6"/>
  <c r="B1464" i="6"/>
  <c r="C1464" i="6"/>
  <c r="D1464" i="6"/>
  <c r="E1464" i="6"/>
  <c r="F1464" i="6"/>
  <c r="G1464" i="6"/>
  <c r="H1464" i="6"/>
  <c r="B1465" i="6"/>
  <c r="C1465" i="6"/>
  <c r="D1465" i="6"/>
  <c r="E1465" i="6"/>
  <c r="F1465" i="6"/>
  <c r="G1465" i="6"/>
  <c r="H1465" i="6"/>
  <c r="B1466" i="6"/>
  <c r="C1466" i="6"/>
  <c r="D1466" i="6"/>
  <c r="E1466" i="6"/>
  <c r="F1466" i="6"/>
  <c r="G1466" i="6"/>
  <c r="H1466" i="6"/>
  <c r="B1467" i="6"/>
  <c r="C1467" i="6"/>
  <c r="D1467" i="6"/>
  <c r="E1467" i="6"/>
  <c r="F1467" i="6"/>
  <c r="G1467" i="6"/>
  <c r="H1467" i="6"/>
  <c r="B1468" i="6"/>
  <c r="C1468" i="6"/>
  <c r="D1468" i="6"/>
  <c r="E1468" i="6"/>
  <c r="F1468" i="6"/>
  <c r="G1468" i="6"/>
  <c r="H1468" i="6"/>
  <c r="B1469" i="6"/>
  <c r="C1469" i="6"/>
  <c r="D1469" i="6"/>
  <c r="E1469" i="6"/>
  <c r="F1469" i="6"/>
  <c r="G1469" i="6"/>
  <c r="H1469" i="6"/>
  <c r="B1470" i="6"/>
  <c r="C1470" i="6"/>
  <c r="D1470" i="6"/>
  <c r="E1470" i="6"/>
  <c r="F1470" i="6"/>
  <c r="G1470" i="6"/>
  <c r="H1470" i="6"/>
  <c r="B1471" i="6"/>
  <c r="C1471" i="6"/>
  <c r="D1471" i="6"/>
  <c r="E1471" i="6"/>
  <c r="F1471" i="6"/>
  <c r="G1471" i="6"/>
  <c r="H1471" i="6"/>
  <c r="B1472" i="6"/>
  <c r="C1472" i="6"/>
  <c r="D1472" i="6"/>
  <c r="E1472" i="6"/>
  <c r="F1472" i="6"/>
  <c r="G1472" i="6"/>
  <c r="H1472" i="6"/>
  <c r="B1473" i="6"/>
  <c r="C1473" i="6"/>
  <c r="D1473" i="6"/>
  <c r="E1473" i="6"/>
  <c r="F1473" i="6"/>
  <c r="G1473" i="6"/>
  <c r="H1473" i="6"/>
  <c r="B1474" i="6"/>
  <c r="C1474" i="6"/>
  <c r="D1474" i="6"/>
  <c r="E1474" i="6"/>
  <c r="F1474" i="6"/>
  <c r="G1474" i="6"/>
  <c r="H1474" i="6"/>
  <c r="B1475" i="6"/>
  <c r="C1475" i="6"/>
  <c r="D1475" i="6"/>
  <c r="E1475" i="6"/>
  <c r="F1475" i="6"/>
  <c r="G1475" i="6"/>
  <c r="H1475" i="6"/>
  <c r="B1476" i="6"/>
  <c r="C1476" i="6"/>
  <c r="D1476" i="6"/>
  <c r="E1476" i="6"/>
  <c r="F1476" i="6"/>
  <c r="G1476" i="6"/>
  <c r="H1476" i="6"/>
  <c r="B1477" i="6"/>
  <c r="C1477" i="6"/>
  <c r="D1477" i="6"/>
  <c r="E1477" i="6"/>
  <c r="F1477" i="6"/>
  <c r="G1477" i="6"/>
  <c r="H1477" i="6"/>
  <c r="B1478" i="6"/>
  <c r="C1478" i="6"/>
  <c r="D1478" i="6"/>
  <c r="E1478" i="6"/>
  <c r="F1478" i="6"/>
  <c r="G1478" i="6"/>
  <c r="H1478" i="6"/>
  <c r="B1479" i="6"/>
  <c r="C1479" i="6"/>
  <c r="D1479" i="6"/>
  <c r="E1479" i="6"/>
  <c r="F1479" i="6"/>
  <c r="G1479" i="6"/>
  <c r="H1479" i="6"/>
  <c r="B1480" i="6"/>
  <c r="C1480" i="6"/>
  <c r="D1480" i="6"/>
  <c r="E1480" i="6"/>
  <c r="F1480" i="6"/>
  <c r="G1480" i="6"/>
  <c r="H1480" i="6"/>
  <c r="B1481" i="6"/>
  <c r="C1481" i="6"/>
  <c r="D1481" i="6"/>
  <c r="E1481" i="6"/>
  <c r="F1481" i="6"/>
  <c r="G1481" i="6"/>
  <c r="H1481" i="6"/>
  <c r="B1482" i="6"/>
  <c r="C1482" i="6"/>
  <c r="D1482" i="6"/>
  <c r="E1482" i="6"/>
  <c r="F1482" i="6"/>
  <c r="G1482" i="6"/>
  <c r="H1482" i="6"/>
  <c r="B1483" i="6"/>
  <c r="C1483" i="6"/>
  <c r="D1483" i="6"/>
  <c r="E1483" i="6"/>
  <c r="F1483" i="6"/>
  <c r="G1483" i="6"/>
  <c r="H1483" i="6"/>
  <c r="B1484" i="6"/>
  <c r="C1484" i="6"/>
  <c r="D1484" i="6"/>
  <c r="E1484" i="6"/>
  <c r="F1484" i="6"/>
  <c r="G1484" i="6"/>
  <c r="H1484" i="6"/>
  <c r="B1485" i="6"/>
  <c r="C1485" i="6"/>
  <c r="D1485" i="6"/>
  <c r="E1485" i="6"/>
  <c r="F1485" i="6"/>
  <c r="G1485" i="6"/>
  <c r="H1485" i="6"/>
  <c r="B1486" i="6"/>
  <c r="C1486" i="6"/>
  <c r="D1486" i="6"/>
  <c r="E1486" i="6"/>
  <c r="F1486" i="6"/>
  <c r="G1486" i="6"/>
  <c r="H1486" i="6"/>
  <c r="B1487" i="6"/>
  <c r="C1487" i="6"/>
  <c r="D1487" i="6"/>
  <c r="E1487" i="6"/>
  <c r="F1487" i="6"/>
  <c r="G1487" i="6"/>
  <c r="H1487" i="6"/>
  <c r="B1488" i="6"/>
  <c r="C1488" i="6"/>
  <c r="D1488" i="6"/>
  <c r="E1488" i="6"/>
  <c r="F1488" i="6"/>
  <c r="G1488" i="6"/>
  <c r="H1488" i="6"/>
  <c r="B1489" i="6"/>
  <c r="C1489" i="6"/>
  <c r="D1489" i="6"/>
  <c r="E1489" i="6"/>
  <c r="F1489" i="6"/>
  <c r="G1489" i="6"/>
  <c r="H1489" i="6"/>
  <c r="B1490" i="6"/>
  <c r="C1490" i="6"/>
  <c r="D1490" i="6"/>
  <c r="E1490" i="6"/>
  <c r="F1490" i="6"/>
  <c r="G1490" i="6"/>
  <c r="H1490" i="6"/>
  <c r="B1491" i="6"/>
  <c r="C1491" i="6"/>
  <c r="D1491" i="6"/>
  <c r="E1491" i="6"/>
  <c r="F1491" i="6"/>
  <c r="G1491" i="6"/>
  <c r="H1491" i="6"/>
  <c r="B1492" i="6"/>
  <c r="C1492" i="6"/>
  <c r="D1492" i="6"/>
  <c r="E1492" i="6"/>
  <c r="F1492" i="6"/>
  <c r="G1492" i="6"/>
  <c r="H1492" i="6"/>
  <c r="B1493" i="6"/>
  <c r="C1493" i="6"/>
  <c r="D1493" i="6"/>
  <c r="E1493" i="6"/>
  <c r="F1493" i="6"/>
  <c r="G1493" i="6"/>
  <c r="H1493" i="6"/>
  <c r="B1494" i="6"/>
  <c r="C1494" i="6"/>
  <c r="D1494" i="6"/>
  <c r="E1494" i="6"/>
  <c r="F1494" i="6"/>
  <c r="G1494" i="6"/>
  <c r="H1494" i="6"/>
  <c r="B1495" i="6"/>
  <c r="C1495" i="6"/>
  <c r="D1495" i="6"/>
  <c r="E1495" i="6"/>
  <c r="F1495" i="6"/>
  <c r="G1495" i="6"/>
  <c r="H1495" i="6"/>
  <c r="B1496" i="6"/>
  <c r="C1496" i="6"/>
  <c r="D1496" i="6"/>
  <c r="E1496" i="6"/>
  <c r="F1496" i="6"/>
  <c r="G1496" i="6"/>
  <c r="H1496" i="6"/>
  <c r="B1497" i="6"/>
  <c r="C1497" i="6"/>
  <c r="D1497" i="6"/>
  <c r="E1497" i="6"/>
  <c r="F1497" i="6"/>
  <c r="G1497" i="6"/>
  <c r="H1497" i="6"/>
  <c r="B1498" i="6"/>
  <c r="C1498" i="6"/>
  <c r="D1498" i="6"/>
  <c r="E1498" i="6"/>
  <c r="F1498" i="6"/>
  <c r="G1498" i="6"/>
  <c r="H1498" i="6"/>
  <c r="B1499" i="6"/>
  <c r="C1499" i="6"/>
  <c r="D1499" i="6"/>
  <c r="E1499" i="6"/>
  <c r="F1499" i="6"/>
  <c r="G1499" i="6"/>
  <c r="H1499" i="6"/>
  <c r="B1500" i="6"/>
  <c r="C1500" i="6"/>
  <c r="D1500" i="6"/>
  <c r="E1500" i="6"/>
  <c r="F1500" i="6"/>
  <c r="G1500" i="6"/>
  <c r="H1500" i="6"/>
  <c r="B1501" i="6"/>
  <c r="C1501" i="6"/>
  <c r="D1501" i="6"/>
  <c r="E1501" i="6"/>
  <c r="F1501" i="6"/>
  <c r="G1501" i="6"/>
  <c r="H1501" i="6"/>
  <c r="B1502" i="6"/>
  <c r="C1502" i="6"/>
  <c r="D1502" i="6"/>
  <c r="E1502" i="6"/>
  <c r="F1502" i="6"/>
  <c r="G1502" i="6"/>
  <c r="H1502" i="6"/>
  <c r="B1503" i="6"/>
  <c r="C1503" i="6"/>
  <c r="D1503" i="6"/>
  <c r="E1503" i="6"/>
  <c r="F1503" i="6"/>
  <c r="G1503" i="6"/>
  <c r="H1503" i="6"/>
  <c r="B1504" i="6"/>
  <c r="C1504" i="6"/>
  <c r="D1504" i="6"/>
  <c r="E1504" i="6"/>
  <c r="F1504" i="6"/>
  <c r="G1504" i="6"/>
  <c r="H1504" i="6"/>
  <c r="B1505" i="6"/>
  <c r="C1505" i="6"/>
  <c r="D1505" i="6"/>
  <c r="E1505" i="6"/>
  <c r="F1505" i="6"/>
  <c r="G1505" i="6"/>
  <c r="H1505" i="6"/>
  <c r="B1506" i="6"/>
  <c r="C1506" i="6"/>
  <c r="D1506" i="6"/>
  <c r="E1506" i="6"/>
  <c r="F1506" i="6"/>
  <c r="G1506" i="6"/>
  <c r="H1506" i="6"/>
  <c r="B1507" i="6"/>
  <c r="C1507" i="6"/>
  <c r="D1507" i="6"/>
  <c r="E1507" i="6"/>
  <c r="F1507" i="6"/>
  <c r="G1507" i="6"/>
  <c r="H1507" i="6"/>
  <c r="B1508" i="6"/>
  <c r="C1508" i="6"/>
  <c r="D1508" i="6"/>
  <c r="E1508" i="6"/>
  <c r="F1508" i="6"/>
  <c r="G1508" i="6"/>
  <c r="H1508" i="6"/>
  <c r="B1509" i="6"/>
  <c r="C1509" i="6"/>
  <c r="D1509" i="6"/>
  <c r="E1509" i="6"/>
  <c r="F1509" i="6"/>
  <c r="G1509" i="6"/>
  <c r="H1509" i="6"/>
  <c r="B1510" i="6"/>
  <c r="C1510" i="6"/>
  <c r="D1510" i="6"/>
  <c r="E1510" i="6"/>
  <c r="F1510" i="6"/>
  <c r="G1510" i="6"/>
  <c r="H1510" i="6"/>
  <c r="B1511" i="6"/>
  <c r="C1511" i="6"/>
  <c r="D1511" i="6"/>
  <c r="E1511" i="6"/>
  <c r="F1511" i="6"/>
  <c r="G1511" i="6"/>
  <c r="H1511" i="6"/>
  <c r="B1512" i="6"/>
  <c r="C1512" i="6"/>
  <c r="D1512" i="6"/>
  <c r="E1512" i="6"/>
  <c r="F1512" i="6"/>
  <c r="G1512" i="6"/>
  <c r="H1512" i="6"/>
  <c r="B1513" i="6"/>
  <c r="C1513" i="6"/>
  <c r="D1513" i="6"/>
  <c r="E1513" i="6"/>
  <c r="F1513" i="6"/>
  <c r="G1513" i="6"/>
  <c r="H1513" i="6"/>
  <c r="B1514" i="6"/>
  <c r="C1514" i="6"/>
  <c r="D1514" i="6"/>
  <c r="E1514" i="6"/>
  <c r="F1514" i="6"/>
  <c r="G1514" i="6"/>
  <c r="H1514" i="6"/>
  <c r="B1515" i="6"/>
  <c r="C1515" i="6"/>
  <c r="D1515" i="6"/>
  <c r="E1515" i="6"/>
  <c r="F1515" i="6"/>
  <c r="G1515" i="6"/>
  <c r="H1515" i="6"/>
  <c r="B1516" i="6"/>
  <c r="C1516" i="6"/>
  <c r="D1516" i="6"/>
  <c r="E1516" i="6"/>
  <c r="F1516" i="6"/>
  <c r="G1516" i="6"/>
  <c r="H1516" i="6"/>
  <c r="B1517" i="6"/>
  <c r="C1517" i="6"/>
  <c r="D1517" i="6"/>
  <c r="E1517" i="6"/>
  <c r="F1517" i="6"/>
  <c r="G1517" i="6"/>
  <c r="H1517" i="6"/>
  <c r="B1518" i="6"/>
  <c r="C1518" i="6"/>
  <c r="D1518" i="6"/>
  <c r="E1518" i="6"/>
  <c r="F1518" i="6"/>
  <c r="G1518" i="6"/>
  <c r="H1518" i="6"/>
  <c r="B1519" i="6"/>
  <c r="C1519" i="6"/>
  <c r="D1519" i="6"/>
  <c r="E1519" i="6"/>
  <c r="F1519" i="6"/>
  <c r="G1519" i="6"/>
  <c r="H1519" i="6"/>
  <c r="B1520" i="6"/>
  <c r="C1520" i="6"/>
  <c r="D1520" i="6"/>
  <c r="E1520" i="6"/>
  <c r="F1520" i="6"/>
  <c r="G1520" i="6"/>
  <c r="H1520" i="6"/>
  <c r="B1521" i="6"/>
  <c r="C1521" i="6"/>
  <c r="D1521" i="6"/>
  <c r="E1521" i="6"/>
  <c r="F1521" i="6"/>
  <c r="G1521" i="6"/>
  <c r="H1521" i="6"/>
  <c r="B1522" i="6"/>
  <c r="C1522" i="6"/>
  <c r="D1522" i="6"/>
  <c r="E1522" i="6"/>
  <c r="F1522" i="6"/>
  <c r="G1522" i="6"/>
  <c r="H1522" i="6"/>
  <c r="B1523" i="6"/>
  <c r="C1523" i="6"/>
  <c r="D1523" i="6"/>
  <c r="E1523" i="6"/>
  <c r="F1523" i="6"/>
  <c r="G1523" i="6"/>
  <c r="H1523" i="6"/>
  <c r="B1524" i="6"/>
  <c r="C1524" i="6"/>
  <c r="D1524" i="6"/>
  <c r="E1524" i="6"/>
  <c r="F1524" i="6"/>
  <c r="G1524" i="6"/>
  <c r="H1524" i="6"/>
  <c r="B1525" i="6"/>
  <c r="C1525" i="6"/>
  <c r="D1525" i="6"/>
  <c r="E1525" i="6"/>
  <c r="F1525" i="6"/>
  <c r="G1525" i="6"/>
  <c r="H1525" i="6"/>
  <c r="B1526" i="6"/>
  <c r="C1526" i="6"/>
  <c r="D1526" i="6"/>
  <c r="E1526" i="6"/>
  <c r="F1526" i="6"/>
  <c r="G1526" i="6"/>
  <c r="H1526" i="6"/>
  <c r="B1527" i="6"/>
  <c r="C1527" i="6"/>
  <c r="D1527" i="6"/>
  <c r="E1527" i="6"/>
  <c r="F1527" i="6"/>
  <c r="G1527" i="6"/>
  <c r="H1527" i="6"/>
  <c r="B1528" i="6"/>
  <c r="C1528" i="6"/>
  <c r="D1528" i="6"/>
  <c r="E1528" i="6"/>
  <c r="F1528" i="6"/>
  <c r="G1528" i="6"/>
  <c r="H1528" i="6"/>
  <c r="B1529" i="6"/>
  <c r="C1529" i="6"/>
  <c r="D1529" i="6"/>
  <c r="E1529" i="6"/>
  <c r="F1529" i="6"/>
  <c r="G1529" i="6"/>
  <c r="H1529" i="6"/>
  <c r="B1530" i="6"/>
  <c r="C1530" i="6"/>
  <c r="D1530" i="6"/>
  <c r="E1530" i="6"/>
  <c r="F1530" i="6"/>
  <c r="G1530" i="6"/>
  <c r="H1530" i="6"/>
  <c r="B1531" i="6"/>
  <c r="C1531" i="6"/>
  <c r="D1531" i="6"/>
  <c r="E1531" i="6"/>
  <c r="F1531" i="6"/>
  <c r="G1531" i="6"/>
  <c r="H1531" i="6"/>
  <c r="B1532" i="6"/>
  <c r="C1532" i="6"/>
  <c r="D1532" i="6"/>
  <c r="E1532" i="6"/>
  <c r="F1532" i="6"/>
  <c r="G1532" i="6"/>
  <c r="H1532" i="6"/>
  <c r="B1533" i="6"/>
  <c r="C1533" i="6"/>
  <c r="D1533" i="6"/>
  <c r="E1533" i="6"/>
  <c r="F1533" i="6"/>
  <c r="G1533" i="6"/>
  <c r="H1533" i="6"/>
  <c r="B1534" i="6"/>
  <c r="C1534" i="6"/>
  <c r="D1534" i="6"/>
  <c r="E1534" i="6"/>
  <c r="F1534" i="6"/>
  <c r="G1534" i="6"/>
  <c r="H1534" i="6"/>
  <c r="B1535" i="6"/>
  <c r="C1535" i="6"/>
  <c r="D1535" i="6"/>
  <c r="E1535" i="6"/>
  <c r="F1535" i="6"/>
  <c r="G1535" i="6"/>
  <c r="H1535" i="6"/>
  <c r="B1536" i="6"/>
  <c r="C1536" i="6"/>
  <c r="D1536" i="6"/>
  <c r="E1536" i="6"/>
  <c r="F1536" i="6"/>
  <c r="G1536" i="6"/>
  <c r="H1536" i="6"/>
  <c r="B1537" i="6"/>
  <c r="C1537" i="6"/>
  <c r="D1537" i="6"/>
  <c r="E1537" i="6"/>
  <c r="F1537" i="6"/>
  <c r="G1537" i="6"/>
  <c r="H1537" i="6"/>
  <c r="B1538" i="6"/>
  <c r="C1538" i="6"/>
  <c r="D1538" i="6"/>
  <c r="E1538" i="6"/>
  <c r="F1538" i="6"/>
  <c r="G1538" i="6"/>
  <c r="H1538" i="6"/>
  <c r="B1539" i="6"/>
  <c r="C1539" i="6"/>
  <c r="D1539" i="6"/>
  <c r="E1539" i="6"/>
  <c r="F1539" i="6"/>
  <c r="G1539" i="6"/>
  <c r="H1539" i="6"/>
  <c r="B1540" i="6"/>
  <c r="C1540" i="6"/>
  <c r="D1540" i="6"/>
  <c r="E1540" i="6"/>
  <c r="F1540" i="6"/>
  <c r="G1540" i="6"/>
  <c r="H1540" i="6"/>
  <c r="B1541" i="6"/>
  <c r="C1541" i="6"/>
  <c r="D1541" i="6"/>
  <c r="E1541" i="6"/>
  <c r="F1541" i="6"/>
  <c r="G1541" i="6"/>
  <c r="H1541" i="6"/>
  <c r="B1542" i="6"/>
  <c r="C1542" i="6"/>
  <c r="D1542" i="6"/>
  <c r="E1542" i="6"/>
  <c r="F1542" i="6"/>
  <c r="G1542" i="6"/>
  <c r="H1542" i="6"/>
  <c r="B1543" i="6"/>
  <c r="C1543" i="6"/>
  <c r="D1543" i="6"/>
  <c r="E1543" i="6"/>
  <c r="F1543" i="6"/>
  <c r="G1543" i="6"/>
  <c r="H1543" i="6"/>
  <c r="B1544" i="6"/>
  <c r="C1544" i="6"/>
  <c r="D1544" i="6"/>
  <c r="E1544" i="6"/>
  <c r="F1544" i="6"/>
  <c r="G1544" i="6"/>
  <c r="H1544" i="6"/>
  <c r="B1545" i="6"/>
  <c r="C1545" i="6"/>
  <c r="D1545" i="6"/>
  <c r="E1545" i="6"/>
  <c r="F1545" i="6"/>
  <c r="G1545" i="6"/>
  <c r="H1545" i="6"/>
  <c r="B1546" i="6"/>
  <c r="C1546" i="6"/>
  <c r="D1546" i="6"/>
  <c r="E1546" i="6"/>
  <c r="F1546" i="6"/>
  <c r="G1546" i="6"/>
  <c r="H1546" i="6"/>
  <c r="B1547" i="6"/>
  <c r="C1547" i="6"/>
  <c r="D1547" i="6"/>
  <c r="E1547" i="6"/>
  <c r="F1547" i="6"/>
  <c r="G1547" i="6"/>
  <c r="H1547" i="6"/>
  <c r="B1548" i="6"/>
  <c r="C1548" i="6"/>
  <c r="D1548" i="6"/>
  <c r="E1548" i="6"/>
  <c r="F1548" i="6"/>
  <c r="G1548" i="6"/>
  <c r="H1548" i="6"/>
  <c r="B1549" i="6"/>
  <c r="C1549" i="6"/>
  <c r="D1549" i="6"/>
  <c r="E1549" i="6"/>
  <c r="F1549" i="6"/>
  <c r="G1549" i="6"/>
  <c r="H1549" i="6"/>
  <c r="B1550" i="6"/>
  <c r="C1550" i="6"/>
  <c r="D1550" i="6"/>
  <c r="E1550" i="6"/>
  <c r="F1550" i="6"/>
  <c r="G1550" i="6"/>
  <c r="H1550" i="6"/>
  <c r="B1551" i="6"/>
  <c r="C1551" i="6"/>
  <c r="D1551" i="6"/>
  <c r="E1551" i="6"/>
  <c r="F1551" i="6"/>
  <c r="G1551" i="6"/>
  <c r="H1551" i="6"/>
  <c r="B1552" i="6"/>
  <c r="C1552" i="6"/>
  <c r="D1552" i="6"/>
  <c r="E1552" i="6"/>
  <c r="F1552" i="6"/>
  <c r="G1552" i="6"/>
  <c r="H1552" i="6"/>
  <c r="B1553" i="6"/>
  <c r="C1553" i="6"/>
  <c r="D1553" i="6"/>
  <c r="E1553" i="6"/>
  <c r="F1553" i="6"/>
  <c r="G1553" i="6"/>
  <c r="H1553" i="6"/>
  <c r="B1554" i="6"/>
  <c r="C1554" i="6"/>
  <c r="D1554" i="6"/>
  <c r="E1554" i="6"/>
  <c r="F1554" i="6"/>
  <c r="G1554" i="6"/>
  <c r="H1554" i="6"/>
  <c r="B1555" i="6"/>
  <c r="C1555" i="6"/>
  <c r="D1555" i="6"/>
  <c r="E1555" i="6"/>
  <c r="F1555" i="6"/>
  <c r="G1555" i="6"/>
  <c r="H1555" i="6"/>
  <c r="B1556" i="6"/>
  <c r="C1556" i="6"/>
  <c r="D1556" i="6"/>
  <c r="E1556" i="6"/>
  <c r="F1556" i="6"/>
  <c r="G1556" i="6"/>
  <c r="H1556" i="6"/>
  <c r="B1557" i="6"/>
  <c r="C1557" i="6"/>
  <c r="D1557" i="6"/>
  <c r="E1557" i="6"/>
  <c r="F1557" i="6"/>
  <c r="G1557" i="6"/>
  <c r="H1557" i="6"/>
  <c r="B1558" i="6"/>
  <c r="C1558" i="6"/>
  <c r="D1558" i="6"/>
  <c r="E1558" i="6"/>
  <c r="F1558" i="6"/>
  <c r="G1558" i="6"/>
  <c r="H1558" i="6"/>
  <c r="B1559" i="6"/>
  <c r="C1559" i="6"/>
  <c r="D1559" i="6"/>
  <c r="E1559" i="6"/>
  <c r="F1559" i="6"/>
  <c r="G1559" i="6"/>
  <c r="H1559" i="6"/>
  <c r="B1560" i="6"/>
  <c r="C1560" i="6"/>
  <c r="D1560" i="6"/>
  <c r="E1560" i="6"/>
  <c r="F1560" i="6"/>
  <c r="G1560" i="6"/>
  <c r="H1560" i="6"/>
  <c r="B1561" i="6"/>
  <c r="C1561" i="6"/>
  <c r="D1561" i="6"/>
  <c r="E1561" i="6"/>
  <c r="F1561" i="6"/>
  <c r="G1561" i="6"/>
  <c r="H1561" i="6"/>
  <c r="B1562" i="6"/>
  <c r="C1562" i="6"/>
  <c r="D1562" i="6"/>
  <c r="E1562" i="6"/>
  <c r="F1562" i="6"/>
  <c r="G1562" i="6"/>
  <c r="H1562" i="6"/>
  <c r="B1563" i="6"/>
  <c r="C1563" i="6"/>
  <c r="D1563" i="6"/>
  <c r="E1563" i="6"/>
  <c r="F1563" i="6"/>
  <c r="G1563" i="6"/>
  <c r="H1563" i="6"/>
  <c r="B1564" i="6"/>
  <c r="C1564" i="6"/>
  <c r="D1564" i="6"/>
  <c r="E1564" i="6"/>
  <c r="F1564" i="6"/>
  <c r="G1564" i="6"/>
  <c r="H1564" i="6"/>
  <c r="B1565" i="6"/>
  <c r="C1565" i="6"/>
  <c r="D1565" i="6"/>
  <c r="E1565" i="6"/>
  <c r="F1565" i="6"/>
  <c r="G1565" i="6"/>
  <c r="H1565" i="6"/>
  <c r="B1566" i="6"/>
  <c r="C1566" i="6"/>
  <c r="D1566" i="6"/>
  <c r="E1566" i="6"/>
  <c r="F1566" i="6"/>
  <c r="G1566" i="6"/>
  <c r="H1566" i="6"/>
  <c r="B1567" i="6"/>
  <c r="C1567" i="6"/>
  <c r="D1567" i="6"/>
  <c r="E1567" i="6"/>
  <c r="F1567" i="6"/>
  <c r="G1567" i="6"/>
  <c r="H1567" i="6"/>
  <c r="B1568" i="6"/>
  <c r="C1568" i="6"/>
  <c r="D1568" i="6"/>
  <c r="E1568" i="6"/>
  <c r="F1568" i="6"/>
  <c r="G1568" i="6"/>
  <c r="H1568" i="6"/>
  <c r="B1569" i="6"/>
  <c r="C1569" i="6"/>
  <c r="D1569" i="6"/>
  <c r="E1569" i="6"/>
  <c r="F1569" i="6"/>
  <c r="G1569" i="6"/>
  <c r="H1569" i="6"/>
  <c r="B1570" i="6"/>
  <c r="C1570" i="6"/>
  <c r="D1570" i="6"/>
  <c r="E1570" i="6"/>
  <c r="F1570" i="6"/>
  <c r="G1570" i="6"/>
  <c r="H1570" i="6"/>
  <c r="B1571" i="6"/>
  <c r="C1571" i="6"/>
  <c r="D1571" i="6"/>
  <c r="E1571" i="6"/>
  <c r="F1571" i="6"/>
  <c r="G1571" i="6"/>
  <c r="H1571" i="6"/>
  <c r="B1572" i="6"/>
  <c r="C1572" i="6"/>
  <c r="D1572" i="6"/>
  <c r="E1572" i="6"/>
  <c r="F1572" i="6"/>
  <c r="G1572" i="6"/>
  <c r="H1572" i="6"/>
  <c r="B1573" i="6"/>
  <c r="C1573" i="6"/>
  <c r="D1573" i="6"/>
  <c r="E1573" i="6"/>
  <c r="F1573" i="6"/>
  <c r="G1573" i="6"/>
  <c r="H1573" i="6"/>
  <c r="B1574" i="6"/>
  <c r="C1574" i="6"/>
  <c r="D1574" i="6"/>
  <c r="E1574" i="6"/>
  <c r="F1574" i="6"/>
  <c r="G1574" i="6"/>
  <c r="H1574" i="6"/>
  <c r="B1575" i="6"/>
  <c r="C1575" i="6"/>
  <c r="D1575" i="6"/>
  <c r="E1575" i="6"/>
  <c r="F1575" i="6"/>
  <c r="G1575" i="6"/>
  <c r="H1575" i="6"/>
  <c r="B1576" i="6"/>
  <c r="C1576" i="6"/>
  <c r="D1576" i="6"/>
  <c r="E1576" i="6"/>
  <c r="F1576" i="6"/>
  <c r="G1576" i="6"/>
  <c r="H1576" i="6"/>
  <c r="B1577" i="6"/>
  <c r="C1577" i="6"/>
  <c r="D1577" i="6"/>
  <c r="E1577" i="6"/>
  <c r="F1577" i="6"/>
  <c r="G1577" i="6"/>
  <c r="H1577" i="6"/>
  <c r="B1578" i="6"/>
  <c r="C1578" i="6"/>
  <c r="D1578" i="6"/>
  <c r="E1578" i="6"/>
  <c r="F1578" i="6"/>
  <c r="G1578" i="6"/>
  <c r="H1578" i="6"/>
  <c r="B1579" i="6"/>
  <c r="C1579" i="6"/>
  <c r="D1579" i="6"/>
  <c r="E1579" i="6"/>
  <c r="F1579" i="6"/>
  <c r="G1579" i="6"/>
  <c r="H1579" i="6"/>
  <c r="B1580" i="6"/>
  <c r="C1580" i="6"/>
  <c r="D1580" i="6"/>
  <c r="E1580" i="6"/>
  <c r="F1580" i="6"/>
  <c r="G1580" i="6"/>
  <c r="H1580" i="6"/>
  <c r="B1581" i="6"/>
  <c r="C1581" i="6"/>
  <c r="D1581" i="6"/>
  <c r="E1581" i="6"/>
  <c r="F1581" i="6"/>
  <c r="G1581" i="6"/>
  <c r="H1581" i="6"/>
  <c r="B1582" i="6"/>
  <c r="C1582" i="6"/>
  <c r="D1582" i="6"/>
  <c r="E1582" i="6"/>
  <c r="F1582" i="6"/>
  <c r="G1582" i="6"/>
  <c r="H1582" i="6"/>
  <c r="B1583" i="6"/>
  <c r="C1583" i="6"/>
  <c r="D1583" i="6"/>
  <c r="E1583" i="6"/>
  <c r="F1583" i="6"/>
  <c r="G1583" i="6"/>
  <c r="H1583" i="6"/>
  <c r="B1584" i="6"/>
  <c r="C1584" i="6"/>
  <c r="D1584" i="6"/>
  <c r="E1584" i="6"/>
  <c r="F1584" i="6"/>
  <c r="G1584" i="6"/>
  <c r="H1584" i="6"/>
  <c r="B1585" i="6"/>
  <c r="C1585" i="6"/>
  <c r="D1585" i="6"/>
  <c r="E1585" i="6"/>
  <c r="F1585" i="6"/>
  <c r="G1585" i="6"/>
  <c r="H1585" i="6"/>
  <c r="B1586" i="6"/>
  <c r="C1586" i="6"/>
  <c r="D1586" i="6"/>
  <c r="E1586" i="6"/>
  <c r="F1586" i="6"/>
  <c r="G1586" i="6"/>
  <c r="H1586" i="6"/>
  <c r="B1587" i="6"/>
  <c r="C1587" i="6"/>
  <c r="D1587" i="6"/>
  <c r="E1587" i="6"/>
  <c r="F1587" i="6"/>
  <c r="G1587" i="6"/>
  <c r="H1587" i="6"/>
  <c r="B1588" i="6"/>
  <c r="C1588" i="6"/>
  <c r="D1588" i="6"/>
  <c r="E1588" i="6"/>
  <c r="F1588" i="6"/>
  <c r="G1588" i="6"/>
  <c r="H1588" i="6"/>
  <c r="B1589" i="6"/>
  <c r="C1589" i="6"/>
  <c r="D1589" i="6"/>
  <c r="E1589" i="6"/>
  <c r="F1589" i="6"/>
  <c r="G1589" i="6"/>
  <c r="H1589" i="6"/>
  <c r="B1590" i="6"/>
  <c r="C1590" i="6"/>
  <c r="D1590" i="6"/>
  <c r="E1590" i="6"/>
  <c r="F1590" i="6"/>
  <c r="G1590" i="6"/>
  <c r="H1590" i="6"/>
  <c r="B1591" i="6"/>
  <c r="C1591" i="6"/>
  <c r="D1591" i="6"/>
  <c r="E1591" i="6"/>
  <c r="F1591" i="6"/>
  <c r="G1591" i="6"/>
  <c r="H1591" i="6"/>
  <c r="B1592" i="6"/>
  <c r="C1592" i="6"/>
  <c r="D1592" i="6"/>
  <c r="E1592" i="6"/>
  <c r="F1592" i="6"/>
  <c r="G1592" i="6"/>
  <c r="H1592" i="6"/>
  <c r="B1593" i="6"/>
  <c r="C1593" i="6"/>
  <c r="D1593" i="6"/>
  <c r="E1593" i="6"/>
  <c r="F1593" i="6"/>
  <c r="G1593" i="6"/>
  <c r="H1593" i="6"/>
  <c r="B1594" i="6"/>
  <c r="C1594" i="6"/>
  <c r="D1594" i="6"/>
  <c r="E1594" i="6"/>
  <c r="F1594" i="6"/>
  <c r="G1594" i="6"/>
  <c r="H1594" i="6"/>
  <c r="B1595" i="6"/>
  <c r="C1595" i="6"/>
  <c r="D1595" i="6"/>
  <c r="E1595" i="6"/>
  <c r="F1595" i="6"/>
  <c r="G1595" i="6"/>
  <c r="H1595" i="6"/>
  <c r="B1596" i="6"/>
  <c r="C1596" i="6"/>
  <c r="D1596" i="6"/>
  <c r="E1596" i="6"/>
  <c r="F1596" i="6"/>
  <c r="G1596" i="6"/>
  <c r="H1596" i="6"/>
  <c r="B1597" i="6"/>
  <c r="C1597" i="6"/>
  <c r="D1597" i="6"/>
  <c r="E1597" i="6"/>
  <c r="F1597" i="6"/>
  <c r="G1597" i="6"/>
  <c r="H1597" i="6"/>
  <c r="B1598" i="6"/>
  <c r="C1598" i="6"/>
  <c r="D1598" i="6"/>
  <c r="E1598" i="6"/>
  <c r="F1598" i="6"/>
  <c r="G1598" i="6"/>
  <c r="H1598" i="6"/>
  <c r="B1599" i="6"/>
  <c r="C1599" i="6"/>
  <c r="D1599" i="6"/>
  <c r="E1599" i="6"/>
  <c r="F1599" i="6"/>
  <c r="G1599" i="6"/>
  <c r="H1599" i="6"/>
  <c r="B1600" i="6"/>
  <c r="C1600" i="6"/>
  <c r="D1600" i="6"/>
  <c r="E1600" i="6"/>
  <c r="F1600" i="6"/>
  <c r="G1600" i="6"/>
  <c r="H1600" i="6"/>
  <c r="B1601" i="6"/>
  <c r="C1601" i="6"/>
  <c r="D1601" i="6"/>
  <c r="E1601" i="6"/>
  <c r="F1601" i="6"/>
  <c r="G1601" i="6"/>
  <c r="H1601" i="6"/>
  <c r="B1602" i="6"/>
  <c r="C1602" i="6"/>
  <c r="D1602" i="6"/>
  <c r="E1602" i="6"/>
  <c r="F1602" i="6"/>
  <c r="G1602" i="6"/>
  <c r="H1602" i="6"/>
  <c r="B1603" i="6"/>
  <c r="C1603" i="6"/>
  <c r="D1603" i="6"/>
  <c r="E1603" i="6"/>
  <c r="F1603" i="6"/>
  <c r="G1603" i="6"/>
  <c r="H1603" i="6"/>
  <c r="B1604" i="6"/>
  <c r="C1604" i="6"/>
  <c r="D1604" i="6"/>
  <c r="E1604" i="6"/>
  <c r="F1604" i="6"/>
  <c r="G1604" i="6"/>
  <c r="H1604" i="6"/>
  <c r="B1605" i="6"/>
  <c r="C1605" i="6"/>
  <c r="D1605" i="6"/>
  <c r="E1605" i="6"/>
  <c r="F1605" i="6"/>
  <c r="G1605" i="6"/>
  <c r="H1605" i="6"/>
  <c r="B1606" i="6"/>
  <c r="C1606" i="6"/>
  <c r="D1606" i="6"/>
  <c r="E1606" i="6"/>
  <c r="F1606" i="6"/>
  <c r="G1606" i="6"/>
  <c r="H1606" i="6"/>
  <c r="B1607" i="6"/>
  <c r="C1607" i="6"/>
  <c r="D1607" i="6"/>
  <c r="E1607" i="6"/>
  <c r="F1607" i="6"/>
  <c r="G1607" i="6"/>
  <c r="H1607" i="6"/>
  <c r="B1608" i="6"/>
  <c r="C1608" i="6"/>
  <c r="D1608" i="6"/>
  <c r="E1608" i="6"/>
  <c r="F1608" i="6"/>
  <c r="G1608" i="6"/>
  <c r="H1608" i="6"/>
  <c r="B1609" i="6"/>
  <c r="C1609" i="6"/>
  <c r="D1609" i="6"/>
  <c r="E1609" i="6"/>
  <c r="F1609" i="6"/>
  <c r="G1609" i="6"/>
  <c r="H1609" i="6"/>
  <c r="B1610" i="6"/>
  <c r="C1610" i="6"/>
  <c r="D1610" i="6"/>
  <c r="E1610" i="6"/>
  <c r="F1610" i="6"/>
  <c r="G1610" i="6"/>
  <c r="H1610" i="6"/>
  <c r="B1611" i="6"/>
  <c r="C1611" i="6"/>
  <c r="D1611" i="6"/>
  <c r="E1611" i="6"/>
  <c r="F1611" i="6"/>
  <c r="G1611" i="6"/>
  <c r="H1611" i="6"/>
  <c r="B1612" i="6"/>
  <c r="C1612" i="6"/>
  <c r="D1612" i="6"/>
  <c r="E1612" i="6"/>
  <c r="F1612" i="6"/>
  <c r="G1612" i="6"/>
  <c r="H1612" i="6"/>
  <c r="B1613" i="6"/>
  <c r="C1613" i="6"/>
  <c r="D1613" i="6"/>
  <c r="E1613" i="6"/>
  <c r="F1613" i="6"/>
  <c r="G1613" i="6"/>
  <c r="H1613" i="6"/>
  <c r="B1614" i="6"/>
  <c r="C1614" i="6"/>
  <c r="D1614" i="6"/>
  <c r="E1614" i="6"/>
  <c r="F1614" i="6"/>
  <c r="G1614" i="6"/>
  <c r="H1614" i="6"/>
  <c r="B1615" i="6"/>
  <c r="C1615" i="6"/>
  <c r="D1615" i="6"/>
  <c r="E1615" i="6"/>
  <c r="F1615" i="6"/>
  <c r="G1615" i="6"/>
  <c r="H1615" i="6"/>
  <c r="B1616" i="6"/>
  <c r="C1616" i="6"/>
  <c r="D1616" i="6"/>
  <c r="E1616" i="6"/>
  <c r="F1616" i="6"/>
  <c r="G1616" i="6"/>
  <c r="H1616" i="6"/>
  <c r="B1617" i="6"/>
  <c r="C1617" i="6"/>
  <c r="D1617" i="6"/>
  <c r="E1617" i="6"/>
  <c r="F1617" i="6"/>
  <c r="G1617" i="6"/>
  <c r="H1617" i="6"/>
  <c r="B1618" i="6"/>
  <c r="C1618" i="6"/>
  <c r="D1618" i="6"/>
  <c r="E1618" i="6"/>
  <c r="F1618" i="6"/>
  <c r="G1618" i="6"/>
  <c r="H1618" i="6"/>
  <c r="B1619" i="6"/>
  <c r="C1619" i="6"/>
  <c r="D1619" i="6"/>
  <c r="E1619" i="6"/>
  <c r="F1619" i="6"/>
  <c r="G1619" i="6"/>
  <c r="H1619" i="6"/>
  <c r="B1620" i="6"/>
  <c r="C1620" i="6"/>
  <c r="D1620" i="6"/>
  <c r="E1620" i="6"/>
  <c r="F1620" i="6"/>
  <c r="G1620" i="6"/>
  <c r="H1620" i="6"/>
  <c r="B1621" i="6"/>
  <c r="C1621" i="6"/>
  <c r="D1621" i="6"/>
  <c r="E1621" i="6"/>
  <c r="F1621" i="6"/>
  <c r="G1621" i="6"/>
  <c r="H1621" i="6"/>
  <c r="B1622" i="6"/>
  <c r="C1622" i="6"/>
  <c r="D1622" i="6"/>
  <c r="E1622" i="6"/>
  <c r="F1622" i="6"/>
  <c r="G1622" i="6"/>
  <c r="H1622" i="6"/>
  <c r="B1623" i="6"/>
  <c r="C1623" i="6"/>
  <c r="D1623" i="6"/>
  <c r="E1623" i="6"/>
  <c r="F1623" i="6"/>
  <c r="G1623" i="6"/>
  <c r="H1623" i="6"/>
  <c r="B1624" i="6"/>
  <c r="C1624" i="6"/>
  <c r="D1624" i="6"/>
  <c r="E1624" i="6"/>
  <c r="F1624" i="6"/>
  <c r="G1624" i="6"/>
  <c r="H1624" i="6"/>
  <c r="B1625" i="6"/>
  <c r="C1625" i="6"/>
  <c r="D1625" i="6"/>
  <c r="E1625" i="6"/>
  <c r="F1625" i="6"/>
  <c r="G1625" i="6"/>
  <c r="H1625" i="6"/>
  <c r="B1626" i="6"/>
  <c r="C1626" i="6"/>
  <c r="D1626" i="6"/>
  <c r="E1626" i="6"/>
  <c r="F1626" i="6"/>
  <c r="G1626" i="6"/>
  <c r="H1626" i="6"/>
  <c r="B1627" i="6"/>
  <c r="C1627" i="6"/>
  <c r="D1627" i="6"/>
  <c r="E1627" i="6"/>
  <c r="F1627" i="6"/>
  <c r="G1627" i="6"/>
  <c r="H1627" i="6"/>
  <c r="B1628" i="6"/>
  <c r="C1628" i="6"/>
  <c r="D1628" i="6"/>
  <c r="E1628" i="6"/>
  <c r="F1628" i="6"/>
  <c r="G1628" i="6"/>
  <c r="H1628" i="6"/>
  <c r="B1629" i="6"/>
  <c r="C1629" i="6"/>
  <c r="D1629" i="6"/>
  <c r="E1629" i="6"/>
  <c r="F1629" i="6"/>
  <c r="G1629" i="6"/>
  <c r="H1629" i="6"/>
  <c r="B1630" i="6"/>
  <c r="C1630" i="6"/>
  <c r="D1630" i="6"/>
  <c r="E1630" i="6"/>
  <c r="F1630" i="6"/>
  <c r="G1630" i="6"/>
  <c r="H1630" i="6"/>
  <c r="B1631" i="6"/>
  <c r="C1631" i="6"/>
  <c r="D1631" i="6"/>
  <c r="E1631" i="6"/>
  <c r="F1631" i="6"/>
  <c r="G1631" i="6"/>
  <c r="H1631" i="6"/>
  <c r="B1632" i="6"/>
  <c r="C1632" i="6"/>
  <c r="D1632" i="6"/>
  <c r="E1632" i="6"/>
  <c r="F1632" i="6"/>
  <c r="G1632" i="6"/>
  <c r="H1632" i="6"/>
  <c r="B1633" i="6"/>
  <c r="C1633" i="6"/>
  <c r="D1633" i="6"/>
  <c r="E1633" i="6"/>
  <c r="F1633" i="6"/>
  <c r="G1633" i="6"/>
  <c r="H1633" i="6"/>
  <c r="B1634" i="6"/>
  <c r="C1634" i="6"/>
  <c r="D1634" i="6"/>
  <c r="E1634" i="6"/>
  <c r="F1634" i="6"/>
  <c r="G1634" i="6"/>
  <c r="H1634" i="6"/>
  <c r="B1635" i="6"/>
  <c r="C1635" i="6"/>
  <c r="D1635" i="6"/>
  <c r="E1635" i="6"/>
  <c r="F1635" i="6"/>
  <c r="G1635" i="6"/>
  <c r="H1635" i="6"/>
  <c r="B1636" i="6"/>
  <c r="C1636" i="6"/>
  <c r="D1636" i="6"/>
  <c r="E1636" i="6"/>
  <c r="F1636" i="6"/>
  <c r="G1636" i="6"/>
  <c r="H1636" i="6"/>
  <c r="B1637" i="6"/>
  <c r="C1637" i="6"/>
  <c r="D1637" i="6"/>
  <c r="E1637" i="6"/>
  <c r="F1637" i="6"/>
  <c r="G1637" i="6"/>
  <c r="H1637" i="6"/>
  <c r="B1638" i="6"/>
  <c r="C1638" i="6"/>
  <c r="D1638" i="6"/>
  <c r="E1638" i="6"/>
  <c r="F1638" i="6"/>
  <c r="G1638" i="6"/>
  <c r="H1638" i="6"/>
  <c r="B1639" i="6"/>
  <c r="C1639" i="6"/>
  <c r="D1639" i="6"/>
  <c r="E1639" i="6"/>
  <c r="F1639" i="6"/>
  <c r="G1639" i="6"/>
  <c r="H1639" i="6"/>
  <c r="B1640" i="6"/>
  <c r="C1640" i="6"/>
  <c r="D1640" i="6"/>
  <c r="E1640" i="6"/>
  <c r="F1640" i="6"/>
  <c r="G1640" i="6"/>
  <c r="H1640" i="6"/>
  <c r="B1641" i="6"/>
  <c r="C1641" i="6"/>
  <c r="D1641" i="6"/>
  <c r="E1641" i="6"/>
  <c r="F1641" i="6"/>
  <c r="G1641" i="6"/>
  <c r="H1641" i="6"/>
  <c r="B1642" i="6"/>
  <c r="C1642" i="6"/>
  <c r="D1642" i="6"/>
  <c r="E1642" i="6"/>
  <c r="F1642" i="6"/>
  <c r="G1642" i="6"/>
  <c r="H1642" i="6"/>
  <c r="B1643" i="6"/>
  <c r="C1643" i="6"/>
  <c r="D1643" i="6"/>
  <c r="E1643" i="6"/>
  <c r="F1643" i="6"/>
  <c r="G1643" i="6"/>
  <c r="H1643" i="6"/>
  <c r="B1644" i="6"/>
  <c r="C1644" i="6"/>
  <c r="D1644" i="6"/>
  <c r="E1644" i="6"/>
  <c r="F1644" i="6"/>
  <c r="G1644" i="6"/>
  <c r="H1644" i="6"/>
  <c r="B1645" i="6"/>
  <c r="C1645" i="6"/>
  <c r="D1645" i="6"/>
  <c r="E1645" i="6"/>
  <c r="F1645" i="6"/>
  <c r="G1645" i="6"/>
  <c r="H1645" i="6"/>
  <c r="B1646" i="6"/>
  <c r="C1646" i="6"/>
  <c r="D1646" i="6"/>
  <c r="E1646" i="6"/>
  <c r="F1646" i="6"/>
  <c r="G1646" i="6"/>
  <c r="H1646" i="6"/>
  <c r="B1647" i="6"/>
  <c r="C1647" i="6"/>
  <c r="D1647" i="6"/>
  <c r="E1647" i="6"/>
  <c r="F1647" i="6"/>
  <c r="G1647" i="6"/>
  <c r="H1647" i="6"/>
  <c r="B1648" i="6"/>
  <c r="C1648" i="6"/>
  <c r="D1648" i="6"/>
  <c r="E1648" i="6"/>
  <c r="F1648" i="6"/>
  <c r="G1648" i="6"/>
  <c r="H1648" i="6"/>
  <c r="B1649" i="6"/>
  <c r="C1649" i="6"/>
  <c r="D1649" i="6"/>
  <c r="E1649" i="6"/>
  <c r="F1649" i="6"/>
  <c r="G1649" i="6"/>
  <c r="H1649" i="6"/>
  <c r="B1650" i="6"/>
  <c r="C1650" i="6"/>
  <c r="D1650" i="6"/>
  <c r="E1650" i="6"/>
  <c r="F1650" i="6"/>
  <c r="G1650" i="6"/>
  <c r="H1650" i="6"/>
  <c r="B1651" i="6"/>
  <c r="C1651" i="6"/>
  <c r="D1651" i="6"/>
  <c r="E1651" i="6"/>
  <c r="F1651" i="6"/>
  <c r="G1651" i="6"/>
  <c r="H1651" i="6"/>
  <c r="B1652" i="6"/>
  <c r="C1652" i="6"/>
  <c r="D1652" i="6"/>
  <c r="E1652" i="6"/>
  <c r="F1652" i="6"/>
  <c r="G1652" i="6"/>
  <c r="H1652" i="6"/>
  <c r="B1653" i="6"/>
  <c r="C1653" i="6"/>
  <c r="D1653" i="6"/>
  <c r="E1653" i="6"/>
  <c r="F1653" i="6"/>
  <c r="G1653" i="6"/>
  <c r="H1653" i="6"/>
  <c r="B1654" i="6"/>
  <c r="C1654" i="6"/>
  <c r="D1654" i="6"/>
  <c r="E1654" i="6"/>
  <c r="F1654" i="6"/>
  <c r="G1654" i="6"/>
  <c r="H1654" i="6"/>
  <c r="B1655" i="6"/>
  <c r="C1655" i="6"/>
  <c r="D1655" i="6"/>
  <c r="E1655" i="6"/>
  <c r="F1655" i="6"/>
  <c r="G1655" i="6"/>
  <c r="H1655" i="6"/>
  <c r="B1656" i="6"/>
  <c r="C1656" i="6"/>
  <c r="D1656" i="6"/>
  <c r="E1656" i="6"/>
  <c r="F1656" i="6"/>
  <c r="G1656" i="6"/>
  <c r="H1656" i="6"/>
  <c r="B1657" i="6"/>
  <c r="C1657" i="6"/>
  <c r="D1657" i="6"/>
  <c r="E1657" i="6"/>
  <c r="F1657" i="6"/>
  <c r="G1657" i="6"/>
  <c r="H1657" i="6"/>
  <c r="B1658" i="6"/>
  <c r="C1658" i="6"/>
  <c r="D1658" i="6"/>
  <c r="E1658" i="6"/>
  <c r="F1658" i="6"/>
  <c r="G1658" i="6"/>
  <c r="H1658" i="6"/>
  <c r="B1659" i="6"/>
  <c r="C1659" i="6"/>
  <c r="D1659" i="6"/>
  <c r="E1659" i="6"/>
  <c r="F1659" i="6"/>
  <c r="G1659" i="6"/>
  <c r="H1659" i="6"/>
  <c r="B1660" i="6"/>
  <c r="C1660" i="6"/>
  <c r="D1660" i="6"/>
  <c r="E1660" i="6"/>
  <c r="F1660" i="6"/>
  <c r="G1660" i="6"/>
  <c r="H1660" i="6"/>
  <c r="B1661" i="6"/>
  <c r="C1661" i="6"/>
  <c r="D1661" i="6"/>
  <c r="E1661" i="6"/>
  <c r="F1661" i="6"/>
  <c r="G1661" i="6"/>
  <c r="H1661" i="6"/>
  <c r="B1662" i="6"/>
  <c r="C1662" i="6"/>
  <c r="D1662" i="6"/>
  <c r="E1662" i="6"/>
  <c r="F1662" i="6"/>
  <c r="G1662" i="6"/>
  <c r="H1662" i="6"/>
  <c r="B1663" i="6"/>
  <c r="C1663" i="6"/>
  <c r="D1663" i="6"/>
  <c r="E1663" i="6"/>
  <c r="F1663" i="6"/>
  <c r="G1663" i="6"/>
  <c r="H1663" i="6"/>
  <c r="B1664" i="6"/>
  <c r="C1664" i="6"/>
  <c r="D1664" i="6"/>
  <c r="E1664" i="6"/>
  <c r="F1664" i="6"/>
  <c r="G1664" i="6"/>
  <c r="H1664" i="6"/>
  <c r="B1665" i="6"/>
  <c r="C1665" i="6"/>
  <c r="D1665" i="6"/>
  <c r="E1665" i="6"/>
  <c r="F1665" i="6"/>
  <c r="G1665" i="6"/>
  <c r="H1665" i="6"/>
  <c r="B1666" i="6"/>
  <c r="C1666" i="6"/>
  <c r="D1666" i="6"/>
  <c r="E1666" i="6"/>
  <c r="F1666" i="6"/>
  <c r="G1666" i="6"/>
  <c r="H1666" i="6"/>
  <c r="B1667" i="6"/>
  <c r="C1667" i="6"/>
  <c r="D1667" i="6"/>
  <c r="E1667" i="6"/>
  <c r="F1667" i="6"/>
  <c r="G1667" i="6"/>
  <c r="H1667" i="6"/>
  <c r="B1668" i="6"/>
  <c r="C1668" i="6"/>
  <c r="D1668" i="6"/>
  <c r="E1668" i="6"/>
  <c r="F1668" i="6"/>
  <c r="G1668" i="6"/>
  <c r="H1668" i="6"/>
  <c r="B1669" i="6"/>
  <c r="C1669" i="6"/>
  <c r="D1669" i="6"/>
  <c r="E1669" i="6"/>
  <c r="F1669" i="6"/>
  <c r="G1669" i="6"/>
  <c r="H1669" i="6"/>
  <c r="B1670" i="6"/>
  <c r="C1670" i="6"/>
  <c r="D1670" i="6"/>
  <c r="E1670" i="6"/>
  <c r="F1670" i="6"/>
  <c r="G1670" i="6"/>
  <c r="H1670" i="6"/>
  <c r="B1671" i="6"/>
  <c r="C1671" i="6"/>
  <c r="D1671" i="6"/>
  <c r="E1671" i="6"/>
  <c r="F1671" i="6"/>
  <c r="G1671" i="6"/>
  <c r="H1671" i="6"/>
  <c r="B1672" i="6"/>
  <c r="C1672" i="6"/>
  <c r="D1672" i="6"/>
  <c r="E1672" i="6"/>
  <c r="F1672" i="6"/>
  <c r="G1672" i="6"/>
  <c r="H1672" i="6"/>
  <c r="B1673" i="6"/>
  <c r="C1673" i="6"/>
  <c r="D1673" i="6"/>
  <c r="E1673" i="6"/>
  <c r="F1673" i="6"/>
  <c r="G1673" i="6"/>
  <c r="H1673" i="6"/>
  <c r="B1674" i="6"/>
  <c r="C1674" i="6"/>
  <c r="D1674" i="6"/>
  <c r="E1674" i="6"/>
  <c r="F1674" i="6"/>
  <c r="G1674" i="6"/>
  <c r="H1674" i="6"/>
  <c r="B1675" i="6"/>
  <c r="C1675" i="6"/>
  <c r="D1675" i="6"/>
  <c r="E1675" i="6"/>
  <c r="F1675" i="6"/>
  <c r="G1675" i="6"/>
  <c r="H1675" i="6"/>
  <c r="B1676" i="6"/>
  <c r="C1676" i="6"/>
  <c r="D1676" i="6"/>
  <c r="E1676" i="6"/>
  <c r="F1676" i="6"/>
  <c r="G1676" i="6"/>
  <c r="H1676" i="6"/>
  <c r="B1677" i="6"/>
  <c r="C1677" i="6"/>
  <c r="D1677" i="6"/>
  <c r="E1677" i="6"/>
  <c r="F1677" i="6"/>
  <c r="G1677" i="6"/>
  <c r="H1677" i="6"/>
  <c r="B1678" i="6"/>
  <c r="C1678" i="6"/>
  <c r="D1678" i="6"/>
  <c r="E1678" i="6"/>
  <c r="F1678" i="6"/>
  <c r="G1678" i="6"/>
  <c r="H1678" i="6"/>
  <c r="B1679" i="6"/>
  <c r="C1679" i="6"/>
  <c r="D1679" i="6"/>
  <c r="E1679" i="6"/>
  <c r="F1679" i="6"/>
  <c r="G1679" i="6"/>
  <c r="H1679" i="6"/>
  <c r="B1680" i="6"/>
  <c r="C1680" i="6"/>
  <c r="D1680" i="6"/>
  <c r="E1680" i="6"/>
  <c r="F1680" i="6"/>
  <c r="G1680" i="6"/>
  <c r="H1680" i="6"/>
  <c r="B1681" i="6"/>
  <c r="C1681" i="6"/>
  <c r="D1681" i="6"/>
  <c r="E1681" i="6"/>
  <c r="F1681" i="6"/>
  <c r="G1681" i="6"/>
  <c r="H1681" i="6"/>
  <c r="B1682" i="6"/>
  <c r="C1682" i="6"/>
  <c r="D1682" i="6"/>
  <c r="E1682" i="6"/>
  <c r="F1682" i="6"/>
  <c r="G1682" i="6"/>
  <c r="H1682" i="6"/>
  <c r="B1683" i="6"/>
  <c r="C1683" i="6"/>
  <c r="D1683" i="6"/>
  <c r="E1683" i="6"/>
  <c r="F1683" i="6"/>
  <c r="G1683" i="6"/>
  <c r="H1683" i="6"/>
  <c r="B1684" i="6"/>
  <c r="C1684" i="6"/>
  <c r="D1684" i="6"/>
  <c r="E1684" i="6"/>
  <c r="F1684" i="6"/>
  <c r="G1684" i="6"/>
  <c r="H1684" i="6"/>
  <c r="B1685" i="6"/>
  <c r="C1685" i="6"/>
  <c r="D1685" i="6"/>
  <c r="E1685" i="6"/>
  <c r="F1685" i="6"/>
  <c r="G1685" i="6"/>
  <c r="H1685" i="6"/>
  <c r="B1686" i="6"/>
  <c r="C1686" i="6"/>
  <c r="D1686" i="6"/>
  <c r="E1686" i="6"/>
  <c r="F1686" i="6"/>
  <c r="G1686" i="6"/>
  <c r="H1686" i="6"/>
  <c r="B1687" i="6"/>
  <c r="C1687" i="6"/>
  <c r="D1687" i="6"/>
  <c r="E1687" i="6"/>
  <c r="F1687" i="6"/>
  <c r="G1687" i="6"/>
  <c r="H1687" i="6"/>
  <c r="B1688" i="6"/>
  <c r="C1688" i="6"/>
  <c r="D1688" i="6"/>
  <c r="E1688" i="6"/>
  <c r="F1688" i="6"/>
  <c r="G1688" i="6"/>
  <c r="H1688" i="6"/>
  <c r="B1689" i="6"/>
  <c r="C1689" i="6"/>
  <c r="D1689" i="6"/>
  <c r="E1689" i="6"/>
  <c r="F1689" i="6"/>
  <c r="G1689" i="6"/>
  <c r="H1689" i="6"/>
  <c r="B1690" i="6"/>
  <c r="C1690" i="6"/>
  <c r="D1690" i="6"/>
  <c r="E1690" i="6"/>
  <c r="F1690" i="6"/>
  <c r="G1690" i="6"/>
  <c r="H1690" i="6"/>
  <c r="B1691" i="6"/>
  <c r="C1691" i="6"/>
  <c r="D1691" i="6"/>
  <c r="E1691" i="6"/>
  <c r="F1691" i="6"/>
  <c r="G1691" i="6"/>
  <c r="H1691" i="6"/>
  <c r="B1692" i="6"/>
  <c r="C1692" i="6"/>
  <c r="D1692" i="6"/>
  <c r="E1692" i="6"/>
  <c r="F1692" i="6"/>
  <c r="G1692" i="6"/>
  <c r="H1692" i="6"/>
  <c r="B1693" i="6"/>
  <c r="C1693" i="6"/>
  <c r="D1693" i="6"/>
  <c r="E1693" i="6"/>
  <c r="F1693" i="6"/>
  <c r="G1693" i="6"/>
  <c r="H1693" i="6"/>
  <c r="B1694" i="6"/>
  <c r="C1694" i="6"/>
  <c r="D1694" i="6"/>
  <c r="E1694" i="6"/>
  <c r="F1694" i="6"/>
  <c r="G1694" i="6"/>
  <c r="H1694" i="6"/>
  <c r="B1695" i="6"/>
  <c r="C1695" i="6"/>
  <c r="D1695" i="6"/>
  <c r="E1695" i="6"/>
  <c r="F1695" i="6"/>
  <c r="G1695" i="6"/>
  <c r="H1695" i="6"/>
  <c r="B1696" i="6"/>
  <c r="C1696" i="6"/>
  <c r="D1696" i="6"/>
  <c r="E1696" i="6"/>
  <c r="F1696" i="6"/>
  <c r="G1696" i="6"/>
  <c r="H1696" i="6"/>
  <c r="B1697" i="6"/>
  <c r="C1697" i="6"/>
  <c r="D1697" i="6"/>
  <c r="E1697" i="6"/>
  <c r="F1697" i="6"/>
  <c r="G1697" i="6"/>
  <c r="H1697" i="6"/>
  <c r="B1698" i="6"/>
  <c r="C1698" i="6"/>
  <c r="D1698" i="6"/>
  <c r="E1698" i="6"/>
  <c r="F1698" i="6"/>
  <c r="G1698" i="6"/>
  <c r="H1698" i="6"/>
  <c r="B1699" i="6"/>
  <c r="C1699" i="6"/>
  <c r="D1699" i="6"/>
  <c r="E1699" i="6"/>
  <c r="F1699" i="6"/>
  <c r="G1699" i="6"/>
  <c r="H1699" i="6"/>
  <c r="B1700" i="6"/>
  <c r="C1700" i="6"/>
  <c r="D1700" i="6"/>
  <c r="E1700" i="6"/>
  <c r="F1700" i="6"/>
  <c r="G1700" i="6"/>
  <c r="H1700" i="6"/>
  <c r="B1701" i="6"/>
  <c r="C1701" i="6"/>
  <c r="D1701" i="6"/>
  <c r="E1701" i="6"/>
  <c r="F1701" i="6"/>
  <c r="G1701" i="6"/>
  <c r="H1701" i="6"/>
  <c r="B1702" i="6"/>
  <c r="C1702" i="6"/>
  <c r="D1702" i="6"/>
  <c r="E1702" i="6"/>
  <c r="F1702" i="6"/>
  <c r="G1702" i="6"/>
  <c r="H1702" i="6"/>
  <c r="B1703" i="6"/>
  <c r="C1703" i="6"/>
  <c r="D1703" i="6"/>
  <c r="E1703" i="6"/>
  <c r="F1703" i="6"/>
  <c r="G1703" i="6"/>
  <c r="H1703" i="6"/>
  <c r="B1704" i="6"/>
  <c r="C1704" i="6"/>
  <c r="D1704" i="6"/>
  <c r="E1704" i="6"/>
  <c r="F1704" i="6"/>
  <c r="G1704" i="6"/>
  <c r="H1704" i="6"/>
  <c r="B1705" i="6"/>
  <c r="C1705" i="6"/>
  <c r="D1705" i="6"/>
  <c r="E1705" i="6"/>
  <c r="F1705" i="6"/>
  <c r="G1705" i="6"/>
  <c r="H1705" i="6"/>
  <c r="B1706" i="6"/>
  <c r="C1706" i="6"/>
  <c r="D1706" i="6"/>
  <c r="E1706" i="6"/>
  <c r="F1706" i="6"/>
  <c r="G1706" i="6"/>
  <c r="H1706" i="6"/>
  <c r="B1707" i="6"/>
  <c r="C1707" i="6"/>
  <c r="D1707" i="6"/>
  <c r="E1707" i="6"/>
  <c r="F1707" i="6"/>
  <c r="G1707" i="6"/>
  <c r="H1707" i="6"/>
  <c r="B1708" i="6"/>
  <c r="C1708" i="6"/>
  <c r="D1708" i="6"/>
  <c r="E1708" i="6"/>
  <c r="F1708" i="6"/>
  <c r="G1708" i="6"/>
  <c r="H1708" i="6"/>
  <c r="B1709" i="6"/>
  <c r="C1709" i="6"/>
  <c r="D1709" i="6"/>
  <c r="E1709" i="6"/>
  <c r="F1709" i="6"/>
  <c r="G1709" i="6"/>
  <c r="H1709" i="6"/>
  <c r="B1710" i="6"/>
  <c r="C1710" i="6"/>
  <c r="D1710" i="6"/>
  <c r="E1710" i="6"/>
  <c r="F1710" i="6"/>
  <c r="G1710" i="6"/>
  <c r="H1710" i="6"/>
  <c r="B1711" i="6"/>
  <c r="C1711" i="6"/>
  <c r="D1711" i="6"/>
  <c r="E1711" i="6"/>
  <c r="F1711" i="6"/>
  <c r="G1711" i="6"/>
  <c r="H1711" i="6"/>
  <c r="B1712" i="6"/>
  <c r="C1712" i="6"/>
  <c r="D1712" i="6"/>
  <c r="E1712" i="6"/>
  <c r="F1712" i="6"/>
  <c r="G1712" i="6"/>
  <c r="H1712" i="6"/>
  <c r="B1713" i="6"/>
  <c r="C1713" i="6"/>
  <c r="D1713" i="6"/>
  <c r="E1713" i="6"/>
  <c r="F1713" i="6"/>
  <c r="G1713" i="6"/>
  <c r="H1713" i="6"/>
  <c r="B1714" i="6"/>
  <c r="C1714" i="6"/>
  <c r="D1714" i="6"/>
  <c r="E1714" i="6"/>
  <c r="F1714" i="6"/>
  <c r="G1714" i="6"/>
  <c r="H1714" i="6"/>
  <c r="B1715" i="6"/>
  <c r="C1715" i="6"/>
  <c r="D1715" i="6"/>
  <c r="E1715" i="6"/>
  <c r="F1715" i="6"/>
  <c r="G1715" i="6"/>
  <c r="H1715" i="6"/>
  <c r="B1716" i="6"/>
  <c r="C1716" i="6"/>
  <c r="D1716" i="6"/>
  <c r="E1716" i="6"/>
  <c r="F1716" i="6"/>
  <c r="G1716" i="6"/>
  <c r="H1716" i="6"/>
  <c r="B1717" i="6"/>
  <c r="C1717" i="6"/>
  <c r="D1717" i="6"/>
  <c r="E1717" i="6"/>
  <c r="F1717" i="6"/>
  <c r="G1717" i="6"/>
  <c r="H1717" i="6"/>
  <c r="B1718" i="6"/>
  <c r="C1718" i="6"/>
  <c r="D1718" i="6"/>
  <c r="E1718" i="6"/>
  <c r="F1718" i="6"/>
  <c r="G1718" i="6"/>
  <c r="H1718" i="6"/>
  <c r="B1719" i="6"/>
  <c r="C1719" i="6"/>
  <c r="D1719" i="6"/>
  <c r="E1719" i="6"/>
  <c r="F1719" i="6"/>
  <c r="G1719" i="6"/>
  <c r="H1719" i="6"/>
  <c r="B1720" i="6"/>
  <c r="C1720" i="6"/>
  <c r="D1720" i="6"/>
  <c r="E1720" i="6"/>
  <c r="F1720" i="6"/>
  <c r="G1720" i="6"/>
  <c r="H1720" i="6"/>
  <c r="B1721" i="6"/>
  <c r="C1721" i="6"/>
  <c r="D1721" i="6"/>
  <c r="E1721" i="6"/>
  <c r="F1721" i="6"/>
  <c r="G1721" i="6"/>
  <c r="H1721" i="6"/>
  <c r="B1722" i="6"/>
  <c r="C1722" i="6"/>
  <c r="D1722" i="6"/>
  <c r="E1722" i="6"/>
  <c r="F1722" i="6"/>
  <c r="G1722" i="6"/>
  <c r="H1722" i="6"/>
  <c r="B1723" i="6"/>
  <c r="C1723" i="6"/>
  <c r="D1723" i="6"/>
  <c r="E1723" i="6"/>
  <c r="F1723" i="6"/>
  <c r="G1723" i="6"/>
  <c r="H1723" i="6"/>
  <c r="B1724" i="6"/>
  <c r="C1724" i="6"/>
  <c r="D1724" i="6"/>
  <c r="E1724" i="6"/>
  <c r="F1724" i="6"/>
  <c r="G1724" i="6"/>
  <c r="H1724" i="6"/>
  <c r="B1725" i="6"/>
  <c r="C1725" i="6"/>
  <c r="D1725" i="6"/>
  <c r="E1725" i="6"/>
  <c r="F1725" i="6"/>
  <c r="G1725" i="6"/>
  <c r="H1725" i="6"/>
  <c r="B1726" i="6"/>
  <c r="C1726" i="6"/>
  <c r="D1726" i="6"/>
  <c r="E1726" i="6"/>
  <c r="F1726" i="6"/>
  <c r="G1726" i="6"/>
  <c r="H1726" i="6"/>
  <c r="B1727" i="6"/>
  <c r="C1727" i="6"/>
  <c r="D1727" i="6"/>
  <c r="E1727" i="6"/>
  <c r="F1727" i="6"/>
  <c r="G1727" i="6"/>
  <c r="H1727" i="6"/>
  <c r="B1728" i="6"/>
  <c r="C1728" i="6"/>
  <c r="D1728" i="6"/>
  <c r="E1728" i="6"/>
  <c r="F1728" i="6"/>
  <c r="G1728" i="6"/>
  <c r="H1728" i="6"/>
  <c r="B1729" i="6"/>
  <c r="C1729" i="6"/>
  <c r="D1729" i="6"/>
  <c r="E1729" i="6"/>
  <c r="F1729" i="6"/>
  <c r="G1729" i="6"/>
  <c r="H1729" i="6"/>
  <c r="B1730" i="6"/>
  <c r="C1730" i="6"/>
  <c r="D1730" i="6"/>
  <c r="E1730" i="6"/>
  <c r="F1730" i="6"/>
  <c r="G1730" i="6"/>
  <c r="H1730" i="6"/>
  <c r="B1731" i="6"/>
  <c r="C1731" i="6"/>
  <c r="D1731" i="6"/>
  <c r="E1731" i="6"/>
  <c r="F1731" i="6"/>
  <c r="G1731" i="6"/>
  <c r="H1731" i="6"/>
  <c r="B1732" i="6"/>
  <c r="C1732" i="6"/>
  <c r="D1732" i="6"/>
  <c r="E1732" i="6"/>
  <c r="F1732" i="6"/>
  <c r="G1732" i="6"/>
  <c r="H1732" i="6"/>
  <c r="B1733" i="6"/>
  <c r="C1733" i="6"/>
  <c r="D1733" i="6"/>
  <c r="E1733" i="6"/>
  <c r="F1733" i="6"/>
  <c r="G1733" i="6"/>
  <c r="H1733" i="6"/>
  <c r="B1734" i="6"/>
  <c r="C1734" i="6"/>
  <c r="D1734" i="6"/>
  <c r="E1734" i="6"/>
  <c r="F1734" i="6"/>
  <c r="G1734" i="6"/>
  <c r="H1734" i="6"/>
  <c r="B1735" i="6"/>
  <c r="C1735" i="6"/>
  <c r="D1735" i="6"/>
  <c r="E1735" i="6"/>
  <c r="F1735" i="6"/>
  <c r="G1735" i="6"/>
  <c r="H1735" i="6"/>
  <c r="B1736" i="6"/>
  <c r="C1736" i="6"/>
  <c r="D1736" i="6"/>
  <c r="E1736" i="6"/>
  <c r="F1736" i="6"/>
  <c r="G1736" i="6"/>
  <c r="H1736" i="6"/>
  <c r="B1737" i="6"/>
  <c r="C1737" i="6"/>
  <c r="D1737" i="6"/>
  <c r="E1737" i="6"/>
  <c r="F1737" i="6"/>
  <c r="G1737" i="6"/>
  <c r="H1737" i="6"/>
  <c r="B1738" i="6"/>
  <c r="C1738" i="6"/>
  <c r="D1738" i="6"/>
  <c r="E1738" i="6"/>
  <c r="F1738" i="6"/>
  <c r="G1738" i="6"/>
  <c r="H1738" i="6"/>
  <c r="B1739" i="6"/>
  <c r="C1739" i="6"/>
  <c r="D1739" i="6"/>
  <c r="E1739" i="6"/>
  <c r="F1739" i="6"/>
  <c r="G1739" i="6"/>
  <c r="H1739" i="6"/>
  <c r="B1740" i="6"/>
  <c r="C1740" i="6"/>
  <c r="D1740" i="6"/>
  <c r="E1740" i="6"/>
  <c r="F1740" i="6"/>
  <c r="G1740" i="6"/>
  <c r="H1740" i="6"/>
  <c r="B1741" i="6"/>
  <c r="C1741" i="6"/>
  <c r="D1741" i="6"/>
  <c r="E1741" i="6"/>
  <c r="F1741" i="6"/>
  <c r="G1741" i="6"/>
  <c r="H1741" i="6"/>
  <c r="B1742" i="6"/>
  <c r="C1742" i="6"/>
  <c r="D1742" i="6"/>
  <c r="E1742" i="6"/>
  <c r="F1742" i="6"/>
  <c r="G1742" i="6"/>
  <c r="H1742" i="6"/>
  <c r="B1743" i="6"/>
  <c r="C1743" i="6"/>
  <c r="D1743" i="6"/>
  <c r="E1743" i="6"/>
  <c r="F1743" i="6"/>
  <c r="G1743" i="6"/>
  <c r="H1743" i="6"/>
  <c r="B1744" i="6"/>
  <c r="C1744" i="6"/>
  <c r="D1744" i="6"/>
  <c r="E1744" i="6"/>
  <c r="F1744" i="6"/>
  <c r="G1744" i="6"/>
  <c r="H1744" i="6"/>
  <c r="B1745" i="6"/>
  <c r="C1745" i="6"/>
  <c r="D1745" i="6"/>
  <c r="E1745" i="6"/>
  <c r="F1745" i="6"/>
  <c r="G1745" i="6"/>
  <c r="H1745" i="6"/>
  <c r="B1746" i="6"/>
  <c r="C1746" i="6"/>
  <c r="D1746" i="6"/>
  <c r="E1746" i="6"/>
  <c r="F1746" i="6"/>
  <c r="G1746" i="6"/>
  <c r="H1746" i="6"/>
  <c r="B1747" i="6"/>
  <c r="C1747" i="6"/>
  <c r="D1747" i="6"/>
  <c r="E1747" i="6"/>
  <c r="F1747" i="6"/>
  <c r="G1747" i="6"/>
  <c r="H1747" i="6"/>
  <c r="B1748" i="6"/>
  <c r="C1748" i="6"/>
  <c r="D1748" i="6"/>
  <c r="E1748" i="6"/>
  <c r="F1748" i="6"/>
  <c r="G1748" i="6"/>
  <c r="H1748" i="6"/>
  <c r="B1749" i="6"/>
  <c r="C1749" i="6"/>
  <c r="D1749" i="6"/>
  <c r="E1749" i="6"/>
  <c r="F1749" i="6"/>
  <c r="G1749" i="6"/>
  <c r="H1749" i="6"/>
  <c r="B1750" i="6"/>
  <c r="C1750" i="6"/>
  <c r="D1750" i="6"/>
  <c r="E1750" i="6"/>
  <c r="F1750" i="6"/>
  <c r="G1750" i="6"/>
  <c r="H1750" i="6"/>
  <c r="B1751" i="6"/>
  <c r="C1751" i="6"/>
  <c r="D1751" i="6"/>
  <c r="E1751" i="6"/>
  <c r="F1751" i="6"/>
  <c r="G1751" i="6"/>
  <c r="H1751" i="6"/>
  <c r="B1752" i="6"/>
  <c r="C1752" i="6"/>
  <c r="D1752" i="6"/>
  <c r="E1752" i="6"/>
  <c r="F1752" i="6"/>
  <c r="G1752" i="6"/>
  <c r="H1752" i="6"/>
  <c r="B1753" i="6"/>
  <c r="C1753" i="6"/>
  <c r="D1753" i="6"/>
  <c r="E1753" i="6"/>
  <c r="F1753" i="6"/>
  <c r="G1753" i="6"/>
  <c r="H1753" i="6"/>
  <c r="B1754" i="6"/>
  <c r="C1754" i="6"/>
  <c r="D1754" i="6"/>
  <c r="E1754" i="6"/>
  <c r="F1754" i="6"/>
  <c r="G1754" i="6"/>
  <c r="H1754" i="6"/>
  <c r="B1755" i="6"/>
  <c r="C1755" i="6"/>
  <c r="D1755" i="6"/>
  <c r="E1755" i="6"/>
  <c r="F1755" i="6"/>
  <c r="G1755" i="6"/>
  <c r="H1755" i="6"/>
  <c r="B1756" i="6"/>
  <c r="C1756" i="6"/>
  <c r="D1756" i="6"/>
  <c r="E1756" i="6"/>
  <c r="F1756" i="6"/>
  <c r="G1756" i="6"/>
  <c r="H1756" i="6"/>
  <c r="B1757" i="6"/>
  <c r="C1757" i="6"/>
  <c r="D1757" i="6"/>
  <c r="E1757" i="6"/>
  <c r="F1757" i="6"/>
  <c r="G1757" i="6"/>
  <c r="H1757" i="6"/>
  <c r="B1758" i="6"/>
  <c r="C1758" i="6"/>
  <c r="D1758" i="6"/>
  <c r="E1758" i="6"/>
  <c r="F1758" i="6"/>
  <c r="G1758" i="6"/>
  <c r="H1758" i="6"/>
  <c r="B1759" i="6"/>
  <c r="C1759" i="6"/>
  <c r="D1759" i="6"/>
  <c r="E1759" i="6"/>
  <c r="F1759" i="6"/>
  <c r="G1759" i="6"/>
  <c r="H1759" i="6"/>
  <c r="B1760" i="6"/>
  <c r="C1760" i="6"/>
  <c r="D1760" i="6"/>
  <c r="E1760" i="6"/>
  <c r="F1760" i="6"/>
  <c r="G1760" i="6"/>
  <c r="H1760" i="6"/>
  <c r="B1761" i="6"/>
  <c r="C1761" i="6"/>
  <c r="D1761" i="6"/>
  <c r="E1761" i="6"/>
  <c r="F1761" i="6"/>
  <c r="G1761" i="6"/>
  <c r="H1761" i="6"/>
  <c r="B1762" i="6"/>
  <c r="C1762" i="6"/>
  <c r="D1762" i="6"/>
  <c r="E1762" i="6"/>
  <c r="F1762" i="6"/>
  <c r="G1762" i="6"/>
  <c r="H1762" i="6"/>
  <c r="B1763" i="6"/>
  <c r="C1763" i="6"/>
  <c r="D1763" i="6"/>
  <c r="E1763" i="6"/>
  <c r="F1763" i="6"/>
  <c r="G1763" i="6"/>
  <c r="H1763" i="6"/>
  <c r="B1764" i="6"/>
  <c r="C1764" i="6"/>
  <c r="D1764" i="6"/>
  <c r="E1764" i="6"/>
  <c r="F1764" i="6"/>
  <c r="G1764" i="6"/>
  <c r="H1764" i="6"/>
  <c r="B1765" i="6"/>
  <c r="C1765" i="6"/>
  <c r="D1765" i="6"/>
  <c r="E1765" i="6"/>
  <c r="F1765" i="6"/>
  <c r="G1765" i="6"/>
  <c r="H1765" i="6"/>
  <c r="B1766" i="6"/>
  <c r="C1766" i="6"/>
  <c r="D1766" i="6"/>
  <c r="E1766" i="6"/>
  <c r="F1766" i="6"/>
  <c r="G1766" i="6"/>
  <c r="H1766" i="6"/>
  <c r="B1767" i="6"/>
  <c r="C1767" i="6"/>
  <c r="D1767" i="6"/>
  <c r="E1767" i="6"/>
  <c r="F1767" i="6"/>
  <c r="G1767" i="6"/>
  <c r="H1767" i="6"/>
  <c r="B1768" i="6"/>
  <c r="C1768" i="6"/>
  <c r="D1768" i="6"/>
  <c r="E1768" i="6"/>
  <c r="F1768" i="6"/>
  <c r="G1768" i="6"/>
  <c r="H1768" i="6"/>
  <c r="B1769" i="6"/>
  <c r="C1769" i="6"/>
  <c r="D1769" i="6"/>
  <c r="E1769" i="6"/>
  <c r="F1769" i="6"/>
  <c r="G1769" i="6"/>
  <c r="H1769" i="6"/>
  <c r="B1770" i="6"/>
  <c r="C1770" i="6"/>
  <c r="D1770" i="6"/>
  <c r="E1770" i="6"/>
  <c r="F1770" i="6"/>
  <c r="G1770" i="6"/>
  <c r="H1770" i="6"/>
  <c r="B1771" i="6"/>
  <c r="C1771" i="6"/>
  <c r="D1771" i="6"/>
  <c r="E1771" i="6"/>
  <c r="F1771" i="6"/>
  <c r="G1771" i="6"/>
  <c r="H1771" i="6"/>
  <c r="B1772" i="6"/>
  <c r="C1772" i="6"/>
  <c r="D1772" i="6"/>
  <c r="E1772" i="6"/>
  <c r="F1772" i="6"/>
  <c r="G1772" i="6"/>
  <c r="H1772" i="6"/>
  <c r="B1773" i="6"/>
  <c r="C1773" i="6"/>
  <c r="D1773" i="6"/>
  <c r="E1773" i="6"/>
  <c r="F1773" i="6"/>
  <c r="G1773" i="6"/>
  <c r="H1773" i="6"/>
  <c r="B1774" i="6"/>
  <c r="C1774" i="6"/>
  <c r="D1774" i="6"/>
  <c r="E1774" i="6"/>
  <c r="F1774" i="6"/>
  <c r="G1774" i="6"/>
  <c r="H1774" i="6"/>
  <c r="B1775" i="6"/>
  <c r="C1775" i="6"/>
  <c r="D1775" i="6"/>
  <c r="E1775" i="6"/>
  <c r="F1775" i="6"/>
  <c r="G1775" i="6"/>
  <c r="H1775" i="6"/>
  <c r="B1776" i="6"/>
  <c r="C1776" i="6"/>
  <c r="D1776" i="6"/>
  <c r="E1776" i="6"/>
  <c r="F1776" i="6"/>
  <c r="G1776" i="6"/>
  <c r="H1776" i="6"/>
  <c r="B1777" i="6"/>
  <c r="C1777" i="6"/>
  <c r="D1777" i="6"/>
  <c r="E1777" i="6"/>
  <c r="F1777" i="6"/>
  <c r="G1777" i="6"/>
  <c r="H1777" i="6"/>
  <c r="B1778" i="6"/>
  <c r="C1778" i="6"/>
  <c r="D1778" i="6"/>
  <c r="E1778" i="6"/>
  <c r="F1778" i="6"/>
  <c r="G1778" i="6"/>
  <c r="H1778" i="6"/>
  <c r="B1779" i="6"/>
  <c r="C1779" i="6"/>
  <c r="D1779" i="6"/>
  <c r="E1779" i="6"/>
  <c r="F1779" i="6"/>
  <c r="G1779" i="6"/>
  <c r="H1779" i="6"/>
  <c r="B1780" i="6"/>
  <c r="C1780" i="6"/>
  <c r="D1780" i="6"/>
  <c r="E1780" i="6"/>
  <c r="F1780" i="6"/>
  <c r="G1780" i="6"/>
  <c r="H1780" i="6"/>
  <c r="B1781" i="6"/>
  <c r="C1781" i="6"/>
  <c r="D1781" i="6"/>
  <c r="E1781" i="6"/>
  <c r="F1781" i="6"/>
  <c r="G1781" i="6"/>
  <c r="H1781" i="6"/>
  <c r="B1782" i="6"/>
  <c r="C1782" i="6"/>
  <c r="D1782" i="6"/>
  <c r="E1782" i="6"/>
  <c r="F1782" i="6"/>
  <c r="G1782" i="6"/>
  <c r="H1782" i="6"/>
  <c r="B1783" i="6"/>
  <c r="C1783" i="6"/>
  <c r="D1783" i="6"/>
  <c r="E1783" i="6"/>
  <c r="F1783" i="6"/>
  <c r="G1783" i="6"/>
  <c r="H1783" i="6"/>
  <c r="B1784" i="6"/>
  <c r="C1784" i="6"/>
  <c r="D1784" i="6"/>
  <c r="E1784" i="6"/>
  <c r="F1784" i="6"/>
  <c r="G1784" i="6"/>
  <c r="H1784" i="6"/>
  <c r="B1785" i="6"/>
  <c r="C1785" i="6"/>
  <c r="D1785" i="6"/>
  <c r="E1785" i="6"/>
  <c r="F1785" i="6"/>
  <c r="G1785" i="6"/>
  <c r="H1785" i="6"/>
  <c r="B1786" i="6"/>
  <c r="C1786" i="6"/>
  <c r="D1786" i="6"/>
  <c r="E1786" i="6"/>
  <c r="F1786" i="6"/>
  <c r="G1786" i="6"/>
  <c r="H1786" i="6"/>
  <c r="B1787" i="6"/>
  <c r="C1787" i="6"/>
  <c r="D1787" i="6"/>
  <c r="E1787" i="6"/>
  <c r="F1787" i="6"/>
  <c r="G1787" i="6"/>
  <c r="H1787" i="6"/>
  <c r="B1788" i="6"/>
  <c r="C1788" i="6"/>
  <c r="D1788" i="6"/>
  <c r="E1788" i="6"/>
  <c r="F1788" i="6"/>
  <c r="G1788" i="6"/>
  <c r="H1788" i="6"/>
  <c r="B1789" i="6"/>
  <c r="C1789" i="6"/>
  <c r="D1789" i="6"/>
  <c r="E1789" i="6"/>
  <c r="F1789" i="6"/>
  <c r="G1789" i="6"/>
  <c r="H1789" i="6"/>
  <c r="B1790" i="6"/>
  <c r="C1790" i="6"/>
  <c r="D1790" i="6"/>
  <c r="E1790" i="6"/>
  <c r="F1790" i="6"/>
  <c r="G1790" i="6"/>
  <c r="H1790" i="6"/>
  <c r="B1791" i="6"/>
  <c r="C1791" i="6"/>
  <c r="D1791" i="6"/>
  <c r="E1791" i="6"/>
  <c r="F1791" i="6"/>
  <c r="G1791" i="6"/>
  <c r="H1791" i="6"/>
  <c r="B1792" i="6"/>
  <c r="C1792" i="6"/>
  <c r="D1792" i="6"/>
  <c r="E1792" i="6"/>
  <c r="F1792" i="6"/>
  <c r="G1792" i="6"/>
  <c r="H1792" i="6"/>
  <c r="B1793" i="6"/>
  <c r="C1793" i="6"/>
  <c r="D1793" i="6"/>
  <c r="E1793" i="6"/>
  <c r="F1793" i="6"/>
  <c r="G1793" i="6"/>
  <c r="H1793" i="6"/>
  <c r="B1794" i="6"/>
  <c r="C1794" i="6"/>
  <c r="D1794" i="6"/>
  <c r="E1794" i="6"/>
  <c r="F1794" i="6"/>
  <c r="G1794" i="6"/>
  <c r="H1794" i="6"/>
  <c r="B1795" i="6"/>
  <c r="C1795" i="6"/>
  <c r="D1795" i="6"/>
  <c r="E1795" i="6"/>
  <c r="F1795" i="6"/>
  <c r="G1795" i="6"/>
  <c r="H1795" i="6"/>
  <c r="B1796" i="6"/>
  <c r="C1796" i="6"/>
  <c r="D1796" i="6"/>
  <c r="E1796" i="6"/>
  <c r="F1796" i="6"/>
  <c r="G1796" i="6"/>
  <c r="H1796" i="6"/>
  <c r="B1797" i="6"/>
  <c r="C1797" i="6"/>
  <c r="D1797" i="6"/>
  <c r="E1797" i="6"/>
  <c r="F1797" i="6"/>
  <c r="G1797" i="6"/>
  <c r="H1797" i="6"/>
  <c r="B1798" i="6"/>
  <c r="C1798" i="6"/>
  <c r="D1798" i="6"/>
  <c r="E1798" i="6"/>
  <c r="F1798" i="6"/>
  <c r="G1798" i="6"/>
  <c r="H1798" i="6"/>
  <c r="B1799" i="6"/>
  <c r="C1799" i="6"/>
  <c r="D1799" i="6"/>
  <c r="E1799" i="6"/>
  <c r="F1799" i="6"/>
  <c r="G1799" i="6"/>
  <c r="H1799" i="6"/>
  <c r="B1800" i="6"/>
  <c r="C1800" i="6"/>
  <c r="D1800" i="6"/>
  <c r="E1800" i="6"/>
  <c r="F1800" i="6"/>
  <c r="G1800" i="6"/>
  <c r="H1800" i="6"/>
  <c r="B1801" i="6"/>
  <c r="C1801" i="6"/>
  <c r="D1801" i="6"/>
  <c r="E1801" i="6"/>
  <c r="F1801" i="6"/>
  <c r="G1801" i="6"/>
  <c r="H1801" i="6"/>
  <c r="B1802" i="6"/>
  <c r="C1802" i="6"/>
  <c r="D1802" i="6"/>
  <c r="E1802" i="6"/>
  <c r="F1802" i="6"/>
  <c r="G1802" i="6"/>
  <c r="H1802" i="6"/>
  <c r="B1803" i="6"/>
  <c r="C1803" i="6"/>
  <c r="D1803" i="6"/>
  <c r="E1803" i="6"/>
  <c r="F1803" i="6"/>
  <c r="G1803" i="6"/>
  <c r="H1803" i="6"/>
  <c r="B1804" i="6"/>
  <c r="C1804" i="6"/>
  <c r="D1804" i="6"/>
  <c r="E1804" i="6"/>
  <c r="F1804" i="6"/>
  <c r="G1804" i="6"/>
  <c r="H1804" i="6"/>
  <c r="B1805" i="6"/>
  <c r="C1805" i="6"/>
  <c r="D1805" i="6"/>
  <c r="E1805" i="6"/>
  <c r="F1805" i="6"/>
  <c r="G1805" i="6"/>
  <c r="H1805" i="6"/>
  <c r="B1806" i="6"/>
  <c r="C1806" i="6"/>
  <c r="D1806" i="6"/>
  <c r="E1806" i="6"/>
  <c r="F1806" i="6"/>
  <c r="G1806" i="6"/>
  <c r="H1806" i="6"/>
  <c r="B1807" i="6"/>
  <c r="C1807" i="6"/>
  <c r="D1807" i="6"/>
  <c r="E1807" i="6"/>
  <c r="F1807" i="6"/>
  <c r="G1807" i="6"/>
  <c r="H1807" i="6"/>
  <c r="B1808" i="6"/>
  <c r="C1808" i="6"/>
  <c r="D1808" i="6"/>
  <c r="E1808" i="6"/>
  <c r="F1808" i="6"/>
  <c r="G1808" i="6"/>
  <c r="H1808" i="6"/>
  <c r="B1809" i="6"/>
  <c r="C1809" i="6"/>
  <c r="D1809" i="6"/>
  <c r="E1809" i="6"/>
  <c r="F1809" i="6"/>
  <c r="G1809" i="6"/>
  <c r="H1809" i="6"/>
  <c r="B1810" i="6"/>
  <c r="C1810" i="6"/>
  <c r="D1810" i="6"/>
  <c r="E1810" i="6"/>
  <c r="F1810" i="6"/>
  <c r="G1810" i="6"/>
  <c r="H1810" i="6"/>
  <c r="B1811" i="6"/>
  <c r="C1811" i="6"/>
  <c r="D1811" i="6"/>
  <c r="E1811" i="6"/>
  <c r="F1811" i="6"/>
  <c r="G1811" i="6"/>
  <c r="H1811" i="6"/>
  <c r="B1812" i="6"/>
  <c r="C1812" i="6"/>
  <c r="D1812" i="6"/>
  <c r="E1812" i="6"/>
  <c r="F1812" i="6"/>
  <c r="G1812" i="6"/>
  <c r="H1812" i="6"/>
  <c r="B1813" i="6"/>
  <c r="C1813" i="6"/>
  <c r="D1813" i="6"/>
  <c r="E1813" i="6"/>
  <c r="F1813" i="6"/>
  <c r="G1813" i="6"/>
  <c r="H1813" i="6"/>
  <c r="B1814" i="6"/>
  <c r="C1814" i="6"/>
  <c r="D1814" i="6"/>
  <c r="E1814" i="6"/>
  <c r="F1814" i="6"/>
  <c r="G1814" i="6"/>
  <c r="H1814" i="6"/>
  <c r="B1815" i="6"/>
  <c r="C1815" i="6"/>
  <c r="D1815" i="6"/>
  <c r="E1815" i="6"/>
  <c r="F1815" i="6"/>
  <c r="G1815" i="6"/>
  <c r="H1815" i="6"/>
  <c r="B1816" i="6"/>
  <c r="C1816" i="6"/>
  <c r="D1816" i="6"/>
  <c r="E1816" i="6"/>
  <c r="F1816" i="6"/>
  <c r="G1816" i="6"/>
  <c r="H1816" i="6"/>
  <c r="B1817" i="6"/>
  <c r="C1817" i="6"/>
  <c r="D1817" i="6"/>
  <c r="E1817" i="6"/>
  <c r="F1817" i="6"/>
  <c r="G1817" i="6"/>
  <c r="H1817" i="6"/>
  <c r="B1818" i="6"/>
  <c r="C1818" i="6"/>
  <c r="D1818" i="6"/>
  <c r="E1818" i="6"/>
  <c r="F1818" i="6"/>
  <c r="G1818" i="6"/>
  <c r="H1818" i="6"/>
  <c r="B1819" i="6"/>
  <c r="C1819" i="6"/>
  <c r="D1819" i="6"/>
  <c r="E1819" i="6"/>
  <c r="F1819" i="6"/>
  <c r="G1819" i="6"/>
  <c r="H1819" i="6"/>
  <c r="B1820" i="6"/>
  <c r="C1820" i="6"/>
  <c r="D1820" i="6"/>
  <c r="E1820" i="6"/>
  <c r="F1820" i="6"/>
  <c r="G1820" i="6"/>
  <c r="H1820" i="6"/>
  <c r="B1821" i="6"/>
  <c r="C1821" i="6"/>
  <c r="D1821" i="6"/>
  <c r="E1821" i="6"/>
  <c r="F1821" i="6"/>
  <c r="G1821" i="6"/>
  <c r="H1821" i="6"/>
  <c r="B1822" i="6"/>
  <c r="C1822" i="6"/>
  <c r="D1822" i="6"/>
  <c r="E1822" i="6"/>
  <c r="F1822" i="6"/>
  <c r="G1822" i="6"/>
  <c r="H1822" i="6"/>
  <c r="B1823" i="6"/>
  <c r="C1823" i="6"/>
  <c r="D1823" i="6"/>
  <c r="E1823" i="6"/>
  <c r="F1823" i="6"/>
  <c r="G1823" i="6"/>
  <c r="H1823" i="6"/>
  <c r="B1824" i="6"/>
  <c r="C1824" i="6"/>
  <c r="D1824" i="6"/>
  <c r="E1824" i="6"/>
  <c r="F1824" i="6"/>
  <c r="G1824" i="6"/>
  <c r="H1824" i="6"/>
  <c r="B1825" i="6"/>
  <c r="C1825" i="6"/>
  <c r="D1825" i="6"/>
  <c r="E1825" i="6"/>
  <c r="F1825" i="6"/>
  <c r="G1825" i="6"/>
  <c r="H1825" i="6"/>
  <c r="B1826" i="6"/>
  <c r="C1826" i="6"/>
  <c r="D1826" i="6"/>
  <c r="E1826" i="6"/>
  <c r="F1826" i="6"/>
  <c r="G1826" i="6"/>
  <c r="H1826" i="6"/>
  <c r="B1827" i="6"/>
  <c r="C1827" i="6"/>
  <c r="D1827" i="6"/>
  <c r="E1827" i="6"/>
  <c r="F1827" i="6"/>
  <c r="G1827" i="6"/>
  <c r="H1827" i="6"/>
  <c r="B1828" i="6"/>
  <c r="C1828" i="6"/>
  <c r="D1828" i="6"/>
  <c r="E1828" i="6"/>
  <c r="F1828" i="6"/>
  <c r="G1828" i="6"/>
  <c r="H1828" i="6"/>
  <c r="B1829" i="6"/>
  <c r="C1829" i="6"/>
  <c r="D1829" i="6"/>
  <c r="E1829" i="6"/>
  <c r="F1829" i="6"/>
  <c r="G1829" i="6"/>
  <c r="H1829" i="6"/>
  <c r="B1830" i="6"/>
  <c r="C1830" i="6"/>
  <c r="D1830" i="6"/>
  <c r="E1830" i="6"/>
  <c r="F1830" i="6"/>
  <c r="G1830" i="6"/>
  <c r="H1830" i="6"/>
  <c r="B1831" i="6"/>
  <c r="C1831" i="6"/>
  <c r="D1831" i="6"/>
  <c r="E1831" i="6"/>
  <c r="F1831" i="6"/>
  <c r="G1831" i="6"/>
  <c r="H1831" i="6"/>
  <c r="B1832" i="6"/>
  <c r="C1832" i="6"/>
  <c r="D1832" i="6"/>
  <c r="E1832" i="6"/>
  <c r="F1832" i="6"/>
  <c r="G1832" i="6"/>
  <c r="H1832" i="6"/>
  <c r="B1833" i="6"/>
  <c r="C1833" i="6"/>
  <c r="D1833" i="6"/>
  <c r="E1833" i="6"/>
  <c r="F1833" i="6"/>
  <c r="G1833" i="6"/>
  <c r="H1833" i="6"/>
  <c r="B1834" i="6"/>
  <c r="C1834" i="6"/>
  <c r="D1834" i="6"/>
  <c r="E1834" i="6"/>
  <c r="F1834" i="6"/>
  <c r="G1834" i="6"/>
  <c r="H1834" i="6"/>
  <c r="B1835" i="6"/>
  <c r="C1835" i="6"/>
  <c r="D1835" i="6"/>
  <c r="E1835" i="6"/>
  <c r="F1835" i="6"/>
  <c r="G1835" i="6"/>
  <c r="H1835" i="6"/>
  <c r="B1836" i="6"/>
  <c r="C1836" i="6"/>
  <c r="D1836" i="6"/>
  <c r="E1836" i="6"/>
  <c r="F1836" i="6"/>
  <c r="G1836" i="6"/>
  <c r="H1836" i="6"/>
  <c r="B1837" i="6"/>
  <c r="C1837" i="6"/>
  <c r="D1837" i="6"/>
  <c r="E1837" i="6"/>
  <c r="F1837" i="6"/>
  <c r="G1837" i="6"/>
  <c r="H1837" i="6"/>
  <c r="B1838" i="6"/>
  <c r="C1838" i="6"/>
  <c r="D1838" i="6"/>
  <c r="E1838" i="6"/>
  <c r="F1838" i="6"/>
  <c r="G1838" i="6"/>
  <c r="H1838" i="6"/>
  <c r="B1839" i="6"/>
  <c r="C1839" i="6"/>
  <c r="D1839" i="6"/>
  <c r="E1839" i="6"/>
  <c r="F1839" i="6"/>
  <c r="G1839" i="6"/>
  <c r="H1839" i="6"/>
  <c r="B1840" i="6"/>
  <c r="C1840" i="6"/>
  <c r="D1840" i="6"/>
  <c r="E1840" i="6"/>
  <c r="F1840" i="6"/>
  <c r="G1840" i="6"/>
  <c r="H1840" i="6"/>
  <c r="B1841" i="6"/>
  <c r="C1841" i="6"/>
  <c r="D1841" i="6"/>
  <c r="E1841" i="6"/>
  <c r="F1841" i="6"/>
  <c r="G1841" i="6"/>
  <c r="H1841" i="6"/>
  <c r="B1842" i="6"/>
  <c r="C1842" i="6"/>
  <c r="D1842" i="6"/>
  <c r="E1842" i="6"/>
  <c r="F1842" i="6"/>
  <c r="G1842" i="6"/>
  <c r="H1842" i="6"/>
  <c r="B1843" i="6"/>
  <c r="C1843" i="6"/>
  <c r="D1843" i="6"/>
  <c r="E1843" i="6"/>
  <c r="F1843" i="6"/>
  <c r="G1843" i="6"/>
  <c r="H1843" i="6"/>
  <c r="B1844" i="6"/>
  <c r="C1844" i="6"/>
  <c r="D1844" i="6"/>
  <c r="E1844" i="6"/>
  <c r="F1844" i="6"/>
  <c r="G1844" i="6"/>
  <c r="H1844" i="6"/>
  <c r="B1845" i="6"/>
  <c r="C1845" i="6"/>
  <c r="D1845" i="6"/>
  <c r="E1845" i="6"/>
  <c r="F1845" i="6"/>
  <c r="G1845" i="6"/>
  <c r="H1845" i="6"/>
  <c r="B1846" i="6"/>
  <c r="C1846" i="6"/>
  <c r="D1846" i="6"/>
  <c r="E1846" i="6"/>
  <c r="F1846" i="6"/>
  <c r="G1846" i="6"/>
  <c r="H1846" i="6"/>
  <c r="B1847" i="6"/>
  <c r="C1847" i="6"/>
  <c r="D1847" i="6"/>
  <c r="E1847" i="6"/>
  <c r="F1847" i="6"/>
  <c r="G1847" i="6"/>
  <c r="H1847" i="6"/>
  <c r="B1848" i="6"/>
  <c r="C1848" i="6"/>
  <c r="D1848" i="6"/>
  <c r="E1848" i="6"/>
  <c r="F1848" i="6"/>
  <c r="G1848" i="6"/>
  <c r="H1848" i="6"/>
  <c r="B1849" i="6"/>
  <c r="C1849" i="6"/>
  <c r="D1849" i="6"/>
  <c r="E1849" i="6"/>
  <c r="F1849" i="6"/>
  <c r="G1849" i="6"/>
  <c r="H1849" i="6"/>
  <c r="B1850" i="6"/>
  <c r="C1850" i="6"/>
  <c r="D1850" i="6"/>
  <c r="E1850" i="6"/>
  <c r="F1850" i="6"/>
  <c r="G1850" i="6"/>
  <c r="H1850" i="6"/>
  <c r="B1851" i="6"/>
  <c r="C1851" i="6"/>
  <c r="D1851" i="6"/>
  <c r="E1851" i="6"/>
  <c r="F1851" i="6"/>
  <c r="G1851" i="6"/>
  <c r="H1851" i="6"/>
  <c r="B1852" i="6"/>
  <c r="C1852" i="6"/>
  <c r="D1852" i="6"/>
  <c r="E1852" i="6"/>
  <c r="F1852" i="6"/>
  <c r="G1852" i="6"/>
  <c r="H1852" i="6"/>
  <c r="B1853" i="6"/>
  <c r="C1853" i="6"/>
  <c r="D1853" i="6"/>
  <c r="E1853" i="6"/>
  <c r="F1853" i="6"/>
  <c r="G1853" i="6"/>
  <c r="H1853" i="6"/>
  <c r="B1854" i="6"/>
  <c r="C1854" i="6"/>
  <c r="D1854" i="6"/>
  <c r="E1854" i="6"/>
  <c r="F1854" i="6"/>
  <c r="G1854" i="6"/>
  <c r="H1854" i="6"/>
  <c r="B1855" i="6"/>
  <c r="C1855" i="6"/>
  <c r="D1855" i="6"/>
  <c r="E1855" i="6"/>
  <c r="F1855" i="6"/>
  <c r="G1855" i="6"/>
  <c r="H1855" i="6"/>
  <c r="B1856" i="6"/>
  <c r="C1856" i="6"/>
  <c r="D1856" i="6"/>
  <c r="E1856" i="6"/>
  <c r="F1856" i="6"/>
  <c r="G1856" i="6"/>
  <c r="H1856" i="6"/>
  <c r="B1857" i="6"/>
  <c r="C1857" i="6"/>
  <c r="D1857" i="6"/>
  <c r="E1857" i="6"/>
  <c r="F1857" i="6"/>
  <c r="G1857" i="6"/>
  <c r="H1857" i="6"/>
  <c r="B1858" i="6"/>
  <c r="C1858" i="6"/>
  <c r="D1858" i="6"/>
  <c r="E1858" i="6"/>
  <c r="F1858" i="6"/>
  <c r="G1858" i="6"/>
  <c r="H1858" i="6"/>
  <c r="B1859" i="6"/>
  <c r="C1859" i="6"/>
  <c r="D1859" i="6"/>
  <c r="E1859" i="6"/>
  <c r="F1859" i="6"/>
  <c r="G1859" i="6"/>
  <c r="H1859" i="6"/>
  <c r="B1860" i="6"/>
  <c r="C1860" i="6"/>
  <c r="D1860" i="6"/>
  <c r="E1860" i="6"/>
  <c r="F1860" i="6"/>
  <c r="G1860" i="6"/>
  <c r="H1860" i="6"/>
  <c r="B1861" i="6"/>
  <c r="C1861" i="6"/>
  <c r="D1861" i="6"/>
  <c r="E1861" i="6"/>
  <c r="F1861" i="6"/>
  <c r="G1861" i="6"/>
  <c r="H1861" i="6"/>
  <c r="B1862" i="6"/>
  <c r="C1862" i="6"/>
  <c r="D1862" i="6"/>
  <c r="E1862" i="6"/>
  <c r="F1862" i="6"/>
  <c r="G1862" i="6"/>
  <c r="H1862" i="6"/>
  <c r="B1863" i="6"/>
  <c r="C1863" i="6"/>
  <c r="D1863" i="6"/>
  <c r="E1863" i="6"/>
  <c r="F1863" i="6"/>
  <c r="G1863" i="6"/>
  <c r="H1863" i="6"/>
  <c r="B1864" i="6"/>
  <c r="C1864" i="6"/>
  <c r="D1864" i="6"/>
  <c r="E1864" i="6"/>
  <c r="F1864" i="6"/>
  <c r="G1864" i="6"/>
  <c r="H1864" i="6"/>
  <c r="B1865" i="6"/>
  <c r="C1865" i="6"/>
  <c r="D1865" i="6"/>
  <c r="E1865" i="6"/>
  <c r="F1865" i="6"/>
  <c r="G1865" i="6"/>
  <c r="H1865" i="6"/>
  <c r="B1866" i="6"/>
  <c r="C1866" i="6"/>
  <c r="D1866" i="6"/>
  <c r="E1866" i="6"/>
  <c r="F1866" i="6"/>
  <c r="G1866" i="6"/>
  <c r="H1866" i="6"/>
  <c r="B1867" i="6"/>
  <c r="C1867" i="6"/>
  <c r="D1867" i="6"/>
  <c r="E1867" i="6"/>
  <c r="F1867" i="6"/>
  <c r="G1867" i="6"/>
  <c r="H1867" i="6"/>
  <c r="B1868" i="6"/>
  <c r="C1868" i="6"/>
  <c r="D1868" i="6"/>
  <c r="E1868" i="6"/>
  <c r="F1868" i="6"/>
  <c r="G1868" i="6"/>
  <c r="H1868" i="6"/>
  <c r="B1869" i="6"/>
  <c r="C1869" i="6"/>
  <c r="D1869" i="6"/>
  <c r="E1869" i="6"/>
  <c r="F1869" i="6"/>
  <c r="G1869" i="6"/>
  <c r="H1869" i="6"/>
  <c r="B1870" i="6"/>
  <c r="C1870" i="6"/>
  <c r="D1870" i="6"/>
  <c r="E1870" i="6"/>
  <c r="F1870" i="6"/>
  <c r="G1870" i="6"/>
  <c r="H1870" i="6"/>
  <c r="B1871" i="6"/>
  <c r="C1871" i="6"/>
  <c r="D1871" i="6"/>
  <c r="E1871" i="6"/>
  <c r="F1871" i="6"/>
  <c r="G1871" i="6"/>
  <c r="H1871" i="6"/>
  <c r="B1872" i="6"/>
  <c r="C1872" i="6"/>
  <c r="D1872" i="6"/>
  <c r="E1872" i="6"/>
  <c r="F1872" i="6"/>
  <c r="G1872" i="6"/>
  <c r="H1872" i="6"/>
  <c r="B1873" i="6"/>
  <c r="C1873" i="6"/>
  <c r="D1873" i="6"/>
  <c r="E1873" i="6"/>
  <c r="F1873" i="6"/>
  <c r="G1873" i="6"/>
  <c r="H1873" i="6"/>
  <c r="B1874" i="6"/>
  <c r="C1874" i="6"/>
  <c r="D1874" i="6"/>
  <c r="E1874" i="6"/>
  <c r="F1874" i="6"/>
  <c r="G1874" i="6"/>
  <c r="H1874" i="6"/>
  <c r="B1875" i="6"/>
  <c r="C1875" i="6"/>
  <c r="D1875" i="6"/>
  <c r="E1875" i="6"/>
  <c r="F1875" i="6"/>
  <c r="G1875" i="6"/>
  <c r="H1875" i="6"/>
  <c r="B1876" i="6"/>
  <c r="C1876" i="6"/>
  <c r="D1876" i="6"/>
  <c r="E1876" i="6"/>
  <c r="F1876" i="6"/>
  <c r="G1876" i="6"/>
  <c r="H1876" i="6"/>
  <c r="B1877" i="6"/>
  <c r="C1877" i="6"/>
  <c r="D1877" i="6"/>
  <c r="E1877" i="6"/>
  <c r="F1877" i="6"/>
  <c r="G1877" i="6"/>
  <c r="H1877" i="6"/>
  <c r="B1878" i="6"/>
  <c r="C1878" i="6"/>
  <c r="D1878" i="6"/>
  <c r="E1878" i="6"/>
  <c r="F1878" i="6"/>
  <c r="G1878" i="6"/>
  <c r="H1878" i="6"/>
  <c r="B1879" i="6"/>
  <c r="C1879" i="6"/>
  <c r="D1879" i="6"/>
  <c r="E1879" i="6"/>
  <c r="F1879" i="6"/>
  <c r="G1879" i="6"/>
  <c r="H1879" i="6"/>
  <c r="B1880" i="6"/>
  <c r="C1880" i="6"/>
  <c r="D1880" i="6"/>
  <c r="E1880" i="6"/>
  <c r="F1880" i="6"/>
  <c r="G1880" i="6"/>
  <c r="H1880" i="6"/>
  <c r="B1881" i="6"/>
  <c r="C1881" i="6"/>
  <c r="D1881" i="6"/>
  <c r="E1881" i="6"/>
  <c r="F1881" i="6"/>
  <c r="G1881" i="6"/>
  <c r="H1881" i="6"/>
  <c r="B1882" i="6"/>
  <c r="C1882" i="6"/>
  <c r="D1882" i="6"/>
  <c r="E1882" i="6"/>
  <c r="F1882" i="6"/>
  <c r="G1882" i="6"/>
  <c r="H1882" i="6"/>
  <c r="B1883" i="6"/>
  <c r="C1883" i="6"/>
  <c r="D1883" i="6"/>
  <c r="E1883" i="6"/>
  <c r="F1883" i="6"/>
  <c r="G1883" i="6"/>
  <c r="H1883" i="6"/>
  <c r="B1884" i="6"/>
  <c r="C1884" i="6"/>
  <c r="D1884" i="6"/>
  <c r="E1884" i="6"/>
  <c r="F1884" i="6"/>
  <c r="G1884" i="6"/>
  <c r="H1884" i="6"/>
  <c r="B1885" i="6"/>
  <c r="C1885" i="6"/>
  <c r="D1885" i="6"/>
  <c r="E1885" i="6"/>
  <c r="F1885" i="6"/>
  <c r="G1885" i="6"/>
  <c r="H1885" i="6"/>
  <c r="B1886" i="6"/>
  <c r="C1886" i="6"/>
  <c r="D1886" i="6"/>
  <c r="E1886" i="6"/>
  <c r="F1886" i="6"/>
  <c r="G1886" i="6"/>
  <c r="H1886" i="6"/>
  <c r="B1887" i="6"/>
  <c r="C1887" i="6"/>
  <c r="D1887" i="6"/>
  <c r="E1887" i="6"/>
  <c r="F1887" i="6"/>
  <c r="G1887" i="6"/>
  <c r="H1887" i="6"/>
  <c r="B1888" i="6"/>
  <c r="C1888" i="6"/>
  <c r="D1888" i="6"/>
  <c r="E1888" i="6"/>
  <c r="F1888" i="6"/>
  <c r="G1888" i="6"/>
  <c r="H1888" i="6"/>
  <c r="B1889" i="6"/>
  <c r="C1889" i="6"/>
  <c r="D1889" i="6"/>
  <c r="E1889" i="6"/>
  <c r="F1889" i="6"/>
  <c r="G1889" i="6"/>
  <c r="H1889" i="6"/>
  <c r="B1890" i="6"/>
  <c r="C1890" i="6"/>
  <c r="D1890" i="6"/>
  <c r="E1890" i="6"/>
  <c r="F1890" i="6"/>
  <c r="G1890" i="6"/>
  <c r="H1890" i="6"/>
  <c r="B1891" i="6"/>
  <c r="C1891" i="6"/>
  <c r="D1891" i="6"/>
  <c r="E1891" i="6"/>
  <c r="F1891" i="6"/>
  <c r="G1891" i="6"/>
  <c r="H1891" i="6"/>
  <c r="B1892" i="6"/>
  <c r="C1892" i="6"/>
  <c r="D1892" i="6"/>
  <c r="E1892" i="6"/>
  <c r="F1892" i="6"/>
  <c r="G1892" i="6"/>
  <c r="H1892" i="6"/>
  <c r="B1893" i="6"/>
  <c r="C1893" i="6"/>
  <c r="D1893" i="6"/>
  <c r="E1893" i="6"/>
  <c r="F1893" i="6"/>
  <c r="G1893" i="6"/>
  <c r="H1893" i="6"/>
  <c r="B1894" i="6"/>
  <c r="C1894" i="6"/>
  <c r="D1894" i="6"/>
  <c r="E1894" i="6"/>
  <c r="F1894" i="6"/>
  <c r="G1894" i="6"/>
  <c r="H1894" i="6"/>
  <c r="B1895" i="6"/>
  <c r="C1895" i="6"/>
  <c r="D1895" i="6"/>
  <c r="E1895" i="6"/>
  <c r="F1895" i="6"/>
  <c r="G1895" i="6"/>
  <c r="H1895" i="6"/>
  <c r="B1896" i="6"/>
  <c r="C1896" i="6"/>
  <c r="D1896" i="6"/>
  <c r="E1896" i="6"/>
  <c r="F1896" i="6"/>
  <c r="G1896" i="6"/>
  <c r="H1896" i="6"/>
  <c r="B1897" i="6"/>
  <c r="C1897" i="6"/>
  <c r="D1897" i="6"/>
  <c r="E1897" i="6"/>
  <c r="F1897" i="6"/>
  <c r="G1897" i="6"/>
  <c r="H1897" i="6"/>
  <c r="B1898" i="6"/>
  <c r="C1898" i="6"/>
  <c r="D1898" i="6"/>
  <c r="E1898" i="6"/>
  <c r="F1898" i="6"/>
  <c r="G1898" i="6"/>
  <c r="H1898" i="6"/>
  <c r="B1899" i="6"/>
  <c r="C1899" i="6"/>
  <c r="D1899" i="6"/>
  <c r="E1899" i="6"/>
  <c r="F1899" i="6"/>
  <c r="G1899" i="6"/>
  <c r="H1899" i="6"/>
  <c r="B1900" i="6"/>
  <c r="C1900" i="6"/>
  <c r="D1900" i="6"/>
  <c r="E1900" i="6"/>
  <c r="F1900" i="6"/>
  <c r="G1900" i="6"/>
  <c r="H1900" i="6"/>
  <c r="B1901" i="6"/>
  <c r="C1901" i="6"/>
  <c r="D1901" i="6"/>
  <c r="E1901" i="6"/>
  <c r="F1901" i="6"/>
  <c r="G1901" i="6"/>
  <c r="H1901" i="6"/>
  <c r="B1902" i="6"/>
  <c r="C1902" i="6"/>
  <c r="D1902" i="6"/>
  <c r="E1902" i="6"/>
  <c r="F1902" i="6"/>
  <c r="G1902" i="6"/>
  <c r="H1902" i="6"/>
  <c r="B1903" i="6"/>
  <c r="C1903" i="6"/>
  <c r="D1903" i="6"/>
  <c r="E1903" i="6"/>
  <c r="F1903" i="6"/>
  <c r="G1903" i="6"/>
  <c r="H1903" i="6"/>
  <c r="B1904" i="6"/>
  <c r="C1904" i="6"/>
  <c r="D1904" i="6"/>
  <c r="E1904" i="6"/>
  <c r="F1904" i="6"/>
  <c r="G1904" i="6"/>
  <c r="H1904" i="6"/>
  <c r="B1905" i="6"/>
  <c r="C1905" i="6"/>
  <c r="D1905" i="6"/>
  <c r="E1905" i="6"/>
  <c r="F1905" i="6"/>
  <c r="G1905" i="6"/>
  <c r="H1905" i="6"/>
  <c r="B1906" i="6"/>
  <c r="C1906" i="6"/>
  <c r="D1906" i="6"/>
  <c r="E1906" i="6"/>
  <c r="F1906" i="6"/>
  <c r="G1906" i="6"/>
  <c r="H1906" i="6"/>
  <c r="B1907" i="6"/>
  <c r="C1907" i="6"/>
  <c r="D1907" i="6"/>
  <c r="E1907" i="6"/>
  <c r="F1907" i="6"/>
  <c r="G1907" i="6"/>
  <c r="H1907" i="6"/>
  <c r="B1908" i="6"/>
  <c r="C1908" i="6"/>
  <c r="D1908" i="6"/>
  <c r="E1908" i="6"/>
  <c r="F1908" i="6"/>
  <c r="G1908" i="6"/>
  <c r="H1908" i="6"/>
  <c r="B1909" i="6"/>
  <c r="C1909" i="6"/>
  <c r="D1909" i="6"/>
  <c r="E1909" i="6"/>
  <c r="F1909" i="6"/>
  <c r="G1909" i="6"/>
  <c r="H1909" i="6"/>
  <c r="B1910" i="6"/>
  <c r="C1910" i="6"/>
  <c r="D1910" i="6"/>
  <c r="E1910" i="6"/>
  <c r="F1910" i="6"/>
  <c r="G1910" i="6"/>
  <c r="H1910" i="6"/>
  <c r="B1911" i="6"/>
  <c r="C1911" i="6"/>
  <c r="D1911" i="6"/>
  <c r="E1911" i="6"/>
  <c r="F1911" i="6"/>
  <c r="G1911" i="6"/>
  <c r="H1911" i="6"/>
  <c r="B1912" i="6"/>
  <c r="C1912" i="6"/>
  <c r="D1912" i="6"/>
  <c r="E1912" i="6"/>
  <c r="F1912" i="6"/>
  <c r="G1912" i="6"/>
  <c r="H1912" i="6"/>
  <c r="B1913" i="6"/>
  <c r="C1913" i="6"/>
  <c r="D1913" i="6"/>
  <c r="E1913" i="6"/>
  <c r="F1913" i="6"/>
  <c r="G1913" i="6"/>
  <c r="H1913" i="6"/>
  <c r="B1914" i="6"/>
  <c r="C1914" i="6"/>
  <c r="D1914" i="6"/>
  <c r="E1914" i="6"/>
  <c r="F1914" i="6"/>
  <c r="G1914" i="6"/>
  <c r="H1914" i="6"/>
  <c r="B1915" i="6"/>
  <c r="C1915" i="6"/>
  <c r="D1915" i="6"/>
  <c r="E1915" i="6"/>
  <c r="F1915" i="6"/>
  <c r="G1915" i="6"/>
  <c r="H1915" i="6"/>
  <c r="B1916" i="6"/>
  <c r="C1916" i="6"/>
  <c r="D1916" i="6"/>
  <c r="E1916" i="6"/>
  <c r="F1916" i="6"/>
  <c r="G1916" i="6"/>
  <c r="H1916" i="6"/>
  <c r="B1917" i="6"/>
  <c r="C1917" i="6"/>
  <c r="D1917" i="6"/>
  <c r="E1917" i="6"/>
  <c r="F1917" i="6"/>
  <c r="G1917" i="6"/>
  <c r="H1917" i="6"/>
  <c r="B1918" i="6"/>
  <c r="C1918" i="6"/>
  <c r="D1918" i="6"/>
  <c r="E1918" i="6"/>
  <c r="F1918" i="6"/>
  <c r="G1918" i="6"/>
  <c r="H1918" i="6"/>
  <c r="B1919" i="6"/>
  <c r="C1919" i="6"/>
  <c r="D1919" i="6"/>
  <c r="E1919" i="6"/>
  <c r="F1919" i="6"/>
  <c r="G1919" i="6"/>
  <c r="H1919" i="6"/>
  <c r="B1920" i="6"/>
  <c r="C1920" i="6"/>
  <c r="D1920" i="6"/>
  <c r="E1920" i="6"/>
  <c r="F1920" i="6"/>
  <c r="G1920" i="6"/>
  <c r="H1920" i="6"/>
  <c r="B1921" i="6"/>
  <c r="C1921" i="6"/>
  <c r="D1921" i="6"/>
  <c r="E1921" i="6"/>
  <c r="F1921" i="6"/>
  <c r="G1921" i="6"/>
  <c r="H1921" i="6"/>
  <c r="B1922" i="6"/>
  <c r="C1922" i="6"/>
  <c r="D1922" i="6"/>
  <c r="E1922" i="6"/>
  <c r="F1922" i="6"/>
  <c r="G1922" i="6"/>
  <c r="H1922" i="6"/>
  <c r="B1923" i="6"/>
  <c r="C1923" i="6"/>
  <c r="D1923" i="6"/>
  <c r="E1923" i="6"/>
  <c r="F1923" i="6"/>
  <c r="G1923" i="6"/>
  <c r="H1923" i="6"/>
  <c r="B1924" i="6"/>
  <c r="C1924" i="6"/>
  <c r="D1924" i="6"/>
  <c r="E1924" i="6"/>
  <c r="F1924" i="6"/>
  <c r="G1924" i="6"/>
  <c r="H1924" i="6"/>
  <c r="B1925" i="6"/>
  <c r="C1925" i="6"/>
  <c r="D1925" i="6"/>
  <c r="E1925" i="6"/>
  <c r="F1925" i="6"/>
  <c r="G1925" i="6"/>
  <c r="H1925" i="6"/>
  <c r="B1926" i="6"/>
  <c r="C1926" i="6"/>
  <c r="D1926" i="6"/>
  <c r="E1926" i="6"/>
  <c r="F1926" i="6"/>
  <c r="G1926" i="6"/>
  <c r="H1926" i="6"/>
  <c r="B1927" i="6"/>
  <c r="C1927" i="6"/>
  <c r="D1927" i="6"/>
  <c r="E1927" i="6"/>
  <c r="F1927" i="6"/>
  <c r="G1927" i="6"/>
  <c r="H1927" i="6"/>
  <c r="B1928" i="6"/>
  <c r="C1928" i="6"/>
  <c r="D1928" i="6"/>
  <c r="E1928" i="6"/>
  <c r="F1928" i="6"/>
  <c r="G1928" i="6"/>
  <c r="H1928" i="6"/>
  <c r="B1929" i="6"/>
  <c r="C1929" i="6"/>
  <c r="D1929" i="6"/>
  <c r="E1929" i="6"/>
  <c r="F1929" i="6"/>
  <c r="G1929" i="6"/>
  <c r="H1929" i="6"/>
  <c r="B1930" i="6"/>
  <c r="C1930" i="6"/>
  <c r="D1930" i="6"/>
  <c r="E1930" i="6"/>
  <c r="F1930" i="6"/>
  <c r="G1930" i="6"/>
  <c r="H1930" i="6"/>
  <c r="B1931" i="6"/>
  <c r="C1931" i="6"/>
  <c r="D1931" i="6"/>
  <c r="E1931" i="6"/>
  <c r="F1931" i="6"/>
  <c r="G1931" i="6"/>
  <c r="H1931" i="6"/>
  <c r="B1932" i="6"/>
  <c r="C1932" i="6"/>
  <c r="D1932" i="6"/>
  <c r="E1932" i="6"/>
  <c r="F1932" i="6"/>
  <c r="G1932" i="6"/>
  <c r="H1932" i="6"/>
  <c r="B1933" i="6"/>
  <c r="C1933" i="6"/>
  <c r="D1933" i="6"/>
  <c r="E1933" i="6"/>
  <c r="F1933" i="6"/>
  <c r="G1933" i="6"/>
  <c r="H1933" i="6"/>
  <c r="B1934" i="6"/>
  <c r="C1934" i="6"/>
  <c r="D1934" i="6"/>
  <c r="E1934" i="6"/>
  <c r="F1934" i="6"/>
  <c r="G1934" i="6"/>
  <c r="H1934" i="6"/>
  <c r="B1935" i="6"/>
  <c r="C1935" i="6"/>
  <c r="D1935" i="6"/>
  <c r="E1935" i="6"/>
  <c r="F1935" i="6"/>
  <c r="G1935" i="6"/>
  <c r="H1935" i="6"/>
  <c r="B1936" i="6"/>
  <c r="C1936" i="6"/>
  <c r="D1936" i="6"/>
  <c r="E1936" i="6"/>
  <c r="F1936" i="6"/>
  <c r="G1936" i="6"/>
  <c r="H1936" i="6"/>
  <c r="B1937" i="6"/>
  <c r="C1937" i="6"/>
  <c r="D1937" i="6"/>
  <c r="E1937" i="6"/>
  <c r="F1937" i="6"/>
  <c r="G1937" i="6"/>
  <c r="H1937" i="6"/>
  <c r="B1938" i="6"/>
  <c r="C1938" i="6"/>
  <c r="D1938" i="6"/>
  <c r="E1938" i="6"/>
  <c r="F1938" i="6"/>
  <c r="G1938" i="6"/>
  <c r="H1938" i="6"/>
  <c r="B1939" i="6"/>
  <c r="C1939" i="6"/>
  <c r="D1939" i="6"/>
  <c r="E1939" i="6"/>
  <c r="F1939" i="6"/>
  <c r="G1939" i="6"/>
  <c r="H1939" i="6"/>
  <c r="B1940" i="6"/>
  <c r="C1940" i="6"/>
  <c r="D1940" i="6"/>
  <c r="E1940" i="6"/>
  <c r="F1940" i="6"/>
  <c r="G1940" i="6"/>
  <c r="H1940" i="6"/>
  <c r="B1941" i="6"/>
  <c r="C1941" i="6"/>
  <c r="D1941" i="6"/>
  <c r="E1941" i="6"/>
  <c r="F1941" i="6"/>
  <c r="G1941" i="6"/>
  <c r="H1941" i="6"/>
  <c r="B1942" i="6"/>
  <c r="C1942" i="6"/>
  <c r="D1942" i="6"/>
  <c r="E1942" i="6"/>
  <c r="F1942" i="6"/>
  <c r="G1942" i="6"/>
  <c r="H1942" i="6"/>
  <c r="B1943" i="6"/>
  <c r="C1943" i="6"/>
  <c r="D1943" i="6"/>
  <c r="E1943" i="6"/>
  <c r="F1943" i="6"/>
  <c r="G1943" i="6"/>
  <c r="H1943" i="6"/>
  <c r="B1944" i="6"/>
  <c r="C1944" i="6"/>
  <c r="D1944" i="6"/>
  <c r="E1944" i="6"/>
  <c r="F1944" i="6"/>
  <c r="G1944" i="6"/>
  <c r="H1944" i="6"/>
  <c r="B1945" i="6"/>
  <c r="C1945" i="6"/>
  <c r="D1945" i="6"/>
  <c r="E1945" i="6"/>
  <c r="F1945" i="6"/>
  <c r="G1945" i="6"/>
  <c r="H1945" i="6"/>
  <c r="B1946" i="6"/>
  <c r="C1946" i="6"/>
  <c r="D1946" i="6"/>
  <c r="E1946" i="6"/>
  <c r="F1946" i="6"/>
  <c r="G1946" i="6"/>
  <c r="H1946" i="6"/>
  <c r="B1947" i="6"/>
  <c r="C1947" i="6"/>
  <c r="D1947" i="6"/>
  <c r="E1947" i="6"/>
  <c r="F1947" i="6"/>
  <c r="G1947" i="6"/>
  <c r="H1947" i="6"/>
  <c r="B1948" i="6"/>
  <c r="C1948" i="6"/>
  <c r="D1948" i="6"/>
  <c r="E1948" i="6"/>
  <c r="F1948" i="6"/>
  <c r="G1948" i="6"/>
  <c r="H1948" i="6"/>
  <c r="B1949" i="6"/>
  <c r="C1949" i="6"/>
  <c r="D1949" i="6"/>
  <c r="E1949" i="6"/>
  <c r="F1949" i="6"/>
  <c r="G1949" i="6"/>
  <c r="H1949" i="6"/>
  <c r="B1950" i="6"/>
  <c r="C1950" i="6"/>
  <c r="D1950" i="6"/>
  <c r="E1950" i="6"/>
  <c r="F1950" i="6"/>
  <c r="G1950" i="6"/>
  <c r="H1950" i="6"/>
  <c r="B1951" i="6"/>
  <c r="C1951" i="6"/>
  <c r="D1951" i="6"/>
  <c r="E1951" i="6"/>
  <c r="F1951" i="6"/>
  <c r="G1951" i="6"/>
  <c r="H1951" i="6"/>
  <c r="B1952" i="6"/>
  <c r="C1952" i="6"/>
  <c r="D1952" i="6"/>
  <c r="E1952" i="6"/>
  <c r="F1952" i="6"/>
  <c r="G1952" i="6"/>
  <c r="H1952" i="6"/>
  <c r="B1953" i="6"/>
  <c r="C1953" i="6"/>
  <c r="D1953" i="6"/>
  <c r="E1953" i="6"/>
  <c r="F1953" i="6"/>
  <c r="G1953" i="6"/>
  <c r="H1953" i="6"/>
  <c r="B1954" i="6"/>
  <c r="C1954" i="6"/>
  <c r="D1954" i="6"/>
  <c r="E1954" i="6"/>
  <c r="F1954" i="6"/>
  <c r="G1954" i="6"/>
  <c r="H1954" i="6"/>
  <c r="B1955" i="6"/>
  <c r="C1955" i="6"/>
  <c r="D1955" i="6"/>
  <c r="E1955" i="6"/>
  <c r="F1955" i="6"/>
  <c r="G1955" i="6"/>
  <c r="H1955" i="6"/>
  <c r="B1956" i="6"/>
  <c r="C1956" i="6"/>
  <c r="D1956" i="6"/>
  <c r="E1956" i="6"/>
  <c r="F1956" i="6"/>
  <c r="G1956" i="6"/>
  <c r="H1956" i="6"/>
  <c r="B1957" i="6"/>
  <c r="C1957" i="6"/>
  <c r="D1957" i="6"/>
  <c r="E1957" i="6"/>
  <c r="F1957" i="6"/>
  <c r="G1957" i="6"/>
  <c r="H1957" i="6"/>
  <c r="B1958" i="6"/>
  <c r="C1958" i="6"/>
  <c r="D1958" i="6"/>
  <c r="E1958" i="6"/>
  <c r="F1958" i="6"/>
  <c r="G1958" i="6"/>
  <c r="H1958" i="6"/>
  <c r="B1959" i="6"/>
  <c r="C1959" i="6"/>
  <c r="D1959" i="6"/>
  <c r="E1959" i="6"/>
  <c r="F1959" i="6"/>
  <c r="G1959" i="6"/>
  <c r="H1959" i="6"/>
  <c r="B1960" i="6"/>
  <c r="C1960" i="6"/>
  <c r="D1960" i="6"/>
  <c r="E1960" i="6"/>
  <c r="F1960" i="6"/>
  <c r="G1960" i="6"/>
  <c r="H1960" i="6"/>
  <c r="B1961" i="6"/>
  <c r="C1961" i="6"/>
  <c r="D1961" i="6"/>
  <c r="E1961" i="6"/>
  <c r="F1961" i="6"/>
  <c r="G1961" i="6"/>
  <c r="H1961" i="6"/>
  <c r="B1962" i="6"/>
  <c r="C1962" i="6"/>
  <c r="D1962" i="6"/>
  <c r="E1962" i="6"/>
  <c r="F1962" i="6"/>
  <c r="G1962" i="6"/>
  <c r="H1962" i="6"/>
  <c r="B1963" i="6"/>
  <c r="C1963" i="6"/>
  <c r="D1963" i="6"/>
  <c r="E1963" i="6"/>
  <c r="F1963" i="6"/>
  <c r="G1963" i="6"/>
  <c r="H1963" i="6"/>
  <c r="B1964" i="6"/>
  <c r="C1964" i="6"/>
  <c r="D1964" i="6"/>
  <c r="E1964" i="6"/>
  <c r="F1964" i="6"/>
  <c r="G1964" i="6"/>
  <c r="H1964" i="6"/>
  <c r="B1965" i="6"/>
  <c r="C1965" i="6"/>
  <c r="D1965" i="6"/>
  <c r="E1965" i="6"/>
  <c r="F1965" i="6"/>
  <c r="G1965" i="6"/>
  <c r="H1965" i="6"/>
  <c r="B1966" i="6"/>
  <c r="C1966" i="6"/>
  <c r="D1966" i="6"/>
  <c r="E1966" i="6"/>
  <c r="F1966" i="6"/>
  <c r="G1966" i="6"/>
  <c r="H1966" i="6"/>
  <c r="B1967" i="6"/>
  <c r="C1967" i="6"/>
  <c r="D1967" i="6"/>
  <c r="E1967" i="6"/>
  <c r="F1967" i="6"/>
  <c r="G1967" i="6"/>
  <c r="H1967" i="6"/>
  <c r="B1968" i="6"/>
  <c r="C1968" i="6"/>
  <c r="D1968" i="6"/>
  <c r="E1968" i="6"/>
  <c r="F1968" i="6"/>
  <c r="G1968" i="6"/>
  <c r="H1968" i="6"/>
  <c r="B1969" i="6"/>
  <c r="C1969" i="6"/>
  <c r="D1969" i="6"/>
  <c r="E1969" i="6"/>
  <c r="F1969" i="6"/>
  <c r="G1969" i="6"/>
  <c r="H1969" i="6"/>
  <c r="B1970" i="6"/>
  <c r="C1970" i="6"/>
  <c r="D1970" i="6"/>
  <c r="E1970" i="6"/>
  <c r="F1970" i="6"/>
  <c r="G1970" i="6"/>
  <c r="H1970" i="6"/>
  <c r="B1971" i="6"/>
  <c r="C1971" i="6"/>
  <c r="D1971" i="6"/>
  <c r="E1971" i="6"/>
  <c r="F1971" i="6"/>
  <c r="G1971" i="6"/>
  <c r="H1971" i="6"/>
  <c r="B1972" i="6"/>
  <c r="C1972" i="6"/>
  <c r="D1972" i="6"/>
  <c r="E1972" i="6"/>
  <c r="F1972" i="6"/>
  <c r="G1972" i="6"/>
  <c r="H1972" i="6"/>
  <c r="B1973" i="6"/>
  <c r="C1973" i="6"/>
  <c r="D1973" i="6"/>
  <c r="E1973" i="6"/>
  <c r="F1973" i="6"/>
  <c r="G1973" i="6"/>
  <c r="H1973" i="6"/>
  <c r="B1974" i="6"/>
  <c r="C1974" i="6"/>
  <c r="D1974" i="6"/>
  <c r="E1974" i="6"/>
  <c r="F1974" i="6"/>
  <c r="G1974" i="6"/>
  <c r="H1974" i="6"/>
  <c r="B1975" i="6"/>
  <c r="C1975" i="6"/>
  <c r="D1975" i="6"/>
  <c r="E1975" i="6"/>
  <c r="F1975" i="6"/>
  <c r="G1975" i="6"/>
  <c r="H1975" i="6"/>
  <c r="B1976" i="6"/>
  <c r="C1976" i="6"/>
  <c r="D1976" i="6"/>
  <c r="E1976" i="6"/>
  <c r="F1976" i="6"/>
  <c r="G1976" i="6"/>
  <c r="H1976" i="6"/>
  <c r="B1977" i="6"/>
  <c r="C1977" i="6"/>
  <c r="D1977" i="6"/>
  <c r="E1977" i="6"/>
  <c r="F1977" i="6"/>
  <c r="G1977" i="6"/>
  <c r="H1977" i="6"/>
  <c r="B1978" i="6"/>
  <c r="C1978" i="6"/>
  <c r="D1978" i="6"/>
  <c r="E1978" i="6"/>
  <c r="F1978" i="6"/>
  <c r="G1978" i="6"/>
  <c r="H1978" i="6"/>
  <c r="B1979" i="6"/>
  <c r="C1979" i="6"/>
  <c r="D1979" i="6"/>
  <c r="E1979" i="6"/>
  <c r="F1979" i="6"/>
  <c r="G1979" i="6"/>
  <c r="H1979" i="6"/>
  <c r="B1980" i="6"/>
  <c r="C1980" i="6"/>
  <c r="D1980" i="6"/>
  <c r="E1980" i="6"/>
  <c r="F1980" i="6"/>
  <c r="G1980" i="6"/>
  <c r="H1980" i="6"/>
  <c r="B1981" i="6"/>
  <c r="C1981" i="6"/>
  <c r="D1981" i="6"/>
  <c r="E1981" i="6"/>
  <c r="F1981" i="6"/>
  <c r="G1981" i="6"/>
  <c r="H1981" i="6"/>
  <c r="B1982" i="6"/>
  <c r="C1982" i="6"/>
  <c r="D1982" i="6"/>
  <c r="E1982" i="6"/>
  <c r="F1982" i="6"/>
  <c r="G1982" i="6"/>
  <c r="H1982" i="6"/>
  <c r="B1983" i="6"/>
  <c r="C1983" i="6"/>
  <c r="D1983" i="6"/>
  <c r="E1983" i="6"/>
  <c r="F1983" i="6"/>
  <c r="G1983" i="6"/>
  <c r="H1983" i="6"/>
  <c r="B1984" i="6"/>
  <c r="C1984" i="6"/>
  <c r="D1984" i="6"/>
  <c r="E1984" i="6"/>
  <c r="F1984" i="6"/>
  <c r="G1984" i="6"/>
  <c r="H1984" i="6"/>
  <c r="B1985" i="6"/>
  <c r="C1985" i="6"/>
  <c r="D1985" i="6"/>
  <c r="E1985" i="6"/>
  <c r="F1985" i="6"/>
  <c r="G1985" i="6"/>
  <c r="H1985" i="6"/>
  <c r="B1986" i="6"/>
  <c r="C1986" i="6"/>
  <c r="D1986" i="6"/>
  <c r="E1986" i="6"/>
  <c r="F1986" i="6"/>
  <c r="G1986" i="6"/>
  <c r="H1986" i="6"/>
  <c r="B1987" i="6"/>
  <c r="C1987" i="6"/>
  <c r="D1987" i="6"/>
  <c r="E1987" i="6"/>
  <c r="F1987" i="6"/>
  <c r="G1987" i="6"/>
  <c r="H1987" i="6"/>
  <c r="B1988" i="6"/>
  <c r="C1988" i="6"/>
  <c r="D1988" i="6"/>
  <c r="E1988" i="6"/>
  <c r="F1988" i="6"/>
  <c r="G1988" i="6"/>
  <c r="H1988" i="6"/>
  <c r="B1989" i="6"/>
  <c r="C1989" i="6"/>
  <c r="D1989" i="6"/>
  <c r="E1989" i="6"/>
  <c r="F1989" i="6"/>
  <c r="G1989" i="6"/>
  <c r="H1989" i="6"/>
  <c r="B1990" i="6"/>
  <c r="C1990" i="6"/>
  <c r="D1990" i="6"/>
  <c r="E1990" i="6"/>
  <c r="F1990" i="6"/>
  <c r="G1990" i="6"/>
  <c r="H1990" i="6"/>
  <c r="B1991" i="6"/>
  <c r="C1991" i="6"/>
  <c r="D1991" i="6"/>
  <c r="E1991" i="6"/>
  <c r="F1991" i="6"/>
  <c r="G1991" i="6"/>
  <c r="H1991" i="6"/>
  <c r="B1992" i="6"/>
  <c r="C1992" i="6"/>
  <c r="D1992" i="6"/>
  <c r="E1992" i="6"/>
  <c r="F1992" i="6"/>
  <c r="G1992" i="6"/>
  <c r="H1992" i="6"/>
  <c r="B1993" i="6"/>
  <c r="C1993" i="6"/>
  <c r="D1993" i="6"/>
  <c r="E1993" i="6"/>
  <c r="F1993" i="6"/>
  <c r="G1993" i="6"/>
  <c r="H1993" i="6"/>
  <c r="B1994" i="6"/>
  <c r="C1994" i="6"/>
  <c r="D1994" i="6"/>
  <c r="E1994" i="6"/>
  <c r="F1994" i="6"/>
  <c r="G1994" i="6"/>
  <c r="H1994" i="6"/>
  <c r="B1995" i="6"/>
  <c r="C1995" i="6"/>
  <c r="D1995" i="6"/>
  <c r="E1995" i="6"/>
  <c r="F1995" i="6"/>
  <c r="G1995" i="6"/>
  <c r="H1995" i="6"/>
  <c r="B1996" i="6"/>
  <c r="C1996" i="6"/>
  <c r="D1996" i="6"/>
  <c r="E1996" i="6"/>
  <c r="F1996" i="6"/>
  <c r="G1996" i="6"/>
  <c r="H1996" i="6"/>
  <c r="B1997" i="6"/>
  <c r="C1997" i="6"/>
  <c r="D1997" i="6"/>
  <c r="E1997" i="6"/>
  <c r="F1997" i="6"/>
  <c r="G1997" i="6"/>
  <c r="H1997" i="6"/>
  <c r="B1998" i="6"/>
  <c r="C1998" i="6"/>
  <c r="D1998" i="6"/>
  <c r="E1998" i="6"/>
  <c r="F1998" i="6"/>
  <c r="G1998" i="6"/>
  <c r="H1998" i="6"/>
  <c r="B1999" i="6"/>
  <c r="C1999" i="6"/>
  <c r="D1999" i="6"/>
  <c r="E1999" i="6"/>
  <c r="F1999" i="6"/>
  <c r="G1999" i="6"/>
  <c r="H1999" i="6"/>
  <c r="B2000" i="6"/>
  <c r="C2000" i="6"/>
  <c r="D2000" i="6"/>
  <c r="E2000" i="6"/>
  <c r="F2000" i="6"/>
  <c r="G2000" i="6"/>
  <c r="H2000" i="6"/>
  <c r="B2001" i="6"/>
  <c r="C2001" i="6"/>
  <c r="D2001" i="6"/>
  <c r="E2001" i="6"/>
  <c r="F2001" i="6"/>
  <c r="G2001" i="6"/>
  <c r="H2001" i="6"/>
  <c r="B2002" i="6"/>
  <c r="C2002" i="6"/>
  <c r="D2002" i="6"/>
  <c r="E2002" i="6"/>
  <c r="F2002" i="6"/>
  <c r="G2002" i="6"/>
  <c r="H2002" i="6"/>
  <c r="B2003" i="6"/>
  <c r="C2003" i="6"/>
  <c r="D2003" i="6"/>
  <c r="E2003" i="6"/>
  <c r="F2003" i="6"/>
  <c r="G2003" i="6"/>
  <c r="H2003" i="6"/>
  <c r="B2004" i="6"/>
  <c r="C2004" i="6"/>
  <c r="D2004" i="6"/>
  <c r="E2004" i="6"/>
  <c r="F2004" i="6"/>
  <c r="G2004" i="6"/>
  <c r="H2004" i="6"/>
  <c r="B2005" i="6"/>
  <c r="C2005" i="6"/>
  <c r="D2005" i="6"/>
  <c r="E2005" i="6"/>
  <c r="F2005" i="6"/>
  <c r="G2005" i="6"/>
  <c r="H2005" i="6"/>
  <c r="B2006" i="6"/>
  <c r="C2006" i="6"/>
  <c r="D2006" i="6"/>
  <c r="E2006" i="6"/>
  <c r="F2006" i="6"/>
  <c r="G2006" i="6"/>
  <c r="H2006" i="6"/>
  <c r="B2007" i="6"/>
  <c r="C2007" i="6"/>
  <c r="D2007" i="6"/>
  <c r="E2007" i="6"/>
  <c r="F2007" i="6"/>
  <c r="G2007" i="6"/>
  <c r="H2007" i="6"/>
  <c r="B2008" i="6"/>
  <c r="C2008" i="6"/>
  <c r="D2008" i="6"/>
  <c r="E2008" i="6"/>
  <c r="F2008" i="6"/>
  <c r="G2008" i="6"/>
  <c r="H2008" i="6"/>
  <c r="B2009" i="6"/>
  <c r="C2009" i="6"/>
  <c r="D2009" i="6"/>
  <c r="E2009" i="6"/>
  <c r="F2009" i="6"/>
  <c r="G2009" i="6"/>
  <c r="H2009" i="6"/>
  <c r="B2010" i="6"/>
  <c r="C2010" i="6"/>
  <c r="D2010" i="6"/>
  <c r="E2010" i="6"/>
  <c r="F2010" i="6"/>
  <c r="G2010" i="6"/>
  <c r="H2010" i="6"/>
  <c r="B2011" i="6"/>
  <c r="C2011" i="6"/>
  <c r="D2011" i="6"/>
  <c r="E2011" i="6"/>
  <c r="F2011" i="6"/>
  <c r="G2011" i="6"/>
  <c r="H2011" i="6"/>
  <c r="B2012" i="6"/>
  <c r="C2012" i="6"/>
  <c r="D2012" i="6"/>
  <c r="E2012" i="6"/>
  <c r="F2012" i="6"/>
  <c r="G2012" i="6"/>
  <c r="H2012" i="6"/>
  <c r="B2013" i="6"/>
  <c r="C2013" i="6"/>
  <c r="D2013" i="6"/>
  <c r="E2013" i="6"/>
  <c r="F2013" i="6"/>
  <c r="G2013" i="6"/>
  <c r="H2013" i="6"/>
  <c r="B2014" i="6"/>
  <c r="C2014" i="6"/>
  <c r="D2014" i="6"/>
  <c r="E2014" i="6"/>
  <c r="F2014" i="6"/>
  <c r="G2014" i="6"/>
  <c r="H2014" i="6"/>
  <c r="B2015" i="6"/>
  <c r="C2015" i="6"/>
  <c r="D2015" i="6"/>
  <c r="E2015" i="6"/>
  <c r="F2015" i="6"/>
  <c r="G2015" i="6"/>
  <c r="H2015" i="6"/>
  <c r="B2016" i="6"/>
  <c r="C2016" i="6"/>
  <c r="D2016" i="6"/>
  <c r="E2016" i="6"/>
  <c r="F2016" i="6"/>
  <c r="G2016" i="6"/>
  <c r="H2016" i="6"/>
  <c r="B2017" i="6"/>
  <c r="C2017" i="6"/>
  <c r="D2017" i="6"/>
  <c r="E2017" i="6"/>
  <c r="F2017" i="6"/>
  <c r="G2017" i="6"/>
  <c r="H2017" i="6"/>
  <c r="B2018" i="6"/>
  <c r="C2018" i="6"/>
  <c r="D2018" i="6"/>
  <c r="E2018" i="6"/>
  <c r="F2018" i="6"/>
  <c r="G2018" i="6"/>
  <c r="H2018" i="6"/>
  <c r="B2019" i="6"/>
  <c r="C2019" i="6"/>
  <c r="D2019" i="6"/>
  <c r="E2019" i="6"/>
  <c r="F2019" i="6"/>
  <c r="G2019" i="6"/>
  <c r="H2019" i="6"/>
  <c r="B2020" i="6"/>
  <c r="C2020" i="6"/>
  <c r="D2020" i="6"/>
  <c r="E2020" i="6"/>
  <c r="F2020" i="6"/>
  <c r="G2020" i="6"/>
  <c r="H2020" i="6"/>
  <c r="B2021" i="6"/>
  <c r="C2021" i="6"/>
  <c r="D2021" i="6"/>
  <c r="E2021" i="6"/>
  <c r="F2021" i="6"/>
  <c r="G2021" i="6"/>
  <c r="H2021" i="6"/>
  <c r="B2022" i="6"/>
  <c r="C2022" i="6"/>
  <c r="D2022" i="6"/>
  <c r="E2022" i="6"/>
  <c r="F2022" i="6"/>
  <c r="G2022" i="6"/>
  <c r="H2022" i="6"/>
  <c r="B2023" i="6"/>
  <c r="C2023" i="6"/>
  <c r="D2023" i="6"/>
  <c r="E2023" i="6"/>
  <c r="F2023" i="6"/>
  <c r="G2023" i="6"/>
  <c r="H2023" i="6"/>
  <c r="B2024" i="6"/>
  <c r="C2024" i="6"/>
  <c r="D2024" i="6"/>
  <c r="E2024" i="6"/>
  <c r="F2024" i="6"/>
  <c r="G2024" i="6"/>
  <c r="H2024" i="6"/>
  <c r="B2025" i="6"/>
  <c r="C2025" i="6"/>
  <c r="D2025" i="6"/>
  <c r="E2025" i="6"/>
  <c r="F2025" i="6"/>
  <c r="G2025" i="6"/>
  <c r="H2025" i="6"/>
  <c r="B2026" i="6"/>
  <c r="C2026" i="6"/>
  <c r="D2026" i="6"/>
  <c r="E2026" i="6"/>
  <c r="F2026" i="6"/>
  <c r="G2026" i="6"/>
  <c r="H2026" i="6"/>
  <c r="B2027" i="6"/>
  <c r="C2027" i="6"/>
  <c r="D2027" i="6"/>
  <c r="E2027" i="6"/>
  <c r="F2027" i="6"/>
  <c r="G2027" i="6"/>
  <c r="H2027" i="6"/>
  <c r="B2028" i="6"/>
  <c r="C2028" i="6"/>
  <c r="D2028" i="6"/>
  <c r="E2028" i="6"/>
  <c r="F2028" i="6"/>
  <c r="G2028" i="6"/>
  <c r="H2028" i="6"/>
  <c r="B2029" i="6"/>
  <c r="C2029" i="6"/>
  <c r="D2029" i="6"/>
  <c r="E2029" i="6"/>
  <c r="F2029" i="6"/>
  <c r="G2029" i="6"/>
  <c r="H2029" i="6"/>
  <c r="B2030" i="6"/>
  <c r="C2030" i="6"/>
  <c r="D2030" i="6"/>
  <c r="E2030" i="6"/>
  <c r="F2030" i="6"/>
  <c r="G2030" i="6"/>
  <c r="H2030" i="6"/>
  <c r="B2031" i="6"/>
  <c r="C2031" i="6"/>
  <c r="D2031" i="6"/>
  <c r="E2031" i="6"/>
  <c r="F2031" i="6"/>
  <c r="G2031" i="6"/>
  <c r="H2031" i="6"/>
  <c r="B2032" i="6"/>
  <c r="C2032" i="6"/>
  <c r="D2032" i="6"/>
  <c r="E2032" i="6"/>
  <c r="F2032" i="6"/>
  <c r="G2032" i="6"/>
  <c r="H2032" i="6"/>
  <c r="B2033" i="6"/>
  <c r="C2033" i="6"/>
  <c r="D2033" i="6"/>
  <c r="E2033" i="6"/>
  <c r="F2033" i="6"/>
  <c r="G2033" i="6"/>
  <c r="H2033" i="6"/>
  <c r="B2034" i="6"/>
  <c r="C2034" i="6"/>
  <c r="D2034" i="6"/>
  <c r="E2034" i="6"/>
  <c r="F2034" i="6"/>
  <c r="G2034" i="6"/>
  <c r="H2034" i="6"/>
  <c r="B2035" i="6"/>
  <c r="C2035" i="6"/>
  <c r="D2035" i="6"/>
  <c r="E2035" i="6"/>
  <c r="F2035" i="6"/>
  <c r="G2035" i="6"/>
  <c r="H2035" i="6"/>
  <c r="B2036" i="6"/>
  <c r="C2036" i="6"/>
  <c r="D2036" i="6"/>
  <c r="E2036" i="6"/>
  <c r="F2036" i="6"/>
  <c r="G2036" i="6"/>
  <c r="H2036" i="6"/>
  <c r="B2037" i="6"/>
  <c r="C2037" i="6"/>
  <c r="D2037" i="6"/>
  <c r="E2037" i="6"/>
  <c r="F2037" i="6"/>
  <c r="G2037" i="6"/>
  <c r="H2037" i="6"/>
  <c r="B2038" i="6"/>
  <c r="C2038" i="6"/>
  <c r="D2038" i="6"/>
  <c r="E2038" i="6"/>
  <c r="F2038" i="6"/>
  <c r="G2038" i="6"/>
  <c r="H2038" i="6"/>
  <c r="B2039" i="6"/>
  <c r="C2039" i="6"/>
  <c r="D2039" i="6"/>
  <c r="E2039" i="6"/>
  <c r="F2039" i="6"/>
  <c r="G2039" i="6"/>
  <c r="H2039" i="6"/>
  <c r="B2040" i="6"/>
  <c r="C2040" i="6"/>
  <c r="D2040" i="6"/>
  <c r="E2040" i="6"/>
  <c r="F2040" i="6"/>
  <c r="G2040" i="6"/>
  <c r="H2040" i="6"/>
  <c r="B2041" i="6"/>
  <c r="C2041" i="6"/>
  <c r="D2041" i="6"/>
  <c r="E2041" i="6"/>
  <c r="F2041" i="6"/>
  <c r="G2041" i="6"/>
  <c r="H2041" i="6"/>
  <c r="B2042" i="6"/>
  <c r="C2042" i="6"/>
  <c r="D2042" i="6"/>
  <c r="E2042" i="6"/>
  <c r="F2042" i="6"/>
  <c r="G2042" i="6"/>
  <c r="H2042" i="6"/>
  <c r="B2043" i="6"/>
  <c r="C2043" i="6"/>
  <c r="D2043" i="6"/>
  <c r="E2043" i="6"/>
  <c r="F2043" i="6"/>
  <c r="G2043" i="6"/>
  <c r="H2043" i="6"/>
  <c r="B2044" i="6"/>
  <c r="C2044" i="6"/>
  <c r="D2044" i="6"/>
  <c r="E2044" i="6"/>
  <c r="F2044" i="6"/>
  <c r="G2044" i="6"/>
  <c r="H2044" i="6"/>
  <c r="B2045" i="6"/>
  <c r="C2045" i="6"/>
  <c r="D2045" i="6"/>
  <c r="E2045" i="6"/>
  <c r="F2045" i="6"/>
  <c r="G2045" i="6"/>
  <c r="H2045" i="6"/>
  <c r="B2046" i="6"/>
  <c r="C2046" i="6"/>
  <c r="D2046" i="6"/>
  <c r="E2046" i="6"/>
  <c r="F2046" i="6"/>
  <c r="G2046" i="6"/>
  <c r="H2046" i="6"/>
  <c r="B2047" i="6"/>
  <c r="C2047" i="6"/>
  <c r="D2047" i="6"/>
  <c r="E2047" i="6"/>
  <c r="F2047" i="6"/>
  <c r="G2047" i="6"/>
  <c r="H2047" i="6"/>
  <c r="B2048" i="6"/>
  <c r="C2048" i="6"/>
  <c r="D2048" i="6"/>
  <c r="E2048" i="6"/>
  <c r="F2048" i="6"/>
  <c r="G2048" i="6"/>
  <c r="H2048" i="6"/>
  <c r="B2049" i="6"/>
  <c r="C2049" i="6"/>
  <c r="D2049" i="6"/>
  <c r="E2049" i="6"/>
  <c r="F2049" i="6"/>
  <c r="G2049" i="6"/>
  <c r="H2049" i="6"/>
  <c r="B2050" i="6"/>
  <c r="C2050" i="6"/>
  <c r="D2050" i="6"/>
  <c r="E2050" i="6"/>
  <c r="F2050" i="6"/>
  <c r="G2050" i="6"/>
  <c r="H2050" i="6"/>
  <c r="B2051" i="6"/>
  <c r="C2051" i="6"/>
  <c r="D2051" i="6"/>
  <c r="E2051" i="6"/>
  <c r="F2051" i="6"/>
  <c r="G2051" i="6"/>
  <c r="H2051" i="6"/>
  <c r="B2052" i="6"/>
  <c r="C2052" i="6"/>
  <c r="D2052" i="6"/>
  <c r="E2052" i="6"/>
  <c r="F2052" i="6"/>
  <c r="G2052" i="6"/>
  <c r="H2052" i="6"/>
  <c r="B2053" i="6"/>
  <c r="C2053" i="6"/>
  <c r="D2053" i="6"/>
  <c r="E2053" i="6"/>
  <c r="F2053" i="6"/>
  <c r="G2053" i="6"/>
  <c r="H2053" i="6"/>
  <c r="B2054" i="6"/>
  <c r="C2054" i="6"/>
  <c r="D2054" i="6"/>
  <c r="E2054" i="6"/>
  <c r="F2054" i="6"/>
  <c r="G2054" i="6"/>
  <c r="H2054" i="6"/>
  <c r="B2055" i="6"/>
  <c r="C2055" i="6"/>
  <c r="D2055" i="6"/>
  <c r="E2055" i="6"/>
  <c r="F2055" i="6"/>
  <c r="G2055" i="6"/>
  <c r="H2055" i="6"/>
  <c r="B2056" i="6"/>
  <c r="C2056" i="6"/>
  <c r="D2056" i="6"/>
  <c r="E2056" i="6"/>
  <c r="F2056" i="6"/>
  <c r="G2056" i="6"/>
  <c r="H2056" i="6"/>
  <c r="B2057" i="6"/>
  <c r="C2057" i="6"/>
  <c r="D2057" i="6"/>
  <c r="E2057" i="6"/>
  <c r="F2057" i="6"/>
  <c r="G2057" i="6"/>
  <c r="H2057" i="6"/>
  <c r="B2058" i="6"/>
  <c r="C2058" i="6"/>
  <c r="D2058" i="6"/>
  <c r="E2058" i="6"/>
  <c r="F2058" i="6"/>
  <c r="G2058" i="6"/>
  <c r="H2058" i="6"/>
  <c r="B2059" i="6"/>
  <c r="C2059" i="6"/>
  <c r="D2059" i="6"/>
  <c r="E2059" i="6"/>
  <c r="F2059" i="6"/>
  <c r="G2059" i="6"/>
  <c r="H2059" i="6"/>
  <c r="B2060" i="6"/>
  <c r="C2060" i="6"/>
  <c r="D2060" i="6"/>
  <c r="E2060" i="6"/>
  <c r="F2060" i="6"/>
  <c r="G2060" i="6"/>
  <c r="H2060" i="6"/>
  <c r="B2061" i="6"/>
  <c r="C2061" i="6"/>
  <c r="D2061" i="6"/>
  <c r="E2061" i="6"/>
  <c r="F2061" i="6"/>
  <c r="G2061" i="6"/>
  <c r="H2061" i="6"/>
  <c r="B2062" i="6"/>
  <c r="C2062" i="6"/>
  <c r="D2062" i="6"/>
  <c r="E2062" i="6"/>
  <c r="F2062" i="6"/>
  <c r="G2062" i="6"/>
  <c r="H2062" i="6"/>
  <c r="B2063" i="6"/>
  <c r="C2063" i="6"/>
  <c r="D2063" i="6"/>
  <c r="E2063" i="6"/>
  <c r="F2063" i="6"/>
  <c r="G2063" i="6"/>
  <c r="H2063" i="6"/>
  <c r="B2064" i="6"/>
  <c r="C2064" i="6"/>
  <c r="D2064" i="6"/>
  <c r="E2064" i="6"/>
  <c r="F2064" i="6"/>
  <c r="G2064" i="6"/>
  <c r="H2064" i="6"/>
  <c r="B2065" i="6"/>
  <c r="C2065" i="6"/>
  <c r="D2065" i="6"/>
  <c r="E2065" i="6"/>
  <c r="F2065" i="6"/>
  <c r="G2065" i="6"/>
  <c r="H2065" i="6"/>
  <c r="B2066" i="6"/>
  <c r="C2066" i="6"/>
  <c r="D2066" i="6"/>
  <c r="E2066" i="6"/>
  <c r="F2066" i="6"/>
  <c r="G2066" i="6"/>
  <c r="H2066" i="6"/>
  <c r="B2067" i="6"/>
  <c r="C2067" i="6"/>
  <c r="D2067" i="6"/>
  <c r="E2067" i="6"/>
  <c r="F2067" i="6"/>
  <c r="G2067" i="6"/>
  <c r="H2067" i="6"/>
  <c r="B2068" i="6"/>
  <c r="C2068" i="6"/>
  <c r="D2068" i="6"/>
  <c r="E2068" i="6"/>
  <c r="F2068" i="6"/>
  <c r="G2068" i="6"/>
  <c r="H2068" i="6"/>
  <c r="B2069" i="6"/>
  <c r="C2069" i="6"/>
  <c r="D2069" i="6"/>
  <c r="E2069" i="6"/>
  <c r="F2069" i="6"/>
  <c r="G2069" i="6"/>
  <c r="H2069" i="6"/>
  <c r="B2070" i="6"/>
  <c r="C2070" i="6"/>
  <c r="D2070" i="6"/>
  <c r="E2070" i="6"/>
  <c r="F2070" i="6"/>
  <c r="G2070" i="6"/>
  <c r="H2070" i="6"/>
  <c r="B2071" i="6"/>
  <c r="C2071" i="6"/>
  <c r="D2071" i="6"/>
  <c r="E2071" i="6"/>
  <c r="F2071" i="6"/>
  <c r="G2071" i="6"/>
  <c r="H2071" i="6"/>
  <c r="B2072" i="6"/>
  <c r="C2072" i="6"/>
  <c r="D2072" i="6"/>
  <c r="E2072" i="6"/>
  <c r="F2072" i="6"/>
  <c r="G2072" i="6"/>
  <c r="H2072" i="6"/>
  <c r="B2073" i="6"/>
  <c r="C2073" i="6"/>
  <c r="D2073" i="6"/>
  <c r="E2073" i="6"/>
  <c r="F2073" i="6"/>
  <c r="G2073" i="6"/>
  <c r="H2073" i="6"/>
  <c r="B2074" i="6"/>
  <c r="C2074" i="6"/>
  <c r="D2074" i="6"/>
  <c r="E2074" i="6"/>
  <c r="F2074" i="6"/>
  <c r="G2074" i="6"/>
  <c r="H2074" i="6"/>
  <c r="B2075" i="6"/>
  <c r="C2075" i="6"/>
  <c r="D2075" i="6"/>
  <c r="E2075" i="6"/>
  <c r="F2075" i="6"/>
  <c r="G2075" i="6"/>
  <c r="H2075" i="6"/>
  <c r="B2076" i="6"/>
  <c r="C2076" i="6"/>
  <c r="D2076" i="6"/>
  <c r="E2076" i="6"/>
  <c r="F2076" i="6"/>
  <c r="G2076" i="6"/>
  <c r="H2076" i="6"/>
  <c r="B2077" i="6"/>
  <c r="C2077" i="6"/>
  <c r="D2077" i="6"/>
  <c r="E2077" i="6"/>
  <c r="F2077" i="6"/>
  <c r="G2077" i="6"/>
  <c r="H2077" i="6"/>
  <c r="B2078" i="6"/>
  <c r="C2078" i="6"/>
  <c r="D2078" i="6"/>
  <c r="E2078" i="6"/>
  <c r="F2078" i="6"/>
  <c r="G2078" i="6"/>
  <c r="H2078" i="6"/>
  <c r="B2079" i="6"/>
  <c r="C2079" i="6"/>
  <c r="D2079" i="6"/>
  <c r="E2079" i="6"/>
  <c r="F2079" i="6"/>
  <c r="G2079" i="6"/>
  <c r="H2079" i="6"/>
  <c r="B2080" i="6"/>
  <c r="C2080" i="6"/>
  <c r="D2080" i="6"/>
  <c r="E2080" i="6"/>
  <c r="F2080" i="6"/>
  <c r="G2080" i="6"/>
  <c r="H2080" i="6"/>
  <c r="B2081" i="6"/>
  <c r="C2081" i="6"/>
  <c r="D2081" i="6"/>
  <c r="E2081" i="6"/>
  <c r="F2081" i="6"/>
  <c r="G2081" i="6"/>
  <c r="H2081" i="6"/>
  <c r="B2082" i="6"/>
  <c r="C2082" i="6"/>
  <c r="D2082" i="6"/>
  <c r="E2082" i="6"/>
  <c r="F2082" i="6"/>
  <c r="G2082" i="6"/>
  <c r="H2082" i="6"/>
  <c r="B2083" i="6"/>
  <c r="C2083" i="6"/>
  <c r="D2083" i="6"/>
  <c r="E2083" i="6"/>
  <c r="F2083" i="6"/>
  <c r="G2083" i="6"/>
  <c r="H2083" i="6"/>
  <c r="B2084" i="6"/>
  <c r="C2084" i="6"/>
  <c r="D2084" i="6"/>
  <c r="E2084" i="6"/>
  <c r="F2084" i="6"/>
  <c r="G2084" i="6"/>
  <c r="H2084" i="6"/>
  <c r="B2085" i="6"/>
  <c r="C2085" i="6"/>
  <c r="D2085" i="6"/>
  <c r="E2085" i="6"/>
  <c r="F2085" i="6"/>
  <c r="G2085" i="6"/>
  <c r="H2085" i="6"/>
  <c r="B2086" i="6"/>
  <c r="C2086" i="6"/>
  <c r="D2086" i="6"/>
  <c r="E2086" i="6"/>
  <c r="F2086" i="6"/>
  <c r="G2086" i="6"/>
  <c r="H2086" i="6"/>
  <c r="B2087" i="6"/>
  <c r="C2087" i="6"/>
  <c r="D2087" i="6"/>
  <c r="E2087" i="6"/>
  <c r="F2087" i="6"/>
  <c r="G2087" i="6"/>
  <c r="H2087" i="6"/>
  <c r="B2088" i="6"/>
  <c r="C2088" i="6"/>
  <c r="D2088" i="6"/>
  <c r="E2088" i="6"/>
  <c r="F2088" i="6"/>
  <c r="G2088" i="6"/>
  <c r="H2088" i="6"/>
  <c r="B2089" i="6"/>
  <c r="C2089" i="6"/>
  <c r="D2089" i="6"/>
  <c r="E2089" i="6"/>
  <c r="F2089" i="6"/>
  <c r="G2089" i="6"/>
  <c r="H2089" i="6"/>
  <c r="B2090" i="6"/>
  <c r="C2090" i="6"/>
  <c r="D2090" i="6"/>
  <c r="E2090" i="6"/>
  <c r="F2090" i="6"/>
  <c r="G2090" i="6"/>
  <c r="H2090" i="6"/>
  <c r="B2091" i="6"/>
  <c r="C2091" i="6"/>
  <c r="D2091" i="6"/>
  <c r="E2091" i="6"/>
  <c r="F2091" i="6"/>
  <c r="G2091" i="6"/>
  <c r="H2091" i="6"/>
  <c r="B2092" i="6"/>
  <c r="C2092" i="6"/>
  <c r="D2092" i="6"/>
  <c r="E2092" i="6"/>
  <c r="F2092" i="6"/>
  <c r="G2092" i="6"/>
  <c r="H2092" i="6"/>
  <c r="B2093" i="6"/>
  <c r="C2093" i="6"/>
  <c r="D2093" i="6"/>
  <c r="E2093" i="6"/>
  <c r="F2093" i="6"/>
  <c r="G2093" i="6"/>
  <c r="H2093" i="6"/>
  <c r="B2094" i="6"/>
  <c r="C2094" i="6"/>
  <c r="D2094" i="6"/>
  <c r="E2094" i="6"/>
  <c r="F2094" i="6"/>
  <c r="G2094" i="6"/>
  <c r="H2094" i="6"/>
  <c r="B2095" i="6"/>
  <c r="C2095" i="6"/>
  <c r="D2095" i="6"/>
  <c r="E2095" i="6"/>
  <c r="F2095" i="6"/>
  <c r="G2095" i="6"/>
  <c r="H2095" i="6"/>
  <c r="B2096" i="6"/>
  <c r="C2096" i="6"/>
  <c r="D2096" i="6"/>
  <c r="E2096" i="6"/>
  <c r="F2096" i="6"/>
  <c r="G2096" i="6"/>
  <c r="H2096" i="6"/>
  <c r="B2097" i="6"/>
  <c r="C2097" i="6"/>
  <c r="D2097" i="6"/>
  <c r="E2097" i="6"/>
  <c r="F2097" i="6"/>
  <c r="G2097" i="6"/>
  <c r="H2097" i="6"/>
  <c r="B2098" i="6"/>
  <c r="C2098" i="6"/>
  <c r="D2098" i="6"/>
  <c r="E2098" i="6"/>
  <c r="F2098" i="6"/>
  <c r="G2098" i="6"/>
  <c r="H2098" i="6"/>
  <c r="B2099" i="6"/>
  <c r="C2099" i="6"/>
  <c r="D2099" i="6"/>
  <c r="E2099" i="6"/>
  <c r="F2099" i="6"/>
  <c r="G2099" i="6"/>
  <c r="H2099" i="6"/>
  <c r="B2100" i="6"/>
  <c r="C2100" i="6"/>
  <c r="D2100" i="6"/>
  <c r="E2100" i="6"/>
  <c r="F2100" i="6"/>
  <c r="G2100" i="6"/>
  <c r="H2100" i="6"/>
  <c r="B2101" i="6"/>
  <c r="C2101" i="6"/>
  <c r="D2101" i="6"/>
  <c r="E2101" i="6"/>
  <c r="F2101" i="6"/>
  <c r="G2101" i="6"/>
  <c r="H2101" i="6"/>
  <c r="B2102" i="6"/>
  <c r="C2102" i="6"/>
  <c r="D2102" i="6"/>
  <c r="E2102" i="6"/>
  <c r="F2102" i="6"/>
  <c r="G2102" i="6"/>
  <c r="H2102" i="6"/>
  <c r="B2103" i="6"/>
  <c r="C2103" i="6"/>
  <c r="D2103" i="6"/>
  <c r="E2103" i="6"/>
  <c r="F2103" i="6"/>
  <c r="G2103" i="6"/>
  <c r="H2103" i="6"/>
  <c r="B2104" i="6"/>
  <c r="C2104" i="6"/>
  <c r="D2104" i="6"/>
  <c r="E2104" i="6"/>
  <c r="F2104" i="6"/>
  <c r="G2104" i="6"/>
  <c r="H2104" i="6"/>
  <c r="B2105" i="6"/>
  <c r="C2105" i="6"/>
  <c r="D2105" i="6"/>
  <c r="E2105" i="6"/>
  <c r="F2105" i="6"/>
  <c r="G2105" i="6"/>
  <c r="H2105" i="6"/>
  <c r="B2106" i="6"/>
  <c r="C2106" i="6"/>
  <c r="D2106" i="6"/>
  <c r="E2106" i="6"/>
  <c r="F2106" i="6"/>
  <c r="G2106" i="6"/>
  <c r="H2106" i="6"/>
  <c r="B2107" i="6"/>
  <c r="C2107" i="6"/>
  <c r="D2107" i="6"/>
  <c r="E2107" i="6"/>
  <c r="F2107" i="6"/>
  <c r="G2107" i="6"/>
  <c r="H2107" i="6"/>
  <c r="B2108" i="6"/>
  <c r="C2108" i="6"/>
  <c r="D2108" i="6"/>
  <c r="E2108" i="6"/>
  <c r="F2108" i="6"/>
  <c r="G2108" i="6"/>
  <c r="H2108" i="6"/>
  <c r="B2109" i="6"/>
  <c r="C2109" i="6"/>
  <c r="D2109" i="6"/>
  <c r="E2109" i="6"/>
  <c r="F2109" i="6"/>
  <c r="G2109" i="6"/>
  <c r="H2109" i="6"/>
  <c r="B2110" i="6"/>
  <c r="C2110" i="6"/>
  <c r="D2110" i="6"/>
  <c r="E2110" i="6"/>
  <c r="F2110" i="6"/>
  <c r="G2110" i="6"/>
  <c r="H2110" i="6"/>
  <c r="B2111" i="6"/>
  <c r="C2111" i="6"/>
  <c r="D2111" i="6"/>
  <c r="E2111" i="6"/>
  <c r="F2111" i="6"/>
  <c r="G2111" i="6"/>
  <c r="H2111" i="6"/>
  <c r="B2112" i="6"/>
  <c r="C2112" i="6"/>
  <c r="D2112" i="6"/>
  <c r="E2112" i="6"/>
  <c r="F2112" i="6"/>
  <c r="G2112" i="6"/>
  <c r="H2112" i="6"/>
  <c r="B2113" i="6"/>
  <c r="C2113" i="6"/>
  <c r="D2113" i="6"/>
  <c r="E2113" i="6"/>
  <c r="F2113" i="6"/>
  <c r="G2113" i="6"/>
  <c r="H2113" i="6"/>
  <c r="B2114" i="6"/>
  <c r="C2114" i="6"/>
  <c r="D2114" i="6"/>
  <c r="E2114" i="6"/>
  <c r="F2114" i="6"/>
  <c r="G2114" i="6"/>
  <c r="H2114" i="6"/>
  <c r="B2115" i="6"/>
  <c r="C2115" i="6"/>
  <c r="D2115" i="6"/>
  <c r="E2115" i="6"/>
  <c r="F2115" i="6"/>
  <c r="G2115" i="6"/>
  <c r="H2115" i="6"/>
  <c r="B2116" i="6"/>
  <c r="C2116" i="6"/>
  <c r="D2116" i="6"/>
  <c r="E2116" i="6"/>
  <c r="F2116" i="6"/>
  <c r="G2116" i="6"/>
  <c r="H2116" i="6"/>
  <c r="B2117" i="6"/>
  <c r="C2117" i="6"/>
  <c r="D2117" i="6"/>
  <c r="E2117" i="6"/>
  <c r="F2117" i="6"/>
  <c r="G2117" i="6"/>
  <c r="H2117" i="6"/>
  <c r="B2118" i="6"/>
  <c r="C2118" i="6"/>
  <c r="D2118" i="6"/>
  <c r="E2118" i="6"/>
  <c r="F2118" i="6"/>
  <c r="G2118" i="6"/>
  <c r="H2118" i="6"/>
  <c r="B2119" i="6"/>
  <c r="C2119" i="6"/>
  <c r="D2119" i="6"/>
  <c r="E2119" i="6"/>
  <c r="F2119" i="6"/>
  <c r="G2119" i="6"/>
  <c r="H2119" i="6"/>
  <c r="B2120" i="6"/>
  <c r="C2120" i="6"/>
  <c r="D2120" i="6"/>
  <c r="E2120" i="6"/>
  <c r="F2120" i="6"/>
  <c r="G2120" i="6"/>
  <c r="H2120" i="6"/>
  <c r="B2121" i="6"/>
  <c r="C2121" i="6"/>
  <c r="D2121" i="6"/>
  <c r="E2121" i="6"/>
  <c r="F2121" i="6"/>
  <c r="G2121" i="6"/>
  <c r="H2121" i="6"/>
  <c r="B2122" i="6"/>
  <c r="C2122" i="6"/>
  <c r="D2122" i="6"/>
  <c r="E2122" i="6"/>
  <c r="F2122" i="6"/>
  <c r="G2122" i="6"/>
  <c r="H2122" i="6"/>
  <c r="B2123" i="6"/>
  <c r="C2123" i="6"/>
  <c r="D2123" i="6"/>
  <c r="E2123" i="6"/>
  <c r="F2123" i="6"/>
  <c r="G2123" i="6"/>
  <c r="H2123" i="6"/>
  <c r="B2124" i="6"/>
  <c r="C2124" i="6"/>
  <c r="D2124" i="6"/>
  <c r="E2124" i="6"/>
  <c r="F2124" i="6"/>
  <c r="G2124" i="6"/>
  <c r="H2124" i="6"/>
  <c r="B2125" i="6"/>
  <c r="C2125" i="6"/>
  <c r="D2125" i="6"/>
  <c r="E2125" i="6"/>
  <c r="F2125" i="6"/>
  <c r="G2125" i="6"/>
  <c r="H2125" i="6"/>
  <c r="B2126" i="6"/>
  <c r="C2126" i="6"/>
  <c r="D2126" i="6"/>
  <c r="E2126" i="6"/>
  <c r="F2126" i="6"/>
  <c r="G2126" i="6"/>
  <c r="H2126" i="6"/>
  <c r="B2127" i="6"/>
  <c r="C2127" i="6"/>
  <c r="D2127" i="6"/>
  <c r="E2127" i="6"/>
  <c r="F2127" i="6"/>
  <c r="G2127" i="6"/>
  <c r="H2127" i="6"/>
  <c r="B2128" i="6"/>
  <c r="C2128" i="6"/>
  <c r="D2128" i="6"/>
  <c r="E2128" i="6"/>
  <c r="F2128" i="6"/>
  <c r="G2128" i="6"/>
  <c r="H2128" i="6"/>
  <c r="B2129" i="6"/>
  <c r="C2129" i="6"/>
  <c r="D2129" i="6"/>
  <c r="E2129" i="6"/>
  <c r="F2129" i="6"/>
  <c r="G2129" i="6"/>
  <c r="H2129" i="6"/>
  <c r="B2130" i="6"/>
  <c r="C2130" i="6"/>
  <c r="D2130" i="6"/>
  <c r="E2130" i="6"/>
  <c r="F2130" i="6"/>
  <c r="G2130" i="6"/>
  <c r="H2130" i="6"/>
  <c r="B2131" i="6"/>
  <c r="C2131" i="6"/>
  <c r="D2131" i="6"/>
  <c r="E2131" i="6"/>
  <c r="F2131" i="6"/>
  <c r="G2131" i="6"/>
  <c r="H2131" i="6"/>
  <c r="B2132" i="6"/>
  <c r="C2132" i="6"/>
  <c r="D2132" i="6"/>
  <c r="E2132" i="6"/>
  <c r="F2132" i="6"/>
  <c r="G2132" i="6"/>
  <c r="H2132" i="6"/>
  <c r="B2133" i="6"/>
  <c r="C2133" i="6"/>
  <c r="D2133" i="6"/>
  <c r="E2133" i="6"/>
  <c r="F2133" i="6"/>
  <c r="G2133" i="6"/>
  <c r="H2133" i="6"/>
  <c r="B2134" i="6"/>
  <c r="C2134" i="6"/>
  <c r="D2134" i="6"/>
  <c r="E2134" i="6"/>
  <c r="F2134" i="6"/>
  <c r="G2134" i="6"/>
  <c r="H2134" i="6"/>
  <c r="B2135" i="6"/>
  <c r="C2135" i="6"/>
  <c r="D2135" i="6"/>
  <c r="E2135" i="6"/>
  <c r="F2135" i="6"/>
  <c r="G2135" i="6"/>
  <c r="H2135" i="6"/>
  <c r="B2136" i="6"/>
  <c r="C2136" i="6"/>
  <c r="D2136" i="6"/>
  <c r="E2136" i="6"/>
  <c r="F2136" i="6"/>
  <c r="G2136" i="6"/>
  <c r="H2136" i="6"/>
  <c r="B2137" i="6"/>
  <c r="C2137" i="6"/>
  <c r="D2137" i="6"/>
  <c r="E2137" i="6"/>
  <c r="F2137" i="6"/>
  <c r="G2137" i="6"/>
  <c r="H2137" i="6"/>
  <c r="B2138" i="6"/>
  <c r="C2138" i="6"/>
  <c r="D2138" i="6"/>
  <c r="E2138" i="6"/>
  <c r="F2138" i="6"/>
  <c r="G2138" i="6"/>
  <c r="H2138" i="6"/>
  <c r="B2139" i="6"/>
  <c r="C2139" i="6"/>
  <c r="D2139" i="6"/>
  <c r="E2139" i="6"/>
  <c r="F2139" i="6"/>
  <c r="G2139" i="6"/>
  <c r="H2139" i="6"/>
  <c r="B2140" i="6"/>
  <c r="C2140" i="6"/>
  <c r="D2140" i="6"/>
  <c r="E2140" i="6"/>
  <c r="F2140" i="6"/>
  <c r="G2140" i="6"/>
  <c r="H2140" i="6"/>
  <c r="B2141" i="6"/>
  <c r="C2141" i="6"/>
  <c r="D2141" i="6"/>
  <c r="E2141" i="6"/>
  <c r="F2141" i="6"/>
  <c r="G2141" i="6"/>
  <c r="H2141" i="6"/>
  <c r="B2142" i="6"/>
  <c r="C2142" i="6"/>
  <c r="D2142" i="6"/>
  <c r="E2142" i="6"/>
  <c r="F2142" i="6"/>
  <c r="G2142" i="6"/>
  <c r="H2142" i="6"/>
  <c r="B2143" i="6"/>
  <c r="C2143" i="6"/>
  <c r="D2143" i="6"/>
  <c r="E2143" i="6"/>
  <c r="F2143" i="6"/>
  <c r="G2143" i="6"/>
  <c r="H2143" i="6"/>
  <c r="B2144" i="6"/>
  <c r="C2144" i="6"/>
  <c r="D2144" i="6"/>
  <c r="E2144" i="6"/>
  <c r="F2144" i="6"/>
  <c r="G2144" i="6"/>
  <c r="H2144" i="6"/>
  <c r="B2145" i="6"/>
  <c r="C2145" i="6"/>
  <c r="D2145" i="6"/>
  <c r="E2145" i="6"/>
  <c r="F2145" i="6"/>
  <c r="G2145" i="6"/>
  <c r="H2145" i="6"/>
  <c r="B2146" i="6"/>
  <c r="C2146" i="6"/>
  <c r="D2146" i="6"/>
  <c r="E2146" i="6"/>
  <c r="F2146" i="6"/>
  <c r="G2146" i="6"/>
  <c r="H2146" i="6"/>
  <c r="B2147" i="6"/>
  <c r="C2147" i="6"/>
  <c r="D2147" i="6"/>
  <c r="E2147" i="6"/>
  <c r="F2147" i="6"/>
  <c r="G2147" i="6"/>
  <c r="H2147" i="6"/>
  <c r="B2148" i="6"/>
  <c r="C2148" i="6"/>
  <c r="D2148" i="6"/>
  <c r="E2148" i="6"/>
  <c r="F2148" i="6"/>
  <c r="G2148" i="6"/>
  <c r="H2148" i="6"/>
  <c r="B2149" i="6"/>
  <c r="C2149" i="6"/>
  <c r="D2149" i="6"/>
  <c r="E2149" i="6"/>
  <c r="F2149" i="6"/>
  <c r="G2149" i="6"/>
  <c r="H2149" i="6"/>
  <c r="B2150" i="6"/>
  <c r="C2150" i="6"/>
  <c r="D2150" i="6"/>
  <c r="E2150" i="6"/>
  <c r="F2150" i="6"/>
  <c r="G2150" i="6"/>
  <c r="H2150" i="6"/>
  <c r="B2151" i="6"/>
  <c r="C2151" i="6"/>
  <c r="D2151" i="6"/>
  <c r="E2151" i="6"/>
  <c r="F2151" i="6"/>
  <c r="G2151" i="6"/>
  <c r="H2151" i="6"/>
  <c r="B2152" i="6"/>
  <c r="C2152" i="6"/>
  <c r="D2152" i="6"/>
  <c r="E2152" i="6"/>
  <c r="F2152" i="6"/>
  <c r="G2152" i="6"/>
  <c r="H2152" i="6"/>
  <c r="B2153" i="6"/>
  <c r="C2153" i="6"/>
  <c r="D2153" i="6"/>
  <c r="E2153" i="6"/>
  <c r="F2153" i="6"/>
  <c r="G2153" i="6"/>
  <c r="H2153" i="6"/>
  <c r="B2154" i="6"/>
  <c r="C2154" i="6"/>
  <c r="D2154" i="6"/>
  <c r="E2154" i="6"/>
  <c r="F2154" i="6"/>
  <c r="G2154" i="6"/>
  <c r="H2154" i="6"/>
  <c r="B2155" i="6"/>
  <c r="C2155" i="6"/>
  <c r="D2155" i="6"/>
  <c r="E2155" i="6"/>
  <c r="F2155" i="6"/>
  <c r="G2155" i="6"/>
  <c r="H2155" i="6"/>
  <c r="B2156" i="6"/>
  <c r="C2156" i="6"/>
  <c r="D2156" i="6"/>
  <c r="E2156" i="6"/>
  <c r="F2156" i="6"/>
  <c r="G2156" i="6"/>
  <c r="H2156" i="6"/>
  <c r="B2157" i="6"/>
  <c r="C2157" i="6"/>
  <c r="D2157" i="6"/>
  <c r="E2157" i="6"/>
  <c r="F2157" i="6"/>
  <c r="G2157" i="6"/>
  <c r="H2157" i="6"/>
  <c r="B2158" i="6"/>
  <c r="C2158" i="6"/>
  <c r="D2158" i="6"/>
  <c r="E2158" i="6"/>
  <c r="F2158" i="6"/>
  <c r="G2158" i="6"/>
  <c r="H2158" i="6"/>
  <c r="B2159" i="6"/>
  <c r="C2159" i="6"/>
  <c r="D2159" i="6"/>
  <c r="E2159" i="6"/>
  <c r="F2159" i="6"/>
  <c r="G2159" i="6"/>
  <c r="H2159" i="6"/>
  <c r="B2160" i="6"/>
  <c r="C2160" i="6"/>
  <c r="D2160" i="6"/>
  <c r="E2160" i="6"/>
  <c r="F2160" i="6"/>
  <c r="G2160" i="6"/>
  <c r="H2160" i="6"/>
  <c r="B2161" i="6"/>
  <c r="C2161" i="6"/>
  <c r="D2161" i="6"/>
  <c r="E2161" i="6"/>
  <c r="F2161" i="6"/>
  <c r="G2161" i="6"/>
  <c r="H2161" i="6"/>
  <c r="B2162" i="6"/>
  <c r="C2162" i="6"/>
  <c r="D2162" i="6"/>
  <c r="E2162" i="6"/>
  <c r="F2162" i="6"/>
  <c r="G2162" i="6"/>
  <c r="H2162" i="6"/>
  <c r="B2163" i="6"/>
  <c r="C2163" i="6"/>
  <c r="D2163" i="6"/>
  <c r="E2163" i="6"/>
  <c r="F2163" i="6"/>
  <c r="G2163" i="6"/>
  <c r="H2163" i="6"/>
  <c r="B2164" i="6"/>
  <c r="C2164" i="6"/>
  <c r="D2164" i="6"/>
  <c r="E2164" i="6"/>
  <c r="F2164" i="6"/>
  <c r="G2164" i="6"/>
  <c r="H2164" i="6"/>
  <c r="B2165" i="6"/>
  <c r="C2165" i="6"/>
  <c r="D2165" i="6"/>
  <c r="E2165" i="6"/>
  <c r="F2165" i="6"/>
  <c r="G2165" i="6"/>
  <c r="H2165" i="6"/>
  <c r="B2166" i="6"/>
  <c r="C2166" i="6"/>
  <c r="D2166" i="6"/>
  <c r="E2166" i="6"/>
  <c r="F2166" i="6"/>
  <c r="G2166" i="6"/>
  <c r="H2166" i="6"/>
  <c r="B2167" i="6"/>
  <c r="C2167" i="6"/>
  <c r="D2167" i="6"/>
  <c r="E2167" i="6"/>
  <c r="F2167" i="6"/>
  <c r="G2167" i="6"/>
  <c r="H2167" i="6"/>
  <c r="B2168" i="6"/>
  <c r="C2168" i="6"/>
  <c r="D2168" i="6"/>
  <c r="E2168" i="6"/>
  <c r="F2168" i="6"/>
  <c r="G2168" i="6"/>
  <c r="H2168" i="6"/>
  <c r="B2169" i="6"/>
  <c r="C2169" i="6"/>
  <c r="D2169" i="6"/>
  <c r="E2169" i="6"/>
  <c r="F2169" i="6"/>
  <c r="G2169" i="6"/>
  <c r="H2169" i="6"/>
  <c r="B2170" i="6"/>
  <c r="C2170" i="6"/>
  <c r="D2170" i="6"/>
  <c r="E2170" i="6"/>
  <c r="F2170" i="6"/>
  <c r="G2170" i="6"/>
  <c r="H2170" i="6"/>
  <c r="B2171" i="6"/>
  <c r="C2171" i="6"/>
  <c r="D2171" i="6"/>
  <c r="E2171" i="6"/>
  <c r="F2171" i="6"/>
  <c r="G2171" i="6"/>
  <c r="H2171" i="6"/>
  <c r="B2172" i="6"/>
  <c r="C2172" i="6"/>
  <c r="D2172" i="6"/>
  <c r="E2172" i="6"/>
  <c r="F2172" i="6"/>
  <c r="G2172" i="6"/>
  <c r="H2172" i="6"/>
  <c r="B2173" i="6"/>
  <c r="C2173" i="6"/>
  <c r="D2173" i="6"/>
  <c r="E2173" i="6"/>
  <c r="F2173" i="6"/>
  <c r="G2173" i="6"/>
  <c r="H2173" i="6"/>
  <c r="B2174" i="6"/>
  <c r="C2174" i="6"/>
  <c r="D2174" i="6"/>
  <c r="E2174" i="6"/>
  <c r="F2174" i="6"/>
  <c r="G2174" i="6"/>
  <c r="H2174" i="6"/>
  <c r="B2175" i="6"/>
  <c r="C2175" i="6"/>
  <c r="D2175" i="6"/>
  <c r="E2175" i="6"/>
  <c r="F2175" i="6"/>
  <c r="G2175" i="6"/>
  <c r="H2175" i="6"/>
  <c r="B2176" i="6"/>
  <c r="C2176" i="6"/>
  <c r="D2176" i="6"/>
  <c r="E2176" i="6"/>
  <c r="F2176" i="6"/>
  <c r="G2176" i="6"/>
  <c r="H2176" i="6"/>
  <c r="B2177" i="6"/>
  <c r="C2177" i="6"/>
  <c r="D2177" i="6"/>
  <c r="E2177" i="6"/>
  <c r="F2177" i="6"/>
  <c r="G2177" i="6"/>
  <c r="H2177" i="6"/>
  <c r="B2178" i="6"/>
  <c r="C2178" i="6"/>
  <c r="D2178" i="6"/>
  <c r="E2178" i="6"/>
  <c r="F2178" i="6"/>
  <c r="G2178" i="6"/>
  <c r="H2178" i="6"/>
  <c r="B2179" i="6"/>
  <c r="C2179" i="6"/>
  <c r="D2179" i="6"/>
  <c r="E2179" i="6"/>
  <c r="F2179" i="6"/>
  <c r="G2179" i="6"/>
  <c r="H2179" i="6"/>
  <c r="B2180" i="6"/>
  <c r="C2180" i="6"/>
  <c r="D2180" i="6"/>
  <c r="E2180" i="6"/>
  <c r="F2180" i="6"/>
  <c r="G2180" i="6"/>
  <c r="H2180" i="6"/>
  <c r="B2181" i="6"/>
  <c r="C2181" i="6"/>
  <c r="D2181" i="6"/>
  <c r="E2181" i="6"/>
  <c r="F2181" i="6"/>
  <c r="G2181" i="6"/>
  <c r="H2181" i="6"/>
  <c r="B2182" i="6"/>
  <c r="C2182" i="6"/>
  <c r="D2182" i="6"/>
  <c r="E2182" i="6"/>
  <c r="F2182" i="6"/>
  <c r="G2182" i="6"/>
  <c r="H2182" i="6"/>
  <c r="B2183" i="6"/>
  <c r="C2183" i="6"/>
  <c r="D2183" i="6"/>
  <c r="E2183" i="6"/>
  <c r="F2183" i="6"/>
  <c r="G2183" i="6"/>
  <c r="H2183" i="6"/>
  <c r="B2184" i="6"/>
  <c r="C2184" i="6"/>
  <c r="D2184" i="6"/>
  <c r="E2184" i="6"/>
  <c r="F2184" i="6"/>
  <c r="G2184" i="6"/>
  <c r="H2184" i="6"/>
  <c r="B2185" i="6"/>
  <c r="C2185" i="6"/>
  <c r="D2185" i="6"/>
  <c r="E2185" i="6"/>
  <c r="F2185" i="6"/>
  <c r="G2185" i="6"/>
  <c r="H2185" i="6"/>
  <c r="B2186" i="6"/>
  <c r="C2186" i="6"/>
  <c r="D2186" i="6"/>
  <c r="E2186" i="6"/>
  <c r="F2186" i="6"/>
  <c r="G2186" i="6"/>
  <c r="H2186" i="6"/>
  <c r="B2187" i="6"/>
  <c r="C2187" i="6"/>
  <c r="D2187" i="6"/>
  <c r="E2187" i="6"/>
  <c r="F2187" i="6"/>
  <c r="G2187" i="6"/>
  <c r="H2187" i="6"/>
  <c r="B2188" i="6"/>
  <c r="C2188" i="6"/>
  <c r="D2188" i="6"/>
  <c r="E2188" i="6"/>
  <c r="F2188" i="6"/>
  <c r="G2188" i="6"/>
  <c r="H2188" i="6"/>
  <c r="B2189" i="6"/>
  <c r="C2189" i="6"/>
  <c r="D2189" i="6"/>
  <c r="E2189" i="6"/>
  <c r="F2189" i="6"/>
  <c r="G2189" i="6"/>
  <c r="H2189" i="6"/>
  <c r="B2190" i="6"/>
  <c r="C2190" i="6"/>
  <c r="D2190" i="6"/>
  <c r="E2190" i="6"/>
  <c r="F2190" i="6"/>
  <c r="G2190" i="6"/>
  <c r="H2190" i="6"/>
  <c r="B2191" i="6"/>
  <c r="C2191" i="6"/>
  <c r="D2191" i="6"/>
  <c r="E2191" i="6"/>
  <c r="F2191" i="6"/>
  <c r="G2191" i="6"/>
  <c r="H2191" i="6"/>
  <c r="B2192" i="6"/>
  <c r="C2192" i="6"/>
  <c r="D2192" i="6"/>
  <c r="E2192" i="6"/>
  <c r="F2192" i="6"/>
  <c r="G2192" i="6"/>
  <c r="H2192" i="6"/>
  <c r="B2193" i="6"/>
  <c r="C2193" i="6"/>
  <c r="D2193" i="6"/>
  <c r="E2193" i="6"/>
  <c r="F2193" i="6"/>
  <c r="G2193" i="6"/>
  <c r="H2193" i="6"/>
  <c r="B2194" i="6"/>
  <c r="C2194" i="6"/>
  <c r="D2194" i="6"/>
  <c r="E2194" i="6"/>
  <c r="F2194" i="6"/>
  <c r="G2194" i="6"/>
  <c r="H2194" i="6"/>
  <c r="B2195" i="6"/>
  <c r="C2195" i="6"/>
  <c r="D2195" i="6"/>
  <c r="E2195" i="6"/>
  <c r="F2195" i="6"/>
  <c r="G2195" i="6"/>
  <c r="H2195" i="6"/>
  <c r="B2196" i="6"/>
  <c r="C2196" i="6"/>
  <c r="D2196" i="6"/>
  <c r="E2196" i="6"/>
  <c r="F2196" i="6"/>
  <c r="G2196" i="6"/>
  <c r="H2196" i="6"/>
  <c r="B2197" i="6"/>
  <c r="C2197" i="6"/>
  <c r="D2197" i="6"/>
  <c r="E2197" i="6"/>
  <c r="F2197" i="6"/>
  <c r="G2197" i="6"/>
  <c r="H2197" i="6"/>
  <c r="B2198" i="6"/>
  <c r="C2198" i="6"/>
  <c r="D2198" i="6"/>
  <c r="E2198" i="6"/>
  <c r="F2198" i="6"/>
  <c r="G2198" i="6"/>
  <c r="H2198" i="6"/>
  <c r="B2199" i="6"/>
  <c r="C2199" i="6"/>
  <c r="D2199" i="6"/>
  <c r="E2199" i="6"/>
  <c r="F2199" i="6"/>
  <c r="G2199" i="6"/>
  <c r="H2199" i="6"/>
  <c r="B2200" i="6"/>
  <c r="C2200" i="6"/>
  <c r="D2200" i="6"/>
  <c r="E2200" i="6"/>
  <c r="F2200" i="6"/>
  <c r="G2200" i="6"/>
  <c r="H2200" i="6"/>
  <c r="B2201" i="6"/>
  <c r="C2201" i="6"/>
  <c r="D2201" i="6"/>
  <c r="E2201" i="6"/>
  <c r="F2201" i="6"/>
  <c r="G2201" i="6"/>
  <c r="H2201" i="6"/>
  <c r="B2202" i="6"/>
  <c r="C2202" i="6"/>
  <c r="D2202" i="6"/>
  <c r="E2202" i="6"/>
  <c r="F2202" i="6"/>
  <c r="G2202" i="6"/>
  <c r="H2202" i="6"/>
  <c r="B2203" i="6"/>
  <c r="C2203" i="6"/>
  <c r="D2203" i="6"/>
  <c r="E2203" i="6"/>
  <c r="F2203" i="6"/>
  <c r="G2203" i="6"/>
  <c r="H2203" i="6"/>
  <c r="B2204" i="6"/>
  <c r="C2204" i="6"/>
  <c r="D2204" i="6"/>
  <c r="E2204" i="6"/>
  <c r="F2204" i="6"/>
  <c r="G2204" i="6"/>
  <c r="H2204" i="6"/>
  <c r="B2205" i="6"/>
  <c r="C2205" i="6"/>
  <c r="D2205" i="6"/>
  <c r="E2205" i="6"/>
  <c r="F2205" i="6"/>
  <c r="G2205" i="6"/>
  <c r="H2205" i="6"/>
  <c r="B2206" i="6"/>
  <c r="C2206" i="6"/>
  <c r="D2206" i="6"/>
  <c r="E2206" i="6"/>
  <c r="F2206" i="6"/>
  <c r="G2206" i="6"/>
  <c r="H2206" i="6"/>
  <c r="B2207" i="6"/>
  <c r="C2207" i="6"/>
  <c r="D2207" i="6"/>
  <c r="E2207" i="6"/>
  <c r="F2207" i="6"/>
  <c r="G2207" i="6"/>
  <c r="H2207" i="6"/>
  <c r="B2208" i="6"/>
  <c r="C2208" i="6"/>
  <c r="D2208" i="6"/>
  <c r="E2208" i="6"/>
  <c r="F2208" i="6"/>
  <c r="G2208" i="6"/>
  <c r="H2208" i="6"/>
  <c r="B2209" i="6"/>
  <c r="C2209" i="6"/>
  <c r="D2209" i="6"/>
  <c r="E2209" i="6"/>
  <c r="F2209" i="6"/>
  <c r="G2209" i="6"/>
  <c r="H2209" i="6"/>
  <c r="B2210" i="6"/>
  <c r="C2210" i="6"/>
  <c r="D2210" i="6"/>
  <c r="E2210" i="6"/>
  <c r="F2210" i="6"/>
  <c r="G2210" i="6"/>
  <c r="H2210" i="6"/>
  <c r="B2211" i="6"/>
  <c r="C2211" i="6"/>
  <c r="D2211" i="6"/>
  <c r="E2211" i="6"/>
  <c r="F2211" i="6"/>
  <c r="G2211" i="6"/>
  <c r="H2211" i="6"/>
  <c r="B2212" i="6"/>
  <c r="C2212" i="6"/>
  <c r="D2212" i="6"/>
  <c r="E2212" i="6"/>
  <c r="F2212" i="6"/>
  <c r="G2212" i="6"/>
  <c r="H2212" i="6"/>
  <c r="B2213" i="6"/>
  <c r="C2213" i="6"/>
  <c r="D2213" i="6"/>
  <c r="E2213" i="6"/>
  <c r="F2213" i="6"/>
  <c r="G2213" i="6"/>
  <c r="H2213" i="6"/>
  <c r="B2214" i="6"/>
  <c r="C2214" i="6"/>
  <c r="D2214" i="6"/>
  <c r="E2214" i="6"/>
  <c r="F2214" i="6"/>
  <c r="G2214" i="6"/>
  <c r="H2214" i="6"/>
  <c r="B2215" i="6"/>
  <c r="C2215" i="6"/>
  <c r="D2215" i="6"/>
  <c r="E2215" i="6"/>
  <c r="F2215" i="6"/>
  <c r="G2215" i="6"/>
  <c r="H2215" i="6"/>
  <c r="B2216" i="6"/>
  <c r="C2216" i="6"/>
  <c r="D2216" i="6"/>
  <c r="E2216" i="6"/>
  <c r="F2216" i="6"/>
  <c r="G2216" i="6"/>
  <c r="H2216" i="6"/>
  <c r="B2217" i="6"/>
  <c r="C2217" i="6"/>
  <c r="D2217" i="6"/>
  <c r="E2217" i="6"/>
  <c r="F2217" i="6"/>
  <c r="G2217" i="6"/>
  <c r="H2217" i="6"/>
  <c r="B2218" i="6"/>
  <c r="C2218" i="6"/>
  <c r="D2218" i="6"/>
  <c r="E2218" i="6"/>
  <c r="F2218" i="6"/>
  <c r="G2218" i="6"/>
  <c r="H2218" i="6"/>
  <c r="B2219" i="6"/>
  <c r="C2219" i="6"/>
  <c r="D2219" i="6"/>
  <c r="E2219" i="6"/>
  <c r="F2219" i="6"/>
  <c r="G2219" i="6"/>
  <c r="H2219" i="6"/>
  <c r="B2220" i="6"/>
  <c r="C2220" i="6"/>
  <c r="D2220" i="6"/>
  <c r="E2220" i="6"/>
  <c r="F2220" i="6"/>
  <c r="G2220" i="6"/>
  <c r="H2220" i="6"/>
  <c r="B2221" i="6"/>
  <c r="C2221" i="6"/>
  <c r="D2221" i="6"/>
  <c r="E2221" i="6"/>
  <c r="F2221" i="6"/>
  <c r="G2221" i="6"/>
  <c r="H2221" i="6"/>
  <c r="B2222" i="6"/>
  <c r="C2222" i="6"/>
  <c r="D2222" i="6"/>
  <c r="E2222" i="6"/>
  <c r="F2222" i="6"/>
  <c r="G2222" i="6"/>
  <c r="H2222" i="6"/>
  <c r="B2223" i="6"/>
  <c r="C2223" i="6"/>
  <c r="D2223" i="6"/>
  <c r="E2223" i="6"/>
  <c r="F2223" i="6"/>
  <c r="G2223" i="6"/>
  <c r="H2223" i="6"/>
  <c r="B2224" i="6"/>
  <c r="C2224" i="6"/>
  <c r="D2224" i="6"/>
  <c r="E2224" i="6"/>
  <c r="F2224" i="6"/>
  <c r="G2224" i="6"/>
  <c r="H2224" i="6"/>
  <c r="B2225" i="6"/>
  <c r="C2225" i="6"/>
  <c r="D2225" i="6"/>
  <c r="E2225" i="6"/>
  <c r="F2225" i="6"/>
  <c r="G2225" i="6"/>
  <c r="H2225" i="6"/>
  <c r="B2226" i="6"/>
  <c r="C2226" i="6"/>
  <c r="D2226" i="6"/>
  <c r="E2226" i="6"/>
  <c r="F2226" i="6"/>
  <c r="G2226" i="6"/>
  <c r="H2226" i="6"/>
  <c r="B2227" i="6"/>
  <c r="C2227" i="6"/>
  <c r="D2227" i="6"/>
  <c r="E2227" i="6"/>
  <c r="F2227" i="6"/>
  <c r="G2227" i="6"/>
  <c r="H2227" i="6"/>
  <c r="B2228" i="6"/>
  <c r="C2228" i="6"/>
  <c r="D2228" i="6"/>
  <c r="E2228" i="6"/>
  <c r="F2228" i="6"/>
  <c r="G2228" i="6"/>
  <c r="H2228" i="6"/>
  <c r="B2229" i="6"/>
  <c r="C2229" i="6"/>
  <c r="D2229" i="6"/>
  <c r="E2229" i="6"/>
  <c r="F2229" i="6"/>
  <c r="G2229" i="6"/>
  <c r="H2229" i="6"/>
  <c r="B2230" i="6"/>
  <c r="C2230" i="6"/>
  <c r="D2230" i="6"/>
  <c r="E2230" i="6"/>
  <c r="F2230" i="6"/>
  <c r="G2230" i="6"/>
  <c r="H2230" i="6"/>
  <c r="B2231" i="6"/>
  <c r="C2231" i="6"/>
  <c r="D2231" i="6"/>
  <c r="E2231" i="6"/>
  <c r="F2231" i="6"/>
  <c r="G2231" i="6"/>
  <c r="H2231" i="6"/>
  <c r="B2232" i="6"/>
  <c r="C2232" i="6"/>
  <c r="D2232" i="6"/>
  <c r="E2232" i="6"/>
  <c r="F2232" i="6"/>
  <c r="G2232" i="6"/>
  <c r="H2232" i="6"/>
  <c r="B2233" i="6"/>
  <c r="C2233" i="6"/>
  <c r="D2233" i="6"/>
  <c r="E2233" i="6"/>
  <c r="F2233" i="6"/>
  <c r="G2233" i="6"/>
  <c r="H2233" i="6"/>
  <c r="B2234" i="6"/>
  <c r="C2234" i="6"/>
  <c r="D2234" i="6"/>
  <c r="E2234" i="6"/>
  <c r="F2234" i="6"/>
  <c r="G2234" i="6"/>
  <c r="H2234" i="6"/>
  <c r="B2235" i="6"/>
  <c r="C2235" i="6"/>
  <c r="D2235" i="6"/>
  <c r="E2235" i="6"/>
  <c r="F2235" i="6"/>
  <c r="G2235" i="6"/>
  <c r="H2235" i="6"/>
  <c r="B2236" i="6"/>
  <c r="C2236" i="6"/>
  <c r="D2236" i="6"/>
  <c r="E2236" i="6"/>
  <c r="F2236" i="6"/>
  <c r="G2236" i="6"/>
  <c r="H2236" i="6"/>
  <c r="B2237" i="6"/>
  <c r="C2237" i="6"/>
  <c r="D2237" i="6"/>
  <c r="E2237" i="6"/>
  <c r="F2237" i="6"/>
  <c r="G2237" i="6"/>
  <c r="H2237" i="6"/>
  <c r="B2238" i="6"/>
  <c r="C2238" i="6"/>
  <c r="D2238" i="6"/>
  <c r="E2238" i="6"/>
  <c r="F2238" i="6"/>
  <c r="G2238" i="6"/>
  <c r="H2238" i="6"/>
  <c r="B2239" i="6"/>
  <c r="C2239" i="6"/>
  <c r="D2239" i="6"/>
  <c r="E2239" i="6"/>
  <c r="F2239" i="6"/>
  <c r="G2239" i="6"/>
  <c r="H2239" i="6"/>
  <c r="B2240" i="6"/>
  <c r="C2240" i="6"/>
  <c r="D2240" i="6"/>
  <c r="E2240" i="6"/>
  <c r="F2240" i="6"/>
  <c r="G2240" i="6"/>
  <c r="H2240" i="6"/>
  <c r="B2241" i="6"/>
  <c r="C2241" i="6"/>
  <c r="D2241" i="6"/>
  <c r="E2241" i="6"/>
  <c r="F2241" i="6"/>
  <c r="G2241" i="6"/>
  <c r="H2241" i="6"/>
  <c r="B2242" i="6"/>
  <c r="C2242" i="6"/>
  <c r="D2242" i="6"/>
  <c r="E2242" i="6"/>
  <c r="F2242" i="6"/>
  <c r="G2242" i="6"/>
  <c r="H2242" i="6"/>
  <c r="B2243" i="6"/>
  <c r="C2243" i="6"/>
  <c r="D2243" i="6"/>
  <c r="E2243" i="6"/>
  <c r="F2243" i="6"/>
  <c r="G2243" i="6"/>
  <c r="H2243" i="6"/>
  <c r="B2244" i="6"/>
  <c r="C2244" i="6"/>
  <c r="D2244" i="6"/>
  <c r="E2244" i="6"/>
  <c r="F2244" i="6"/>
  <c r="G2244" i="6"/>
  <c r="H2244" i="6"/>
  <c r="B2245" i="6"/>
  <c r="C2245" i="6"/>
  <c r="D2245" i="6"/>
  <c r="E2245" i="6"/>
  <c r="F2245" i="6"/>
  <c r="G2245" i="6"/>
  <c r="H2245" i="6"/>
  <c r="B2246" i="6"/>
  <c r="C2246" i="6"/>
  <c r="D2246" i="6"/>
  <c r="E2246" i="6"/>
  <c r="F2246" i="6"/>
  <c r="G2246" i="6"/>
  <c r="H2246" i="6"/>
  <c r="B2247" i="6"/>
  <c r="C2247" i="6"/>
  <c r="D2247" i="6"/>
  <c r="E2247" i="6"/>
  <c r="F2247" i="6"/>
  <c r="G2247" i="6"/>
  <c r="H2247" i="6"/>
  <c r="B2248" i="6"/>
  <c r="C2248" i="6"/>
  <c r="D2248" i="6"/>
  <c r="E2248" i="6"/>
  <c r="F2248" i="6"/>
  <c r="G2248" i="6"/>
  <c r="H2248" i="6"/>
  <c r="B2249" i="6"/>
  <c r="C2249" i="6"/>
  <c r="D2249" i="6"/>
  <c r="E2249" i="6"/>
  <c r="F2249" i="6"/>
  <c r="G2249" i="6"/>
  <c r="H2249" i="6"/>
  <c r="B2250" i="6"/>
  <c r="C2250" i="6"/>
  <c r="D2250" i="6"/>
  <c r="E2250" i="6"/>
  <c r="F2250" i="6"/>
  <c r="G2250" i="6"/>
  <c r="H2250" i="6"/>
  <c r="B2251" i="6"/>
  <c r="C2251" i="6"/>
  <c r="D2251" i="6"/>
  <c r="E2251" i="6"/>
  <c r="F2251" i="6"/>
  <c r="G2251" i="6"/>
  <c r="H2251" i="6"/>
  <c r="B2252" i="6"/>
  <c r="C2252" i="6"/>
  <c r="D2252" i="6"/>
  <c r="E2252" i="6"/>
  <c r="F2252" i="6"/>
  <c r="G2252" i="6"/>
  <c r="H2252" i="6"/>
  <c r="B2253" i="6"/>
  <c r="C2253" i="6"/>
  <c r="D2253" i="6"/>
  <c r="E2253" i="6"/>
  <c r="F2253" i="6"/>
  <c r="G2253" i="6"/>
  <c r="H2253" i="6"/>
  <c r="B2254" i="6"/>
  <c r="C2254" i="6"/>
  <c r="D2254" i="6"/>
  <c r="E2254" i="6"/>
  <c r="F2254" i="6"/>
  <c r="G2254" i="6"/>
  <c r="H2254" i="6"/>
  <c r="B2255" i="6"/>
  <c r="C2255" i="6"/>
  <c r="D2255" i="6"/>
  <c r="E2255" i="6"/>
  <c r="F2255" i="6"/>
  <c r="G2255" i="6"/>
  <c r="H2255" i="6"/>
  <c r="B2256" i="6"/>
  <c r="C2256" i="6"/>
  <c r="D2256" i="6"/>
  <c r="E2256" i="6"/>
  <c r="F2256" i="6"/>
  <c r="G2256" i="6"/>
  <c r="H2256" i="6"/>
  <c r="B2257" i="6"/>
  <c r="C2257" i="6"/>
  <c r="D2257" i="6"/>
  <c r="E2257" i="6"/>
  <c r="F2257" i="6"/>
  <c r="G2257" i="6"/>
  <c r="H2257" i="6"/>
  <c r="B2258" i="6"/>
  <c r="C2258" i="6"/>
  <c r="D2258" i="6"/>
  <c r="E2258" i="6"/>
  <c r="F2258" i="6"/>
  <c r="G2258" i="6"/>
  <c r="H2258" i="6"/>
  <c r="B2259" i="6"/>
  <c r="C2259" i="6"/>
  <c r="D2259" i="6"/>
  <c r="E2259" i="6"/>
  <c r="F2259" i="6"/>
  <c r="G2259" i="6"/>
  <c r="H2259" i="6"/>
  <c r="B2260" i="6"/>
  <c r="C2260" i="6"/>
  <c r="D2260" i="6"/>
  <c r="E2260" i="6"/>
  <c r="F2260" i="6"/>
  <c r="G2260" i="6"/>
  <c r="H2260" i="6"/>
  <c r="B2261" i="6"/>
  <c r="C2261" i="6"/>
  <c r="D2261" i="6"/>
  <c r="E2261" i="6"/>
  <c r="F2261" i="6"/>
  <c r="G2261" i="6"/>
  <c r="H2261" i="6"/>
  <c r="B2262" i="6"/>
  <c r="C2262" i="6"/>
  <c r="D2262" i="6"/>
  <c r="E2262" i="6"/>
  <c r="F2262" i="6"/>
  <c r="G2262" i="6"/>
  <c r="H2262" i="6"/>
  <c r="B2263" i="6"/>
  <c r="C2263" i="6"/>
  <c r="D2263" i="6"/>
  <c r="E2263" i="6"/>
  <c r="F2263" i="6"/>
  <c r="G2263" i="6"/>
  <c r="H2263" i="6"/>
  <c r="B2264" i="6"/>
  <c r="C2264" i="6"/>
  <c r="D2264" i="6"/>
  <c r="E2264" i="6"/>
  <c r="F2264" i="6"/>
  <c r="G2264" i="6"/>
  <c r="H2264" i="6"/>
  <c r="B2265" i="6"/>
  <c r="C2265" i="6"/>
  <c r="D2265" i="6"/>
  <c r="E2265" i="6"/>
  <c r="F2265" i="6"/>
  <c r="G2265" i="6"/>
  <c r="H2265" i="6"/>
  <c r="B2266" i="6"/>
  <c r="C2266" i="6"/>
  <c r="D2266" i="6"/>
  <c r="E2266" i="6"/>
  <c r="F2266" i="6"/>
  <c r="G2266" i="6"/>
  <c r="H2266" i="6"/>
  <c r="B2267" i="6"/>
  <c r="C2267" i="6"/>
  <c r="D2267" i="6"/>
  <c r="E2267" i="6"/>
  <c r="F2267" i="6"/>
  <c r="G2267" i="6"/>
  <c r="H2267" i="6"/>
  <c r="B2268" i="6"/>
  <c r="C2268" i="6"/>
  <c r="D2268" i="6"/>
  <c r="E2268" i="6"/>
  <c r="F2268" i="6"/>
  <c r="G2268" i="6"/>
  <c r="H2268" i="6"/>
  <c r="B2269" i="6"/>
  <c r="C2269" i="6"/>
  <c r="D2269" i="6"/>
  <c r="E2269" i="6"/>
  <c r="F2269" i="6"/>
  <c r="G2269" i="6"/>
  <c r="H2269" i="6"/>
  <c r="B2270" i="6"/>
  <c r="C2270" i="6"/>
  <c r="D2270" i="6"/>
  <c r="E2270" i="6"/>
  <c r="F2270" i="6"/>
  <c r="G2270" i="6"/>
  <c r="H2270" i="6"/>
  <c r="B2271" i="6"/>
  <c r="C2271" i="6"/>
  <c r="D2271" i="6"/>
  <c r="E2271" i="6"/>
  <c r="F2271" i="6"/>
  <c r="G2271" i="6"/>
  <c r="H2271" i="6"/>
  <c r="B2272" i="6"/>
  <c r="C2272" i="6"/>
  <c r="D2272" i="6"/>
  <c r="E2272" i="6"/>
  <c r="F2272" i="6"/>
  <c r="G2272" i="6"/>
  <c r="H2272" i="6"/>
  <c r="B2273" i="6"/>
  <c r="C2273" i="6"/>
  <c r="D2273" i="6"/>
  <c r="E2273" i="6"/>
  <c r="F2273" i="6"/>
  <c r="G2273" i="6"/>
  <c r="H2273" i="6"/>
  <c r="B2274" i="6"/>
  <c r="C2274" i="6"/>
  <c r="D2274" i="6"/>
  <c r="E2274" i="6"/>
  <c r="F2274" i="6"/>
  <c r="G2274" i="6"/>
  <c r="H2274" i="6"/>
  <c r="B2275" i="6"/>
  <c r="C2275" i="6"/>
  <c r="D2275" i="6"/>
  <c r="E2275" i="6"/>
  <c r="F2275" i="6"/>
  <c r="G2275" i="6"/>
  <c r="H2275" i="6"/>
  <c r="B2276" i="6"/>
  <c r="C2276" i="6"/>
  <c r="D2276" i="6"/>
  <c r="E2276" i="6"/>
  <c r="F2276" i="6"/>
  <c r="G2276" i="6"/>
  <c r="H2276" i="6"/>
  <c r="B2277" i="6"/>
  <c r="C2277" i="6"/>
  <c r="D2277" i="6"/>
  <c r="E2277" i="6"/>
  <c r="F2277" i="6"/>
  <c r="G2277" i="6"/>
  <c r="H2277" i="6"/>
  <c r="B2278" i="6"/>
  <c r="C2278" i="6"/>
  <c r="D2278" i="6"/>
  <c r="E2278" i="6"/>
  <c r="F2278" i="6"/>
  <c r="G2278" i="6"/>
  <c r="H2278" i="6"/>
  <c r="B2279" i="6"/>
  <c r="C2279" i="6"/>
  <c r="D2279" i="6"/>
  <c r="E2279" i="6"/>
  <c r="F2279" i="6"/>
  <c r="G2279" i="6"/>
  <c r="H2279" i="6"/>
  <c r="B2280" i="6"/>
  <c r="C2280" i="6"/>
  <c r="D2280" i="6"/>
  <c r="E2280" i="6"/>
  <c r="F2280" i="6"/>
  <c r="G2280" i="6"/>
  <c r="H2280" i="6"/>
  <c r="B2281" i="6"/>
  <c r="C2281" i="6"/>
  <c r="D2281" i="6"/>
  <c r="E2281" i="6"/>
  <c r="F2281" i="6"/>
  <c r="G2281" i="6"/>
  <c r="H2281" i="6"/>
  <c r="B2282" i="6"/>
  <c r="C2282" i="6"/>
  <c r="D2282" i="6"/>
  <c r="E2282" i="6"/>
  <c r="F2282" i="6"/>
  <c r="G2282" i="6"/>
  <c r="H2282" i="6"/>
  <c r="B2283" i="6"/>
  <c r="C2283" i="6"/>
  <c r="D2283" i="6"/>
  <c r="E2283" i="6"/>
  <c r="F2283" i="6"/>
  <c r="G2283" i="6"/>
  <c r="H2283" i="6"/>
  <c r="B2284" i="6"/>
  <c r="C2284" i="6"/>
  <c r="D2284" i="6"/>
  <c r="E2284" i="6"/>
  <c r="F2284" i="6"/>
  <c r="G2284" i="6"/>
  <c r="H2284" i="6"/>
  <c r="B2285" i="6"/>
  <c r="C2285" i="6"/>
  <c r="D2285" i="6"/>
  <c r="E2285" i="6"/>
  <c r="F2285" i="6"/>
  <c r="G2285" i="6"/>
  <c r="H2285" i="6"/>
  <c r="B2286" i="6"/>
  <c r="C2286" i="6"/>
  <c r="D2286" i="6"/>
  <c r="E2286" i="6"/>
  <c r="F2286" i="6"/>
  <c r="G2286" i="6"/>
  <c r="H2286" i="6"/>
  <c r="B2287" i="6"/>
  <c r="C2287" i="6"/>
  <c r="D2287" i="6"/>
  <c r="E2287" i="6"/>
  <c r="F2287" i="6"/>
  <c r="G2287" i="6"/>
  <c r="H2287" i="6"/>
  <c r="B2288" i="6"/>
  <c r="C2288" i="6"/>
  <c r="D2288" i="6"/>
  <c r="E2288" i="6"/>
  <c r="F2288" i="6"/>
  <c r="G2288" i="6"/>
  <c r="H2288" i="6"/>
  <c r="B2289" i="6"/>
  <c r="C2289" i="6"/>
  <c r="D2289" i="6"/>
  <c r="E2289" i="6"/>
  <c r="F2289" i="6"/>
  <c r="G2289" i="6"/>
  <c r="H2289" i="6"/>
  <c r="B2290" i="6"/>
  <c r="C2290" i="6"/>
  <c r="D2290" i="6"/>
  <c r="E2290" i="6"/>
  <c r="F2290" i="6"/>
  <c r="G2290" i="6"/>
  <c r="H2290" i="6"/>
  <c r="B2291" i="6"/>
  <c r="C2291" i="6"/>
  <c r="D2291" i="6"/>
  <c r="E2291" i="6"/>
  <c r="F2291" i="6"/>
  <c r="G2291" i="6"/>
  <c r="H2291" i="6"/>
  <c r="B2292" i="6"/>
  <c r="C2292" i="6"/>
  <c r="D2292" i="6"/>
  <c r="E2292" i="6"/>
  <c r="F2292" i="6"/>
  <c r="G2292" i="6"/>
  <c r="H2292" i="6"/>
  <c r="B2293" i="6"/>
  <c r="C2293" i="6"/>
  <c r="D2293" i="6"/>
  <c r="E2293" i="6"/>
  <c r="F2293" i="6"/>
  <c r="G2293" i="6"/>
  <c r="H2293" i="6"/>
  <c r="B2294" i="6"/>
  <c r="C2294" i="6"/>
  <c r="D2294" i="6"/>
  <c r="E2294" i="6"/>
  <c r="F2294" i="6"/>
  <c r="G2294" i="6"/>
  <c r="H2294" i="6"/>
  <c r="B2295" i="6"/>
  <c r="C2295" i="6"/>
  <c r="D2295" i="6"/>
  <c r="E2295" i="6"/>
  <c r="F2295" i="6"/>
  <c r="G2295" i="6"/>
  <c r="H2295" i="6"/>
  <c r="B2296" i="6"/>
  <c r="C2296" i="6"/>
  <c r="D2296" i="6"/>
  <c r="E2296" i="6"/>
  <c r="F2296" i="6"/>
  <c r="G2296" i="6"/>
  <c r="H2296" i="6"/>
  <c r="B2297" i="6"/>
  <c r="C2297" i="6"/>
  <c r="D2297" i="6"/>
  <c r="E2297" i="6"/>
  <c r="F2297" i="6"/>
  <c r="G2297" i="6"/>
  <c r="H2297" i="6"/>
  <c r="B2298" i="6"/>
  <c r="C2298" i="6"/>
  <c r="D2298" i="6"/>
  <c r="E2298" i="6"/>
  <c r="F2298" i="6"/>
  <c r="G2298" i="6"/>
  <c r="H2298" i="6"/>
  <c r="B2299" i="6"/>
  <c r="C2299" i="6"/>
  <c r="D2299" i="6"/>
  <c r="E2299" i="6"/>
  <c r="F2299" i="6"/>
  <c r="G2299" i="6"/>
  <c r="H2299" i="6"/>
  <c r="B2300" i="6"/>
  <c r="C2300" i="6"/>
  <c r="D2300" i="6"/>
  <c r="E2300" i="6"/>
  <c r="F2300" i="6"/>
  <c r="G2300" i="6"/>
  <c r="H2300" i="6"/>
  <c r="B2301" i="6"/>
  <c r="C2301" i="6"/>
  <c r="D2301" i="6"/>
  <c r="E2301" i="6"/>
  <c r="F2301" i="6"/>
  <c r="G2301" i="6"/>
  <c r="H2301" i="6"/>
  <c r="B2302" i="6"/>
  <c r="C2302" i="6"/>
  <c r="D2302" i="6"/>
  <c r="E2302" i="6"/>
  <c r="F2302" i="6"/>
  <c r="G2302" i="6"/>
  <c r="H2302" i="6"/>
  <c r="B2303" i="6"/>
  <c r="C2303" i="6"/>
  <c r="D2303" i="6"/>
  <c r="E2303" i="6"/>
  <c r="F2303" i="6"/>
  <c r="G2303" i="6"/>
  <c r="H2303" i="6"/>
  <c r="B2304" i="6"/>
  <c r="C2304" i="6"/>
  <c r="D2304" i="6"/>
  <c r="E2304" i="6"/>
  <c r="F2304" i="6"/>
  <c r="G2304" i="6"/>
  <c r="H2304" i="6"/>
  <c r="B2305" i="6"/>
  <c r="C2305" i="6"/>
  <c r="D2305" i="6"/>
  <c r="E2305" i="6"/>
  <c r="F2305" i="6"/>
  <c r="G2305" i="6"/>
  <c r="H2305" i="6"/>
  <c r="B2306" i="6"/>
  <c r="C2306" i="6"/>
  <c r="D2306" i="6"/>
  <c r="E2306" i="6"/>
  <c r="F2306" i="6"/>
  <c r="G2306" i="6"/>
  <c r="H2306" i="6"/>
  <c r="B2307" i="6"/>
  <c r="C2307" i="6"/>
  <c r="D2307" i="6"/>
  <c r="E2307" i="6"/>
  <c r="F2307" i="6"/>
  <c r="G2307" i="6"/>
  <c r="H2307" i="6"/>
  <c r="B2308" i="6"/>
  <c r="C2308" i="6"/>
  <c r="D2308" i="6"/>
  <c r="E2308" i="6"/>
  <c r="F2308" i="6"/>
  <c r="G2308" i="6"/>
  <c r="H2308" i="6"/>
  <c r="B2309" i="6"/>
  <c r="C2309" i="6"/>
  <c r="D2309" i="6"/>
  <c r="E2309" i="6"/>
  <c r="F2309" i="6"/>
  <c r="G2309" i="6"/>
  <c r="H2309" i="6"/>
  <c r="B2310" i="6"/>
  <c r="C2310" i="6"/>
  <c r="D2310" i="6"/>
  <c r="E2310" i="6"/>
  <c r="F2310" i="6"/>
  <c r="G2310" i="6"/>
  <c r="H2310" i="6"/>
  <c r="B2311" i="6"/>
  <c r="C2311" i="6"/>
  <c r="D2311" i="6"/>
  <c r="E2311" i="6"/>
  <c r="F2311" i="6"/>
  <c r="G2311" i="6"/>
  <c r="H2311" i="6"/>
  <c r="B2312" i="6"/>
  <c r="C2312" i="6"/>
  <c r="D2312" i="6"/>
  <c r="E2312" i="6"/>
  <c r="F2312" i="6"/>
  <c r="G2312" i="6"/>
  <c r="H2312" i="6"/>
  <c r="B2313" i="6"/>
  <c r="C2313" i="6"/>
  <c r="D2313" i="6"/>
  <c r="E2313" i="6"/>
  <c r="F2313" i="6"/>
  <c r="G2313" i="6"/>
  <c r="H2313" i="6"/>
  <c r="B2314" i="6"/>
  <c r="C2314" i="6"/>
  <c r="D2314" i="6"/>
  <c r="E2314" i="6"/>
  <c r="F2314" i="6"/>
  <c r="G2314" i="6"/>
  <c r="H2314" i="6"/>
  <c r="B2315" i="6"/>
  <c r="C2315" i="6"/>
  <c r="D2315" i="6"/>
  <c r="E2315" i="6"/>
  <c r="F2315" i="6"/>
  <c r="G2315" i="6"/>
  <c r="H2315" i="6"/>
  <c r="B2316" i="6"/>
  <c r="C2316" i="6"/>
  <c r="D2316" i="6"/>
  <c r="E2316" i="6"/>
  <c r="F2316" i="6"/>
  <c r="G2316" i="6"/>
  <c r="H2316" i="6"/>
  <c r="B2317" i="6"/>
  <c r="C2317" i="6"/>
  <c r="D2317" i="6"/>
  <c r="E2317" i="6"/>
  <c r="F2317" i="6"/>
  <c r="G2317" i="6"/>
  <c r="H2317" i="6"/>
  <c r="B2318" i="6"/>
  <c r="C2318" i="6"/>
  <c r="D2318" i="6"/>
  <c r="E2318" i="6"/>
  <c r="F2318" i="6"/>
  <c r="G2318" i="6"/>
  <c r="H2318" i="6"/>
  <c r="B2319" i="6"/>
  <c r="C2319" i="6"/>
  <c r="D2319" i="6"/>
  <c r="E2319" i="6"/>
  <c r="F2319" i="6"/>
  <c r="G2319" i="6"/>
  <c r="H2319" i="6"/>
  <c r="B2320" i="6"/>
  <c r="C2320" i="6"/>
  <c r="D2320" i="6"/>
  <c r="E2320" i="6"/>
  <c r="F2320" i="6"/>
  <c r="G2320" i="6"/>
  <c r="H2320" i="6"/>
  <c r="B2321" i="6"/>
  <c r="C2321" i="6"/>
  <c r="D2321" i="6"/>
  <c r="E2321" i="6"/>
  <c r="F2321" i="6"/>
  <c r="G2321" i="6"/>
  <c r="H2321" i="6"/>
  <c r="B2322" i="6"/>
  <c r="C2322" i="6"/>
  <c r="D2322" i="6"/>
  <c r="E2322" i="6"/>
  <c r="F2322" i="6"/>
  <c r="G2322" i="6"/>
  <c r="H2322" i="6"/>
  <c r="B2323" i="6"/>
  <c r="C2323" i="6"/>
  <c r="D2323" i="6"/>
  <c r="E2323" i="6"/>
  <c r="F2323" i="6"/>
  <c r="G2323" i="6"/>
  <c r="H2323" i="6"/>
  <c r="B2324" i="6"/>
  <c r="C2324" i="6"/>
  <c r="D2324" i="6"/>
  <c r="E2324" i="6"/>
  <c r="F2324" i="6"/>
  <c r="G2324" i="6"/>
  <c r="H2324" i="6"/>
  <c r="B2325" i="6"/>
  <c r="C2325" i="6"/>
  <c r="D2325" i="6"/>
  <c r="E2325" i="6"/>
  <c r="F2325" i="6"/>
  <c r="G2325" i="6"/>
  <c r="H2325" i="6"/>
  <c r="B2326" i="6"/>
  <c r="C2326" i="6"/>
  <c r="D2326" i="6"/>
  <c r="E2326" i="6"/>
  <c r="F2326" i="6"/>
  <c r="G2326" i="6"/>
  <c r="H2326" i="6"/>
  <c r="B2327" i="6"/>
  <c r="C2327" i="6"/>
  <c r="D2327" i="6"/>
  <c r="E2327" i="6"/>
  <c r="F2327" i="6"/>
  <c r="G2327" i="6"/>
  <c r="H2327" i="6"/>
  <c r="B2328" i="6"/>
  <c r="C2328" i="6"/>
  <c r="D2328" i="6"/>
  <c r="E2328" i="6"/>
  <c r="F2328" i="6"/>
  <c r="G2328" i="6"/>
  <c r="H2328" i="6"/>
  <c r="B2329" i="6"/>
  <c r="C2329" i="6"/>
  <c r="D2329" i="6"/>
  <c r="E2329" i="6"/>
  <c r="F2329" i="6"/>
  <c r="G2329" i="6"/>
  <c r="H2329" i="6"/>
  <c r="B2330" i="6"/>
  <c r="C2330" i="6"/>
  <c r="D2330" i="6"/>
  <c r="E2330" i="6"/>
  <c r="F2330" i="6"/>
  <c r="G2330" i="6"/>
  <c r="H2330" i="6"/>
  <c r="B2331" i="6"/>
  <c r="C2331" i="6"/>
  <c r="D2331" i="6"/>
  <c r="E2331" i="6"/>
  <c r="F2331" i="6"/>
  <c r="G2331" i="6"/>
  <c r="H2331" i="6"/>
  <c r="B2332" i="6"/>
  <c r="C2332" i="6"/>
  <c r="D2332" i="6"/>
  <c r="E2332" i="6"/>
  <c r="F2332" i="6"/>
  <c r="G2332" i="6"/>
  <c r="H2332" i="6"/>
  <c r="B2333" i="6"/>
  <c r="C2333" i="6"/>
  <c r="D2333" i="6"/>
  <c r="E2333" i="6"/>
  <c r="F2333" i="6"/>
  <c r="G2333" i="6"/>
  <c r="H2333" i="6"/>
  <c r="B2334" i="6"/>
  <c r="C2334" i="6"/>
  <c r="D2334" i="6"/>
  <c r="E2334" i="6"/>
  <c r="F2334" i="6"/>
  <c r="G2334" i="6"/>
  <c r="H2334" i="6"/>
  <c r="B2335" i="6"/>
  <c r="C2335" i="6"/>
  <c r="D2335" i="6"/>
  <c r="E2335" i="6"/>
  <c r="F2335" i="6"/>
  <c r="G2335" i="6"/>
  <c r="H2335" i="6"/>
  <c r="B2336" i="6"/>
  <c r="C2336" i="6"/>
  <c r="D2336" i="6"/>
  <c r="E2336" i="6"/>
  <c r="F2336" i="6"/>
  <c r="G2336" i="6"/>
  <c r="H2336" i="6"/>
  <c r="B2337" i="6"/>
  <c r="C2337" i="6"/>
  <c r="D2337" i="6"/>
  <c r="E2337" i="6"/>
  <c r="F2337" i="6"/>
  <c r="G2337" i="6"/>
  <c r="H2337" i="6"/>
  <c r="B2338" i="6"/>
  <c r="C2338" i="6"/>
  <c r="D2338" i="6"/>
  <c r="E2338" i="6"/>
  <c r="F2338" i="6"/>
  <c r="G2338" i="6"/>
  <c r="H2338" i="6"/>
  <c r="B2339" i="6"/>
  <c r="C2339" i="6"/>
  <c r="D2339" i="6"/>
  <c r="E2339" i="6"/>
  <c r="F2339" i="6"/>
  <c r="G2339" i="6"/>
  <c r="H2339" i="6"/>
  <c r="B2340" i="6"/>
  <c r="C2340" i="6"/>
  <c r="D2340" i="6"/>
  <c r="E2340" i="6"/>
  <c r="F2340" i="6"/>
  <c r="G2340" i="6"/>
  <c r="H2340" i="6"/>
  <c r="B2341" i="6"/>
  <c r="C2341" i="6"/>
  <c r="D2341" i="6"/>
  <c r="E2341" i="6"/>
  <c r="F2341" i="6"/>
  <c r="G2341" i="6"/>
  <c r="H2341" i="6"/>
  <c r="B2342" i="6"/>
  <c r="C2342" i="6"/>
  <c r="D2342" i="6"/>
  <c r="E2342" i="6"/>
  <c r="F2342" i="6"/>
  <c r="G2342" i="6"/>
  <c r="H2342" i="6"/>
  <c r="B2343" i="6"/>
  <c r="C2343" i="6"/>
  <c r="D2343" i="6"/>
  <c r="E2343" i="6"/>
  <c r="F2343" i="6"/>
  <c r="G2343" i="6"/>
  <c r="H2343" i="6"/>
  <c r="B2344" i="6"/>
  <c r="C2344" i="6"/>
  <c r="D2344" i="6"/>
  <c r="E2344" i="6"/>
  <c r="F2344" i="6"/>
  <c r="G2344" i="6"/>
  <c r="H2344" i="6"/>
  <c r="B2345" i="6"/>
  <c r="C2345" i="6"/>
  <c r="D2345" i="6"/>
  <c r="E2345" i="6"/>
  <c r="F2345" i="6"/>
  <c r="G2345" i="6"/>
  <c r="H2345" i="6"/>
  <c r="B2346" i="6"/>
  <c r="C2346" i="6"/>
  <c r="D2346" i="6"/>
  <c r="E2346" i="6"/>
  <c r="F2346" i="6"/>
  <c r="G2346" i="6"/>
  <c r="H2346" i="6"/>
  <c r="B2347" i="6"/>
  <c r="C2347" i="6"/>
  <c r="D2347" i="6"/>
  <c r="E2347" i="6"/>
  <c r="F2347" i="6"/>
  <c r="G2347" i="6"/>
  <c r="H2347" i="6"/>
  <c r="B2348" i="6"/>
  <c r="C2348" i="6"/>
  <c r="D2348" i="6"/>
  <c r="E2348" i="6"/>
  <c r="F2348" i="6"/>
  <c r="G2348" i="6"/>
  <c r="H2348" i="6"/>
  <c r="B2349" i="6"/>
  <c r="C2349" i="6"/>
  <c r="D2349" i="6"/>
  <c r="E2349" i="6"/>
  <c r="F2349" i="6"/>
  <c r="G2349" i="6"/>
  <c r="H2349" i="6"/>
  <c r="B2350" i="6"/>
  <c r="C2350" i="6"/>
  <c r="D2350" i="6"/>
  <c r="E2350" i="6"/>
  <c r="F2350" i="6"/>
  <c r="G2350" i="6"/>
  <c r="H2350" i="6"/>
  <c r="B2351" i="6"/>
  <c r="C2351" i="6"/>
  <c r="D2351" i="6"/>
  <c r="E2351" i="6"/>
  <c r="F2351" i="6"/>
  <c r="G2351" i="6"/>
  <c r="H2351" i="6"/>
  <c r="B2352" i="6"/>
  <c r="C2352" i="6"/>
  <c r="D2352" i="6"/>
  <c r="E2352" i="6"/>
  <c r="F2352" i="6"/>
  <c r="G2352" i="6"/>
  <c r="H2352" i="6"/>
  <c r="B2353" i="6"/>
  <c r="C2353" i="6"/>
  <c r="D2353" i="6"/>
  <c r="E2353" i="6"/>
  <c r="F2353" i="6"/>
  <c r="G2353" i="6"/>
  <c r="H2353" i="6"/>
  <c r="B2354" i="6"/>
  <c r="C2354" i="6"/>
  <c r="D2354" i="6"/>
  <c r="E2354" i="6"/>
  <c r="F2354" i="6"/>
  <c r="G2354" i="6"/>
  <c r="H2354" i="6"/>
  <c r="B2355" i="6"/>
  <c r="C2355" i="6"/>
  <c r="D2355" i="6"/>
  <c r="E2355" i="6"/>
  <c r="F2355" i="6"/>
  <c r="G2355" i="6"/>
  <c r="H2355" i="6"/>
  <c r="B2356" i="6"/>
  <c r="C2356" i="6"/>
  <c r="D2356" i="6"/>
  <c r="E2356" i="6"/>
  <c r="F2356" i="6"/>
  <c r="G2356" i="6"/>
  <c r="H2356" i="6"/>
  <c r="B2357" i="6"/>
  <c r="C2357" i="6"/>
  <c r="D2357" i="6"/>
  <c r="E2357" i="6"/>
  <c r="F2357" i="6"/>
  <c r="G2357" i="6"/>
  <c r="H2357" i="6"/>
  <c r="B2358" i="6"/>
  <c r="C2358" i="6"/>
  <c r="D2358" i="6"/>
  <c r="E2358" i="6"/>
  <c r="F2358" i="6"/>
  <c r="G2358" i="6"/>
  <c r="H2358" i="6"/>
  <c r="B2359" i="6"/>
  <c r="C2359" i="6"/>
  <c r="D2359" i="6"/>
  <c r="E2359" i="6"/>
  <c r="F2359" i="6"/>
  <c r="G2359" i="6"/>
  <c r="H2359" i="6"/>
  <c r="B2360" i="6"/>
  <c r="C2360" i="6"/>
  <c r="D2360" i="6"/>
  <c r="E2360" i="6"/>
  <c r="F2360" i="6"/>
  <c r="G2360" i="6"/>
  <c r="H2360" i="6"/>
  <c r="B2361" i="6"/>
  <c r="C2361" i="6"/>
  <c r="D2361" i="6"/>
  <c r="E2361" i="6"/>
  <c r="F2361" i="6"/>
  <c r="G2361" i="6"/>
  <c r="H2361" i="6"/>
  <c r="B2362" i="6"/>
  <c r="C2362" i="6"/>
  <c r="D2362" i="6"/>
  <c r="E2362" i="6"/>
  <c r="F2362" i="6"/>
  <c r="G2362" i="6"/>
  <c r="H2362" i="6"/>
  <c r="B2363" i="6"/>
  <c r="C2363" i="6"/>
  <c r="D2363" i="6"/>
  <c r="E2363" i="6"/>
  <c r="F2363" i="6"/>
  <c r="G2363" i="6"/>
  <c r="H2363" i="6"/>
  <c r="B2364" i="6"/>
  <c r="C2364" i="6"/>
  <c r="D2364" i="6"/>
  <c r="E2364" i="6"/>
  <c r="F2364" i="6"/>
  <c r="G2364" i="6"/>
  <c r="H2364" i="6"/>
  <c r="B2365" i="6"/>
  <c r="C2365" i="6"/>
  <c r="D2365" i="6"/>
  <c r="E2365" i="6"/>
  <c r="F2365" i="6"/>
  <c r="G2365" i="6"/>
  <c r="H2365" i="6"/>
  <c r="B2366" i="6"/>
  <c r="C2366" i="6"/>
  <c r="D2366" i="6"/>
  <c r="E2366" i="6"/>
  <c r="F2366" i="6"/>
  <c r="G2366" i="6"/>
  <c r="H2366" i="6"/>
  <c r="B2367" i="6"/>
  <c r="C2367" i="6"/>
  <c r="D2367" i="6"/>
  <c r="E2367" i="6"/>
  <c r="F2367" i="6"/>
  <c r="G2367" i="6"/>
  <c r="H2367" i="6"/>
  <c r="B2368" i="6"/>
  <c r="C2368" i="6"/>
  <c r="D2368" i="6"/>
  <c r="E2368" i="6"/>
  <c r="F2368" i="6"/>
  <c r="G2368" i="6"/>
  <c r="H2368" i="6"/>
  <c r="B2369" i="6"/>
  <c r="C2369" i="6"/>
  <c r="D2369" i="6"/>
  <c r="E2369" i="6"/>
  <c r="F2369" i="6"/>
  <c r="G2369" i="6"/>
  <c r="H2369" i="6"/>
  <c r="B2370" i="6"/>
  <c r="C2370" i="6"/>
  <c r="D2370" i="6"/>
  <c r="E2370" i="6"/>
  <c r="F2370" i="6"/>
  <c r="G2370" i="6"/>
  <c r="H2370" i="6"/>
  <c r="B2371" i="6"/>
  <c r="C2371" i="6"/>
  <c r="D2371" i="6"/>
  <c r="E2371" i="6"/>
  <c r="F2371" i="6"/>
  <c r="G2371" i="6"/>
  <c r="H2371" i="6"/>
  <c r="B2372" i="6"/>
  <c r="C2372" i="6"/>
  <c r="D2372" i="6"/>
  <c r="E2372" i="6"/>
  <c r="F2372" i="6"/>
  <c r="G2372" i="6"/>
  <c r="H2372" i="6"/>
  <c r="B2373" i="6"/>
  <c r="C2373" i="6"/>
  <c r="D2373" i="6"/>
  <c r="E2373" i="6"/>
  <c r="F2373" i="6"/>
  <c r="G2373" i="6"/>
  <c r="H2373" i="6"/>
  <c r="B2374" i="6"/>
  <c r="C2374" i="6"/>
  <c r="D2374" i="6"/>
  <c r="E2374" i="6"/>
  <c r="F2374" i="6"/>
  <c r="G2374" i="6"/>
  <c r="H2374" i="6"/>
  <c r="B2375" i="6"/>
  <c r="C2375" i="6"/>
  <c r="D2375" i="6"/>
  <c r="E2375" i="6"/>
  <c r="F2375" i="6"/>
  <c r="G2375" i="6"/>
  <c r="H2375" i="6"/>
  <c r="B2376" i="6"/>
  <c r="C2376" i="6"/>
  <c r="D2376" i="6"/>
  <c r="E2376" i="6"/>
  <c r="F2376" i="6"/>
  <c r="G2376" i="6"/>
  <c r="H2376" i="6"/>
  <c r="B2377" i="6"/>
  <c r="C2377" i="6"/>
  <c r="D2377" i="6"/>
  <c r="E2377" i="6"/>
  <c r="F2377" i="6"/>
  <c r="G2377" i="6"/>
  <c r="H2377" i="6"/>
  <c r="B2378" i="6"/>
  <c r="C2378" i="6"/>
  <c r="D2378" i="6"/>
  <c r="E2378" i="6"/>
  <c r="F2378" i="6"/>
  <c r="G2378" i="6"/>
  <c r="H2378" i="6"/>
  <c r="B2379" i="6"/>
  <c r="C2379" i="6"/>
  <c r="D2379" i="6"/>
  <c r="E2379" i="6"/>
  <c r="F2379" i="6"/>
  <c r="G2379" i="6"/>
  <c r="H2379" i="6"/>
  <c r="B2380" i="6"/>
  <c r="C2380" i="6"/>
  <c r="D2380" i="6"/>
  <c r="E2380" i="6"/>
  <c r="F2380" i="6"/>
  <c r="G2380" i="6"/>
  <c r="H2380" i="6"/>
  <c r="B2381" i="6"/>
  <c r="C2381" i="6"/>
  <c r="D2381" i="6"/>
  <c r="E2381" i="6"/>
  <c r="F2381" i="6"/>
  <c r="G2381" i="6"/>
  <c r="H2381" i="6"/>
  <c r="B2382" i="6"/>
  <c r="C2382" i="6"/>
  <c r="D2382" i="6"/>
  <c r="E2382" i="6"/>
  <c r="F2382" i="6"/>
  <c r="G2382" i="6"/>
  <c r="H2382" i="6"/>
  <c r="B2383" i="6"/>
  <c r="C2383" i="6"/>
  <c r="D2383" i="6"/>
  <c r="E2383" i="6"/>
  <c r="F2383" i="6"/>
  <c r="G2383" i="6"/>
  <c r="H2383" i="6"/>
  <c r="B2384" i="6"/>
  <c r="C2384" i="6"/>
  <c r="D2384" i="6"/>
  <c r="E2384" i="6"/>
  <c r="F2384" i="6"/>
  <c r="G2384" i="6"/>
  <c r="H2384" i="6"/>
  <c r="B2385" i="6"/>
  <c r="C2385" i="6"/>
  <c r="D2385" i="6"/>
  <c r="E2385" i="6"/>
  <c r="F2385" i="6"/>
  <c r="G2385" i="6"/>
  <c r="H2385" i="6"/>
  <c r="B2386" i="6"/>
  <c r="C2386" i="6"/>
  <c r="D2386" i="6"/>
  <c r="E2386" i="6"/>
  <c r="F2386" i="6"/>
  <c r="G2386" i="6"/>
  <c r="H2386" i="6"/>
  <c r="B2387" i="6"/>
  <c r="C2387" i="6"/>
  <c r="D2387" i="6"/>
  <c r="E2387" i="6"/>
  <c r="F2387" i="6"/>
  <c r="G2387" i="6"/>
  <c r="H2387" i="6"/>
  <c r="B2388" i="6"/>
  <c r="C2388" i="6"/>
  <c r="D2388" i="6"/>
  <c r="E2388" i="6"/>
  <c r="F2388" i="6"/>
  <c r="G2388" i="6"/>
  <c r="H2388" i="6"/>
  <c r="B2389" i="6"/>
  <c r="C2389" i="6"/>
  <c r="D2389" i="6"/>
  <c r="E2389" i="6"/>
  <c r="F2389" i="6"/>
  <c r="G2389" i="6"/>
  <c r="H2389" i="6"/>
  <c r="B2390" i="6"/>
  <c r="C2390" i="6"/>
  <c r="D2390" i="6"/>
  <c r="E2390" i="6"/>
  <c r="F2390" i="6"/>
  <c r="G2390" i="6"/>
  <c r="H2390" i="6"/>
  <c r="B2391" i="6"/>
  <c r="C2391" i="6"/>
  <c r="D2391" i="6"/>
  <c r="E2391" i="6"/>
  <c r="F2391" i="6"/>
  <c r="G2391" i="6"/>
  <c r="H2391" i="6"/>
  <c r="B2392" i="6"/>
  <c r="C2392" i="6"/>
  <c r="D2392" i="6"/>
  <c r="E2392" i="6"/>
  <c r="F2392" i="6"/>
  <c r="G2392" i="6"/>
  <c r="H2392" i="6"/>
  <c r="B2393" i="6"/>
  <c r="C2393" i="6"/>
  <c r="D2393" i="6"/>
  <c r="E2393" i="6"/>
  <c r="F2393" i="6"/>
  <c r="G2393" i="6"/>
  <c r="H2393" i="6"/>
  <c r="B2394" i="6"/>
  <c r="C2394" i="6"/>
  <c r="D2394" i="6"/>
  <c r="E2394" i="6"/>
  <c r="F2394" i="6"/>
  <c r="G2394" i="6"/>
  <c r="H2394" i="6"/>
  <c r="B2395" i="6"/>
  <c r="C2395" i="6"/>
  <c r="D2395" i="6"/>
  <c r="E2395" i="6"/>
  <c r="F2395" i="6"/>
  <c r="G2395" i="6"/>
  <c r="H2395" i="6"/>
  <c r="B2396" i="6"/>
  <c r="C2396" i="6"/>
  <c r="D2396" i="6"/>
  <c r="E2396" i="6"/>
  <c r="F2396" i="6"/>
  <c r="G2396" i="6"/>
  <c r="H2396" i="6"/>
  <c r="B2397" i="6"/>
  <c r="C2397" i="6"/>
  <c r="D2397" i="6"/>
  <c r="E2397" i="6"/>
  <c r="F2397" i="6"/>
  <c r="G2397" i="6"/>
  <c r="H2397" i="6"/>
  <c r="B2398" i="6"/>
  <c r="C2398" i="6"/>
  <c r="D2398" i="6"/>
  <c r="E2398" i="6"/>
  <c r="F2398" i="6"/>
  <c r="G2398" i="6"/>
  <c r="H2398" i="6"/>
  <c r="B2399" i="6"/>
  <c r="C2399" i="6"/>
  <c r="D2399" i="6"/>
  <c r="E2399" i="6"/>
  <c r="F2399" i="6"/>
  <c r="G2399" i="6"/>
  <c r="H2399" i="6"/>
  <c r="B2400" i="6"/>
  <c r="C2400" i="6"/>
  <c r="D2400" i="6"/>
  <c r="E2400" i="6"/>
  <c r="F2400" i="6"/>
  <c r="G2400" i="6"/>
  <c r="H2400" i="6"/>
  <c r="B2401" i="6"/>
  <c r="C2401" i="6"/>
  <c r="D2401" i="6"/>
  <c r="E2401" i="6"/>
  <c r="F2401" i="6"/>
  <c r="G2401" i="6"/>
  <c r="H2401" i="6"/>
  <c r="B2402" i="6"/>
  <c r="C2402" i="6"/>
  <c r="D2402" i="6"/>
  <c r="E2402" i="6"/>
  <c r="F2402" i="6"/>
  <c r="G2402" i="6"/>
  <c r="H2402" i="6"/>
  <c r="B2403" i="6"/>
  <c r="C2403" i="6"/>
  <c r="D2403" i="6"/>
  <c r="E2403" i="6"/>
  <c r="F2403" i="6"/>
  <c r="G2403" i="6"/>
  <c r="H2403" i="6"/>
  <c r="B2404" i="6"/>
  <c r="C2404" i="6"/>
  <c r="D2404" i="6"/>
  <c r="E2404" i="6"/>
  <c r="F2404" i="6"/>
  <c r="G2404" i="6"/>
  <c r="H2404" i="6"/>
  <c r="B2405" i="6"/>
  <c r="C2405" i="6"/>
  <c r="D2405" i="6"/>
  <c r="E2405" i="6"/>
  <c r="F2405" i="6"/>
  <c r="G2405" i="6"/>
  <c r="H2405" i="6"/>
  <c r="B2406" i="6"/>
  <c r="C2406" i="6"/>
  <c r="D2406" i="6"/>
  <c r="E2406" i="6"/>
  <c r="F2406" i="6"/>
  <c r="G2406" i="6"/>
  <c r="H2406" i="6"/>
  <c r="B2407" i="6"/>
  <c r="C2407" i="6"/>
  <c r="D2407" i="6"/>
  <c r="E2407" i="6"/>
  <c r="F2407" i="6"/>
  <c r="G2407" i="6"/>
  <c r="H2407" i="6"/>
  <c r="B2408" i="6"/>
  <c r="C2408" i="6"/>
  <c r="D2408" i="6"/>
  <c r="E2408" i="6"/>
  <c r="F2408" i="6"/>
  <c r="G2408" i="6"/>
  <c r="H2408" i="6"/>
  <c r="B2409" i="6"/>
  <c r="C2409" i="6"/>
  <c r="D2409" i="6"/>
  <c r="E2409" i="6"/>
  <c r="F2409" i="6"/>
  <c r="G2409" i="6"/>
  <c r="H2409" i="6"/>
  <c r="B2410" i="6"/>
  <c r="C2410" i="6"/>
  <c r="D2410" i="6"/>
  <c r="E2410" i="6"/>
  <c r="F2410" i="6"/>
  <c r="G2410" i="6"/>
  <c r="H2410" i="6"/>
  <c r="B2411" i="6"/>
  <c r="C2411" i="6"/>
  <c r="D2411" i="6"/>
  <c r="E2411" i="6"/>
  <c r="F2411" i="6"/>
  <c r="G2411" i="6"/>
  <c r="H2411" i="6"/>
  <c r="B2412" i="6"/>
  <c r="C2412" i="6"/>
  <c r="D2412" i="6"/>
  <c r="E2412" i="6"/>
  <c r="F2412" i="6"/>
  <c r="G2412" i="6"/>
  <c r="H2412" i="6"/>
  <c r="B2413" i="6"/>
  <c r="C2413" i="6"/>
  <c r="D2413" i="6"/>
  <c r="E2413" i="6"/>
  <c r="F2413" i="6"/>
  <c r="G2413" i="6"/>
  <c r="H2413" i="6"/>
  <c r="B2414" i="6"/>
  <c r="C2414" i="6"/>
  <c r="D2414" i="6"/>
  <c r="E2414" i="6"/>
  <c r="F2414" i="6"/>
  <c r="G2414" i="6"/>
  <c r="H2414" i="6"/>
  <c r="B2415" i="6"/>
  <c r="C2415" i="6"/>
  <c r="D2415" i="6"/>
  <c r="E2415" i="6"/>
  <c r="F2415" i="6"/>
  <c r="G2415" i="6"/>
  <c r="H2415" i="6"/>
  <c r="B2416" i="6"/>
  <c r="C2416" i="6"/>
  <c r="D2416" i="6"/>
  <c r="E2416" i="6"/>
  <c r="F2416" i="6"/>
  <c r="G2416" i="6"/>
  <c r="H2416" i="6"/>
  <c r="B2417" i="6"/>
  <c r="C2417" i="6"/>
  <c r="D2417" i="6"/>
  <c r="E2417" i="6"/>
  <c r="F2417" i="6"/>
  <c r="G2417" i="6"/>
  <c r="H2417" i="6"/>
  <c r="B2418" i="6"/>
  <c r="C2418" i="6"/>
  <c r="D2418" i="6"/>
  <c r="E2418" i="6"/>
  <c r="F2418" i="6"/>
  <c r="G2418" i="6"/>
  <c r="H2418" i="6"/>
  <c r="B2419" i="6"/>
  <c r="C2419" i="6"/>
  <c r="D2419" i="6"/>
  <c r="E2419" i="6"/>
  <c r="F2419" i="6"/>
  <c r="G2419" i="6"/>
  <c r="H2419" i="6"/>
  <c r="B2420" i="6"/>
  <c r="C2420" i="6"/>
  <c r="D2420" i="6"/>
  <c r="E2420" i="6"/>
  <c r="F2420" i="6"/>
  <c r="G2420" i="6"/>
  <c r="H2420" i="6"/>
  <c r="B2421" i="6"/>
  <c r="C2421" i="6"/>
  <c r="D2421" i="6"/>
  <c r="E2421" i="6"/>
  <c r="F2421" i="6"/>
  <c r="G2421" i="6"/>
  <c r="H2421" i="6"/>
  <c r="B2422" i="6"/>
  <c r="C2422" i="6"/>
  <c r="D2422" i="6"/>
  <c r="E2422" i="6"/>
  <c r="F2422" i="6"/>
  <c r="G2422" i="6"/>
  <c r="H2422" i="6"/>
  <c r="B2423" i="6"/>
  <c r="C2423" i="6"/>
  <c r="D2423" i="6"/>
  <c r="E2423" i="6"/>
  <c r="F2423" i="6"/>
  <c r="G2423" i="6"/>
  <c r="H2423" i="6"/>
  <c r="B2424" i="6"/>
  <c r="C2424" i="6"/>
  <c r="D2424" i="6"/>
  <c r="E2424" i="6"/>
  <c r="F2424" i="6"/>
  <c r="G2424" i="6"/>
  <c r="H2424" i="6"/>
  <c r="B2425" i="6"/>
  <c r="C2425" i="6"/>
  <c r="D2425" i="6"/>
  <c r="E2425" i="6"/>
  <c r="F2425" i="6"/>
  <c r="G2425" i="6"/>
  <c r="H2425" i="6"/>
  <c r="B2426" i="6"/>
  <c r="C2426" i="6"/>
  <c r="D2426" i="6"/>
  <c r="E2426" i="6"/>
  <c r="F2426" i="6"/>
  <c r="G2426" i="6"/>
  <c r="H2426" i="6"/>
  <c r="B2427" i="6"/>
  <c r="C2427" i="6"/>
  <c r="D2427" i="6"/>
  <c r="E2427" i="6"/>
  <c r="F2427" i="6"/>
  <c r="G2427" i="6"/>
  <c r="H2427" i="6"/>
  <c r="B2428" i="6"/>
  <c r="C2428" i="6"/>
  <c r="D2428" i="6"/>
  <c r="E2428" i="6"/>
  <c r="F2428" i="6"/>
  <c r="G2428" i="6"/>
  <c r="H2428" i="6"/>
  <c r="B2429" i="6"/>
  <c r="C2429" i="6"/>
  <c r="D2429" i="6"/>
  <c r="E2429" i="6"/>
  <c r="F2429" i="6"/>
  <c r="G2429" i="6"/>
  <c r="H2429" i="6"/>
  <c r="B2430" i="6"/>
  <c r="C2430" i="6"/>
  <c r="D2430" i="6"/>
  <c r="E2430" i="6"/>
  <c r="F2430" i="6"/>
  <c r="G2430" i="6"/>
  <c r="H2430" i="6"/>
  <c r="B2431" i="6"/>
  <c r="C2431" i="6"/>
  <c r="D2431" i="6"/>
  <c r="E2431" i="6"/>
  <c r="F2431" i="6"/>
  <c r="G2431" i="6"/>
  <c r="H2431" i="6"/>
  <c r="B2432" i="6"/>
  <c r="C2432" i="6"/>
  <c r="D2432" i="6"/>
  <c r="E2432" i="6"/>
  <c r="F2432" i="6"/>
  <c r="G2432" i="6"/>
  <c r="H2432" i="6"/>
  <c r="B2433" i="6"/>
  <c r="C2433" i="6"/>
  <c r="D2433" i="6"/>
  <c r="E2433" i="6"/>
  <c r="F2433" i="6"/>
  <c r="G2433" i="6"/>
  <c r="H2433" i="6"/>
  <c r="B2434" i="6"/>
  <c r="C2434" i="6"/>
  <c r="D2434" i="6"/>
  <c r="E2434" i="6"/>
  <c r="F2434" i="6"/>
  <c r="G2434" i="6"/>
  <c r="H2434" i="6"/>
  <c r="B2435" i="6"/>
  <c r="C2435" i="6"/>
  <c r="D2435" i="6"/>
  <c r="E2435" i="6"/>
  <c r="F2435" i="6"/>
  <c r="G2435" i="6"/>
  <c r="H2435" i="6"/>
  <c r="B2436" i="6"/>
  <c r="C2436" i="6"/>
  <c r="D2436" i="6"/>
  <c r="E2436" i="6"/>
  <c r="F2436" i="6"/>
  <c r="G2436" i="6"/>
  <c r="H2436" i="6"/>
  <c r="B2437" i="6"/>
  <c r="C2437" i="6"/>
  <c r="D2437" i="6"/>
  <c r="E2437" i="6"/>
  <c r="F2437" i="6"/>
  <c r="G2437" i="6"/>
  <c r="H2437" i="6"/>
  <c r="B2438" i="6"/>
  <c r="C2438" i="6"/>
  <c r="D2438" i="6"/>
  <c r="E2438" i="6"/>
  <c r="F2438" i="6"/>
  <c r="G2438" i="6"/>
  <c r="H2438" i="6"/>
  <c r="B2439" i="6"/>
  <c r="C2439" i="6"/>
  <c r="D2439" i="6"/>
  <c r="E2439" i="6"/>
  <c r="F2439" i="6"/>
  <c r="G2439" i="6"/>
  <c r="H2439" i="6"/>
  <c r="B2440" i="6"/>
  <c r="C2440" i="6"/>
  <c r="D2440" i="6"/>
  <c r="E2440" i="6"/>
  <c r="F2440" i="6"/>
  <c r="G2440" i="6"/>
  <c r="H2440" i="6"/>
  <c r="B2441" i="6"/>
  <c r="C2441" i="6"/>
  <c r="D2441" i="6"/>
  <c r="E2441" i="6"/>
  <c r="F2441" i="6"/>
  <c r="G2441" i="6"/>
  <c r="H2441" i="6"/>
  <c r="B2442" i="6"/>
  <c r="C2442" i="6"/>
  <c r="D2442" i="6"/>
  <c r="E2442" i="6"/>
  <c r="F2442" i="6"/>
  <c r="G2442" i="6"/>
  <c r="H2442" i="6"/>
  <c r="B2443" i="6"/>
  <c r="C2443" i="6"/>
  <c r="D2443" i="6"/>
  <c r="E2443" i="6"/>
  <c r="F2443" i="6"/>
  <c r="G2443" i="6"/>
  <c r="H2443" i="6"/>
  <c r="B2444" i="6"/>
  <c r="C2444" i="6"/>
  <c r="D2444" i="6"/>
  <c r="E2444" i="6"/>
  <c r="F2444" i="6"/>
  <c r="G2444" i="6"/>
  <c r="H2444" i="6"/>
  <c r="B2445" i="6"/>
  <c r="C2445" i="6"/>
  <c r="D2445" i="6"/>
  <c r="E2445" i="6"/>
  <c r="F2445" i="6"/>
  <c r="G2445" i="6"/>
  <c r="H2445" i="6"/>
  <c r="B2446" i="6"/>
  <c r="C2446" i="6"/>
  <c r="D2446" i="6"/>
  <c r="E2446" i="6"/>
  <c r="F2446" i="6"/>
  <c r="G2446" i="6"/>
  <c r="H2446" i="6"/>
  <c r="B2447" i="6"/>
  <c r="C2447" i="6"/>
  <c r="D2447" i="6"/>
  <c r="E2447" i="6"/>
  <c r="F2447" i="6"/>
  <c r="G2447" i="6"/>
  <c r="H2447" i="6"/>
  <c r="B2448" i="6"/>
  <c r="C2448" i="6"/>
  <c r="D2448" i="6"/>
  <c r="E2448" i="6"/>
  <c r="F2448" i="6"/>
  <c r="G2448" i="6"/>
  <c r="H2448" i="6"/>
  <c r="B2449" i="6"/>
  <c r="C2449" i="6"/>
  <c r="D2449" i="6"/>
  <c r="E2449" i="6"/>
  <c r="F2449" i="6"/>
  <c r="G2449" i="6"/>
  <c r="H2449" i="6"/>
  <c r="B2450" i="6"/>
  <c r="C2450" i="6"/>
  <c r="D2450" i="6"/>
  <c r="E2450" i="6"/>
  <c r="F2450" i="6"/>
  <c r="G2450" i="6"/>
  <c r="H2450" i="6"/>
  <c r="B2451" i="6"/>
  <c r="C2451" i="6"/>
  <c r="D2451" i="6"/>
  <c r="E2451" i="6"/>
  <c r="F2451" i="6"/>
  <c r="G2451" i="6"/>
  <c r="H2451" i="6"/>
  <c r="B2452" i="6"/>
  <c r="C2452" i="6"/>
  <c r="D2452" i="6"/>
  <c r="E2452" i="6"/>
  <c r="F2452" i="6"/>
  <c r="G2452" i="6"/>
  <c r="H2452" i="6"/>
  <c r="B2453" i="6"/>
  <c r="C2453" i="6"/>
  <c r="D2453" i="6"/>
  <c r="E2453" i="6"/>
  <c r="F2453" i="6"/>
  <c r="G2453" i="6"/>
  <c r="H2453" i="6"/>
  <c r="B2454" i="6"/>
  <c r="C2454" i="6"/>
  <c r="D2454" i="6"/>
  <c r="E2454" i="6"/>
  <c r="F2454" i="6"/>
  <c r="G2454" i="6"/>
  <c r="H2454" i="6"/>
  <c r="B2455" i="6"/>
  <c r="C2455" i="6"/>
  <c r="D2455" i="6"/>
  <c r="E2455" i="6"/>
  <c r="F2455" i="6"/>
  <c r="G2455" i="6"/>
  <c r="H2455" i="6"/>
  <c r="B2456" i="6"/>
  <c r="C2456" i="6"/>
  <c r="D2456" i="6"/>
  <c r="E2456" i="6"/>
  <c r="F2456" i="6"/>
  <c r="G2456" i="6"/>
  <c r="H2456" i="6"/>
  <c r="B2457" i="6"/>
  <c r="C2457" i="6"/>
  <c r="D2457" i="6"/>
  <c r="E2457" i="6"/>
  <c r="F2457" i="6"/>
  <c r="G2457" i="6"/>
  <c r="H2457" i="6"/>
  <c r="B2458" i="6"/>
  <c r="C2458" i="6"/>
  <c r="D2458" i="6"/>
  <c r="E2458" i="6"/>
  <c r="F2458" i="6"/>
  <c r="G2458" i="6"/>
  <c r="H2458" i="6"/>
  <c r="B2459" i="6"/>
  <c r="C2459" i="6"/>
  <c r="D2459" i="6"/>
  <c r="E2459" i="6"/>
  <c r="F2459" i="6"/>
  <c r="G2459" i="6"/>
  <c r="H2459" i="6"/>
  <c r="B2460" i="6"/>
  <c r="C2460" i="6"/>
  <c r="D2460" i="6"/>
  <c r="E2460" i="6"/>
  <c r="F2460" i="6"/>
  <c r="G2460" i="6"/>
  <c r="H2460" i="6"/>
  <c r="B2461" i="6"/>
  <c r="C2461" i="6"/>
  <c r="D2461" i="6"/>
  <c r="E2461" i="6"/>
  <c r="F2461" i="6"/>
  <c r="G2461" i="6"/>
  <c r="H2461" i="6"/>
  <c r="B2462" i="6"/>
  <c r="C2462" i="6"/>
  <c r="D2462" i="6"/>
  <c r="E2462" i="6"/>
  <c r="F2462" i="6"/>
  <c r="G2462" i="6"/>
  <c r="H2462" i="6"/>
  <c r="B2463" i="6"/>
  <c r="C2463" i="6"/>
  <c r="D2463" i="6"/>
  <c r="E2463" i="6"/>
  <c r="F2463" i="6"/>
  <c r="G2463" i="6"/>
  <c r="H2463" i="6"/>
  <c r="B2464" i="6"/>
  <c r="C2464" i="6"/>
  <c r="D2464" i="6"/>
  <c r="E2464" i="6"/>
  <c r="F2464" i="6"/>
  <c r="G2464" i="6"/>
  <c r="H2464" i="6"/>
  <c r="B2465" i="6"/>
  <c r="C2465" i="6"/>
  <c r="D2465" i="6"/>
  <c r="E2465" i="6"/>
  <c r="F2465" i="6"/>
  <c r="G2465" i="6"/>
  <c r="H2465" i="6"/>
  <c r="B2466" i="6"/>
  <c r="C2466" i="6"/>
  <c r="D2466" i="6"/>
  <c r="E2466" i="6"/>
  <c r="F2466" i="6"/>
  <c r="G2466" i="6"/>
  <c r="H2466" i="6"/>
  <c r="B2467" i="6"/>
  <c r="C2467" i="6"/>
  <c r="D2467" i="6"/>
  <c r="E2467" i="6"/>
  <c r="F2467" i="6"/>
  <c r="G2467" i="6"/>
  <c r="H2467" i="6"/>
  <c r="B2468" i="6"/>
  <c r="C2468" i="6"/>
  <c r="D2468" i="6"/>
  <c r="E2468" i="6"/>
  <c r="F2468" i="6"/>
  <c r="G2468" i="6"/>
  <c r="H2468" i="6"/>
  <c r="B2469" i="6"/>
  <c r="C2469" i="6"/>
  <c r="D2469" i="6"/>
  <c r="E2469" i="6"/>
  <c r="F2469" i="6"/>
  <c r="G2469" i="6"/>
  <c r="H2469" i="6"/>
  <c r="B2470" i="6"/>
  <c r="C2470" i="6"/>
  <c r="D2470" i="6"/>
  <c r="E2470" i="6"/>
  <c r="F2470" i="6"/>
  <c r="G2470" i="6"/>
  <c r="H2470" i="6"/>
  <c r="B2471" i="6"/>
  <c r="C2471" i="6"/>
  <c r="D2471" i="6"/>
  <c r="E2471" i="6"/>
  <c r="F2471" i="6"/>
  <c r="G2471" i="6"/>
  <c r="H2471" i="6"/>
  <c r="B2472" i="6"/>
  <c r="C2472" i="6"/>
  <c r="D2472" i="6"/>
  <c r="E2472" i="6"/>
  <c r="F2472" i="6"/>
  <c r="G2472" i="6"/>
  <c r="H2472" i="6"/>
  <c r="B2473" i="6"/>
  <c r="C2473" i="6"/>
  <c r="D2473" i="6"/>
  <c r="E2473" i="6"/>
  <c r="F2473" i="6"/>
  <c r="G2473" i="6"/>
  <c r="H2473" i="6"/>
  <c r="B2474" i="6"/>
  <c r="C2474" i="6"/>
  <c r="D2474" i="6"/>
  <c r="E2474" i="6"/>
  <c r="F2474" i="6"/>
  <c r="G2474" i="6"/>
  <c r="H2474" i="6"/>
  <c r="B2475" i="6"/>
  <c r="C2475" i="6"/>
  <c r="D2475" i="6"/>
  <c r="E2475" i="6"/>
  <c r="F2475" i="6"/>
  <c r="G2475" i="6"/>
  <c r="H2475" i="6"/>
  <c r="B2476" i="6"/>
  <c r="C2476" i="6"/>
  <c r="D2476" i="6"/>
  <c r="E2476" i="6"/>
  <c r="F2476" i="6"/>
  <c r="G2476" i="6"/>
  <c r="H2476" i="6"/>
  <c r="B2477" i="6"/>
  <c r="C2477" i="6"/>
  <c r="D2477" i="6"/>
  <c r="E2477" i="6"/>
  <c r="F2477" i="6"/>
  <c r="G2477" i="6"/>
  <c r="H2477" i="6"/>
  <c r="B2478" i="6"/>
  <c r="C2478" i="6"/>
  <c r="D2478" i="6"/>
  <c r="E2478" i="6"/>
  <c r="F2478" i="6"/>
  <c r="G2478" i="6"/>
  <c r="H2478" i="6"/>
  <c r="B2479" i="6"/>
  <c r="C2479" i="6"/>
  <c r="D2479" i="6"/>
  <c r="E2479" i="6"/>
  <c r="F2479" i="6"/>
  <c r="G2479" i="6"/>
  <c r="H2479" i="6"/>
  <c r="B2480" i="6"/>
  <c r="C2480" i="6"/>
  <c r="D2480" i="6"/>
  <c r="E2480" i="6"/>
  <c r="F2480" i="6"/>
  <c r="G2480" i="6"/>
  <c r="H2480" i="6"/>
  <c r="B2481" i="6"/>
  <c r="C2481" i="6"/>
  <c r="D2481" i="6"/>
  <c r="E2481" i="6"/>
  <c r="F2481" i="6"/>
  <c r="G2481" i="6"/>
  <c r="H2481" i="6"/>
  <c r="B2482" i="6"/>
  <c r="C2482" i="6"/>
  <c r="D2482" i="6"/>
  <c r="E2482" i="6"/>
  <c r="F2482" i="6"/>
  <c r="G2482" i="6"/>
  <c r="H2482" i="6"/>
  <c r="B2483" i="6"/>
  <c r="C2483" i="6"/>
  <c r="D2483" i="6"/>
  <c r="E2483" i="6"/>
  <c r="F2483" i="6"/>
  <c r="G2483" i="6"/>
  <c r="H2483" i="6"/>
  <c r="B2484" i="6"/>
  <c r="C2484" i="6"/>
  <c r="D2484" i="6"/>
  <c r="E2484" i="6"/>
  <c r="F2484" i="6"/>
  <c r="G2484" i="6"/>
  <c r="H2484" i="6"/>
  <c r="B2485" i="6"/>
  <c r="C2485" i="6"/>
  <c r="D2485" i="6"/>
  <c r="E2485" i="6"/>
  <c r="F2485" i="6"/>
  <c r="G2485" i="6"/>
  <c r="H2485" i="6"/>
  <c r="B2486" i="6"/>
  <c r="C2486" i="6"/>
  <c r="D2486" i="6"/>
  <c r="E2486" i="6"/>
  <c r="F2486" i="6"/>
  <c r="G2486" i="6"/>
  <c r="H2486" i="6"/>
  <c r="B2487" i="6"/>
  <c r="C2487" i="6"/>
  <c r="D2487" i="6"/>
  <c r="E2487" i="6"/>
  <c r="F2487" i="6"/>
  <c r="G2487" i="6"/>
  <c r="H2487" i="6"/>
  <c r="B2488" i="6"/>
  <c r="C2488" i="6"/>
  <c r="D2488" i="6"/>
  <c r="E2488" i="6"/>
  <c r="F2488" i="6"/>
  <c r="G2488" i="6"/>
  <c r="H2488" i="6"/>
  <c r="B2489" i="6"/>
  <c r="C2489" i="6"/>
  <c r="D2489" i="6"/>
  <c r="E2489" i="6"/>
  <c r="F2489" i="6"/>
  <c r="G2489" i="6"/>
  <c r="H2489" i="6"/>
  <c r="B2490" i="6"/>
  <c r="C2490" i="6"/>
  <c r="D2490" i="6"/>
  <c r="E2490" i="6"/>
  <c r="F2490" i="6"/>
  <c r="G2490" i="6"/>
  <c r="H2490" i="6"/>
  <c r="B2491" i="6"/>
  <c r="C2491" i="6"/>
  <c r="D2491" i="6"/>
  <c r="E2491" i="6"/>
  <c r="F2491" i="6"/>
  <c r="G2491" i="6"/>
  <c r="H2491" i="6"/>
  <c r="B2492" i="6"/>
  <c r="C2492" i="6"/>
  <c r="D2492" i="6"/>
  <c r="E2492" i="6"/>
  <c r="F2492" i="6"/>
  <c r="G2492" i="6"/>
  <c r="H2492" i="6"/>
  <c r="B2493" i="6"/>
  <c r="C2493" i="6"/>
  <c r="D2493" i="6"/>
  <c r="E2493" i="6"/>
  <c r="F2493" i="6"/>
  <c r="G2493" i="6"/>
  <c r="H2493" i="6"/>
  <c r="B2494" i="6"/>
  <c r="C2494" i="6"/>
  <c r="D2494" i="6"/>
  <c r="E2494" i="6"/>
  <c r="F2494" i="6"/>
  <c r="G2494" i="6"/>
  <c r="H2494" i="6"/>
  <c r="B2495" i="6"/>
  <c r="C2495" i="6"/>
  <c r="D2495" i="6"/>
  <c r="E2495" i="6"/>
  <c r="F2495" i="6"/>
  <c r="G2495" i="6"/>
  <c r="H2495" i="6"/>
  <c r="B2496" i="6"/>
  <c r="C2496" i="6"/>
  <c r="D2496" i="6"/>
  <c r="E2496" i="6"/>
  <c r="F2496" i="6"/>
  <c r="G2496" i="6"/>
  <c r="H2496" i="6"/>
  <c r="B2497" i="6"/>
  <c r="C2497" i="6"/>
  <c r="D2497" i="6"/>
  <c r="E2497" i="6"/>
  <c r="F2497" i="6"/>
  <c r="G2497" i="6"/>
  <c r="H2497" i="6"/>
  <c r="B2498" i="6"/>
  <c r="C2498" i="6"/>
  <c r="D2498" i="6"/>
  <c r="E2498" i="6"/>
  <c r="F2498" i="6"/>
  <c r="G2498" i="6"/>
  <c r="H2498" i="6"/>
  <c r="B2499" i="6"/>
  <c r="C2499" i="6"/>
  <c r="D2499" i="6"/>
  <c r="E2499" i="6"/>
  <c r="F2499" i="6"/>
  <c r="G2499" i="6"/>
  <c r="H2499" i="6"/>
  <c r="B2500" i="6"/>
  <c r="C2500" i="6"/>
  <c r="D2500" i="6"/>
  <c r="E2500" i="6"/>
  <c r="F2500" i="6"/>
  <c r="G2500" i="6"/>
  <c r="H2500" i="6"/>
  <c r="B2501" i="6"/>
  <c r="C2501" i="6"/>
  <c r="D2501" i="6"/>
  <c r="E2501" i="6"/>
  <c r="F2501" i="6"/>
  <c r="G2501" i="6"/>
  <c r="H2501" i="6"/>
  <c r="B2502" i="6"/>
  <c r="C2502" i="6"/>
  <c r="D2502" i="6"/>
  <c r="E2502" i="6"/>
  <c r="F2502" i="6"/>
  <c r="G2502" i="6"/>
  <c r="H2502" i="6"/>
  <c r="B2503" i="6"/>
  <c r="C2503" i="6"/>
  <c r="D2503" i="6"/>
  <c r="E2503" i="6"/>
  <c r="F2503" i="6"/>
  <c r="G2503" i="6"/>
  <c r="H2503" i="6"/>
  <c r="B2504" i="6"/>
  <c r="C2504" i="6"/>
  <c r="D2504" i="6"/>
  <c r="E2504" i="6"/>
  <c r="F2504" i="6"/>
  <c r="G2504" i="6"/>
  <c r="H2504" i="6"/>
  <c r="B2505" i="6"/>
  <c r="C2505" i="6"/>
  <c r="D2505" i="6"/>
  <c r="E2505" i="6"/>
  <c r="F2505" i="6"/>
  <c r="G2505" i="6"/>
  <c r="H2505" i="6"/>
  <c r="B2506" i="6"/>
  <c r="C2506" i="6"/>
  <c r="D2506" i="6"/>
  <c r="E2506" i="6"/>
  <c r="F2506" i="6"/>
  <c r="G2506" i="6"/>
  <c r="H2506" i="6"/>
  <c r="B2507" i="6"/>
  <c r="C2507" i="6"/>
  <c r="D2507" i="6"/>
  <c r="E2507" i="6"/>
  <c r="F2507" i="6"/>
  <c r="G2507" i="6"/>
  <c r="H2507" i="6"/>
  <c r="B2508" i="6"/>
  <c r="C2508" i="6"/>
  <c r="D2508" i="6"/>
  <c r="E2508" i="6"/>
  <c r="F2508" i="6"/>
  <c r="G2508" i="6"/>
  <c r="H2508" i="6"/>
  <c r="B2509" i="6"/>
  <c r="C2509" i="6"/>
  <c r="D2509" i="6"/>
  <c r="E2509" i="6"/>
  <c r="F2509" i="6"/>
  <c r="G2509" i="6"/>
  <c r="H2509" i="6"/>
  <c r="B2510" i="6"/>
  <c r="C2510" i="6"/>
  <c r="D2510" i="6"/>
  <c r="E2510" i="6"/>
  <c r="F2510" i="6"/>
  <c r="G2510" i="6"/>
  <c r="H2510" i="6"/>
  <c r="B2511" i="6"/>
  <c r="C2511" i="6"/>
  <c r="D2511" i="6"/>
  <c r="E2511" i="6"/>
  <c r="F2511" i="6"/>
  <c r="G2511" i="6"/>
  <c r="H2511" i="6"/>
  <c r="B2512" i="6"/>
  <c r="C2512" i="6"/>
  <c r="D2512" i="6"/>
  <c r="E2512" i="6"/>
  <c r="F2512" i="6"/>
  <c r="G2512" i="6"/>
  <c r="H2512" i="6"/>
  <c r="B2513" i="6"/>
  <c r="C2513" i="6"/>
  <c r="D2513" i="6"/>
  <c r="E2513" i="6"/>
  <c r="F2513" i="6"/>
  <c r="G2513" i="6"/>
  <c r="H2513" i="6"/>
  <c r="B2514" i="6"/>
  <c r="C2514" i="6"/>
  <c r="D2514" i="6"/>
  <c r="E2514" i="6"/>
  <c r="F2514" i="6"/>
  <c r="G2514" i="6"/>
  <c r="H2514" i="6"/>
  <c r="B2515" i="6"/>
  <c r="C2515" i="6"/>
  <c r="D2515" i="6"/>
  <c r="E2515" i="6"/>
  <c r="F2515" i="6"/>
  <c r="G2515" i="6"/>
  <c r="H2515" i="6"/>
  <c r="B2516" i="6"/>
  <c r="C2516" i="6"/>
  <c r="D2516" i="6"/>
  <c r="E2516" i="6"/>
  <c r="F2516" i="6"/>
  <c r="G2516" i="6"/>
  <c r="H2516" i="6"/>
  <c r="B2517" i="6"/>
  <c r="C2517" i="6"/>
  <c r="D2517" i="6"/>
  <c r="E2517" i="6"/>
  <c r="F2517" i="6"/>
  <c r="G2517" i="6"/>
  <c r="H2517" i="6"/>
  <c r="B2518" i="6"/>
  <c r="C2518" i="6"/>
  <c r="D2518" i="6"/>
  <c r="E2518" i="6"/>
  <c r="F2518" i="6"/>
  <c r="G2518" i="6"/>
  <c r="H2518" i="6"/>
  <c r="B2519" i="6"/>
  <c r="C2519" i="6"/>
  <c r="D2519" i="6"/>
  <c r="E2519" i="6"/>
  <c r="F2519" i="6"/>
  <c r="G2519" i="6"/>
  <c r="H2519" i="6"/>
  <c r="B2520" i="6"/>
  <c r="C2520" i="6"/>
  <c r="D2520" i="6"/>
  <c r="E2520" i="6"/>
  <c r="F2520" i="6"/>
  <c r="G2520" i="6"/>
  <c r="H2520" i="6"/>
  <c r="B2521" i="6"/>
  <c r="C2521" i="6"/>
  <c r="D2521" i="6"/>
  <c r="E2521" i="6"/>
  <c r="F2521" i="6"/>
  <c r="G2521" i="6"/>
  <c r="H2521" i="6"/>
  <c r="B2522" i="6"/>
  <c r="C2522" i="6"/>
  <c r="D2522" i="6"/>
  <c r="E2522" i="6"/>
  <c r="F2522" i="6"/>
  <c r="G2522" i="6"/>
  <c r="H2522" i="6"/>
  <c r="B2523" i="6"/>
  <c r="C2523" i="6"/>
  <c r="D2523" i="6"/>
  <c r="E2523" i="6"/>
  <c r="F2523" i="6"/>
  <c r="G2523" i="6"/>
  <c r="H2523" i="6"/>
  <c r="B2524" i="6"/>
  <c r="C2524" i="6"/>
  <c r="D2524" i="6"/>
  <c r="E2524" i="6"/>
  <c r="F2524" i="6"/>
  <c r="G2524" i="6"/>
  <c r="H2524" i="6"/>
  <c r="B2525" i="6"/>
  <c r="C2525" i="6"/>
  <c r="D2525" i="6"/>
  <c r="E2525" i="6"/>
  <c r="F2525" i="6"/>
  <c r="G2525" i="6"/>
  <c r="H2525" i="6"/>
  <c r="B2526" i="6"/>
  <c r="C2526" i="6"/>
  <c r="D2526" i="6"/>
  <c r="E2526" i="6"/>
  <c r="F2526" i="6"/>
  <c r="G2526" i="6"/>
  <c r="H2526" i="6"/>
  <c r="B2527" i="6"/>
  <c r="C2527" i="6"/>
  <c r="D2527" i="6"/>
  <c r="E2527" i="6"/>
  <c r="F2527" i="6"/>
  <c r="G2527" i="6"/>
  <c r="H2527" i="6"/>
  <c r="B2528" i="6"/>
  <c r="C2528" i="6"/>
  <c r="D2528" i="6"/>
  <c r="E2528" i="6"/>
  <c r="F2528" i="6"/>
  <c r="G2528" i="6"/>
  <c r="H2528" i="6"/>
  <c r="B2529" i="6"/>
  <c r="C2529" i="6"/>
  <c r="D2529" i="6"/>
  <c r="E2529" i="6"/>
  <c r="F2529" i="6"/>
  <c r="G2529" i="6"/>
  <c r="H2529" i="6"/>
  <c r="B2530" i="6"/>
  <c r="C2530" i="6"/>
  <c r="D2530" i="6"/>
  <c r="E2530" i="6"/>
  <c r="F2530" i="6"/>
  <c r="G2530" i="6"/>
  <c r="H2530" i="6"/>
  <c r="B2531" i="6"/>
  <c r="C2531" i="6"/>
  <c r="D2531" i="6"/>
  <c r="E2531" i="6"/>
  <c r="F2531" i="6"/>
  <c r="G2531" i="6"/>
  <c r="H2531" i="6"/>
  <c r="B2532" i="6"/>
  <c r="C2532" i="6"/>
  <c r="D2532" i="6"/>
  <c r="E2532" i="6"/>
  <c r="F2532" i="6"/>
  <c r="G2532" i="6"/>
  <c r="H2532" i="6"/>
  <c r="B2533" i="6"/>
  <c r="C2533" i="6"/>
  <c r="D2533" i="6"/>
  <c r="E2533" i="6"/>
  <c r="F2533" i="6"/>
  <c r="G2533" i="6"/>
  <c r="H2533" i="6"/>
  <c r="B2534" i="6"/>
  <c r="C2534" i="6"/>
  <c r="D2534" i="6"/>
  <c r="E2534" i="6"/>
  <c r="F2534" i="6"/>
  <c r="G2534" i="6"/>
  <c r="H2534" i="6"/>
  <c r="B2535" i="6"/>
  <c r="C2535" i="6"/>
  <c r="D2535" i="6"/>
  <c r="E2535" i="6"/>
  <c r="F2535" i="6"/>
  <c r="G2535" i="6"/>
  <c r="H2535" i="6"/>
  <c r="B2536" i="6"/>
  <c r="C2536" i="6"/>
  <c r="D2536" i="6"/>
  <c r="E2536" i="6"/>
  <c r="F2536" i="6"/>
  <c r="G2536" i="6"/>
  <c r="H2536" i="6"/>
  <c r="B2537" i="6"/>
  <c r="C2537" i="6"/>
  <c r="D2537" i="6"/>
  <c r="E2537" i="6"/>
  <c r="F2537" i="6"/>
  <c r="G2537" i="6"/>
  <c r="H2537" i="6"/>
  <c r="B2538" i="6"/>
  <c r="C2538" i="6"/>
  <c r="D2538" i="6"/>
  <c r="E2538" i="6"/>
  <c r="F2538" i="6"/>
  <c r="G2538" i="6"/>
  <c r="H2538" i="6"/>
  <c r="B2539" i="6"/>
  <c r="C2539" i="6"/>
  <c r="D2539" i="6"/>
  <c r="E2539" i="6"/>
  <c r="F2539" i="6"/>
  <c r="G2539" i="6"/>
  <c r="H2539" i="6"/>
  <c r="B2540" i="6"/>
  <c r="C2540" i="6"/>
  <c r="D2540" i="6"/>
  <c r="E2540" i="6"/>
  <c r="F2540" i="6"/>
  <c r="G2540" i="6"/>
  <c r="H2540" i="6"/>
  <c r="B2541" i="6"/>
  <c r="C2541" i="6"/>
  <c r="D2541" i="6"/>
  <c r="E2541" i="6"/>
  <c r="F2541" i="6"/>
  <c r="G2541" i="6"/>
  <c r="H2541" i="6"/>
  <c r="B2542" i="6"/>
  <c r="C2542" i="6"/>
  <c r="D2542" i="6"/>
  <c r="E2542" i="6"/>
  <c r="F2542" i="6"/>
  <c r="G2542" i="6"/>
  <c r="H2542" i="6"/>
  <c r="B2543" i="6"/>
  <c r="C2543" i="6"/>
  <c r="D2543" i="6"/>
  <c r="E2543" i="6"/>
  <c r="F2543" i="6"/>
  <c r="G2543" i="6"/>
  <c r="H2543" i="6"/>
  <c r="B2544" i="6"/>
  <c r="C2544" i="6"/>
  <c r="D2544" i="6"/>
  <c r="E2544" i="6"/>
  <c r="F2544" i="6"/>
  <c r="G2544" i="6"/>
  <c r="H2544" i="6"/>
  <c r="B2545" i="6"/>
  <c r="C2545" i="6"/>
  <c r="D2545" i="6"/>
  <c r="E2545" i="6"/>
  <c r="F2545" i="6"/>
  <c r="G2545" i="6"/>
  <c r="H2545" i="6"/>
  <c r="B2546" i="6"/>
  <c r="C2546" i="6"/>
  <c r="D2546" i="6"/>
  <c r="E2546" i="6"/>
  <c r="F2546" i="6"/>
  <c r="G2546" i="6"/>
  <c r="H2546" i="6"/>
  <c r="B2547" i="6"/>
  <c r="C2547" i="6"/>
  <c r="D2547" i="6"/>
  <c r="E2547" i="6"/>
  <c r="F2547" i="6"/>
  <c r="G2547" i="6"/>
  <c r="H2547" i="6"/>
  <c r="B2548" i="6"/>
  <c r="C2548" i="6"/>
  <c r="D2548" i="6"/>
  <c r="E2548" i="6"/>
  <c r="F2548" i="6"/>
  <c r="G2548" i="6"/>
  <c r="H2548" i="6"/>
  <c r="B2549" i="6"/>
  <c r="C2549" i="6"/>
  <c r="D2549" i="6"/>
  <c r="E2549" i="6"/>
  <c r="F2549" i="6"/>
  <c r="G2549" i="6"/>
  <c r="H2549" i="6"/>
  <c r="B2550" i="6"/>
  <c r="C2550" i="6"/>
  <c r="D2550" i="6"/>
  <c r="E2550" i="6"/>
  <c r="F2550" i="6"/>
  <c r="G2550" i="6"/>
  <c r="H2550" i="6"/>
  <c r="B2551" i="6"/>
  <c r="C2551" i="6"/>
  <c r="D2551" i="6"/>
  <c r="E2551" i="6"/>
  <c r="F2551" i="6"/>
  <c r="G2551" i="6"/>
  <c r="H2551" i="6"/>
  <c r="B2552" i="6"/>
  <c r="C2552" i="6"/>
  <c r="D2552" i="6"/>
  <c r="E2552" i="6"/>
  <c r="F2552" i="6"/>
  <c r="G2552" i="6"/>
  <c r="H2552" i="6"/>
  <c r="B2553" i="6"/>
  <c r="C2553" i="6"/>
  <c r="D2553" i="6"/>
  <c r="E2553" i="6"/>
  <c r="F2553" i="6"/>
  <c r="G2553" i="6"/>
  <c r="H2553" i="6"/>
  <c r="B2554" i="6"/>
  <c r="C2554" i="6"/>
  <c r="D2554" i="6"/>
  <c r="E2554" i="6"/>
  <c r="F2554" i="6"/>
  <c r="G2554" i="6"/>
  <c r="H2554" i="6"/>
  <c r="B2555" i="6"/>
  <c r="C2555" i="6"/>
  <c r="D2555" i="6"/>
  <c r="E2555" i="6"/>
  <c r="F2555" i="6"/>
  <c r="G2555" i="6"/>
  <c r="H2555" i="6"/>
  <c r="B2556" i="6"/>
  <c r="C2556" i="6"/>
  <c r="D2556" i="6"/>
  <c r="E2556" i="6"/>
  <c r="F2556" i="6"/>
  <c r="G2556" i="6"/>
  <c r="H2556" i="6"/>
  <c r="B2557" i="6"/>
  <c r="C2557" i="6"/>
  <c r="D2557" i="6"/>
  <c r="E2557" i="6"/>
  <c r="F2557" i="6"/>
  <c r="G2557" i="6"/>
  <c r="H2557" i="6"/>
  <c r="B2558" i="6"/>
  <c r="C2558" i="6"/>
  <c r="D2558" i="6"/>
  <c r="E2558" i="6"/>
  <c r="F2558" i="6"/>
  <c r="G2558" i="6"/>
  <c r="H2558" i="6"/>
  <c r="B2559" i="6"/>
  <c r="C2559" i="6"/>
  <c r="D2559" i="6"/>
  <c r="E2559" i="6"/>
  <c r="F2559" i="6"/>
  <c r="G2559" i="6"/>
  <c r="H2559" i="6"/>
  <c r="B2560" i="6"/>
  <c r="C2560" i="6"/>
  <c r="D2560" i="6"/>
  <c r="E2560" i="6"/>
  <c r="F2560" i="6"/>
  <c r="G2560" i="6"/>
  <c r="H2560" i="6"/>
  <c r="B2561" i="6"/>
  <c r="C2561" i="6"/>
  <c r="D2561" i="6"/>
  <c r="E2561" i="6"/>
  <c r="F2561" i="6"/>
  <c r="G2561" i="6"/>
  <c r="H2561" i="6"/>
  <c r="B2562" i="6"/>
  <c r="C2562" i="6"/>
  <c r="D2562" i="6"/>
  <c r="E2562" i="6"/>
  <c r="F2562" i="6"/>
  <c r="G2562" i="6"/>
  <c r="H2562" i="6"/>
  <c r="B2563" i="6"/>
  <c r="C2563" i="6"/>
  <c r="D2563" i="6"/>
  <c r="E2563" i="6"/>
  <c r="F2563" i="6"/>
  <c r="G2563" i="6"/>
  <c r="H2563" i="6"/>
  <c r="B2564" i="6"/>
  <c r="C2564" i="6"/>
  <c r="D2564" i="6"/>
  <c r="E2564" i="6"/>
  <c r="F2564" i="6"/>
  <c r="G2564" i="6"/>
  <c r="H2564" i="6"/>
  <c r="B2565" i="6"/>
  <c r="C2565" i="6"/>
  <c r="D2565" i="6"/>
  <c r="E2565" i="6"/>
  <c r="F2565" i="6"/>
  <c r="G2565" i="6"/>
  <c r="H2565" i="6"/>
  <c r="B2566" i="6"/>
  <c r="C2566" i="6"/>
  <c r="D2566" i="6"/>
  <c r="E2566" i="6"/>
  <c r="F2566" i="6"/>
  <c r="G2566" i="6"/>
  <c r="H2566" i="6"/>
  <c r="B2567" i="6"/>
  <c r="C2567" i="6"/>
  <c r="D2567" i="6"/>
  <c r="E2567" i="6"/>
  <c r="F2567" i="6"/>
  <c r="G2567" i="6"/>
  <c r="H2567" i="6"/>
  <c r="B2568" i="6"/>
  <c r="C2568" i="6"/>
  <c r="D2568" i="6"/>
  <c r="E2568" i="6"/>
  <c r="F2568" i="6"/>
  <c r="G2568" i="6"/>
  <c r="H2568" i="6"/>
  <c r="B2569" i="6"/>
  <c r="C2569" i="6"/>
  <c r="D2569" i="6"/>
  <c r="E2569" i="6"/>
  <c r="F2569" i="6"/>
  <c r="G2569" i="6"/>
  <c r="H2569" i="6"/>
  <c r="B2570" i="6"/>
  <c r="C2570" i="6"/>
  <c r="D2570" i="6"/>
  <c r="E2570" i="6"/>
  <c r="F2570" i="6"/>
  <c r="G2570" i="6"/>
  <c r="H2570" i="6"/>
  <c r="B2571" i="6"/>
  <c r="C2571" i="6"/>
  <c r="D2571" i="6"/>
  <c r="E2571" i="6"/>
  <c r="F2571" i="6"/>
  <c r="G2571" i="6"/>
  <c r="H2571" i="6"/>
  <c r="B2572" i="6"/>
  <c r="C2572" i="6"/>
  <c r="D2572" i="6"/>
  <c r="E2572" i="6"/>
  <c r="F2572" i="6"/>
  <c r="G2572" i="6"/>
  <c r="H2572" i="6"/>
  <c r="B2573" i="6"/>
  <c r="C2573" i="6"/>
  <c r="D2573" i="6"/>
  <c r="E2573" i="6"/>
  <c r="F2573" i="6"/>
  <c r="G2573" i="6"/>
  <c r="H2573" i="6"/>
  <c r="B2574" i="6"/>
  <c r="C2574" i="6"/>
  <c r="D2574" i="6"/>
  <c r="E2574" i="6"/>
  <c r="F2574" i="6"/>
  <c r="G2574" i="6"/>
  <c r="H2574" i="6"/>
  <c r="B2575" i="6"/>
  <c r="C2575" i="6"/>
  <c r="D2575" i="6"/>
  <c r="E2575" i="6"/>
  <c r="F2575" i="6"/>
  <c r="G2575" i="6"/>
  <c r="H2575" i="6"/>
  <c r="B2576" i="6"/>
  <c r="C2576" i="6"/>
  <c r="D2576" i="6"/>
  <c r="E2576" i="6"/>
  <c r="F2576" i="6"/>
  <c r="G2576" i="6"/>
  <c r="H2576" i="6"/>
  <c r="B2577" i="6"/>
  <c r="C2577" i="6"/>
  <c r="D2577" i="6"/>
  <c r="E2577" i="6"/>
  <c r="F2577" i="6"/>
  <c r="G2577" i="6"/>
  <c r="H2577" i="6"/>
  <c r="B2578" i="6"/>
  <c r="C2578" i="6"/>
  <c r="D2578" i="6"/>
  <c r="E2578" i="6"/>
  <c r="F2578" i="6"/>
  <c r="G2578" i="6"/>
  <c r="H2578" i="6"/>
  <c r="B2579" i="6"/>
  <c r="C2579" i="6"/>
  <c r="D2579" i="6"/>
  <c r="E2579" i="6"/>
  <c r="F2579" i="6"/>
  <c r="G2579" i="6"/>
  <c r="H2579" i="6"/>
  <c r="B2580" i="6"/>
  <c r="C2580" i="6"/>
  <c r="D2580" i="6"/>
  <c r="E2580" i="6"/>
  <c r="F2580" i="6"/>
  <c r="G2580" i="6"/>
  <c r="H2580" i="6"/>
  <c r="B2581" i="6"/>
  <c r="C2581" i="6"/>
  <c r="D2581" i="6"/>
  <c r="E2581" i="6"/>
  <c r="F2581" i="6"/>
  <c r="G2581" i="6"/>
  <c r="H2581" i="6"/>
  <c r="B2582" i="6"/>
  <c r="C2582" i="6"/>
  <c r="D2582" i="6"/>
  <c r="E2582" i="6"/>
  <c r="F2582" i="6"/>
  <c r="G2582" i="6"/>
  <c r="H2582" i="6"/>
  <c r="B2583" i="6"/>
  <c r="C2583" i="6"/>
  <c r="D2583" i="6"/>
  <c r="E2583" i="6"/>
  <c r="F2583" i="6"/>
  <c r="G2583" i="6"/>
  <c r="H2583" i="6"/>
  <c r="B2584" i="6"/>
  <c r="C2584" i="6"/>
  <c r="D2584" i="6"/>
  <c r="E2584" i="6"/>
  <c r="F2584" i="6"/>
  <c r="G2584" i="6"/>
  <c r="H2584" i="6"/>
  <c r="B2585" i="6"/>
  <c r="C2585" i="6"/>
  <c r="D2585" i="6"/>
  <c r="E2585" i="6"/>
  <c r="F2585" i="6"/>
  <c r="G2585" i="6"/>
  <c r="H2585" i="6"/>
  <c r="B2586" i="6"/>
  <c r="C2586" i="6"/>
  <c r="D2586" i="6"/>
  <c r="E2586" i="6"/>
  <c r="F2586" i="6"/>
  <c r="G2586" i="6"/>
  <c r="H2586" i="6"/>
  <c r="B2587" i="6"/>
  <c r="C2587" i="6"/>
  <c r="D2587" i="6"/>
  <c r="E2587" i="6"/>
  <c r="F2587" i="6"/>
  <c r="G2587" i="6"/>
  <c r="H2587" i="6"/>
  <c r="B2588" i="6"/>
  <c r="C2588" i="6"/>
  <c r="D2588" i="6"/>
  <c r="E2588" i="6"/>
  <c r="F2588" i="6"/>
  <c r="G2588" i="6"/>
  <c r="H2588" i="6"/>
  <c r="B2589" i="6"/>
  <c r="C2589" i="6"/>
  <c r="D2589" i="6"/>
  <c r="E2589" i="6"/>
  <c r="F2589" i="6"/>
  <c r="G2589" i="6"/>
  <c r="H2589" i="6"/>
  <c r="B2590" i="6"/>
  <c r="C2590" i="6"/>
  <c r="D2590" i="6"/>
  <c r="E2590" i="6"/>
  <c r="F2590" i="6"/>
  <c r="G2590" i="6"/>
  <c r="H2590" i="6"/>
  <c r="B2591" i="6"/>
  <c r="C2591" i="6"/>
  <c r="D2591" i="6"/>
  <c r="E2591" i="6"/>
  <c r="F2591" i="6"/>
  <c r="G2591" i="6"/>
  <c r="H2591" i="6"/>
  <c r="B2592" i="6"/>
  <c r="C2592" i="6"/>
  <c r="D2592" i="6"/>
  <c r="E2592" i="6"/>
  <c r="F2592" i="6"/>
  <c r="G2592" i="6"/>
  <c r="H2592" i="6"/>
  <c r="B2593" i="6"/>
  <c r="C2593" i="6"/>
  <c r="D2593" i="6"/>
  <c r="E2593" i="6"/>
  <c r="F2593" i="6"/>
  <c r="G2593" i="6"/>
  <c r="H2593" i="6"/>
  <c r="B2594" i="6"/>
  <c r="C2594" i="6"/>
  <c r="D2594" i="6"/>
  <c r="E2594" i="6"/>
  <c r="F2594" i="6"/>
  <c r="G2594" i="6"/>
  <c r="H2594" i="6"/>
  <c r="B2595" i="6"/>
  <c r="C2595" i="6"/>
  <c r="D2595" i="6"/>
  <c r="E2595" i="6"/>
  <c r="F2595" i="6"/>
  <c r="G2595" i="6"/>
  <c r="H2595" i="6"/>
  <c r="B2596" i="6"/>
  <c r="C2596" i="6"/>
  <c r="D2596" i="6"/>
  <c r="E2596" i="6"/>
  <c r="F2596" i="6"/>
  <c r="G2596" i="6"/>
  <c r="H2596" i="6"/>
  <c r="B2597" i="6"/>
  <c r="C2597" i="6"/>
  <c r="D2597" i="6"/>
  <c r="E2597" i="6"/>
  <c r="F2597" i="6"/>
  <c r="G2597" i="6"/>
  <c r="H2597" i="6"/>
  <c r="B2598" i="6"/>
  <c r="C2598" i="6"/>
  <c r="D2598" i="6"/>
  <c r="E2598" i="6"/>
  <c r="F2598" i="6"/>
  <c r="G2598" i="6"/>
  <c r="H2598" i="6"/>
  <c r="B2599" i="6"/>
  <c r="C2599" i="6"/>
  <c r="D2599" i="6"/>
  <c r="E2599" i="6"/>
  <c r="F2599" i="6"/>
  <c r="G2599" i="6"/>
  <c r="H2599" i="6"/>
  <c r="B2600" i="6"/>
  <c r="C2600" i="6"/>
  <c r="D2600" i="6"/>
  <c r="E2600" i="6"/>
  <c r="F2600" i="6"/>
  <c r="G2600" i="6"/>
  <c r="H2600" i="6"/>
  <c r="B2601" i="6"/>
  <c r="C2601" i="6"/>
  <c r="D2601" i="6"/>
  <c r="E2601" i="6"/>
  <c r="F2601" i="6"/>
  <c r="G2601" i="6"/>
  <c r="H2601" i="6"/>
  <c r="B2602" i="6"/>
  <c r="C2602" i="6"/>
  <c r="D2602" i="6"/>
  <c r="E2602" i="6"/>
  <c r="F2602" i="6"/>
  <c r="G2602" i="6"/>
  <c r="H2602" i="6"/>
  <c r="B2603" i="6"/>
  <c r="C2603" i="6"/>
  <c r="D2603" i="6"/>
  <c r="E2603" i="6"/>
  <c r="F2603" i="6"/>
  <c r="G2603" i="6"/>
  <c r="H2603" i="6"/>
  <c r="B2604" i="6"/>
  <c r="C2604" i="6"/>
  <c r="D2604" i="6"/>
  <c r="E2604" i="6"/>
  <c r="F2604" i="6"/>
  <c r="G2604" i="6"/>
  <c r="H2604" i="6"/>
  <c r="B2605" i="6"/>
  <c r="C2605" i="6"/>
  <c r="D2605" i="6"/>
  <c r="E2605" i="6"/>
  <c r="F2605" i="6"/>
  <c r="G2605" i="6"/>
  <c r="H2605" i="6"/>
  <c r="B2606" i="6"/>
  <c r="C2606" i="6"/>
  <c r="D2606" i="6"/>
  <c r="E2606" i="6"/>
  <c r="F2606" i="6"/>
  <c r="G2606" i="6"/>
  <c r="H2606" i="6"/>
  <c r="B2607" i="6"/>
  <c r="C2607" i="6"/>
  <c r="D2607" i="6"/>
  <c r="E2607" i="6"/>
  <c r="F2607" i="6"/>
  <c r="G2607" i="6"/>
  <c r="H2607" i="6"/>
  <c r="B2608" i="6"/>
  <c r="C2608" i="6"/>
  <c r="D2608" i="6"/>
  <c r="E2608" i="6"/>
  <c r="F2608" i="6"/>
  <c r="G2608" i="6"/>
  <c r="H2608" i="6"/>
  <c r="B2609" i="6"/>
  <c r="C2609" i="6"/>
  <c r="D2609" i="6"/>
  <c r="E2609" i="6"/>
  <c r="F2609" i="6"/>
  <c r="G2609" i="6"/>
  <c r="H2609" i="6"/>
  <c r="B2610" i="6"/>
  <c r="C2610" i="6"/>
  <c r="D2610" i="6"/>
  <c r="E2610" i="6"/>
  <c r="F2610" i="6"/>
  <c r="G2610" i="6"/>
  <c r="H2610" i="6"/>
  <c r="B2611" i="6"/>
  <c r="C2611" i="6"/>
  <c r="D2611" i="6"/>
  <c r="E2611" i="6"/>
  <c r="F2611" i="6"/>
  <c r="G2611" i="6"/>
  <c r="H2611" i="6"/>
  <c r="B2612" i="6"/>
  <c r="C2612" i="6"/>
  <c r="D2612" i="6"/>
  <c r="E2612" i="6"/>
  <c r="F2612" i="6"/>
  <c r="G2612" i="6"/>
  <c r="H2612" i="6"/>
  <c r="B2613" i="6"/>
  <c r="C2613" i="6"/>
  <c r="D2613" i="6"/>
  <c r="E2613" i="6"/>
  <c r="F2613" i="6"/>
  <c r="G2613" i="6"/>
  <c r="H2613" i="6"/>
  <c r="B2614" i="6"/>
  <c r="C2614" i="6"/>
  <c r="D2614" i="6"/>
  <c r="E2614" i="6"/>
  <c r="F2614" i="6"/>
  <c r="G2614" i="6"/>
  <c r="H2614" i="6"/>
  <c r="B2615" i="6"/>
  <c r="C2615" i="6"/>
  <c r="D2615" i="6"/>
  <c r="E2615" i="6"/>
  <c r="F2615" i="6"/>
  <c r="G2615" i="6"/>
  <c r="H2615" i="6"/>
  <c r="B2616" i="6"/>
  <c r="C2616" i="6"/>
  <c r="D2616" i="6"/>
  <c r="E2616" i="6"/>
  <c r="F2616" i="6"/>
  <c r="G2616" i="6"/>
  <c r="H2616" i="6"/>
  <c r="B2617" i="6"/>
  <c r="C2617" i="6"/>
  <c r="D2617" i="6"/>
  <c r="E2617" i="6"/>
  <c r="F2617" i="6"/>
  <c r="G2617" i="6"/>
  <c r="H2617" i="6"/>
  <c r="B2618" i="6"/>
  <c r="C2618" i="6"/>
  <c r="D2618" i="6"/>
  <c r="E2618" i="6"/>
  <c r="F2618" i="6"/>
  <c r="G2618" i="6"/>
  <c r="H2618" i="6"/>
  <c r="B2619" i="6"/>
  <c r="C2619" i="6"/>
  <c r="D2619" i="6"/>
  <c r="E2619" i="6"/>
  <c r="F2619" i="6"/>
  <c r="G2619" i="6"/>
  <c r="H2619" i="6"/>
  <c r="B2620" i="6"/>
  <c r="C2620" i="6"/>
  <c r="D2620" i="6"/>
  <c r="E2620" i="6"/>
  <c r="F2620" i="6"/>
  <c r="G2620" i="6"/>
  <c r="H2620" i="6"/>
  <c r="B2621" i="6"/>
  <c r="C2621" i="6"/>
  <c r="D2621" i="6"/>
  <c r="E2621" i="6"/>
  <c r="F2621" i="6"/>
  <c r="G2621" i="6"/>
  <c r="H2621" i="6"/>
  <c r="B2622" i="6"/>
  <c r="C2622" i="6"/>
  <c r="D2622" i="6"/>
  <c r="E2622" i="6"/>
  <c r="F2622" i="6"/>
  <c r="G2622" i="6"/>
  <c r="H2622" i="6"/>
  <c r="B2623" i="6"/>
  <c r="C2623" i="6"/>
  <c r="D2623" i="6"/>
  <c r="E2623" i="6"/>
  <c r="F2623" i="6"/>
  <c r="G2623" i="6"/>
  <c r="H2623" i="6"/>
  <c r="B2624" i="6"/>
  <c r="C2624" i="6"/>
  <c r="D2624" i="6"/>
  <c r="E2624" i="6"/>
  <c r="F2624" i="6"/>
  <c r="G2624" i="6"/>
  <c r="H2624" i="6"/>
  <c r="B2625" i="6"/>
  <c r="C2625" i="6"/>
  <c r="D2625" i="6"/>
  <c r="E2625" i="6"/>
  <c r="F2625" i="6"/>
  <c r="G2625" i="6"/>
  <c r="H2625" i="6"/>
  <c r="B2626" i="6"/>
  <c r="C2626" i="6"/>
  <c r="D2626" i="6"/>
  <c r="E2626" i="6"/>
  <c r="F2626" i="6"/>
  <c r="G2626" i="6"/>
  <c r="H2626" i="6"/>
  <c r="B2627" i="6"/>
  <c r="C2627" i="6"/>
  <c r="D2627" i="6"/>
  <c r="E2627" i="6"/>
  <c r="F2627" i="6"/>
  <c r="G2627" i="6"/>
  <c r="H2627" i="6"/>
  <c r="B2628" i="6"/>
  <c r="C2628" i="6"/>
  <c r="D2628" i="6"/>
  <c r="E2628" i="6"/>
  <c r="F2628" i="6"/>
  <c r="G2628" i="6"/>
  <c r="H2628" i="6"/>
  <c r="B2629" i="6"/>
  <c r="C2629" i="6"/>
  <c r="D2629" i="6"/>
  <c r="E2629" i="6"/>
  <c r="F2629" i="6"/>
  <c r="G2629" i="6"/>
  <c r="H2629" i="6"/>
  <c r="B2630" i="6"/>
  <c r="C2630" i="6"/>
  <c r="D2630" i="6"/>
  <c r="E2630" i="6"/>
  <c r="F2630" i="6"/>
  <c r="G2630" i="6"/>
  <c r="H2630" i="6"/>
  <c r="B2631" i="6"/>
  <c r="C2631" i="6"/>
  <c r="D2631" i="6"/>
  <c r="E2631" i="6"/>
  <c r="F2631" i="6"/>
  <c r="G2631" i="6"/>
  <c r="H2631" i="6"/>
  <c r="B2632" i="6"/>
  <c r="C2632" i="6"/>
  <c r="D2632" i="6"/>
  <c r="E2632" i="6"/>
  <c r="F2632" i="6"/>
  <c r="G2632" i="6"/>
  <c r="H2632" i="6"/>
  <c r="B2633" i="6"/>
  <c r="C2633" i="6"/>
  <c r="D2633" i="6"/>
  <c r="E2633" i="6"/>
  <c r="F2633" i="6"/>
  <c r="G2633" i="6"/>
  <c r="H2633" i="6"/>
  <c r="B2634" i="6"/>
  <c r="C2634" i="6"/>
  <c r="D2634" i="6"/>
  <c r="E2634" i="6"/>
  <c r="F2634" i="6"/>
  <c r="G2634" i="6"/>
  <c r="H2634" i="6"/>
  <c r="B2635" i="6"/>
  <c r="C2635" i="6"/>
  <c r="D2635" i="6"/>
  <c r="E2635" i="6"/>
  <c r="F2635" i="6"/>
  <c r="G2635" i="6"/>
  <c r="H2635" i="6"/>
  <c r="B2636" i="6"/>
  <c r="C2636" i="6"/>
  <c r="D2636" i="6"/>
  <c r="E2636" i="6"/>
  <c r="F2636" i="6"/>
  <c r="G2636" i="6"/>
  <c r="H2636" i="6"/>
  <c r="B2637" i="6"/>
  <c r="C2637" i="6"/>
  <c r="D2637" i="6"/>
  <c r="E2637" i="6"/>
  <c r="F2637" i="6"/>
  <c r="G2637" i="6"/>
  <c r="H2637" i="6"/>
  <c r="B2638" i="6"/>
  <c r="C2638" i="6"/>
  <c r="D2638" i="6"/>
  <c r="E2638" i="6"/>
  <c r="F2638" i="6"/>
  <c r="G2638" i="6"/>
  <c r="H2638" i="6"/>
  <c r="B2639" i="6"/>
  <c r="C2639" i="6"/>
  <c r="D2639" i="6"/>
  <c r="E2639" i="6"/>
  <c r="F2639" i="6"/>
  <c r="G2639" i="6"/>
  <c r="H2639" i="6"/>
  <c r="B2640" i="6"/>
  <c r="C2640" i="6"/>
  <c r="D2640" i="6"/>
  <c r="E2640" i="6"/>
  <c r="F2640" i="6"/>
  <c r="G2640" i="6"/>
  <c r="H2640" i="6"/>
  <c r="B2641" i="6"/>
  <c r="C2641" i="6"/>
  <c r="D2641" i="6"/>
  <c r="E2641" i="6"/>
  <c r="F2641" i="6"/>
  <c r="G2641" i="6"/>
  <c r="H2641" i="6"/>
  <c r="B2642" i="6"/>
  <c r="C2642" i="6"/>
  <c r="D2642" i="6"/>
  <c r="E2642" i="6"/>
  <c r="F2642" i="6"/>
  <c r="G2642" i="6"/>
  <c r="H2642" i="6"/>
  <c r="B2643" i="6"/>
  <c r="C2643" i="6"/>
  <c r="D2643" i="6"/>
  <c r="E2643" i="6"/>
  <c r="F2643" i="6"/>
  <c r="G2643" i="6"/>
  <c r="H2643" i="6"/>
  <c r="B2644" i="6"/>
  <c r="C2644" i="6"/>
  <c r="D2644" i="6"/>
  <c r="E2644" i="6"/>
  <c r="F2644" i="6"/>
  <c r="G2644" i="6"/>
  <c r="H2644" i="6"/>
  <c r="B2645" i="6"/>
  <c r="C2645" i="6"/>
  <c r="D2645" i="6"/>
  <c r="E2645" i="6"/>
  <c r="F2645" i="6"/>
  <c r="G2645" i="6"/>
  <c r="H2645" i="6"/>
  <c r="B2646" i="6"/>
  <c r="C2646" i="6"/>
  <c r="D2646" i="6"/>
  <c r="E2646" i="6"/>
  <c r="F2646" i="6"/>
  <c r="G2646" i="6"/>
  <c r="H2646" i="6"/>
  <c r="B2647" i="6"/>
  <c r="C2647" i="6"/>
  <c r="D2647" i="6"/>
  <c r="E2647" i="6"/>
  <c r="F2647" i="6"/>
  <c r="G2647" i="6"/>
  <c r="H2647" i="6"/>
  <c r="B2648" i="6"/>
  <c r="C2648" i="6"/>
  <c r="D2648" i="6"/>
  <c r="E2648" i="6"/>
  <c r="F2648" i="6"/>
  <c r="G2648" i="6"/>
  <c r="H2648" i="6"/>
  <c r="B2649" i="6"/>
  <c r="C2649" i="6"/>
  <c r="D2649" i="6"/>
  <c r="E2649" i="6"/>
  <c r="F2649" i="6"/>
  <c r="G2649" i="6"/>
  <c r="H2649" i="6"/>
  <c r="B2650" i="6"/>
  <c r="C2650" i="6"/>
  <c r="D2650" i="6"/>
  <c r="E2650" i="6"/>
  <c r="F2650" i="6"/>
  <c r="G2650" i="6"/>
  <c r="H2650" i="6"/>
  <c r="B2651" i="6"/>
  <c r="C2651" i="6"/>
  <c r="D2651" i="6"/>
  <c r="E2651" i="6"/>
  <c r="F2651" i="6"/>
  <c r="G2651" i="6"/>
  <c r="H2651" i="6"/>
  <c r="B2652" i="6"/>
  <c r="C2652" i="6"/>
  <c r="D2652" i="6"/>
  <c r="E2652" i="6"/>
  <c r="F2652" i="6"/>
  <c r="G2652" i="6"/>
  <c r="H2652" i="6"/>
  <c r="B2653" i="6"/>
  <c r="C2653" i="6"/>
  <c r="D2653" i="6"/>
  <c r="E2653" i="6"/>
  <c r="F2653" i="6"/>
  <c r="G2653" i="6"/>
  <c r="H2653" i="6"/>
  <c r="B2654" i="6"/>
  <c r="C2654" i="6"/>
  <c r="D2654" i="6"/>
  <c r="E2654" i="6"/>
  <c r="F2654" i="6"/>
  <c r="G2654" i="6"/>
  <c r="H2654" i="6"/>
  <c r="B2655" i="6"/>
  <c r="C2655" i="6"/>
  <c r="D2655" i="6"/>
  <c r="E2655" i="6"/>
  <c r="F2655" i="6"/>
  <c r="G2655" i="6"/>
  <c r="H2655" i="6"/>
  <c r="B2656" i="6"/>
  <c r="C2656" i="6"/>
  <c r="D2656" i="6"/>
  <c r="E2656" i="6"/>
  <c r="F2656" i="6"/>
  <c r="G2656" i="6"/>
  <c r="H2656" i="6"/>
  <c r="B2657" i="6"/>
  <c r="C2657" i="6"/>
  <c r="D2657" i="6"/>
  <c r="E2657" i="6"/>
  <c r="F2657" i="6"/>
  <c r="G2657" i="6"/>
  <c r="H2657" i="6"/>
  <c r="B2658" i="6"/>
  <c r="C2658" i="6"/>
  <c r="D2658" i="6"/>
  <c r="E2658" i="6"/>
  <c r="F2658" i="6"/>
  <c r="G2658" i="6"/>
  <c r="H2658" i="6"/>
  <c r="B2659" i="6"/>
  <c r="C2659" i="6"/>
  <c r="D2659" i="6"/>
  <c r="E2659" i="6"/>
  <c r="F2659" i="6"/>
  <c r="G2659" i="6"/>
  <c r="H2659" i="6"/>
  <c r="B2660" i="6"/>
  <c r="C2660" i="6"/>
  <c r="D2660" i="6"/>
  <c r="E2660" i="6"/>
  <c r="F2660" i="6"/>
  <c r="G2660" i="6"/>
  <c r="H2660" i="6"/>
  <c r="B2661" i="6"/>
  <c r="C2661" i="6"/>
  <c r="D2661" i="6"/>
  <c r="E2661" i="6"/>
  <c r="F2661" i="6"/>
  <c r="G2661" i="6"/>
  <c r="H2661" i="6"/>
  <c r="B2662" i="6"/>
  <c r="C2662" i="6"/>
  <c r="D2662" i="6"/>
  <c r="E2662" i="6"/>
  <c r="F2662" i="6"/>
  <c r="G2662" i="6"/>
  <c r="H2662" i="6"/>
  <c r="B2663" i="6"/>
  <c r="C2663" i="6"/>
  <c r="D2663" i="6"/>
  <c r="E2663" i="6"/>
  <c r="F2663" i="6"/>
  <c r="G2663" i="6"/>
  <c r="H2663" i="6"/>
  <c r="B2664" i="6"/>
  <c r="C2664" i="6"/>
  <c r="D2664" i="6"/>
  <c r="E2664" i="6"/>
  <c r="F2664" i="6"/>
  <c r="G2664" i="6"/>
  <c r="H2664" i="6"/>
  <c r="B2665" i="6"/>
  <c r="C2665" i="6"/>
  <c r="D2665" i="6"/>
  <c r="E2665" i="6"/>
  <c r="F2665" i="6"/>
  <c r="G2665" i="6"/>
  <c r="H2665" i="6"/>
  <c r="B2666" i="6"/>
  <c r="C2666" i="6"/>
  <c r="D2666" i="6"/>
  <c r="E2666" i="6"/>
  <c r="F2666" i="6"/>
  <c r="G2666" i="6"/>
  <c r="H2666" i="6"/>
  <c r="B2667" i="6"/>
  <c r="C2667" i="6"/>
  <c r="D2667" i="6"/>
  <c r="E2667" i="6"/>
  <c r="F2667" i="6"/>
  <c r="G2667" i="6"/>
  <c r="H2667" i="6"/>
  <c r="B2668" i="6"/>
  <c r="C2668" i="6"/>
  <c r="D2668" i="6"/>
  <c r="E2668" i="6"/>
  <c r="F2668" i="6"/>
  <c r="G2668" i="6"/>
  <c r="H2668" i="6"/>
  <c r="B2669" i="6"/>
  <c r="C2669" i="6"/>
  <c r="D2669" i="6"/>
  <c r="E2669" i="6"/>
  <c r="F2669" i="6"/>
  <c r="G2669" i="6"/>
  <c r="H2669" i="6"/>
  <c r="B2670" i="6"/>
  <c r="C2670" i="6"/>
  <c r="D2670" i="6"/>
  <c r="E2670" i="6"/>
  <c r="F2670" i="6"/>
  <c r="G2670" i="6"/>
  <c r="H2670" i="6"/>
  <c r="B2671" i="6"/>
  <c r="C2671" i="6"/>
  <c r="D2671" i="6"/>
  <c r="E2671" i="6"/>
  <c r="F2671" i="6"/>
  <c r="G2671" i="6"/>
  <c r="H2671" i="6"/>
  <c r="B2672" i="6"/>
  <c r="C2672" i="6"/>
  <c r="D2672" i="6"/>
  <c r="E2672" i="6"/>
  <c r="F2672" i="6"/>
  <c r="G2672" i="6"/>
  <c r="H2672" i="6"/>
  <c r="B2673" i="6"/>
  <c r="C2673" i="6"/>
  <c r="D2673" i="6"/>
  <c r="E2673" i="6"/>
  <c r="F2673" i="6"/>
  <c r="G2673" i="6"/>
  <c r="H2673" i="6"/>
  <c r="B2674" i="6"/>
  <c r="C2674" i="6"/>
  <c r="D2674" i="6"/>
  <c r="E2674" i="6"/>
  <c r="F2674" i="6"/>
  <c r="G2674" i="6"/>
  <c r="H2674" i="6"/>
  <c r="B2675" i="6"/>
  <c r="C2675" i="6"/>
  <c r="D2675" i="6"/>
  <c r="E2675" i="6"/>
  <c r="F2675" i="6"/>
  <c r="G2675" i="6"/>
  <c r="H2675" i="6"/>
  <c r="B2676" i="6"/>
  <c r="C2676" i="6"/>
  <c r="D2676" i="6"/>
  <c r="E2676" i="6"/>
  <c r="F2676" i="6"/>
  <c r="G2676" i="6"/>
  <c r="H2676" i="6"/>
  <c r="B2677" i="6"/>
  <c r="C2677" i="6"/>
  <c r="D2677" i="6"/>
  <c r="E2677" i="6"/>
  <c r="F2677" i="6"/>
  <c r="G2677" i="6"/>
  <c r="H2677" i="6"/>
  <c r="B2678" i="6"/>
  <c r="C2678" i="6"/>
  <c r="D2678" i="6"/>
  <c r="E2678" i="6"/>
  <c r="F2678" i="6"/>
  <c r="G2678" i="6"/>
  <c r="H2678" i="6"/>
  <c r="B2679" i="6"/>
  <c r="C2679" i="6"/>
  <c r="D2679" i="6"/>
  <c r="E2679" i="6"/>
  <c r="F2679" i="6"/>
  <c r="G2679" i="6"/>
  <c r="H2679" i="6"/>
  <c r="B2680" i="6"/>
  <c r="C2680" i="6"/>
  <c r="D2680" i="6"/>
  <c r="E2680" i="6"/>
  <c r="F2680" i="6"/>
  <c r="G2680" i="6"/>
  <c r="H2680" i="6"/>
  <c r="B2681" i="6"/>
  <c r="C2681" i="6"/>
  <c r="D2681" i="6"/>
  <c r="E2681" i="6"/>
  <c r="F2681" i="6"/>
  <c r="G2681" i="6"/>
  <c r="H2681" i="6"/>
  <c r="B2682" i="6"/>
  <c r="C2682" i="6"/>
  <c r="D2682" i="6"/>
  <c r="E2682" i="6"/>
  <c r="F2682" i="6"/>
  <c r="G2682" i="6"/>
  <c r="H2682" i="6"/>
  <c r="B2683" i="6"/>
  <c r="C2683" i="6"/>
  <c r="D2683" i="6"/>
  <c r="E2683" i="6"/>
  <c r="F2683" i="6"/>
  <c r="G2683" i="6"/>
  <c r="H2683" i="6"/>
  <c r="B2684" i="6"/>
  <c r="C2684" i="6"/>
  <c r="D2684" i="6"/>
  <c r="E2684" i="6"/>
  <c r="F2684" i="6"/>
  <c r="G2684" i="6"/>
  <c r="H2684" i="6"/>
  <c r="B2685" i="6"/>
  <c r="C2685" i="6"/>
  <c r="D2685" i="6"/>
  <c r="E2685" i="6"/>
  <c r="F2685" i="6"/>
  <c r="G2685" i="6"/>
  <c r="H2685" i="6"/>
  <c r="B2686" i="6"/>
  <c r="C2686" i="6"/>
  <c r="D2686" i="6"/>
  <c r="E2686" i="6"/>
  <c r="F2686" i="6"/>
  <c r="G2686" i="6"/>
  <c r="H2686" i="6"/>
  <c r="B2687" i="6"/>
  <c r="C2687" i="6"/>
  <c r="D2687" i="6"/>
  <c r="E2687" i="6"/>
  <c r="F2687" i="6"/>
  <c r="G2687" i="6"/>
  <c r="H2687" i="6"/>
  <c r="B2688" i="6"/>
  <c r="C2688" i="6"/>
  <c r="D2688" i="6"/>
  <c r="E2688" i="6"/>
  <c r="F2688" i="6"/>
  <c r="G2688" i="6"/>
  <c r="H2688" i="6"/>
  <c r="B2689" i="6"/>
  <c r="C2689" i="6"/>
  <c r="D2689" i="6"/>
  <c r="E2689" i="6"/>
  <c r="F2689" i="6"/>
  <c r="G2689" i="6"/>
  <c r="H2689" i="6"/>
  <c r="B2690" i="6"/>
  <c r="C2690" i="6"/>
  <c r="D2690" i="6"/>
  <c r="E2690" i="6"/>
  <c r="F2690" i="6"/>
  <c r="G2690" i="6"/>
  <c r="H2690" i="6"/>
  <c r="B2691" i="6"/>
  <c r="C2691" i="6"/>
  <c r="D2691" i="6"/>
  <c r="E2691" i="6"/>
  <c r="F2691" i="6"/>
  <c r="G2691" i="6"/>
  <c r="H2691" i="6"/>
  <c r="B2692" i="6"/>
  <c r="C2692" i="6"/>
  <c r="D2692" i="6"/>
  <c r="E2692" i="6"/>
  <c r="F2692" i="6"/>
  <c r="G2692" i="6"/>
  <c r="H2692" i="6"/>
  <c r="B2693" i="6"/>
  <c r="C2693" i="6"/>
  <c r="D2693" i="6"/>
  <c r="E2693" i="6"/>
  <c r="F2693" i="6"/>
  <c r="G2693" i="6"/>
  <c r="H2693" i="6"/>
  <c r="B2694" i="6"/>
  <c r="C2694" i="6"/>
  <c r="D2694" i="6"/>
  <c r="E2694" i="6"/>
  <c r="F2694" i="6"/>
  <c r="G2694" i="6"/>
  <c r="H2694" i="6"/>
  <c r="B2695" i="6"/>
  <c r="C2695" i="6"/>
  <c r="D2695" i="6"/>
  <c r="E2695" i="6"/>
  <c r="F2695" i="6"/>
  <c r="G2695" i="6"/>
  <c r="H2695" i="6"/>
  <c r="B2696" i="6"/>
  <c r="C2696" i="6"/>
  <c r="D2696" i="6"/>
  <c r="E2696" i="6"/>
  <c r="F2696" i="6"/>
  <c r="G2696" i="6"/>
  <c r="H2696" i="6"/>
  <c r="B2697" i="6"/>
  <c r="C2697" i="6"/>
  <c r="D2697" i="6"/>
  <c r="E2697" i="6"/>
  <c r="F2697" i="6"/>
  <c r="G2697" i="6"/>
  <c r="H2697" i="6"/>
  <c r="B2698" i="6"/>
  <c r="C2698" i="6"/>
  <c r="D2698" i="6"/>
  <c r="E2698" i="6"/>
  <c r="F2698" i="6"/>
  <c r="G2698" i="6"/>
  <c r="H2698" i="6"/>
  <c r="B2699" i="6"/>
  <c r="C2699" i="6"/>
  <c r="D2699" i="6"/>
  <c r="E2699" i="6"/>
  <c r="F2699" i="6"/>
  <c r="G2699" i="6"/>
  <c r="H2699" i="6"/>
  <c r="B2700" i="6"/>
  <c r="C2700" i="6"/>
  <c r="D2700" i="6"/>
  <c r="E2700" i="6"/>
  <c r="F2700" i="6"/>
  <c r="G2700" i="6"/>
  <c r="H2700" i="6"/>
  <c r="B2701" i="6"/>
  <c r="C2701" i="6"/>
  <c r="D2701" i="6"/>
  <c r="E2701" i="6"/>
  <c r="F2701" i="6"/>
  <c r="G2701" i="6"/>
  <c r="H2701" i="6"/>
  <c r="B2702" i="6"/>
  <c r="C2702" i="6"/>
  <c r="D2702" i="6"/>
  <c r="E2702" i="6"/>
  <c r="F2702" i="6"/>
  <c r="G2702" i="6"/>
  <c r="H2702" i="6"/>
  <c r="B2703" i="6"/>
  <c r="C2703" i="6"/>
  <c r="D2703" i="6"/>
  <c r="E2703" i="6"/>
  <c r="F2703" i="6"/>
  <c r="G2703" i="6"/>
  <c r="H2703" i="6"/>
  <c r="B2704" i="6"/>
  <c r="C2704" i="6"/>
  <c r="D2704" i="6"/>
  <c r="E2704" i="6"/>
  <c r="F2704" i="6"/>
  <c r="G2704" i="6"/>
  <c r="H2704" i="6"/>
  <c r="B2705" i="6"/>
  <c r="C2705" i="6"/>
  <c r="D2705" i="6"/>
  <c r="E2705" i="6"/>
  <c r="F2705" i="6"/>
  <c r="G2705" i="6"/>
  <c r="H2705" i="6"/>
  <c r="B2706" i="6"/>
  <c r="C2706" i="6"/>
  <c r="D2706" i="6"/>
  <c r="E2706" i="6"/>
  <c r="F2706" i="6"/>
  <c r="G2706" i="6"/>
  <c r="H2706" i="6"/>
  <c r="B2707" i="6"/>
  <c r="C2707" i="6"/>
  <c r="D2707" i="6"/>
  <c r="E2707" i="6"/>
  <c r="F2707" i="6"/>
  <c r="G2707" i="6"/>
  <c r="H2707" i="6"/>
  <c r="B2708" i="6"/>
  <c r="C2708" i="6"/>
  <c r="D2708" i="6"/>
  <c r="E2708" i="6"/>
  <c r="F2708" i="6"/>
  <c r="G2708" i="6"/>
  <c r="H2708" i="6"/>
  <c r="B2709" i="6"/>
  <c r="C2709" i="6"/>
  <c r="D2709" i="6"/>
  <c r="E2709" i="6"/>
  <c r="F2709" i="6"/>
  <c r="G2709" i="6"/>
  <c r="H2709" i="6"/>
  <c r="B2710" i="6"/>
  <c r="C2710" i="6"/>
  <c r="D2710" i="6"/>
  <c r="E2710" i="6"/>
  <c r="F2710" i="6"/>
  <c r="G2710" i="6"/>
  <c r="H2710" i="6"/>
  <c r="B2711" i="6"/>
  <c r="C2711" i="6"/>
  <c r="D2711" i="6"/>
  <c r="E2711" i="6"/>
  <c r="F2711" i="6"/>
  <c r="G2711" i="6"/>
  <c r="H2711" i="6"/>
  <c r="B2712" i="6"/>
  <c r="C2712" i="6"/>
  <c r="D2712" i="6"/>
  <c r="E2712" i="6"/>
  <c r="F2712" i="6"/>
  <c r="G2712" i="6"/>
  <c r="H2712" i="6"/>
  <c r="B2713" i="6"/>
  <c r="C2713" i="6"/>
  <c r="D2713" i="6"/>
  <c r="E2713" i="6"/>
  <c r="F2713" i="6"/>
  <c r="G2713" i="6"/>
  <c r="H2713" i="6"/>
  <c r="B2714" i="6"/>
  <c r="C2714" i="6"/>
  <c r="D2714" i="6"/>
  <c r="E2714" i="6"/>
  <c r="F2714" i="6"/>
  <c r="G2714" i="6"/>
  <c r="H2714" i="6"/>
  <c r="B2715" i="6"/>
  <c r="C2715" i="6"/>
  <c r="D2715" i="6"/>
  <c r="E2715" i="6"/>
  <c r="F2715" i="6"/>
  <c r="G2715" i="6"/>
  <c r="H2715" i="6"/>
  <c r="B2716" i="6"/>
  <c r="C2716" i="6"/>
  <c r="D2716" i="6"/>
  <c r="E2716" i="6"/>
  <c r="F2716" i="6"/>
  <c r="G2716" i="6"/>
  <c r="H2716" i="6"/>
  <c r="B2717" i="6"/>
  <c r="C2717" i="6"/>
  <c r="D2717" i="6"/>
  <c r="E2717" i="6"/>
  <c r="F2717" i="6"/>
  <c r="G2717" i="6"/>
  <c r="H2717" i="6"/>
  <c r="B2718" i="6"/>
  <c r="C2718" i="6"/>
  <c r="D2718" i="6"/>
  <c r="E2718" i="6"/>
  <c r="F2718" i="6"/>
  <c r="G2718" i="6"/>
  <c r="H2718" i="6"/>
  <c r="B2719" i="6"/>
  <c r="C2719" i="6"/>
  <c r="D2719" i="6"/>
  <c r="E2719" i="6"/>
  <c r="F2719" i="6"/>
  <c r="G2719" i="6"/>
  <c r="H2719" i="6"/>
  <c r="B2720" i="6"/>
  <c r="C2720" i="6"/>
  <c r="D2720" i="6"/>
  <c r="E2720" i="6"/>
  <c r="F2720" i="6"/>
  <c r="G2720" i="6"/>
  <c r="H2720" i="6"/>
  <c r="B2721" i="6"/>
  <c r="C2721" i="6"/>
  <c r="D2721" i="6"/>
  <c r="E2721" i="6"/>
  <c r="F2721" i="6"/>
  <c r="G2721" i="6"/>
  <c r="H2721" i="6"/>
  <c r="B2722" i="6"/>
  <c r="C2722" i="6"/>
  <c r="D2722" i="6"/>
  <c r="E2722" i="6"/>
  <c r="F2722" i="6"/>
  <c r="G2722" i="6"/>
  <c r="H2722" i="6"/>
  <c r="B2723" i="6"/>
  <c r="C2723" i="6"/>
  <c r="D2723" i="6"/>
  <c r="E2723" i="6"/>
  <c r="F2723" i="6"/>
  <c r="G2723" i="6"/>
  <c r="H2723" i="6"/>
  <c r="B2724" i="6"/>
  <c r="C2724" i="6"/>
  <c r="D2724" i="6"/>
  <c r="E2724" i="6"/>
  <c r="F2724" i="6"/>
  <c r="G2724" i="6"/>
  <c r="H2724" i="6"/>
  <c r="B2725" i="6"/>
  <c r="C2725" i="6"/>
  <c r="D2725" i="6"/>
  <c r="E2725" i="6"/>
  <c r="F2725" i="6"/>
  <c r="G2725" i="6"/>
  <c r="H2725" i="6"/>
  <c r="B2726" i="6"/>
  <c r="C2726" i="6"/>
  <c r="D2726" i="6"/>
  <c r="E2726" i="6"/>
  <c r="F2726" i="6"/>
  <c r="G2726" i="6"/>
  <c r="H2726" i="6"/>
  <c r="B2727" i="6"/>
  <c r="C2727" i="6"/>
  <c r="D2727" i="6"/>
  <c r="E2727" i="6"/>
  <c r="F2727" i="6"/>
  <c r="G2727" i="6"/>
  <c r="H2727" i="6"/>
  <c r="B2728" i="6"/>
  <c r="C2728" i="6"/>
  <c r="D2728" i="6"/>
  <c r="E2728" i="6"/>
  <c r="F2728" i="6"/>
  <c r="G2728" i="6"/>
  <c r="H2728" i="6"/>
  <c r="B2729" i="6"/>
  <c r="C2729" i="6"/>
  <c r="D2729" i="6"/>
  <c r="E2729" i="6"/>
  <c r="F2729" i="6"/>
  <c r="G2729" i="6"/>
  <c r="H2729" i="6"/>
  <c r="B2730" i="6"/>
  <c r="C2730" i="6"/>
  <c r="D2730" i="6"/>
  <c r="E2730" i="6"/>
  <c r="F2730" i="6"/>
  <c r="G2730" i="6"/>
  <c r="H2730" i="6"/>
  <c r="B2731" i="6"/>
  <c r="C2731" i="6"/>
  <c r="D2731" i="6"/>
  <c r="E2731" i="6"/>
  <c r="F2731" i="6"/>
  <c r="G2731" i="6"/>
  <c r="H2731" i="6"/>
  <c r="B2732" i="6"/>
  <c r="C2732" i="6"/>
  <c r="D2732" i="6"/>
  <c r="E2732" i="6"/>
  <c r="F2732" i="6"/>
  <c r="G2732" i="6"/>
  <c r="H2732" i="6"/>
  <c r="B2733" i="6"/>
  <c r="C2733" i="6"/>
  <c r="D2733" i="6"/>
  <c r="E2733" i="6"/>
  <c r="F2733" i="6"/>
  <c r="G2733" i="6"/>
  <c r="H2733" i="6"/>
  <c r="B2734" i="6"/>
  <c r="C2734" i="6"/>
  <c r="D2734" i="6"/>
  <c r="E2734" i="6"/>
  <c r="F2734" i="6"/>
  <c r="G2734" i="6"/>
  <c r="H2734" i="6"/>
  <c r="B2735" i="6"/>
  <c r="C2735" i="6"/>
  <c r="D2735" i="6"/>
  <c r="E2735" i="6"/>
  <c r="F2735" i="6"/>
  <c r="G2735" i="6"/>
  <c r="H2735" i="6"/>
  <c r="B2736" i="6"/>
  <c r="C2736" i="6"/>
  <c r="D2736" i="6"/>
  <c r="E2736" i="6"/>
  <c r="F2736" i="6"/>
  <c r="G2736" i="6"/>
  <c r="H2736" i="6"/>
  <c r="B2737" i="6"/>
  <c r="C2737" i="6"/>
  <c r="D2737" i="6"/>
  <c r="E2737" i="6"/>
  <c r="F2737" i="6"/>
  <c r="G2737" i="6"/>
  <c r="H2737" i="6"/>
  <c r="B2738" i="6"/>
  <c r="C2738" i="6"/>
  <c r="D2738" i="6"/>
  <c r="E2738" i="6"/>
  <c r="F2738" i="6"/>
  <c r="G2738" i="6"/>
  <c r="H2738" i="6"/>
  <c r="B2739" i="6"/>
  <c r="C2739" i="6"/>
  <c r="D2739" i="6"/>
  <c r="E2739" i="6"/>
  <c r="F2739" i="6"/>
  <c r="G2739" i="6"/>
  <c r="H2739" i="6"/>
  <c r="B2740" i="6"/>
  <c r="C2740" i="6"/>
  <c r="D2740" i="6"/>
  <c r="E2740" i="6"/>
  <c r="F2740" i="6"/>
  <c r="G2740" i="6"/>
  <c r="H2740" i="6"/>
  <c r="B2741" i="6"/>
  <c r="C2741" i="6"/>
  <c r="D2741" i="6"/>
  <c r="E2741" i="6"/>
  <c r="F2741" i="6"/>
  <c r="G2741" i="6"/>
  <c r="H2741" i="6"/>
  <c r="B2742" i="6"/>
  <c r="C2742" i="6"/>
  <c r="D2742" i="6"/>
  <c r="E2742" i="6"/>
  <c r="F2742" i="6"/>
  <c r="G2742" i="6"/>
  <c r="H2742" i="6"/>
  <c r="B2743" i="6"/>
  <c r="C2743" i="6"/>
  <c r="D2743" i="6"/>
  <c r="E2743" i="6"/>
  <c r="F2743" i="6"/>
  <c r="G2743" i="6"/>
  <c r="H2743" i="6"/>
  <c r="B2744" i="6"/>
  <c r="C2744" i="6"/>
  <c r="D2744" i="6"/>
  <c r="E2744" i="6"/>
  <c r="F2744" i="6"/>
  <c r="G2744" i="6"/>
  <c r="H2744" i="6"/>
  <c r="B2745" i="6"/>
  <c r="C2745" i="6"/>
  <c r="D2745" i="6"/>
  <c r="E2745" i="6"/>
  <c r="F2745" i="6"/>
  <c r="G2745" i="6"/>
  <c r="H2745" i="6"/>
  <c r="B2746" i="6"/>
  <c r="C2746" i="6"/>
  <c r="D2746" i="6"/>
  <c r="E2746" i="6"/>
  <c r="F2746" i="6"/>
  <c r="G2746" i="6"/>
  <c r="H2746" i="6"/>
  <c r="B2747" i="6"/>
  <c r="C2747" i="6"/>
  <c r="D2747" i="6"/>
  <c r="E2747" i="6"/>
  <c r="F2747" i="6"/>
  <c r="G2747" i="6"/>
  <c r="H2747" i="6"/>
  <c r="B2748" i="6"/>
  <c r="C2748" i="6"/>
  <c r="D2748" i="6"/>
  <c r="E2748" i="6"/>
  <c r="F2748" i="6"/>
  <c r="G2748" i="6"/>
  <c r="H2748" i="6"/>
  <c r="B2749" i="6"/>
  <c r="C2749" i="6"/>
  <c r="D2749" i="6"/>
  <c r="E2749" i="6"/>
  <c r="F2749" i="6"/>
  <c r="G2749" i="6"/>
  <c r="H2749" i="6"/>
  <c r="B2750" i="6"/>
  <c r="C2750" i="6"/>
  <c r="D2750" i="6"/>
  <c r="E2750" i="6"/>
  <c r="F2750" i="6"/>
  <c r="G2750" i="6"/>
  <c r="H2750" i="6"/>
  <c r="B2751" i="6"/>
  <c r="C2751" i="6"/>
  <c r="D2751" i="6"/>
  <c r="E2751" i="6"/>
  <c r="F2751" i="6"/>
  <c r="G2751" i="6"/>
  <c r="H2751" i="6"/>
  <c r="B2752" i="6"/>
  <c r="C2752" i="6"/>
  <c r="D2752" i="6"/>
  <c r="E2752" i="6"/>
  <c r="F2752" i="6"/>
  <c r="G2752" i="6"/>
  <c r="H2752" i="6"/>
  <c r="B2753" i="6"/>
  <c r="C2753" i="6"/>
  <c r="D2753" i="6"/>
  <c r="E2753" i="6"/>
  <c r="F2753" i="6"/>
  <c r="G2753" i="6"/>
  <c r="H2753" i="6"/>
  <c r="B2754" i="6"/>
  <c r="C2754" i="6"/>
  <c r="D2754" i="6"/>
  <c r="E2754" i="6"/>
  <c r="F2754" i="6"/>
  <c r="G2754" i="6"/>
  <c r="H2754" i="6"/>
  <c r="B2755" i="6"/>
  <c r="C2755" i="6"/>
  <c r="D2755" i="6"/>
  <c r="E2755" i="6"/>
  <c r="F2755" i="6"/>
  <c r="G2755" i="6"/>
  <c r="H2755" i="6"/>
  <c r="B2756" i="6"/>
  <c r="C2756" i="6"/>
  <c r="D2756" i="6"/>
  <c r="E2756" i="6"/>
  <c r="F2756" i="6"/>
  <c r="G2756" i="6"/>
  <c r="H2756" i="6"/>
  <c r="B2757" i="6"/>
  <c r="C2757" i="6"/>
  <c r="D2757" i="6"/>
  <c r="E2757" i="6"/>
  <c r="F2757" i="6"/>
  <c r="G2757" i="6"/>
  <c r="H2757" i="6"/>
  <c r="B2758" i="6"/>
  <c r="C2758" i="6"/>
  <c r="D2758" i="6"/>
  <c r="E2758" i="6"/>
  <c r="F2758" i="6"/>
  <c r="G2758" i="6"/>
  <c r="H2758" i="6"/>
  <c r="B2759" i="6"/>
  <c r="C2759" i="6"/>
  <c r="D2759" i="6"/>
  <c r="E2759" i="6"/>
  <c r="F2759" i="6"/>
  <c r="G2759" i="6"/>
  <c r="H2759" i="6"/>
  <c r="B2760" i="6"/>
  <c r="C2760" i="6"/>
  <c r="D2760" i="6"/>
  <c r="E2760" i="6"/>
  <c r="F2760" i="6"/>
  <c r="G2760" i="6"/>
  <c r="H2760" i="6"/>
  <c r="B2761" i="6"/>
  <c r="C2761" i="6"/>
  <c r="D2761" i="6"/>
  <c r="E2761" i="6"/>
  <c r="F2761" i="6"/>
  <c r="G2761" i="6"/>
  <c r="H2761" i="6"/>
  <c r="B2762" i="6"/>
  <c r="C2762" i="6"/>
  <c r="D2762" i="6"/>
  <c r="E2762" i="6"/>
  <c r="F2762" i="6"/>
  <c r="G2762" i="6"/>
  <c r="H2762" i="6"/>
  <c r="B2763" i="6"/>
  <c r="C2763" i="6"/>
  <c r="D2763" i="6"/>
  <c r="E2763" i="6"/>
  <c r="F2763" i="6"/>
  <c r="G2763" i="6"/>
  <c r="H2763" i="6"/>
  <c r="B2764" i="6"/>
  <c r="C2764" i="6"/>
  <c r="D2764" i="6"/>
  <c r="E2764" i="6"/>
  <c r="F2764" i="6"/>
  <c r="G2764" i="6"/>
  <c r="H2764" i="6"/>
  <c r="B2765" i="6"/>
  <c r="C2765" i="6"/>
  <c r="D2765" i="6"/>
  <c r="E2765" i="6"/>
  <c r="F2765" i="6"/>
  <c r="G2765" i="6"/>
  <c r="H2765" i="6"/>
  <c r="B2766" i="6"/>
  <c r="C2766" i="6"/>
  <c r="D2766" i="6"/>
  <c r="E2766" i="6"/>
  <c r="F2766" i="6"/>
  <c r="G2766" i="6"/>
  <c r="H2766" i="6"/>
  <c r="B2767" i="6"/>
  <c r="C2767" i="6"/>
  <c r="D2767" i="6"/>
  <c r="E2767" i="6"/>
  <c r="F2767" i="6"/>
  <c r="G2767" i="6"/>
  <c r="H2767" i="6"/>
  <c r="B2768" i="6"/>
  <c r="C2768" i="6"/>
  <c r="D2768" i="6"/>
  <c r="E2768" i="6"/>
  <c r="F2768" i="6"/>
  <c r="G2768" i="6"/>
  <c r="H2768" i="6"/>
  <c r="B2769" i="6"/>
  <c r="C2769" i="6"/>
  <c r="D2769" i="6"/>
  <c r="E2769" i="6"/>
  <c r="F2769" i="6"/>
  <c r="G2769" i="6"/>
  <c r="H2769" i="6"/>
  <c r="B2770" i="6"/>
  <c r="C2770" i="6"/>
  <c r="D2770" i="6"/>
  <c r="E2770" i="6"/>
  <c r="F2770" i="6"/>
  <c r="G2770" i="6"/>
  <c r="H2770" i="6"/>
  <c r="B2771" i="6"/>
  <c r="C2771" i="6"/>
  <c r="D2771" i="6"/>
  <c r="E2771" i="6"/>
  <c r="F2771" i="6"/>
  <c r="G2771" i="6"/>
  <c r="H2771" i="6"/>
  <c r="B2772" i="6"/>
  <c r="C2772" i="6"/>
  <c r="D2772" i="6"/>
  <c r="E2772" i="6"/>
  <c r="F2772" i="6"/>
  <c r="G2772" i="6"/>
  <c r="H2772" i="6"/>
  <c r="B2773" i="6"/>
  <c r="C2773" i="6"/>
  <c r="D2773" i="6"/>
  <c r="E2773" i="6"/>
  <c r="F2773" i="6"/>
  <c r="G2773" i="6"/>
  <c r="H2773" i="6"/>
  <c r="B2774" i="6"/>
  <c r="C2774" i="6"/>
  <c r="D2774" i="6"/>
  <c r="E2774" i="6"/>
  <c r="F2774" i="6"/>
  <c r="G2774" i="6"/>
  <c r="H2774" i="6"/>
  <c r="B2775" i="6"/>
  <c r="C2775" i="6"/>
  <c r="D2775" i="6"/>
  <c r="E2775" i="6"/>
  <c r="F2775" i="6"/>
  <c r="G2775" i="6"/>
  <c r="H2775" i="6"/>
  <c r="B2776" i="6"/>
  <c r="C2776" i="6"/>
  <c r="D2776" i="6"/>
  <c r="E2776" i="6"/>
  <c r="F2776" i="6"/>
  <c r="G2776" i="6"/>
  <c r="H2776" i="6"/>
  <c r="B2777" i="6"/>
  <c r="C2777" i="6"/>
  <c r="D2777" i="6"/>
  <c r="E2777" i="6"/>
  <c r="F2777" i="6"/>
  <c r="G2777" i="6"/>
  <c r="H2777" i="6"/>
  <c r="B2778" i="6"/>
  <c r="C2778" i="6"/>
  <c r="D2778" i="6"/>
  <c r="E2778" i="6"/>
  <c r="F2778" i="6"/>
  <c r="G2778" i="6"/>
  <c r="H2778" i="6"/>
  <c r="B2779" i="6"/>
  <c r="C2779" i="6"/>
  <c r="D2779" i="6"/>
  <c r="E2779" i="6"/>
  <c r="F2779" i="6"/>
  <c r="G2779" i="6"/>
  <c r="H2779" i="6"/>
  <c r="B2780" i="6"/>
  <c r="C2780" i="6"/>
  <c r="D2780" i="6"/>
  <c r="E2780" i="6"/>
  <c r="F2780" i="6"/>
  <c r="G2780" i="6"/>
  <c r="H2780" i="6"/>
  <c r="B2781" i="6"/>
  <c r="C2781" i="6"/>
  <c r="D2781" i="6"/>
  <c r="E2781" i="6"/>
  <c r="F2781" i="6"/>
  <c r="G2781" i="6"/>
  <c r="H2781" i="6"/>
  <c r="B2782" i="6"/>
  <c r="C2782" i="6"/>
  <c r="D2782" i="6"/>
  <c r="E2782" i="6"/>
  <c r="F2782" i="6"/>
  <c r="G2782" i="6"/>
  <c r="H2782" i="6"/>
  <c r="B2783" i="6"/>
  <c r="C2783" i="6"/>
  <c r="D2783" i="6"/>
  <c r="E2783" i="6"/>
  <c r="F2783" i="6"/>
  <c r="G2783" i="6"/>
  <c r="H2783" i="6"/>
  <c r="B2784" i="6"/>
  <c r="C2784" i="6"/>
  <c r="D2784" i="6"/>
  <c r="E2784" i="6"/>
  <c r="F2784" i="6"/>
  <c r="G2784" i="6"/>
  <c r="H2784" i="6"/>
  <c r="B2785" i="6"/>
  <c r="C2785" i="6"/>
  <c r="D2785" i="6"/>
  <c r="E2785" i="6"/>
  <c r="F2785" i="6"/>
  <c r="G2785" i="6"/>
  <c r="H2785" i="6"/>
  <c r="B2786" i="6"/>
  <c r="C2786" i="6"/>
  <c r="D2786" i="6"/>
  <c r="E2786" i="6"/>
  <c r="F2786" i="6"/>
  <c r="G2786" i="6"/>
  <c r="H2786" i="6"/>
  <c r="B2787" i="6"/>
  <c r="C2787" i="6"/>
  <c r="D2787" i="6"/>
  <c r="E2787" i="6"/>
  <c r="F2787" i="6"/>
  <c r="G2787" i="6"/>
  <c r="H2787" i="6"/>
  <c r="B2788" i="6"/>
  <c r="C2788" i="6"/>
  <c r="D2788" i="6"/>
  <c r="E2788" i="6"/>
  <c r="F2788" i="6"/>
  <c r="G2788" i="6"/>
  <c r="H2788" i="6"/>
  <c r="B2789" i="6"/>
  <c r="C2789" i="6"/>
  <c r="D2789" i="6"/>
  <c r="E2789" i="6"/>
  <c r="F2789" i="6"/>
  <c r="G2789" i="6"/>
  <c r="H2789" i="6"/>
  <c r="B2790" i="6"/>
  <c r="C2790" i="6"/>
  <c r="D2790" i="6"/>
  <c r="E2790" i="6"/>
  <c r="F2790" i="6"/>
  <c r="G2790" i="6"/>
  <c r="H2790" i="6"/>
  <c r="B2791" i="6"/>
  <c r="C2791" i="6"/>
  <c r="D2791" i="6"/>
  <c r="E2791" i="6"/>
  <c r="F2791" i="6"/>
  <c r="G2791" i="6"/>
  <c r="H2791" i="6"/>
  <c r="B2792" i="6"/>
  <c r="C2792" i="6"/>
  <c r="D2792" i="6"/>
  <c r="E2792" i="6"/>
  <c r="F2792" i="6"/>
  <c r="G2792" i="6"/>
  <c r="H2792" i="6"/>
  <c r="B2793" i="6"/>
  <c r="C2793" i="6"/>
  <c r="D2793" i="6"/>
  <c r="E2793" i="6"/>
  <c r="F2793" i="6"/>
  <c r="G2793" i="6"/>
  <c r="H2793" i="6"/>
  <c r="B2794" i="6"/>
  <c r="C2794" i="6"/>
  <c r="D2794" i="6"/>
  <c r="E2794" i="6"/>
  <c r="F2794" i="6"/>
  <c r="G2794" i="6"/>
  <c r="H2794" i="6"/>
  <c r="B2795" i="6"/>
  <c r="C2795" i="6"/>
  <c r="D2795" i="6"/>
  <c r="E2795" i="6"/>
  <c r="F2795" i="6"/>
  <c r="G2795" i="6"/>
  <c r="H2795" i="6"/>
  <c r="B2796" i="6"/>
  <c r="C2796" i="6"/>
  <c r="D2796" i="6"/>
  <c r="E2796" i="6"/>
  <c r="F2796" i="6"/>
  <c r="G2796" i="6"/>
  <c r="H2796" i="6"/>
  <c r="B2797" i="6"/>
  <c r="C2797" i="6"/>
  <c r="D2797" i="6"/>
  <c r="E2797" i="6"/>
  <c r="F2797" i="6"/>
  <c r="G2797" i="6"/>
  <c r="H2797" i="6"/>
  <c r="B2798" i="6"/>
  <c r="C2798" i="6"/>
  <c r="D2798" i="6"/>
  <c r="E2798" i="6"/>
  <c r="F2798" i="6"/>
  <c r="G2798" i="6"/>
  <c r="H2798" i="6"/>
  <c r="B2799" i="6"/>
  <c r="C2799" i="6"/>
  <c r="D2799" i="6"/>
  <c r="E2799" i="6"/>
  <c r="F2799" i="6"/>
  <c r="G2799" i="6"/>
  <c r="H2799" i="6"/>
  <c r="B2800" i="6"/>
  <c r="C2800" i="6"/>
  <c r="D2800" i="6"/>
  <c r="E2800" i="6"/>
  <c r="F2800" i="6"/>
  <c r="G2800" i="6"/>
  <c r="H2800" i="6"/>
  <c r="B2801" i="6"/>
  <c r="C2801" i="6"/>
  <c r="D2801" i="6"/>
  <c r="E2801" i="6"/>
  <c r="F2801" i="6"/>
  <c r="G2801" i="6"/>
  <c r="H2801" i="6"/>
  <c r="B2802" i="6"/>
  <c r="C2802" i="6"/>
  <c r="D2802" i="6"/>
  <c r="E2802" i="6"/>
  <c r="F2802" i="6"/>
  <c r="G2802" i="6"/>
  <c r="H2802" i="6"/>
  <c r="B2803" i="6"/>
  <c r="C2803" i="6"/>
  <c r="D2803" i="6"/>
  <c r="E2803" i="6"/>
  <c r="F2803" i="6"/>
  <c r="G2803" i="6"/>
  <c r="H2803" i="6"/>
  <c r="B2804" i="6"/>
  <c r="C2804" i="6"/>
  <c r="D2804" i="6"/>
  <c r="E2804" i="6"/>
  <c r="F2804" i="6"/>
  <c r="G2804" i="6"/>
  <c r="H2804" i="6"/>
  <c r="B2805" i="6"/>
  <c r="C2805" i="6"/>
  <c r="D2805" i="6"/>
  <c r="E2805" i="6"/>
  <c r="F2805" i="6"/>
  <c r="G2805" i="6"/>
  <c r="H2805" i="6"/>
  <c r="B2806" i="6"/>
  <c r="C2806" i="6"/>
  <c r="D2806" i="6"/>
  <c r="E2806" i="6"/>
  <c r="F2806" i="6"/>
  <c r="G2806" i="6"/>
  <c r="H2806" i="6"/>
  <c r="B2807" i="6"/>
  <c r="C2807" i="6"/>
  <c r="D2807" i="6"/>
  <c r="E2807" i="6"/>
  <c r="F2807" i="6"/>
  <c r="G2807" i="6"/>
  <c r="H2807" i="6"/>
  <c r="B2808" i="6"/>
  <c r="C2808" i="6"/>
  <c r="D2808" i="6"/>
  <c r="E2808" i="6"/>
  <c r="F2808" i="6"/>
  <c r="G2808" i="6"/>
  <c r="H2808" i="6"/>
  <c r="B2809" i="6"/>
  <c r="C2809" i="6"/>
  <c r="D2809" i="6"/>
  <c r="E2809" i="6"/>
  <c r="F2809" i="6"/>
  <c r="G2809" i="6"/>
  <c r="H2809" i="6"/>
  <c r="B2810" i="6"/>
  <c r="C2810" i="6"/>
  <c r="D2810" i="6"/>
  <c r="E2810" i="6"/>
  <c r="F2810" i="6"/>
  <c r="G2810" i="6"/>
  <c r="H2810" i="6"/>
  <c r="B2811" i="6"/>
  <c r="C2811" i="6"/>
  <c r="D2811" i="6"/>
  <c r="E2811" i="6"/>
  <c r="F2811" i="6"/>
  <c r="G2811" i="6"/>
  <c r="H2811" i="6"/>
  <c r="B2812" i="6"/>
  <c r="C2812" i="6"/>
  <c r="D2812" i="6"/>
  <c r="E2812" i="6"/>
  <c r="F2812" i="6"/>
  <c r="G2812" i="6"/>
  <c r="H2812" i="6"/>
  <c r="B2813" i="6"/>
  <c r="C2813" i="6"/>
  <c r="D2813" i="6"/>
  <c r="E2813" i="6"/>
  <c r="F2813" i="6"/>
  <c r="G2813" i="6"/>
  <c r="H2813" i="6"/>
  <c r="B2814" i="6"/>
  <c r="C2814" i="6"/>
  <c r="D2814" i="6"/>
  <c r="E2814" i="6"/>
  <c r="F2814" i="6"/>
  <c r="G2814" i="6"/>
  <c r="H2814" i="6"/>
  <c r="B2815" i="6"/>
  <c r="C2815" i="6"/>
  <c r="D2815" i="6"/>
  <c r="E2815" i="6"/>
  <c r="F2815" i="6"/>
  <c r="G2815" i="6"/>
  <c r="H2815" i="6"/>
  <c r="B2816" i="6"/>
  <c r="C2816" i="6"/>
  <c r="D2816" i="6"/>
  <c r="E2816" i="6"/>
  <c r="F2816" i="6"/>
  <c r="G2816" i="6"/>
  <c r="H2816" i="6"/>
  <c r="B2817" i="6"/>
  <c r="C2817" i="6"/>
  <c r="D2817" i="6"/>
  <c r="E2817" i="6"/>
  <c r="F2817" i="6"/>
  <c r="G2817" i="6"/>
  <c r="H2817" i="6"/>
  <c r="B2818" i="6"/>
  <c r="C2818" i="6"/>
  <c r="D2818" i="6"/>
  <c r="E2818" i="6"/>
  <c r="F2818" i="6"/>
  <c r="G2818" i="6"/>
  <c r="H2818" i="6"/>
  <c r="B2819" i="6"/>
  <c r="C2819" i="6"/>
  <c r="D2819" i="6"/>
  <c r="E2819" i="6"/>
  <c r="F2819" i="6"/>
  <c r="G2819" i="6"/>
  <c r="H2819" i="6"/>
  <c r="B2820" i="6"/>
  <c r="C2820" i="6"/>
  <c r="D2820" i="6"/>
  <c r="E2820" i="6"/>
  <c r="F2820" i="6"/>
  <c r="G2820" i="6"/>
  <c r="H2820" i="6"/>
  <c r="B2821" i="6"/>
  <c r="C2821" i="6"/>
  <c r="D2821" i="6"/>
  <c r="E2821" i="6"/>
  <c r="F2821" i="6"/>
  <c r="G2821" i="6"/>
  <c r="H2821" i="6"/>
  <c r="B2822" i="6"/>
  <c r="C2822" i="6"/>
  <c r="D2822" i="6"/>
  <c r="E2822" i="6"/>
  <c r="F2822" i="6"/>
  <c r="G2822" i="6"/>
  <c r="H2822" i="6"/>
  <c r="B2823" i="6"/>
  <c r="C2823" i="6"/>
  <c r="D2823" i="6"/>
  <c r="E2823" i="6"/>
  <c r="F2823" i="6"/>
  <c r="G2823" i="6"/>
  <c r="H2823" i="6"/>
  <c r="B2824" i="6"/>
  <c r="C2824" i="6"/>
  <c r="D2824" i="6"/>
  <c r="E2824" i="6"/>
  <c r="F2824" i="6"/>
  <c r="G2824" i="6"/>
  <c r="H2824" i="6"/>
  <c r="B2825" i="6"/>
  <c r="C2825" i="6"/>
  <c r="D2825" i="6"/>
  <c r="E2825" i="6"/>
  <c r="F2825" i="6"/>
  <c r="G2825" i="6"/>
  <c r="H2825" i="6"/>
  <c r="B2826" i="6"/>
  <c r="C2826" i="6"/>
  <c r="D2826" i="6"/>
  <c r="E2826" i="6"/>
  <c r="F2826" i="6"/>
  <c r="G2826" i="6"/>
  <c r="H2826" i="6"/>
  <c r="B2827" i="6"/>
  <c r="C2827" i="6"/>
  <c r="D2827" i="6"/>
  <c r="E2827" i="6"/>
  <c r="F2827" i="6"/>
  <c r="G2827" i="6"/>
  <c r="H2827" i="6"/>
  <c r="B2828" i="6"/>
  <c r="C2828" i="6"/>
  <c r="D2828" i="6"/>
  <c r="E2828" i="6"/>
  <c r="F2828" i="6"/>
  <c r="G2828" i="6"/>
  <c r="H2828" i="6"/>
  <c r="B2829" i="6"/>
  <c r="C2829" i="6"/>
  <c r="D2829" i="6"/>
  <c r="E2829" i="6"/>
  <c r="F2829" i="6"/>
  <c r="G2829" i="6"/>
  <c r="H2829" i="6"/>
  <c r="B2830" i="6"/>
  <c r="C2830" i="6"/>
  <c r="D2830" i="6"/>
  <c r="E2830" i="6"/>
  <c r="F2830" i="6"/>
  <c r="G2830" i="6"/>
  <c r="H2830" i="6"/>
  <c r="B2831" i="6"/>
  <c r="C2831" i="6"/>
  <c r="D2831" i="6"/>
  <c r="E2831" i="6"/>
  <c r="F2831" i="6"/>
  <c r="G2831" i="6"/>
  <c r="H2831" i="6"/>
  <c r="B2832" i="6"/>
  <c r="C2832" i="6"/>
  <c r="D2832" i="6"/>
  <c r="E2832" i="6"/>
  <c r="F2832" i="6"/>
  <c r="G2832" i="6"/>
  <c r="H2832" i="6"/>
  <c r="B2833" i="6"/>
  <c r="C2833" i="6"/>
  <c r="D2833" i="6"/>
  <c r="E2833" i="6"/>
  <c r="F2833" i="6"/>
  <c r="G2833" i="6"/>
  <c r="H2833" i="6"/>
  <c r="B5" i="6"/>
  <c r="C5" i="6"/>
  <c r="D5" i="6"/>
  <c r="E5" i="6"/>
  <c r="F5" i="6"/>
  <c r="G5" i="6"/>
  <c r="H5" i="6"/>
  <c r="K3" i="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2" i="1"/>
  <c r="A34" i="8"/>
  <c r="E9" i="8" s="1"/>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2" i="1"/>
  <c r="F3" i="2"/>
  <c r="K3" i="2" s="1"/>
  <c r="F4" i="2"/>
  <c r="K4" i="2" s="1"/>
  <c r="F5" i="2"/>
  <c r="K5" i="2" s="1"/>
  <c r="F6" i="2"/>
  <c r="K6" i="2" s="1"/>
  <c r="F7" i="2"/>
  <c r="K7" i="2" s="1"/>
  <c r="F8" i="2"/>
  <c r="K8" i="2" s="1"/>
  <c r="F9" i="2"/>
  <c r="K9" i="2" s="1"/>
  <c r="F10" i="2"/>
  <c r="K10" i="2" s="1"/>
  <c r="F11" i="2"/>
  <c r="K11" i="2" s="1"/>
  <c r="F12" i="2"/>
  <c r="K12" i="2" s="1"/>
  <c r="F13" i="2"/>
  <c r="K13" i="2" s="1"/>
  <c r="F14" i="2"/>
  <c r="K14" i="2" s="1"/>
  <c r="F15" i="2"/>
  <c r="K15" i="2" s="1"/>
  <c r="F16" i="2"/>
  <c r="K16" i="2" s="1"/>
  <c r="F17" i="2"/>
  <c r="K17" i="2" s="1"/>
  <c r="F18" i="2"/>
  <c r="K18" i="2" s="1"/>
  <c r="F19" i="2"/>
  <c r="K19" i="2" s="1"/>
  <c r="F20" i="2"/>
  <c r="K20" i="2" s="1"/>
  <c r="F21" i="2"/>
  <c r="K21" i="2" s="1"/>
  <c r="F22" i="2"/>
  <c r="K22" i="2" s="1"/>
  <c r="F23" i="2"/>
  <c r="K23" i="2" s="1"/>
  <c r="F24" i="2"/>
  <c r="K24" i="2" s="1"/>
  <c r="F25" i="2"/>
  <c r="K25" i="2" s="1"/>
  <c r="F26" i="2"/>
  <c r="K26" i="2" s="1"/>
  <c r="F27" i="2"/>
  <c r="K27" i="2" s="1"/>
  <c r="F28" i="2"/>
  <c r="K28" i="2" s="1"/>
  <c r="F29" i="2"/>
  <c r="K29" i="2" s="1"/>
  <c r="F30" i="2"/>
  <c r="K30" i="2" s="1"/>
  <c r="F31" i="2"/>
  <c r="K31" i="2" s="1"/>
  <c r="F32" i="2"/>
  <c r="K32" i="2" s="1"/>
  <c r="F33" i="2"/>
  <c r="K33" i="2" s="1"/>
  <c r="F34" i="2"/>
  <c r="K34" i="2" s="1"/>
  <c r="F35" i="2"/>
  <c r="K35" i="2" s="1"/>
  <c r="F36" i="2"/>
  <c r="K36" i="2" s="1"/>
  <c r="F37" i="2"/>
  <c r="K37" i="2" s="1"/>
  <c r="F38" i="2"/>
  <c r="K38" i="2" s="1"/>
  <c r="F39" i="2"/>
  <c r="K39" i="2" s="1"/>
  <c r="F40" i="2"/>
  <c r="K40" i="2" s="1"/>
  <c r="F41" i="2"/>
  <c r="K41" i="2" s="1"/>
  <c r="F42" i="2"/>
  <c r="K42" i="2" s="1"/>
  <c r="F43" i="2"/>
  <c r="K43" i="2" s="1"/>
  <c r="F44" i="2"/>
  <c r="K44" i="2" s="1"/>
  <c r="F45" i="2"/>
  <c r="K45" i="2" s="1"/>
  <c r="F46" i="2"/>
  <c r="K46" i="2" s="1"/>
  <c r="F47" i="2"/>
  <c r="K47" i="2" s="1"/>
  <c r="F48" i="2"/>
  <c r="K48" i="2" s="1"/>
  <c r="F49" i="2"/>
  <c r="K49" i="2" s="1"/>
  <c r="F50" i="2"/>
  <c r="K50" i="2" s="1"/>
  <c r="F51" i="2"/>
  <c r="K51" i="2" s="1"/>
  <c r="F52" i="2"/>
  <c r="K52" i="2" s="1"/>
  <c r="F53" i="2"/>
  <c r="K53" i="2" s="1"/>
  <c r="F54" i="2"/>
  <c r="K54" i="2" s="1"/>
  <c r="F55" i="2"/>
  <c r="K55" i="2" s="1"/>
  <c r="F56" i="2"/>
  <c r="K56" i="2" s="1"/>
  <c r="F57" i="2"/>
  <c r="K57" i="2" s="1"/>
  <c r="F58" i="2"/>
  <c r="K58" i="2" s="1"/>
  <c r="F59" i="2"/>
  <c r="K59" i="2" s="1"/>
  <c r="F60" i="2"/>
  <c r="K60" i="2" s="1"/>
  <c r="F61" i="2"/>
  <c r="K61" i="2" s="1"/>
  <c r="F62" i="2"/>
  <c r="K62" i="2" s="1"/>
  <c r="F63" i="2"/>
  <c r="K63" i="2" s="1"/>
  <c r="F64" i="2"/>
  <c r="K64" i="2" s="1"/>
  <c r="F65" i="2"/>
  <c r="K65" i="2" s="1"/>
  <c r="F66" i="2"/>
  <c r="K66" i="2" s="1"/>
  <c r="F67" i="2"/>
  <c r="K67" i="2" s="1"/>
  <c r="F68" i="2"/>
  <c r="K68" i="2" s="1"/>
  <c r="F69" i="2"/>
  <c r="K69" i="2" s="1"/>
  <c r="F70" i="2"/>
  <c r="K70" i="2" s="1"/>
  <c r="F71" i="2"/>
  <c r="K71" i="2" s="1"/>
  <c r="F72" i="2"/>
  <c r="K72" i="2" s="1"/>
  <c r="F73" i="2"/>
  <c r="K73" i="2" s="1"/>
  <c r="F74" i="2"/>
  <c r="K74" i="2" s="1"/>
  <c r="F75" i="2"/>
  <c r="K75" i="2" s="1"/>
  <c r="F76" i="2"/>
  <c r="K76" i="2" s="1"/>
  <c r="F77" i="2"/>
  <c r="K77" i="2" s="1"/>
  <c r="F78" i="2"/>
  <c r="K78" i="2" s="1"/>
  <c r="F79" i="2"/>
  <c r="K79" i="2" s="1"/>
  <c r="F80" i="2"/>
  <c r="K80" i="2" s="1"/>
  <c r="F81" i="2"/>
  <c r="K81" i="2" s="1"/>
  <c r="F82" i="2"/>
  <c r="K82" i="2" s="1"/>
  <c r="F83" i="2"/>
  <c r="K83" i="2" s="1"/>
  <c r="F84" i="2"/>
  <c r="K84" i="2" s="1"/>
  <c r="F85" i="2"/>
  <c r="K85" i="2" s="1"/>
  <c r="F86" i="2"/>
  <c r="K86" i="2" s="1"/>
  <c r="F87" i="2"/>
  <c r="K87" i="2" s="1"/>
  <c r="F88" i="2"/>
  <c r="K88" i="2" s="1"/>
  <c r="F89" i="2"/>
  <c r="K89" i="2" s="1"/>
  <c r="F90" i="2"/>
  <c r="K90" i="2" s="1"/>
  <c r="F91" i="2"/>
  <c r="K91" i="2" s="1"/>
  <c r="F92" i="2"/>
  <c r="K92" i="2" s="1"/>
  <c r="F93" i="2"/>
  <c r="K93" i="2" s="1"/>
  <c r="F94" i="2"/>
  <c r="K94" i="2" s="1"/>
  <c r="F95" i="2"/>
  <c r="K95" i="2" s="1"/>
  <c r="F96" i="2"/>
  <c r="K96" i="2" s="1"/>
  <c r="F97" i="2"/>
  <c r="K97" i="2" s="1"/>
  <c r="F98" i="2"/>
  <c r="K98" i="2" s="1"/>
  <c r="F99" i="2"/>
  <c r="K99" i="2" s="1"/>
  <c r="F100" i="2"/>
  <c r="K100" i="2" s="1"/>
  <c r="F101" i="2"/>
  <c r="K101" i="2" s="1"/>
  <c r="F102" i="2"/>
  <c r="K102" i="2" s="1"/>
  <c r="F103" i="2"/>
  <c r="K103" i="2" s="1"/>
  <c r="F104" i="2"/>
  <c r="K104" i="2" s="1"/>
  <c r="F105" i="2"/>
  <c r="K105" i="2" s="1"/>
  <c r="F106" i="2"/>
  <c r="K106" i="2" s="1"/>
  <c r="F107" i="2"/>
  <c r="K107" i="2" s="1"/>
  <c r="F108" i="2"/>
  <c r="K108" i="2" s="1"/>
  <c r="F109" i="2"/>
  <c r="K109" i="2" s="1"/>
  <c r="F110" i="2"/>
  <c r="K110" i="2" s="1"/>
  <c r="F111" i="2"/>
  <c r="K111" i="2" s="1"/>
  <c r="F112" i="2"/>
  <c r="K112" i="2" s="1"/>
  <c r="F113" i="2"/>
  <c r="K113" i="2" s="1"/>
  <c r="F114" i="2"/>
  <c r="K114" i="2" s="1"/>
  <c r="F115" i="2"/>
  <c r="K115" i="2" s="1"/>
  <c r="F116" i="2"/>
  <c r="K116" i="2" s="1"/>
  <c r="F117" i="2"/>
  <c r="K117" i="2" s="1"/>
  <c r="F118" i="2"/>
  <c r="K118" i="2" s="1"/>
  <c r="F119" i="2"/>
  <c r="K119" i="2" s="1"/>
  <c r="F120" i="2"/>
  <c r="K120" i="2" s="1"/>
  <c r="F121" i="2"/>
  <c r="K121" i="2" s="1"/>
  <c r="F122" i="2"/>
  <c r="K122" i="2" s="1"/>
  <c r="F123" i="2"/>
  <c r="K123" i="2" s="1"/>
  <c r="F124" i="2"/>
  <c r="K124" i="2" s="1"/>
  <c r="F125" i="2"/>
  <c r="K125" i="2" s="1"/>
  <c r="F126" i="2"/>
  <c r="K126" i="2" s="1"/>
  <c r="F127" i="2"/>
  <c r="K127" i="2" s="1"/>
  <c r="F128" i="2"/>
  <c r="K128" i="2" s="1"/>
  <c r="F129" i="2"/>
  <c r="K129" i="2" s="1"/>
  <c r="F130" i="2"/>
  <c r="K130" i="2" s="1"/>
  <c r="F131" i="2"/>
  <c r="K131" i="2" s="1"/>
  <c r="F132" i="2"/>
  <c r="K132" i="2" s="1"/>
  <c r="F133" i="2"/>
  <c r="K133" i="2" s="1"/>
  <c r="F134" i="2"/>
  <c r="K134" i="2" s="1"/>
  <c r="F135" i="2"/>
  <c r="K135" i="2" s="1"/>
  <c r="F136" i="2"/>
  <c r="K136" i="2" s="1"/>
  <c r="F137" i="2"/>
  <c r="K137" i="2" s="1"/>
  <c r="F138" i="2"/>
  <c r="K138" i="2" s="1"/>
  <c r="F139" i="2"/>
  <c r="K139" i="2" s="1"/>
  <c r="F140" i="2"/>
  <c r="K140" i="2" s="1"/>
  <c r="F141" i="2"/>
  <c r="K141" i="2" s="1"/>
  <c r="F142" i="2"/>
  <c r="K142" i="2" s="1"/>
  <c r="F143" i="2"/>
  <c r="K143" i="2" s="1"/>
  <c r="F144" i="2"/>
  <c r="K144" i="2" s="1"/>
  <c r="F145" i="2"/>
  <c r="K145" i="2" s="1"/>
  <c r="F146" i="2"/>
  <c r="K146" i="2" s="1"/>
  <c r="F147" i="2"/>
  <c r="K147" i="2" s="1"/>
  <c r="F148" i="2"/>
  <c r="K148" i="2" s="1"/>
  <c r="F149" i="2"/>
  <c r="K149" i="2" s="1"/>
  <c r="F150" i="2"/>
  <c r="K150" i="2" s="1"/>
  <c r="F151" i="2"/>
  <c r="K151" i="2" s="1"/>
  <c r="F152" i="2"/>
  <c r="K152" i="2" s="1"/>
  <c r="F153" i="2"/>
  <c r="K153" i="2" s="1"/>
  <c r="F154" i="2"/>
  <c r="K154" i="2" s="1"/>
  <c r="F155" i="2"/>
  <c r="K155" i="2" s="1"/>
  <c r="F156" i="2"/>
  <c r="K156" i="2" s="1"/>
  <c r="F157" i="2"/>
  <c r="K157" i="2" s="1"/>
  <c r="F158" i="2"/>
  <c r="K158" i="2" s="1"/>
  <c r="F159" i="2"/>
  <c r="K159" i="2" s="1"/>
  <c r="F160" i="2"/>
  <c r="K160" i="2" s="1"/>
  <c r="F161" i="2"/>
  <c r="K161" i="2" s="1"/>
  <c r="F162" i="2"/>
  <c r="K162" i="2" s="1"/>
  <c r="F163" i="2"/>
  <c r="K163" i="2" s="1"/>
  <c r="F164" i="2"/>
  <c r="K164" i="2" s="1"/>
  <c r="F165" i="2"/>
  <c r="K165" i="2" s="1"/>
  <c r="F166" i="2"/>
  <c r="K166" i="2" s="1"/>
  <c r="F167" i="2"/>
  <c r="K167" i="2" s="1"/>
  <c r="F168" i="2"/>
  <c r="K168" i="2" s="1"/>
  <c r="F169" i="2"/>
  <c r="K169" i="2" s="1"/>
  <c r="F170" i="2"/>
  <c r="K170" i="2" s="1"/>
  <c r="F171" i="2"/>
  <c r="K171" i="2" s="1"/>
  <c r="F172" i="2"/>
  <c r="K172" i="2" s="1"/>
  <c r="F173" i="2"/>
  <c r="K173" i="2" s="1"/>
  <c r="F174" i="2"/>
  <c r="K174" i="2" s="1"/>
  <c r="F175" i="2"/>
  <c r="K175" i="2" s="1"/>
  <c r="F176" i="2"/>
  <c r="K176" i="2" s="1"/>
  <c r="F177" i="2"/>
  <c r="K177" i="2" s="1"/>
  <c r="F178" i="2"/>
  <c r="K178" i="2" s="1"/>
  <c r="F179" i="2"/>
  <c r="K179" i="2" s="1"/>
  <c r="F180" i="2"/>
  <c r="K180" i="2" s="1"/>
  <c r="F181" i="2"/>
  <c r="K181" i="2" s="1"/>
  <c r="F182" i="2"/>
  <c r="K182" i="2" s="1"/>
  <c r="F183" i="2"/>
  <c r="K183" i="2" s="1"/>
  <c r="F184" i="2"/>
  <c r="K184" i="2" s="1"/>
  <c r="F185" i="2"/>
  <c r="K185" i="2" s="1"/>
  <c r="F186" i="2"/>
  <c r="K186" i="2" s="1"/>
  <c r="F187" i="2"/>
  <c r="K187" i="2" s="1"/>
  <c r="F188" i="2"/>
  <c r="K188" i="2" s="1"/>
  <c r="F189" i="2"/>
  <c r="K189" i="2" s="1"/>
  <c r="F190" i="2"/>
  <c r="K190" i="2" s="1"/>
  <c r="F191" i="2"/>
  <c r="K191" i="2" s="1"/>
  <c r="F192" i="2"/>
  <c r="K192" i="2" s="1"/>
  <c r="F193" i="2"/>
  <c r="K193" i="2" s="1"/>
  <c r="F194" i="2"/>
  <c r="K194" i="2" s="1"/>
  <c r="F195" i="2"/>
  <c r="K195" i="2" s="1"/>
  <c r="F196" i="2"/>
  <c r="K196" i="2" s="1"/>
  <c r="F197" i="2"/>
  <c r="K197" i="2" s="1"/>
  <c r="F198" i="2"/>
  <c r="K198" i="2" s="1"/>
  <c r="F199" i="2"/>
  <c r="K199" i="2" s="1"/>
  <c r="F200" i="2"/>
  <c r="K200" i="2" s="1"/>
  <c r="F201" i="2"/>
  <c r="K201" i="2" s="1"/>
  <c r="F202" i="2"/>
  <c r="K202" i="2" s="1"/>
  <c r="F203" i="2"/>
  <c r="K203" i="2" s="1"/>
  <c r="F204" i="2"/>
  <c r="K204" i="2" s="1"/>
  <c r="F205" i="2"/>
  <c r="K205" i="2" s="1"/>
  <c r="F206" i="2"/>
  <c r="K206" i="2" s="1"/>
  <c r="F207" i="2"/>
  <c r="K207" i="2" s="1"/>
  <c r="F208" i="2"/>
  <c r="K208" i="2" s="1"/>
  <c r="F209" i="2"/>
  <c r="K209" i="2" s="1"/>
  <c r="F210" i="2"/>
  <c r="K210" i="2" s="1"/>
  <c r="F211" i="2"/>
  <c r="K211" i="2" s="1"/>
  <c r="F212" i="2"/>
  <c r="K212" i="2" s="1"/>
  <c r="F213" i="2"/>
  <c r="K213" i="2" s="1"/>
  <c r="F214" i="2"/>
  <c r="K214" i="2" s="1"/>
  <c r="F215" i="2"/>
  <c r="K215" i="2" s="1"/>
  <c r="F216" i="2"/>
  <c r="K216" i="2" s="1"/>
  <c r="F217" i="2"/>
  <c r="K217" i="2" s="1"/>
  <c r="F218" i="2"/>
  <c r="K218" i="2" s="1"/>
  <c r="F219" i="2"/>
  <c r="K219" i="2" s="1"/>
  <c r="F220" i="2"/>
  <c r="K220" i="2" s="1"/>
  <c r="F221" i="2"/>
  <c r="K221" i="2" s="1"/>
  <c r="F222" i="2"/>
  <c r="K222" i="2" s="1"/>
  <c r="F223" i="2"/>
  <c r="K223" i="2" s="1"/>
  <c r="F224" i="2"/>
  <c r="K224" i="2" s="1"/>
  <c r="F225" i="2"/>
  <c r="K225" i="2" s="1"/>
  <c r="F226" i="2"/>
  <c r="K226" i="2" s="1"/>
  <c r="F227" i="2"/>
  <c r="K227" i="2" s="1"/>
  <c r="F228" i="2"/>
  <c r="K228" i="2" s="1"/>
  <c r="F229" i="2"/>
  <c r="K229" i="2" s="1"/>
  <c r="F230" i="2"/>
  <c r="K230" i="2" s="1"/>
  <c r="F231" i="2"/>
  <c r="K231" i="2" s="1"/>
  <c r="F232" i="2"/>
  <c r="K232" i="2" s="1"/>
  <c r="F233" i="2"/>
  <c r="K233" i="2" s="1"/>
  <c r="F234" i="2"/>
  <c r="K234" i="2" s="1"/>
  <c r="F235" i="2"/>
  <c r="K235" i="2" s="1"/>
  <c r="F236" i="2"/>
  <c r="K236" i="2" s="1"/>
  <c r="F237" i="2"/>
  <c r="K237" i="2" s="1"/>
  <c r="F238" i="2"/>
  <c r="K238" i="2" s="1"/>
  <c r="F239" i="2"/>
  <c r="K239" i="2" s="1"/>
  <c r="F240" i="2"/>
  <c r="K240" i="2" s="1"/>
  <c r="F241" i="2"/>
  <c r="K241" i="2" s="1"/>
  <c r="F242" i="2"/>
  <c r="K242" i="2" s="1"/>
  <c r="F243" i="2"/>
  <c r="K243" i="2" s="1"/>
  <c r="F244" i="2"/>
  <c r="K244" i="2" s="1"/>
  <c r="F245" i="2"/>
  <c r="K245" i="2" s="1"/>
  <c r="F246" i="2"/>
  <c r="K246" i="2" s="1"/>
  <c r="F247" i="2"/>
  <c r="K247" i="2" s="1"/>
  <c r="F248" i="2"/>
  <c r="K248" i="2" s="1"/>
  <c r="F249" i="2"/>
  <c r="K249" i="2" s="1"/>
  <c r="F250" i="2"/>
  <c r="K250" i="2" s="1"/>
  <c r="F251" i="2"/>
  <c r="K251" i="2" s="1"/>
  <c r="F252" i="2"/>
  <c r="K252" i="2" s="1"/>
  <c r="F253" i="2"/>
  <c r="K253" i="2" s="1"/>
  <c r="F254" i="2"/>
  <c r="K254" i="2" s="1"/>
  <c r="F255" i="2"/>
  <c r="K255" i="2" s="1"/>
  <c r="F256" i="2"/>
  <c r="K256" i="2" s="1"/>
  <c r="F257" i="2"/>
  <c r="K257" i="2" s="1"/>
  <c r="F258" i="2"/>
  <c r="K258" i="2" s="1"/>
  <c r="F259" i="2"/>
  <c r="K259" i="2" s="1"/>
  <c r="F260" i="2"/>
  <c r="K260" i="2" s="1"/>
  <c r="F261" i="2"/>
  <c r="K261" i="2" s="1"/>
  <c r="F262" i="2"/>
  <c r="K262" i="2" s="1"/>
  <c r="F263" i="2"/>
  <c r="K263" i="2" s="1"/>
  <c r="F264" i="2"/>
  <c r="K264" i="2" s="1"/>
  <c r="F265" i="2"/>
  <c r="K265" i="2" s="1"/>
  <c r="F266" i="2"/>
  <c r="K266" i="2" s="1"/>
  <c r="F267" i="2"/>
  <c r="K267" i="2" s="1"/>
  <c r="F268" i="2"/>
  <c r="K268" i="2" s="1"/>
  <c r="F269" i="2"/>
  <c r="K269" i="2" s="1"/>
  <c r="F270" i="2"/>
  <c r="K270" i="2" s="1"/>
  <c r="F271" i="2"/>
  <c r="K271" i="2" s="1"/>
  <c r="F272" i="2"/>
  <c r="K272" i="2" s="1"/>
  <c r="F273" i="2"/>
  <c r="K273" i="2" s="1"/>
  <c r="F274" i="2"/>
  <c r="K274" i="2" s="1"/>
  <c r="F275" i="2"/>
  <c r="K275" i="2" s="1"/>
  <c r="F276" i="2"/>
  <c r="K276" i="2" s="1"/>
  <c r="F277" i="2"/>
  <c r="K277" i="2" s="1"/>
  <c r="F278" i="2"/>
  <c r="K278" i="2" s="1"/>
  <c r="F279" i="2"/>
  <c r="K279" i="2" s="1"/>
  <c r="F280" i="2"/>
  <c r="K280" i="2" s="1"/>
  <c r="F281" i="2"/>
  <c r="K281" i="2" s="1"/>
  <c r="F282" i="2"/>
  <c r="K282" i="2" s="1"/>
  <c r="F283" i="2"/>
  <c r="K283" i="2" s="1"/>
  <c r="F284" i="2"/>
  <c r="K284" i="2" s="1"/>
  <c r="F285" i="2"/>
  <c r="K285" i="2" s="1"/>
  <c r="F286" i="2"/>
  <c r="K286" i="2" s="1"/>
  <c r="F287" i="2"/>
  <c r="K287" i="2" s="1"/>
  <c r="F288" i="2"/>
  <c r="K288" i="2" s="1"/>
  <c r="F289" i="2"/>
  <c r="K289" i="2" s="1"/>
  <c r="F290" i="2"/>
  <c r="K290" i="2" s="1"/>
  <c r="F291" i="2"/>
  <c r="K291" i="2" s="1"/>
  <c r="F292" i="2"/>
  <c r="K292" i="2" s="1"/>
  <c r="F293" i="2"/>
  <c r="K293" i="2" s="1"/>
  <c r="F294" i="2"/>
  <c r="K294" i="2" s="1"/>
  <c r="F295" i="2"/>
  <c r="K295" i="2" s="1"/>
  <c r="F296" i="2"/>
  <c r="K296" i="2" s="1"/>
  <c r="F297" i="2"/>
  <c r="K297" i="2" s="1"/>
  <c r="F298" i="2"/>
  <c r="K298" i="2" s="1"/>
  <c r="F299" i="2"/>
  <c r="K299" i="2" s="1"/>
  <c r="F300" i="2"/>
  <c r="K300" i="2" s="1"/>
  <c r="F301" i="2"/>
  <c r="K301" i="2" s="1"/>
  <c r="F302" i="2"/>
  <c r="K302" i="2" s="1"/>
  <c r="F303" i="2"/>
  <c r="K303" i="2" s="1"/>
  <c r="F304" i="2"/>
  <c r="K304" i="2" s="1"/>
  <c r="F305" i="2"/>
  <c r="K305" i="2" s="1"/>
  <c r="F306" i="2"/>
  <c r="K306" i="2" s="1"/>
  <c r="F307" i="2"/>
  <c r="K307" i="2" s="1"/>
  <c r="F308" i="2"/>
  <c r="K308" i="2" s="1"/>
  <c r="F309" i="2"/>
  <c r="K309" i="2" s="1"/>
  <c r="F310" i="2"/>
  <c r="K310" i="2" s="1"/>
  <c r="F311" i="2"/>
  <c r="K311" i="2" s="1"/>
  <c r="F312" i="2"/>
  <c r="K312" i="2" s="1"/>
  <c r="F313" i="2"/>
  <c r="K313" i="2" s="1"/>
  <c r="F314" i="2"/>
  <c r="K314" i="2" s="1"/>
  <c r="F315" i="2"/>
  <c r="K315" i="2" s="1"/>
  <c r="F316" i="2"/>
  <c r="K316" i="2" s="1"/>
  <c r="F317" i="2"/>
  <c r="K317" i="2" s="1"/>
  <c r="F318" i="2"/>
  <c r="K318" i="2" s="1"/>
  <c r="F319" i="2"/>
  <c r="K319" i="2" s="1"/>
  <c r="F320" i="2"/>
  <c r="K320" i="2" s="1"/>
  <c r="F321" i="2"/>
  <c r="K321" i="2" s="1"/>
  <c r="F322" i="2"/>
  <c r="K322" i="2" s="1"/>
  <c r="F323" i="2"/>
  <c r="K323" i="2" s="1"/>
  <c r="F324" i="2"/>
  <c r="K324" i="2" s="1"/>
  <c r="F325" i="2"/>
  <c r="K325" i="2" s="1"/>
  <c r="F326" i="2"/>
  <c r="K326" i="2" s="1"/>
  <c r="F327" i="2"/>
  <c r="K327" i="2" s="1"/>
  <c r="F328" i="2"/>
  <c r="K328" i="2" s="1"/>
  <c r="F329" i="2"/>
  <c r="K329" i="2" s="1"/>
  <c r="F330" i="2"/>
  <c r="K330" i="2" s="1"/>
  <c r="F331" i="2"/>
  <c r="K331" i="2" s="1"/>
  <c r="F332" i="2"/>
  <c r="K332" i="2" s="1"/>
  <c r="F333" i="2"/>
  <c r="K333" i="2" s="1"/>
  <c r="F334" i="2"/>
  <c r="K334" i="2" s="1"/>
  <c r="F335" i="2"/>
  <c r="K335" i="2" s="1"/>
  <c r="F336" i="2"/>
  <c r="K336" i="2" s="1"/>
  <c r="F337" i="2"/>
  <c r="K337" i="2" s="1"/>
  <c r="F338" i="2"/>
  <c r="K338" i="2" s="1"/>
  <c r="F339" i="2"/>
  <c r="K339" i="2" s="1"/>
  <c r="F340" i="2"/>
  <c r="K340" i="2" s="1"/>
  <c r="F341" i="2"/>
  <c r="K341" i="2" s="1"/>
  <c r="F342" i="2"/>
  <c r="K342" i="2" s="1"/>
  <c r="F343" i="2"/>
  <c r="K343" i="2" s="1"/>
  <c r="F344" i="2"/>
  <c r="K344" i="2" s="1"/>
  <c r="F345" i="2"/>
  <c r="K345" i="2" s="1"/>
  <c r="F346" i="2"/>
  <c r="K346" i="2" s="1"/>
  <c r="F347" i="2"/>
  <c r="K347" i="2" s="1"/>
  <c r="F348" i="2"/>
  <c r="K348" i="2" s="1"/>
  <c r="F349" i="2"/>
  <c r="K349" i="2" s="1"/>
  <c r="F350" i="2"/>
  <c r="K350" i="2" s="1"/>
  <c r="F351" i="2"/>
  <c r="K351" i="2" s="1"/>
  <c r="F352" i="2"/>
  <c r="K352" i="2" s="1"/>
  <c r="F353" i="2"/>
  <c r="K353" i="2" s="1"/>
  <c r="F354" i="2"/>
  <c r="K354" i="2" s="1"/>
  <c r="F355" i="2"/>
  <c r="K355" i="2" s="1"/>
  <c r="F356" i="2"/>
  <c r="K356" i="2" s="1"/>
  <c r="F357" i="2"/>
  <c r="K357" i="2" s="1"/>
  <c r="F358" i="2"/>
  <c r="K358" i="2" s="1"/>
  <c r="F359" i="2"/>
  <c r="K359" i="2" s="1"/>
  <c r="F360" i="2"/>
  <c r="K360" i="2" s="1"/>
  <c r="F361" i="2"/>
  <c r="K361" i="2" s="1"/>
  <c r="F362" i="2"/>
  <c r="K362" i="2" s="1"/>
  <c r="F363" i="2"/>
  <c r="K363" i="2" s="1"/>
  <c r="F364" i="2"/>
  <c r="K364" i="2" s="1"/>
  <c r="F365" i="2"/>
  <c r="K365" i="2" s="1"/>
  <c r="F366" i="2"/>
  <c r="K366" i="2" s="1"/>
  <c r="F367" i="2"/>
  <c r="K367" i="2" s="1"/>
  <c r="F368" i="2"/>
  <c r="K368" i="2" s="1"/>
  <c r="F369" i="2"/>
  <c r="K369" i="2" s="1"/>
  <c r="F370" i="2"/>
  <c r="K370" i="2" s="1"/>
  <c r="F371" i="2"/>
  <c r="K371" i="2" s="1"/>
  <c r="F372" i="2"/>
  <c r="K372" i="2" s="1"/>
  <c r="F373" i="2"/>
  <c r="K373" i="2" s="1"/>
  <c r="F374" i="2"/>
  <c r="K374" i="2" s="1"/>
  <c r="F375" i="2"/>
  <c r="K375" i="2" s="1"/>
  <c r="F376" i="2"/>
  <c r="K376" i="2" s="1"/>
  <c r="F377" i="2"/>
  <c r="K377" i="2" s="1"/>
  <c r="F378" i="2"/>
  <c r="K378" i="2" s="1"/>
  <c r="F379" i="2"/>
  <c r="K379" i="2" s="1"/>
  <c r="F380" i="2"/>
  <c r="K380" i="2" s="1"/>
  <c r="F381" i="2"/>
  <c r="K381" i="2" s="1"/>
  <c r="F382" i="2"/>
  <c r="K382" i="2" s="1"/>
  <c r="F383" i="2"/>
  <c r="K383" i="2" s="1"/>
  <c r="F384" i="2"/>
  <c r="K384" i="2" s="1"/>
  <c r="F385" i="2"/>
  <c r="K385" i="2" s="1"/>
  <c r="F386" i="2"/>
  <c r="K386" i="2" s="1"/>
  <c r="F387" i="2"/>
  <c r="K387" i="2" s="1"/>
  <c r="F388" i="2"/>
  <c r="K388" i="2" s="1"/>
  <c r="F389" i="2"/>
  <c r="K389" i="2" s="1"/>
  <c r="F390" i="2"/>
  <c r="K390" i="2" s="1"/>
  <c r="F391" i="2"/>
  <c r="K391" i="2" s="1"/>
  <c r="F392" i="2"/>
  <c r="K392" i="2" s="1"/>
  <c r="F393" i="2"/>
  <c r="K393" i="2" s="1"/>
  <c r="F394" i="2"/>
  <c r="K394" i="2" s="1"/>
  <c r="F395" i="2"/>
  <c r="K395" i="2" s="1"/>
  <c r="F396" i="2"/>
  <c r="K396" i="2" s="1"/>
  <c r="F397" i="2"/>
  <c r="K397" i="2" s="1"/>
  <c r="F398" i="2"/>
  <c r="K398" i="2" s="1"/>
  <c r="F399" i="2"/>
  <c r="K399" i="2" s="1"/>
  <c r="F400" i="2"/>
  <c r="K400" i="2" s="1"/>
  <c r="F401" i="2"/>
  <c r="K401" i="2" s="1"/>
  <c r="F402" i="2"/>
  <c r="K402" i="2" s="1"/>
  <c r="F403" i="2"/>
  <c r="K403" i="2" s="1"/>
  <c r="F404" i="2"/>
  <c r="K404" i="2" s="1"/>
  <c r="F405" i="2"/>
  <c r="K405" i="2" s="1"/>
  <c r="F406" i="2"/>
  <c r="K406" i="2" s="1"/>
  <c r="F407" i="2"/>
  <c r="K407" i="2" s="1"/>
  <c r="F408" i="2"/>
  <c r="K408" i="2" s="1"/>
  <c r="F409" i="2"/>
  <c r="K409" i="2" s="1"/>
  <c r="F410" i="2"/>
  <c r="K410" i="2" s="1"/>
  <c r="F411" i="2"/>
  <c r="K411" i="2" s="1"/>
  <c r="F412" i="2"/>
  <c r="K412" i="2" s="1"/>
  <c r="F413" i="2"/>
  <c r="K413" i="2" s="1"/>
  <c r="F414" i="2"/>
  <c r="K414" i="2" s="1"/>
  <c r="F415" i="2"/>
  <c r="K415" i="2" s="1"/>
  <c r="F416" i="2"/>
  <c r="K416" i="2" s="1"/>
  <c r="F417" i="2"/>
  <c r="K417" i="2" s="1"/>
  <c r="F418" i="2"/>
  <c r="K418" i="2" s="1"/>
  <c r="F419" i="2"/>
  <c r="K419" i="2" s="1"/>
  <c r="F420" i="2"/>
  <c r="K420" i="2" s="1"/>
  <c r="F421" i="2"/>
  <c r="K421" i="2" s="1"/>
  <c r="F422" i="2"/>
  <c r="K422" i="2" s="1"/>
  <c r="F423" i="2"/>
  <c r="K423" i="2" s="1"/>
  <c r="F424" i="2"/>
  <c r="K424" i="2" s="1"/>
  <c r="F425" i="2"/>
  <c r="K425" i="2" s="1"/>
  <c r="F426" i="2"/>
  <c r="K426" i="2" s="1"/>
  <c r="F427" i="2"/>
  <c r="K427" i="2" s="1"/>
  <c r="F428" i="2"/>
  <c r="K428" i="2" s="1"/>
  <c r="F429" i="2"/>
  <c r="K429" i="2" s="1"/>
  <c r="F430" i="2"/>
  <c r="K430" i="2" s="1"/>
  <c r="F431" i="2"/>
  <c r="K431" i="2" s="1"/>
  <c r="F432" i="2"/>
  <c r="K432" i="2" s="1"/>
  <c r="F433" i="2"/>
  <c r="K433" i="2" s="1"/>
  <c r="F434" i="2"/>
  <c r="K434" i="2" s="1"/>
  <c r="F435" i="2"/>
  <c r="K435" i="2" s="1"/>
  <c r="F436" i="2"/>
  <c r="K436" i="2" s="1"/>
  <c r="F437" i="2"/>
  <c r="K437" i="2" s="1"/>
  <c r="F438" i="2"/>
  <c r="K438" i="2" s="1"/>
  <c r="F439" i="2"/>
  <c r="K439" i="2" s="1"/>
  <c r="F440" i="2"/>
  <c r="K440" i="2" s="1"/>
  <c r="F441" i="2"/>
  <c r="K441" i="2" s="1"/>
  <c r="F442" i="2"/>
  <c r="K442" i="2" s="1"/>
  <c r="F443" i="2"/>
  <c r="K443" i="2" s="1"/>
  <c r="F444" i="2"/>
  <c r="K444" i="2" s="1"/>
  <c r="F445" i="2"/>
  <c r="K445" i="2" s="1"/>
  <c r="F446" i="2"/>
  <c r="K446" i="2" s="1"/>
  <c r="F447" i="2"/>
  <c r="K447" i="2" s="1"/>
  <c r="F448" i="2"/>
  <c r="K448" i="2" s="1"/>
  <c r="F449" i="2"/>
  <c r="K449" i="2" s="1"/>
  <c r="F450" i="2"/>
  <c r="K450" i="2" s="1"/>
  <c r="F451" i="2"/>
  <c r="K451" i="2" s="1"/>
  <c r="F452" i="2"/>
  <c r="K452" i="2" s="1"/>
  <c r="F453" i="2"/>
  <c r="K453" i="2" s="1"/>
  <c r="F454" i="2"/>
  <c r="K454" i="2" s="1"/>
  <c r="F455" i="2"/>
  <c r="K455" i="2" s="1"/>
  <c r="F456" i="2"/>
  <c r="K456" i="2" s="1"/>
  <c r="F457" i="2"/>
  <c r="K457" i="2" s="1"/>
  <c r="F458" i="2"/>
  <c r="K458" i="2" s="1"/>
  <c r="F459" i="2"/>
  <c r="K459" i="2" s="1"/>
  <c r="F460" i="2"/>
  <c r="K460" i="2" s="1"/>
  <c r="F461" i="2"/>
  <c r="K461" i="2" s="1"/>
  <c r="F462" i="2"/>
  <c r="K462" i="2" s="1"/>
  <c r="F463" i="2"/>
  <c r="K463" i="2" s="1"/>
  <c r="F464" i="2"/>
  <c r="K464" i="2" s="1"/>
  <c r="F465" i="2"/>
  <c r="K465" i="2" s="1"/>
  <c r="F466" i="2"/>
  <c r="K466" i="2" s="1"/>
  <c r="F467" i="2"/>
  <c r="K467" i="2" s="1"/>
  <c r="F468" i="2"/>
  <c r="K468" i="2" s="1"/>
  <c r="F469" i="2"/>
  <c r="K469" i="2" s="1"/>
  <c r="F470" i="2"/>
  <c r="K470" i="2" s="1"/>
  <c r="F471" i="2"/>
  <c r="K471" i="2" s="1"/>
  <c r="F472" i="2"/>
  <c r="K472" i="2" s="1"/>
  <c r="F473" i="2"/>
  <c r="K473" i="2" s="1"/>
  <c r="F474" i="2"/>
  <c r="K474" i="2" s="1"/>
  <c r="F475" i="2"/>
  <c r="K475" i="2" s="1"/>
  <c r="F476" i="2"/>
  <c r="K476" i="2" s="1"/>
  <c r="F477" i="2"/>
  <c r="K477" i="2" s="1"/>
  <c r="F478" i="2"/>
  <c r="K478" i="2" s="1"/>
  <c r="F479" i="2"/>
  <c r="K479" i="2" s="1"/>
  <c r="F480" i="2"/>
  <c r="K480" i="2" s="1"/>
  <c r="F481" i="2"/>
  <c r="K481" i="2" s="1"/>
  <c r="F482" i="2"/>
  <c r="K482" i="2" s="1"/>
  <c r="F483" i="2"/>
  <c r="K483" i="2" s="1"/>
  <c r="F484" i="2"/>
  <c r="K484" i="2" s="1"/>
  <c r="F485" i="2"/>
  <c r="K485" i="2" s="1"/>
  <c r="F486" i="2"/>
  <c r="K486" i="2" s="1"/>
  <c r="F487" i="2"/>
  <c r="K487" i="2" s="1"/>
  <c r="F488" i="2"/>
  <c r="K488" i="2" s="1"/>
  <c r="F489" i="2"/>
  <c r="K489" i="2" s="1"/>
  <c r="F490" i="2"/>
  <c r="K490" i="2" s="1"/>
  <c r="F491" i="2"/>
  <c r="K491" i="2" s="1"/>
  <c r="F492" i="2"/>
  <c r="K492" i="2" s="1"/>
  <c r="F493" i="2"/>
  <c r="K493" i="2" s="1"/>
  <c r="F494" i="2"/>
  <c r="K494" i="2" s="1"/>
  <c r="F495" i="2"/>
  <c r="K495" i="2" s="1"/>
  <c r="F496" i="2"/>
  <c r="K496" i="2" s="1"/>
  <c r="F497" i="2"/>
  <c r="K497" i="2" s="1"/>
  <c r="F498" i="2"/>
  <c r="K498" i="2" s="1"/>
  <c r="F499" i="2"/>
  <c r="K499" i="2" s="1"/>
  <c r="F500" i="2"/>
  <c r="K500" i="2" s="1"/>
  <c r="F501" i="2"/>
  <c r="K501" i="2" s="1"/>
  <c r="F502" i="2"/>
  <c r="K502" i="2" s="1"/>
  <c r="F503" i="2"/>
  <c r="K503" i="2" s="1"/>
  <c r="F504" i="2"/>
  <c r="K504" i="2" s="1"/>
  <c r="F505" i="2"/>
  <c r="K505" i="2" s="1"/>
  <c r="F506" i="2"/>
  <c r="K506" i="2" s="1"/>
  <c r="F507" i="2"/>
  <c r="K507" i="2" s="1"/>
  <c r="F508" i="2"/>
  <c r="K508" i="2" s="1"/>
  <c r="F509" i="2"/>
  <c r="K509" i="2" s="1"/>
  <c r="F510" i="2"/>
  <c r="K510" i="2" s="1"/>
  <c r="F511" i="2"/>
  <c r="K511" i="2" s="1"/>
  <c r="F512" i="2"/>
  <c r="K512" i="2" s="1"/>
  <c r="F513" i="2"/>
  <c r="K513" i="2" s="1"/>
  <c r="F514" i="2"/>
  <c r="K514" i="2" s="1"/>
  <c r="F515" i="2"/>
  <c r="K515" i="2" s="1"/>
  <c r="F516" i="2"/>
  <c r="K516" i="2" s="1"/>
  <c r="F517" i="2"/>
  <c r="K517" i="2" s="1"/>
  <c r="F518" i="2"/>
  <c r="K518" i="2" s="1"/>
  <c r="F519" i="2"/>
  <c r="K519" i="2" s="1"/>
  <c r="F520" i="2"/>
  <c r="K520" i="2" s="1"/>
  <c r="F521" i="2"/>
  <c r="K521" i="2" s="1"/>
  <c r="F522" i="2"/>
  <c r="K522" i="2" s="1"/>
  <c r="F523" i="2"/>
  <c r="K523" i="2" s="1"/>
  <c r="F524" i="2"/>
  <c r="K524" i="2" s="1"/>
  <c r="F525" i="2"/>
  <c r="K525" i="2" s="1"/>
  <c r="F526" i="2"/>
  <c r="K526" i="2" s="1"/>
  <c r="F527" i="2"/>
  <c r="K527" i="2" s="1"/>
  <c r="F528" i="2"/>
  <c r="K528" i="2" s="1"/>
  <c r="F529" i="2"/>
  <c r="K529" i="2" s="1"/>
  <c r="F530" i="2"/>
  <c r="K530" i="2" s="1"/>
  <c r="F531" i="2"/>
  <c r="K531" i="2" s="1"/>
  <c r="F532" i="2"/>
  <c r="K532" i="2" s="1"/>
  <c r="F533" i="2"/>
  <c r="K533" i="2" s="1"/>
  <c r="F534" i="2"/>
  <c r="K534" i="2" s="1"/>
  <c r="F535" i="2"/>
  <c r="K535" i="2" s="1"/>
  <c r="F536" i="2"/>
  <c r="K536" i="2" s="1"/>
  <c r="F537" i="2"/>
  <c r="K537" i="2" s="1"/>
  <c r="F538" i="2"/>
  <c r="K538" i="2" s="1"/>
  <c r="F539" i="2"/>
  <c r="K539" i="2" s="1"/>
  <c r="F540" i="2"/>
  <c r="K540" i="2" s="1"/>
  <c r="F541" i="2"/>
  <c r="K541" i="2" s="1"/>
  <c r="F542" i="2"/>
  <c r="K542" i="2" s="1"/>
  <c r="F543" i="2"/>
  <c r="K543" i="2" s="1"/>
  <c r="F544" i="2"/>
  <c r="K544" i="2" s="1"/>
  <c r="F545" i="2"/>
  <c r="K545" i="2" s="1"/>
  <c r="F546" i="2"/>
  <c r="K546" i="2" s="1"/>
  <c r="F547" i="2"/>
  <c r="K547" i="2" s="1"/>
  <c r="F548" i="2"/>
  <c r="K548" i="2" s="1"/>
  <c r="F549" i="2"/>
  <c r="K549" i="2" s="1"/>
  <c r="F550" i="2"/>
  <c r="K550" i="2" s="1"/>
  <c r="F551" i="2"/>
  <c r="K551" i="2" s="1"/>
  <c r="F552" i="2"/>
  <c r="K552" i="2" s="1"/>
  <c r="F553" i="2"/>
  <c r="K553" i="2" s="1"/>
  <c r="F554" i="2"/>
  <c r="K554" i="2" s="1"/>
  <c r="F555" i="2"/>
  <c r="K555" i="2" s="1"/>
  <c r="F556" i="2"/>
  <c r="K556" i="2" s="1"/>
  <c r="F557" i="2"/>
  <c r="K557" i="2" s="1"/>
  <c r="F558" i="2"/>
  <c r="K558" i="2" s="1"/>
  <c r="F559" i="2"/>
  <c r="K559" i="2" s="1"/>
  <c r="F560" i="2"/>
  <c r="K560" i="2" s="1"/>
  <c r="F561" i="2"/>
  <c r="K561" i="2" s="1"/>
  <c r="F562" i="2"/>
  <c r="K562" i="2" s="1"/>
  <c r="F563" i="2"/>
  <c r="K563" i="2" s="1"/>
  <c r="F564" i="2"/>
  <c r="K564" i="2" s="1"/>
  <c r="F565" i="2"/>
  <c r="K565" i="2" s="1"/>
  <c r="F566" i="2"/>
  <c r="K566" i="2" s="1"/>
  <c r="F567" i="2"/>
  <c r="K567" i="2" s="1"/>
  <c r="F568" i="2"/>
  <c r="K568" i="2" s="1"/>
  <c r="F569" i="2"/>
  <c r="K569" i="2" s="1"/>
  <c r="F570" i="2"/>
  <c r="K570" i="2" s="1"/>
  <c r="F571" i="2"/>
  <c r="K571" i="2" s="1"/>
  <c r="F572" i="2"/>
  <c r="K572" i="2" s="1"/>
  <c r="F573" i="2"/>
  <c r="K573" i="2" s="1"/>
  <c r="F574" i="2"/>
  <c r="K574" i="2" s="1"/>
  <c r="F575" i="2"/>
  <c r="K575" i="2" s="1"/>
  <c r="F576" i="2"/>
  <c r="K576" i="2" s="1"/>
  <c r="F577" i="2"/>
  <c r="K577" i="2" s="1"/>
  <c r="F578" i="2"/>
  <c r="K578" i="2" s="1"/>
  <c r="F579" i="2"/>
  <c r="K579" i="2" s="1"/>
  <c r="F580" i="2"/>
  <c r="K580" i="2" s="1"/>
  <c r="F581" i="2"/>
  <c r="K581" i="2" s="1"/>
  <c r="F582" i="2"/>
  <c r="K582" i="2" s="1"/>
  <c r="F583" i="2"/>
  <c r="K583" i="2" s="1"/>
  <c r="F584" i="2"/>
  <c r="K584" i="2" s="1"/>
  <c r="F585" i="2"/>
  <c r="K585" i="2" s="1"/>
  <c r="F586" i="2"/>
  <c r="K586" i="2" s="1"/>
  <c r="F587" i="2"/>
  <c r="K587" i="2" s="1"/>
  <c r="F588" i="2"/>
  <c r="K588" i="2" s="1"/>
  <c r="F589" i="2"/>
  <c r="K589" i="2" s="1"/>
  <c r="F590" i="2"/>
  <c r="K590" i="2" s="1"/>
  <c r="F591" i="2"/>
  <c r="K591" i="2" s="1"/>
  <c r="F592" i="2"/>
  <c r="K592" i="2" s="1"/>
  <c r="F593" i="2"/>
  <c r="K593" i="2" s="1"/>
  <c r="F594" i="2"/>
  <c r="K594" i="2" s="1"/>
  <c r="F595" i="2"/>
  <c r="K595" i="2" s="1"/>
  <c r="F596" i="2"/>
  <c r="K596" i="2" s="1"/>
  <c r="F597" i="2"/>
  <c r="K597" i="2" s="1"/>
  <c r="F598" i="2"/>
  <c r="K598" i="2" s="1"/>
  <c r="F599" i="2"/>
  <c r="K599" i="2" s="1"/>
  <c r="F600" i="2"/>
  <c r="K600" i="2" s="1"/>
  <c r="F601" i="2"/>
  <c r="K601" i="2" s="1"/>
  <c r="F602" i="2"/>
  <c r="K602" i="2" s="1"/>
  <c r="F603" i="2"/>
  <c r="K603" i="2" s="1"/>
  <c r="F604" i="2"/>
  <c r="K604" i="2" s="1"/>
  <c r="F605" i="2"/>
  <c r="K605" i="2" s="1"/>
  <c r="F606" i="2"/>
  <c r="K606" i="2" s="1"/>
  <c r="F607" i="2"/>
  <c r="K607" i="2" s="1"/>
  <c r="F608" i="2"/>
  <c r="K608" i="2" s="1"/>
  <c r="F609" i="2"/>
  <c r="K609" i="2" s="1"/>
  <c r="F610" i="2"/>
  <c r="K610" i="2" s="1"/>
  <c r="F611" i="2"/>
  <c r="K611" i="2" s="1"/>
  <c r="F612" i="2"/>
  <c r="K612" i="2" s="1"/>
  <c r="F613" i="2"/>
  <c r="K613" i="2" s="1"/>
  <c r="F614" i="2"/>
  <c r="K614" i="2" s="1"/>
  <c r="F615" i="2"/>
  <c r="K615" i="2" s="1"/>
  <c r="F616" i="2"/>
  <c r="K616" i="2" s="1"/>
  <c r="F617" i="2"/>
  <c r="K617" i="2" s="1"/>
  <c r="F618" i="2"/>
  <c r="K618" i="2" s="1"/>
  <c r="F619" i="2"/>
  <c r="K619" i="2" s="1"/>
  <c r="F620" i="2"/>
  <c r="K620" i="2" s="1"/>
  <c r="F621" i="2"/>
  <c r="K621" i="2" s="1"/>
  <c r="F622" i="2"/>
  <c r="K622" i="2" s="1"/>
  <c r="F623" i="2"/>
  <c r="K623" i="2" s="1"/>
  <c r="F624" i="2"/>
  <c r="K624" i="2" s="1"/>
  <c r="F625" i="2"/>
  <c r="K625" i="2" s="1"/>
  <c r="F626" i="2"/>
  <c r="K626" i="2" s="1"/>
  <c r="F627" i="2"/>
  <c r="K627" i="2" s="1"/>
  <c r="F628" i="2"/>
  <c r="K628" i="2" s="1"/>
  <c r="F629" i="2"/>
  <c r="K629" i="2" s="1"/>
  <c r="F630" i="2"/>
  <c r="K630" i="2" s="1"/>
  <c r="F631" i="2"/>
  <c r="K631" i="2" s="1"/>
  <c r="F632" i="2"/>
  <c r="K632" i="2" s="1"/>
  <c r="F633" i="2"/>
  <c r="K633" i="2" s="1"/>
  <c r="F634" i="2"/>
  <c r="K634" i="2" s="1"/>
  <c r="F635" i="2"/>
  <c r="K635" i="2" s="1"/>
  <c r="F636" i="2"/>
  <c r="K636" i="2" s="1"/>
  <c r="F637" i="2"/>
  <c r="K637" i="2" s="1"/>
  <c r="F638" i="2"/>
  <c r="K638" i="2" s="1"/>
  <c r="F639" i="2"/>
  <c r="K639" i="2" s="1"/>
  <c r="F640" i="2"/>
  <c r="K640" i="2" s="1"/>
  <c r="F641" i="2"/>
  <c r="K641" i="2" s="1"/>
  <c r="F642" i="2"/>
  <c r="K642" i="2" s="1"/>
  <c r="F643" i="2"/>
  <c r="K643" i="2" s="1"/>
  <c r="F644" i="2"/>
  <c r="K644" i="2" s="1"/>
  <c r="F645" i="2"/>
  <c r="K645" i="2" s="1"/>
  <c r="F646" i="2"/>
  <c r="K646" i="2" s="1"/>
  <c r="F647" i="2"/>
  <c r="K647" i="2" s="1"/>
  <c r="F648" i="2"/>
  <c r="K648" i="2" s="1"/>
  <c r="F649" i="2"/>
  <c r="K649" i="2" s="1"/>
  <c r="F650" i="2"/>
  <c r="K650" i="2" s="1"/>
  <c r="F651" i="2"/>
  <c r="K651" i="2" s="1"/>
  <c r="F652" i="2"/>
  <c r="K652" i="2" s="1"/>
  <c r="F653" i="2"/>
  <c r="K653" i="2" s="1"/>
  <c r="F654" i="2"/>
  <c r="K654" i="2" s="1"/>
  <c r="F655" i="2"/>
  <c r="K655" i="2" s="1"/>
  <c r="F656" i="2"/>
  <c r="K656" i="2" s="1"/>
  <c r="F657" i="2"/>
  <c r="K657" i="2" s="1"/>
  <c r="F658" i="2"/>
  <c r="K658" i="2" s="1"/>
  <c r="F659" i="2"/>
  <c r="K659" i="2" s="1"/>
  <c r="F660" i="2"/>
  <c r="K660" i="2" s="1"/>
  <c r="F661" i="2"/>
  <c r="K661" i="2" s="1"/>
  <c r="F662" i="2"/>
  <c r="K662" i="2" s="1"/>
  <c r="F663" i="2"/>
  <c r="K663" i="2" s="1"/>
  <c r="F664" i="2"/>
  <c r="K664" i="2" s="1"/>
  <c r="F665" i="2"/>
  <c r="K665" i="2" s="1"/>
  <c r="F666" i="2"/>
  <c r="K666" i="2" s="1"/>
  <c r="F667" i="2"/>
  <c r="K667" i="2" s="1"/>
  <c r="F668" i="2"/>
  <c r="K668" i="2" s="1"/>
  <c r="F669" i="2"/>
  <c r="K669" i="2" s="1"/>
  <c r="F670" i="2"/>
  <c r="K670" i="2" s="1"/>
  <c r="F671" i="2"/>
  <c r="K671" i="2" s="1"/>
  <c r="F672" i="2"/>
  <c r="K672" i="2" s="1"/>
  <c r="F673" i="2"/>
  <c r="K673" i="2" s="1"/>
  <c r="F674" i="2"/>
  <c r="K674" i="2" s="1"/>
  <c r="F675" i="2"/>
  <c r="K675" i="2" s="1"/>
  <c r="F676" i="2"/>
  <c r="K676" i="2" s="1"/>
  <c r="F677" i="2"/>
  <c r="K677" i="2" s="1"/>
  <c r="F678" i="2"/>
  <c r="K678" i="2" s="1"/>
  <c r="F679" i="2"/>
  <c r="K679" i="2" s="1"/>
  <c r="F680" i="2"/>
  <c r="K680" i="2" s="1"/>
  <c r="F681" i="2"/>
  <c r="K681" i="2" s="1"/>
  <c r="F682" i="2"/>
  <c r="K682" i="2" s="1"/>
  <c r="F683" i="2"/>
  <c r="K683" i="2" s="1"/>
  <c r="F684" i="2"/>
  <c r="K684" i="2" s="1"/>
  <c r="F685" i="2"/>
  <c r="K685" i="2" s="1"/>
  <c r="F686" i="2"/>
  <c r="K686" i="2" s="1"/>
  <c r="F687" i="2"/>
  <c r="K687" i="2" s="1"/>
  <c r="F688" i="2"/>
  <c r="K688" i="2" s="1"/>
  <c r="F689" i="2"/>
  <c r="K689" i="2" s="1"/>
  <c r="F690" i="2"/>
  <c r="K690" i="2" s="1"/>
  <c r="F691" i="2"/>
  <c r="K691" i="2" s="1"/>
  <c r="F692" i="2"/>
  <c r="K692" i="2" s="1"/>
  <c r="F693" i="2"/>
  <c r="K693" i="2" s="1"/>
  <c r="F694" i="2"/>
  <c r="K694" i="2" s="1"/>
  <c r="F695" i="2"/>
  <c r="K695" i="2" s="1"/>
  <c r="F696" i="2"/>
  <c r="K696" i="2" s="1"/>
  <c r="F697" i="2"/>
  <c r="K697" i="2" s="1"/>
  <c r="F698" i="2"/>
  <c r="K698" i="2" s="1"/>
  <c r="F699" i="2"/>
  <c r="K699" i="2" s="1"/>
  <c r="F700" i="2"/>
  <c r="K700" i="2" s="1"/>
  <c r="F701" i="2"/>
  <c r="K701" i="2" s="1"/>
  <c r="F702" i="2"/>
  <c r="K702" i="2" s="1"/>
  <c r="F703" i="2"/>
  <c r="K703" i="2" s="1"/>
  <c r="F704" i="2"/>
  <c r="K704" i="2" s="1"/>
  <c r="F705" i="2"/>
  <c r="K705" i="2" s="1"/>
  <c r="F706" i="2"/>
  <c r="K706" i="2" s="1"/>
  <c r="F707" i="2"/>
  <c r="K707" i="2" s="1"/>
  <c r="F708" i="2"/>
  <c r="K708" i="2" s="1"/>
  <c r="F709" i="2"/>
  <c r="K709" i="2" s="1"/>
  <c r="F710" i="2"/>
  <c r="K710" i="2" s="1"/>
  <c r="F711" i="2"/>
  <c r="K711" i="2" s="1"/>
  <c r="F712" i="2"/>
  <c r="K712" i="2" s="1"/>
  <c r="F713" i="2"/>
  <c r="K713" i="2" s="1"/>
  <c r="F714" i="2"/>
  <c r="K714" i="2" s="1"/>
  <c r="F715" i="2"/>
  <c r="K715" i="2" s="1"/>
  <c r="F716" i="2"/>
  <c r="K716" i="2" s="1"/>
  <c r="F717" i="2"/>
  <c r="K717" i="2" s="1"/>
  <c r="F718" i="2"/>
  <c r="K718" i="2" s="1"/>
  <c r="F719" i="2"/>
  <c r="K719" i="2" s="1"/>
  <c r="F720" i="2"/>
  <c r="K720" i="2" s="1"/>
  <c r="F721" i="2"/>
  <c r="K721" i="2" s="1"/>
  <c r="F722" i="2"/>
  <c r="K722" i="2" s="1"/>
  <c r="F723" i="2"/>
  <c r="K723" i="2" s="1"/>
  <c r="F724" i="2"/>
  <c r="K724" i="2" s="1"/>
  <c r="F725" i="2"/>
  <c r="K725" i="2" s="1"/>
  <c r="F726" i="2"/>
  <c r="K726" i="2" s="1"/>
  <c r="F727" i="2"/>
  <c r="K727" i="2" s="1"/>
  <c r="F728" i="2"/>
  <c r="K728" i="2" s="1"/>
  <c r="F729" i="2"/>
  <c r="K729" i="2" s="1"/>
  <c r="F730" i="2"/>
  <c r="K730" i="2" s="1"/>
  <c r="F731" i="2"/>
  <c r="K731" i="2" s="1"/>
  <c r="F732" i="2"/>
  <c r="K732" i="2" s="1"/>
  <c r="F733" i="2"/>
  <c r="K733" i="2" s="1"/>
  <c r="F734" i="2"/>
  <c r="K734" i="2" s="1"/>
  <c r="F735" i="2"/>
  <c r="K735" i="2" s="1"/>
  <c r="F736" i="2"/>
  <c r="K736" i="2" s="1"/>
  <c r="F737" i="2"/>
  <c r="K737" i="2" s="1"/>
  <c r="F738" i="2"/>
  <c r="K738" i="2" s="1"/>
  <c r="F739" i="2"/>
  <c r="K739" i="2" s="1"/>
  <c r="F740" i="2"/>
  <c r="K740" i="2" s="1"/>
  <c r="F741" i="2"/>
  <c r="K741" i="2" s="1"/>
  <c r="F742" i="2"/>
  <c r="K742" i="2" s="1"/>
  <c r="F743" i="2"/>
  <c r="K743" i="2" s="1"/>
  <c r="F744" i="2"/>
  <c r="K744" i="2" s="1"/>
  <c r="F745" i="2"/>
  <c r="K745" i="2" s="1"/>
  <c r="F746" i="2"/>
  <c r="K746" i="2" s="1"/>
  <c r="F747" i="2"/>
  <c r="K747" i="2" s="1"/>
  <c r="F748" i="2"/>
  <c r="K748" i="2" s="1"/>
  <c r="F749" i="2"/>
  <c r="K749" i="2" s="1"/>
  <c r="F750" i="2"/>
  <c r="K750" i="2" s="1"/>
  <c r="F751" i="2"/>
  <c r="K751" i="2" s="1"/>
  <c r="F752" i="2"/>
  <c r="K752" i="2" s="1"/>
  <c r="F753" i="2"/>
  <c r="K753" i="2" s="1"/>
  <c r="F754" i="2"/>
  <c r="K754" i="2" s="1"/>
  <c r="F755" i="2"/>
  <c r="K755" i="2" s="1"/>
  <c r="F756" i="2"/>
  <c r="K756" i="2" s="1"/>
  <c r="F757" i="2"/>
  <c r="K757" i="2" s="1"/>
  <c r="F758" i="2"/>
  <c r="K758" i="2" s="1"/>
  <c r="F759" i="2"/>
  <c r="K759" i="2" s="1"/>
  <c r="F760" i="2"/>
  <c r="K760" i="2" s="1"/>
  <c r="F761" i="2"/>
  <c r="K761" i="2" s="1"/>
  <c r="F762" i="2"/>
  <c r="K762" i="2" s="1"/>
  <c r="F763" i="2"/>
  <c r="K763" i="2" s="1"/>
  <c r="F764" i="2"/>
  <c r="K764" i="2" s="1"/>
  <c r="F765" i="2"/>
  <c r="K765" i="2" s="1"/>
  <c r="F766" i="2"/>
  <c r="K766" i="2" s="1"/>
  <c r="F767" i="2"/>
  <c r="K767" i="2" s="1"/>
  <c r="F768" i="2"/>
  <c r="K768" i="2" s="1"/>
  <c r="F769" i="2"/>
  <c r="K769" i="2" s="1"/>
  <c r="F770" i="2"/>
  <c r="K770" i="2" s="1"/>
  <c r="F771" i="2"/>
  <c r="K771" i="2" s="1"/>
  <c r="F772" i="2"/>
  <c r="K772" i="2" s="1"/>
  <c r="F773" i="2"/>
  <c r="K773" i="2" s="1"/>
  <c r="F774" i="2"/>
  <c r="K774" i="2" s="1"/>
  <c r="F775" i="2"/>
  <c r="K775" i="2" s="1"/>
  <c r="F776" i="2"/>
  <c r="K776" i="2" s="1"/>
  <c r="F777" i="2"/>
  <c r="K777" i="2" s="1"/>
  <c r="F778" i="2"/>
  <c r="K778" i="2" s="1"/>
  <c r="F779" i="2"/>
  <c r="K779" i="2" s="1"/>
  <c r="F780" i="2"/>
  <c r="K780" i="2" s="1"/>
  <c r="F781" i="2"/>
  <c r="K781" i="2" s="1"/>
  <c r="F782" i="2"/>
  <c r="K782" i="2" s="1"/>
  <c r="F783" i="2"/>
  <c r="K783" i="2" s="1"/>
  <c r="F784" i="2"/>
  <c r="K784" i="2" s="1"/>
  <c r="F785" i="2"/>
  <c r="K785" i="2" s="1"/>
  <c r="F786" i="2"/>
  <c r="K786" i="2" s="1"/>
  <c r="F787" i="2"/>
  <c r="K787" i="2" s="1"/>
  <c r="F788" i="2"/>
  <c r="K788" i="2" s="1"/>
  <c r="F789" i="2"/>
  <c r="K789" i="2" s="1"/>
  <c r="F790" i="2"/>
  <c r="K790" i="2" s="1"/>
  <c r="F791" i="2"/>
  <c r="K791" i="2" s="1"/>
  <c r="F792" i="2"/>
  <c r="K792" i="2" s="1"/>
  <c r="F793" i="2"/>
  <c r="K793" i="2" s="1"/>
  <c r="F794" i="2"/>
  <c r="K794" i="2" s="1"/>
  <c r="F795" i="2"/>
  <c r="K795" i="2" s="1"/>
  <c r="F796" i="2"/>
  <c r="K796" i="2" s="1"/>
  <c r="F797" i="2"/>
  <c r="K797" i="2" s="1"/>
  <c r="F798" i="2"/>
  <c r="K798" i="2" s="1"/>
  <c r="F799" i="2"/>
  <c r="K799" i="2" s="1"/>
  <c r="F800" i="2"/>
  <c r="K800" i="2" s="1"/>
  <c r="F801" i="2"/>
  <c r="K801" i="2" s="1"/>
  <c r="F802" i="2"/>
  <c r="K802" i="2" s="1"/>
  <c r="F803" i="2"/>
  <c r="K803" i="2" s="1"/>
  <c r="F804" i="2"/>
  <c r="K804" i="2" s="1"/>
  <c r="F805" i="2"/>
  <c r="K805" i="2" s="1"/>
  <c r="F806" i="2"/>
  <c r="K806" i="2" s="1"/>
  <c r="F807" i="2"/>
  <c r="K807" i="2" s="1"/>
  <c r="F808" i="2"/>
  <c r="K808" i="2" s="1"/>
  <c r="F809" i="2"/>
  <c r="K809" i="2" s="1"/>
  <c r="F810" i="2"/>
  <c r="K810" i="2" s="1"/>
  <c r="F811" i="2"/>
  <c r="K811" i="2" s="1"/>
  <c r="F812" i="2"/>
  <c r="K812" i="2" s="1"/>
  <c r="F813" i="2"/>
  <c r="K813" i="2" s="1"/>
  <c r="F814" i="2"/>
  <c r="K814" i="2" s="1"/>
  <c r="F815" i="2"/>
  <c r="K815" i="2" s="1"/>
  <c r="F816" i="2"/>
  <c r="K816" i="2" s="1"/>
  <c r="F817" i="2"/>
  <c r="K817" i="2" s="1"/>
  <c r="F818" i="2"/>
  <c r="K818" i="2" s="1"/>
  <c r="F819" i="2"/>
  <c r="K819" i="2" s="1"/>
  <c r="F820" i="2"/>
  <c r="K820" i="2" s="1"/>
  <c r="F821" i="2"/>
  <c r="K821" i="2" s="1"/>
  <c r="F822" i="2"/>
  <c r="K822" i="2" s="1"/>
  <c r="F823" i="2"/>
  <c r="K823" i="2" s="1"/>
  <c r="F824" i="2"/>
  <c r="K824" i="2" s="1"/>
  <c r="F825" i="2"/>
  <c r="K825" i="2" s="1"/>
  <c r="F826" i="2"/>
  <c r="K826" i="2" s="1"/>
  <c r="F827" i="2"/>
  <c r="K827" i="2" s="1"/>
  <c r="F828" i="2"/>
  <c r="K828" i="2" s="1"/>
  <c r="F829" i="2"/>
  <c r="K829" i="2" s="1"/>
  <c r="F830" i="2"/>
  <c r="K830" i="2" s="1"/>
  <c r="F831" i="2"/>
  <c r="K831" i="2" s="1"/>
  <c r="F832" i="2"/>
  <c r="K832" i="2" s="1"/>
  <c r="F833" i="2"/>
  <c r="K833" i="2" s="1"/>
  <c r="F834" i="2"/>
  <c r="K834" i="2" s="1"/>
  <c r="F835" i="2"/>
  <c r="K835" i="2" s="1"/>
  <c r="F836" i="2"/>
  <c r="K836" i="2" s="1"/>
  <c r="F837" i="2"/>
  <c r="K837" i="2" s="1"/>
  <c r="F838" i="2"/>
  <c r="K838" i="2" s="1"/>
  <c r="F839" i="2"/>
  <c r="K839" i="2" s="1"/>
  <c r="F840" i="2"/>
  <c r="K840" i="2" s="1"/>
  <c r="F841" i="2"/>
  <c r="K841" i="2" s="1"/>
  <c r="F842" i="2"/>
  <c r="K842" i="2" s="1"/>
  <c r="F843" i="2"/>
  <c r="K843" i="2" s="1"/>
  <c r="F844" i="2"/>
  <c r="K844" i="2" s="1"/>
  <c r="F845" i="2"/>
  <c r="K845" i="2" s="1"/>
  <c r="F846" i="2"/>
  <c r="K846" i="2" s="1"/>
  <c r="F847" i="2"/>
  <c r="K847" i="2" s="1"/>
  <c r="F848" i="2"/>
  <c r="K848" i="2" s="1"/>
  <c r="F849" i="2"/>
  <c r="K849" i="2" s="1"/>
  <c r="F850" i="2"/>
  <c r="K850" i="2" s="1"/>
  <c r="F851" i="2"/>
  <c r="K851" i="2" s="1"/>
  <c r="F852" i="2"/>
  <c r="K852" i="2" s="1"/>
  <c r="F853" i="2"/>
  <c r="K853" i="2" s="1"/>
  <c r="F854" i="2"/>
  <c r="K854" i="2" s="1"/>
  <c r="F855" i="2"/>
  <c r="K855" i="2" s="1"/>
  <c r="F856" i="2"/>
  <c r="K856" i="2" s="1"/>
  <c r="F857" i="2"/>
  <c r="K857" i="2" s="1"/>
  <c r="F858" i="2"/>
  <c r="K858" i="2" s="1"/>
  <c r="F859" i="2"/>
  <c r="K859" i="2" s="1"/>
  <c r="F860" i="2"/>
  <c r="K860" i="2" s="1"/>
  <c r="F861" i="2"/>
  <c r="K861" i="2" s="1"/>
  <c r="F862" i="2"/>
  <c r="K862" i="2" s="1"/>
  <c r="F863" i="2"/>
  <c r="K863" i="2" s="1"/>
  <c r="F864" i="2"/>
  <c r="K864" i="2" s="1"/>
  <c r="F865" i="2"/>
  <c r="K865" i="2" s="1"/>
  <c r="F866" i="2"/>
  <c r="K866" i="2" s="1"/>
  <c r="F867" i="2"/>
  <c r="K867" i="2" s="1"/>
  <c r="F868" i="2"/>
  <c r="K868" i="2" s="1"/>
  <c r="F869" i="2"/>
  <c r="K869" i="2" s="1"/>
  <c r="F870" i="2"/>
  <c r="K870" i="2" s="1"/>
  <c r="F871" i="2"/>
  <c r="K871" i="2" s="1"/>
  <c r="F872" i="2"/>
  <c r="K872" i="2" s="1"/>
  <c r="F873" i="2"/>
  <c r="K873" i="2" s="1"/>
  <c r="F874" i="2"/>
  <c r="K874" i="2" s="1"/>
  <c r="F875" i="2"/>
  <c r="K875" i="2" s="1"/>
  <c r="F876" i="2"/>
  <c r="K876" i="2" s="1"/>
  <c r="F877" i="2"/>
  <c r="K877" i="2" s="1"/>
  <c r="F878" i="2"/>
  <c r="K878" i="2" s="1"/>
  <c r="F879" i="2"/>
  <c r="K879" i="2" s="1"/>
  <c r="F880" i="2"/>
  <c r="K880" i="2" s="1"/>
  <c r="F881" i="2"/>
  <c r="K881" i="2" s="1"/>
  <c r="F882" i="2"/>
  <c r="K882" i="2" s="1"/>
  <c r="F883" i="2"/>
  <c r="K883" i="2" s="1"/>
  <c r="F884" i="2"/>
  <c r="K884" i="2" s="1"/>
  <c r="F885" i="2"/>
  <c r="K885" i="2" s="1"/>
  <c r="F886" i="2"/>
  <c r="K886" i="2" s="1"/>
  <c r="F887" i="2"/>
  <c r="K887" i="2" s="1"/>
  <c r="F888" i="2"/>
  <c r="K888" i="2" s="1"/>
  <c r="F889" i="2"/>
  <c r="K889" i="2" s="1"/>
  <c r="F890" i="2"/>
  <c r="K890" i="2" s="1"/>
  <c r="F891" i="2"/>
  <c r="K891" i="2" s="1"/>
  <c r="F892" i="2"/>
  <c r="K892" i="2" s="1"/>
  <c r="F893" i="2"/>
  <c r="K893" i="2" s="1"/>
  <c r="F894" i="2"/>
  <c r="K894" i="2" s="1"/>
  <c r="F895" i="2"/>
  <c r="K895" i="2" s="1"/>
  <c r="F896" i="2"/>
  <c r="K896" i="2" s="1"/>
  <c r="F897" i="2"/>
  <c r="K897" i="2" s="1"/>
  <c r="F898" i="2"/>
  <c r="K898" i="2" s="1"/>
  <c r="F899" i="2"/>
  <c r="K899" i="2" s="1"/>
  <c r="F900" i="2"/>
  <c r="K900" i="2" s="1"/>
  <c r="F901" i="2"/>
  <c r="K901" i="2" s="1"/>
  <c r="F902" i="2"/>
  <c r="K902" i="2" s="1"/>
  <c r="F903" i="2"/>
  <c r="K903" i="2" s="1"/>
  <c r="F904" i="2"/>
  <c r="K904" i="2" s="1"/>
  <c r="F905" i="2"/>
  <c r="K905" i="2" s="1"/>
  <c r="F906" i="2"/>
  <c r="K906" i="2" s="1"/>
  <c r="F907" i="2"/>
  <c r="K907" i="2" s="1"/>
  <c r="F908" i="2"/>
  <c r="K908" i="2" s="1"/>
  <c r="F909" i="2"/>
  <c r="K909" i="2" s="1"/>
  <c r="F910" i="2"/>
  <c r="K910" i="2" s="1"/>
  <c r="F911" i="2"/>
  <c r="K911" i="2" s="1"/>
  <c r="F912" i="2"/>
  <c r="K912" i="2" s="1"/>
  <c r="F913" i="2"/>
  <c r="K913" i="2" s="1"/>
  <c r="F914" i="2"/>
  <c r="K914" i="2" s="1"/>
  <c r="F915" i="2"/>
  <c r="K915" i="2" s="1"/>
  <c r="F916" i="2"/>
  <c r="K916" i="2" s="1"/>
  <c r="F917" i="2"/>
  <c r="K917" i="2" s="1"/>
  <c r="F918" i="2"/>
  <c r="K918" i="2" s="1"/>
  <c r="F919" i="2"/>
  <c r="K919" i="2" s="1"/>
  <c r="F920" i="2"/>
  <c r="K920" i="2" s="1"/>
  <c r="F921" i="2"/>
  <c r="K921" i="2" s="1"/>
  <c r="F922" i="2"/>
  <c r="K922" i="2" s="1"/>
  <c r="F923" i="2"/>
  <c r="K923" i="2" s="1"/>
  <c r="F924" i="2"/>
  <c r="K924" i="2" s="1"/>
  <c r="F925" i="2"/>
  <c r="K925" i="2" s="1"/>
  <c r="F926" i="2"/>
  <c r="K926" i="2" s="1"/>
  <c r="F927" i="2"/>
  <c r="K927" i="2" s="1"/>
  <c r="F928" i="2"/>
  <c r="K928" i="2" s="1"/>
  <c r="F929" i="2"/>
  <c r="K929" i="2" s="1"/>
  <c r="F930" i="2"/>
  <c r="K930" i="2" s="1"/>
  <c r="F931" i="2"/>
  <c r="K931" i="2" s="1"/>
  <c r="F932" i="2"/>
  <c r="K932" i="2" s="1"/>
  <c r="F933" i="2"/>
  <c r="K933" i="2" s="1"/>
  <c r="F934" i="2"/>
  <c r="K934" i="2" s="1"/>
  <c r="F935" i="2"/>
  <c r="K935" i="2" s="1"/>
  <c r="F936" i="2"/>
  <c r="K936" i="2" s="1"/>
  <c r="F937" i="2"/>
  <c r="K937" i="2" s="1"/>
  <c r="F938" i="2"/>
  <c r="K938" i="2" s="1"/>
  <c r="F939" i="2"/>
  <c r="K939" i="2" s="1"/>
  <c r="F940" i="2"/>
  <c r="K940" i="2" s="1"/>
  <c r="F941" i="2"/>
  <c r="K941" i="2" s="1"/>
  <c r="F942" i="2"/>
  <c r="K942" i="2" s="1"/>
  <c r="F943" i="2"/>
  <c r="K943" i="2" s="1"/>
  <c r="F944" i="2"/>
  <c r="K944" i="2" s="1"/>
  <c r="F945" i="2"/>
  <c r="K945" i="2" s="1"/>
  <c r="F946" i="2"/>
  <c r="K946" i="2" s="1"/>
  <c r="F947" i="2"/>
  <c r="K947" i="2" s="1"/>
  <c r="F948" i="2"/>
  <c r="K948" i="2" s="1"/>
  <c r="F949" i="2"/>
  <c r="K949" i="2" s="1"/>
  <c r="F950" i="2"/>
  <c r="K950" i="2" s="1"/>
  <c r="F951" i="2"/>
  <c r="K951" i="2" s="1"/>
  <c r="F952" i="2"/>
  <c r="K952" i="2" s="1"/>
  <c r="F953" i="2"/>
  <c r="K953" i="2" s="1"/>
  <c r="F954" i="2"/>
  <c r="K954" i="2" s="1"/>
  <c r="F955" i="2"/>
  <c r="K955" i="2" s="1"/>
  <c r="F956" i="2"/>
  <c r="K956" i="2" s="1"/>
  <c r="F957" i="2"/>
  <c r="K957" i="2" s="1"/>
  <c r="F958" i="2"/>
  <c r="K958" i="2" s="1"/>
  <c r="F959" i="2"/>
  <c r="K959" i="2" s="1"/>
  <c r="F960" i="2"/>
  <c r="K960" i="2" s="1"/>
  <c r="F961" i="2"/>
  <c r="K961" i="2" s="1"/>
  <c r="F962" i="2"/>
  <c r="K962" i="2" s="1"/>
  <c r="F963" i="2"/>
  <c r="K963" i="2" s="1"/>
  <c r="F964" i="2"/>
  <c r="K964" i="2" s="1"/>
  <c r="F965" i="2"/>
  <c r="K965" i="2" s="1"/>
  <c r="F966" i="2"/>
  <c r="K966" i="2" s="1"/>
  <c r="F967" i="2"/>
  <c r="K967" i="2" s="1"/>
  <c r="F968" i="2"/>
  <c r="K968" i="2" s="1"/>
  <c r="F969" i="2"/>
  <c r="K969" i="2" s="1"/>
  <c r="F970" i="2"/>
  <c r="K970" i="2" s="1"/>
  <c r="F971" i="2"/>
  <c r="K971" i="2" s="1"/>
  <c r="F972" i="2"/>
  <c r="K972" i="2" s="1"/>
  <c r="F973" i="2"/>
  <c r="K973" i="2" s="1"/>
  <c r="F974" i="2"/>
  <c r="K974" i="2" s="1"/>
  <c r="F975" i="2"/>
  <c r="K975" i="2" s="1"/>
  <c r="F976" i="2"/>
  <c r="K976" i="2" s="1"/>
  <c r="F977" i="2"/>
  <c r="K977" i="2" s="1"/>
  <c r="F978" i="2"/>
  <c r="K978" i="2" s="1"/>
  <c r="F979" i="2"/>
  <c r="K979" i="2" s="1"/>
  <c r="F980" i="2"/>
  <c r="K980" i="2" s="1"/>
  <c r="F981" i="2"/>
  <c r="K981" i="2" s="1"/>
  <c r="F982" i="2"/>
  <c r="K982" i="2" s="1"/>
  <c r="F983" i="2"/>
  <c r="K983" i="2" s="1"/>
  <c r="F984" i="2"/>
  <c r="K984" i="2" s="1"/>
  <c r="F985" i="2"/>
  <c r="K985" i="2" s="1"/>
  <c r="F986" i="2"/>
  <c r="K986" i="2" s="1"/>
  <c r="F987" i="2"/>
  <c r="K987" i="2" s="1"/>
  <c r="F988" i="2"/>
  <c r="K988" i="2" s="1"/>
  <c r="F989" i="2"/>
  <c r="K989" i="2" s="1"/>
  <c r="F990" i="2"/>
  <c r="K990" i="2" s="1"/>
  <c r="F991" i="2"/>
  <c r="K991" i="2" s="1"/>
  <c r="F992" i="2"/>
  <c r="K992" i="2" s="1"/>
  <c r="F993" i="2"/>
  <c r="K993" i="2" s="1"/>
  <c r="F994" i="2"/>
  <c r="K994" i="2" s="1"/>
  <c r="F995" i="2"/>
  <c r="K995" i="2" s="1"/>
  <c r="F996" i="2"/>
  <c r="K996" i="2" s="1"/>
  <c r="F997" i="2"/>
  <c r="K997" i="2" s="1"/>
  <c r="F998" i="2"/>
  <c r="K998" i="2" s="1"/>
  <c r="F999" i="2"/>
  <c r="K999" i="2" s="1"/>
  <c r="F1000" i="2"/>
  <c r="K1000" i="2" s="1"/>
  <c r="F1001" i="2"/>
  <c r="K1001" i="2" s="1"/>
  <c r="F1002" i="2"/>
  <c r="K1002" i="2" s="1"/>
  <c r="F1003" i="2"/>
  <c r="K1003" i="2" s="1"/>
  <c r="F1004" i="2"/>
  <c r="K1004" i="2" s="1"/>
  <c r="F1005" i="2"/>
  <c r="K1005" i="2" s="1"/>
  <c r="F1006" i="2"/>
  <c r="K1006" i="2" s="1"/>
  <c r="F1007" i="2"/>
  <c r="K1007" i="2" s="1"/>
  <c r="F1008" i="2"/>
  <c r="K1008" i="2" s="1"/>
  <c r="F1009" i="2"/>
  <c r="K1009" i="2" s="1"/>
  <c r="F1010" i="2"/>
  <c r="K1010" i="2" s="1"/>
  <c r="F1011" i="2"/>
  <c r="K1011" i="2" s="1"/>
  <c r="F1012" i="2"/>
  <c r="K1012" i="2" s="1"/>
  <c r="F1013" i="2"/>
  <c r="K1013" i="2" s="1"/>
  <c r="F1014" i="2"/>
  <c r="K1014" i="2" s="1"/>
  <c r="F1015" i="2"/>
  <c r="K1015" i="2" s="1"/>
  <c r="F1016" i="2"/>
  <c r="K1016" i="2" s="1"/>
  <c r="F1017" i="2"/>
  <c r="K1017" i="2" s="1"/>
  <c r="F1018" i="2"/>
  <c r="K1018" i="2" s="1"/>
  <c r="F1019" i="2"/>
  <c r="K1019" i="2" s="1"/>
  <c r="F1020" i="2"/>
  <c r="K1020" i="2" s="1"/>
  <c r="F1021" i="2"/>
  <c r="K1021" i="2" s="1"/>
  <c r="F1022" i="2"/>
  <c r="K1022" i="2" s="1"/>
  <c r="F1023" i="2"/>
  <c r="K1023" i="2" s="1"/>
  <c r="F1024" i="2"/>
  <c r="K1024" i="2" s="1"/>
  <c r="F1025" i="2"/>
  <c r="K1025" i="2" s="1"/>
  <c r="F1026" i="2"/>
  <c r="K1026" i="2" s="1"/>
  <c r="F1027" i="2"/>
  <c r="K1027" i="2" s="1"/>
  <c r="F1028" i="2"/>
  <c r="K1028" i="2" s="1"/>
  <c r="F1029" i="2"/>
  <c r="K1029" i="2" s="1"/>
  <c r="F1030" i="2"/>
  <c r="K1030" i="2" s="1"/>
  <c r="F1031" i="2"/>
  <c r="K1031" i="2" s="1"/>
  <c r="F1032" i="2"/>
  <c r="K1032" i="2" s="1"/>
  <c r="F1033" i="2"/>
  <c r="K1033" i="2" s="1"/>
  <c r="F1034" i="2"/>
  <c r="K1034" i="2" s="1"/>
  <c r="F1035" i="2"/>
  <c r="K1035" i="2" s="1"/>
  <c r="F1036" i="2"/>
  <c r="K1036" i="2" s="1"/>
  <c r="F1037" i="2"/>
  <c r="K1037" i="2" s="1"/>
  <c r="F1038" i="2"/>
  <c r="K1038" i="2" s="1"/>
  <c r="F1039" i="2"/>
  <c r="K1039" i="2" s="1"/>
  <c r="F1040" i="2"/>
  <c r="K1040" i="2" s="1"/>
  <c r="F1041" i="2"/>
  <c r="K1041" i="2" s="1"/>
  <c r="F1042" i="2"/>
  <c r="K1042" i="2" s="1"/>
  <c r="F1043" i="2"/>
  <c r="K1043" i="2" s="1"/>
  <c r="F1044" i="2"/>
  <c r="K1044" i="2" s="1"/>
  <c r="F1045" i="2"/>
  <c r="K1045" i="2" s="1"/>
  <c r="F1046" i="2"/>
  <c r="K1046" i="2" s="1"/>
  <c r="F1047" i="2"/>
  <c r="K1047" i="2" s="1"/>
  <c r="F1048" i="2"/>
  <c r="K1048" i="2" s="1"/>
  <c r="F1049" i="2"/>
  <c r="K1049" i="2" s="1"/>
  <c r="F1050" i="2"/>
  <c r="K1050" i="2" s="1"/>
  <c r="F1051" i="2"/>
  <c r="K1051" i="2" s="1"/>
  <c r="F1052" i="2"/>
  <c r="K1052" i="2" s="1"/>
  <c r="F1053" i="2"/>
  <c r="K1053" i="2" s="1"/>
  <c r="F1054" i="2"/>
  <c r="K1054" i="2" s="1"/>
  <c r="F1055" i="2"/>
  <c r="K1055" i="2" s="1"/>
  <c r="F1056" i="2"/>
  <c r="K1056" i="2" s="1"/>
  <c r="F1057" i="2"/>
  <c r="K1057" i="2" s="1"/>
  <c r="F1058" i="2"/>
  <c r="K1058" i="2" s="1"/>
  <c r="F1059" i="2"/>
  <c r="K1059" i="2" s="1"/>
  <c r="F1060" i="2"/>
  <c r="K1060" i="2" s="1"/>
  <c r="F1061" i="2"/>
  <c r="K1061" i="2" s="1"/>
  <c r="F1062" i="2"/>
  <c r="K1062" i="2" s="1"/>
  <c r="F1063" i="2"/>
  <c r="K1063" i="2" s="1"/>
  <c r="F1064" i="2"/>
  <c r="K1064" i="2" s="1"/>
  <c r="F1065" i="2"/>
  <c r="K1065" i="2" s="1"/>
  <c r="F1066" i="2"/>
  <c r="K1066" i="2" s="1"/>
  <c r="F1067" i="2"/>
  <c r="K1067" i="2" s="1"/>
  <c r="F1068" i="2"/>
  <c r="K1068" i="2" s="1"/>
  <c r="F1069" i="2"/>
  <c r="K1069" i="2" s="1"/>
  <c r="F1070" i="2"/>
  <c r="K1070" i="2" s="1"/>
  <c r="F1071" i="2"/>
  <c r="K1071" i="2" s="1"/>
  <c r="F1072" i="2"/>
  <c r="K1072" i="2" s="1"/>
  <c r="F1073" i="2"/>
  <c r="K1073" i="2" s="1"/>
  <c r="F1074" i="2"/>
  <c r="K1074" i="2" s="1"/>
  <c r="F1075" i="2"/>
  <c r="K1075" i="2" s="1"/>
  <c r="F1076" i="2"/>
  <c r="K1076" i="2" s="1"/>
  <c r="F1077" i="2"/>
  <c r="K1077" i="2" s="1"/>
  <c r="F1078" i="2"/>
  <c r="K1078" i="2" s="1"/>
  <c r="F1079" i="2"/>
  <c r="K1079" i="2" s="1"/>
  <c r="F1080" i="2"/>
  <c r="K1080" i="2" s="1"/>
  <c r="F1081" i="2"/>
  <c r="K1081" i="2" s="1"/>
  <c r="F1082" i="2"/>
  <c r="K1082" i="2" s="1"/>
  <c r="F1083" i="2"/>
  <c r="K1083" i="2" s="1"/>
  <c r="F1084" i="2"/>
  <c r="K1084" i="2" s="1"/>
  <c r="F1085" i="2"/>
  <c r="K1085" i="2" s="1"/>
  <c r="F1086" i="2"/>
  <c r="K1086" i="2" s="1"/>
  <c r="F1087" i="2"/>
  <c r="K1087" i="2" s="1"/>
  <c r="F1088" i="2"/>
  <c r="K1088" i="2" s="1"/>
  <c r="F1089" i="2"/>
  <c r="K1089" i="2" s="1"/>
  <c r="F1090" i="2"/>
  <c r="K1090" i="2" s="1"/>
  <c r="F1091" i="2"/>
  <c r="K1091" i="2" s="1"/>
  <c r="F1092" i="2"/>
  <c r="K1092" i="2" s="1"/>
  <c r="F1093" i="2"/>
  <c r="K1093" i="2" s="1"/>
  <c r="F1094" i="2"/>
  <c r="K1094" i="2" s="1"/>
  <c r="F1095" i="2"/>
  <c r="K1095" i="2" s="1"/>
  <c r="F1096" i="2"/>
  <c r="K1096" i="2" s="1"/>
  <c r="F1097" i="2"/>
  <c r="K1097" i="2" s="1"/>
  <c r="F1098" i="2"/>
  <c r="K1098" i="2" s="1"/>
  <c r="F1099" i="2"/>
  <c r="K1099" i="2" s="1"/>
  <c r="F1100" i="2"/>
  <c r="K1100" i="2" s="1"/>
  <c r="F1101" i="2"/>
  <c r="K1101" i="2" s="1"/>
  <c r="F1102" i="2"/>
  <c r="K1102" i="2" s="1"/>
  <c r="F1103" i="2"/>
  <c r="K1103" i="2" s="1"/>
  <c r="F1104" i="2"/>
  <c r="K1104" i="2" s="1"/>
  <c r="F1105" i="2"/>
  <c r="K1105" i="2" s="1"/>
  <c r="F1106" i="2"/>
  <c r="K1106" i="2" s="1"/>
  <c r="F1107" i="2"/>
  <c r="K1107" i="2" s="1"/>
  <c r="F1108" i="2"/>
  <c r="K1108" i="2" s="1"/>
  <c r="F1109" i="2"/>
  <c r="K1109" i="2" s="1"/>
  <c r="F1110" i="2"/>
  <c r="K1110" i="2" s="1"/>
  <c r="F1111" i="2"/>
  <c r="K1111" i="2" s="1"/>
  <c r="F1112" i="2"/>
  <c r="K1112" i="2" s="1"/>
  <c r="F1113" i="2"/>
  <c r="K1113" i="2" s="1"/>
  <c r="F1114" i="2"/>
  <c r="K1114" i="2" s="1"/>
  <c r="F1115" i="2"/>
  <c r="K1115" i="2" s="1"/>
  <c r="F1116" i="2"/>
  <c r="K1116" i="2" s="1"/>
  <c r="F1117" i="2"/>
  <c r="K1117" i="2" s="1"/>
  <c r="F1118" i="2"/>
  <c r="K1118" i="2" s="1"/>
  <c r="F1119" i="2"/>
  <c r="K1119" i="2" s="1"/>
  <c r="F1120" i="2"/>
  <c r="K1120" i="2" s="1"/>
  <c r="F1121" i="2"/>
  <c r="K1121" i="2" s="1"/>
  <c r="F1122" i="2"/>
  <c r="K1122" i="2" s="1"/>
  <c r="F1123" i="2"/>
  <c r="K1123" i="2" s="1"/>
  <c r="F1124" i="2"/>
  <c r="K1124" i="2" s="1"/>
  <c r="F1125" i="2"/>
  <c r="K1125" i="2" s="1"/>
  <c r="F1126" i="2"/>
  <c r="K1126" i="2" s="1"/>
  <c r="F1127" i="2"/>
  <c r="K1127" i="2" s="1"/>
  <c r="F1128" i="2"/>
  <c r="K1128" i="2" s="1"/>
  <c r="F1129" i="2"/>
  <c r="K1129" i="2" s="1"/>
  <c r="F1130" i="2"/>
  <c r="K1130" i="2" s="1"/>
  <c r="F1131" i="2"/>
  <c r="K1131" i="2" s="1"/>
  <c r="F1132" i="2"/>
  <c r="K1132" i="2" s="1"/>
  <c r="F1133" i="2"/>
  <c r="K1133" i="2" s="1"/>
  <c r="F1134" i="2"/>
  <c r="K1134" i="2" s="1"/>
  <c r="F1135" i="2"/>
  <c r="K1135" i="2" s="1"/>
  <c r="F1136" i="2"/>
  <c r="K1136" i="2" s="1"/>
  <c r="F1137" i="2"/>
  <c r="K1137" i="2" s="1"/>
  <c r="F1138" i="2"/>
  <c r="K1138" i="2" s="1"/>
  <c r="F1139" i="2"/>
  <c r="K1139" i="2" s="1"/>
  <c r="F1140" i="2"/>
  <c r="K1140" i="2" s="1"/>
  <c r="F1141" i="2"/>
  <c r="K1141" i="2" s="1"/>
  <c r="F1142" i="2"/>
  <c r="K1142" i="2" s="1"/>
  <c r="F1143" i="2"/>
  <c r="K1143" i="2" s="1"/>
  <c r="F1144" i="2"/>
  <c r="K1144" i="2" s="1"/>
  <c r="F1145" i="2"/>
  <c r="K1145" i="2" s="1"/>
  <c r="F1146" i="2"/>
  <c r="K1146" i="2" s="1"/>
  <c r="F1147" i="2"/>
  <c r="K1147" i="2" s="1"/>
  <c r="F1148" i="2"/>
  <c r="K1148" i="2" s="1"/>
  <c r="F1149" i="2"/>
  <c r="K1149" i="2" s="1"/>
  <c r="F1150" i="2"/>
  <c r="K1150" i="2" s="1"/>
  <c r="F1151" i="2"/>
  <c r="K1151" i="2" s="1"/>
  <c r="F1152" i="2"/>
  <c r="K1152" i="2" s="1"/>
  <c r="F1153" i="2"/>
  <c r="K1153" i="2" s="1"/>
  <c r="F1154" i="2"/>
  <c r="K1154" i="2" s="1"/>
  <c r="F1155" i="2"/>
  <c r="K1155" i="2" s="1"/>
  <c r="F1156" i="2"/>
  <c r="K1156" i="2" s="1"/>
  <c r="F1157" i="2"/>
  <c r="K1157" i="2" s="1"/>
  <c r="F1158" i="2"/>
  <c r="K1158" i="2" s="1"/>
  <c r="F1159" i="2"/>
  <c r="K1159" i="2" s="1"/>
  <c r="F1160" i="2"/>
  <c r="K1160" i="2" s="1"/>
  <c r="F1161" i="2"/>
  <c r="K1161" i="2" s="1"/>
  <c r="F1162" i="2"/>
  <c r="K1162" i="2" s="1"/>
  <c r="F1163" i="2"/>
  <c r="K1163" i="2" s="1"/>
  <c r="F1164" i="2"/>
  <c r="K1164" i="2" s="1"/>
  <c r="F1165" i="2"/>
  <c r="K1165" i="2" s="1"/>
  <c r="F1166" i="2"/>
  <c r="K1166" i="2" s="1"/>
  <c r="F1167" i="2"/>
  <c r="K1167" i="2" s="1"/>
  <c r="F1168" i="2"/>
  <c r="K1168" i="2" s="1"/>
  <c r="F1169" i="2"/>
  <c r="K1169" i="2" s="1"/>
  <c r="F1170" i="2"/>
  <c r="K1170" i="2" s="1"/>
  <c r="F1171" i="2"/>
  <c r="K1171" i="2" s="1"/>
  <c r="F1172" i="2"/>
  <c r="K1172" i="2" s="1"/>
  <c r="F1173" i="2"/>
  <c r="K1173" i="2" s="1"/>
  <c r="F1174" i="2"/>
  <c r="K1174" i="2" s="1"/>
  <c r="F1175" i="2"/>
  <c r="K1175" i="2" s="1"/>
  <c r="F1176" i="2"/>
  <c r="K1176" i="2" s="1"/>
  <c r="F1177" i="2"/>
  <c r="K1177" i="2" s="1"/>
  <c r="F1178" i="2"/>
  <c r="K1178" i="2" s="1"/>
  <c r="F1179" i="2"/>
  <c r="K1179" i="2" s="1"/>
  <c r="F1180" i="2"/>
  <c r="K1180" i="2" s="1"/>
  <c r="F1181" i="2"/>
  <c r="K1181" i="2" s="1"/>
  <c r="F1182" i="2"/>
  <c r="K1182" i="2" s="1"/>
  <c r="F1183" i="2"/>
  <c r="K1183" i="2" s="1"/>
  <c r="F1184" i="2"/>
  <c r="K1184" i="2" s="1"/>
  <c r="F1185" i="2"/>
  <c r="K1185" i="2" s="1"/>
  <c r="F1186" i="2"/>
  <c r="K1186" i="2" s="1"/>
  <c r="F1187" i="2"/>
  <c r="K1187" i="2" s="1"/>
  <c r="F1188" i="2"/>
  <c r="K1188" i="2" s="1"/>
  <c r="F1189" i="2"/>
  <c r="K1189" i="2" s="1"/>
  <c r="F1190" i="2"/>
  <c r="K1190" i="2" s="1"/>
  <c r="F1191" i="2"/>
  <c r="K1191" i="2" s="1"/>
  <c r="F1192" i="2"/>
  <c r="K1192" i="2" s="1"/>
  <c r="F1193" i="2"/>
  <c r="K1193" i="2" s="1"/>
  <c r="F1194" i="2"/>
  <c r="K1194" i="2" s="1"/>
  <c r="F1195" i="2"/>
  <c r="K1195" i="2" s="1"/>
  <c r="F1196" i="2"/>
  <c r="K1196" i="2" s="1"/>
  <c r="F1197" i="2"/>
  <c r="K1197" i="2" s="1"/>
  <c r="F1198" i="2"/>
  <c r="K1198" i="2" s="1"/>
  <c r="F1199" i="2"/>
  <c r="K1199" i="2" s="1"/>
  <c r="F1200" i="2"/>
  <c r="K1200" i="2" s="1"/>
  <c r="F1201" i="2"/>
  <c r="K1201" i="2" s="1"/>
  <c r="F1202" i="2"/>
  <c r="K1202" i="2" s="1"/>
  <c r="F1203" i="2"/>
  <c r="K1203" i="2" s="1"/>
  <c r="F1204" i="2"/>
  <c r="K1204" i="2" s="1"/>
  <c r="F1205" i="2"/>
  <c r="K1205" i="2" s="1"/>
  <c r="F1206" i="2"/>
  <c r="K1206" i="2" s="1"/>
  <c r="F1207" i="2"/>
  <c r="K1207" i="2" s="1"/>
  <c r="F1208" i="2"/>
  <c r="K1208" i="2" s="1"/>
  <c r="F1209" i="2"/>
  <c r="K1209" i="2" s="1"/>
  <c r="F1210" i="2"/>
  <c r="K1210" i="2" s="1"/>
  <c r="F1211" i="2"/>
  <c r="K1211" i="2" s="1"/>
  <c r="F1212" i="2"/>
  <c r="K1212" i="2" s="1"/>
  <c r="F1213" i="2"/>
  <c r="K1213" i="2" s="1"/>
  <c r="F1214" i="2"/>
  <c r="K1214" i="2" s="1"/>
  <c r="F1215" i="2"/>
  <c r="K1215" i="2" s="1"/>
  <c r="F1216" i="2"/>
  <c r="K1216" i="2" s="1"/>
  <c r="F1217" i="2"/>
  <c r="K1217" i="2" s="1"/>
  <c r="F1218" i="2"/>
  <c r="K1218" i="2" s="1"/>
  <c r="F1219" i="2"/>
  <c r="K1219" i="2" s="1"/>
  <c r="F1220" i="2"/>
  <c r="K1220" i="2" s="1"/>
  <c r="F1221" i="2"/>
  <c r="K1221" i="2" s="1"/>
  <c r="F1222" i="2"/>
  <c r="K1222" i="2" s="1"/>
  <c r="F1223" i="2"/>
  <c r="K1223" i="2" s="1"/>
  <c r="F1224" i="2"/>
  <c r="K1224" i="2" s="1"/>
  <c r="F1225" i="2"/>
  <c r="K1225" i="2" s="1"/>
  <c r="F1226" i="2"/>
  <c r="K1226" i="2" s="1"/>
  <c r="F1227" i="2"/>
  <c r="K1227" i="2" s="1"/>
  <c r="F1228" i="2"/>
  <c r="K1228" i="2" s="1"/>
  <c r="F1229" i="2"/>
  <c r="K1229" i="2" s="1"/>
  <c r="F1230" i="2"/>
  <c r="K1230" i="2" s="1"/>
  <c r="F1231" i="2"/>
  <c r="K1231" i="2" s="1"/>
  <c r="F1232" i="2"/>
  <c r="K1232" i="2" s="1"/>
  <c r="F1233" i="2"/>
  <c r="K1233" i="2" s="1"/>
  <c r="F1234" i="2"/>
  <c r="K1234" i="2" s="1"/>
  <c r="F1235" i="2"/>
  <c r="K1235" i="2" s="1"/>
  <c r="F1236" i="2"/>
  <c r="K1236" i="2" s="1"/>
  <c r="F1237" i="2"/>
  <c r="K1237" i="2" s="1"/>
  <c r="F1238" i="2"/>
  <c r="K1238" i="2" s="1"/>
  <c r="F1239" i="2"/>
  <c r="K1239" i="2" s="1"/>
  <c r="F1240" i="2"/>
  <c r="K1240" i="2" s="1"/>
  <c r="F1241" i="2"/>
  <c r="K1241" i="2" s="1"/>
  <c r="F1242" i="2"/>
  <c r="K1242" i="2" s="1"/>
  <c r="F1243" i="2"/>
  <c r="K1243" i="2" s="1"/>
  <c r="F1244" i="2"/>
  <c r="K1244" i="2" s="1"/>
  <c r="F1245" i="2"/>
  <c r="K1245" i="2" s="1"/>
  <c r="F1246" i="2"/>
  <c r="K1246" i="2" s="1"/>
  <c r="F1247" i="2"/>
  <c r="K1247" i="2" s="1"/>
  <c r="F1248" i="2"/>
  <c r="K1248" i="2" s="1"/>
  <c r="F1249" i="2"/>
  <c r="K1249" i="2" s="1"/>
  <c r="F1250" i="2"/>
  <c r="K1250" i="2" s="1"/>
  <c r="F1251" i="2"/>
  <c r="K1251" i="2" s="1"/>
  <c r="F1252" i="2"/>
  <c r="K1252" i="2" s="1"/>
  <c r="F1253" i="2"/>
  <c r="K1253" i="2" s="1"/>
  <c r="F1254" i="2"/>
  <c r="K1254" i="2" s="1"/>
  <c r="F1255" i="2"/>
  <c r="K1255" i="2" s="1"/>
  <c r="F1256" i="2"/>
  <c r="K1256" i="2" s="1"/>
  <c r="F1257" i="2"/>
  <c r="K1257" i="2" s="1"/>
  <c r="F1258" i="2"/>
  <c r="K1258" i="2" s="1"/>
  <c r="F1259" i="2"/>
  <c r="K1259" i="2" s="1"/>
  <c r="F1260" i="2"/>
  <c r="K1260" i="2" s="1"/>
  <c r="F1261" i="2"/>
  <c r="K1261" i="2" s="1"/>
  <c r="F1262" i="2"/>
  <c r="K1262" i="2" s="1"/>
  <c r="F1263" i="2"/>
  <c r="K1263" i="2" s="1"/>
  <c r="F1264" i="2"/>
  <c r="K1264" i="2" s="1"/>
  <c r="F1265" i="2"/>
  <c r="K1265" i="2" s="1"/>
  <c r="F1266" i="2"/>
  <c r="K1266" i="2" s="1"/>
  <c r="F1267" i="2"/>
  <c r="K1267" i="2" s="1"/>
  <c r="F1268" i="2"/>
  <c r="K1268" i="2" s="1"/>
  <c r="F1269" i="2"/>
  <c r="K1269" i="2" s="1"/>
  <c r="F1270" i="2"/>
  <c r="K1270" i="2" s="1"/>
  <c r="F1271" i="2"/>
  <c r="K1271" i="2" s="1"/>
  <c r="F1272" i="2"/>
  <c r="K1272" i="2" s="1"/>
  <c r="F1273" i="2"/>
  <c r="K1273" i="2" s="1"/>
  <c r="F1274" i="2"/>
  <c r="K1274" i="2" s="1"/>
  <c r="F1275" i="2"/>
  <c r="K1275" i="2" s="1"/>
  <c r="F1276" i="2"/>
  <c r="K1276" i="2" s="1"/>
  <c r="F1277" i="2"/>
  <c r="K1277" i="2" s="1"/>
  <c r="F1278" i="2"/>
  <c r="K1278" i="2" s="1"/>
  <c r="F1279" i="2"/>
  <c r="K1279" i="2" s="1"/>
  <c r="F1280" i="2"/>
  <c r="K1280" i="2" s="1"/>
  <c r="F1281" i="2"/>
  <c r="K1281" i="2" s="1"/>
  <c r="F1282" i="2"/>
  <c r="K1282" i="2" s="1"/>
  <c r="F1283" i="2"/>
  <c r="K1283" i="2" s="1"/>
  <c r="F1284" i="2"/>
  <c r="K1284" i="2" s="1"/>
  <c r="F1285" i="2"/>
  <c r="K1285" i="2" s="1"/>
  <c r="F1286" i="2"/>
  <c r="K1286" i="2" s="1"/>
  <c r="F1287" i="2"/>
  <c r="K1287" i="2" s="1"/>
  <c r="F1288" i="2"/>
  <c r="K1288" i="2" s="1"/>
  <c r="F1289" i="2"/>
  <c r="K1289" i="2" s="1"/>
  <c r="F1290" i="2"/>
  <c r="K1290" i="2" s="1"/>
  <c r="F1291" i="2"/>
  <c r="K1291" i="2" s="1"/>
  <c r="F1292" i="2"/>
  <c r="K1292" i="2" s="1"/>
  <c r="F1293" i="2"/>
  <c r="K1293" i="2" s="1"/>
  <c r="F1294" i="2"/>
  <c r="K1294" i="2" s="1"/>
  <c r="F1295" i="2"/>
  <c r="K1295" i="2" s="1"/>
  <c r="F1296" i="2"/>
  <c r="K1296" i="2" s="1"/>
  <c r="F1297" i="2"/>
  <c r="K1297" i="2" s="1"/>
  <c r="F1298" i="2"/>
  <c r="K1298" i="2" s="1"/>
  <c r="F1299" i="2"/>
  <c r="K1299" i="2" s="1"/>
  <c r="F1300" i="2"/>
  <c r="K1300" i="2" s="1"/>
  <c r="F1301" i="2"/>
  <c r="K1301" i="2" s="1"/>
  <c r="F1302" i="2"/>
  <c r="K1302" i="2" s="1"/>
  <c r="F1303" i="2"/>
  <c r="K1303" i="2" s="1"/>
  <c r="F1304" i="2"/>
  <c r="K1304" i="2" s="1"/>
  <c r="F1305" i="2"/>
  <c r="K1305" i="2" s="1"/>
  <c r="F1306" i="2"/>
  <c r="K1306" i="2" s="1"/>
  <c r="F1307" i="2"/>
  <c r="K1307" i="2" s="1"/>
  <c r="F1308" i="2"/>
  <c r="K1308" i="2" s="1"/>
  <c r="F1309" i="2"/>
  <c r="K1309" i="2" s="1"/>
  <c r="F1310" i="2"/>
  <c r="K1310" i="2" s="1"/>
  <c r="F1311" i="2"/>
  <c r="K1311" i="2" s="1"/>
  <c r="F1312" i="2"/>
  <c r="K1312" i="2" s="1"/>
  <c r="F1313" i="2"/>
  <c r="K1313" i="2" s="1"/>
  <c r="F1314" i="2"/>
  <c r="K1314" i="2" s="1"/>
  <c r="F1315" i="2"/>
  <c r="K1315" i="2" s="1"/>
  <c r="F1316" i="2"/>
  <c r="K1316" i="2" s="1"/>
  <c r="F1317" i="2"/>
  <c r="K1317" i="2" s="1"/>
  <c r="F1318" i="2"/>
  <c r="K1318" i="2" s="1"/>
  <c r="F1319" i="2"/>
  <c r="K1319" i="2" s="1"/>
  <c r="F1320" i="2"/>
  <c r="K1320" i="2" s="1"/>
  <c r="F1321" i="2"/>
  <c r="K1321" i="2" s="1"/>
  <c r="F1322" i="2"/>
  <c r="K1322" i="2" s="1"/>
  <c r="F1323" i="2"/>
  <c r="K1323" i="2" s="1"/>
  <c r="F1324" i="2"/>
  <c r="K1324" i="2" s="1"/>
  <c r="F1325" i="2"/>
  <c r="K1325" i="2" s="1"/>
  <c r="F1326" i="2"/>
  <c r="K1326" i="2" s="1"/>
  <c r="F1327" i="2"/>
  <c r="K1327" i="2" s="1"/>
  <c r="F1328" i="2"/>
  <c r="K1328" i="2" s="1"/>
  <c r="F1329" i="2"/>
  <c r="K1329" i="2" s="1"/>
  <c r="F1330" i="2"/>
  <c r="K1330" i="2" s="1"/>
  <c r="F1331" i="2"/>
  <c r="K1331" i="2" s="1"/>
  <c r="F1332" i="2"/>
  <c r="K1332" i="2" s="1"/>
  <c r="F1333" i="2"/>
  <c r="K1333" i="2" s="1"/>
  <c r="F1334" i="2"/>
  <c r="K1334" i="2" s="1"/>
  <c r="F1335" i="2"/>
  <c r="K1335" i="2" s="1"/>
  <c r="F1336" i="2"/>
  <c r="K1336" i="2" s="1"/>
  <c r="F1337" i="2"/>
  <c r="K1337" i="2" s="1"/>
  <c r="F1338" i="2"/>
  <c r="K1338" i="2" s="1"/>
  <c r="F1339" i="2"/>
  <c r="K1339" i="2" s="1"/>
  <c r="F1340" i="2"/>
  <c r="K1340" i="2" s="1"/>
  <c r="F1341" i="2"/>
  <c r="K1341" i="2" s="1"/>
  <c r="F1342" i="2"/>
  <c r="K1342" i="2" s="1"/>
  <c r="F1343" i="2"/>
  <c r="K1343" i="2" s="1"/>
  <c r="F1344" i="2"/>
  <c r="K1344" i="2" s="1"/>
  <c r="F1345" i="2"/>
  <c r="K1345" i="2" s="1"/>
  <c r="F1346" i="2"/>
  <c r="K1346" i="2" s="1"/>
  <c r="F1347" i="2"/>
  <c r="K1347" i="2" s="1"/>
  <c r="F1348" i="2"/>
  <c r="K1348" i="2" s="1"/>
  <c r="F1349" i="2"/>
  <c r="K1349" i="2" s="1"/>
  <c r="F1350" i="2"/>
  <c r="K1350" i="2" s="1"/>
  <c r="F1351" i="2"/>
  <c r="K1351" i="2" s="1"/>
  <c r="F1352" i="2"/>
  <c r="K1352" i="2" s="1"/>
  <c r="F1353" i="2"/>
  <c r="K1353" i="2" s="1"/>
  <c r="F1354" i="2"/>
  <c r="K1354" i="2" s="1"/>
  <c r="F1355" i="2"/>
  <c r="K1355" i="2" s="1"/>
  <c r="F1356" i="2"/>
  <c r="K1356" i="2" s="1"/>
  <c r="F1357" i="2"/>
  <c r="K1357" i="2" s="1"/>
  <c r="F1358" i="2"/>
  <c r="K1358" i="2" s="1"/>
  <c r="F1359" i="2"/>
  <c r="K1359" i="2" s="1"/>
  <c r="F1360" i="2"/>
  <c r="K1360" i="2" s="1"/>
  <c r="F1361" i="2"/>
  <c r="K1361" i="2" s="1"/>
  <c r="F1362" i="2"/>
  <c r="K1362" i="2" s="1"/>
  <c r="F1363" i="2"/>
  <c r="K1363" i="2" s="1"/>
  <c r="F1364" i="2"/>
  <c r="K1364" i="2" s="1"/>
  <c r="F1365" i="2"/>
  <c r="K1365" i="2" s="1"/>
  <c r="F1366" i="2"/>
  <c r="K1366" i="2" s="1"/>
  <c r="F1367" i="2"/>
  <c r="K1367" i="2" s="1"/>
  <c r="F1368" i="2"/>
  <c r="K1368" i="2" s="1"/>
  <c r="F1369" i="2"/>
  <c r="K1369" i="2" s="1"/>
  <c r="F1370" i="2"/>
  <c r="K1370" i="2" s="1"/>
  <c r="F1371" i="2"/>
  <c r="K1371" i="2" s="1"/>
  <c r="F1372" i="2"/>
  <c r="K1372" i="2" s="1"/>
  <c r="F1373" i="2"/>
  <c r="K1373" i="2" s="1"/>
  <c r="F1374" i="2"/>
  <c r="K1374" i="2" s="1"/>
  <c r="F1375" i="2"/>
  <c r="K1375" i="2" s="1"/>
  <c r="F1376" i="2"/>
  <c r="K1376" i="2" s="1"/>
  <c r="F1377" i="2"/>
  <c r="K1377" i="2" s="1"/>
  <c r="F1378" i="2"/>
  <c r="K1378" i="2" s="1"/>
  <c r="F1379" i="2"/>
  <c r="K1379" i="2" s="1"/>
  <c r="F1380" i="2"/>
  <c r="K1380" i="2" s="1"/>
  <c r="F1381" i="2"/>
  <c r="K1381" i="2" s="1"/>
  <c r="F1382" i="2"/>
  <c r="K1382" i="2" s="1"/>
  <c r="F1383" i="2"/>
  <c r="K1383" i="2" s="1"/>
  <c r="F1384" i="2"/>
  <c r="K1384" i="2" s="1"/>
  <c r="F1385" i="2"/>
  <c r="K1385" i="2" s="1"/>
  <c r="F1386" i="2"/>
  <c r="K1386" i="2" s="1"/>
  <c r="F1387" i="2"/>
  <c r="K1387" i="2" s="1"/>
  <c r="F1388" i="2"/>
  <c r="K1388" i="2" s="1"/>
  <c r="F1389" i="2"/>
  <c r="K1389" i="2" s="1"/>
  <c r="F1390" i="2"/>
  <c r="K1390" i="2" s="1"/>
  <c r="F1391" i="2"/>
  <c r="K1391" i="2" s="1"/>
  <c r="F1392" i="2"/>
  <c r="K1392" i="2" s="1"/>
  <c r="F1393" i="2"/>
  <c r="K1393" i="2" s="1"/>
  <c r="F1394" i="2"/>
  <c r="K1394" i="2" s="1"/>
  <c r="F1395" i="2"/>
  <c r="K1395" i="2" s="1"/>
  <c r="F1396" i="2"/>
  <c r="K1396" i="2" s="1"/>
  <c r="F1397" i="2"/>
  <c r="K1397" i="2" s="1"/>
  <c r="F1398" i="2"/>
  <c r="K1398" i="2" s="1"/>
  <c r="F1399" i="2"/>
  <c r="K1399" i="2" s="1"/>
  <c r="F1400" i="2"/>
  <c r="K1400" i="2" s="1"/>
  <c r="F1401" i="2"/>
  <c r="K1401" i="2" s="1"/>
  <c r="F1402" i="2"/>
  <c r="K1402" i="2" s="1"/>
  <c r="F1403" i="2"/>
  <c r="K1403" i="2" s="1"/>
  <c r="F1404" i="2"/>
  <c r="K1404" i="2" s="1"/>
  <c r="F1405" i="2"/>
  <c r="K1405" i="2" s="1"/>
  <c r="F1406" i="2"/>
  <c r="K1406" i="2" s="1"/>
  <c r="F1407" i="2"/>
  <c r="K1407" i="2" s="1"/>
  <c r="F1408" i="2"/>
  <c r="K1408" i="2" s="1"/>
  <c r="F1409" i="2"/>
  <c r="K1409" i="2" s="1"/>
  <c r="F1410" i="2"/>
  <c r="K1410" i="2" s="1"/>
  <c r="F1411" i="2"/>
  <c r="K1411" i="2" s="1"/>
  <c r="F1412" i="2"/>
  <c r="K1412" i="2" s="1"/>
  <c r="F1413" i="2"/>
  <c r="K1413" i="2" s="1"/>
  <c r="F1414" i="2"/>
  <c r="K1414" i="2" s="1"/>
  <c r="F1415" i="2"/>
  <c r="K1415" i="2" s="1"/>
  <c r="F1416" i="2"/>
  <c r="K1416" i="2" s="1"/>
  <c r="F1417" i="2"/>
  <c r="K1417" i="2" s="1"/>
  <c r="F1418" i="2"/>
  <c r="K1418" i="2" s="1"/>
  <c r="F1419" i="2"/>
  <c r="K1419" i="2" s="1"/>
  <c r="F1420" i="2"/>
  <c r="K1420" i="2" s="1"/>
  <c r="F1421" i="2"/>
  <c r="K1421" i="2" s="1"/>
  <c r="F1422" i="2"/>
  <c r="K1422" i="2" s="1"/>
  <c r="F1423" i="2"/>
  <c r="K1423" i="2" s="1"/>
  <c r="F1424" i="2"/>
  <c r="K1424" i="2" s="1"/>
  <c r="F1425" i="2"/>
  <c r="K1425" i="2" s="1"/>
  <c r="F1426" i="2"/>
  <c r="K1426" i="2" s="1"/>
  <c r="F1427" i="2"/>
  <c r="K1427" i="2" s="1"/>
  <c r="F1428" i="2"/>
  <c r="K1428" i="2" s="1"/>
  <c r="F1429" i="2"/>
  <c r="K1429" i="2" s="1"/>
  <c r="F1430" i="2"/>
  <c r="K1430" i="2" s="1"/>
  <c r="F1431" i="2"/>
  <c r="K1431" i="2" s="1"/>
  <c r="F1432" i="2"/>
  <c r="K1432" i="2" s="1"/>
  <c r="F1433" i="2"/>
  <c r="K1433" i="2" s="1"/>
  <c r="F1434" i="2"/>
  <c r="K1434" i="2" s="1"/>
  <c r="F1435" i="2"/>
  <c r="K1435" i="2" s="1"/>
  <c r="F1436" i="2"/>
  <c r="K1436" i="2" s="1"/>
  <c r="F1437" i="2"/>
  <c r="K1437" i="2" s="1"/>
  <c r="F1438" i="2"/>
  <c r="K1438" i="2" s="1"/>
  <c r="F1439" i="2"/>
  <c r="K1439" i="2" s="1"/>
  <c r="F1440" i="2"/>
  <c r="K1440" i="2" s="1"/>
  <c r="F1441" i="2"/>
  <c r="K1441" i="2" s="1"/>
  <c r="F1442" i="2"/>
  <c r="K1442" i="2" s="1"/>
  <c r="F1443" i="2"/>
  <c r="K1443" i="2" s="1"/>
  <c r="F1444" i="2"/>
  <c r="K1444" i="2" s="1"/>
  <c r="F1445" i="2"/>
  <c r="K1445" i="2" s="1"/>
  <c r="F1446" i="2"/>
  <c r="K1446" i="2" s="1"/>
  <c r="F1447" i="2"/>
  <c r="K1447" i="2" s="1"/>
  <c r="F1448" i="2"/>
  <c r="K1448" i="2" s="1"/>
  <c r="F1449" i="2"/>
  <c r="K1449" i="2" s="1"/>
  <c r="F1450" i="2"/>
  <c r="K1450" i="2" s="1"/>
  <c r="F1451" i="2"/>
  <c r="K1451" i="2" s="1"/>
  <c r="F1452" i="2"/>
  <c r="K1452" i="2" s="1"/>
  <c r="F1453" i="2"/>
  <c r="K1453" i="2" s="1"/>
  <c r="F1454" i="2"/>
  <c r="K1454" i="2" s="1"/>
  <c r="F1455" i="2"/>
  <c r="K1455" i="2" s="1"/>
  <c r="F1456" i="2"/>
  <c r="K1456" i="2" s="1"/>
  <c r="F1457" i="2"/>
  <c r="K1457" i="2" s="1"/>
  <c r="F1458" i="2"/>
  <c r="K1458" i="2" s="1"/>
  <c r="F1459" i="2"/>
  <c r="K1459" i="2" s="1"/>
  <c r="F1460" i="2"/>
  <c r="K1460" i="2" s="1"/>
  <c r="F1461" i="2"/>
  <c r="K1461" i="2" s="1"/>
  <c r="F1462" i="2"/>
  <c r="K1462" i="2" s="1"/>
  <c r="F1463" i="2"/>
  <c r="K1463" i="2" s="1"/>
  <c r="F1464" i="2"/>
  <c r="K1464" i="2" s="1"/>
  <c r="F1465" i="2"/>
  <c r="K1465" i="2" s="1"/>
  <c r="F1466" i="2"/>
  <c r="K1466" i="2" s="1"/>
  <c r="F1467" i="2"/>
  <c r="K1467" i="2" s="1"/>
  <c r="F1468" i="2"/>
  <c r="K1468" i="2" s="1"/>
  <c r="F1469" i="2"/>
  <c r="K1469" i="2" s="1"/>
  <c r="F1470" i="2"/>
  <c r="K1470" i="2" s="1"/>
  <c r="F1471" i="2"/>
  <c r="K1471" i="2" s="1"/>
  <c r="F1472" i="2"/>
  <c r="K1472" i="2" s="1"/>
  <c r="F1473" i="2"/>
  <c r="K1473" i="2" s="1"/>
  <c r="F1474" i="2"/>
  <c r="K1474" i="2" s="1"/>
  <c r="F1475" i="2"/>
  <c r="K1475" i="2" s="1"/>
  <c r="F1476" i="2"/>
  <c r="K1476" i="2" s="1"/>
  <c r="F1477" i="2"/>
  <c r="K1477" i="2" s="1"/>
  <c r="F1478" i="2"/>
  <c r="K1478" i="2" s="1"/>
  <c r="F1479" i="2"/>
  <c r="K1479" i="2" s="1"/>
  <c r="F1480" i="2"/>
  <c r="K1480" i="2" s="1"/>
  <c r="F1481" i="2"/>
  <c r="K1481" i="2" s="1"/>
  <c r="F1482" i="2"/>
  <c r="K1482" i="2" s="1"/>
  <c r="F1483" i="2"/>
  <c r="K1483" i="2" s="1"/>
  <c r="F1484" i="2"/>
  <c r="K1484" i="2" s="1"/>
  <c r="F1485" i="2"/>
  <c r="K1485" i="2" s="1"/>
  <c r="F1486" i="2"/>
  <c r="K1486" i="2" s="1"/>
  <c r="F1487" i="2"/>
  <c r="K1487" i="2" s="1"/>
  <c r="F1488" i="2"/>
  <c r="K1488" i="2" s="1"/>
  <c r="F1489" i="2"/>
  <c r="K1489" i="2" s="1"/>
  <c r="F1490" i="2"/>
  <c r="K1490" i="2" s="1"/>
  <c r="F1491" i="2"/>
  <c r="K1491" i="2" s="1"/>
  <c r="F1492" i="2"/>
  <c r="K1492" i="2" s="1"/>
  <c r="F1493" i="2"/>
  <c r="K1493" i="2" s="1"/>
  <c r="F1494" i="2"/>
  <c r="K1494" i="2" s="1"/>
  <c r="F1495" i="2"/>
  <c r="K1495" i="2" s="1"/>
  <c r="F1496" i="2"/>
  <c r="K1496" i="2" s="1"/>
  <c r="F1497" i="2"/>
  <c r="K1497" i="2" s="1"/>
  <c r="F1498" i="2"/>
  <c r="K1498" i="2" s="1"/>
  <c r="F1499" i="2"/>
  <c r="K1499" i="2" s="1"/>
  <c r="F2" i="2"/>
  <c r="K2" i="2" s="1"/>
  <c r="H98" i="8" l="1"/>
  <c r="L34" i="8"/>
  <c r="B24" i="8"/>
  <c r="N5" i="2"/>
  <c r="N335" i="2"/>
  <c r="N327" i="2"/>
  <c r="N319" i="2"/>
  <c r="N311" i="2"/>
  <c r="N303" i="2"/>
  <c r="N295" i="2"/>
  <c r="N287" i="2"/>
  <c r="N261" i="2"/>
  <c r="N229" i="2"/>
  <c r="N197" i="2"/>
  <c r="N165" i="2"/>
  <c r="N133" i="2"/>
  <c r="N101" i="2"/>
  <c r="N69" i="2"/>
  <c r="N37" i="2"/>
  <c r="N6" i="2"/>
  <c r="N14" i="2"/>
  <c r="N22" i="2"/>
  <c r="N30" i="2"/>
  <c r="N38" i="2"/>
  <c r="N46" i="2"/>
  <c r="N54" i="2"/>
  <c r="N62" i="2"/>
  <c r="N70" i="2"/>
  <c r="N78" i="2"/>
  <c r="N86" i="2"/>
  <c r="N94" i="2"/>
  <c r="N102" i="2"/>
  <c r="N110" i="2"/>
  <c r="N118" i="2"/>
  <c r="N126" i="2"/>
  <c r="N134" i="2"/>
  <c r="N142" i="2"/>
  <c r="N150" i="2"/>
  <c r="N158" i="2"/>
  <c r="N166" i="2"/>
  <c r="N174" i="2"/>
  <c r="N182" i="2"/>
  <c r="N190" i="2"/>
  <c r="N198" i="2"/>
  <c r="N206" i="2"/>
  <c r="N214" i="2"/>
  <c r="N222" i="2"/>
  <c r="N230" i="2"/>
  <c r="N238" i="2"/>
  <c r="N246" i="2"/>
  <c r="N254" i="2"/>
  <c r="N262" i="2"/>
  <c r="N270" i="2"/>
  <c r="N278" i="2"/>
  <c r="N7" i="2"/>
  <c r="N15" i="2"/>
  <c r="N23" i="2"/>
  <c r="N31" i="2"/>
  <c r="N39" i="2"/>
  <c r="N47" i="2"/>
  <c r="N55" i="2"/>
  <c r="N63" i="2"/>
  <c r="N71" i="2"/>
  <c r="N79" i="2"/>
  <c r="N87" i="2"/>
  <c r="N95" i="2"/>
  <c r="N103" i="2"/>
  <c r="N111" i="2"/>
  <c r="N119" i="2"/>
  <c r="N127" i="2"/>
  <c r="N135" i="2"/>
  <c r="N143" i="2"/>
  <c r="N151" i="2"/>
  <c r="N159" i="2"/>
  <c r="N167" i="2"/>
  <c r="N175" i="2"/>
  <c r="N183" i="2"/>
  <c r="N191" i="2"/>
  <c r="N199" i="2"/>
  <c r="N207" i="2"/>
  <c r="N215" i="2"/>
  <c r="N223" i="2"/>
  <c r="N231" i="2"/>
  <c r="N239" i="2"/>
  <c r="N247" i="2"/>
  <c r="N255" i="2"/>
  <c r="N263" i="2"/>
  <c r="N271" i="2"/>
  <c r="N279" i="2"/>
  <c r="N8" i="2"/>
  <c r="N16" i="2"/>
  <c r="N24" i="2"/>
  <c r="N32" i="2"/>
  <c r="N40" i="2"/>
  <c r="N48" i="2"/>
  <c r="N56" i="2"/>
  <c r="N64" i="2"/>
  <c r="N72" i="2"/>
  <c r="N80" i="2"/>
  <c r="N88" i="2"/>
  <c r="N96" i="2"/>
  <c r="N104" i="2"/>
  <c r="N112" i="2"/>
  <c r="N120" i="2"/>
  <c r="N128" i="2"/>
  <c r="N136" i="2"/>
  <c r="N144" i="2"/>
  <c r="N152" i="2"/>
  <c r="N160" i="2"/>
  <c r="N168" i="2"/>
  <c r="N176" i="2"/>
  <c r="N184" i="2"/>
  <c r="N192" i="2"/>
  <c r="N200" i="2"/>
  <c r="N208" i="2"/>
  <c r="N216" i="2"/>
  <c r="N224" i="2"/>
  <c r="N232" i="2"/>
  <c r="N240" i="2"/>
  <c r="N248" i="2"/>
  <c r="N256" i="2"/>
  <c r="N264" i="2"/>
  <c r="N272" i="2"/>
  <c r="N280" i="2"/>
  <c r="N9" i="2"/>
  <c r="N17" i="2"/>
  <c r="N25" i="2"/>
  <c r="N33" i="2"/>
  <c r="N41" i="2"/>
  <c r="N49" i="2"/>
  <c r="N57" i="2"/>
  <c r="N65" i="2"/>
  <c r="N73" i="2"/>
  <c r="N81" i="2"/>
  <c r="N89" i="2"/>
  <c r="N97" i="2"/>
  <c r="N105" i="2"/>
  <c r="N113" i="2"/>
  <c r="N121" i="2"/>
  <c r="N129" i="2"/>
  <c r="N137" i="2"/>
  <c r="N145" i="2"/>
  <c r="N153" i="2"/>
  <c r="N161" i="2"/>
  <c r="N169" i="2"/>
  <c r="N177" i="2"/>
  <c r="N185" i="2"/>
  <c r="N193" i="2"/>
  <c r="N201" i="2"/>
  <c r="N209" i="2"/>
  <c r="N217" i="2"/>
  <c r="N225" i="2"/>
  <c r="N233" i="2"/>
  <c r="N241" i="2"/>
  <c r="N249" i="2"/>
  <c r="N257" i="2"/>
  <c r="N265" i="2"/>
  <c r="N273" i="2"/>
  <c r="N281" i="2"/>
  <c r="N10" i="2"/>
  <c r="N18" i="2"/>
  <c r="N26" i="2"/>
  <c r="N34" i="2"/>
  <c r="N42" i="2"/>
  <c r="N50" i="2"/>
  <c r="N58" i="2"/>
  <c r="N66" i="2"/>
  <c r="N74" i="2"/>
  <c r="N82" i="2"/>
  <c r="N90" i="2"/>
  <c r="N98" i="2"/>
  <c r="N106" i="2"/>
  <c r="N114" i="2"/>
  <c r="N122" i="2"/>
  <c r="N130" i="2"/>
  <c r="N138" i="2"/>
  <c r="N146" i="2"/>
  <c r="N154" i="2"/>
  <c r="N162" i="2"/>
  <c r="N170" i="2"/>
  <c r="N178" i="2"/>
  <c r="N186" i="2"/>
  <c r="N194" i="2"/>
  <c r="N202" i="2"/>
  <c r="N210" i="2"/>
  <c r="N218" i="2"/>
  <c r="N226" i="2"/>
  <c r="N234" i="2"/>
  <c r="N242" i="2"/>
  <c r="N250" i="2"/>
  <c r="N258" i="2"/>
  <c r="N266" i="2"/>
  <c r="N274" i="2"/>
  <c r="N282" i="2"/>
  <c r="N4" i="2"/>
  <c r="N12" i="2"/>
  <c r="N20" i="2"/>
  <c r="N28" i="2"/>
  <c r="N36" i="2"/>
  <c r="N44" i="2"/>
  <c r="N52" i="2"/>
  <c r="N60" i="2"/>
  <c r="N68" i="2"/>
  <c r="N76" i="2"/>
  <c r="N84" i="2"/>
  <c r="N92" i="2"/>
  <c r="N100" i="2"/>
  <c r="N108" i="2"/>
  <c r="N116" i="2"/>
  <c r="N124" i="2"/>
  <c r="N132" i="2"/>
  <c r="N140" i="2"/>
  <c r="N148" i="2"/>
  <c r="N156" i="2"/>
  <c r="N164" i="2"/>
  <c r="N172" i="2"/>
  <c r="N180" i="2"/>
  <c r="N188" i="2"/>
  <c r="N196" i="2"/>
  <c r="N204" i="2"/>
  <c r="N212" i="2"/>
  <c r="N220" i="2"/>
  <c r="N228" i="2"/>
  <c r="N236" i="2"/>
  <c r="N244" i="2"/>
  <c r="N252" i="2"/>
  <c r="N260" i="2"/>
  <c r="N268" i="2"/>
  <c r="N276" i="2"/>
  <c r="N284" i="2"/>
  <c r="N334" i="2"/>
  <c r="N326" i="2"/>
  <c r="N318" i="2"/>
  <c r="N310" i="2"/>
  <c r="N302" i="2"/>
  <c r="N294" i="2"/>
  <c r="N286" i="2"/>
  <c r="N259" i="2"/>
  <c r="N227" i="2"/>
  <c r="N195" i="2"/>
  <c r="N163" i="2"/>
  <c r="N131" i="2"/>
  <c r="N99" i="2"/>
  <c r="N67" i="2"/>
  <c r="N35" i="2"/>
  <c r="N3" i="2"/>
  <c r="N333" i="2"/>
  <c r="N325" i="2"/>
  <c r="N317" i="2"/>
  <c r="N309" i="2"/>
  <c r="N301" i="2"/>
  <c r="N293" i="2"/>
  <c r="N285" i="2"/>
  <c r="N253" i="2"/>
  <c r="N221" i="2"/>
  <c r="N189" i="2"/>
  <c r="N157" i="2"/>
  <c r="N125" i="2"/>
  <c r="N93" i="2"/>
  <c r="N61" i="2"/>
  <c r="N29" i="2"/>
  <c r="N332" i="2"/>
  <c r="N324" i="2"/>
  <c r="N316" i="2"/>
  <c r="N308" i="2"/>
  <c r="N300" i="2"/>
  <c r="N292" i="2"/>
  <c r="N283" i="2"/>
  <c r="N251" i="2"/>
  <c r="N219" i="2"/>
  <c r="N187" i="2"/>
  <c r="N155" i="2"/>
  <c r="N123" i="2"/>
  <c r="N91" i="2"/>
  <c r="N59" i="2"/>
  <c r="N27" i="2"/>
  <c r="N2" i="2"/>
  <c r="N331" i="2"/>
  <c r="N323" i="2"/>
  <c r="N315" i="2"/>
  <c r="N307" i="2"/>
  <c r="N299" i="2"/>
  <c r="N291" i="2"/>
  <c r="N277" i="2"/>
  <c r="N245" i="2"/>
  <c r="N213" i="2"/>
  <c r="N181" i="2"/>
  <c r="N149" i="2"/>
  <c r="N117" i="2"/>
  <c r="N85" i="2"/>
  <c r="N53" i="2"/>
  <c r="N21" i="2"/>
  <c r="N338" i="2"/>
  <c r="N330" i="2"/>
  <c r="N322" i="2"/>
  <c r="N314" i="2"/>
  <c r="N306" i="2"/>
  <c r="N298" i="2"/>
  <c r="N290" i="2"/>
  <c r="N275" i="2"/>
  <c r="N243" i="2"/>
  <c r="N211" i="2"/>
  <c r="N179" i="2"/>
  <c r="N147" i="2"/>
  <c r="N115" i="2"/>
  <c r="N83" i="2"/>
  <c r="N51" i="2"/>
  <c r="N19" i="2"/>
  <c r="N337" i="2"/>
  <c r="N329" i="2"/>
  <c r="N321" i="2"/>
  <c r="N313" i="2"/>
  <c r="N305" i="2"/>
  <c r="N297" i="2"/>
  <c r="N289" i="2"/>
  <c r="N269" i="2"/>
  <c r="N237" i="2"/>
  <c r="N205" i="2"/>
  <c r="N173" i="2"/>
  <c r="N141" i="2"/>
  <c r="N109" i="2"/>
  <c r="N77" i="2"/>
  <c r="N45" i="2"/>
  <c r="N13" i="2"/>
  <c r="N336" i="2"/>
  <c r="N328" i="2"/>
  <c r="N320" i="2"/>
  <c r="N312" i="2"/>
  <c r="N304" i="2"/>
  <c r="N296" i="2"/>
  <c r="N288" i="2"/>
  <c r="N267" i="2"/>
  <c r="N235" i="2"/>
  <c r="N203" i="2"/>
  <c r="N171" i="2"/>
  <c r="N139" i="2"/>
  <c r="N107" i="2"/>
  <c r="N75" i="2"/>
  <c r="N43" i="2"/>
  <c r="N11" i="2"/>
  <c r="G3" i="2"/>
  <c r="H3" i="2" s="1"/>
  <c r="G4" i="2"/>
  <c r="G5" i="2"/>
  <c r="H5" i="2" s="1"/>
  <c r="G6" i="2"/>
  <c r="H6" i="2" s="1"/>
  <c r="G7" i="2"/>
  <c r="H7" i="2" s="1"/>
  <c r="G8" i="2"/>
  <c r="H8" i="2" s="1"/>
  <c r="G9" i="2"/>
  <c r="H9" i="2" s="1"/>
  <c r="G10" i="2"/>
  <c r="H10" i="2" s="1"/>
  <c r="G11" i="2"/>
  <c r="H11" i="2" s="1"/>
  <c r="G12" i="2"/>
  <c r="H12" i="2" s="1"/>
  <c r="G13" i="2"/>
  <c r="H13" i="2" s="1"/>
  <c r="G14" i="2"/>
  <c r="H14" i="2" s="1"/>
  <c r="G15" i="2"/>
  <c r="H15" i="2" s="1"/>
  <c r="G16" i="2"/>
  <c r="H16" i="2" s="1"/>
  <c r="G17" i="2"/>
  <c r="H17" i="2" s="1"/>
  <c r="G18" i="2"/>
  <c r="H18" i="2" s="1"/>
  <c r="G19" i="2"/>
  <c r="H19" i="2" s="1"/>
  <c r="G20" i="2"/>
  <c r="G21" i="2"/>
  <c r="H21" i="2" s="1"/>
  <c r="G22" i="2"/>
  <c r="H22" i="2" s="1"/>
  <c r="G23" i="2"/>
  <c r="H23" i="2" s="1"/>
  <c r="G24" i="2"/>
  <c r="H24" i="2" s="1"/>
  <c r="G25" i="2"/>
  <c r="H25" i="2" s="1"/>
  <c r="G26" i="2"/>
  <c r="H26" i="2" s="1"/>
  <c r="G27" i="2"/>
  <c r="H27" i="2" s="1"/>
  <c r="G28" i="2"/>
  <c r="H28" i="2" s="1"/>
  <c r="G29" i="2"/>
  <c r="H29" i="2" s="1"/>
  <c r="G30" i="2"/>
  <c r="H30" i="2" s="1"/>
  <c r="G31" i="2"/>
  <c r="H31" i="2" s="1"/>
  <c r="G32" i="2"/>
  <c r="H32" i="2" s="1"/>
  <c r="G33" i="2"/>
  <c r="H33" i="2" s="1"/>
  <c r="G34" i="2"/>
  <c r="H34" i="2" s="1"/>
  <c r="G35" i="2"/>
  <c r="H35" i="2" s="1"/>
  <c r="G36" i="2"/>
  <c r="G37" i="2"/>
  <c r="H37" i="2" s="1"/>
  <c r="G38" i="2"/>
  <c r="H38" i="2" s="1"/>
  <c r="G39" i="2"/>
  <c r="H39" i="2" s="1"/>
  <c r="G40" i="2"/>
  <c r="H40" i="2" s="1"/>
  <c r="G41" i="2"/>
  <c r="H41" i="2" s="1"/>
  <c r="G42" i="2"/>
  <c r="H42" i="2" s="1"/>
  <c r="G43" i="2"/>
  <c r="H43" i="2" s="1"/>
  <c r="G44" i="2"/>
  <c r="H44" i="2" s="1"/>
  <c r="G45" i="2"/>
  <c r="H45" i="2" s="1"/>
  <c r="G46" i="2"/>
  <c r="H46" i="2" s="1"/>
  <c r="G47" i="2"/>
  <c r="H47" i="2" s="1"/>
  <c r="G48" i="2"/>
  <c r="H48" i="2" s="1"/>
  <c r="G49" i="2"/>
  <c r="H49" i="2" s="1"/>
  <c r="G50" i="2"/>
  <c r="H50" i="2" s="1"/>
  <c r="G51" i="2"/>
  <c r="H51" i="2" s="1"/>
  <c r="G52" i="2"/>
  <c r="G53" i="2"/>
  <c r="H53" i="2" s="1"/>
  <c r="G54" i="2"/>
  <c r="H54" i="2" s="1"/>
  <c r="G55" i="2"/>
  <c r="H55" i="2" s="1"/>
  <c r="G56" i="2"/>
  <c r="H56" i="2" s="1"/>
  <c r="G57" i="2"/>
  <c r="H57" i="2" s="1"/>
  <c r="G58" i="2"/>
  <c r="H58" i="2" s="1"/>
  <c r="G59" i="2"/>
  <c r="H59" i="2" s="1"/>
  <c r="G60" i="2"/>
  <c r="H60" i="2" s="1"/>
  <c r="G61" i="2"/>
  <c r="H61" i="2" s="1"/>
  <c r="G62" i="2"/>
  <c r="H62" i="2" s="1"/>
  <c r="G63" i="2"/>
  <c r="H63" i="2" s="1"/>
  <c r="G64" i="2"/>
  <c r="H64" i="2" s="1"/>
  <c r="G65" i="2"/>
  <c r="H65" i="2" s="1"/>
  <c r="G66" i="2"/>
  <c r="H66" i="2" s="1"/>
  <c r="G67" i="2"/>
  <c r="H67" i="2" s="1"/>
  <c r="G68" i="2"/>
  <c r="H68" i="2" s="1"/>
  <c r="G69" i="2"/>
  <c r="H69" i="2" s="1"/>
  <c r="G70" i="2"/>
  <c r="H70" i="2" s="1"/>
  <c r="G71" i="2"/>
  <c r="H71" i="2" s="1"/>
  <c r="G72" i="2"/>
  <c r="H72" i="2" s="1"/>
  <c r="G73" i="2"/>
  <c r="H73" i="2" s="1"/>
  <c r="G74" i="2"/>
  <c r="H74" i="2" s="1"/>
  <c r="G75" i="2"/>
  <c r="H75" i="2" s="1"/>
  <c r="G76" i="2"/>
  <c r="H76" i="2" s="1"/>
  <c r="G77" i="2"/>
  <c r="H77" i="2" s="1"/>
  <c r="G78" i="2"/>
  <c r="H78" i="2" s="1"/>
  <c r="G79" i="2"/>
  <c r="H79" i="2" s="1"/>
  <c r="G80" i="2"/>
  <c r="H80" i="2" s="1"/>
  <c r="G81" i="2"/>
  <c r="H81" i="2" s="1"/>
  <c r="G82" i="2"/>
  <c r="H82" i="2" s="1"/>
  <c r="G83" i="2"/>
  <c r="H83" i="2" s="1"/>
  <c r="G84" i="2"/>
  <c r="H84" i="2" s="1"/>
  <c r="G85" i="2"/>
  <c r="H85" i="2" s="1"/>
  <c r="G86" i="2"/>
  <c r="H86" i="2" s="1"/>
  <c r="G87" i="2"/>
  <c r="H87" i="2" s="1"/>
  <c r="G88" i="2"/>
  <c r="H88" i="2" s="1"/>
  <c r="G89" i="2"/>
  <c r="H89" i="2" s="1"/>
  <c r="G90" i="2"/>
  <c r="H90" i="2" s="1"/>
  <c r="G91" i="2"/>
  <c r="H91" i="2" s="1"/>
  <c r="G92" i="2"/>
  <c r="H92" i="2" s="1"/>
  <c r="G93" i="2"/>
  <c r="H93" i="2" s="1"/>
  <c r="G94" i="2"/>
  <c r="H94" i="2" s="1"/>
  <c r="G95" i="2"/>
  <c r="H95" i="2" s="1"/>
  <c r="G96" i="2"/>
  <c r="H96" i="2" s="1"/>
  <c r="G97" i="2"/>
  <c r="H97" i="2" s="1"/>
  <c r="G98" i="2"/>
  <c r="H98" i="2" s="1"/>
  <c r="G99" i="2"/>
  <c r="H99" i="2" s="1"/>
  <c r="G100" i="2"/>
  <c r="H100" i="2" s="1"/>
  <c r="G101" i="2"/>
  <c r="H101" i="2" s="1"/>
  <c r="G102" i="2"/>
  <c r="H102" i="2" s="1"/>
  <c r="G103" i="2"/>
  <c r="H103" i="2" s="1"/>
  <c r="G104" i="2"/>
  <c r="H104" i="2" s="1"/>
  <c r="G105" i="2"/>
  <c r="H105" i="2" s="1"/>
  <c r="G106" i="2"/>
  <c r="H106" i="2" s="1"/>
  <c r="G107" i="2"/>
  <c r="H107" i="2" s="1"/>
  <c r="G108" i="2"/>
  <c r="H108" i="2" s="1"/>
  <c r="G109" i="2"/>
  <c r="H109" i="2" s="1"/>
  <c r="G110" i="2"/>
  <c r="H110" i="2" s="1"/>
  <c r="G111" i="2"/>
  <c r="H111" i="2" s="1"/>
  <c r="G112" i="2"/>
  <c r="H112" i="2" s="1"/>
  <c r="G113" i="2"/>
  <c r="H113" i="2" s="1"/>
  <c r="G114" i="2"/>
  <c r="H114" i="2" s="1"/>
  <c r="G115" i="2"/>
  <c r="H115" i="2" s="1"/>
  <c r="G116" i="2"/>
  <c r="G117" i="2"/>
  <c r="H117" i="2" s="1"/>
  <c r="G118" i="2"/>
  <c r="H118" i="2" s="1"/>
  <c r="G119" i="2"/>
  <c r="H119" i="2" s="1"/>
  <c r="G120" i="2"/>
  <c r="H120" i="2" s="1"/>
  <c r="G121" i="2"/>
  <c r="H121" i="2" s="1"/>
  <c r="G122" i="2"/>
  <c r="H122" i="2" s="1"/>
  <c r="G123" i="2"/>
  <c r="G124" i="2"/>
  <c r="H124" i="2" s="1"/>
  <c r="G125" i="2"/>
  <c r="H125" i="2" s="1"/>
  <c r="G126" i="2"/>
  <c r="H126" i="2" s="1"/>
  <c r="G127" i="2"/>
  <c r="H127" i="2" s="1"/>
  <c r="G128" i="2"/>
  <c r="H128" i="2" s="1"/>
  <c r="G129" i="2"/>
  <c r="H129" i="2" s="1"/>
  <c r="G130" i="2"/>
  <c r="H130" i="2" s="1"/>
  <c r="G131" i="2"/>
  <c r="H131" i="2" s="1"/>
  <c r="G132" i="2"/>
  <c r="G133" i="2"/>
  <c r="H133" i="2" s="1"/>
  <c r="G134" i="2"/>
  <c r="H134" i="2" s="1"/>
  <c r="G135" i="2"/>
  <c r="H135" i="2" s="1"/>
  <c r="G136" i="2"/>
  <c r="H136" i="2" s="1"/>
  <c r="G137" i="2"/>
  <c r="H137" i="2" s="1"/>
  <c r="G138" i="2"/>
  <c r="H138" i="2" s="1"/>
  <c r="G139" i="2"/>
  <c r="H139" i="2" s="1"/>
  <c r="G140" i="2"/>
  <c r="H140" i="2" s="1"/>
  <c r="G141" i="2"/>
  <c r="H141" i="2" s="1"/>
  <c r="G142" i="2"/>
  <c r="H142" i="2" s="1"/>
  <c r="G143" i="2"/>
  <c r="H143" i="2" s="1"/>
  <c r="G144" i="2"/>
  <c r="H144" i="2" s="1"/>
  <c r="G145" i="2"/>
  <c r="H145" i="2" s="1"/>
  <c r="G146" i="2"/>
  <c r="H146" i="2" s="1"/>
  <c r="G147" i="2"/>
  <c r="H147" i="2" s="1"/>
  <c r="G148" i="2"/>
  <c r="G149" i="2"/>
  <c r="H149" i="2" s="1"/>
  <c r="G150" i="2"/>
  <c r="H150" i="2" s="1"/>
  <c r="G151" i="2"/>
  <c r="H151" i="2" s="1"/>
  <c r="G152" i="2"/>
  <c r="H152" i="2" s="1"/>
  <c r="G153" i="2"/>
  <c r="H153" i="2" s="1"/>
  <c r="G154" i="2"/>
  <c r="H154" i="2" s="1"/>
  <c r="G155" i="2"/>
  <c r="H155" i="2" s="1"/>
  <c r="G156" i="2"/>
  <c r="H156" i="2" s="1"/>
  <c r="G157" i="2"/>
  <c r="H157" i="2" s="1"/>
  <c r="G158" i="2"/>
  <c r="H158" i="2" s="1"/>
  <c r="G159" i="2"/>
  <c r="H159" i="2" s="1"/>
  <c r="G160" i="2"/>
  <c r="H160" i="2" s="1"/>
  <c r="G161" i="2"/>
  <c r="H161" i="2" s="1"/>
  <c r="G162" i="2"/>
  <c r="H162" i="2" s="1"/>
  <c r="G163" i="2"/>
  <c r="H163" i="2" s="1"/>
  <c r="G164" i="2"/>
  <c r="H164" i="2" s="1"/>
  <c r="G165" i="2"/>
  <c r="H165" i="2" s="1"/>
  <c r="G166" i="2"/>
  <c r="H166" i="2" s="1"/>
  <c r="G167" i="2"/>
  <c r="H167" i="2" s="1"/>
  <c r="G168" i="2"/>
  <c r="H168" i="2" s="1"/>
  <c r="G169" i="2"/>
  <c r="H169" i="2" s="1"/>
  <c r="G170" i="2"/>
  <c r="H170" i="2" s="1"/>
  <c r="G171" i="2"/>
  <c r="H171" i="2" s="1"/>
  <c r="G172" i="2"/>
  <c r="H172" i="2" s="1"/>
  <c r="G173" i="2"/>
  <c r="H173" i="2" s="1"/>
  <c r="G174" i="2"/>
  <c r="H174" i="2" s="1"/>
  <c r="G175" i="2"/>
  <c r="H175" i="2" s="1"/>
  <c r="G176" i="2"/>
  <c r="H176" i="2" s="1"/>
  <c r="G177" i="2"/>
  <c r="H177" i="2" s="1"/>
  <c r="G178" i="2"/>
  <c r="H178" i="2" s="1"/>
  <c r="G179" i="2"/>
  <c r="H179" i="2" s="1"/>
  <c r="G180" i="2"/>
  <c r="H180" i="2" s="1"/>
  <c r="G181" i="2"/>
  <c r="H181" i="2" s="1"/>
  <c r="G182" i="2"/>
  <c r="H182" i="2" s="1"/>
  <c r="G183" i="2"/>
  <c r="H183" i="2" s="1"/>
  <c r="G184" i="2"/>
  <c r="H184" i="2" s="1"/>
  <c r="G185" i="2"/>
  <c r="H185" i="2" s="1"/>
  <c r="G186" i="2"/>
  <c r="H186" i="2" s="1"/>
  <c r="G187" i="2"/>
  <c r="H187" i="2" s="1"/>
  <c r="G188" i="2"/>
  <c r="H188" i="2" s="1"/>
  <c r="G189" i="2"/>
  <c r="H189" i="2" s="1"/>
  <c r="G190" i="2"/>
  <c r="H190" i="2" s="1"/>
  <c r="G191" i="2"/>
  <c r="H191" i="2" s="1"/>
  <c r="G192" i="2"/>
  <c r="H192" i="2" s="1"/>
  <c r="G193" i="2"/>
  <c r="H193" i="2" s="1"/>
  <c r="G194" i="2"/>
  <c r="H194" i="2" s="1"/>
  <c r="G195" i="2"/>
  <c r="H195" i="2" s="1"/>
  <c r="G196" i="2"/>
  <c r="H196" i="2" s="1"/>
  <c r="G197" i="2"/>
  <c r="H197" i="2" s="1"/>
  <c r="G198" i="2"/>
  <c r="H198" i="2" s="1"/>
  <c r="G199" i="2"/>
  <c r="H199" i="2" s="1"/>
  <c r="G200" i="2"/>
  <c r="H200" i="2" s="1"/>
  <c r="G201" i="2"/>
  <c r="H201" i="2" s="1"/>
  <c r="G202" i="2"/>
  <c r="H202" i="2" s="1"/>
  <c r="G203" i="2"/>
  <c r="H203" i="2" s="1"/>
  <c r="G204" i="2"/>
  <c r="H204" i="2" s="1"/>
  <c r="G205" i="2"/>
  <c r="H205" i="2" s="1"/>
  <c r="G206" i="2"/>
  <c r="H206" i="2" s="1"/>
  <c r="G207" i="2"/>
  <c r="H207" i="2" s="1"/>
  <c r="G208" i="2"/>
  <c r="H208" i="2" s="1"/>
  <c r="G209" i="2"/>
  <c r="H209" i="2" s="1"/>
  <c r="G210" i="2"/>
  <c r="H210" i="2" s="1"/>
  <c r="G211" i="2"/>
  <c r="H211" i="2" s="1"/>
  <c r="G212" i="2"/>
  <c r="H212" i="2" s="1"/>
  <c r="G213" i="2"/>
  <c r="H213" i="2" s="1"/>
  <c r="G214" i="2"/>
  <c r="H214" i="2" s="1"/>
  <c r="G215" i="2"/>
  <c r="H215" i="2" s="1"/>
  <c r="G216" i="2"/>
  <c r="H216" i="2" s="1"/>
  <c r="G217" i="2"/>
  <c r="H217" i="2" s="1"/>
  <c r="G218" i="2"/>
  <c r="H218" i="2" s="1"/>
  <c r="G219" i="2"/>
  <c r="H219" i="2" s="1"/>
  <c r="G220" i="2"/>
  <c r="H220" i="2" s="1"/>
  <c r="G221" i="2"/>
  <c r="H221" i="2" s="1"/>
  <c r="G222" i="2"/>
  <c r="H222" i="2" s="1"/>
  <c r="G223" i="2"/>
  <c r="H223" i="2" s="1"/>
  <c r="G224" i="2"/>
  <c r="H224" i="2" s="1"/>
  <c r="G225" i="2"/>
  <c r="H225" i="2" s="1"/>
  <c r="G226" i="2"/>
  <c r="H226" i="2" s="1"/>
  <c r="G227" i="2"/>
  <c r="H227" i="2" s="1"/>
  <c r="G228" i="2"/>
  <c r="H228" i="2" s="1"/>
  <c r="G229" i="2"/>
  <c r="H229" i="2" s="1"/>
  <c r="G230" i="2"/>
  <c r="H230" i="2" s="1"/>
  <c r="G231" i="2"/>
  <c r="H231" i="2" s="1"/>
  <c r="G232" i="2"/>
  <c r="H232" i="2" s="1"/>
  <c r="G233" i="2"/>
  <c r="H233" i="2" s="1"/>
  <c r="G234" i="2"/>
  <c r="H234" i="2" s="1"/>
  <c r="G235" i="2"/>
  <c r="H235" i="2" s="1"/>
  <c r="G236" i="2"/>
  <c r="H236" i="2" s="1"/>
  <c r="G237" i="2"/>
  <c r="H237" i="2" s="1"/>
  <c r="G238" i="2"/>
  <c r="H238" i="2" s="1"/>
  <c r="G239" i="2"/>
  <c r="H239" i="2" s="1"/>
  <c r="G240" i="2"/>
  <c r="H240" i="2" s="1"/>
  <c r="G241" i="2"/>
  <c r="H241" i="2" s="1"/>
  <c r="G242" i="2"/>
  <c r="H242" i="2" s="1"/>
  <c r="G243" i="2"/>
  <c r="H243" i="2" s="1"/>
  <c r="G244" i="2"/>
  <c r="H244" i="2" s="1"/>
  <c r="G245" i="2"/>
  <c r="H245" i="2" s="1"/>
  <c r="G246" i="2"/>
  <c r="H246" i="2" s="1"/>
  <c r="G247" i="2"/>
  <c r="H247" i="2" s="1"/>
  <c r="G248" i="2"/>
  <c r="H248" i="2" s="1"/>
  <c r="G249" i="2"/>
  <c r="H249" i="2" s="1"/>
  <c r="G250" i="2"/>
  <c r="H250" i="2" s="1"/>
  <c r="G251" i="2"/>
  <c r="H251" i="2" s="1"/>
  <c r="G252" i="2"/>
  <c r="H252" i="2" s="1"/>
  <c r="G253" i="2"/>
  <c r="H253" i="2" s="1"/>
  <c r="G254" i="2"/>
  <c r="H254" i="2" s="1"/>
  <c r="G255" i="2"/>
  <c r="G256" i="2"/>
  <c r="H256" i="2" s="1"/>
  <c r="G257" i="2"/>
  <c r="H257" i="2" s="1"/>
  <c r="G258" i="2"/>
  <c r="H258" i="2" s="1"/>
  <c r="G259" i="2"/>
  <c r="H259" i="2" s="1"/>
  <c r="G260" i="2"/>
  <c r="H260" i="2" s="1"/>
  <c r="G261" i="2"/>
  <c r="H261" i="2" s="1"/>
  <c r="G262" i="2"/>
  <c r="H262" i="2" s="1"/>
  <c r="G263" i="2"/>
  <c r="H263" i="2" s="1"/>
  <c r="G264" i="2"/>
  <c r="H264" i="2" s="1"/>
  <c r="G265" i="2"/>
  <c r="H265" i="2" s="1"/>
  <c r="G266" i="2"/>
  <c r="H266" i="2" s="1"/>
  <c r="G267" i="2"/>
  <c r="H267" i="2" s="1"/>
  <c r="G268" i="2"/>
  <c r="H268" i="2" s="1"/>
  <c r="G269" i="2"/>
  <c r="H269" i="2" s="1"/>
  <c r="G270" i="2"/>
  <c r="H270" i="2" s="1"/>
  <c r="G271" i="2"/>
  <c r="H271" i="2" s="1"/>
  <c r="G272" i="2"/>
  <c r="H272" i="2" s="1"/>
  <c r="G273" i="2"/>
  <c r="H273" i="2" s="1"/>
  <c r="G274" i="2"/>
  <c r="H274" i="2" s="1"/>
  <c r="G275" i="2"/>
  <c r="H275" i="2" s="1"/>
  <c r="G276" i="2"/>
  <c r="H276" i="2" s="1"/>
  <c r="G277" i="2"/>
  <c r="H277" i="2" s="1"/>
  <c r="G278" i="2"/>
  <c r="H278" i="2" s="1"/>
  <c r="G279" i="2"/>
  <c r="H279" i="2" s="1"/>
  <c r="G280" i="2"/>
  <c r="H280" i="2" s="1"/>
  <c r="G281" i="2"/>
  <c r="H281" i="2" s="1"/>
  <c r="G282" i="2"/>
  <c r="H282" i="2" s="1"/>
  <c r="G283" i="2"/>
  <c r="H283" i="2" s="1"/>
  <c r="G284" i="2"/>
  <c r="H284" i="2" s="1"/>
  <c r="G285" i="2"/>
  <c r="H285" i="2" s="1"/>
  <c r="G286" i="2"/>
  <c r="H286" i="2" s="1"/>
  <c r="G287" i="2"/>
  <c r="H287" i="2" s="1"/>
  <c r="G288" i="2"/>
  <c r="H288" i="2" s="1"/>
  <c r="G289" i="2"/>
  <c r="H289" i="2" s="1"/>
  <c r="G290" i="2"/>
  <c r="H290" i="2" s="1"/>
  <c r="G291" i="2"/>
  <c r="H291" i="2" s="1"/>
  <c r="G292" i="2"/>
  <c r="H292" i="2" s="1"/>
  <c r="G293" i="2"/>
  <c r="H293" i="2" s="1"/>
  <c r="G294" i="2"/>
  <c r="H294" i="2" s="1"/>
  <c r="G295" i="2"/>
  <c r="H295" i="2" s="1"/>
  <c r="G296" i="2"/>
  <c r="H296" i="2" s="1"/>
  <c r="G297" i="2"/>
  <c r="H297" i="2" s="1"/>
  <c r="G298" i="2"/>
  <c r="H298" i="2" s="1"/>
  <c r="G299" i="2"/>
  <c r="H299" i="2" s="1"/>
  <c r="G300" i="2"/>
  <c r="H300" i="2" s="1"/>
  <c r="G301" i="2"/>
  <c r="H301" i="2" s="1"/>
  <c r="G302" i="2"/>
  <c r="H302" i="2" s="1"/>
  <c r="G303" i="2"/>
  <c r="H303" i="2" s="1"/>
  <c r="G304" i="2"/>
  <c r="H304" i="2" s="1"/>
  <c r="G305" i="2"/>
  <c r="H305" i="2" s="1"/>
  <c r="G306" i="2"/>
  <c r="H306" i="2" s="1"/>
  <c r="G307" i="2"/>
  <c r="H307" i="2" s="1"/>
  <c r="G308" i="2"/>
  <c r="H308" i="2" s="1"/>
  <c r="G309" i="2"/>
  <c r="H309" i="2" s="1"/>
  <c r="G310" i="2"/>
  <c r="H310" i="2" s="1"/>
  <c r="G311" i="2"/>
  <c r="H311" i="2" s="1"/>
  <c r="G312" i="2"/>
  <c r="H312" i="2" s="1"/>
  <c r="G313" i="2"/>
  <c r="H313" i="2" s="1"/>
  <c r="G314" i="2"/>
  <c r="H314" i="2" s="1"/>
  <c r="G315" i="2"/>
  <c r="H315" i="2" s="1"/>
  <c r="G316" i="2"/>
  <c r="H316" i="2" s="1"/>
  <c r="G317" i="2"/>
  <c r="H317" i="2" s="1"/>
  <c r="G318" i="2"/>
  <c r="H318" i="2" s="1"/>
  <c r="G319" i="2"/>
  <c r="H319" i="2" s="1"/>
  <c r="G320" i="2"/>
  <c r="H320" i="2" s="1"/>
  <c r="G321" i="2"/>
  <c r="H321" i="2" s="1"/>
  <c r="G322" i="2"/>
  <c r="H322" i="2" s="1"/>
  <c r="G323" i="2"/>
  <c r="H323" i="2" s="1"/>
  <c r="G324" i="2"/>
  <c r="H324" i="2" s="1"/>
  <c r="G325" i="2"/>
  <c r="H325" i="2" s="1"/>
  <c r="G326" i="2"/>
  <c r="H326" i="2" s="1"/>
  <c r="G327" i="2"/>
  <c r="H327" i="2" s="1"/>
  <c r="G328" i="2"/>
  <c r="H328" i="2" s="1"/>
  <c r="G329" i="2"/>
  <c r="H329" i="2" s="1"/>
  <c r="G330" i="2"/>
  <c r="H330" i="2" s="1"/>
  <c r="G331" i="2"/>
  <c r="H331" i="2" s="1"/>
  <c r="G332" i="2"/>
  <c r="H332" i="2" s="1"/>
  <c r="G333" i="2"/>
  <c r="H333" i="2" s="1"/>
  <c r="G334" i="2"/>
  <c r="H334" i="2" s="1"/>
  <c r="G335" i="2"/>
  <c r="H335" i="2" s="1"/>
  <c r="G336" i="2"/>
  <c r="H336" i="2" s="1"/>
  <c r="G337" i="2"/>
  <c r="H337" i="2" s="1"/>
  <c r="G338" i="2"/>
  <c r="H338" i="2" s="1"/>
  <c r="G339" i="2"/>
  <c r="H339" i="2" s="1"/>
  <c r="G340" i="2"/>
  <c r="H340" i="2" s="1"/>
  <c r="G341" i="2"/>
  <c r="H341" i="2" s="1"/>
  <c r="G342" i="2"/>
  <c r="H342" i="2" s="1"/>
  <c r="G343" i="2"/>
  <c r="H343" i="2" s="1"/>
  <c r="G344" i="2"/>
  <c r="H344" i="2" s="1"/>
  <c r="G345" i="2"/>
  <c r="H345" i="2" s="1"/>
  <c r="G346" i="2"/>
  <c r="H346" i="2" s="1"/>
  <c r="G347" i="2"/>
  <c r="H347" i="2" s="1"/>
  <c r="G348" i="2"/>
  <c r="H348" i="2" s="1"/>
  <c r="G349" i="2"/>
  <c r="H349" i="2" s="1"/>
  <c r="G350" i="2"/>
  <c r="H350" i="2" s="1"/>
  <c r="G351" i="2"/>
  <c r="H351" i="2" s="1"/>
  <c r="G352" i="2"/>
  <c r="H352" i="2" s="1"/>
  <c r="G353" i="2"/>
  <c r="H353" i="2" s="1"/>
  <c r="G354" i="2"/>
  <c r="H354" i="2" s="1"/>
  <c r="G355" i="2"/>
  <c r="H355" i="2" s="1"/>
  <c r="G356" i="2"/>
  <c r="H356" i="2" s="1"/>
  <c r="G357" i="2"/>
  <c r="H357" i="2" s="1"/>
  <c r="G358" i="2"/>
  <c r="H358" i="2" s="1"/>
  <c r="G359" i="2"/>
  <c r="H359" i="2" s="1"/>
  <c r="G360" i="2"/>
  <c r="H360" i="2" s="1"/>
  <c r="G361" i="2"/>
  <c r="H361" i="2" s="1"/>
  <c r="G362" i="2"/>
  <c r="H362" i="2" s="1"/>
  <c r="G363" i="2"/>
  <c r="H363" i="2" s="1"/>
  <c r="G364" i="2"/>
  <c r="H364" i="2" s="1"/>
  <c r="G365" i="2"/>
  <c r="H365" i="2" s="1"/>
  <c r="G366" i="2"/>
  <c r="H366" i="2" s="1"/>
  <c r="G367" i="2"/>
  <c r="H367" i="2" s="1"/>
  <c r="G368" i="2"/>
  <c r="H368" i="2" s="1"/>
  <c r="G369" i="2"/>
  <c r="H369" i="2" s="1"/>
  <c r="G370" i="2"/>
  <c r="H370" i="2" s="1"/>
  <c r="G371" i="2"/>
  <c r="H371" i="2" s="1"/>
  <c r="G372" i="2"/>
  <c r="H372" i="2" s="1"/>
  <c r="G373" i="2"/>
  <c r="H373" i="2" s="1"/>
  <c r="G374" i="2"/>
  <c r="H374" i="2" s="1"/>
  <c r="G375" i="2"/>
  <c r="H375" i="2" s="1"/>
  <c r="G376" i="2"/>
  <c r="H376" i="2" s="1"/>
  <c r="G377" i="2"/>
  <c r="H377" i="2" s="1"/>
  <c r="G378" i="2"/>
  <c r="H378" i="2" s="1"/>
  <c r="G379" i="2"/>
  <c r="H379" i="2" s="1"/>
  <c r="G380" i="2"/>
  <c r="H380" i="2" s="1"/>
  <c r="G381" i="2"/>
  <c r="H381" i="2" s="1"/>
  <c r="G382" i="2"/>
  <c r="H382" i="2" s="1"/>
  <c r="G383" i="2"/>
  <c r="H383" i="2" s="1"/>
  <c r="G384" i="2"/>
  <c r="H384" i="2" s="1"/>
  <c r="G385" i="2"/>
  <c r="H385" i="2" s="1"/>
  <c r="G386" i="2"/>
  <c r="H386" i="2" s="1"/>
  <c r="G387" i="2"/>
  <c r="H387" i="2" s="1"/>
  <c r="G388" i="2"/>
  <c r="H388" i="2" s="1"/>
  <c r="G389" i="2"/>
  <c r="H389" i="2" s="1"/>
  <c r="G390" i="2"/>
  <c r="H390" i="2" s="1"/>
  <c r="G391" i="2"/>
  <c r="H391" i="2" s="1"/>
  <c r="G392" i="2"/>
  <c r="H392" i="2" s="1"/>
  <c r="G393" i="2"/>
  <c r="H393" i="2" s="1"/>
  <c r="G394" i="2"/>
  <c r="H394" i="2" s="1"/>
  <c r="G395" i="2"/>
  <c r="H395" i="2" s="1"/>
  <c r="G396" i="2"/>
  <c r="H396" i="2" s="1"/>
  <c r="G397" i="2"/>
  <c r="H397" i="2" s="1"/>
  <c r="G398" i="2"/>
  <c r="H398" i="2" s="1"/>
  <c r="G399" i="2"/>
  <c r="H399" i="2" s="1"/>
  <c r="G400" i="2"/>
  <c r="H400" i="2" s="1"/>
  <c r="G401" i="2"/>
  <c r="H401" i="2" s="1"/>
  <c r="G402" i="2"/>
  <c r="H402" i="2" s="1"/>
  <c r="G403" i="2"/>
  <c r="H403" i="2" s="1"/>
  <c r="G404" i="2"/>
  <c r="H404" i="2" s="1"/>
  <c r="G405" i="2"/>
  <c r="H405" i="2" s="1"/>
  <c r="G406" i="2"/>
  <c r="H406" i="2" s="1"/>
  <c r="G407" i="2"/>
  <c r="H407" i="2" s="1"/>
  <c r="G408" i="2"/>
  <c r="H408" i="2" s="1"/>
  <c r="G409" i="2"/>
  <c r="H409" i="2" s="1"/>
  <c r="G410" i="2"/>
  <c r="H410" i="2" s="1"/>
  <c r="G411" i="2"/>
  <c r="H411" i="2" s="1"/>
  <c r="G412" i="2"/>
  <c r="H412" i="2" s="1"/>
  <c r="G413" i="2"/>
  <c r="H413" i="2" s="1"/>
  <c r="G414" i="2"/>
  <c r="H414" i="2" s="1"/>
  <c r="G415" i="2"/>
  <c r="H415" i="2" s="1"/>
  <c r="G416" i="2"/>
  <c r="H416" i="2" s="1"/>
  <c r="G417" i="2"/>
  <c r="H417" i="2" s="1"/>
  <c r="G418" i="2"/>
  <c r="H418" i="2" s="1"/>
  <c r="G419" i="2"/>
  <c r="H419" i="2" s="1"/>
  <c r="G420" i="2"/>
  <c r="H420" i="2" s="1"/>
  <c r="G421" i="2"/>
  <c r="H421" i="2" s="1"/>
  <c r="G422" i="2"/>
  <c r="H422" i="2" s="1"/>
  <c r="G423" i="2"/>
  <c r="H423" i="2" s="1"/>
  <c r="G424" i="2"/>
  <c r="H424" i="2" s="1"/>
  <c r="G425" i="2"/>
  <c r="H425" i="2" s="1"/>
  <c r="G426" i="2"/>
  <c r="H426" i="2" s="1"/>
  <c r="G427" i="2"/>
  <c r="H427" i="2" s="1"/>
  <c r="G428" i="2"/>
  <c r="H428" i="2" s="1"/>
  <c r="G429" i="2"/>
  <c r="H429" i="2" s="1"/>
  <c r="G430" i="2"/>
  <c r="H430" i="2" s="1"/>
  <c r="G431" i="2"/>
  <c r="H431" i="2" s="1"/>
  <c r="G432" i="2"/>
  <c r="H432" i="2" s="1"/>
  <c r="G433" i="2"/>
  <c r="H433" i="2" s="1"/>
  <c r="G434" i="2"/>
  <c r="H434" i="2" s="1"/>
  <c r="G435" i="2"/>
  <c r="H435" i="2" s="1"/>
  <c r="G436" i="2"/>
  <c r="H436" i="2" s="1"/>
  <c r="G437" i="2"/>
  <c r="H437" i="2" s="1"/>
  <c r="G438" i="2"/>
  <c r="H438" i="2" s="1"/>
  <c r="G439" i="2"/>
  <c r="G440" i="2"/>
  <c r="H440" i="2" s="1"/>
  <c r="G441" i="2"/>
  <c r="H441" i="2" s="1"/>
  <c r="G442" i="2"/>
  <c r="H442" i="2" s="1"/>
  <c r="G443" i="2"/>
  <c r="H443" i="2" s="1"/>
  <c r="G444" i="2"/>
  <c r="H444" i="2" s="1"/>
  <c r="G445" i="2"/>
  <c r="H445" i="2" s="1"/>
  <c r="G446" i="2"/>
  <c r="H446" i="2" s="1"/>
  <c r="G447" i="2"/>
  <c r="H447" i="2" s="1"/>
  <c r="G448" i="2"/>
  <c r="H448" i="2" s="1"/>
  <c r="G449" i="2"/>
  <c r="H449" i="2" s="1"/>
  <c r="G450" i="2"/>
  <c r="H450" i="2" s="1"/>
  <c r="G451" i="2"/>
  <c r="H451" i="2" s="1"/>
  <c r="G452" i="2"/>
  <c r="H452" i="2" s="1"/>
  <c r="G453" i="2"/>
  <c r="H453" i="2" s="1"/>
  <c r="G454" i="2"/>
  <c r="H454" i="2" s="1"/>
  <c r="G455" i="2"/>
  <c r="H455" i="2" s="1"/>
  <c r="G456" i="2"/>
  <c r="H456" i="2" s="1"/>
  <c r="G457" i="2"/>
  <c r="H457" i="2" s="1"/>
  <c r="G458" i="2"/>
  <c r="H458" i="2" s="1"/>
  <c r="G459" i="2"/>
  <c r="H459" i="2" s="1"/>
  <c r="G460" i="2"/>
  <c r="H460" i="2" s="1"/>
  <c r="G461" i="2"/>
  <c r="H461" i="2" s="1"/>
  <c r="G462" i="2"/>
  <c r="H462" i="2" s="1"/>
  <c r="G463" i="2"/>
  <c r="H463" i="2" s="1"/>
  <c r="G464" i="2"/>
  <c r="H464" i="2" s="1"/>
  <c r="G465" i="2"/>
  <c r="H465" i="2" s="1"/>
  <c r="G466" i="2"/>
  <c r="H466" i="2" s="1"/>
  <c r="G467" i="2"/>
  <c r="H467" i="2" s="1"/>
  <c r="G468" i="2"/>
  <c r="H468" i="2" s="1"/>
  <c r="G469" i="2"/>
  <c r="H469" i="2" s="1"/>
  <c r="G470" i="2"/>
  <c r="H470" i="2" s="1"/>
  <c r="G471" i="2"/>
  <c r="H471" i="2" s="1"/>
  <c r="G472" i="2"/>
  <c r="H472" i="2" s="1"/>
  <c r="G473" i="2"/>
  <c r="H473" i="2" s="1"/>
  <c r="G474" i="2"/>
  <c r="H474" i="2" s="1"/>
  <c r="G475" i="2"/>
  <c r="H475" i="2" s="1"/>
  <c r="G476" i="2"/>
  <c r="H476" i="2" s="1"/>
  <c r="G477" i="2"/>
  <c r="H477" i="2" s="1"/>
  <c r="G478" i="2"/>
  <c r="H478" i="2" s="1"/>
  <c r="G479" i="2"/>
  <c r="H479" i="2" s="1"/>
  <c r="G480" i="2"/>
  <c r="H480" i="2" s="1"/>
  <c r="G481" i="2"/>
  <c r="H481" i="2" s="1"/>
  <c r="G482" i="2"/>
  <c r="H482" i="2" s="1"/>
  <c r="G483" i="2"/>
  <c r="H483" i="2" s="1"/>
  <c r="G484" i="2"/>
  <c r="H484" i="2" s="1"/>
  <c r="G485" i="2"/>
  <c r="H485" i="2" s="1"/>
  <c r="G486" i="2"/>
  <c r="H486" i="2" s="1"/>
  <c r="G487" i="2"/>
  <c r="H487" i="2" s="1"/>
  <c r="G488" i="2"/>
  <c r="H488" i="2" s="1"/>
  <c r="G489" i="2"/>
  <c r="H489" i="2" s="1"/>
  <c r="G490" i="2"/>
  <c r="H490" i="2" s="1"/>
  <c r="G491" i="2"/>
  <c r="H491" i="2" s="1"/>
  <c r="G492" i="2"/>
  <c r="H492" i="2" s="1"/>
  <c r="G493" i="2"/>
  <c r="H493" i="2" s="1"/>
  <c r="G494" i="2"/>
  <c r="H494" i="2" s="1"/>
  <c r="G495" i="2"/>
  <c r="H495" i="2" s="1"/>
  <c r="G496" i="2"/>
  <c r="H496" i="2" s="1"/>
  <c r="G497" i="2"/>
  <c r="H497" i="2" s="1"/>
  <c r="G498" i="2"/>
  <c r="H498" i="2" s="1"/>
  <c r="G499" i="2"/>
  <c r="H499" i="2" s="1"/>
  <c r="G500" i="2"/>
  <c r="H500" i="2" s="1"/>
  <c r="G501" i="2"/>
  <c r="H501" i="2" s="1"/>
  <c r="G502" i="2"/>
  <c r="H502" i="2" s="1"/>
  <c r="G503" i="2"/>
  <c r="H503" i="2" s="1"/>
  <c r="G504" i="2"/>
  <c r="H504" i="2" s="1"/>
  <c r="G505" i="2"/>
  <c r="H505" i="2" s="1"/>
  <c r="G506" i="2"/>
  <c r="H506" i="2" s="1"/>
  <c r="G507" i="2"/>
  <c r="H507" i="2" s="1"/>
  <c r="G508" i="2"/>
  <c r="H508" i="2" s="1"/>
  <c r="G509" i="2"/>
  <c r="H509" i="2" s="1"/>
  <c r="G510" i="2"/>
  <c r="H510" i="2" s="1"/>
  <c r="G511" i="2"/>
  <c r="H511" i="2" s="1"/>
  <c r="G512" i="2"/>
  <c r="H512" i="2" s="1"/>
  <c r="G513" i="2"/>
  <c r="H513" i="2" s="1"/>
  <c r="G514" i="2"/>
  <c r="H514" i="2" s="1"/>
  <c r="G515" i="2"/>
  <c r="H515" i="2" s="1"/>
  <c r="G516" i="2"/>
  <c r="H516" i="2" s="1"/>
  <c r="G517" i="2"/>
  <c r="H517" i="2" s="1"/>
  <c r="G518" i="2"/>
  <c r="H518" i="2" s="1"/>
  <c r="G519" i="2"/>
  <c r="H519" i="2" s="1"/>
  <c r="G520" i="2"/>
  <c r="H520" i="2" s="1"/>
  <c r="G521" i="2"/>
  <c r="H521" i="2" s="1"/>
  <c r="G522" i="2"/>
  <c r="H522" i="2" s="1"/>
  <c r="G523" i="2"/>
  <c r="H523" i="2" s="1"/>
  <c r="G524" i="2"/>
  <c r="H524" i="2" s="1"/>
  <c r="G525" i="2"/>
  <c r="H525" i="2" s="1"/>
  <c r="G526" i="2"/>
  <c r="H526" i="2" s="1"/>
  <c r="G527" i="2"/>
  <c r="H527" i="2" s="1"/>
  <c r="G528" i="2"/>
  <c r="H528" i="2" s="1"/>
  <c r="G529" i="2"/>
  <c r="H529" i="2" s="1"/>
  <c r="G530" i="2"/>
  <c r="H530" i="2" s="1"/>
  <c r="G531" i="2"/>
  <c r="H531" i="2" s="1"/>
  <c r="G532" i="2"/>
  <c r="H532" i="2" s="1"/>
  <c r="G533" i="2"/>
  <c r="H533" i="2" s="1"/>
  <c r="G534" i="2"/>
  <c r="H534" i="2" s="1"/>
  <c r="G535" i="2"/>
  <c r="H535" i="2" s="1"/>
  <c r="G536" i="2"/>
  <c r="H536" i="2" s="1"/>
  <c r="G537" i="2"/>
  <c r="H537" i="2" s="1"/>
  <c r="G538" i="2"/>
  <c r="H538" i="2" s="1"/>
  <c r="G539" i="2"/>
  <c r="G540" i="2"/>
  <c r="H540" i="2" s="1"/>
  <c r="G541" i="2"/>
  <c r="H541" i="2" s="1"/>
  <c r="G542" i="2"/>
  <c r="H542" i="2" s="1"/>
  <c r="G543" i="2"/>
  <c r="H543" i="2" s="1"/>
  <c r="G544" i="2"/>
  <c r="H544" i="2" s="1"/>
  <c r="G545" i="2"/>
  <c r="H545" i="2" s="1"/>
  <c r="G546" i="2"/>
  <c r="H546" i="2" s="1"/>
  <c r="G547" i="2"/>
  <c r="H547" i="2" s="1"/>
  <c r="G548" i="2"/>
  <c r="H548" i="2" s="1"/>
  <c r="G549" i="2"/>
  <c r="H549" i="2" s="1"/>
  <c r="G550" i="2"/>
  <c r="H550" i="2" s="1"/>
  <c r="G551" i="2"/>
  <c r="H551" i="2" s="1"/>
  <c r="G552" i="2"/>
  <c r="H552" i="2" s="1"/>
  <c r="G553" i="2"/>
  <c r="H553" i="2" s="1"/>
  <c r="G554" i="2"/>
  <c r="H554" i="2" s="1"/>
  <c r="G555" i="2"/>
  <c r="H555" i="2" s="1"/>
  <c r="G556" i="2"/>
  <c r="H556" i="2" s="1"/>
  <c r="G557" i="2"/>
  <c r="H557" i="2" s="1"/>
  <c r="G558" i="2"/>
  <c r="H558" i="2" s="1"/>
  <c r="G559" i="2"/>
  <c r="H559" i="2" s="1"/>
  <c r="G560" i="2"/>
  <c r="H560" i="2" s="1"/>
  <c r="G561" i="2"/>
  <c r="H561" i="2" s="1"/>
  <c r="G562" i="2"/>
  <c r="H562" i="2" s="1"/>
  <c r="G563" i="2"/>
  <c r="H563" i="2" s="1"/>
  <c r="G564" i="2"/>
  <c r="H564" i="2" s="1"/>
  <c r="G565" i="2"/>
  <c r="H565" i="2" s="1"/>
  <c r="G566" i="2"/>
  <c r="H566" i="2" s="1"/>
  <c r="G567" i="2"/>
  <c r="H567" i="2" s="1"/>
  <c r="G568" i="2"/>
  <c r="H568" i="2" s="1"/>
  <c r="G569" i="2"/>
  <c r="H569" i="2" s="1"/>
  <c r="G570" i="2"/>
  <c r="H570" i="2" s="1"/>
  <c r="G571" i="2"/>
  <c r="H571" i="2" s="1"/>
  <c r="G572" i="2"/>
  <c r="H572" i="2" s="1"/>
  <c r="G573" i="2"/>
  <c r="H573" i="2" s="1"/>
  <c r="G574" i="2"/>
  <c r="H574" i="2" s="1"/>
  <c r="G575" i="2"/>
  <c r="H575" i="2" s="1"/>
  <c r="G576" i="2"/>
  <c r="H576" i="2" s="1"/>
  <c r="G577" i="2"/>
  <c r="H577" i="2" s="1"/>
  <c r="G578" i="2"/>
  <c r="H578" i="2" s="1"/>
  <c r="G579" i="2"/>
  <c r="H579" i="2" s="1"/>
  <c r="G580" i="2"/>
  <c r="H580" i="2" s="1"/>
  <c r="G581" i="2"/>
  <c r="H581" i="2" s="1"/>
  <c r="G582" i="2"/>
  <c r="H582" i="2" s="1"/>
  <c r="G583" i="2"/>
  <c r="H583" i="2" s="1"/>
  <c r="G584" i="2"/>
  <c r="H584" i="2" s="1"/>
  <c r="G585" i="2"/>
  <c r="H585" i="2" s="1"/>
  <c r="G586" i="2"/>
  <c r="H586" i="2" s="1"/>
  <c r="G587" i="2"/>
  <c r="H587" i="2" s="1"/>
  <c r="G588" i="2"/>
  <c r="H588" i="2" s="1"/>
  <c r="G589" i="2"/>
  <c r="H589" i="2" s="1"/>
  <c r="G590" i="2"/>
  <c r="H590" i="2" s="1"/>
  <c r="G591" i="2"/>
  <c r="H591" i="2" s="1"/>
  <c r="G592" i="2"/>
  <c r="H592" i="2" s="1"/>
  <c r="G593" i="2"/>
  <c r="H593" i="2" s="1"/>
  <c r="G594" i="2"/>
  <c r="H594" i="2" s="1"/>
  <c r="G595" i="2"/>
  <c r="H595" i="2" s="1"/>
  <c r="G596" i="2"/>
  <c r="H596" i="2" s="1"/>
  <c r="G597" i="2"/>
  <c r="H597" i="2" s="1"/>
  <c r="G598" i="2"/>
  <c r="H598" i="2" s="1"/>
  <c r="G599" i="2"/>
  <c r="H599" i="2" s="1"/>
  <c r="G600" i="2"/>
  <c r="H600" i="2" s="1"/>
  <c r="G601" i="2"/>
  <c r="H601" i="2" s="1"/>
  <c r="G602" i="2"/>
  <c r="H602" i="2" s="1"/>
  <c r="G603" i="2"/>
  <c r="H603" i="2" s="1"/>
  <c r="G604" i="2"/>
  <c r="H604" i="2" s="1"/>
  <c r="G605" i="2"/>
  <c r="H605" i="2" s="1"/>
  <c r="G606" i="2"/>
  <c r="H606" i="2" s="1"/>
  <c r="G607" i="2"/>
  <c r="H607" i="2" s="1"/>
  <c r="G608" i="2"/>
  <c r="H608" i="2" s="1"/>
  <c r="G609" i="2"/>
  <c r="H609" i="2" s="1"/>
  <c r="G610" i="2"/>
  <c r="H610" i="2" s="1"/>
  <c r="G611" i="2"/>
  <c r="H611" i="2" s="1"/>
  <c r="G612" i="2"/>
  <c r="H612" i="2" s="1"/>
  <c r="G613" i="2"/>
  <c r="H613" i="2" s="1"/>
  <c r="G614" i="2"/>
  <c r="H614" i="2" s="1"/>
  <c r="G615" i="2"/>
  <c r="H615" i="2" s="1"/>
  <c r="G616" i="2"/>
  <c r="H616" i="2" s="1"/>
  <c r="G617" i="2"/>
  <c r="H617" i="2" s="1"/>
  <c r="G618" i="2"/>
  <c r="H618" i="2" s="1"/>
  <c r="G619" i="2"/>
  <c r="H619" i="2" s="1"/>
  <c r="G620" i="2"/>
  <c r="H620" i="2" s="1"/>
  <c r="G621" i="2"/>
  <c r="H621" i="2" s="1"/>
  <c r="G622" i="2"/>
  <c r="H622" i="2" s="1"/>
  <c r="G623" i="2"/>
  <c r="H623" i="2" s="1"/>
  <c r="G624" i="2"/>
  <c r="H624" i="2" s="1"/>
  <c r="G625" i="2"/>
  <c r="H625" i="2" s="1"/>
  <c r="G626" i="2"/>
  <c r="H626" i="2" s="1"/>
  <c r="G627" i="2"/>
  <c r="H627" i="2" s="1"/>
  <c r="G628" i="2"/>
  <c r="H628" i="2" s="1"/>
  <c r="G629" i="2"/>
  <c r="H629" i="2" s="1"/>
  <c r="G630" i="2"/>
  <c r="H630" i="2" s="1"/>
  <c r="G631" i="2"/>
  <c r="H631" i="2" s="1"/>
  <c r="G632" i="2"/>
  <c r="H632" i="2" s="1"/>
  <c r="G633" i="2"/>
  <c r="H633" i="2" s="1"/>
  <c r="G634" i="2"/>
  <c r="H634" i="2" s="1"/>
  <c r="G635" i="2"/>
  <c r="H635" i="2" s="1"/>
  <c r="G636" i="2"/>
  <c r="H636" i="2" s="1"/>
  <c r="G637" i="2"/>
  <c r="H637" i="2" s="1"/>
  <c r="G638" i="2"/>
  <c r="H638" i="2" s="1"/>
  <c r="G639" i="2"/>
  <c r="H639" i="2" s="1"/>
  <c r="G640" i="2"/>
  <c r="H640" i="2" s="1"/>
  <c r="G641" i="2"/>
  <c r="H641" i="2" s="1"/>
  <c r="G642" i="2"/>
  <c r="H642" i="2" s="1"/>
  <c r="G643" i="2"/>
  <c r="H643" i="2" s="1"/>
  <c r="G644" i="2"/>
  <c r="H644" i="2" s="1"/>
  <c r="G645" i="2"/>
  <c r="H645" i="2" s="1"/>
  <c r="G646" i="2"/>
  <c r="H646" i="2" s="1"/>
  <c r="G647" i="2"/>
  <c r="H647" i="2" s="1"/>
  <c r="G648" i="2"/>
  <c r="H648" i="2" s="1"/>
  <c r="G649" i="2"/>
  <c r="H649" i="2" s="1"/>
  <c r="G650" i="2"/>
  <c r="H650" i="2" s="1"/>
  <c r="G651" i="2"/>
  <c r="H651" i="2" s="1"/>
  <c r="G652" i="2"/>
  <c r="H652" i="2" s="1"/>
  <c r="G653" i="2"/>
  <c r="H653" i="2" s="1"/>
  <c r="G654" i="2"/>
  <c r="H654" i="2" s="1"/>
  <c r="G655" i="2"/>
  <c r="H655" i="2" s="1"/>
  <c r="G656" i="2"/>
  <c r="H656" i="2" s="1"/>
  <c r="G657" i="2"/>
  <c r="H657" i="2" s="1"/>
  <c r="G658" i="2"/>
  <c r="H658" i="2" s="1"/>
  <c r="G659" i="2"/>
  <c r="H659" i="2" s="1"/>
  <c r="G660" i="2"/>
  <c r="H660" i="2" s="1"/>
  <c r="G661" i="2"/>
  <c r="H661" i="2" s="1"/>
  <c r="G662" i="2"/>
  <c r="H662" i="2" s="1"/>
  <c r="G663" i="2"/>
  <c r="G664" i="2"/>
  <c r="H664" i="2" s="1"/>
  <c r="G665" i="2"/>
  <c r="H665" i="2" s="1"/>
  <c r="G666" i="2"/>
  <c r="H666" i="2" s="1"/>
  <c r="G667" i="2"/>
  <c r="H667" i="2" s="1"/>
  <c r="G668" i="2"/>
  <c r="H668" i="2" s="1"/>
  <c r="G669" i="2"/>
  <c r="H669" i="2" s="1"/>
  <c r="G670" i="2"/>
  <c r="H670" i="2" s="1"/>
  <c r="G671" i="2"/>
  <c r="H671" i="2" s="1"/>
  <c r="G672" i="2"/>
  <c r="H672" i="2" s="1"/>
  <c r="G673" i="2"/>
  <c r="H673" i="2" s="1"/>
  <c r="G674" i="2"/>
  <c r="H674" i="2" s="1"/>
  <c r="G675" i="2"/>
  <c r="H675" i="2" s="1"/>
  <c r="G676" i="2"/>
  <c r="H676" i="2" s="1"/>
  <c r="G677" i="2"/>
  <c r="H677" i="2" s="1"/>
  <c r="G678" i="2"/>
  <c r="H678" i="2" s="1"/>
  <c r="G679" i="2"/>
  <c r="H679" i="2" s="1"/>
  <c r="G680" i="2"/>
  <c r="H680" i="2" s="1"/>
  <c r="G681" i="2"/>
  <c r="H681" i="2" s="1"/>
  <c r="G682" i="2"/>
  <c r="H682" i="2" s="1"/>
  <c r="G683" i="2"/>
  <c r="H683" i="2" s="1"/>
  <c r="G684" i="2"/>
  <c r="H684" i="2" s="1"/>
  <c r="G685" i="2"/>
  <c r="H685" i="2" s="1"/>
  <c r="G686" i="2"/>
  <c r="H686" i="2" s="1"/>
  <c r="G687" i="2"/>
  <c r="H687" i="2" s="1"/>
  <c r="G688" i="2"/>
  <c r="H688" i="2" s="1"/>
  <c r="G689" i="2"/>
  <c r="H689" i="2" s="1"/>
  <c r="G690" i="2"/>
  <c r="H690" i="2" s="1"/>
  <c r="G691" i="2"/>
  <c r="H691" i="2" s="1"/>
  <c r="G692" i="2"/>
  <c r="H692" i="2" s="1"/>
  <c r="G693" i="2"/>
  <c r="H693" i="2" s="1"/>
  <c r="G694" i="2"/>
  <c r="H694" i="2" s="1"/>
  <c r="G695" i="2"/>
  <c r="H695" i="2" s="1"/>
  <c r="G696" i="2"/>
  <c r="H696" i="2" s="1"/>
  <c r="G697" i="2"/>
  <c r="H697" i="2" s="1"/>
  <c r="G698" i="2"/>
  <c r="H698" i="2" s="1"/>
  <c r="G699" i="2"/>
  <c r="H699" i="2" s="1"/>
  <c r="G700" i="2"/>
  <c r="H700" i="2" s="1"/>
  <c r="G701" i="2"/>
  <c r="H701" i="2" s="1"/>
  <c r="G702" i="2"/>
  <c r="H702" i="2" s="1"/>
  <c r="G703" i="2"/>
  <c r="H703" i="2" s="1"/>
  <c r="G704" i="2"/>
  <c r="H704" i="2" s="1"/>
  <c r="G705" i="2"/>
  <c r="H705" i="2" s="1"/>
  <c r="G706" i="2"/>
  <c r="H706" i="2" s="1"/>
  <c r="G707" i="2"/>
  <c r="H707" i="2" s="1"/>
  <c r="G708" i="2"/>
  <c r="H708" i="2" s="1"/>
  <c r="G709" i="2"/>
  <c r="H709" i="2" s="1"/>
  <c r="G710" i="2"/>
  <c r="H710" i="2" s="1"/>
  <c r="G711" i="2"/>
  <c r="H711" i="2" s="1"/>
  <c r="G712" i="2"/>
  <c r="H712" i="2" s="1"/>
  <c r="G713" i="2"/>
  <c r="H713" i="2" s="1"/>
  <c r="G714" i="2"/>
  <c r="H714" i="2" s="1"/>
  <c r="G715" i="2"/>
  <c r="H715" i="2" s="1"/>
  <c r="G716" i="2"/>
  <c r="H716" i="2" s="1"/>
  <c r="G717" i="2"/>
  <c r="H717" i="2" s="1"/>
  <c r="G718" i="2"/>
  <c r="H718" i="2" s="1"/>
  <c r="G719" i="2"/>
  <c r="H719" i="2" s="1"/>
  <c r="G720" i="2"/>
  <c r="H720" i="2" s="1"/>
  <c r="G721" i="2"/>
  <c r="H721" i="2" s="1"/>
  <c r="G722" i="2"/>
  <c r="H722" i="2" s="1"/>
  <c r="G723" i="2"/>
  <c r="H723" i="2" s="1"/>
  <c r="G724" i="2"/>
  <c r="H724" i="2" s="1"/>
  <c r="G725" i="2"/>
  <c r="H725" i="2" s="1"/>
  <c r="G726" i="2"/>
  <c r="H726" i="2" s="1"/>
  <c r="G727" i="2"/>
  <c r="H727" i="2" s="1"/>
  <c r="G728" i="2"/>
  <c r="H728" i="2" s="1"/>
  <c r="G729" i="2"/>
  <c r="H729" i="2" s="1"/>
  <c r="G730" i="2"/>
  <c r="H730" i="2" s="1"/>
  <c r="G731" i="2"/>
  <c r="H731" i="2" s="1"/>
  <c r="G732" i="2"/>
  <c r="H732" i="2" s="1"/>
  <c r="G733" i="2"/>
  <c r="H733" i="2" s="1"/>
  <c r="G734" i="2"/>
  <c r="H734" i="2" s="1"/>
  <c r="G735" i="2"/>
  <c r="H735" i="2" s="1"/>
  <c r="G736" i="2"/>
  <c r="H736" i="2" s="1"/>
  <c r="G737" i="2"/>
  <c r="H737" i="2" s="1"/>
  <c r="G738" i="2"/>
  <c r="H738" i="2" s="1"/>
  <c r="G739" i="2"/>
  <c r="H739" i="2" s="1"/>
  <c r="G740" i="2"/>
  <c r="H740" i="2" s="1"/>
  <c r="G741" i="2"/>
  <c r="H741" i="2" s="1"/>
  <c r="G742" i="2"/>
  <c r="H742" i="2" s="1"/>
  <c r="G743" i="2"/>
  <c r="H743" i="2" s="1"/>
  <c r="G744" i="2"/>
  <c r="H744" i="2" s="1"/>
  <c r="G745" i="2"/>
  <c r="H745" i="2" s="1"/>
  <c r="G746" i="2"/>
  <c r="H746" i="2" s="1"/>
  <c r="G747" i="2"/>
  <c r="H747" i="2" s="1"/>
  <c r="G748" i="2"/>
  <c r="H748" i="2" s="1"/>
  <c r="G749" i="2"/>
  <c r="H749" i="2" s="1"/>
  <c r="G750" i="2"/>
  <c r="H750" i="2" s="1"/>
  <c r="G751" i="2"/>
  <c r="H751" i="2" s="1"/>
  <c r="G752" i="2"/>
  <c r="H752" i="2" s="1"/>
  <c r="G753" i="2"/>
  <c r="H753" i="2" s="1"/>
  <c r="G754" i="2"/>
  <c r="H754" i="2" s="1"/>
  <c r="G755" i="2"/>
  <c r="H755" i="2" s="1"/>
  <c r="G756" i="2"/>
  <c r="H756" i="2" s="1"/>
  <c r="G757" i="2"/>
  <c r="H757" i="2" s="1"/>
  <c r="G758" i="2"/>
  <c r="H758" i="2" s="1"/>
  <c r="G759" i="2"/>
  <c r="H759" i="2" s="1"/>
  <c r="G760" i="2"/>
  <c r="H760" i="2" s="1"/>
  <c r="G761" i="2"/>
  <c r="H761" i="2" s="1"/>
  <c r="G762" i="2"/>
  <c r="H762" i="2" s="1"/>
  <c r="G763" i="2"/>
  <c r="H763" i="2" s="1"/>
  <c r="G764" i="2"/>
  <c r="H764" i="2" s="1"/>
  <c r="G765" i="2"/>
  <c r="H765" i="2" s="1"/>
  <c r="G766" i="2"/>
  <c r="H766" i="2" s="1"/>
  <c r="G767" i="2"/>
  <c r="H767" i="2" s="1"/>
  <c r="G768" i="2"/>
  <c r="H768" i="2" s="1"/>
  <c r="G769" i="2"/>
  <c r="H769" i="2" s="1"/>
  <c r="G770" i="2"/>
  <c r="H770" i="2" s="1"/>
  <c r="G771" i="2"/>
  <c r="H771" i="2" s="1"/>
  <c r="G772" i="2"/>
  <c r="H772" i="2" s="1"/>
  <c r="G773" i="2"/>
  <c r="H773" i="2" s="1"/>
  <c r="G774" i="2"/>
  <c r="H774" i="2" s="1"/>
  <c r="G775" i="2"/>
  <c r="H775" i="2" s="1"/>
  <c r="G776" i="2"/>
  <c r="H776" i="2" s="1"/>
  <c r="G777" i="2"/>
  <c r="H777" i="2" s="1"/>
  <c r="G778" i="2"/>
  <c r="H778" i="2" s="1"/>
  <c r="G779" i="2"/>
  <c r="H779" i="2" s="1"/>
  <c r="G780" i="2"/>
  <c r="H780" i="2" s="1"/>
  <c r="G781" i="2"/>
  <c r="H781" i="2" s="1"/>
  <c r="G782" i="2"/>
  <c r="H782" i="2" s="1"/>
  <c r="G783" i="2"/>
  <c r="H783" i="2" s="1"/>
  <c r="G784" i="2"/>
  <c r="H784" i="2" s="1"/>
  <c r="G785" i="2"/>
  <c r="H785" i="2" s="1"/>
  <c r="G786" i="2"/>
  <c r="H786" i="2" s="1"/>
  <c r="G787" i="2"/>
  <c r="H787" i="2" s="1"/>
  <c r="G788" i="2"/>
  <c r="H788" i="2" s="1"/>
  <c r="G789" i="2"/>
  <c r="H789" i="2" s="1"/>
  <c r="G790" i="2"/>
  <c r="H790" i="2" s="1"/>
  <c r="G791" i="2"/>
  <c r="H791" i="2" s="1"/>
  <c r="G792" i="2"/>
  <c r="H792" i="2" s="1"/>
  <c r="G793" i="2"/>
  <c r="H793" i="2" s="1"/>
  <c r="G794" i="2"/>
  <c r="H794" i="2" s="1"/>
  <c r="G795" i="2"/>
  <c r="H795" i="2" s="1"/>
  <c r="G796" i="2"/>
  <c r="H796" i="2" s="1"/>
  <c r="G797" i="2"/>
  <c r="H797" i="2" s="1"/>
  <c r="G798" i="2"/>
  <c r="H798" i="2" s="1"/>
  <c r="G799" i="2"/>
  <c r="H799" i="2" s="1"/>
  <c r="G800" i="2"/>
  <c r="H800" i="2" s="1"/>
  <c r="G801" i="2"/>
  <c r="H801" i="2" s="1"/>
  <c r="G802" i="2"/>
  <c r="H802" i="2" s="1"/>
  <c r="G803" i="2"/>
  <c r="H803" i="2" s="1"/>
  <c r="G804" i="2"/>
  <c r="H804" i="2" s="1"/>
  <c r="G805" i="2"/>
  <c r="H805" i="2" s="1"/>
  <c r="G806" i="2"/>
  <c r="H806" i="2" s="1"/>
  <c r="G807" i="2"/>
  <c r="H807" i="2" s="1"/>
  <c r="G808" i="2"/>
  <c r="H808" i="2" s="1"/>
  <c r="G809" i="2"/>
  <c r="H809" i="2" s="1"/>
  <c r="G810" i="2"/>
  <c r="H810" i="2" s="1"/>
  <c r="G811" i="2"/>
  <c r="H811" i="2" s="1"/>
  <c r="G812" i="2"/>
  <c r="H812" i="2" s="1"/>
  <c r="G813" i="2"/>
  <c r="H813" i="2" s="1"/>
  <c r="G814" i="2"/>
  <c r="H814" i="2" s="1"/>
  <c r="G815" i="2"/>
  <c r="H815" i="2" s="1"/>
  <c r="G816" i="2"/>
  <c r="H816" i="2" s="1"/>
  <c r="G817" i="2"/>
  <c r="H817" i="2" s="1"/>
  <c r="G818" i="2"/>
  <c r="H818" i="2" s="1"/>
  <c r="G819" i="2"/>
  <c r="H819" i="2" s="1"/>
  <c r="G820" i="2"/>
  <c r="H820" i="2" s="1"/>
  <c r="G821" i="2"/>
  <c r="H821" i="2" s="1"/>
  <c r="G822" i="2"/>
  <c r="H822" i="2" s="1"/>
  <c r="G823" i="2"/>
  <c r="H823" i="2" s="1"/>
  <c r="G824" i="2"/>
  <c r="H824" i="2" s="1"/>
  <c r="G825" i="2"/>
  <c r="H825" i="2" s="1"/>
  <c r="G826" i="2"/>
  <c r="H826" i="2" s="1"/>
  <c r="G827" i="2"/>
  <c r="H827" i="2" s="1"/>
  <c r="G828" i="2"/>
  <c r="H828" i="2" s="1"/>
  <c r="G829" i="2"/>
  <c r="H829" i="2" s="1"/>
  <c r="G830" i="2"/>
  <c r="H830" i="2" s="1"/>
  <c r="G831" i="2"/>
  <c r="H831" i="2" s="1"/>
  <c r="G832" i="2"/>
  <c r="H832" i="2" s="1"/>
  <c r="G833" i="2"/>
  <c r="H833" i="2" s="1"/>
  <c r="G834" i="2"/>
  <c r="H834" i="2" s="1"/>
  <c r="G835" i="2"/>
  <c r="H835" i="2" s="1"/>
  <c r="G836" i="2"/>
  <c r="H836" i="2" s="1"/>
  <c r="G837" i="2"/>
  <c r="H837" i="2" s="1"/>
  <c r="G838" i="2"/>
  <c r="H838" i="2" s="1"/>
  <c r="G839" i="2"/>
  <c r="H839" i="2" s="1"/>
  <c r="G840" i="2"/>
  <c r="H840" i="2" s="1"/>
  <c r="G841" i="2"/>
  <c r="H841" i="2" s="1"/>
  <c r="G842" i="2"/>
  <c r="H842" i="2" s="1"/>
  <c r="G843" i="2"/>
  <c r="H843" i="2" s="1"/>
  <c r="G844" i="2"/>
  <c r="H844" i="2" s="1"/>
  <c r="G845" i="2"/>
  <c r="H845" i="2" s="1"/>
  <c r="G846" i="2"/>
  <c r="H846" i="2" s="1"/>
  <c r="G847" i="2"/>
  <c r="H847" i="2" s="1"/>
  <c r="G848" i="2"/>
  <c r="H848" i="2" s="1"/>
  <c r="G849" i="2"/>
  <c r="H849" i="2" s="1"/>
  <c r="G850" i="2"/>
  <c r="H850" i="2" s="1"/>
  <c r="G851" i="2"/>
  <c r="H851" i="2" s="1"/>
  <c r="G852" i="2"/>
  <c r="H852" i="2" s="1"/>
  <c r="G853" i="2"/>
  <c r="H853" i="2" s="1"/>
  <c r="G854" i="2"/>
  <c r="H854" i="2" s="1"/>
  <c r="G855" i="2"/>
  <c r="H855" i="2" s="1"/>
  <c r="G856" i="2"/>
  <c r="H856" i="2" s="1"/>
  <c r="G857" i="2"/>
  <c r="H857" i="2" s="1"/>
  <c r="G858" i="2"/>
  <c r="H858" i="2" s="1"/>
  <c r="G859" i="2"/>
  <c r="H859" i="2" s="1"/>
  <c r="G860" i="2"/>
  <c r="H860" i="2" s="1"/>
  <c r="G861" i="2"/>
  <c r="H861" i="2" s="1"/>
  <c r="G862" i="2"/>
  <c r="H862" i="2" s="1"/>
  <c r="G863" i="2"/>
  <c r="H863" i="2" s="1"/>
  <c r="G864" i="2"/>
  <c r="H864" i="2" s="1"/>
  <c r="G865" i="2"/>
  <c r="H865" i="2" s="1"/>
  <c r="G866" i="2"/>
  <c r="H866" i="2" s="1"/>
  <c r="G867" i="2"/>
  <c r="H867" i="2" s="1"/>
  <c r="G868" i="2"/>
  <c r="H868" i="2" s="1"/>
  <c r="G869" i="2"/>
  <c r="H869" i="2" s="1"/>
  <c r="G870" i="2"/>
  <c r="H870" i="2" s="1"/>
  <c r="G871" i="2"/>
  <c r="H871" i="2" s="1"/>
  <c r="G872" i="2"/>
  <c r="H872" i="2" s="1"/>
  <c r="G873" i="2"/>
  <c r="H873" i="2" s="1"/>
  <c r="G874" i="2"/>
  <c r="H874" i="2" s="1"/>
  <c r="G875" i="2"/>
  <c r="H875" i="2" s="1"/>
  <c r="G876" i="2"/>
  <c r="H876" i="2" s="1"/>
  <c r="G877" i="2"/>
  <c r="H877" i="2" s="1"/>
  <c r="G878" i="2"/>
  <c r="H878" i="2" s="1"/>
  <c r="G879" i="2"/>
  <c r="H879" i="2" s="1"/>
  <c r="G880" i="2"/>
  <c r="H880" i="2" s="1"/>
  <c r="G881" i="2"/>
  <c r="H881" i="2" s="1"/>
  <c r="G882" i="2"/>
  <c r="H882" i="2" s="1"/>
  <c r="G883" i="2"/>
  <c r="H883" i="2" s="1"/>
  <c r="G884" i="2"/>
  <c r="H884" i="2" s="1"/>
  <c r="G885" i="2"/>
  <c r="H885" i="2" s="1"/>
  <c r="G886" i="2"/>
  <c r="H886" i="2" s="1"/>
  <c r="G887" i="2"/>
  <c r="H887" i="2" s="1"/>
  <c r="G888" i="2"/>
  <c r="H888" i="2" s="1"/>
  <c r="G889" i="2"/>
  <c r="H889" i="2" s="1"/>
  <c r="G890" i="2"/>
  <c r="H890" i="2" s="1"/>
  <c r="G891" i="2"/>
  <c r="H891" i="2" s="1"/>
  <c r="G892" i="2"/>
  <c r="H892" i="2" s="1"/>
  <c r="G893" i="2"/>
  <c r="H893" i="2" s="1"/>
  <c r="G894" i="2"/>
  <c r="H894" i="2" s="1"/>
  <c r="G895" i="2"/>
  <c r="H895" i="2" s="1"/>
  <c r="G896" i="2"/>
  <c r="H896" i="2" s="1"/>
  <c r="G897" i="2"/>
  <c r="H897" i="2" s="1"/>
  <c r="G898" i="2"/>
  <c r="H898" i="2" s="1"/>
  <c r="G899" i="2"/>
  <c r="H899" i="2" s="1"/>
  <c r="G900" i="2"/>
  <c r="H900" i="2" s="1"/>
  <c r="G901" i="2"/>
  <c r="H901" i="2" s="1"/>
  <c r="G902" i="2"/>
  <c r="H902" i="2" s="1"/>
  <c r="G903" i="2"/>
  <c r="H903" i="2" s="1"/>
  <c r="G904" i="2"/>
  <c r="H904" i="2" s="1"/>
  <c r="G905" i="2"/>
  <c r="H905" i="2" s="1"/>
  <c r="G906" i="2"/>
  <c r="H906" i="2" s="1"/>
  <c r="G907" i="2"/>
  <c r="H907" i="2" s="1"/>
  <c r="G908" i="2"/>
  <c r="H908" i="2" s="1"/>
  <c r="G909" i="2"/>
  <c r="H909" i="2" s="1"/>
  <c r="G910" i="2"/>
  <c r="H910" i="2" s="1"/>
  <c r="G911" i="2"/>
  <c r="H911" i="2" s="1"/>
  <c r="G912" i="2"/>
  <c r="H912" i="2" s="1"/>
  <c r="G913" i="2"/>
  <c r="H913" i="2" s="1"/>
  <c r="G914" i="2"/>
  <c r="H914" i="2" s="1"/>
  <c r="G915" i="2"/>
  <c r="H915" i="2" s="1"/>
  <c r="G916" i="2"/>
  <c r="H916" i="2" s="1"/>
  <c r="G917" i="2"/>
  <c r="H917" i="2" s="1"/>
  <c r="G918" i="2"/>
  <c r="H918" i="2" s="1"/>
  <c r="G919" i="2"/>
  <c r="H919" i="2" s="1"/>
  <c r="G920" i="2"/>
  <c r="H920" i="2" s="1"/>
  <c r="G921" i="2"/>
  <c r="H921" i="2" s="1"/>
  <c r="G922" i="2"/>
  <c r="H922" i="2" s="1"/>
  <c r="G923" i="2"/>
  <c r="H923" i="2" s="1"/>
  <c r="G924" i="2"/>
  <c r="H924" i="2" s="1"/>
  <c r="G925" i="2"/>
  <c r="H925" i="2" s="1"/>
  <c r="G926" i="2"/>
  <c r="H926" i="2" s="1"/>
  <c r="G927" i="2"/>
  <c r="H927" i="2" s="1"/>
  <c r="G928" i="2"/>
  <c r="H928" i="2" s="1"/>
  <c r="G929" i="2"/>
  <c r="H929" i="2" s="1"/>
  <c r="G930" i="2"/>
  <c r="H930" i="2" s="1"/>
  <c r="G931" i="2"/>
  <c r="H931" i="2" s="1"/>
  <c r="G932" i="2"/>
  <c r="H932" i="2" s="1"/>
  <c r="G933" i="2"/>
  <c r="H933" i="2" s="1"/>
  <c r="G934" i="2"/>
  <c r="H934" i="2" s="1"/>
  <c r="G935" i="2"/>
  <c r="H935" i="2" s="1"/>
  <c r="G936" i="2"/>
  <c r="H936" i="2" s="1"/>
  <c r="G937" i="2"/>
  <c r="H937" i="2" s="1"/>
  <c r="G938" i="2"/>
  <c r="H938" i="2" s="1"/>
  <c r="G939" i="2"/>
  <c r="H939" i="2" s="1"/>
  <c r="G940" i="2"/>
  <c r="H940" i="2" s="1"/>
  <c r="G941" i="2"/>
  <c r="H941" i="2" s="1"/>
  <c r="G942" i="2"/>
  <c r="H942" i="2" s="1"/>
  <c r="G943" i="2"/>
  <c r="H943" i="2" s="1"/>
  <c r="G944" i="2"/>
  <c r="H944" i="2" s="1"/>
  <c r="G945" i="2"/>
  <c r="H945" i="2" s="1"/>
  <c r="G946" i="2"/>
  <c r="H946" i="2" s="1"/>
  <c r="G947" i="2"/>
  <c r="H947" i="2" s="1"/>
  <c r="G948" i="2"/>
  <c r="H948" i="2" s="1"/>
  <c r="G949" i="2"/>
  <c r="H949" i="2" s="1"/>
  <c r="G950" i="2"/>
  <c r="H950" i="2" s="1"/>
  <c r="G951" i="2"/>
  <c r="H951" i="2" s="1"/>
  <c r="G952" i="2"/>
  <c r="H952" i="2" s="1"/>
  <c r="G953" i="2"/>
  <c r="H953" i="2" s="1"/>
  <c r="G954" i="2"/>
  <c r="H954" i="2" s="1"/>
  <c r="G955" i="2"/>
  <c r="G956" i="2"/>
  <c r="H956" i="2" s="1"/>
  <c r="G957" i="2"/>
  <c r="H957" i="2" s="1"/>
  <c r="G958" i="2"/>
  <c r="H958" i="2" s="1"/>
  <c r="G959" i="2"/>
  <c r="H959" i="2" s="1"/>
  <c r="G960" i="2"/>
  <c r="H960" i="2" s="1"/>
  <c r="G961" i="2"/>
  <c r="H961" i="2" s="1"/>
  <c r="G962" i="2"/>
  <c r="H962" i="2" s="1"/>
  <c r="G963" i="2"/>
  <c r="H963" i="2" s="1"/>
  <c r="G964" i="2"/>
  <c r="H964" i="2" s="1"/>
  <c r="G965" i="2"/>
  <c r="H965" i="2" s="1"/>
  <c r="G966" i="2"/>
  <c r="H966" i="2" s="1"/>
  <c r="G967" i="2"/>
  <c r="H967" i="2" s="1"/>
  <c r="G968" i="2"/>
  <c r="H968" i="2" s="1"/>
  <c r="G969" i="2"/>
  <c r="H969" i="2" s="1"/>
  <c r="G970" i="2"/>
  <c r="H970" i="2" s="1"/>
  <c r="G971" i="2"/>
  <c r="H971" i="2" s="1"/>
  <c r="G972" i="2"/>
  <c r="H972" i="2" s="1"/>
  <c r="G973" i="2"/>
  <c r="H973" i="2" s="1"/>
  <c r="G974" i="2"/>
  <c r="H974" i="2" s="1"/>
  <c r="G975" i="2"/>
  <c r="H975" i="2" s="1"/>
  <c r="G976" i="2"/>
  <c r="H976" i="2" s="1"/>
  <c r="G977" i="2"/>
  <c r="H977" i="2" s="1"/>
  <c r="G978" i="2"/>
  <c r="H978" i="2" s="1"/>
  <c r="G979" i="2"/>
  <c r="H979" i="2" s="1"/>
  <c r="G980" i="2"/>
  <c r="H980" i="2" s="1"/>
  <c r="G981" i="2"/>
  <c r="H981" i="2" s="1"/>
  <c r="G982" i="2"/>
  <c r="H982" i="2" s="1"/>
  <c r="G983" i="2"/>
  <c r="H983" i="2" s="1"/>
  <c r="G984" i="2"/>
  <c r="H984" i="2" s="1"/>
  <c r="G985" i="2"/>
  <c r="H985" i="2" s="1"/>
  <c r="G986" i="2"/>
  <c r="H986" i="2" s="1"/>
  <c r="G987" i="2"/>
  <c r="H987" i="2" s="1"/>
  <c r="G988" i="2"/>
  <c r="H988" i="2" s="1"/>
  <c r="G989" i="2"/>
  <c r="H989" i="2" s="1"/>
  <c r="G990" i="2"/>
  <c r="H990" i="2" s="1"/>
  <c r="G991" i="2"/>
  <c r="H991" i="2" s="1"/>
  <c r="G992" i="2"/>
  <c r="H992" i="2" s="1"/>
  <c r="G993" i="2"/>
  <c r="H993" i="2" s="1"/>
  <c r="G994" i="2"/>
  <c r="H994" i="2" s="1"/>
  <c r="G995" i="2"/>
  <c r="H995" i="2" s="1"/>
  <c r="G996" i="2"/>
  <c r="H996" i="2" s="1"/>
  <c r="G997" i="2"/>
  <c r="H997" i="2" s="1"/>
  <c r="G998" i="2"/>
  <c r="H998" i="2" s="1"/>
  <c r="G999" i="2"/>
  <c r="H999" i="2" s="1"/>
  <c r="G1000" i="2"/>
  <c r="H1000" i="2" s="1"/>
  <c r="G1001" i="2"/>
  <c r="H1001" i="2" s="1"/>
  <c r="G1002" i="2"/>
  <c r="H1002" i="2" s="1"/>
  <c r="G1003" i="2"/>
  <c r="H1003" i="2" s="1"/>
  <c r="G1004" i="2"/>
  <c r="H1004" i="2" s="1"/>
  <c r="G1005" i="2"/>
  <c r="H1005" i="2" s="1"/>
  <c r="G1006" i="2"/>
  <c r="H1006" i="2" s="1"/>
  <c r="G1007" i="2"/>
  <c r="H1007" i="2" s="1"/>
  <c r="G1008" i="2"/>
  <c r="H1008" i="2" s="1"/>
  <c r="G1009" i="2"/>
  <c r="H1009" i="2" s="1"/>
  <c r="G1010" i="2"/>
  <c r="H1010" i="2" s="1"/>
  <c r="G1011" i="2"/>
  <c r="H1011" i="2" s="1"/>
  <c r="G1012" i="2"/>
  <c r="H1012" i="2" s="1"/>
  <c r="G1013" i="2"/>
  <c r="H1013" i="2" s="1"/>
  <c r="G1014" i="2"/>
  <c r="H1014" i="2" s="1"/>
  <c r="G1015" i="2"/>
  <c r="H1015" i="2" s="1"/>
  <c r="G1016" i="2"/>
  <c r="H1016" i="2" s="1"/>
  <c r="G1017" i="2"/>
  <c r="H1017" i="2" s="1"/>
  <c r="G1018" i="2"/>
  <c r="H1018" i="2" s="1"/>
  <c r="G1019" i="2"/>
  <c r="H1019" i="2" s="1"/>
  <c r="G1020" i="2"/>
  <c r="H1020" i="2" s="1"/>
  <c r="G1021" i="2"/>
  <c r="H1021" i="2" s="1"/>
  <c r="G1022" i="2"/>
  <c r="H1022" i="2" s="1"/>
  <c r="G1023" i="2"/>
  <c r="H1023" i="2" s="1"/>
  <c r="G1024" i="2"/>
  <c r="H1024" i="2" s="1"/>
  <c r="G1025" i="2"/>
  <c r="H1025" i="2" s="1"/>
  <c r="G1026" i="2"/>
  <c r="H1026" i="2" s="1"/>
  <c r="G1027" i="2"/>
  <c r="H1027" i="2" s="1"/>
  <c r="G1028" i="2"/>
  <c r="H1028" i="2" s="1"/>
  <c r="G1029" i="2"/>
  <c r="H1029" i="2" s="1"/>
  <c r="G1030" i="2"/>
  <c r="H1030" i="2" s="1"/>
  <c r="G1031" i="2"/>
  <c r="H1031" i="2" s="1"/>
  <c r="G1032" i="2"/>
  <c r="H1032" i="2" s="1"/>
  <c r="G1033" i="2"/>
  <c r="H1033" i="2" s="1"/>
  <c r="G1034" i="2"/>
  <c r="H1034" i="2" s="1"/>
  <c r="G1035" i="2"/>
  <c r="H1035" i="2" s="1"/>
  <c r="G1036" i="2"/>
  <c r="H1036" i="2" s="1"/>
  <c r="G1037" i="2"/>
  <c r="H1037" i="2" s="1"/>
  <c r="G1038" i="2"/>
  <c r="H1038" i="2" s="1"/>
  <c r="G1039" i="2"/>
  <c r="H1039" i="2" s="1"/>
  <c r="G1040" i="2"/>
  <c r="H1040" i="2" s="1"/>
  <c r="G1041" i="2"/>
  <c r="H1041" i="2" s="1"/>
  <c r="G1042" i="2"/>
  <c r="H1042" i="2" s="1"/>
  <c r="G1043" i="2"/>
  <c r="H1043" i="2" s="1"/>
  <c r="G1044" i="2"/>
  <c r="H1044" i="2" s="1"/>
  <c r="G1045" i="2"/>
  <c r="H1045" i="2" s="1"/>
  <c r="G1046" i="2"/>
  <c r="H1046" i="2" s="1"/>
  <c r="G1047" i="2"/>
  <c r="H1047" i="2" s="1"/>
  <c r="G1048" i="2"/>
  <c r="H1048" i="2" s="1"/>
  <c r="G1049" i="2"/>
  <c r="H1049" i="2" s="1"/>
  <c r="G1050" i="2"/>
  <c r="H1050" i="2" s="1"/>
  <c r="G1051" i="2"/>
  <c r="H1051" i="2" s="1"/>
  <c r="G1052" i="2"/>
  <c r="H1052" i="2" s="1"/>
  <c r="G1053" i="2"/>
  <c r="H1053" i="2" s="1"/>
  <c r="G1054" i="2"/>
  <c r="H1054" i="2" s="1"/>
  <c r="G1055" i="2"/>
  <c r="H1055" i="2" s="1"/>
  <c r="G1056" i="2"/>
  <c r="H1056" i="2" s="1"/>
  <c r="G1057" i="2"/>
  <c r="H1057" i="2" s="1"/>
  <c r="G1058" i="2"/>
  <c r="H1058" i="2" s="1"/>
  <c r="G1059" i="2"/>
  <c r="H1059" i="2" s="1"/>
  <c r="G1060" i="2"/>
  <c r="H1060" i="2" s="1"/>
  <c r="G1061" i="2"/>
  <c r="H1061" i="2" s="1"/>
  <c r="G1062" i="2"/>
  <c r="H1062" i="2" s="1"/>
  <c r="G1063" i="2"/>
  <c r="H1063" i="2" s="1"/>
  <c r="G1064" i="2"/>
  <c r="H1064" i="2" s="1"/>
  <c r="G1065" i="2"/>
  <c r="H1065" i="2" s="1"/>
  <c r="G1066" i="2"/>
  <c r="H1066" i="2" s="1"/>
  <c r="G1067" i="2"/>
  <c r="H1067" i="2" s="1"/>
  <c r="G1068" i="2"/>
  <c r="H1068" i="2" s="1"/>
  <c r="G1069" i="2"/>
  <c r="H1069" i="2" s="1"/>
  <c r="G1070" i="2"/>
  <c r="H1070" i="2" s="1"/>
  <c r="G1071" i="2"/>
  <c r="H1071" i="2" s="1"/>
  <c r="G1072" i="2"/>
  <c r="H1072" i="2" s="1"/>
  <c r="G1073" i="2"/>
  <c r="H1073" i="2" s="1"/>
  <c r="G1074" i="2"/>
  <c r="H1074" i="2" s="1"/>
  <c r="G1075" i="2"/>
  <c r="H1075" i="2" s="1"/>
  <c r="G1076" i="2"/>
  <c r="H1076" i="2" s="1"/>
  <c r="G1077" i="2"/>
  <c r="H1077" i="2" s="1"/>
  <c r="G1078" i="2"/>
  <c r="H1078" i="2" s="1"/>
  <c r="G1079" i="2"/>
  <c r="H1079" i="2" s="1"/>
  <c r="G1080" i="2"/>
  <c r="H1080" i="2" s="1"/>
  <c r="G1081" i="2"/>
  <c r="H1081" i="2" s="1"/>
  <c r="G1082" i="2"/>
  <c r="H1082" i="2" s="1"/>
  <c r="G1083" i="2"/>
  <c r="H1083" i="2" s="1"/>
  <c r="G1084" i="2"/>
  <c r="H1084" i="2" s="1"/>
  <c r="G1085" i="2"/>
  <c r="H1085" i="2" s="1"/>
  <c r="G1086" i="2"/>
  <c r="H1086" i="2" s="1"/>
  <c r="G1087" i="2"/>
  <c r="H1087" i="2" s="1"/>
  <c r="G1088" i="2"/>
  <c r="H1088" i="2" s="1"/>
  <c r="G1089" i="2"/>
  <c r="H1089" i="2" s="1"/>
  <c r="G1090" i="2"/>
  <c r="H1090" i="2" s="1"/>
  <c r="G1091" i="2"/>
  <c r="H1091" i="2" s="1"/>
  <c r="G1092" i="2"/>
  <c r="H1092" i="2" s="1"/>
  <c r="G1093" i="2"/>
  <c r="H1093" i="2" s="1"/>
  <c r="G1094" i="2"/>
  <c r="H1094" i="2" s="1"/>
  <c r="G1095" i="2"/>
  <c r="H1095" i="2" s="1"/>
  <c r="G1096" i="2"/>
  <c r="H1096" i="2" s="1"/>
  <c r="G1097" i="2"/>
  <c r="H1097" i="2" s="1"/>
  <c r="G1098" i="2"/>
  <c r="H1098" i="2" s="1"/>
  <c r="G1099" i="2"/>
  <c r="H1099" i="2" s="1"/>
  <c r="G1100" i="2"/>
  <c r="H1100" i="2" s="1"/>
  <c r="G1101" i="2"/>
  <c r="H1101" i="2" s="1"/>
  <c r="G1102" i="2"/>
  <c r="H1102" i="2" s="1"/>
  <c r="G1103" i="2"/>
  <c r="H1103" i="2" s="1"/>
  <c r="G1104" i="2"/>
  <c r="H1104" i="2" s="1"/>
  <c r="G1105" i="2"/>
  <c r="H1105" i="2" s="1"/>
  <c r="G1106" i="2"/>
  <c r="H1106" i="2" s="1"/>
  <c r="G1107" i="2"/>
  <c r="H1107" i="2" s="1"/>
  <c r="G1108" i="2"/>
  <c r="H1108" i="2" s="1"/>
  <c r="G1109" i="2"/>
  <c r="H1109" i="2" s="1"/>
  <c r="G1110" i="2"/>
  <c r="H1110" i="2" s="1"/>
  <c r="G1111" i="2"/>
  <c r="H1111" i="2" s="1"/>
  <c r="G1112" i="2"/>
  <c r="H1112" i="2" s="1"/>
  <c r="G1113" i="2"/>
  <c r="H1113" i="2" s="1"/>
  <c r="G1114" i="2"/>
  <c r="H1114" i="2" s="1"/>
  <c r="G1115" i="2"/>
  <c r="H1115" i="2" s="1"/>
  <c r="G1116" i="2"/>
  <c r="H1116" i="2" s="1"/>
  <c r="G1117" i="2"/>
  <c r="H1117" i="2" s="1"/>
  <c r="G1118" i="2"/>
  <c r="H1118" i="2" s="1"/>
  <c r="G1119" i="2"/>
  <c r="H1119" i="2" s="1"/>
  <c r="G1120" i="2"/>
  <c r="H1120" i="2" s="1"/>
  <c r="G1121" i="2"/>
  <c r="H1121" i="2" s="1"/>
  <c r="G1122" i="2"/>
  <c r="H1122" i="2" s="1"/>
  <c r="G1123" i="2"/>
  <c r="H1123" i="2" s="1"/>
  <c r="G1124" i="2"/>
  <c r="H1124" i="2" s="1"/>
  <c r="G1125" i="2"/>
  <c r="H1125" i="2" s="1"/>
  <c r="G1126" i="2"/>
  <c r="H1126" i="2" s="1"/>
  <c r="G1127" i="2"/>
  <c r="H1127" i="2" s="1"/>
  <c r="G1128" i="2"/>
  <c r="H1128" i="2" s="1"/>
  <c r="G1129" i="2"/>
  <c r="H1129" i="2" s="1"/>
  <c r="G1130" i="2"/>
  <c r="H1130" i="2" s="1"/>
  <c r="G1131" i="2"/>
  <c r="H1131" i="2" s="1"/>
  <c r="G1132" i="2"/>
  <c r="H1132" i="2" s="1"/>
  <c r="G1133" i="2"/>
  <c r="H1133" i="2" s="1"/>
  <c r="G1134" i="2"/>
  <c r="H1134" i="2" s="1"/>
  <c r="G1135" i="2"/>
  <c r="H1135" i="2" s="1"/>
  <c r="G1136" i="2"/>
  <c r="H1136" i="2" s="1"/>
  <c r="G1137" i="2"/>
  <c r="H1137" i="2" s="1"/>
  <c r="G1138" i="2"/>
  <c r="H1138" i="2" s="1"/>
  <c r="G1139" i="2"/>
  <c r="H1139" i="2" s="1"/>
  <c r="G1140" i="2"/>
  <c r="H1140" i="2" s="1"/>
  <c r="G1141" i="2"/>
  <c r="H1141" i="2" s="1"/>
  <c r="G1142" i="2"/>
  <c r="H1142" i="2" s="1"/>
  <c r="G1143" i="2"/>
  <c r="H1143" i="2" s="1"/>
  <c r="G1144" i="2"/>
  <c r="H1144" i="2" s="1"/>
  <c r="G1145" i="2"/>
  <c r="H1145" i="2" s="1"/>
  <c r="G1146" i="2"/>
  <c r="H1146" i="2" s="1"/>
  <c r="G1147" i="2"/>
  <c r="H1147" i="2" s="1"/>
  <c r="G1148" i="2"/>
  <c r="H1148" i="2" s="1"/>
  <c r="G1149" i="2"/>
  <c r="H1149" i="2" s="1"/>
  <c r="G1150" i="2"/>
  <c r="H1150" i="2" s="1"/>
  <c r="G1151" i="2"/>
  <c r="H1151" i="2" s="1"/>
  <c r="G1152" i="2"/>
  <c r="H1152" i="2" s="1"/>
  <c r="G1153" i="2"/>
  <c r="H1153" i="2" s="1"/>
  <c r="G1154" i="2"/>
  <c r="H1154" i="2" s="1"/>
  <c r="G1155" i="2"/>
  <c r="H1155" i="2" s="1"/>
  <c r="G1156" i="2"/>
  <c r="H1156" i="2" s="1"/>
  <c r="G1157" i="2"/>
  <c r="H1157" i="2" s="1"/>
  <c r="G1158" i="2"/>
  <c r="H1158" i="2" s="1"/>
  <c r="G1159" i="2"/>
  <c r="H1159" i="2" s="1"/>
  <c r="G1160" i="2"/>
  <c r="H1160" i="2" s="1"/>
  <c r="G1161" i="2"/>
  <c r="H1161" i="2" s="1"/>
  <c r="G1162" i="2"/>
  <c r="H1162" i="2" s="1"/>
  <c r="G1163" i="2"/>
  <c r="H1163" i="2" s="1"/>
  <c r="G1164" i="2"/>
  <c r="H1164" i="2" s="1"/>
  <c r="G1165" i="2"/>
  <c r="H1165" i="2" s="1"/>
  <c r="G1166" i="2"/>
  <c r="H1166" i="2" s="1"/>
  <c r="G1167" i="2"/>
  <c r="H1167" i="2" s="1"/>
  <c r="G1168" i="2"/>
  <c r="H1168" i="2" s="1"/>
  <c r="G1169" i="2"/>
  <c r="H1169" i="2" s="1"/>
  <c r="G1170" i="2"/>
  <c r="H1170" i="2" s="1"/>
  <c r="G1171" i="2"/>
  <c r="H1171" i="2" s="1"/>
  <c r="G1172" i="2"/>
  <c r="H1172" i="2" s="1"/>
  <c r="G1173" i="2"/>
  <c r="H1173" i="2" s="1"/>
  <c r="G1174" i="2"/>
  <c r="H1174" i="2" s="1"/>
  <c r="G1175" i="2"/>
  <c r="H1175" i="2" s="1"/>
  <c r="G1176" i="2"/>
  <c r="H1176" i="2" s="1"/>
  <c r="G1177" i="2"/>
  <c r="H1177" i="2" s="1"/>
  <c r="G1178" i="2"/>
  <c r="H1178" i="2" s="1"/>
  <c r="G1179" i="2"/>
  <c r="H1179" i="2" s="1"/>
  <c r="G1180" i="2"/>
  <c r="H1180" i="2" s="1"/>
  <c r="G1181" i="2"/>
  <c r="H1181" i="2" s="1"/>
  <c r="G1182" i="2"/>
  <c r="H1182" i="2" s="1"/>
  <c r="G1183" i="2"/>
  <c r="H1183" i="2" s="1"/>
  <c r="G1184" i="2"/>
  <c r="H1184" i="2" s="1"/>
  <c r="G1185" i="2"/>
  <c r="H1185" i="2" s="1"/>
  <c r="G1186" i="2"/>
  <c r="H1186" i="2" s="1"/>
  <c r="G1187" i="2"/>
  <c r="H1187" i="2" s="1"/>
  <c r="G1188" i="2"/>
  <c r="H1188" i="2" s="1"/>
  <c r="G1189" i="2"/>
  <c r="H1189" i="2" s="1"/>
  <c r="G1190" i="2"/>
  <c r="H1190" i="2" s="1"/>
  <c r="G1191" i="2"/>
  <c r="H1191" i="2" s="1"/>
  <c r="G1192" i="2"/>
  <c r="H1192" i="2" s="1"/>
  <c r="G1193" i="2"/>
  <c r="H1193" i="2" s="1"/>
  <c r="G1194" i="2"/>
  <c r="H1194" i="2" s="1"/>
  <c r="G1195" i="2"/>
  <c r="H1195" i="2" s="1"/>
  <c r="G1196" i="2"/>
  <c r="H1196" i="2" s="1"/>
  <c r="G1197" i="2"/>
  <c r="H1197" i="2" s="1"/>
  <c r="G1198" i="2"/>
  <c r="H1198" i="2" s="1"/>
  <c r="G1199" i="2"/>
  <c r="H1199" i="2" s="1"/>
  <c r="G1200" i="2"/>
  <c r="H1200" i="2" s="1"/>
  <c r="G1201" i="2"/>
  <c r="H1201" i="2" s="1"/>
  <c r="G1202" i="2"/>
  <c r="H1202" i="2" s="1"/>
  <c r="G1203" i="2"/>
  <c r="H1203" i="2" s="1"/>
  <c r="G1204" i="2"/>
  <c r="H1204" i="2" s="1"/>
  <c r="G1205" i="2"/>
  <c r="H1205" i="2" s="1"/>
  <c r="G1206" i="2"/>
  <c r="H1206" i="2" s="1"/>
  <c r="G1207" i="2"/>
  <c r="H1207" i="2" s="1"/>
  <c r="G1208" i="2"/>
  <c r="H1208" i="2" s="1"/>
  <c r="G1209" i="2"/>
  <c r="H1209" i="2" s="1"/>
  <c r="G1210" i="2"/>
  <c r="H1210" i="2" s="1"/>
  <c r="G1211" i="2"/>
  <c r="H1211" i="2" s="1"/>
  <c r="G1212" i="2"/>
  <c r="H1212" i="2" s="1"/>
  <c r="G1213" i="2"/>
  <c r="H1213" i="2" s="1"/>
  <c r="G1214" i="2"/>
  <c r="H1214" i="2" s="1"/>
  <c r="G1215" i="2"/>
  <c r="H1215" i="2" s="1"/>
  <c r="G1216" i="2"/>
  <c r="H1216" i="2" s="1"/>
  <c r="G1217" i="2"/>
  <c r="H1217" i="2" s="1"/>
  <c r="G1218" i="2"/>
  <c r="H1218" i="2" s="1"/>
  <c r="G1219" i="2"/>
  <c r="H1219" i="2" s="1"/>
  <c r="G1220" i="2"/>
  <c r="H1220" i="2" s="1"/>
  <c r="G1221" i="2"/>
  <c r="H1221" i="2" s="1"/>
  <c r="G1222" i="2"/>
  <c r="H1222" i="2" s="1"/>
  <c r="G1223" i="2"/>
  <c r="H1223" i="2" s="1"/>
  <c r="G1224" i="2"/>
  <c r="H1224" i="2" s="1"/>
  <c r="G1225" i="2"/>
  <c r="H1225" i="2" s="1"/>
  <c r="G1226" i="2"/>
  <c r="H1226" i="2" s="1"/>
  <c r="G1227" i="2"/>
  <c r="H1227" i="2" s="1"/>
  <c r="G1228" i="2"/>
  <c r="H1228" i="2" s="1"/>
  <c r="G1229" i="2"/>
  <c r="H1229" i="2" s="1"/>
  <c r="G1230" i="2"/>
  <c r="H1230" i="2" s="1"/>
  <c r="G1231" i="2"/>
  <c r="H1231" i="2" s="1"/>
  <c r="G1232" i="2"/>
  <c r="H1232" i="2" s="1"/>
  <c r="G1233" i="2"/>
  <c r="H1233" i="2" s="1"/>
  <c r="G1234" i="2"/>
  <c r="H1234" i="2" s="1"/>
  <c r="G1235" i="2"/>
  <c r="H1235" i="2" s="1"/>
  <c r="G1236" i="2"/>
  <c r="H1236" i="2" s="1"/>
  <c r="G1237" i="2"/>
  <c r="H1237" i="2" s="1"/>
  <c r="G1238" i="2"/>
  <c r="H1238" i="2" s="1"/>
  <c r="G1239" i="2"/>
  <c r="H1239" i="2" s="1"/>
  <c r="G1240" i="2"/>
  <c r="H1240" i="2" s="1"/>
  <c r="G1241" i="2"/>
  <c r="H1241" i="2" s="1"/>
  <c r="G1242" i="2"/>
  <c r="H1242" i="2" s="1"/>
  <c r="G1243" i="2"/>
  <c r="H1243" i="2" s="1"/>
  <c r="G1244" i="2"/>
  <c r="H1244" i="2" s="1"/>
  <c r="G1245" i="2"/>
  <c r="H1245" i="2" s="1"/>
  <c r="G1246" i="2"/>
  <c r="H1246" i="2" s="1"/>
  <c r="G1247" i="2"/>
  <c r="H1247" i="2" s="1"/>
  <c r="G1248" i="2"/>
  <c r="H1248" i="2" s="1"/>
  <c r="G1249" i="2"/>
  <c r="H1249" i="2" s="1"/>
  <c r="G1250" i="2"/>
  <c r="H1250" i="2" s="1"/>
  <c r="G1251" i="2"/>
  <c r="H1251" i="2" s="1"/>
  <c r="G1252" i="2"/>
  <c r="H1252" i="2" s="1"/>
  <c r="G1253" i="2"/>
  <c r="H1253" i="2" s="1"/>
  <c r="G1254" i="2"/>
  <c r="H1254" i="2" s="1"/>
  <c r="G1255" i="2"/>
  <c r="H1255" i="2" s="1"/>
  <c r="G1256" i="2"/>
  <c r="H1256" i="2" s="1"/>
  <c r="G1257" i="2"/>
  <c r="H1257" i="2" s="1"/>
  <c r="G1258" i="2"/>
  <c r="H1258" i="2" s="1"/>
  <c r="G1259" i="2"/>
  <c r="H1259" i="2" s="1"/>
  <c r="G1260" i="2"/>
  <c r="H1260" i="2" s="1"/>
  <c r="G1261" i="2"/>
  <c r="H1261" i="2" s="1"/>
  <c r="G1262" i="2"/>
  <c r="H1262" i="2" s="1"/>
  <c r="G1263" i="2"/>
  <c r="H1263" i="2" s="1"/>
  <c r="G1264" i="2"/>
  <c r="H1264" i="2" s="1"/>
  <c r="G1265" i="2"/>
  <c r="H1265" i="2" s="1"/>
  <c r="G1266" i="2"/>
  <c r="H1266" i="2" s="1"/>
  <c r="G1267" i="2"/>
  <c r="H1267" i="2" s="1"/>
  <c r="G1268" i="2"/>
  <c r="H1268" i="2" s="1"/>
  <c r="G1269" i="2"/>
  <c r="H1269" i="2" s="1"/>
  <c r="G1270" i="2"/>
  <c r="H1270" i="2" s="1"/>
  <c r="G1271" i="2"/>
  <c r="H1271" i="2" s="1"/>
  <c r="G1272" i="2"/>
  <c r="H1272" i="2" s="1"/>
  <c r="G1273" i="2"/>
  <c r="H1273" i="2" s="1"/>
  <c r="G1274" i="2"/>
  <c r="H1274" i="2" s="1"/>
  <c r="G1275" i="2"/>
  <c r="H1275" i="2" s="1"/>
  <c r="G1276" i="2"/>
  <c r="H1276" i="2" s="1"/>
  <c r="G1277" i="2"/>
  <c r="H1277" i="2" s="1"/>
  <c r="G1278" i="2"/>
  <c r="H1278" i="2" s="1"/>
  <c r="G1279" i="2"/>
  <c r="H1279" i="2" s="1"/>
  <c r="G1280" i="2"/>
  <c r="H1280" i="2" s="1"/>
  <c r="G1281" i="2"/>
  <c r="H1281" i="2" s="1"/>
  <c r="G1282" i="2"/>
  <c r="H1282" i="2" s="1"/>
  <c r="G1283" i="2"/>
  <c r="H1283" i="2" s="1"/>
  <c r="G1284" i="2"/>
  <c r="H1284" i="2" s="1"/>
  <c r="G1285" i="2"/>
  <c r="H1285" i="2" s="1"/>
  <c r="G1286" i="2"/>
  <c r="H1286" i="2" s="1"/>
  <c r="G1287" i="2"/>
  <c r="H1287" i="2" s="1"/>
  <c r="G1288" i="2"/>
  <c r="H1288" i="2" s="1"/>
  <c r="G1289" i="2"/>
  <c r="H1289" i="2" s="1"/>
  <c r="G1290" i="2"/>
  <c r="H1290" i="2" s="1"/>
  <c r="G1291" i="2"/>
  <c r="H1291" i="2" s="1"/>
  <c r="G1292" i="2"/>
  <c r="H1292" i="2" s="1"/>
  <c r="G1293" i="2"/>
  <c r="H1293" i="2" s="1"/>
  <c r="G1294" i="2"/>
  <c r="H1294" i="2" s="1"/>
  <c r="G1295" i="2"/>
  <c r="H1295" i="2" s="1"/>
  <c r="G1296" i="2"/>
  <c r="H1296" i="2" s="1"/>
  <c r="G1297" i="2"/>
  <c r="H1297" i="2" s="1"/>
  <c r="G1298" i="2"/>
  <c r="H1298" i="2" s="1"/>
  <c r="G1299" i="2"/>
  <c r="H1299" i="2" s="1"/>
  <c r="G1300" i="2"/>
  <c r="H1300" i="2" s="1"/>
  <c r="G1301" i="2"/>
  <c r="H1301" i="2" s="1"/>
  <c r="G1302" i="2"/>
  <c r="H1302" i="2" s="1"/>
  <c r="G1303" i="2"/>
  <c r="H1303" i="2" s="1"/>
  <c r="G1304" i="2"/>
  <c r="G1305" i="2"/>
  <c r="H1305" i="2" s="1"/>
  <c r="G1306" i="2"/>
  <c r="H1306" i="2" s="1"/>
  <c r="G1307" i="2"/>
  <c r="H1307" i="2" s="1"/>
  <c r="G1308" i="2"/>
  <c r="H1308" i="2" s="1"/>
  <c r="G1309" i="2"/>
  <c r="H1309" i="2" s="1"/>
  <c r="G1310" i="2"/>
  <c r="H1310" i="2" s="1"/>
  <c r="G1311" i="2"/>
  <c r="H1311" i="2" s="1"/>
  <c r="G1312" i="2"/>
  <c r="G1313" i="2"/>
  <c r="H1313" i="2" s="1"/>
  <c r="G1314" i="2"/>
  <c r="H1314" i="2" s="1"/>
  <c r="G1315" i="2"/>
  <c r="H1315" i="2" s="1"/>
  <c r="G1316" i="2"/>
  <c r="G1317" i="2"/>
  <c r="H1317" i="2" s="1"/>
  <c r="G1318" i="2"/>
  <c r="H1318" i="2" s="1"/>
  <c r="G1319" i="2"/>
  <c r="H1319" i="2" s="1"/>
  <c r="G1320" i="2"/>
  <c r="G1321" i="2"/>
  <c r="H1321" i="2" s="1"/>
  <c r="G1322" i="2"/>
  <c r="H1322" i="2" s="1"/>
  <c r="G1323" i="2"/>
  <c r="H1323" i="2" s="1"/>
  <c r="G1324" i="2"/>
  <c r="H1324" i="2" s="1"/>
  <c r="G1325" i="2"/>
  <c r="H1325" i="2" s="1"/>
  <c r="G1326" i="2"/>
  <c r="H1326" i="2" s="1"/>
  <c r="G1327" i="2"/>
  <c r="H1327" i="2" s="1"/>
  <c r="G1328" i="2"/>
  <c r="H1328" i="2" s="1"/>
  <c r="G1329" i="2"/>
  <c r="H1329" i="2" s="1"/>
  <c r="G1330" i="2"/>
  <c r="H1330" i="2" s="1"/>
  <c r="G1331" i="2"/>
  <c r="H1331" i="2" s="1"/>
  <c r="G1332" i="2"/>
  <c r="H1332" i="2" s="1"/>
  <c r="G1333" i="2"/>
  <c r="H1333" i="2" s="1"/>
  <c r="G1334" i="2"/>
  <c r="H1334" i="2" s="1"/>
  <c r="G1335" i="2"/>
  <c r="H1335" i="2" s="1"/>
  <c r="G1336" i="2"/>
  <c r="H1336" i="2" s="1"/>
  <c r="G1337" i="2"/>
  <c r="H1337" i="2" s="1"/>
  <c r="G1338" i="2"/>
  <c r="H1338" i="2" s="1"/>
  <c r="G1339" i="2"/>
  <c r="H1339" i="2" s="1"/>
  <c r="G1340" i="2"/>
  <c r="H1340" i="2" s="1"/>
  <c r="G1341" i="2"/>
  <c r="H1341" i="2" s="1"/>
  <c r="G1342" i="2"/>
  <c r="H1342" i="2" s="1"/>
  <c r="G1343" i="2"/>
  <c r="H1343" i="2" s="1"/>
  <c r="G1344" i="2"/>
  <c r="H1344" i="2" s="1"/>
  <c r="G1345" i="2"/>
  <c r="H1345" i="2" s="1"/>
  <c r="G1346" i="2"/>
  <c r="H1346" i="2" s="1"/>
  <c r="G1347" i="2"/>
  <c r="H1347" i="2" s="1"/>
  <c r="G1348" i="2"/>
  <c r="H1348" i="2" s="1"/>
  <c r="G1349" i="2"/>
  <c r="H1349" i="2" s="1"/>
  <c r="G1350" i="2"/>
  <c r="H1350" i="2" s="1"/>
  <c r="G1351" i="2"/>
  <c r="H1351" i="2" s="1"/>
  <c r="G1352" i="2"/>
  <c r="G1353" i="2"/>
  <c r="H1353" i="2" s="1"/>
  <c r="G1354" i="2"/>
  <c r="H1354" i="2" s="1"/>
  <c r="G1355" i="2"/>
  <c r="H1355" i="2" s="1"/>
  <c r="G1356" i="2"/>
  <c r="H1356" i="2" s="1"/>
  <c r="G1357" i="2"/>
  <c r="H1357" i="2" s="1"/>
  <c r="G1358" i="2"/>
  <c r="H1358" i="2" s="1"/>
  <c r="G1359" i="2"/>
  <c r="H1359" i="2" s="1"/>
  <c r="G1360" i="2"/>
  <c r="G1361" i="2"/>
  <c r="H1361" i="2" s="1"/>
  <c r="G1362" i="2"/>
  <c r="H1362" i="2" s="1"/>
  <c r="G1363" i="2"/>
  <c r="H1363" i="2" s="1"/>
  <c r="G1364" i="2"/>
  <c r="H1364" i="2" s="1"/>
  <c r="G1365" i="2"/>
  <c r="H1365" i="2" s="1"/>
  <c r="G1366" i="2"/>
  <c r="H1366" i="2" s="1"/>
  <c r="G1367" i="2"/>
  <c r="H1367" i="2" s="1"/>
  <c r="G1368" i="2"/>
  <c r="G1369" i="2"/>
  <c r="H1369" i="2" s="1"/>
  <c r="G1370" i="2"/>
  <c r="H1370" i="2" s="1"/>
  <c r="G1371" i="2"/>
  <c r="H1371" i="2" s="1"/>
  <c r="G1372" i="2"/>
  <c r="H1372" i="2" s="1"/>
  <c r="G1373" i="2"/>
  <c r="H1373" i="2" s="1"/>
  <c r="G1374" i="2"/>
  <c r="H1374" i="2" s="1"/>
  <c r="G1375" i="2"/>
  <c r="H1375" i="2" s="1"/>
  <c r="G1376" i="2"/>
  <c r="G1377" i="2"/>
  <c r="H1377" i="2" s="1"/>
  <c r="G1378" i="2"/>
  <c r="H1378" i="2" s="1"/>
  <c r="G1379" i="2"/>
  <c r="H1379" i="2" s="1"/>
  <c r="G1380" i="2"/>
  <c r="H1380" i="2" s="1"/>
  <c r="G1381" i="2"/>
  <c r="H1381" i="2" s="1"/>
  <c r="G1382" i="2"/>
  <c r="H1382" i="2" s="1"/>
  <c r="G1383" i="2"/>
  <c r="H1383" i="2" s="1"/>
  <c r="G1384" i="2"/>
  <c r="H1384" i="2" s="1"/>
  <c r="G1385" i="2"/>
  <c r="H1385" i="2" s="1"/>
  <c r="G1386" i="2"/>
  <c r="H1386" i="2" s="1"/>
  <c r="G1387" i="2"/>
  <c r="H1387" i="2" s="1"/>
  <c r="G1388" i="2"/>
  <c r="H1388" i="2" s="1"/>
  <c r="G1389" i="2"/>
  <c r="H1389" i="2" s="1"/>
  <c r="G1390" i="2"/>
  <c r="H1390" i="2" s="1"/>
  <c r="G1391" i="2"/>
  <c r="H1391" i="2" s="1"/>
  <c r="G1392" i="2"/>
  <c r="G1393" i="2"/>
  <c r="H1393" i="2" s="1"/>
  <c r="G1394" i="2"/>
  <c r="H1394" i="2" s="1"/>
  <c r="G1395" i="2"/>
  <c r="H1395" i="2" s="1"/>
  <c r="G1396" i="2"/>
  <c r="H1396" i="2" s="1"/>
  <c r="G1397" i="2"/>
  <c r="H1397" i="2" s="1"/>
  <c r="G1398" i="2"/>
  <c r="H1398" i="2" s="1"/>
  <c r="G1399" i="2"/>
  <c r="H1399" i="2" s="1"/>
  <c r="G1400" i="2"/>
  <c r="H1400" i="2" s="1"/>
  <c r="G1401" i="2"/>
  <c r="H1401" i="2" s="1"/>
  <c r="G1402" i="2"/>
  <c r="H1402" i="2" s="1"/>
  <c r="G1403" i="2"/>
  <c r="H1403" i="2" s="1"/>
  <c r="G1404" i="2"/>
  <c r="H1404" i="2" s="1"/>
  <c r="G1405" i="2"/>
  <c r="H1405" i="2" s="1"/>
  <c r="G1406" i="2"/>
  <c r="H1406" i="2" s="1"/>
  <c r="G1407" i="2"/>
  <c r="H1407" i="2" s="1"/>
  <c r="G1408" i="2"/>
  <c r="H1408" i="2" s="1"/>
  <c r="G1409" i="2"/>
  <c r="H1409" i="2" s="1"/>
  <c r="G1410" i="2"/>
  <c r="H1410" i="2" s="1"/>
  <c r="G1411" i="2"/>
  <c r="H1411" i="2" s="1"/>
  <c r="G1412" i="2"/>
  <c r="H1412" i="2" s="1"/>
  <c r="G1413" i="2"/>
  <c r="H1413" i="2" s="1"/>
  <c r="G1414" i="2"/>
  <c r="H1414" i="2" s="1"/>
  <c r="G1415" i="2"/>
  <c r="H1415" i="2" s="1"/>
  <c r="G1416" i="2"/>
  <c r="G1417" i="2"/>
  <c r="H1417" i="2" s="1"/>
  <c r="G1418" i="2"/>
  <c r="H1418" i="2" s="1"/>
  <c r="G1419" i="2"/>
  <c r="H1419" i="2" s="1"/>
  <c r="G1420" i="2"/>
  <c r="H1420" i="2" s="1"/>
  <c r="G1421" i="2"/>
  <c r="H1421" i="2" s="1"/>
  <c r="G1422" i="2"/>
  <c r="H1422" i="2" s="1"/>
  <c r="G1423" i="2"/>
  <c r="H1423" i="2" s="1"/>
  <c r="G1424" i="2"/>
  <c r="G1425" i="2"/>
  <c r="H1425" i="2" s="1"/>
  <c r="G1426" i="2"/>
  <c r="H1426" i="2" s="1"/>
  <c r="G1427" i="2"/>
  <c r="H1427" i="2" s="1"/>
  <c r="G1428" i="2"/>
  <c r="H1428" i="2" s="1"/>
  <c r="G1429" i="2"/>
  <c r="H1429" i="2" s="1"/>
  <c r="G1430" i="2"/>
  <c r="H1430" i="2" s="1"/>
  <c r="G1431" i="2"/>
  <c r="H1431" i="2" s="1"/>
  <c r="G1432" i="2"/>
  <c r="G1433" i="2"/>
  <c r="H1433" i="2" s="1"/>
  <c r="G1434" i="2"/>
  <c r="H1434" i="2" s="1"/>
  <c r="G1435" i="2"/>
  <c r="H1435" i="2" s="1"/>
  <c r="G1436" i="2"/>
  <c r="H1436" i="2" s="1"/>
  <c r="G1437" i="2"/>
  <c r="H1437" i="2" s="1"/>
  <c r="G1438" i="2"/>
  <c r="H1438" i="2" s="1"/>
  <c r="G1439" i="2"/>
  <c r="H1439" i="2" s="1"/>
  <c r="G1440" i="2"/>
  <c r="G1441" i="2"/>
  <c r="H1441" i="2" s="1"/>
  <c r="G1442" i="2"/>
  <c r="H1442" i="2" s="1"/>
  <c r="G1443" i="2"/>
  <c r="H1443" i="2" s="1"/>
  <c r="G1444" i="2"/>
  <c r="H1444" i="2" s="1"/>
  <c r="G1445" i="2"/>
  <c r="H1445" i="2" s="1"/>
  <c r="G1446" i="2"/>
  <c r="H1446" i="2" s="1"/>
  <c r="G1447" i="2"/>
  <c r="H1447" i="2" s="1"/>
  <c r="G1448" i="2"/>
  <c r="H1448" i="2" s="1"/>
  <c r="G1449" i="2"/>
  <c r="H1449" i="2" s="1"/>
  <c r="G1450" i="2"/>
  <c r="H1450" i="2" s="1"/>
  <c r="G1451" i="2"/>
  <c r="H1451" i="2" s="1"/>
  <c r="G1452" i="2"/>
  <c r="H1452" i="2" s="1"/>
  <c r="G1453" i="2"/>
  <c r="H1453" i="2" s="1"/>
  <c r="G1454" i="2"/>
  <c r="H1454" i="2" s="1"/>
  <c r="G1455" i="2"/>
  <c r="H1455" i="2" s="1"/>
  <c r="G1456" i="2"/>
  <c r="G1457" i="2"/>
  <c r="H1457" i="2" s="1"/>
  <c r="G1458" i="2"/>
  <c r="H1458" i="2" s="1"/>
  <c r="G1459" i="2"/>
  <c r="H1459" i="2" s="1"/>
  <c r="G1460" i="2"/>
  <c r="H1460" i="2" s="1"/>
  <c r="G1461" i="2"/>
  <c r="H1461" i="2" s="1"/>
  <c r="G1462" i="2"/>
  <c r="H1462" i="2" s="1"/>
  <c r="G1463" i="2"/>
  <c r="H1463" i="2" s="1"/>
  <c r="G1464" i="2"/>
  <c r="G1465" i="2"/>
  <c r="H1465" i="2" s="1"/>
  <c r="G1466" i="2"/>
  <c r="H1466" i="2" s="1"/>
  <c r="G1467" i="2"/>
  <c r="H1467" i="2" s="1"/>
  <c r="G1468" i="2"/>
  <c r="H1468" i="2" s="1"/>
  <c r="G1469" i="2"/>
  <c r="H1469" i="2" s="1"/>
  <c r="G1470" i="2"/>
  <c r="H1470" i="2" s="1"/>
  <c r="G1471" i="2"/>
  <c r="H1471" i="2" s="1"/>
  <c r="G1472" i="2"/>
  <c r="H1472" i="2" s="1"/>
  <c r="G1473" i="2"/>
  <c r="H1473" i="2" s="1"/>
  <c r="G1474" i="2"/>
  <c r="H1474" i="2" s="1"/>
  <c r="G1475" i="2"/>
  <c r="H1475" i="2" s="1"/>
  <c r="G1476" i="2"/>
  <c r="H1476" i="2" s="1"/>
  <c r="G1477" i="2"/>
  <c r="H1477" i="2" s="1"/>
  <c r="G1478" i="2"/>
  <c r="H1478" i="2" s="1"/>
  <c r="G1479" i="2"/>
  <c r="H1479" i="2" s="1"/>
  <c r="G1480" i="2"/>
  <c r="H1480" i="2" s="1"/>
  <c r="G1481" i="2"/>
  <c r="H1481" i="2" s="1"/>
  <c r="G1482" i="2"/>
  <c r="H1482" i="2" s="1"/>
  <c r="G1483" i="2"/>
  <c r="H1483" i="2" s="1"/>
  <c r="G1484" i="2"/>
  <c r="H1484" i="2" s="1"/>
  <c r="G1485" i="2"/>
  <c r="H1485" i="2" s="1"/>
  <c r="G1486" i="2"/>
  <c r="H1486" i="2" s="1"/>
  <c r="G1487" i="2"/>
  <c r="H1487" i="2" s="1"/>
  <c r="G1488" i="2"/>
  <c r="G1489" i="2"/>
  <c r="H1489" i="2" s="1"/>
  <c r="G1490" i="2"/>
  <c r="H1490" i="2" s="1"/>
  <c r="G1491" i="2"/>
  <c r="H1491" i="2" s="1"/>
  <c r="G1492" i="2"/>
  <c r="H1492" i="2" s="1"/>
  <c r="G1493" i="2"/>
  <c r="H1493" i="2" s="1"/>
  <c r="G1494" i="2"/>
  <c r="H1494" i="2" s="1"/>
  <c r="G1495" i="2"/>
  <c r="H1495" i="2" s="1"/>
  <c r="G1496" i="2"/>
  <c r="G1497" i="2"/>
  <c r="H1497" i="2" s="1"/>
  <c r="G1498" i="2"/>
  <c r="H1498" i="2" s="1"/>
  <c r="G1499" i="2"/>
  <c r="H1499" i="2" s="1"/>
  <c r="G2" i="2"/>
  <c r="N47" i="6"/>
  <c r="N48" i="6"/>
  <c r="N49" i="6"/>
  <c r="N50" i="6"/>
  <c r="N51" i="6"/>
  <c r="B12" i="5"/>
  <c r="C12" i="5"/>
  <c r="D12" i="5"/>
  <c r="E12" i="5"/>
  <c r="B14" i="5"/>
  <c r="C14" i="5"/>
  <c r="D14" i="5"/>
  <c r="E14" i="5"/>
  <c r="B15" i="5"/>
  <c r="C15" i="5"/>
  <c r="D15" i="5"/>
  <c r="E15" i="5"/>
  <c r="B17" i="5"/>
  <c r="C17" i="5"/>
  <c r="D17" i="5"/>
  <c r="E17" i="5"/>
  <c r="B21" i="5"/>
  <c r="C21" i="5"/>
  <c r="D21" i="5"/>
  <c r="E21" i="5"/>
  <c r="B25" i="5"/>
  <c r="C25" i="5"/>
  <c r="D25" i="5"/>
  <c r="E25" i="5"/>
  <c r="B26" i="5"/>
  <c r="C26" i="5"/>
  <c r="D26" i="5"/>
  <c r="E26" i="5"/>
  <c r="B30" i="5"/>
  <c r="C30" i="5"/>
  <c r="D30" i="5"/>
  <c r="E30" i="5"/>
  <c r="B31" i="5"/>
  <c r="C31" i="5"/>
  <c r="D31" i="5"/>
  <c r="E31" i="5"/>
  <c r="B32" i="5"/>
  <c r="C32" i="5"/>
  <c r="D32" i="5"/>
  <c r="E32" i="5"/>
  <c r="B53" i="5"/>
  <c r="C53" i="5"/>
  <c r="D53" i="5"/>
  <c r="E53" i="5"/>
  <c r="B78" i="5"/>
  <c r="C78" i="5"/>
  <c r="D78" i="5"/>
  <c r="E78" i="5"/>
  <c r="B79" i="5"/>
  <c r="C79" i="5"/>
  <c r="D79" i="5"/>
  <c r="E79" i="5"/>
  <c r="B82" i="5"/>
  <c r="C82" i="5"/>
  <c r="D82" i="5"/>
  <c r="E82" i="5"/>
  <c r="B83" i="5"/>
  <c r="C83" i="5"/>
  <c r="D83" i="5"/>
  <c r="E83" i="5"/>
  <c r="B84" i="5"/>
  <c r="C84" i="5"/>
  <c r="D84" i="5"/>
  <c r="E84" i="5"/>
  <c r="B96" i="5"/>
  <c r="C96" i="5"/>
  <c r="D96" i="5"/>
  <c r="E96" i="5"/>
  <c r="B108" i="5"/>
  <c r="C108" i="5"/>
  <c r="D108" i="5"/>
  <c r="E108" i="5"/>
  <c r="B123" i="5"/>
  <c r="C123" i="5"/>
  <c r="D123" i="5"/>
  <c r="E123" i="5"/>
  <c r="B124" i="5"/>
  <c r="C124" i="5"/>
  <c r="D124" i="5"/>
  <c r="E124" i="5"/>
  <c r="B137" i="5"/>
  <c r="C137" i="5"/>
  <c r="D137" i="5"/>
  <c r="E137" i="5"/>
  <c r="B138" i="5"/>
  <c r="C138" i="5"/>
  <c r="D138" i="5"/>
  <c r="E138" i="5"/>
  <c r="B152" i="5"/>
  <c r="C152" i="5"/>
  <c r="D152" i="5"/>
  <c r="E152" i="5"/>
  <c r="B157" i="5"/>
  <c r="C157" i="5"/>
  <c r="D157" i="5"/>
  <c r="E157" i="5"/>
  <c r="B158" i="5"/>
  <c r="C158" i="5"/>
  <c r="D158" i="5"/>
  <c r="E158" i="5"/>
  <c r="B183" i="5"/>
  <c r="C183" i="5"/>
  <c r="D183" i="5"/>
  <c r="E183" i="5"/>
  <c r="B186" i="5"/>
  <c r="C186" i="5"/>
  <c r="D186" i="5"/>
  <c r="E186" i="5"/>
  <c r="B208" i="5"/>
  <c r="C208" i="5"/>
  <c r="D208" i="5"/>
  <c r="E208" i="5"/>
  <c r="B214" i="5"/>
  <c r="C214" i="5"/>
  <c r="D214" i="5"/>
  <c r="E214" i="5"/>
  <c r="B221" i="5"/>
  <c r="C221" i="5"/>
  <c r="D221" i="5"/>
  <c r="E221" i="5"/>
  <c r="B228" i="5"/>
  <c r="C228" i="5"/>
  <c r="D228" i="5"/>
  <c r="E228" i="5"/>
  <c r="B232" i="5"/>
  <c r="C232" i="5"/>
  <c r="D232" i="5"/>
  <c r="E232" i="5"/>
  <c r="B238" i="5"/>
  <c r="C238" i="5"/>
  <c r="D238" i="5"/>
  <c r="E238" i="5"/>
  <c r="B239" i="5"/>
  <c r="C239" i="5"/>
  <c r="D239" i="5"/>
  <c r="E239" i="5"/>
  <c r="B246" i="5"/>
  <c r="C246" i="5"/>
  <c r="D246" i="5"/>
  <c r="E246" i="5"/>
  <c r="B256" i="5"/>
  <c r="C256" i="5"/>
  <c r="D256" i="5"/>
  <c r="E256" i="5"/>
  <c r="B259" i="5"/>
  <c r="C259" i="5"/>
  <c r="D259" i="5"/>
  <c r="E259" i="5"/>
  <c r="B269" i="5"/>
  <c r="C269" i="5"/>
  <c r="D269" i="5"/>
  <c r="E269" i="5"/>
  <c r="B274" i="5"/>
  <c r="C274" i="5"/>
  <c r="D274" i="5"/>
  <c r="E274" i="5"/>
  <c r="B276" i="5"/>
  <c r="C276" i="5"/>
  <c r="D276" i="5"/>
  <c r="E276" i="5"/>
  <c r="B281" i="5"/>
  <c r="C281" i="5"/>
  <c r="D281" i="5"/>
  <c r="E281" i="5"/>
  <c r="B284" i="5"/>
  <c r="C284" i="5"/>
  <c r="D284" i="5"/>
  <c r="E284" i="5"/>
  <c r="B291" i="5"/>
  <c r="C291" i="5"/>
  <c r="D291" i="5"/>
  <c r="E291" i="5"/>
  <c r="B295" i="5"/>
  <c r="C295" i="5"/>
  <c r="D295" i="5"/>
  <c r="E295" i="5"/>
  <c r="B303" i="5"/>
  <c r="C303" i="5"/>
  <c r="D303" i="5"/>
  <c r="E303" i="5"/>
  <c r="B317" i="5"/>
  <c r="C317" i="5"/>
  <c r="D317" i="5"/>
  <c r="E317" i="5"/>
  <c r="B318" i="5"/>
  <c r="C318" i="5"/>
  <c r="D318" i="5"/>
  <c r="E318" i="5"/>
  <c r="B332" i="5"/>
  <c r="C332" i="5"/>
  <c r="D332" i="5"/>
  <c r="E332" i="5"/>
  <c r="B337" i="5"/>
  <c r="C337" i="5"/>
  <c r="D337" i="5"/>
  <c r="E337" i="5"/>
  <c r="E1299" i="2"/>
  <c r="E1300" i="2"/>
  <c r="E1301" i="2"/>
  <c r="E1302" i="2"/>
  <c r="E1303" i="2"/>
  <c r="E1304" i="2"/>
  <c r="E1305" i="2"/>
  <c r="E1306" i="2"/>
  <c r="E1307" i="2"/>
  <c r="E1308" i="2"/>
  <c r="E1309" i="2"/>
  <c r="E1310" i="2"/>
  <c r="E1311" i="2"/>
  <c r="E1312" i="2"/>
  <c r="E1313" i="2"/>
  <c r="E1314" i="2"/>
  <c r="E1315" i="2"/>
  <c r="E1316" i="2"/>
  <c r="E1317" i="2"/>
  <c r="E1318" i="2"/>
  <c r="E1319" i="2"/>
  <c r="E1320" i="2"/>
  <c r="E1321" i="2"/>
  <c r="E1322" i="2"/>
  <c r="E1323" i="2"/>
  <c r="E1324" i="2"/>
  <c r="E1325" i="2"/>
  <c r="E1326" i="2"/>
  <c r="E1327" i="2"/>
  <c r="E1328" i="2"/>
  <c r="E1329" i="2"/>
  <c r="E1330" i="2"/>
  <c r="E1331" i="2"/>
  <c r="E1332" i="2"/>
  <c r="E1333" i="2"/>
  <c r="E1334" i="2"/>
  <c r="E1335" i="2"/>
  <c r="E1336" i="2"/>
  <c r="E1337" i="2"/>
  <c r="E1338" i="2"/>
  <c r="E1339" i="2"/>
  <c r="E1340" i="2"/>
  <c r="E1341" i="2"/>
  <c r="E1342" i="2"/>
  <c r="E1343" i="2"/>
  <c r="E1344" i="2"/>
  <c r="E1345" i="2"/>
  <c r="E1346" i="2"/>
  <c r="E1347" i="2"/>
  <c r="E1348" i="2"/>
  <c r="E1349" i="2"/>
  <c r="E1350" i="2"/>
  <c r="E1351" i="2"/>
  <c r="E1352" i="2"/>
  <c r="E1353" i="2"/>
  <c r="E1354" i="2"/>
  <c r="E1355" i="2"/>
  <c r="E1356" i="2"/>
  <c r="E1357" i="2"/>
  <c r="E1358" i="2"/>
  <c r="E1359" i="2"/>
  <c r="E1360" i="2"/>
  <c r="E1361" i="2"/>
  <c r="E1362" i="2"/>
  <c r="E1363" i="2"/>
  <c r="E1364" i="2"/>
  <c r="E1365" i="2"/>
  <c r="E1366" i="2"/>
  <c r="E1367" i="2"/>
  <c r="E1368" i="2"/>
  <c r="E1369" i="2"/>
  <c r="E1370" i="2"/>
  <c r="E1371" i="2"/>
  <c r="E1372" i="2"/>
  <c r="E1373" i="2"/>
  <c r="E1374" i="2"/>
  <c r="E1375" i="2"/>
  <c r="E1376" i="2"/>
  <c r="E1377" i="2"/>
  <c r="E1378" i="2"/>
  <c r="E1379" i="2"/>
  <c r="E1380" i="2"/>
  <c r="E1381" i="2"/>
  <c r="E1382" i="2"/>
  <c r="E1383" i="2"/>
  <c r="E1384" i="2"/>
  <c r="E1385" i="2"/>
  <c r="E1386" i="2"/>
  <c r="E1387" i="2"/>
  <c r="E1388" i="2"/>
  <c r="E1389" i="2"/>
  <c r="E1390" i="2"/>
  <c r="E1391" i="2"/>
  <c r="E1392" i="2"/>
  <c r="E1393" i="2"/>
  <c r="E1394" i="2"/>
  <c r="E1395" i="2"/>
  <c r="E1396" i="2"/>
  <c r="E1397" i="2"/>
  <c r="E1398" i="2"/>
  <c r="E1399" i="2"/>
  <c r="E1400" i="2"/>
  <c r="E1401" i="2"/>
  <c r="E1402" i="2"/>
  <c r="E1403" i="2"/>
  <c r="E1404" i="2"/>
  <c r="E1405" i="2"/>
  <c r="E1406" i="2"/>
  <c r="E1407" i="2"/>
  <c r="E1408" i="2"/>
  <c r="E1409" i="2"/>
  <c r="E1410" i="2"/>
  <c r="E1411" i="2"/>
  <c r="E1412" i="2"/>
  <c r="E1413" i="2"/>
  <c r="E1414" i="2"/>
  <c r="E1415" i="2"/>
  <c r="E1416" i="2"/>
  <c r="E1417" i="2"/>
  <c r="E1418" i="2"/>
  <c r="E1419" i="2"/>
  <c r="E1420" i="2"/>
  <c r="E1421" i="2"/>
  <c r="E1422" i="2"/>
  <c r="E1423" i="2"/>
  <c r="E1424" i="2"/>
  <c r="E1425" i="2"/>
  <c r="E1426" i="2"/>
  <c r="E1427" i="2"/>
  <c r="E1428" i="2"/>
  <c r="E1429" i="2"/>
  <c r="E1430" i="2"/>
  <c r="E1431" i="2"/>
  <c r="E1432" i="2"/>
  <c r="E1433" i="2"/>
  <c r="E1434" i="2"/>
  <c r="E1435" i="2"/>
  <c r="E1436" i="2"/>
  <c r="E1437" i="2"/>
  <c r="E1438" i="2"/>
  <c r="E1439" i="2"/>
  <c r="E1440" i="2"/>
  <c r="E1441" i="2"/>
  <c r="E1442" i="2"/>
  <c r="E1443" i="2"/>
  <c r="E1444" i="2"/>
  <c r="E1445" i="2"/>
  <c r="E1446" i="2"/>
  <c r="E1447" i="2"/>
  <c r="E1448" i="2"/>
  <c r="E1449" i="2"/>
  <c r="E1450" i="2"/>
  <c r="E1451" i="2"/>
  <c r="E1452" i="2"/>
  <c r="E1453" i="2"/>
  <c r="E1454" i="2"/>
  <c r="E1455" i="2"/>
  <c r="E1456" i="2"/>
  <c r="E1457" i="2"/>
  <c r="E1458" i="2"/>
  <c r="E1459" i="2"/>
  <c r="E1460" i="2"/>
  <c r="E1461" i="2"/>
  <c r="E1462" i="2"/>
  <c r="E1463" i="2"/>
  <c r="E1464" i="2"/>
  <c r="E1465" i="2"/>
  <c r="E1466" i="2"/>
  <c r="E1467" i="2"/>
  <c r="E1468" i="2"/>
  <c r="E1469" i="2"/>
  <c r="E1470" i="2"/>
  <c r="E1471" i="2"/>
  <c r="E1472" i="2"/>
  <c r="E1473" i="2"/>
  <c r="E1474" i="2"/>
  <c r="E1475" i="2"/>
  <c r="E1476" i="2"/>
  <c r="E1477" i="2"/>
  <c r="E1478" i="2"/>
  <c r="E1479" i="2"/>
  <c r="E1480" i="2"/>
  <c r="E1481" i="2"/>
  <c r="E1482" i="2"/>
  <c r="E1483" i="2"/>
  <c r="E1484" i="2"/>
  <c r="E1485" i="2"/>
  <c r="E1486" i="2"/>
  <c r="E1487" i="2"/>
  <c r="E1488" i="2"/>
  <c r="E1489" i="2"/>
  <c r="E1490" i="2"/>
  <c r="E1491" i="2"/>
  <c r="E1492" i="2"/>
  <c r="E1493" i="2"/>
  <c r="E1494" i="2"/>
  <c r="E1495" i="2"/>
  <c r="E1496" i="2"/>
  <c r="E1497" i="2"/>
  <c r="E1498" i="2"/>
  <c r="E1499" i="2"/>
  <c r="E1297" i="2"/>
  <c r="E1298" i="2"/>
  <c r="H1304" i="2"/>
  <c r="H1312" i="2"/>
  <c r="H1316" i="2"/>
  <c r="H1320" i="2"/>
  <c r="H1352" i="2"/>
  <c r="H1360" i="2"/>
  <c r="H1368" i="2"/>
  <c r="H1376" i="2"/>
  <c r="H1392" i="2"/>
  <c r="H1416" i="2"/>
  <c r="H1424" i="2"/>
  <c r="H1432" i="2"/>
  <c r="H1440" i="2"/>
  <c r="H1456" i="2"/>
  <c r="H1464" i="2"/>
  <c r="H1488" i="2"/>
  <c r="H1496" i="2"/>
  <c r="H4" i="2"/>
  <c r="H20" i="2"/>
  <c r="H36" i="2"/>
  <c r="H52" i="2"/>
  <c r="H116" i="2"/>
  <c r="H123" i="2"/>
  <c r="H132" i="2"/>
  <c r="H148" i="2"/>
  <c r="H255" i="2"/>
  <c r="H439" i="2"/>
  <c r="H539" i="2"/>
  <c r="H663" i="2"/>
  <c r="H955" i="2"/>
  <c r="E3"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E769" i="2"/>
  <c r="E770" i="2"/>
  <c r="E771" i="2"/>
  <c r="E772" i="2"/>
  <c r="E773" i="2"/>
  <c r="E774" i="2"/>
  <c r="E775" i="2"/>
  <c r="E776" i="2"/>
  <c r="E777" i="2"/>
  <c r="E778" i="2"/>
  <c r="E779" i="2"/>
  <c r="E780" i="2"/>
  <c r="E781" i="2"/>
  <c r="E782" i="2"/>
  <c r="E783" i="2"/>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845" i="2"/>
  <c r="E846" i="2"/>
  <c r="E847" i="2"/>
  <c r="E848" i="2"/>
  <c r="E849" i="2"/>
  <c r="E850" i="2"/>
  <c r="E851" i="2"/>
  <c r="E852" i="2"/>
  <c r="E853" i="2"/>
  <c r="E854" i="2"/>
  <c r="E855" i="2"/>
  <c r="E856" i="2"/>
  <c r="E857" i="2"/>
  <c r="E858" i="2"/>
  <c r="E859" i="2"/>
  <c r="E860" i="2"/>
  <c r="E861" i="2"/>
  <c r="E862" i="2"/>
  <c r="E863" i="2"/>
  <c r="E864" i="2"/>
  <c r="E865" i="2"/>
  <c r="E866" i="2"/>
  <c r="E867" i="2"/>
  <c r="E868" i="2"/>
  <c r="E869" i="2"/>
  <c r="E870" i="2"/>
  <c r="E871" i="2"/>
  <c r="E872" i="2"/>
  <c r="E873" i="2"/>
  <c r="E874" i="2"/>
  <c r="E875" i="2"/>
  <c r="E876" i="2"/>
  <c r="E877" i="2"/>
  <c r="E878"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82" i="2"/>
  <c r="E983" i="2"/>
  <c r="E984" i="2"/>
  <c r="E985" i="2"/>
  <c r="E986" i="2"/>
  <c r="E987" i="2"/>
  <c r="E988" i="2"/>
  <c r="E98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3" i="2"/>
  <c r="E1024" i="2"/>
  <c r="E1025" i="2"/>
  <c r="E1026" i="2"/>
  <c r="E1027" i="2"/>
  <c r="E1028" i="2"/>
  <c r="E1029" i="2"/>
  <c r="E1030" i="2"/>
  <c r="E1031" i="2"/>
  <c r="E1032" i="2"/>
  <c r="E1033" i="2"/>
  <c r="E1034" i="2"/>
  <c r="E1035" i="2"/>
  <c r="E1036" i="2"/>
  <c r="E1037" i="2"/>
  <c r="E1038" i="2"/>
  <c r="E1039" i="2"/>
  <c r="E1040" i="2"/>
  <c r="E1041" i="2"/>
  <c r="E1042" i="2"/>
  <c r="E1043" i="2"/>
  <c r="E1044" i="2"/>
  <c r="E1045" i="2"/>
  <c r="E1046" i="2"/>
  <c r="E1047" i="2"/>
  <c r="E1048" i="2"/>
  <c r="E1049" i="2"/>
  <c r="E1050" i="2"/>
  <c r="E1051" i="2"/>
  <c r="E1052" i="2"/>
  <c r="E1053" i="2"/>
  <c r="E1054" i="2"/>
  <c r="E1055" i="2"/>
  <c r="E1056" i="2"/>
  <c r="E1057" i="2"/>
  <c r="E1058" i="2"/>
  <c r="E1059" i="2"/>
  <c r="E1060" i="2"/>
  <c r="E1061" i="2"/>
  <c r="E1062" i="2"/>
  <c r="E1063" i="2"/>
  <c r="E1064" i="2"/>
  <c r="E1065" i="2"/>
  <c r="E1066" i="2"/>
  <c r="E1067" i="2"/>
  <c r="E1068" i="2"/>
  <c r="E1069" i="2"/>
  <c r="E1070" i="2"/>
  <c r="E1071" i="2"/>
  <c r="E1072" i="2"/>
  <c r="E1073" i="2"/>
  <c r="E1074" i="2"/>
  <c r="E1075" i="2"/>
  <c r="E1076" i="2"/>
  <c r="E1077" i="2"/>
  <c r="E1078" i="2"/>
  <c r="E1079" i="2"/>
  <c r="E1080" i="2"/>
  <c r="E1081" i="2"/>
  <c r="E1082" i="2"/>
  <c r="E1083" i="2"/>
  <c r="E1084" i="2"/>
  <c r="E1085" i="2"/>
  <c r="E1086" i="2"/>
  <c r="E1087" i="2"/>
  <c r="E1088" i="2"/>
  <c r="E1089" i="2"/>
  <c r="E1090" i="2"/>
  <c r="E1091" i="2"/>
  <c r="E1092" i="2"/>
  <c r="E1093" i="2"/>
  <c r="E1094" i="2"/>
  <c r="E1095" i="2"/>
  <c r="E1096" i="2"/>
  <c r="E1097" i="2"/>
  <c r="E1098" i="2"/>
  <c r="E1099" i="2"/>
  <c r="E1100" i="2"/>
  <c r="E1101" i="2"/>
  <c r="E1102" i="2"/>
  <c r="E1103" i="2"/>
  <c r="E1104" i="2"/>
  <c r="E1105" i="2"/>
  <c r="E1106" i="2"/>
  <c r="E1107" i="2"/>
  <c r="E1108" i="2"/>
  <c r="E1109" i="2"/>
  <c r="E1110" i="2"/>
  <c r="E1111" i="2"/>
  <c r="E1112" i="2"/>
  <c r="E1113" i="2"/>
  <c r="E1114" i="2"/>
  <c r="E1115" i="2"/>
  <c r="E1116" i="2"/>
  <c r="E1117" i="2"/>
  <c r="E1118" i="2"/>
  <c r="E1119" i="2"/>
  <c r="E1120" i="2"/>
  <c r="E1121" i="2"/>
  <c r="E1122" i="2"/>
  <c r="E1123" i="2"/>
  <c r="E1124" i="2"/>
  <c r="E1125" i="2"/>
  <c r="E1126" i="2"/>
  <c r="E1127" i="2"/>
  <c r="E1128" i="2"/>
  <c r="E1129" i="2"/>
  <c r="E1130" i="2"/>
  <c r="E1131" i="2"/>
  <c r="E1132" i="2"/>
  <c r="E1133" i="2"/>
  <c r="E1134" i="2"/>
  <c r="E1135" i="2"/>
  <c r="E1136" i="2"/>
  <c r="E1137" i="2"/>
  <c r="E1138" i="2"/>
  <c r="E1139" i="2"/>
  <c r="E1140" i="2"/>
  <c r="E1141" i="2"/>
  <c r="E1142" i="2"/>
  <c r="E1143" i="2"/>
  <c r="E1144" i="2"/>
  <c r="E1145" i="2"/>
  <c r="E1146" i="2"/>
  <c r="E1147" i="2"/>
  <c r="E1148" i="2"/>
  <c r="E1149" i="2"/>
  <c r="E1150" i="2"/>
  <c r="E1151" i="2"/>
  <c r="E1152" i="2"/>
  <c r="E1153" i="2"/>
  <c r="E1154" i="2"/>
  <c r="E1155" i="2"/>
  <c r="E1156" i="2"/>
  <c r="E1157" i="2"/>
  <c r="E1158" i="2"/>
  <c r="E1159" i="2"/>
  <c r="E1160" i="2"/>
  <c r="E1161" i="2"/>
  <c r="E1162" i="2"/>
  <c r="E1163" i="2"/>
  <c r="E1164" i="2"/>
  <c r="E1165" i="2"/>
  <c r="E1166" i="2"/>
  <c r="E1167" i="2"/>
  <c r="E1168" i="2"/>
  <c r="E1169" i="2"/>
  <c r="E1170" i="2"/>
  <c r="E1171" i="2"/>
  <c r="E1172" i="2"/>
  <c r="E1173" i="2"/>
  <c r="E1174" i="2"/>
  <c r="E1175" i="2"/>
  <c r="E1176" i="2"/>
  <c r="E1177" i="2"/>
  <c r="E1178" i="2"/>
  <c r="E1179" i="2"/>
  <c r="E1180" i="2"/>
  <c r="E1181" i="2"/>
  <c r="E1182" i="2"/>
  <c r="E1183" i="2"/>
  <c r="E1184" i="2"/>
  <c r="E1185" i="2"/>
  <c r="E1186" i="2"/>
  <c r="E1187" i="2"/>
  <c r="E1188" i="2"/>
  <c r="E1189" i="2"/>
  <c r="E1190" i="2"/>
  <c r="E1191" i="2"/>
  <c r="E1192" i="2"/>
  <c r="E1193" i="2"/>
  <c r="E1194" i="2"/>
  <c r="E1195" i="2"/>
  <c r="E1196" i="2"/>
  <c r="E1197" i="2"/>
  <c r="E1198" i="2"/>
  <c r="E1199" i="2"/>
  <c r="E1200" i="2"/>
  <c r="E1201" i="2"/>
  <c r="E1202" i="2"/>
  <c r="E1203" i="2"/>
  <c r="E1204" i="2"/>
  <c r="E1205" i="2"/>
  <c r="E1206" i="2"/>
  <c r="E1207" i="2"/>
  <c r="E1208" i="2"/>
  <c r="E1209" i="2"/>
  <c r="E1210" i="2"/>
  <c r="E1211" i="2"/>
  <c r="E1212" i="2"/>
  <c r="E1213" i="2"/>
  <c r="E1214" i="2"/>
  <c r="E1215" i="2"/>
  <c r="E1216" i="2"/>
  <c r="E1217" i="2"/>
  <c r="E1218" i="2"/>
  <c r="E1219" i="2"/>
  <c r="E1220" i="2"/>
  <c r="E1221" i="2"/>
  <c r="E1222" i="2"/>
  <c r="E1223" i="2"/>
  <c r="E1224" i="2"/>
  <c r="E1225" i="2"/>
  <c r="E1226" i="2"/>
  <c r="E1227" i="2"/>
  <c r="E1228" i="2"/>
  <c r="E1229" i="2"/>
  <c r="E1230" i="2"/>
  <c r="E1231" i="2"/>
  <c r="E1232" i="2"/>
  <c r="E1233" i="2"/>
  <c r="E1234" i="2"/>
  <c r="E1235" i="2"/>
  <c r="E1236" i="2"/>
  <c r="E1237" i="2"/>
  <c r="E1238" i="2"/>
  <c r="E1239" i="2"/>
  <c r="E1240" i="2"/>
  <c r="E1241" i="2"/>
  <c r="E1242" i="2"/>
  <c r="E1243" i="2"/>
  <c r="E1244" i="2"/>
  <c r="E1245" i="2"/>
  <c r="E1246" i="2"/>
  <c r="E1247" i="2"/>
  <c r="E1248" i="2"/>
  <c r="E1249" i="2"/>
  <c r="E1250" i="2"/>
  <c r="E1251" i="2"/>
  <c r="E1252" i="2"/>
  <c r="E1253" i="2"/>
  <c r="E1254" i="2"/>
  <c r="E1255" i="2"/>
  <c r="E1256" i="2"/>
  <c r="E1257" i="2"/>
  <c r="E1258" i="2"/>
  <c r="E1259" i="2"/>
  <c r="E1260" i="2"/>
  <c r="E1261" i="2"/>
  <c r="E1262" i="2"/>
  <c r="E1263" i="2"/>
  <c r="E1264" i="2"/>
  <c r="E1265" i="2"/>
  <c r="E1266" i="2"/>
  <c r="E1267" i="2"/>
  <c r="E1268" i="2"/>
  <c r="E1269" i="2"/>
  <c r="E1270" i="2"/>
  <c r="E1271" i="2"/>
  <c r="E1272" i="2"/>
  <c r="E1273" i="2"/>
  <c r="E1274" i="2"/>
  <c r="E1275" i="2"/>
  <c r="E1276" i="2"/>
  <c r="E1277" i="2"/>
  <c r="E1278" i="2"/>
  <c r="E1279" i="2"/>
  <c r="E1280" i="2"/>
  <c r="E1281" i="2"/>
  <c r="E1282" i="2"/>
  <c r="E1283" i="2"/>
  <c r="E1284" i="2"/>
  <c r="E1285" i="2"/>
  <c r="E1286" i="2"/>
  <c r="E1287" i="2"/>
  <c r="E1288" i="2"/>
  <c r="E1289" i="2"/>
  <c r="E1290" i="2"/>
  <c r="E1291" i="2"/>
  <c r="E1292" i="2"/>
  <c r="E1293" i="2"/>
  <c r="E1294" i="2"/>
  <c r="E1295" i="2"/>
  <c r="E1296" i="2"/>
  <c r="E3" i="4"/>
  <c r="E4" i="4"/>
  <c r="E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E501" i="4"/>
  <c r="E502" i="4"/>
  <c r="E503" i="4"/>
  <c r="E504" i="4"/>
  <c r="E505" i="4"/>
  <c r="E506" i="4"/>
  <c r="E507" i="4"/>
  <c r="E508" i="4"/>
  <c r="E509" i="4"/>
  <c r="E510" i="4"/>
  <c r="E511" i="4"/>
  <c r="E512" i="4"/>
  <c r="E513" i="4"/>
  <c r="E514" i="4"/>
  <c r="E515" i="4"/>
  <c r="E516" i="4"/>
  <c r="E517" i="4"/>
  <c r="E518" i="4"/>
  <c r="E519" i="4"/>
  <c r="E520" i="4"/>
  <c r="E521" i="4"/>
  <c r="E522" i="4"/>
  <c r="E523" i="4"/>
  <c r="E524" i="4"/>
  <c r="E525" i="4"/>
  <c r="E526" i="4"/>
  <c r="E527" i="4"/>
  <c r="E528" i="4"/>
  <c r="E529" i="4"/>
  <c r="E530" i="4"/>
  <c r="E531" i="4"/>
  <c r="E532" i="4"/>
  <c r="E533" i="4"/>
  <c r="E534" i="4"/>
  <c r="E535" i="4"/>
  <c r="E536" i="4"/>
  <c r="E537" i="4"/>
  <c r="E538" i="4"/>
  <c r="E539" i="4"/>
  <c r="E540" i="4"/>
  <c r="E541" i="4"/>
  <c r="E542" i="4"/>
  <c r="E543" i="4"/>
  <c r="E544" i="4"/>
  <c r="E545" i="4"/>
  <c r="E546" i="4"/>
  <c r="E547" i="4"/>
  <c r="E548" i="4"/>
  <c r="E549" i="4"/>
  <c r="E550" i="4"/>
  <c r="E551" i="4"/>
  <c r="E552" i="4"/>
  <c r="E553" i="4"/>
  <c r="E554" i="4"/>
  <c r="E555" i="4"/>
  <c r="E556" i="4"/>
  <c r="E557" i="4"/>
  <c r="E558" i="4"/>
  <c r="E559" i="4"/>
  <c r="E560" i="4"/>
  <c r="E561" i="4"/>
  <c r="E562" i="4"/>
  <c r="E563" i="4"/>
  <c r="E564" i="4"/>
  <c r="E565" i="4"/>
  <c r="E566" i="4"/>
  <c r="E567" i="4"/>
  <c r="E568" i="4"/>
  <c r="E569" i="4"/>
  <c r="E570" i="4"/>
  <c r="E571" i="4"/>
  <c r="E572" i="4"/>
  <c r="E573" i="4"/>
  <c r="E574" i="4"/>
  <c r="E575" i="4"/>
  <c r="E576" i="4"/>
  <c r="E577" i="4"/>
  <c r="E578" i="4"/>
  <c r="E579" i="4"/>
  <c r="E580" i="4"/>
  <c r="E581" i="4"/>
  <c r="E582" i="4"/>
  <c r="E583" i="4"/>
  <c r="E584" i="4"/>
  <c r="E585" i="4"/>
  <c r="E586" i="4"/>
  <c r="E587" i="4"/>
  <c r="E588" i="4"/>
  <c r="E589" i="4"/>
  <c r="E590" i="4"/>
  <c r="E591" i="4"/>
  <c r="E592" i="4"/>
  <c r="E593" i="4"/>
  <c r="E594" i="4"/>
  <c r="E595" i="4"/>
  <c r="E596" i="4"/>
  <c r="E597" i="4"/>
  <c r="E598" i="4"/>
  <c r="E599" i="4"/>
  <c r="E600" i="4"/>
  <c r="E601" i="4"/>
  <c r="E602" i="4"/>
  <c r="E603" i="4"/>
  <c r="E604" i="4"/>
  <c r="E605" i="4"/>
  <c r="E606" i="4"/>
  <c r="E607" i="4"/>
  <c r="E608" i="4"/>
  <c r="E609" i="4"/>
  <c r="E610" i="4"/>
  <c r="E611" i="4"/>
  <c r="E612" i="4"/>
  <c r="E613" i="4"/>
  <c r="E614" i="4"/>
  <c r="E615" i="4"/>
  <c r="E616" i="4"/>
  <c r="E617" i="4"/>
  <c r="E618" i="4"/>
  <c r="E619" i="4"/>
  <c r="E620" i="4"/>
  <c r="E621" i="4"/>
  <c r="E622" i="4"/>
  <c r="E623" i="4"/>
  <c r="E624" i="4"/>
  <c r="E625" i="4"/>
  <c r="E626" i="4"/>
  <c r="E627" i="4"/>
  <c r="E628" i="4"/>
  <c r="E629" i="4"/>
  <c r="E630" i="4"/>
  <c r="E631" i="4"/>
  <c r="E632" i="4"/>
  <c r="E633" i="4"/>
  <c r="E634" i="4"/>
  <c r="E635" i="4"/>
  <c r="E636" i="4"/>
  <c r="E637" i="4"/>
  <c r="E638" i="4"/>
  <c r="E639" i="4"/>
  <c r="E640" i="4"/>
  <c r="E641" i="4"/>
  <c r="E642" i="4"/>
  <c r="E643" i="4"/>
  <c r="E644" i="4"/>
  <c r="E645" i="4"/>
  <c r="E646" i="4"/>
  <c r="E647" i="4"/>
  <c r="E648" i="4"/>
  <c r="E649" i="4"/>
  <c r="E650" i="4"/>
  <c r="E651" i="4"/>
  <c r="E652" i="4"/>
  <c r="E653" i="4"/>
  <c r="E654" i="4"/>
  <c r="E655" i="4"/>
  <c r="E656" i="4"/>
  <c r="E657" i="4"/>
  <c r="E658" i="4"/>
  <c r="E659" i="4"/>
  <c r="E660" i="4"/>
  <c r="E661" i="4"/>
  <c r="E662" i="4"/>
  <c r="E663" i="4"/>
  <c r="E664" i="4"/>
  <c r="E665" i="4"/>
  <c r="E666" i="4"/>
  <c r="E667" i="4"/>
  <c r="E668" i="4"/>
  <c r="E669" i="4"/>
  <c r="E670" i="4"/>
  <c r="E671" i="4"/>
  <c r="E672" i="4"/>
  <c r="E673" i="4"/>
  <c r="E674" i="4"/>
  <c r="E675" i="4"/>
  <c r="E676" i="4"/>
  <c r="E677" i="4"/>
  <c r="E678" i="4"/>
  <c r="E679" i="4"/>
  <c r="E680" i="4"/>
  <c r="E681" i="4"/>
  <c r="E682" i="4"/>
  <c r="E683" i="4"/>
  <c r="E684" i="4"/>
  <c r="E685" i="4"/>
  <c r="E686" i="4"/>
  <c r="E687" i="4"/>
  <c r="E688" i="4"/>
  <c r="E689" i="4"/>
  <c r="E690" i="4"/>
  <c r="E691" i="4"/>
  <c r="E692" i="4"/>
  <c r="E693" i="4"/>
  <c r="E694" i="4"/>
  <c r="E695" i="4"/>
  <c r="E696" i="4"/>
  <c r="E697" i="4"/>
  <c r="E698" i="4"/>
  <c r="E699" i="4"/>
  <c r="E700" i="4"/>
  <c r="E701" i="4"/>
  <c r="E702" i="4"/>
  <c r="E703" i="4"/>
  <c r="E704" i="4"/>
  <c r="E705" i="4"/>
  <c r="E706" i="4"/>
  <c r="E707" i="4"/>
  <c r="E708" i="4"/>
  <c r="E709" i="4"/>
  <c r="E710" i="4"/>
  <c r="E711" i="4"/>
  <c r="E712" i="4"/>
  <c r="E713" i="4"/>
  <c r="E714" i="4"/>
  <c r="E715" i="4"/>
  <c r="E716" i="4"/>
  <c r="E717" i="4"/>
  <c r="E718" i="4"/>
  <c r="E719" i="4"/>
  <c r="E720" i="4"/>
  <c r="E721" i="4"/>
  <c r="E722" i="4"/>
  <c r="E723" i="4"/>
  <c r="E724" i="4"/>
  <c r="E725" i="4"/>
  <c r="E726" i="4"/>
  <c r="E727" i="4"/>
  <c r="E728" i="4"/>
  <c r="E729" i="4"/>
  <c r="E730" i="4"/>
  <c r="E731" i="4"/>
  <c r="E732" i="4"/>
  <c r="E733" i="4"/>
  <c r="E734" i="4"/>
  <c r="E735" i="4"/>
  <c r="E736" i="4"/>
  <c r="E737" i="4"/>
  <c r="E738" i="4"/>
  <c r="E739" i="4"/>
  <c r="E740" i="4"/>
  <c r="E741" i="4"/>
  <c r="E742" i="4"/>
  <c r="E743" i="4"/>
  <c r="E744" i="4"/>
  <c r="E745" i="4"/>
  <c r="E746" i="4"/>
  <c r="E747" i="4"/>
  <c r="E748" i="4"/>
  <c r="E749" i="4"/>
  <c r="E750" i="4"/>
  <c r="E751" i="4"/>
  <c r="E752" i="4"/>
  <c r="E753" i="4"/>
  <c r="E754" i="4"/>
  <c r="E755" i="4"/>
  <c r="E756" i="4"/>
  <c r="E757" i="4"/>
  <c r="E758" i="4"/>
  <c r="E759" i="4"/>
  <c r="E760" i="4"/>
  <c r="E761" i="4"/>
  <c r="E762" i="4"/>
  <c r="E763" i="4"/>
  <c r="E764" i="4"/>
  <c r="E765" i="4"/>
  <c r="E766" i="4"/>
  <c r="E767" i="4"/>
  <c r="E768" i="4"/>
  <c r="E769" i="4"/>
  <c r="E770" i="4"/>
  <c r="E771" i="4"/>
  <c r="E772" i="4"/>
  <c r="E773" i="4"/>
  <c r="E774" i="4"/>
  <c r="E775" i="4"/>
  <c r="E776" i="4"/>
  <c r="E777" i="4"/>
  <c r="E778" i="4"/>
  <c r="E779" i="4"/>
  <c r="E780" i="4"/>
  <c r="E781" i="4"/>
  <c r="E782" i="4"/>
  <c r="E783" i="4"/>
  <c r="E784" i="4"/>
  <c r="E785" i="4"/>
  <c r="E786" i="4"/>
  <c r="E787" i="4"/>
  <c r="E788" i="4"/>
  <c r="E789" i="4"/>
  <c r="E790" i="4"/>
  <c r="E791" i="4"/>
  <c r="E792" i="4"/>
  <c r="E793" i="4"/>
  <c r="E794" i="4"/>
  <c r="E795" i="4"/>
  <c r="E796" i="4"/>
  <c r="E797" i="4"/>
  <c r="E798" i="4"/>
  <c r="E799" i="4"/>
  <c r="E800" i="4"/>
  <c r="E801" i="4"/>
  <c r="E802" i="4"/>
  <c r="E803" i="4"/>
  <c r="E804" i="4"/>
  <c r="E805" i="4"/>
  <c r="E806" i="4"/>
  <c r="E807" i="4"/>
  <c r="E808" i="4"/>
  <c r="E809" i="4"/>
  <c r="E810" i="4"/>
  <c r="E811" i="4"/>
  <c r="E812" i="4"/>
  <c r="E813" i="4"/>
  <c r="E814" i="4"/>
  <c r="E815" i="4"/>
  <c r="E816" i="4"/>
  <c r="E817" i="4"/>
  <c r="E818" i="4"/>
  <c r="E819" i="4"/>
  <c r="E820" i="4"/>
  <c r="E821" i="4"/>
  <c r="E822" i="4"/>
  <c r="E823" i="4"/>
  <c r="E824" i="4"/>
  <c r="E825" i="4"/>
  <c r="E826" i="4"/>
  <c r="E827" i="4"/>
  <c r="E828" i="4"/>
  <c r="E829" i="4"/>
  <c r="E830" i="4"/>
  <c r="E831" i="4"/>
  <c r="E832" i="4"/>
  <c r="E833" i="4"/>
  <c r="E834" i="4"/>
  <c r="E835" i="4"/>
  <c r="E836" i="4"/>
  <c r="E837" i="4"/>
  <c r="E838" i="4"/>
  <c r="E839" i="4"/>
  <c r="E840" i="4"/>
  <c r="E841" i="4"/>
  <c r="E842" i="4"/>
  <c r="E843" i="4"/>
  <c r="E844" i="4"/>
  <c r="E845" i="4"/>
  <c r="E846" i="4"/>
  <c r="E847" i="4"/>
  <c r="E848" i="4"/>
  <c r="E849" i="4"/>
  <c r="E850" i="4"/>
  <c r="E851" i="4"/>
  <c r="E852" i="4"/>
  <c r="E853" i="4"/>
  <c r="E854" i="4"/>
  <c r="E855" i="4"/>
  <c r="E856" i="4"/>
  <c r="E857" i="4"/>
  <c r="E858" i="4"/>
  <c r="E859" i="4"/>
  <c r="E860" i="4"/>
  <c r="E861" i="4"/>
  <c r="E862" i="4"/>
  <c r="E863" i="4"/>
  <c r="E864" i="4"/>
  <c r="E865" i="4"/>
  <c r="E866" i="4"/>
  <c r="E867" i="4"/>
  <c r="E868" i="4"/>
  <c r="E869" i="4"/>
  <c r="E870" i="4"/>
  <c r="E871" i="4"/>
  <c r="E872" i="4"/>
  <c r="E873" i="4"/>
  <c r="E874" i="4"/>
  <c r="E875" i="4"/>
  <c r="E876" i="4"/>
  <c r="E877" i="4"/>
  <c r="E878" i="4"/>
  <c r="E879" i="4"/>
  <c r="E880" i="4"/>
  <c r="E881" i="4"/>
  <c r="E882" i="4"/>
  <c r="E883" i="4"/>
  <c r="E884" i="4"/>
  <c r="E885" i="4"/>
  <c r="E886" i="4"/>
  <c r="E887" i="4"/>
  <c r="E888" i="4"/>
  <c r="E889" i="4"/>
  <c r="E890" i="4"/>
  <c r="E891" i="4"/>
  <c r="E892" i="4"/>
  <c r="E893" i="4"/>
  <c r="E894" i="4"/>
  <c r="E895" i="4"/>
  <c r="E896" i="4"/>
  <c r="E897" i="4"/>
  <c r="E898" i="4"/>
  <c r="E899" i="4"/>
  <c r="E900" i="4"/>
  <c r="E901" i="4"/>
  <c r="E902" i="4"/>
  <c r="E903" i="4"/>
  <c r="E904" i="4"/>
  <c r="E905" i="4"/>
  <c r="E906" i="4"/>
  <c r="E907" i="4"/>
  <c r="E908" i="4"/>
  <c r="E909" i="4"/>
  <c r="E910" i="4"/>
  <c r="E911" i="4"/>
  <c r="E912" i="4"/>
  <c r="E913" i="4"/>
  <c r="E914" i="4"/>
  <c r="E915" i="4"/>
  <c r="E916" i="4"/>
  <c r="E917" i="4"/>
  <c r="E918" i="4"/>
  <c r="E919" i="4"/>
  <c r="E920" i="4"/>
  <c r="E921" i="4"/>
  <c r="E922" i="4"/>
  <c r="E923" i="4"/>
  <c r="E924" i="4"/>
  <c r="E925" i="4"/>
  <c r="E926" i="4"/>
  <c r="E927" i="4"/>
  <c r="E928" i="4"/>
  <c r="E929" i="4"/>
  <c r="E930" i="4"/>
  <c r="E931" i="4"/>
  <c r="E932" i="4"/>
  <c r="E933" i="4"/>
  <c r="E934" i="4"/>
  <c r="E935" i="4"/>
  <c r="E936" i="4"/>
  <c r="E937" i="4"/>
  <c r="E938" i="4"/>
  <c r="E939" i="4"/>
  <c r="E940" i="4"/>
  <c r="E941" i="4"/>
  <c r="E942" i="4"/>
  <c r="E943" i="4"/>
  <c r="E944" i="4"/>
  <c r="E945" i="4"/>
  <c r="E946" i="4"/>
  <c r="E947" i="4"/>
  <c r="E948" i="4"/>
  <c r="E949" i="4"/>
  <c r="E950" i="4"/>
  <c r="E951" i="4"/>
  <c r="E952" i="4"/>
  <c r="E953" i="4"/>
  <c r="E954" i="4"/>
  <c r="E955" i="4"/>
  <c r="E956" i="4"/>
  <c r="E957" i="4"/>
  <c r="E958" i="4"/>
  <c r="E959" i="4"/>
  <c r="E960" i="4"/>
  <c r="E961" i="4"/>
  <c r="E962" i="4"/>
  <c r="E963" i="4"/>
  <c r="E964" i="4"/>
  <c r="E965" i="4"/>
  <c r="E966" i="4"/>
  <c r="E967" i="4"/>
  <c r="E968" i="4"/>
  <c r="E969" i="4"/>
  <c r="E970" i="4"/>
  <c r="E971" i="4"/>
  <c r="E972" i="4"/>
  <c r="E973" i="4"/>
  <c r="E974" i="4"/>
  <c r="E975" i="4"/>
  <c r="E976" i="4"/>
  <c r="E977" i="4"/>
  <c r="E978" i="4"/>
  <c r="E979" i="4"/>
  <c r="E980" i="4"/>
  <c r="E981" i="4"/>
  <c r="E982" i="4"/>
  <c r="E983" i="4"/>
  <c r="E984" i="4"/>
  <c r="E985" i="4"/>
  <c r="E986" i="4"/>
  <c r="E987" i="4"/>
  <c r="E988" i="4"/>
  <c r="E989" i="4"/>
  <c r="E990" i="4"/>
  <c r="E991" i="4"/>
  <c r="E992" i="4"/>
  <c r="E993" i="4"/>
  <c r="E994" i="4"/>
  <c r="E995" i="4"/>
  <c r="E996" i="4"/>
  <c r="E997" i="4"/>
  <c r="E998" i="4"/>
  <c r="E999" i="4"/>
  <c r="E1000" i="4"/>
  <c r="E1001" i="4"/>
  <c r="E1002" i="4"/>
  <c r="E1003" i="4"/>
  <c r="E1004" i="4"/>
  <c r="E1005" i="4"/>
  <c r="E1006" i="4"/>
  <c r="E1007" i="4"/>
  <c r="E1008" i="4"/>
  <c r="E1009" i="4"/>
  <c r="E1010" i="4"/>
  <c r="E1011" i="4"/>
  <c r="E1012" i="4"/>
  <c r="E1013" i="4"/>
  <c r="E1014" i="4"/>
  <c r="E1015" i="4"/>
  <c r="E1016" i="4"/>
  <c r="E1017" i="4"/>
  <c r="E1018" i="4"/>
  <c r="E1019" i="4"/>
  <c r="E1020" i="4"/>
  <c r="E1021" i="4"/>
  <c r="E1022" i="4"/>
  <c r="E1023" i="4"/>
  <c r="E1024" i="4"/>
  <c r="E1025" i="4"/>
  <c r="E1026" i="4"/>
  <c r="E1027" i="4"/>
  <c r="E1028" i="4"/>
  <c r="E1029" i="4"/>
  <c r="E1030" i="4"/>
  <c r="E1031" i="4"/>
  <c r="E1032" i="4"/>
  <c r="E1033" i="4"/>
  <c r="E1034" i="4"/>
  <c r="E1035" i="4"/>
  <c r="E1036" i="4"/>
  <c r="E1037" i="4"/>
  <c r="E1038" i="4"/>
  <c r="E1039" i="4"/>
  <c r="E1040" i="4"/>
  <c r="E1041" i="4"/>
  <c r="E1042" i="4"/>
  <c r="E1043" i="4"/>
  <c r="E1044" i="4"/>
  <c r="E1045" i="4"/>
  <c r="E1046" i="4"/>
  <c r="E1047" i="4"/>
  <c r="E1048" i="4"/>
  <c r="E1049" i="4"/>
  <c r="E1050" i="4"/>
  <c r="E1051" i="4"/>
  <c r="E1052" i="4"/>
  <c r="E1053" i="4"/>
  <c r="E1054" i="4"/>
  <c r="E1055" i="4"/>
  <c r="E1056" i="4"/>
  <c r="E1057" i="4"/>
  <c r="E1058" i="4"/>
  <c r="E1059" i="4"/>
  <c r="E1060" i="4"/>
  <c r="E1061" i="4"/>
  <c r="E1062" i="4"/>
  <c r="E1063" i="4"/>
  <c r="E1064" i="4"/>
  <c r="E1065" i="4"/>
  <c r="E1066" i="4"/>
  <c r="E1067" i="4"/>
  <c r="E1068" i="4"/>
  <c r="E1069" i="4"/>
  <c r="E1070" i="4"/>
  <c r="E1071" i="4"/>
  <c r="E1072" i="4"/>
  <c r="E1073" i="4"/>
  <c r="E1074" i="4"/>
  <c r="E1075" i="4"/>
  <c r="E1076" i="4"/>
  <c r="E1077" i="4"/>
  <c r="E1078" i="4"/>
  <c r="E1079" i="4"/>
  <c r="E1080" i="4"/>
  <c r="E1081" i="4"/>
  <c r="E1082" i="4"/>
  <c r="E1083" i="4"/>
  <c r="E1084" i="4"/>
  <c r="E1085" i="4"/>
  <c r="E1086" i="4"/>
  <c r="E1087" i="4"/>
  <c r="E1088" i="4"/>
  <c r="E1089" i="4"/>
  <c r="E1090" i="4"/>
  <c r="E1091" i="4"/>
  <c r="E1092" i="4"/>
  <c r="E1093" i="4"/>
  <c r="E1094" i="4"/>
  <c r="E1095" i="4"/>
  <c r="E1096" i="4"/>
  <c r="E1097" i="4"/>
  <c r="E1098" i="4"/>
  <c r="E1099" i="4"/>
  <c r="E1100" i="4"/>
  <c r="E1101" i="4"/>
  <c r="E1102" i="4"/>
  <c r="E1103" i="4"/>
  <c r="E1104" i="4"/>
  <c r="E1105" i="4"/>
  <c r="E1106" i="4"/>
  <c r="E1107" i="4"/>
  <c r="E1108" i="4"/>
  <c r="E1109" i="4"/>
  <c r="E1110" i="4"/>
  <c r="E1111" i="4"/>
  <c r="E1112" i="4"/>
  <c r="E1113" i="4"/>
  <c r="E1114" i="4"/>
  <c r="E1115" i="4"/>
  <c r="E1116" i="4"/>
  <c r="E1117" i="4"/>
  <c r="E1118" i="4"/>
  <c r="E1119" i="4"/>
  <c r="E1120" i="4"/>
  <c r="E1121" i="4"/>
  <c r="E1122" i="4"/>
  <c r="E1123" i="4"/>
  <c r="E1124" i="4"/>
  <c r="E1125" i="4"/>
  <c r="E1126" i="4"/>
  <c r="E1127" i="4"/>
  <c r="E1128" i="4"/>
  <c r="E1129" i="4"/>
  <c r="E1130" i="4"/>
  <c r="E1131" i="4"/>
  <c r="E1132" i="4"/>
  <c r="E1133" i="4"/>
  <c r="E1134" i="4"/>
  <c r="E1135" i="4"/>
  <c r="E1136" i="4"/>
  <c r="E1137" i="4"/>
  <c r="E1138" i="4"/>
  <c r="E1139" i="4"/>
  <c r="E1140" i="4"/>
  <c r="E1141" i="4"/>
  <c r="E1142" i="4"/>
  <c r="E1143" i="4"/>
  <c r="E1144" i="4"/>
  <c r="E1145" i="4"/>
  <c r="E1146" i="4"/>
  <c r="E1147" i="4"/>
  <c r="E1148" i="4"/>
  <c r="E1149" i="4"/>
  <c r="E1150" i="4"/>
  <c r="E1151" i="4"/>
  <c r="E1152" i="4"/>
  <c r="E1153" i="4"/>
  <c r="E1154" i="4"/>
  <c r="E1155" i="4"/>
  <c r="E1156" i="4"/>
  <c r="E1157" i="4"/>
  <c r="E1158" i="4"/>
  <c r="E1159" i="4"/>
  <c r="E1160" i="4"/>
  <c r="E1161" i="4"/>
  <c r="E1162" i="4"/>
  <c r="E1163" i="4"/>
  <c r="E1164" i="4"/>
  <c r="E1165" i="4"/>
  <c r="E1166" i="4"/>
  <c r="E1167" i="4"/>
  <c r="E1168" i="4"/>
  <c r="E1169" i="4"/>
  <c r="E1170" i="4"/>
  <c r="E1171" i="4"/>
  <c r="E1172" i="4"/>
  <c r="E1173" i="4"/>
  <c r="E1174" i="4"/>
  <c r="E1175" i="4"/>
  <c r="E1176" i="4"/>
  <c r="E1177" i="4"/>
  <c r="E1178" i="4"/>
  <c r="E1179" i="4"/>
  <c r="E1180" i="4"/>
  <c r="E1181" i="4"/>
  <c r="E1182" i="4"/>
  <c r="E1183" i="4"/>
  <c r="E1184" i="4"/>
  <c r="E1185" i="4"/>
  <c r="E1186" i="4"/>
  <c r="E1187" i="4"/>
  <c r="E1188" i="4"/>
  <c r="E1189" i="4"/>
  <c r="E1190" i="4"/>
  <c r="E1191" i="4"/>
  <c r="E1192" i="4"/>
  <c r="E1193" i="4"/>
  <c r="E1194" i="4"/>
  <c r="E1195" i="4"/>
  <c r="E1196" i="4"/>
  <c r="E1197" i="4"/>
  <c r="E1198" i="4"/>
  <c r="E1199" i="4"/>
  <c r="E1200" i="4"/>
  <c r="E1201" i="4"/>
  <c r="E1202" i="4"/>
  <c r="E1203" i="4"/>
  <c r="E1204" i="4"/>
  <c r="E1205" i="4"/>
  <c r="E1206" i="4"/>
  <c r="E1207" i="4"/>
  <c r="E1208" i="4"/>
  <c r="E1209" i="4"/>
  <c r="E1210" i="4"/>
  <c r="E1211" i="4"/>
  <c r="E1212" i="4"/>
  <c r="E1213" i="4"/>
  <c r="E1214" i="4"/>
  <c r="E1215" i="4"/>
  <c r="E1216" i="4"/>
  <c r="E1217" i="4"/>
  <c r="E1218" i="4"/>
  <c r="E1219" i="4"/>
  <c r="E1220" i="4"/>
  <c r="E1221" i="4"/>
  <c r="E1222" i="4"/>
  <c r="E1223" i="4"/>
  <c r="E1224" i="4"/>
  <c r="E1225" i="4"/>
  <c r="E1226" i="4"/>
  <c r="E1227" i="4"/>
  <c r="E1228" i="4"/>
  <c r="E1229" i="4"/>
  <c r="E1230" i="4"/>
  <c r="E1231" i="4"/>
  <c r="E1232" i="4"/>
  <c r="E1233" i="4"/>
  <c r="E1234" i="4"/>
  <c r="E1235" i="4"/>
  <c r="E1236" i="4"/>
  <c r="E1237" i="4"/>
  <c r="E1238" i="4"/>
  <c r="E1239" i="4"/>
  <c r="E1240" i="4"/>
  <c r="E1241" i="4"/>
  <c r="E1242" i="4"/>
  <c r="E1243" i="4"/>
  <c r="E1244" i="4"/>
  <c r="E1245" i="4"/>
  <c r="E1246" i="4"/>
  <c r="E1247" i="4"/>
  <c r="E1248" i="4"/>
  <c r="E1249" i="4"/>
  <c r="E1250" i="4"/>
  <c r="E1251" i="4"/>
  <c r="E1252" i="4"/>
  <c r="E1253" i="4"/>
  <c r="E1254" i="4"/>
  <c r="E1255" i="4"/>
  <c r="E1256" i="4"/>
  <c r="E1257" i="4"/>
  <c r="E1258" i="4"/>
  <c r="E1259" i="4"/>
  <c r="E1260" i="4"/>
  <c r="E1261" i="4"/>
  <c r="E1262" i="4"/>
  <c r="E1263" i="4"/>
  <c r="E1264" i="4"/>
  <c r="E1265" i="4"/>
  <c r="E1266" i="4"/>
  <c r="E1267" i="4"/>
  <c r="E1268" i="4"/>
  <c r="E1269" i="4"/>
  <c r="E1270" i="4"/>
  <c r="E1271" i="4"/>
  <c r="E1272" i="4"/>
  <c r="E1273" i="4"/>
  <c r="E1274" i="4"/>
  <c r="E1275" i="4"/>
  <c r="E1276" i="4"/>
  <c r="E1277" i="4"/>
  <c r="E1278" i="4"/>
  <c r="E1279" i="4"/>
  <c r="E1280" i="4"/>
  <c r="E1281" i="4"/>
  <c r="E1282" i="4"/>
  <c r="E1283" i="4"/>
  <c r="E1284" i="4"/>
  <c r="E1285" i="4"/>
  <c r="E1286" i="4"/>
  <c r="E1287" i="4"/>
  <c r="E1288" i="4"/>
  <c r="E1289" i="4"/>
  <c r="E1290" i="4"/>
  <c r="E1291" i="4"/>
  <c r="E1292" i="4"/>
  <c r="E1293" i="4"/>
  <c r="E1294" i="4"/>
  <c r="E1295" i="4"/>
  <c r="E1296" i="4"/>
  <c r="E1297" i="4"/>
  <c r="E1298" i="4"/>
  <c r="E1299" i="4"/>
  <c r="E1300" i="4"/>
  <c r="E1301" i="4"/>
  <c r="E1302" i="4"/>
  <c r="E1303" i="4"/>
  <c r="E1304" i="4"/>
  <c r="E1305" i="4"/>
  <c r="E1306" i="4"/>
  <c r="E1307" i="4"/>
  <c r="E1308" i="4"/>
  <c r="E1309" i="4"/>
  <c r="E1310" i="4"/>
  <c r="E1311" i="4"/>
  <c r="E1312" i="4"/>
  <c r="E1313" i="4"/>
  <c r="E1314" i="4"/>
  <c r="E1315" i="4"/>
  <c r="E1316" i="4"/>
  <c r="E1317" i="4"/>
  <c r="E1318" i="4"/>
  <c r="E1319" i="4"/>
  <c r="E1320" i="4"/>
  <c r="E1321" i="4"/>
  <c r="E1322" i="4"/>
  <c r="E1323" i="4"/>
  <c r="E1324" i="4"/>
  <c r="E1325" i="4"/>
  <c r="E1326" i="4"/>
  <c r="E1327" i="4"/>
  <c r="E1328" i="4"/>
  <c r="E1329" i="4"/>
  <c r="E1330" i="4"/>
  <c r="E1331" i="4"/>
  <c r="E1332" i="4"/>
  <c r="E1333" i="4"/>
  <c r="E1334" i="4"/>
  <c r="E1335" i="4"/>
  <c r="E1336" i="4"/>
  <c r="E1337" i="4"/>
  <c r="E1338" i="4"/>
  <c r="E1339" i="4"/>
  <c r="E1340" i="4"/>
  <c r="E1341" i="4"/>
  <c r="E1342" i="4"/>
  <c r="E1343" i="4"/>
  <c r="E1344" i="4"/>
  <c r="E1345" i="4"/>
  <c r="E1346" i="4"/>
  <c r="E1347" i="4"/>
  <c r="E1348" i="4"/>
  <c r="E1349" i="4"/>
  <c r="E1350" i="4"/>
  <c r="E1351" i="4"/>
  <c r="E1352" i="4"/>
  <c r="E1353" i="4"/>
  <c r="E1354" i="4"/>
  <c r="E1355" i="4"/>
  <c r="E1356" i="4"/>
  <c r="E1357" i="4"/>
  <c r="E1358" i="4"/>
  <c r="E1359" i="4"/>
  <c r="E1360" i="4"/>
  <c r="E1361" i="4"/>
  <c r="E1362" i="4"/>
  <c r="E1363" i="4"/>
  <c r="E1364" i="4"/>
  <c r="E1365" i="4"/>
  <c r="E1366" i="4"/>
  <c r="E1367" i="4"/>
  <c r="E1368" i="4"/>
  <c r="E1369" i="4"/>
  <c r="E1370" i="4"/>
  <c r="E1371" i="4"/>
  <c r="E1372" i="4"/>
  <c r="E1373" i="4"/>
  <c r="E1374" i="4"/>
  <c r="E1375" i="4"/>
  <c r="E1376" i="4"/>
  <c r="E1377" i="4"/>
  <c r="E1378" i="4"/>
  <c r="E1379" i="4"/>
  <c r="E1380" i="4"/>
  <c r="E1381" i="4"/>
  <c r="E1382" i="4"/>
  <c r="E1383" i="4"/>
  <c r="E1384" i="4"/>
  <c r="E1385" i="4"/>
  <c r="E1386" i="4"/>
  <c r="E1387" i="4"/>
  <c r="E1388" i="4"/>
  <c r="E1389" i="4"/>
  <c r="E1390" i="4"/>
  <c r="E1391" i="4"/>
  <c r="E1392" i="4"/>
  <c r="E1393" i="4"/>
  <c r="E1394" i="4"/>
  <c r="E1395" i="4"/>
  <c r="E1396" i="4"/>
  <c r="E1397" i="4"/>
  <c r="E1398" i="4"/>
  <c r="E1399" i="4"/>
  <c r="E1400" i="4"/>
  <c r="E1401" i="4"/>
  <c r="E1402" i="4"/>
  <c r="E1403" i="4"/>
  <c r="E1404" i="4"/>
  <c r="E1405" i="4"/>
  <c r="E1406" i="4"/>
  <c r="E1407" i="4"/>
  <c r="E1408" i="4"/>
  <c r="E1409" i="4"/>
  <c r="E1410" i="4"/>
  <c r="E1411" i="4"/>
  <c r="E1412" i="4"/>
  <c r="E1413" i="4"/>
  <c r="E1414" i="4"/>
  <c r="E1415" i="4"/>
  <c r="E1416" i="4"/>
  <c r="E1417" i="4"/>
  <c r="E1418" i="4"/>
  <c r="E1419" i="4"/>
  <c r="E1420" i="4"/>
  <c r="E1421" i="4"/>
  <c r="E1422" i="4"/>
  <c r="E1423" i="4"/>
  <c r="E1424" i="4"/>
  <c r="E1425" i="4"/>
  <c r="E1426" i="4"/>
  <c r="E1427" i="4"/>
  <c r="E1428" i="4"/>
  <c r="E1429" i="4"/>
  <c r="E1430" i="4"/>
  <c r="E1431" i="4"/>
  <c r="E1432" i="4"/>
  <c r="E1433" i="4"/>
  <c r="E1434" i="4"/>
  <c r="E1435" i="4"/>
  <c r="E1436" i="4"/>
  <c r="E1437" i="4"/>
  <c r="E1438" i="4"/>
  <c r="E1439" i="4"/>
  <c r="E1440" i="4"/>
  <c r="E1441" i="4"/>
  <c r="E1442" i="4"/>
  <c r="E1443" i="4"/>
  <c r="E1444" i="4"/>
  <c r="E1445" i="4"/>
  <c r="E1446" i="4"/>
  <c r="E1447" i="4"/>
  <c r="E1448" i="4"/>
  <c r="E1449" i="4"/>
  <c r="E1450" i="4"/>
  <c r="E1451" i="4"/>
  <c r="E1452" i="4"/>
  <c r="E1453" i="4"/>
  <c r="E1454" i="4"/>
  <c r="E1455" i="4"/>
  <c r="E1456" i="4"/>
  <c r="E1457" i="4"/>
  <c r="E1458" i="4"/>
  <c r="E1459" i="4"/>
  <c r="E1460" i="4"/>
  <c r="E1461" i="4"/>
  <c r="E1462" i="4"/>
  <c r="E1463" i="4"/>
  <c r="E1464" i="4"/>
  <c r="E1465" i="4"/>
  <c r="E1466" i="4"/>
  <c r="E1467" i="4"/>
  <c r="E1468" i="4"/>
  <c r="E1469" i="4"/>
  <c r="E1470" i="4"/>
  <c r="E1471" i="4"/>
  <c r="E1472" i="4"/>
  <c r="E1473" i="4"/>
  <c r="E1474" i="4"/>
  <c r="E1475" i="4"/>
  <c r="E1476" i="4"/>
  <c r="E1477" i="4"/>
  <c r="E1478" i="4"/>
  <c r="E1479" i="4"/>
  <c r="E1480" i="4"/>
  <c r="E1481" i="4"/>
  <c r="E1482" i="4"/>
  <c r="E1483" i="4"/>
  <c r="E1484" i="4"/>
  <c r="E1485" i="4"/>
  <c r="E1486" i="4"/>
  <c r="E1487" i="4"/>
  <c r="E1488" i="4"/>
  <c r="E1489" i="4"/>
  <c r="E1490" i="4"/>
  <c r="E1491" i="4"/>
  <c r="E1492" i="4"/>
  <c r="E1493" i="4"/>
  <c r="E1494" i="4"/>
  <c r="E1495" i="4"/>
  <c r="E1496" i="4"/>
  <c r="E1497" i="4"/>
  <c r="E1498" i="4"/>
  <c r="E1499" i="4"/>
  <c r="E1500" i="4"/>
  <c r="E1501" i="4"/>
  <c r="E1502" i="4"/>
  <c r="E1503" i="4"/>
  <c r="E1504" i="4"/>
  <c r="E1505" i="4"/>
  <c r="E1506" i="4"/>
  <c r="E1507" i="4"/>
  <c r="E1508" i="4"/>
  <c r="E1509" i="4"/>
  <c r="E1510" i="4"/>
  <c r="E1511" i="4"/>
  <c r="E1512" i="4"/>
  <c r="E1513" i="4"/>
  <c r="E1514" i="4"/>
  <c r="E1515" i="4"/>
  <c r="E1516" i="4"/>
  <c r="E1517" i="4"/>
  <c r="E1518" i="4"/>
  <c r="E1519" i="4"/>
  <c r="E1520" i="4"/>
  <c r="E1521" i="4"/>
  <c r="E1522" i="4"/>
  <c r="E1523" i="4"/>
  <c r="E1524" i="4"/>
  <c r="E1525" i="4"/>
  <c r="E1526" i="4"/>
  <c r="E1527" i="4"/>
  <c r="E1528" i="4"/>
  <c r="E1529" i="4"/>
  <c r="E1530" i="4"/>
  <c r="E1531" i="4"/>
  <c r="E1532" i="4"/>
  <c r="E1533" i="4"/>
  <c r="E1534" i="4"/>
  <c r="E1535" i="4"/>
  <c r="E1536" i="4"/>
  <c r="E1537" i="4"/>
  <c r="E1538" i="4"/>
  <c r="E1539" i="4"/>
  <c r="E1540" i="4"/>
  <c r="E1541" i="4"/>
  <c r="E1542" i="4"/>
  <c r="E1543" i="4"/>
  <c r="E1544" i="4"/>
  <c r="E1545" i="4"/>
  <c r="E1546" i="4"/>
  <c r="E1547" i="4"/>
  <c r="E1548" i="4"/>
  <c r="E1549" i="4"/>
  <c r="E1550" i="4"/>
  <c r="E1551" i="4"/>
  <c r="E1552" i="4"/>
  <c r="E1553" i="4"/>
  <c r="E1554" i="4"/>
  <c r="E1555" i="4"/>
  <c r="E1556" i="4"/>
  <c r="E1557" i="4"/>
  <c r="E1558" i="4"/>
  <c r="E1559" i="4"/>
  <c r="E1560" i="4"/>
  <c r="E1561" i="4"/>
  <c r="E1562" i="4"/>
  <c r="E1563" i="4"/>
  <c r="E1564" i="4"/>
  <c r="E1565" i="4"/>
  <c r="E1566" i="4"/>
  <c r="E1567" i="4"/>
  <c r="E1568" i="4"/>
  <c r="E1569" i="4"/>
  <c r="E1570" i="4"/>
  <c r="E1571" i="4"/>
  <c r="E1572" i="4"/>
  <c r="E1573" i="4"/>
  <c r="E1574" i="4"/>
  <c r="E1575" i="4"/>
  <c r="E1576" i="4"/>
  <c r="E1577" i="4"/>
  <c r="E1578" i="4"/>
  <c r="E1579" i="4"/>
  <c r="E1580" i="4"/>
  <c r="E1581" i="4"/>
  <c r="E1582" i="4"/>
  <c r="E1583" i="4"/>
  <c r="E1584" i="4"/>
  <c r="E1585" i="4"/>
  <c r="E1586" i="4"/>
  <c r="E1587" i="4"/>
  <c r="E1588" i="4"/>
  <c r="E1589" i="4"/>
  <c r="E1590" i="4"/>
  <c r="E1591" i="4"/>
  <c r="E1592" i="4"/>
  <c r="E1593" i="4"/>
  <c r="E1594" i="4"/>
  <c r="E1595" i="4"/>
  <c r="E1596" i="4"/>
  <c r="E1597" i="4"/>
  <c r="E1598" i="4"/>
  <c r="E1599" i="4"/>
  <c r="E1600" i="4"/>
  <c r="E1601" i="4"/>
  <c r="E1602" i="4"/>
  <c r="E1603" i="4"/>
  <c r="E1604" i="4"/>
  <c r="E1605" i="4"/>
  <c r="E1606" i="4"/>
  <c r="E1607" i="4"/>
  <c r="E1608" i="4"/>
  <c r="E1609" i="4"/>
  <c r="E1610" i="4"/>
  <c r="E1611" i="4"/>
  <c r="E1612" i="4"/>
  <c r="E1613" i="4"/>
  <c r="E1614" i="4"/>
  <c r="E1615" i="4"/>
  <c r="E1616" i="4"/>
  <c r="E1617" i="4"/>
  <c r="E1618" i="4"/>
  <c r="E1619" i="4"/>
  <c r="E1620" i="4"/>
  <c r="E1621" i="4"/>
  <c r="E1622" i="4"/>
  <c r="E1623" i="4"/>
  <c r="E1624" i="4"/>
  <c r="E1625" i="4"/>
  <c r="E1626" i="4"/>
  <c r="E1627" i="4"/>
  <c r="E1628" i="4"/>
  <c r="E1629" i="4"/>
  <c r="E1630" i="4"/>
  <c r="E1631" i="4"/>
  <c r="E1632" i="4"/>
  <c r="E1633" i="4"/>
  <c r="E1634" i="4"/>
  <c r="E1635" i="4"/>
  <c r="E1636" i="4"/>
  <c r="E1637" i="4"/>
  <c r="E1638" i="4"/>
  <c r="E1639" i="4"/>
  <c r="E1640" i="4"/>
  <c r="E1641" i="4"/>
  <c r="E1642" i="4"/>
  <c r="E1643" i="4"/>
  <c r="E1644" i="4"/>
  <c r="E1645" i="4"/>
  <c r="E1646" i="4"/>
  <c r="E1647" i="4"/>
  <c r="E1648" i="4"/>
  <c r="E1649" i="4"/>
  <c r="E1650" i="4"/>
  <c r="E1651" i="4"/>
  <c r="E1652" i="4"/>
  <c r="E1653" i="4"/>
  <c r="E1654" i="4"/>
  <c r="E1655" i="4"/>
  <c r="E1656" i="4"/>
  <c r="E1657" i="4"/>
  <c r="E1658" i="4"/>
  <c r="E1659" i="4"/>
  <c r="E1660" i="4"/>
  <c r="E1661" i="4"/>
  <c r="E1662" i="4"/>
  <c r="E1663" i="4"/>
  <c r="E1664" i="4"/>
  <c r="E1665" i="4"/>
  <c r="E1666" i="4"/>
  <c r="E1667" i="4"/>
  <c r="E1668" i="4"/>
  <c r="E1669" i="4"/>
  <c r="E1670" i="4"/>
  <c r="E1671" i="4"/>
  <c r="E1672" i="4"/>
  <c r="E1673" i="4"/>
  <c r="E1674" i="4"/>
  <c r="E1675" i="4"/>
  <c r="E1676" i="4"/>
  <c r="E1677" i="4"/>
  <c r="E1678" i="4"/>
  <c r="E1679" i="4"/>
  <c r="E1680" i="4"/>
  <c r="E1681" i="4"/>
  <c r="E1682" i="4"/>
  <c r="E1683" i="4"/>
  <c r="E1684" i="4"/>
  <c r="E1685" i="4"/>
  <c r="E1686" i="4"/>
  <c r="E1687" i="4"/>
  <c r="E1688" i="4"/>
  <c r="E1689" i="4"/>
  <c r="E1690" i="4"/>
  <c r="E1691" i="4"/>
  <c r="E1692" i="4"/>
  <c r="E1693" i="4"/>
  <c r="E1694" i="4"/>
  <c r="E1695" i="4"/>
  <c r="E1696" i="4"/>
  <c r="E1697" i="4"/>
  <c r="E1698" i="4"/>
  <c r="E1699" i="4"/>
  <c r="E1700" i="4"/>
  <c r="E1701" i="4"/>
  <c r="E1702" i="4"/>
  <c r="E1703" i="4"/>
  <c r="E1704" i="4"/>
  <c r="E1705" i="4"/>
  <c r="E1706" i="4"/>
  <c r="E1707" i="4"/>
  <c r="E1708" i="4"/>
  <c r="E1709" i="4"/>
  <c r="E1710" i="4"/>
  <c r="E1711" i="4"/>
  <c r="E1712" i="4"/>
  <c r="E1713" i="4"/>
  <c r="E1714" i="4"/>
  <c r="E1715" i="4"/>
  <c r="E1716" i="4"/>
  <c r="E1717" i="4"/>
  <c r="E1718" i="4"/>
  <c r="E1719" i="4"/>
  <c r="E1720" i="4"/>
  <c r="E1721" i="4"/>
  <c r="E1722" i="4"/>
  <c r="E1723" i="4"/>
  <c r="E1724" i="4"/>
  <c r="E1725" i="4"/>
  <c r="E1726" i="4"/>
  <c r="E1727" i="4"/>
  <c r="E1728" i="4"/>
  <c r="E1729" i="4"/>
  <c r="E1730" i="4"/>
  <c r="E1731" i="4"/>
  <c r="E1732" i="4"/>
  <c r="E1733" i="4"/>
  <c r="E1734" i="4"/>
  <c r="E1735" i="4"/>
  <c r="E1736" i="4"/>
  <c r="E1737" i="4"/>
  <c r="E1738" i="4"/>
  <c r="E1739" i="4"/>
  <c r="E1740" i="4"/>
  <c r="E1741" i="4"/>
  <c r="E1742" i="4"/>
  <c r="E1743" i="4"/>
  <c r="E1744" i="4"/>
  <c r="E1745" i="4"/>
  <c r="E1746" i="4"/>
  <c r="E1747" i="4"/>
  <c r="E1748" i="4"/>
  <c r="E1749" i="4"/>
  <c r="E1750" i="4"/>
  <c r="E1751" i="4"/>
  <c r="E1752" i="4"/>
  <c r="E1753" i="4"/>
  <c r="E1754" i="4"/>
  <c r="E1755" i="4"/>
  <c r="E1756" i="4"/>
  <c r="E1757" i="4"/>
  <c r="E1758" i="4"/>
  <c r="E1759" i="4"/>
  <c r="E1760" i="4"/>
  <c r="E1761" i="4"/>
  <c r="E1762" i="4"/>
  <c r="E1763" i="4"/>
  <c r="E1764" i="4"/>
  <c r="E1765" i="4"/>
  <c r="E1766" i="4"/>
  <c r="E1767" i="4"/>
  <c r="E1768" i="4"/>
  <c r="E1769" i="4"/>
  <c r="E1770" i="4"/>
  <c r="E1771" i="4"/>
  <c r="E1772" i="4"/>
  <c r="E1773" i="4"/>
  <c r="E1774" i="4"/>
  <c r="E1775" i="4"/>
  <c r="E1776" i="4"/>
  <c r="E1777" i="4"/>
  <c r="E1778" i="4"/>
  <c r="E1779" i="4"/>
  <c r="E1780" i="4"/>
  <c r="E1781" i="4"/>
  <c r="E1782" i="4"/>
  <c r="E1783" i="4"/>
  <c r="E1784" i="4"/>
  <c r="E1785" i="4"/>
  <c r="E1786" i="4"/>
  <c r="E1787" i="4"/>
  <c r="E1788" i="4"/>
  <c r="E1789" i="4"/>
  <c r="E1790" i="4"/>
  <c r="E1791" i="4"/>
  <c r="E1792" i="4"/>
  <c r="E1793" i="4"/>
  <c r="E1794" i="4"/>
  <c r="E1795" i="4"/>
  <c r="E1796" i="4"/>
  <c r="E1797" i="4"/>
  <c r="E1798" i="4"/>
  <c r="E1799" i="4"/>
  <c r="E1800" i="4"/>
  <c r="E1801" i="4"/>
  <c r="E1802" i="4"/>
  <c r="E1803" i="4"/>
  <c r="E1804" i="4"/>
  <c r="E1805" i="4"/>
  <c r="E1806" i="4"/>
  <c r="E1807" i="4"/>
  <c r="E1808" i="4"/>
  <c r="E1809" i="4"/>
  <c r="E1810" i="4"/>
  <c r="E1811" i="4"/>
  <c r="E1812" i="4"/>
  <c r="E1813" i="4"/>
  <c r="E1814" i="4"/>
  <c r="E1815" i="4"/>
  <c r="E1816" i="4"/>
  <c r="E1817" i="4"/>
  <c r="E1818" i="4"/>
  <c r="E1819" i="4"/>
  <c r="E1820" i="4"/>
  <c r="E1821" i="4"/>
  <c r="E1822" i="4"/>
  <c r="E1823" i="4"/>
  <c r="E1824" i="4"/>
  <c r="E1825" i="4"/>
  <c r="E1826" i="4"/>
  <c r="E1827" i="4"/>
  <c r="E1828" i="4"/>
  <c r="E1829" i="4"/>
  <c r="E1830" i="4"/>
  <c r="E1831" i="4"/>
  <c r="E1832" i="4"/>
  <c r="E1833" i="4"/>
  <c r="E1834" i="4"/>
  <c r="E1835" i="4"/>
  <c r="E1836" i="4"/>
  <c r="E1837" i="4"/>
  <c r="E1838" i="4"/>
  <c r="E1839" i="4"/>
  <c r="E1840" i="4"/>
  <c r="E1841" i="4"/>
  <c r="E1842" i="4"/>
  <c r="E1843" i="4"/>
  <c r="E1844" i="4"/>
  <c r="E1845" i="4"/>
  <c r="E1846" i="4"/>
  <c r="E1847" i="4"/>
  <c r="E1848" i="4"/>
  <c r="E1849" i="4"/>
  <c r="E1850" i="4"/>
  <c r="E1851" i="4"/>
  <c r="E1852" i="4"/>
  <c r="E1853" i="4"/>
  <c r="E1854" i="4"/>
  <c r="E1855" i="4"/>
  <c r="E1856" i="4"/>
  <c r="E1857" i="4"/>
  <c r="E1858" i="4"/>
  <c r="E1859" i="4"/>
  <c r="E1860" i="4"/>
  <c r="E1861" i="4"/>
  <c r="E1862" i="4"/>
  <c r="E1863" i="4"/>
  <c r="E1864" i="4"/>
  <c r="E1865" i="4"/>
  <c r="E1866" i="4"/>
  <c r="E1867" i="4"/>
  <c r="E1868" i="4"/>
  <c r="E1869" i="4"/>
  <c r="E1870" i="4"/>
  <c r="E1871" i="4"/>
  <c r="E1872" i="4"/>
  <c r="E1873" i="4"/>
  <c r="E1874" i="4"/>
  <c r="E1875" i="4"/>
  <c r="E1876" i="4"/>
  <c r="E1877" i="4"/>
  <c r="E1878" i="4"/>
  <c r="E1879" i="4"/>
  <c r="E1880" i="4"/>
  <c r="E1881" i="4"/>
  <c r="E1882" i="4"/>
  <c r="E1883" i="4"/>
  <c r="E1884" i="4"/>
  <c r="E1885" i="4"/>
  <c r="E1886" i="4"/>
  <c r="E1887" i="4"/>
  <c r="E1888" i="4"/>
  <c r="E1889" i="4"/>
  <c r="E1890" i="4"/>
  <c r="E1891" i="4"/>
  <c r="E1892" i="4"/>
  <c r="E1893" i="4"/>
  <c r="E1894" i="4"/>
  <c r="E1895" i="4"/>
  <c r="E1896" i="4"/>
  <c r="E1897" i="4"/>
  <c r="E1898" i="4"/>
  <c r="E1899" i="4"/>
  <c r="E1900" i="4"/>
  <c r="E2" i="4"/>
  <c r="R267" i="2" l="1"/>
  <c r="I268" i="5" s="1"/>
  <c r="R271" i="2"/>
  <c r="I272" i="5" s="1"/>
  <c r="R269" i="2"/>
  <c r="I270" i="5" s="1"/>
  <c r="R284" i="2"/>
  <c r="I285" i="5" s="1"/>
  <c r="R270" i="2"/>
  <c r="I271" i="5" s="1"/>
  <c r="R133" i="2"/>
  <c r="I134" i="5" s="1"/>
  <c r="R276" i="2"/>
  <c r="I277" i="5" s="1"/>
  <c r="R226" i="2"/>
  <c r="I227" i="5" s="1"/>
  <c r="R190" i="2"/>
  <c r="I191" i="5" s="1"/>
  <c r="R260" i="2"/>
  <c r="I261" i="5" s="1"/>
  <c r="R241" i="2"/>
  <c r="I242" i="5" s="1"/>
  <c r="R234" i="2"/>
  <c r="I235" i="5" s="1"/>
  <c r="R139" i="2"/>
  <c r="I140" i="5" s="1"/>
  <c r="R132" i="2"/>
  <c r="I133" i="5" s="1"/>
  <c r="R289" i="2"/>
  <c r="I290" i="5" s="1"/>
  <c r="R285" i="2"/>
  <c r="I286" i="5" s="1"/>
  <c r="R272" i="2"/>
  <c r="I273" i="5" s="1"/>
  <c r="R181" i="2"/>
  <c r="I182" i="5" s="1"/>
  <c r="R278" i="2"/>
  <c r="I279" i="5" s="1"/>
  <c r="R259" i="2"/>
  <c r="I260" i="5" s="1"/>
  <c r="R154" i="2"/>
  <c r="I155" i="5" s="1"/>
  <c r="R114" i="2"/>
  <c r="I115" i="5" s="1"/>
  <c r="R251" i="2"/>
  <c r="I252" i="5" s="1"/>
  <c r="P90" i="2"/>
  <c r="G91" i="5" s="1"/>
  <c r="P106" i="2"/>
  <c r="G107" i="5" s="1"/>
  <c r="P130" i="2"/>
  <c r="G131" i="5" s="1"/>
  <c r="P194" i="2"/>
  <c r="G195" i="5" s="1"/>
  <c r="P146" i="2"/>
  <c r="G147" i="5" s="1"/>
  <c r="P236" i="2"/>
  <c r="G237" i="5" s="1"/>
  <c r="P172" i="2"/>
  <c r="G173" i="5" s="1"/>
  <c r="P124" i="2"/>
  <c r="G125" i="5" s="1"/>
  <c r="P76" i="2"/>
  <c r="G77" i="5" s="1"/>
  <c r="P188" i="2"/>
  <c r="G189" i="5" s="1"/>
  <c r="P132" i="2"/>
  <c r="G133" i="5" s="1"/>
  <c r="P43" i="2"/>
  <c r="G44" i="5" s="1"/>
  <c r="P210" i="2"/>
  <c r="G211" i="5" s="1"/>
  <c r="P178" i="2"/>
  <c r="G179" i="5" s="1"/>
  <c r="P158" i="2"/>
  <c r="G159" i="5" s="1"/>
  <c r="P118" i="2"/>
  <c r="G119" i="5" s="1"/>
  <c r="P98" i="2"/>
  <c r="G99" i="5" s="1"/>
  <c r="P69" i="2"/>
  <c r="G70" i="5" s="1"/>
  <c r="P321" i="2"/>
  <c r="G322" i="5" s="1"/>
  <c r="P309" i="2"/>
  <c r="G310" i="5" s="1"/>
  <c r="P293" i="2"/>
  <c r="G294" i="5" s="1"/>
  <c r="P277" i="2"/>
  <c r="G278" i="5" s="1"/>
  <c r="P265" i="2"/>
  <c r="G266" i="5" s="1"/>
  <c r="P221" i="2"/>
  <c r="G222" i="5" s="1"/>
  <c r="P209" i="2"/>
  <c r="G210" i="5" s="1"/>
  <c r="P193" i="2"/>
  <c r="G194" i="5" s="1"/>
  <c r="P181" i="2"/>
  <c r="G182" i="5" s="1"/>
  <c r="P165" i="2"/>
  <c r="G166" i="5" s="1"/>
  <c r="P145" i="2"/>
  <c r="G146" i="5" s="1"/>
  <c r="P133" i="2"/>
  <c r="G134" i="5" s="1"/>
  <c r="P117" i="2"/>
  <c r="G118" i="5" s="1"/>
  <c r="P101" i="2"/>
  <c r="G102" i="5" s="1"/>
  <c r="P37" i="2"/>
  <c r="G38" i="5" s="1"/>
  <c r="P338" i="2"/>
  <c r="G339" i="5" s="1"/>
  <c r="P274" i="2"/>
  <c r="G275" i="5" s="1"/>
  <c r="P49" i="2"/>
  <c r="G50" i="5" s="1"/>
  <c r="P327" i="2"/>
  <c r="G328" i="5" s="1"/>
  <c r="P311" i="2"/>
  <c r="G312" i="5" s="1"/>
  <c r="P271" i="2"/>
  <c r="G272" i="5" s="1"/>
  <c r="P243" i="2"/>
  <c r="G244" i="5" s="1"/>
  <c r="P219" i="2"/>
  <c r="G220" i="5" s="1"/>
  <c r="P191" i="2"/>
  <c r="G192" i="5" s="1"/>
  <c r="P175" i="2"/>
  <c r="G176" i="5" s="1"/>
  <c r="P131" i="2"/>
  <c r="G132" i="5" s="1"/>
  <c r="P119" i="2"/>
  <c r="G120" i="5" s="1"/>
  <c r="P63" i="2"/>
  <c r="G64" i="5" s="1"/>
  <c r="P286" i="2"/>
  <c r="G287" i="5" s="1"/>
  <c r="P212" i="2"/>
  <c r="G213" i="5" s="1"/>
  <c r="P164" i="2"/>
  <c r="G165" i="5" s="1"/>
  <c r="P116" i="2"/>
  <c r="G117" i="5" s="1"/>
  <c r="P72" i="2"/>
  <c r="G73" i="5" s="1"/>
  <c r="P36" i="2"/>
  <c r="G37" i="5" s="1"/>
  <c r="P332" i="2"/>
  <c r="G333" i="5" s="1"/>
  <c r="P244" i="2"/>
  <c r="G245" i="5" s="1"/>
  <c r="P180" i="2"/>
  <c r="G181" i="5" s="1"/>
  <c r="P92" i="2"/>
  <c r="G93" i="5" s="1"/>
  <c r="P27" i="2"/>
  <c r="G28" i="5" s="1"/>
  <c r="P254" i="2"/>
  <c r="G255" i="5" s="1"/>
  <c r="P234" i="2"/>
  <c r="G235" i="5" s="1"/>
  <c r="P190" i="2"/>
  <c r="G191" i="5" s="1"/>
  <c r="P174" i="2"/>
  <c r="G175" i="5" s="1"/>
  <c r="P142" i="2"/>
  <c r="G143" i="5" s="1"/>
  <c r="P114" i="2"/>
  <c r="G115" i="5" s="1"/>
  <c r="P94" i="2"/>
  <c r="G95" i="5" s="1"/>
  <c r="P149" i="2"/>
  <c r="G150" i="5" s="1"/>
  <c r="P61" i="2"/>
  <c r="G62" i="5" s="1"/>
  <c r="P333" i="2"/>
  <c r="G334" i="5" s="1"/>
  <c r="P305" i="2"/>
  <c r="G306" i="5" s="1"/>
  <c r="P289" i="2"/>
  <c r="G290" i="5" s="1"/>
  <c r="P233" i="2"/>
  <c r="G234" i="5" s="1"/>
  <c r="P217" i="2"/>
  <c r="G218" i="5" s="1"/>
  <c r="P205" i="2"/>
  <c r="G206" i="5" s="1"/>
  <c r="P189" i="2"/>
  <c r="G190" i="5" s="1"/>
  <c r="P177" i="2"/>
  <c r="G178" i="5" s="1"/>
  <c r="P161" i="2"/>
  <c r="G162" i="5" s="1"/>
  <c r="P141" i="2"/>
  <c r="G142" i="5" s="1"/>
  <c r="P129" i="2"/>
  <c r="G130" i="5" s="1"/>
  <c r="P113" i="2"/>
  <c r="G114" i="5" s="1"/>
  <c r="P97" i="2"/>
  <c r="G98" i="5" s="1"/>
  <c r="P73" i="2"/>
  <c r="G74" i="5" s="1"/>
  <c r="P33" i="2"/>
  <c r="G34" i="5" s="1"/>
  <c r="P322" i="2"/>
  <c r="G323" i="5" s="1"/>
  <c r="P307" i="2"/>
  <c r="G308" i="5" s="1"/>
  <c r="P291" i="2"/>
  <c r="G292" i="5" s="1"/>
  <c r="P279" i="2"/>
  <c r="G280" i="5" s="1"/>
  <c r="P267" i="2"/>
  <c r="G268" i="5" s="1"/>
  <c r="P239" i="2"/>
  <c r="G240" i="5" s="1"/>
  <c r="P215" i="2"/>
  <c r="G216" i="5" s="1"/>
  <c r="P203" i="2"/>
  <c r="G204" i="5" s="1"/>
  <c r="P187" i="2"/>
  <c r="G188" i="5" s="1"/>
  <c r="P171" i="2"/>
  <c r="G172" i="5" s="1"/>
  <c r="P143" i="2"/>
  <c r="G144" i="5" s="1"/>
  <c r="P127" i="2"/>
  <c r="G128" i="5" s="1"/>
  <c r="P115" i="2"/>
  <c r="G116" i="5" s="1"/>
  <c r="P103" i="2"/>
  <c r="G104" i="5" s="1"/>
  <c r="P79" i="2"/>
  <c r="G80" i="5" s="1"/>
  <c r="P330" i="2"/>
  <c r="G331" i="5" s="1"/>
  <c r="P230" i="2"/>
  <c r="G231" i="5" s="1"/>
  <c r="P166" i="2"/>
  <c r="G167" i="5" s="1"/>
  <c r="P266" i="2"/>
  <c r="G267" i="5" s="1"/>
  <c r="P260" i="2"/>
  <c r="G261" i="5" s="1"/>
  <c r="P204" i="2"/>
  <c r="G205" i="5" s="1"/>
  <c r="P148" i="2"/>
  <c r="G149" i="5" s="1"/>
  <c r="P108" i="2"/>
  <c r="G109" i="5" s="1"/>
  <c r="P60" i="2"/>
  <c r="G61" i="5" s="1"/>
  <c r="P28" i="2"/>
  <c r="G29" i="5" s="1"/>
  <c r="P4" i="2"/>
  <c r="G5" i="5" s="1"/>
  <c r="P300" i="2"/>
  <c r="G301" i="5" s="1"/>
  <c r="P228" i="2"/>
  <c r="G229" i="5" s="1"/>
  <c r="P59" i="2"/>
  <c r="G60" i="5" s="1"/>
  <c r="P23" i="2"/>
  <c r="G24" i="5" s="1"/>
  <c r="P250" i="2"/>
  <c r="G251" i="5" s="1"/>
  <c r="P222" i="2"/>
  <c r="G223" i="5" s="1"/>
  <c r="P186" i="2"/>
  <c r="G187" i="5" s="1"/>
  <c r="P170" i="2"/>
  <c r="G171" i="5" s="1"/>
  <c r="P126" i="2"/>
  <c r="G127" i="5" s="1"/>
  <c r="P110" i="2"/>
  <c r="G111" i="5" s="1"/>
  <c r="P86" i="2"/>
  <c r="G87" i="5" s="1"/>
  <c r="P153" i="2"/>
  <c r="G154" i="5" s="1"/>
  <c r="P93" i="2"/>
  <c r="G94" i="5" s="1"/>
  <c r="P53" i="2"/>
  <c r="G54" i="5" s="1"/>
  <c r="P21" i="2"/>
  <c r="G22" i="5" s="1"/>
  <c r="P329" i="2"/>
  <c r="G330" i="5" s="1"/>
  <c r="P301" i="2"/>
  <c r="G302" i="5" s="1"/>
  <c r="P285" i="2"/>
  <c r="G286" i="5" s="1"/>
  <c r="P253" i="2"/>
  <c r="G254" i="5" s="1"/>
  <c r="P241" i="2"/>
  <c r="G242" i="5" s="1"/>
  <c r="P229" i="2"/>
  <c r="G230" i="5" s="1"/>
  <c r="P201" i="2"/>
  <c r="G202" i="5" s="1"/>
  <c r="P173" i="2"/>
  <c r="G174" i="5" s="1"/>
  <c r="P125" i="2"/>
  <c r="G126" i="5" s="1"/>
  <c r="P109" i="2"/>
  <c r="G110" i="5" s="1"/>
  <c r="P89" i="2"/>
  <c r="G90" i="5" s="1"/>
  <c r="P57" i="2"/>
  <c r="G58" i="5" s="1"/>
  <c r="P9" i="2"/>
  <c r="G10" i="5" s="1"/>
  <c r="P306" i="2"/>
  <c r="G307" i="5" s="1"/>
  <c r="P319" i="2"/>
  <c r="G320" i="5" s="1"/>
  <c r="P303" i="2"/>
  <c r="G304" i="5" s="1"/>
  <c r="P287" i="2"/>
  <c r="G288" i="5" s="1"/>
  <c r="P251" i="2"/>
  <c r="G252" i="5" s="1"/>
  <c r="P235" i="2"/>
  <c r="G236" i="5" s="1"/>
  <c r="P211" i="2"/>
  <c r="G212" i="5" s="1"/>
  <c r="P199" i="2"/>
  <c r="G200" i="5" s="1"/>
  <c r="P183" i="2"/>
  <c r="G184" i="5" s="1"/>
  <c r="P167" i="2"/>
  <c r="G168" i="5" s="1"/>
  <c r="P139" i="2"/>
  <c r="G140" i="5" s="1"/>
  <c r="P111" i="2"/>
  <c r="G112" i="5" s="1"/>
  <c r="P99" i="2"/>
  <c r="G100" i="5" s="1"/>
  <c r="P87" i="2"/>
  <c r="G88" i="5" s="1"/>
  <c r="P75" i="2"/>
  <c r="G76" i="5" s="1"/>
  <c r="P314" i="2"/>
  <c r="G315" i="5" s="1"/>
  <c r="P17" i="2"/>
  <c r="G18" i="5" s="1"/>
  <c r="P278" i="2"/>
  <c r="G279" i="5" s="1"/>
  <c r="P214" i="2"/>
  <c r="G215" i="5" s="1"/>
  <c r="P150" i="2"/>
  <c r="G151" i="5" s="1"/>
  <c r="P62" i="2"/>
  <c r="G63" i="5" s="1"/>
  <c r="P46" i="2"/>
  <c r="G47" i="5" s="1"/>
  <c r="P30" i="2"/>
  <c r="G31" i="5" s="1"/>
  <c r="P324" i="2"/>
  <c r="G325" i="5" s="1"/>
  <c r="P252" i="2"/>
  <c r="G253" i="5" s="1"/>
  <c r="P196" i="2"/>
  <c r="G197" i="5" s="1"/>
  <c r="P84" i="2"/>
  <c r="G85" i="5" s="1"/>
  <c r="P56" i="2"/>
  <c r="G57" i="5" s="1"/>
  <c r="P318" i="2"/>
  <c r="G319" i="5" s="1"/>
  <c r="P284" i="2"/>
  <c r="G285" i="5" s="1"/>
  <c r="P140" i="2"/>
  <c r="G141" i="5" s="1"/>
  <c r="P55" i="2"/>
  <c r="G56" i="5" s="1"/>
  <c r="P19" i="2"/>
  <c r="G20" i="5" s="1"/>
  <c r="P242" i="2"/>
  <c r="G243" i="5" s="1"/>
  <c r="P218" i="2"/>
  <c r="G219" i="5" s="1"/>
  <c r="P162" i="2"/>
  <c r="G163" i="5" s="1"/>
  <c r="P102" i="2"/>
  <c r="G103" i="5" s="1"/>
  <c r="P85" i="2"/>
  <c r="G86" i="5" s="1"/>
  <c r="P45" i="2"/>
  <c r="G46" i="5" s="1"/>
  <c r="P325" i="2"/>
  <c r="G326" i="5" s="1"/>
  <c r="P313" i="2"/>
  <c r="G314" i="5" s="1"/>
  <c r="P281" i="2"/>
  <c r="G282" i="5" s="1"/>
  <c r="P269" i="2"/>
  <c r="G270" i="5" s="1"/>
  <c r="P249" i="2"/>
  <c r="G250" i="5" s="1"/>
  <c r="P225" i="2"/>
  <c r="G226" i="5" s="1"/>
  <c r="P197" i="2"/>
  <c r="G198" i="5" s="1"/>
  <c r="P169" i="2"/>
  <c r="G170" i="5" s="1"/>
  <c r="P105" i="2"/>
  <c r="G106" i="5" s="1"/>
  <c r="P41" i="2"/>
  <c r="G42" i="5" s="1"/>
  <c r="P5" i="2"/>
  <c r="G6" i="5" s="1"/>
  <c r="P65" i="2"/>
  <c r="G66" i="5" s="1"/>
  <c r="P315" i="2"/>
  <c r="G316" i="5" s="1"/>
  <c r="P299" i="2"/>
  <c r="G300" i="5" s="1"/>
  <c r="P259" i="2"/>
  <c r="G260" i="5" s="1"/>
  <c r="P247" i="2"/>
  <c r="G248" i="5" s="1"/>
  <c r="P223" i="2"/>
  <c r="G224" i="5" s="1"/>
  <c r="P195" i="2"/>
  <c r="G196" i="5" s="1"/>
  <c r="P135" i="2"/>
  <c r="G136" i="5" s="1"/>
  <c r="P326" i="2"/>
  <c r="G327" i="5" s="1"/>
  <c r="P198" i="2"/>
  <c r="G199" i="5" s="1"/>
  <c r="P66" i="2"/>
  <c r="G67" i="5" s="1"/>
  <c r="P42" i="2"/>
  <c r="G43" i="5" s="1"/>
  <c r="P22" i="2"/>
  <c r="G23" i="5" s="1"/>
  <c r="P6" i="2"/>
  <c r="G7" i="5" s="1"/>
  <c r="P304" i="2"/>
  <c r="G305" i="5" s="1"/>
  <c r="P272" i="2"/>
  <c r="G273" i="5" s="1"/>
  <c r="P240" i="2"/>
  <c r="G241" i="5" s="1"/>
  <c r="P67" i="2"/>
  <c r="G68" i="5" s="1"/>
  <c r="P310" i="2"/>
  <c r="G311" i="5" s="1"/>
  <c r="P58" i="2"/>
  <c r="G59" i="5" s="1"/>
  <c r="P38" i="2"/>
  <c r="G39" i="5" s="1"/>
  <c r="P18" i="2"/>
  <c r="G19" i="5" s="1"/>
  <c r="P64" i="2"/>
  <c r="G65" i="5" s="1"/>
  <c r="P328" i="2"/>
  <c r="G329" i="5" s="1"/>
  <c r="P296" i="2"/>
  <c r="G297" i="5" s="1"/>
  <c r="P264" i="2"/>
  <c r="G265" i="5" s="1"/>
  <c r="P232" i="2"/>
  <c r="G233" i="5" s="1"/>
  <c r="P200" i="2"/>
  <c r="G201" i="5" s="1"/>
  <c r="P168" i="2"/>
  <c r="G169" i="5" s="1"/>
  <c r="P104" i="2"/>
  <c r="G105" i="5" s="1"/>
  <c r="P31" i="2"/>
  <c r="G32" i="5" s="1"/>
  <c r="P163" i="2"/>
  <c r="G164" i="5" s="1"/>
  <c r="P298" i="2"/>
  <c r="G299" i="5" s="1"/>
  <c r="P262" i="2"/>
  <c r="G263" i="5" s="1"/>
  <c r="P134" i="2"/>
  <c r="G135" i="5" s="1"/>
  <c r="P54" i="2"/>
  <c r="G55" i="5" s="1"/>
  <c r="P48" i="2"/>
  <c r="G49" i="5" s="1"/>
  <c r="P7" i="2"/>
  <c r="G8" i="5" s="1"/>
  <c r="P320" i="2"/>
  <c r="G321" i="5" s="1"/>
  <c r="P288" i="2"/>
  <c r="G289" i="5" s="1"/>
  <c r="P224" i="2"/>
  <c r="G225" i="5" s="1"/>
  <c r="P192" i="2"/>
  <c r="G193" i="5" s="1"/>
  <c r="P160" i="2"/>
  <c r="G161" i="5" s="1"/>
  <c r="P128" i="2"/>
  <c r="G129" i="5" s="1"/>
  <c r="P96" i="2"/>
  <c r="G97" i="5" s="1"/>
  <c r="P15" i="2"/>
  <c r="G16" i="5" s="1"/>
  <c r="P112" i="2"/>
  <c r="G113" i="5" s="1"/>
  <c r="P282" i="2"/>
  <c r="G283" i="5" s="1"/>
  <c r="P246" i="2"/>
  <c r="G247" i="5" s="1"/>
  <c r="P71" i="2"/>
  <c r="G72" i="5" s="1"/>
  <c r="P70" i="2"/>
  <c r="G71" i="5" s="1"/>
  <c r="P50" i="2"/>
  <c r="G51" i="5" s="1"/>
  <c r="P10" i="2"/>
  <c r="G11" i="5" s="1"/>
  <c r="P32" i="2"/>
  <c r="G33" i="5" s="1"/>
  <c r="P3" i="2"/>
  <c r="G4" i="5" s="1"/>
  <c r="P312" i="2"/>
  <c r="G313" i="5" s="1"/>
  <c r="P248" i="2"/>
  <c r="G249" i="5" s="1"/>
  <c r="P216" i="2"/>
  <c r="G217" i="5" s="1"/>
  <c r="P184" i="2"/>
  <c r="G185" i="5" s="1"/>
  <c r="P152" i="2"/>
  <c r="G153" i="5" s="1"/>
  <c r="P120" i="2"/>
  <c r="G121" i="5" s="1"/>
  <c r="P8" i="2"/>
  <c r="G9" i="5" s="1"/>
  <c r="R290" i="2"/>
  <c r="I291" i="5" s="1"/>
  <c r="P316" i="2"/>
  <c r="G317" i="5" s="1"/>
  <c r="P52" i="2"/>
  <c r="G53" i="5" s="1"/>
  <c r="P20" i="2"/>
  <c r="G21" i="5" s="1"/>
  <c r="R336" i="2"/>
  <c r="I337" i="5" s="1"/>
  <c r="P268" i="2"/>
  <c r="G269" i="5" s="1"/>
  <c r="R258" i="2"/>
  <c r="I259" i="5" s="1"/>
  <c r="R238" i="2"/>
  <c r="I239" i="5" s="1"/>
  <c r="R316" i="2"/>
  <c r="I317" i="5" s="1"/>
  <c r="K317" i="5" s="1"/>
  <c r="R20" i="2"/>
  <c r="I21" i="5" s="1"/>
  <c r="P334" i="2"/>
  <c r="G335" i="5" s="1"/>
  <c r="P202" i="2"/>
  <c r="G203" i="5" s="1"/>
  <c r="P261" i="2"/>
  <c r="G262" i="5" s="1"/>
  <c r="P25" i="2"/>
  <c r="G26" i="5" s="1"/>
  <c r="P302" i="2"/>
  <c r="P337" i="2"/>
  <c r="G338" i="5" s="1"/>
  <c r="P245" i="2"/>
  <c r="G246" i="5" s="1"/>
  <c r="R237" i="2"/>
  <c r="I238" i="5" s="1"/>
  <c r="P77" i="2"/>
  <c r="G78" i="5" s="1"/>
  <c r="R13" i="2"/>
  <c r="I14" i="5" s="1"/>
  <c r="P12" i="2"/>
  <c r="G13" i="5" s="1"/>
  <c r="P295" i="2"/>
  <c r="G296" i="5" s="1"/>
  <c r="P283" i="2"/>
  <c r="G284" i="5" s="1"/>
  <c r="R255" i="2"/>
  <c r="I256" i="5" s="1"/>
  <c r="P231" i="2"/>
  <c r="G232" i="5" s="1"/>
  <c r="P207" i="2"/>
  <c r="G208" i="5" s="1"/>
  <c r="P159" i="2"/>
  <c r="G160" i="5" s="1"/>
  <c r="P147" i="2"/>
  <c r="G148" i="5" s="1"/>
  <c r="P107" i="2"/>
  <c r="G108" i="5" s="1"/>
  <c r="P95" i="2"/>
  <c r="G96" i="5" s="1"/>
  <c r="P83" i="2"/>
  <c r="G84" i="5" s="1"/>
  <c r="R81" i="2"/>
  <c r="I82" i="5" s="1"/>
  <c r="R280" i="2"/>
  <c r="I281" i="5" s="1"/>
  <c r="R16" i="2"/>
  <c r="I17" i="5" s="1"/>
  <c r="R52" i="2"/>
  <c r="I53" i="5" s="1"/>
  <c r="P154" i="2"/>
  <c r="G155" i="5" s="1"/>
  <c r="P270" i="2"/>
  <c r="G271" i="5" s="1"/>
  <c r="R156" i="2"/>
  <c r="I157" i="5" s="1"/>
  <c r="R25" i="2"/>
  <c r="I26" i="5" s="1"/>
  <c r="P238" i="2"/>
  <c r="G239" i="5" s="1"/>
  <c r="P317" i="2"/>
  <c r="G318" i="5" s="1"/>
  <c r="R273" i="2"/>
  <c r="I274" i="5" s="1"/>
  <c r="P257" i="2"/>
  <c r="G258" i="5" s="1"/>
  <c r="R245" i="2"/>
  <c r="I246" i="5" s="1"/>
  <c r="P13" i="2"/>
  <c r="G14" i="5" s="1"/>
  <c r="P258" i="2"/>
  <c r="G259" i="5" s="1"/>
  <c r="P308" i="2"/>
  <c r="G309" i="5" s="1"/>
  <c r="P335" i="2"/>
  <c r="G336" i="5" s="1"/>
  <c r="P323" i="2"/>
  <c r="G324" i="5" s="1"/>
  <c r="P255" i="2"/>
  <c r="G256" i="5" s="1"/>
  <c r="R227" i="2"/>
  <c r="I228" i="5" s="1"/>
  <c r="P155" i="2"/>
  <c r="G156" i="5" s="1"/>
  <c r="P91" i="2"/>
  <c r="G92" i="5" s="1"/>
  <c r="P122" i="2"/>
  <c r="G123" i="5" s="1"/>
  <c r="P294" i="2"/>
  <c r="P100" i="2"/>
  <c r="G101" i="5" s="1"/>
  <c r="R78" i="2"/>
  <c r="I79" i="5" s="1"/>
  <c r="R302" i="2"/>
  <c r="I303" i="5" s="1"/>
  <c r="P156" i="2"/>
  <c r="G157" i="5" s="1"/>
  <c r="P39" i="2"/>
  <c r="G40" i="5" s="1"/>
  <c r="P138" i="2"/>
  <c r="G139" i="5" s="1"/>
  <c r="P226" i="2"/>
  <c r="G227" i="5" s="1"/>
  <c r="P44" i="2"/>
  <c r="G45" i="5" s="1"/>
  <c r="R317" i="2"/>
  <c r="I318" i="5" s="1"/>
  <c r="P273" i="2"/>
  <c r="G274" i="5" s="1"/>
  <c r="P213" i="2"/>
  <c r="G214" i="5" s="1"/>
  <c r="R185" i="2"/>
  <c r="I186" i="5" s="1"/>
  <c r="P157" i="2"/>
  <c r="G158" i="5" s="1"/>
  <c r="R137" i="2"/>
  <c r="I138" i="5" s="1"/>
  <c r="P29" i="2"/>
  <c r="G30" i="5" s="1"/>
  <c r="P81" i="2"/>
  <c r="G82" i="5" s="1"/>
  <c r="P292" i="2"/>
  <c r="G293" i="5" s="1"/>
  <c r="R331" i="2"/>
  <c r="I332" i="5" s="1"/>
  <c r="R275" i="2"/>
  <c r="I276" i="5" s="1"/>
  <c r="P263" i="2"/>
  <c r="G264" i="5" s="1"/>
  <c r="P227" i="2"/>
  <c r="G228" i="5" s="1"/>
  <c r="R151" i="2"/>
  <c r="I152" i="5" s="1"/>
  <c r="R123" i="2"/>
  <c r="I124" i="5" s="1"/>
  <c r="P68" i="2"/>
  <c r="G69" i="5" s="1"/>
  <c r="P78" i="2"/>
  <c r="G79" i="5" s="1"/>
  <c r="R14" i="2"/>
  <c r="I15" i="5" s="1"/>
  <c r="P80" i="2"/>
  <c r="G81" i="5" s="1"/>
  <c r="P16" i="2"/>
  <c r="G17" i="5" s="1"/>
  <c r="R294" i="2"/>
  <c r="I295" i="5" s="1"/>
  <c r="R136" i="2"/>
  <c r="I137" i="5" s="1"/>
  <c r="R24" i="2"/>
  <c r="I25" i="5" s="1"/>
  <c r="P220" i="2"/>
  <c r="G221" i="5" s="1"/>
  <c r="R182" i="2"/>
  <c r="I183" i="5" s="1"/>
  <c r="R122" i="2"/>
  <c r="I123" i="5" s="1"/>
  <c r="P24" i="2"/>
  <c r="G25" i="5" s="1"/>
  <c r="R268" i="2"/>
  <c r="I269" i="5" s="1"/>
  <c r="R220" i="2"/>
  <c r="I221" i="5" s="1"/>
  <c r="P206" i="2"/>
  <c r="G207" i="5" s="1"/>
  <c r="P40" i="2"/>
  <c r="G41" i="5" s="1"/>
  <c r="P276" i="2"/>
  <c r="G277" i="5" s="1"/>
  <c r="P35" i="2"/>
  <c r="G36" i="5" s="1"/>
  <c r="P297" i="2"/>
  <c r="G298" i="5" s="1"/>
  <c r="P237" i="2"/>
  <c r="G238" i="5" s="1"/>
  <c r="R213" i="2"/>
  <c r="I214" i="5" s="1"/>
  <c r="P185" i="2"/>
  <c r="G186" i="5" s="1"/>
  <c r="R157" i="2"/>
  <c r="I158" i="5" s="1"/>
  <c r="P137" i="2"/>
  <c r="G138" i="5" s="1"/>
  <c r="P121" i="2"/>
  <c r="G122" i="5" s="1"/>
  <c r="R77" i="2"/>
  <c r="I78" i="5" s="1"/>
  <c r="R29" i="2"/>
  <c r="I30" i="5" s="1"/>
  <c r="P290" i="2"/>
  <c r="G291" i="5" s="1"/>
  <c r="P51" i="2"/>
  <c r="G52" i="5" s="1"/>
  <c r="P331" i="2"/>
  <c r="G332" i="5" s="1"/>
  <c r="R283" i="2"/>
  <c r="I284" i="5" s="1"/>
  <c r="P275" i="2"/>
  <c r="G276" i="5" s="1"/>
  <c r="R231" i="2"/>
  <c r="I232" i="5" s="1"/>
  <c r="R207" i="2"/>
  <c r="I208" i="5" s="1"/>
  <c r="R83" i="2"/>
  <c r="I84" i="5" s="1"/>
  <c r="R82" i="2"/>
  <c r="I83" i="5" s="1"/>
  <c r="R11" i="2"/>
  <c r="I12" i="5" s="1"/>
  <c r="P336" i="2"/>
  <c r="G337" i="5" s="1"/>
  <c r="P208" i="2"/>
  <c r="G209" i="5" s="1"/>
  <c r="P176" i="2"/>
  <c r="G177" i="5" s="1"/>
  <c r="P144" i="2"/>
  <c r="G145" i="5" s="1"/>
  <c r="P179" i="2"/>
  <c r="G180" i="5" s="1"/>
  <c r="P123" i="2"/>
  <c r="G124" i="5" s="1"/>
  <c r="P182" i="2"/>
  <c r="G183" i="5" s="1"/>
  <c r="P82" i="2"/>
  <c r="G83" i="5" s="1"/>
  <c r="P11" i="2"/>
  <c r="G12" i="5" s="1"/>
  <c r="P136" i="2"/>
  <c r="G137" i="5" s="1"/>
  <c r="R107" i="2"/>
  <c r="I108" i="5" s="1"/>
  <c r="P74" i="2"/>
  <c r="G75" i="5" s="1"/>
  <c r="P34" i="2"/>
  <c r="G35" i="5" s="1"/>
  <c r="P14" i="2"/>
  <c r="G15" i="5" s="1"/>
  <c r="P256" i="2"/>
  <c r="G257" i="5" s="1"/>
  <c r="P151" i="2"/>
  <c r="G152" i="5" s="1"/>
  <c r="R95" i="2"/>
  <c r="I96" i="5" s="1"/>
  <c r="P26" i="2"/>
  <c r="G27" i="5" s="1"/>
  <c r="P280" i="2"/>
  <c r="G281" i="5" s="1"/>
  <c r="P88" i="2"/>
  <c r="G89" i="5" s="1"/>
  <c r="P47" i="2"/>
  <c r="G48" i="5" s="1"/>
  <c r="R304" i="2"/>
  <c r="I305" i="5" s="1"/>
  <c r="R301" i="2"/>
  <c r="I302" i="5" s="1"/>
  <c r="R230" i="2"/>
  <c r="I231" i="5" s="1"/>
  <c r="R111" i="2"/>
  <c r="I112" i="5" s="1"/>
  <c r="R104" i="2"/>
  <c r="I105" i="5" s="1"/>
  <c r="R90" i="2"/>
  <c r="I91" i="5" s="1"/>
  <c r="R80" i="2"/>
  <c r="I81" i="5" s="1"/>
  <c r="R76" i="2"/>
  <c r="I77" i="5" s="1"/>
  <c r="R73" i="2"/>
  <c r="I74" i="5" s="1"/>
  <c r="R64" i="2"/>
  <c r="I65" i="5" s="1"/>
  <c r="R50" i="2"/>
  <c r="I51" i="5" s="1"/>
  <c r="R48" i="2"/>
  <c r="I49" i="5" s="1"/>
  <c r="R30" i="2"/>
  <c r="I31" i="5" s="1"/>
  <c r="R6" i="2"/>
  <c r="I7" i="5" s="1"/>
  <c r="R4" i="2"/>
  <c r="I5" i="5" s="1"/>
  <c r="R332" i="2"/>
  <c r="I333" i="5" s="1"/>
  <c r="R326" i="2"/>
  <c r="I327" i="5" s="1"/>
  <c r="R325" i="2"/>
  <c r="I326" i="5" s="1"/>
  <c r="R321" i="2"/>
  <c r="I322" i="5" s="1"/>
  <c r="R320" i="2"/>
  <c r="I321" i="5" s="1"/>
  <c r="R319" i="2"/>
  <c r="I320" i="5" s="1"/>
  <c r="R318" i="2"/>
  <c r="I319" i="5" s="1"/>
  <c r="R313" i="2"/>
  <c r="I314" i="5" s="1"/>
  <c r="R311" i="2"/>
  <c r="I312" i="5" s="1"/>
  <c r="R236" i="2"/>
  <c r="I237" i="5" s="1"/>
  <c r="R112" i="2"/>
  <c r="I113" i="5" s="1"/>
  <c r="R103" i="2"/>
  <c r="I104" i="5" s="1"/>
  <c r="R91" i="2"/>
  <c r="I92" i="5" s="1"/>
  <c r="R89" i="2"/>
  <c r="I90" i="5" s="1"/>
  <c r="R79" i="2"/>
  <c r="I80" i="5" s="1"/>
  <c r="R75" i="2"/>
  <c r="I76" i="5" s="1"/>
  <c r="R74" i="2"/>
  <c r="I75" i="5" s="1"/>
  <c r="R65" i="2"/>
  <c r="I66" i="5" s="1"/>
  <c r="R63" i="2"/>
  <c r="I64" i="5" s="1"/>
  <c r="R51" i="2"/>
  <c r="I52" i="5" s="1"/>
  <c r="R49" i="2"/>
  <c r="I50" i="5" s="1"/>
  <c r="R32" i="2"/>
  <c r="I33" i="5" s="1"/>
  <c r="R17" i="2"/>
  <c r="I18" i="5" s="1"/>
  <c r="R5" i="2"/>
  <c r="I6" i="5" s="1"/>
  <c r="R292" i="2"/>
  <c r="I293" i="5" s="1"/>
  <c r="R286" i="2"/>
  <c r="I287" i="5" s="1"/>
  <c r="R274" i="2"/>
  <c r="I275" i="5" s="1"/>
  <c r="R263" i="2"/>
  <c r="I264" i="5" s="1"/>
  <c r="R250" i="2"/>
  <c r="I251" i="5" s="1"/>
  <c r="R248" i="2"/>
  <c r="I249" i="5" s="1"/>
  <c r="R291" i="2"/>
  <c r="I292" i="5" s="1"/>
  <c r="R256" i="2"/>
  <c r="I257" i="5" s="1"/>
  <c r="R244" i="2"/>
  <c r="I245" i="5" s="1"/>
  <c r="R232" i="2"/>
  <c r="I233" i="5" s="1"/>
  <c r="R218" i="2"/>
  <c r="I219" i="5" s="1"/>
  <c r="R217" i="2"/>
  <c r="I218" i="5" s="1"/>
  <c r="R215" i="2"/>
  <c r="I216" i="5" s="1"/>
  <c r="R214" i="2"/>
  <c r="I215" i="5" s="1"/>
  <c r="R212" i="2"/>
  <c r="I213" i="5" s="1"/>
  <c r="R211" i="2"/>
  <c r="I212" i="5" s="1"/>
  <c r="R197" i="2"/>
  <c r="I198" i="5" s="1"/>
  <c r="R196" i="2"/>
  <c r="I197" i="5" s="1"/>
  <c r="R195" i="2"/>
  <c r="I196" i="5" s="1"/>
  <c r="R189" i="2"/>
  <c r="I190" i="5" s="1"/>
  <c r="R187" i="2"/>
  <c r="I188" i="5" s="1"/>
  <c r="R184" i="2"/>
  <c r="I185" i="5" s="1"/>
  <c r="R176" i="2"/>
  <c r="I177" i="5" s="1"/>
  <c r="R175" i="2"/>
  <c r="I176" i="5" s="1"/>
  <c r="R173" i="2"/>
  <c r="I174" i="5" s="1"/>
  <c r="R167" i="2"/>
  <c r="I168" i="5" s="1"/>
  <c r="R161" i="2"/>
  <c r="I162" i="5" s="1"/>
  <c r="R150" i="2"/>
  <c r="I151" i="5" s="1"/>
  <c r="R149" i="2"/>
  <c r="I150" i="5" s="1"/>
  <c r="R148" i="2"/>
  <c r="I149" i="5" s="1"/>
  <c r="R147" i="2"/>
  <c r="I148" i="5" s="1"/>
  <c r="R146" i="2"/>
  <c r="I147" i="5" s="1"/>
  <c r="R145" i="2"/>
  <c r="I146" i="5" s="1"/>
  <c r="R144" i="2"/>
  <c r="I145" i="5" s="1"/>
  <c r="R142" i="2"/>
  <c r="I143" i="5" s="1"/>
  <c r="R130" i="2"/>
  <c r="I131" i="5" s="1"/>
  <c r="R126" i="2"/>
  <c r="I127" i="5" s="1"/>
  <c r="R121" i="2"/>
  <c r="I122" i="5" s="1"/>
  <c r="R120" i="2"/>
  <c r="I121" i="5" s="1"/>
  <c r="R119" i="2"/>
  <c r="I120" i="5" s="1"/>
  <c r="R109" i="2"/>
  <c r="I110" i="5" s="1"/>
  <c r="R108" i="2"/>
  <c r="I109" i="5" s="1"/>
  <c r="R101" i="2"/>
  <c r="I102" i="5" s="1"/>
  <c r="R99" i="2"/>
  <c r="I100" i="5" s="1"/>
  <c r="R98" i="2"/>
  <c r="I99" i="5" s="1"/>
  <c r="R96" i="2"/>
  <c r="I97" i="5" s="1"/>
  <c r="R94" i="2"/>
  <c r="I95" i="5" s="1"/>
  <c r="R93" i="2"/>
  <c r="I94" i="5" s="1"/>
  <c r="R85" i="2"/>
  <c r="I86" i="5" s="1"/>
  <c r="R84" i="2"/>
  <c r="I85" i="5" s="1"/>
  <c r="R69" i="2"/>
  <c r="I70" i="5" s="1"/>
  <c r="R67" i="2"/>
  <c r="I68" i="5" s="1"/>
  <c r="R62" i="2"/>
  <c r="I63" i="5" s="1"/>
  <c r="R60" i="2"/>
  <c r="I61" i="5" s="1"/>
  <c r="R55" i="2"/>
  <c r="I56" i="5" s="1"/>
  <c r="R54" i="2"/>
  <c r="I55" i="5" s="1"/>
  <c r="R40" i="2"/>
  <c r="I41" i="5" s="1"/>
  <c r="R39" i="2"/>
  <c r="I40" i="5" s="1"/>
  <c r="R21" i="2"/>
  <c r="I22" i="5" s="1"/>
  <c r="R337" i="2"/>
  <c r="I338" i="5" s="1"/>
  <c r="R335" i="2"/>
  <c r="I336" i="5" s="1"/>
  <c r="R329" i="2"/>
  <c r="I330" i="5" s="1"/>
  <c r="R308" i="2"/>
  <c r="I309" i="5" s="1"/>
  <c r="R307" i="2"/>
  <c r="I308" i="5" s="1"/>
  <c r="R306" i="2"/>
  <c r="I307" i="5" s="1"/>
  <c r="R303" i="2"/>
  <c r="I304" i="5" s="1"/>
  <c r="R297" i="2"/>
  <c r="I298" i="5" s="1"/>
  <c r="R287" i="2"/>
  <c r="I288" i="5" s="1"/>
  <c r="R282" i="2"/>
  <c r="I283" i="5" s="1"/>
  <c r="R265" i="2"/>
  <c r="I266" i="5" s="1"/>
  <c r="R257" i="2"/>
  <c r="I258" i="5" s="1"/>
  <c r="R254" i="2"/>
  <c r="I255" i="5" s="1"/>
  <c r="R249" i="2"/>
  <c r="I250" i="5" s="1"/>
  <c r="R235" i="2"/>
  <c r="I236" i="5" s="1"/>
  <c r="R262" i="2"/>
  <c r="I263" i="5" s="1"/>
  <c r="R246" i="2"/>
  <c r="I247" i="5" s="1"/>
  <c r="R240" i="2"/>
  <c r="I241" i="5" s="1"/>
  <c r="R239" i="2"/>
  <c r="I240" i="5" s="1"/>
  <c r="R219" i="2"/>
  <c r="I220" i="5" s="1"/>
  <c r="R279" i="2"/>
  <c r="I280" i="5" s="1"/>
  <c r="R277" i="2"/>
  <c r="I278" i="5" s="1"/>
  <c r="R261" i="2"/>
  <c r="I262" i="5" s="1"/>
  <c r="R252" i="2"/>
  <c r="I253" i="5" s="1"/>
  <c r="R243" i="2"/>
  <c r="I244" i="5" s="1"/>
  <c r="R242" i="2"/>
  <c r="I243" i="5" s="1"/>
  <c r="R225" i="2"/>
  <c r="I226" i="5" s="1"/>
  <c r="R223" i="2"/>
  <c r="I224" i="5" s="1"/>
  <c r="R222" i="2"/>
  <c r="I223" i="5" s="1"/>
  <c r="R216" i="2"/>
  <c r="I217" i="5" s="1"/>
  <c r="R210" i="2"/>
  <c r="I211" i="5" s="1"/>
  <c r="R209" i="2"/>
  <c r="I210" i="5" s="1"/>
  <c r="R208" i="2"/>
  <c r="I209" i="5" s="1"/>
  <c r="R206" i="2"/>
  <c r="I207" i="5" s="1"/>
  <c r="R202" i="2"/>
  <c r="I203" i="5" s="1"/>
  <c r="R199" i="2"/>
  <c r="I200" i="5" s="1"/>
  <c r="R193" i="2"/>
  <c r="I194" i="5" s="1"/>
  <c r="R192" i="2"/>
  <c r="I193" i="5" s="1"/>
  <c r="R188" i="2"/>
  <c r="I189" i="5" s="1"/>
  <c r="R183" i="2"/>
  <c r="I184" i="5" s="1"/>
  <c r="R171" i="2"/>
  <c r="I172" i="5" s="1"/>
  <c r="R170" i="2"/>
  <c r="I171" i="5" s="1"/>
  <c r="R169" i="2"/>
  <c r="I170" i="5" s="1"/>
  <c r="R168" i="2"/>
  <c r="I169" i="5" s="1"/>
  <c r="R166" i="2"/>
  <c r="I167" i="5" s="1"/>
  <c r="R165" i="2"/>
  <c r="I166" i="5" s="1"/>
  <c r="R164" i="2"/>
  <c r="I165" i="5" s="1"/>
  <c r="R159" i="2"/>
  <c r="I160" i="5" s="1"/>
  <c r="R135" i="2"/>
  <c r="I136" i="5" s="1"/>
  <c r="R125" i="2"/>
  <c r="I126" i="5" s="1"/>
  <c r="R124" i="2"/>
  <c r="I125" i="5" s="1"/>
  <c r="R118" i="2"/>
  <c r="I119" i="5" s="1"/>
  <c r="R117" i="2"/>
  <c r="I118" i="5" s="1"/>
  <c r="R116" i="2"/>
  <c r="I117" i="5" s="1"/>
  <c r="R110" i="2"/>
  <c r="I111" i="5" s="1"/>
  <c r="R106" i="2"/>
  <c r="I107" i="5" s="1"/>
  <c r="R70" i="2"/>
  <c r="I71" i="5" s="1"/>
  <c r="R68" i="2"/>
  <c r="I69" i="5" s="1"/>
  <c r="R53" i="2"/>
  <c r="I54" i="5" s="1"/>
  <c r="R36" i="2"/>
  <c r="I37" i="5" s="1"/>
  <c r="R35" i="2"/>
  <c r="I36" i="5" s="1"/>
  <c r="R34" i="2"/>
  <c r="I35" i="5" s="1"/>
  <c r="R28" i="2"/>
  <c r="I29" i="5" s="1"/>
  <c r="R27" i="2"/>
  <c r="I28" i="5" s="1"/>
  <c r="R9" i="2"/>
  <c r="I10" i="5" s="1"/>
  <c r="R8" i="2"/>
  <c r="I9" i="5" s="1"/>
  <c r="R334" i="2"/>
  <c r="I335" i="5" s="1"/>
  <c r="R328" i="2"/>
  <c r="I329" i="5" s="1"/>
  <c r="R305" i="2"/>
  <c r="I306" i="5" s="1"/>
  <c r="R300" i="2"/>
  <c r="I301" i="5" s="1"/>
  <c r="R296" i="2"/>
  <c r="I297" i="5" s="1"/>
  <c r="R224" i="2"/>
  <c r="I225" i="5" s="1"/>
  <c r="R221" i="2"/>
  <c r="I222" i="5" s="1"/>
  <c r="R205" i="2"/>
  <c r="I206" i="5" s="1"/>
  <c r="R201" i="2"/>
  <c r="I202" i="5" s="1"/>
  <c r="R200" i="2"/>
  <c r="I201" i="5" s="1"/>
  <c r="R198" i="2"/>
  <c r="I199" i="5" s="1"/>
  <c r="R191" i="2"/>
  <c r="I192" i="5" s="1"/>
  <c r="R160" i="2"/>
  <c r="I161" i="5" s="1"/>
  <c r="R134" i="2"/>
  <c r="I135" i="5" s="1"/>
  <c r="R115" i="2"/>
  <c r="I116" i="5" s="1"/>
  <c r="R105" i="2"/>
  <c r="I106" i="5" s="1"/>
  <c r="R100" i="2"/>
  <c r="I101" i="5" s="1"/>
  <c r="R66" i="2"/>
  <c r="I67" i="5" s="1"/>
  <c r="R61" i="2"/>
  <c r="I62" i="5" s="1"/>
  <c r="R38" i="2"/>
  <c r="I39" i="5" s="1"/>
  <c r="R33" i="2"/>
  <c r="I34" i="5" s="1"/>
  <c r="R26" i="2"/>
  <c r="I27" i="5" s="1"/>
  <c r="R18" i="2"/>
  <c r="I19" i="5" s="1"/>
  <c r="R12" i="2"/>
  <c r="I13" i="5" s="1"/>
  <c r="R7" i="2"/>
  <c r="I8" i="5" s="1"/>
  <c r="R333" i="2"/>
  <c r="I334" i="5" s="1"/>
  <c r="R327" i="2"/>
  <c r="I328" i="5" s="1"/>
  <c r="R310" i="2"/>
  <c r="I311" i="5" s="1"/>
  <c r="R299" i="2"/>
  <c r="I300" i="5" s="1"/>
  <c r="R295" i="2"/>
  <c r="I296" i="5" s="1"/>
  <c r="R288" i="2"/>
  <c r="I289" i="5" s="1"/>
  <c r="R281" i="2"/>
  <c r="I282" i="5" s="1"/>
  <c r="R266" i="2"/>
  <c r="I267" i="5" s="1"/>
  <c r="R264" i="2"/>
  <c r="I265" i="5" s="1"/>
  <c r="R253" i="2"/>
  <c r="I254" i="5" s="1"/>
  <c r="R247" i="2"/>
  <c r="I248" i="5" s="1"/>
  <c r="R233" i="2"/>
  <c r="I234" i="5" s="1"/>
  <c r="R229" i="2"/>
  <c r="I230" i="5" s="1"/>
  <c r="R228" i="2"/>
  <c r="I229" i="5" s="1"/>
  <c r="R204" i="2"/>
  <c r="I205" i="5" s="1"/>
  <c r="R203" i="2"/>
  <c r="I204" i="5" s="1"/>
  <c r="R194" i="2"/>
  <c r="I195" i="5" s="1"/>
  <c r="R186" i="2"/>
  <c r="I187" i="5" s="1"/>
  <c r="R180" i="2"/>
  <c r="I181" i="5" s="1"/>
  <c r="R179" i="2"/>
  <c r="I180" i="5" s="1"/>
  <c r="R178" i="2"/>
  <c r="I179" i="5" s="1"/>
  <c r="R177" i="2"/>
  <c r="I178" i="5" s="1"/>
  <c r="R174" i="2"/>
  <c r="I175" i="5" s="1"/>
  <c r="R172" i="2"/>
  <c r="I173" i="5" s="1"/>
  <c r="R163" i="2"/>
  <c r="I164" i="5" s="1"/>
  <c r="R162" i="2"/>
  <c r="I163" i="5" s="1"/>
  <c r="R158" i="2"/>
  <c r="I159" i="5" s="1"/>
  <c r="R155" i="2"/>
  <c r="I156" i="5" s="1"/>
  <c r="R153" i="2"/>
  <c r="I154" i="5" s="1"/>
  <c r="R152" i="2"/>
  <c r="I153" i="5" s="1"/>
  <c r="R143" i="2"/>
  <c r="I144" i="5" s="1"/>
  <c r="R141" i="2"/>
  <c r="I142" i="5" s="1"/>
  <c r="R140" i="2"/>
  <c r="I141" i="5" s="1"/>
  <c r="R138" i="2"/>
  <c r="I139" i="5" s="1"/>
  <c r="R131" i="2"/>
  <c r="I132" i="5" s="1"/>
  <c r="R129" i="2"/>
  <c r="I130" i="5" s="1"/>
  <c r="R128" i="2"/>
  <c r="I129" i="5" s="1"/>
  <c r="R127" i="2"/>
  <c r="I128" i="5" s="1"/>
  <c r="R113" i="2"/>
  <c r="I114" i="5" s="1"/>
  <c r="R102" i="2"/>
  <c r="I103" i="5" s="1"/>
  <c r="R97" i="2"/>
  <c r="I98" i="5" s="1"/>
  <c r="R92" i="2"/>
  <c r="I93" i="5" s="1"/>
  <c r="R88" i="2"/>
  <c r="I89" i="5" s="1"/>
  <c r="R87" i="2"/>
  <c r="I88" i="5" s="1"/>
  <c r="R86" i="2"/>
  <c r="I87" i="5" s="1"/>
  <c r="R72" i="2"/>
  <c r="I73" i="5" s="1"/>
  <c r="R71" i="2"/>
  <c r="I72" i="5" s="1"/>
  <c r="R59" i="2"/>
  <c r="I60" i="5" s="1"/>
  <c r="R58" i="2"/>
  <c r="I59" i="5" s="1"/>
  <c r="R57" i="2"/>
  <c r="I58" i="5" s="1"/>
  <c r="R56" i="2"/>
  <c r="I57" i="5" s="1"/>
  <c r="R47" i="2"/>
  <c r="I48" i="5" s="1"/>
  <c r="R46" i="2"/>
  <c r="I47" i="5" s="1"/>
  <c r="R45" i="2"/>
  <c r="I46" i="5" s="1"/>
  <c r="R44" i="2"/>
  <c r="I45" i="5" s="1"/>
  <c r="R43" i="2"/>
  <c r="I44" i="5" s="1"/>
  <c r="R42" i="2"/>
  <c r="I43" i="5" s="1"/>
  <c r="R41" i="2"/>
  <c r="I42" i="5" s="1"/>
  <c r="R37" i="2"/>
  <c r="I38" i="5" s="1"/>
  <c r="R31" i="2"/>
  <c r="I32" i="5" s="1"/>
  <c r="R23" i="2"/>
  <c r="I24" i="5" s="1"/>
  <c r="R22" i="2"/>
  <c r="I23" i="5" s="1"/>
  <c r="R19" i="2"/>
  <c r="I20" i="5" s="1"/>
  <c r="R15" i="2"/>
  <c r="I16" i="5" s="1"/>
  <c r="R10" i="2"/>
  <c r="I11" i="5" s="1"/>
  <c r="R3" i="2"/>
  <c r="I4" i="5" s="1"/>
  <c r="R338" i="2"/>
  <c r="I339" i="5" s="1"/>
  <c r="R330" i="2"/>
  <c r="I331" i="5" s="1"/>
  <c r="R324" i="2"/>
  <c r="I325" i="5" s="1"/>
  <c r="R323" i="2"/>
  <c r="I324" i="5" s="1"/>
  <c r="R322" i="2"/>
  <c r="I323" i="5" s="1"/>
  <c r="R315" i="2"/>
  <c r="I316" i="5" s="1"/>
  <c r="R314" i="2"/>
  <c r="I315" i="5" s="1"/>
  <c r="R312" i="2"/>
  <c r="I313" i="5" s="1"/>
  <c r="R309" i="2"/>
  <c r="I310" i="5" s="1"/>
  <c r="R298" i="2"/>
  <c r="I299" i="5" s="1"/>
  <c r="R293" i="2"/>
  <c r="I294" i="5" s="1"/>
  <c r="R2" i="2"/>
  <c r="I3" i="5" s="1"/>
  <c r="P2" i="2"/>
  <c r="G3" i="5" s="1"/>
  <c r="O3" i="2"/>
  <c r="F4" i="5" s="1"/>
  <c r="O4" i="2"/>
  <c r="F5" i="5" s="1"/>
  <c r="O5" i="2"/>
  <c r="F6" i="5" s="1"/>
  <c r="O6" i="2"/>
  <c r="F7" i="5" s="1"/>
  <c r="O7" i="2"/>
  <c r="F8" i="5" s="1"/>
  <c r="O8" i="2"/>
  <c r="F9" i="5" s="1"/>
  <c r="O9" i="2"/>
  <c r="F10" i="5" s="1"/>
  <c r="O10" i="2"/>
  <c r="F11" i="5" s="1"/>
  <c r="O11" i="2"/>
  <c r="F12" i="5" s="1"/>
  <c r="O12" i="2"/>
  <c r="F13" i="5" s="1"/>
  <c r="O13" i="2"/>
  <c r="F14" i="5" s="1"/>
  <c r="O14" i="2"/>
  <c r="F15" i="5" s="1"/>
  <c r="O15" i="2"/>
  <c r="F16" i="5" s="1"/>
  <c r="O16" i="2"/>
  <c r="F17" i="5" s="1"/>
  <c r="O17" i="2"/>
  <c r="F18" i="5" s="1"/>
  <c r="O18" i="2"/>
  <c r="F19" i="5" s="1"/>
  <c r="O19" i="2"/>
  <c r="F20" i="5" s="1"/>
  <c r="O20" i="2"/>
  <c r="F21" i="5" s="1"/>
  <c r="O21" i="2"/>
  <c r="F22" i="5" s="1"/>
  <c r="O22" i="2"/>
  <c r="F23" i="5" s="1"/>
  <c r="O23" i="2"/>
  <c r="F24" i="5" s="1"/>
  <c r="O24" i="2"/>
  <c r="F25" i="5" s="1"/>
  <c r="O25" i="2"/>
  <c r="F26" i="5" s="1"/>
  <c r="O26" i="2"/>
  <c r="F27" i="5" s="1"/>
  <c r="O27" i="2"/>
  <c r="F28" i="5" s="1"/>
  <c r="O28" i="2"/>
  <c r="F29" i="5" s="1"/>
  <c r="O29" i="2"/>
  <c r="F30" i="5" s="1"/>
  <c r="O30" i="2"/>
  <c r="F31" i="5" s="1"/>
  <c r="O31" i="2"/>
  <c r="F32" i="5" s="1"/>
  <c r="O32" i="2"/>
  <c r="F33" i="5" s="1"/>
  <c r="O33" i="2"/>
  <c r="F34" i="5" s="1"/>
  <c r="O34" i="2"/>
  <c r="F35" i="5" s="1"/>
  <c r="O35" i="2"/>
  <c r="F36" i="5" s="1"/>
  <c r="O36" i="2"/>
  <c r="F37" i="5" s="1"/>
  <c r="O37" i="2"/>
  <c r="F38" i="5" s="1"/>
  <c r="O38" i="2"/>
  <c r="F39" i="5" s="1"/>
  <c r="O39" i="2"/>
  <c r="F40" i="5" s="1"/>
  <c r="O40" i="2"/>
  <c r="F41" i="5" s="1"/>
  <c r="O41" i="2"/>
  <c r="F42" i="5" s="1"/>
  <c r="O42" i="2"/>
  <c r="F43" i="5" s="1"/>
  <c r="O43" i="2"/>
  <c r="F44" i="5" s="1"/>
  <c r="O44" i="2"/>
  <c r="F45" i="5" s="1"/>
  <c r="O45" i="2"/>
  <c r="F46" i="5" s="1"/>
  <c r="O46" i="2"/>
  <c r="F47" i="5" s="1"/>
  <c r="O47" i="2"/>
  <c r="F48" i="5" s="1"/>
  <c r="O48" i="2"/>
  <c r="F49" i="5" s="1"/>
  <c r="O49" i="2"/>
  <c r="F50" i="5" s="1"/>
  <c r="O50" i="2"/>
  <c r="F51" i="5" s="1"/>
  <c r="O51" i="2"/>
  <c r="F52" i="5" s="1"/>
  <c r="O52" i="2"/>
  <c r="F53" i="5" s="1"/>
  <c r="O53" i="2"/>
  <c r="F54" i="5" s="1"/>
  <c r="O54" i="2"/>
  <c r="F55" i="5" s="1"/>
  <c r="O55" i="2"/>
  <c r="F56" i="5" s="1"/>
  <c r="O56" i="2"/>
  <c r="F57" i="5" s="1"/>
  <c r="O57" i="2"/>
  <c r="F58" i="5" s="1"/>
  <c r="O58" i="2"/>
  <c r="F59" i="5" s="1"/>
  <c r="O59" i="2"/>
  <c r="F60" i="5" s="1"/>
  <c r="O60" i="2"/>
  <c r="F61" i="5" s="1"/>
  <c r="O61" i="2"/>
  <c r="F62" i="5" s="1"/>
  <c r="O62" i="2"/>
  <c r="F63" i="5" s="1"/>
  <c r="O63" i="2"/>
  <c r="F64" i="5" s="1"/>
  <c r="O64" i="2"/>
  <c r="F65" i="5" s="1"/>
  <c r="O65" i="2"/>
  <c r="F66" i="5" s="1"/>
  <c r="O66" i="2"/>
  <c r="F67" i="5" s="1"/>
  <c r="O67" i="2"/>
  <c r="F68" i="5" s="1"/>
  <c r="O68" i="2"/>
  <c r="F69" i="5" s="1"/>
  <c r="O69" i="2"/>
  <c r="F70" i="5" s="1"/>
  <c r="O70" i="2"/>
  <c r="F71" i="5" s="1"/>
  <c r="O71" i="2"/>
  <c r="F72" i="5" s="1"/>
  <c r="O72" i="2"/>
  <c r="F73" i="5" s="1"/>
  <c r="O73" i="2"/>
  <c r="F74" i="5" s="1"/>
  <c r="O74" i="2"/>
  <c r="F75" i="5" s="1"/>
  <c r="O75" i="2"/>
  <c r="F76" i="5" s="1"/>
  <c r="O76" i="2"/>
  <c r="F77" i="5" s="1"/>
  <c r="O77" i="2"/>
  <c r="F78" i="5" s="1"/>
  <c r="O78" i="2"/>
  <c r="F79" i="5" s="1"/>
  <c r="O79" i="2"/>
  <c r="F80" i="5" s="1"/>
  <c r="O80" i="2"/>
  <c r="F81" i="5" s="1"/>
  <c r="O81" i="2"/>
  <c r="F82" i="5" s="1"/>
  <c r="O82" i="2"/>
  <c r="F83" i="5" s="1"/>
  <c r="O83" i="2"/>
  <c r="F84" i="5" s="1"/>
  <c r="O84" i="2"/>
  <c r="F85" i="5" s="1"/>
  <c r="O85" i="2"/>
  <c r="F86" i="5" s="1"/>
  <c r="O86" i="2"/>
  <c r="F87" i="5" s="1"/>
  <c r="Q3" i="2"/>
  <c r="H4" i="5" s="1"/>
  <c r="Q4" i="2"/>
  <c r="H5" i="5" s="1"/>
  <c r="Q5" i="2"/>
  <c r="H6" i="5" s="1"/>
  <c r="Q6" i="2"/>
  <c r="H7" i="5" s="1"/>
  <c r="Q7" i="2"/>
  <c r="H8" i="5" s="1"/>
  <c r="Q8" i="2"/>
  <c r="H9" i="5" s="1"/>
  <c r="Q9" i="2"/>
  <c r="H10" i="5" s="1"/>
  <c r="Q10" i="2"/>
  <c r="H11" i="5" s="1"/>
  <c r="Q11" i="2"/>
  <c r="H12" i="5" s="1"/>
  <c r="Q12" i="2"/>
  <c r="H13" i="5" s="1"/>
  <c r="Q13" i="2"/>
  <c r="H14" i="5" s="1"/>
  <c r="Q14" i="2"/>
  <c r="H15" i="5" s="1"/>
  <c r="Q15" i="2"/>
  <c r="H16" i="5" s="1"/>
  <c r="Q16" i="2"/>
  <c r="H17" i="5" s="1"/>
  <c r="Q17" i="2"/>
  <c r="H18" i="5" s="1"/>
  <c r="Q18" i="2"/>
  <c r="H19" i="5" s="1"/>
  <c r="Q19" i="2"/>
  <c r="H20" i="5" s="1"/>
  <c r="Q20" i="2"/>
  <c r="H21" i="5" s="1"/>
  <c r="Q21" i="2"/>
  <c r="H22" i="5" s="1"/>
  <c r="Q22" i="2"/>
  <c r="H23" i="5" s="1"/>
  <c r="Q23" i="2"/>
  <c r="H24" i="5" s="1"/>
  <c r="Q24" i="2"/>
  <c r="H25" i="5" s="1"/>
  <c r="Q25" i="2"/>
  <c r="H26" i="5" s="1"/>
  <c r="Q26" i="2"/>
  <c r="H27" i="5" s="1"/>
  <c r="Q27" i="2"/>
  <c r="H28" i="5" s="1"/>
  <c r="Q28" i="2"/>
  <c r="H29" i="5" s="1"/>
  <c r="Q29" i="2"/>
  <c r="H30" i="5" s="1"/>
  <c r="Q30" i="2"/>
  <c r="H31" i="5" s="1"/>
  <c r="Q31" i="2"/>
  <c r="H32" i="5" s="1"/>
  <c r="Q32" i="2"/>
  <c r="H33" i="5" s="1"/>
  <c r="Q33" i="2"/>
  <c r="H34" i="5" s="1"/>
  <c r="Q34" i="2"/>
  <c r="H35" i="5" s="1"/>
  <c r="Q35" i="2"/>
  <c r="H36" i="5" s="1"/>
  <c r="Q36" i="2"/>
  <c r="H37" i="5" s="1"/>
  <c r="Q37" i="2"/>
  <c r="H38" i="5" s="1"/>
  <c r="Q38" i="2"/>
  <c r="H39" i="5" s="1"/>
  <c r="Q39" i="2"/>
  <c r="H40" i="5" s="1"/>
  <c r="Q40" i="2"/>
  <c r="H41" i="5" s="1"/>
  <c r="Q41" i="2"/>
  <c r="H42" i="5" s="1"/>
  <c r="Q42" i="2"/>
  <c r="H43" i="5" s="1"/>
  <c r="Q43" i="2"/>
  <c r="H44" i="5" s="1"/>
  <c r="Q44" i="2"/>
  <c r="H45" i="5" s="1"/>
  <c r="Q45" i="2"/>
  <c r="H46" i="5" s="1"/>
  <c r="Q46" i="2"/>
  <c r="H47" i="5" s="1"/>
  <c r="Q47" i="2"/>
  <c r="H48" i="5" s="1"/>
  <c r="Q48" i="2"/>
  <c r="H49" i="5" s="1"/>
  <c r="Q49" i="2"/>
  <c r="H50" i="5" s="1"/>
  <c r="Q50" i="2"/>
  <c r="H51" i="5" s="1"/>
  <c r="Q51" i="2"/>
  <c r="H52" i="5" s="1"/>
  <c r="Q52" i="2"/>
  <c r="H53" i="5" s="1"/>
  <c r="Q53" i="2"/>
  <c r="H54" i="5" s="1"/>
  <c r="Q54" i="2"/>
  <c r="H55" i="5" s="1"/>
  <c r="Q55" i="2"/>
  <c r="H56" i="5" s="1"/>
  <c r="Q58" i="2"/>
  <c r="H59" i="5" s="1"/>
  <c r="Q60" i="2"/>
  <c r="H61" i="5" s="1"/>
  <c r="Q62" i="2"/>
  <c r="H63" i="5" s="1"/>
  <c r="Q64" i="2"/>
  <c r="H65" i="5" s="1"/>
  <c r="Q66" i="2"/>
  <c r="H67" i="5" s="1"/>
  <c r="Q68" i="2"/>
  <c r="H69" i="5" s="1"/>
  <c r="Q70" i="2"/>
  <c r="H71" i="5" s="1"/>
  <c r="Q72" i="2"/>
  <c r="H73" i="5" s="1"/>
  <c r="Q74" i="2"/>
  <c r="H75" i="5" s="1"/>
  <c r="Q76" i="2"/>
  <c r="H77" i="5" s="1"/>
  <c r="Q78" i="2"/>
  <c r="H79" i="5" s="1"/>
  <c r="Q80" i="2"/>
  <c r="H81" i="5" s="1"/>
  <c r="Q82" i="2"/>
  <c r="H83" i="5" s="1"/>
  <c r="Q84" i="2"/>
  <c r="H85" i="5" s="1"/>
  <c r="Q86" i="2"/>
  <c r="H87" i="5" s="1"/>
  <c r="Q56" i="2"/>
  <c r="H57" i="5" s="1"/>
  <c r="O88" i="2"/>
  <c r="F89" i="5" s="1"/>
  <c r="O89" i="2"/>
  <c r="F90" i="5" s="1"/>
  <c r="O90" i="2"/>
  <c r="F91" i="5" s="1"/>
  <c r="O91" i="2"/>
  <c r="F92" i="5" s="1"/>
  <c r="O92" i="2"/>
  <c r="F93" i="5" s="1"/>
  <c r="O93" i="2"/>
  <c r="F94" i="5" s="1"/>
  <c r="O94" i="2"/>
  <c r="F95" i="5" s="1"/>
  <c r="O95" i="2"/>
  <c r="F96" i="5" s="1"/>
  <c r="O96" i="2"/>
  <c r="F97" i="5" s="1"/>
  <c r="O97" i="2"/>
  <c r="F98" i="5" s="1"/>
  <c r="O98" i="2"/>
  <c r="F99" i="5" s="1"/>
  <c r="O99" i="2"/>
  <c r="F100" i="5" s="1"/>
  <c r="O100" i="2"/>
  <c r="F101" i="5" s="1"/>
  <c r="O101" i="2"/>
  <c r="F102" i="5" s="1"/>
  <c r="O102" i="2"/>
  <c r="F103" i="5" s="1"/>
  <c r="O103" i="2"/>
  <c r="F104" i="5" s="1"/>
  <c r="O104" i="2"/>
  <c r="F105" i="5" s="1"/>
  <c r="O105" i="2"/>
  <c r="F106" i="5" s="1"/>
  <c r="O106" i="2"/>
  <c r="F107" i="5" s="1"/>
  <c r="O107" i="2"/>
  <c r="F108" i="5" s="1"/>
  <c r="O108" i="2"/>
  <c r="F109" i="5" s="1"/>
  <c r="O109" i="2"/>
  <c r="F110" i="5" s="1"/>
  <c r="O110" i="2"/>
  <c r="F111" i="5" s="1"/>
  <c r="O111" i="2"/>
  <c r="F112" i="5" s="1"/>
  <c r="O112" i="2"/>
  <c r="F113" i="5" s="1"/>
  <c r="O113" i="2"/>
  <c r="F114" i="5" s="1"/>
  <c r="O114" i="2"/>
  <c r="F115" i="5" s="1"/>
  <c r="O115" i="2"/>
  <c r="F116" i="5" s="1"/>
  <c r="O116" i="2"/>
  <c r="F117" i="5" s="1"/>
  <c r="O117" i="2"/>
  <c r="F118" i="5" s="1"/>
  <c r="O118" i="2"/>
  <c r="F119" i="5" s="1"/>
  <c r="O119" i="2"/>
  <c r="F120" i="5" s="1"/>
  <c r="O120" i="2"/>
  <c r="F121" i="5" s="1"/>
  <c r="O121" i="2"/>
  <c r="F122" i="5" s="1"/>
  <c r="O122" i="2"/>
  <c r="F123" i="5" s="1"/>
  <c r="O123" i="2"/>
  <c r="F124" i="5" s="1"/>
  <c r="O124" i="2"/>
  <c r="F125" i="5" s="1"/>
  <c r="O125" i="2"/>
  <c r="F126" i="5" s="1"/>
  <c r="O126" i="2"/>
  <c r="F127" i="5" s="1"/>
  <c r="O127" i="2"/>
  <c r="F128" i="5" s="1"/>
  <c r="O128" i="2"/>
  <c r="F129" i="5" s="1"/>
  <c r="O129" i="2"/>
  <c r="F130" i="5" s="1"/>
  <c r="O130" i="2"/>
  <c r="F131" i="5" s="1"/>
  <c r="O131" i="2"/>
  <c r="F132" i="5" s="1"/>
  <c r="O132" i="2"/>
  <c r="F133" i="5" s="1"/>
  <c r="O133" i="2"/>
  <c r="F134" i="5" s="1"/>
  <c r="O134" i="2"/>
  <c r="F135" i="5" s="1"/>
  <c r="O135" i="2"/>
  <c r="F136" i="5" s="1"/>
  <c r="O136" i="2"/>
  <c r="F137" i="5" s="1"/>
  <c r="O137" i="2"/>
  <c r="F138" i="5" s="1"/>
  <c r="O138" i="2"/>
  <c r="F139" i="5" s="1"/>
  <c r="O139" i="2"/>
  <c r="F140" i="5" s="1"/>
  <c r="O140" i="2"/>
  <c r="F141" i="5" s="1"/>
  <c r="O141" i="2"/>
  <c r="F142" i="5" s="1"/>
  <c r="O142" i="2"/>
  <c r="F143" i="5" s="1"/>
  <c r="O143" i="2"/>
  <c r="F144" i="5" s="1"/>
  <c r="O144" i="2"/>
  <c r="F145" i="5" s="1"/>
  <c r="O145" i="2"/>
  <c r="F146" i="5" s="1"/>
  <c r="O146" i="2"/>
  <c r="F147" i="5" s="1"/>
  <c r="O147" i="2"/>
  <c r="F148" i="5" s="1"/>
  <c r="O148" i="2"/>
  <c r="F149" i="5" s="1"/>
  <c r="O149" i="2"/>
  <c r="F150" i="5" s="1"/>
  <c r="O150" i="2"/>
  <c r="F151" i="5" s="1"/>
  <c r="O151" i="2"/>
  <c r="F152" i="5" s="1"/>
  <c r="O152" i="2"/>
  <c r="F153" i="5" s="1"/>
  <c r="O153" i="2"/>
  <c r="F154" i="5" s="1"/>
  <c r="O154" i="2"/>
  <c r="F155" i="5" s="1"/>
  <c r="O155" i="2"/>
  <c r="F156" i="5" s="1"/>
  <c r="O156" i="2"/>
  <c r="F157" i="5" s="1"/>
  <c r="O157" i="2"/>
  <c r="F158" i="5" s="1"/>
  <c r="O158" i="2"/>
  <c r="F159" i="5" s="1"/>
  <c r="O159" i="2"/>
  <c r="F160" i="5" s="1"/>
  <c r="O160" i="2"/>
  <c r="F161" i="5" s="1"/>
  <c r="O161" i="2"/>
  <c r="F162" i="5" s="1"/>
  <c r="O162" i="2"/>
  <c r="F163" i="5" s="1"/>
  <c r="O163" i="2"/>
  <c r="F164" i="5" s="1"/>
  <c r="O164" i="2"/>
  <c r="F165" i="5" s="1"/>
  <c r="O165" i="2"/>
  <c r="F166" i="5" s="1"/>
  <c r="O166" i="2"/>
  <c r="F167" i="5" s="1"/>
  <c r="O167" i="2"/>
  <c r="F168" i="5" s="1"/>
  <c r="O168" i="2"/>
  <c r="F169" i="5" s="1"/>
  <c r="O169" i="2"/>
  <c r="F170" i="5" s="1"/>
  <c r="O170" i="2"/>
  <c r="F171" i="5" s="1"/>
  <c r="O171" i="2"/>
  <c r="F172" i="5" s="1"/>
  <c r="O172" i="2"/>
  <c r="F173" i="5" s="1"/>
  <c r="O173" i="2"/>
  <c r="F174" i="5" s="1"/>
  <c r="O174" i="2"/>
  <c r="F175" i="5" s="1"/>
  <c r="O175" i="2"/>
  <c r="F176" i="5" s="1"/>
  <c r="O176" i="2"/>
  <c r="F177" i="5" s="1"/>
  <c r="O177" i="2"/>
  <c r="F178" i="5" s="1"/>
  <c r="O178" i="2"/>
  <c r="F179" i="5" s="1"/>
  <c r="O179" i="2"/>
  <c r="F180" i="5" s="1"/>
  <c r="O180" i="2"/>
  <c r="F181" i="5" s="1"/>
  <c r="O181" i="2"/>
  <c r="F182" i="5" s="1"/>
  <c r="O182" i="2"/>
  <c r="F183" i="5" s="1"/>
  <c r="O183" i="2"/>
  <c r="F184" i="5" s="1"/>
  <c r="O184" i="2"/>
  <c r="F185" i="5" s="1"/>
  <c r="O185" i="2"/>
  <c r="F186" i="5" s="1"/>
  <c r="O186" i="2"/>
  <c r="F187" i="5" s="1"/>
  <c r="O187" i="2"/>
  <c r="F188" i="5" s="1"/>
  <c r="O188" i="2"/>
  <c r="F189" i="5" s="1"/>
  <c r="O189" i="2"/>
  <c r="F190" i="5" s="1"/>
  <c r="O190" i="2"/>
  <c r="F191" i="5" s="1"/>
  <c r="O191" i="2"/>
  <c r="F192" i="5" s="1"/>
  <c r="O192" i="2"/>
  <c r="F193" i="5" s="1"/>
  <c r="O193" i="2"/>
  <c r="F194" i="5" s="1"/>
  <c r="O194" i="2"/>
  <c r="F195" i="5" s="1"/>
  <c r="O195" i="2"/>
  <c r="F196" i="5" s="1"/>
  <c r="O196" i="2"/>
  <c r="F197" i="5" s="1"/>
  <c r="O197" i="2"/>
  <c r="F198" i="5" s="1"/>
  <c r="O198" i="2"/>
  <c r="F199" i="5" s="1"/>
  <c r="O199" i="2"/>
  <c r="F200" i="5" s="1"/>
  <c r="O200" i="2"/>
  <c r="F201" i="5" s="1"/>
  <c r="O201" i="2"/>
  <c r="F202" i="5" s="1"/>
  <c r="O202" i="2"/>
  <c r="F203" i="5" s="1"/>
  <c r="O203" i="2"/>
  <c r="F204" i="5" s="1"/>
  <c r="O204" i="2"/>
  <c r="F205" i="5" s="1"/>
  <c r="O205" i="2"/>
  <c r="F206" i="5" s="1"/>
  <c r="O206" i="2"/>
  <c r="F207" i="5" s="1"/>
  <c r="O207" i="2"/>
  <c r="F208" i="5" s="1"/>
  <c r="O208" i="2"/>
  <c r="F209" i="5" s="1"/>
  <c r="O209" i="2"/>
  <c r="F210" i="5" s="1"/>
  <c r="O210" i="2"/>
  <c r="F211" i="5" s="1"/>
  <c r="O211" i="2"/>
  <c r="F212" i="5" s="1"/>
  <c r="O212" i="2"/>
  <c r="F213" i="5" s="1"/>
  <c r="O213" i="2"/>
  <c r="F214" i="5" s="1"/>
  <c r="O214" i="2"/>
  <c r="F215" i="5" s="1"/>
  <c r="O215" i="2"/>
  <c r="F216" i="5" s="1"/>
  <c r="O216" i="2"/>
  <c r="F217" i="5" s="1"/>
  <c r="O217" i="2"/>
  <c r="F218" i="5" s="1"/>
  <c r="O218" i="2"/>
  <c r="F219" i="5" s="1"/>
  <c r="O219" i="2"/>
  <c r="F220" i="5" s="1"/>
  <c r="O220" i="2"/>
  <c r="F221" i="5" s="1"/>
  <c r="Q57" i="2"/>
  <c r="H58" i="5" s="1"/>
  <c r="Q59" i="2"/>
  <c r="H60" i="5" s="1"/>
  <c r="Q61" i="2"/>
  <c r="H62" i="5" s="1"/>
  <c r="Q63" i="2"/>
  <c r="H64" i="5" s="1"/>
  <c r="Q65" i="2"/>
  <c r="H66" i="5" s="1"/>
  <c r="Q67" i="2"/>
  <c r="H68" i="5" s="1"/>
  <c r="Q69" i="2"/>
  <c r="H70" i="5" s="1"/>
  <c r="Q71" i="2"/>
  <c r="H72" i="5" s="1"/>
  <c r="Q73" i="2"/>
  <c r="H74" i="5" s="1"/>
  <c r="Q75" i="2"/>
  <c r="H76" i="5" s="1"/>
  <c r="Q77" i="2"/>
  <c r="H78" i="5" s="1"/>
  <c r="Q79" i="2"/>
  <c r="H80" i="5" s="1"/>
  <c r="Q81" i="2"/>
  <c r="H82" i="5" s="1"/>
  <c r="Q83" i="2"/>
  <c r="H84" i="5" s="1"/>
  <c r="Q85" i="2"/>
  <c r="H86" i="5" s="1"/>
  <c r="O87" i="2"/>
  <c r="F88" i="5" s="1"/>
  <c r="Q88" i="2"/>
  <c r="H89" i="5" s="1"/>
  <c r="Q92" i="2"/>
  <c r="H93" i="5" s="1"/>
  <c r="Q96" i="2"/>
  <c r="H97" i="5" s="1"/>
  <c r="Q100" i="2"/>
  <c r="H101" i="5" s="1"/>
  <c r="Q104" i="2"/>
  <c r="H105" i="5" s="1"/>
  <c r="Q108" i="2"/>
  <c r="H109" i="5" s="1"/>
  <c r="Q112" i="2"/>
  <c r="H113" i="5" s="1"/>
  <c r="Q116" i="2"/>
  <c r="H117" i="5" s="1"/>
  <c r="Q120" i="2"/>
  <c r="H121" i="5" s="1"/>
  <c r="Q124" i="2"/>
  <c r="H125" i="5" s="1"/>
  <c r="Q128" i="2"/>
  <c r="H129" i="5" s="1"/>
  <c r="Q132" i="2"/>
  <c r="H133" i="5" s="1"/>
  <c r="Q136" i="2"/>
  <c r="H137" i="5" s="1"/>
  <c r="Q140" i="2"/>
  <c r="H141" i="5" s="1"/>
  <c r="Q144" i="2"/>
  <c r="H145" i="5" s="1"/>
  <c r="Q148" i="2"/>
  <c r="H149" i="5" s="1"/>
  <c r="Q150" i="2"/>
  <c r="H151" i="5" s="1"/>
  <c r="Q152" i="2"/>
  <c r="H153" i="5" s="1"/>
  <c r="Q154" i="2"/>
  <c r="H155" i="5" s="1"/>
  <c r="Q156" i="2"/>
  <c r="H157" i="5" s="1"/>
  <c r="Q160" i="2"/>
  <c r="H161" i="5" s="1"/>
  <c r="Q164" i="2"/>
  <c r="H165" i="5" s="1"/>
  <c r="Q168" i="2"/>
  <c r="H169" i="5" s="1"/>
  <c r="Q172" i="2"/>
  <c r="H173" i="5" s="1"/>
  <c r="Q176" i="2"/>
  <c r="H177" i="5" s="1"/>
  <c r="Q180" i="2"/>
  <c r="H181" i="5" s="1"/>
  <c r="Q184" i="2"/>
  <c r="H185" i="5" s="1"/>
  <c r="Q188" i="2"/>
  <c r="H189" i="5" s="1"/>
  <c r="Q192" i="2"/>
  <c r="H193" i="5" s="1"/>
  <c r="Q196" i="2"/>
  <c r="H197" i="5" s="1"/>
  <c r="Q200" i="2"/>
  <c r="H201" i="5" s="1"/>
  <c r="Q204" i="2"/>
  <c r="H205" i="5" s="1"/>
  <c r="Q208" i="2"/>
  <c r="H209" i="5" s="1"/>
  <c r="Q212" i="2"/>
  <c r="H213" i="5" s="1"/>
  <c r="Q216" i="2"/>
  <c r="H217" i="5" s="1"/>
  <c r="Q220" i="2"/>
  <c r="H221" i="5" s="1"/>
  <c r="Q221" i="2"/>
  <c r="H222" i="5" s="1"/>
  <c r="Q222" i="2"/>
  <c r="H223" i="5" s="1"/>
  <c r="Q223" i="2"/>
  <c r="H224" i="5" s="1"/>
  <c r="Q224" i="2"/>
  <c r="H225" i="5" s="1"/>
  <c r="Q225" i="2"/>
  <c r="H226" i="5" s="1"/>
  <c r="Q226" i="2"/>
  <c r="H227" i="5" s="1"/>
  <c r="Q227" i="2"/>
  <c r="H228" i="5" s="1"/>
  <c r="Q228" i="2"/>
  <c r="H229" i="5" s="1"/>
  <c r="Q229" i="2"/>
  <c r="H230" i="5" s="1"/>
  <c r="Q230" i="2"/>
  <c r="H231" i="5" s="1"/>
  <c r="Q231" i="2"/>
  <c r="H232" i="5" s="1"/>
  <c r="Q232" i="2"/>
  <c r="H233" i="5" s="1"/>
  <c r="Q233" i="2"/>
  <c r="H234" i="5" s="1"/>
  <c r="Q89" i="2"/>
  <c r="H90" i="5" s="1"/>
  <c r="Q93" i="2"/>
  <c r="H94" i="5" s="1"/>
  <c r="Q97" i="2"/>
  <c r="H98" i="5" s="1"/>
  <c r="Q101" i="2"/>
  <c r="H102" i="5" s="1"/>
  <c r="Q105" i="2"/>
  <c r="H106" i="5" s="1"/>
  <c r="Q109" i="2"/>
  <c r="H110" i="5" s="1"/>
  <c r="Q113" i="2"/>
  <c r="H114" i="5" s="1"/>
  <c r="Q117" i="2"/>
  <c r="H118" i="5" s="1"/>
  <c r="Q121" i="2"/>
  <c r="H122" i="5" s="1"/>
  <c r="Q125" i="2"/>
  <c r="H126" i="5" s="1"/>
  <c r="Q129" i="2"/>
  <c r="H130" i="5" s="1"/>
  <c r="Q133" i="2"/>
  <c r="H134" i="5" s="1"/>
  <c r="Q137" i="2"/>
  <c r="H138" i="5" s="1"/>
  <c r="Q141" i="2"/>
  <c r="H142" i="5" s="1"/>
  <c r="Q145" i="2"/>
  <c r="H146" i="5" s="1"/>
  <c r="Q159" i="2"/>
  <c r="H160" i="5" s="1"/>
  <c r="Q163" i="2"/>
  <c r="H164" i="5" s="1"/>
  <c r="Q167" i="2"/>
  <c r="H168" i="5" s="1"/>
  <c r="Q171" i="2"/>
  <c r="H172" i="5" s="1"/>
  <c r="Q175" i="2"/>
  <c r="H176" i="5" s="1"/>
  <c r="Q179" i="2"/>
  <c r="H180" i="5" s="1"/>
  <c r="Q183" i="2"/>
  <c r="H184" i="5" s="1"/>
  <c r="Q187" i="2"/>
  <c r="H188" i="5" s="1"/>
  <c r="Q191" i="2"/>
  <c r="H192" i="5" s="1"/>
  <c r="Q195" i="2"/>
  <c r="H196" i="5" s="1"/>
  <c r="Q199" i="2"/>
  <c r="H200" i="5" s="1"/>
  <c r="Q203" i="2"/>
  <c r="H204" i="5" s="1"/>
  <c r="Q207" i="2"/>
  <c r="H208" i="5" s="1"/>
  <c r="Q90" i="2"/>
  <c r="H91" i="5" s="1"/>
  <c r="Q94" i="2"/>
  <c r="H95" i="5" s="1"/>
  <c r="Q98" i="2"/>
  <c r="H99" i="5" s="1"/>
  <c r="Q102" i="2"/>
  <c r="H103" i="5" s="1"/>
  <c r="Q106" i="2"/>
  <c r="H107" i="5" s="1"/>
  <c r="Q110" i="2"/>
  <c r="H111" i="5" s="1"/>
  <c r="Q114" i="2"/>
  <c r="H115" i="5" s="1"/>
  <c r="Q118" i="2"/>
  <c r="H119" i="5" s="1"/>
  <c r="Q122" i="2"/>
  <c r="H123" i="5" s="1"/>
  <c r="Q126" i="2"/>
  <c r="H127" i="5" s="1"/>
  <c r="Q130" i="2"/>
  <c r="H131" i="5" s="1"/>
  <c r="Q134" i="2"/>
  <c r="H135" i="5" s="1"/>
  <c r="Q138" i="2"/>
  <c r="H139" i="5" s="1"/>
  <c r="Q142" i="2"/>
  <c r="H143" i="5" s="1"/>
  <c r="Q146" i="2"/>
  <c r="H147" i="5" s="1"/>
  <c r="Q149" i="2"/>
  <c r="H150" i="5" s="1"/>
  <c r="Q151" i="2"/>
  <c r="H152" i="5" s="1"/>
  <c r="Q153" i="2"/>
  <c r="H154" i="5" s="1"/>
  <c r="Q155" i="2"/>
  <c r="H156" i="5" s="1"/>
  <c r="Q158" i="2"/>
  <c r="H159" i="5" s="1"/>
  <c r="Q162" i="2"/>
  <c r="H163" i="5" s="1"/>
  <c r="Q166" i="2"/>
  <c r="H167" i="5" s="1"/>
  <c r="Q170" i="2"/>
  <c r="H171" i="5" s="1"/>
  <c r="Q174" i="2"/>
  <c r="H175" i="5" s="1"/>
  <c r="Q178" i="2"/>
  <c r="H179" i="5" s="1"/>
  <c r="Q182" i="2"/>
  <c r="H183" i="5" s="1"/>
  <c r="Q186" i="2"/>
  <c r="H187" i="5" s="1"/>
  <c r="Q190" i="2"/>
  <c r="H191" i="5" s="1"/>
  <c r="Q194" i="2"/>
  <c r="H195" i="5" s="1"/>
  <c r="Q198" i="2"/>
  <c r="H199" i="5" s="1"/>
  <c r="Q202" i="2"/>
  <c r="H203" i="5" s="1"/>
  <c r="Q206" i="2"/>
  <c r="H207" i="5" s="1"/>
  <c r="Q210" i="2"/>
  <c r="H211" i="5" s="1"/>
  <c r="Q214" i="2"/>
  <c r="H215" i="5" s="1"/>
  <c r="Q218" i="2"/>
  <c r="H219" i="5" s="1"/>
  <c r="O221" i="2"/>
  <c r="F222" i="5" s="1"/>
  <c r="O222" i="2"/>
  <c r="F223" i="5" s="1"/>
  <c r="O223" i="2"/>
  <c r="F224" i="5" s="1"/>
  <c r="O224" i="2"/>
  <c r="F225" i="5" s="1"/>
  <c r="O225" i="2"/>
  <c r="F226" i="5" s="1"/>
  <c r="O226" i="2"/>
  <c r="F227" i="5" s="1"/>
  <c r="O227" i="2"/>
  <c r="F228" i="5" s="1"/>
  <c r="O228" i="2"/>
  <c r="F229" i="5" s="1"/>
  <c r="O229" i="2"/>
  <c r="F230" i="5" s="1"/>
  <c r="O230" i="2"/>
  <c r="F231" i="5" s="1"/>
  <c r="O231" i="2"/>
  <c r="F232" i="5" s="1"/>
  <c r="O232" i="2"/>
  <c r="F233" i="5" s="1"/>
  <c r="O233" i="2"/>
  <c r="F234" i="5" s="1"/>
  <c r="O234" i="2"/>
  <c r="F235" i="5" s="1"/>
  <c r="O235" i="2"/>
  <c r="F236" i="5" s="1"/>
  <c r="O236" i="2"/>
  <c r="F237" i="5" s="1"/>
  <c r="O237" i="2"/>
  <c r="F238" i="5" s="1"/>
  <c r="O238" i="2"/>
  <c r="F239" i="5" s="1"/>
  <c r="Q91" i="2"/>
  <c r="H92" i="5" s="1"/>
  <c r="Q107" i="2"/>
  <c r="H108" i="5" s="1"/>
  <c r="Q123" i="2"/>
  <c r="H124" i="5" s="1"/>
  <c r="Q139" i="2"/>
  <c r="H140" i="5" s="1"/>
  <c r="Q169" i="2"/>
  <c r="H170" i="5" s="1"/>
  <c r="Q185" i="2"/>
  <c r="H186" i="5" s="1"/>
  <c r="Q201" i="2"/>
  <c r="H202" i="5" s="1"/>
  <c r="Q213" i="2"/>
  <c r="H214" i="5" s="1"/>
  <c r="Q237" i="2"/>
  <c r="H238" i="5" s="1"/>
  <c r="Q95" i="2"/>
  <c r="H96" i="5" s="1"/>
  <c r="Q111" i="2"/>
  <c r="H112" i="5" s="1"/>
  <c r="Q127" i="2"/>
  <c r="H128" i="5" s="1"/>
  <c r="Q143" i="2"/>
  <c r="H144" i="5" s="1"/>
  <c r="Q165" i="2"/>
  <c r="H166" i="5" s="1"/>
  <c r="Q181" i="2"/>
  <c r="H182" i="5" s="1"/>
  <c r="Q197" i="2"/>
  <c r="H198" i="5" s="1"/>
  <c r="Q211" i="2"/>
  <c r="H212" i="5" s="1"/>
  <c r="Q219" i="2"/>
  <c r="H220" i="5" s="1"/>
  <c r="Q236" i="2"/>
  <c r="H237" i="5" s="1"/>
  <c r="O239" i="2"/>
  <c r="F240" i="5" s="1"/>
  <c r="O240" i="2"/>
  <c r="F241" i="5" s="1"/>
  <c r="O241" i="2"/>
  <c r="F242" i="5" s="1"/>
  <c r="O242" i="2"/>
  <c r="F243" i="5" s="1"/>
  <c r="O243" i="2"/>
  <c r="F244" i="5" s="1"/>
  <c r="O244" i="2"/>
  <c r="F245" i="5" s="1"/>
  <c r="O245" i="2"/>
  <c r="F246" i="5" s="1"/>
  <c r="O246" i="2"/>
  <c r="F247" i="5" s="1"/>
  <c r="O247" i="2"/>
  <c r="F248" i="5" s="1"/>
  <c r="O248" i="2"/>
  <c r="F249" i="5" s="1"/>
  <c r="O249" i="2"/>
  <c r="F250" i="5" s="1"/>
  <c r="O250" i="2"/>
  <c r="F251" i="5" s="1"/>
  <c r="O251" i="2"/>
  <c r="F252" i="5" s="1"/>
  <c r="O252" i="2"/>
  <c r="F253" i="5" s="1"/>
  <c r="O253" i="2"/>
  <c r="F254" i="5" s="1"/>
  <c r="O254" i="2"/>
  <c r="F255" i="5" s="1"/>
  <c r="O255" i="2"/>
  <c r="F256" i="5" s="1"/>
  <c r="O256" i="2"/>
  <c r="F257" i="5" s="1"/>
  <c r="O257" i="2"/>
  <c r="F258" i="5" s="1"/>
  <c r="O258" i="2"/>
  <c r="F259" i="5" s="1"/>
  <c r="O259" i="2"/>
  <c r="F260" i="5" s="1"/>
  <c r="O260" i="2"/>
  <c r="F261" i="5" s="1"/>
  <c r="O261" i="2"/>
  <c r="F262" i="5" s="1"/>
  <c r="O262" i="2"/>
  <c r="F263" i="5" s="1"/>
  <c r="O263" i="2"/>
  <c r="F264" i="5" s="1"/>
  <c r="O264" i="2"/>
  <c r="F265" i="5" s="1"/>
  <c r="O265" i="2"/>
  <c r="F266" i="5" s="1"/>
  <c r="O266" i="2"/>
  <c r="F267" i="5" s="1"/>
  <c r="O267" i="2"/>
  <c r="F268" i="5" s="1"/>
  <c r="O268" i="2"/>
  <c r="F269" i="5" s="1"/>
  <c r="O269" i="2"/>
  <c r="F270" i="5" s="1"/>
  <c r="O270" i="2"/>
  <c r="F271" i="5" s="1"/>
  <c r="O271" i="2"/>
  <c r="F272" i="5" s="1"/>
  <c r="O272" i="2"/>
  <c r="F273" i="5" s="1"/>
  <c r="O273" i="2"/>
  <c r="F274" i="5" s="1"/>
  <c r="O274" i="2"/>
  <c r="F275" i="5" s="1"/>
  <c r="O275" i="2"/>
  <c r="F276" i="5" s="1"/>
  <c r="O276" i="2"/>
  <c r="F277" i="5" s="1"/>
  <c r="O277" i="2"/>
  <c r="F278" i="5" s="1"/>
  <c r="O278" i="2"/>
  <c r="F279" i="5" s="1"/>
  <c r="O279" i="2"/>
  <c r="F280" i="5" s="1"/>
  <c r="O280" i="2"/>
  <c r="F281" i="5" s="1"/>
  <c r="O281" i="2"/>
  <c r="F282" i="5" s="1"/>
  <c r="O282" i="2"/>
  <c r="F283" i="5" s="1"/>
  <c r="O283" i="2"/>
  <c r="F284" i="5" s="1"/>
  <c r="O284" i="2"/>
  <c r="F285" i="5" s="1"/>
  <c r="O285" i="2"/>
  <c r="F286" i="5" s="1"/>
  <c r="O286" i="2"/>
  <c r="F287" i="5" s="1"/>
  <c r="O287" i="2"/>
  <c r="F288" i="5" s="1"/>
  <c r="O288" i="2"/>
  <c r="F289" i="5" s="1"/>
  <c r="O289" i="2"/>
  <c r="F290" i="5" s="1"/>
  <c r="O290" i="2"/>
  <c r="F291" i="5" s="1"/>
  <c r="O291" i="2"/>
  <c r="F292" i="5" s="1"/>
  <c r="O292" i="2"/>
  <c r="F293" i="5" s="1"/>
  <c r="O293" i="2"/>
  <c r="F294" i="5" s="1"/>
  <c r="O294" i="2"/>
  <c r="F295" i="5" s="1"/>
  <c r="O295" i="2"/>
  <c r="F296" i="5" s="1"/>
  <c r="O296" i="2"/>
  <c r="F297" i="5" s="1"/>
  <c r="O297" i="2"/>
  <c r="F298" i="5" s="1"/>
  <c r="O298" i="2"/>
  <c r="F299" i="5" s="1"/>
  <c r="O299" i="2"/>
  <c r="F300" i="5" s="1"/>
  <c r="O300" i="2"/>
  <c r="F301" i="5" s="1"/>
  <c r="O301" i="2"/>
  <c r="F302" i="5" s="1"/>
  <c r="O302" i="2"/>
  <c r="F303" i="5" s="1"/>
  <c r="O303" i="2"/>
  <c r="F304" i="5" s="1"/>
  <c r="O304" i="2"/>
  <c r="F305" i="5" s="1"/>
  <c r="O305" i="2"/>
  <c r="F306" i="5" s="1"/>
  <c r="O306" i="2"/>
  <c r="F307" i="5" s="1"/>
  <c r="O307" i="2"/>
  <c r="F308" i="5" s="1"/>
  <c r="O308" i="2"/>
  <c r="F309" i="5" s="1"/>
  <c r="O309" i="2"/>
  <c r="F310" i="5" s="1"/>
  <c r="O310" i="2"/>
  <c r="F311" i="5" s="1"/>
  <c r="O311" i="2"/>
  <c r="F312" i="5" s="1"/>
  <c r="O312" i="2"/>
  <c r="F313" i="5" s="1"/>
  <c r="O313" i="2"/>
  <c r="F314" i="5" s="1"/>
  <c r="O314" i="2"/>
  <c r="F315" i="5" s="1"/>
  <c r="O315" i="2"/>
  <c r="F316" i="5" s="1"/>
  <c r="O316" i="2"/>
  <c r="F317" i="5" s="1"/>
  <c r="O317" i="2"/>
  <c r="F318" i="5" s="1"/>
  <c r="O318" i="2"/>
  <c r="F319" i="5" s="1"/>
  <c r="O319" i="2"/>
  <c r="F320" i="5" s="1"/>
  <c r="O320" i="2"/>
  <c r="F321" i="5" s="1"/>
  <c r="O321" i="2"/>
  <c r="F322" i="5" s="1"/>
  <c r="O322" i="2"/>
  <c r="F323" i="5" s="1"/>
  <c r="O323" i="2"/>
  <c r="F324" i="5" s="1"/>
  <c r="O324" i="2"/>
  <c r="F325" i="5" s="1"/>
  <c r="O325" i="2"/>
  <c r="F326" i="5" s="1"/>
  <c r="O326" i="2"/>
  <c r="F327" i="5" s="1"/>
  <c r="O327" i="2"/>
  <c r="F328" i="5" s="1"/>
  <c r="O328" i="2"/>
  <c r="F329" i="5" s="1"/>
  <c r="O329" i="2"/>
  <c r="F330" i="5" s="1"/>
  <c r="O330" i="2"/>
  <c r="F331" i="5" s="1"/>
  <c r="O331" i="2"/>
  <c r="F332" i="5" s="1"/>
  <c r="O332" i="2"/>
  <c r="F333" i="5" s="1"/>
  <c r="O333" i="2"/>
  <c r="F334" i="5" s="1"/>
  <c r="O334" i="2"/>
  <c r="F335" i="5" s="1"/>
  <c r="O335" i="2"/>
  <c r="F336" i="5" s="1"/>
  <c r="O336" i="2"/>
  <c r="F337" i="5" s="1"/>
  <c r="O337" i="2"/>
  <c r="F338" i="5" s="1"/>
  <c r="O338" i="2"/>
  <c r="F339" i="5" s="1"/>
  <c r="Q135" i="2"/>
  <c r="H136" i="5" s="1"/>
  <c r="Q189" i="2"/>
  <c r="H190" i="5" s="1"/>
  <c r="Q239" i="2"/>
  <c r="H240" i="5" s="1"/>
  <c r="Q240" i="2"/>
  <c r="H241" i="5" s="1"/>
  <c r="Q242" i="2"/>
  <c r="H243" i="5" s="1"/>
  <c r="Q245" i="2"/>
  <c r="H246" i="5" s="1"/>
  <c r="Q248" i="2"/>
  <c r="H249" i="5" s="1"/>
  <c r="Q250" i="2"/>
  <c r="H251" i="5" s="1"/>
  <c r="Q253" i="2"/>
  <c r="H254" i="5" s="1"/>
  <c r="Q255" i="2"/>
  <c r="H256" i="5" s="1"/>
  <c r="Q256" i="2"/>
  <c r="H257" i="5" s="1"/>
  <c r="Q258" i="2"/>
  <c r="H259" i="5" s="1"/>
  <c r="Q261" i="2"/>
  <c r="H262" i="5" s="1"/>
  <c r="Q264" i="2"/>
  <c r="H265" i="5" s="1"/>
  <c r="Q268" i="2"/>
  <c r="H269" i="5" s="1"/>
  <c r="Q271" i="2"/>
  <c r="H272" i="5" s="1"/>
  <c r="Q274" i="2"/>
  <c r="H275" i="5" s="1"/>
  <c r="Q99" i="2"/>
  <c r="H100" i="5" s="1"/>
  <c r="Q115" i="2"/>
  <c r="H116" i="5" s="1"/>
  <c r="Q131" i="2"/>
  <c r="H132" i="5" s="1"/>
  <c r="Q147" i="2"/>
  <c r="H148" i="5" s="1"/>
  <c r="Q161" i="2"/>
  <c r="H162" i="5" s="1"/>
  <c r="Q177" i="2"/>
  <c r="H178" i="5" s="1"/>
  <c r="Q193" i="2"/>
  <c r="H194" i="5" s="1"/>
  <c r="Q209" i="2"/>
  <c r="H210" i="5" s="1"/>
  <c r="Q217" i="2"/>
  <c r="H218" i="5" s="1"/>
  <c r="Q235" i="2"/>
  <c r="H236" i="5" s="1"/>
  <c r="Q87" i="2"/>
  <c r="H88" i="5" s="1"/>
  <c r="Q103" i="2"/>
  <c r="H104" i="5" s="1"/>
  <c r="Q119" i="2"/>
  <c r="H120" i="5" s="1"/>
  <c r="Q157" i="2"/>
  <c r="H158" i="5" s="1"/>
  <c r="Q173" i="2"/>
  <c r="H174" i="5" s="1"/>
  <c r="Q205" i="2"/>
  <c r="H206" i="5" s="1"/>
  <c r="Q215" i="2"/>
  <c r="H216" i="5" s="1"/>
  <c r="Q234" i="2"/>
  <c r="H235" i="5" s="1"/>
  <c r="Q238" i="2"/>
  <c r="H239" i="5" s="1"/>
  <c r="Q241" i="2"/>
  <c r="H242" i="5" s="1"/>
  <c r="Q243" i="2"/>
  <c r="H244" i="5" s="1"/>
  <c r="Q244" i="2"/>
  <c r="H245" i="5" s="1"/>
  <c r="Q246" i="2"/>
  <c r="H247" i="5" s="1"/>
  <c r="Q247" i="2"/>
  <c r="H248" i="5" s="1"/>
  <c r="Q249" i="2"/>
  <c r="H250" i="5" s="1"/>
  <c r="Q251" i="2"/>
  <c r="H252" i="5" s="1"/>
  <c r="Q252" i="2"/>
  <c r="H253" i="5" s="1"/>
  <c r="Q254" i="2"/>
  <c r="H255" i="5" s="1"/>
  <c r="Q257" i="2"/>
  <c r="H258" i="5" s="1"/>
  <c r="Q259" i="2"/>
  <c r="H260" i="5" s="1"/>
  <c r="Q260" i="2"/>
  <c r="H261" i="5" s="1"/>
  <c r="Q262" i="2"/>
  <c r="H263" i="5" s="1"/>
  <c r="Q263" i="2"/>
  <c r="H264" i="5" s="1"/>
  <c r="Q265" i="2"/>
  <c r="H266" i="5" s="1"/>
  <c r="Q266" i="2"/>
  <c r="H267" i="5" s="1"/>
  <c r="Q267" i="2"/>
  <c r="H268" i="5" s="1"/>
  <c r="Q269" i="2"/>
  <c r="H270" i="5" s="1"/>
  <c r="Q270" i="2"/>
  <c r="H271" i="5" s="1"/>
  <c r="Q272" i="2"/>
  <c r="H273" i="5" s="1"/>
  <c r="Q273" i="2"/>
  <c r="H274" i="5" s="1"/>
  <c r="Q275" i="2"/>
  <c r="H276" i="5" s="1"/>
  <c r="Q279" i="2"/>
  <c r="H280" i="5" s="1"/>
  <c r="Q283" i="2"/>
  <c r="H284" i="5" s="1"/>
  <c r="Q287" i="2"/>
  <c r="H288" i="5" s="1"/>
  <c r="Q291" i="2"/>
  <c r="H292" i="5" s="1"/>
  <c r="Q295" i="2"/>
  <c r="H296" i="5" s="1"/>
  <c r="Q299" i="2"/>
  <c r="H300" i="5" s="1"/>
  <c r="Q302" i="2"/>
  <c r="Q304" i="2"/>
  <c r="H305" i="5" s="1"/>
  <c r="Q306" i="2"/>
  <c r="H307" i="5" s="1"/>
  <c r="Q308" i="2"/>
  <c r="H309" i="5" s="1"/>
  <c r="Q310" i="2"/>
  <c r="H311" i="5" s="1"/>
  <c r="Q312" i="2"/>
  <c r="H313" i="5" s="1"/>
  <c r="Q314" i="2"/>
  <c r="H315" i="5" s="1"/>
  <c r="Q316" i="2"/>
  <c r="H317" i="5" s="1"/>
  <c r="J317" i="5" s="1"/>
  <c r="Q318" i="2"/>
  <c r="H319" i="5" s="1"/>
  <c r="Q320" i="2"/>
  <c r="H321" i="5" s="1"/>
  <c r="Q322" i="2"/>
  <c r="H323" i="5" s="1"/>
  <c r="Q324" i="2"/>
  <c r="H325" i="5" s="1"/>
  <c r="Q326" i="2"/>
  <c r="H327" i="5" s="1"/>
  <c r="Q328" i="2"/>
  <c r="H329" i="5" s="1"/>
  <c r="Q330" i="2"/>
  <c r="H331" i="5" s="1"/>
  <c r="Q332" i="2"/>
  <c r="H333" i="5" s="1"/>
  <c r="Q334" i="2"/>
  <c r="H335" i="5" s="1"/>
  <c r="Q336" i="2"/>
  <c r="Q338" i="2"/>
  <c r="H339" i="5" s="1"/>
  <c r="Q276" i="2"/>
  <c r="H277" i="5" s="1"/>
  <c r="Q280" i="2"/>
  <c r="H281" i="5" s="1"/>
  <c r="Q284" i="2"/>
  <c r="H285" i="5" s="1"/>
  <c r="Q288" i="2"/>
  <c r="H289" i="5" s="1"/>
  <c r="Q292" i="2"/>
  <c r="H293" i="5" s="1"/>
  <c r="Q296" i="2"/>
  <c r="H297" i="5" s="1"/>
  <c r="Q300" i="2"/>
  <c r="H301" i="5" s="1"/>
  <c r="Q277" i="2"/>
  <c r="H278" i="5" s="1"/>
  <c r="Q281" i="2"/>
  <c r="H282" i="5" s="1"/>
  <c r="Q285" i="2"/>
  <c r="H286" i="5" s="1"/>
  <c r="Q289" i="2"/>
  <c r="H290" i="5" s="1"/>
  <c r="Q293" i="2"/>
  <c r="H294" i="5" s="1"/>
  <c r="Q297" i="2"/>
  <c r="H298" i="5" s="1"/>
  <c r="Q301" i="2"/>
  <c r="H302" i="5" s="1"/>
  <c r="Q303" i="2"/>
  <c r="H304" i="5" s="1"/>
  <c r="Q305" i="2"/>
  <c r="H306" i="5" s="1"/>
  <c r="Q307" i="2"/>
  <c r="H308" i="5" s="1"/>
  <c r="Q309" i="2"/>
  <c r="H310" i="5" s="1"/>
  <c r="Q311" i="2"/>
  <c r="H312" i="5" s="1"/>
  <c r="Q313" i="2"/>
  <c r="H314" i="5" s="1"/>
  <c r="Q315" i="2"/>
  <c r="H316" i="5" s="1"/>
  <c r="Q317" i="2"/>
  <c r="Q319" i="2"/>
  <c r="H320" i="5" s="1"/>
  <c r="Q321" i="2"/>
  <c r="H322" i="5" s="1"/>
  <c r="Q323" i="2"/>
  <c r="H324" i="5" s="1"/>
  <c r="Q325" i="2"/>
  <c r="H326" i="5" s="1"/>
  <c r="Q327" i="2"/>
  <c r="H328" i="5" s="1"/>
  <c r="Q329" i="2"/>
  <c r="H330" i="5" s="1"/>
  <c r="Q331" i="2"/>
  <c r="Q333" i="2"/>
  <c r="H334" i="5" s="1"/>
  <c r="Q335" i="2"/>
  <c r="H336" i="5" s="1"/>
  <c r="Q337" i="2"/>
  <c r="H338" i="5" s="1"/>
  <c r="Q278" i="2"/>
  <c r="H279" i="5" s="1"/>
  <c r="Q282" i="2"/>
  <c r="H283" i="5" s="1"/>
  <c r="Q286" i="2"/>
  <c r="H287" i="5" s="1"/>
  <c r="Q290" i="2"/>
  <c r="H291" i="5" s="1"/>
  <c r="Q294" i="2"/>
  <c r="Q298" i="2"/>
  <c r="H299" i="5" s="1"/>
  <c r="H2" i="2"/>
  <c r="K337" i="5" l="1"/>
  <c r="H337" i="5"/>
  <c r="J337" i="5" s="1"/>
  <c r="K318" i="5"/>
  <c r="H318" i="5"/>
  <c r="J318" i="5" s="1"/>
  <c r="K303" i="5"/>
  <c r="H303" i="5"/>
  <c r="J303" i="5" s="1"/>
  <c r="K295" i="5"/>
  <c r="H295" i="5"/>
  <c r="J295" i="5" s="1"/>
  <c r="K332" i="5"/>
  <c r="H332" i="5"/>
  <c r="J332" i="5" s="1"/>
  <c r="G295" i="5"/>
  <c r="G303" i="5"/>
  <c r="P47" i="6" l="1"/>
  <c r="P48" i="6"/>
  <c r="P49" i="6"/>
  <c r="P50" i="6"/>
  <c r="P51" i="6"/>
  <c r="N6" i="6"/>
  <c r="N7" i="6"/>
  <c r="N8" i="6"/>
  <c r="N9" i="6"/>
  <c r="N10" i="6"/>
  <c r="N11" i="6"/>
  <c r="N12" i="6"/>
  <c r="N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5" i="6"/>
  <c r="H93" i="8" l="1"/>
  <c r="H89" i="8"/>
  <c r="H90" i="8"/>
  <c r="H92" i="8"/>
  <c r="H91" i="8"/>
  <c r="H87" i="8"/>
  <c r="A1" i="6"/>
  <c r="A2" i="6" l="1"/>
  <c r="J6" i="6" s="1" a="1"/>
  <c r="J6" i="6" s="1"/>
  <c r="O2" i="2"/>
  <c r="F3" i="5" s="1"/>
  <c r="K3" i="4"/>
  <c r="B4" i="5" s="1"/>
  <c r="L3" i="4"/>
  <c r="C4" i="5" s="1"/>
  <c r="M3" i="4"/>
  <c r="N3" i="4"/>
  <c r="E4" i="5" s="1"/>
  <c r="K4" i="4"/>
  <c r="B5" i="5" s="1"/>
  <c r="L4" i="4"/>
  <c r="C5" i="5" s="1"/>
  <c r="M4" i="4"/>
  <c r="D5" i="5" s="1"/>
  <c r="N4" i="4"/>
  <c r="E5" i="5" s="1"/>
  <c r="K5" i="4"/>
  <c r="B6" i="5" s="1"/>
  <c r="L5" i="4"/>
  <c r="C6" i="5" s="1"/>
  <c r="M5" i="4"/>
  <c r="D6" i="5" s="1"/>
  <c r="N5" i="4"/>
  <c r="E6" i="5" s="1"/>
  <c r="K6" i="4"/>
  <c r="B7" i="5" s="1"/>
  <c r="L6" i="4"/>
  <c r="C7" i="5" s="1"/>
  <c r="M6" i="4"/>
  <c r="D7" i="5" s="1"/>
  <c r="N6" i="4"/>
  <c r="E7" i="5" s="1"/>
  <c r="K7" i="4"/>
  <c r="B8" i="5" s="1"/>
  <c r="L7" i="4"/>
  <c r="C8" i="5" s="1"/>
  <c r="M7" i="4"/>
  <c r="D8" i="5" s="1"/>
  <c r="N7" i="4"/>
  <c r="E8" i="5" s="1"/>
  <c r="K8" i="4"/>
  <c r="B9" i="5" s="1"/>
  <c r="L8" i="4"/>
  <c r="C9" i="5" s="1"/>
  <c r="M8" i="4"/>
  <c r="D9" i="5" s="1"/>
  <c r="N8" i="4"/>
  <c r="E9" i="5" s="1"/>
  <c r="K9" i="4"/>
  <c r="B10" i="5" s="1"/>
  <c r="L9" i="4"/>
  <c r="C10" i="5" s="1"/>
  <c r="M9" i="4"/>
  <c r="D10" i="5" s="1"/>
  <c r="N9" i="4"/>
  <c r="E10" i="5" s="1"/>
  <c r="K10" i="4"/>
  <c r="B11" i="5" s="1"/>
  <c r="L10" i="4"/>
  <c r="C11" i="5" s="1"/>
  <c r="M10" i="4"/>
  <c r="D11" i="5" s="1"/>
  <c r="N10" i="4"/>
  <c r="E11" i="5" s="1"/>
  <c r="K123" i="4"/>
  <c r="B145" i="5" s="1"/>
  <c r="L123" i="4"/>
  <c r="C145" i="5" s="1"/>
  <c r="M123" i="4"/>
  <c r="D145" i="5" s="1"/>
  <c r="N123" i="4"/>
  <c r="E145" i="5" s="1"/>
  <c r="K11" i="4"/>
  <c r="B13" i="5" s="1"/>
  <c r="L11" i="4"/>
  <c r="C13" i="5" s="1"/>
  <c r="M11" i="4"/>
  <c r="D13" i="5" s="1"/>
  <c r="N11" i="4"/>
  <c r="E13" i="5" s="1"/>
  <c r="K197" i="4"/>
  <c r="B227" i="5" s="1"/>
  <c r="L197" i="4"/>
  <c r="C227" i="5" s="1"/>
  <c r="M197" i="4"/>
  <c r="D227" i="5" s="1"/>
  <c r="N197" i="4"/>
  <c r="E227" i="5" s="1"/>
  <c r="K287" i="4"/>
  <c r="B335" i="5" s="1"/>
  <c r="L287" i="4"/>
  <c r="C335" i="5" s="1"/>
  <c r="M287" i="4"/>
  <c r="D335" i="5" s="1"/>
  <c r="J335" i="5" s="1"/>
  <c r="N287" i="4"/>
  <c r="E335" i="5" s="1"/>
  <c r="K335" i="5" s="1"/>
  <c r="K12" i="4"/>
  <c r="B16" i="5" s="1"/>
  <c r="L12" i="4"/>
  <c r="C16" i="5" s="1"/>
  <c r="M12" i="4"/>
  <c r="D16" i="5" s="1"/>
  <c r="N12" i="4"/>
  <c r="E16" i="5" s="1"/>
  <c r="K117" i="4"/>
  <c r="B139" i="5" s="1"/>
  <c r="L117" i="4"/>
  <c r="C139" i="5" s="1"/>
  <c r="M117" i="4"/>
  <c r="D139" i="5" s="1"/>
  <c r="N117" i="4"/>
  <c r="E139" i="5" s="1"/>
  <c r="K13" i="4"/>
  <c r="B18" i="5" s="1"/>
  <c r="L13" i="4"/>
  <c r="C18" i="5" s="1"/>
  <c r="M13" i="4"/>
  <c r="D18" i="5" s="1"/>
  <c r="N13" i="4"/>
  <c r="E18" i="5" s="1"/>
  <c r="K14" i="4"/>
  <c r="B19" i="5" s="1"/>
  <c r="L14" i="4"/>
  <c r="C19" i="5" s="1"/>
  <c r="M14" i="4"/>
  <c r="D19" i="5" s="1"/>
  <c r="N14" i="4"/>
  <c r="E19" i="5" s="1"/>
  <c r="K15" i="4"/>
  <c r="B20" i="5" s="1"/>
  <c r="L15" i="4"/>
  <c r="C20" i="5" s="1"/>
  <c r="M15" i="4"/>
  <c r="D20" i="5" s="1"/>
  <c r="N15" i="4"/>
  <c r="E20" i="5" s="1"/>
  <c r="K84" i="4"/>
  <c r="B101" i="5" s="1"/>
  <c r="L84" i="4"/>
  <c r="C101" i="5" s="1"/>
  <c r="M84" i="4"/>
  <c r="D101" i="5" s="1"/>
  <c r="N84" i="4"/>
  <c r="E101" i="5" s="1"/>
  <c r="K16" i="4"/>
  <c r="B22" i="5" s="1"/>
  <c r="L16" i="4"/>
  <c r="C22" i="5" s="1"/>
  <c r="M16" i="4"/>
  <c r="D22" i="5" s="1"/>
  <c r="N16" i="4"/>
  <c r="E22" i="5" s="1"/>
  <c r="K17" i="4"/>
  <c r="B23" i="5" s="1"/>
  <c r="L17" i="4"/>
  <c r="C23" i="5" s="1"/>
  <c r="M17" i="4"/>
  <c r="D23" i="5" s="1"/>
  <c r="N17" i="4"/>
  <c r="E23" i="5" s="1"/>
  <c r="K18" i="4"/>
  <c r="B24" i="5" s="1"/>
  <c r="L18" i="4"/>
  <c r="C24" i="5" s="1"/>
  <c r="M18" i="4"/>
  <c r="D24" i="5" s="1"/>
  <c r="N18" i="4"/>
  <c r="E24" i="5" s="1"/>
  <c r="K30" i="4"/>
  <c r="B40" i="5" s="1"/>
  <c r="L30" i="4"/>
  <c r="C40" i="5" s="1"/>
  <c r="M30" i="4"/>
  <c r="D40" i="5" s="1"/>
  <c r="N30" i="4"/>
  <c r="E40" i="5" s="1"/>
  <c r="K288" i="4"/>
  <c r="B336" i="5" s="1"/>
  <c r="L288" i="4"/>
  <c r="C336" i="5" s="1"/>
  <c r="M288" i="4"/>
  <c r="D336" i="5" s="1"/>
  <c r="J336" i="5" s="1"/>
  <c r="N288" i="4"/>
  <c r="E336" i="5" s="1"/>
  <c r="K336" i="5" s="1"/>
  <c r="K19" i="4"/>
  <c r="B27" i="5" s="1"/>
  <c r="L19" i="4"/>
  <c r="C27" i="5" s="1"/>
  <c r="M19" i="4"/>
  <c r="D27" i="5" s="1"/>
  <c r="N19" i="4"/>
  <c r="E27" i="5" s="1"/>
  <c r="K20" i="4"/>
  <c r="B28" i="5" s="1"/>
  <c r="L20" i="4"/>
  <c r="C28" i="5" s="1"/>
  <c r="M20" i="4"/>
  <c r="D28" i="5" s="1"/>
  <c r="N20" i="4"/>
  <c r="E28" i="5" s="1"/>
  <c r="K21" i="4"/>
  <c r="B29" i="5" s="1"/>
  <c r="L21" i="4"/>
  <c r="C29" i="5" s="1"/>
  <c r="M21" i="4"/>
  <c r="D29" i="5" s="1"/>
  <c r="N21" i="4"/>
  <c r="E29" i="5" s="1"/>
  <c r="K68" i="4"/>
  <c r="B81" i="5" s="1"/>
  <c r="L68" i="4"/>
  <c r="C81" i="5" s="1"/>
  <c r="M68" i="4"/>
  <c r="D81" i="5" s="1"/>
  <c r="N68" i="4"/>
  <c r="E81" i="5" s="1"/>
  <c r="K22" i="4"/>
  <c r="L22" i="4"/>
  <c r="M22" i="4"/>
  <c r="N22" i="4"/>
  <c r="K23" i="4"/>
  <c r="B33" i="5" s="1"/>
  <c r="L23" i="4"/>
  <c r="C33" i="5" s="1"/>
  <c r="M23" i="4"/>
  <c r="D33" i="5" s="1"/>
  <c r="N23" i="4"/>
  <c r="E33" i="5" s="1"/>
  <c r="K24" i="4"/>
  <c r="B34" i="5" s="1"/>
  <c r="L24" i="4"/>
  <c r="C34" i="5" s="1"/>
  <c r="M24" i="4"/>
  <c r="D34" i="5" s="1"/>
  <c r="N24" i="4"/>
  <c r="E34" i="5" s="1"/>
  <c r="K25" i="4"/>
  <c r="B35" i="5" s="1"/>
  <c r="L25" i="4"/>
  <c r="C35" i="5" s="1"/>
  <c r="M25" i="4"/>
  <c r="D35" i="5" s="1"/>
  <c r="N25" i="4"/>
  <c r="E35" i="5" s="1"/>
  <c r="K26" i="4"/>
  <c r="B36" i="5" s="1"/>
  <c r="L26" i="4"/>
  <c r="C36" i="5" s="1"/>
  <c r="M26" i="4"/>
  <c r="D36" i="5" s="1"/>
  <c r="N26" i="4"/>
  <c r="E36" i="5" s="1"/>
  <c r="K27" i="4"/>
  <c r="B37" i="5" s="1"/>
  <c r="L27" i="4"/>
  <c r="C37" i="5" s="1"/>
  <c r="M27" i="4"/>
  <c r="D37" i="5" s="1"/>
  <c r="N27" i="4"/>
  <c r="E37" i="5" s="1"/>
  <c r="K28" i="4"/>
  <c r="B38" i="5" s="1"/>
  <c r="L28" i="4"/>
  <c r="C38" i="5" s="1"/>
  <c r="M28" i="4"/>
  <c r="D38" i="5" s="1"/>
  <c r="N28" i="4"/>
  <c r="E38" i="5" s="1"/>
  <c r="K29" i="4"/>
  <c r="B39" i="5" s="1"/>
  <c r="L29" i="4"/>
  <c r="C39" i="5" s="1"/>
  <c r="M29" i="4"/>
  <c r="D39" i="5" s="1"/>
  <c r="N29" i="4"/>
  <c r="E39" i="5" s="1"/>
  <c r="K31" i="4"/>
  <c r="B41" i="5" s="1"/>
  <c r="L31" i="4"/>
  <c r="C41" i="5" s="1"/>
  <c r="M31" i="4"/>
  <c r="D41" i="5" s="1"/>
  <c r="N31" i="4"/>
  <c r="E41" i="5" s="1"/>
  <c r="K32" i="4"/>
  <c r="B42" i="5" s="1"/>
  <c r="L32" i="4"/>
  <c r="C42" i="5" s="1"/>
  <c r="M32" i="4"/>
  <c r="D42" i="5" s="1"/>
  <c r="N32" i="4"/>
  <c r="E42" i="5" s="1"/>
  <c r="K33" i="4"/>
  <c r="B43" i="5" s="1"/>
  <c r="L33" i="4"/>
  <c r="C43" i="5" s="1"/>
  <c r="M33" i="4"/>
  <c r="D43" i="5" s="1"/>
  <c r="N33" i="4"/>
  <c r="E43" i="5" s="1"/>
  <c r="K34" i="4"/>
  <c r="B44" i="5" s="1"/>
  <c r="L34" i="4"/>
  <c r="C44" i="5" s="1"/>
  <c r="M34" i="4"/>
  <c r="D44" i="5" s="1"/>
  <c r="N34" i="4"/>
  <c r="E44" i="5" s="1"/>
  <c r="K35" i="4"/>
  <c r="B45" i="5" s="1"/>
  <c r="L35" i="4"/>
  <c r="C45" i="5" s="1"/>
  <c r="M35" i="4"/>
  <c r="D45" i="5" s="1"/>
  <c r="N35" i="4"/>
  <c r="E45" i="5" s="1"/>
  <c r="K36" i="4"/>
  <c r="B46" i="5" s="1"/>
  <c r="L36" i="4"/>
  <c r="C46" i="5" s="1"/>
  <c r="M36" i="4"/>
  <c r="D46" i="5" s="1"/>
  <c r="N36" i="4"/>
  <c r="E46" i="5" s="1"/>
  <c r="K37" i="4"/>
  <c r="B47" i="5" s="1"/>
  <c r="L37" i="4"/>
  <c r="C47" i="5" s="1"/>
  <c r="M37" i="4"/>
  <c r="D47" i="5" s="1"/>
  <c r="N37" i="4"/>
  <c r="E47" i="5" s="1"/>
  <c r="K38" i="4"/>
  <c r="B48" i="5" s="1"/>
  <c r="L38" i="4"/>
  <c r="C48" i="5" s="1"/>
  <c r="M38" i="4"/>
  <c r="D48" i="5" s="1"/>
  <c r="N38" i="4"/>
  <c r="E48" i="5" s="1"/>
  <c r="K39" i="4"/>
  <c r="B49" i="5" s="1"/>
  <c r="L39" i="4"/>
  <c r="C49" i="5" s="1"/>
  <c r="M39" i="4"/>
  <c r="D49" i="5" s="1"/>
  <c r="N39" i="4"/>
  <c r="E49" i="5" s="1"/>
  <c r="K40" i="4"/>
  <c r="B50" i="5" s="1"/>
  <c r="L40" i="4"/>
  <c r="C50" i="5" s="1"/>
  <c r="M40" i="4"/>
  <c r="D50" i="5" s="1"/>
  <c r="N40" i="4"/>
  <c r="E50" i="5" s="1"/>
  <c r="K41" i="4"/>
  <c r="B51" i="5" s="1"/>
  <c r="L41" i="4"/>
  <c r="C51" i="5" s="1"/>
  <c r="M41" i="4"/>
  <c r="D51" i="5" s="1"/>
  <c r="N41" i="4"/>
  <c r="E51" i="5" s="1"/>
  <c r="K42" i="4"/>
  <c r="B52" i="5" s="1"/>
  <c r="L42" i="4"/>
  <c r="C52" i="5" s="1"/>
  <c r="M42" i="4"/>
  <c r="D52" i="5" s="1"/>
  <c r="N42" i="4"/>
  <c r="E52" i="5" s="1"/>
  <c r="K254" i="4"/>
  <c r="B298" i="5" s="1"/>
  <c r="L254" i="4"/>
  <c r="C298" i="5" s="1"/>
  <c r="M254" i="4"/>
  <c r="D298" i="5" s="1"/>
  <c r="J298" i="5" s="1"/>
  <c r="N254" i="4"/>
  <c r="E298" i="5" s="1"/>
  <c r="K298" i="5" s="1"/>
  <c r="K43" i="4"/>
  <c r="B54" i="5" s="1"/>
  <c r="L43" i="4"/>
  <c r="C54" i="5" s="1"/>
  <c r="M43" i="4"/>
  <c r="D54" i="5" s="1"/>
  <c r="N43" i="4"/>
  <c r="E54" i="5" s="1"/>
  <c r="K44" i="4"/>
  <c r="B55" i="5" s="1"/>
  <c r="L44" i="4"/>
  <c r="C55" i="5" s="1"/>
  <c r="M44" i="4"/>
  <c r="D55" i="5" s="1"/>
  <c r="N44" i="4"/>
  <c r="E55" i="5" s="1"/>
  <c r="K45" i="4"/>
  <c r="B56" i="5" s="1"/>
  <c r="L45" i="4"/>
  <c r="C56" i="5" s="1"/>
  <c r="M45" i="4"/>
  <c r="D56" i="5" s="1"/>
  <c r="N45" i="4"/>
  <c r="E56" i="5" s="1"/>
  <c r="K46" i="4"/>
  <c r="B57" i="5" s="1"/>
  <c r="L46" i="4"/>
  <c r="C57" i="5" s="1"/>
  <c r="M46" i="4"/>
  <c r="D57" i="5" s="1"/>
  <c r="N46" i="4"/>
  <c r="E57" i="5" s="1"/>
  <c r="K47" i="4"/>
  <c r="B58" i="5" s="1"/>
  <c r="L47" i="4"/>
  <c r="C58" i="5" s="1"/>
  <c r="M47" i="4"/>
  <c r="D58" i="5" s="1"/>
  <c r="N47" i="4"/>
  <c r="E58" i="5" s="1"/>
  <c r="K48" i="4"/>
  <c r="B59" i="5" s="1"/>
  <c r="L48" i="4"/>
  <c r="C59" i="5" s="1"/>
  <c r="M48" i="4"/>
  <c r="D59" i="5" s="1"/>
  <c r="N48" i="4"/>
  <c r="E59" i="5" s="1"/>
  <c r="K49" i="4"/>
  <c r="B60" i="5" s="1"/>
  <c r="L49" i="4"/>
  <c r="C60" i="5" s="1"/>
  <c r="M49" i="4"/>
  <c r="D60" i="5" s="1"/>
  <c r="N49" i="4"/>
  <c r="E60" i="5" s="1"/>
  <c r="K50" i="4"/>
  <c r="B61" i="5" s="1"/>
  <c r="L50" i="4"/>
  <c r="C61" i="5" s="1"/>
  <c r="M50" i="4"/>
  <c r="D61" i="5" s="1"/>
  <c r="N50" i="4"/>
  <c r="E61" i="5" s="1"/>
  <c r="K51" i="4"/>
  <c r="B62" i="5" s="1"/>
  <c r="L51" i="4"/>
  <c r="C62" i="5" s="1"/>
  <c r="M51" i="4"/>
  <c r="D62" i="5" s="1"/>
  <c r="N51" i="4"/>
  <c r="E62" i="5" s="1"/>
  <c r="K52" i="4"/>
  <c r="B63" i="5" s="1"/>
  <c r="L52" i="4"/>
  <c r="C63" i="5" s="1"/>
  <c r="M52" i="4"/>
  <c r="D63" i="5" s="1"/>
  <c r="N52" i="4"/>
  <c r="E63" i="5" s="1"/>
  <c r="K53" i="4"/>
  <c r="B64" i="5" s="1"/>
  <c r="L53" i="4"/>
  <c r="C64" i="5" s="1"/>
  <c r="M53" i="4"/>
  <c r="D64" i="5" s="1"/>
  <c r="N53" i="4"/>
  <c r="E64" i="5" s="1"/>
  <c r="K54" i="4"/>
  <c r="B65" i="5" s="1"/>
  <c r="L54" i="4"/>
  <c r="C65" i="5" s="1"/>
  <c r="M54" i="4"/>
  <c r="D65" i="5" s="1"/>
  <c r="N54" i="4"/>
  <c r="E65" i="5" s="1"/>
  <c r="K55" i="4"/>
  <c r="B66" i="5" s="1"/>
  <c r="L55" i="4"/>
  <c r="C66" i="5" s="1"/>
  <c r="M55" i="4"/>
  <c r="D66" i="5" s="1"/>
  <c r="N55" i="4"/>
  <c r="E66" i="5" s="1"/>
  <c r="K56" i="4"/>
  <c r="B67" i="5" s="1"/>
  <c r="L56" i="4"/>
  <c r="C67" i="5" s="1"/>
  <c r="M56" i="4"/>
  <c r="D67" i="5" s="1"/>
  <c r="N56" i="4"/>
  <c r="E67" i="5" s="1"/>
  <c r="K57" i="4"/>
  <c r="B68" i="5" s="1"/>
  <c r="L57" i="4"/>
  <c r="C68" i="5" s="1"/>
  <c r="M57" i="4"/>
  <c r="D68" i="5" s="1"/>
  <c r="N57" i="4"/>
  <c r="E68" i="5" s="1"/>
  <c r="K58" i="4"/>
  <c r="B69" i="5" s="1"/>
  <c r="L58" i="4"/>
  <c r="C69" i="5" s="1"/>
  <c r="M58" i="4"/>
  <c r="D69" i="5" s="1"/>
  <c r="N58" i="4"/>
  <c r="E69" i="5" s="1"/>
  <c r="K59" i="4"/>
  <c r="B70" i="5" s="1"/>
  <c r="L59" i="4"/>
  <c r="C70" i="5" s="1"/>
  <c r="M59" i="4"/>
  <c r="D70" i="5" s="1"/>
  <c r="N59" i="4"/>
  <c r="E70" i="5" s="1"/>
  <c r="K60" i="4"/>
  <c r="B71" i="5" s="1"/>
  <c r="L60" i="4"/>
  <c r="C71" i="5" s="1"/>
  <c r="M60" i="4"/>
  <c r="D71" i="5" s="1"/>
  <c r="N60" i="4"/>
  <c r="E71" i="5" s="1"/>
  <c r="K61" i="4"/>
  <c r="B72" i="5" s="1"/>
  <c r="L61" i="4"/>
  <c r="C72" i="5" s="1"/>
  <c r="M61" i="4"/>
  <c r="D72" i="5" s="1"/>
  <c r="N61" i="4"/>
  <c r="E72" i="5" s="1"/>
  <c r="K62" i="4"/>
  <c r="B73" i="5" s="1"/>
  <c r="L62" i="4"/>
  <c r="C73" i="5" s="1"/>
  <c r="M62" i="4"/>
  <c r="D73" i="5" s="1"/>
  <c r="N62" i="4"/>
  <c r="E73" i="5" s="1"/>
  <c r="K63" i="4"/>
  <c r="B74" i="5" s="1"/>
  <c r="L63" i="4"/>
  <c r="C74" i="5" s="1"/>
  <c r="M63" i="4"/>
  <c r="D74" i="5" s="1"/>
  <c r="N63" i="4"/>
  <c r="E74" i="5" s="1"/>
  <c r="K64" i="4"/>
  <c r="B75" i="5" s="1"/>
  <c r="L64" i="4"/>
  <c r="C75" i="5" s="1"/>
  <c r="M64" i="4"/>
  <c r="D75" i="5" s="1"/>
  <c r="N64" i="4"/>
  <c r="E75" i="5" s="1"/>
  <c r="K65" i="4"/>
  <c r="B76" i="5" s="1"/>
  <c r="L65" i="4"/>
  <c r="C76" i="5" s="1"/>
  <c r="M65" i="4"/>
  <c r="D76" i="5" s="1"/>
  <c r="N65" i="4"/>
  <c r="E76" i="5" s="1"/>
  <c r="K66" i="4"/>
  <c r="B77" i="5" s="1"/>
  <c r="L66" i="4"/>
  <c r="C77" i="5" s="1"/>
  <c r="M66" i="4"/>
  <c r="D77" i="5" s="1"/>
  <c r="N66" i="4"/>
  <c r="E77" i="5" s="1"/>
  <c r="K233" i="4"/>
  <c r="B271" i="5" s="1"/>
  <c r="L233" i="4"/>
  <c r="C271" i="5" s="1"/>
  <c r="M233" i="4"/>
  <c r="D271" i="5" s="1"/>
  <c r="N233" i="4"/>
  <c r="E271" i="5" s="1"/>
  <c r="K264" i="4"/>
  <c r="B309" i="5" s="1"/>
  <c r="L264" i="4"/>
  <c r="C309" i="5" s="1"/>
  <c r="M264" i="4"/>
  <c r="D309" i="5" s="1"/>
  <c r="J309" i="5" s="1"/>
  <c r="N264" i="4"/>
  <c r="E309" i="5" s="1"/>
  <c r="K309" i="5" s="1"/>
  <c r="K67" i="4"/>
  <c r="B80" i="5" s="1"/>
  <c r="L67" i="4"/>
  <c r="C80" i="5" s="1"/>
  <c r="M67" i="4"/>
  <c r="D80" i="5" s="1"/>
  <c r="N67" i="4"/>
  <c r="E80" i="5" s="1"/>
  <c r="K132" i="4"/>
  <c r="B155" i="5" s="1"/>
  <c r="L132" i="4"/>
  <c r="C155" i="5" s="1"/>
  <c r="M132" i="4"/>
  <c r="D155" i="5" s="1"/>
  <c r="N132" i="4"/>
  <c r="E155" i="5" s="1"/>
  <c r="K176" i="4"/>
  <c r="B203" i="5" s="1"/>
  <c r="L176" i="4"/>
  <c r="C203" i="5" s="1"/>
  <c r="M176" i="4"/>
  <c r="D203" i="5" s="1"/>
  <c r="N176" i="4"/>
  <c r="E203" i="5" s="1"/>
  <c r="K221" i="4"/>
  <c r="B257" i="5" s="1"/>
  <c r="L221" i="4"/>
  <c r="C257" i="5" s="1"/>
  <c r="M221" i="4"/>
  <c r="D257" i="5" s="1"/>
  <c r="N221" i="4"/>
  <c r="E257" i="5" s="1"/>
  <c r="K69" i="4"/>
  <c r="B85" i="5" s="1"/>
  <c r="L69" i="4"/>
  <c r="C85" i="5" s="1"/>
  <c r="M69" i="4"/>
  <c r="D85" i="5" s="1"/>
  <c r="N69" i="4"/>
  <c r="E85" i="5" s="1"/>
  <c r="K70" i="4"/>
  <c r="B86" i="5" s="1"/>
  <c r="L70" i="4"/>
  <c r="C86" i="5" s="1"/>
  <c r="M70" i="4"/>
  <c r="D86" i="5" s="1"/>
  <c r="N70" i="4"/>
  <c r="E86" i="5" s="1"/>
  <c r="K71" i="4"/>
  <c r="B87" i="5" s="1"/>
  <c r="L71" i="4"/>
  <c r="C87" i="5" s="1"/>
  <c r="M71" i="4"/>
  <c r="D87" i="5" s="1"/>
  <c r="N71" i="4"/>
  <c r="E87" i="5" s="1"/>
  <c r="K72" i="4"/>
  <c r="B88" i="5" s="1"/>
  <c r="L72" i="4"/>
  <c r="C88" i="5" s="1"/>
  <c r="M72" i="4"/>
  <c r="D88" i="5" s="1"/>
  <c r="N72" i="4"/>
  <c r="E88" i="5" s="1"/>
  <c r="K73" i="4"/>
  <c r="B89" i="5" s="1"/>
  <c r="L73" i="4"/>
  <c r="C89" i="5" s="1"/>
  <c r="M73" i="4"/>
  <c r="D89" i="5" s="1"/>
  <c r="N73" i="4"/>
  <c r="E89" i="5" s="1"/>
  <c r="K74" i="4"/>
  <c r="B90" i="5" s="1"/>
  <c r="L74" i="4"/>
  <c r="C90" i="5" s="1"/>
  <c r="M74" i="4"/>
  <c r="D90" i="5" s="1"/>
  <c r="N74" i="4"/>
  <c r="E90" i="5" s="1"/>
  <c r="K75" i="4"/>
  <c r="B91" i="5" s="1"/>
  <c r="L75" i="4"/>
  <c r="C91" i="5" s="1"/>
  <c r="M75" i="4"/>
  <c r="D91" i="5" s="1"/>
  <c r="N75" i="4"/>
  <c r="E91" i="5" s="1"/>
  <c r="K76" i="4"/>
  <c r="B92" i="5" s="1"/>
  <c r="L76" i="4"/>
  <c r="C92" i="5" s="1"/>
  <c r="M76" i="4"/>
  <c r="D92" i="5" s="1"/>
  <c r="N76" i="4"/>
  <c r="E92" i="5" s="1"/>
  <c r="K77" i="4"/>
  <c r="B93" i="5" s="1"/>
  <c r="L77" i="4"/>
  <c r="C93" i="5" s="1"/>
  <c r="M77" i="4"/>
  <c r="D93" i="5" s="1"/>
  <c r="N77" i="4"/>
  <c r="E93" i="5" s="1"/>
  <c r="K78" i="4"/>
  <c r="B94" i="5" s="1"/>
  <c r="L78" i="4"/>
  <c r="C94" i="5" s="1"/>
  <c r="M78" i="4"/>
  <c r="D94" i="5" s="1"/>
  <c r="N78" i="4"/>
  <c r="E94" i="5" s="1"/>
  <c r="K79" i="4"/>
  <c r="B95" i="5" s="1"/>
  <c r="L79" i="4"/>
  <c r="C95" i="5" s="1"/>
  <c r="M79" i="4"/>
  <c r="D95" i="5" s="1"/>
  <c r="N79" i="4"/>
  <c r="E95" i="5" s="1"/>
  <c r="K80" i="4"/>
  <c r="B97" i="5" s="1"/>
  <c r="L80" i="4"/>
  <c r="C97" i="5" s="1"/>
  <c r="M80" i="4"/>
  <c r="D97" i="5" s="1"/>
  <c r="N80" i="4"/>
  <c r="E97" i="5" s="1"/>
  <c r="K81" i="4"/>
  <c r="B98" i="5" s="1"/>
  <c r="L81" i="4"/>
  <c r="C98" i="5" s="1"/>
  <c r="M81" i="4"/>
  <c r="D98" i="5" s="1"/>
  <c r="N81" i="4"/>
  <c r="E98" i="5" s="1"/>
  <c r="K82" i="4"/>
  <c r="B99" i="5" s="1"/>
  <c r="L82" i="4"/>
  <c r="C99" i="5" s="1"/>
  <c r="M82" i="4"/>
  <c r="D99" i="5" s="1"/>
  <c r="N82" i="4"/>
  <c r="E99" i="5" s="1"/>
  <c r="K83" i="4"/>
  <c r="B100" i="5" s="1"/>
  <c r="L83" i="4"/>
  <c r="C100" i="5" s="1"/>
  <c r="M83" i="4"/>
  <c r="D100" i="5" s="1"/>
  <c r="N83" i="4"/>
  <c r="E100" i="5" s="1"/>
  <c r="K85" i="4"/>
  <c r="B102" i="5" s="1"/>
  <c r="L85" i="4"/>
  <c r="C102" i="5" s="1"/>
  <c r="M85" i="4"/>
  <c r="D102" i="5" s="1"/>
  <c r="N85" i="4"/>
  <c r="E102" i="5" s="1"/>
  <c r="K86" i="4"/>
  <c r="B103" i="5" s="1"/>
  <c r="L86" i="4"/>
  <c r="C103" i="5" s="1"/>
  <c r="M86" i="4"/>
  <c r="D103" i="5" s="1"/>
  <c r="N86" i="4"/>
  <c r="E103" i="5" s="1"/>
  <c r="K87" i="4"/>
  <c r="B104" i="5" s="1"/>
  <c r="L87" i="4"/>
  <c r="C104" i="5" s="1"/>
  <c r="M87" i="4"/>
  <c r="D104" i="5" s="1"/>
  <c r="N87" i="4"/>
  <c r="E104" i="5" s="1"/>
  <c r="K88" i="4"/>
  <c r="B105" i="5" s="1"/>
  <c r="L88" i="4"/>
  <c r="C105" i="5" s="1"/>
  <c r="M88" i="4"/>
  <c r="D105" i="5" s="1"/>
  <c r="N88" i="4"/>
  <c r="E105" i="5" s="1"/>
  <c r="K89" i="4"/>
  <c r="B106" i="5" s="1"/>
  <c r="L89" i="4"/>
  <c r="C106" i="5" s="1"/>
  <c r="M89" i="4"/>
  <c r="D106" i="5" s="1"/>
  <c r="N89" i="4"/>
  <c r="E106" i="5" s="1"/>
  <c r="K90" i="4"/>
  <c r="B107" i="5" s="1"/>
  <c r="L90" i="4"/>
  <c r="C107" i="5" s="1"/>
  <c r="M90" i="4"/>
  <c r="D107" i="5" s="1"/>
  <c r="N90" i="4"/>
  <c r="E107" i="5" s="1"/>
  <c r="K91" i="4"/>
  <c r="B109" i="5" s="1"/>
  <c r="L91" i="4"/>
  <c r="C109" i="5" s="1"/>
  <c r="M91" i="4"/>
  <c r="D109" i="5" s="1"/>
  <c r="N91" i="4"/>
  <c r="E109" i="5" s="1"/>
  <c r="K92" i="4"/>
  <c r="B110" i="5" s="1"/>
  <c r="L92" i="4"/>
  <c r="C110" i="5" s="1"/>
  <c r="M92" i="4"/>
  <c r="D110" i="5" s="1"/>
  <c r="N92" i="4"/>
  <c r="E110" i="5" s="1"/>
  <c r="K93" i="4"/>
  <c r="B111" i="5" s="1"/>
  <c r="L93" i="4"/>
  <c r="C111" i="5" s="1"/>
  <c r="M93" i="4"/>
  <c r="D111" i="5" s="1"/>
  <c r="N93" i="4"/>
  <c r="E111" i="5" s="1"/>
  <c r="K94" i="4"/>
  <c r="B112" i="5" s="1"/>
  <c r="L94" i="4"/>
  <c r="C112" i="5" s="1"/>
  <c r="M94" i="4"/>
  <c r="D112" i="5" s="1"/>
  <c r="N94" i="4"/>
  <c r="E112" i="5" s="1"/>
  <c r="K95" i="4"/>
  <c r="B113" i="5" s="1"/>
  <c r="L95" i="4"/>
  <c r="C113" i="5" s="1"/>
  <c r="M95" i="4"/>
  <c r="D113" i="5" s="1"/>
  <c r="N95" i="4"/>
  <c r="E113" i="5" s="1"/>
  <c r="K96" i="4"/>
  <c r="B114" i="5" s="1"/>
  <c r="L96" i="4"/>
  <c r="C114" i="5" s="1"/>
  <c r="M96" i="4"/>
  <c r="D114" i="5" s="1"/>
  <c r="N96" i="4"/>
  <c r="E114" i="5" s="1"/>
  <c r="K97" i="4"/>
  <c r="B115" i="5" s="1"/>
  <c r="L97" i="4"/>
  <c r="C115" i="5" s="1"/>
  <c r="M97" i="4"/>
  <c r="D115" i="5" s="1"/>
  <c r="N97" i="4"/>
  <c r="E115" i="5" s="1"/>
  <c r="K98" i="4"/>
  <c r="B116" i="5" s="1"/>
  <c r="L98" i="4"/>
  <c r="C116" i="5" s="1"/>
  <c r="M98" i="4"/>
  <c r="D116" i="5" s="1"/>
  <c r="N98" i="4"/>
  <c r="E116" i="5" s="1"/>
  <c r="K99" i="4"/>
  <c r="B117" i="5" s="1"/>
  <c r="L99" i="4"/>
  <c r="C117" i="5" s="1"/>
  <c r="M99" i="4"/>
  <c r="D117" i="5" s="1"/>
  <c r="N99" i="4"/>
  <c r="E117" i="5" s="1"/>
  <c r="K100" i="4"/>
  <c r="B118" i="5" s="1"/>
  <c r="L100" i="4"/>
  <c r="C118" i="5" s="1"/>
  <c r="M100" i="4"/>
  <c r="D118" i="5" s="1"/>
  <c r="N100" i="4"/>
  <c r="E118" i="5" s="1"/>
  <c r="K101" i="4"/>
  <c r="B119" i="5" s="1"/>
  <c r="L101" i="4"/>
  <c r="C119" i="5" s="1"/>
  <c r="M101" i="4"/>
  <c r="D119" i="5" s="1"/>
  <c r="N101" i="4"/>
  <c r="E119" i="5" s="1"/>
  <c r="K102" i="4"/>
  <c r="B120" i="5" s="1"/>
  <c r="L102" i="4"/>
  <c r="C120" i="5" s="1"/>
  <c r="M102" i="4"/>
  <c r="D120" i="5" s="1"/>
  <c r="N102" i="4"/>
  <c r="E120" i="5" s="1"/>
  <c r="K103" i="4"/>
  <c r="B121" i="5" s="1"/>
  <c r="L103" i="4"/>
  <c r="C121" i="5" s="1"/>
  <c r="M103" i="4"/>
  <c r="D121" i="5" s="1"/>
  <c r="N103" i="4"/>
  <c r="E121" i="5" s="1"/>
  <c r="K104" i="4"/>
  <c r="B122" i="5" s="1"/>
  <c r="L104" i="4"/>
  <c r="C122" i="5" s="1"/>
  <c r="M104" i="4"/>
  <c r="D122" i="5" s="1"/>
  <c r="N104" i="4"/>
  <c r="E122" i="5" s="1"/>
  <c r="K227" i="4"/>
  <c r="B264" i="5" s="1"/>
  <c r="L227" i="4"/>
  <c r="C264" i="5" s="1"/>
  <c r="M227" i="4"/>
  <c r="D264" i="5" s="1"/>
  <c r="N227" i="4"/>
  <c r="E264" i="5" s="1"/>
  <c r="K277" i="4"/>
  <c r="B324" i="5" s="1"/>
  <c r="L277" i="4"/>
  <c r="C324" i="5" s="1"/>
  <c r="M277" i="4"/>
  <c r="D324" i="5" s="1"/>
  <c r="J324" i="5" s="1"/>
  <c r="N277" i="4"/>
  <c r="E324" i="5" s="1"/>
  <c r="K324" i="5" s="1"/>
  <c r="K105" i="4"/>
  <c r="B125" i="5" s="1"/>
  <c r="L105" i="4"/>
  <c r="C125" i="5" s="1"/>
  <c r="M105" i="4"/>
  <c r="D125" i="5" s="1"/>
  <c r="N105" i="4"/>
  <c r="E125" i="5" s="1"/>
  <c r="K106" i="4"/>
  <c r="B126" i="5" s="1"/>
  <c r="L106" i="4"/>
  <c r="C126" i="5" s="1"/>
  <c r="M106" i="4"/>
  <c r="D126" i="5" s="1"/>
  <c r="N106" i="4"/>
  <c r="E126" i="5" s="1"/>
  <c r="K107" i="4"/>
  <c r="B127" i="5" s="1"/>
  <c r="L107" i="4"/>
  <c r="C127" i="5" s="1"/>
  <c r="M107" i="4"/>
  <c r="D127" i="5" s="1"/>
  <c r="N107" i="4"/>
  <c r="E127" i="5" s="1"/>
  <c r="K108" i="4"/>
  <c r="B128" i="5" s="1"/>
  <c r="L108" i="4"/>
  <c r="C128" i="5" s="1"/>
  <c r="M108" i="4"/>
  <c r="D128" i="5" s="1"/>
  <c r="N108" i="4"/>
  <c r="E128" i="5" s="1"/>
  <c r="K109" i="4"/>
  <c r="B129" i="5" s="1"/>
  <c r="L109" i="4"/>
  <c r="C129" i="5" s="1"/>
  <c r="M109" i="4"/>
  <c r="D129" i="5" s="1"/>
  <c r="N109" i="4"/>
  <c r="E129" i="5" s="1"/>
  <c r="K110" i="4"/>
  <c r="B130" i="5" s="1"/>
  <c r="L110" i="4"/>
  <c r="C130" i="5" s="1"/>
  <c r="M110" i="4"/>
  <c r="D130" i="5" s="1"/>
  <c r="N110" i="4"/>
  <c r="E130" i="5" s="1"/>
  <c r="K111" i="4"/>
  <c r="B131" i="5" s="1"/>
  <c r="L111" i="4"/>
  <c r="C131" i="5" s="1"/>
  <c r="M111" i="4"/>
  <c r="D131" i="5" s="1"/>
  <c r="N111" i="4"/>
  <c r="E131" i="5" s="1"/>
  <c r="K112" i="4"/>
  <c r="B132" i="5" s="1"/>
  <c r="L112" i="4"/>
  <c r="C132" i="5" s="1"/>
  <c r="M112" i="4"/>
  <c r="D132" i="5" s="1"/>
  <c r="N112" i="4"/>
  <c r="E132" i="5" s="1"/>
  <c r="K113" i="4"/>
  <c r="B133" i="5" s="1"/>
  <c r="L113" i="4"/>
  <c r="C133" i="5" s="1"/>
  <c r="M113" i="4"/>
  <c r="D133" i="5" s="1"/>
  <c r="N113" i="4"/>
  <c r="E133" i="5" s="1"/>
  <c r="K114" i="4"/>
  <c r="B134" i="5" s="1"/>
  <c r="L114" i="4"/>
  <c r="C134" i="5" s="1"/>
  <c r="M114" i="4"/>
  <c r="D134" i="5" s="1"/>
  <c r="N114" i="4"/>
  <c r="E134" i="5" s="1"/>
  <c r="K115" i="4"/>
  <c r="B135" i="5" s="1"/>
  <c r="L115" i="4"/>
  <c r="C135" i="5" s="1"/>
  <c r="M115" i="4"/>
  <c r="D135" i="5" s="1"/>
  <c r="N115" i="4"/>
  <c r="E135" i="5" s="1"/>
  <c r="K116" i="4"/>
  <c r="B136" i="5" s="1"/>
  <c r="L116" i="4"/>
  <c r="C136" i="5" s="1"/>
  <c r="M116" i="4"/>
  <c r="D136" i="5" s="1"/>
  <c r="N116" i="4"/>
  <c r="E136" i="5" s="1"/>
  <c r="K222" i="4"/>
  <c r="B258" i="5" s="1"/>
  <c r="L222" i="4"/>
  <c r="C258" i="5" s="1"/>
  <c r="M222" i="4"/>
  <c r="D258" i="5" s="1"/>
  <c r="N222" i="4"/>
  <c r="E258" i="5" s="1"/>
  <c r="K118" i="4"/>
  <c r="B140" i="5" s="1"/>
  <c r="L118" i="4"/>
  <c r="C140" i="5" s="1"/>
  <c r="M118" i="4"/>
  <c r="D140" i="5" s="1"/>
  <c r="N118" i="4"/>
  <c r="E140" i="5" s="1"/>
  <c r="K119" i="4"/>
  <c r="B141" i="5" s="1"/>
  <c r="L119" i="4"/>
  <c r="C141" i="5" s="1"/>
  <c r="M119" i="4"/>
  <c r="D141" i="5" s="1"/>
  <c r="N119" i="4"/>
  <c r="E141" i="5" s="1"/>
  <c r="K120" i="4"/>
  <c r="B142" i="5" s="1"/>
  <c r="L120" i="4"/>
  <c r="C142" i="5" s="1"/>
  <c r="M120" i="4"/>
  <c r="D142" i="5" s="1"/>
  <c r="N120" i="4"/>
  <c r="E142" i="5" s="1"/>
  <c r="K121" i="4"/>
  <c r="B143" i="5" s="1"/>
  <c r="L121" i="4"/>
  <c r="C143" i="5" s="1"/>
  <c r="M121" i="4"/>
  <c r="D143" i="5" s="1"/>
  <c r="N121" i="4"/>
  <c r="E143" i="5" s="1"/>
  <c r="K122" i="4"/>
  <c r="B144" i="5" s="1"/>
  <c r="L122" i="4"/>
  <c r="C144" i="5" s="1"/>
  <c r="M122" i="4"/>
  <c r="D144" i="5" s="1"/>
  <c r="N122" i="4"/>
  <c r="E144" i="5" s="1"/>
  <c r="K124" i="4"/>
  <c r="B146" i="5" s="1"/>
  <c r="L124" i="4"/>
  <c r="C146" i="5" s="1"/>
  <c r="M124" i="4"/>
  <c r="D146" i="5" s="1"/>
  <c r="N124" i="4"/>
  <c r="E146" i="5" s="1"/>
  <c r="K125" i="4"/>
  <c r="B147" i="5" s="1"/>
  <c r="L125" i="4"/>
  <c r="C147" i="5" s="1"/>
  <c r="M125" i="4"/>
  <c r="D147" i="5" s="1"/>
  <c r="N125" i="4"/>
  <c r="E147" i="5" s="1"/>
  <c r="K126" i="4"/>
  <c r="B148" i="5" s="1"/>
  <c r="L126" i="4"/>
  <c r="C148" i="5" s="1"/>
  <c r="M126" i="4"/>
  <c r="D148" i="5" s="1"/>
  <c r="N126" i="4"/>
  <c r="E148" i="5" s="1"/>
  <c r="K127" i="4"/>
  <c r="B149" i="5" s="1"/>
  <c r="L127" i="4"/>
  <c r="C149" i="5" s="1"/>
  <c r="M127" i="4"/>
  <c r="D149" i="5" s="1"/>
  <c r="N127" i="4"/>
  <c r="E149" i="5" s="1"/>
  <c r="K128" i="4"/>
  <c r="B150" i="5" s="1"/>
  <c r="L128" i="4"/>
  <c r="C150" i="5" s="1"/>
  <c r="M128" i="4"/>
  <c r="D150" i="5" s="1"/>
  <c r="N128" i="4"/>
  <c r="E150" i="5" s="1"/>
  <c r="K129" i="4"/>
  <c r="B151" i="5" s="1"/>
  <c r="L129" i="4"/>
  <c r="C151" i="5" s="1"/>
  <c r="M129" i="4"/>
  <c r="D151" i="5" s="1"/>
  <c r="N129" i="4"/>
  <c r="E151" i="5" s="1"/>
  <c r="K130" i="4"/>
  <c r="B153" i="5" s="1"/>
  <c r="L130" i="4"/>
  <c r="C153" i="5" s="1"/>
  <c r="M130" i="4"/>
  <c r="D153" i="5" s="1"/>
  <c r="N130" i="4"/>
  <c r="E153" i="5" s="1"/>
  <c r="K131" i="4"/>
  <c r="B154" i="5" s="1"/>
  <c r="L131" i="4"/>
  <c r="C154" i="5" s="1"/>
  <c r="M131" i="4"/>
  <c r="D154" i="5" s="1"/>
  <c r="N131" i="4"/>
  <c r="E154" i="5" s="1"/>
  <c r="K133" i="4"/>
  <c r="B156" i="5" s="1"/>
  <c r="L133" i="4"/>
  <c r="C156" i="5" s="1"/>
  <c r="M133" i="4"/>
  <c r="D156" i="5" s="1"/>
  <c r="N133" i="4"/>
  <c r="E156" i="5" s="1"/>
  <c r="K180" i="4"/>
  <c r="B207" i="5" s="1"/>
  <c r="L180" i="4"/>
  <c r="C207" i="5" s="1"/>
  <c r="M180" i="4"/>
  <c r="D207" i="5" s="1"/>
  <c r="N180" i="4"/>
  <c r="E207" i="5" s="1"/>
  <c r="K252" i="4"/>
  <c r="B296" i="5" s="1"/>
  <c r="L252" i="4"/>
  <c r="C296" i="5" s="1"/>
  <c r="M252" i="4"/>
  <c r="D296" i="5" s="1"/>
  <c r="J296" i="5" s="1"/>
  <c r="N252" i="4"/>
  <c r="E296" i="5" s="1"/>
  <c r="K296" i="5" s="1"/>
  <c r="K134" i="4"/>
  <c r="B159" i="5" s="1"/>
  <c r="L134" i="4"/>
  <c r="C159" i="5" s="1"/>
  <c r="M134" i="4"/>
  <c r="D159" i="5" s="1"/>
  <c r="N134" i="4"/>
  <c r="E159" i="5" s="1"/>
  <c r="K135" i="4"/>
  <c r="B160" i="5" s="1"/>
  <c r="L135" i="4"/>
  <c r="C160" i="5" s="1"/>
  <c r="M135" i="4"/>
  <c r="D160" i="5" s="1"/>
  <c r="N135" i="4"/>
  <c r="E160" i="5" s="1"/>
  <c r="K136" i="4"/>
  <c r="B161" i="5" s="1"/>
  <c r="L136" i="4"/>
  <c r="C161" i="5" s="1"/>
  <c r="M136" i="4"/>
  <c r="D161" i="5" s="1"/>
  <c r="N136" i="4"/>
  <c r="E161" i="5" s="1"/>
  <c r="K137" i="4"/>
  <c r="B162" i="5" s="1"/>
  <c r="L137" i="4"/>
  <c r="C162" i="5" s="1"/>
  <c r="M137" i="4"/>
  <c r="D162" i="5" s="1"/>
  <c r="N137" i="4"/>
  <c r="E162" i="5" s="1"/>
  <c r="K138" i="4"/>
  <c r="B163" i="5" s="1"/>
  <c r="L138" i="4"/>
  <c r="C163" i="5" s="1"/>
  <c r="M138" i="4"/>
  <c r="D163" i="5" s="1"/>
  <c r="N138" i="4"/>
  <c r="E163" i="5" s="1"/>
  <c r="K139" i="4"/>
  <c r="B164" i="5" s="1"/>
  <c r="L139" i="4"/>
  <c r="C164" i="5" s="1"/>
  <c r="M139" i="4"/>
  <c r="D164" i="5" s="1"/>
  <c r="N139" i="4"/>
  <c r="E164" i="5" s="1"/>
  <c r="K140" i="4"/>
  <c r="B165" i="5" s="1"/>
  <c r="B34" i="8" s="1"/>
  <c r="L140" i="4"/>
  <c r="C165" i="5" s="1"/>
  <c r="C34" i="8" s="1"/>
  <c r="M140" i="4"/>
  <c r="D165" i="5" s="1"/>
  <c r="N140" i="4"/>
  <c r="E165" i="5" s="1"/>
  <c r="E34" i="8" s="1"/>
  <c r="K141" i="4"/>
  <c r="B166" i="5" s="1"/>
  <c r="L141" i="4"/>
  <c r="C166" i="5" s="1"/>
  <c r="M141" i="4"/>
  <c r="D166" i="5" s="1"/>
  <c r="N141" i="4"/>
  <c r="E166" i="5" s="1"/>
  <c r="K142" i="4"/>
  <c r="B167" i="5" s="1"/>
  <c r="L142" i="4"/>
  <c r="C167" i="5" s="1"/>
  <c r="M142" i="4"/>
  <c r="D167" i="5" s="1"/>
  <c r="N142" i="4"/>
  <c r="E167" i="5" s="1"/>
  <c r="K143" i="4"/>
  <c r="B168" i="5" s="1"/>
  <c r="L143" i="4"/>
  <c r="C168" i="5" s="1"/>
  <c r="M143" i="4"/>
  <c r="D168" i="5" s="1"/>
  <c r="N143" i="4"/>
  <c r="E168" i="5" s="1"/>
  <c r="K144" i="4"/>
  <c r="B169" i="5" s="1"/>
  <c r="L144" i="4"/>
  <c r="C169" i="5" s="1"/>
  <c r="M144" i="4"/>
  <c r="D169" i="5" s="1"/>
  <c r="N144" i="4"/>
  <c r="E169" i="5" s="1"/>
  <c r="K145" i="4"/>
  <c r="B170" i="5" s="1"/>
  <c r="L145" i="4"/>
  <c r="C170" i="5" s="1"/>
  <c r="M145" i="4"/>
  <c r="D170" i="5" s="1"/>
  <c r="N145" i="4"/>
  <c r="E170" i="5" s="1"/>
  <c r="K146" i="4"/>
  <c r="B171" i="5" s="1"/>
  <c r="L146" i="4"/>
  <c r="C171" i="5" s="1"/>
  <c r="M146" i="4"/>
  <c r="D171" i="5" s="1"/>
  <c r="N146" i="4"/>
  <c r="E171" i="5" s="1"/>
  <c r="K147" i="4"/>
  <c r="B172" i="5" s="1"/>
  <c r="L147" i="4"/>
  <c r="C172" i="5" s="1"/>
  <c r="M147" i="4"/>
  <c r="D172" i="5" s="1"/>
  <c r="N147" i="4"/>
  <c r="E172" i="5" s="1"/>
  <c r="K148" i="4"/>
  <c r="B173" i="5" s="1"/>
  <c r="L148" i="4"/>
  <c r="C173" i="5" s="1"/>
  <c r="M148" i="4"/>
  <c r="D173" i="5" s="1"/>
  <c r="N148" i="4"/>
  <c r="E173" i="5" s="1"/>
  <c r="K149" i="4"/>
  <c r="B174" i="5" s="1"/>
  <c r="L149" i="4"/>
  <c r="C174" i="5" s="1"/>
  <c r="M149" i="4"/>
  <c r="D174" i="5" s="1"/>
  <c r="N149" i="4"/>
  <c r="E174" i="5" s="1"/>
  <c r="K150" i="4"/>
  <c r="B175" i="5" s="1"/>
  <c r="L150" i="4"/>
  <c r="C175" i="5" s="1"/>
  <c r="M150" i="4"/>
  <c r="D175" i="5" s="1"/>
  <c r="N150" i="4"/>
  <c r="E175" i="5" s="1"/>
  <c r="K151" i="4"/>
  <c r="B176" i="5" s="1"/>
  <c r="L151" i="4"/>
  <c r="C176" i="5" s="1"/>
  <c r="M151" i="4"/>
  <c r="D176" i="5" s="1"/>
  <c r="N151" i="4"/>
  <c r="E176" i="5" s="1"/>
  <c r="K152" i="4"/>
  <c r="B177" i="5" s="1"/>
  <c r="L152" i="4"/>
  <c r="C177" i="5" s="1"/>
  <c r="M152" i="4"/>
  <c r="D177" i="5" s="1"/>
  <c r="N152" i="4"/>
  <c r="E177" i="5" s="1"/>
  <c r="K153" i="4"/>
  <c r="B178" i="5" s="1"/>
  <c r="L153" i="4"/>
  <c r="C178" i="5" s="1"/>
  <c r="M153" i="4"/>
  <c r="D178" i="5" s="1"/>
  <c r="N153" i="4"/>
  <c r="E178" i="5" s="1"/>
  <c r="K154" i="4"/>
  <c r="B179" i="5" s="1"/>
  <c r="L154" i="4"/>
  <c r="C179" i="5" s="1"/>
  <c r="M154" i="4"/>
  <c r="D179" i="5" s="1"/>
  <c r="N154" i="4"/>
  <c r="E179" i="5" s="1"/>
  <c r="K155" i="4"/>
  <c r="B180" i="5" s="1"/>
  <c r="L155" i="4"/>
  <c r="C180" i="5" s="1"/>
  <c r="M155" i="4"/>
  <c r="D180" i="5" s="1"/>
  <c r="N155" i="4"/>
  <c r="E180" i="5" s="1"/>
  <c r="K156" i="4"/>
  <c r="B181" i="5" s="1"/>
  <c r="L156" i="4"/>
  <c r="C181" i="5" s="1"/>
  <c r="M156" i="4"/>
  <c r="D181" i="5" s="1"/>
  <c r="N156" i="4"/>
  <c r="E181" i="5" s="1"/>
  <c r="K157" i="4"/>
  <c r="B182" i="5" s="1"/>
  <c r="L157" i="4"/>
  <c r="C182" i="5" s="1"/>
  <c r="M157" i="4"/>
  <c r="D182" i="5" s="1"/>
  <c r="N157" i="4"/>
  <c r="E182" i="5" s="1"/>
  <c r="K237" i="4"/>
  <c r="B277" i="5" s="1"/>
  <c r="L237" i="4"/>
  <c r="C277" i="5" s="1"/>
  <c r="M237" i="4"/>
  <c r="D277" i="5" s="1"/>
  <c r="N237" i="4"/>
  <c r="E277" i="5" s="1"/>
  <c r="K158" i="4"/>
  <c r="B184" i="5" s="1"/>
  <c r="L158" i="4"/>
  <c r="C184" i="5" s="1"/>
  <c r="M158" i="4"/>
  <c r="D184" i="5" s="1"/>
  <c r="N158" i="4"/>
  <c r="E184" i="5" s="1"/>
  <c r="K159" i="4"/>
  <c r="B185" i="5" s="1"/>
  <c r="L159" i="4"/>
  <c r="C185" i="5" s="1"/>
  <c r="M159" i="4"/>
  <c r="D185" i="5" s="1"/>
  <c r="N159" i="4"/>
  <c r="E185" i="5" s="1"/>
  <c r="K160" i="4"/>
  <c r="B187" i="5" s="1"/>
  <c r="L160" i="4"/>
  <c r="C187" i="5" s="1"/>
  <c r="M160" i="4"/>
  <c r="D187" i="5" s="1"/>
  <c r="N160" i="4"/>
  <c r="E187" i="5" s="1"/>
  <c r="K161" i="4"/>
  <c r="B188" i="5" s="1"/>
  <c r="L161" i="4"/>
  <c r="C188" i="5" s="1"/>
  <c r="M161" i="4"/>
  <c r="D188" i="5" s="1"/>
  <c r="N161" i="4"/>
  <c r="E188" i="5" s="1"/>
  <c r="K162" i="4"/>
  <c r="B189" i="5" s="1"/>
  <c r="L162" i="4"/>
  <c r="C189" i="5" s="1"/>
  <c r="M162" i="4"/>
  <c r="D189" i="5" s="1"/>
  <c r="N162" i="4"/>
  <c r="E189" i="5" s="1"/>
  <c r="K163" i="4"/>
  <c r="B190" i="5" s="1"/>
  <c r="L163" i="4"/>
  <c r="C190" i="5" s="1"/>
  <c r="M163" i="4"/>
  <c r="D190" i="5" s="1"/>
  <c r="N163" i="4"/>
  <c r="E190" i="5" s="1"/>
  <c r="K164" i="4"/>
  <c r="B191" i="5" s="1"/>
  <c r="L164" i="4"/>
  <c r="C191" i="5" s="1"/>
  <c r="M164" i="4"/>
  <c r="D191" i="5" s="1"/>
  <c r="N164" i="4"/>
  <c r="E191" i="5" s="1"/>
  <c r="K165" i="4"/>
  <c r="B192" i="5" s="1"/>
  <c r="L165" i="4"/>
  <c r="C192" i="5" s="1"/>
  <c r="M165" i="4"/>
  <c r="D192" i="5" s="1"/>
  <c r="N165" i="4"/>
  <c r="E192" i="5" s="1"/>
  <c r="K166" i="4"/>
  <c r="B193" i="5" s="1"/>
  <c r="L166" i="4"/>
  <c r="C193" i="5" s="1"/>
  <c r="M166" i="4"/>
  <c r="D193" i="5" s="1"/>
  <c r="N166" i="4"/>
  <c r="E193" i="5" s="1"/>
  <c r="K167" i="4"/>
  <c r="B194" i="5" s="1"/>
  <c r="L167" i="4"/>
  <c r="C194" i="5" s="1"/>
  <c r="M167" i="4"/>
  <c r="D194" i="5" s="1"/>
  <c r="N167" i="4"/>
  <c r="E194" i="5" s="1"/>
  <c r="K168" i="4"/>
  <c r="B195" i="5" s="1"/>
  <c r="L168" i="4"/>
  <c r="C195" i="5" s="1"/>
  <c r="M168" i="4"/>
  <c r="D195" i="5" s="1"/>
  <c r="N168" i="4"/>
  <c r="E195" i="5" s="1"/>
  <c r="K169" i="4"/>
  <c r="B196" i="5" s="1"/>
  <c r="L169" i="4"/>
  <c r="C196" i="5" s="1"/>
  <c r="M169" i="4"/>
  <c r="D196" i="5" s="1"/>
  <c r="N169" i="4"/>
  <c r="E196" i="5" s="1"/>
  <c r="K170" i="4"/>
  <c r="B197" i="5" s="1"/>
  <c r="L170" i="4"/>
  <c r="C197" i="5" s="1"/>
  <c r="M170" i="4"/>
  <c r="D197" i="5" s="1"/>
  <c r="N170" i="4"/>
  <c r="E197" i="5" s="1"/>
  <c r="K171" i="4"/>
  <c r="B198" i="5" s="1"/>
  <c r="L171" i="4"/>
  <c r="C198" i="5" s="1"/>
  <c r="M171" i="4"/>
  <c r="D198" i="5" s="1"/>
  <c r="N171" i="4"/>
  <c r="E198" i="5" s="1"/>
  <c r="K172" i="4"/>
  <c r="B199" i="5" s="1"/>
  <c r="L172" i="4"/>
  <c r="C199" i="5" s="1"/>
  <c r="M172" i="4"/>
  <c r="D199" i="5" s="1"/>
  <c r="N172" i="4"/>
  <c r="E199" i="5" s="1"/>
  <c r="K173" i="4"/>
  <c r="B200" i="5" s="1"/>
  <c r="L173" i="4"/>
  <c r="C200" i="5" s="1"/>
  <c r="M173" i="4"/>
  <c r="D200" i="5" s="1"/>
  <c r="N173" i="4"/>
  <c r="E200" i="5" s="1"/>
  <c r="K174" i="4"/>
  <c r="B201" i="5" s="1"/>
  <c r="L174" i="4"/>
  <c r="C201" i="5" s="1"/>
  <c r="M174" i="4"/>
  <c r="D201" i="5" s="1"/>
  <c r="N174" i="4"/>
  <c r="E201" i="5" s="1"/>
  <c r="K175" i="4"/>
  <c r="B202" i="5" s="1"/>
  <c r="L175" i="4"/>
  <c r="C202" i="5" s="1"/>
  <c r="M175" i="4"/>
  <c r="D202" i="5" s="1"/>
  <c r="N175" i="4"/>
  <c r="E202" i="5" s="1"/>
  <c r="K177" i="4"/>
  <c r="B204" i="5" s="1"/>
  <c r="L177" i="4"/>
  <c r="C204" i="5" s="1"/>
  <c r="M177" i="4"/>
  <c r="D204" i="5" s="1"/>
  <c r="N177" i="4"/>
  <c r="E204" i="5" s="1"/>
  <c r="K178" i="4"/>
  <c r="B205" i="5" s="1"/>
  <c r="L178" i="4"/>
  <c r="C205" i="5" s="1"/>
  <c r="M178" i="4"/>
  <c r="D205" i="5" s="1"/>
  <c r="N178" i="4"/>
  <c r="E205" i="5" s="1"/>
  <c r="K179" i="4"/>
  <c r="B206" i="5" s="1"/>
  <c r="L179" i="4"/>
  <c r="C206" i="5" s="1"/>
  <c r="M179" i="4"/>
  <c r="D206" i="5" s="1"/>
  <c r="N179" i="4"/>
  <c r="E206" i="5" s="1"/>
  <c r="K181" i="4"/>
  <c r="B209" i="5" s="1"/>
  <c r="L181" i="4"/>
  <c r="C209" i="5" s="1"/>
  <c r="M181" i="4"/>
  <c r="D209" i="5" s="1"/>
  <c r="N181" i="4"/>
  <c r="E209" i="5" s="1"/>
  <c r="K182" i="4"/>
  <c r="B210" i="5" s="1"/>
  <c r="L182" i="4"/>
  <c r="C210" i="5" s="1"/>
  <c r="M182" i="4"/>
  <c r="D210" i="5" s="1"/>
  <c r="N182" i="4"/>
  <c r="E210" i="5" s="1"/>
  <c r="K183" i="4"/>
  <c r="B211" i="5" s="1"/>
  <c r="L183" i="4"/>
  <c r="C211" i="5" s="1"/>
  <c r="M183" i="4"/>
  <c r="D211" i="5" s="1"/>
  <c r="N183" i="4"/>
  <c r="E211" i="5" s="1"/>
  <c r="K184" i="4"/>
  <c r="B212" i="5" s="1"/>
  <c r="L184" i="4"/>
  <c r="C212" i="5" s="1"/>
  <c r="M184" i="4"/>
  <c r="D212" i="5" s="1"/>
  <c r="N184" i="4"/>
  <c r="E212" i="5" s="1"/>
  <c r="K185" i="4"/>
  <c r="B213" i="5" s="1"/>
  <c r="L185" i="4"/>
  <c r="C213" i="5" s="1"/>
  <c r="M185" i="4"/>
  <c r="D213" i="5" s="1"/>
  <c r="N185" i="4"/>
  <c r="E213" i="5" s="1"/>
  <c r="K186" i="4"/>
  <c r="B215" i="5" s="1"/>
  <c r="L186" i="4"/>
  <c r="C215" i="5" s="1"/>
  <c r="M186" i="4"/>
  <c r="D215" i="5" s="1"/>
  <c r="N186" i="4"/>
  <c r="E215" i="5" s="1"/>
  <c r="K187" i="4"/>
  <c r="B216" i="5" s="1"/>
  <c r="L187" i="4"/>
  <c r="C216" i="5" s="1"/>
  <c r="M187" i="4"/>
  <c r="D216" i="5" s="1"/>
  <c r="N187" i="4"/>
  <c r="E216" i="5" s="1"/>
  <c r="K188" i="4"/>
  <c r="B217" i="5" s="1"/>
  <c r="L188" i="4"/>
  <c r="C217" i="5" s="1"/>
  <c r="M188" i="4"/>
  <c r="D217" i="5" s="1"/>
  <c r="N188" i="4"/>
  <c r="E217" i="5" s="1"/>
  <c r="K189" i="4"/>
  <c r="B218" i="5" s="1"/>
  <c r="L189" i="4"/>
  <c r="C218" i="5" s="1"/>
  <c r="M189" i="4"/>
  <c r="D218" i="5" s="1"/>
  <c r="N189" i="4"/>
  <c r="E218" i="5" s="1"/>
  <c r="K190" i="4"/>
  <c r="B219" i="5" s="1"/>
  <c r="L190" i="4"/>
  <c r="C219" i="5" s="1"/>
  <c r="M190" i="4"/>
  <c r="D219" i="5" s="1"/>
  <c r="N190" i="4"/>
  <c r="E219" i="5" s="1"/>
  <c r="K191" i="4"/>
  <c r="B220" i="5" s="1"/>
  <c r="L191" i="4"/>
  <c r="C220" i="5" s="1"/>
  <c r="M191" i="4"/>
  <c r="D220" i="5" s="1"/>
  <c r="N191" i="4"/>
  <c r="E220" i="5" s="1"/>
  <c r="K192" i="4"/>
  <c r="B222" i="5" s="1"/>
  <c r="L192" i="4"/>
  <c r="C222" i="5" s="1"/>
  <c r="M192" i="4"/>
  <c r="D222" i="5" s="1"/>
  <c r="N192" i="4"/>
  <c r="E222" i="5" s="1"/>
  <c r="K193" i="4"/>
  <c r="B223" i="5" s="1"/>
  <c r="L193" i="4"/>
  <c r="C223" i="5" s="1"/>
  <c r="M193" i="4"/>
  <c r="D223" i="5" s="1"/>
  <c r="N193" i="4"/>
  <c r="E223" i="5" s="1"/>
  <c r="K194" i="4"/>
  <c r="B224" i="5" s="1"/>
  <c r="L194" i="4"/>
  <c r="C224" i="5" s="1"/>
  <c r="M194" i="4"/>
  <c r="D224" i="5" s="1"/>
  <c r="N194" i="4"/>
  <c r="E224" i="5" s="1"/>
  <c r="K195" i="4"/>
  <c r="B225" i="5" s="1"/>
  <c r="L195" i="4"/>
  <c r="C225" i="5" s="1"/>
  <c r="M195" i="4"/>
  <c r="D225" i="5" s="1"/>
  <c r="N195" i="4"/>
  <c r="E225" i="5" s="1"/>
  <c r="K196" i="4"/>
  <c r="B226" i="5" s="1"/>
  <c r="L196" i="4"/>
  <c r="C226" i="5" s="1"/>
  <c r="M196" i="4"/>
  <c r="D226" i="5" s="1"/>
  <c r="N196" i="4"/>
  <c r="E226" i="5" s="1"/>
  <c r="K198" i="4"/>
  <c r="B229" i="5" s="1"/>
  <c r="L198" i="4"/>
  <c r="C229" i="5" s="1"/>
  <c r="M198" i="4"/>
  <c r="D229" i="5" s="1"/>
  <c r="N198" i="4"/>
  <c r="E229" i="5" s="1"/>
  <c r="K199" i="4"/>
  <c r="B230" i="5" s="1"/>
  <c r="L199" i="4"/>
  <c r="C230" i="5" s="1"/>
  <c r="M199" i="4"/>
  <c r="D230" i="5" s="1"/>
  <c r="N199" i="4"/>
  <c r="E230" i="5" s="1"/>
  <c r="K200" i="4"/>
  <c r="B231" i="5" s="1"/>
  <c r="L200" i="4"/>
  <c r="C231" i="5" s="1"/>
  <c r="M200" i="4"/>
  <c r="D231" i="5" s="1"/>
  <c r="N200" i="4"/>
  <c r="E231" i="5" s="1"/>
  <c r="K289" i="4"/>
  <c r="B338" i="5" s="1"/>
  <c r="L289" i="4"/>
  <c r="C338" i="5" s="1"/>
  <c r="M289" i="4"/>
  <c r="D338" i="5" s="1"/>
  <c r="J338" i="5" s="1"/>
  <c r="N289" i="4"/>
  <c r="E338" i="5" s="1"/>
  <c r="K338" i="5" s="1"/>
  <c r="K201" i="4"/>
  <c r="B233" i="5" s="1"/>
  <c r="L201" i="4"/>
  <c r="C233" i="5" s="1"/>
  <c r="M201" i="4"/>
  <c r="D233" i="5" s="1"/>
  <c r="N201" i="4"/>
  <c r="E233" i="5" s="1"/>
  <c r="K202" i="4"/>
  <c r="B234" i="5" s="1"/>
  <c r="L202" i="4"/>
  <c r="C234" i="5" s="1"/>
  <c r="M202" i="4"/>
  <c r="D234" i="5" s="1"/>
  <c r="N202" i="4"/>
  <c r="E234" i="5" s="1"/>
  <c r="K203" i="4"/>
  <c r="B235" i="5" s="1"/>
  <c r="L203" i="4"/>
  <c r="C235" i="5" s="1"/>
  <c r="M203" i="4"/>
  <c r="D235" i="5" s="1"/>
  <c r="N203" i="4"/>
  <c r="E235" i="5" s="1"/>
  <c r="K204" i="4"/>
  <c r="B236" i="5" s="1"/>
  <c r="L204" i="4"/>
  <c r="C236" i="5" s="1"/>
  <c r="M204" i="4"/>
  <c r="D236" i="5" s="1"/>
  <c r="N204" i="4"/>
  <c r="E236" i="5" s="1"/>
  <c r="K205" i="4"/>
  <c r="B237" i="5" s="1"/>
  <c r="L205" i="4"/>
  <c r="C237" i="5" s="1"/>
  <c r="M205" i="4"/>
  <c r="D237" i="5" s="1"/>
  <c r="N205" i="4"/>
  <c r="E237" i="5" s="1"/>
  <c r="K225" i="4"/>
  <c r="B262" i="5" s="1"/>
  <c r="L225" i="4"/>
  <c r="C262" i="5" s="1"/>
  <c r="M225" i="4"/>
  <c r="D262" i="5" s="1"/>
  <c r="N225" i="4"/>
  <c r="E262" i="5" s="1"/>
  <c r="K206" i="4"/>
  <c r="B240" i="5" s="1"/>
  <c r="L206" i="4"/>
  <c r="C240" i="5" s="1"/>
  <c r="M206" i="4"/>
  <c r="D240" i="5" s="1"/>
  <c r="N206" i="4"/>
  <c r="E240" i="5" s="1"/>
  <c r="K207" i="4"/>
  <c r="B241" i="5" s="1"/>
  <c r="L207" i="4"/>
  <c r="C241" i="5" s="1"/>
  <c r="M207" i="4"/>
  <c r="D241" i="5" s="1"/>
  <c r="N207" i="4"/>
  <c r="E241" i="5" s="1"/>
  <c r="K208" i="4"/>
  <c r="B242" i="5" s="1"/>
  <c r="L208" i="4"/>
  <c r="C242" i="5" s="1"/>
  <c r="M208" i="4"/>
  <c r="D242" i="5" s="1"/>
  <c r="N208" i="4"/>
  <c r="E242" i="5" s="1"/>
  <c r="K209" i="4"/>
  <c r="B243" i="5" s="1"/>
  <c r="L209" i="4"/>
  <c r="C243" i="5" s="1"/>
  <c r="M209" i="4"/>
  <c r="D243" i="5" s="1"/>
  <c r="N209" i="4"/>
  <c r="E243" i="5" s="1"/>
  <c r="K210" i="4"/>
  <c r="B244" i="5" s="1"/>
  <c r="L210" i="4"/>
  <c r="C244" i="5" s="1"/>
  <c r="M210" i="4"/>
  <c r="D244" i="5" s="1"/>
  <c r="N210" i="4"/>
  <c r="E244" i="5" s="1"/>
  <c r="K211" i="4"/>
  <c r="B245" i="5" s="1"/>
  <c r="L211" i="4"/>
  <c r="C245" i="5" s="1"/>
  <c r="M211" i="4"/>
  <c r="D245" i="5" s="1"/>
  <c r="N211" i="4"/>
  <c r="E245" i="5" s="1"/>
  <c r="K212" i="4"/>
  <c r="B247" i="5" s="1"/>
  <c r="L212" i="4"/>
  <c r="C247" i="5" s="1"/>
  <c r="M212" i="4"/>
  <c r="D247" i="5" s="1"/>
  <c r="N212" i="4"/>
  <c r="E247" i="5" s="1"/>
  <c r="K213" i="4"/>
  <c r="B248" i="5" s="1"/>
  <c r="L213" i="4"/>
  <c r="C248" i="5" s="1"/>
  <c r="M213" i="4"/>
  <c r="D248" i="5" s="1"/>
  <c r="N213" i="4"/>
  <c r="E248" i="5" s="1"/>
  <c r="K214" i="4"/>
  <c r="B249" i="5" s="1"/>
  <c r="L214" i="4"/>
  <c r="C249" i="5" s="1"/>
  <c r="M214" i="4"/>
  <c r="D249" i="5" s="1"/>
  <c r="N214" i="4"/>
  <c r="E249" i="5" s="1"/>
  <c r="K215" i="4"/>
  <c r="B250" i="5" s="1"/>
  <c r="L215" i="4"/>
  <c r="C250" i="5" s="1"/>
  <c r="M215" i="4"/>
  <c r="D250" i="5" s="1"/>
  <c r="N215" i="4"/>
  <c r="E250" i="5" s="1"/>
  <c r="K216" i="4"/>
  <c r="B251" i="5" s="1"/>
  <c r="L216" i="4"/>
  <c r="C251" i="5" s="1"/>
  <c r="M216" i="4"/>
  <c r="D251" i="5" s="1"/>
  <c r="N216" i="4"/>
  <c r="E251" i="5" s="1"/>
  <c r="K217" i="4"/>
  <c r="B252" i="5" s="1"/>
  <c r="L217" i="4"/>
  <c r="C252" i="5" s="1"/>
  <c r="M217" i="4"/>
  <c r="D252" i="5" s="1"/>
  <c r="N217" i="4"/>
  <c r="E252" i="5" s="1"/>
  <c r="K218" i="4"/>
  <c r="B253" i="5" s="1"/>
  <c r="L218" i="4"/>
  <c r="C253" i="5" s="1"/>
  <c r="M218" i="4"/>
  <c r="D253" i="5" s="1"/>
  <c r="N218" i="4"/>
  <c r="E253" i="5" s="1"/>
  <c r="K219" i="4"/>
  <c r="B254" i="5" s="1"/>
  <c r="L219" i="4"/>
  <c r="C254" i="5" s="1"/>
  <c r="M219" i="4"/>
  <c r="D254" i="5" s="1"/>
  <c r="N219" i="4"/>
  <c r="E254" i="5" s="1"/>
  <c r="K220" i="4"/>
  <c r="B255" i="5" s="1"/>
  <c r="L220" i="4"/>
  <c r="C255" i="5" s="1"/>
  <c r="M220" i="4"/>
  <c r="D255" i="5" s="1"/>
  <c r="N220" i="4"/>
  <c r="E255" i="5" s="1"/>
  <c r="K250" i="4"/>
  <c r="B293" i="5" s="1"/>
  <c r="L250" i="4"/>
  <c r="C293" i="5" s="1"/>
  <c r="M250" i="4"/>
  <c r="D293" i="5" s="1"/>
  <c r="J293" i="5" s="1"/>
  <c r="N250" i="4"/>
  <c r="E293" i="5" s="1"/>
  <c r="K293" i="5" s="1"/>
  <c r="K223" i="4"/>
  <c r="B260" i="5" s="1"/>
  <c r="L223" i="4"/>
  <c r="C260" i="5" s="1"/>
  <c r="M223" i="4"/>
  <c r="D260" i="5" s="1"/>
  <c r="N223" i="4"/>
  <c r="E260" i="5" s="1"/>
  <c r="K224" i="4"/>
  <c r="B261" i="5" s="1"/>
  <c r="L224" i="4"/>
  <c r="C261" i="5" s="1"/>
  <c r="M224" i="4"/>
  <c r="D261" i="5" s="1"/>
  <c r="N224" i="4"/>
  <c r="E261" i="5" s="1"/>
  <c r="K226" i="4"/>
  <c r="B263" i="5" s="1"/>
  <c r="L226" i="4"/>
  <c r="C263" i="5" s="1"/>
  <c r="M226" i="4"/>
  <c r="D263" i="5" s="1"/>
  <c r="N226" i="4"/>
  <c r="E263" i="5" s="1"/>
  <c r="K228" i="4"/>
  <c r="B265" i="5" s="1"/>
  <c r="L228" i="4"/>
  <c r="C265" i="5" s="1"/>
  <c r="M228" i="4"/>
  <c r="D265" i="5" s="1"/>
  <c r="N228" i="4"/>
  <c r="E265" i="5" s="1"/>
  <c r="K229" i="4"/>
  <c r="B266" i="5" s="1"/>
  <c r="L229" i="4"/>
  <c r="C266" i="5" s="1"/>
  <c r="M229" i="4"/>
  <c r="D266" i="5" s="1"/>
  <c r="N229" i="4"/>
  <c r="E266" i="5" s="1"/>
  <c r="K230" i="4"/>
  <c r="B267" i="5" s="1"/>
  <c r="L230" i="4"/>
  <c r="C267" i="5" s="1"/>
  <c r="M230" i="4"/>
  <c r="D267" i="5" s="1"/>
  <c r="N230" i="4"/>
  <c r="E267" i="5" s="1"/>
  <c r="K231" i="4"/>
  <c r="B268" i="5" s="1"/>
  <c r="L231" i="4"/>
  <c r="C268" i="5" s="1"/>
  <c r="M231" i="4"/>
  <c r="D268" i="5" s="1"/>
  <c r="N231" i="4"/>
  <c r="E268" i="5" s="1"/>
  <c r="K232" i="4"/>
  <c r="B270" i="5" s="1"/>
  <c r="L232" i="4"/>
  <c r="C270" i="5" s="1"/>
  <c r="M232" i="4"/>
  <c r="D270" i="5" s="1"/>
  <c r="N232" i="4"/>
  <c r="E270" i="5" s="1"/>
  <c r="K234" i="4"/>
  <c r="B272" i="5" s="1"/>
  <c r="L234" i="4"/>
  <c r="C272" i="5" s="1"/>
  <c r="M234" i="4"/>
  <c r="D272" i="5" s="1"/>
  <c r="N234" i="4"/>
  <c r="E272" i="5" s="1"/>
  <c r="K235" i="4"/>
  <c r="B273" i="5" s="1"/>
  <c r="L235" i="4"/>
  <c r="C273" i="5" s="1"/>
  <c r="M235" i="4"/>
  <c r="D273" i="5" s="1"/>
  <c r="N235" i="4"/>
  <c r="E273" i="5" s="1"/>
  <c r="K236" i="4"/>
  <c r="B275" i="5" s="1"/>
  <c r="L236" i="4"/>
  <c r="C275" i="5" s="1"/>
  <c r="M236" i="4"/>
  <c r="D275" i="5" s="1"/>
  <c r="N236" i="4"/>
  <c r="E275" i="5" s="1"/>
  <c r="K238" i="4"/>
  <c r="B278" i="5" s="1"/>
  <c r="L238" i="4"/>
  <c r="C278" i="5" s="1"/>
  <c r="M238" i="4"/>
  <c r="D278" i="5" s="1"/>
  <c r="N238" i="4"/>
  <c r="E278" i="5" s="1"/>
  <c r="K239" i="4"/>
  <c r="B279" i="5" s="1"/>
  <c r="L239" i="4"/>
  <c r="C279" i="5" s="1"/>
  <c r="M239" i="4"/>
  <c r="D279" i="5" s="1"/>
  <c r="N239" i="4"/>
  <c r="E279" i="5" s="1"/>
  <c r="K240" i="4"/>
  <c r="B280" i="5" s="1"/>
  <c r="L240" i="4"/>
  <c r="C280" i="5" s="1"/>
  <c r="M240" i="4"/>
  <c r="D280" i="5" s="1"/>
  <c r="N240" i="4"/>
  <c r="E280" i="5" s="1"/>
  <c r="K241" i="4"/>
  <c r="B282" i="5" s="1"/>
  <c r="L241" i="4"/>
  <c r="C282" i="5" s="1"/>
  <c r="M241" i="4"/>
  <c r="D282" i="5" s="1"/>
  <c r="N241" i="4"/>
  <c r="E282" i="5" s="1"/>
  <c r="K242" i="4"/>
  <c r="B283" i="5" s="1"/>
  <c r="L242" i="4"/>
  <c r="C283" i="5" s="1"/>
  <c r="M242" i="4"/>
  <c r="D283" i="5" s="1"/>
  <c r="N242" i="4"/>
  <c r="E283" i="5" s="1"/>
  <c r="K243" i="4"/>
  <c r="B285" i="5" s="1"/>
  <c r="L243" i="4"/>
  <c r="C285" i="5" s="1"/>
  <c r="M243" i="4"/>
  <c r="D285" i="5" s="1"/>
  <c r="N243" i="4"/>
  <c r="E285" i="5" s="1"/>
  <c r="K244" i="4"/>
  <c r="B286" i="5" s="1"/>
  <c r="L244" i="4"/>
  <c r="C286" i="5" s="1"/>
  <c r="M244" i="4"/>
  <c r="D286" i="5" s="1"/>
  <c r="N244" i="4"/>
  <c r="E286" i="5" s="1"/>
  <c r="K245" i="4"/>
  <c r="B287" i="5" s="1"/>
  <c r="L245" i="4"/>
  <c r="C287" i="5" s="1"/>
  <c r="M245" i="4"/>
  <c r="D287" i="5" s="1"/>
  <c r="N245" i="4"/>
  <c r="E287" i="5" s="1"/>
  <c r="K246" i="4"/>
  <c r="B288" i="5" s="1"/>
  <c r="L246" i="4"/>
  <c r="C288" i="5" s="1"/>
  <c r="M246" i="4"/>
  <c r="D288" i="5" s="1"/>
  <c r="N246" i="4"/>
  <c r="E288" i="5" s="1"/>
  <c r="K247" i="4"/>
  <c r="B289" i="5" s="1"/>
  <c r="L247" i="4"/>
  <c r="C289" i="5" s="1"/>
  <c r="M247" i="4"/>
  <c r="D289" i="5" s="1"/>
  <c r="N247" i="4"/>
  <c r="E289" i="5" s="1"/>
  <c r="K248" i="4"/>
  <c r="B290" i="5" s="1"/>
  <c r="L248" i="4"/>
  <c r="C290" i="5" s="1"/>
  <c r="M248" i="4"/>
  <c r="D290" i="5" s="1"/>
  <c r="N248" i="4"/>
  <c r="E290" i="5" s="1"/>
  <c r="K249" i="4"/>
  <c r="B292" i="5" s="1"/>
  <c r="L249" i="4"/>
  <c r="C292" i="5" s="1"/>
  <c r="M249" i="4"/>
  <c r="D292" i="5" s="1"/>
  <c r="J292" i="5" s="1"/>
  <c r="N249" i="4"/>
  <c r="E292" i="5" s="1"/>
  <c r="K292" i="5" s="1"/>
  <c r="K251" i="4"/>
  <c r="B294" i="5" s="1"/>
  <c r="L251" i="4"/>
  <c r="C294" i="5" s="1"/>
  <c r="M251" i="4"/>
  <c r="D294" i="5" s="1"/>
  <c r="J294" i="5" s="1"/>
  <c r="N251" i="4"/>
  <c r="E294" i="5" s="1"/>
  <c r="K294" i="5" s="1"/>
  <c r="K253" i="4"/>
  <c r="B297" i="5" s="1"/>
  <c r="L253" i="4"/>
  <c r="C297" i="5" s="1"/>
  <c r="M253" i="4"/>
  <c r="D297" i="5" s="1"/>
  <c r="J297" i="5" s="1"/>
  <c r="N253" i="4"/>
  <c r="E297" i="5" s="1"/>
  <c r="K297" i="5" s="1"/>
  <c r="K255" i="4"/>
  <c r="B299" i="5" s="1"/>
  <c r="L255" i="4"/>
  <c r="C299" i="5" s="1"/>
  <c r="M255" i="4"/>
  <c r="D299" i="5" s="1"/>
  <c r="J299" i="5" s="1"/>
  <c r="N255" i="4"/>
  <c r="E299" i="5" s="1"/>
  <c r="K299" i="5" s="1"/>
  <c r="K256" i="4"/>
  <c r="B300" i="5" s="1"/>
  <c r="L256" i="4"/>
  <c r="C300" i="5" s="1"/>
  <c r="M256" i="4"/>
  <c r="D300" i="5" s="1"/>
  <c r="J300" i="5" s="1"/>
  <c r="N256" i="4"/>
  <c r="E300" i="5" s="1"/>
  <c r="K300" i="5" s="1"/>
  <c r="K257" i="4"/>
  <c r="B301" i="5" s="1"/>
  <c r="L257" i="4"/>
  <c r="C301" i="5" s="1"/>
  <c r="M257" i="4"/>
  <c r="D301" i="5" s="1"/>
  <c r="J301" i="5" s="1"/>
  <c r="N257" i="4"/>
  <c r="E301" i="5" s="1"/>
  <c r="K301" i="5" s="1"/>
  <c r="K258" i="4"/>
  <c r="B302" i="5" s="1"/>
  <c r="L258" i="4"/>
  <c r="C302" i="5" s="1"/>
  <c r="M258" i="4"/>
  <c r="D302" i="5" s="1"/>
  <c r="J302" i="5" s="1"/>
  <c r="N258" i="4"/>
  <c r="E302" i="5" s="1"/>
  <c r="K302" i="5" s="1"/>
  <c r="K259" i="4"/>
  <c r="B304" i="5" s="1"/>
  <c r="L259" i="4"/>
  <c r="C304" i="5" s="1"/>
  <c r="M259" i="4"/>
  <c r="D304" i="5" s="1"/>
  <c r="J304" i="5" s="1"/>
  <c r="N259" i="4"/>
  <c r="E304" i="5" s="1"/>
  <c r="K304" i="5" s="1"/>
  <c r="K260" i="4"/>
  <c r="B305" i="5" s="1"/>
  <c r="L260" i="4"/>
  <c r="C305" i="5" s="1"/>
  <c r="M260" i="4"/>
  <c r="D305" i="5" s="1"/>
  <c r="J305" i="5" s="1"/>
  <c r="N260" i="4"/>
  <c r="E305" i="5" s="1"/>
  <c r="K305" i="5" s="1"/>
  <c r="K261" i="4"/>
  <c r="B306" i="5" s="1"/>
  <c r="L261" i="4"/>
  <c r="C306" i="5" s="1"/>
  <c r="M261" i="4"/>
  <c r="D306" i="5" s="1"/>
  <c r="J306" i="5" s="1"/>
  <c r="N261" i="4"/>
  <c r="E306" i="5" s="1"/>
  <c r="K306" i="5" s="1"/>
  <c r="K262" i="4"/>
  <c r="B307" i="5" s="1"/>
  <c r="L262" i="4"/>
  <c r="C307" i="5" s="1"/>
  <c r="M262" i="4"/>
  <c r="D307" i="5" s="1"/>
  <c r="J307" i="5" s="1"/>
  <c r="N262" i="4"/>
  <c r="E307" i="5" s="1"/>
  <c r="K307" i="5" s="1"/>
  <c r="K263" i="4"/>
  <c r="B308" i="5" s="1"/>
  <c r="L263" i="4"/>
  <c r="C308" i="5" s="1"/>
  <c r="M263" i="4"/>
  <c r="D308" i="5" s="1"/>
  <c r="J308" i="5" s="1"/>
  <c r="N263" i="4"/>
  <c r="E308" i="5" s="1"/>
  <c r="K308" i="5" s="1"/>
  <c r="K265" i="4"/>
  <c r="B310" i="5" s="1"/>
  <c r="L265" i="4"/>
  <c r="C310" i="5" s="1"/>
  <c r="M265" i="4"/>
  <c r="D310" i="5" s="1"/>
  <c r="J310" i="5" s="1"/>
  <c r="N265" i="4"/>
  <c r="E310" i="5" s="1"/>
  <c r="K310" i="5" s="1"/>
  <c r="K266" i="4"/>
  <c r="B311" i="5" s="1"/>
  <c r="L266" i="4"/>
  <c r="C311" i="5" s="1"/>
  <c r="M266" i="4"/>
  <c r="D311" i="5" s="1"/>
  <c r="J311" i="5" s="1"/>
  <c r="N266" i="4"/>
  <c r="E311" i="5" s="1"/>
  <c r="K311" i="5" s="1"/>
  <c r="K267" i="4"/>
  <c r="B312" i="5" s="1"/>
  <c r="L267" i="4"/>
  <c r="C312" i="5" s="1"/>
  <c r="M267" i="4"/>
  <c r="D312" i="5" s="1"/>
  <c r="J312" i="5" s="1"/>
  <c r="N267" i="4"/>
  <c r="E312" i="5" s="1"/>
  <c r="K312" i="5" s="1"/>
  <c r="K268" i="4"/>
  <c r="B313" i="5" s="1"/>
  <c r="L268" i="4"/>
  <c r="C313" i="5" s="1"/>
  <c r="M268" i="4"/>
  <c r="D313" i="5" s="1"/>
  <c r="J313" i="5" s="1"/>
  <c r="N268" i="4"/>
  <c r="E313" i="5" s="1"/>
  <c r="K313" i="5" s="1"/>
  <c r="K269" i="4"/>
  <c r="B314" i="5" s="1"/>
  <c r="L269" i="4"/>
  <c r="C314" i="5" s="1"/>
  <c r="M269" i="4"/>
  <c r="D314" i="5" s="1"/>
  <c r="J314" i="5" s="1"/>
  <c r="N269" i="4"/>
  <c r="E314" i="5" s="1"/>
  <c r="K314" i="5" s="1"/>
  <c r="K270" i="4"/>
  <c r="B315" i="5" s="1"/>
  <c r="L270" i="4"/>
  <c r="C315" i="5" s="1"/>
  <c r="M270" i="4"/>
  <c r="D315" i="5" s="1"/>
  <c r="J315" i="5" s="1"/>
  <c r="N270" i="4"/>
  <c r="E315" i="5" s="1"/>
  <c r="K315" i="5" s="1"/>
  <c r="K271" i="4"/>
  <c r="B316" i="5" s="1"/>
  <c r="L271" i="4"/>
  <c r="C316" i="5" s="1"/>
  <c r="M271" i="4"/>
  <c r="D316" i="5" s="1"/>
  <c r="J316" i="5" s="1"/>
  <c r="N271" i="4"/>
  <c r="E316" i="5" s="1"/>
  <c r="K316" i="5" s="1"/>
  <c r="K272" i="4"/>
  <c r="B319" i="5" s="1"/>
  <c r="L272" i="4"/>
  <c r="C319" i="5" s="1"/>
  <c r="M272" i="4"/>
  <c r="D319" i="5" s="1"/>
  <c r="J319" i="5" s="1"/>
  <c r="N272" i="4"/>
  <c r="E319" i="5" s="1"/>
  <c r="K319" i="5" s="1"/>
  <c r="K273" i="4"/>
  <c r="B320" i="5" s="1"/>
  <c r="L273" i="4"/>
  <c r="C320" i="5" s="1"/>
  <c r="M273" i="4"/>
  <c r="D320" i="5" s="1"/>
  <c r="J320" i="5" s="1"/>
  <c r="N273" i="4"/>
  <c r="E320" i="5" s="1"/>
  <c r="K320" i="5" s="1"/>
  <c r="K274" i="4"/>
  <c r="B321" i="5" s="1"/>
  <c r="L274" i="4"/>
  <c r="C321" i="5" s="1"/>
  <c r="M274" i="4"/>
  <c r="D321" i="5" s="1"/>
  <c r="J321" i="5" s="1"/>
  <c r="N274" i="4"/>
  <c r="E321" i="5" s="1"/>
  <c r="K321" i="5" s="1"/>
  <c r="K275" i="4"/>
  <c r="B322" i="5" s="1"/>
  <c r="L275" i="4"/>
  <c r="C322" i="5" s="1"/>
  <c r="M275" i="4"/>
  <c r="D322" i="5" s="1"/>
  <c r="J322" i="5" s="1"/>
  <c r="N275" i="4"/>
  <c r="E322" i="5" s="1"/>
  <c r="K322" i="5" s="1"/>
  <c r="K276" i="4"/>
  <c r="B323" i="5" s="1"/>
  <c r="L276" i="4"/>
  <c r="C323" i="5" s="1"/>
  <c r="M276" i="4"/>
  <c r="D323" i="5" s="1"/>
  <c r="J323" i="5" s="1"/>
  <c r="N276" i="4"/>
  <c r="E323" i="5" s="1"/>
  <c r="K323" i="5" s="1"/>
  <c r="K278" i="4"/>
  <c r="B325" i="5" s="1"/>
  <c r="L278" i="4"/>
  <c r="C325" i="5" s="1"/>
  <c r="M278" i="4"/>
  <c r="D325" i="5" s="1"/>
  <c r="J325" i="5" s="1"/>
  <c r="N278" i="4"/>
  <c r="E325" i="5" s="1"/>
  <c r="K325" i="5" s="1"/>
  <c r="K279" i="4"/>
  <c r="B326" i="5" s="1"/>
  <c r="L279" i="4"/>
  <c r="C326" i="5" s="1"/>
  <c r="M279" i="4"/>
  <c r="D326" i="5" s="1"/>
  <c r="J326" i="5" s="1"/>
  <c r="N279" i="4"/>
  <c r="E326" i="5" s="1"/>
  <c r="K326" i="5" s="1"/>
  <c r="K280" i="4"/>
  <c r="B327" i="5" s="1"/>
  <c r="L280" i="4"/>
  <c r="C327" i="5" s="1"/>
  <c r="M280" i="4"/>
  <c r="D327" i="5" s="1"/>
  <c r="J327" i="5" s="1"/>
  <c r="N280" i="4"/>
  <c r="E327" i="5" s="1"/>
  <c r="K327" i="5" s="1"/>
  <c r="K281" i="4"/>
  <c r="B328" i="5" s="1"/>
  <c r="L281" i="4"/>
  <c r="C328" i="5" s="1"/>
  <c r="M281" i="4"/>
  <c r="D328" i="5" s="1"/>
  <c r="J328" i="5" s="1"/>
  <c r="N281" i="4"/>
  <c r="E328" i="5" s="1"/>
  <c r="K328" i="5" s="1"/>
  <c r="K282" i="4"/>
  <c r="B329" i="5" s="1"/>
  <c r="L282" i="4"/>
  <c r="C329" i="5" s="1"/>
  <c r="M282" i="4"/>
  <c r="D329" i="5" s="1"/>
  <c r="J329" i="5" s="1"/>
  <c r="N282" i="4"/>
  <c r="E329" i="5" s="1"/>
  <c r="K329" i="5" s="1"/>
  <c r="K283" i="4"/>
  <c r="B330" i="5" s="1"/>
  <c r="L283" i="4"/>
  <c r="C330" i="5" s="1"/>
  <c r="M283" i="4"/>
  <c r="D330" i="5" s="1"/>
  <c r="J330" i="5" s="1"/>
  <c r="N283" i="4"/>
  <c r="E330" i="5" s="1"/>
  <c r="K330" i="5" s="1"/>
  <c r="K284" i="4"/>
  <c r="B331" i="5" s="1"/>
  <c r="L284" i="4"/>
  <c r="C331" i="5" s="1"/>
  <c r="M284" i="4"/>
  <c r="D331" i="5" s="1"/>
  <c r="J331" i="5" s="1"/>
  <c r="N284" i="4"/>
  <c r="E331" i="5" s="1"/>
  <c r="K331" i="5" s="1"/>
  <c r="K285" i="4"/>
  <c r="B333" i="5" s="1"/>
  <c r="L285" i="4"/>
  <c r="C333" i="5" s="1"/>
  <c r="M285" i="4"/>
  <c r="D333" i="5" s="1"/>
  <c r="J333" i="5" s="1"/>
  <c r="N285" i="4"/>
  <c r="E333" i="5" s="1"/>
  <c r="K333" i="5" s="1"/>
  <c r="K286" i="4"/>
  <c r="B334" i="5" s="1"/>
  <c r="L286" i="4"/>
  <c r="C334" i="5" s="1"/>
  <c r="M286" i="4"/>
  <c r="D334" i="5" s="1"/>
  <c r="J334" i="5" s="1"/>
  <c r="N286" i="4"/>
  <c r="E334" i="5" s="1"/>
  <c r="K334" i="5" s="1"/>
  <c r="K290" i="4"/>
  <c r="B339" i="5" s="1"/>
  <c r="L290" i="4"/>
  <c r="C339" i="5" s="1"/>
  <c r="M290" i="4"/>
  <c r="D339" i="5" s="1"/>
  <c r="J339" i="5" s="1"/>
  <c r="N290" i="4"/>
  <c r="E339" i="5" s="1"/>
  <c r="K339" i="5" s="1"/>
  <c r="N2" i="4"/>
  <c r="E3" i="5" s="1"/>
  <c r="M2" i="4"/>
  <c r="D3" i="5" s="1"/>
  <c r="L2" i="4"/>
  <c r="C3" i="5" s="1"/>
  <c r="K2" i="4"/>
  <c r="B3" i="5" s="1"/>
  <c r="Q2" i="2"/>
  <c r="H3" i="5" s="1"/>
  <c r="K18" i="6" l="1" a="1"/>
  <c r="K18" i="6" s="1"/>
  <c r="B55" i="8" s="1"/>
  <c r="J39" i="6" a="1"/>
  <c r="J39" i="6" s="1"/>
  <c r="L37" i="6" a="1"/>
  <c r="L37" i="6" s="1"/>
  <c r="C74" i="8" s="1"/>
  <c r="J30" i="6" a="1"/>
  <c r="J30" i="6" s="1"/>
  <c r="L21" i="6" a="1"/>
  <c r="L21" i="6" s="1"/>
  <c r="C58" i="8" s="1"/>
  <c r="M20" i="6" a="1"/>
  <c r="M20" i="6" s="1"/>
  <c r="M7" i="6" a="1"/>
  <c r="M7" i="6" s="1"/>
  <c r="J33" i="6" a="1"/>
  <c r="J33" i="6" s="1"/>
  <c r="K9" i="6" a="1"/>
  <c r="K9" i="6" s="1"/>
  <c r="B46" i="8" s="1"/>
  <c r="M35" i="6" a="1"/>
  <c r="M35" i="6" s="1"/>
  <c r="L26" i="6" a="1"/>
  <c r="L26" i="6" s="1"/>
  <c r="C63" i="8" s="1"/>
  <c r="L30" i="6" a="1"/>
  <c r="L30" i="6" s="1"/>
  <c r="C67" i="8" s="1"/>
  <c r="M18" i="6" a="1"/>
  <c r="M18" i="6" s="1"/>
  <c r="J17" i="6" a="1"/>
  <c r="J17" i="6" s="1"/>
  <c r="L8" i="6" a="1"/>
  <c r="L8" i="6" s="1"/>
  <c r="C45" i="8" s="1"/>
  <c r="L41" i="6" a="1"/>
  <c r="L41" i="6" s="1"/>
  <c r="C78" i="8" s="1"/>
  <c r="L12" i="6" a="1"/>
  <c r="L12" i="6" s="1"/>
  <c r="C49" i="8" s="1"/>
  <c r="K47" i="6" a="1"/>
  <c r="K47" i="6" s="1"/>
  <c r="B84" i="8" s="1"/>
  <c r="L46" i="6" a="1"/>
  <c r="L46" i="6" s="1"/>
  <c r="C83" i="8" s="1"/>
  <c r="K19" i="6" a="1"/>
  <c r="K19" i="6" s="1"/>
  <c r="B56" i="8" s="1"/>
  <c r="M49" i="6" a="1"/>
  <c r="M49" i="6" s="1"/>
  <c r="J27" i="6" a="1"/>
  <c r="J27" i="6" s="1"/>
  <c r="K34" i="6" a="1"/>
  <c r="K34" i="6" s="1"/>
  <c r="B71" i="8" s="1"/>
  <c r="J24" i="6" a="1"/>
  <c r="J24" i="6" s="1"/>
  <c r="L27" i="6" a="1"/>
  <c r="L27" i="6" s="1"/>
  <c r="C64" i="8" s="1"/>
  <c r="L31" i="6" a="1"/>
  <c r="L31" i="6" s="1"/>
  <c r="C68" i="8" s="1"/>
  <c r="L6" i="6" a="1"/>
  <c r="L6" i="6" s="1"/>
  <c r="C43" i="8" s="1"/>
  <c r="K27" i="6" a="1"/>
  <c r="K27" i="6" s="1"/>
  <c r="B64" i="8" s="1"/>
  <c r="M10" i="6" a="1"/>
  <c r="M10" i="6" s="1"/>
  <c r="L23" i="6" a="1"/>
  <c r="L23" i="6" s="1"/>
  <c r="C60" i="8" s="1"/>
  <c r="L34" i="6" a="1"/>
  <c r="L34" i="6" s="1"/>
  <c r="C71" i="8" s="1"/>
  <c r="L25" i="6" a="1"/>
  <c r="L25" i="6" s="1"/>
  <c r="C62" i="8" s="1"/>
  <c r="K29" i="6" a="1"/>
  <c r="K29" i="6" s="1"/>
  <c r="O29" i="6" s="1"/>
  <c r="P29" i="6" s="1"/>
  <c r="L16" i="6" a="1"/>
  <c r="L16" i="6" s="1"/>
  <c r="C53" i="8" s="1"/>
  <c r="K46" i="6" a="1"/>
  <c r="K46" i="6" s="1"/>
  <c r="B83" i="8" s="1"/>
  <c r="K8" i="6" a="1"/>
  <c r="K8" i="6" s="1"/>
  <c r="B45" i="8" s="1"/>
  <c r="J38" i="6" a="1"/>
  <c r="J38" i="6" s="1"/>
  <c r="K30" i="6" a="1"/>
  <c r="K30" i="6" s="1"/>
  <c r="O30" i="6" s="1"/>
  <c r="P30" i="6" s="1"/>
  <c r="J42" i="6" a="1"/>
  <c r="J42" i="6" s="1"/>
  <c r="K28" i="6" a="1"/>
  <c r="K28" i="6" s="1"/>
  <c r="O28" i="6" s="1"/>
  <c r="P28" i="6" s="1"/>
  <c r="K21" i="6" a="1"/>
  <c r="K21" i="6" s="1"/>
  <c r="B58" i="8" s="1"/>
  <c r="L13" i="6" a="1"/>
  <c r="L13" i="6" s="1"/>
  <c r="C50" i="8" s="1"/>
  <c r="K45" i="6" a="1"/>
  <c r="K45" i="6" s="1"/>
  <c r="B82" i="8" s="1"/>
  <c r="M27" i="6" a="1"/>
  <c r="M27" i="6" s="1"/>
  <c r="K51" i="6" a="1"/>
  <c r="K51" i="6" s="1"/>
  <c r="J51" i="6" a="1"/>
  <c r="J51" i="6" s="1"/>
  <c r="J35" i="6" a="1"/>
  <c r="J35" i="6" s="1"/>
  <c r="L35" i="6" a="1"/>
  <c r="L35" i="6" s="1"/>
  <c r="C72" i="8" s="1"/>
  <c r="K10" i="6" a="1"/>
  <c r="K10" i="6" s="1"/>
  <c r="O10" i="6" s="1"/>
  <c r="P10" i="6" s="1"/>
  <c r="K20" i="6" a="1"/>
  <c r="K20" i="6" s="1"/>
  <c r="B57" i="8" s="1"/>
  <c r="M15" i="6" a="1"/>
  <c r="M15" i="6" s="1"/>
  <c r="M32" i="6" a="1"/>
  <c r="M32" i="6" s="1"/>
  <c r="K43" i="6" a="1"/>
  <c r="K43" i="6" s="1"/>
  <c r="O43" i="6" s="1"/>
  <c r="P43" i="6" s="1"/>
  <c r="J7" i="6" a="1"/>
  <c r="J7" i="6" s="1"/>
  <c r="L9" i="6" a="1"/>
  <c r="L9" i="6" s="1"/>
  <c r="C46" i="8" s="1"/>
  <c r="M37" i="6" a="1"/>
  <c r="M37" i="6" s="1"/>
  <c r="J29" i="6" a="1"/>
  <c r="J29" i="6" s="1"/>
  <c r="J41" i="6" a="1"/>
  <c r="J41" i="6" s="1"/>
  <c r="J26" i="6" a="1"/>
  <c r="J26" i="6" s="1"/>
  <c r="J19" i="6" a="1"/>
  <c r="J19" i="6" s="1"/>
  <c r="M11" i="6" a="1"/>
  <c r="M11" i="6" s="1"/>
  <c r="K41" i="6" a="1"/>
  <c r="K41" i="6" s="1"/>
  <c r="O41" i="6" s="1"/>
  <c r="P41" i="6" s="1"/>
  <c r="M34" i="6" a="1"/>
  <c r="M34" i="6" s="1"/>
  <c r="M46" i="6" a="1"/>
  <c r="M46" i="6" s="1"/>
  <c r="J40" i="6" a="1"/>
  <c r="J40" i="6" s="1"/>
  <c r="K25" i="6" a="1"/>
  <c r="K25" i="6" s="1"/>
  <c r="B62" i="8" s="1"/>
  <c r="J16" i="6" a="1"/>
  <c r="J16" i="6" s="1"/>
  <c r="J14" i="6" a="1"/>
  <c r="J14" i="6" s="1"/>
  <c r="M41" i="6" a="1"/>
  <c r="M41" i="6" s="1"/>
  <c r="K11" i="6" a="1"/>
  <c r="K11" i="6" s="1"/>
  <c r="B48" i="8" s="1"/>
  <c r="J50" i="6" a="1"/>
  <c r="J50" i="6" s="1"/>
  <c r="L18" i="6" a="1"/>
  <c r="L18" i="6" s="1"/>
  <c r="C55" i="8" s="1"/>
  <c r="M12" i="6" a="1"/>
  <c r="M12" i="6" s="1"/>
  <c r="K14" i="6" a="1"/>
  <c r="K14" i="6" s="1"/>
  <c r="O14" i="6" s="1"/>
  <c r="K12" i="6" a="1"/>
  <c r="K12" i="6" s="1"/>
  <c r="O12" i="6" s="1"/>
  <c r="M8" i="6" a="1"/>
  <c r="M8" i="6" s="1"/>
  <c r="M19" i="6" a="1"/>
  <c r="M19" i="6" s="1"/>
  <c r="L29" i="6" a="1"/>
  <c r="L29" i="6" s="1"/>
  <c r="C66" i="8" s="1"/>
  <c r="M14" i="6" a="1"/>
  <c r="M14" i="6" s="1"/>
  <c r="L17" i="6" a="1"/>
  <c r="L17" i="6" s="1"/>
  <c r="C54" i="8" s="1"/>
  <c r="L50" i="6" a="1"/>
  <c r="L50" i="6" s="1"/>
  <c r="M36" i="6" a="1"/>
  <c r="M36" i="6" s="1"/>
  <c r="L28" i="6" a="1"/>
  <c r="L28" i="6" s="1"/>
  <c r="C65" i="8" s="1"/>
  <c r="J11" i="6" a="1"/>
  <c r="J11" i="6" s="1"/>
  <c r="K40" i="6" a="1"/>
  <c r="K40" i="6" s="1"/>
  <c r="B77" i="8" s="1"/>
  <c r="L33" i="6" a="1"/>
  <c r="L33" i="6" s="1"/>
  <c r="C70" i="8" s="1"/>
  <c r="L45" i="6" a="1"/>
  <c r="L45" i="6" s="1"/>
  <c r="C82" i="8" s="1"/>
  <c r="M31" i="6" a="1"/>
  <c r="M31" i="6" s="1"/>
  <c r="J45" i="6" a="1"/>
  <c r="J45" i="6" s="1"/>
  <c r="L15" i="6" a="1"/>
  <c r="L15" i="6" s="1"/>
  <c r="C52" i="8" s="1"/>
  <c r="K6" i="6" a="1"/>
  <c r="K6" i="6" s="1"/>
  <c r="O6" i="6" s="1"/>
  <c r="K39" i="6" a="1"/>
  <c r="K39" i="6" s="1"/>
  <c r="B76" i="8" s="1"/>
  <c r="L5" i="6" a="1"/>
  <c r="L5" i="6" s="1"/>
  <c r="C42" i="8" s="1"/>
  <c r="M45" i="6" a="1"/>
  <c r="M45" i="6" s="1"/>
  <c r="M29" i="6" a="1"/>
  <c r="M29" i="6" s="1"/>
  <c r="L20" i="6" a="1"/>
  <c r="L20" i="6" s="1"/>
  <c r="C57" i="8" s="1"/>
  <c r="L19" i="6" a="1"/>
  <c r="L19" i="6" s="1"/>
  <c r="C56" i="8" s="1"/>
  <c r="M6" i="6" a="1"/>
  <c r="M6" i="6" s="1"/>
  <c r="M26" i="6" a="1"/>
  <c r="M26" i="6" s="1"/>
  <c r="M48" i="6" a="1"/>
  <c r="M48" i="6" s="1"/>
  <c r="J47" i="6" a="1"/>
  <c r="J47" i="6" s="1"/>
  <c r="M16" i="6" a="1"/>
  <c r="M16" i="6" s="1"/>
  <c r="J46" i="6" a="1"/>
  <c r="J46" i="6" s="1"/>
  <c r="K44" i="6" a="1"/>
  <c r="K44" i="6" s="1"/>
  <c r="B81" i="8" s="1"/>
  <c r="M40" i="6" a="1"/>
  <c r="M40" i="6" s="1"/>
  <c r="K35" i="6" a="1"/>
  <c r="K35" i="6" s="1"/>
  <c r="K37" i="6" a="1"/>
  <c r="K37" i="6" s="1"/>
  <c r="O37" i="6" s="1"/>
  <c r="P37" i="6" s="1"/>
  <c r="M5" i="6" a="1"/>
  <c r="M5" i="6" s="1"/>
  <c r="L32" i="6" a="1"/>
  <c r="L32" i="6" s="1"/>
  <c r="C69" i="8" s="1"/>
  <c r="J23" i="6" a="1"/>
  <c r="J23" i="6" s="1"/>
  <c r="L14" i="6" a="1"/>
  <c r="L14" i="6" s="1"/>
  <c r="C51" i="8" s="1"/>
  <c r="J44" i="6" a="1"/>
  <c r="J44" i="6" s="1"/>
  <c r="K38" i="6" a="1"/>
  <c r="K38" i="6" s="1"/>
  <c r="B75" i="8" s="1"/>
  <c r="J48" i="6" a="1"/>
  <c r="J48" i="6" s="1"/>
  <c r="M44" i="6" a="1"/>
  <c r="M44" i="6" s="1"/>
  <c r="J20" i="6" a="1"/>
  <c r="J20" i="6" s="1"/>
  <c r="J18" i="6" a="1"/>
  <c r="J18" i="6" s="1"/>
  <c r="J10" i="6" a="1"/>
  <c r="J10" i="6" s="1"/>
  <c r="J43" i="6" a="1"/>
  <c r="J43" i="6" s="1"/>
  <c r="K23" i="6" a="1"/>
  <c r="K23" i="6" s="1"/>
  <c r="O23" i="6" s="1"/>
  <c r="K49" i="6" a="1"/>
  <c r="K49" i="6" s="1"/>
  <c r="K33" i="6" a="1"/>
  <c r="K33" i="6" s="1"/>
  <c r="O33" i="6" s="1"/>
  <c r="P33" i="6" s="1"/>
  <c r="K24" i="6" a="1"/>
  <c r="K24" i="6" s="1"/>
  <c r="O24" i="6" s="1"/>
  <c r="J28" i="6" a="1"/>
  <c r="J28" i="6" s="1"/>
  <c r="K15" i="6" a="1"/>
  <c r="K15" i="6" s="1"/>
  <c r="B52" i="8" s="1"/>
  <c r="L39" i="6" a="1"/>
  <c r="L39" i="6" s="1"/>
  <c r="C76" i="8" s="1"/>
  <c r="M39" i="6" a="1"/>
  <c r="M39" i="6" s="1"/>
  <c r="L51" i="6" a="1"/>
  <c r="L51" i="6" s="1"/>
  <c r="K32" i="6" a="1"/>
  <c r="K32" i="6" s="1"/>
  <c r="B69" i="8" s="1"/>
  <c r="L24" i="6" a="1"/>
  <c r="L24" i="6" s="1"/>
  <c r="C61" i="8" s="1"/>
  <c r="M25" i="6" a="1"/>
  <c r="M25" i="6" s="1"/>
  <c r="J9" i="6" a="1"/>
  <c r="J9" i="6" s="1"/>
  <c r="J8" i="6" a="1"/>
  <c r="J8" i="6" s="1"/>
  <c r="L38" i="6" a="1"/>
  <c r="L38" i="6" s="1"/>
  <c r="C75" i="8" s="1"/>
  <c r="L22" i="6" a="1"/>
  <c r="L22" i="6" s="1"/>
  <c r="C59" i="8" s="1"/>
  <c r="M30" i="6" a="1"/>
  <c r="M30" i="6" s="1"/>
  <c r="J22" i="6" a="1"/>
  <c r="J22" i="6" s="1"/>
  <c r="M17" i="6" a="1"/>
  <c r="M17" i="6" s="1"/>
  <c r="M9" i="6" a="1"/>
  <c r="M9" i="6" s="1"/>
  <c r="M42" i="6" a="1"/>
  <c r="M42" i="6" s="1"/>
  <c r="J21" i="6" a="1"/>
  <c r="J21" i="6" s="1"/>
  <c r="K48" i="6" a="1"/>
  <c r="K48" i="6" s="1"/>
  <c r="M50" i="6" a="1"/>
  <c r="M50" i="6" s="1"/>
  <c r="M23" i="6" a="1"/>
  <c r="M23" i="6" s="1"/>
  <c r="J15" i="6" a="1"/>
  <c r="J15" i="6" s="1"/>
  <c r="L7" i="6" a="1"/>
  <c r="L7" i="6" s="1"/>
  <c r="C44" i="8" s="1"/>
  <c r="L36" i="6" a="1"/>
  <c r="L36" i="6" s="1"/>
  <c r="C73" i="8" s="1"/>
  <c r="J5" i="6" a="1"/>
  <c r="J5" i="6" s="1"/>
  <c r="J37" i="6" a="1"/>
  <c r="J37" i="6" s="1"/>
  <c r="M28" i="6" a="1"/>
  <c r="M28" i="6" s="1"/>
  <c r="M33" i="6" a="1"/>
  <c r="M33" i="6" s="1"/>
  <c r="J25" i="6" a="1"/>
  <c r="J25" i="6" s="1"/>
  <c r="L10" i="6" a="1"/>
  <c r="L10" i="6" s="1"/>
  <c r="C47" i="8" s="1"/>
  <c r="J12" i="6" a="1"/>
  <c r="J12" i="6" s="1"/>
  <c r="K42" i="6" a="1"/>
  <c r="K42" i="6" s="1"/>
  <c r="O42" i="6" s="1"/>
  <c r="P42" i="6" s="1"/>
  <c r="K7" i="6" a="1"/>
  <c r="K7" i="6" s="1"/>
  <c r="B44" i="8" s="1"/>
  <c r="L48" i="6" a="1"/>
  <c r="L48" i="6" s="1"/>
  <c r="K50" i="6" a="1"/>
  <c r="K50" i="6" s="1"/>
  <c r="J32" i="6" a="1"/>
  <c r="J32" i="6" s="1"/>
  <c r="K22" i="6" a="1"/>
  <c r="K22" i="6" s="1"/>
  <c r="O22" i="6" s="1"/>
  <c r="J31" i="6" a="1"/>
  <c r="J31" i="6" s="1"/>
  <c r="J34" i="6" a="1"/>
  <c r="J34" i="6" s="1"/>
  <c r="L44" i="6" a="1"/>
  <c r="L44" i="6" s="1"/>
  <c r="C81" i="8" s="1"/>
  <c r="M51" i="6" a="1"/>
  <c r="M51" i="6" s="1"/>
  <c r="K26" i="6" a="1"/>
  <c r="K26" i="6" s="1"/>
  <c r="B63" i="8" s="1"/>
  <c r="K17" i="6" a="1"/>
  <c r="K17" i="6" s="1"/>
  <c r="B54" i="8" s="1"/>
  <c r="K16" i="6" a="1"/>
  <c r="K16" i="6" s="1"/>
  <c r="O16" i="6" s="1"/>
  <c r="P16" i="6" s="1"/>
  <c r="L49" i="6" a="1"/>
  <c r="L49" i="6" s="1"/>
  <c r="M13" i="6" a="1"/>
  <c r="M13" i="6" s="1"/>
  <c r="K5" i="6" a="1"/>
  <c r="K5" i="6" s="1"/>
  <c r="B42" i="8" s="1"/>
  <c r="K31" i="6" a="1"/>
  <c r="K31" i="6" s="1"/>
  <c r="B68" i="8" s="1"/>
  <c r="M22" i="6" a="1"/>
  <c r="M22" i="6" s="1"/>
  <c r="M21" i="6" a="1"/>
  <c r="M21" i="6" s="1"/>
  <c r="J13" i="6" a="1"/>
  <c r="J13" i="6" s="1"/>
  <c r="K13" i="6" a="1"/>
  <c r="K13" i="6" s="1"/>
  <c r="O13" i="6" s="1"/>
  <c r="M43" i="6" a="1"/>
  <c r="M43" i="6" s="1"/>
  <c r="K36" i="6" a="1"/>
  <c r="K36" i="6" s="1"/>
  <c r="B73" i="8" s="1"/>
  <c r="M47" i="6" a="1"/>
  <c r="M47" i="6" s="1"/>
  <c r="L43" i="6" a="1"/>
  <c r="L43" i="6" s="1"/>
  <c r="C80" i="8" s="1"/>
  <c r="L11" i="6" a="1"/>
  <c r="L11" i="6" s="1"/>
  <c r="C48" i="8" s="1"/>
  <c r="L42" i="6" a="1"/>
  <c r="L42" i="6" s="1"/>
  <c r="C79" i="8" s="1"/>
  <c r="L47" i="6" a="1"/>
  <c r="L47" i="6" s="1"/>
  <c r="C84" i="8" s="1"/>
  <c r="L40" i="6" a="1"/>
  <c r="L40" i="6" s="1"/>
  <c r="C77" i="8" s="1"/>
  <c r="J49" i="6" a="1"/>
  <c r="J49" i="6" s="1"/>
  <c r="M24" i="6" a="1"/>
  <c r="M24" i="6" s="1"/>
  <c r="J36" i="6" a="1"/>
  <c r="J36" i="6" s="1"/>
  <c r="M38" i="6" a="1"/>
  <c r="M38" i="6" s="1"/>
  <c r="I34" i="8"/>
  <c r="H34" i="8"/>
  <c r="D4" i="5"/>
  <c r="J4" i="5" s="1"/>
  <c r="J34" i="8" s="1"/>
  <c r="G34" i="8"/>
  <c r="F34" i="8"/>
  <c r="K74" i="5"/>
  <c r="K70" i="5"/>
  <c r="K66" i="5"/>
  <c r="K62" i="5"/>
  <c r="K58" i="5"/>
  <c r="K54" i="5"/>
  <c r="K50" i="5"/>
  <c r="K46" i="5"/>
  <c r="K30" i="5"/>
  <c r="K16" i="5"/>
  <c r="J82" i="5"/>
  <c r="J78" i="5"/>
  <c r="J73" i="5"/>
  <c r="J69" i="5"/>
  <c r="J65" i="5"/>
  <c r="J61" i="5"/>
  <c r="J57" i="5"/>
  <c r="J53" i="5"/>
  <c r="J49" i="5"/>
  <c r="J45" i="5"/>
  <c r="J41" i="5"/>
  <c r="J37" i="5"/>
  <c r="J36" i="5"/>
  <c r="J33" i="5"/>
  <c r="J32" i="5"/>
  <c r="J29" i="5"/>
  <c r="J28" i="5"/>
  <c r="J24" i="5"/>
  <c r="J22" i="5"/>
  <c r="J19" i="5"/>
  <c r="J18" i="5"/>
  <c r="J15" i="5"/>
  <c r="J14" i="5"/>
  <c r="J39" i="5"/>
  <c r="J38" i="5"/>
  <c r="J35" i="5"/>
  <c r="J34" i="5"/>
  <c r="J30" i="5"/>
  <c r="J26" i="5"/>
  <c r="J25" i="5"/>
  <c r="J23" i="5"/>
  <c r="J21" i="5"/>
  <c r="J20" i="5"/>
  <c r="J31" i="5"/>
  <c r="J17" i="5"/>
  <c r="J16" i="5"/>
  <c r="J13" i="5"/>
  <c r="J12" i="5"/>
  <c r="J11" i="5"/>
  <c r="J10" i="5"/>
  <c r="J9" i="5"/>
  <c r="J8" i="5"/>
  <c r="J7" i="5"/>
  <c r="J6" i="5"/>
  <c r="J5" i="5"/>
  <c r="J108" i="5"/>
  <c r="J107" i="5"/>
  <c r="J106" i="5"/>
  <c r="J105" i="5"/>
  <c r="J104" i="5"/>
  <c r="J103" i="5"/>
  <c r="J102" i="5"/>
  <c r="J101" i="5"/>
  <c r="J100" i="5"/>
  <c r="J99" i="5"/>
  <c r="J98" i="5"/>
  <c r="J97" i="5"/>
  <c r="J96" i="5"/>
  <c r="J95" i="5"/>
  <c r="J94" i="5"/>
  <c r="J93" i="5"/>
  <c r="J92" i="5"/>
  <c r="J91" i="5"/>
  <c r="J90" i="5"/>
  <c r="J89" i="5"/>
  <c r="J88" i="5"/>
  <c r="J87" i="5"/>
  <c r="J86" i="5"/>
  <c r="J84" i="5"/>
  <c r="J83" i="5"/>
  <c r="J81" i="5"/>
  <c r="J80" i="5"/>
  <c r="J79" i="5"/>
  <c r="J76" i="5"/>
  <c r="J75" i="5"/>
  <c r="J74" i="5"/>
  <c r="J72" i="5"/>
  <c r="J71" i="5"/>
  <c r="J70" i="5"/>
  <c r="J68" i="5"/>
  <c r="J67" i="5"/>
  <c r="J66" i="5"/>
  <c r="J64" i="5"/>
  <c r="J63" i="5"/>
  <c r="J62" i="5"/>
  <c r="J60" i="5"/>
  <c r="J59" i="5"/>
  <c r="J58" i="5"/>
  <c r="J56" i="5"/>
  <c r="J55" i="5"/>
  <c r="J54" i="5"/>
  <c r="J52" i="5"/>
  <c r="J51" i="5"/>
  <c r="J50" i="5"/>
  <c r="J48" i="5"/>
  <c r="J47" i="5"/>
  <c r="J46" i="5"/>
  <c r="J44" i="5"/>
  <c r="J43" i="5"/>
  <c r="J42" i="5"/>
  <c r="J40" i="5"/>
  <c r="J27" i="5"/>
  <c r="J85" i="5"/>
  <c r="J291" i="5"/>
  <c r="J287" i="5"/>
  <c r="J286" i="5"/>
  <c r="J285" i="5"/>
  <c r="J284" i="5"/>
  <c r="J283" i="5"/>
  <c r="J282" i="5"/>
  <c r="J281" i="5"/>
  <c r="J280" i="5"/>
  <c r="J279" i="5"/>
  <c r="J277" i="5"/>
  <c r="J276" i="5"/>
  <c r="J275" i="5"/>
  <c r="J274" i="5"/>
  <c r="J273" i="5"/>
  <c r="J272" i="5"/>
  <c r="J271" i="5"/>
  <c r="J270" i="5"/>
  <c r="J269" i="5"/>
  <c r="J268" i="5"/>
  <c r="J267" i="5"/>
  <c r="J266" i="5"/>
  <c r="J264" i="5"/>
  <c r="J263" i="5"/>
  <c r="J262" i="5"/>
  <c r="J261" i="5"/>
  <c r="J260" i="5"/>
  <c r="J259" i="5"/>
  <c r="J258" i="5"/>
  <c r="J257" i="5"/>
  <c r="J256" i="5"/>
  <c r="J254" i="5"/>
  <c r="J252" i="5"/>
  <c r="J250" i="5"/>
  <c r="J249" i="5"/>
  <c r="J248" i="5"/>
  <c r="J247" i="5"/>
  <c r="J246" i="5"/>
  <c r="J245" i="5"/>
  <c r="J244" i="5"/>
  <c r="J243" i="5"/>
  <c r="J242" i="5"/>
  <c r="J241" i="5"/>
  <c r="J240" i="5"/>
  <c r="J239" i="5"/>
  <c r="J237" i="5"/>
  <c r="J236" i="5"/>
  <c r="J235" i="5"/>
  <c r="J233" i="5"/>
  <c r="J232" i="5"/>
  <c r="J231" i="5"/>
  <c r="J230" i="5"/>
  <c r="J229" i="5"/>
  <c r="J227" i="5"/>
  <c r="J225" i="5"/>
  <c r="J224" i="5"/>
  <c r="J251" i="5"/>
  <c r="J221" i="5"/>
  <c r="J220" i="5"/>
  <c r="J219" i="5"/>
  <c r="J218" i="5"/>
  <c r="J217" i="5"/>
  <c r="J216" i="5"/>
  <c r="J215" i="5"/>
  <c r="J214" i="5"/>
  <c r="J213" i="5"/>
  <c r="J212" i="5"/>
  <c r="J211" i="5"/>
  <c r="J210" i="5"/>
  <c r="J209" i="5"/>
  <c r="J208" i="5"/>
  <c r="J207" i="5"/>
  <c r="J226" i="5"/>
  <c r="J206" i="5"/>
  <c r="J205" i="5"/>
  <c r="J204" i="5"/>
  <c r="J203" i="5"/>
  <c r="J202" i="5"/>
  <c r="J290" i="5"/>
  <c r="J201" i="5"/>
  <c r="J200" i="5"/>
  <c r="J199" i="5"/>
  <c r="J197" i="5"/>
  <c r="J196" i="5"/>
  <c r="J195" i="5"/>
  <c r="J194" i="5"/>
  <c r="J193" i="5"/>
  <c r="J192" i="5"/>
  <c r="J191" i="5"/>
  <c r="J190" i="5"/>
  <c r="J189" i="5"/>
  <c r="J188" i="5"/>
  <c r="J187" i="5"/>
  <c r="J186" i="5"/>
  <c r="J185" i="5"/>
  <c r="J184" i="5"/>
  <c r="J183" i="5"/>
  <c r="J182" i="5"/>
  <c r="J180" i="5"/>
  <c r="J179" i="5"/>
  <c r="J178" i="5"/>
  <c r="J176" i="5"/>
  <c r="J175" i="5"/>
  <c r="J174" i="5"/>
  <c r="J173" i="5"/>
  <c r="J172" i="5"/>
  <c r="J171" i="5"/>
  <c r="J170" i="5"/>
  <c r="J169" i="5"/>
  <c r="J168" i="5"/>
  <c r="J167" i="5"/>
  <c r="J166" i="5"/>
  <c r="J165" i="5"/>
  <c r="J164" i="5"/>
  <c r="J163" i="5"/>
  <c r="J162" i="5"/>
  <c r="J161" i="5"/>
  <c r="J160" i="5"/>
  <c r="J159" i="5"/>
  <c r="J238" i="5"/>
  <c r="J158" i="5"/>
  <c r="J157" i="5"/>
  <c r="J156" i="5"/>
  <c r="J155" i="5"/>
  <c r="J154" i="5"/>
  <c r="J153" i="5"/>
  <c r="J152" i="5"/>
  <c r="J151" i="5"/>
  <c r="J150" i="5"/>
  <c r="J149" i="5"/>
  <c r="J148" i="5"/>
  <c r="J147" i="5"/>
  <c r="J146" i="5"/>
  <c r="J145" i="5"/>
  <c r="J144" i="5"/>
  <c r="J143" i="5"/>
  <c r="J142" i="5"/>
  <c r="J141" i="5"/>
  <c r="J140" i="5"/>
  <c r="J139" i="5"/>
  <c r="J138" i="5"/>
  <c r="J137" i="5"/>
  <c r="J136" i="5"/>
  <c r="J135" i="5"/>
  <c r="J253" i="5"/>
  <c r="J181" i="5"/>
  <c r="J134" i="5"/>
  <c r="J132" i="5"/>
  <c r="J131" i="5"/>
  <c r="J130" i="5"/>
  <c r="J129" i="5"/>
  <c r="J128" i="5"/>
  <c r="J127" i="5"/>
  <c r="J126" i="5"/>
  <c r="J125" i="5"/>
  <c r="J123" i="5"/>
  <c r="J122" i="5"/>
  <c r="J121" i="5"/>
  <c r="J120" i="5"/>
  <c r="J119" i="5"/>
  <c r="J223" i="5"/>
  <c r="J117" i="5"/>
  <c r="J116" i="5"/>
  <c r="J115" i="5"/>
  <c r="J114" i="5"/>
  <c r="J113" i="5"/>
  <c r="J112" i="5"/>
  <c r="J111" i="5"/>
  <c r="J110" i="5"/>
  <c r="J109" i="5"/>
  <c r="J278" i="5"/>
  <c r="J228" i="5"/>
  <c r="J77" i="5"/>
  <c r="J222" i="5"/>
  <c r="J177" i="5"/>
  <c r="J133" i="5"/>
  <c r="J265" i="5"/>
  <c r="J234" i="5"/>
  <c r="J255" i="5"/>
  <c r="J289" i="5"/>
  <c r="J118" i="5"/>
  <c r="J288" i="5"/>
  <c r="J198" i="5"/>
  <c r="J124" i="5"/>
  <c r="K291" i="5"/>
  <c r="K287" i="5"/>
  <c r="K286" i="5"/>
  <c r="K285" i="5"/>
  <c r="K284" i="5"/>
  <c r="K283" i="5"/>
  <c r="K282" i="5"/>
  <c r="K281" i="5"/>
  <c r="K280" i="5"/>
  <c r="K279" i="5"/>
  <c r="K277" i="5"/>
  <c r="K276" i="5"/>
  <c r="K275" i="5"/>
  <c r="K274" i="5"/>
  <c r="K273" i="5"/>
  <c r="K272" i="5"/>
  <c r="K271" i="5"/>
  <c r="K270" i="5"/>
  <c r="K269" i="5"/>
  <c r="K268" i="5"/>
  <c r="K267" i="5"/>
  <c r="K266" i="5"/>
  <c r="K264" i="5"/>
  <c r="K263" i="5"/>
  <c r="K262" i="5"/>
  <c r="K261" i="5"/>
  <c r="K260" i="5"/>
  <c r="K259" i="5"/>
  <c r="K258" i="5"/>
  <c r="K257" i="5"/>
  <c r="K256" i="5"/>
  <c r="K254" i="5"/>
  <c r="K252" i="5"/>
  <c r="K250" i="5"/>
  <c r="K249" i="5"/>
  <c r="K248" i="5"/>
  <c r="K247" i="5"/>
  <c r="K246" i="5"/>
  <c r="K245" i="5"/>
  <c r="K244" i="5"/>
  <c r="K243" i="5"/>
  <c r="K242" i="5"/>
  <c r="K241" i="5"/>
  <c r="K240" i="5"/>
  <c r="K239" i="5"/>
  <c r="K237" i="5"/>
  <c r="K236" i="5"/>
  <c r="K235" i="5"/>
  <c r="K233" i="5"/>
  <c r="K232" i="5"/>
  <c r="K231" i="5"/>
  <c r="K230" i="5"/>
  <c r="K229" i="5"/>
  <c r="K227" i="5"/>
  <c r="K225" i="5"/>
  <c r="K224" i="5"/>
  <c r="K251" i="5"/>
  <c r="K221" i="5"/>
  <c r="K220" i="5"/>
  <c r="K219" i="5"/>
  <c r="K218" i="5"/>
  <c r="K217" i="5"/>
  <c r="K216" i="5"/>
  <c r="K215" i="5"/>
  <c r="K214" i="5"/>
  <c r="K213" i="5"/>
  <c r="K212" i="5"/>
  <c r="K211" i="5"/>
  <c r="K210" i="5"/>
  <c r="K209" i="5"/>
  <c r="K208" i="5"/>
  <c r="K207" i="5"/>
  <c r="K226" i="5"/>
  <c r="K206" i="5"/>
  <c r="K205" i="5"/>
  <c r="K204" i="5"/>
  <c r="K203" i="5"/>
  <c r="K202" i="5"/>
  <c r="K290" i="5"/>
  <c r="K201" i="5"/>
  <c r="K200" i="5"/>
  <c r="K199" i="5"/>
  <c r="K197" i="5"/>
  <c r="K196" i="5"/>
  <c r="K195" i="5"/>
  <c r="K194" i="5"/>
  <c r="K193" i="5"/>
  <c r="K192" i="5"/>
  <c r="K191" i="5"/>
  <c r="K190" i="5"/>
  <c r="K189" i="5"/>
  <c r="K188" i="5"/>
  <c r="K187" i="5"/>
  <c r="K186" i="5"/>
  <c r="K185" i="5"/>
  <c r="K184" i="5"/>
  <c r="K183" i="5"/>
  <c r="K182" i="5"/>
  <c r="K180" i="5"/>
  <c r="K179" i="5"/>
  <c r="K178" i="5"/>
  <c r="K176" i="5"/>
  <c r="K175" i="5"/>
  <c r="K174" i="5"/>
  <c r="K173" i="5"/>
  <c r="K172" i="5"/>
  <c r="K171" i="5"/>
  <c r="K170" i="5"/>
  <c r="K169" i="5"/>
  <c r="K168" i="5"/>
  <c r="K167" i="5"/>
  <c r="K166" i="5"/>
  <c r="K165" i="5"/>
  <c r="K164" i="5"/>
  <c r="K163" i="5"/>
  <c r="K162" i="5"/>
  <c r="K161" i="5"/>
  <c r="K160" i="5"/>
  <c r="K159" i="5"/>
  <c r="K238" i="5"/>
  <c r="K158" i="5"/>
  <c r="K157" i="5"/>
  <c r="K156" i="5"/>
  <c r="K155" i="5"/>
  <c r="K154" i="5"/>
  <c r="K153" i="5"/>
  <c r="K152" i="5"/>
  <c r="K151" i="5"/>
  <c r="K150" i="5"/>
  <c r="K149" i="5"/>
  <c r="K148" i="5"/>
  <c r="K147" i="5"/>
  <c r="K146" i="5"/>
  <c r="K145" i="5"/>
  <c r="K144" i="5"/>
  <c r="K143" i="5"/>
  <c r="K142" i="5"/>
  <c r="K141" i="5"/>
  <c r="K140" i="5"/>
  <c r="K139" i="5"/>
  <c r="K138" i="5"/>
  <c r="K137" i="5"/>
  <c r="K136" i="5"/>
  <c r="K135" i="5"/>
  <c r="K253" i="5"/>
  <c r="K181" i="5"/>
  <c r="K134" i="5"/>
  <c r="K132" i="5"/>
  <c r="K131" i="5"/>
  <c r="K130" i="5"/>
  <c r="K129" i="5"/>
  <c r="K128" i="5"/>
  <c r="K127" i="5"/>
  <c r="K126" i="5"/>
  <c r="K125" i="5"/>
  <c r="K123" i="5"/>
  <c r="K122" i="5"/>
  <c r="K121" i="5"/>
  <c r="K120" i="5"/>
  <c r="K119" i="5"/>
  <c r="K223" i="5"/>
  <c r="K117" i="5"/>
  <c r="K116" i="5"/>
  <c r="K115" i="5"/>
  <c r="K114" i="5"/>
  <c r="K113" i="5"/>
  <c r="K112" i="5"/>
  <c r="K111" i="5"/>
  <c r="K110" i="5"/>
  <c r="K109" i="5"/>
  <c r="K108" i="5"/>
  <c r="K107" i="5"/>
  <c r="K106" i="5"/>
  <c r="K278" i="5"/>
  <c r="K228" i="5"/>
  <c r="K105" i="5"/>
  <c r="K104" i="5"/>
  <c r="K103" i="5"/>
  <c r="K102" i="5"/>
  <c r="K101" i="5"/>
  <c r="K100" i="5"/>
  <c r="K99" i="5"/>
  <c r="K98" i="5"/>
  <c r="K97" i="5"/>
  <c r="K96" i="5"/>
  <c r="K95" i="5"/>
  <c r="K94" i="5"/>
  <c r="K93" i="5"/>
  <c r="K92" i="5"/>
  <c r="K91" i="5"/>
  <c r="K90" i="5"/>
  <c r="K89" i="5"/>
  <c r="K88" i="5"/>
  <c r="K87" i="5"/>
  <c r="K86" i="5"/>
  <c r="K84" i="5"/>
  <c r="K83" i="5"/>
  <c r="K82" i="5"/>
  <c r="K81" i="5"/>
  <c r="K80" i="5"/>
  <c r="K79" i="5"/>
  <c r="K78" i="5"/>
  <c r="K77" i="5"/>
  <c r="K76" i="5"/>
  <c r="K75" i="5"/>
  <c r="K73" i="5"/>
  <c r="K72" i="5"/>
  <c r="K71" i="5"/>
  <c r="K222" i="5"/>
  <c r="K177" i="5"/>
  <c r="K133" i="5"/>
  <c r="K68" i="5"/>
  <c r="K265" i="5"/>
  <c r="K234" i="5"/>
  <c r="K67" i="5"/>
  <c r="K65" i="5"/>
  <c r="K64" i="5"/>
  <c r="K63" i="5"/>
  <c r="K61" i="5"/>
  <c r="K60" i="5"/>
  <c r="K59" i="5"/>
  <c r="K57" i="5"/>
  <c r="K56" i="5"/>
  <c r="K55" i="5"/>
  <c r="K53" i="5"/>
  <c r="K52" i="5"/>
  <c r="K51" i="5"/>
  <c r="K49" i="5"/>
  <c r="K48" i="5"/>
  <c r="K47" i="5"/>
  <c r="K45" i="5"/>
  <c r="K44" i="5"/>
  <c r="K255" i="5"/>
  <c r="K43" i="5"/>
  <c r="K42" i="5"/>
  <c r="K41" i="5"/>
  <c r="K40" i="5"/>
  <c r="K39" i="5"/>
  <c r="K38" i="5"/>
  <c r="K37" i="5"/>
  <c r="K36" i="5"/>
  <c r="K35" i="5"/>
  <c r="K34" i="5"/>
  <c r="K33" i="5"/>
  <c r="K32" i="5"/>
  <c r="K29" i="5"/>
  <c r="K28" i="5"/>
  <c r="K27" i="5"/>
  <c r="K26" i="5"/>
  <c r="K25" i="5"/>
  <c r="K24" i="5"/>
  <c r="K23" i="5"/>
  <c r="K69" i="5"/>
  <c r="K22" i="5"/>
  <c r="K21" i="5"/>
  <c r="K20" i="5"/>
  <c r="K289" i="5"/>
  <c r="K31" i="5"/>
  <c r="K19" i="5"/>
  <c r="K18" i="5"/>
  <c r="K17" i="5"/>
  <c r="K85" i="5"/>
  <c r="K15" i="5"/>
  <c r="K14" i="5"/>
  <c r="K118" i="5"/>
  <c r="K13" i="5"/>
  <c r="K288" i="5"/>
  <c r="K198" i="5"/>
  <c r="K12" i="5"/>
  <c r="K124" i="5"/>
  <c r="K11" i="5"/>
  <c r="K10" i="5"/>
  <c r="K9" i="5"/>
  <c r="K8" i="5"/>
  <c r="K7" i="5"/>
  <c r="K6" i="5"/>
  <c r="K5" i="5"/>
  <c r="K4" i="5"/>
  <c r="K34" i="8" s="1"/>
  <c r="J3" i="5"/>
  <c r="O25" i="6" l="1"/>
  <c r="P25" i="6" s="1"/>
  <c r="D34" i="8"/>
  <c r="P13" i="6"/>
  <c r="P12" i="6"/>
  <c r="H94" i="8"/>
  <c r="P22" i="6"/>
  <c r="P23" i="6"/>
  <c r="P24" i="6"/>
  <c r="P6" i="6"/>
  <c r="O44" i="6"/>
  <c r="P44" i="6" s="1"/>
  <c r="O27" i="6"/>
  <c r="P27" i="6" s="1"/>
  <c r="O19" i="6"/>
  <c r="P19" i="6" s="1"/>
  <c r="P14" i="6"/>
  <c r="B49" i="8"/>
  <c r="B70" i="8"/>
  <c r="B51" i="8"/>
  <c r="B67" i="8"/>
  <c r="B65" i="8"/>
  <c r="B60" i="8"/>
  <c r="B59" i="8"/>
  <c r="B47" i="8"/>
  <c r="O21" i="6"/>
  <c r="P21" i="6" s="1"/>
  <c r="O39" i="6"/>
  <c r="P39" i="6" s="1"/>
  <c r="O8" i="6"/>
  <c r="P8" i="6" s="1"/>
  <c r="O40" i="6"/>
  <c r="P40" i="6" s="1"/>
  <c r="O11" i="6"/>
  <c r="P11" i="6" s="1"/>
  <c r="O17" i="6"/>
  <c r="P17" i="6" s="1"/>
  <c r="O32" i="6"/>
  <c r="P32" i="6" s="1"/>
  <c r="O38" i="6"/>
  <c r="P38" i="6" s="1"/>
  <c r="O36" i="6"/>
  <c r="P36" i="6" s="1"/>
  <c r="B80" i="8"/>
  <c r="O18" i="6"/>
  <c r="P18" i="6" s="1"/>
  <c r="O5" i="6"/>
  <c r="P5" i="6" s="1"/>
  <c r="O15" i="6"/>
  <c r="P15" i="6" s="1"/>
  <c r="M3" i="6"/>
  <c r="B74" i="8"/>
  <c r="B61" i="8"/>
  <c r="B78" i="8"/>
  <c r="B43" i="8"/>
  <c r="B66" i="8"/>
  <c r="O34" i="6"/>
  <c r="P34" i="6" s="1"/>
  <c r="O46" i="6"/>
  <c r="P46" i="6" s="1"/>
  <c r="B50" i="8"/>
  <c r="B79" i="8"/>
  <c r="B53" i="8"/>
  <c r="O9" i="6"/>
  <c r="P9" i="6" s="1"/>
  <c r="O45" i="6"/>
  <c r="P45" i="6" s="1"/>
  <c r="O31" i="6"/>
  <c r="P31" i="6" s="1"/>
  <c r="O20" i="6"/>
  <c r="P20" i="6" s="1"/>
  <c r="O26" i="6"/>
  <c r="P26" i="6" s="1"/>
  <c r="O7" i="6"/>
  <c r="P7" i="6" s="1"/>
  <c r="B72" i="8"/>
  <c r="O35" i="6"/>
  <c r="P35" i="6" s="1"/>
  <c r="K3" i="5"/>
  <c r="P3" i="6" l="1"/>
  <c r="Q3" i="6" s="1"/>
  <c r="H88" i="8" s="1"/>
  <c r="H95" i="8" l="1"/>
  <c r="H96" i="8" l="1"/>
  <c r="E8" i="8" l="1"/>
  <c r="E10" i="8" s="1"/>
  <c r="C5" i="8" s="1"/>
  <c r="H97" i="8"/>
  <c r="H99" i="8" s="1"/>
  <c r="B12" i="8" l="1"/>
  <c r="D4" i="8"/>
  <c r="D5" i="8" s="1"/>
  <c r="H108" i="8"/>
  <c r="E5" i="8" l="1"/>
  <c r="E4" i="8"/>
  <c r="K101" i="8"/>
  <c r="H101" i="8"/>
  <c r="H104" i="8" l="1"/>
  <c r="H106" i="8" s="1"/>
  <c r="H107" i="8" s="1"/>
  <c r="H109" i="8" s="1"/>
  <c r="H110" i="8" s="1"/>
  <c r="F5" i="8" s="1"/>
</calcChain>
</file>

<file path=xl/sharedStrings.xml><?xml version="1.0" encoding="utf-8"?>
<sst xmlns="http://schemas.openxmlformats.org/spreadsheetml/2006/main" count="139535" uniqueCount="6083">
  <si>
    <t>Source-Master DB Debt</t>
  </si>
  <si>
    <t>Apollo Request</t>
  </si>
  <si>
    <t>Budget Source</t>
  </si>
  <si>
    <t>SELECT dbo_STB_FUND_YR.YR_NBR, dbo_STB_FUND_YR.CNTY_CD, dbo_STB_FUND_YR.UNIT_TYPE_CD, dbo_STB_FUND_YR.UNIT_CD, dbo_STB_FUND_YR.FUND_CD, dbo_STB_UNIT_YR.CROSS_CNTY_CD, dbo_STB_UNIT_YR.CROSS_CNTY_INDC, dbo_STB_FUND_YR.CERTD_LEVY_AMT, dbo_STB_FUND_YR.CERTD_TAX_RATE_PCNT
FROM dbo_STB_FUND_YR INNER JOIN dbo_STB_UNIT_YR ON (dbo_STB_FUND_YR.UNIT_CD = dbo_STB_UNIT_YR.UNIT_CD) AND (dbo_STB_FUND_YR.UNIT_TYPE_CD = dbo_STB_UNIT_YR.UNIT_TYPE_CD) AND (dbo_STB_FUND_YR.CNTY_CD = dbo_STB_UNIT_YR.CNTY_CD) AND (dbo_STB_FUND_YR.YR_NBR = dbo_STB_UNIT_YR.YR_NBR)
WHERE (((dbo_STB_FUND_YR.YR_NBR)="2024") AND ((dbo_STB_FUND_YR.UNIT_TYPE_CD)="4"));</t>
  </si>
  <si>
    <t>2022 CB Source</t>
  </si>
  <si>
    <t>SELECT
    CNTY_CD
,UNIT_TYPE_CD
,UNtT_CD
,FUND_CD
,DEBT_NAME
,FINAL_LINE5_AMOUNT
,FINAL_LINE15_AMOUNT
,FINAL_LINE18A_AMOUNT
,FINAL_LINE18_AMOUNT
,FINAL_LINE18B_AMOUNT
  FROM [DLGF_fieldBudget].[dbo].[tbl_Debts]
  where YR_NBR='2024' and UNIT_TYPE_CD='4'</t>
  </si>
  <si>
    <t>CNTY_CD</t>
  </si>
  <si>
    <t>UNIT_TYPE_CD</t>
  </si>
  <si>
    <t>UNtT_CD</t>
  </si>
  <si>
    <t>FUND_CD</t>
  </si>
  <si>
    <t>DEBT_NAME</t>
  </si>
  <si>
    <t>FINAL_LINE5_AMOUNT</t>
  </si>
  <si>
    <t>FINAL_LINE15_AMOUNT</t>
  </si>
  <si>
    <t>FINAL_LINE18A_AMOUNT</t>
  </si>
  <si>
    <t>FINAL_LINE18_AMOUNT</t>
  </si>
  <si>
    <t>FINAL_LINE18B_AMOUNT</t>
  </si>
  <si>
    <t>01</t>
  </si>
  <si>
    <t>4</t>
  </si>
  <si>
    <t>0015</t>
  </si>
  <si>
    <t>0180</t>
  </si>
  <si>
    <t>2010 Building/Renovation Project</t>
  </si>
  <si>
    <t>Interest on Temporary Loans</t>
  </si>
  <si>
    <t>Adams Central Community School Corporation General Obligation Bonds of 2023</t>
  </si>
  <si>
    <t>General Obligation Bonds Series 2015</t>
  </si>
  <si>
    <t>General Obligation Bonds Series 2022</t>
  </si>
  <si>
    <t>Series 2017 Adams Central Elem Schl Bldg Corp Ad Valorem Property Tax 1st Mortgage Bonds</t>
  </si>
  <si>
    <t>0025</t>
  </si>
  <si>
    <t>North Adams Community Schools RenovationBldgCorp AdValoremPropertyTaxFirstMortgageBonds Series2018</t>
  </si>
  <si>
    <t>Unreimbursed Textbooks</t>
  </si>
  <si>
    <t>North Adams Com Schools Reno Bldg. Corp. Ad Valorem Property Tax First Mortgage Bonds, Series 2023</t>
  </si>
  <si>
    <t>0186</t>
  </si>
  <si>
    <t>North Adams Community Schools Taxable General Obligation Refunding Bonds of 2014 (Pension Refunding)</t>
  </si>
  <si>
    <t>Fees</t>
  </si>
  <si>
    <t>NORTH ADAMS COMMUNITY SCHOOLS GENERAL OBLIGATION BONDS-2022</t>
  </si>
  <si>
    <t>North Adams Community Schools RenovationBldgCorp AdValorem PropertyTaxFirstMortgage Bonds Series2017</t>
  </si>
  <si>
    <t>0035</t>
  </si>
  <si>
    <t>General Obligation Bonds of 2023</t>
  </si>
  <si>
    <t>Ad Valorem Property Tax First Mortgage Refunding and Improvement Bonds, Series 2016</t>
  </si>
  <si>
    <t>Ad Valorem Property Tax First Mortgage Bonds, Series 2022</t>
  </si>
  <si>
    <t>02</t>
  </si>
  <si>
    <t>0125</t>
  </si>
  <si>
    <t>AD VALOREM PROPERTY TAX FIRST MORTGAGE BONDS, SERIES 2018</t>
  </si>
  <si>
    <t>General Obligation Bonds, Series 2019B</t>
  </si>
  <si>
    <t>M.S.D of Southwest Allen County, General Oblication Bonds, Series 2020</t>
  </si>
  <si>
    <t>Southwest Allen Multi School Bldg. Corp., Ad Valorem Property Tax First Mortgage Bonds, Series 2020</t>
  </si>
  <si>
    <t>0225</t>
  </si>
  <si>
    <t>Ad Valorem Property Tax First Mortgage Refunding and Improvement Bonds, Series 2013</t>
  </si>
  <si>
    <t>Ad Valorem Property Tax First Mortgage Bonds, Series 2020</t>
  </si>
  <si>
    <t>General Obligation Bonds of 2022</t>
  </si>
  <si>
    <t>Ad Valorem Property Tax First Mortgage Refunding and Improvement Bonds, Series 2014</t>
  </si>
  <si>
    <t>0287</t>
  </si>
  <si>
    <t>Unlimited Ad Valorem Property Tax First Mortgage Bonds, Series 2018</t>
  </si>
  <si>
    <t>0235</t>
  </si>
  <si>
    <t>Common School Fund Loan B0194</t>
  </si>
  <si>
    <t>Unlimited Ad Valorem Property Tax First Mortgage Bonds, Series 2021</t>
  </si>
  <si>
    <t>Common School Fund Loan B0276</t>
  </si>
  <si>
    <t>Common School Fund Loan B0301</t>
  </si>
  <si>
    <t>General Obligation Bonds, Series 2023</t>
  </si>
  <si>
    <t>Common School Fund Loan B0327</t>
  </si>
  <si>
    <t>Unlimited Ad Valorem Property Tax First Mortgage Bonds, Series 2017B</t>
  </si>
  <si>
    <t>Unlimited Ad Valorem Property Tax First Mortgage Bonds, Series 2019</t>
  </si>
  <si>
    <t>Common School Fund Loan B0145</t>
  </si>
  <si>
    <t>Unlimited Ad Valorem Property Tax First Mortgage Bonds, Series 2022</t>
  </si>
  <si>
    <t>Unlimited Ad Valorem Property Tax First Mortgage Bonds, Series 2017A</t>
  </si>
  <si>
    <t>Unlimited Ad Valorem Property Tax First Mortgage Bonds, Series 2020</t>
  </si>
  <si>
    <t>Common School Fund Loan B0389</t>
  </si>
  <si>
    <t>Common School Fund Loan B0365</t>
  </si>
  <si>
    <t>Common School Fund Loan B0230</t>
  </si>
  <si>
    <t>Unlimited Ad Valorem Property Tax First Mortgage Bonds, Series 2016B</t>
  </si>
  <si>
    <t>FWCS, Allen County, Indiana, General Obligation Qualified Zone Academy Bonds, Series 2009</t>
  </si>
  <si>
    <t>Unlimited Ad Valorem Property Tax First Mortgage Refunding Bonds, Series 2022B</t>
  </si>
  <si>
    <t>Unlimited Ad Valorem Property Tax First Mortgage Bonds, Series 2014</t>
  </si>
  <si>
    <t>Common School Fund Loan B0336</t>
  </si>
  <si>
    <t>Unlimited Ad Valorem Property Tax First Mortgage Bonds, Series 2023</t>
  </si>
  <si>
    <t>Unlimited Ad Valorem Property Tax First Mortgage Bonds, Series 2015</t>
  </si>
  <si>
    <t>Unlimited Ad Valorem Property Tax First Mortgage Bonds, Series 2016</t>
  </si>
  <si>
    <t>Common School Fund Loan B0397</t>
  </si>
  <si>
    <t>0255</t>
  </si>
  <si>
    <t>East Allen County Schools  General Obligation Bonds of 2023</t>
  </si>
  <si>
    <t>East Allen County Schools General Obligation Bonds of 2021</t>
  </si>
  <si>
    <t>East Allen County Schools General Obligation Bonds of 2020</t>
  </si>
  <si>
    <t>Amended Taxable Gneral Obligation Pension Bonds of 2004</t>
  </si>
  <si>
    <t>East Allen Multi School Building Corporation Ad Valorem Property Tax First Mortgage Bonds, Series 17</t>
  </si>
  <si>
    <t>East Allen County Schools  General Obligation Bonds of 2023B</t>
  </si>
  <si>
    <t>East Allen Building Corporation Ad Valorem Property Tax First Mortgage Refunding Bonds, Series 2022</t>
  </si>
  <si>
    <t>03</t>
  </si>
  <si>
    <t>0365</t>
  </si>
  <si>
    <t>Bartholomew Consolidated School Corp General Obligation Bonds of 2022</t>
  </si>
  <si>
    <t>Bartholomew Consolidated School Corporation General Obligation Bonds of 2023</t>
  </si>
  <si>
    <t>Bartholomew Consolidated School Corporation General Obligation Bonds of 2016</t>
  </si>
  <si>
    <t>Bartholomew Consolidated School Corp. Qualified Zone Academy Bonds of 2011</t>
  </si>
  <si>
    <t>Bartholomew Consolidated School Corporation General Obligation Bonds of 2018</t>
  </si>
  <si>
    <t>Columbus Multi-High School Building Corp Ad Valorem Prop Tax First Mortgage Bonds, Series 2018</t>
  </si>
  <si>
    <t>The Columbus Repair and Renovation School Building Corp First Mortgage Refunding Bonds, Series 2012</t>
  </si>
  <si>
    <t>0187</t>
  </si>
  <si>
    <t>Col Multi-School Corp Ad Valorem Prop Tax First Mort Refunding Bonds 2023</t>
  </si>
  <si>
    <t>Bartholomew Consolidated School Corporation General Obligation Bonds of 2019</t>
  </si>
  <si>
    <t>Columbus Multi-School Building Corporation Ad Valorem Property Tax First Mortgage Bonds, Series 2013</t>
  </si>
  <si>
    <t>COLUMBUS MULTI-SCHOOL BLDG CORP AD VALOREM PROP TAX 1ST MORT REFUND AND IMPR BONDS 2021 REFI</t>
  </si>
  <si>
    <t>COLUMBUS MULTI-SCHOOL BLDG CORP AD VALOREM PROP TAX 1ST MORT REFUND AND IMPR BONDS 2021 NEW MONEY</t>
  </si>
  <si>
    <t>Bartholomew Consolidated School Corporation General Obligation Bonds of 2015B</t>
  </si>
  <si>
    <t>Columbus Multi-High SBC Unlimited Ad Valorem Prop Tax Crossover Refunding Bonds, Series 2017</t>
  </si>
  <si>
    <t>0370</t>
  </si>
  <si>
    <t>Common School Loan B0099</t>
  </si>
  <si>
    <t>Flat Rock-Hawcreek Multi-School Building Corporation First Mortgage Bonds, Series 2018</t>
  </si>
  <si>
    <t>Anticipated Debt Service</t>
  </si>
  <si>
    <t>Common School Loan B0144</t>
  </si>
  <si>
    <t>Common School Loan B0193</t>
  </si>
  <si>
    <t>Common School Loan B0229</t>
  </si>
  <si>
    <t>First Mortgage Refunding and Improvement Bonds, Series 2016</t>
  </si>
  <si>
    <t>04</t>
  </si>
  <si>
    <t>0395</t>
  </si>
  <si>
    <t>Band, Security and Athletic Improvements 2017</t>
  </si>
  <si>
    <t>Refinanced New Elementary/High School Remodel</t>
  </si>
  <si>
    <t>General Obligation Bonds of 2021</t>
  </si>
  <si>
    <t>Pension Bond 2006</t>
  </si>
  <si>
    <t>NULL</t>
  </si>
  <si>
    <t>Amended Taxable General Obligation Pension Bond 2002</t>
  </si>
  <si>
    <t>05</t>
  </si>
  <si>
    <t>0515</t>
  </si>
  <si>
    <t>General Obligation Bonds, Series 2019</t>
  </si>
  <si>
    <t>Ad Valorem Property Tax First Mortgage Bonds, Series 2018</t>
  </si>
  <si>
    <t>06</t>
  </si>
  <si>
    <t>0615</t>
  </si>
  <si>
    <t>Common School Loan - B0453</t>
  </si>
  <si>
    <t>Common School Loan - B0294</t>
  </si>
  <si>
    <t>Common School Loan - B0322</t>
  </si>
  <si>
    <t>Ad Valorem Property Tax First Mortgage Bonds, Series 2019</t>
  </si>
  <si>
    <t>Common School Loan - B0258</t>
  </si>
  <si>
    <t>General Obligation Bonds of 2016</t>
  </si>
  <si>
    <t>Common School Loan - B0415</t>
  </si>
  <si>
    <t>Common School Loan - B0178</t>
  </si>
  <si>
    <t>Common School Loan - B0125</t>
  </si>
  <si>
    <t>Common School Loan - B0356</t>
  </si>
  <si>
    <t>Ad Valorem Property Tax First Mortgage Refunding Bonds, Series 2016</t>
  </si>
  <si>
    <t>Common School Loan - B0218</t>
  </si>
  <si>
    <t>Common School Loan - A2978</t>
  </si>
  <si>
    <t>Common School Loan - B0371</t>
  </si>
  <si>
    <t>0630</t>
  </si>
  <si>
    <t>Refunding Pension Bonds of 2013</t>
  </si>
  <si>
    <t>2002 CABS</t>
  </si>
  <si>
    <t>General Obligation Bond of 2022 A</t>
  </si>
  <si>
    <t>Refunding Bonds of 2012A</t>
  </si>
  <si>
    <t>Refunding Bonds of 2007</t>
  </si>
  <si>
    <t>General Obligation Bond of 2022 B</t>
  </si>
  <si>
    <t>Lease Rental Bonds of 2021</t>
  </si>
  <si>
    <t>Lease Rental Bonds of 2020</t>
  </si>
  <si>
    <t>General Obligation Bond of 2023 C</t>
  </si>
  <si>
    <t>Refunding Bonds of 2014B</t>
  </si>
  <si>
    <t>General Obligation Bond of 2023 A</t>
  </si>
  <si>
    <t>Lease Rental of 2003Z (Unrefunded Portion)</t>
  </si>
  <si>
    <t>Lease Rental Bonds of 2005Z (Unrefunded Portion)</t>
  </si>
  <si>
    <t>Refunding Bonds of 2012B</t>
  </si>
  <si>
    <t>General Obligation Bond of 2023 B</t>
  </si>
  <si>
    <t>0665</t>
  </si>
  <si>
    <t>Common School Fund Loan B0340</t>
  </si>
  <si>
    <t>General Obligation Bond of 2023</t>
  </si>
  <si>
    <t>Unlimited Ad Valorem Property Tax First Mortgage Refunding Bonds, Series 2017B</t>
  </si>
  <si>
    <t>07</t>
  </si>
  <si>
    <t>0670</t>
  </si>
  <si>
    <t>BROWN CNTY IND SCH MULTISCHOOL BLDG CORP 2014</t>
  </si>
  <si>
    <t>GENERAL OBLIGATION BONDS OF 2014</t>
  </si>
  <si>
    <t>General Obligation Bonds of 2020</t>
  </si>
  <si>
    <t>General Obligation Bonds of 2009</t>
  </si>
  <si>
    <t>Ad Valorem Property Tax First Mortgage Bonds, Series 2021</t>
  </si>
  <si>
    <t>08</t>
  </si>
  <si>
    <t>0750</t>
  </si>
  <si>
    <t>Ad Valorem Property Tax First Mortgage Bonds, Series 2023</t>
  </si>
  <si>
    <t>Ad Valorem Property Tax First Mortgage Bonds, Series 2014</t>
  </si>
  <si>
    <t>General Obligation Bonds of 2017</t>
  </si>
  <si>
    <t>0755</t>
  </si>
  <si>
    <t>Ad Valorem Property Tax First Mortgage Refunding Bonds, Series 2020A</t>
  </si>
  <si>
    <t>2022 Master Equipment Lease</t>
  </si>
  <si>
    <t>Taxable General Obligation Bonds of 2020</t>
  </si>
  <si>
    <t>GO Pension Debt</t>
  </si>
  <si>
    <t>Guaranteed Savings Installment Payment Contract, Series 2017</t>
  </si>
  <si>
    <t>09</t>
  </si>
  <si>
    <t>0775</t>
  </si>
  <si>
    <t>Ad Valorem Property Tax First Mortgage Bonds, Series 2015</t>
  </si>
  <si>
    <t>Amended Taxable General Oligation Pension Bonds of 2006</t>
  </si>
  <si>
    <t>AD Valorem Property Tax First Mortgage Bonds, Series 2016</t>
  </si>
  <si>
    <t>0815</t>
  </si>
  <si>
    <t>Ad Valorem Property Tax First Mortgage Bonds, Series 2017</t>
  </si>
  <si>
    <t>0875</t>
  </si>
  <si>
    <t>10</t>
  </si>
  <si>
    <t>0935</t>
  </si>
  <si>
    <t>Borden-Henryville Multi-School Building Corp Ad Valorem Prop Tax First Mortgage Bonds, Series 2022</t>
  </si>
  <si>
    <t>Building Lease 2019A</t>
  </si>
  <si>
    <t>Borden-Henryville School Corporation General Obligation Bonds of 2023</t>
  </si>
  <si>
    <t>Borden-Henryville School Corporation General Obligation Bonds of 2021</t>
  </si>
  <si>
    <t>Borden-Henryville Multi-School Bldg Corp Ad Valorem Property Tax First Mortgage Bonds, Series 2023</t>
  </si>
  <si>
    <t>0945</t>
  </si>
  <si>
    <t>Common School Loan B0445(SCSC)</t>
  </si>
  <si>
    <t>Common School Loan BO408(SCSC)</t>
  </si>
  <si>
    <t>0181</t>
  </si>
  <si>
    <t>Common School Loan (B0131) WCCS</t>
  </si>
  <si>
    <t xml:space="preserve">Building Lease 2015 (WCCS) </t>
  </si>
  <si>
    <t>Common School Loan (B0257) WCCS</t>
  </si>
  <si>
    <t>Building Lease 2019B</t>
  </si>
  <si>
    <t xml:space="preserve">Common School Loan (A2976) WCCS </t>
  </si>
  <si>
    <t>Common School Loan BO379(SCSC)</t>
  </si>
  <si>
    <t>Common School Loan (Boo31) WCCS</t>
  </si>
  <si>
    <t>Common School Loan (A2992) WCCS</t>
  </si>
  <si>
    <t>Common School Loan (B0093) WCCS</t>
  </si>
  <si>
    <t>Common School Loan (B0215) WCCS</t>
  </si>
  <si>
    <t>Building Lease 2016 (WCCS)</t>
  </si>
  <si>
    <t>Common School Loan (B0176) WCCS</t>
  </si>
  <si>
    <t>1000</t>
  </si>
  <si>
    <t>GENERAL OBLIGATION BONDS, SERIES 2016</t>
  </si>
  <si>
    <t>FIRST MORTGAGE BONDS, SERIES 2018</t>
  </si>
  <si>
    <t>FIRST MORTGAGE BONDS, SERIES 2023</t>
  </si>
  <si>
    <t>First Mortgage Refunding Bonds, Series 2011</t>
  </si>
  <si>
    <t>CLARKSVILLE HIGH SCHOOL BUILDING CORPORATION FIRST MORTGAGE BONDS, SERIES 2022</t>
  </si>
  <si>
    <t>FIRST MORTGAGE BONDS, SERIES 2016</t>
  </si>
  <si>
    <t>CLARKSVILLE HIGH SCHOOL BUILDING CORPORATION FIRST MORTGAGE BONDS, SERIES 2020</t>
  </si>
  <si>
    <t>1010</t>
  </si>
  <si>
    <t>Common School Loan B0101</t>
  </si>
  <si>
    <t>2023 Lease Rental Bond-Pool/Parkwood/District (Series 2023B)</t>
  </si>
  <si>
    <t xml:space="preserve">Building Lease Series 2022 New Elementaries </t>
  </si>
  <si>
    <t>Common School Loan 0231</t>
  </si>
  <si>
    <t>2019 Bond Issuance Transportation/CMS/CHS/JHS/PR/TJ/JJ/NWMH/BP/Bus</t>
  </si>
  <si>
    <t>Common School Loan B0146</t>
  </si>
  <si>
    <t>New Downtown Elementary School</t>
  </si>
  <si>
    <t>General Obligation Bonds of 2011 /QSCB- Parkwood Project</t>
  </si>
  <si>
    <t>Building Lease - Series 2016 Corp Wide Projects</t>
  </si>
  <si>
    <t>Building Lease - Series 2011Q / QZAB - Bridgepoint HVAC Reno</t>
  </si>
  <si>
    <t>General Obligations Bonds of 2011 - Corden Porter Project</t>
  </si>
  <si>
    <t>Common School Loan B0195</t>
  </si>
  <si>
    <t>Common School Loan #B0007</t>
  </si>
  <si>
    <t>Building Lease-Series 2020 (Energy/JHS/CHS/Utica)</t>
  </si>
  <si>
    <t>Building Lease - Series 2017 / Open Concept - CMS-RVMS-NH</t>
  </si>
  <si>
    <t>Building Lease Series 2021 -CHS-CMS-HS-Land-NHE-NW HM,E-RSE-RVMS-Misc</t>
  </si>
  <si>
    <t>Common School Loan B0087</t>
  </si>
  <si>
    <t>General Obligation Bond-School Pension Bonds 2013</t>
  </si>
  <si>
    <t xml:space="preserve">Building Lease - Series 2012 / Parkview MS HVAC Project </t>
  </si>
  <si>
    <t>Common School Loan B0184</t>
  </si>
  <si>
    <t>Building Lease - Series 2011A / Parkview MS Plumbing &amp; Elec Project</t>
  </si>
  <si>
    <t>2023 Lease Rental Bond-Pool/Parkwood/District (Series 2023A)</t>
  </si>
  <si>
    <t>Common School Loan #A 0432 - Remodel Charlestown High School</t>
  </si>
  <si>
    <t>Common School Loan A2985</t>
  </si>
  <si>
    <t>Building Lease - Series 2014A (HS Projs/Refunding/Extension)</t>
  </si>
  <si>
    <t>General Obligation Bond 2022-Repairs District Wide and Property/Site Prep/Jeffersonville/Roofing</t>
  </si>
  <si>
    <t>Building Lease - Series 2014B (HS Projs/Refunding/Extension)</t>
  </si>
  <si>
    <t>Common School Loan B0047</t>
  </si>
  <si>
    <t>11</t>
  </si>
  <si>
    <t>1125</t>
  </si>
  <si>
    <t>First Mortgage Bonds, Series 2016</t>
  </si>
  <si>
    <t>First Mortgage Bonds, Series 2017</t>
  </si>
  <si>
    <t>2960</t>
  </si>
  <si>
    <t>SHAKAMAK SCHOOL BUILDING CORPORATION AD VALOREM PROPERTY TAX FIRST MORTGAGE BONDS, SERIES 2016</t>
  </si>
  <si>
    <t>2002 Addition and Renovation</t>
  </si>
  <si>
    <t>QZAB Roof and HVAC System Replacement, 2010</t>
  </si>
  <si>
    <t>Shakamak School Building Corporation Ad Valorem Property Tax First Mortgage Bonds, Series 2015</t>
  </si>
  <si>
    <t>Shakamak School Building Corporation Ad Valorem Property Tax First Mortgage Bonds, Series 2021</t>
  </si>
  <si>
    <t>General Obligation Pension Bonds, 2006</t>
  </si>
  <si>
    <t>12</t>
  </si>
  <si>
    <t>1150</t>
  </si>
  <si>
    <t>Clinton Central School Corpoation General Obligation Bonds of 2023</t>
  </si>
  <si>
    <t>Clinton Central School Corporation General Obligation Bonds of 2016</t>
  </si>
  <si>
    <t>Clinton Central 2009 School Building Corp Ad Valorem Property Tax First Mortgage Bonds, Series 2023</t>
  </si>
  <si>
    <t>Clinton Central School Corporation General Obligation Bonds of 2019</t>
  </si>
  <si>
    <t>First Mortgage Qualified School Construction Bonds, Series 2009</t>
  </si>
  <si>
    <t>1160</t>
  </si>
  <si>
    <t>Taxable General Obligation Bonds of 2023</t>
  </si>
  <si>
    <t>Refinancing of 2004 Pension Bond (2013)</t>
  </si>
  <si>
    <t>1170</t>
  </si>
  <si>
    <t>Taxable General Obligation Pension Refunding Bonds of 2014</t>
  </si>
  <si>
    <t>Ad Valorem Property Tax First Mortgage Refunding Bonds, Series 2014</t>
  </si>
  <si>
    <t>1180</t>
  </si>
  <si>
    <t>Rossville Consolidated School District General Obligation Bonds of 2021</t>
  </si>
  <si>
    <t>Rossville Consolidated School District Building Corp Ad Valorem Prop Tax First Mort Bonds, S2018</t>
  </si>
  <si>
    <t>Rossville Consolidated School District Building Corp Ad Val Prop Tax First Mrtg Bonds, Series 2021</t>
  </si>
  <si>
    <t>13</t>
  </si>
  <si>
    <t>1300</t>
  </si>
  <si>
    <t>Common School Fund Loan - A0439</t>
  </si>
  <si>
    <t>First Mortgage Bonds, Series 2020</t>
  </si>
  <si>
    <t>Common School Fund Loan - A0510</t>
  </si>
  <si>
    <t>First Mortgage Bonds, Series 2022</t>
  </si>
  <si>
    <t>14</t>
  </si>
  <si>
    <t>1315</t>
  </si>
  <si>
    <t>General Obligation Bonds of 2019</t>
  </si>
  <si>
    <t>Building Renovations Bond</t>
  </si>
  <si>
    <t>Taxable Ad Valorem Property Tax First Mortgage Bonds, Series 2017 (QZAB - Tax Credit Bonds)</t>
  </si>
  <si>
    <t>1375</t>
  </si>
  <si>
    <t>1405</t>
  </si>
  <si>
    <t>Unreimbursed textbooks</t>
  </si>
  <si>
    <t>AD VALOREM PROPERTY TAX FIRST MORTGAGE REFUNDING AND IMPROVEMENT BONDS, SERIES 2015 (NEW PROJECT)</t>
  </si>
  <si>
    <t>$1,900,000 AD VALOREM PROPERTY TAX FIRST MORTGAGE BONDS, SERIES 2014</t>
  </si>
  <si>
    <t>AD VALOREM PROPERTY TAX FIRST MORTGAGE REFUNDING AND IMPROVEMENT BONDS, SERIES 2015 (REFUNDING)</t>
  </si>
  <si>
    <t>15</t>
  </si>
  <si>
    <t>1560</t>
  </si>
  <si>
    <t>Sunman Dearborn High School Building Corporation Refinance 2013</t>
  </si>
  <si>
    <t>GO Bonds 2023</t>
  </si>
  <si>
    <t>Sunman-Dearborn Community School Corporation Amended Taxable General Obligation Pension Bond of 2004</t>
  </si>
  <si>
    <t>Common School Fund Technology Advancement</t>
  </si>
  <si>
    <t>Common School-Technology Advancement</t>
  </si>
  <si>
    <t>Sunman-Dearborn High School Building Corporation Ad Valorem Prop Tax 1st Mortgage Bonds, Series 2020</t>
  </si>
  <si>
    <t>Technology-Common School B0254</t>
  </si>
  <si>
    <t>Common School-Technology</t>
  </si>
  <si>
    <t>Common School-Tech Loan B0358</t>
  </si>
  <si>
    <t>Technology-Common School B0318</t>
  </si>
  <si>
    <t>1600</t>
  </si>
  <si>
    <t>Aurora School Building Corporation Ad Valorem Property Tax First Mortgage Bonds, Series 2022</t>
  </si>
  <si>
    <t>Common School Fund - State of Indiana (Loan #A0429)</t>
  </si>
  <si>
    <t>Aurora School Building Corporation Ad Valorem Property Tax First Mortgage Bonds, Series 2020</t>
  </si>
  <si>
    <t>South Dearborn Community School Corporation General Obligation Bonds of 2022</t>
  </si>
  <si>
    <t>Aurora School Building Corporation - Series 2013</t>
  </si>
  <si>
    <t>South Dearborn Community School Corporation General Obligation Bonds of 2023</t>
  </si>
  <si>
    <t>1620</t>
  </si>
  <si>
    <t>MASTER EQUIPMENT LEASE - PURCHASE AGREEMENT 2023</t>
  </si>
  <si>
    <t>Lease Rental Gymnasium Project</t>
  </si>
  <si>
    <t>Lawrenceburg School Building Corp Ad Valorem Property Tax First Mortgage Refunding Bonds Series 2017</t>
  </si>
  <si>
    <t>16</t>
  </si>
  <si>
    <t>1655</t>
  </si>
  <si>
    <t>Ad Valorem Property Tax First Mortgage Refunding Bonds, Series 2022A</t>
  </si>
  <si>
    <t>Series 2011E</t>
  </si>
  <si>
    <t>2010 QSCB</t>
  </si>
  <si>
    <t>Decatur County 2010 School Building Corp Ad Valorem Property Tax First Mortgage Bonds, Series 2014A</t>
  </si>
  <si>
    <t>Decatur County 2010 School Building corp Ad Valorem Property Tax First Mortgage Bonds, Series 2014B</t>
  </si>
  <si>
    <t>QZAB 2011A</t>
  </si>
  <si>
    <t>Decatur County Community Schools Amended Taxable General Obligation Pension Bonds of 2004</t>
  </si>
  <si>
    <t>QZAB 2011B</t>
  </si>
  <si>
    <t>QZAB 2011C</t>
  </si>
  <si>
    <t>Ad Valorem Property Tax First Mortgage Bonds, Series 2022B</t>
  </si>
  <si>
    <t>1730</t>
  </si>
  <si>
    <t>First Mortgage Bonds, Series 2021</t>
  </si>
  <si>
    <t>First Mortgage Refunding Bonds Series 2011 - Elementary</t>
  </si>
  <si>
    <t>17</t>
  </si>
  <si>
    <t>1805</t>
  </si>
  <si>
    <t>HVAC Equipment Lease</t>
  </si>
  <si>
    <t>Transportation Building Equipment Lease</t>
  </si>
  <si>
    <t>First Mortgage Bond, Series 2023</t>
  </si>
  <si>
    <t>General Obligation Bonds, Series 2020</t>
  </si>
  <si>
    <t>1820</t>
  </si>
  <si>
    <t>Garrett-Keyser-Butler MSBC Ad Valorem Property Tax First Mortgage Bonds, Series 2019</t>
  </si>
  <si>
    <t>Garrett-Keyser-Butler MSBC Ad Valorem Property Tax First Mortgage Bonds, Series 2014B</t>
  </si>
  <si>
    <t>Garrett-Keyser-Butler MSBC Ad Valorem Property Tax First Mortgage Bonds, Series 2014A</t>
  </si>
  <si>
    <t>GKBMSBC Refunding Bonds, Series 2017</t>
  </si>
  <si>
    <t>Garrett-Keyser-Butler Community School District General Obligation Bonds of 2022</t>
  </si>
  <si>
    <t>1835</t>
  </si>
  <si>
    <t>DeKalb Central School Bldg Corp Ad Valorem Prop Tax First Mortgage Bonds, Series 2021</t>
  </si>
  <si>
    <t>2023 Ad Valorem Bond DHS/DMS,WLOO, Deferred Maint Elementaries</t>
  </si>
  <si>
    <t>DeKalb County Central School Bldg Corp AD Valorem Property Tax First Mortgage Bonds, Series 2013</t>
  </si>
  <si>
    <t>DeKalb McKenney-Harrison School Bldg Corp Ad Valorem Prop Tax First Mortgage Bonds, Series 2015</t>
  </si>
  <si>
    <t>18</t>
  </si>
  <si>
    <t>1875</t>
  </si>
  <si>
    <t>Delaware Community School Corporation Amended Taxable General Obligation Pension Bonds of 2004</t>
  </si>
  <si>
    <t>1885</t>
  </si>
  <si>
    <t>Ad Valorem Property Tax First Mortgage Refunding Bonds, Series 2013</t>
  </si>
  <si>
    <t>General Obligation Bonds, Series 2014</t>
  </si>
  <si>
    <t>1895</t>
  </si>
  <si>
    <t>Liberty Perry Community Schools Pension Bonds</t>
  </si>
  <si>
    <t>SES SMS WAP RENOVATIONS</t>
  </si>
  <si>
    <t>1900</t>
  </si>
  <si>
    <t>Loan #A0518 Common School Fund Loan</t>
  </si>
  <si>
    <t>Loan #C0011 Common School Fund</t>
  </si>
  <si>
    <t>School Technology Advancement Loan 2023</t>
  </si>
  <si>
    <t>1910</t>
  </si>
  <si>
    <t>YMS/YES Energy Savings Project 2009 - QSCB</t>
  </si>
  <si>
    <t>Common School Fund Loan B0417</t>
  </si>
  <si>
    <t>2013 YMS Bond - Renovation HVAC - Lease Rental</t>
  </si>
  <si>
    <t>1940</t>
  </si>
  <si>
    <t>Ad Valorem Property Tax First Mortgage Refunding Bonds, Series 2015</t>
  </si>
  <si>
    <t>1970</t>
  </si>
  <si>
    <t>First Mortgage Refunding Bonds, Series 2017B</t>
  </si>
  <si>
    <t>General Obligation Bonds of 2014</t>
  </si>
  <si>
    <t xml:space="preserve">Common School Loan B0158  </t>
  </si>
  <si>
    <t>Ad Valorem Property Tax First Mortgage Bonds ,Series 2022  (MCHS FB)</t>
  </si>
  <si>
    <t>Taxable First Mortgage Refunding Bonds, Series 2017A</t>
  </si>
  <si>
    <t>19</t>
  </si>
  <si>
    <t>2040</t>
  </si>
  <si>
    <t>Pension Debt</t>
  </si>
  <si>
    <t>2015 First Mortgage Bonds Debt</t>
  </si>
  <si>
    <t>First Motgage Bond Series 2022</t>
  </si>
  <si>
    <t>First Mortgage Bond Series 2020</t>
  </si>
  <si>
    <t>First Mortgage Bonds Series 2019</t>
  </si>
  <si>
    <t>2100</t>
  </si>
  <si>
    <t>Southeast Dubois School Building Corporation 2012A Refunding</t>
  </si>
  <si>
    <t>Taxable Ad Valorem Property Tax First Mortgage Refunding Bonds, Series 2012B</t>
  </si>
  <si>
    <t>Student Chromebooks</t>
  </si>
  <si>
    <t>Student Chromebooks B0412</t>
  </si>
  <si>
    <t>Student Chromebooks B0353</t>
  </si>
  <si>
    <t>Centralized Printing Copiers/Printers</t>
  </si>
  <si>
    <t>Southeast Dubois School Building Corporation 2012A New Money</t>
  </si>
  <si>
    <t>2110</t>
  </si>
  <si>
    <t>Common School Fund Loan A0590</t>
  </si>
  <si>
    <t>Unlimited Ad Valorem Property Tax First Mortgage Bonds, Series 2010C (QZABs)</t>
  </si>
  <si>
    <t>Amended Taxable General Obligation Pension Bonds of 2014</t>
  </si>
  <si>
    <t>Unlimited Ad Valorem Property Tax First Mortgage Bonds, Series 2010B (QSCBs)</t>
  </si>
  <si>
    <t>General Oblication Bonds of 2022</t>
  </si>
  <si>
    <t>Southwest Dubois County School Corporation General Obligation Bonds of 2023</t>
  </si>
  <si>
    <t>Unlimited Ad Valorem Property Tax First Mortgage Bonds, Series 2010A</t>
  </si>
  <si>
    <t>2120</t>
  </si>
  <si>
    <t>Jasper Elementary School</t>
  </si>
  <si>
    <t>Greater Jasper Middle School Building Corporation</t>
  </si>
  <si>
    <t>Greater Jasper Ireland School Building Corporation</t>
  </si>
  <si>
    <t>Greater Jasper Ireland School Building Corporation Ad Valorem Property Tax First Mortgage Bonds 2017</t>
  </si>
  <si>
    <t>Greater Jasper School Building Corporation 2019 Bond</t>
  </si>
  <si>
    <t>Greater Jasper School Building Corporation--Jasper High School</t>
  </si>
  <si>
    <t>Ad Valorem Property Tax First Mortgage Bonds Series 2023</t>
  </si>
  <si>
    <t>20</t>
  </si>
  <si>
    <t>2155</t>
  </si>
  <si>
    <t>Common School Fund Loan 2017</t>
  </si>
  <si>
    <t>Common School Fund Loan 2019</t>
  </si>
  <si>
    <t>Ad Valorem Property Tax First Mortgage Refunding Bonds, Series 2022</t>
  </si>
  <si>
    <t>2260</t>
  </si>
  <si>
    <t>General Obligations Bonds of 2022</t>
  </si>
  <si>
    <t>2270</t>
  </si>
  <si>
    <t>Taxable General Obligation Bonds of 2022</t>
  </si>
  <si>
    <t>Ad Valorem Property Tax First Mortgage Bonds, Series 2018B</t>
  </si>
  <si>
    <t>2275</t>
  </si>
  <si>
    <t>Middlebury Community Schools Corporation First Mortgage Refunding Bonds Series 2015</t>
  </si>
  <si>
    <t>Middlebury Community Schools Corporation First Mortgage Refunding Bonds Series 2016</t>
  </si>
  <si>
    <t>Middlebury Community Schools General Obligation Bonds of 2022</t>
  </si>
  <si>
    <t>2022B GOB</t>
  </si>
  <si>
    <t>Middlebury School Building Corporation Ad Valorem Property Tax First Mortgage Bunds, Series 2023</t>
  </si>
  <si>
    <t>Middlebury Schools Building Corporation Ad Valorem Property Tax First Mortgage Bonds, Series 2019</t>
  </si>
  <si>
    <t>2285</t>
  </si>
  <si>
    <t>General Obligation Bonds of 2018</t>
  </si>
  <si>
    <t>Ad Valorem Property Tax First Mortgage Bonds, Series 2016</t>
  </si>
  <si>
    <t>2305</t>
  </si>
  <si>
    <t>First Mortgage Bonds, Series 2022B (Mary Daly)</t>
  </si>
  <si>
    <t>Common School Fund (B0004)</t>
  </si>
  <si>
    <t>Common School Fund (B0387)</t>
  </si>
  <si>
    <t>Common School Fund (B0186)</t>
  </si>
  <si>
    <t>First Mortgage Bonds, Series 2020A</t>
  </si>
  <si>
    <t>Common School Fund (B0042)</t>
  </si>
  <si>
    <t>Common School Fund (B0274)</t>
  </si>
  <si>
    <t>First Mortgage Bonds, Series 2020B</t>
  </si>
  <si>
    <t>First Mortgage Bonds, Series 2019</t>
  </si>
  <si>
    <t>First Mortgage Multipurpose Bonds, Series 2013A (Riverview Refund)</t>
  </si>
  <si>
    <t>First Mortgage Bonds, Series 2022A (Monger)</t>
  </si>
  <si>
    <t>Common School Fund (B0334)</t>
  </si>
  <si>
    <t>Refunding of Pension Bond (2012)</t>
  </si>
  <si>
    <t>First Mortgage Bonds, Series 2018A</t>
  </si>
  <si>
    <t>Lease Rental of 2004 (Roosevelt)</t>
  </si>
  <si>
    <t>First Mortgage Bonds, Series 2021 (HS Campus Improvements)</t>
  </si>
  <si>
    <t>Common School Fund (B0378)</t>
  </si>
  <si>
    <t>Common School Fund (B0226)</t>
  </si>
  <si>
    <t>Common School Fund (A2982)</t>
  </si>
  <si>
    <t>Common School Fund (B0263)</t>
  </si>
  <si>
    <t>Common School Fund (B0191)</t>
  </si>
  <si>
    <t>Common School Fund (B0325)</t>
  </si>
  <si>
    <t>General Obligation Bonds, Series 2023B (EACC Annex)</t>
  </si>
  <si>
    <t>First Mortgage Bonds, Series 2020C</t>
  </si>
  <si>
    <t>Common School Fund (B0097)</t>
  </si>
  <si>
    <t>Common School Fund (B0141)</t>
  </si>
  <si>
    <t>Common School Fund (B0084)</t>
  </si>
  <si>
    <t>Common School Fund (B0298)</t>
  </si>
  <si>
    <t>First Mortgage Bonds, Series 2018B</t>
  </si>
  <si>
    <t xml:space="preserve">Unlimited Ad Valorem Property Tax First Mortgage Bonds, Series 2015 </t>
  </si>
  <si>
    <t>First Mortgage Multipurpose Bonds, Series 2013B (Pinewood)</t>
  </si>
  <si>
    <t>General Obligation Bonds, Series 2023A (EACC main bldg)</t>
  </si>
  <si>
    <t>Common School Fund (B0394)</t>
  </si>
  <si>
    <t>2315</t>
  </si>
  <si>
    <t>Text Book Reimbursement</t>
  </si>
  <si>
    <t>Hoosier Equipment Lease Purchase Program</t>
  </si>
  <si>
    <t>GCS School Bldg. Corp. One Series 2023</t>
  </si>
  <si>
    <t>General Obligation Bond of 2021</t>
  </si>
  <si>
    <t>GCS School Bldg Corp One Series 2014</t>
  </si>
  <si>
    <t>GCS School Bldg. Corp. One Refunding 2013</t>
  </si>
  <si>
    <t>GCS School Bldg Corp One Series 2019</t>
  </si>
  <si>
    <t>CSL A2944</t>
  </si>
  <si>
    <t>Bond Fees</t>
  </si>
  <si>
    <t>GCS School Bldg. Corp. One Series 2022</t>
  </si>
  <si>
    <t>21</t>
  </si>
  <si>
    <t>2395</t>
  </si>
  <si>
    <t>Ad Valorem Property Tax First Mortgage Refunding Bonds, Series 2021</t>
  </si>
  <si>
    <t>Common School Construction Loan</t>
  </si>
  <si>
    <t>22</t>
  </si>
  <si>
    <t>2400</t>
  </si>
  <si>
    <t>New Albany Floyd County Consolidated School Corporation General Obligation Bonds of 2023</t>
  </si>
  <si>
    <t>NAFCSBC Amended 2018 Lease for Soccer Field $3,000,000</t>
  </si>
  <si>
    <t>New Albany Floyd County Consolidated School Corporation General Obligation Bonds of 2020</t>
  </si>
  <si>
    <t>Taxable First Mortgage Refunding Bonds Series 2013</t>
  </si>
  <si>
    <t>New Albany Floyd County Consolidated School Corporation General Obligation Bonds of 2022</t>
  </si>
  <si>
    <t>NAFCSBC Amended 2018 Lease for First Mortgage Bonds Series 2017</t>
  </si>
  <si>
    <t>First Mortgage Advanced Refunding Bonds, Series 2014</t>
  </si>
  <si>
    <t>New Albany-Floyd County Consolidated School Corporation General Obligation Bonds of 2021</t>
  </si>
  <si>
    <t>23</t>
  </si>
  <si>
    <t>2435</t>
  </si>
  <si>
    <t>Taxable Ad Valorem Property Tax First Mortgage Bonds, Series 2017</t>
  </si>
  <si>
    <t>Lease Rental 2009-QBond</t>
  </si>
  <si>
    <t>2440</t>
  </si>
  <si>
    <t xml:space="preserve">Ad Valorem Property Tax First Mortgage Bonds, Series 2019 </t>
  </si>
  <si>
    <t>Common School Loan No. A0576</t>
  </si>
  <si>
    <t>General Obligation Bond 2023</t>
  </si>
  <si>
    <t>Ad Valorem Property Tax First Mortgage Refunding Bonds, Series 2012</t>
  </si>
  <si>
    <t>2455</t>
  </si>
  <si>
    <t>Southeast Fountain Elementary School Building Corp Series 2012</t>
  </si>
  <si>
    <t>24</t>
  </si>
  <si>
    <t>2475</t>
  </si>
  <si>
    <t>Franklin County Community School Corporation Taxable General Obligation Bonds of 2021</t>
  </si>
  <si>
    <t>Franklin County Community School Corporation General Obligation Bonds of 2011 (QZAB)</t>
  </si>
  <si>
    <t>Franklin Co Middle School Building Corp Ad Valorem Property Tax First Mortgage Bonds, Series 2020</t>
  </si>
  <si>
    <t>Common School Fund Loan No.: S0002</t>
  </si>
  <si>
    <t>Common School Loan No.: A0474</t>
  </si>
  <si>
    <t>FC Community School Building Corporation Ad Valorem Property Tax First Mortgage Bonds 2012/LES-MTC</t>
  </si>
  <si>
    <t>FC Middle School Building Corporation Ad Valorem Property Tax First Mortgage Bonds, Series 2015</t>
  </si>
  <si>
    <t>Franklin County Community School Corporation  General Obligation Bonds of 2022</t>
  </si>
  <si>
    <t xml:space="preserve">FC Middle School Building Corp Ad Valorem Property Tax 1st Mtg Bonds, Series 2015 Refund/Ath Field </t>
  </si>
  <si>
    <t>Franklin County Community School Corporation General Obligation Bonds of 2023</t>
  </si>
  <si>
    <t>25</t>
  </si>
  <si>
    <t>2645</t>
  </si>
  <si>
    <t>2021 General Obligation Bond</t>
  </si>
  <si>
    <t>First Mortgage Bonds, Series 2014</t>
  </si>
  <si>
    <t>First Mortgage Bonds, Series 2015</t>
  </si>
  <si>
    <t>2650</t>
  </si>
  <si>
    <t>26</t>
  </si>
  <si>
    <t>2725</t>
  </si>
  <si>
    <t>2735</t>
  </si>
  <si>
    <t>North Gibson School Corporation Amended Taxable General Obligation Pension Bonds of 2003</t>
  </si>
  <si>
    <t>First Mortgage Bonds, Series 2015A</t>
  </si>
  <si>
    <t>First Mortgage Refunding Bonds, Series 2019</t>
  </si>
  <si>
    <t>First Mortgage Bonds, Series 2015B</t>
  </si>
  <si>
    <t>2765</t>
  </si>
  <si>
    <t>27</t>
  </si>
  <si>
    <t>2815</t>
  </si>
  <si>
    <t>Eastbrook School Building Corporation Ad Valorem Property Tax First Mortgage Bonds, Series 2020</t>
  </si>
  <si>
    <t>Ad Valorem Property Tax First Mortgage Bonds Series 2014</t>
  </si>
  <si>
    <t>Eastbrook Community Schools Common School Fund Loan A0491</t>
  </si>
  <si>
    <t>Eastbrook Community Schools Corporation General Obligation Bonds of 2023</t>
  </si>
  <si>
    <t>Eastbrook Community Schools Corporation General Obligation Bonds of 2022</t>
  </si>
  <si>
    <t>2825</t>
  </si>
  <si>
    <t>(Refunding Portion)Ad Valorem Property Tax First Mortgage Refunding &amp; Improvement Bonds, Series 2021</t>
  </si>
  <si>
    <t>Series 2014A Madison-Grant Multi-School Bldng Corp Ad Valorem Property Tax First Mortgage Bonds</t>
  </si>
  <si>
    <t>Madison-Grant Multi-School Building Corp. Ad Valorem Prop. Tax 1st Mortgage Bonds, Series 2013B</t>
  </si>
  <si>
    <t>Madison-Grant Multi-School Bldg Corp Ad Valorem Prop Tax First Mortgage Bonds Series 2017</t>
  </si>
  <si>
    <t>(New Money Portion)Ad Valorem Property Tax First Mortgage Refunding &amp; Improvement Bonds, Series 2021</t>
  </si>
  <si>
    <t>Madison-Grant Multi School Building Corporation Series 2018</t>
  </si>
  <si>
    <t>Madison-Grant Multi-School Building Corporation Series 2012</t>
  </si>
  <si>
    <t>2855</t>
  </si>
  <si>
    <t>Elementary School Renovation</t>
  </si>
  <si>
    <t>Elementary School Renovation #2</t>
  </si>
  <si>
    <t>RJ Baskett Middle School Renovation Project</t>
  </si>
  <si>
    <t>2865</t>
  </si>
  <si>
    <t>General Obligation Bonds, Series 2023 (Taxable)</t>
  </si>
  <si>
    <t>Marion High School Building Corporation Ad Valorem Property Tax First Mortgage Bonds, Series 2021C</t>
  </si>
  <si>
    <t>Marion High School Building Corporation Ad Valorem Property Tax First Mortgage Bonds, Series 2021A</t>
  </si>
  <si>
    <t>Marion Community Schools Amended Taxable General Obligation Pension Bonds of 2004</t>
  </si>
  <si>
    <t>Marion High School Building Corporation Ad Valorem Property Tax First Mortgage Bonds, Series 2020A</t>
  </si>
  <si>
    <t>Marion High School Building Corporation Ad Valorem Property Tax First Mortgage Bonds, Series 2021B</t>
  </si>
  <si>
    <t>Marion High School Building Corporation Ad Valorem Property Tax First Mortgage Bonds, Series 2020B</t>
  </si>
  <si>
    <t>Marion High School Building Corp Ad Valorem Property Tax First Mortgage Refunding Bonds, 2019</t>
  </si>
  <si>
    <t>5625</t>
  </si>
  <si>
    <t>Common School Fund Loan A0611</t>
  </si>
  <si>
    <t>Common School Loan A0599</t>
  </si>
  <si>
    <t>Common School Loan A2960</t>
  </si>
  <si>
    <t>Common School Fund Loan B0206</t>
  </si>
  <si>
    <t>Common School Loan A2924</t>
  </si>
  <si>
    <t>Common School Loan A0614</t>
  </si>
  <si>
    <t>Oak Hill School Building Corporation Ad Valorem Property Tax First Mortgage Bonds, Series 2013</t>
  </si>
  <si>
    <t>Common School Loan A0626</t>
  </si>
  <si>
    <t>Common School Loan #A0577</t>
  </si>
  <si>
    <t>Common School Loan A0620</t>
  </si>
  <si>
    <t>Common School Loan B0114</t>
  </si>
  <si>
    <t>Common School Loan A0804</t>
  </si>
  <si>
    <t>Oak Hill School Bldg Corp Ad Valorem Prop. Tax First Mortgage Refunding &amp; Improve. Bonds Series 2015</t>
  </si>
  <si>
    <t>Equipment Lease Purchase Agreement - 2017 Solar Project</t>
  </si>
  <si>
    <t>Common School Loan A0623</t>
  </si>
  <si>
    <t>Common School Fund Loan B0160</t>
  </si>
  <si>
    <t>Common School Fund Loan C0015</t>
  </si>
  <si>
    <t>Common School Loan #A0593</t>
  </si>
  <si>
    <t>Common School Loan B0064</t>
  </si>
  <si>
    <t>Common School Loan A0621</t>
  </si>
  <si>
    <t>Common School Loan B0020</t>
  </si>
  <si>
    <t>STAA Loan #A2988</t>
  </si>
  <si>
    <t>Common School Fund Loan C0013</t>
  </si>
  <si>
    <t>Common School Loan A0802</t>
  </si>
  <si>
    <t>Common School Fund Loan B0243</t>
  </si>
  <si>
    <t>Common School Loan A0606</t>
  </si>
  <si>
    <t>28</t>
  </si>
  <si>
    <t>2920</t>
  </si>
  <si>
    <t>AD VALOREM PROPERTY TAX FIRST MORTGAGE BONDS, SERIES 2020</t>
  </si>
  <si>
    <t>2940</t>
  </si>
  <si>
    <t>COMMON SCHOOL FUND LOAN 0506</t>
  </si>
  <si>
    <t>COMMON SCHOOL FUND LOAN 0554</t>
  </si>
  <si>
    <t>AD VALOREM PROPERTY TAX FIRST MORTGAGE REFUNDING AND IMPROVEMENT BONDS, SERIES 2014</t>
  </si>
  <si>
    <t>2950</t>
  </si>
  <si>
    <t>High School Building Corporation, First Mortgage Bonds, Series 2013A</t>
  </si>
  <si>
    <t>High School Building Corporation, First Mortgage Bonds, Series 2016B</t>
  </si>
  <si>
    <t>High School Building Corporation, First Mortgage Bonds, Series 2012B (Middle School Phase 1)</t>
  </si>
  <si>
    <t>Linton-Stockton School Corporation, Greene County, Indiana, General Obligations Bonds, Series 2022</t>
  </si>
  <si>
    <t>High School Building Corporation, First Mortgage Bonds, Series 2016A</t>
  </si>
  <si>
    <t>High School Building Corporation, First Mortgage Bonds, Series 2013B (Renovation Phase 2)</t>
  </si>
  <si>
    <t>High School Building Corporation, First Mortgage Bonds, Series 2012A (Elem/HS Renovation)</t>
  </si>
  <si>
    <t>Linton-Stockton High School Building Corporation, First Mortgage Bonds, Series 2016C</t>
  </si>
  <si>
    <t>Linton-Stockton School Corporation, Greene County, Indiana, General Obligation Bonds, Series 2018</t>
  </si>
  <si>
    <t>2980</t>
  </si>
  <si>
    <t>First Mortgage Bonds, Series 2021A</t>
  </si>
  <si>
    <t>White River Valley School Corporation</t>
  </si>
  <si>
    <t>First Mortgage Bonds, Series 2021B</t>
  </si>
  <si>
    <t>29</t>
  </si>
  <si>
    <t>3005</t>
  </si>
  <si>
    <t>Hamilton Southeastern Schools General Obligation Bonds of 2022B</t>
  </si>
  <si>
    <t>Hamilton Southeastern Schools General Obligation Bonds of 2023</t>
  </si>
  <si>
    <t>Hamilton Southeastern Consolidated SBC AVPT FMRB, Series 2017</t>
  </si>
  <si>
    <t>Hamilton Southeastern Consolidated SBC Ad Valorem Prop Tax First Mortgage Ref Bonds, Series 2015A</t>
  </si>
  <si>
    <t>Hamilton Southeastern Cons SBC Unlimited Ad Valorem Property Tax First Mortgage Bonds, Series 2014A</t>
  </si>
  <si>
    <t>General Obligation Bonds of 2017B</t>
  </si>
  <si>
    <t>Hamilton Southeastern Consolidated SBC Ad Valorem Prop Tax First Mortgage Ref Bonds, Series 2015B</t>
  </si>
  <si>
    <t>Hamilton Southeastern Consolidated SBC Unlim Ad Valorem Prop Tax First Mortgage Bonds, Series 2015G</t>
  </si>
  <si>
    <t>Hamilton Southeastern Consolidated SBC Ad Valorem Prop Tax First Mortgage Ref Bonds, Series 2015D</t>
  </si>
  <si>
    <t>Hamilton Southeastern Schools General Obligation Bonds of 2022</t>
  </si>
  <si>
    <t>Unlimited Ad Valorem Property Tax First Mortgage Refunding Bonds, Series 2021</t>
  </si>
  <si>
    <t>Hamilton Southeastern Consolidated SBC Ad Valorem Property Tax First Mortgage Ref Bonds, Ser 2012A</t>
  </si>
  <si>
    <t>Hamilton Southeastern Schools Amended Taxable General Obligation Pension Bonds of 2003</t>
  </si>
  <si>
    <t>Hamilton Southeastern Consolidated SBC Ad Valorem Prop Tax First Mortgage Ref Bonds, Series 2015C</t>
  </si>
  <si>
    <t>Hamilton Southeastern Consolidated SBC UAVPT FMB, Series 2018</t>
  </si>
  <si>
    <t>Hamilton Southeastern Consolidated SBC Unlim Ad Valorem Prop Tax First Mortgage Bonds, Series 2015F</t>
  </si>
  <si>
    <t>Hamilton Southeastern Cons SBC Unlimited Ad Valorem Property Tax First Mortgage Bonds, Series 2014B</t>
  </si>
  <si>
    <t>HSE Cons 2012B</t>
  </si>
  <si>
    <t>3025</t>
  </si>
  <si>
    <t>HHSC General Obligation Bonds of 2020</t>
  </si>
  <si>
    <t>HHSC GO Bonds 2022</t>
  </si>
  <si>
    <t>HH School Building Corp Ad Valorem Property Tax First Mortgage Bonds, Series 2017</t>
  </si>
  <si>
    <t>HHSC GO Bonds 2023</t>
  </si>
  <si>
    <t>HH School Building Corp Ad Valorem Property Tax FMB, Series 2021</t>
  </si>
  <si>
    <t>Hamilton Heights School Building Corporation Ad Valorem Property Tax First Mortgage Bonds, Series 20</t>
  </si>
  <si>
    <t>Hamilton Heights School Building Corporation Ad Valorem Property Tax FMB, Series 2019</t>
  </si>
  <si>
    <t>3030</t>
  </si>
  <si>
    <t>Westfield High Schol 1995 Building Corporation Ad Valorem Property Tax FMB, Series 2016B</t>
  </si>
  <si>
    <t>Westfield High School 1995 BC Unlimited Ad Valorem Property Tax First Mortgage Bonds, Series 2018B</t>
  </si>
  <si>
    <t>Westfield High School 1995 Building Corporation Ad Valorem Property Tax FMB, Series 2016C</t>
  </si>
  <si>
    <t>Westfield Washington Multi-School Building Corporation Ad Valorem Property Tax FMRB, Series 2013A</t>
  </si>
  <si>
    <t>Westfield Washington Multi-SBC Unliminted Ad Valorem Property Tax First Mortgage Bonds, Series 2018A</t>
  </si>
  <si>
    <t>Westfield Washington Schools General Obligation Bonds of 2023C</t>
  </si>
  <si>
    <t>Westfield Washington Schools General Obligation Bonds of 2023A</t>
  </si>
  <si>
    <t>Westfield Washington Multi-School Bldg Corp Ad Valorem Property Tax 1st Mort Refunding Series 2019</t>
  </si>
  <si>
    <t>Westfield Washington Schools General Obligation Bonds of 2019</t>
  </si>
  <si>
    <t>Westfield Washington Multi-School Building Corporation Ad Valorem Property Tax FMRB, Series 2013B</t>
  </si>
  <si>
    <t>Westfield Washington Multi-School Building Corporation Ad Valorem Property Tax FMRB, Series 2014A</t>
  </si>
  <si>
    <t>Westfield Washington Multi-School Building Corporation Ad Valorem Property Tax FMB, Series 2016A</t>
  </si>
  <si>
    <t>Westfield Washington Multi-SBC Ad Valorem Property Tax First Mortgage Refunding Bonds, Series 2015A</t>
  </si>
  <si>
    <t>Westfield Washington Multi-SBC Ad Valorem Property Tax First Mortgage Bonds, Series 2015</t>
  </si>
  <si>
    <t>Westfield Washington Schools General Obligation Bonds of 2023B</t>
  </si>
  <si>
    <t>Westfield Washington Schools General Obligation Bonds of 2018</t>
  </si>
  <si>
    <t>3055</t>
  </si>
  <si>
    <t>SCS Amended Taxable GO Pension Bond of 2006</t>
  </si>
  <si>
    <t>Sheridan Community Schools General Obligation Bonds 2023</t>
  </si>
  <si>
    <t>GO Bond, Series 2005</t>
  </si>
  <si>
    <t>First Mortage Refunding &amp; Improvement Bons, Series 2015</t>
  </si>
  <si>
    <t>SCS Building Corporation AD Valorem Property Tax First Mortgage Bonds, Series 2021</t>
  </si>
  <si>
    <t>Sheridan Community School Building Corp AD Valorem Property Tax First Mortgage Bonds, Series 2022</t>
  </si>
  <si>
    <t>3060</t>
  </si>
  <si>
    <t>General Obligation Bonds, Series 2021</t>
  </si>
  <si>
    <t>General Obligation Bonds, Series 2022</t>
  </si>
  <si>
    <t>Ad Valorem Property Tax First Mortgage Refunding, Bonds Series 2016B</t>
  </si>
  <si>
    <t>First Mortgage Bonds, Series 2023</t>
  </si>
  <si>
    <t>Ad Valorem Property Tax First Mortgage Refunding Bonds, Series 2016A</t>
  </si>
  <si>
    <t>3070</t>
  </si>
  <si>
    <t>AD VALOREM PROPERTY TAX FIRST MORTGAGE REFUNDING BONDS, SERIES 2023</t>
  </si>
  <si>
    <t>Noblesville Multi-School Bldg Corp Ad Valorem Property ta FMB, Series 2018B</t>
  </si>
  <si>
    <t>Noblesville High School Building Corp Umlimited Ad Valorem Prop Tax FMB, Series 2013</t>
  </si>
  <si>
    <t>Noblesville High School Building Corporation Property Tax First Mortgage Bonds, Series 2023</t>
  </si>
  <si>
    <t>Noblesville HS Building Corp Ad Valorem Property Tax First Mortgage Bonds, Series 2020</t>
  </si>
  <si>
    <t>Multi-School Building Corp Ad Valorem Property Tax First Mortgage Refunding Bonds, Series 2015</t>
  </si>
  <si>
    <t>Noblesville High School Building Corp Ad Valorem Property Tax FMB, Series 2018</t>
  </si>
  <si>
    <t>Noblesville Multi-School Bldg Corp First Mtg Refund/Improve Bonds, 2016</t>
  </si>
  <si>
    <t>Common School Loan B0018</t>
  </si>
  <si>
    <t>Noblesville Multi-School Building Corp Ad Valorem Prop Tax FMB, Series 2021</t>
  </si>
  <si>
    <t>Noblesville HS Building Corp Ad Valorem Property Tax First Mortgage Bonds, Series 2022</t>
  </si>
  <si>
    <t>Noblesville Multi-School Bldg Corp Ad Valorem Prop Tax First Mtg Bonds, Series 2020B</t>
  </si>
  <si>
    <t>2019 General Obligation Bonds</t>
  </si>
  <si>
    <t>Noblesville Multi-School Bldg Corp Property Tax Crossover Refunding, Series 2017</t>
  </si>
  <si>
    <t>UNLIMITED AD VALOREM PROPERTY TAX FIRST MORTGAGE REFUNDING BONDS, SERIES 2023</t>
  </si>
  <si>
    <t>30</t>
  </si>
  <si>
    <t>3115</t>
  </si>
  <si>
    <t>General Obligation Bonds of 2023B</t>
  </si>
  <si>
    <t>Community School Corporation of Southern Hancock County General Obligation Bonds of 2021</t>
  </si>
  <si>
    <t>Brier Creek School Building Corporation Ad Valorem Property Tax Crossover Refunding Bonds Sr 2016A</t>
  </si>
  <si>
    <t>New Palestine Multi-School Building Corporation Ad Valorem First Mtg Bonds Sr 2019</t>
  </si>
  <si>
    <t>New Palestine Multi-School Building Corporation AD Volorem Prop First Mtg  Sr 2020</t>
  </si>
  <si>
    <t>3125</t>
  </si>
  <si>
    <t>Greenfield-Central GO Bonds 2023</t>
  </si>
  <si>
    <t>Greenfield Central 2020 GO Bonds</t>
  </si>
  <si>
    <t>Greenfield-Central CSC 2019 New Money Portion</t>
  </si>
  <si>
    <t>Greenfield-Central MSBC First Mortgage Series 2022</t>
  </si>
  <si>
    <t>Taxable General Obligation Bonds of 2009 (QSCB)</t>
  </si>
  <si>
    <t>Greenfield-Central CSC 2019 Refunding 2009 Portion</t>
  </si>
  <si>
    <t>3135</t>
  </si>
  <si>
    <t>Mt. Vernon Community School Corporation General Obligation Bonds of 2022</t>
  </si>
  <si>
    <t>Mt. Vernon Community School Corporation Amended Taxable General Obligation Pension Bonds of 2006</t>
  </si>
  <si>
    <t>GBC Bus Loan - 2019</t>
  </si>
  <si>
    <t>2020 Common School Loan B0108</t>
  </si>
  <si>
    <t>Mt. Vernon of Hancock County Multi-School Bldg Corp First Mortgage Refunding Bonds, Series 2012A</t>
  </si>
  <si>
    <t>Mt. Vernon School Building Corporation of Hancock County 2020 Bonds</t>
  </si>
  <si>
    <t>Common School Tech Loan  (A2959)</t>
  </si>
  <si>
    <t>Mt. Vernon of Hancock County MSB Ad Valorem Property Tax 1st Mortgage Bonds, Series 2021</t>
  </si>
  <si>
    <t>Mt. Vernon Community School Corporation General Obligation Bonds of 2023</t>
  </si>
  <si>
    <t>Mt. Vernon of Hancock County Mult-School Building Corporation Refunding Bonds, Series 2020</t>
  </si>
  <si>
    <t>2021 Common School Loan B0204</t>
  </si>
  <si>
    <t>Mt. Vernon Community School Corporation General Obligation Bonds of 2019</t>
  </si>
  <si>
    <t>Common School Tech Loan (B0017)</t>
  </si>
  <si>
    <t>2023 Mt. Vernon SBC of Hancock County Ad Valorem Property Tax 1st Mortgage Bonds</t>
  </si>
  <si>
    <t>Mt. Vernon of Hancock County MSB Ad Valorem Property 1st Mortgage Bonds, Series 2022</t>
  </si>
  <si>
    <t>Ad Valorem Property Tax First Mortgage Refunding Bonds, Series 2016B</t>
  </si>
  <si>
    <t>GBC Bus Loan 2023</t>
  </si>
  <si>
    <t>GBC Bus Loan 2022</t>
  </si>
  <si>
    <t>GBC Bus Loan 2021</t>
  </si>
  <si>
    <t>3145</t>
  </si>
  <si>
    <t>31</t>
  </si>
  <si>
    <t>3160</t>
  </si>
  <si>
    <t>Qualified School Construction Bond 2010</t>
  </si>
  <si>
    <t>3180</t>
  </si>
  <si>
    <t>North Harrison Elementary School Refinance</t>
  </si>
  <si>
    <t>North Harrison High School Building Corp. Ad Valorem Property Tax First Mortgage Bonds,Series 2023</t>
  </si>
  <si>
    <t>Morgan Elementary</t>
  </si>
  <si>
    <t>NHCS Physical Education Facility GO Bonds 2018</t>
  </si>
  <si>
    <t>North Harrison Middle School</t>
  </si>
  <si>
    <t>3190</t>
  </si>
  <si>
    <t>First Mortgage Refunding Bonds, Series 2017</t>
  </si>
  <si>
    <t>32</t>
  </si>
  <si>
    <t>3295</t>
  </si>
  <si>
    <t>NWH Multi-School Corp Ad Valorem Property Tax First Mortgage Refunding Bonds Series 2016A</t>
  </si>
  <si>
    <t>2019 $2.7 million NWHSC GO Bond</t>
  </si>
  <si>
    <t>North West Hendricks Multi-School Building Corp. Ad Valorem Property Tax Bonds, Series 2022</t>
  </si>
  <si>
    <t>NWHSC Middle Building Corporation Ad Valorem Property Tax First Mortgage Refund Bonds, Series 2015A</t>
  </si>
  <si>
    <t>North West Hendricks Multi-School Building Corporation Ad Valorem Property Tax Bonds, Series 2020</t>
  </si>
  <si>
    <t>General Obligation Bonds of 2009 QSCB-Tax Credit Bonds</t>
  </si>
  <si>
    <t>3305</t>
  </si>
  <si>
    <t>Brownsburg 1999 School Building Corporation Series 2016B (Refunding Only)</t>
  </si>
  <si>
    <t>Brownsburg 1999 School Building Corporation First Mortgage Refunding Bonds, Series 2015A</t>
  </si>
  <si>
    <t>Brownsburg 1999 School Building Corporation Series 2016A (New Money Only)</t>
  </si>
  <si>
    <t>Ad Valorem Property Tax First Mortgage Refunding and Improvement Bonds, Series 2017 (New Money Only)</t>
  </si>
  <si>
    <t>Ad Valorem Property Tax First Mortgage Refunding Bonds, Series 2023</t>
  </si>
  <si>
    <t>Brownsburg 1999 School Building Corporation First Mortgage Refunding Bonds, Series 2015B</t>
  </si>
  <si>
    <t>Brownsburg 1999 School Building Corporation Series 2016A (Refunding Only)</t>
  </si>
  <si>
    <t>Ad Valorem Property Tax First Mortgage Refunding and Improvement Bonds, Series 2017 (Refunding Only)</t>
  </si>
  <si>
    <t>Brownsburg 1999 School Building Corporation Series 2016B (New Money Only)</t>
  </si>
  <si>
    <t>Common School Fund Loan A0601</t>
  </si>
  <si>
    <t>Brownsburg Community School Corporation Taxable General Obligation Bonds, Series 2009</t>
  </si>
  <si>
    <t>Common School Fund Loan A0609</t>
  </si>
  <si>
    <t>Brownsburg 1999 School Building Corporation, First Mortgage Bonds, Series 2013B</t>
  </si>
  <si>
    <t>3315</t>
  </si>
  <si>
    <t>Ad Valorem Property Tax First Mortgage Refunding Bonds, Series 2020B</t>
  </si>
  <si>
    <t>2010 Avon Community School Corp Taxable G O Recovery Zone Economic Development Bonds</t>
  </si>
  <si>
    <t>Ad Valorem Property Tax First Mortgage Refunding and Improvement Bonds, Series 2017</t>
  </si>
  <si>
    <t>Avon Community School Building Corporation Ad Valorem Property Tax First Mortgage Bonds, Series 2016</t>
  </si>
  <si>
    <t>School Severance 2012 A &amp; B Ref</t>
  </si>
  <si>
    <t>3325</t>
  </si>
  <si>
    <t>Common School Loan A2936</t>
  </si>
  <si>
    <t>unreimbursed textbooks</t>
  </si>
  <si>
    <t>Danville Multi-School Building Corporation Ad Valorem Property Tax First Mortgage Bonds, Series 2023</t>
  </si>
  <si>
    <t>Common School Loan B0039</t>
  </si>
  <si>
    <t>Common School Loan B0381</t>
  </si>
  <si>
    <t>Danville 5/6 7/8 School Building Corp Refunding Bonds Series 2015AB</t>
  </si>
  <si>
    <t>Danville Community School Corporation General Obligation Bonds of 2022</t>
  </si>
  <si>
    <t>Common School Loan B0225</t>
  </si>
  <si>
    <t>Common School Loan B0297</t>
  </si>
  <si>
    <t>Danville Multi-School Building Corporation Ad Valorem Prop Tax First Mtg Refunding Bonds Series 2014</t>
  </si>
  <si>
    <t>Common School Loan B0139</t>
  </si>
  <si>
    <t>Ad Valorem Property Tax First Mortgage Bonds, Series 2009 (QSCB – Tax Credit Bonds)</t>
  </si>
  <si>
    <t>Danville Community School Corporation General Obligation Bonds of 2023</t>
  </si>
  <si>
    <t>3330</t>
  </si>
  <si>
    <t>PLAINFIELD SCHOOL TRANSP. CTR. BLDG. CORP. AD VALOREM PROP. TAX 1ST MOR. REF. BONDS, SERIES 2012</t>
  </si>
  <si>
    <t>General Obligation Bonds of 2022B</t>
  </si>
  <si>
    <t>Plainfield Community School Corporation, General Obligation Bonds of 2018</t>
  </si>
  <si>
    <t>Plainfield Community School Corporation, General Obligation Bonds of 2017</t>
  </si>
  <si>
    <t xml:space="preserve">PLAINFIELD ELEMENTARY SCHOOL BLDG CORP Ad Valorem Property Tax 1st Mortgage Ref. Bonds, Series 2016 </t>
  </si>
  <si>
    <t>2004 Plainfield Comm. High School Bldg. Corp. Ad Val. Prop. Tax 1st Mort. Bonds, Series 2019B</t>
  </si>
  <si>
    <t>2004 Plainfield Comm High School Bldg Corp Ad Valorem Prop Tax 1st Mort Bonds, Series 2019A</t>
  </si>
  <si>
    <t>2004 Plainfield Comm. High School Bldg. Corp. Ad Val. Prop. Tax 1st Mort. Bonds, Series 2023</t>
  </si>
  <si>
    <t>General Obligation Bond of 2022</t>
  </si>
  <si>
    <t>2004 Plainfield Comm. High School Bldg. Corp. Ad Valorem Property Tax 1st Mort. Bonds, Series 2017</t>
  </si>
  <si>
    <t>2004 Plainfield Community High School Bldg. Corp. Ad Valorem Property Tax 1st Mortgage Bonds, 2016</t>
  </si>
  <si>
    <t>3335</t>
  </si>
  <si>
    <t>Common School Fund Loan No. A0531</t>
  </si>
  <si>
    <t>33</t>
  </si>
  <si>
    <t>3405</t>
  </si>
  <si>
    <t>BRVS Bld Corp Ad Valorem First Mortgage Bonds Series 2023</t>
  </si>
  <si>
    <t>High School Renovation Refunding</t>
  </si>
  <si>
    <t>B0421 Common School Loan</t>
  </si>
  <si>
    <t>GO Bond</t>
  </si>
  <si>
    <t>3415</t>
  </si>
  <si>
    <t>Common School Loan #C0014</t>
  </si>
  <si>
    <t>Electronic Equipment Lease</t>
  </si>
  <si>
    <t>Common School Fund Loan #A0454</t>
  </si>
  <si>
    <t>First Mortgage Refunding Bond 2008</t>
  </si>
  <si>
    <t>Outdoor Equipment Lease</t>
  </si>
  <si>
    <t>Bus Replacement Lease</t>
  </si>
  <si>
    <t>Chromebook Lease</t>
  </si>
  <si>
    <t>General Obligation Bonds, Series 2015</t>
  </si>
  <si>
    <t>Common School Fund Loan #B0027</t>
  </si>
  <si>
    <t>First Mortgage Bond 2009</t>
  </si>
  <si>
    <t>First Mortgage Bond 2010 (QSCB)</t>
  </si>
  <si>
    <t>Common School Loan #C0009</t>
  </si>
  <si>
    <t xml:space="preserve">Ad Valorem Property Tax First Mortgage Bonds, Series 2022 </t>
  </si>
  <si>
    <t>3435</t>
  </si>
  <si>
    <t>Common School Fund Loan B0071</t>
  </si>
  <si>
    <t>Ad Valorem Property Tax First Mortgage Bonds, Series 2013</t>
  </si>
  <si>
    <t>Ad Valorem Property Tax First Mortgage Bonds, Series 2012C</t>
  </si>
  <si>
    <t>Taxable Ad Valorem First Mortgage Bonds, Series 2009</t>
  </si>
  <si>
    <t>Taxable Ad Valorem Property Tax First Mortgage Bonds, Series 2012A</t>
  </si>
  <si>
    <t>Taxable Ad Valorem Property Tax First Mortgage Bonds, Series 2012E</t>
  </si>
  <si>
    <t>Common School Fund Loan B0170</t>
  </si>
  <si>
    <t>Ad Valorem Property Tax First Mortgage Bonds, Series 2012D</t>
  </si>
  <si>
    <t>Ad Valorem Property Tax First Mortgage Bonds, Series 2012B</t>
  </si>
  <si>
    <t>Common School Fund Loan A2969</t>
  </si>
  <si>
    <t>fees</t>
  </si>
  <si>
    <t>3445</t>
  </si>
  <si>
    <t>New Castle Community School Corporation General Obligation Bonds 2022</t>
  </si>
  <si>
    <t>New Castle Middle School Building Corp Ad Valorem Property Tax First Mortgage Bonds, Series 2020</t>
  </si>
  <si>
    <t>3455</t>
  </si>
  <si>
    <t>COMMON SCHOOL FUND LOAN #0471</t>
  </si>
  <si>
    <t>COMMON SCHOOL FUND LOAN #0488</t>
  </si>
  <si>
    <t>FIRST MORTGAGE REFUNDING AND IMPROVEMENT BONDS, SERIES 2009</t>
  </si>
  <si>
    <t>TAXABLE AD VALOREM PROPERTY TAX FIRST MORTGAGE BONDS, SERIES 2009</t>
  </si>
  <si>
    <t>2023 Bond</t>
  </si>
  <si>
    <t>COMMON SCHOOL FUND LOAN #0501</t>
  </si>
  <si>
    <t>2022 First Mortgage Bond</t>
  </si>
  <si>
    <t>34</t>
  </si>
  <si>
    <t>3460</t>
  </si>
  <si>
    <t>First Mortgage Bonds, Series 2018</t>
  </si>
  <si>
    <t>Common School Loan 2021</t>
  </si>
  <si>
    <t>Common School Loan Fall 2019</t>
  </si>
  <si>
    <t>2023 General Obligation Bus Bonds</t>
  </si>
  <si>
    <t>Common School Loan Fall 2017</t>
  </si>
  <si>
    <t>Common School Loan Fall 2018 (2)</t>
  </si>
  <si>
    <t>First Mortgage Refunding and Improvement Bonds, Series 2015</t>
  </si>
  <si>
    <t>General Obligation Bonds, Series 2016</t>
  </si>
  <si>
    <t>Common School Loan Fall 2018</t>
  </si>
  <si>
    <t>3470</t>
  </si>
  <si>
    <t>2021 Common School Fund Loan #B0242</t>
  </si>
  <si>
    <t>2018 Tech Advance Common School Fund Loan #B0019</t>
  </si>
  <si>
    <t>2019 Tech Advance Common School Fund Loan #B0063</t>
  </si>
  <si>
    <t>Northwestern School Building Corporation Ad Valorem Property Tax, First Mortgage Bonds, Series 2017</t>
  </si>
  <si>
    <t>2012 Wind Turbine Bonds</t>
  </si>
  <si>
    <t>Northwestern School Building Corporation Ad Valorem Property Tax, First Mortgage Bonds, Series 2023</t>
  </si>
  <si>
    <t>Northwestern School Building Corporation Ad Valorem Property Tax First Mortage Bonds, Series 2018</t>
  </si>
  <si>
    <t>Amended Taxable General Obligation Pension Bonds of 2002 Refunded 2012</t>
  </si>
  <si>
    <t>2010 Indiana Bond Bank QSCB Bonds</t>
  </si>
  <si>
    <t>2022 GO Bond</t>
  </si>
  <si>
    <t>2021 Common School Fund Loan #B0159</t>
  </si>
  <si>
    <t>Mortgage Refunding &amp; Improvement Bonds, Series 2013</t>
  </si>
  <si>
    <t>3480</t>
  </si>
  <si>
    <t>Eastern Howard Multi School 1st Mtg Refunding, Series 2021</t>
  </si>
  <si>
    <t>EHSC General Obligations Bond 2022</t>
  </si>
  <si>
    <t>Eastern Howard Multi-School Building Corp Ad Valorem Prop Tax First Mtg Refunding Bond, Series 2020</t>
  </si>
  <si>
    <t>Eastern Howard Third Millennium School Building Corporation Ad Valorem, Series 2018</t>
  </si>
  <si>
    <t>COMMOM SCHOOL LOAN B0003</t>
  </si>
  <si>
    <t>Eastern Howard Third Millennium School Building Corproration Bonds Series 2015</t>
  </si>
  <si>
    <t>Eastern Howard School Corporation Solar Lease</t>
  </si>
  <si>
    <t>Eastern Howard 3rd Millennium School Building Corp Ad Valorem Prop Tax 1st Mtg Bonds, Series 2021</t>
  </si>
  <si>
    <t>Common School Loan C0021</t>
  </si>
  <si>
    <t>3490</t>
  </si>
  <si>
    <t>Refunding Bonds, Series 2016 (former 2007 bonds)</t>
  </si>
  <si>
    <t>WESTERN SCHOOL BUILDING CORPORATION FIRST MORTGAGE BONDS, SERIES 2020A</t>
  </si>
  <si>
    <t>First Motrgage Bonds, Series 2015B</t>
  </si>
  <si>
    <t>WESTERN SCHOOL CORPORATION GENERAL OBLIGATION BONDS, SERIES 2019</t>
  </si>
  <si>
    <t>WESTERN SCHOOL BUILDING CORPORATION FIRST MORTGAGE BONDS, SERIES 2020B</t>
  </si>
  <si>
    <t>Qualified School Construction</t>
  </si>
  <si>
    <t>First Mortgage Bond, Seriew 2015C</t>
  </si>
  <si>
    <t>WESTERN SCHOOL BUILDING CORPORATION FIRST MORTGAGE BONDS, SERIES 2022</t>
  </si>
  <si>
    <t>WESTERN SCHOOL CORPORATION GENERAL OBLIGATION BONDS, SERIES 2021</t>
  </si>
  <si>
    <t>3500</t>
  </si>
  <si>
    <t>Kokomo-Center School Bldg Corp Ad Valorem Property Tax First Mtg Bonds Series 2015A</t>
  </si>
  <si>
    <t>Taxable General Obligation Bonds of 2020B</t>
  </si>
  <si>
    <t>Kokomo-Center School Bldg Corp Ad Valorem Property Tax First Mtg Bonds Series 2015B</t>
  </si>
  <si>
    <t>General Obligation Bonds of 2020A</t>
  </si>
  <si>
    <t>35</t>
  </si>
  <si>
    <t>3625</t>
  </si>
  <si>
    <t>Common School Fund Loan A-0433</t>
  </si>
  <si>
    <t>36</t>
  </si>
  <si>
    <t>3640</t>
  </si>
  <si>
    <t>Qualified Zone Academy Bond</t>
  </si>
  <si>
    <t>Private building corporation</t>
  </si>
  <si>
    <t>3675</t>
  </si>
  <si>
    <t>Amended Taxable General Obligation Pension Bonds of 2004</t>
  </si>
  <si>
    <t>2018 - Common School Technology Advancement</t>
  </si>
  <si>
    <t>2022 - Common School Technology Advancement</t>
  </si>
  <si>
    <t>2023 - Common School Technology Advancement</t>
  </si>
  <si>
    <t>Seymour Elementary School Bldg Corporation Ad Valorem Property Tax First Mortgage Bonds, Series 2022</t>
  </si>
  <si>
    <t>2017 - Common School Technology Advancement</t>
  </si>
  <si>
    <t>2021 - Common School Technology Advancement</t>
  </si>
  <si>
    <t>AD VALOREM PROPERTY TAX FIRST MORTGAGE REFUNDING BONDS, SERIES 2010</t>
  </si>
  <si>
    <t>2019 - Common School Technology Advancement</t>
  </si>
  <si>
    <t>Seymour Community Schools General Obligation Bonds of 2019</t>
  </si>
  <si>
    <t>GENERAL OBLIGATION BONDS OF 2022</t>
  </si>
  <si>
    <t>3695</t>
  </si>
  <si>
    <t>Brownstown Middle School Bldg. Corp.Taxable Ad Valorem Property Tax First Mortgage Bonds,Series 2009</t>
  </si>
  <si>
    <t>Brownstown Middle School Building Corp. Ad Valorem Property Tax First Mortgage Bonds, Series 2014</t>
  </si>
  <si>
    <t>Brownstown District School Building Corporatoin Ad Valorem Property Tax First Mortgage Bonds, 2018</t>
  </si>
  <si>
    <t>Brownstown District School Building Corporation Ad Valorem Property Tax First Mortgage Bonds, 2017</t>
  </si>
  <si>
    <t>Brownstown Central Community School Corporation General Obligation Bonds of 2023</t>
  </si>
  <si>
    <t>Brownstown District School Building Corporation Ad Valorem Property Tax First Mortgage Bonds, 2023</t>
  </si>
  <si>
    <t>Brownstown Central Community School Corporation General Obligation Bonds of 2022</t>
  </si>
  <si>
    <t>3710</t>
  </si>
  <si>
    <t>Amended Taxable Retirement/Severance Liability Funding Bonds of 2006</t>
  </si>
  <si>
    <t>Lease Rental Refinance 2015</t>
  </si>
  <si>
    <t>Roof/Solar Project</t>
  </si>
  <si>
    <t>37</t>
  </si>
  <si>
    <t>3785</t>
  </si>
  <si>
    <t>Ad Valorem Property Tax Crossover Refunding Bonds, Series 2017</t>
  </si>
  <si>
    <t>3815</t>
  </si>
  <si>
    <t>Rensselaer Central Schools Corporation General Obligation Bonds of 2015</t>
  </si>
  <si>
    <t>Common School Loan - B0247</t>
  </si>
  <si>
    <t>38</t>
  </si>
  <si>
    <t>3945</t>
  </si>
  <si>
    <t>AD VALOREM PROPERTY TAX FIRST MORTGAGE REFUNDING BONDS, SERIES 2017</t>
  </si>
  <si>
    <t>Ad Valorem Property Tax First Mortgage Bonds, Series 2021A</t>
  </si>
  <si>
    <t>Common School Loan - Tech Equip "Revised" for 2017</t>
  </si>
  <si>
    <t>Common School Loan-# A0578</t>
  </si>
  <si>
    <t xml:space="preserve">School Bus Loan 2018 </t>
  </si>
  <si>
    <t>AD VALOREM PROPERTY TAX FIRST MORTGAGE REFUNDING BONDS, SERIES 2015</t>
  </si>
  <si>
    <t>Ad Valorem Property Tax First Mortgage Bonds, Series 2021B</t>
  </si>
  <si>
    <t>School Safety Common School Loan S0003</t>
  </si>
  <si>
    <t>Bus Loan 2021</t>
  </si>
  <si>
    <t>Bus Loan 2022</t>
  </si>
  <si>
    <t>School Bus Loan 2019</t>
  </si>
  <si>
    <t>Amended PENSION BONDS Taxable Retirement/Severance 2004</t>
  </si>
  <si>
    <t>39</t>
  </si>
  <si>
    <t>3995</t>
  </si>
  <si>
    <t>4000</t>
  </si>
  <si>
    <t>Southwestern Jefferson County Consolidated School Common School Fund Loan #B0173.</t>
  </si>
  <si>
    <t>Common School Loan #B0028</t>
  </si>
  <si>
    <t>Common School Technology Loan #B0362</t>
  </si>
  <si>
    <t>Southwestern Jefferson County Multi-School Building Corporation Ad Valorem Property Tax First Mortga</t>
  </si>
  <si>
    <t>Common School Loan #B0212</t>
  </si>
  <si>
    <t>Southwestern Jefferson County School Building Corporation</t>
  </si>
  <si>
    <t>Southwestern Jefferson County Consolidated School Common School Fund Loan #A0478</t>
  </si>
  <si>
    <t>40</t>
  </si>
  <si>
    <t>4015</t>
  </si>
  <si>
    <t>Common School Loan B0104</t>
  </si>
  <si>
    <t>First Mortgage Bonds, Series 2017A</t>
  </si>
  <si>
    <t>First Mortgage Bonds. Series 2014A</t>
  </si>
  <si>
    <t>Common School Loan B0148</t>
  </si>
  <si>
    <t>First Mortgage Bonds, Series 2017C</t>
  </si>
  <si>
    <t>Common School Loan A2945</t>
  </si>
  <si>
    <t>First Mortgage Bonds, Series 2014C</t>
  </si>
  <si>
    <t>Common School Loan A2912</t>
  </si>
  <si>
    <t>Common School Loan B0338</t>
  </si>
  <si>
    <t>First Mortgage Bonds, Series 2017E</t>
  </si>
  <si>
    <t>First Mortgage Bonds, Series 2017D</t>
  </si>
  <si>
    <t>Common School Loan B0399</t>
  </si>
  <si>
    <t>First Mortgage Refunding Bonds, Series 2014A</t>
  </si>
  <si>
    <t>First Mortgage Bonds, Series 2014B</t>
  </si>
  <si>
    <t>First Mortgage Bonds, Series 2019B</t>
  </si>
  <si>
    <t>Common School Loan B0431</t>
  </si>
  <si>
    <t>First Mortgage Bonds, Series 2017B</t>
  </si>
  <si>
    <t>First Mortgage Bonds, Series 2019A</t>
  </si>
  <si>
    <t>41</t>
  </si>
  <si>
    <t>4145</t>
  </si>
  <si>
    <t>Ad Valorem Property Tax First Mortgage Refunding Bonds, Series 2021B</t>
  </si>
  <si>
    <t>Clark-Pleasant Middle School Building Corporation Sr 2009 QSCB</t>
  </si>
  <si>
    <t>Clark-Pleasant 2004 School Building Corporation Ad Valorem Property Tax First Mrg ReF Bd Series 2014</t>
  </si>
  <si>
    <t>Ad Valorem Property Tax First Mortgage Refunding Bonds, Series 2021A</t>
  </si>
  <si>
    <t>Clark-Pleasant 2004 School Bldg Corp Ad Volorem Prop Tax First Mtg Refunding Bonds Sr 2012B</t>
  </si>
  <si>
    <t>4205</t>
  </si>
  <si>
    <t>Center Grove Multi-Facility SBC Ad Valorum Property Tax First Mortgage Bond, Series 2018</t>
  </si>
  <si>
    <t>2014 B Center Grove Multi-Facility SBC- Safety/Security, North Grove Elem Addition/Renovation</t>
  </si>
  <si>
    <t>2022 Center Grove Multi Facility First Mortgage Bond</t>
  </si>
  <si>
    <t>Center Grove 2000 SBC First Mortgage Multipurpose Bonds, Series 2015</t>
  </si>
  <si>
    <t>Center Grove Community School Corp 2021B GO Bond</t>
  </si>
  <si>
    <t>2014 C CG Mulit-Facility SBC- Center Grove Elem Addition/Renovation</t>
  </si>
  <si>
    <t>2021 Center Grove Multi Facility SBC First Mortgage Bonds- EOC</t>
  </si>
  <si>
    <t>2023 Bond Refinanced 2013A</t>
  </si>
  <si>
    <t>2020A  Ad Valorum Property Tax First Mortgage Bonds-Pleasant Grove</t>
  </si>
  <si>
    <t>2020C Ad Valorum Property Tax First Mortgage Bonds-HS</t>
  </si>
  <si>
    <t>2023 Middle School Projects</t>
  </si>
  <si>
    <t>2020B Ad Valorum Property Tax First Mortgage Bonds-Projects</t>
  </si>
  <si>
    <t>2014 A Center Grove Multi-Facility SBC First Mortgage Bonds, High School</t>
  </si>
  <si>
    <t>Center Grove Community School Corporation 2019B GO Bond</t>
  </si>
  <si>
    <t>Center Grove Community School Corp 2022 GO Bond</t>
  </si>
  <si>
    <t>Center Grove Multi Facility SBC First Mortgage Bonds Series 2016</t>
  </si>
  <si>
    <t>2023A HS &amp; SG Projects</t>
  </si>
  <si>
    <t>2023B Wellness Clinic &amp; Projects</t>
  </si>
  <si>
    <t>2023C Multi Facility Projects</t>
  </si>
  <si>
    <t>2023 GO Bond</t>
  </si>
  <si>
    <t>4215</t>
  </si>
  <si>
    <t>2009 QSCB $897,000 ends 1/15/24</t>
  </si>
  <si>
    <t>G O Pension Refunding Bonds of 2012</t>
  </si>
  <si>
    <t xml:space="preserve">2015 EHS Music Rooms/Roofing &amp; Capital Improve/Repairs for ECSC </t>
  </si>
  <si>
    <t>4225</t>
  </si>
  <si>
    <t>Franklin Community School Corporation General Obligation Bonds of 2021</t>
  </si>
  <si>
    <t>FIRST MORTGAGE REFUNDING BONDS, SERIES 2007A</t>
  </si>
  <si>
    <t>4245</t>
  </si>
  <si>
    <t>Ad Valorem Property Tax First Mortgage Bonds Series 2016</t>
  </si>
  <si>
    <t>Ad Valorem Property Tax First Mortgage Bonds Series 2015</t>
  </si>
  <si>
    <t>4255</t>
  </si>
  <si>
    <t>Ad Valorem Property Tax First Mortgage Refunding Bonds Series 2020</t>
  </si>
  <si>
    <t>Nineveh-Hensley-Jackson Intermediate SBC Ad Valorem PT FM Bonds Series 2021</t>
  </si>
  <si>
    <t>NHJ Intermediate School Building Corporation Ad Valorem Property Tax First Mortgage Bonds 2015</t>
  </si>
  <si>
    <t>Nineveh-Hensley-Jackson United School Corporation GO Bonds of 2019</t>
  </si>
  <si>
    <t>NHJ Intermediate School Building Corporation Ad Valorem Property Tax First Mtg Bonds 2023</t>
  </si>
  <si>
    <t>Nineveh-Hensley-Jackson United School Corporation General Obligation Bonds of 2022</t>
  </si>
  <si>
    <t>42</t>
  </si>
  <si>
    <t>4315</t>
  </si>
  <si>
    <t xml:space="preserve"> Ad Valorem Property Tax First Mortgage Bonds, Series 2020</t>
  </si>
  <si>
    <t>QZAB 5</t>
  </si>
  <si>
    <t>Gymnasium Project - First Mortgage Bonds, Series 2013</t>
  </si>
  <si>
    <t>4325</t>
  </si>
  <si>
    <t>Taxable General Obligation Bonds, Series 2010</t>
  </si>
  <si>
    <t>4335</t>
  </si>
  <si>
    <t>First Mortgage Bonds, Series 2016C</t>
  </si>
  <si>
    <t>First Mortgage Bonds, Series 2016B</t>
  </si>
  <si>
    <t>First Mortgage Bonds, Series 2016A</t>
  </si>
  <si>
    <t>First Mortgage Bonds. Series 2019</t>
  </si>
  <si>
    <t>First Mortgage Bonds, Series 2016D</t>
  </si>
  <si>
    <t>43</t>
  </si>
  <si>
    <t>4345</t>
  </si>
  <si>
    <t>Wawasee Community School Corporation General Obligation Bonds of 2022</t>
  </si>
  <si>
    <t>Wawasee High School Building Corporation Ad Valorem Prop Tax First Mort Refund Bonds, Series 2021</t>
  </si>
  <si>
    <t>Wawasee High School Building Corporation Ad Valorem Property Tax First Mortgage Bonds, Series 2020</t>
  </si>
  <si>
    <t>Qualified School Construction Bond Wawasee Middle School 2009</t>
  </si>
  <si>
    <t>Wawasee High School Building Corporation Ad Valorem Property Tax First Mortgage Bonds, Series 2018</t>
  </si>
  <si>
    <t>General Obligation Bonds of 2013</t>
  </si>
  <si>
    <t>WCSC New Elem. &amp; Remodel. Bldg. Corp. Ad Val. Prop. Tax First Mort. Refunding Bonds, Series 2016</t>
  </si>
  <si>
    <t>Wawasee High School Building Corporation Ad Valorem Property Tax First Mortgage Bonds, Series 2015</t>
  </si>
  <si>
    <t>Wawasee High School Building Corporation Ad Valorem Property Tax First Mortgage Bonds, Series 2017</t>
  </si>
  <si>
    <t>WCSC New Elem. &amp; Remodel. Bldg. Corp. Ad Val. Prop. Tax First Mort. Improvement Bonds, Series 2016</t>
  </si>
  <si>
    <t>Wawasee Community School Corporation General Obligation Bonds of 2023A</t>
  </si>
  <si>
    <t>Wawasee High School Building Corporation Ad Valorem Property Tax First Mortgage Bonds, Series 2014</t>
  </si>
  <si>
    <t>Wawasee Community School Corporation General Obligation Bonds of 2023B</t>
  </si>
  <si>
    <t>4415</t>
  </si>
  <si>
    <t>Qualified School Construction Bonds 2009</t>
  </si>
  <si>
    <t>Ad Valorem Property Tax First Mortgage Refunding Bonds, Series 2017</t>
  </si>
  <si>
    <t>4445</t>
  </si>
  <si>
    <t>Tippecanoe Valley-Akron School Building Corporation</t>
  </si>
  <si>
    <t>Wind Power Project</t>
  </si>
  <si>
    <t>High School</t>
  </si>
  <si>
    <t>Ad Valorem Property Tax First Morgage Bonds Series 2016</t>
  </si>
  <si>
    <t>4455</t>
  </si>
  <si>
    <t>GENERAL OBLIGATION BONDS OF 2021</t>
  </si>
  <si>
    <t>AD VALOREM PROPERTY TAX FIRST MORTGAGE BONDS, SERIES 2023</t>
  </si>
  <si>
    <t>TAXABLE AD VALOREM PROPERTY TAX FIRST MORTGAGE REFUNDING BONDS, SERIES 2022</t>
  </si>
  <si>
    <t>44</t>
  </si>
  <si>
    <t>4525</t>
  </si>
  <si>
    <t>Bank of NY Melon - Qualified School Construction Bond</t>
  </si>
  <si>
    <t>Westview School Corporation Amended Taxable General Obligation Pension Bonds of 2006</t>
  </si>
  <si>
    <t>4535</t>
  </si>
  <si>
    <t>Lakeland High School Building Corporation Ad Valorem Property Tax First Mortgage Bonds, Series 2013</t>
  </si>
  <si>
    <t>Common School Fund Loan 2023 B0376</t>
  </si>
  <si>
    <t>Common School Fund Loan</t>
  </si>
  <si>
    <t>Facility Improvements 2017</t>
  </si>
  <si>
    <t>New Tech Renovations Phase #1</t>
  </si>
  <si>
    <t>LAKELAND SCHOOL BUILDING CORPORATION AD VALOREM PROPERTY TAX FIRST MORTGAGE BONDS, SERIES 2022</t>
  </si>
  <si>
    <t>45</t>
  </si>
  <si>
    <t>4580</t>
  </si>
  <si>
    <t>B0049</t>
  </si>
  <si>
    <t>A495</t>
  </si>
  <si>
    <t>First Mortgage Refunding and Improvement Bonds, Series 2017A</t>
  </si>
  <si>
    <t>A532</t>
  </si>
  <si>
    <t>B0147</t>
  </si>
  <si>
    <t>First Mortgage Refunding and Improvement Bonds, Series 2017</t>
  </si>
  <si>
    <t>B0337</t>
  </si>
  <si>
    <t>A406</t>
  </si>
  <si>
    <t>B0102</t>
  </si>
  <si>
    <t>B0303</t>
  </si>
  <si>
    <t>Boo88</t>
  </si>
  <si>
    <t>First Mortgage Refunding and Improvement Bonds, Series 2016 (Refunding)</t>
  </si>
  <si>
    <t>B0008 Common School Fund Loan</t>
  </si>
  <si>
    <t>A511</t>
  </si>
  <si>
    <t>B0196</t>
  </si>
  <si>
    <t>4590</t>
  </si>
  <si>
    <t>CSF Loan B0348</t>
  </si>
  <si>
    <t>A0550 HS Renovation</t>
  </si>
  <si>
    <t>B0163 Common Tech Loan</t>
  </si>
  <si>
    <t>HS Renovation - fire damage</t>
  </si>
  <si>
    <t xml:space="preserve"> A0533  HS Renovation</t>
  </si>
  <si>
    <t>CSF Loan B0288</t>
  </si>
  <si>
    <t>4600</t>
  </si>
  <si>
    <t>Merrillville Community School Corporation Amended Taxable General Obligation Pension Bonds of 2006</t>
  </si>
  <si>
    <t>Merrillville Multi-School Building Corporation First Mortgage Refundings Bonds, Series 2013B</t>
  </si>
  <si>
    <t>Merrillville Community School Corporation General Obligation Bonds, Series 2022 (Taxable)(Mall)</t>
  </si>
  <si>
    <t>Merrillville Multi-School Building Corp First Mortgage Refunding and Improvement Bonds, Series 2016</t>
  </si>
  <si>
    <t>TOS Rainy Day Fund Loan of 2023</t>
  </si>
  <si>
    <t>4615</t>
  </si>
  <si>
    <t>Common School Loan B0400</t>
  </si>
  <si>
    <t>Lease Rental, Series 2022</t>
  </si>
  <si>
    <t>Lease Rental, Series 2012B (unrefunded portion)</t>
  </si>
  <si>
    <t>Common School Loan B0197</t>
  </si>
  <si>
    <t>Lease Rental, Series 2010B QSCB</t>
  </si>
  <si>
    <t>Lease Rental, Series 2020B</t>
  </si>
  <si>
    <t>General Obligation Pension Refunding Bonds of 2014</t>
  </si>
  <si>
    <t>Common School Loan B0370</t>
  </si>
  <si>
    <t>Common School Loan B0105</t>
  </si>
  <si>
    <t>Common School Loan B0051</t>
  </si>
  <si>
    <t>Common School Loan B0277</t>
  </si>
  <si>
    <t>Lease Rental, Series 2014B</t>
  </si>
  <si>
    <t>Common School Loan B0339</t>
  </si>
  <si>
    <t>Common School Loan B0149</t>
  </si>
  <si>
    <t>Common School Loan B0260</t>
  </si>
  <si>
    <t>Common School Loan A2946</t>
  </si>
  <si>
    <t>Common School Loan S0004</t>
  </si>
  <si>
    <t>Lease Rental, Series 2020A</t>
  </si>
  <si>
    <t>Common School Loan B0011</t>
  </si>
  <si>
    <t>Common School Loan A2914</t>
  </si>
  <si>
    <t>Common School Loan B0304</t>
  </si>
  <si>
    <t>4645</t>
  </si>
  <si>
    <t>Common School Fund Loan B0175</t>
  </si>
  <si>
    <t>Refunded 2008 Tri-Creek Middle SBC 1st Mortgage Bonds</t>
  </si>
  <si>
    <t>Series 2019 Tri-Creek 2002 High School Bldg Corp 1st Mtge Bonds</t>
  </si>
  <si>
    <t>Common School Fund Loan B0377</t>
  </si>
  <si>
    <t>2018 Tri-Creek 2002 High School Bldg Corp 1st Mtge Bonds</t>
  </si>
  <si>
    <t>2014 Tri-Creek 2002 High School Bldg Corp. 1st Mtge Bonds</t>
  </si>
  <si>
    <t>Series 2017 General Obligation Bonds</t>
  </si>
  <si>
    <t>Common School Fund Loan B0354</t>
  </si>
  <si>
    <t>Common School Fund Loan B0076</t>
  </si>
  <si>
    <t>Series 2016, Tr-Creek 2002  HS Building Corporation</t>
  </si>
  <si>
    <t>Common School Fund Loan A 2974</t>
  </si>
  <si>
    <t>2022 Tri-Creek 2002 High School Bldg Corp 1st Mtge Bonds</t>
  </si>
  <si>
    <t>Common School Loan A0502</t>
  </si>
  <si>
    <t>2021 Tri-Creek 2002 High School Bldg Corp 1st Mtge Bonds</t>
  </si>
  <si>
    <t>2023 Tri-Creek 2002 High School Building Corp Refund 2015</t>
  </si>
  <si>
    <t>Common School Fund Loan B0320</t>
  </si>
  <si>
    <t>Series 2016A, Refunding 2006/2007, 2002 HS Bldg Corp</t>
  </si>
  <si>
    <t>Common School Fund Loan B0214</t>
  </si>
  <si>
    <t>Series 2023 Tri-Creek 2002 High School Bldg Corp 1st Mtge Bonds</t>
  </si>
  <si>
    <t>4650</t>
  </si>
  <si>
    <t>2022 Lease Rental</t>
  </si>
  <si>
    <t>CSF A0480</t>
  </si>
  <si>
    <t>2015 Lease Rental Payment</t>
  </si>
  <si>
    <t>CSF A0498</t>
  </si>
  <si>
    <t>2016 Lease Rental Payment</t>
  </si>
  <si>
    <t>CSF A0443</t>
  </si>
  <si>
    <t>CSF A0582 NE</t>
  </si>
  <si>
    <t>CSF A0442</t>
  </si>
  <si>
    <t>CSF A0512</t>
  </si>
  <si>
    <t>CSF A0483</t>
  </si>
  <si>
    <t>CSF A0595 NE</t>
  </si>
  <si>
    <t>CSF A0519</t>
  </si>
  <si>
    <t>CSF A0437</t>
  </si>
  <si>
    <t>CSF A0570</t>
  </si>
  <si>
    <t>CSF A0602 NE</t>
  </si>
  <si>
    <t>CSF A0507</t>
  </si>
  <si>
    <t>4660</t>
  </si>
  <si>
    <t>Series 2000 - New High School Project</t>
  </si>
  <si>
    <t>CSL A0496</t>
  </si>
  <si>
    <t>4670</t>
  </si>
  <si>
    <t>School City of East Chicago General Obligation Bonds, Series 2018</t>
  </si>
  <si>
    <t>$9,170,000 Taxable Ad Valorem Property Tax First Mortgage Refunding Bonds, Series 2020</t>
  </si>
  <si>
    <t>School City of East Chicago General Obligation Bonds, Series 2019</t>
  </si>
  <si>
    <t>City of East Chicago, Indiana School Disaster Loan</t>
  </si>
  <si>
    <t>School City of East Chicago General Obligation Bonds, Series 2022</t>
  </si>
  <si>
    <t>4680</t>
  </si>
  <si>
    <t>B0012 Technology Common School Fund Loan</t>
  </si>
  <si>
    <t>A2947 Technology Common School Fund Loan</t>
  </si>
  <si>
    <t>2019 IN Bond Bank Hoosier Equipment Lease Program (HELP)</t>
  </si>
  <si>
    <t>A0505</t>
  </si>
  <si>
    <t>B0232 Technology Common School Fund Loan</t>
  </si>
  <si>
    <t>A2856 Technology Common School Fund Loan</t>
  </si>
  <si>
    <t>A0600</t>
  </si>
  <si>
    <t>A0613</t>
  </si>
  <si>
    <t>A0571</t>
  </si>
  <si>
    <t>A0596</t>
  </si>
  <si>
    <t>A0581 CSF</t>
  </si>
  <si>
    <t>A0520</t>
  </si>
  <si>
    <t>B0052 Technology Common School Fund Loan</t>
  </si>
  <si>
    <t>A0566</t>
  </si>
  <si>
    <t>A0551</t>
  </si>
  <si>
    <t>2020 Refunding and Improvement Bldg Corp Lease Bonds $8,250,000</t>
  </si>
  <si>
    <t>4690</t>
  </si>
  <si>
    <t>Loan No:   A0513</t>
  </si>
  <si>
    <t>Loan No. A3006</t>
  </si>
  <si>
    <t>Loan No. A3009</t>
  </si>
  <si>
    <t>Loan No:  A0521</t>
  </si>
  <si>
    <t>General Obligation Judgement Funding Bonds, Series 2012</t>
  </si>
  <si>
    <t>Loan No.:A3002</t>
  </si>
  <si>
    <t>Loan No.:  A0508</t>
  </si>
  <si>
    <t>Loan No. A3008</t>
  </si>
  <si>
    <t>General Obligation Judgement Bonds, Series 2015</t>
  </si>
  <si>
    <t>Ad Valorem Property Tax First Mortgage Refunding Bonds Series 2020B</t>
  </si>
  <si>
    <t>A3000</t>
  </si>
  <si>
    <t>Tax Ad Valorem Property Tax First Mortgage Refunding Bonds, Series 2020</t>
  </si>
  <si>
    <t>Loan No:  A0525</t>
  </si>
  <si>
    <t>Loan No.:A3001  Common School Loan</t>
  </si>
  <si>
    <t>Loan No. A3005</t>
  </si>
  <si>
    <t>General Obligation Refunding Bonds, Series 2019</t>
  </si>
  <si>
    <t>Loan No.:A3003 Common School Loan</t>
  </si>
  <si>
    <t>Loan No. A3007</t>
  </si>
  <si>
    <t>4700</t>
  </si>
  <si>
    <t>Bond 2021</t>
  </si>
  <si>
    <t>A0464</t>
  </si>
  <si>
    <t>Taxable General Obligation Pension Refunding Bonds, Series 2015</t>
  </si>
  <si>
    <t>2021 Bond</t>
  </si>
  <si>
    <t>Common School Loan B0302</t>
  </si>
  <si>
    <t>Common School Loan B0048</t>
  </si>
  <si>
    <t>A0563</t>
  </si>
  <si>
    <t>Bond Series 2018</t>
  </si>
  <si>
    <t>A0597</t>
  </si>
  <si>
    <t>A0572</t>
  </si>
  <si>
    <t>Beiriger Holding Corporation 2009A and 2009B</t>
  </si>
  <si>
    <t>4710</t>
  </si>
  <si>
    <t>Common School Loan B0248</t>
  </si>
  <si>
    <t>$4,745,000 Ad Valorem Property Tax 1st Mortgage Refunding Bond, Series 2019</t>
  </si>
  <si>
    <t>Common School Loan Fund # B0164</t>
  </si>
  <si>
    <t>Common School Fund Loan # 2963</t>
  </si>
  <si>
    <t>Common School Loan #2853</t>
  </si>
  <si>
    <t>2018 Referendum Capital Fund</t>
  </si>
  <si>
    <t>Common School Loan # 2927</t>
  </si>
  <si>
    <t>Hammond Multi-School Bldg Corp Ad Valorem Property Tax First Mortgage Refunding Bonds, Series 2012A</t>
  </si>
  <si>
    <t>Common School A0421</t>
  </si>
  <si>
    <t>Common School Loan # 2837</t>
  </si>
  <si>
    <t>Common School Fund A0477</t>
  </si>
  <si>
    <t>$5,575,000 Ad Valorem Property Tax First Mortgage Bonds, Series 2021A</t>
  </si>
  <si>
    <t>CSL B0289</t>
  </si>
  <si>
    <t>Common School Loan Fund # A0803</t>
  </si>
  <si>
    <t>Common School Fund A0470</t>
  </si>
  <si>
    <t>General Obligation Bonds, Series 2017</t>
  </si>
  <si>
    <t>Common School A0452</t>
  </si>
  <si>
    <t>Hammond Multi-School Bldg Corp Ad Valorem Property Tax First Mortgage Refunding Bonds, Series 2018</t>
  </si>
  <si>
    <t>$5,575,000 Ad Valorem Property Tax First Mortgage Bonds, Series 2021B</t>
  </si>
  <si>
    <t>4720</t>
  </si>
  <si>
    <t>Common School Fund Loan B0025</t>
  </si>
  <si>
    <t>Common School Loan A2966</t>
  </si>
  <si>
    <t>Common School Loan B0315</t>
  </si>
  <si>
    <t>Common School Loan B0251</t>
  </si>
  <si>
    <t>Ad Valorem Property Tax First Mortgage Refunding and Improvement Bonds, Series 2018 (New Money)</t>
  </si>
  <si>
    <t>Common School Loan B0050</t>
  </si>
  <si>
    <t>Common School Loan B0166</t>
  </si>
  <si>
    <t>Common School Loan B0103</t>
  </si>
  <si>
    <t>4730</t>
  </si>
  <si>
    <t>Hobart Bldg. Corp. Unlimited Ad Valorem Property Tax First Mortgage Bonds, Series 2018</t>
  </si>
  <si>
    <t>Hobart Bldg. corp. Ad Valorem Property Tax First Mortage Refunding Bonds, Series 2016</t>
  </si>
  <si>
    <t>Hobart Bldg. Corp. Ad Valorem Property Tax First Mortgage Refunding Bonds, Series 2020</t>
  </si>
  <si>
    <t>Hobart Bldg. Corp., Ad Valorem Property Tax First Mortgage Bonds, Series 2021</t>
  </si>
  <si>
    <t>Lease Rental of 2016</t>
  </si>
  <si>
    <t>2020 G.O. Bond</t>
  </si>
  <si>
    <t>School City of Hobart, General Obligations Bonds, Series 2023</t>
  </si>
  <si>
    <t>4740</t>
  </si>
  <si>
    <t>General Obligation Refunding Pension Bonds, Series 2016 (Taxable)</t>
  </si>
  <si>
    <t>Unlimited Ad Valorem Property Tax First Mortgage Bonds, Series 2017</t>
  </si>
  <si>
    <t>2014 First Mortgage Refunding Bonds - Elliott</t>
  </si>
  <si>
    <t>General Obligation Bonds, Series 2022B</t>
  </si>
  <si>
    <t>Ad Valorem Property Tax First Mortgage Refunding Bonds, Series 2017A</t>
  </si>
  <si>
    <t>4760</t>
  </si>
  <si>
    <t>School City of Whiting General Obligation Bonds of 2020</t>
  </si>
  <si>
    <t>Common School Loan B1027</t>
  </si>
  <si>
    <t>Common School Loan B0250</t>
  </si>
  <si>
    <t>GO Bond of 2015</t>
  </si>
  <si>
    <t>B0024</t>
  </si>
  <si>
    <t>A2965</t>
  </si>
  <si>
    <t>School City of Whiting Buidling Corp. Ad Valorem Property Tax First Mortgage Bonds, Series 2013</t>
  </si>
  <si>
    <t>46</t>
  </si>
  <si>
    <t>4805</t>
  </si>
  <si>
    <t>General Obligation Bonds, Series 2023A</t>
  </si>
  <si>
    <t>General Obligation Bonds, Series 2020A</t>
  </si>
  <si>
    <t>Ad Valorem Property Tax First Mortgage Refunding and Improvement Bonds, Series 2015 (New Portion)</t>
  </si>
  <si>
    <t>Taxable General Obligation Bonds, Series 2023B</t>
  </si>
  <si>
    <t>QSCB RP HS Renovation</t>
  </si>
  <si>
    <t>Taxable General Obligation Bonds, Series 2020B</t>
  </si>
  <si>
    <t>4860</t>
  </si>
  <si>
    <t>2017 Guaranteed Energy Savings Project - Solar</t>
  </si>
  <si>
    <t>School Building Additions</t>
  </si>
  <si>
    <t>Qualified School Construction Bonds</t>
  </si>
  <si>
    <t>Amended Taxable General Obligation Pension Bonds of 2006</t>
  </si>
  <si>
    <t>First Mortgage Refunding Bonds, Series 2001 (Unrefunded CABs)</t>
  </si>
  <si>
    <t>4915</t>
  </si>
  <si>
    <t>2021 Lease Rental</t>
  </si>
  <si>
    <t>2023 Lease Rental</t>
  </si>
  <si>
    <t>2014 Lease Rental</t>
  </si>
  <si>
    <t>4925</t>
  </si>
  <si>
    <t>B0368 2022 Indiana Common School Loan</t>
  </si>
  <si>
    <t>Ad Valorem Property Tax First Mortgage Bonds, Series 2016B</t>
  </si>
  <si>
    <t>Taxable Ad Valorem Property Tax First Mortgage Refunding Bonds, Series 2021B</t>
  </si>
  <si>
    <t>Taxable General Obligation Pension Refunding Bonds, Series 2016</t>
  </si>
  <si>
    <t>4940</t>
  </si>
  <si>
    <t>South Central Comm. School Bldg. Corp. Ad Valorem Prop. Tax First Mort. Refund. Bonds, Series 2016A</t>
  </si>
  <si>
    <t>South Central Comm. School Corp. School Severance 2015 A Ref</t>
  </si>
  <si>
    <t>4945</t>
  </si>
  <si>
    <t>Ad Valorem Property Tax First Mortgage Bonds, Series 2017A</t>
  </si>
  <si>
    <t>47</t>
  </si>
  <si>
    <t>5075</t>
  </si>
  <si>
    <t>NLCS Building Corp Ad Valorem Property Tax First Mortgage Refunding Bonds, Series 2013</t>
  </si>
  <si>
    <t>NLCS Building Corp Ad Valorem Property Tax First Mortgage Bonds, Series 2020</t>
  </si>
  <si>
    <t>NLCS Building Corp Ad Valorem Property Tax First Mortgage Refunding Bonds, Series 2014</t>
  </si>
  <si>
    <t>North Lawrence Community School Corporation General Obligation Bonds of 2022</t>
  </si>
  <si>
    <t>Common School Loan 2018</t>
  </si>
  <si>
    <t>Amended Taxable Retirement/Severance Liability Funding Bonds of 2004</t>
  </si>
  <si>
    <t>5085</t>
  </si>
  <si>
    <t>Mitchell High School Building Corporation Series 2023</t>
  </si>
  <si>
    <t>Mitchell High School Building Corporation Ad Valorem Property Tax First Mortgage Bonds, Series 2021</t>
  </si>
  <si>
    <t>First Mortgage Refunding and Improvement Bonds, Series 2013</t>
  </si>
  <si>
    <t>Mitchell High School Building Corp. Series 2015</t>
  </si>
  <si>
    <t>48</t>
  </si>
  <si>
    <t>5245</t>
  </si>
  <si>
    <t>Technology #5</t>
  </si>
  <si>
    <t>GENERAL OBLIGATION BONDS OF 2020</t>
  </si>
  <si>
    <t>New Lapel High School</t>
  </si>
  <si>
    <t>AD VALOREM TAX FIRST MORTGAGE BONDS - SERIES 2023</t>
  </si>
  <si>
    <t>AD VALOREM PROPERTY TAX FIRST MORTGAGE BONDS, SERIES 2019</t>
  </si>
  <si>
    <t>5255</t>
  </si>
  <si>
    <t>SM ELEMENTARY SCHL BLDG CORP REFUNDING BONDS-SERIES 2015</t>
  </si>
  <si>
    <t>Common School Fund Loan - B0317</t>
  </si>
  <si>
    <t>Common School Fund Technology A2971</t>
  </si>
  <si>
    <t>GENERAL OBLIGATION BONDS OF 2023</t>
  </si>
  <si>
    <t>Common School Fund Loan - B0121</t>
  </si>
  <si>
    <t>Common School Construction Loan-Pendleton Elementary A0580</t>
  </si>
  <si>
    <t>South Madison Middle School Building Corp Refunding Bonds Series 2016</t>
  </si>
  <si>
    <t>South Madison Elementary School Building Corporation (PHHS Activity Center) Series 2018</t>
  </si>
  <si>
    <t>Common School Fund Loan - B0375</t>
  </si>
  <si>
    <t>Common School Fund Loan - B0411</t>
  </si>
  <si>
    <t>Common School Fund Loan - B0447</t>
  </si>
  <si>
    <t>5265</t>
  </si>
  <si>
    <t>C0003</t>
  </si>
  <si>
    <t>A0805</t>
  </si>
  <si>
    <t>A0527</t>
  </si>
  <si>
    <t>A0553</t>
  </si>
  <si>
    <t>C0025</t>
  </si>
  <si>
    <t>A0552</t>
  </si>
  <si>
    <t>5275</t>
  </si>
  <si>
    <t>Ad Valorem Property Tax First Mortgage Refunding Bonds, Series 2019</t>
  </si>
  <si>
    <t>Taxable General Obligation Pension Refunding Bonds of 2015</t>
  </si>
  <si>
    <t>Unrefunded Ad Valorem Property Tax First Mortgage Refunding Bonds, Series 2015</t>
  </si>
  <si>
    <t>5280</t>
  </si>
  <si>
    <t>Edgewood Elementary Renovation</t>
  </si>
  <si>
    <t>Oakland Renovation CSF</t>
  </si>
  <si>
    <t>Elwood Community School Corporation General Obligation Bonds of 2022</t>
  </si>
  <si>
    <t>Elwood Multi-School Building Corporation Ad Valorem Property Tax First Mortgage Bonds, Series 2021</t>
  </si>
  <si>
    <t>Elwood Multi School Building Corporation Ad Valorem Property Tax First Mortgage Bonds, Series 2023</t>
  </si>
  <si>
    <t>High School HVAC</t>
  </si>
  <si>
    <t>49</t>
  </si>
  <si>
    <t>5300</t>
  </si>
  <si>
    <t>Lease Rental Decatur Twp Multi-School Building Corp 1st Mortgage Multi-Purpose Bonds Series 2015</t>
  </si>
  <si>
    <t>General Obligation Bond - Series 2015</t>
  </si>
  <si>
    <t>General Obligation Bonds - Series 2022 A</t>
  </si>
  <si>
    <t>General Obligation Bonds - Series 2021 B</t>
  </si>
  <si>
    <t>Common School Loan A0420</t>
  </si>
  <si>
    <t>General Obligation Bonds - Series 2021 A</t>
  </si>
  <si>
    <t>General Obligation Bonds - Series 2022 B</t>
  </si>
  <si>
    <t>Lease Rental Decatur Twp Multi-School Building Corp 1st Mortgage Bonds - Series 2016</t>
  </si>
  <si>
    <t>Decatur Twp Multi-School Building Corp 1st Mortgage Bonds - Series 2019</t>
  </si>
  <si>
    <t>Decatur Township Multi-School Building Corp First Mortgage Bonds Series 2017</t>
  </si>
  <si>
    <t>5310</t>
  </si>
  <si>
    <t>Unrefunded Ad Valorem Property Tax First Mortgage Refunding Bonds, Series 2012A</t>
  </si>
  <si>
    <t>Ad Valorem Property Tax First Mortgage Refunding Bonds, Series 2015A</t>
  </si>
  <si>
    <t>Convertible Ad Valorem Property Tax First Mortgage Bonds, Series 2020A</t>
  </si>
  <si>
    <t>Convertible Ad Valorem Property Tax First Mortgage Bonds, Series 2020B</t>
  </si>
  <si>
    <t>Ad Valorem Property Tax First Mortgage Refunding Bonds, Series 2015B</t>
  </si>
  <si>
    <t>Ad Volerum Property Tax First Mortgage Refunding Bonds, Series 2016</t>
  </si>
  <si>
    <t>5330</t>
  </si>
  <si>
    <t>Common School Fund Loan B0419</t>
  </si>
  <si>
    <t>Common School Loan Fund B0374</t>
  </si>
  <si>
    <t>General Obligation Refunding Pension Bonds, Series 2017 (Taxable)</t>
  </si>
  <si>
    <t>Common School Fund Loan S0006</t>
  </si>
  <si>
    <t>Common School Fund Loan B0110</t>
  </si>
  <si>
    <t>General Obligation Bonds, Series 2015B</t>
  </si>
  <si>
    <t>General Obligation Qualified Zone Academy Bonds, Series 2017 (Taxable)</t>
  </si>
  <si>
    <t>Common School Fund Loan B0280</t>
  </si>
  <si>
    <t>Taxable First Mortgage Bonds, Series 2016B-2</t>
  </si>
  <si>
    <t>General Obligation Bonds, Series 2015C</t>
  </si>
  <si>
    <t>Common School Fund Loan A2956</t>
  </si>
  <si>
    <t>Common School Fund Loan B0343</t>
  </si>
  <si>
    <t>Taxable First Mortgage Bonds, Series 2016A-2</t>
  </si>
  <si>
    <t>General Obligation Bonds, Series 2015A</t>
  </si>
  <si>
    <t>Common School Fund Loan B0013</t>
  </si>
  <si>
    <t>Common School Fund Loan B0221</t>
  </si>
  <si>
    <t>Common School Fund Loan B0060</t>
  </si>
  <si>
    <t>Common School Fund Loan S0005</t>
  </si>
  <si>
    <t>First Mortgage Bonds, Series 2016A-1</t>
  </si>
  <si>
    <t>Common School Fund Loan B0309</t>
  </si>
  <si>
    <t>Common School Fund Loan B0238</t>
  </si>
  <si>
    <t>First Mortgage Refunding Bonds, Series 2016</t>
  </si>
  <si>
    <t>First Mortgage Bonds, Series 2016B-1</t>
  </si>
  <si>
    <t>General Obligation Qualified Zone Academy Bonds, Series 2016 (Taxable)</t>
  </si>
  <si>
    <t>General Obligation Bonds, Series 2018</t>
  </si>
  <si>
    <t>5340</t>
  </si>
  <si>
    <t>General Obligation Bonds, Series 2022C</t>
  </si>
  <si>
    <t>General Obligation Bonds, Series 2022A</t>
  </si>
  <si>
    <t>General Obligation Bonds, Series 2021C</t>
  </si>
  <si>
    <t>General Obligation Bonds, Series 2023B</t>
  </si>
  <si>
    <t>General Obligation Bonds, Series 2023C</t>
  </si>
  <si>
    <t>General Obligation Bonds, Series 2023D</t>
  </si>
  <si>
    <t>5350</t>
  </si>
  <si>
    <t xml:space="preserve">First Mortgage Bonds, Series 2020A </t>
  </si>
  <si>
    <t>General Obligation Bonds, Series 2019 (Taxable)</t>
  </si>
  <si>
    <t>General Obligation Bonds, Series 2020B (Taxable)</t>
  </si>
  <si>
    <t>5360</t>
  </si>
  <si>
    <t>First Mortgage Bonds, Series 2023A</t>
  </si>
  <si>
    <t>First Mortgage Bonds, Series 2023C</t>
  </si>
  <si>
    <t>First Mortgage Bonds, Series 2023B</t>
  </si>
  <si>
    <t>5370</t>
  </si>
  <si>
    <t>Common School Fund Loan - B0361</t>
  </si>
  <si>
    <t>Unlimited Ad Valorem Property Tax First Mortgage Bonds, Series 2021A - 2016 Referendum Projects</t>
  </si>
  <si>
    <t>Unlimited General Obligation Bonds of 2018</t>
  </si>
  <si>
    <t>Common School Fund Loan - B0283</t>
  </si>
  <si>
    <t>Common School Fund Loan - B0311</t>
  </si>
  <si>
    <t>MSD of Wash Twp Sch Bldg Corp Ad Valorem Prop Tax Refunding Series 2017</t>
  </si>
  <si>
    <t>Common School Fund Loan - B0062</t>
  </si>
  <si>
    <t>Unlimited General Obligation Bonds of 2022B</t>
  </si>
  <si>
    <t>Common School Fund Loan - A2951</t>
  </si>
  <si>
    <t>General Obligation Bonds of 2022A</t>
  </si>
  <si>
    <t>Common School Fund Loan - B0157</t>
  </si>
  <si>
    <t>Common School Fund Loan - B0202</t>
  </si>
  <si>
    <t>Common School Fund Loan - B0132</t>
  </si>
  <si>
    <t>Common School Fund Loan - B0015</t>
  </si>
  <si>
    <t>Unlimited Ad Valorem Property Tax First Mortgage Bonds, Series 2021B - 2020 Referendum Projects</t>
  </si>
  <si>
    <t>Common School Fund Loan - B0240</t>
  </si>
  <si>
    <t>5375</t>
  </si>
  <si>
    <t>Ad Valorem Property Tax First Mtg Rfding and Imprvmt bonds, Series 2014</t>
  </si>
  <si>
    <t>General Obligation Bonds of 2023A</t>
  </si>
  <si>
    <t>Equipment Loan</t>
  </si>
  <si>
    <t>2019 School Bus Lease</t>
  </si>
  <si>
    <t>First Mortgage Refunding Bonds, Series 2015</t>
  </si>
  <si>
    <t>Common School Fund Loan B0203</t>
  </si>
  <si>
    <t>5380</t>
  </si>
  <si>
    <t>Common School Loan B0383</t>
  </si>
  <si>
    <t>Common School Loan A0603 - Science Addition</t>
  </si>
  <si>
    <t>Common School A2933</t>
  </si>
  <si>
    <t>Taxable Ad Valorem Property Tax First Mortgage Refunding Bonds, Series 2016</t>
  </si>
  <si>
    <t>Common School Loan C0010</t>
  </si>
  <si>
    <t>Common School Loan A0615</t>
  </si>
  <si>
    <t>Common School Loan B0222</t>
  </si>
  <si>
    <t>Lease QSCB 2009</t>
  </si>
  <si>
    <t>Common School Loan A0801</t>
  </si>
  <si>
    <t>Amended Taxable G. O. Pension Bonds 2004</t>
  </si>
  <si>
    <t>Common School Loan C0017</t>
  </si>
  <si>
    <t>Kindergarten Center Lease Rental 2001</t>
  </si>
  <si>
    <t>Common School 0575</t>
  </si>
  <si>
    <t>UnlimitedAd Valorem Property Tax First Mortgage Bonds, Series 2021A</t>
  </si>
  <si>
    <t>Taxable Ad Valorem Property Tax First Mortgage Refunding Bonds, Series 2014</t>
  </si>
  <si>
    <t>Common School C0004</t>
  </si>
  <si>
    <t>Common School B0135</t>
  </si>
  <si>
    <t xml:space="preserve">Ad Valorem Property Tax First Mortgage Refunding Bonds, Series 2021B </t>
  </si>
  <si>
    <t>Common School B0036</t>
  </si>
  <si>
    <t>5385</t>
  </si>
  <si>
    <t>General Obligation Bonds of 2022B (Social Bonds)</t>
  </si>
  <si>
    <t>Unlimited Ad Valorem Property Tax First Mortgage Bonds, Series 2022 (Social Bonds)</t>
  </si>
  <si>
    <t>Qualified School Construction Bonds 2009 C</t>
  </si>
  <si>
    <t>Qualified School Construction Bonds 2010 C</t>
  </si>
  <si>
    <t>General Obligation Bonds, Series 2018A</t>
  </si>
  <si>
    <t>General Obligation Bonds, Series 2018B (Taxable)</t>
  </si>
  <si>
    <t>Unlimited Ad Valorem Property Tax First Mortgage Refunding Bonds, Series 2019</t>
  </si>
  <si>
    <t>Ad Valorem Property Tax First Mortgage Bonds, Series 2023 (Social Bonds)</t>
  </si>
  <si>
    <t>Unlimited Ad Valorem Property Tax First Mortgage Bonds, Series 2023 (Social Bonds)</t>
  </si>
  <si>
    <t>5400</t>
  </si>
  <si>
    <t>School Town of Speedway General Obligation Bonds of 2020</t>
  </si>
  <si>
    <t>50</t>
  </si>
  <si>
    <t>5455</t>
  </si>
  <si>
    <t>Culver Community Schools Corporation Amended Taxable General Obligation Pension Bonds of 2004</t>
  </si>
  <si>
    <t>Qualified School Construction Bond, Series 2010</t>
  </si>
  <si>
    <t>5470</t>
  </si>
  <si>
    <t>G.O. BOND 2023</t>
  </si>
  <si>
    <t>Ad Valorem Property Tax First Mortgage Bonds 2022</t>
  </si>
  <si>
    <t>Ad Valorem Property Tax First Mortgage Bonds 2022B</t>
  </si>
  <si>
    <t>5480</t>
  </si>
  <si>
    <t>Taxable General Obligation Pension Refunding Bonds of 2012</t>
  </si>
  <si>
    <t>5485</t>
  </si>
  <si>
    <t>5495</t>
  </si>
  <si>
    <t>7215</t>
  </si>
  <si>
    <t xml:space="preserve">General Obligation Bonds, Series 2022 </t>
  </si>
  <si>
    <t>First Mortgage Bonds, Series 2012</t>
  </si>
  <si>
    <t>51</t>
  </si>
  <si>
    <t>5520</t>
  </si>
  <si>
    <t>5525</t>
  </si>
  <si>
    <t>LOOGOOTEE SCHOOL BUILDING CORPORATION AD VALOREM PROPERTY TAX FIRST MORTGAGE BONDS, SERIES 2018</t>
  </si>
  <si>
    <t>Common School Fund</t>
  </si>
  <si>
    <t>LOOGOOTEE SCHOOL BUILDING CORPORATION AD VALOREM PROPERTY TAX FIRST MORTGAGE BONDS, SERIES 2015</t>
  </si>
  <si>
    <t>52</t>
  </si>
  <si>
    <t>5615</t>
  </si>
  <si>
    <t>General Obligation Bond 2020</t>
  </si>
  <si>
    <t>Mechanical Project 2012 Bonds</t>
  </si>
  <si>
    <t>Maconaquah School Building Corporation Ad Valorem Property Tax First Mortgage Bonds, Series 2023</t>
  </si>
  <si>
    <t>GENERAL OBLIGATION BOND 2022</t>
  </si>
  <si>
    <t>2016 Corporation Facilities Improvement Bonds</t>
  </si>
  <si>
    <t>5620</t>
  </si>
  <si>
    <t>North Miami School Building Corp Ad Valorem Property Tax First Mortgage Bond, Series 2022</t>
  </si>
  <si>
    <t>2023 First Mortage Bond, Series 2023</t>
  </si>
  <si>
    <t>Common School Energy Upgrade A0458</t>
  </si>
  <si>
    <t>2020 GO Bond</t>
  </si>
  <si>
    <t>Elementary Engery Savings</t>
  </si>
  <si>
    <t>Ad Valorem Property Tax First Mortgage Bonds, Series 2012</t>
  </si>
  <si>
    <t>First Mortage Bond, Series 2021</t>
  </si>
  <si>
    <t>5635</t>
  </si>
  <si>
    <t>Peru Multi-School Building Corporation Ad Valorem Property Tax First Mortgage Bonds, Series 2022</t>
  </si>
  <si>
    <t>First Mortgage Bonds, 2012 A Series</t>
  </si>
  <si>
    <t>General Obligation Bond 2016</t>
  </si>
  <si>
    <t>First Mortgage Bonds, 2012B Series</t>
  </si>
  <si>
    <t>Peru MultiSchool BC 1st Mort Bonds Series 2013</t>
  </si>
  <si>
    <t>Peru Multi School Corporation Ad Valorem Property Tax Series 2020</t>
  </si>
  <si>
    <t>Peru Multi-School Building Corporation First Mortgage Bonds Series 2014B</t>
  </si>
  <si>
    <t>COMMON SCHOOL LOAN</t>
  </si>
  <si>
    <t>53</t>
  </si>
  <si>
    <t>5705</t>
  </si>
  <si>
    <t>2022 General Obligation Bond</t>
  </si>
  <si>
    <t xml:space="preserve">Series 2021 Refunding </t>
  </si>
  <si>
    <t>General Obligation Note</t>
  </si>
  <si>
    <t xml:space="preserve">2023 Lease Rental </t>
  </si>
  <si>
    <t>EHS 2009 QSCB GO Bond</t>
  </si>
  <si>
    <t>Series 2018 New Money</t>
  </si>
  <si>
    <t>First Mortgage Refunding Bonds, Series 2008A (CAB)</t>
  </si>
  <si>
    <t>2020 First Mortgage Bond</t>
  </si>
  <si>
    <t>Taxable First Mortgage Refunding Bonds, Series 2008B</t>
  </si>
  <si>
    <t xml:space="preserve">EJHS 2010A Recovery Zone Bond </t>
  </si>
  <si>
    <t>5740</t>
  </si>
  <si>
    <t>Monroe County Community School Corporation General Obligation Bonds of 2018</t>
  </si>
  <si>
    <t>Ad Velorem Property Tax First Mortgage Refunding Bonds, Series 2016</t>
  </si>
  <si>
    <t>54</t>
  </si>
  <si>
    <t>5835</t>
  </si>
  <si>
    <t>North Montgomery High School Building Corp 2018</t>
  </si>
  <si>
    <t>Solar Project</t>
  </si>
  <si>
    <t>5845</t>
  </si>
  <si>
    <t>South Montgomery Comm School Corp General Obligation Bonds of 2022</t>
  </si>
  <si>
    <t>SOUTH MONTGOMERY COMM SCHOOL CORP GENERAL OBLIGATION BONDS OF 2023</t>
  </si>
  <si>
    <t>Southmont Building Corporation Ad Valorem Property Tax First Mortgage Bonds, Series 2017</t>
  </si>
  <si>
    <t>South Montgomery Community School Corporation General Obligation Bonds of 2019</t>
  </si>
  <si>
    <t>5855</t>
  </si>
  <si>
    <t>Common School Loan Fund #B0272</t>
  </si>
  <si>
    <t>Common School Fund Loan #A0806</t>
  </si>
  <si>
    <t>Unlimited Ad Valorem Property Tax First Mortgage Bonds, Series 2013A1</t>
  </si>
  <si>
    <t>CCSC Amended Taxable General Obligation Pension Bonds of 2004</t>
  </si>
  <si>
    <t>Common School Fund Loan #C0012</t>
  </si>
  <si>
    <t>Common School Fund Loan #A0624</t>
  </si>
  <si>
    <t>Common School Fund Loan #A0618</t>
  </si>
  <si>
    <t>Common School Fund Loan #B0038</t>
  </si>
  <si>
    <t>Wayne Bank and Trust Bus Lease-Purchase 2018 (HELP Program)</t>
  </si>
  <si>
    <t>Common School Fund Loan #B002</t>
  </si>
  <si>
    <t>Common School Loan Fund #B0333</t>
  </si>
  <si>
    <t>Common School Fund Loan #B0224</t>
  </si>
  <si>
    <t>Common School Fund Loan #B0189</t>
  </si>
  <si>
    <t>Common School Fund Loan #A0612</t>
  </si>
  <si>
    <t>Unlimited Ad Valorem Property Tax First Mortgage Refunding Bonds, Series 2019A</t>
  </si>
  <si>
    <t>Crossroads School Bus Lease-Purchase 2022</t>
  </si>
  <si>
    <t>Ad Valorem Property Tax First Mortgage Bonds, Series 2019B</t>
  </si>
  <si>
    <t>Common School Fund Loan #A0622</t>
  </si>
  <si>
    <t>Crawfordsville School Building Corporation Lease 2020</t>
  </si>
  <si>
    <t>Common School Fund Loan #C0002</t>
  </si>
  <si>
    <t>Crossroads School Bus Lease #7</t>
  </si>
  <si>
    <t>Common School Fund Loan #B0138</t>
  </si>
  <si>
    <t>Common School Fund Loan #B0096</t>
  </si>
  <si>
    <t>Common School Fund Loan #A2902</t>
  </si>
  <si>
    <t>COMMON SCHOOL FUND</t>
  </si>
  <si>
    <t>Common School Fund Loan #A2935</t>
  </si>
  <si>
    <t>Crossroads School Bus Lease #6</t>
  </si>
  <si>
    <t>Common School Fund Loan #C0005</t>
  </si>
  <si>
    <t>55</t>
  </si>
  <si>
    <t>5900</t>
  </si>
  <si>
    <t>Monroe-Gregg School District General Obligation Bonds of 2022</t>
  </si>
  <si>
    <t>Technology #12 B0401</t>
  </si>
  <si>
    <t>Auditorium 2016B Series 2017</t>
  </si>
  <si>
    <t>Technology #7 - Loan No. A2954</t>
  </si>
  <si>
    <t>Technology #11 B0342</t>
  </si>
  <si>
    <t>Monroe-Gregg Grade School Building Corporation</t>
  </si>
  <si>
    <t>Technology #8 - Loan No. B0058</t>
  </si>
  <si>
    <t xml:space="preserve">2016 Elementary School Building Refunding </t>
  </si>
  <si>
    <t>Monroe-Gregg School District General Obligation Bonds of 2023</t>
  </si>
  <si>
    <t>Technology #9 - Loan No. B0152</t>
  </si>
  <si>
    <t>Technology #10 - Loan No. B0279</t>
  </si>
  <si>
    <t>GO Refunding Bond 2016</t>
  </si>
  <si>
    <t>Energy Savings Loan</t>
  </si>
  <si>
    <t>Auditorium 2016</t>
  </si>
  <si>
    <t>5910</t>
  </si>
  <si>
    <t>AD VALOREM PROPERTY TAX FIRST MORTGAGE REFUNDING AND IMPROVEMENT BONDS, SERIES 2015 (IMPROVEMENTS)</t>
  </si>
  <si>
    <t>5925</t>
  </si>
  <si>
    <t>5930</t>
  </si>
  <si>
    <t>Common School Loan - B0153</t>
  </si>
  <si>
    <t>Mooresville Consolidated School Corporation Amended Taxable General Obligation Pension Bonds of 2003</t>
  </si>
  <si>
    <t>2023 GO Bonds</t>
  </si>
  <si>
    <t xml:space="preserve">Mooresville Consolidated School Building Corporation Series 2022 </t>
  </si>
  <si>
    <t>Common School Loan - B0385</t>
  </si>
  <si>
    <t>COMMON SCHOOL FUND LOAN - B0059</t>
  </si>
  <si>
    <t>Mooresville Consolidated School Building Corporation-Series 2013/NA</t>
  </si>
  <si>
    <t>Common School Loan B0307</t>
  </si>
  <si>
    <t>Common School Loan - A2955</t>
  </si>
  <si>
    <t>MCSC Building Corp. Taxable Ad Valorem Property Tax First Mortgate Bonds 2014B QZAB Tax Credit</t>
  </si>
  <si>
    <t>Mooresville School Building Corporation Series 2009 (MHS)</t>
  </si>
  <si>
    <t xml:space="preserve">MCSC Building Corporation Taxable Ad Valorem Property Tax First Mortgage Bonds 2014A QZAB Tax Credi </t>
  </si>
  <si>
    <t>MCSC Building Corporation Property Tax First Mortgage Bonds Series 2019</t>
  </si>
  <si>
    <t>COMMON SCHOOL LOAN B0236</t>
  </si>
  <si>
    <t>Mooresville School Building Corporation Series 2020 (MHS)</t>
  </si>
  <si>
    <t>Mooresville School Building Corporation Series 2011 (Ne/Nw)</t>
  </si>
  <si>
    <t>Mooresville Consolidated School Building Corporation-Series 2013MHS</t>
  </si>
  <si>
    <t>56</t>
  </si>
  <si>
    <t>5945</t>
  </si>
  <si>
    <t>Common School Loan B0205</t>
  </si>
  <si>
    <t>North Newton 2015 School Building Corp Ad Valorem Property Tax First Mortgage Bonds, Series 2015</t>
  </si>
  <si>
    <t>Ad Valorem Property Tax First Mortgage Refunding and Improvement Bonds, Series 2018</t>
  </si>
  <si>
    <t>Common School Loan B0113</t>
  </si>
  <si>
    <t>Common School Loan B0285</t>
  </si>
  <si>
    <t xml:space="preserve">North Newton 2011 School Building Corporation </t>
  </si>
  <si>
    <t>Common School Loan B0241</t>
  </si>
  <si>
    <t>Common School Loan B0312</t>
  </si>
  <si>
    <t>5995</t>
  </si>
  <si>
    <t>57</t>
  </si>
  <si>
    <t>6055</t>
  </si>
  <si>
    <t>Central Noble Community School Corporation Amended Taxable General Obligation Pension Bonds of 2003</t>
  </si>
  <si>
    <t>Ad Valorem Property Tax First Mortgage Bonds, Series 2012A</t>
  </si>
  <si>
    <t>Common School Loan 2022 B0332</t>
  </si>
  <si>
    <t>6060</t>
  </si>
  <si>
    <t>6065</t>
  </si>
  <si>
    <t>Common School Loan B0321</t>
  </si>
  <si>
    <t>West Noble School Corporation Amended Taxable General Obligation Pension Bonds 2004</t>
  </si>
  <si>
    <t>Common School Technology Load B0293</t>
  </si>
  <si>
    <t>Common School Technology Loan B0217</t>
  </si>
  <si>
    <t>Common School Technology Load B0360</t>
  </si>
  <si>
    <t>Common School Technology Load B0355</t>
  </si>
  <si>
    <t>Common School Technology Load B0414</t>
  </si>
  <si>
    <t>58</t>
  </si>
  <si>
    <t>6080</t>
  </si>
  <si>
    <t>Energy Savings/Roof Project</t>
  </si>
  <si>
    <t>Track, Gym, Classrooms</t>
  </si>
  <si>
    <t>Building/Remodeling</t>
  </si>
  <si>
    <t>GO Bond 2024</t>
  </si>
  <si>
    <t>59</t>
  </si>
  <si>
    <t>6145</t>
  </si>
  <si>
    <t>Orleans Community School Building Corporation First Mortgage Bonds, Series 2019</t>
  </si>
  <si>
    <t>Orleans Elementary School Building Corporation First Mortgage Multipurpose Bonds, Series 2014</t>
  </si>
  <si>
    <t>Refunding Pension Bonds, Series 2013 (Taxable)</t>
  </si>
  <si>
    <t>6155</t>
  </si>
  <si>
    <t>Paoli Community School Bldg. Corp. Ad Valorem Property Tax First Mortgage Bonds, Series 2020B</t>
  </si>
  <si>
    <t>Paoli Community School Bldg. Corp. Ad Valorem Property Tax First Mortgage Bonds, Series 2020A</t>
  </si>
  <si>
    <t>General Obligation Bond, Series 2022</t>
  </si>
  <si>
    <t>Common School Loan Fund #A0528</t>
  </si>
  <si>
    <t>Outdoor Activities Building</t>
  </si>
  <si>
    <t>Common School Fund Loan #A0567</t>
  </si>
  <si>
    <t>6160</t>
  </si>
  <si>
    <t>2023 General Obligation Bonds</t>
  </si>
  <si>
    <t>SVCS Amended Taxable General Obligation Pension Bonds of 2004</t>
  </si>
  <si>
    <t>First Mortgage Refunding Bonds Series 2014</t>
  </si>
  <si>
    <t>60</t>
  </si>
  <si>
    <t>6195</t>
  </si>
  <si>
    <t>Common School AO516 OVHS Renovation</t>
  </si>
  <si>
    <t>61</t>
  </si>
  <si>
    <t>6260</t>
  </si>
  <si>
    <t>Qualified School Construction Bond</t>
  </si>
  <si>
    <t>Series 2023 Bonds - Facility Renewal</t>
  </si>
  <si>
    <t xml:space="preserve">PVETI  and Health Center </t>
  </si>
  <si>
    <t>Building Lease 2012</t>
  </si>
  <si>
    <t>6375</t>
  </si>
  <si>
    <t>First Mortgage Refunding Bond Series 2014</t>
  </si>
  <si>
    <t>0182</t>
  </si>
  <si>
    <t>Turkey Run School Building Corp. 1st Mortgage Refunding Bonds, Series 2015</t>
  </si>
  <si>
    <t>62</t>
  </si>
  <si>
    <t>6325</t>
  </si>
  <si>
    <t>Perry Central Multi-School Building Corp Ad Valorem Property Tax First Mortgage Bonds, Series 2021</t>
  </si>
  <si>
    <t>Common School Fund of 1999</t>
  </si>
  <si>
    <t>Perry Central Multi-School Building Corp Ad Valorem Bond Series 2023</t>
  </si>
  <si>
    <t>Pension Bonds, Series 8A</t>
  </si>
  <si>
    <t>6340</t>
  </si>
  <si>
    <t>LOAN NO.:C0022</t>
  </si>
  <si>
    <t>LOAN B0082</t>
  </si>
  <si>
    <t>First Mortage Refunding Bonds, Series 2017</t>
  </si>
  <si>
    <t>6350</t>
  </si>
  <si>
    <t>Tell City-Troy Township School Bldg. Corp. Series 2011 Qualified Zone Academy Bonds</t>
  </si>
  <si>
    <t>Tell City-Troy Township School Corporation Amended Taxable General Obligation Pension Bonds of 2004</t>
  </si>
  <si>
    <t>63</t>
  </si>
  <si>
    <t>6445</t>
  </si>
  <si>
    <t>Building Lease</t>
  </si>
  <si>
    <t>General Obligation Bonds Machine Trades</t>
  </si>
  <si>
    <t>64</t>
  </si>
  <si>
    <t>6460</t>
  </si>
  <si>
    <t>Common School Loan (A0562)</t>
  </si>
  <si>
    <t>Common School Loan (A0517)</t>
  </si>
  <si>
    <t>Common School Loan (B0308)</t>
  </si>
  <si>
    <t>Common School Loan (B0154)</t>
  </si>
  <si>
    <t>Common School Loan (A0523)</t>
  </si>
  <si>
    <t>Common School Loan (B0109)</t>
  </si>
  <si>
    <t>Construction Bonds, Series 2009</t>
  </si>
  <si>
    <t>Taxable Ad Valorem Property Tax First Mortgage Refunding Bonds, Series 2020A</t>
  </si>
  <si>
    <t>Common School Loan (A2957)</t>
  </si>
  <si>
    <t>Ad Valorem Property Tax First Mortgage Bonds, Series 2020B</t>
  </si>
  <si>
    <t>Common School Loan (B0237)</t>
  </si>
  <si>
    <t>Taxable Ad Valorem Property Tax First Mortgage Bonds, Series 2013B</t>
  </si>
  <si>
    <t>6470</t>
  </si>
  <si>
    <t>DUNELAND SCHOOL CORP EQUIP LEASE</t>
  </si>
  <si>
    <t>Common School Fund Loan #B0040</t>
  </si>
  <si>
    <t>6510</t>
  </si>
  <si>
    <t>B0426 Common School Loan</t>
  </si>
  <si>
    <t>2009 QSCB</t>
  </si>
  <si>
    <t>2018 Bond Series</t>
  </si>
  <si>
    <t>Negotiable School Improvement Note, Series 2017 A &amp; B</t>
  </si>
  <si>
    <t>B0140 Common School Loan</t>
  </si>
  <si>
    <t>B0041 Common School Loan</t>
  </si>
  <si>
    <t>B0273 Common School Loan</t>
  </si>
  <si>
    <t>B0382 Common School Loan</t>
  </si>
  <si>
    <t xml:space="preserve">2016 Bond Refunding </t>
  </si>
  <si>
    <t>B0190 Common School Loan</t>
  </si>
  <si>
    <t>B0261 Common School Loan</t>
  </si>
  <si>
    <t>A2938 Common School Loan</t>
  </si>
  <si>
    <t>6520</t>
  </si>
  <si>
    <t>Common School Loan A0504</t>
  </si>
  <si>
    <t>Veterans Memorial School Construction Fund - 2005</t>
  </si>
  <si>
    <t>Lease Rental 2012B Series</t>
  </si>
  <si>
    <t>Capital Appreciation Bonds 2016A</t>
  </si>
  <si>
    <t>PTSC Capital Improvement Note (Bond), Series 2019</t>
  </si>
  <si>
    <t>General Obiligation Bonds, Series 2019</t>
  </si>
  <si>
    <t>Pension Bonds (Severance) 2013 C Ref</t>
  </si>
  <si>
    <t>Lease Rental 2016B Series</t>
  </si>
  <si>
    <t>Common School/STAA - B0270</t>
  </si>
  <si>
    <t>Common School - B0366</t>
  </si>
  <si>
    <t>Common School - B0067</t>
  </si>
  <si>
    <t>Lease Rental Series 2018</t>
  </si>
  <si>
    <t>Lease Rental 2012A Bonds</t>
  </si>
  <si>
    <t>Porter Township High School Building Corp Ad Valorem Property Tax First Mort Bonds, Series 2022</t>
  </si>
  <si>
    <t>Common School - B0287</t>
  </si>
  <si>
    <t>Common School - B0246</t>
  </si>
  <si>
    <t>Common School - B00117</t>
  </si>
  <si>
    <t>Common School - B0347</t>
  </si>
  <si>
    <t>Porter Township High School Building Corp Ad Valorem Property Tax First Mort Bonds, Series 2021</t>
  </si>
  <si>
    <t>Porter Township School Corporation General Obligation Bonds of 2023</t>
  </si>
  <si>
    <t>Porter Township School Corporation General Obligation Bonds of 2022</t>
  </si>
  <si>
    <t>Common School Loan A0557</t>
  </si>
  <si>
    <t>Common School - B0405</t>
  </si>
  <si>
    <t>6530</t>
  </si>
  <si>
    <t>2009 QSCB #1 - Wheeler-Union Twp School Bldg Corp</t>
  </si>
  <si>
    <t>Wheeler-Union Township School Building Corp Ad Valorem Property Tax First Mtg Bonds Series 2022</t>
  </si>
  <si>
    <t>Wheeler-Union Township School Building Corp Ad Valorem Property Tax First Mtg Bonds Series 2020</t>
  </si>
  <si>
    <t>Wheeler-Union Township School Building Corp Ad Valorem Property Tax First Mtg Bonds Series 2023</t>
  </si>
  <si>
    <t>Wheeler-Union Township School Building Corp Ad Valorem Property Tax First Mtg Bonds Series 2021</t>
  </si>
  <si>
    <t>2010 QSCB #2 - Wheeler-Union Twp School Bldg Corp</t>
  </si>
  <si>
    <t>6550</t>
  </si>
  <si>
    <t>Common School Loan B0245</t>
  </si>
  <si>
    <t>COMMON SCHOOL LOAN A2962</t>
  </si>
  <si>
    <t>First Mortgage Refunding Bonds, Series 2006 (Capital Appreciation Bonds)</t>
  </si>
  <si>
    <t>Common School Loan B0116</t>
  </si>
  <si>
    <t>Common School Loan B0022</t>
  </si>
  <si>
    <t>Common School Loan B0066</t>
  </si>
  <si>
    <t>School Severance, Series 2015 A Refunding Bonds</t>
  </si>
  <si>
    <t>Common School Loan B0162</t>
  </si>
  <si>
    <t>6560</t>
  </si>
  <si>
    <t>AD VALOREM PROPERTY TAX, FIRST MORTGAGE BONDS, SERIES 2015</t>
  </si>
  <si>
    <t>COMMON SCHOOL LOAN B0078</t>
  </si>
  <si>
    <t>Middle Sch Bldg Corp Taxable Ad Valorem Property Tax First Mortgage Bonds, Series 2011A (QSCB)</t>
  </si>
  <si>
    <t>COMMON SCHOOL LOAN B0256</t>
  </si>
  <si>
    <t>Amended Taxable General Obligation Pension Bonds 2005 (Series 2015A Ref)</t>
  </si>
  <si>
    <t>Middle Sch Bldg Corp Ad Valorem Property Tax First Mortgage Refunding Bonds, Series 2012A</t>
  </si>
  <si>
    <t>Middle Sch Bldg Corp First Mortgage Refunding Bonds, Series 2002 (CABs)</t>
  </si>
  <si>
    <t>AD VALOREM PROPERTY TAX, FIRST MORTGAGE BONDS, SERIES 2016</t>
  </si>
  <si>
    <t>65</t>
  </si>
  <si>
    <t>6590</t>
  </si>
  <si>
    <t>6600</t>
  </si>
  <si>
    <t>Ad Valorem PropertyTax First Mortgage Refunding and Improvement Bonds, Series 2010</t>
  </si>
  <si>
    <t>66</t>
  </si>
  <si>
    <t>6620</t>
  </si>
  <si>
    <t>6630</t>
  </si>
  <si>
    <t>First Mortgage Refunding and Improvement Bonds, Series 2020 (Refunding Portion)</t>
  </si>
  <si>
    <t>First Mortgage Refunding and Improvement Bonds, Series 2020 (Improvement Portion)</t>
  </si>
  <si>
    <t>67</t>
  </si>
  <si>
    <t>6705</t>
  </si>
  <si>
    <t>South Putnam High School Building Corp. Ad Valorem Property Tax First Mortgage Bonds, Series 2023</t>
  </si>
  <si>
    <t>2022 GO BOND</t>
  </si>
  <si>
    <t>6715</t>
  </si>
  <si>
    <t>North Putnam Community School Corporation General Obligation Bonds of 2013</t>
  </si>
  <si>
    <t>North Putnam Middle School Building Corporation Ad Valorem Property Tax First Mortgage Bonds, Series</t>
  </si>
  <si>
    <t>Ad Valorem Property Tax First Mortgage Bonds, Series 2014C</t>
  </si>
  <si>
    <t>Ad Valorem Property Tax First Mortgage Bonds, Series 2015A</t>
  </si>
  <si>
    <t>Ad Valorem Property Tax First Mortgage Bonds, Series 2015B</t>
  </si>
  <si>
    <t>North Putnam Middle School Building Corporation-QSCB</t>
  </si>
  <si>
    <t>North Putnam Middle School Building Corp Ad Valorem Property Tax First Mortgage Bonds, Series 2014</t>
  </si>
  <si>
    <t>6750</t>
  </si>
  <si>
    <t>Cloverdale High School Building Corporation Ad Valorem Property Tax First Mortgage Bonds Series 2020</t>
  </si>
  <si>
    <t>Pension Bonds</t>
  </si>
  <si>
    <t>Cloverdale Multi-SBC Taxable Ad Valorem Property Tax First Mortgage Rfding Binds, Series 2013</t>
  </si>
  <si>
    <t>Cloverdale High School Building Corp Ad Valorem Property Tax First Mortgage Bonds, Series 2015</t>
  </si>
  <si>
    <t>Common School Fund - Loan No. A0440</t>
  </si>
  <si>
    <t>Cloverdale Community School Corporatin General Obligation Bonds of 2023</t>
  </si>
  <si>
    <t>6755</t>
  </si>
  <si>
    <t>AD VALOREM PROPERTY TAX FIRST MORTGAGE BONDS, SERIES 2022</t>
  </si>
  <si>
    <t>Ad Valorem Property Tax First Mortgage Refunding Bonds, Series 2012A</t>
  </si>
  <si>
    <t>AD VALOREM PROPERTY TAX FIRST MORTGAGE BONDS, SERIES 2016</t>
  </si>
  <si>
    <t>GENERAL OBLIGATION BONDS OF 2017</t>
  </si>
  <si>
    <t>AD VALOREM PROPERTY TAX FIRST MORTGAGE BONDS, SERIES 2021</t>
  </si>
  <si>
    <t>68</t>
  </si>
  <si>
    <t>6795</t>
  </si>
  <si>
    <t>6805</t>
  </si>
  <si>
    <t xml:space="preserve">2022 GO Bond-Maintenance &amp; Improvements </t>
  </si>
  <si>
    <t>2019 Lease Rental Bond</t>
  </si>
  <si>
    <t>textbook</t>
  </si>
  <si>
    <t>6820</t>
  </si>
  <si>
    <t>Renovation Project CSL 0561</t>
  </si>
  <si>
    <t>Technology B0384</t>
  </si>
  <si>
    <t>Common School B0306</t>
  </si>
  <si>
    <t>Monroe Central School Building Corp Ad Valorem Prop. Tax First Mortgage Bonds, Series 2016</t>
  </si>
  <si>
    <t>Monroe Central School Building Corporation Ad Valorem Property Tax First Mortgage Bonds, Series 2022</t>
  </si>
  <si>
    <t>Technology B0235</t>
  </si>
  <si>
    <t>Energy Savings Project</t>
  </si>
  <si>
    <t>Common School B0057</t>
  </si>
  <si>
    <t>MONROE CENTRAL SCHL BUILD CORP AD VAL PROP TAX REFUNDING,SERIES 2019</t>
  </si>
  <si>
    <t>Technology A2953</t>
  </si>
  <si>
    <t>Technology B0199</t>
  </si>
  <si>
    <t>Monroe Central School Building Corporation Ad Valorem Property Tax First Mortgage Bond, Series 2013</t>
  </si>
  <si>
    <t>MONROE CENTRAL SCHL BUILD CORP AD VAL PROP TAX IMPROVEMENT,SERIES 2019</t>
  </si>
  <si>
    <t>6825</t>
  </si>
  <si>
    <t>A0579 Common School Loan</t>
  </si>
  <si>
    <t>CSFL C0019</t>
  </si>
  <si>
    <t>Ad Valorem Property Tax First Mortgage Refunding and Improvement Bonds, Series 2021</t>
  </si>
  <si>
    <t>CSFL C0023</t>
  </si>
  <si>
    <t>Unreimbursed Textbook</t>
  </si>
  <si>
    <t>6835</t>
  </si>
  <si>
    <t>Common School Loan 2004</t>
  </si>
  <si>
    <t>Common School Loan 2006</t>
  </si>
  <si>
    <t>69</t>
  </si>
  <si>
    <t>6865</t>
  </si>
  <si>
    <t xml:space="preserve">South Ripley Multi-School Building Corporation Ad Valorem Property Tax First Mortgage Bonds S 2020 </t>
  </si>
  <si>
    <t xml:space="preserve">SR Comm Multi Sch Bldg Corp Ad Valorem Prop Tax First Mortgage Refund &amp; Improve Bonds, Series 2017 </t>
  </si>
  <si>
    <t>6895</t>
  </si>
  <si>
    <t>Batesville School Building Corporation Ad Valorem Property Tax First Mortgage Bonds, Series 2023</t>
  </si>
  <si>
    <t>Ad Valorem Property Tax First Mortgage Refunding Bonds, Series 2020</t>
  </si>
  <si>
    <t>Common School Tech Loan - B0134</t>
  </si>
  <si>
    <t>6900</t>
  </si>
  <si>
    <t>General Obligation Bond Series 2023B</t>
  </si>
  <si>
    <t>First Mortgage Multipurpose Bonds Series 2020</t>
  </si>
  <si>
    <t>General Obligation Bond Series 2023A</t>
  </si>
  <si>
    <t>6910</t>
  </si>
  <si>
    <t>First Mortgage Bonds - Series 2021C</t>
  </si>
  <si>
    <t>Common School Loan B0151</t>
  </si>
  <si>
    <t>Common School Loan A0466</t>
  </si>
  <si>
    <t>First Mortgage Bonds - Series 2021B</t>
  </si>
  <si>
    <t>Common School Loan B0188</t>
  </si>
  <si>
    <t>MES - QZAB</t>
  </si>
  <si>
    <t>First Mortgage Bonds - Series 2022</t>
  </si>
  <si>
    <t>Common School Loan B0266</t>
  </si>
  <si>
    <t>Common School Loan B0056</t>
  </si>
  <si>
    <t>Common School Loan A2952</t>
  </si>
  <si>
    <t xml:space="preserve">First Mortgage Bonds - Series 2021A </t>
  </si>
  <si>
    <t>Common School Loan B0234</t>
  </si>
  <si>
    <t>Common School Loan C0007</t>
  </si>
  <si>
    <t>Common School Loan C0018</t>
  </si>
  <si>
    <t>First Mortgage Bonds - Series 2023</t>
  </si>
  <si>
    <t>Textbooks</t>
  </si>
  <si>
    <t>70</t>
  </si>
  <si>
    <t>6995</t>
  </si>
  <si>
    <t>Ad Valorem Property Tax First Mortgage Refunding and Improvement Bonds, Series 2016A &amp; 2016B</t>
  </si>
  <si>
    <t>71</t>
  </si>
  <si>
    <t>7150</t>
  </si>
  <si>
    <t>General Obligation Bonds of 2011</t>
  </si>
  <si>
    <t>(New Money Portion) Ad Valorem Property Tax First Mortgage Ref. &amp; Improvement Bonds, Series 2015</t>
  </si>
  <si>
    <t>John Glenn High School Building Corporation First Mortage Bonds, Series 2004</t>
  </si>
  <si>
    <t>Common School Fund Loan A2913</t>
  </si>
  <si>
    <t>(Refunding Portion)Ad Valorem Property Tax First Mortgage Refunding &amp; Improvement Bonds, Series 2015</t>
  </si>
  <si>
    <t>Common School Fund Loan B0010</t>
  </si>
  <si>
    <t>7175</t>
  </si>
  <si>
    <t>CSF Technology Fall 2018</t>
  </si>
  <si>
    <t>CSF STAA Technology 2021, B0330</t>
  </si>
  <si>
    <t>CSF Technology STAA 2018</t>
  </si>
  <si>
    <t>CSF Technology Spring 2020, B0244</t>
  </si>
  <si>
    <t>CSF STAA 2022, B0391</t>
  </si>
  <si>
    <t>CSF Technology Fall 2020 B0286</t>
  </si>
  <si>
    <t>CSF Technology Fall 2021 B0346</t>
  </si>
  <si>
    <t>CSF Technology Spring 2021, B0313</t>
  </si>
  <si>
    <t>CSF Tech STAA 2017</t>
  </si>
  <si>
    <t xml:space="preserve">CSF Technology B0364 Fall </t>
  </si>
  <si>
    <t>7200</t>
  </si>
  <si>
    <t>Common School Fund Loan No. B0349</t>
  </si>
  <si>
    <t>Mishawaka 2001 School Building Corporation Unlimited First Mortgage Bonds, Series 2017</t>
  </si>
  <si>
    <t>Common School Fund Loan No. B0249</t>
  </si>
  <si>
    <t>Common School Fund Debt No. B0023</t>
  </si>
  <si>
    <t>Common School Fund Loan No. A0524</t>
  </si>
  <si>
    <t>Common School Fund Loan No. B0314</t>
  </si>
  <si>
    <t>Common School Fund Loan No. B0118</t>
  </si>
  <si>
    <t>Common School Fund Loan No. A0807</t>
  </si>
  <si>
    <t>Common School Fund Loan No. C0016</t>
  </si>
  <si>
    <t>Common School Fund Loan No. B0208</t>
  </si>
  <si>
    <t>First Mortgage Bonds, Series 2022B</t>
  </si>
  <si>
    <t>Mishawaka 2001 School Building Corporation First Mortgage Refunding Bonds, Series 2015</t>
  </si>
  <si>
    <t>Common School Fund Loan No. A2990</t>
  </si>
  <si>
    <t>Common School Fund Loan No. B0209</t>
  </si>
  <si>
    <t>Common School Fund Loan No. B0165</t>
  </si>
  <si>
    <t>Common School Fund Loan No. A0568</t>
  </si>
  <si>
    <t>Common School Fund Loan No. C0001</t>
  </si>
  <si>
    <t>First Mortgage Bonds, Series 2022A</t>
  </si>
  <si>
    <t>7205</t>
  </si>
  <si>
    <t>Unlimited Ad Valorem Property Tax General Obligation Bonds, Series 2020B</t>
  </si>
  <si>
    <t>Common School Fund Loan B0172</t>
  </si>
  <si>
    <t>General Obligation Refunding Bonds, Series 2013</t>
  </si>
  <si>
    <t xml:space="preserve">Unlimited Ad Valorem Property Tax First Mortgage Bonds, Series 2023 </t>
  </si>
  <si>
    <t>Common School Fund Loan B410</t>
  </si>
  <si>
    <t>Unlimited Ad Valorem Property Tax General Obligation Bonds, Series 2021B</t>
  </si>
  <si>
    <t>Unlimited Ad Valorem Property Tax General Obligation Bonds, Series 2022B</t>
  </si>
  <si>
    <t>2002 Building Corporation First Mortgage Refunding Bonds, Series 2017</t>
  </si>
  <si>
    <t>General Obligation Bonds, Series 2021A</t>
  </si>
  <si>
    <t>2000 School Building Corporation First Mortgage Refunding Bonds, Series 2017</t>
  </si>
  <si>
    <t>Common School Fund Loan B0352</t>
  </si>
  <si>
    <t>Common School Fund Loan B0133</t>
  </si>
  <si>
    <t>Common School Fund Loan B0292</t>
  </si>
  <si>
    <t>72</t>
  </si>
  <si>
    <t>7230</t>
  </si>
  <si>
    <t>CSFL 441</t>
  </si>
  <si>
    <t>CSFL B0443</t>
  </si>
  <si>
    <t>UNLIMITED AD VALOREM PROPERTY TAX FIRST MORTGAGE BONDS, SERIES 2021</t>
  </si>
  <si>
    <t>CSFL B0068</t>
  </si>
  <si>
    <t>CSFL 444</t>
  </si>
  <si>
    <t>GENERAL OBLIGATION BONDS, SERIES 2022</t>
  </si>
  <si>
    <t>B1067</t>
  </si>
  <si>
    <t>7255</t>
  </si>
  <si>
    <t>Scott County School District 2 General Obligation Bonds of 2020</t>
  </si>
  <si>
    <t>SCOTT COUNTY SCHOOL DISTRICT 2 GENERAL OBLIGATION BONDS OF 2022</t>
  </si>
  <si>
    <t>Scott County School District 2 Middle School Building Corporation Series 2017</t>
  </si>
  <si>
    <t>Scott 2 Middle School Bldg Corp Ad Valorem Prop Tax 1st Mortgage Ref, Series 2017 -Refunding Portion</t>
  </si>
  <si>
    <t>Middle School Building Corporation Ad Valorem Property Tax First Mortgage Bonds, Series 2021</t>
  </si>
  <si>
    <t>Scott County School District 2 General Obligation Bonds of 2016</t>
  </si>
  <si>
    <t>Scott 2 Middle School Bldg Corp Ad Valorem Prop Tax 1st Mortgage Ref, Series 2017 -New Proj Portion</t>
  </si>
  <si>
    <t>73</t>
  </si>
  <si>
    <t>7285</t>
  </si>
  <si>
    <t>Shelby Eastern Schools General Obligation Bonds, Series 2015</t>
  </si>
  <si>
    <t>Ad Valorem Property Tax First Mortgage Refunding Bonds Series 2021</t>
  </si>
  <si>
    <t>Shelby Eastern 2023B Bonds</t>
  </si>
  <si>
    <t>Shelby Eastern Multi-School Building Corporation Ad Valorem Property Tax, Series 2023A</t>
  </si>
  <si>
    <t>7350</t>
  </si>
  <si>
    <t xml:space="preserve">Northwestern Consol. School Bldg Corp Ad Valorem Property Tax First Mortgage Bonds, Series 2019 </t>
  </si>
  <si>
    <t>Northwestern Consol Building Corp Ad Valorem Property Tax First Mortgage Bonds Series 2016</t>
  </si>
  <si>
    <t>Northwestern Consol. School Building Corp. Ad Valorem Property Tax First Mortgage Bonds Series  2013</t>
  </si>
  <si>
    <t>Northwestern Consol. School Bldg Corp Ad Valorem Property Tax First Mortgage Bonds Series 2017</t>
  </si>
  <si>
    <t>Northwestern Consol School Building Corp Ad Valorem Property Tax First Mortgage Bonds, Series 2014</t>
  </si>
  <si>
    <t>Northwestern Consol. School Building Corp Ad Valorem Property Tax First Mortgage Bonds Series 2015</t>
  </si>
  <si>
    <t>Ad Valorem Property Tax First Mortgage Bonds, Series 2010 (QSCBs)</t>
  </si>
  <si>
    <t>7360</t>
  </si>
  <si>
    <t>7365</t>
  </si>
  <si>
    <t>Shelbyville Central Renovation School Building Corp 2014 Refunding</t>
  </si>
  <si>
    <t>Preschool Bonds 2018</t>
  </si>
  <si>
    <t>G.O. Bond 2014</t>
  </si>
  <si>
    <t>74</t>
  </si>
  <si>
    <t>7385</t>
  </si>
  <si>
    <t>Ad Valorem Property Tax First Mortgage Bond, Series 2020</t>
  </si>
  <si>
    <t>North Spencer MS Building Corporation Ad Valorem Property Tax First Mortgage Bonds, Series 2017</t>
  </si>
  <si>
    <t>$8,970,000 AD VALOREM PROPERTY TAX FIRST MORTGAGE BONDS, SERIES 2016</t>
  </si>
  <si>
    <t>School Severence 2013 A Refunding</t>
  </si>
  <si>
    <t>7445</t>
  </si>
  <si>
    <t>75</t>
  </si>
  <si>
    <t>7495</t>
  </si>
  <si>
    <t>QSCB Building Bonds 2009B</t>
  </si>
  <si>
    <t>School Building Bonds 2009A</t>
  </si>
  <si>
    <t>7515</t>
  </si>
  <si>
    <t>North Judson-San Pierre Schools Amended Taxable General Obligation Bonds of 2006</t>
  </si>
  <si>
    <t>7525</t>
  </si>
  <si>
    <t>Common School</t>
  </si>
  <si>
    <t>76</t>
  </si>
  <si>
    <t>4515</t>
  </si>
  <si>
    <t xml:space="preserve">Prairie Heights Community School Corporation General Obligation Bonds of 2019 </t>
  </si>
  <si>
    <t>7605</t>
  </si>
  <si>
    <t>General Obligation Bonds of 2014B</t>
  </si>
  <si>
    <t>7610</t>
  </si>
  <si>
    <t>7615</t>
  </si>
  <si>
    <t>Common School Loan #A2958</t>
  </si>
  <si>
    <t>Common School Loan B0200</t>
  </si>
  <si>
    <t>M.S.D of Steuben Cty K-5 Bdlg. Corp. First Mtg. Rfdg. Bonds - Unrefunded 2003 Bonds</t>
  </si>
  <si>
    <t>Common School Loan B0061</t>
  </si>
  <si>
    <t>Common School Laon B0155</t>
  </si>
  <si>
    <t>CSFL B0281</t>
  </si>
  <si>
    <t>77</t>
  </si>
  <si>
    <t>7645</t>
  </si>
  <si>
    <t>Taxable General Obligation Pension Bonds of 2006</t>
  </si>
  <si>
    <t xml:space="preserve">Northeast Sullivan Multi-School Building Corporation First Mortgage Bonds, Series 2017 </t>
  </si>
  <si>
    <t>NORTHEAST SULLIVAN MULTI-SCHOOL BUILDING CORPORATION FIRST MORTGAGE BONDS, SERIES 2018</t>
  </si>
  <si>
    <t>Northeast Sullivan Multi-School Building Corporation First Mortgage Bonds, Series 2013B</t>
  </si>
  <si>
    <t>NORTHEAST SCHOOL CORPORATION GENERAL OBLIGATION BONDS, SERIES 2022</t>
  </si>
  <si>
    <t>Northeast Sullivan Multi-School Building Corporation First Mortgage Bonds, Series 2013A</t>
  </si>
  <si>
    <t>7715</t>
  </si>
  <si>
    <t>Carlisle-Sullivan School Building Corp Ad Valorem Property Tax First Mortgage Refunding Bds Sr 2015</t>
  </si>
  <si>
    <t>78</t>
  </si>
  <si>
    <t>7775</t>
  </si>
  <si>
    <t>General Obligation Qualified Zone Academy Bonds of 2009</t>
  </si>
  <si>
    <t>79</t>
  </si>
  <si>
    <t>7855</t>
  </si>
  <si>
    <t>LAFAYETTE SCHOOL CORPORATION GENERAL OBLIGATION BONDS OF 2023</t>
  </si>
  <si>
    <t>Vinton-Tecumseh SBC Ad Valorem Property Tax First Mortgage Bonds, Series 2018A</t>
  </si>
  <si>
    <t>Vinton-Tecumseh SBC Ad Valorem Property Tax First Mortgage Bonds, Series 2017A</t>
  </si>
  <si>
    <t>LAFAYETTE SCHOOL CORPORATION GENERAL OBLIGATION BONDS OF 2022</t>
  </si>
  <si>
    <t>7865</t>
  </si>
  <si>
    <t>Tippecanoe School Corporation General Obligation Bonds of 2014 (B)</t>
  </si>
  <si>
    <t>Ad Valorem Property Tax First Mortgage Bonds, Series 2022A</t>
  </si>
  <si>
    <t>Tippecanoe School Corporation General Obligation Bonds 2023</t>
  </si>
  <si>
    <t>Tippecanoe County NSE08 Schl Bldg Corp Ad Valorem Bonds, Series 2023</t>
  </si>
  <si>
    <t>Ad Valorem Property Tax First Morgage Bonds, Series 2020</t>
  </si>
  <si>
    <t>TIPPECANOE SCHOOL CORPORATION GENERAL OBLIGATION BONDS 2022</t>
  </si>
  <si>
    <t>TIPPECANOE SCHOOL CORPORATION GO BONDS 2020</t>
  </si>
  <si>
    <t>Tippecanoe County NSE08 Schl Bldg Corp Ad Valorem Bonds, Series 2023B</t>
  </si>
  <si>
    <t>Tippecanoe County NSE08 School Bldg Corp Ad Valorem Property Tax First Mortgage Bonds, Series 2014B</t>
  </si>
  <si>
    <t>Tippecanoe County NSE08 School Building Corp Ad Valorem Property Tax First Mortgage Bonds, 2014 (A)</t>
  </si>
  <si>
    <t>TIPPECANOE CO NSE08 FIRST MORTGAGE SERIES 2019</t>
  </si>
  <si>
    <t>Tippecanoe School Corporation General Obligation Bonds of 2019</t>
  </si>
  <si>
    <t>TIPPECANOE CO NSEO8 REFUNDING SERIES 2019</t>
  </si>
  <si>
    <t>7875</t>
  </si>
  <si>
    <t>Common School Loan #25</t>
  </si>
  <si>
    <t>Common School Loan #26</t>
  </si>
  <si>
    <t>Commons School Loan #20</t>
  </si>
  <si>
    <t>Common School Loan #24</t>
  </si>
  <si>
    <t>Common School Loan #23</t>
  </si>
  <si>
    <t>Common School Loan #27</t>
  </si>
  <si>
    <t>Common School Loan #22</t>
  </si>
  <si>
    <t>80</t>
  </si>
  <si>
    <t>7935</t>
  </si>
  <si>
    <t>2020 Common School Fund Loan</t>
  </si>
  <si>
    <t>Tri-Central Community Schools General Obligation Bonds of 2022</t>
  </si>
  <si>
    <t>Tri-Central Community Schools General Obligation Bonds of 2018</t>
  </si>
  <si>
    <t>Tri-Central Community Schools Bldg Corp First Mort Refund &amp; Improv Bonds, Series 2021</t>
  </si>
  <si>
    <t>7945</t>
  </si>
  <si>
    <t>First Mortgage Bonds, Series 2012A</t>
  </si>
  <si>
    <t>First Mortgage Bonds, Series 2013</t>
  </si>
  <si>
    <t>First Mortgage Bonds, Series 2022C</t>
  </si>
  <si>
    <t>First Mortgage Bonds, Series 2012B</t>
  </si>
  <si>
    <t>81</t>
  </si>
  <si>
    <t>7950</t>
  </si>
  <si>
    <t>82</t>
  </si>
  <si>
    <t>7995</t>
  </si>
  <si>
    <t>Common School B0098</t>
  </si>
  <si>
    <t>Common School Loan B0275</t>
  </si>
  <si>
    <t>Common School B0043</t>
  </si>
  <si>
    <t>Common School A2940</t>
  </si>
  <si>
    <t>Common School Loan B0299</t>
  </si>
  <si>
    <t>Common School Loan B0388</t>
  </si>
  <si>
    <t>Evansville-Vanderburgh School Corporation General Obligation Bonds of 2023</t>
  </si>
  <si>
    <t>Common School Loan B0192</t>
  </si>
  <si>
    <t>Evansville-Vanderburgh School Corporation General Obligation Bonds of 2019</t>
  </si>
  <si>
    <t>Construction 2010C</t>
  </si>
  <si>
    <t>Common School Loan B0359</t>
  </si>
  <si>
    <t>Construction 2010E</t>
  </si>
  <si>
    <t>Common School Loan B0335</t>
  </si>
  <si>
    <t>Evansville-Vanderburgh School Corporation General Obligation Bonds of 2020</t>
  </si>
  <si>
    <t>Common School Loan B0326</t>
  </si>
  <si>
    <t>Common School Loan S0001</t>
  </si>
  <si>
    <t>Common School Loan B0264</t>
  </si>
  <si>
    <t>Construction 2010B</t>
  </si>
  <si>
    <t>Common School Loan B0085</t>
  </si>
  <si>
    <t>Common School B0005</t>
  </si>
  <si>
    <t>Evansville-Vanderburgh School Corporation General Obligation Bonds of 2022</t>
  </si>
  <si>
    <t>Common School Loan B0183</t>
  </si>
  <si>
    <t>Common School B0227</t>
  </si>
  <si>
    <t xml:space="preserve">Evansville-Vanderburgh School Building Corporation Unlimited Ad Valorem Property Tax First Mortgage </t>
  </si>
  <si>
    <t>Common School Loan A2983</t>
  </si>
  <si>
    <t>Evansville-Vanderburgh School Corporation General Obligation Bonds of 2021</t>
  </si>
  <si>
    <t>Common School Loan B0142</t>
  </si>
  <si>
    <t>Common School Loan B0395</t>
  </si>
  <si>
    <t>Construction 2010D</t>
  </si>
  <si>
    <t>83</t>
  </si>
  <si>
    <t>8010</t>
  </si>
  <si>
    <t>Common School Fund Loan No. A0598</t>
  </si>
  <si>
    <t>Taxable General Obligation Bonds of 2015</t>
  </si>
  <si>
    <t>8020</t>
  </si>
  <si>
    <t>84</t>
  </si>
  <si>
    <t>8030</t>
  </si>
  <si>
    <t>85</t>
  </si>
  <si>
    <t>8045</t>
  </si>
  <si>
    <t>Indiana Bond Bank</t>
  </si>
  <si>
    <t>Manchester High School BLDG. CORP Series 2016</t>
  </si>
  <si>
    <t>Manchester Community Elementary School Building Corporation First Mortgage Bonds, Series 2012</t>
  </si>
  <si>
    <t>Manchester Community Elementary School Building Corporation First Mortgage Bonds, Series 2013</t>
  </si>
  <si>
    <t>Manchester Community School Bldg Corp., Ad Valorem Property Tax First Mortgage Bonds, Series 2022</t>
  </si>
  <si>
    <t>8050</t>
  </si>
  <si>
    <t>Metropolitan School District of Wabash County General Obligation Bonds of 2021</t>
  </si>
  <si>
    <t>M.S.D of Wabash Cnty Multi-School Bldg Corp. Ad Valorem Prop Tax First Mortgage Bonds, Series 2023</t>
  </si>
  <si>
    <t>8060</t>
  </si>
  <si>
    <t>Wabash City Schools General Obligation Bonds of 2021</t>
  </si>
  <si>
    <t>2021 Refunding Bonds</t>
  </si>
  <si>
    <t>First Mortgage Refunding &amp; Improvement Bonds 2014</t>
  </si>
  <si>
    <t>2021 First Mortgage Bonds</t>
  </si>
  <si>
    <t>86</t>
  </si>
  <si>
    <t>8115</t>
  </si>
  <si>
    <t>Ad Valorem Property Tax First Mortgage Bonds, Series 2021 (Pine Village)</t>
  </si>
  <si>
    <t>First Mortgage Bonds, Series 2019 (Auditorium)</t>
  </si>
  <si>
    <t>Common School Fund Loan 2023 (B0282)</t>
  </si>
  <si>
    <t>Common School Fund Loan 2024 (B0373)</t>
  </si>
  <si>
    <t>Common School Fund Loan 2023 (B0310)</t>
  </si>
  <si>
    <t>Common School Fund Loan 2023 (B0329)</t>
  </si>
  <si>
    <t>First Mortgage Bonds, Series 2018 (Bus Garage)</t>
  </si>
  <si>
    <t>Common School Fund Loan 2024 (B0345)</t>
  </si>
  <si>
    <t>Common School Fund Loan 2024 (B0390)</t>
  </si>
  <si>
    <t>87</t>
  </si>
  <si>
    <t>8130</t>
  </si>
  <si>
    <t>88</t>
  </si>
  <si>
    <t>8205</t>
  </si>
  <si>
    <t>Salem Elementary School Building Corporation Ad Valorem Property Tax First Mortgage Bonds, Series 20</t>
  </si>
  <si>
    <t>8215</t>
  </si>
  <si>
    <t>Ad Valorem Property Tax First Mortgage Refunding and Improvement Series 2015 Pre/Post July 2014 Adjustment</t>
  </si>
  <si>
    <t>Common School Fund ES/MS Loan NO A0428 1998</t>
  </si>
  <si>
    <t>Ad Valorem Property Tax First Mortgage Refunding and Improvement Series 2015 Pre July 2014</t>
  </si>
  <si>
    <t>East Washington School Corp General Obligation Bonds of 2013</t>
  </si>
  <si>
    <t>East Washington School Corporation General Bonds of 2022</t>
  </si>
  <si>
    <t>East Washington Multi-School Building Corporation Ad Valorem Property Tax First Mortgage Bonds 2018</t>
  </si>
  <si>
    <t>Ad Valorem Property Tax First Mortgage Refunding and Improvement Bonds Series 2015 Post July 2014</t>
  </si>
  <si>
    <t>8220</t>
  </si>
  <si>
    <t>West Washington School Corporation General Obligation Bonds of 2021</t>
  </si>
  <si>
    <t>COMMON SCHOOL LOAN, LOAN NO. A0489</t>
  </si>
  <si>
    <t>89</t>
  </si>
  <si>
    <t>8305</t>
  </si>
  <si>
    <t>Nettle Creek School Building Corporation Ad Val Prop Tax First Mortgage Ref and Improve Bds Sr 2015</t>
  </si>
  <si>
    <t>Common School Loan A0460</t>
  </si>
  <si>
    <t>8355</t>
  </si>
  <si>
    <t>Common School Loan B0179</t>
  </si>
  <si>
    <t>Common School Loan A2979</t>
  </si>
  <si>
    <t>Common School Loan B0259</t>
  </si>
  <si>
    <t>Common School Loan B0079</t>
  </si>
  <si>
    <t>Common School Loan B0126</t>
  </si>
  <si>
    <t>Common School Loan B0323</t>
  </si>
  <si>
    <t>Common School Loan B0219</t>
  </si>
  <si>
    <t>Common School Loan B0033</t>
  </si>
  <si>
    <t>Common School Loan B0357</t>
  </si>
  <si>
    <t>Western Wayne School Building Corporation Ad Valorem Property Tax First Mortgage Bonds, Series 2015</t>
  </si>
  <si>
    <t>Qualified School Construction Bonds 2010</t>
  </si>
  <si>
    <t>Western Wayne Schools General Obligation Bonds of 2019</t>
  </si>
  <si>
    <t>Common School Loan B0295</t>
  </si>
  <si>
    <t>Common School Loan B0416</t>
  </si>
  <si>
    <t>8360</t>
  </si>
  <si>
    <t>Technology Common School Loan #B0223</t>
  </si>
  <si>
    <t>Technology Common School Loan #B0220</t>
  </si>
  <si>
    <t>Technology Common School Loan #B0363</t>
  </si>
  <si>
    <t>Technology Common School Loan #B0393</t>
  </si>
  <si>
    <t>Technology Common School Loan #A2934</t>
  </si>
  <si>
    <t>Technology Common School Loan #B0271</t>
  </si>
  <si>
    <t>Technology Common School Loan #B0137</t>
  </si>
  <si>
    <t>Technology Common School Loan #B0037</t>
  </si>
  <si>
    <t>Centerville-Abington Elementary School Building Corporation Sr 2015</t>
  </si>
  <si>
    <t>Technology Common School Loan #B0296</t>
  </si>
  <si>
    <t>Technology Common School Loan #B0331</t>
  </si>
  <si>
    <t>Technology Common School Loan #B0095</t>
  </si>
  <si>
    <t>Technology Common School Loan #B0001</t>
  </si>
  <si>
    <t>Construction Common School Loan #A0500</t>
  </si>
  <si>
    <t>HELP Lease of 2018</t>
  </si>
  <si>
    <t>Construction Common School Loan #A0487</t>
  </si>
  <si>
    <t>8375</t>
  </si>
  <si>
    <t>Northeastern Wayne Jr/Sr High School Building Corporation</t>
  </si>
  <si>
    <t>Advancement of Common School Fund Loan for Northeastern Wayne School Corporation</t>
  </si>
  <si>
    <t>Northeastern Wayne Jr./Sr. High School Building Corporation Ad Valorem Property Tax Series 2019</t>
  </si>
  <si>
    <t>8385</t>
  </si>
  <si>
    <t>2021 FMB</t>
  </si>
  <si>
    <t>2018 GO Bond</t>
  </si>
  <si>
    <t xml:space="preserve">2020 GO Bond </t>
  </si>
  <si>
    <t>90</t>
  </si>
  <si>
    <t>8425</t>
  </si>
  <si>
    <t>Southern Wells Community Schools Ad Valorem Property Tax First Mortgage Bonds, Series 2019</t>
  </si>
  <si>
    <t>Southern Wells School Building Corp ad valorem property tax first mortgage bonds, Series 2018</t>
  </si>
  <si>
    <t>8435</t>
  </si>
  <si>
    <t>Northern Wells Multi-School Building Corp Ad Valorem Property Tax 1st Mortgage Bonds, Series 2021</t>
  </si>
  <si>
    <t>QSCB</t>
  </si>
  <si>
    <t>No Wells Multi-Bldg Corp Unlimited Ad Valorem Property Tax 1st Mortgage Refunding Bonds, Series 2023</t>
  </si>
  <si>
    <t>Northern Wells Multi-School Building Corp Ad Valorem Property Tax First Mortgage Bonds, Series 2022</t>
  </si>
  <si>
    <t>Norwell Community Schools General Obligation Bonds of 2023</t>
  </si>
  <si>
    <t>8445</t>
  </si>
  <si>
    <t>Bluffton-Harrison Middle Schl Bldg Corporation Ad Valorem Property Tax First Mtg Bonds, Series 2021</t>
  </si>
  <si>
    <t>Bluffton-Harrison MS Bldg Corp Ad Valorem Prop Tax 1st Mtg Rfg &amp; Imp Bonds Series 2015</t>
  </si>
  <si>
    <t>Bluffton-Harrison Middle School Bldg Corp Ad Valorem Property Tax First Mortgage Bonds, Series 2023</t>
  </si>
  <si>
    <t>Bluff-Harr Middle School Bldg Corp Ad Valorem Property Tax First Mortg Bonds, Series 2014A &amp; 2014B</t>
  </si>
  <si>
    <t>Lease Rental MS - Project</t>
  </si>
  <si>
    <t>91</t>
  </si>
  <si>
    <t>8515</t>
  </si>
  <si>
    <t>8525</t>
  </si>
  <si>
    <t>8535</t>
  </si>
  <si>
    <t>8565</t>
  </si>
  <si>
    <t>Twin Lakes School Building Corp AD Valorem Property Tax First Mortgage Bonds Series 2019</t>
  </si>
  <si>
    <t>Twin Lakes School Building Corporation Ad Valorem Property Tax First Mortgage Bonds, Series 2017</t>
  </si>
  <si>
    <t>TLSC General Obligation Bonds, Series 2022</t>
  </si>
  <si>
    <t>92</t>
  </si>
  <si>
    <t>8625</t>
  </si>
  <si>
    <t>Common School Technology Loan #B0253</t>
  </si>
  <si>
    <t>Common School Technology Loan #B0291</t>
  </si>
  <si>
    <t>First Mortgage Refunding Bonds, Series 2021</t>
  </si>
  <si>
    <t>Common School Technology Loan #B0209</t>
  </si>
  <si>
    <t>Common School Technology Loan #B0367</t>
  </si>
  <si>
    <t>Common School Technology Loan #B0171</t>
  </si>
  <si>
    <t>FIRST MORTGAGE BONDS, SERIES 2015</t>
  </si>
  <si>
    <t>Common School Technology Loan #B0351</t>
  </si>
  <si>
    <t>Common School Technology Loan #B0316</t>
  </si>
  <si>
    <t>8665</t>
  </si>
  <si>
    <t xml:space="preserve">2010 Whitley Multi School Bldg Corp Taxable Ad Valorem Property Tax 1st Mtg Bond (QSCB - Direct Pay </t>
  </si>
  <si>
    <t xml:space="preserve">2017B HS BOND </t>
  </si>
  <si>
    <t>2019 Bond</t>
  </si>
  <si>
    <t>WHITLEY COUNTY MULTI SCHOOL BUILDING CORPORATION FIRST MORTGAGE QUALIFIED SCHOOL CONSTRUCTION BONDS,</t>
  </si>
  <si>
    <t xml:space="preserve">2019 A &amp; B HS Bonds </t>
  </si>
  <si>
    <t xml:space="preserve">2021 HS Refunding Bond </t>
  </si>
  <si>
    <t>Whitley County Consolidated Schools Amended Taxable General Obligation Pension Bonds of 2006</t>
  </si>
  <si>
    <t>Unit ID</t>
  </si>
  <si>
    <t>Fund Cd</t>
  </si>
  <si>
    <t>Mod</t>
  </si>
  <si>
    <t>FUND</t>
  </si>
  <si>
    <t>LINE1_AMOUNT</t>
  </si>
  <si>
    <t>From Main Tab</t>
  </si>
  <si>
    <t>Referendum?</t>
  </si>
  <si>
    <t>Qualifying Debt</t>
  </si>
  <si>
    <t>YR_NBR</t>
  </si>
  <si>
    <t>UNIT_CD</t>
  </si>
  <si>
    <t>UNIT_NAME</t>
  </si>
  <si>
    <t>CROSS_CNTY_INDC</t>
  </si>
  <si>
    <t>CROSS_CNTY_CD</t>
  </si>
  <si>
    <t>FUND_LONG_NAME</t>
  </si>
  <si>
    <t>CERTD_LEVY_AMT</t>
  </si>
  <si>
    <t>CERTD_TAX_RATE_PCNT</t>
  </si>
  <si>
    <t>2016</t>
  </si>
  <si>
    <t>ADAMS CENTRAL COMMUNITY SCHOOL CORP</t>
  </si>
  <si>
    <t>N</t>
  </si>
  <si>
    <t>0061</t>
  </si>
  <si>
    <t>RAINY DAY</t>
  </si>
  <si>
    <t>0101</t>
  </si>
  <si>
    <t xml:space="preserve">GENERAL                                 </t>
  </si>
  <si>
    <t xml:space="preserve">DEBT SERVICE                            </t>
  </si>
  <si>
    <t>1214</t>
  </si>
  <si>
    <t xml:space="preserve">CAPITAL PROJECTS (School)                       </t>
  </si>
  <si>
    <t>6301</t>
  </si>
  <si>
    <t xml:space="preserve">TRANSPORTATION                          </t>
  </si>
  <si>
    <t>6302</t>
  </si>
  <si>
    <t>BUS REPLACEMENT</t>
  </si>
  <si>
    <t>NORTH ADAMS COMMUNITY SCHOOL CORP</t>
  </si>
  <si>
    <t>SCHOOL PENSION DEBT</t>
  </si>
  <si>
    <t>SOUTH ADAMS SCHOOL CORPORATION</t>
  </si>
  <si>
    <t>M.S.D. SW ALLEN COUNTY SCHOOL CORP</t>
  </si>
  <si>
    <t>0021</t>
  </si>
  <si>
    <t>REFERENDUM FUND - EXEMPT OPERATING</t>
  </si>
  <si>
    <t>NORTHWEST ALLEN COUNTY SCHOOL CORP</t>
  </si>
  <si>
    <t>FORT WAYNE COMMUNITY SCHOOL CORPORATION</t>
  </si>
  <si>
    <t>REFERENDUM DEBT FUND - EXEMPT CAPITAL - POST 2009</t>
  </si>
  <si>
    <t>1216</t>
  </si>
  <si>
    <t xml:space="preserve">RACIAL BALANCE FUND                     </t>
  </si>
  <si>
    <t xml:space="preserve">ART INSTITUTE                           </t>
  </si>
  <si>
    <t>EAST ALLEN COUNTY SCHOOL CORPORATION</t>
  </si>
  <si>
    <t>BARTHOLOMEW CONSOLIDATED SCHOOL CORP</t>
  </si>
  <si>
    <t>REFERENDUM DEBT FUND - EXEMPT CAPITAL</t>
  </si>
  <si>
    <t>FLATROCK-HAWCREEK SCHOOL CORPORATION</t>
  </si>
  <si>
    <t>EDINBURGH COMMUNITY SCHOOL CORPORATION</t>
  </si>
  <si>
    <t>Y</t>
  </si>
  <si>
    <t>BENTON COMMUNITY SCHOOL CORPORATION</t>
  </si>
  <si>
    <t>SOUTH NEWTON SCHOOL CORPORATION</t>
  </si>
  <si>
    <t>TRI COUNTY SCHOOL CORPORATION</t>
  </si>
  <si>
    <t>BLACKFORD COUNTY SCHOOL CORPORATION</t>
  </si>
  <si>
    <t>JAY COUNTY SCHOOL CORPORATION</t>
  </si>
  <si>
    <t>WESTERN BOONE COUNTY SCHOOL CORPORATION</t>
  </si>
  <si>
    <t>ZIONSVILLE COMMUNITY SCHOOL CORPORATION</t>
  </si>
  <si>
    <t>0022</t>
  </si>
  <si>
    <t>REFERENDUM FUND - EXEMPT OPERATING - POST 2009</t>
  </si>
  <si>
    <t>LEBANON COMMUNITY SCHOOL CORPORATION</t>
  </si>
  <si>
    <t>SHERIDAN COMMUNITY SCHOOLS</t>
  </si>
  <si>
    <t>BROWN COUNTY SCHOOL CORPORATION</t>
  </si>
  <si>
    <t>CARROLL CONSOLIDATED SCHOOL CORPORATION</t>
  </si>
  <si>
    <t>DELPHI COMMUNITY SCHOOL CORPORATION</t>
  </si>
  <si>
    <t>ROSSVILLE CONSOLIDATED SCHOOL CORP</t>
  </si>
  <si>
    <t>TWIN LAKES COMMUNITY SCHOOL CORPORATION</t>
  </si>
  <si>
    <t>PIONEER REGIONAL SCHOOL CORPORATION</t>
  </si>
  <si>
    <t>LEWIS CASS SCHOOLS</t>
  </si>
  <si>
    <t>LOGANSPORT COMMUNITY SCHOOL CORPORATION</t>
  </si>
  <si>
    <t>CASTON SCHOOL CORPORATION</t>
  </si>
  <si>
    <t>0940</t>
  </si>
  <si>
    <t>WEST CLARK COMMUNITY SCHOOL CORPORATION</t>
  </si>
  <si>
    <t>CLARKSVILLE COMMUNITY SCHOOL CORPORATION</t>
  </si>
  <si>
    <t>GREATER CLARK COUNTY SCHOOL CORPORATION</t>
  </si>
  <si>
    <t>CLAY COMMUNITY SCHOOL CORPORATION</t>
  </si>
  <si>
    <t>M.S.D. SHAKAMAK SCHOOL CORPORATION</t>
  </si>
  <si>
    <t>CLINTON CENTRAL SCHOOL CORPORATION</t>
  </si>
  <si>
    <t>CLINTON PRAIRIE SCHOOL CORPORATION</t>
  </si>
  <si>
    <t>FRANKFORT COMMUNITY SCHOOL CORPORATION</t>
  </si>
  <si>
    <t>CRAWFORD COUNTY COMMUNITY SCHOOL CORP</t>
  </si>
  <si>
    <t>BARR-REEVE COMMUNITY SCHOOL CORPORATION</t>
  </si>
  <si>
    <t>NORTH DAVIESS COUNTY SCHOOL CORPORATION</t>
  </si>
  <si>
    <t>WASHINGTON COMMUNITY SCHOOL CORPORATION</t>
  </si>
  <si>
    <t>SUNMAN-DEARBORN COMMUNITY SCHOOL CORP</t>
  </si>
  <si>
    <t>SOUTH DEARBORN COMMUNITY SCHOOL CORP</t>
  </si>
  <si>
    <t>LAWRENCEBURG COMMUNITY SCHOOL CORP</t>
  </si>
  <si>
    <t>DECATUR COUNTY COMMUNITY SCHOOL CORP</t>
  </si>
  <si>
    <t>GREENSBURG COMMUNITY SCHOOL CORPORATION</t>
  </si>
  <si>
    <t>DEKALB COUNTY EASTERN COMM SCHOOL CORP</t>
  </si>
  <si>
    <t>GARRETT-KEYSER-BUTLER COMM SCHOOL CORP</t>
  </si>
  <si>
    <t>DEKALB COUNTY CENTRAL UNITED SCHOOL CORP</t>
  </si>
  <si>
    <t>HAMILTON COMMUNITY SCHOOL CORPORATION</t>
  </si>
  <si>
    <t>DELAWARE COMMUNITY SCHOOL CORPORATION</t>
  </si>
  <si>
    <t>WES-DEL COMMUNITY SCHOOL CORP</t>
  </si>
  <si>
    <t>LIBERTY-PERRY COMMUNITY SCHOOL CORP</t>
  </si>
  <si>
    <t>COWAN COMMUNITY SCHOOL CORPORATION</t>
  </si>
  <si>
    <t>YORKTOWN COMMUNITY SCHOOLS</t>
  </si>
  <si>
    <t>DALEVILLE COMMUNITY SCHOOLS</t>
  </si>
  <si>
    <t>MUNCIE COMMUNITY SCHOOL CORPORATION</t>
  </si>
  <si>
    <t>NORTHEAST DUBOIS COUNTY SCHOOL CORP</t>
  </si>
  <si>
    <t>SOUTHEAST DUBOIS COUNTY SCHOOL CORP</t>
  </si>
  <si>
    <t>SOUTHWEST DUBOIS COUNTY SCHOOL CORP</t>
  </si>
  <si>
    <t>GREATER JASPER CONSOLIDATED SCHOOL CORP</t>
  </si>
  <si>
    <t>FAIRFIELD COMMUNITY SCHOOL CORPORATION</t>
  </si>
  <si>
    <t>BAUGO COMMUNITY SCHOOL CORPORATION</t>
  </si>
  <si>
    <t>CONCORD COMMUNITY SCHOOL CORPORATION</t>
  </si>
  <si>
    <t>MIDDLEBURY COMMUNITY SCHOOL CORPORATION</t>
  </si>
  <si>
    <t>WA-NEE COMMUNITY SCHOOL CORPORATION</t>
  </si>
  <si>
    <t>ELKHART COMMUNITY SCHOOL CORPORATION</t>
  </si>
  <si>
    <t>GOSHEN COMMUNITY SCHOOL CORPORATION</t>
  </si>
  <si>
    <t>FAYETTE COUNTY SCHOOL CORPORATION</t>
  </si>
  <si>
    <t>NEW ALBANY-FLOYD COUNTY CONS SCHOOL CORP</t>
  </si>
  <si>
    <t>ATTICA CONSOLIDATED SCHOOL CORPORATION</t>
  </si>
  <si>
    <t>COVINGTON COMMUNITY SCHOOL CORPORATION</t>
  </si>
  <si>
    <t>SOUTHEAST FOUNTAIN SCHOOL CORPORATION</t>
  </si>
  <si>
    <t>FRANKLIN COUNTY COMMUNITY SCHOOL CORP</t>
  </si>
  <si>
    <t>BATESVILLE COMMUNITY SCHOOL CORPORATION</t>
  </si>
  <si>
    <t>UNION COUNTY SCHOOL CORPORATION</t>
  </si>
  <si>
    <t>ROCHESTER COMMUNITY SCHOOL CORPORATION</t>
  </si>
  <si>
    <t>TIPPECANOE VALLEY SCHOOL CORPORATION</t>
  </si>
  <si>
    <t>CULVER COMMUNITY SCHOOL CORPORATION</t>
  </si>
  <si>
    <t>EASTERN PULASKI COMMUNITY SCHOOL CORP</t>
  </si>
  <si>
    <t>EAST GIBSON SCHOOL CORPORATION</t>
  </si>
  <si>
    <t>NORTH GIBSON SCHOOL CORPORATION</t>
  </si>
  <si>
    <t>SOUTH GIBSON SCHOOL CORPORATION</t>
  </si>
  <si>
    <t>EASTBROOK COMMUNITY SCHOOL CORPORATION</t>
  </si>
  <si>
    <t>MADISON-GRANT UNITED SCHOOL CORPORATION</t>
  </si>
  <si>
    <t>MISSISSINEWA COMMUNITY SCHOOL CORP</t>
  </si>
  <si>
    <t>MARION COMMUNITY SCHOOL CORPORATION</t>
  </si>
  <si>
    <t>OAK HILL UNITED SCHOOL CORPORATION</t>
  </si>
  <si>
    <t>BLOOMFIELD SCHOOL DISTRICT</t>
  </si>
  <si>
    <t>EASTERN CONSOLIDATED SCHOOL CORPORATION</t>
  </si>
  <si>
    <t>LINTON-STOCKTON SCHOOL CORPORATION</t>
  </si>
  <si>
    <t>WHITE RIVER VALLEY CONS SCHOOL CORP</t>
  </si>
  <si>
    <t>HAMILTON SOUTHEASTERN SCHOOL CORPORATION</t>
  </si>
  <si>
    <t>HAMILTON HEIGHTS SCHOOL CORPORATION</t>
  </si>
  <si>
    <t>WESTFIELD-WASHINGTON SCHOOL CORPORATION</t>
  </si>
  <si>
    <t>CARMEL-CLAY SCHOOL CORPORATION</t>
  </si>
  <si>
    <t>NOBLESVILLE SCHOOL CORPORATION</t>
  </si>
  <si>
    <t>SOUTHERN HANCOCK COUNTY COMM SCHOOL CORP</t>
  </si>
  <si>
    <t>GREENFIELD CENTRAL COMMUNITY SCHOOL CORP</t>
  </si>
  <si>
    <t>MT. VERNON COMMUNITY SCHOOL CORPORATION</t>
  </si>
  <si>
    <t>EASTERN HANCOCK COUNTY COMMUNITY SCHOOL</t>
  </si>
  <si>
    <t>LANESVILLE SCHOOL CORPORATION</t>
  </si>
  <si>
    <t>NORTH HARRISON COMMUNITY SCHOOL CORP</t>
  </si>
  <si>
    <t>SOUTH HARRISON SCHOOL CORPORATION</t>
  </si>
  <si>
    <t>NORTHWEST HENDRICKS SCHOOL CORPORATION</t>
  </si>
  <si>
    <t>BROWNSBURG COMMUNITY SCHOOL CORPORATION</t>
  </si>
  <si>
    <t>AVON COMMUNITY SCHOOL CORPORATION</t>
  </si>
  <si>
    <t>DANVILLE COMMUNITY SCHOOL CORPORATION</t>
  </si>
  <si>
    <t>PLAINFIELD COMMUNITY SCHOOL CORPORATION</t>
  </si>
  <si>
    <t>MILL CREEK COMMUNITY SCHOOL CORPORATION</t>
  </si>
  <si>
    <t>BLUE RIVER VALLEY SCHOOL CORPORATION</t>
  </si>
  <si>
    <t>SOUTH HENRY SCHOOL CORPORATION</t>
  </si>
  <si>
    <t>SHENANDOAH SCHOOL CORPORATION</t>
  </si>
  <si>
    <t>NEW CASTLE COMMUNITY SCHOOL CORPORATION</t>
  </si>
  <si>
    <t>CHARLES A. BEARD MEMORIAL SCHOOL CORP</t>
  </si>
  <si>
    <t>UNION SCHOOL CORPORATION</t>
  </si>
  <si>
    <t>NETTLE CREEK SCHOOL CORPORATION</t>
  </si>
  <si>
    <t>TAYLOR COMMUNITY SCHOOL CORPORATION</t>
  </si>
  <si>
    <t>NORTHWESTERN SCHOOL CORPORATION</t>
  </si>
  <si>
    <t>EASTERN HOWARD COMMUNITY SCHOOL CORP</t>
  </si>
  <si>
    <t>WESTERN SCHOOL CORPORATION</t>
  </si>
  <si>
    <t>KOKOMO SCHOOL CORPORATION</t>
  </si>
  <si>
    <t>HUNTINGTON COUNTY COMMUNITY SCHOOL CORP</t>
  </si>
  <si>
    <t>MEDORA COMMUNITY SCHOOL CORPORATION</t>
  </si>
  <si>
    <t>SEYMOUR COMMUNITY SCHOOL CORPORATION</t>
  </si>
  <si>
    <t>BROWNSTOWN CENTRAL COMMUNITY SCHOOL CORP</t>
  </si>
  <si>
    <t>CROTHERSVILLE COMMUNITY SCHOOL CORP</t>
  </si>
  <si>
    <t>KANKAKEE VALLEY SCHOOL CORPORATION</t>
  </si>
  <si>
    <t>RENSSELAER CENTRAL SCHOOL CORPORATION</t>
  </si>
  <si>
    <t>WEST CENTRAL SCHOOL CORPORATION</t>
  </si>
  <si>
    <t>MADISON CONSOLIDATED SCHOOL CORPORATION</t>
  </si>
  <si>
    <t>SOUTHWESTERN JEFFERSON CONSOLIDATED SCHO</t>
  </si>
  <si>
    <t>JENNINGS COUNTY SCHOOL CORPORATION</t>
  </si>
  <si>
    <t>CLARK-PLEASANT COMMUNITY SCHOOL CORP</t>
  </si>
  <si>
    <t>CENTER GROVE COMMUNITY SCHOOL CORP</t>
  </si>
  <si>
    <t>FRANKLIN COMMUNITY SCHOOL CORPORATION</t>
  </si>
  <si>
    <t>GREENWOOD COMMUNITY SCHOOL CORPORATION</t>
  </si>
  <si>
    <t>NINEVEH-HENSLEY-JACKSON UNITED SCH CORP</t>
  </si>
  <si>
    <t>NORTH KNOX SCHOOL CORPORATION</t>
  </si>
  <si>
    <t>SOUTH KNOX SCHOOL CORPORATION</t>
  </si>
  <si>
    <t>VINCENNES COMMUNITY SCHOOL CORPORATION</t>
  </si>
  <si>
    <t>WAWASEE COMMUNITY SCHOOL CORPORATION</t>
  </si>
  <si>
    <t>WARSAW COMMUNITY SCHOOL CORPORATION</t>
  </si>
  <si>
    <t>WHITKO COMMUNITY SCHOOL CORPORATION</t>
  </si>
  <si>
    <t>TRITON SCHOOL CORPORATION</t>
  </si>
  <si>
    <t>PRAIRIE HEIGHTS COMMUNITY SCHOOL CORP</t>
  </si>
  <si>
    <t>WESTVIEW SCHOOL CORPORATION</t>
  </si>
  <si>
    <t>LAKELAND SCHOOL CORPORATION</t>
  </si>
  <si>
    <t>HANOVER COMMUNITY SCHOOL CORPORATION</t>
  </si>
  <si>
    <t>0188</t>
  </si>
  <si>
    <t>EXEMPT DEBT - LAKE AND ST. JOSEPH COUNTIES ONLY</t>
  </si>
  <si>
    <t>0189</t>
  </si>
  <si>
    <t>EXEMPT PENSION DEBT - LAKE AND ST. JOSEPH COUNTIES</t>
  </si>
  <si>
    <t>RIVER FOREST COMMUNITY SCHOOL CORP</t>
  </si>
  <si>
    <t>MERRILLVILLE SCHOOL CORPORATION</t>
  </si>
  <si>
    <t>LAKE CENTRAL SCHOOL CORPORATION</t>
  </si>
  <si>
    <t>TRI CREEK SCHOOL CORPORATION</t>
  </si>
  <si>
    <t>LAKE RIDGE SCHOOL CORPORATION</t>
  </si>
  <si>
    <t>CROWN POINT COMMUNITY SCHOOL CORPORATION</t>
  </si>
  <si>
    <t>SCHOOL CITY OF EAST CHICAGO SCHOOL CORP</t>
  </si>
  <si>
    <t>LAKE STATION SCHOOL CORPORATION</t>
  </si>
  <si>
    <t>GARY COMMUNITY SCHOOL CORPORATION</t>
  </si>
  <si>
    <t>GRIFFITH PUBLIC SCHOOL CORPORATION</t>
  </si>
  <si>
    <t>HAMMOND CITY SCHOOL CORPORATION</t>
  </si>
  <si>
    <t>HIGHLAND TOWN SCHOOL CORPORATION</t>
  </si>
  <si>
    <t>SCHOOL CITY OF HOBART SCHOOL CORPORATION</t>
  </si>
  <si>
    <t>MUNSTER COMMUNITY SCHOOL CORPORATION</t>
  </si>
  <si>
    <t>WHITING CITY SCHOOL CORPORATION</t>
  </si>
  <si>
    <t>NEW PRAIRIE UNITED SCHOOL CORPORATION</t>
  </si>
  <si>
    <t>NEW DURHAM TOWNSHIP SCHOOL CORPORATION</t>
  </si>
  <si>
    <t>TRI-TOWNSHIP SCHOOL CORPORATION</t>
  </si>
  <si>
    <t>MICHIGAN CITY AREA SCHOOL CORPORATION</t>
  </si>
  <si>
    <t>SOUTH CENTRAL COMMUNITY SCHOOL CORP</t>
  </si>
  <si>
    <t>LAPORTE COMMUNITY SCHOOL CORPORATION</t>
  </si>
  <si>
    <t>JOHN GLENN SCHOOL CORPORATION</t>
  </si>
  <si>
    <t>NORTH LAWRENCE COMMUNITY SCHOOL CORP</t>
  </si>
  <si>
    <t>MITCHELL COMMUNITY SCHOOL CORPORATION</t>
  </si>
  <si>
    <t>FRANKTON-LAPEL COMMUNITY SCHOOL CORP</t>
  </si>
  <si>
    <t>SOUTH MADISON COMMUNITY SCHOOL CORP</t>
  </si>
  <si>
    <t>ALEXANDRIA COMMUNITY SCHOOL CORPORATION</t>
  </si>
  <si>
    <t>ANDERSON COMMUNITY SCHOOL CORPORATION</t>
  </si>
  <si>
    <t>ELWOOD COMMUNITY SCHOOL CORPORATION</t>
  </si>
  <si>
    <t>M.S.D. DECATUR TOWNSHIP SCHOOL CORP</t>
  </si>
  <si>
    <t>FRANKLIN TOWNSHIP COMMUNITY SCHOOL CORP</t>
  </si>
  <si>
    <t>M.S.D. LAWRENCE TOWNSHIP SCHOOL CORP</t>
  </si>
  <si>
    <t>M.S.D. PERRY TOWNSHIP SCHOOL CORPORATION</t>
  </si>
  <si>
    <t>M.S.D. PIKE TOWNSHIP SCHOOL CORPORATION</t>
  </si>
  <si>
    <t>M.S.D. WARREN TOWNSHIP SCHOOL CORP</t>
  </si>
  <si>
    <t>M.S.D. WASHINGTON TOWNSHIP SCHOOL CORP</t>
  </si>
  <si>
    <t>M.S.D. WAYNE TOWNSHIP SCHOOL CORPORATION</t>
  </si>
  <si>
    <t>BEECH GROVE CITY SCHOOL CORPORATION</t>
  </si>
  <si>
    <t>INDIANAPOLIS PUBLIC SCHOOL CORPORATION</t>
  </si>
  <si>
    <t>SPEEDWAY CITY SCHOOL CORPORATION</t>
  </si>
  <si>
    <t>ARGOS COMMUNITY SCHOOL CORPORATION</t>
  </si>
  <si>
    <t>BREMEN PUBLIC SCHOOL CORPORATION</t>
  </si>
  <si>
    <t>PLYMOUTH COMMUNITY SCHOOL CORP</t>
  </si>
  <si>
    <t>UNION-NORTH UNITED SCHOOL CORPORATION</t>
  </si>
  <si>
    <t>SHOALS COMMUNITY SCHOOL CORPORATION</t>
  </si>
  <si>
    <t>LOOGOOTEE COMMUNITY SCHOOL CORPORATION</t>
  </si>
  <si>
    <t>MACONAQUAH SCHOOL CORPORATION</t>
  </si>
  <si>
    <t>NORTH MIAMI CONSOLIDATED SCHOOL CORP</t>
  </si>
  <si>
    <t>PERU COMMUNITY SCHOOL CORPORATION</t>
  </si>
  <si>
    <t>RICHLAND-BEAN BLOSSOM COMM SCHOOL CORP</t>
  </si>
  <si>
    <t>MONROE COUNTY COMMUNITY SCHOOL CORP</t>
  </si>
  <si>
    <t>NORTH MONTGOMERY COMMUNITY SCHOOL CORP</t>
  </si>
  <si>
    <t>SOUTH MONTGOMERY COMMUNITY SCHOOL CORP</t>
  </si>
  <si>
    <t>CRAWFORDSVILLE COMMUNITY SCHOOL CORP</t>
  </si>
  <si>
    <t>MONROE-GREGG SCHOOL CORPORATION</t>
  </si>
  <si>
    <t>EMINENCE CONSOLIDATED SCHOOL CORPORATION</t>
  </si>
  <si>
    <t>M.S.D. MARTINSVILLE SCHOOL CORPORATION</t>
  </si>
  <si>
    <t>MOORESVILLE CONSOLIDATED SCHOOL CORP</t>
  </si>
  <si>
    <t>NORTH NEWTON SCHOOL CORPORATION</t>
  </si>
  <si>
    <t>CENTRAL NOBLE COMMUNITY SCHOOL CORP</t>
  </si>
  <si>
    <t>EAST NOBLE SCHOOL CORPORATION</t>
  </si>
  <si>
    <t>WEST NOBLE SCHOOL CORPORATION</t>
  </si>
  <si>
    <t>SMITH-GREEN COMMUNITY SCHOOL CORPORATION</t>
  </si>
  <si>
    <t>RISING SUN-OHIO COUNTY COMM SCHOOL CORP</t>
  </si>
  <si>
    <t>ORLEANS COMMUNITY SCHOOL CORPORATION</t>
  </si>
  <si>
    <t>PAOLI COMMUNITY SCHOOL CORPORATION</t>
  </si>
  <si>
    <t>SPRINGS VALLEY COMMUNITY SCHOOL CORP</t>
  </si>
  <si>
    <t>SPENCER-OWEN COMMUNITY SCHOOL CORP</t>
  </si>
  <si>
    <t>CLOVERDALE COMMUNITY SCHOOL CORPORATION</t>
  </si>
  <si>
    <t>SOUTHWEST PARKE COMMUNITY SCHOOL CORP</t>
  </si>
  <si>
    <t>NORTH CENTRAL PARKE COMM SCHOOL CORP</t>
  </si>
  <si>
    <t xml:space="preserve">DEBT PAYMENT                            </t>
  </si>
  <si>
    <t xml:space="preserve">BOND #2                                 </t>
  </si>
  <si>
    <t>PERRY CENTRAL COMMUNITY SCHOOL CORP</t>
  </si>
  <si>
    <t>CANNELTON CITY SCHOOL CORPORATION</t>
  </si>
  <si>
    <t>TELL CITY-TROY TOWNSHIP SCHOOL CORP</t>
  </si>
  <si>
    <t>PIKE COUNTY SCHOOL CORPORATION</t>
  </si>
  <si>
    <t>BOONE TOWNSHIP SCHOOL CORPORATION</t>
  </si>
  <si>
    <t>DUNELAND SCHOOL CORPORATION</t>
  </si>
  <si>
    <t>EAST PORTER COUNTY SCHOOL CORPORATION</t>
  </si>
  <si>
    <t>PORTER TOWNSHIP SCHOOL CORPORATION</t>
  </si>
  <si>
    <t>UNION TOWNSHIP SCHOOL CORPORATION</t>
  </si>
  <si>
    <t>PORTAGE TOWNSHIP SCHOOL CORPORATION</t>
  </si>
  <si>
    <t>VALPARAISO COMMUNITY SCHOOL CORPORATION</t>
  </si>
  <si>
    <t>M.S.D. MOUNT VERNON SCHOOL CORPORATION</t>
  </si>
  <si>
    <t>M.S.D. NORTH POSEY COUNTY SCHOOL CORP</t>
  </si>
  <si>
    <t>NORTH JUDSON-SAN PIERRE SCHOOL CORP</t>
  </si>
  <si>
    <t>SOUTH PUTNAM COMMUNITY SCHOOL CORP</t>
  </si>
  <si>
    <t>NORTH PUTNAM COMMUNITY SCHOOL CORP</t>
  </si>
  <si>
    <t>GREENCASTLE COMMUNITY SCHOOL CORPORATION</t>
  </si>
  <si>
    <t>RANDOLPH SOUTHERN SCHOOL CORPORATION</t>
  </si>
  <si>
    <t>MONROE CENTRAL SCHOOL CORPORATION</t>
  </si>
  <si>
    <t>RANDOLPH CENTRAL SCHOOL CORPORATION</t>
  </si>
  <si>
    <t>RANDOLPH EASTERN SCHOOL CORPORATION</t>
  </si>
  <si>
    <t>SOUTH RIPLEY COMMUNITY SCHOOL CORP</t>
  </si>
  <si>
    <t>JAC-CEN-DEL COMMUNITY SCHOOL CORPORATION</t>
  </si>
  <si>
    <t>MILAN COMMUNITY SCHOOL CORPORATION</t>
  </si>
  <si>
    <t>RUSH COUNTY SCHOOL CORPORATION</t>
  </si>
  <si>
    <t>PENN-HARRIS-MADISON-SCHOOL CORPORATION</t>
  </si>
  <si>
    <t>0608</t>
  </si>
  <si>
    <t xml:space="preserve">HISTORICAL SOCIETY                      </t>
  </si>
  <si>
    <t>MISHAWAKA CITY SCHOOL CORPORATION</t>
  </si>
  <si>
    <t>SOUTH BEND COMMUNITY SCHOOL CORPORATION</t>
  </si>
  <si>
    <t>SCOTT COUNTY DISTRICT NO. 1 SCHOOL CORP</t>
  </si>
  <si>
    <t>SCOTT COUNTY DISTRICT NO. 2 SCHOOL CORP</t>
  </si>
  <si>
    <t>SHELBY EASTERN SCHOOL CORPORATION</t>
  </si>
  <si>
    <t>NORTHWESTERN CONSOLIDATED SCHOOL CORP</t>
  </si>
  <si>
    <t>SOUTHWESTERN CONSOLIDATED SHELBY COUNTY</t>
  </si>
  <si>
    <t>SHELBYVILLE CENTRAL SCHOOL CORPORATION</t>
  </si>
  <si>
    <t>NORTH SPENCER COUNTY SCHOOL CORPORATION</t>
  </si>
  <si>
    <t>SOUTH SPENCER COUNTY SCHOOL CORPORATION</t>
  </si>
  <si>
    <t>OREGON-DAVIS SCHOOL CORPORATION</t>
  </si>
  <si>
    <t>KNOX COMMUNITY SCHOOL CORPORATION</t>
  </si>
  <si>
    <t>FREMONT COMMUNITY SCHOOL CORPORATION</t>
  </si>
  <si>
    <t>M.S.D. STEUBEN COUNTY SCHOOL CORPORATION</t>
  </si>
  <si>
    <t>NORTHEAST SCHOOL CORPORATION</t>
  </si>
  <si>
    <t>SOUTHWEST SCHOOL CORPORATION</t>
  </si>
  <si>
    <t>SWITZERLAND COUNTY SCHOOL CORPORATION</t>
  </si>
  <si>
    <t>LAFAYETTE SCHOOL CORPORATION</t>
  </si>
  <si>
    <t>TIPPECANOE SCHOOL CORPORATION</t>
  </si>
  <si>
    <t>WEST LAFAYETTE COMMUNITY SCHOOL CORP</t>
  </si>
  <si>
    <t>TRI-CENTRAL COMMUNITY SCHOOLS</t>
  </si>
  <si>
    <t>TIPTON COMMUNITY SCHOOL CORPORATION</t>
  </si>
  <si>
    <t>EVANSVILLE-VANDERBURGH SCHOOL CORP</t>
  </si>
  <si>
    <t>NORTH VERMILLION COMMUNITY SCHOOL CORP</t>
  </si>
  <si>
    <t>SOUTH VERMILLION COMMUNITY SCHOOL CORP</t>
  </si>
  <si>
    <t>VIGO COUNTY SCHOOL CORPORATION</t>
  </si>
  <si>
    <t>MANCHESTER COMMUNITY SCHOOL CORPORATION</t>
  </si>
  <si>
    <t>M.S.D. WABASH COUNTY SCHOOL CORPORATION</t>
  </si>
  <si>
    <t>WABASH CITY SCHOOL CORPORATION</t>
  </si>
  <si>
    <t>M.S.D. WARREN COUNTY SCHOOL CORP</t>
  </si>
  <si>
    <t>WARRICK COUNTY SCHOOL CORPORATION</t>
  </si>
  <si>
    <t>SALEM COMMUNITY SCHOOL CORPORATION</t>
  </si>
  <si>
    <t>EAST WASHINGTON SCHOOL CORPORATION</t>
  </si>
  <si>
    <t>WEST WASHINGTON SCHOOL CORPORATION</t>
  </si>
  <si>
    <t>WESTERN WAYNE SCHOOL CORPORATION</t>
  </si>
  <si>
    <t>CENTERVILLE-ABINGTON COMM SCHOOL CORP</t>
  </si>
  <si>
    <t>NORTHEASTERN WAYNE SCHOOL CORPORATION</t>
  </si>
  <si>
    <t>RICHMOND COMMUNITY SCHOOL CORPORATION</t>
  </si>
  <si>
    <t>SOUTHERN WELLS COMMUNITY SCHOOL CORP</t>
  </si>
  <si>
    <t>NORTHERN WELLS COMMUNITY SCHOOL CORP</t>
  </si>
  <si>
    <t>M.S.D. BLUFFTON-HARRISON SCHOOL CORP</t>
  </si>
  <si>
    <t>NORTH WHITE SCHOOL CORPORATION</t>
  </si>
  <si>
    <t>FRONTIER SCHOOL CORPORATION</t>
  </si>
  <si>
    <t>WHITLEY COUNTY CONSOLIDATED SCHOOL CORP</t>
  </si>
  <si>
    <t>CO</t>
  </si>
  <si>
    <t>UT</t>
  </si>
  <si>
    <t>UC</t>
  </si>
  <si>
    <t>Fund</t>
  </si>
  <si>
    <t>Debt</t>
  </si>
  <si>
    <t>CERTD_LEVY_AMT
Debt Specific</t>
  </si>
  <si>
    <t>CERTD_TAX_RATE_PCNT
Debt Specific</t>
  </si>
  <si>
    <t>0140015</t>
  </si>
  <si>
    <t>0140025</t>
  </si>
  <si>
    <t>0140035</t>
  </si>
  <si>
    <t>0240125</t>
  </si>
  <si>
    <t>0240225</t>
  </si>
  <si>
    <t>0240235</t>
  </si>
  <si>
    <t>0240255</t>
  </si>
  <si>
    <t>0340365</t>
  </si>
  <si>
    <t>0340370</t>
  </si>
  <si>
    <t>0440395</t>
  </si>
  <si>
    <t>0540515</t>
  </si>
  <si>
    <t>0640615</t>
  </si>
  <si>
    <t>0640630</t>
  </si>
  <si>
    <t>0640665</t>
  </si>
  <si>
    <t>0740670</t>
  </si>
  <si>
    <t>0840750</t>
  </si>
  <si>
    <t>0840755</t>
  </si>
  <si>
    <t>0940775</t>
  </si>
  <si>
    <t>0940815</t>
  </si>
  <si>
    <t>0940875</t>
  </si>
  <si>
    <t>1040940</t>
  </si>
  <si>
    <t>1041000</t>
  </si>
  <si>
    <t>1041010</t>
  </si>
  <si>
    <t>1141125</t>
  </si>
  <si>
    <t>1142960</t>
  </si>
  <si>
    <t>1241150</t>
  </si>
  <si>
    <t>1241160</t>
  </si>
  <si>
    <t>1241170</t>
  </si>
  <si>
    <t>1241180</t>
  </si>
  <si>
    <t>1341300</t>
  </si>
  <si>
    <t>1441315</t>
  </si>
  <si>
    <t>1441375</t>
  </si>
  <si>
    <t>1441405</t>
  </si>
  <si>
    <t>1541560</t>
  </si>
  <si>
    <t>1541600</t>
  </si>
  <si>
    <t>1541620</t>
  </si>
  <si>
    <t>1641655</t>
  </si>
  <si>
    <t>1641730</t>
  </si>
  <si>
    <t>1741805</t>
  </si>
  <si>
    <t>1741820</t>
  </si>
  <si>
    <t>1741835</t>
  </si>
  <si>
    <t>1841875</t>
  </si>
  <si>
    <t>1841885</t>
  </si>
  <si>
    <t>1841895</t>
  </si>
  <si>
    <t>1841900</t>
  </si>
  <si>
    <t>1841910</t>
  </si>
  <si>
    <t>1841940</t>
  </si>
  <si>
    <t>1841970</t>
  </si>
  <si>
    <t>1942040</t>
  </si>
  <si>
    <t>1942100</t>
  </si>
  <si>
    <t>1942110</t>
  </si>
  <si>
    <t>1942120</t>
  </si>
  <si>
    <t>2042155</t>
  </si>
  <si>
    <t>2042260</t>
  </si>
  <si>
    <t>2042270</t>
  </si>
  <si>
    <t>2042275</t>
  </si>
  <si>
    <t>2042285</t>
  </si>
  <si>
    <t>2042305</t>
  </si>
  <si>
    <t>2042315</t>
  </si>
  <si>
    <t>2142395</t>
  </si>
  <si>
    <t>4144215</t>
  </si>
  <si>
    <t>2242400</t>
  </si>
  <si>
    <t>2342435</t>
  </si>
  <si>
    <t>2342440</t>
  </si>
  <si>
    <t>2342455</t>
  </si>
  <si>
    <t>2442475</t>
  </si>
  <si>
    <t>2542645</t>
  </si>
  <si>
    <t>2542650</t>
  </si>
  <si>
    <t>2642725</t>
  </si>
  <si>
    <t>2642735</t>
  </si>
  <si>
    <t>2642765</t>
  </si>
  <si>
    <t>2742815</t>
  </si>
  <si>
    <t>2742825</t>
  </si>
  <si>
    <t>2742855</t>
  </si>
  <si>
    <t>2742865</t>
  </si>
  <si>
    <t>5645995</t>
  </si>
  <si>
    <t>2745625</t>
  </si>
  <si>
    <t>2842920</t>
  </si>
  <si>
    <t>2842940</t>
  </si>
  <si>
    <t>2842950</t>
  </si>
  <si>
    <t>2842980</t>
  </si>
  <si>
    <t>2943005</t>
  </si>
  <si>
    <t>2943025</t>
  </si>
  <si>
    <t>9148535</t>
  </si>
  <si>
    <t>2943030</t>
  </si>
  <si>
    <t>2943055</t>
  </si>
  <si>
    <t>2943060</t>
  </si>
  <si>
    <t>2943070</t>
  </si>
  <si>
    <t>3043115</t>
  </si>
  <si>
    <t>3043125</t>
  </si>
  <si>
    <t>3043135</t>
  </si>
  <si>
    <t>3043145</t>
  </si>
  <si>
    <t>3143160</t>
  </si>
  <si>
    <t>3143180</t>
  </si>
  <si>
    <t>3143190</t>
  </si>
  <si>
    <t>3243295</t>
  </si>
  <si>
    <t>3843945</t>
  </si>
  <si>
    <t>3243305</t>
  </si>
  <si>
    <t>3243315</t>
  </si>
  <si>
    <t>3243325</t>
  </si>
  <si>
    <t>3243330</t>
  </si>
  <si>
    <t>3243335</t>
  </si>
  <si>
    <t>3343405</t>
  </si>
  <si>
    <t>3343415</t>
  </si>
  <si>
    <t>3343435</t>
  </si>
  <si>
    <t>3343445</t>
  </si>
  <si>
    <t>3343455</t>
  </si>
  <si>
    <t>3443460</t>
  </si>
  <si>
    <t>3443470</t>
  </si>
  <si>
    <t>3443480</t>
  </si>
  <si>
    <t>3443490</t>
  </si>
  <si>
    <t>3443500</t>
  </si>
  <si>
    <t>3543625</t>
  </si>
  <si>
    <t>3643640</t>
  </si>
  <si>
    <t>3643675</t>
  </si>
  <si>
    <t>3643695</t>
  </si>
  <si>
    <t>3643710</t>
  </si>
  <si>
    <t>3743785</t>
  </si>
  <si>
    <t>3743815</t>
  </si>
  <si>
    <t>3943995</t>
  </si>
  <si>
    <t>3944000</t>
  </si>
  <si>
    <t>4044015</t>
  </si>
  <si>
    <t>4144145</t>
  </si>
  <si>
    <t>4144205</t>
  </si>
  <si>
    <t>4144225</t>
  </si>
  <si>
    <t>4144245</t>
  </si>
  <si>
    <t>4144255</t>
  </si>
  <si>
    <t>4244315</t>
  </si>
  <si>
    <t>4244325</t>
  </si>
  <si>
    <t>4244335</t>
  </si>
  <si>
    <t>4344345</t>
  </si>
  <si>
    <t>4344415</t>
  </si>
  <si>
    <t>4344445</t>
  </si>
  <si>
    <t>4344455</t>
  </si>
  <si>
    <t>4444525</t>
  </si>
  <si>
    <t>4444535</t>
  </si>
  <si>
    <t>4544580</t>
  </si>
  <si>
    <t>4544590</t>
  </si>
  <si>
    <t>4544600</t>
  </si>
  <si>
    <t>4544615</t>
  </si>
  <si>
    <t>4544645</t>
  </si>
  <si>
    <t>4544650</t>
  </si>
  <si>
    <t>4544660</t>
  </si>
  <si>
    <t>4544670</t>
  </si>
  <si>
    <t>4544680</t>
  </si>
  <si>
    <t>4544690</t>
  </si>
  <si>
    <t>4544700</t>
  </si>
  <si>
    <t>4544710</t>
  </si>
  <si>
    <t>4544720</t>
  </si>
  <si>
    <t>4544730</t>
  </si>
  <si>
    <t>4544740</t>
  </si>
  <si>
    <t>4544760</t>
  </si>
  <si>
    <t>4644805</t>
  </si>
  <si>
    <t>4644860</t>
  </si>
  <si>
    <t>4644915</t>
  </si>
  <si>
    <t>4644925</t>
  </si>
  <si>
    <t>9148565</t>
  </si>
  <si>
    <t>4644940</t>
  </si>
  <si>
    <t>4644945</t>
  </si>
  <si>
    <t>4745075</t>
  </si>
  <si>
    <t>4745085</t>
  </si>
  <si>
    <t>4845245</t>
  </si>
  <si>
    <t>4845255</t>
  </si>
  <si>
    <t>4845265</t>
  </si>
  <si>
    <t>4845275</t>
  </si>
  <si>
    <t>4845280</t>
  </si>
  <si>
    <t>4945300</t>
  </si>
  <si>
    <t>4945310</t>
  </si>
  <si>
    <t>4945330</t>
  </si>
  <si>
    <t>4945340</t>
  </si>
  <si>
    <t>4945350</t>
  </si>
  <si>
    <t>4945360</t>
  </si>
  <si>
    <t>4945370</t>
  </si>
  <si>
    <t>4945375</t>
  </si>
  <si>
    <t>4945380</t>
  </si>
  <si>
    <t>4945385</t>
  </si>
  <si>
    <t>4945400</t>
  </si>
  <si>
    <t>5045455</t>
  </si>
  <si>
    <t>5045470</t>
  </si>
  <si>
    <t>5045480</t>
  </si>
  <si>
    <t>5045485</t>
  </si>
  <si>
    <t>5045495</t>
  </si>
  <si>
    <t>5047215</t>
  </si>
  <si>
    <t>5145520</t>
  </si>
  <si>
    <t>5145525</t>
  </si>
  <si>
    <t>5245615</t>
  </si>
  <si>
    <t>5245620</t>
  </si>
  <si>
    <t>5245635</t>
  </si>
  <si>
    <t>5345705</t>
  </si>
  <si>
    <t>5345740</t>
  </si>
  <si>
    <t>5445835</t>
  </si>
  <si>
    <t>5445845</t>
  </si>
  <si>
    <t>5445855</t>
  </si>
  <si>
    <t>5545900</t>
  </si>
  <si>
    <t>5545910</t>
  </si>
  <si>
    <t>5545925</t>
  </si>
  <si>
    <t>5545930</t>
  </si>
  <si>
    <t>5645945</t>
  </si>
  <si>
    <t>5746055</t>
  </si>
  <si>
    <t>5746060</t>
  </si>
  <si>
    <t>5746065</t>
  </si>
  <si>
    <t>5846080</t>
  </si>
  <si>
    <t>5946145</t>
  </si>
  <si>
    <t>5946155</t>
  </si>
  <si>
    <t>5946160</t>
  </si>
  <si>
    <t>6046195</t>
  </si>
  <si>
    <t>6146260</t>
  </si>
  <si>
    <t>6146375</t>
  </si>
  <si>
    <t>6246325</t>
  </si>
  <si>
    <t>6246340</t>
  </si>
  <si>
    <t>6246350</t>
  </si>
  <si>
    <t>6346445</t>
  </si>
  <si>
    <t>6446460</t>
  </si>
  <si>
    <t>6446470</t>
  </si>
  <si>
    <t>6446510</t>
  </si>
  <si>
    <t>6446520</t>
  </si>
  <si>
    <t>6446530</t>
  </si>
  <si>
    <t>6446550</t>
  </si>
  <si>
    <t>6446560</t>
  </si>
  <si>
    <t>6546590</t>
  </si>
  <si>
    <t>6546600</t>
  </si>
  <si>
    <t>6646620</t>
  </si>
  <si>
    <t>6646630</t>
  </si>
  <si>
    <t>6746705</t>
  </si>
  <si>
    <t>6746715</t>
  </si>
  <si>
    <t>6746750</t>
  </si>
  <si>
    <t>6746755</t>
  </si>
  <si>
    <t>6846795</t>
  </si>
  <si>
    <t>6846805</t>
  </si>
  <si>
    <t>6846820</t>
  </si>
  <si>
    <t>6846825</t>
  </si>
  <si>
    <t>6846835</t>
  </si>
  <si>
    <t>6946865</t>
  </si>
  <si>
    <t>6946895</t>
  </si>
  <si>
    <t>6946900</t>
  </si>
  <si>
    <t>6946910</t>
  </si>
  <si>
    <t>7046995</t>
  </si>
  <si>
    <t>7147150</t>
  </si>
  <si>
    <t>7147175</t>
  </si>
  <si>
    <t>7147200</t>
  </si>
  <si>
    <t>7147205</t>
  </si>
  <si>
    <t>7247230</t>
  </si>
  <si>
    <t>7247255</t>
  </si>
  <si>
    <t>7347285</t>
  </si>
  <si>
    <t>7347350</t>
  </si>
  <si>
    <t>7347360</t>
  </si>
  <si>
    <t>7347365</t>
  </si>
  <si>
    <t>7447385</t>
  </si>
  <si>
    <t>7447445</t>
  </si>
  <si>
    <t>7547495</t>
  </si>
  <si>
    <t>7547515</t>
  </si>
  <si>
    <t>7547525</t>
  </si>
  <si>
    <t>7644515</t>
  </si>
  <si>
    <t>7647605</t>
  </si>
  <si>
    <t>7647610</t>
  </si>
  <si>
    <t>7647615</t>
  </si>
  <si>
    <t>7747645</t>
  </si>
  <si>
    <t>7747715</t>
  </si>
  <si>
    <t>7847775</t>
  </si>
  <si>
    <t>7947855</t>
  </si>
  <si>
    <t>7947865</t>
  </si>
  <si>
    <t>7947875</t>
  </si>
  <si>
    <t>8047935</t>
  </si>
  <si>
    <t>8047945</t>
  </si>
  <si>
    <t>8147950</t>
  </si>
  <si>
    <t>8247995</t>
  </si>
  <si>
    <t>8348010</t>
  </si>
  <si>
    <t>8348020</t>
  </si>
  <si>
    <t>8448030</t>
  </si>
  <si>
    <t>8548045</t>
  </si>
  <si>
    <t>8548050</t>
  </si>
  <si>
    <t>8548060</t>
  </si>
  <si>
    <t>8648115</t>
  </si>
  <si>
    <t>8748130</t>
  </si>
  <si>
    <t>8848205</t>
  </si>
  <si>
    <t>8848215</t>
  </si>
  <si>
    <t>8848220</t>
  </si>
  <si>
    <t>8948305</t>
  </si>
  <si>
    <t>8948355</t>
  </si>
  <si>
    <t>8948360</t>
  </si>
  <si>
    <t>8948375</t>
  </si>
  <si>
    <t>8948385</t>
  </si>
  <si>
    <t>9048425</t>
  </si>
  <si>
    <t>9048435</t>
  </si>
  <si>
    <t>9048445</t>
  </si>
  <si>
    <t>9148515</t>
  </si>
  <si>
    <t>9148525</t>
  </si>
  <si>
    <t>9248625</t>
  </si>
  <si>
    <t>9248665</t>
  </si>
  <si>
    <t>2024</t>
  </si>
  <si>
    <t/>
  </si>
  <si>
    <t>3101</t>
  </si>
  <si>
    <t>3300</t>
  </si>
  <si>
    <t>0023</t>
  </si>
  <si>
    <t>CC Major</t>
  </si>
  <si>
    <t>CC Mod</t>
  </si>
  <si>
    <t>MOD II</t>
  </si>
  <si>
    <t>CC</t>
  </si>
  <si>
    <t>0344215</t>
  </si>
  <si>
    <t>0445995</t>
  </si>
  <si>
    <t>0448535</t>
  </si>
  <si>
    <t>0543945</t>
  </si>
  <si>
    <t>0643055</t>
  </si>
  <si>
    <t>0841180</t>
  </si>
  <si>
    <t>0848565</t>
  </si>
  <si>
    <t>0942650</t>
  </si>
  <si>
    <t>1040935</t>
  </si>
  <si>
    <t>1040945</t>
  </si>
  <si>
    <t>1747610</t>
  </si>
  <si>
    <t>2446895</t>
  </si>
  <si>
    <t>2447950</t>
  </si>
  <si>
    <t>2544445</t>
  </si>
  <si>
    <t>2545455</t>
  </si>
  <si>
    <t>2546620</t>
  </si>
  <si>
    <t>2842960</t>
  </si>
  <si>
    <t>3141300</t>
  </si>
  <si>
    <t>3346795</t>
  </si>
  <si>
    <t>3348305</t>
  </si>
  <si>
    <t>3746630</t>
  </si>
  <si>
    <t>3748535</t>
  </si>
  <si>
    <t>4342285</t>
  </si>
  <si>
    <t>4345495</t>
  </si>
  <si>
    <t>4444515</t>
  </si>
  <si>
    <t>4647150</t>
  </si>
  <si>
    <t>4842825</t>
  </si>
  <si>
    <t>5047150</t>
  </si>
  <si>
    <t>5245625</t>
  </si>
  <si>
    <t>5544255</t>
  </si>
  <si>
    <t>5744535</t>
  </si>
  <si>
    <t>5748625</t>
  </si>
  <si>
    <t>6046750</t>
  </si>
  <si>
    <t>6141125</t>
  </si>
  <si>
    <t>6444925</t>
  </si>
  <si>
    <t>6645455</t>
  </si>
  <si>
    <t>6647515</t>
  </si>
  <si>
    <t>6941560</t>
  </si>
  <si>
    <t>7043455</t>
  </si>
  <si>
    <t>7144805</t>
  </si>
  <si>
    <t>7147215</t>
  </si>
  <si>
    <t>7341655</t>
  </si>
  <si>
    <t>7545455</t>
  </si>
  <si>
    <t>7641835</t>
  </si>
  <si>
    <t>7940395</t>
  </si>
  <si>
    <t>8640395</t>
  </si>
  <si>
    <t>8642440</t>
  </si>
  <si>
    <t>9140775</t>
  </si>
  <si>
    <t>9244455</t>
  </si>
  <si>
    <t>County Code</t>
  </si>
  <si>
    <t>County Name</t>
  </si>
  <si>
    <t>Unit Type Code</t>
  </si>
  <si>
    <t>Unit Code</t>
  </si>
  <si>
    <t>Unit Name</t>
  </si>
  <si>
    <t>Fund Code</t>
  </si>
  <si>
    <t>Fund Name</t>
  </si>
  <si>
    <t>Total Levy based on Abstract AV</t>
  </si>
  <si>
    <t>Over 65 Circuit Breaker</t>
  </si>
  <si>
    <t>1%/2%/3% Circuit Breaker</t>
  </si>
  <si>
    <t>Total Circuit Breaker</t>
  </si>
  <si>
    <t>Post-Circuit Breaker Levy</t>
  </si>
  <si>
    <t>Exempt</t>
  </si>
  <si>
    <t>Protected</t>
  </si>
  <si>
    <t>1</t>
  </si>
  <si>
    <t>Adams</t>
  </si>
  <si>
    <t>0000</t>
  </si>
  <si>
    <t>ADAMS COUNTY</t>
  </si>
  <si>
    <t>0124</t>
  </si>
  <si>
    <t>2015 REASSESSMENT</t>
  </si>
  <si>
    <t>0590</t>
  </si>
  <si>
    <t xml:space="preserve">CUMULATIVE COURT HOUSE                  </t>
  </si>
  <si>
    <t>0702</t>
  </si>
  <si>
    <t xml:space="preserve">HIGHWAY                                 </t>
  </si>
  <si>
    <t>0706</t>
  </si>
  <si>
    <t xml:space="preserve">LOCAL ROAD &amp; STREET                     </t>
  </si>
  <si>
    <t>0790</t>
  </si>
  <si>
    <t xml:space="preserve">CUMULATIVE BRIDGE                       </t>
  </si>
  <si>
    <t>0801</t>
  </si>
  <si>
    <t xml:space="preserve">HEALTH                                  </t>
  </si>
  <si>
    <t>1192</t>
  </si>
  <si>
    <t xml:space="preserve">CUMULATIVE JAIL                         </t>
  </si>
  <si>
    <t>1301</t>
  </si>
  <si>
    <t xml:space="preserve">PARK &amp; RECREATION                       </t>
  </si>
  <si>
    <t>2391</t>
  </si>
  <si>
    <t xml:space="preserve">CUMULATIVE CAPITAL DEVELOPMENT          </t>
  </si>
  <si>
    <t>2</t>
  </si>
  <si>
    <t>0001</t>
  </si>
  <si>
    <t>BLUE CREEK TOWNSHIP</t>
  </si>
  <si>
    <t>0840</t>
  </si>
  <si>
    <t>TOWNSHIP ASSISTANCE</t>
  </si>
  <si>
    <t>1111</t>
  </si>
  <si>
    <t xml:space="preserve">FIRE                                    </t>
  </si>
  <si>
    <t>0002</t>
  </si>
  <si>
    <t>FRENCH TOWNSHIP</t>
  </si>
  <si>
    <t>0003</t>
  </si>
  <si>
    <t>HARTFORD TOWNSHIP</t>
  </si>
  <si>
    <t>1312</t>
  </si>
  <si>
    <t xml:space="preserve">RECREATION                              </t>
  </si>
  <si>
    <t>0004</t>
  </si>
  <si>
    <t>JEFFERSON TOWNSHIP</t>
  </si>
  <si>
    <t>0005</t>
  </si>
  <si>
    <t>KIRKLAND TOWNSHIP</t>
  </si>
  <si>
    <t>1190</t>
  </si>
  <si>
    <t xml:space="preserve">CUMULATIVE FIRE (Township)                        </t>
  </si>
  <si>
    <t>0006</t>
  </si>
  <si>
    <t>MONROE TOWNSHIP</t>
  </si>
  <si>
    <t>2010</t>
  </si>
  <si>
    <t xml:space="preserve">LIBRARY (NON-LIBRARY UNIT)              </t>
  </si>
  <si>
    <t>0007</t>
  </si>
  <si>
    <t>PREBLE TOWNSHIP</t>
  </si>
  <si>
    <t>0008</t>
  </si>
  <si>
    <t>ROOT TOWNSHIP</t>
  </si>
  <si>
    <t>0009</t>
  </si>
  <si>
    <t>ST. MARYS TOWNSHIP</t>
  </si>
  <si>
    <t>0010</t>
  </si>
  <si>
    <t>UNION TOWNSHIP</t>
  </si>
  <si>
    <t>0011</t>
  </si>
  <si>
    <t>WABASH TOWNSHIP</t>
  </si>
  <si>
    <t>0012</t>
  </si>
  <si>
    <t>WASHINGTON TOWNSHIP</t>
  </si>
  <si>
    <t xml:space="preserve">CEMETERY                                </t>
  </si>
  <si>
    <t>3</t>
  </si>
  <si>
    <t>0407</t>
  </si>
  <si>
    <t>DECATUR CIVIL CITY</t>
  </si>
  <si>
    <t>0341</t>
  </si>
  <si>
    <t xml:space="preserve">FIRE PENSION                            </t>
  </si>
  <si>
    <t>0342</t>
  </si>
  <si>
    <t xml:space="preserve">POLICE PENSION                          </t>
  </si>
  <si>
    <t>0708</t>
  </si>
  <si>
    <t xml:space="preserve">MOTOR VEHICLE HIGHWAY                   </t>
  </si>
  <si>
    <t>2379</t>
  </si>
  <si>
    <t xml:space="preserve">CUMULATIVE CAPITAL IMP (CIG TAX)        </t>
  </si>
  <si>
    <t>0453</t>
  </si>
  <si>
    <t>BERNE CIVIL CITY</t>
  </si>
  <si>
    <t>0520</t>
  </si>
  <si>
    <t>GENEVA CIVIL TOWN</t>
  </si>
  <si>
    <t>1191</t>
  </si>
  <si>
    <t xml:space="preserve">CUMULATIVE FIRE SPECIAL                 </t>
  </si>
  <si>
    <t>0521</t>
  </si>
  <si>
    <t>MONROE CIVIL TOWN</t>
  </si>
  <si>
    <t>ADAMS CENTRAL COMMUNITY SCHOOL CORPORATION</t>
  </si>
  <si>
    <t>EDUCATION</t>
  </si>
  <si>
    <t>OPERATIONS</t>
  </si>
  <si>
    <t>NORTH ADAMS COMMUNITY SCHOOL CORPORATION</t>
  </si>
  <si>
    <t>5</t>
  </si>
  <si>
    <t>BERNE PUBLIC LIBRARY</t>
  </si>
  <si>
    <t>2011</t>
  </si>
  <si>
    <t xml:space="preserve">LIBRARY IMPROVEMENT RESERVE             </t>
  </si>
  <si>
    <t>0304</t>
  </si>
  <si>
    <t>ADAMS PUBLIC LIBRARY SYSTEM</t>
  </si>
  <si>
    <t>6</t>
  </si>
  <si>
    <t>1011</t>
  </si>
  <si>
    <t>ADAMS COUNTY SOLID WASTE MANAGEMENT</t>
  </si>
  <si>
    <t>8210</t>
  </si>
  <si>
    <t xml:space="preserve">SPECIAL SOLID WASTE MANAGEMENT          </t>
  </si>
  <si>
    <t>Allen</t>
  </si>
  <si>
    <t>ALLEN COUNTY</t>
  </si>
  <si>
    <t>0792</t>
  </si>
  <si>
    <t xml:space="preserve">COUNTY MAJOR BRIDGE                     </t>
  </si>
  <si>
    <t>ABOITE TOWNSHIP</t>
  </si>
  <si>
    <t>1101</t>
  </si>
  <si>
    <t>EMERGENCY AMBULANCE/MED SERVICES  - FIRE</t>
  </si>
  <si>
    <t>1182</t>
  </si>
  <si>
    <t xml:space="preserve">FIRE EQUIPMENT DEBT                     </t>
  </si>
  <si>
    <t>ADAMS TOWNSHIP</t>
  </si>
  <si>
    <t>0602</t>
  </si>
  <si>
    <t xml:space="preserve">COMMUNITY SERVICES                      </t>
  </si>
  <si>
    <t>CEDAR CREEK TOWNSHIP</t>
  </si>
  <si>
    <t>8604</t>
  </si>
  <si>
    <t>SPECIAL FIRE PROTECTION TERRITORY GENERAL</t>
  </si>
  <si>
    <t>8692</t>
  </si>
  <si>
    <t>SPECIAL FIRE PROTECTION TERRITORY EQUIPMENT REPLACE</t>
  </si>
  <si>
    <t>EEL RIVER TOWNSHIP</t>
  </si>
  <si>
    <t>JACKSON TOWNSHIP</t>
  </si>
  <si>
    <t>LAFAYETTE TOWNSHIP</t>
  </si>
  <si>
    <t>LAKE TOWNSHIP</t>
  </si>
  <si>
    <t>MADISON TOWNSHIP</t>
  </si>
  <si>
    <t>MARION TOWNSHIP</t>
  </si>
  <si>
    <t>MAUMEE TOWNSHIP</t>
  </si>
  <si>
    <t>MILAN TOWNSHIP</t>
  </si>
  <si>
    <t>1181</t>
  </si>
  <si>
    <t xml:space="preserve">FIRE BUILDING DEBT                      </t>
  </si>
  <si>
    <t>0013</t>
  </si>
  <si>
    <t>0014</t>
  </si>
  <si>
    <t>PERRY TOWNSHIP</t>
  </si>
  <si>
    <t>PLEASANT TOWNSHIP</t>
  </si>
  <si>
    <t>0016</t>
  </si>
  <si>
    <t>SCIPIO TOWNSHIP</t>
  </si>
  <si>
    <t>0017</t>
  </si>
  <si>
    <t>SPRINGFIELD TOWNSHIP</t>
  </si>
  <si>
    <t>0018</t>
  </si>
  <si>
    <t>ST. JOSEPH TOWNSHIP</t>
  </si>
  <si>
    <t>0019</t>
  </si>
  <si>
    <t>1102</t>
  </si>
  <si>
    <t xml:space="preserve">EMERGENCY MEDICAL SERVICE - EQUIPMENT   </t>
  </si>
  <si>
    <t>1187</t>
  </si>
  <si>
    <t>EMERGENCY FIRE LOAN</t>
  </si>
  <si>
    <t>0020</t>
  </si>
  <si>
    <t>WAYNE TOWNSHIP</t>
  </si>
  <si>
    <t>0100</t>
  </si>
  <si>
    <t>FORT WAYNE CIVIL CITY</t>
  </si>
  <si>
    <t>0343</t>
  </si>
  <si>
    <t xml:space="preserve">SANITARY OFFICERS PENSION               </t>
  </si>
  <si>
    <t>1108</t>
  </si>
  <si>
    <t>MUNICIPAL FIRE</t>
  </si>
  <si>
    <t>1303</t>
  </si>
  <si>
    <t xml:space="preserve">PARK                                    </t>
  </si>
  <si>
    <t>2430</t>
  </si>
  <si>
    <t xml:space="preserve">REDEVELOPMENT - GENERAL                 </t>
  </si>
  <si>
    <t>0424</t>
  </si>
  <si>
    <t>NEW HAVEN CIVIL CITY</t>
  </si>
  <si>
    <t>0183</t>
  </si>
  <si>
    <t xml:space="preserve">BOND #3                                 </t>
  </si>
  <si>
    <t>0283</t>
  </si>
  <si>
    <t xml:space="preserve">LEASE RENTAL PAYMENT                    </t>
  </si>
  <si>
    <t>1380</t>
  </si>
  <si>
    <t xml:space="preserve">PARK BOND                               </t>
  </si>
  <si>
    <t>1381</t>
  </si>
  <si>
    <t xml:space="preserve">PARK BOND #2                            </t>
  </si>
  <si>
    <t>0465</t>
  </si>
  <si>
    <t>WOODBURN CIVIL CITY</t>
  </si>
  <si>
    <t>0476</t>
  </si>
  <si>
    <t>ZANESVILLE CIVIL TOWN</t>
  </si>
  <si>
    <t>0522</t>
  </si>
  <si>
    <t>GRABILL CIVIL TOWN</t>
  </si>
  <si>
    <t>1302</t>
  </si>
  <si>
    <t xml:space="preserve">PARK BOARD                              </t>
  </si>
  <si>
    <t>0523</t>
  </si>
  <si>
    <t>HUNTERTOWN CIVIL TOWN</t>
  </si>
  <si>
    <t>0524</t>
  </si>
  <si>
    <t>MONROEVILLE CIVIL TOWN</t>
  </si>
  <si>
    <t>0968</t>
  </si>
  <si>
    <t>LEO-CEDARVILLE</t>
  </si>
  <si>
    <t>M.S.D. SW ALLEN COUNTY SCHOOL CORPORATION</t>
  </si>
  <si>
    <t>POST09 REF EXEMPT OPERATING</t>
  </si>
  <si>
    <t>NORTHWEST ALLEN COUNTY SCHOOL CORPORATION</t>
  </si>
  <si>
    <t>POST09 REF EXEMPT CAPITAL</t>
  </si>
  <si>
    <t>REF EXEMPT SCH SAFETY</t>
  </si>
  <si>
    <t>0260</t>
  </si>
  <si>
    <t>ALLEN COUNTY PUBLIC LIBRARY</t>
  </si>
  <si>
    <t>0800</t>
  </si>
  <si>
    <t>FORT WAYNE PUBLIC TRANSPORTATION</t>
  </si>
  <si>
    <t>8001</t>
  </si>
  <si>
    <t xml:space="preserve">SPECIAL TRANSPORTATION GEN                </t>
  </si>
  <si>
    <t>8090</t>
  </si>
  <si>
    <t xml:space="preserve">SPECIAL TRANSPORTATION CUMULATIVE              </t>
  </si>
  <si>
    <t>0960</t>
  </si>
  <si>
    <t>FORT WAYNE-ALLEN COUNTY AIRPORT AUTHORITY</t>
  </si>
  <si>
    <t>8101</t>
  </si>
  <si>
    <t xml:space="preserve">SPECIAL AIRPORT GENERAL                   </t>
  </si>
  <si>
    <t>8190</t>
  </si>
  <si>
    <t xml:space="preserve">SPECIAL AIRPORT CUMULATIVE BLDG                 </t>
  </si>
  <si>
    <t>0969</t>
  </si>
  <si>
    <t>SOUTHWEST ALLEN COUNTY FIRE</t>
  </si>
  <si>
    <t>8603</t>
  </si>
  <si>
    <t xml:space="preserve">SPECIAL FIRE GENERAL                      </t>
  </si>
  <si>
    <t>8691</t>
  </si>
  <si>
    <t>SPECIAL CUM FIRE</t>
  </si>
  <si>
    <t>West Central Fire District</t>
  </si>
  <si>
    <t>1193</t>
  </si>
  <si>
    <t>Northwest Allen Fire District</t>
  </si>
  <si>
    <t>1194</t>
  </si>
  <si>
    <t xml:space="preserve">Northeast Allen Fire District </t>
  </si>
  <si>
    <t>Bartholomew</t>
  </si>
  <si>
    <t>BARTHOLOMEW COUNTY</t>
  </si>
  <si>
    <t>0102</t>
  </si>
  <si>
    <t xml:space="preserve">ELECTION/REGISTRATION                   </t>
  </si>
  <si>
    <t>CLAY TOWNSHIP</t>
  </si>
  <si>
    <t>CLIFTY TOWNSHIP</t>
  </si>
  <si>
    <t>COLUMBUS TOWNSHIP</t>
  </si>
  <si>
    <t>FLATROCK TOWNSHIP</t>
  </si>
  <si>
    <t>GERMAN TOWNSHIP</t>
  </si>
  <si>
    <t>HARRISON TOWNSHIP</t>
  </si>
  <si>
    <t>HAWCREEK TOWNSHIP</t>
  </si>
  <si>
    <t>OHIO TOWNSHIP</t>
  </si>
  <si>
    <t>ROCKCREEK TOWNSHIP</t>
  </si>
  <si>
    <t>SANDCREEK TOWNSHIP</t>
  </si>
  <si>
    <t>0200</t>
  </si>
  <si>
    <t>COLUMBUS CIVIL CITY</t>
  </si>
  <si>
    <t>0705</t>
  </si>
  <si>
    <t xml:space="preserve">THOROUGHFARE                            </t>
  </si>
  <si>
    <t>0525</t>
  </si>
  <si>
    <t>CLIFFORD CIVIL TOWN</t>
  </si>
  <si>
    <t>0526</t>
  </si>
  <si>
    <t>ELIZABETHTOWN CIVIL TOWN</t>
  </si>
  <si>
    <t>0527</t>
  </si>
  <si>
    <t>HARTSVILLE CIVIL TOWN</t>
  </si>
  <si>
    <t>0528</t>
  </si>
  <si>
    <t>HOPE CIVIL TOWN</t>
  </si>
  <si>
    <t>0529</t>
  </si>
  <si>
    <t>JONESVILLE CIVIL TOWN</t>
  </si>
  <si>
    <t>0703</t>
  </si>
  <si>
    <t>EDINBURGH CIVIL TOWN</t>
  </si>
  <si>
    <t>BARTHOLOMEW CONSOLIDATED SCHOOL CORPORATION</t>
  </si>
  <si>
    <t>BARTHOLOMEW COUNTY PUBLIC LIBRARY</t>
  </si>
  <si>
    <t>0111</t>
  </si>
  <si>
    <t>EDINBURGH-WRIGHT-HAGEMAN PUBLIC LIBRARY</t>
  </si>
  <si>
    <t>1039</t>
  </si>
  <si>
    <t>BARTHOLOMEW COUNTY SOLID WASTE MANAGEMENT</t>
  </si>
  <si>
    <t>Benton</t>
  </si>
  <si>
    <t>BENTON COUNTY</t>
  </si>
  <si>
    <t>1116</t>
  </si>
  <si>
    <t>COUNTY EMERGENCY MEDICAL SERVICES</t>
  </si>
  <si>
    <t>BOLIVAR TOWNSHIP</t>
  </si>
  <si>
    <t>CENTER TOWNSHIP</t>
  </si>
  <si>
    <t>GILBOA TOWNSHIP</t>
  </si>
  <si>
    <t>GRANT TOWNSHIP</t>
  </si>
  <si>
    <t>HICKORY GROVE TOWNSHIP</t>
  </si>
  <si>
    <t>OAK GROVE TOWNSHIP</t>
  </si>
  <si>
    <t>PARISH GROVE TOWNSHIP</t>
  </si>
  <si>
    <t>PINE TOWNSHIP</t>
  </si>
  <si>
    <t>RICHLAND TOWNSHIP</t>
  </si>
  <si>
    <t>YORK TOWNSHIP</t>
  </si>
  <si>
    <t>0530</t>
  </si>
  <si>
    <t>AMBIA CIVIL TOWN</t>
  </si>
  <si>
    <t>0531</t>
  </si>
  <si>
    <t>BOSWELL CIVIL TOWN</t>
  </si>
  <si>
    <t>0532</t>
  </si>
  <si>
    <t>EARL PARK CIVIL TOWN</t>
  </si>
  <si>
    <t>0533</t>
  </si>
  <si>
    <t>FOWLER CIVIL TOWN</t>
  </si>
  <si>
    <t>0534</t>
  </si>
  <si>
    <t>OTTERBEIN CIVIL TOWN</t>
  </si>
  <si>
    <t>0535</t>
  </si>
  <si>
    <t>OXFORD CIVIL TOWN</t>
  </si>
  <si>
    <t>BOSWELL PUBLIC LIBRARY</t>
  </si>
  <si>
    <t>EARL PARK PUBLIC LIBRARY</t>
  </si>
  <si>
    <t>OTTERBEIN PUBLIC LIBRARY</t>
  </si>
  <si>
    <t>OXFORD PUBLIC LIBRARY</t>
  </si>
  <si>
    <t>BENTON COUNTY PUBLIC LIBRARY</t>
  </si>
  <si>
    <t>YORK TOWNSHIP PUBLIC LIBRARY</t>
  </si>
  <si>
    <t>1062</t>
  </si>
  <si>
    <t>NORTHWEST INDIANA SOLID WASTE MANAGEMENT</t>
  </si>
  <si>
    <t>1188</t>
  </si>
  <si>
    <t>OTTERBEIN FIRE PROTECTION TERRITORY</t>
  </si>
  <si>
    <t>Blackford</t>
  </si>
  <si>
    <t>BLACKFORD COUNTY</t>
  </si>
  <si>
    <t>0991</t>
  </si>
  <si>
    <t xml:space="preserve">CUMULATIVE DRAINAGE                     </t>
  </si>
  <si>
    <t>LICKING TOWNSHIP</t>
  </si>
  <si>
    <t>0409</t>
  </si>
  <si>
    <t>HARTFORD CITY CIVIL CITY</t>
  </si>
  <si>
    <t>0450</t>
  </si>
  <si>
    <t>DUNKIRK CIVIL CITY</t>
  </si>
  <si>
    <t>0464</t>
  </si>
  <si>
    <t>MONTPELIER CIVIL CITY</t>
  </si>
  <si>
    <t>0951</t>
  </si>
  <si>
    <t>SHAMROCK LAKES CIVIL TOWN</t>
  </si>
  <si>
    <t>HARTFORD CITY PUBLIC LIBRARY</t>
  </si>
  <si>
    <t>MONTPELIER PUBLIC LIBRARY</t>
  </si>
  <si>
    <t>0106</t>
  </si>
  <si>
    <t>DUNKIRK PUBLIC LIBRARY</t>
  </si>
  <si>
    <t>1092</t>
  </si>
  <si>
    <t>BLACKFORD COUNTY SOLID WASTE</t>
  </si>
  <si>
    <t>Boone</t>
  </si>
  <si>
    <t>BOONE COUNTY</t>
  </si>
  <si>
    <t>CLINTON TOWNSHIP</t>
  </si>
  <si>
    <t>1105</t>
  </si>
  <si>
    <t>TOWNSHIP FIRE</t>
  </si>
  <si>
    <t>SUGAR CREEK TOWNSHIP</t>
  </si>
  <si>
    <t>WORTH TOWNSHIP</t>
  </si>
  <si>
    <t>0402</t>
  </si>
  <si>
    <t>LEBANON CIVIL CITY</t>
  </si>
  <si>
    <t>0184</t>
  </si>
  <si>
    <t xml:space="preserve">BOND #4                                 </t>
  </si>
  <si>
    <t>6280</t>
  </si>
  <si>
    <t xml:space="preserve">SEWER BOND                              </t>
  </si>
  <si>
    <t>6401</t>
  </si>
  <si>
    <t xml:space="preserve">SANITATION                              </t>
  </si>
  <si>
    <t>0536</t>
  </si>
  <si>
    <t>ADVANCE CIVIL TOWN</t>
  </si>
  <si>
    <t>0537</t>
  </si>
  <si>
    <t>JAMESTOWN CIVIL TOWN</t>
  </si>
  <si>
    <t>0538</t>
  </si>
  <si>
    <t>THORNTOWN CIVIL TOWN</t>
  </si>
  <si>
    <t>0539</t>
  </si>
  <si>
    <t>ULEN CIVIL TOWN</t>
  </si>
  <si>
    <t>0540</t>
  </si>
  <si>
    <t>WHITESTOWN CIVIL TOWN</t>
  </si>
  <si>
    <t>1109</t>
  </si>
  <si>
    <t>MUNICIPAL EMERGENCY MEDICAL SERVICES</t>
  </si>
  <si>
    <t>0541</t>
  </si>
  <si>
    <t>ZIONSVILLE CIVIL TOWN</t>
  </si>
  <si>
    <t>1135</t>
  </si>
  <si>
    <t xml:space="preserve">POLICE                                  </t>
  </si>
  <si>
    <t>LEBANON PUBLIC LIBRARY</t>
  </si>
  <si>
    <t>THORNTOWN PUBLIC LIBRARY</t>
  </si>
  <si>
    <t>0296</t>
  </si>
  <si>
    <t>HUSSEY - MAYFIELD MEMORIAL LIBRARY</t>
  </si>
  <si>
    <t>1040</t>
  </si>
  <si>
    <t>BOONE COUNTY SOLID WASTE MANAGEMENT DISTRICT</t>
  </si>
  <si>
    <t>7</t>
  </si>
  <si>
    <t>Brown</t>
  </si>
  <si>
    <t>BROWN COUNTY</t>
  </si>
  <si>
    <t>1185</t>
  </si>
  <si>
    <t xml:space="preserve">JAIL LEASE RENTAL                       </t>
  </si>
  <si>
    <t>HAMBLEN TOWNSHIP</t>
  </si>
  <si>
    <t>VAN BUREN TOWNSHIP</t>
  </si>
  <si>
    <t>0542</t>
  </si>
  <si>
    <t>NASHVILLE CIVIL TOWN</t>
  </si>
  <si>
    <t>BROWN COUNTY PUBLIC LIBRARY</t>
  </si>
  <si>
    <t>HAMBLEN TOWNSHIP FIRE PROTECTION DISTRICT</t>
  </si>
  <si>
    <t>8684</t>
  </si>
  <si>
    <t xml:space="preserve">SPECIAL FIRE DEBT                         </t>
  </si>
  <si>
    <t>1041</t>
  </si>
  <si>
    <t>BROWN COUNTY SOLID WASTE MANAGEMENT</t>
  </si>
  <si>
    <t>8</t>
  </si>
  <si>
    <t>Carroll</t>
  </si>
  <si>
    <t>CARROLL COUNTY</t>
  </si>
  <si>
    <t>2240</t>
  </si>
  <si>
    <t xml:space="preserve">PLANNING                                </t>
  </si>
  <si>
    <t>BURLINGTON TOWNSHIP</t>
  </si>
  <si>
    <t>CARROLLTON TOWNSHIP</t>
  </si>
  <si>
    <t>DEER CREEK TOWNSHIP</t>
  </si>
  <si>
    <t>DEMOCRAT TOWNSHIP</t>
  </si>
  <si>
    <t>LIBERTY TOWNSHIP</t>
  </si>
  <si>
    <t>ROCK CREEK TOWNSHIP</t>
  </si>
  <si>
    <t>TIPPECANOE TOWNSHIP</t>
  </si>
  <si>
    <t>0457</t>
  </si>
  <si>
    <t>DELPHI CIVIL CITY</t>
  </si>
  <si>
    <t>0543</t>
  </si>
  <si>
    <t>BURLINGTON CIVIL TOWN</t>
  </si>
  <si>
    <t>0544</t>
  </si>
  <si>
    <t>CAMDEN CIVIL TOWN</t>
  </si>
  <si>
    <t>6290</t>
  </si>
  <si>
    <t xml:space="preserve">CUMULATIVE SEWER                        </t>
  </si>
  <si>
    <t>0545</t>
  </si>
  <si>
    <t>FLORA CIVIL TOWN</t>
  </si>
  <si>
    <t>0546</t>
  </si>
  <si>
    <t>YEOMAN CIVIL TOWN</t>
  </si>
  <si>
    <t>ROSSVILLE CONSOLIDATED SCHOOL CORPORATIO</t>
  </si>
  <si>
    <t>CAMDEN PUBLIC LIBRARY</t>
  </si>
  <si>
    <t>DELPHI PUBLIC LIBRARY</t>
  </si>
  <si>
    <t>FLORA PUBLIC LIBRARY</t>
  </si>
  <si>
    <t>9</t>
  </si>
  <si>
    <t>Cass</t>
  </si>
  <si>
    <t>CASS COUNTY</t>
  </si>
  <si>
    <t>BETHLEHEM TOWNSHIP</t>
  </si>
  <si>
    <t>BOONE TOWNSHIP</t>
  </si>
  <si>
    <t>EEL TOWNSHIP</t>
  </si>
  <si>
    <t>MIAMI TOWNSHIP</t>
  </si>
  <si>
    <t>NOBLE TOWNSHIP</t>
  </si>
  <si>
    <t>TIPTON TOWNSHIP</t>
  </si>
  <si>
    <t>0301</t>
  </si>
  <si>
    <t>LOGANSPORT CIVIL CITY</t>
  </si>
  <si>
    <t>0547</t>
  </si>
  <si>
    <t>GALVESTON CIVIL TOWN</t>
  </si>
  <si>
    <t>2102</t>
  </si>
  <si>
    <t xml:space="preserve">AVIATION/AIRPORT                        </t>
  </si>
  <si>
    <t>0548</t>
  </si>
  <si>
    <t>ONWARD CIVIL TOWN</t>
  </si>
  <si>
    <t>0549</t>
  </si>
  <si>
    <t>ROYAL CENTER CIVIL TOWN</t>
  </si>
  <si>
    <t>1107</t>
  </si>
  <si>
    <t>MUNICIPAL FIRE AND EMERGENCY MEDICAL SERVICES</t>
  </si>
  <si>
    <t>0550</t>
  </si>
  <si>
    <t>WALTON CIVIL TOWN</t>
  </si>
  <si>
    <t>Lewis Cass Schools</t>
  </si>
  <si>
    <t>LOGANSPORT-CASS PUBLIC LIBRARY</t>
  </si>
  <si>
    <t>ROYAL CENTER PUBLIC LIBRARY</t>
  </si>
  <si>
    <t>WALTON PUBLIC LIBRARY</t>
  </si>
  <si>
    <t>1042</t>
  </si>
  <si>
    <t>CASS COUNTY SOLID WASTE MANAGEMENT DISTRICT</t>
  </si>
  <si>
    <t>LOGANSPORT AND CASS CO. AIRPORT AUTHORITY</t>
  </si>
  <si>
    <t xml:space="preserve">CUMULATIVE BUILDING                     </t>
  </si>
  <si>
    <t>2002</t>
  </si>
  <si>
    <t>CASS COUNTY FIRE DISTRICT #1</t>
  </si>
  <si>
    <t>Clark</t>
  </si>
  <si>
    <t>CLARK COUNTY</t>
  </si>
  <si>
    <t>0185</t>
  </si>
  <si>
    <t xml:space="preserve">BOND #5                                 </t>
  </si>
  <si>
    <t>0282</t>
  </si>
  <si>
    <t xml:space="preserve">OBLIGATION LOAN                         </t>
  </si>
  <si>
    <t>0580</t>
  </si>
  <si>
    <t xml:space="preserve">COURT HOUSE LEASE RENTAL                </t>
  </si>
  <si>
    <t>0806</t>
  </si>
  <si>
    <t xml:space="preserve">MOSQUITO CONTROL                        </t>
  </si>
  <si>
    <t>1186</t>
  </si>
  <si>
    <t xml:space="preserve">JAIL BOND                               </t>
  </si>
  <si>
    <t>CARR TOWNSHIP</t>
  </si>
  <si>
    <t>CHARLESTOWN TOWNSHIP</t>
  </si>
  <si>
    <t>JEFFERSONVILLE TOWNSHIP</t>
  </si>
  <si>
    <t>OREGON TOWNSHIP</t>
  </si>
  <si>
    <t>OWEN TOWNSHIP</t>
  </si>
  <si>
    <t>SILVER CREEK TOWNSHIP</t>
  </si>
  <si>
    <t>UTICA TOWNSHIP</t>
  </si>
  <si>
    <t>WOOD TOWNSHIP</t>
  </si>
  <si>
    <t>0205</t>
  </si>
  <si>
    <t>JEFFERSONVILLE CIVIL CITY</t>
  </si>
  <si>
    <t>2201</t>
  </si>
  <si>
    <t xml:space="preserve">BUILDING AUTHORITY                      </t>
  </si>
  <si>
    <t>2202</t>
  </si>
  <si>
    <t xml:space="preserve">BUILDING DEMOLITION                     </t>
  </si>
  <si>
    <t>0421</t>
  </si>
  <si>
    <t>CHARLESTOWN CIVIL CITY</t>
  </si>
  <si>
    <t>0500</t>
  </si>
  <si>
    <t>CLARKSVILLE CIVIL TOWN</t>
  </si>
  <si>
    <t>1390</t>
  </si>
  <si>
    <t xml:space="preserve">CUMULATIVE PARK &amp; RECREATION            </t>
  </si>
  <si>
    <t>0551</t>
  </si>
  <si>
    <t>TOWN OF BORDEN</t>
  </si>
  <si>
    <t>0552</t>
  </si>
  <si>
    <t>SELLERSBURG CIVIL TOWN</t>
  </si>
  <si>
    <t>0962</t>
  </si>
  <si>
    <t>UTICA CIVIL TOWN</t>
  </si>
  <si>
    <t>BORDEN-HENRYVILLE SCHOOL CORPORATION</t>
  </si>
  <si>
    <t>SILVER CREEK SCHOOL CORPORATION</t>
  </si>
  <si>
    <t>JEFFERSONVILLE TOWNSHIP PUBLIC LIBRARY</t>
  </si>
  <si>
    <t>CHARLESTOWN-CLARK COUNTY CONTRACTUAL LIBRARY</t>
  </si>
  <si>
    <t>0802</t>
  </si>
  <si>
    <t>JEFFERSONVILLE FLOOD CONTROL</t>
  </si>
  <si>
    <t>8301</t>
  </si>
  <si>
    <t xml:space="preserve">SPECIAL FLOOD CONTROL GENERAL             </t>
  </si>
  <si>
    <t>CHARLESTOWN FIRE</t>
  </si>
  <si>
    <t>0967</t>
  </si>
  <si>
    <t>TRI-TOWNSHIP FIRE PROTECTION DISTRICT</t>
  </si>
  <si>
    <t>0971</t>
  </si>
  <si>
    <t>MONROE TOWNSHIP FIRE PROTECTION</t>
  </si>
  <si>
    <t>0972</t>
  </si>
  <si>
    <t>UTICA TOWNSHIP FIRE DISTRICT</t>
  </si>
  <si>
    <t>0997</t>
  </si>
  <si>
    <t>NEW WASHINGTON FIRE PROTECTION DISTRICT</t>
  </si>
  <si>
    <t>1043</t>
  </si>
  <si>
    <t>CLARK COUNTY SOLID WASTE MANAGEMENT DISTRICT</t>
  </si>
  <si>
    <t>Clay</t>
  </si>
  <si>
    <t>CLAY COUNTY</t>
  </si>
  <si>
    <t>BRAZIL TOWNSHIP</t>
  </si>
  <si>
    <t>CASS TOWNSHIP</t>
  </si>
  <si>
    <t>DICK JOHNSON TOWNSHIP</t>
  </si>
  <si>
    <t>LEWIS TOWNSHIP</t>
  </si>
  <si>
    <t>POSEY TOWNSHIP</t>
  </si>
  <si>
    <t>SUGAR RIDGE TOWNSHIP</t>
  </si>
  <si>
    <t>0410</t>
  </si>
  <si>
    <t>BRAZIL CIVIL CITY</t>
  </si>
  <si>
    <t>0553</t>
  </si>
  <si>
    <t>CARBON CIVIL TOWN</t>
  </si>
  <si>
    <t>0554</t>
  </si>
  <si>
    <t>CENTER POINT CIVIL TOWN</t>
  </si>
  <si>
    <t>0555</t>
  </si>
  <si>
    <t>CLAY CITY CIVIL TOWN</t>
  </si>
  <si>
    <t>0556</t>
  </si>
  <si>
    <t>KNIGHTSVILLE CIVIL TOWN</t>
  </si>
  <si>
    <t>0557</t>
  </si>
  <si>
    <t>STAUNTON CIVIL TOWN</t>
  </si>
  <si>
    <t>0558</t>
  </si>
  <si>
    <t>HARMONY CIVIL TOWN</t>
  </si>
  <si>
    <t>0026</t>
  </si>
  <si>
    <t>BRAZIL PUBLIC LIBRARY</t>
  </si>
  <si>
    <t>0331</t>
  </si>
  <si>
    <t>Lewis Township Fire Protection District</t>
  </si>
  <si>
    <t>0333</t>
  </si>
  <si>
    <t>Clay-Owen Solid Waste Management District</t>
  </si>
  <si>
    <t>0338</t>
  </si>
  <si>
    <t>VAN BUREN FIRE PROTECTION DISTRICT</t>
  </si>
  <si>
    <t>Posey Township Fire Protection District</t>
  </si>
  <si>
    <t>POLAND FIRE TERRITORY (JACKSON TOWNSHIP)</t>
  </si>
  <si>
    <t>Clinton</t>
  </si>
  <si>
    <t>CLINTON COUNTY</t>
  </si>
  <si>
    <t>FOREST TOWNSHIP</t>
  </si>
  <si>
    <t>JOHNSON TOWNSHIP</t>
  </si>
  <si>
    <t>KIRKLIN TOWNSHIP</t>
  </si>
  <si>
    <t>MICHIGAN TOWNSHIP</t>
  </si>
  <si>
    <t>ROSS TOWNSHIP</t>
  </si>
  <si>
    <t>WARREN TOWNSHIP</t>
  </si>
  <si>
    <t>0309</t>
  </si>
  <si>
    <t>FRANKFORT CIVIL CITY</t>
  </si>
  <si>
    <t>0559</t>
  </si>
  <si>
    <t>COLFAX CIVIL TOWN</t>
  </si>
  <si>
    <t>0560</t>
  </si>
  <si>
    <t>KIRKLIN CIVIL TOWN</t>
  </si>
  <si>
    <t>0561</t>
  </si>
  <si>
    <t>MICHIGANTOWN CIVIL TOWN</t>
  </si>
  <si>
    <t>0562</t>
  </si>
  <si>
    <t>MULBERRY CIVIL TOWN</t>
  </si>
  <si>
    <t>0563</t>
  </si>
  <si>
    <t>ROSSVILLE CIVIL TOWN</t>
  </si>
  <si>
    <t>0027</t>
  </si>
  <si>
    <t>COLFAX-PERRY TOWNSHIP PUBLIC LIBRARY</t>
  </si>
  <si>
    <t>0028</t>
  </si>
  <si>
    <t>FRANKFORT COMMUNITY PUBLIC LIBRARY</t>
  </si>
  <si>
    <t>0029</t>
  </si>
  <si>
    <t>KIRKLIN PUBLIC LIBRARY</t>
  </si>
  <si>
    <t>0286</t>
  </si>
  <si>
    <t>CLINTON COUNTY CONTRACTUAL PUBLIC LIBRARY</t>
  </si>
  <si>
    <t>0326</t>
  </si>
  <si>
    <t>FRANKFORT AND CLINTON COUNTY AIRPORT AUTHORITY</t>
  </si>
  <si>
    <t>2101</t>
  </si>
  <si>
    <t xml:space="preserve">AIRPORT AUTHORITY                       </t>
  </si>
  <si>
    <t>2190</t>
  </si>
  <si>
    <t xml:space="preserve">CUMULATIVE AIRPORT BUILDING             </t>
  </si>
  <si>
    <t>0329</t>
  </si>
  <si>
    <t>Wild Cat Solid Waste Management District</t>
  </si>
  <si>
    <t>Crawford</t>
  </si>
  <si>
    <t>CRAWFORD COUNTY</t>
  </si>
  <si>
    <t>JENNINGS TOWNSHIP</t>
  </si>
  <si>
    <t>PATOKA TOWNSHIP</t>
  </si>
  <si>
    <t>STERLING TOWNSHIP</t>
  </si>
  <si>
    <t>WHISKEY RUN TOWNSHIP</t>
  </si>
  <si>
    <t>0564</t>
  </si>
  <si>
    <t>ALTON CIVIL TOWN</t>
  </si>
  <si>
    <t>0565</t>
  </si>
  <si>
    <t>ENGLISH CIVIL TOWN</t>
  </si>
  <si>
    <t>0566</t>
  </si>
  <si>
    <t>LEAVENWORTH CIVIL TOWN</t>
  </si>
  <si>
    <t>0567</t>
  </si>
  <si>
    <t>MARENGO CIVIL TOWN</t>
  </si>
  <si>
    <t>0568</t>
  </si>
  <si>
    <t>MILLTOWN CIVIL TOWN</t>
  </si>
  <si>
    <t>CRAWFORD COUNTY COMMUNITY SCHOOL CORPORATION</t>
  </si>
  <si>
    <t>0030</t>
  </si>
  <si>
    <t>CRAWFORD COUNTY PUBLIC LIBRARY</t>
  </si>
  <si>
    <t>0965</t>
  </si>
  <si>
    <t>MARENGO-LIBERTY TOWNSHIP FIRE</t>
  </si>
  <si>
    <t>0966</t>
  </si>
  <si>
    <t>ENGLISH FIRE</t>
  </si>
  <si>
    <t>WHISKEY RUN FIRE PROTECTION DISTRICT</t>
  </si>
  <si>
    <t>LEAVENWORTH FIRE PROTECTION DISTRICT</t>
  </si>
  <si>
    <t>1045</t>
  </si>
  <si>
    <t>CRAWFORD COUNTY SOLID WASTE MANAGEMENT DISTRICT</t>
  </si>
  <si>
    <t>Daviess</t>
  </si>
  <si>
    <t>DAVIESS COUNTY</t>
  </si>
  <si>
    <t>BARR TOWNSHIP</t>
  </si>
  <si>
    <t>BOGARD TOWNSHIP</t>
  </si>
  <si>
    <t>ELMORE TOWNSHIP</t>
  </si>
  <si>
    <t>REEVE TOWNSHIP</t>
  </si>
  <si>
    <t>STEELE TOWNSHIP</t>
  </si>
  <si>
    <t>VEALE TOWNSHIP</t>
  </si>
  <si>
    <t>0319</t>
  </si>
  <si>
    <t>WASHINGTON CIVIL CITY</t>
  </si>
  <si>
    <t>0569</t>
  </si>
  <si>
    <t>ALFORDSVILLE CIVIL TOWN</t>
  </si>
  <si>
    <t>0570</t>
  </si>
  <si>
    <t>CANNELBURG CIVIL TOWN</t>
  </si>
  <si>
    <t>0571</t>
  </si>
  <si>
    <t>ELNORA CIVIL TOWN</t>
  </si>
  <si>
    <t>0572</t>
  </si>
  <si>
    <t>MONTGOMERY CIVIL TOWN</t>
  </si>
  <si>
    <t>0573</t>
  </si>
  <si>
    <t>ODON CIVIL TOWN</t>
  </si>
  <si>
    <t>0574</t>
  </si>
  <si>
    <t>PLAINVILLE CIVIL TOWN</t>
  </si>
  <si>
    <t>0031</t>
  </si>
  <si>
    <t>ODON-WINKELPLECK PUBLIC LIBRARY</t>
  </si>
  <si>
    <t>0032</t>
  </si>
  <si>
    <t>WASHINGTON CARNEGIE PUBLIC LIBRARY</t>
  </si>
  <si>
    <t>0984</t>
  </si>
  <si>
    <t>VEALE FIRE DISTRICT</t>
  </si>
  <si>
    <t>0989</t>
  </si>
  <si>
    <t>SOUTHEAST DAVIESS FIRE PROTECTION DISTRICT</t>
  </si>
  <si>
    <t>1022</t>
  </si>
  <si>
    <t>DAVIESS COUNTY SOLID WASTE DISTRICT</t>
  </si>
  <si>
    <t>Dearborn</t>
  </si>
  <si>
    <t>DEARBORN COUNTY</t>
  </si>
  <si>
    <t>0616</t>
  </si>
  <si>
    <t xml:space="preserve">CONVENTION &amp; VISITORS BUREAU            </t>
  </si>
  <si>
    <t>1201</t>
  </si>
  <si>
    <t xml:space="preserve">COUNTY SCHOOL DIST/SUPPL                </t>
  </si>
  <si>
    <t>CAESAR CREEK TOWNSHIP</t>
  </si>
  <si>
    <t>HOGAN TOWNSHIP</t>
  </si>
  <si>
    <t>KELSO TOWNSHIP</t>
  </si>
  <si>
    <t>LAWRENCEBURG TOWNSHIP</t>
  </si>
  <si>
    <t>LOGAN TOWNSHIP</t>
  </si>
  <si>
    <t>MANCHESTER TOWNSHIP</t>
  </si>
  <si>
    <t>MILLER TOWNSHIP</t>
  </si>
  <si>
    <t>SPARTA TOWNSHIP</t>
  </si>
  <si>
    <t>0439</t>
  </si>
  <si>
    <t>LAWRENCEBURG CIVIL CITY</t>
  </si>
  <si>
    <t>0442</t>
  </si>
  <si>
    <t>AURORA CIVIL CITY</t>
  </si>
  <si>
    <t>2390</t>
  </si>
  <si>
    <t xml:space="preserve">CUMULATIVE CAPITAL IMP (RATE)           </t>
  </si>
  <si>
    <t>0575</t>
  </si>
  <si>
    <t>DILLSBORO CIVIL TOWN</t>
  </si>
  <si>
    <t>0576</t>
  </si>
  <si>
    <t>CITY OF GREENDALE</t>
  </si>
  <si>
    <t>0577</t>
  </si>
  <si>
    <t>MOORES HILL CIVIL TOWN</t>
  </si>
  <si>
    <t>0578</t>
  </si>
  <si>
    <t>ST. LEON CIVIL TOWN</t>
  </si>
  <si>
    <t>0579</t>
  </si>
  <si>
    <t>WEST HARRISON CIVIL TOWN</t>
  </si>
  <si>
    <t>SUNMAN-DEARBORN COMMUNITY SCHOOL CORPORATION</t>
  </si>
  <si>
    <t>SOUTH DEARBORN COMMUNITY SCHOOL CORPORATION</t>
  </si>
  <si>
    <t>LAWRENCEBURG COMMUNITY SCHOOL CORPORATION</t>
  </si>
  <si>
    <t>0033</t>
  </si>
  <si>
    <t>AURORA PUBLIC LIBRARY</t>
  </si>
  <si>
    <t>0034</t>
  </si>
  <si>
    <t>LAWRENCEBURG PUBLIC LIBRARY</t>
  </si>
  <si>
    <t>1036</t>
  </si>
  <si>
    <t>DEARBORN COUNTY SOLID WASTE</t>
  </si>
  <si>
    <t>Decatur</t>
  </si>
  <si>
    <t>DECATUR COUNTY</t>
  </si>
  <si>
    <t>FUGIT TOWNSHIP</t>
  </si>
  <si>
    <t>SALTCREEK TOWNSHIP</t>
  </si>
  <si>
    <t>0406</t>
  </si>
  <si>
    <t>GREENSBURG CIVIL CITY</t>
  </si>
  <si>
    <t>0280</t>
  </si>
  <si>
    <t xml:space="preserve">BOND-GENERAL SINKING                    </t>
  </si>
  <si>
    <t>0581</t>
  </si>
  <si>
    <t>MILLHOUSEN CIVIL TOWN</t>
  </si>
  <si>
    <t>0582</t>
  </si>
  <si>
    <t>NEW POINT CIVIL TOWN</t>
  </si>
  <si>
    <t>0583</t>
  </si>
  <si>
    <t>ST. PAUL CIVIL TOWN</t>
  </si>
  <si>
    <t>0584</t>
  </si>
  <si>
    <t>WESTPORT CIVIL TOWN</t>
  </si>
  <si>
    <t>2129</t>
  </si>
  <si>
    <t>CEMETERY OUTSIDE MUNICIPALITY</t>
  </si>
  <si>
    <t>DECATUR COUNTY COMMUNITY SCHOOL CORPORATION</t>
  </si>
  <si>
    <t>GREENSBURG PUBLIC LIBRARY</t>
  </si>
  <si>
    <t>DECATUR COUNTY CONTRACTUAL LIBRARY</t>
  </si>
  <si>
    <t>1003</t>
  </si>
  <si>
    <t>DECATUR COUNTY SOLID WASTE MANAGEMENT</t>
  </si>
  <si>
    <t>DeKalb</t>
  </si>
  <si>
    <t>DEKALB COUNTY</t>
  </si>
  <si>
    <t>BUTLER TOWNSHIP</t>
  </si>
  <si>
    <t>CONCORD TOWNSHIP</t>
  </si>
  <si>
    <t>FAIRFIELD TOWNSHIP</t>
  </si>
  <si>
    <t>FRANKLIN TOWNSHIP</t>
  </si>
  <si>
    <t>KEYSER TOWNSHIP</t>
  </si>
  <si>
    <t>NEWVILLE TOWNSHIP</t>
  </si>
  <si>
    <t>SMITHFIELD TOWNSHIP</t>
  </si>
  <si>
    <t>SPENCER TOWNSHIP</t>
  </si>
  <si>
    <t>STAFFORD TOWNSHIP</t>
  </si>
  <si>
    <t>TROY TOWNSHIP</t>
  </si>
  <si>
    <t>WILMINGTON TOWNSHIP</t>
  </si>
  <si>
    <t>0416</t>
  </si>
  <si>
    <t>AUBURN CIVIL CITY</t>
  </si>
  <si>
    <t>0436</t>
  </si>
  <si>
    <t>GARRETT CIVIL CITY</t>
  </si>
  <si>
    <t>0460</t>
  </si>
  <si>
    <t>BUTLER CIVIL CITY</t>
  </si>
  <si>
    <t>0585</t>
  </si>
  <si>
    <t>ALTONA CIVIL TOWN</t>
  </si>
  <si>
    <t>0586</t>
  </si>
  <si>
    <t>ASHLEY CIVIL TOWN</t>
  </si>
  <si>
    <t>0587</t>
  </si>
  <si>
    <t>CORUNNA CIVIL TOWN</t>
  </si>
  <si>
    <t>0589</t>
  </si>
  <si>
    <t>ST. JOE CIVIL TOWN</t>
  </si>
  <si>
    <t>WATERLOO CIVIL TOWN</t>
  </si>
  <si>
    <t>0879</t>
  </si>
  <si>
    <t>HAMILTON CIVIL TOWN</t>
  </si>
  <si>
    <t>DEKALB COUNTY EASTERN COMM SCHOOL CORPORATION</t>
  </si>
  <si>
    <t>GARRETT-KEYSER-BUTLER COMMUNITY SCHOOL CORPORATION</t>
  </si>
  <si>
    <t>DEKALB COUNTY CENTRAL UNITED SCHOOL CORPORATION</t>
  </si>
  <si>
    <t>0036</t>
  </si>
  <si>
    <t>AUBURN-ECKHART PUBLIC LIBRARY</t>
  </si>
  <si>
    <t>0037</t>
  </si>
  <si>
    <t>BUTLER CARNEGIE PUBLIC LIBRARY</t>
  </si>
  <si>
    <t>0038</t>
  </si>
  <si>
    <t>GARRETT PUBLIC LIBRARY</t>
  </si>
  <si>
    <t>0039</t>
  </si>
  <si>
    <t>WATERLOO PUBLIC LIBRARY</t>
  </si>
  <si>
    <t>0994</t>
  </si>
  <si>
    <t>NORTHEAST INDIANA SOLID WASTE MANAGEMENT</t>
  </si>
  <si>
    <t>1103</t>
  </si>
  <si>
    <t>DeKalb County Airport Authority</t>
  </si>
  <si>
    <t>Delaware</t>
  </si>
  <si>
    <t>DELAWARE COUNTY</t>
  </si>
  <si>
    <t>DELAWARE TOWNSHIP</t>
  </si>
  <si>
    <t>HAMILTON TOWNSHIP</t>
  </si>
  <si>
    <t>NILES TOWNSHIP</t>
  </si>
  <si>
    <t>SALEM TOWNSHIP</t>
  </si>
  <si>
    <t>0107</t>
  </si>
  <si>
    <t>MUNCIE CIVIL CITY</t>
  </si>
  <si>
    <t>0591</t>
  </si>
  <si>
    <t>ALBANY CIVIL TOWN</t>
  </si>
  <si>
    <t>0592</t>
  </si>
  <si>
    <t>EATON CIVIL TOWN</t>
  </si>
  <si>
    <t>0593</t>
  </si>
  <si>
    <t>GASTON CIVIL TOWN</t>
  </si>
  <si>
    <t>0594</t>
  </si>
  <si>
    <t>SELMA CIVIL TOWN</t>
  </si>
  <si>
    <t>0595</t>
  </si>
  <si>
    <t>YORKTOWN CIVIL TOWN</t>
  </si>
  <si>
    <t>0746</t>
  </si>
  <si>
    <t>CHESTERFIELD CIVIL TOWN</t>
  </si>
  <si>
    <t>0963</t>
  </si>
  <si>
    <t>DALEVILLE CIVIL TOWN</t>
  </si>
  <si>
    <t>WES-DEL COMMUNITY SCHOOL CORPORATION</t>
  </si>
  <si>
    <t>LIBERTY-PERRY COMMUNITY SCHOOL CORPORATION</t>
  </si>
  <si>
    <t>0040</t>
  </si>
  <si>
    <t>MUNCIE PUBLIC LIBRARY</t>
  </si>
  <si>
    <t>0041</t>
  </si>
  <si>
    <t>YORKTOWN - MT PLEASANT LIBRARY</t>
  </si>
  <si>
    <t>MUNCIE SANITARY</t>
  </si>
  <si>
    <t>8201</t>
  </si>
  <si>
    <t xml:space="preserve">SPECIAL SANITARY GENERAL                  </t>
  </si>
  <si>
    <t>8290</t>
  </si>
  <si>
    <t xml:space="preserve">SPECIAL SANITARY CUMULATIVE BLDG          </t>
  </si>
  <si>
    <t>MUNCIE PUBLIC TRANSPORTATION</t>
  </si>
  <si>
    <t>0956</t>
  </si>
  <si>
    <t>DELAWARE AIRPORT</t>
  </si>
  <si>
    <t>1034</t>
  </si>
  <si>
    <t>EAST CENTRAL INDIANA SOLID WASTE</t>
  </si>
  <si>
    <t>Dubois</t>
  </si>
  <si>
    <t>DUBOIS COUNTY</t>
  </si>
  <si>
    <t>BAINBRIDGE TOWNSHIP</t>
  </si>
  <si>
    <t>COLUMBIA TOWNSHIP</t>
  </si>
  <si>
    <t>FERDINAND TOWNSHIP</t>
  </si>
  <si>
    <t>HALL TOWNSHIP</t>
  </si>
  <si>
    <t>HARBISON TOWNSHIP</t>
  </si>
  <si>
    <t>0405</t>
  </si>
  <si>
    <t>JASPER CIVIL CITY</t>
  </si>
  <si>
    <t>2043</t>
  </si>
  <si>
    <t xml:space="preserve">LANDFILL                                </t>
  </si>
  <si>
    <t>0434</t>
  </si>
  <si>
    <t>HUNTINGBURG CIVIL CITY</t>
  </si>
  <si>
    <t>0596</t>
  </si>
  <si>
    <t>BIRDSEYE CIVIL TOWN</t>
  </si>
  <si>
    <t>0597</t>
  </si>
  <si>
    <t>FERDINAND CIVIL TOWN</t>
  </si>
  <si>
    <t>0598</t>
  </si>
  <si>
    <t>HOLLAND CIVIL TOWN</t>
  </si>
  <si>
    <t>NORTHEAST DUBOIS COUNTY SCHOOL CORPORATION</t>
  </si>
  <si>
    <t>SOUTHEAST DUBOIS COUNTY SCHOOL CORPORATION</t>
  </si>
  <si>
    <t>SOUTHWEST DUBOIS COUNTY SCHOOL CORPORATION</t>
  </si>
  <si>
    <t>GREATER JASPER CONSOLIDATED SCHOOL CORPORATION</t>
  </si>
  <si>
    <t>HUNTINGBURG PUBLIC LIBRARY</t>
  </si>
  <si>
    <t>0042</t>
  </si>
  <si>
    <t>JASPER PUBLIC LIBRARY</t>
  </si>
  <si>
    <t>0043</t>
  </si>
  <si>
    <t>DUBOIS COUNTY CONTRACTUAL LIBRARY</t>
  </si>
  <si>
    <t>0922</t>
  </si>
  <si>
    <t>DUBOIS COUNTY AIRPORT AUTHORITY</t>
  </si>
  <si>
    <t>1030</t>
  </si>
  <si>
    <t>NORTHEAST DUBOIS COUNTY FIRE PROTECTION</t>
  </si>
  <si>
    <t>1047</t>
  </si>
  <si>
    <t>DUBOIS COUNTY SOLID WASTE MANAGEMENT DISTRICT</t>
  </si>
  <si>
    <t>Elkhart</t>
  </si>
  <si>
    <t>ELKHART COUNTY</t>
  </si>
  <si>
    <t>1146</t>
  </si>
  <si>
    <t xml:space="preserve">COMMUNICATIONS CENTER                   </t>
  </si>
  <si>
    <t>6421</t>
  </si>
  <si>
    <t xml:space="preserve">DISTRICT SOLID WASTE MANAGEMENT         </t>
  </si>
  <si>
    <t>BAUGO TOWNSHIP</t>
  </si>
  <si>
    <t>BENTON TOWNSHIP</t>
  </si>
  <si>
    <t>CLEVELAND TOWNSHIP</t>
  </si>
  <si>
    <t>1106</t>
  </si>
  <si>
    <t>TOWNSHIP EMERGENCY MEDICAL SERVICES</t>
  </si>
  <si>
    <t>ELKHART TOWNSHIP</t>
  </si>
  <si>
    <t>1401</t>
  </si>
  <si>
    <t>EMERGENCY AMBULANCE/MEDICAL SERVICE - CIVIL</t>
  </si>
  <si>
    <t>LOCKE TOWNSHIP</t>
  </si>
  <si>
    <t>MIDDLEBURY TOWNSHIP</t>
  </si>
  <si>
    <t>OLIVE TOWNSHIP</t>
  </si>
  <si>
    <t>OSOLO TOWNSHIP</t>
  </si>
  <si>
    <t>0112</t>
  </si>
  <si>
    <t>ELKHART CIVIL CITY</t>
  </si>
  <si>
    <t xml:space="preserve">PROPERTY MAINTENANCE                    </t>
  </si>
  <si>
    <t>0305</t>
  </si>
  <si>
    <t>GOSHEN CIVIL CITY</t>
  </si>
  <si>
    <t>0444</t>
  </si>
  <si>
    <t>NAPPANEE CIVIL CITY</t>
  </si>
  <si>
    <t>0599</t>
  </si>
  <si>
    <t>BRISTOL CIVIL TOWN</t>
  </si>
  <si>
    <t>0720</t>
  </si>
  <si>
    <t>MAJOR MOVES - TOLLROAD COUNTIES</t>
  </si>
  <si>
    <t>0600</t>
  </si>
  <si>
    <t>MIDDLEBURY CIVIL TOWN</t>
  </si>
  <si>
    <t>0601</t>
  </si>
  <si>
    <t>MILLERSBURG CIVIL TOWN</t>
  </si>
  <si>
    <t>WAKARUSA CIVIL TOWN</t>
  </si>
  <si>
    <t>0725</t>
  </si>
  <si>
    <t>SYRACUSE CIVIL TOWN</t>
  </si>
  <si>
    <t>0044</t>
  </si>
  <si>
    <t>BRISTOL PUBLIC LIBRARY</t>
  </si>
  <si>
    <t>0045</t>
  </si>
  <si>
    <t>ELKHART PUBLIC LIBRARY</t>
  </si>
  <si>
    <t>0046</t>
  </si>
  <si>
    <t>GOSHEN PUBLIC LIBRARY</t>
  </si>
  <si>
    <t>0047</t>
  </si>
  <si>
    <t>NAPPANEE PUBLIC LIBRARY</t>
  </si>
  <si>
    <t>0048</t>
  </si>
  <si>
    <t>WAKARUSA-OLIVE TOWNSHIP-HARRISON TOWNSHIP LIBRARY</t>
  </si>
  <si>
    <t>0259</t>
  </si>
  <si>
    <t>MIDDLEBURY PUBLIC LIBRARY</t>
  </si>
  <si>
    <t>Fayette</t>
  </si>
  <si>
    <t>FAYETTE COUNTY</t>
  </si>
  <si>
    <t>CONNERSVILLE TOWNSHIP</t>
  </si>
  <si>
    <t>FAIRVIEW TOWNSHIP</t>
  </si>
  <si>
    <t>ORANGE TOWNSHIP</t>
  </si>
  <si>
    <t>WATERLOO TOWNSHIP</t>
  </si>
  <si>
    <t>CONNERSVILLE CIVIL CITY</t>
  </si>
  <si>
    <t>0860</t>
  </si>
  <si>
    <t>GLENWOOD CIVIL TOWN</t>
  </si>
  <si>
    <t>0049</t>
  </si>
  <si>
    <t>FAYETTE COUNTY PUBLIC LIBRARY</t>
  </si>
  <si>
    <t>Floyd</t>
  </si>
  <si>
    <t>FLOYD COUNTY</t>
  </si>
  <si>
    <t>GEORGETOWN TOWNSHIP</t>
  </si>
  <si>
    <t>GREENVILLE TOWNSHIP</t>
  </si>
  <si>
    <t>NEW ALBANY TOWNSHIP</t>
  </si>
  <si>
    <t>0116</t>
  </si>
  <si>
    <t>NEW ALBANY CIVIL CITY</t>
  </si>
  <si>
    <t>0203</t>
  </si>
  <si>
    <t xml:space="preserve">SELF INSURANCE                          </t>
  </si>
  <si>
    <t>0603</t>
  </si>
  <si>
    <t>GEORGETOWN CIVIL TOWN</t>
  </si>
  <si>
    <t>0604</t>
  </si>
  <si>
    <t>GREENVILLE CIVIL TOWN</t>
  </si>
  <si>
    <t>NEW ALBANY-FLOYD COUNTY CONSOLIDATED SCHOOLS</t>
  </si>
  <si>
    <t>0050</t>
  </si>
  <si>
    <t>NEW ALBANY-FLOYD COUNTY PUBLIC LIBRARY</t>
  </si>
  <si>
    <t>0807</t>
  </si>
  <si>
    <t>NEW ALBANY FLOOD CONTROL</t>
  </si>
  <si>
    <t>1016</t>
  </si>
  <si>
    <t>FLOYD COUNTY SOLID WASTE</t>
  </si>
  <si>
    <t>GEORGETOWN TWP FIRE DISTRCT</t>
  </si>
  <si>
    <t>NEW ALBANY TWP FIRE DISTRICT</t>
  </si>
  <si>
    <t>1195</t>
  </si>
  <si>
    <t>Highlander Fire Protection District</t>
  </si>
  <si>
    <t>Fountain</t>
  </si>
  <si>
    <t>FOUNTAIN COUNTY</t>
  </si>
  <si>
    <t>0191</t>
  </si>
  <si>
    <t xml:space="preserve">CUMULATIVE VOTING MACHINE               </t>
  </si>
  <si>
    <t>CAIN TOWNSHIP</t>
  </si>
  <si>
    <t>DAVIS TOWNSHIP</t>
  </si>
  <si>
    <t>FULTON TOWNSHIP</t>
  </si>
  <si>
    <t>MILLCREEK TOWNSHIP</t>
  </si>
  <si>
    <t>SHAWNEE TOWNSHIP</t>
  </si>
  <si>
    <t>0443</t>
  </si>
  <si>
    <t>ATTICA CIVIL CITY</t>
  </si>
  <si>
    <t>8704</t>
  </si>
  <si>
    <t>SPECL FIRE TERRITORY GENERAL (POST 2022)</t>
  </si>
  <si>
    <t>8792</t>
  </si>
  <si>
    <t>SPECL FIRE TERRITORY EQUIPMENT REPLACE (POST 2022)</t>
  </si>
  <si>
    <t>0456</t>
  </si>
  <si>
    <t>COVINGTON CIVIL CITY</t>
  </si>
  <si>
    <t>0605</t>
  </si>
  <si>
    <t>HILLSBORO CIVIL TOWN</t>
  </si>
  <si>
    <t>0606</t>
  </si>
  <si>
    <t>KINGMAN CIVIL TOWN</t>
  </si>
  <si>
    <t>0607</t>
  </si>
  <si>
    <t>MELLOTT CIVIL TOWN</t>
  </si>
  <si>
    <t>NEWTOWN CIVIL TOWN</t>
  </si>
  <si>
    <t>0609</t>
  </si>
  <si>
    <t>VEEDERSBURG CIVIL TOWN</t>
  </si>
  <si>
    <t>1313</t>
  </si>
  <si>
    <t xml:space="preserve">SWIMMING POOL                           </t>
  </si>
  <si>
    <t>0610</t>
  </si>
  <si>
    <t>WALLACE CIVIL TOWN</t>
  </si>
  <si>
    <t>0052</t>
  </si>
  <si>
    <t>COVINGTON-VEEDERSBURG PUBLIC LIBRARY</t>
  </si>
  <si>
    <t>0271</t>
  </si>
  <si>
    <t>KINGMAN-MILLCREEK PUBLIC LIBRARY</t>
  </si>
  <si>
    <t>0300</t>
  </si>
  <si>
    <t>ATTICA PUBLIC LIBRARY</t>
  </si>
  <si>
    <t>1050</t>
  </si>
  <si>
    <t>FOUNTAIN COUNTY SOLID WASTE MANAGEMENT DISTRICT</t>
  </si>
  <si>
    <t>Allen Brown Fire Protection Territory</t>
  </si>
  <si>
    <t>Franklin</t>
  </si>
  <si>
    <t>FRANKLIN COUNTY</t>
  </si>
  <si>
    <t>BATH TOWNSHIP</t>
  </si>
  <si>
    <t>BLOOMING GROVE TOWNSHIP</t>
  </si>
  <si>
    <t>BROOKVILLE TOWNSHIP</t>
  </si>
  <si>
    <t>HIGHLAND TOWNSHIP</t>
  </si>
  <si>
    <t>LAUREL TOWNSHIP</t>
  </si>
  <si>
    <t>METAMORA TOWNSHIP</t>
  </si>
  <si>
    <t>RAY TOWNSHIP</t>
  </si>
  <si>
    <t>SALT CREEK TOWNSHIP</t>
  </si>
  <si>
    <t>WHITEWATER TOWNSHIP</t>
  </si>
  <si>
    <t>0447</t>
  </si>
  <si>
    <t>BATESVILLE CIVIL CITY</t>
  </si>
  <si>
    <t>0611</t>
  </si>
  <si>
    <t>CEDAR GROVE CIVIL TOWN</t>
  </si>
  <si>
    <t>0612</t>
  </si>
  <si>
    <t>LAUREL CIVIL TOWN</t>
  </si>
  <si>
    <t>0613</t>
  </si>
  <si>
    <t>MT. CARMEL CIVIL TOWN</t>
  </si>
  <si>
    <t>0614</t>
  </si>
  <si>
    <t>OLDENBURG CIVIL TOWN</t>
  </si>
  <si>
    <t>0952</t>
  </si>
  <si>
    <t>BROOKVILLE CIVIL TOWN</t>
  </si>
  <si>
    <t>FRANKLIN COUNTY COMMUNITY SCHOOL CORPORATION</t>
  </si>
  <si>
    <t>0054</t>
  </si>
  <si>
    <t>FRANKLIN COUNTY PUBLIC LIBRARY DISTRICT</t>
  </si>
  <si>
    <t>0199</t>
  </si>
  <si>
    <t>BATESVILLE PUBLIC LIBRARY</t>
  </si>
  <si>
    <t>1006</t>
  </si>
  <si>
    <t>SOUTHEASTERN INDIANA SOLID WASTE MANAGEM</t>
  </si>
  <si>
    <t>Fulton</t>
  </si>
  <si>
    <t>FULTON COUNTY</t>
  </si>
  <si>
    <t>AUBBEENAUBBEE TOWNSHIP</t>
  </si>
  <si>
    <t>HENRY TOWNSHIP</t>
  </si>
  <si>
    <t>NEWCASTLE TOWNSHIP</t>
  </si>
  <si>
    <t xml:space="preserve">COMMUNITY BUILDING/SERVICES             </t>
  </si>
  <si>
    <t>ROCHESTER TOWNSHIP</t>
  </si>
  <si>
    <t>0440</t>
  </si>
  <si>
    <t>ROCHESTER CIVIL CITY</t>
  </si>
  <si>
    <t>AKRON CIVIL TOWN</t>
  </si>
  <si>
    <t>FULTON CIVIL TOWN</t>
  </si>
  <si>
    <t>0617</t>
  </si>
  <si>
    <t>KEWANNA CIVIL TOWN</t>
  </si>
  <si>
    <t>EASTERN PULASKI COMMUNITY SCHOOL CORPORA</t>
  </si>
  <si>
    <t>0055</t>
  </si>
  <si>
    <t>AKRON CARNEGIE PUBLIC LIBRARY</t>
  </si>
  <si>
    <t>0056</t>
  </si>
  <si>
    <t>KEWANNA PUBLIC LIBRARY</t>
  </si>
  <si>
    <t>0057</t>
  </si>
  <si>
    <t>FULTON COUNTY PUBLIC LIBRARY</t>
  </si>
  <si>
    <t>1051</t>
  </si>
  <si>
    <t>FULTON COUNTY SOLID WASTE MANAGEMENT DISTRICT</t>
  </si>
  <si>
    <t>1179</t>
  </si>
  <si>
    <t>FULTON COUNTY AIRPORT AUTHORITY</t>
  </si>
  <si>
    <t>Gibson</t>
  </si>
  <si>
    <t>GIBSON COUNTY</t>
  </si>
  <si>
    <t>BARTON TOWNSHIP</t>
  </si>
  <si>
    <t>MONTGOMERY TOWNSHIP</t>
  </si>
  <si>
    <t>WHITE RIVER TOWNSHIP</t>
  </si>
  <si>
    <t>0415</t>
  </si>
  <si>
    <t>PRINCETON CIVIL CITY</t>
  </si>
  <si>
    <t>2243</t>
  </si>
  <si>
    <t xml:space="preserve">PLAN COMMISSION                         </t>
  </si>
  <si>
    <t>0451</t>
  </si>
  <si>
    <t>OAKLAND CITY CIVIL CITY</t>
  </si>
  <si>
    <t>0618</t>
  </si>
  <si>
    <t>FORT BRANCH CIVIL TOWN</t>
  </si>
  <si>
    <t>0619</t>
  </si>
  <si>
    <t>FRANCISCO CIVIL TOWN</t>
  </si>
  <si>
    <t>0620</t>
  </si>
  <si>
    <t>HAUBSTADT CIVIL TOWN</t>
  </si>
  <si>
    <t>0621</t>
  </si>
  <si>
    <t>HAZLETON CIVIL TOWN</t>
  </si>
  <si>
    <t>0622</t>
  </si>
  <si>
    <t>MACKEY CIVIL TOWN</t>
  </si>
  <si>
    <t>0623</t>
  </si>
  <si>
    <t>OWENSVILLE CIVIL TOWN</t>
  </si>
  <si>
    <t>0624</t>
  </si>
  <si>
    <t>PATOKA CIVIL TOWN</t>
  </si>
  <si>
    <t>0625</t>
  </si>
  <si>
    <t>SOMERVILLE CIVIL TOWN</t>
  </si>
  <si>
    <t>0059</t>
  </si>
  <si>
    <t>OAKLAND CITY-COLUMBIA TOWNSHIP PUBLIC LIBRARY</t>
  </si>
  <si>
    <t>0060</t>
  </si>
  <si>
    <t>OWENSVILLE CARNEGIE LIBRARY</t>
  </si>
  <si>
    <t>0273</t>
  </si>
  <si>
    <t>FORT BRANCH-JOHNSON TOWNSHIP LIBRARY</t>
  </si>
  <si>
    <t>0274</t>
  </si>
  <si>
    <t>PRINCETON-PATOKA TOWNSHIP PUBLIC LIBRARY</t>
  </si>
  <si>
    <t>0932</t>
  </si>
  <si>
    <t>OWENSVILLE-MONTGOMERY TOWNSHIP FIRE</t>
  </si>
  <si>
    <t>1018</t>
  </si>
  <si>
    <t>GIBSON CO SOLID WASTE MANAGEMENT</t>
  </si>
  <si>
    <t>Grant</t>
  </si>
  <si>
    <t>GRANT COUNTY</t>
  </si>
  <si>
    <t>FAIRMOUNT TOWNSHIP</t>
  </si>
  <si>
    <t>GREEN TOWNSHIP</t>
  </si>
  <si>
    <t>MILL TOWNSHIP</t>
  </si>
  <si>
    <t>SIMS TOWNSHIP</t>
  </si>
  <si>
    <t>0114</t>
  </si>
  <si>
    <t>MARION CIVIL CITY</t>
  </si>
  <si>
    <t>0422</t>
  </si>
  <si>
    <t>GAS CITY CIVIL CITY</t>
  </si>
  <si>
    <t>0626</t>
  </si>
  <si>
    <t>FAIRMOUNT CIVIL TOWN</t>
  </si>
  <si>
    <t>0627</t>
  </si>
  <si>
    <t>FOWLERTON CIVIL TOWN</t>
  </si>
  <si>
    <t>0628</t>
  </si>
  <si>
    <t>CITY OF JONESBORO</t>
  </si>
  <si>
    <t>0629</t>
  </si>
  <si>
    <t>MATTHEWS CIVIL TOWN</t>
  </si>
  <si>
    <t>SWAYZEE CIVIL TOWN</t>
  </si>
  <si>
    <t>0631</t>
  </si>
  <si>
    <t>SWEETSER CIVIL TOWN</t>
  </si>
  <si>
    <t>0632</t>
  </si>
  <si>
    <t>UPLAND CIVIL TOWN</t>
  </si>
  <si>
    <t>0633</t>
  </si>
  <si>
    <t>VAN BUREN CIVIL TOWN</t>
  </si>
  <si>
    <t>0784</t>
  </si>
  <si>
    <t>CONVERSE CIVIL TOWN</t>
  </si>
  <si>
    <t>MISSISSINEWA COMMUNITY SCHOOL CORPORATION</t>
  </si>
  <si>
    <t>0063</t>
  </si>
  <si>
    <t>FAIRMOUNT PUBLIC LIBRARY</t>
  </si>
  <si>
    <t>0064</t>
  </si>
  <si>
    <t>GAS CITY-MILL TOWNSHIP PUBLIC LIBRARY</t>
  </si>
  <si>
    <t>0065</t>
  </si>
  <si>
    <t>JONESBORO PUBLIC LIBRARY</t>
  </si>
  <si>
    <t>0066</t>
  </si>
  <si>
    <t>MARION PUBLIC LIBRARY</t>
  </si>
  <si>
    <t>0067</t>
  </si>
  <si>
    <t>MATTHEWS PUBLIC LIBRARY</t>
  </si>
  <si>
    <t>0068</t>
  </si>
  <si>
    <t>SWAYZEE PUBLIC LIBRARY</t>
  </si>
  <si>
    <t>0069</t>
  </si>
  <si>
    <t>BARTON-REES-POGUE MEMORIAL LIBRARY</t>
  </si>
  <si>
    <t>0070</t>
  </si>
  <si>
    <t>VAN BUREN PUBLIC LIBRARY</t>
  </si>
  <si>
    <t>0152</t>
  </si>
  <si>
    <t>CONVERSE PUBLIC LIBRARY</t>
  </si>
  <si>
    <t>Greene</t>
  </si>
  <si>
    <t>GREENE COUNTY</t>
  </si>
  <si>
    <t>BEECH CREEK TOWNSHIP</t>
  </si>
  <si>
    <t>FAIRPLAY TOWNSHIP</t>
  </si>
  <si>
    <t>SMITH TOWNSHIP</t>
  </si>
  <si>
    <t>STOCKTON TOWNSHIP</t>
  </si>
  <si>
    <t>TAYLOR TOWNSHIP</t>
  </si>
  <si>
    <t>WRIGHT TOWNSHIP</t>
  </si>
  <si>
    <t>0426</t>
  </si>
  <si>
    <t>LINTON CIVIL CITY</t>
  </si>
  <si>
    <t>0461</t>
  </si>
  <si>
    <t>JASONVILLE CIVIL CITY</t>
  </si>
  <si>
    <t>0634</t>
  </si>
  <si>
    <t>BLOOMFIELD CIVIL TOWN</t>
  </si>
  <si>
    <t>0635</t>
  </si>
  <si>
    <t>LYONS CIVIL TOWN</t>
  </si>
  <si>
    <t>0636</t>
  </si>
  <si>
    <t>NEWBERRY CIVIL TOWN</t>
  </si>
  <si>
    <t>0637</t>
  </si>
  <si>
    <t>SWITZ CITY CIVIL TOWN</t>
  </si>
  <si>
    <t>0638</t>
  </si>
  <si>
    <t>WORTHINGTON CIVIL TOWN</t>
  </si>
  <si>
    <t>Eastern Greene Schools</t>
  </si>
  <si>
    <t>WHITE RIVER VALLEY CONSOLIDATED SCHOOL CORPORATION</t>
  </si>
  <si>
    <t>0072</t>
  </si>
  <si>
    <t>JASONVILLE PUBLIC LIBRARY</t>
  </si>
  <si>
    <t>0073</t>
  </si>
  <si>
    <t>LINTON PUBLIC LIBRARY</t>
  </si>
  <si>
    <t>0074</t>
  </si>
  <si>
    <t>WORTHINGTON PUBLIC LIBRARY</t>
  </si>
  <si>
    <t>0291</t>
  </si>
  <si>
    <t>BLOOMFIELD-EASTERN GREENE COUNTY PUBLIC LIBRARY</t>
  </si>
  <si>
    <t>GREENE COUNTY SOLID WASTE</t>
  </si>
  <si>
    <t>Hamilton</t>
  </si>
  <si>
    <t>HAMILTON COUNTY</t>
  </si>
  <si>
    <t>FALL CREEK TOWNSHIP</t>
  </si>
  <si>
    <t>NOBLESVILLE TOWNSHIP</t>
  </si>
  <si>
    <t>0323</t>
  </si>
  <si>
    <t>CARMEL CIVIL CITY</t>
  </si>
  <si>
    <t>2482</t>
  </si>
  <si>
    <t xml:space="preserve">REDEVELOPMENT BOND                      </t>
  </si>
  <si>
    <t>0413</t>
  </si>
  <si>
    <t>NOBLESVILLE CIVIL CITY</t>
  </si>
  <si>
    <t>0639</t>
  </si>
  <si>
    <t>ARCADIA CIVIL TOWN</t>
  </si>
  <si>
    <t>0640</t>
  </si>
  <si>
    <t>ATLANTA CIVIL TOWN</t>
  </si>
  <si>
    <t>0641</t>
  </si>
  <si>
    <t>CICERO CIVIL TOWN</t>
  </si>
  <si>
    <t>0642</t>
  </si>
  <si>
    <t>FISHERS CIVIL CITY</t>
  </si>
  <si>
    <t>0643</t>
  </si>
  <si>
    <t>SHERIDAN CIVIL TOWN</t>
  </si>
  <si>
    <t>0644</t>
  </si>
  <si>
    <t>WESTFIELD CIVIL CITY</t>
  </si>
  <si>
    <t>0075</t>
  </si>
  <si>
    <t>HAMILTON NORTH PUBLIC LIBRARY</t>
  </si>
  <si>
    <t>0076</t>
  </si>
  <si>
    <t>CARMEL-CLAY PUBLIC LIBRARY</t>
  </si>
  <si>
    <t>0077</t>
  </si>
  <si>
    <t>HAMILTON EAST PUBLIC LIBRARY</t>
  </si>
  <si>
    <t>0078</t>
  </si>
  <si>
    <t>SHERIDAN PUBLIC LIBRARY</t>
  </si>
  <si>
    <t>0079</t>
  </si>
  <si>
    <t>WESTFIELD PUBLIC LIBRARY</t>
  </si>
  <si>
    <t>0336</t>
  </si>
  <si>
    <t>Hamilton County Airport Authority</t>
  </si>
  <si>
    <t>1053</t>
  </si>
  <si>
    <t>HAMILTON COUNTY SOLID WASTE MANAGEMENT DISTRICT</t>
  </si>
  <si>
    <t>Hancock</t>
  </si>
  <si>
    <t>HANCOCK COUNTY</t>
  </si>
  <si>
    <t>BLUE RIVER TOWNSHIP</t>
  </si>
  <si>
    <t>BRANDYWINE TOWNSHIP</t>
  </si>
  <si>
    <t>BROWN TOWNSHIP</t>
  </si>
  <si>
    <t>BUCK CREEK TOWNSHIP</t>
  </si>
  <si>
    <t>VERNON TOWNSHIP</t>
  </si>
  <si>
    <t>0400</t>
  </si>
  <si>
    <t>GREENFIELD CIVIL CITY</t>
  </si>
  <si>
    <t>0645</t>
  </si>
  <si>
    <t>FORTVILLE CIVIL TOWN</t>
  </si>
  <si>
    <t>0646</t>
  </si>
  <si>
    <t>NEW PALESTINE CIVIL TOWN</t>
  </si>
  <si>
    <t>0647</t>
  </si>
  <si>
    <t>SHIRLEY CIVIL TOWN</t>
  </si>
  <si>
    <t>0648</t>
  </si>
  <si>
    <t>SPRING LAKE CIVIL TOWN</t>
  </si>
  <si>
    <t>0649</t>
  </si>
  <si>
    <t>WILKINSON CIVIL TOWN</t>
  </si>
  <si>
    <t>0762</t>
  </si>
  <si>
    <t>CUMBERLAND CIVIL TOWN</t>
  </si>
  <si>
    <t>MCCORDSVILLE CIVIL TOWN</t>
  </si>
  <si>
    <t>SOUTHERN HANCOCK COUNTY COMMUNITY SCHOOL</t>
  </si>
  <si>
    <t>GREENFIELD CENTRAL COMMUNITY SCHOOL CORPORATION</t>
  </si>
  <si>
    <t>0080</t>
  </si>
  <si>
    <t>VERNON TOWNSHIP PUBLIC LIBRARY</t>
  </si>
  <si>
    <t>0081</t>
  </si>
  <si>
    <t>HANCOCK COUNTY PUBLIC LIBRARY</t>
  </si>
  <si>
    <t>1178</t>
  </si>
  <si>
    <t>HANCOCK CO SOLID WASTE DISTRICT</t>
  </si>
  <si>
    <t>Harrison</t>
  </si>
  <si>
    <t>HARRISON COUNTY</t>
  </si>
  <si>
    <t>HETH TOWNSHIP</t>
  </si>
  <si>
    <t>MORGAN TOWNSHIP</t>
  </si>
  <si>
    <t>WEBSTER TOWNSHIP</t>
  </si>
  <si>
    <t>0650</t>
  </si>
  <si>
    <t>CORYDON CIVIL TOWN</t>
  </si>
  <si>
    <t>0651</t>
  </si>
  <si>
    <t>CRANDALL CIVIL TOWN</t>
  </si>
  <si>
    <t>0652</t>
  </si>
  <si>
    <t>ELIZABETH CIVIL TOWN</t>
  </si>
  <si>
    <t>0653</t>
  </si>
  <si>
    <t>LACONIA CIVIL TOWN</t>
  </si>
  <si>
    <t>0654</t>
  </si>
  <si>
    <t>LANESVILLE CIVIL TOWN</t>
  </si>
  <si>
    <t>0655</t>
  </si>
  <si>
    <t>MAUCKPORT CIVIL TOWN</t>
  </si>
  <si>
    <t>0656</t>
  </si>
  <si>
    <t>NEW AMSTERDAM CIVIL TOWN</t>
  </si>
  <si>
    <t>0657</t>
  </si>
  <si>
    <t>NEW MIDDLETOWN CIVIL TOWN</t>
  </si>
  <si>
    <t>0658</t>
  </si>
  <si>
    <t>PALMYRA CIVIL TOWN</t>
  </si>
  <si>
    <t>6402</t>
  </si>
  <si>
    <t xml:space="preserve">TRASH / SANITATION - OPERATING          </t>
  </si>
  <si>
    <t>CRAWFORD COUNTY COMMUNITY SCHOOL CORPORA</t>
  </si>
  <si>
    <t>NORTH HARRISON COMMUNITY SCHOOL CORPORATION</t>
  </si>
  <si>
    <t>0082</t>
  </si>
  <si>
    <t>HARRISON COUNTY PUBLIC LIBRARY</t>
  </si>
  <si>
    <t>Harrison Township Fire Protection District</t>
  </si>
  <si>
    <t>Posey-Taylor Fire Protection District</t>
  </si>
  <si>
    <t>0973</t>
  </si>
  <si>
    <t>PALMYRA FIRE</t>
  </si>
  <si>
    <t>0980</t>
  </si>
  <si>
    <t>HETH-WASHINGTON TWP. FIRE PROTECTION DISTRICT</t>
  </si>
  <si>
    <t>0983</t>
  </si>
  <si>
    <t>BOONE TOWNSHIP FIRE DISTRICT</t>
  </si>
  <si>
    <t>1031</t>
  </si>
  <si>
    <t>HARRISON COUNTY SOLID WASTE</t>
  </si>
  <si>
    <t>1087</t>
  </si>
  <si>
    <t>WEBSTER TWP FIRE PROTECTION</t>
  </si>
  <si>
    <t>Hendricks</t>
  </si>
  <si>
    <t>HENDRICKS COUNTY</t>
  </si>
  <si>
    <t>0281</t>
  </si>
  <si>
    <t xml:space="preserve">LOAN &amp; INTEREST PAYMENT                 </t>
  </si>
  <si>
    <t>0905</t>
  </si>
  <si>
    <t xml:space="preserve">DRAIN IMPROVEMENT                       </t>
  </si>
  <si>
    <t>GUILFORD TOWNSHIP</t>
  </si>
  <si>
    <t>LINCOLN TOWNSHIP</t>
  </si>
  <si>
    <t>MIDDLE TOWNSHIP</t>
  </si>
  <si>
    <t>0502</t>
  </si>
  <si>
    <t>BROWNSBURG CIVIL TOWN</t>
  </si>
  <si>
    <t>0503</t>
  </si>
  <si>
    <t>PLAINFIELD CIVIL TOWN</t>
  </si>
  <si>
    <t>0659</t>
  </si>
  <si>
    <t>AMO CIVIL TOWN</t>
  </si>
  <si>
    <t>0660</t>
  </si>
  <si>
    <t>CLAYTON CIVIL TOWN</t>
  </si>
  <si>
    <t>0907</t>
  </si>
  <si>
    <t xml:space="preserve">STORM SEWER                             </t>
  </si>
  <si>
    <t>0661</t>
  </si>
  <si>
    <t>COATESVILLE CIVIL TOWN</t>
  </si>
  <si>
    <t>0662</t>
  </si>
  <si>
    <t>DANVILLE CIVIL TOWN</t>
  </si>
  <si>
    <t>0663</t>
  </si>
  <si>
    <t>LIZTON CIVIL TOWN</t>
  </si>
  <si>
    <t>0664</t>
  </si>
  <si>
    <t>NORTH SALEM CIVIL TOWN</t>
  </si>
  <si>
    <t>PITTSBORO CIVIL TOWN</t>
  </si>
  <si>
    <t>0666</t>
  </si>
  <si>
    <t>STILESVILLE CIVIL TOWN</t>
  </si>
  <si>
    <t>AVON CIVIL TOWN</t>
  </si>
  <si>
    <t>0083</t>
  </si>
  <si>
    <t>AVON-WASHINGTON TOWNSHIP PUBLIC LIBRARY</t>
  </si>
  <si>
    <t>0084</t>
  </si>
  <si>
    <t>BROWNSBURG PUBLIC LIBRARY</t>
  </si>
  <si>
    <t>0085</t>
  </si>
  <si>
    <t>CLAYTON PUBLIC LIBRARY</t>
  </si>
  <si>
    <t>0086</t>
  </si>
  <si>
    <t>COATESVILLE-CLAY TOWNSHIP PUBLIC LIBRARY</t>
  </si>
  <si>
    <t>0087</t>
  </si>
  <si>
    <t>DANVILLE PUBLIC LIBRARY</t>
  </si>
  <si>
    <t>0088</t>
  </si>
  <si>
    <t>PLAINFIELD - GUILFORD TWP PUBLIC LIBRARY</t>
  </si>
  <si>
    <t>1093</t>
  </si>
  <si>
    <t>HENDRICKS COUNTY RECYCLYING DISTRICT</t>
  </si>
  <si>
    <t>Henry</t>
  </si>
  <si>
    <t>HENRY COUNTY</t>
  </si>
  <si>
    <t>DUDLEY TOWNSHIP</t>
  </si>
  <si>
    <t>GREENSBORO TOWNSHIP</t>
  </si>
  <si>
    <t>PRAIRIE TOWNSHIP</t>
  </si>
  <si>
    <t>SPICELAND TOWNSHIP</t>
  </si>
  <si>
    <t>STONEY CREEK TOWNSHIP</t>
  </si>
  <si>
    <t>NEW CASTLE CIVIL CITY</t>
  </si>
  <si>
    <t>0667</t>
  </si>
  <si>
    <t>BLOUNTSVILLE CIVIL TOWN</t>
  </si>
  <si>
    <t>0668</t>
  </si>
  <si>
    <t>CADIZ CIVIL TOWN</t>
  </si>
  <si>
    <t>0669</t>
  </si>
  <si>
    <t>DUNREITH CIVIL TOWN</t>
  </si>
  <si>
    <t>GREENSBORO CIVIL TOWN</t>
  </si>
  <si>
    <t>0671</t>
  </si>
  <si>
    <t>KENNARD CIVIL TOWN</t>
  </si>
  <si>
    <t>0672</t>
  </si>
  <si>
    <t>KNIGHTSTOWN CIVIL TOWN</t>
  </si>
  <si>
    <t>0673</t>
  </si>
  <si>
    <t>LEWISVILLE CIVIL TOWN</t>
  </si>
  <si>
    <t>0674</t>
  </si>
  <si>
    <t>MIDDLETOWN CIVIL TOWN</t>
  </si>
  <si>
    <t>1001</t>
  </si>
  <si>
    <t xml:space="preserve">CIVIC CENTER                            </t>
  </si>
  <si>
    <t>0675</t>
  </si>
  <si>
    <t>MOORELAND CIVIL TOWN</t>
  </si>
  <si>
    <t>0676</t>
  </si>
  <si>
    <t>MOUNT SUMMIT CIVIL TOWN</t>
  </si>
  <si>
    <t>0677</t>
  </si>
  <si>
    <t>SPICELAND CIVIL TOWN</t>
  </si>
  <si>
    <t>0678</t>
  </si>
  <si>
    <t>SPRINGPORT CIVIL TOWN</t>
  </si>
  <si>
    <t>0679</t>
  </si>
  <si>
    <t>STRAUGHN CIVIL TOWN</t>
  </si>
  <si>
    <t>0680</t>
  </si>
  <si>
    <t>SULPHUR SPRINGS CIVIL TOWN</t>
  </si>
  <si>
    <t>CHARLES A BEARD MEMORIAL SCHOOL CORPORATION</t>
  </si>
  <si>
    <t>0089</t>
  </si>
  <si>
    <t>KNIGHTSTOWN PUBLIC LIBRARY</t>
  </si>
  <si>
    <t>0090</t>
  </si>
  <si>
    <t>MIDDLETOWN-FALL CREEK TWP PUBLIC LIBRARY</t>
  </si>
  <si>
    <t>0091</t>
  </si>
  <si>
    <t>SPICELAND PUBLIC LIBRARY</t>
  </si>
  <si>
    <t>0293</t>
  </si>
  <si>
    <t>NEW CASTLE-HENRY COUNTY PUBLIC LIBRARY</t>
  </si>
  <si>
    <t>1071</t>
  </si>
  <si>
    <t>Henry County Solid Waste Management District</t>
  </si>
  <si>
    <t>Howard</t>
  </si>
  <si>
    <t>HOWARD COUNTY</t>
  </si>
  <si>
    <t>COUNTY JAIL REVENUE FUND (WAYNE CO ONLY)</t>
  </si>
  <si>
    <t>ERVIN TOWNSHIP</t>
  </si>
  <si>
    <t>HONEY CREEK TOWNSHIP</t>
  </si>
  <si>
    <t>HOWARD TOWNSHIP</t>
  </si>
  <si>
    <t>0110</t>
  </si>
  <si>
    <t>KOKOMO CIVIL CITY</t>
  </si>
  <si>
    <t>0681</t>
  </si>
  <si>
    <t>GREENTOWN CIVIL TOWN</t>
  </si>
  <si>
    <t>0682</t>
  </si>
  <si>
    <t>RUSSIAVILLE CIVIL TOWN</t>
  </si>
  <si>
    <t>EASTERN HOWARD COMMUNITY SCHOOL CORPORATION</t>
  </si>
  <si>
    <t>Kokomo School Corporation</t>
  </si>
  <si>
    <t>0094</t>
  </si>
  <si>
    <t>GREENTOWN PUBLIC LIBRARY</t>
  </si>
  <si>
    <t>KOKOMO-HOWARD COUNTY PUBLIC LIBRARY</t>
  </si>
  <si>
    <t>1027</t>
  </si>
  <si>
    <t>HOWARD COUNTY SOLID WASTE MANAGEMENT</t>
  </si>
  <si>
    <t>Huntington</t>
  </si>
  <si>
    <t>HUNTINGTON COUNTY</t>
  </si>
  <si>
    <t>CLEAR CREEK TOWNSHIP</t>
  </si>
  <si>
    <t>DALLAS TOWNSHIP</t>
  </si>
  <si>
    <t>HUNTINGTON TOWNSHIP</t>
  </si>
  <si>
    <t>LANCASTER TOWNSHIP</t>
  </si>
  <si>
    <t>POLK TOWNSHIP</t>
  </si>
  <si>
    <t>SALAMONIE TOWNSHIP</t>
  </si>
  <si>
    <t>0307</t>
  </si>
  <si>
    <t>HUNTINGTON CIVIL CITY</t>
  </si>
  <si>
    <t>0986</t>
  </si>
  <si>
    <t xml:space="preserve">STORM SEWER BOND                        </t>
  </si>
  <si>
    <t>0683</t>
  </si>
  <si>
    <t>ANDREWS CIVIL TOWN</t>
  </si>
  <si>
    <t>0684</t>
  </si>
  <si>
    <t>MARKLE CIVIL TOWN</t>
  </si>
  <si>
    <t>0685</t>
  </si>
  <si>
    <t>MOUNT ETNA CIVIL TOWN</t>
  </si>
  <si>
    <t>0686</t>
  </si>
  <si>
    <t>ROANOKE CIVIL TOWN</t>
  </si>
  <si>
    <t>0687</t>
  </si>
  <si>
    <t>WARREN CIVIL TOWN</t>
  </si>
  <si>
    <t>HUNTINGTON COUNTY COMMUNITY SCHOOL CORPORATION</t>
  </si>
  <si>
    <t>0096</t>
  </si>
  <si>
    <t>ANDREWS PUBLIC LIBRARY</t>
  </si>
  <si>
    <t>0098</t>
  </si>
  <si>
    <t>ROANOKE PUBLIC LIBRARY</t>
  </si>
  <si>
    <t>0099</t>
  </si>
  <si>
    <t>WARREN PUBLIC LIBRARY</t>
  </si>
  <si>
    <t>0302</t>
  </si>
  <si>
    <t>HUNTINGTON LIBRARY</t>
  </si>
  <si>
    <t>1055</t>
  </si>
  <si>
    <t>HUNTINGTON COUNTY SOLID WASTE MANAGEMENT</t>
  </si>
  <si>
    <t>Jackson</t>
  </si>
  <si>
    <t>JACKSON COUNTY</t>
  </si>
  <si>
    <t>2380</t>
  </si>
  <si>
    <t xml:space="preserve">CAPITAL IMPROVEMENT BOND                </t>
  </si>
  <si>
    <t>BROWNSTOWN TOWNSHIP</t>
  </si>
  <si>
    <t>DRIFTWOOD TOWNSHIP</t>
  </si>
  <si>
    <t>GRASSY FORK TOWNSHIP</t>
  </si>
  <si>
    <t>PERSHING TOWNSHIP</t>
  </si>
  <si>
    <t>REDDING TOWNSHIP</t>
  </si>
  <si>
    <t>0314</t>
  </si>
  <si>
    <t>SEYMOUR CIVIL CITY</t>
  </si>
  <si>
    <t>0688</t>
  </si>
  <si>
    <t>BROWNSTOWN CIVIL TOWN</t>
  </si>
  <si>
    <t>0689</t>
  </si>
  <si>
    <t>CROTHERSVILLE CIVIL TOWN</t>
  </si>
  <si>
    <t>0690</t>
  </si>
  <si>
    <t>MEDORA CIVIL TOWN</t>
  </si>
  <si>
    <t>BROWNSTOWN CENTRAL COMMUNITY SCHOOL CORPORATION</t>
  </si>
  <si>
    <t>CROTHERSVILLE COMMUNITY SCHOOL CORPORATION</t>
  </si>
  <si>
    <t>BROWNSTOWN PUBLIC LIBRARY</t>
  </si>
  <si>
    <t>0289</t>
  </si>
  <si>
    <t>JACKSON COUNTY PUBLIC LIBRARY</t>
  </si>
  <si>
    <t>0339</t>
  </si>
  <si>
    <t>Vernon Township Fire Protection District</t>
  </si>
  <si>
    <t>SEYMOUR AIRPORT AUTHORITY</t>
  </si>
  <si>
    <t>1014</t>
  </si>
  <si>
    <t>JACKSON COUNTY SOLID WASTE</t>
  </si>
  <si>
    <t>1081</t>
  </si>
  <si>
    <t>PERSHING FIRE DISTRICT</t>
  </si>
  <si>
    <t>1083</t>
  </si>
  <si>
    <t>DRIFTWOOD TOWNSHIP FIRE PROTECTION DISTRICT</t>
  </si>
  <si>
    <t>1084</t>
  </si>
  <si>
    <t>BROWNSTOWN FIRE PROTECTION DISTRICT</t>
  </si>
  <si>
    <t>1085</t>
  </si>
  <si>
    <t>GRASSY FORK TOWNSHIP FIRE PROTECTION DISTRICT</t>
  </si>
  <si>
    <t>1086</t>
  </si>
  <si>
    <t>REDDING TOWNSHIP FIRE PROTECTION DISTRICT</t>
  </si>
  <si>
    <t>OWEN SALT CREEK FIRE PROTECTION DISTRICT</t>
  </si>
  <si>
    <t>1088</t>
  </si>
  <si>
    <t>Hamilton Township Fire Protection District</t>
  </si>
  <si>
    <t>1089</t>
  </si>
  <si>
    <t>JACKSON WASHINGTON FIRE PROTECTION DISTRICT</t>
  </si>
  <si>
    <t>Jasper</t>
  </si>
  <si>
    <t>JASPER COUNTY</t>
  </si>
  <si>
    <t>BARKLEY TOWNSHIP</t>
  </si>
  <si>
    <t>CARPENTER TOWNSHIP</t>
  </si>
  <si>
    <t>GILLAM TOWNSHIP</t>
  </si>
  <si>
    <t>HANGING GROVE TOWNSHIP</t>
  </si>
  <si>
    <t>JORDAN TOWNSHIP</t>
  </si>
  <si>
    <t>KANKAKEE TOWNSHIP</t>
  </si>
  <si>
    <t>KEENER TOWNSHIP</t>
  </si>
  <si>
    <t>MILROY TOWNSHIP</t>
  </si>
  <si>
    <t>NEWTON TOWNSHIP</t>
  </si>
  <si>
    <t>WALKER TOWNSHIP</t>
  </si>
  <si>
    <t>WHEATFIELD TOWNSHIP</t>
  </si>
  <si>
    <t>0437</t>
  </si>
  <si>
    <t>RENSSELAER CIVIL CITY</t>
  </si>
  <si>
    <t>0691</t>
  </si>
  <si>
    <t>DEMOTTE CIVIL TOWN</t>
  </si>
  <si>
    <t>0692</t>
  </si>
  <si>
    <t>REMINGTON CIVIL TOWN</t>
  </si>
  <si>
    <t>0693</t>
  </si>
  <si>
    <t>WHEATFIELD CIVIL TOWN</t>
  </si>
  <si>
    <t>0103</t>
  </si>
  <si>
    <t>REMINGTON PUBLIC LIBRARY</t>
  </si>
  <si>
    <t>0266</t>
  </si>
  <si>
    <t>JASPER COUNTY PUBLIC LIBRARY</t>
  </si>
  <si>
    <t>0328</t>
  </si>
  <si>
    <t>Jasper County Airport Authority</t>
  </si>
  <si>
    <t>Jay</t>
  </si>
  <si>
    <t>JAY COUNTY</t>
  </si>
  <si>
    <t>BEARCREEK TOWNSHIP</t>
  </si>
  <si>
    <t>GREENE TOWNSHIP</t>
  </si>
  <si>
    <t>KNOX TOWNSHIP</t>
  </si>
  <si>
    <t>PENN TOWNSHIP</t>
  </si>
  <si>
    <t>PIKE TOWNSHIP</t>
  </si>
  <si>
    <t>4501</t>
  </si>
  <si>
    <t xml:space="preserve">FEDERAL REVENUE SHARING TRUST           </t>
  </si>
  <si>
    <t>0417</t>
  </si>
  <si>
    <t>PORTLAND CIVIL CITY</t>
  </si>
  <si>
    <t>0694</t>
  </si>
  <si>
    <t>BRYANT CIVIL TOWN</t>
  </si>
  <si>
    <t>0695</t>
  </si>
  <si>
    <t>PENNVILLE CIVIL TOWN</t>
  </si>
  <si>
    <t>0696</t>
  </si>
  <si>
    <t>REDKEY CIVIL TOWN</t>
  </si>
  <si>
    <t>0697</t>
  </si>
  <si>
    <t>SALAMONIA CIVIL TOWN</t>
  </si>
  <si>
    <t>PENN TOWNSHIP PUBLIC LIBRARY</t>
  </si>
  <si>
    <t>0267</t>
  </si>
  <si>
    <t>JAY COUNTY PUBLIC LIBRARY</t>
  </si>
  <si>
    <t>1090</t>
  </si>
  <si>
    <t>JAY COUNTY SOLID WASTE DISTRICT</t>
  </si>
  <si>
    <t>Jefferson</t>
  </si>
  <si>
    <t>JEFFERSON COUNTY</t>
  </si>
  <si>
    <t>GRAHAM TOWNSHIP</t>
  </si>
  <si>
    <t>HANOVER TOWNSHIP</t>
  </si>
  <si>
    <t>MILTON TOWNSHIP</t>
  </si>
  <si>
    <t>REPUBLICAN TOWNSHIP</t>
  </si>
  <si>
    <t>SALUDA TOWNSHIP</t>
  </si>
  <si>
    <t>SHELBY TOWNSHIP</t>
  </si>
  <si>
    <t>SMYRNA TOWNSHIP</t>
  </si>
  <si>
    <t>0316</t>
  </si>
  <si>
    <t>MADISON CIVIL CITY</t>
  </si>
  <si>
    <t>0698</t>
  </si>
  <si>
    <t>BROOKSBURG CIVIL TOWN</t>
  </si>
  <si>
    <t>0699</t>
  </si>
  <si>
    <t>DUPONT CIVIL TOWN</t>
  </si>
  <si>
    <t>0700</t>
  </si>
  <si>
    <t>HANOVER CIVIL TOWN</t>
  </si>
  <si>
    <t>SOUTHWESTERN JEFFERSON CONSOLIDATED SCHOOLS</t>
  </si>
  <si>
    <t>0109</t>
  </si>
  <si>
    <t>JEFFERSON COUNTY PUBLIC LIBRARY</t>
  </si>
  <si>
    <t>SOUTHEASTERN INDIANA SOLID WASTE MGT.</t>
  </si>
  <si>
    <t>Jennings</t>
  </si>
  <si>
    <t>JENNINGS COUNTY</t>
  </si>
  <si>
    <t>BIGGER TOWNSHIP</t>
  </si>
  <si>
    <t>CAMPBELL TOWNSHIP</t>
  </si>
  <si>
    <t>GENEVA TOWNSHIP</t>
  </si>
  <si>
    <t>LOVETT TOWNSHIP</t>
  </si>
  <si>
    <t>SAND CREEK TOWNSHIP</t>
  </si>
  <si>
    <t>0441</t>
  </si>
  <si>
    <t>NORTH VERNON CIVIL CITY</t>
  </si>
  <si>
    <t>0701</t>
  </si>
  <si>
    <t>VERNON CIVIL TOWN</t>
  </si>
  <si>
    <t>JENNINGS COUNTY PUBLIC LIBRARY</t>
  </si>
  <si>
    <t>Johnson</t>
  </si>
  <si>
    <t>JOHNSON COUNTY</t>
  </si>
  <si>
    <t xml:space="preserve">ANIMAL SHELTER                          </t>
  </si>
  <si>
    <t>CLARK TOWNSHIP</t>
  </si>
  <si>
    <t>HENSLEY TOWNSHIP</t>
  </si>
  <si>
    <t>NINEVEH TOWNSHIP</t>
  </si>
  <si>
    <t>0317</t>
  </si>
  <si>
    <t>FRANKLIN CIVIL CITY</t>
  </si>
  <si>
    <t>0318</t>
  </si>
  <si>
    <t>GREENWOOD CIVIL CITY</t>
  </si>
  <si>
    <t>BARGERSVILLE CIVIL TOWN</t>
  </si>
  <si>
    <t>0791</t>
  </si>
  <si>
    <t xml:space="preserve">CUMULATIVE BRIDGE &amp; STREET              </t>
  </si>
  <si>
    <t>0704</t>
  </si>
  <si>
    <t>NEW WHITELAND CIVIL TOWN</t>
  </si>
  <si>
    <t>PRINCES LAKES CIVIL TOWN</t>
  </si>
  <si>
    <t>TRAFALGAR CIVIL TOWN</t>
  </si>
  <si>
    <t>0707</t>
  </si>
  <si>
    <t>WHITELAND CIVIL TOWN</t>
  </si>
  <si>
    <t>8606</t>
  </si>
  <si>
    <t>SP FIRE DIS GEN</t>
  </si>
  <si>
    <t>CLARK-PLEASANT COMMUNITY SCHOOL CORPORATION</t>
  </si>
  <si>
    <t>CENTER GROVE COMMUNITY SCHOOL CORPORATION</t>
  </si>
  <si>
    <t>NINEVEH-HENSLEY-JACKSON UNITED SCHOOL CORPORATION</t>
  </si>
  <si>
    <t>GREENWOOD PUBLIC LIBRARY</t>
  </si>
  <si>
    <t>0113</t>
  </si>
  <si>
    <t>JOHNSON COUNTY PUBLIC LIBRARY</t>
  </si>
  <si>
    <t>0970</t>
  </si>
  <si>
    <t>WHITE RIVER TOWNSHIP FIRE</t>
  </si>
  <si>
    <t>0974</t>
  </si>
  <si>
    <t>AMITY FIRE PROTECTION</t>
  </si>
  <si>
    <t>0979</t>
  </si>
  <si>
    <t>NINEVEH FIRE PROTECTION DISTRICT</t>
  </si>
  <si>
    <t>NEEDHAM FIRE PROTECTION DISTRICT</t>
  </si>
  <si>
    <t>1028</t>
  </si>
  <si>
    <t>BARGERSVILLE FIRE PROTECTION</t>
  </si>
  <si>
    <t>HENSLEY FIRE PROTECTION</t>
  </si>
  <si>
    <t>1035</t>
  </si>
  <si>
    <t>JOHNSON COUNTY SOLID WASTE</t>
  </si>
  <si>
    <t>Knox</t>
  </si>
  <si>
    <t>KNOX COUNTY</t>
  </si>
  <si>
    <t>BUSSERON TOWNSHIP</t>
  </si>
  <si>
    <t>DECKER TOWNSHIP</t>
  </si>
  <si>
    <t>PALMYRA TOWNSHIP</t>
  </si>
  <si>
    <t>STEEN TOWNSHIP</t>
  </si>
  <si>
    <t>VIGO TOWNSHIP</t>
  </si>
  <si>
    <t>VINCENNES TOWNSHIP</t>
  </si>
  <si>
    <t>WIDNER TOWNSHIP</t>
  </si>
  <si>
    <t>VINCENNES CIVIL CITY</t>
  </si>
  <si>
    <t>1183</t>
  </si>
  <si>
    <t xml:space="preserve">FIRE EQUIPMENT BOND                     </t>
  </si>
  <si>
    <t>0448</t>
  </si>
  <si>
    <t>BICKNELL CIVIL CITY</t>
  </si>
  <si>
    <t>BRUCEVILLE CIVIL TOWN</t>
  </si>
  <si>
    <t>0709</t>
  </si>
  <si>
    <t>DECKER CIVIL TOWN</t>
  </si>
  <si>
    <t>0710</t>
  </si>
  <si>
    <t>EDWARDSPORT CIVIL TOWN</t>
  </si>
  <si>
    <t>0711</t>
  </si>
  <si>
    <t>MONROE CITY CIVIL TOWN</t>
  </si>
  <si>
    <t>0712</t>
  </si>
  <si>
    <t>OAKTOWN CIVIL TOWN</t>
  </si>
  <si>
    <t>0713</t>
  </si>
  <si>
    <t>SANDBORN CIVIL TOWN</t>
  </si>
  <si>
    <t>0714</t>
  </si>
  <si>
    <t>WHEATLAND CIVIL TOWN</t>
  </si>
  <si>
    <t>BICKNELL PUBLIC LIBRARY</t>
  </si>
  <si>
    <t>KNOX COUNTY PUBLIC LIBRARY</t>
  </si>
  <si>
    <t>0936</t>
  </si>
  <si>
    <t>VINCENNES TOWNSHIP FIRE</t>
  </si>
  <si>
    <t>SOUTH VIGO TOWNSHIP FIRE</t>
  </si>
  <si>
    <t>0953</t>
  </si>
  <si>
    <t>VIGO CENTRAL COMMUNITY FIRE</t>
  </si>
  <si>
    <t>0954</t>
  </si>
  <si>
    <t>JOHNSON TOWNSHIP COMMUNITY FIRE</t>
  </si>
  <si>
    <t>1056</t>
  </si>
  <si>
    <t>KNOX COUNTY SOLID WASTE MANAGEMENT DISTRICT</t>
  </si>
  <si>
    <t>Kosciusko</t>
  </si>
  <si>
    <t>KOSCIUSKO COUNTY</t>
  </si>
  <si>
    <t>ETNA TOWNSHIP</t>
  </si>
  <si>
    <t>PLAIN TOWNSHIP</t>
  </si>
  <si>
    <t>SCOTT TOWNSHIP</t>
  </si>
  <si>
    <t>SEWARD TOWNSHIP</t>
  </si>
  <si>
    <t>TURKEY CREEK TOWNSHIP</t>
  </si>
  <si>
    <t>0414</t>
  </si>
  <si>
    <t>WARSAW CIVIL CITY</t>
  </si>
  <si>
    <t>0715</t>
  </si>
  <si>
    <t>BURKET CIVIL TOWN</t>
  </si>
  <si>
    <t>0716</t>
  </si>
  <si>
    <t>CLAYPOOL CIVIL TOWN</t>
  </si>
  <si>
    <t>0717</t>
  </si>
  <si>
    <t>ETNA GREEN CIVIL TOWN</t>
  </si>
  <si>
    <t>0718</t>
  </si>
  <si>
    <t>LEESBURG CIVIL TOWN</t>
  </si>
  <si>
    <t>0719</t>
  </si>
  <si>
    <t>MENTONE CIVIL TOWN</t>
  </si>
  <si>
    <t>MILFORD CIVIL TOWN</t>
  </si>
  <si>
    <t>0721</t>
  </si>
  <si>
    <t>NORTH WEBSTER CIVIL TOWN</t>
  </si>
  <si>
    <t>0722</t>
  </si>
  <si>
    <t>PIERCETON CIVIL TOWN</t>
  </si>
  <si>
    <t>0723</t>
  </si>
  <si>
    <t>SIDNEY CIVIL TOWN</t>
  </si>
  <si>
    <t>0724</t>
  </si>
  <si>
    <t>SILVER LAKE CIVIL TOWN</t>
  </si>
  <si>
    <t>0726</t>
  </si>
  <si>
    <t>WINONA LAKE CIVIL TOWN</t>
  </si>
  <si>
    <t>0118</t>
  </si>
  <si>
    <t>MILFORD PUBLIC LIBRARY</t>
  </si>
  <si>
    <t>0119</t>
  </si>
  <si>
    <t>PIERCETON PUBLIC LIBRARY</t>
  </si>
  <si>
    <t>0120</t>
  </si>
  <si>
    <t>SYRACUSE PUBLIC LIBRARY</t>
  </si>
  <si>
    <t>0121</t>
  </si>
  <si>
    <t>WARSAW COMMUNITY PUBLIC LIBRARY</t>
  </si>
  <si>
    <t>0268</t>
  </si>
  <si>
    <t>BELL MEMORIAL PUBLIC LIBRARY</t>
  </si>
  <si>
    <t>0303</t>
  </si>
  <si>
    <t>NORTH WEBSTER COMMUNITY PUBLIC LIBRARY</t>
  </si>
  <si>
    <t>1057</t>
  </si>
  <si>
    <t>KOSCIUSKO COUNTY SOLID WASTE MANAGEMENT</t>
  </si>
  <si>
    <t>LaGrange</t>
  </si>
  <si>
    <t>LAGRANGE COUNTY</t>
  </si>
  <si>
    <t>BLOOMFIELD TOWNSHIP</t>
  </si>
  <si>
    <t>CLEARSPRING TOWNSHIP</t>
  </si>
  <si>
    <t>EDEN TOWNSHIP</t>
  </si>
  <si>
    <t>GREENFIELD TOWNSHIP</t>
  </si>
  <si>
    <t>LIMA TOWNSHIP</t>
  </si>
  <si>
    <t>MILFORD TOWNSHIP</t>
  </si>
  <si>
    <t>NEWBURY TOWNSHIP</t>
  </si>
  <si>
    <t>0727</t>
  </si>
  <si>
    <t>LAGRANGE CIVIL TOWN</t>
  </si>
  <si>
    <t>0728</t>
  </si>
  <si>
    <t>SHIPSHEWANA CIVIL TOWN</t>
  </si>
  <si>
    <t>0729</t>
  </si>
  <si>
    <t>TOPEKA CIVIL TOWN</t>
  </si>
  <si>
    <t>2392</t>
  </si>
  <si>
    <t xml:space="preserve">GENERAL IMPROVEMENT                     </t>
  </si>
  <si>
    <t>0811</t>
  </si>
  <si>
    <t>WOLCOTTVILLE CIVIL TOWN</t>
  </si>
  <si>
    <t>PRAIRIE HEIGHTS COMMUNITY SCHOOL CORPORATION</t>
  </si>
  <si>
    <t>0122</t>
  </si>
  <si>
    <t>LAGRANGE COUNTY PUBLIC LIBRARY</t>
  </si>
  <si>
    <t>Lake</t>
  </si>
  <si>
    <t>LAKE COUNTY</t>
  </si>
  <si>
    <t>1157</t>
  </si>
  <si>
    <t>PSAP-OPERATING</t>
  </si>
  <si>
    <t>CALUMET TOWNSHIP</t>
  </si>
  <si>
    <t>0844</t>
  </si>
  <si>
    <t>TWP ASSISTANCE ADMIN</t>
  </si>
  <si>
    <t>0845</t>
  </si>
  <si>
    <t>TWP ASSISTANCE BENEFITS</t>
  </si>
  <si>
    <t>EAGLE CREEK TOWNSHIP</t>
  </si>
  <si>
    <t>HOBART TOWNSHIP</t>
  </si>
  <si>
    <t>NORTH TOWNSHIP</t>
  </si>
  <si>
    <t>ST. JOHN TOWNSHIP</t>
  </si>
  <si>
    <t>WEST CREEK TOWNSHIP</t>
  </si>
  <si>
    <t>WINFIELD TOWNSHIP</t>
  </si>
  <si>
    <t>GARY CIVIL CITY</t>
  </si>
  <si>
    <t>0104</t>
  </si>
  <si>
    <t>HAMMOND CIVIL CITY</t>
  </si>
  <si>
    <t>0108</t>
  </si>
  <si>
    <t>EAST CHICAGO CIVIL CITY</t>
  </si>
  <si>
    <t>0202</t>
  </si>
  <si>
    <t>HOBART CIVIL CITY</t>
  </si>
  <si>
    <t>0321</t>
  </si>
  <si>
    <t>CROWN POINT CIVIL CITY</t>
  </si>
  <si>
    <t>0322</t>
  </si>
  <si>
    <t>WHITING CIVIL CITY</t>
  </si>
  <si>
    <t>2044</t>
  </si>
  <si>
    <t xml:space="preserve">PUBLIC LIGHTING                         </t>
  </si>
  <si>
    <t>0401</t>
  </si>
  <si>
    <t>LAKE STATION CIVIL CITY</t>
  </si>
  <si>
    <t>2041</t>
  </si>
  <si>
    <t xml:space="preserve">SEWER                                   </t>
  </si>
  <si>
    <t>0504</t>
  </si>
  <si>
    <t>CEDAR LAKE CIVIL TOWN</t>
  </si>
  <si>
    <t>0505</t>
  </si>
  <si>
    <t>GRIFFITH CIVIL TOWN</t>
  </si>
  <si>
    <t xml:space="preserve">CUMULATIVE BUILDING &amp; EQUIP             </t>
  </si>
  <si>
    <t>0506</t>
  </si>
  <si>
    <t>HIGHLAND CIVIL TOWN</t>
  </si>
  <si>
    <t>0507</t>
  </si>
  <si>
    <t>MUNSTER CIVIL TOWN</t>
  </si>
  <si>
    <t>0512</t>
  </si>
  <si>
    <t>MERRILLVILLE CIVIL TOWN</t>
  </si>
  <si>
    <t>1110</t>
  </si>
  <si>
    <t xml:space="preserve">FIRE EQUIPMENT                          </t>
  </si>
  <si>
    <t>0730</t>
  </si>
  <si>
    <t>DYER CIVIL TOWN</t>
  </si>
  <si>
    <t>0731</t>
  </si>
  <si>
    <t>LOWELL CIVIL TOWN</t>
  </si>
  <si>
    <t>0732</t>
  </si>
  <si>
    <t>NEW CHICAGO CIVIL TOWN</t>
  </si>
  <si>
    <t>0733</t>
  </si>
  <si>
    <t>ST. JOHN CIVIL TOWN</t>
  </si>
  <si>
    <t>0734</t>
  </si>
  <si>
    <t>SCHERERVILLE CIVIL TOWN</t>
  </si>
  <si>
    <t>0735</t>
  </si>
  <si>
    <t>SCHNEIDER CIVIL TOWN</t>
  </si>
  <si>
    <t>0736</t>
  </si>
  <si>
    <t>WINFIELD CIVIL TOWN</t>
  </si>
  <si>
    <t>RIVER FOREST COMMUNITY SCHOOL CORPORATION</t>
  </si>
  <si>
    <t>School City of East Chicago</t>
  </si>
  <si>
    <t>EAST CHICAGO PUBLIC LIBRARY</t>
  </si>
  <si>
    <t>GARY PUBLIC LIBRARY</t>
  </si>
  <si>
    <t>0126</t>
  </si>
  <si>
    <t>HAMMOND PUBLIC LIBRARY</t>
  </si>
  <si>
    <t>0127</t>
  </si>
  <si>
    <t>LOWELL PUBLIC LIBRARY</t>
  </si>
  <si>
    <t>0128</t>
  </si>
  <si>
    <t>WHITING PUBLIC LIBRARY</t>
  </si>
  <si>
    <t>0129</t>
  </si>
  <si>
    <t>LAKE COUNTY PUBLIC LIBRARY</t>
  </si>
  <si>
    <t>0276</t>
  </si>
  <si>
    <t>CROWN POINT COMMUNITY PUBLIC LIBRARY</t>
  </si>
  <si>
    <t>0808</t>
  </si>
  <si>
    <t>EAST CHICAGO SANITARY</t>
  </si>
  <si>
    <t>0810</t>
  </si>
  <si>
    <t>HAMMOND SANITARY</t>
  </si>
  <si>
    <t>8280</t>
  </si>
  <si>
    <t xml:space="preserve">SPECIAL SANITARY DEBT SERVICE             </t>
  </si>
  <si>
    <t>HIGHLAND SANITARY DISTRICT</t>
  </si>
  <si>
    <t>0812</t>
  </si>
  <si>
    <t>WHITING SANITARY</t>
  </si>
  <si>
    <t>0813</t>
  </si>
  <si>
    <t>GARY AIRPORT</t>
  </si>
  <si>
    <t>0814</t>
  </si>
  <si>
    <t>GARY REDEVELOPMENT</t>
  </si>
  <si>
    <t>8401</t>
  </si>
  <si>
    <t xml:space="preserve">SPECIAL REDEVELOPMENT GENERAL             </t>
  </si>
  <si>
    <t>HAMMOND REDEVELOPMENT</t>
  </si>
  <si>
    <t>0816</t>
  </si>
  <si>
    <t>GARY PUBLIC TRANSPORTATION</t>
  </si>
  <si>
    <t>0901</t>
  </si>
  <si>
    <t>HIGHLAND WATER DISTRICT</t>
  </si>
  <si>
    <t>8383</t>
  </si>
  <si>
    <t>WATER DISTRICT DEBT SERVICE</t>
  </si>
  <si>
    <t>0959</t>
  </si>
  <si>
    <t>ST. JOHN SANITARY</t>
  </si>
  <si>
    <t>0961</t>
  </si>
  <si>
    <t>LAKE RIDGE FIRE PROTECTION</t>
  </si>
  <si>
    <t>0995</t>
  </si>
  <si>
    <t>ST. JOHN WATER DISTRICT</t>
  </si>
  <si>
    <t>8303</t>
  </si>
  <si>
    <t xml:space="preserve">SPECIAL WATERWORKS GENERAL              </t>
  </si>
  <si>
    <t>1002</t>
  </si>
  <si>
    <t>TOWN OF DYER SANITARY DISTRICT</t>
  </si>
  <si>
    <t>1058</t>
  </si>
  <si>
    <t>LAKE COUNTY SOLID WASTE MANAGEMENT DISTRICT</t>
  </si>
  <si>
    <t>9993</t>
  </si>
  <si>
    <t>DYER WATER WORKS</t>
  </si>
  <si>
    <t>LaPorte</t>
  </si>
  <si>
    <t>LAPORTE COUNTY</t>
  </si>
  <si>
    <t>2244</t>
  </si>
  <si>
    <t xml:space="preserve">REGIONAL PLANNING                       </t>
  </si>
  <si>
    <t>COOLSPRING TOWNSHIP</t>
  </si>
  <si>
    <t>DEWEY TOWNSHIP</t>
  </si>
  <si>
    <t>GALENA TOWNSHIP</t>
  </si>
  <si>
    <t>HANNA TOWNSHIP</t>
  </si>
  <si>
    <t>HUDSON TOWNSHIP</t>
  </si>
  <si>
    <t xml:space="preserve">FIRE &amp; POLICE EQUIP DEBT                </t>
  </si>
  <si>
    <t>NEW DURHAM TOWNSHIP</t>
  </si>
  <si>
    <t>WILLS TOWNSHIP</t>
  </si>
  <si>
    <t>0115</t>
  </si>
  <si>
    <t>MICHIGAN CITY CIVIL CITY</t>
  </si>
  <si>
    <t>0990</t>
  </si>
  <si>
    <t xml:space="preserve">CUMULATIVE CHANNEL MAINTENANCE          </t>
  </si>
  <si>
    <t>0201</t>
  </si>
  <si>
    <t>LAPORTE CIVIL CITY</t>
  </si>
  <si>
    <t>KINGSBURY CIVIL TOWN</t>
  </si>
  <si>
    <t>0737</t>
  </si>
  <si>
    <t>KINGSFORD HEIGHTS CIVIL TOWN</t>
  </si>
  <si>
    <t>0738</t>
  </si>
  <si>
    <t>LACROSSE CIVIL TOWN</t>
  </si>
  <si>
    <t>0739</t>
  </si>
  <si>
    <t>LONG BEACH CIVIL TOWN</t>
  </si>
  <si>
    <t>0740</t>
  </si>
  <si>
    <t>MICHIANA SHORES CIVIL TOWN</t>
  </si>
  <si>
    <t>0741</t>
  </si>
  <si>
    <t>POTTAWATTAMIE PARK CIVIL TOWN</t>
  </si>
  <si>
    <t>0742</t>
  </si>
  <si>
    <t>TRAIL CREEK CIVIL TOWN</t>
  </si>
  <si>
    <t>0743</t>
  </si>
  <si>
    <t>WANATAH CIVIL TOWN</t>
  </si>
  <si>
    <t>0744</t>
  </si>
  <si>
    <t>WESTVILLE CIVIL TOWN</t>
  </si>
  <si>
    <t>TRI-TOWNSHIP CONSOLIDATED SCHOOL  CORPORATION</t>
  </si>
  <si>
    <t>SOUTH CENTRAL COMMUNITY SCHOOL CORPORATION</t>
  </si>
  <si>
    <t>0130</t>
  </si>
  <si>
    <t>MICHIGAN CITY PUBLIC LIBRARY</t>
  </si>
  <si>
    <t>0131</t>
  </si>
  <si>
    <t>WANATAH PUBLIC LIBRARY</t>
  </si>
  <si>
    <t>0132</t>
  </si>
  <si>
    <t>WESTVILLE PUBLIC LIBRARY</t>
  </si>
  <si>
    <t>0277</t>
  </si>
  <si>
    <t>LAPORTE COUNTY PUBLIC LIBRARY</t>
  </si>
  <si>
    <t>LACROSSE PUBLIC LIBRARY</t>
  </si>
  <si>
    <t>OLIVE-NEW CARLISLE-HUDSON FIRE TERRITORY</t>
  </si>
  <si>
    <t>0817</t>
  </si>
  <si>
    <t>MICHIGAN CITY SANITARY</t>
  </si>
  <si>
    <t>0978</t>
  </si>
  <si>
    <t>LAPORTE MUNICIPAL AIRPORT AUTHORITY</t>
  </si>
  <si>
    <t>1017</t>
  </si>
  <si>
    <t>LAPORTE REDEVELOPMENT</t>
  </si>
  <si>
    <t>8480</t>
  </si>
  <si>
    <t xml:space="preserve">SPECIAL REDEVELOPMENT DEBT                </t>
  </si>
  <si>
    <t>1020</t>
  </si>
  <si>
    <t>LAPORTE COUNTY SOLID WASTE MANAGEMENT</t>
  </si>
  <si>
    <t>Lawrence</t>
  </si>
  <si>
    <t>LAWRENCE COUNTY</t>
  </si>
  <si>
    <t>1139</t>
  </si>
  <si>
    <t xml:space="preserve">CIVIL DEFENSE                           </t>
  </si>
  <si>
    <t>BONO TOWNSHIP</t>
  </si>
  <si>
    <t>GUTHRIE TOWNSHIP</t>
  </si>
  <si>
    <t>INDIAN CREEK TOWNSHIP</t>
  </si>
  <si>
    <t>MARSHALL TOWNSHIP</t>
  </si>
  <si>
    <t>PLEASANT RUN TOWNSHIP</t>
  </si>
  <si>
    <t>SHAWSWICK TOWNSHIP</t>
  </si>
  <si>
    <t>SPICE VALLEY TOWNSHIP</t>
  </si>
  <si>
    <t>0315</t>
  </si>
  <si>
    <t>BEDFORD CIVIL CITY</t>
  </si>
  <si>
    <t>0445</t>
  </si>
  <si>
    <t>MITCHELL CIVIL CITY</t>
  </si>
  <si>
    <t>0745</t>
  </si>
  <si>
    <t>OOLITIC CIVIL TOWN</t>
  </si>
  <si>
    <t>NORTH LAWRENCE COMMUNITY SCHOOL CORPORATION</t>
  </si>
  <si>
    <t>0135</t>
  </si>
  <si>
    <t>BEDFORD PUBLIC LIBRARY</t>
  </si>
  <si>
    <t>0136</t>
  </si>
  <si>
    <t>MITCHELL COMMUNITY PUBLIC LIBRARY</t>
  </si>
  <si>
    <t>LAWRENCE COUNTY SOLID WASTE MANAGEMENT DISTRICT</t>
  </si>
  <si>
    <t>Madison</t>
  </si>
  <si>
    <t>MADISON COUNTY</t>
  </si>
  <si>
    <t>ANDERSON TOWNSHIP</t>
  </si>
  <si>
    <t>DUCK CREEK TOWNSHIP</t>
  </si>
  <si>
    <t>PIPE CREEK TOWNSHIP</t>
  </si>
  <si>
    <t>STONY CREEK TOWNSHIP</t>
  </si>
  <si>
    <t>0105</t>
  </si>
  <si>
    <t>ANDERSON CIVIL CITY</t>
  </si>
  <si>
    <t>0320</t>
  </si>
  <si>
    <t>ELWOOD CIVIL CITY</t>
  </si>
  <si>
    <t>0430</t>
  </si>
  <si>
    <t>ALEXANDRIA CIVIL CITY</t>
  </si>
  <si>
    <t>0747</t>
  </si>
  <si>
    <t>COUNTRY CLUB HEIGHTS CIVIL TOWN</t>
  </si>
  <si>
    <t>0748</t>
  </si>
  <si>
    <t>EDGEWOOD CIVIL TOWN</t>
  </si>
  <si>
    <t>0749</t>
  </si>
  <si>
    <t>FRANKTON CIVIL TOWN</t>
  </si>
  <si>
    <t>0751</t>
  </si>
  <si>
    <t>INGALLS CIVIL TOWN</t>
  </si>
  <si>
    <t>0752</t>
  </si>
  <si>
    <t>LAPEL CIVIL TOWN</t>
  </si>
  <si>
    <t>0753</t>
  </si>
  <si>
    <t>MARKLEVILLE CIVIL TOWN</t>
  </si>
  <si>
    <t>0754</t>
  </si>
  <si>
    <t>ORESTES CIVIL TOWN</t>
  </si>
  <si>
    <t>PENDLETON CIVIL TOWN</t>
  </si>
  <si>
    <t>0756</t>
  </si>
  <si>
    <t>RIVER FOREST CIVIL TOWN</t>
  </si>
  <si>
    <t>0757</t>
  </si>
  <si>
    <t>SUMMITVILLE CIVIL TOWN</t>
  </si>
  <si>
    <t>0758</t>
  </si>
  <si>
    <t>WOODLAWN HEIGHTS CIVIL TOWN</t>
  </si>
  <si>
    <t>FRANKTON-LAPEL COMMUNITY SCHOOL CORPORATION</t>
  </si>
  <si>
    <t>SOUTH MADISON COMMUNITY SCHOOL CORPORATION</t>
  </si>
  <si>
    <t>0138</t>
  </si>
  <si>
    <t>ALEXANDRIA-MONROE PUBLIC LIBRARY</t>
  </si>
  <si>
    <t>0139</t>
  </si>
  <si>
    <t>Anderson City Anderson Stony Creek Union Twps Pub Lib</t>
  </si>
  <si>
    <t>0141</t>
  </si>
  <si>
    <t>PENDLETON COMMUNITY PUBLIC LIBRARY</t>
  </si>
  <si>
    <t>0290</t>
  </si>
  <si>
    <t>NORTH MADISON COUNTY LIBRARY SYSTEM</t>
  </si>
  <si>
    <t>0955</t>
  </si>
  <si>
    <t>INDEPENDENCE FIRE</t>
  </si>
  <si>
    <t>Marion</t>
  </si>
  <si>
    <t>MARION COUNTY</t>
  </si>
  <si>
    <t>DECATUR TOWNSHIP</t>
  </si>
  <si>
    <t>LAWRENCE TOWNSHIP</t>
  </si>
  <si>
    <t>0306</t>
  </si>
  <si>
    <t>LAWRENCE CIVIL CITY</t>
  </si>
  <si>
    <t>0312</t>
  </si>
  <si>
    <t>BEECH GROVE CIVIL CITY</t>
  </si>
  <si>
    <t>0459</t>
  </si>
  <si>
    <t>SOUTHPORT CIVIL CITY</t>
  </si>
  <si>
    <t>0193</t>
  </si>
  <si>
    <t>SURVIVOR HEALTH COVERAGE CUMULATIVE FUND</t>
  </si>
  <si>
    <t>0508</t>
  </si>
  <si>
    <t>SPEEDWAY CIVIL TOWN</t>
  </si>
  <si>
    <t>0760</t>
  </si>
  <si>
    <t>CLERMONT CIVIL TOWN</t>
  </si>
  <si>
    <t>0764</t>
  </si>
  <si>
    <t>HOMECROFT CIVIL TOWN</t>
  </si>
  <si>
    <t>0766</t>
  </si>
  <si>
    <t>MERIDIAN HILLS CIVIL TOWN</t>
  </si>
  <si>
    <t>0769</t>
  </si>
  <si>
    <t>ROCKY RIPPLE CIVIL TOWN</t>
  </si>
  <si>
    <t>0772</t>
  </si>
  <si>
    <t>WARREN PARK CIVIL TOWN</t>
  </si>
  <si>
    <t>0773</t>
  </si>
  <si>
    <t>WILLIAMS CREEK CIVIL TOWN</t>
  </si>
  <si>
    <t>0774</t>
  </si>
  <si>
    <t>WYNNEDALE CIVIL TOWN</t>
  </si>
  <si>
    <t>SPRING HILL CIVIL TOWN</t>
  </si>
  <si>
    <t>M.S.D DECATUR TOWNSHIP SCHOOL CORPORATION</t>
  </si>
  <si>
    <t>FRANKLIN TOWNSHIP COMMUNITY SCHOOL CORPORATION</t>
  </si>
  <si>
    <t>M.S.D. LAWRENCE TOWNSHIP SCHOOL CORPORATION</t>
  </si>
  <si>
    <t>PERRY TOWNSHIP SCHOOLS</t>
  </si>
  <si>
    <t>M.S.D. WARREN TOWNSHIP SCHOOL CORPORATION</t>
  </si>
  <si>
    <t>M.S.D. WASHINGTON TOWNSHIP SCHOOL CORPORATION</t>
  </si>
  <si>
    <t>REFERENDUM FUND #2 - EXEMPT OPERATING - POST 2009</t>
  </si>
  <si>
    <t>0143</t>
  </si>
  <si>
    <t>SPEEDWAY CITY PUBLIC LIBRARY</t>
  </si>
  <si>
    <t>0144</t>
  </si>
  <si>
    <t>INDIANAPOLIS-MARION COUNTY PUBLIC LIBRARY</t>
  </si>
  <si>
    <t>0820</t>
  </si>
  <si>
    <t>INDIANAPOLIS SANITATION (SOLID)</t>
  </si>
  <si>
    <t>8208</t>
  </si>
  <si>
    <t xml:space="preserve">SPECIAL SANITATION (SOLID) GEN            </t>
  </si>
  <si>
    <t>0821</t>
  </si>
  <si>
    <t>INDIANAPOLIS POLICE SPECIAL SERVICE</t>
  </si>
  <si>
    <t>8501</t>
  </si>
  <si>
    <t xml:space="preserve">SPECIAL POLICE SERVICE GENERAL            </t>
  </si>
  <si>
    <t>8502</t>
  </si>
  <si>
    <t xml:space="preserve">SPECIAL POLICE SERVICE PENSION            </t>
  </si>
  <si>
    <t>0822</t>
  </si>
  <si>
    <t>INDIANAPOLIS FIRE SPECIAL SERVICE</t>
  </si>
  <si>
    <t>8602</t>
  </si>
  <si>
    <t xml:space="preserve">SPECIAL FIRE SERVICE PENSION              </t>
  </si>
  <si>
    <t>8605</t>
  </si>
  <si>
    <t>INDIANAPOLIS CONSOLIDATED FIRE SERVICE DIST</t>
  </si>
  <si>
    <t>8693</t>
  </si>
  <si>
    <t>INDIANAPOLIS FIRE CUM CAPITAL DEVELOPMENT</t>
  </si>
  <si>
    <t>0877</t>
  </si>
  <si>
    <t>INDIANAPOLIS PUBLIC TRANSPORTATION</t>
  </si>
  <si>
    <t>0890</t>
  </si>
  <si>
    <t>MARION COUNTY HEALTH AND HOSPITAL</t>
  </si>
  <si>
    <t>8701</t>
  </si>
  <si>
    <t xml:space="preserve">SPECIAL HEALTH/HOSPITAL GENERAL           </t>
  </si>
  <si>
    <t>8780</t>
  </si>
  <si>
    <t xml:space="preserve">SPECIAL HEALTH/HOSPITAL DEBT              </t>
  </si>
  <si>
    <t>8790</t>
  </si>
  <si>
    <t xml:space="preserve">SPECIAL HEALTH/HOSPITAL CUM BLDG          </t>
  </si>
  <si>
    <t>0894</t>
  </si>
  <si>
    <t>Indianapolis Airport Authority</t>
  </si>
  <si>
    <t>8102</t>
  </si>
  <si>
    <t xml:space="preserve">SPECIAL AIRPORT CONSTRUCTION              </t>
  </si>
  <si>
    <t>0919</t>
  </si>
  <si>
    <t>SPEEDWAY PUBLIC TRANSPORTATION</t>
  </si>
  <si>
    <t>0938</t>
  </si>
  <si>
    <t>INDIANAPOLIS CONSOLIDATED CITY</t>
  </si>
  <si>
    <t>8801</t>
  </si>
  <si>
    <t xml:space="preserve">INDIANAPOLIS CONSOLIDATED CITY REDEVELOPMENT GEN             </t>
  </si>
  <si>
    <t>8881</t>
  </si>
  <si>
    <t xml:space="preserve">INDIANAPOLIS CONSOLIDATED CITY DEBT SERVICE          </t>
  </si>
  <si>
    <t>9090</t>
  </si>
  <si>
    <t xml:space="preserve">SPECIAL CUMULATIVE CAPITAL DEVELOPMENT          </t>
  </si>
  <si>
    <t>0939</t>
  </si>
  <si>
    <t>INDIANAPOLIS CONSOLIDATED COUNTY</t>
  </si>
  <si>
    <t>8902</t>
  </si>
  <si>
    <t xml:space="preserve">SPECIAL CONSOLIDATED CO PARK GENERAL             </t>
  </si>
  <si>
    <t>8904</t>
  </si>
  <si>
    <t xml:space="preserve">SPECIAL CONSOLIDATED CO GENERAL                  </t>
  </si>
  <si>
    <t>8981</t>
  </si>
  <si>
    <t xml:space="preserve">SPECIAL CONSOLIDATED CO PARK DEBT                </t>
  </si>
  <si>
    <t>8982</t>
  </si>
  <si>
    <t xml:space="preserve">SPECIAL CONSOLIDATED CO METRO THOROUGHFARE DEBT           </t>
  </si>
  <si>
    <t>8984</t>
  </si>
  <si>
    <t>SPECIAL CONSOLIDATED CO MET EMERGENCY COMM AGENCY DEBT</t>
  </si>
  <si>
    <t>Capital Improvement Board of Managers (of Marion County , Indiana)</t>
  </si>
  <si>
    <t>Marshall</t>
  </si>
  <si>
    <t>MARSHALL COUNTY</t>
  </si>
  <si>
    <t>BOURBON TOWNSHIP</t>
  </si>
  <si>
    <t>WALNUT TOWNSHIP</t>
  </si>
  <si>
    <t>WEST TOWNSHIP</t>
  </si>
  <si>
    <t>0412</t>
  </si>
  <si>
    <t>PLYMOUTH CIVIL CITY</t>
  </si>
  <si>
    <t>ARGOS CIVIL TOWN</t>
  </si>
  <si>
    <t>0776</t>
  </si>
  <si>
    <t>BOURBON CIVIL TOWN</t>
  </si>
  <si>
    <t>0777</t>
  </si>
  <si>
    <t>BREMEN CIVIL TOWN</t>
  </si>
  <si>
    <t>0778</t>
  </si>
  <si>
    <t>CULVER CIVIL TOWN</t>
  </si>
  <si>
    <t>0779</t>
  </si>
  <si>
    <t>LAPAZ CIVIL TOWN</t>
  </si>
  <si>
    <t>PLYMOUTH COMMUNITY SCHOOL CORPORATION</t>
  </si>
  <si>
    <t>0145</t>
  </si>
  <si>
    <t>ARGOS PUBLIC LIBRARY</t>
  </si>
  <si>
    <t>0146</t>
  </si>
  <si>
    <t>BOURBON PUBLIC LIBRARY</t>
  </si>
  <si>
    <t>0147</t>
  </si>
  <si>
    <t>BREMEN PUBLIC LIBRARY</t>
  </si>
  <si>
    <t>0148</t>
  </si>
  <si>
    <t>CULVER PUBLIC LIBRARY</t>
  </si>
  <si>
    <t>0149</t>
  </si>
  <si>
    <t>PLYMOUTH PUBLIC LIBRARY</t>
  </si>
  <si>
    <t>1004</t>
  </si>
  <si>
    <t>MARSHALL COUNTY SOLID WASTE MANAGEMENT</t>
  </si>
  <si>
    <t>Martin</t>
  </si>
  <si>
    <t>MARTIN COUNTY</t>
  </si>
  <si>
    <t>HALBERT TOWNSHIP</t>
  </si>
  <si>
    <t>LOST RIVER TOWNSHIP</t>
  </si>
  <si>
    <t>MITCHELTREE TOWNSHIP</t>
  </si>
  <si>
    <t>RUTHERFORD TOWNSHIP</t>
  </si>
  <si>
    <t>0454</t>
  </si>
  <si>
    <t>LOOGOOTEE CIVIL CITY</t>
  </si>
  <si>
    <t>0780</t>
  </si>
  <si>
    <t>CRANE CIVIL TOWN</t>
  </si>
  <si>
    <t>0781</t>
  </si>
  <si>
    <t>SHOALS CIVIL TOWN</t>
  </si>
  <si>
    <t>0150</t>
  </si>
  <si>
    <t>LOOGOOTEE PUBLIC LIBRARY</t>
  </si>
  <si>
    <t>0151</t>
  </si>
  <si>
    <t>SHOALS PUBLIC LIBRARY</t>
  </si>
  <si>
    <t>1059</t>
  </si>
  <si>
    <t>MARTIN COUNTY SOLID WASTE MANAGEMENT DISTRICT</t>
  </si>
  <si>
    <t>Miami</t>
  </si>
  <si>
    <t>MIAMI COUNTY</t>
  </si>
  <si>
    <t>ALLEN TOWNSHIP</t>
  </si>
  <si>
    <t>ERIE TOWNSHIP</t>
  </si>
  <si>
    <t>PERU TOWNSHIP</t>
  </si>
  <si>
    <t>0310</t>
  </si>
  <si>
    <t>PERU CIVIL CITY</t>
  </si>
  <si>
    <t>0782</t>
  </si>
  <si>
    <t>AMBOY CIVIL TOWN</t>
  </si>
  <si>
    <t>0783</t>
  </si>
  <si>
    <t>BUNKER HILL CIVIL TOWN</t>
  </si>
  <si>
    <t>0785</t>
  </si>
  <si>
    <t>DENVER CIVIL TOWN</t>
  </si>
  <si>
    <t>0786</t>
  </si>
  <si>
    <t>MACY CIVIL TOWN</t>
  </si>
  <si>
    <t>NORTH MIAMI CONSOLIDATED SCHOOL CORPORATION</t>
  </si>
  <si>
    <t>0153</t>
  </si>
  <si>
    <t>PERU PUBLIC LIBRARY</t>
  </si>
  <si>
    <t>1060</t>
  </si>
  <si>
    <t>MIAMI COUNTY SOLID WASTE MANAGEMENT DISTRICT</t>
  </si>
  <si>
    <t>Monroe</t>
  </si>
  <si>
    <t>MONROE COUNTY</t>
  </si>
  <si>
    <t>BEAN BLOSSOM TOWNSHIP</t>
  </si>
  <si>
    <t>BLOOMINGTON TOWNSHIP</t>
  </si>
  <si>
    <t>BLOOMINGTON CIVIL CITY</t>
  </si>
  <si>
    <t>0788</t>
  </si>
  <si>
    <t>ELLETTSVILLE CIVIL TOWN</t>
  </si>
  <si>
    <t>0789</t>
  </si>
  <si>
    <t>STINESVILLE CIVIL TOWN</t>
  </si>
  <si>
    <t>RICHLAND-BEAN BLOSSOM COMMUNITY SCHOOL CORPORATION</t>
  </si>
  <si>
    <t>MONROE COUNTY COMMUNITY SCHOOL CORPORATION</t>
  </si>
  <si>
    <t>0154</t>
  </si>
  <si>
    <t>MONROE COUNTY PUBLIC LIBRARY</t>
  </si>
  <si>
    <t>BLOOMINGTON TRANSPORTATION</t>
  </si>
  <si>
    <t>Monroe Fire Protection District</t>
  </si>
  <si>
    <t>MONROE COUNTY SOLID WASTE MANAGEMENT DISTRICT</t>
  </si>
  <si>
    <t>8283</t>
  </si>
  <si>
    <t>SOLID WASTE DISTRICT DEBT SERVICE</t>
  </si>
  <si>
    <t>Montgomery</t>
  </si>
  <si>
    <t>MONTGOMERY COUNTY</t>
  </si>
  <si>
    <t>COAL CREEK TOWNSHIP</t>
  </si>
  <si>
    <t>RIPLEY TOWNSHIP</t>
  </si>
  <si>
    <t>0311</t>
  </si>
  <si>
    <t>CRAWFORDSVILLE CIVIL CITY</t>
  </si>
  <si>
    <t>ALAMO CIVIL TOWN</t>
  </si>
  <si>
    <t>DARLINGTON CIVIL TOWN</t>
  </si>
  <si>
    <t>LADOGA CIVIL TOWN</t>
  </si>
  <si>
    <t>0793</t>
  </si>
  <si>
    <t>LINDEN CIVIL TOWN</t>
  </si>
  <si>
    <t>0794</t>
  </si>
  <si>
    <t>NEW MARKET CIVIL TOWN</t>
  </si>
  <si>
    <t>0795</t>
  </si>
  <si>
    <t>WAVELAND CIVIL TOWN</t>
  </si>
  <si>
    <t>0796</t>
  </si>
  <si>
    <t>WAYNETOWN CIVIL TOWN</t>
  </si>
  <si>
    <t>0797</t>
  </si>
  <si>
    <t>WINGATE CIVIL TOWN</t>
  </si>
  <si>
    <t>NEW RICHMOND CIVIL TOWN</t>
  </si>
  <si>
    <t>NEW ROSS CIVIL TOWN</t>
  </si>
  <si>
    <t>NORTH MONTGOMERY COMMUNITY SCHOOL CORPORATION</t>
  </si>
  <si>
    <t>SOUTH MONTGOMERY COMMUNITY SCHOOL CORPORATION</t>
  </si>
  <si>
    <t>CRAWFORDSVILLE COMMUNITY SCHOOL CORPORATION</t>
  </si>
  <si>
    <t>0155</t>
  </si>
  <si>
    <t>CRAWFORDSVILLE PUBLIC LIBRARY</t>
  </si>
  <si>
    <t>0156</t>
  </si>
  <si>
    <t>DARLINGTON PUBLIC LIBRARY</t>
  </si>
  <si>
    <t>0157</t>
  </si>
  <si>
    <t>LADOGA PUBLIC LIBRARY</t>
  </si>
  <si>
    <t>0158</t>
  </si>
  <si>
    <t>LINDEN PUBLIC LIBRARY</t>
  </si>
  <si>
    <t>0159</t>
  </si>
  <si>
    <t>WAVELAND PUBLIC LIBRARY</t>
  </si>
  <si>
    <t xml:space="preserve">MONTGOMERY COUNTY SOLID WASTE DISTRICT </t>
  </si>
  <si>
    <t>Morgan</t>
  </si>
  <si>
    <t>MORGAN COUNTY</t>
  </si>
  <si>
    <t>1158</t>
  </si>
  <si>
    <t>PSAP-PERSONNEL</t>
  </si>
  <si>
    <t>ASHLAND TOWNSHIP</t>
  </si>
  <si>
    <t>BAKER TOWNSHIP</t>
  </si>
  <si>
    <t>GREGG TOWNSHIP</t>
  </si>
  <si>
    <t>0403</t>
  </si>
  <si>
    <t>MARTINSVILLE CIVIL CITY</t>
  </si>
  <si>
    <t>0509</t>
  </si>
  <si>
    <t>MOORESVILLE CIVIL TOWN</t>
  </si>
  <si>
    <t>0798</t>
  </si>
  <si>
    <t>BETHANY CIVIL TOWN</t>
  </si>
  <si>
    <t>0799</t>
  </si>
  <si>
    <t>BROOKLYN CIVIL TOWN</t>
  </si>
  <si>
    <t>MORGANTOWN CIVIL TOWN</t>
  </si>
  <si>
    <t>PARAGON CIVIL TOWN</t>
  </si>
  <si>
    <t>MONROVIA CIVIL TOWN</t>
  </si>
  <si>
    <t>NINEVEH-HENSLEY-JACKSON UNITED SCHOOL CO</t>
  </si>
  <si>
    <t>MOORESVILLE CONSOLIDATED SCHOOL CORPORATION</t>
  </si>
  <si>
    <t>0160</t>
  </si>
  <si>
    <t>MORGAN COUNTY PUBLIC LIBRARY</t>
  </si>
  <si>
    <t>0161</t>
  </si>
  <si>
    <t>MOORESVILLE PUBLIC LIBRARY</t>
  </si>
  <si>
    <t>HARRISON TOWNSHIP FIRE #7</t>
  </si>
  <si>
    <t>MONROE TOWNSHIP FIRE DISTRICT</t>
  </si>
  <si>
    <t>Newton</t>
  </si>
  <si>
    <t>NEWTON COUNTY</t>
  </si>
  <si>
    <t>BEAVER TOWNSHIP</t>
  </si>
  <si>
    <t>COLFAX TOWNSHIP</t>
  </si>
  <si>
    <t>IROQUOIS TOWNSHIP</t>
  </si>
  <si>
    <t>MCCLELLAN TOWNSHIP</t>
  </si>
  <si>
    <t>BROOK CIVIL TOWN</t>
  </si>
  <si>
    <t>0803</t>
  </si>
  <si>
    <t>GOODLAND CIVIL TOWN</t>
  </si>
  <si>
    <t>0804</t>
  </si>
  <si>
    <t>KENTLAND CIVIL TOWN</t>
  </si>
  <si>
    <t>0805</t>
  </si>
  <si>
    <t>MOROCCO CIVIL TOWN</t>
  </si>
  <si>
    <t>MT. AYR CIVIL TOWN</t>
  </si>
  <si>
    <t>0162</t>
  </si>
  <si>
    <t>BROOK PUBLIC LIBRARY</t>
  </si>
  <si>
    <t>0163</t>
  </si>
  <si>
    <t>GOODLAND PUBLIC LIBRARY</t>
  </si>
  <si>
    <t>0164</t>
  </si>
  <si>
    <t>KENTLAND PUBLIC LIBRARY</t>
  </si>
  <si>
    <t>0166</t>
  </si>
  <si>
    <t>NEWTON COUNTY PUBLIC LIBRARY</t>
  </si>
  <si>
    <t>Noble</t>
  </si>
  <si>
    <t>NOBLE COUNTY</t>
  </si>
  <si>
    <t>ALBION TOWNSHIP</t>
  </si>
  <si>
    <t>SWAN TOWNSHIP</t>
  </si>
  <si>
    <t>0418</t>
  </si>
  <si>
    <t>KENDALLVILLE CIVIL CITY</t>
  </si>
  <si>
    <t>0452</t>
  </si>
  <si>
    <t>LIGONIER CIVIL CITY</t>
  </si>
  <si>
    <t>ALBION CIVIL TOWN</t>
  </si>
  <si>
    <t>AVILLA CIVIL TOWN</t>
  </si>
  <si>
    <t>0809</t>
  </si>
  <si>
    <t>CROMWELL CIVIL TOWN</t>
  </si>
  <si>
    <t>ROME CITY CIVIL TOWN</t>
  </si>
  <si>
    <t>CENTRAL NOBLE COMMUNITY SCHOOL CORPORATION</t>
  </si>
  <si>
    <t>0167</t>
  </si>
  <si>
    <t>KENDALLVILLE PUBLIC LIBRARY</t>
  </si>
  <si>
    <t>0168</t>
  </si>
  <si>
    <t>LIGONIER PUBLIC LIBRARY</t>
  </si>
  <si>
    <t>0169</t>
  </si>
  <si>
    <t>NOBLE COUNTY PUBLIC LIBRARY</t>
  </si>
  <si>
    <t>Ohio</t>
  </si>
  <si>
    <t>OHIO COUNTY</t>
  </si>
  <si>
    <t>RANDOLPH TOWNSHIP</t>
  </si>
  <si>
    <t>0462</t>
  </si>
  <si>
    <t>RISING SUN CIVIL CITY</t>
  </si>
  <si>
    <t>RISING SUN-OHIO COUNTY COMMUNITY SCHOOL</t>
  </si>
  <si>
    <t>0170</t>
  </si>
  <si>
    <t>OHIO COUNTY PUBLIC LIBRARY</t>
  </si>
  <si>
    <t>Orange</t>
  </si>
  <si>
    <t>ORANGE COUNTY</t>
  </si>
  <si>
    <t>FRENCH LICK TOWNSHIP</t>
  </si>
  <si>
    <t>NORTHEAST TOWNSHIP</t>
  </si>
  <si>
    <t>NORTHWEST TOWNSHIP</t>
  </si>
  <si>
    <t>ORANGEVILLE TOWNSHIP</t>
  </si>
  <si>
    <t>ORLEANS TOWNSHIP</t>
  </si>
  <si>
    <t>PAOLI TOWNSHIP</t>
  </si>
  <si>
    <t>SOUTHEAST TOWNSHIP</t>
  </si>
  <si>
    <t>STAMPERSCREEK TOWNSHIP</t>
  </si>
  <si>
    <t>FRENCH LICK CIVIL TOWN</t>
  </si>
  <si>
    <t>ORLEANS CIVIL TOWN</t>
  </si>
  <si>
    <t>PAOLI CIVIL TOWN</t>
  </si>
  <si>
    <t>TOWN OF WEST BADEN SPRINGS</t>
  </si>
  <si>
    <t>Orleans Community School Corporation</t>
  </si>
  <si>
    <t>Paoli Community School Corporation</t>
  </si>
  <si>
    <t>Springs Valley Community Schools</t>
  </si>
  <si>
    <t>0171</t>
  </si>
  <si>
    <t>ORLEANS PUBLIC LIBRARY</t>
  </si>
  <si>
    <t>0172</t>
  </si>
  <si>
    <t>PAOLI PUBLIC LIBRARY</t>
  </si>
  <si>
    <t>0173</t>
  </si>
  <si>
    <t>FRENCH LICK-MELTON PUBLIC LIBRARY</t>
  </si>
  <si>
    <t>0992</t>
  </si>
  <si>
    <t>ORANGE COUNTY FIRE PROTECTION DISTRICT</t>
  </si>
  <si>
    <t>1063</t>
  </si>
  <si>
    <t>ORANGE COUNTY SOLID WASTE MANAGEMENT DISTRICT</t>
  </si>
  <si>
    <t>Owen</t>
  </si>
  <si>
    <t>OWEN COUNTY</t>
  </si>
  <si>
    <t>GOSPORT CIVIL TOWN</t>
  </si>
  <si>
    <t>SPENCER CIVIL TOWN</t>
  </si>
  <si>
    <t>SPENCER-OWEN COMMUNITY SCHOOL CORPORATION</t>
  </si>
  <si>
    <t>0264</t>
  </si>
  <si>
    <t>SPENCER-OWEN COUNTY PUBLIC LIBRARY</t>
  </si>
  <si>
    <t>Parke</t>
  </si>
  <si>
    <t>PARKE COUNTY</t>
  </si>
  <si>
    <t>1156</t>
  </si>
  <si>
    <t xml:space="preserve">EMERGENCY TELEPHONE SYSTEM              </t>
  </si>
  <si>
    <t>FLORIDA TOWNSHIP</t>
  </si>
  <si>
    <t>RACCOON TOWNSHIP</t>
  </si>
  <si>
    <t>RESERVE TOWNSHIP</t>
  </si>
  <si>
    <t>0818</t>
  </si>
  <si>
    <t>BLOOMINGDALE CIVIL TOWN</t>
  </si>
  <si>
    <t>MARSHALL CIVIL TOWN</t>
  </si>
  <si>
    <t>MONTEZUMA CIVIL TOWN</t>
  </si>
  <si>
    <t>ROCKVILLE CIVIL TOWN</t>
  </si>
  <si>
    <t>0823</t>
  </si>
  <si>
    <t>ROSEDALE CIVIL TOWN</t>
  </si>
  <si>
    <t>MECCA CIVIL TOWN</t>
  </si>
  <si>
    <t>SOUTHWEST PARKE COMMUNITY SCHOOL CORPORATION</t>
  </si>
  <si>
    <t>North Central Parke Comm School Corp</t>
  </si>
  <si>
    <t>0176</t>
  </si>
  <si>
    <t>MONTEZUMA PUBLIC LIBRARY</t>
  </si>
  <si>
    <t>0292</t>
  </si>
  <si>
    <t>Parke County Public Library</t>
  </si>
  <si>
    <t>1079</t>
  </si>
  <si>
    <t>WEST CENTRAL INDIANA SOLID WASTE MANAGEMENT</t>
  </si>
  <si>
    <t>Perry</t>
  </si>
  <si>
    <t>PERRY COUNTY</t>
  </si>
  <si>
    <t>LEOPOLD TOWNSHIP</t>
  </si>
  <si>
    <t>OIL TOWNSHIP</t>
  </si>
  <si>
    <t>TOBIN TOWNSHIP</t>
  </si>
  <si>
    <t>0411</t>
  </si>
  <si>
    <t>TELL CITY CIVIL CITY</t>
  </si>
  <si>
    <t>2402</t>
  </si>
  <si>
    <t xml:space="preserve">ECONOMIC DEVELOPMENT                    </t>
  </si>
  <si>
    <t>0463</t>
  </si>
  <si>
    <t>CANNELTON CIVIL CITY</t>
  </si>
  <si>
    <t>0824</t>
  </si>
  <si>
    <t>TROY CIVIL TOWN</t>
  </si>
  <si>
    <t>PERRY CENTRAL COMMUNITY SCHOOL CORPORATION</t>
  </si>
  <si>
    <t>TELL CITY-TROY TOWNSHIP SCHOOL CORPORATION</t>
  </si>
  <si>
    <t>0324</t>
  </si>
  <si>
    <t>PERRY COUNTY PUBLIC LIBRARY</t>
  </si>
  <si>
    <t>0993</t>
  </si>
  <si>
    <t>PERRY COUNTY AIRPORT AUTHORITY</t>
  </si>
  <si>
    <t>1064</t>
  </si>
  <si>
    <t>PERRY COUNTY SOLID WASTE MANAGEMENT DISTRICT</t>
  </si>
  <si>
    <t>Pike</t>
  </si>
  <si>
    <t>PIKE COUNTY</t>
  </si>
  <si>
    <t>LOCKHART TOWNSHIP</t>
  </si>
  <si>
    <t>0455</t>
  </si>
  <si>
    <t>PETERSBURG CIVIL CITY</t>
  </si>
  <si>
    <t>0825</t>
  </si>
  <si>
    <t>SPURGEON CIVIL TOWN</t>
  </si>
  <si>
    <t>0826</t>
  </si>
  <si>
    <t>WINSLOW CIVIL TOWN</t>
  </si>
  <si>
    <t>0288</t>
  </si>
  <si>
    <t>PIKE COUNTY PUBLIC LIBRARY</t>
  </si>
  <si>
    <t>0964</t>
  </si>
  <si>
    <t>PATOKA TOWNSHIP FIRE</t>
  </si>
  <si>
    <t>JEFFERSON-MARION TOWNSHIP FIRE</t>
  </si>
  <si>
    <t>1065</t>
  </si>
  <si>
    <t>PIKE COUNTY SOLID WASTE DISTRICT</t>
  </si>
  <si>
    <t>Porter</t>
  </si>
  <si>
    <t>PORTER COUNTY</t>
  </si>
  <si>
    <t>PORTAGE TOWNSHIP</t>
  </si>
  <si>
    <t>PORTER TOWNSHIP</t>
  </si>
  <si>
    <t>WESTCHESTER TOWNSHIP</t>
  </si>
  <si>
    <t>0204</t>
  </si>
  <si>
    <t>VALPARAISO CIVIL CITY</t>
  </si>
  <si>
    <t>PORTAGE CIVIL CITY</t>
  </si>
  <si>
    <t>0346</t>
  </si>
  <si>
    <t xml:space="preserve">INSURANCE                               </t>
  </si>
  <si>
    <t>0510</t>
  </si>
  <si>
    <t>CHESTERTON CIVIL TOWN</t>
  </si>
  <si>
    <t>0827</t>
  </si>
  <si>
    <t>BEVERLY SHORES CIVIL TOWN</t>
  </si>
  <si>
    <t>0828</t>
  </si>
  <si>
    <t>BURNS HARBOR CIVIL TOWN</t>
  </si>
  <si>
    <t>0829</t>
  </si>
  <si>
    <t>DUNE ACRES CIVIL TOWN</t>
  </si>
  <si>
    <t>0830</t>
  </si>
  <si>
    <t>HEBRON CIVIL TOWN</t>
  </si>
  <si>
    <t>0831</t>
  </si>
  <si>
    <t>KOUTS CIVIL TOWN</t>
  </si>
  <si>
    <t>0832</t>
  </si>
  <si>
    <t>OGDEN DUNES CIVIL TOWN</t>
  </si>
  <si>
    <t>0833</t>
  </si>
  <si>
    <t>PORTER CIVIL TOWN</t>
  </si>
  <si>
    <t>0834</t>
  </si>
  <si>
    <t>PINES CIVIL TOWN</t>
  </si>
  <si>
    <t>WESTCHESTER PUBLIC LIBRARY</t>
  </si>
  <si>
    <t>PORTER COUNTY PUBLIC LIBRARY</t>
  </si>
  <si>
    <t>0975</t>
  </si>
  <si>
    <t>WEST PORTER TOWNSHIP FIRE PROTECTION</t>
  </si>
  <si>
    <t>8601</t>
  </si>
  <si>
    <t xml:space="preserve">SPECIAL FIRE SERVICE GENERAL              </t>
  </si>
  <si>
    <t>1066</t>
  </si>
  <si>
    <t>PORTER CO SW DISTRICT</t>
  </si>
  <si>
    <t>PORTER CO AIRPORT AUTHORITY</t>
  </si>
  <si>
    <t>Posey</t>
  </si>
  <si>
    <t>POSEY COUNTY</t>
  </si>
  <si>
    <t>BETHEL TOWNSHIP</t>
  </si>
  <si>
    <t>BLACK TOWNSHIP</t>
  </si>
  <si>
    <t>HARMONY TOWNSHIP</t>
  </si>
  <si>
    <t>LYNN TOWNSHIP</t>
  </si>
  <si>
    <t>MARRS TOWNSHIP</t>
  </si>
  <si>
    <t>POINT TOWNSHIP</t>
  </si>
  <si>
    <t>ROBB TOWNSHIP</t>
  </si>
  <si>
    <t>ROBINSON TOWNSHIP</t>
  </si>
  <si>
    <t>0419</t>
  </si>
  <si>
    <t>MOUNT VERNON CIVIL CITY</t>
  </si>
  <si>
    <t>0835</t>
  </si>
  <si>
    <t>CYNTHIANA CIVIL TOWN</t>
  </si>
  <si>
    <t>0836</t>
  </si>
  <si>
    <t>GRIFFIN CIVIL TOWN</t>
  </si>
  <si>
    <t>0837</t>
  </si>
  <si>
    <t>NEW HARMONY CIVIL TOWN</t>
  </si>
  <si>
    <t>0838</t>
  </si>
  <si>
    <t>POSEYVILLE CIVIL TOWN</t>
  </si>
  <si>
    <t>M.S.D. NORTH POSEY COUNTY SCHOOL CORPORATION</t>
  </si>
  <si>
    <t>NEW HARMONY WORKINGMENS INSTITUTE</t>
  </si>
  <si>
    <t>POSEYVILLE CARNEGIE LIBRARY</t>
  </si>
  <si>
    <t>0269</t>
  </si>
  <si>
    <t>ALEXANDRIAN FREE PUBLIC LIBRARY</t>
  </si>
  <si>
    <t>0920</t>
  </si>
  <si>
    <t>GRIFFIN-BETHEL TOWNSHIP FIRE PROTECTION</t>
  </si>
  <si>
    <t>0957</t>
  </si>
  <si>
    <t>WADESVILLE-CENTER TOWNSHIP FIRE</t>
  </si>
  <si>
    <t>1067</t>
  </si>
  <si>
    <t>POSEY COUNTY SOLID WASTE MANAGEMENT DISTRICT</t>
  </si>
  <si>
    <t>Pulaski</t>
  </si>
  <si>
    <t>PULASKI COUNTY</t>
  </si>
  <si>
    <t>RICH GROVE TOWNSHIP</t>
  </si>
  <si>
    <t>WHITE POST TOWNSHIP</t>
  </si>
  <si>
    <t>0839</t>
  </si>
  <si>
    <t>FRANCESVILLE CIVIL TOWN</t>
  </si>
  <si>
    <t>MEDARYVILLE CIVIL TOWN</t>
  </si>
  <si>
    <t>0841</t>
  </si>
  <si>
    <t>MONTEREY CIVIL TOWN</t>
  </si>
  <si>
    <t>0842</t>
  </si>
  <si>
    <t>WINAMAC CIVIL TOWN</t>
  </si>
  <si>
    <t>EASTERN PULASKI COMMUNITY SCHOOL CORPORATION</t>
  </si>
  <si>
    <t>NORTH JUDSON-SAN PIERRE SCHOOL CORPORATI</t>
  </si>
  <si>
    <t>FRANCESVILLE PUBLIC LIBRARY</t>
  </si>
  <si>
    <t>0190</t>
  </si>
  <si>
    <t>MONTEREY PUBLIC LIBRARY</t>
  </si>
  <si>
    <t>PULASKI COUNTY PUBLIC LIBRARY</t>
  </si>
  <si>
    <t>Putnam</t>
  </si>
  <si>
    <t>PUTNAM COUNTY</t>
  </si>
  <si>
    <t>CLOVERDALE TOWNSHIP</t>
  </si>
  <si>
    <t>FLOYD TOWNSHIP</t>
  </si>
  <si>
    <t>GREENCASTLE TOWNSHIP</t>
  </si>
  <si>
    <t>RUSSELL TOWNSHIP</t>
  </si>
  <si>
    <t>0404</t>
  </si>
  <si>
    <t>GREENCASTLE CIVIL CITY</t>
  </si>
  <si>
    <t>0843</t>
  </si>
  <si>
    <t>BAINBRIDGE CIVIL TOWN</t>
  </si>
  <si>
    <t>CLOVERDALE CIVIL TOWN</t>
  </si>
  <si>
    <t>ROACHDALE CIVIL TOWN</t>
  </si>
  <si>
    <t>0846</t>
  </si>
  <si>
    <t>RUSSELLVILLE CIVIL TOWN</t>
  </si>
  <si>
    <t>FILLMORE CIVIL TOWN</t>
  </si>
  <si>
    <t>SOUTH PUTNAM COMMUNITY SCHOOL CORPORATION</t>
  </si>
  <si>
    <t>NORTH PUTNAM COMMUNITY SCHOOL CORPORATION</t>
  </si>
  <si>
    <t>0192</t>
  </si>
  <si>
    <t>ROACHDALE PUBLIC LIBRARY</t>
  </si>
  <si>
    <t>PUTNAM COUNTY PUBLIC LIBRARY</t>
  </si>
  <si>
    <t>0337</t>
  </si>
  <si>
    <t>Putnam County Airport Authority</t>
  </si>
  <si>
    <t>0976</t>
  </si>
  <si>
    <t>ROACHDALE FIRE PROTECTION</t>
  </si>
  <si>
    <t>0977</t>
  </si>
  <si>
    <t>WALNUT CREEK FIRE PROTECTION</t>
  </si>
  <si>
    <t>FLOYD TWP FIRE DISTRICT</t>
  </si>
  <si>
    <t>Randolph</t>
  </si>
  <si>
    <t>RANDOLPH COUNTY</t>
  </si>
  <si>
    <t>GREENSFORK TOWNSHIP</t>
  </si>
  <si>
    <t>WARD TOWNSHIP</t>
  </si>
  <si>
    <t>0425</t>
  </si>
  <si>
    <t>WINCHESTER CIVIL CITY</t>
  </si>
  <si>
    <t>6501</t>
  </si>
  <si>
    <t xml:space="preserve">WATER                                   </t>
  </si>
  <si>
    <t>0446</t>
  </si>
  <si>
    <t>UNION CITY CIVIL CITY</t>
  </si>
  <si>
    <t xml:space="preserve">UTILITIES                               </t>
  </si>
  <si>
    <t>0847</t>
  </si>
  <si>
    <t>FARMLAND CIVIL TOWN</t>
  </si>
  <si>
    <t>0848</t>
  </si>
  <si>
    <t>LOSANTVILLE CIVIL TOWN</t>
  </si>
  <si>
    <t>0849</t>
  </si>
  <si>
    <t>LYNN CIVIL TOWN</t>
  </si>
  <si>
    <t>0850</t>
  </si>
  <si>
    <t>MODOC CIVIL TOWN</t>
  </si>
  <si>
    <t>0851</t>
  </si>
  <si>
    <t>PARKER CIVIL TOWN</t>
  </si>
  <si>
    <t>0852</t>
  </si>
  <si>
    <t>RIDGEVILLE CIVIL TOWN</t>
  </si>
  <si>
    <t>0853</t>
  </si>
  <si>
    <t>SARATOGA CIVIL TOWN</t>
  </si>
  <si>
    <t>0194</t>
  </si>
  <si>
    <t>FARMLAND PUBLIC LIBRARY</t>
  </si>
  <si>
    <t>0195</t>
  </si>
  <si>
    <t>RIDGEVILLE PUBLIC LIBRARY</t>
  </si>
  <si>
    <t>0196</t>
  </si>
  <si>
    <t>UNION CITY PUBLIC LIBRARY</t>
  </si>
  <si>
    <t>0197</t>
  </si>
  <si>
    <t>WINCHESTER PUBLIC LIBRARY</t>
  </si>
  <si>
    <t>0198</t>
  </si>
  <si>
    <t>WASHINGTON TOWNSHIP PUBLIC LIBRARY</t>
  </si>
  <si>
    <t>1099</t>
  </si>
  <si>
    <t>RANDOLPH CO SOLID WASTE</t>
  </si>
  <si>
    <t>Ripley</t>
  </si>
  <si>
    <t>RIPLEY COUNTY</t>
  </si>
  <si>
    <t>LAUGHERY TOWNSHIP</t>
  </si>
  <si>
    <t>OTTER CREEK TOWNSHIP</t>
  </si>
  <si>
    <t>0854</t>
  </si>
  <si>
    <t>MILAN CIVIL TOWN</t>
  </si>
  <si>
    <t>0855</t>
  </si>
  <si>
    <t>NAPOLEON CIVIL TOWN</t>
  </si>
  <si>
    <t>0856</t>
  </si>
  <si>
    <t>OSGOOD CIVIL TOWN</t>
  </si>
  <si>
    <t>0857</t>
  </si>
  <si>
    <t>SUNMAN CIVIL TOWN</t>
  </si>
  <si>
    <t>0858</t>
  </si>
  <si>
    <t>VERSAILLES CIVIL TOWN</t>
  </si>
  <si>
    <t>HOLTON CIVIL TOWN</t>
  </si>
  <si>
    <t>SUNMAN-DEARBORN COMMUNITY SCHOOL CORPORA</t>
  </si>
  <si>
    <t>SOUTH RIPLEY COMMUNITY SCHOOL CORPORATION</t>
  </si>
  <si>
    <t>MILAN COMMUNITY SCHOOLS</t>
  </si>
  <si>
    <t>OSGOOD PUBLIC LIBRARY</t>
  </si>
  <si>
    <t>Rush</t>
  </si>
  <si>
    <t>RUSH COUNTY</t>
  </si>
  <si>
    <t>RUSHVILLE TOWNSHIP</t>
  </si>
  <si>
    <t>0420</t>
  </si>
  <si>
    <t>RUSHVILLE CIVIL CITY</t>
  </si>
  <si>
    <t>0859</t>
  </si>
  <si>
    <t>CARTHAGE CIVIL TOWN</t>
  </si>
  <si>
    <t>CHARLES A. BEARD MEMORIAL SCHOOL CORPORA</t>
  </si>
  <si>
    <t>HENRY HENLEY PUBLIC LIBRARY</t>
  </si>
  <si>
    <t>RUSHVILLE PUBLIC LIBRARY</t>
  </si>
  <si>
    <t>RUSH COUNTY SOLID WASTE DISTRICT</t>
  </si>
  <si>
    <t>St. Joseph</t>
  </si>
  <si>
    <t>ST. JOSEPH COUNTY</t>
  </si>
  <si>
    <t>CENTRE TOWNSHIP</t>
  </si>
  <si>
    <t>HARRIS TOWNSHIP</t>
  </si>
  <si>
    <t>SOUTH BEND CIVIL CITY</t>
  </si>
  <si>
    <t>0117</t>
  </si>
  <si>
    <t>MISHAWAKA CIVIL CITY</t>
  </si>
  <si>
    <t>0861</t>
  </si>
  <si>
    <t>INDIAN VILLAGE CIVIL TOWN</t>
  </si>
  <si>
    <t>0862</t>
  </si>
  <si>
    <t>LAKEVILLE CIVIL TOWN</t>
  </si>
  <si>
    <t>0863</t>
  </si>
  <si>
    <t>NEW CARLISLE CIVIL TOWN</t>
  </si>
  <si>
    <t>0864</t>
  </si>
  <si>
    <t>NORTH LIBERTY CIVIL TOWN</t>
  </si>
  <si>
    <t>0865</t>
  </si>
  <si>
    <t>OSCEOLA CIVIL TOWN</t>
  </si>
  <si>
    <t>0866</t>
  </si>
  <si>
    <t>ROSELAND CIVIL TOWN</t>
  </si>
  <si>
    <t>0867</t>
  </si>
  <si>
    <t>WALKERTON CIVIL TOWN</t>
  </si>
  <si>
    <t>MISHAWAKA PUBLIC LIBRARY</t>
  </si>
  <si>
    <t>NEW CARLISLE PUBLIC LIBRARY</t>
  </si>
  <si>
    <t>WALKERTON PUBLIC LIBRARY</t>
  </si>
  <si>
    <t>0206</t>
  </si>
  <si>
    <t>ST. JOSEPH COUNTY PUBLIC LIBRARY</t>
  </si>
  <si>
    <t>ST. JOSEPH AIRPORT</t>
  </si>
  <si>
    <t>8180</t>
  </si>
  <si>
    <t xml:space="preserve">SPECIAL AIRPORT DEBT SERVICE                      </t>
  </si>
  <si>
    <t>SOUTH BEND PUBLIC TRANSPORTATION</t>
  </si>
  <si>
    <t>1008</t>
  </si>
  <si>
    <t>ST. JOSEPH SOLID WASTE MANAGEMENT</t>
  </si>
  <si>
    <t>Scott</t>
  </si>
  <si>
    <t>SCOTT COUNTY</t>
  </si>
  <si>
    <t>FINLEY TOWNSHIP</t>
  </si>
  <si>
    <t>LEXINGTON TOWNSHIP</t>
  </si>
  <si>
    <t>VIENNA TOWNSHIP</t>
  </si>
  <si>
    <t>0435</t>
  </si>
  <si>
    <t>SCOTTSBURG CIVIL CITY</t>
  </si>
  <si>
    <t>0868</t>
  </si>
  <si>
    <t>CITY OF AUSTIN</t>
  </si>
  <si>
    <t>SCOTT COUNTY DISTRICT NO. 1 SCHOOL CORPORATION</t>
  </si>
  <si>
    <t>SCOTT COUNTY DISTRICT NO. 2 SCHOOL CORPORATION</t>
  </si>
  <si>
    <t>0207</t>
  </si>
  <si>
    <t>SCOTT COUNTY PUBLIC LIBRARY</t>
  </si>
  <si>
    <t>Shelby</t>
  </si>
  <si>
    <t>SHELBY COUNTY</t>
  </si>
  <si>
    <t>ADDISON TOWNSHIP</t>
  </si>
  <si>
    <t>HENDRICKS TOWNSHIP</t>
  </si>
  <si>
    <t>MORAL TOWNSHIP</t>
  </si>
  <si>
    <t>0308</t>
  </si>
  <si>
    <t>SHELBYVILLE CIVIL CITY</t>
  </si>
  <si>
    <t>0869</t>
  </si>
  <si>
    <t>MORRISTOWN CIVIL TOWN</t>
  </si>
  <si>
    <t>FAIRLAND CIVIL TOWN</t>
  </si>
  <si>
    <t>DECATUR COUNTY COMMUNITY SCHOOL CORPORAT</t>
  </si>
  <si>
    <t>NORTHWESTERN CONSOLIDATED SCHOOL CORPORATION</t>
  </si>
  <si>
    <t>SOUTHWESTERN CONSOLIDATED SHELBY COUNTY SCHOOLS</t>
  </si>
  <si>
    <t>0208</t>
  </si>
  <si>
    <t>SHELBY COUNTY PUBLIC LIBRARY</t>
  </si>
  <si>
    <t>1013</t>
  </si>
  <si>
    <t>SHELBY COUNTY RECYCLING DISTRICT</t>
  </si>
  <si>
    <t>Spencer</t>
  </si>
  <si>
    <t>SPENCER COUNTY</t>
  </si>
  <si>
    <t>2003</t>
  </si>
  <si>
    <t xml:space="preserve">COUNTY 4-H                              </t>
  </si>
  <si>
    <t>CARTER TOWNSHIP</t>
  </si>
  <si>
    <t>GRASS TOWNSHIP</t>
  </si>
  <si>
    <t>HAMMOND TOWNSHIP</t>
  </si>
  <si>
    <t>HUFF TOWNSHIP</t>
  </si>
  <si>
    <t>LUCE TOWNSHIP</t>
  </si>
  <si>
    <t>0458</t>
  </si>
  <si>
    <t>ROCKPORT CIVIL CITY</t>
  </si>
  <si>
    <t>0870</t>
  </si>
  <si>
    <t>CHRISNEY CIVIL TOWN</t>
  </si>
  <si>
    <t>0871</t>
  </si>
  <si>
    <t>DALE CIVIL TOWN</t>
  </si>
  <si>
    <t>0872</t>
  </si>
  <si>
    <t>GENTRYVILLE CIVIL TOWN</t>
  </si>
  <si>
    <t>0873</t>
  </si>
  <si>
    <t>GRANDVIEW CIVIL TOWN</t>
  </si>
  <si>
    <t>0874</t>
  </si>
  <si>
    <t>SANTA CLAUS CIVIL TOWN</t>
  </si>
  <si>
    <t>RICHLAND CIVIL TOWN</t>
  </si>
  <si>
    <t>0294</t>
  </si>
  <si>
    <t>SPENCER COUNTY PUBLIC LIBRARY</t>
  </si>
  <si>
    <t>LINCOLN HERITAGE PUBLIC LIBRARY</t>
  </si>
  <si>
    <t>CARTER FIRE PROTECTION DISTRICT</t>
  </si>
  <si>
    <t>1068</t>
  </si>
  <si>
    <t>SPENCER COUNTY SOLID WASTE MANAGEMENT DISTRICT</t>
  </si>
  <si>
    <t>Starke</t>
  </si>
  <si>
    <t>STARKE COUNTY</t>
  </si>
  <si>
    <t>CALIFORNIA TOWNSHIP</t>
  </si>
  <si>
    <t>NORTH BEND TOWNSHIP</t>
  </si>
  <si>
    <t>RAILROAD TOWNSHIP</t>
  </si>
  <si>
    <t>0449</t>
  </si>
  <si>
    <t>KNOX CIVIL CITY</t>
  </si>
  <si>
    <t>HAMLET CIVIL TOWN</t>
  </si>
  <si>
    <t>0876</t>
  </si>
  <si>
    <t>NORTH JUDSON CIVIL TOWN</t>
  </si>
  <si>
    <t>NORTH JUDSON-SAN PIERRE SCHOOL CORPORATION</t>
  </si>
  <si>
    <t>0213</t>
  </si>
  <si>
    <t>NORTH JUDSON PUBLIC LIBRARY</t>
  </si>
  <si>
    <t>0214</t>
  </si>
  <si>
    <t>STARKE COUNTY PUBLIC LIBRARY</t>
  </si>
  <si>
    <t>STARKE COUNTY AIRPORT AUTHORITY</t>
  </si>
  <si>
    <t>1069</t>
  </si>
  <si>
    <t>STARKE COUNTY SOLID WASTE MANAGEMENT DISTRICT</t>
  </si>
  <si>
    <t>Steuben</t>
  </si>
  <si>
    <t>STEUBEN COUNTY</t>
  </si>
  <si>
    <t>CLEAR LAKE TOWNSHIP</t>
  </si>
  <si>
    <t>FREMONT TOWNSHIP</t>
  </si>
  <si>
    <t>JAMESTOWN TOWNSHIP</t>
  </si>
  <si>
    <t>MILLGROVE TOWNSHIP</t>
  </si>
  <si>
    <t>OTSEGO TOWNSHIP</t>
  </si>
  <si>
    <t>STEUBEN TOWNSHIP</t>
  </si>
  <si>
    <t>0429</t>
  </si>
  <si>
    <t>ANGOLA CIVIL CITY</t>
  </si>
  <si>
    <t>CLEAR LAKE CIVIL TOWN</t>
  </si>
  <si>
    <t>0878</t>
  </si>
  <si>
    <t>FREMONT CIVIL TOWN</t>
  </si>
  <si>
    <t>0880</t>
  </si>
  <si>
    <t>HUDSON CIVIL TOWN</t>
  </si>
  <si>
    <t>0881</t>
  </si>
  <si>
    <t>ORLAND CIVIL TOWN</t>
  </si>
  <si>
    <t>0215</t>
  </si>
  <si>
    <t>CARNEGIE PUBLIC LIBRARY OF STEUBEN COUNT</t>
  </si>
  <si>
    <t>0216</t>
  </si>
  <si>
    <t>FREMONT PUBLIC LIBRARY</t>
  </si>
  <si>
    <t>Sullivan</t>
  </si>
  <si>
    <t>SULLIVAN COUNTY</t>
  </si>
  <si>
    <t>CURRY TOWNSHIP</t>
  </si>
  <si>
    <t>FAIRBANKS TOWNSHIP</t>
  </si>
  <si>
    <t>GILL TOWNSHIP</t>
  </si>
  <si>
    <t>HADDON TOWNSHIP</t>
  </si>
  <si>
    <t>TURMAN TOWNSHIP</t>
  </si>
  <si>
    <t>0438</t>
  </si>
  <si>
    <t>SULLIVAN CIVIL CITY</t>
  </si>
  <si>
    <t>0882</t>
  </si>
  <si>
    <t>CARLISLE CIVIL TOWN</t>
  </si>
  <si>
    <t>0883</t>
  </si>
  <si>
    <t>DUGGER CIVIL TOWN</t>
  </si>
  <si>
    <t>0884</t>
  </si>
  <si>
    <t>FARMERSBURG CIVIL TOWN</t>
  </si>
  <si>
    <t>0885</t>
  </si>
  <si>
    <t>HYMERA CIVIL TOWN</t>
  </si>
  <si>
    <t>0886</t>
  </si>
  <si>
    <t>MEROM CIVIL TOWN</t>
  </si>
  <si>
    <t>0887</t>
  </si>
  <si>
    <t>SHELBURN CIVIL TOWN</t>
  </si>
  <si>
    <t>0217</t>
  </si>
  <si>
    <t>SULLIVAN COUNTY PUBLIC LIBRARY</t>
  </si>
  <si>
    <t>1070</t>
  </si>
  <si>
    <t>SULLIVAN COUNTY SOLID WASTE MANAGEMENT DSTRICT</t>
  </si>
  <si>
    <t>Switzerland</t>
  </si>
  <si>
    <t>SWITZERLAND COUNTY</t>
  </si>
  <si>
    <t>COTTON TOWNSHIP</t>
  </si>
  <si>
    <t>CRAIG TOWNSHIP</t>
  </si>
  <si>
    <t>0888</t>
  </si>
  <si>
    <t>PATRIOT CIVIL TOWN</t>
  </si>
  <si>
    <t>0889</t>
  </si>
  <si>
    <t>VEVAY CIVIL TOWN</t>
  </si>
  <si>
    <t>0218</t>
  </si>
  <si>
    <t>SWITZERLAND COUNTY PUBLIC LIBRARY</t>
  </si>
  <si>
    <t>Tippecanoe</t>
  </si>
  <si>
    <t>TIPPECANOE COUNTY</t>
  </si>
  <si>
    <t>LAURAMIE TOWNSHIP</t>
  </si>
  <si>
    <t>SHEFFIELD TOWNSHIP</t>
  </si>
  <si>
    <t>WEA TOWNSHIP</t>
  </si>
  <si>
    <t>LAFAYETTE CIVIL CITY</t>
  </si>
  <si>
    <t xml:space="preserve">BAND                                    </t>
  </si>
  <si>
    <t>WEST LAFAYETTE CIVIL CITY</t>
  </si>
  <si>
    <t>BATTLE GROUND CIVIL TOWN</t>
  </si>
  <si>
    <t>0891</t>
  </si>
  <si>
    <t>CLARKS HILL CIVIL TOWN</t>
  </si>
  <si>
    <t>DAYTON CIVIL TOWN</t>
  </si>
  <si>
    <t>SHADELAND CIVIL TOWN</t>
  </si>
  <si>
    <t>WEST LAFAYETTE COMMUNITY SCHOOL CORPORATION</t>
  </si>
  <si>
    <t>0221</t>
  </si>
  <si>
    <t>WEST LAFAYETTE PUBLIC LIBRARY</t>
  </si>
  <si>
    <t>TIPPECANOE COUNTY PUBLIC LIBRARY</t>
  </si>
  <si>
    <t>0330</t>
  </si>
  <si>
    <t>Tippecanoe County Solid Waste Mgmt District</t>
  </si>
  <si>
    <t>GREATER LAFAYETTE PUBLIC TRANSPORTATION</t>
  </si>
  <si>
    <t>Tipton</t>
  </si>
  <si>
    <t>TIPTON COUNTY</t>
  </si>
  <si>
    <t>CICERO TOWNSHIP</t>
  </si>
  <si>
    <t>WILDCAT TOWNSHIP</t>
  </si>
  <si>
    <t>0428</t>
  </si>
  <si>
    <t>TIPTON CIVIL CITY</t>
  </si>
  <si>
    <t>0892</t>
  </si>
  <si>
    <t>KEMPTON CIVIL TOWN</t>
  </si>
  <si>
    <t>0893</t>
  </si>
  <si>
    <t>SHARPSVILLE CIVIL TOWN</t>
  </si>
  <si>
    <t>WINDFALL CIVIL TOWN</t>
  </si>
  <si>
    <t>0222</t>
  </si>
  <si>
    <t>TIPTON COUNTY PUBLIC LIBRARY</t>
  </si>
  <si>
    <t>1037</t>
  </si>
  <si>
    <t>TIPTON COUNTY SOLID WASTE</t>
  </si>
  <si>
    <t>Union</t>
  </si>
  <si>
    <t>UNION COUNTY</t>
  </si>
  <si>
    <t>BROWNSVILLE TOWNSHIP</t>
  </si>
  <si>
    <t>0895</t>
  </si>
  <si>
    <t>LIBERTY CIVIL TOWN</t>
  </si>
  <si>
    <t>0896</t>
  </si>
  <si>
    <t>WEST COLLEGE CORNER CIVIL TOWN</t>
  </si>
  <si>
    <t>0223</t>
  </si>
  <si>
    <t>UNION COUNTY PUBLIC LIBRARY</t>
  </si>
  <si>
    <t>1074</t>
  </si>
  <si>
    <t>W. U. R. SOLID WASTE MANAGEMENT DISTRICT</t>
  </si>
  <si>
    <t>Vanderburgh</t>
  </si>
  <si>
    <t>VANDERBURGH COUNTY</t>
  </si>
  <si>
    <t xml:space="preserve">MUSEUM                                  </t>
  </si>
  <si>
    <t>ARMSTRONG TOWNSHIP</t>
  </si>
  <si>
    <t>KNIGHT TOWNSHIP</t>
  </si>
  <si>
    <t>PIGEON TOWNSHIP</t>
  </si>
  <si>
    <t>EVANSVILLE CIVIL CITY</t>
  </si>
  <si>
    <t>0958</t>
  </si>
  <si>
    <t>DARMSTADT CIVIL TOWN</t>
  </si>
  <si>
    <t>EVANSVILLE-VANDERBURGH SCHOOL CORPORATION</t>
  </si>
  <si>
    <t>0265</t>
  </si>
  <si>
    <t>EVANSVILLE-VANDERBURGH COUNTY PUBLIC LIBRARY</t>
  </si>
  <si>
    <t>1230</t>
  </si>
  <si>
    <t>SPECIAL LIBRARY FUND - WILLIARD LIBRARY VANDERBURGH</t>
  </si>
  <si>
    <t>1072</t>
  </si>
  <si>
    <t>VANDERBURGH COUNTY SOLID WASTE MANAGEMENT</t>
  </si>
  <si>
    <t>EVANSVILLE LEVEE AUTHORITY</t>
  </si>
  <si>
    <t xml:space="preserve">LEVEE AUTHORITY                         </t>
  </si>
  <si>
    <t>EVANSVILLE-VANDERBURGH AIRPORT AUTHORITY</t>
  </si>
  <si>
    <t>Vermillion</t>
  </si>
  <si>
    <t>VERMILLION COUNTY</t>
  </si>
  <si>
    <t>EUGENE TOWNSHIP</t>
  </si>
  <si>
    <t>HELT TOWNSHIP</t>
  </si>
  <si>
    <t>VERMILLION TOWNSHIP</t>
  </si>
  <si>
    <t>0427</t>
  </si>
  <si>
    <t>CLINTON CIVIL CITY</t>
  </si>
  <si>
    <t>0897</t>
  </si>
  <si>
    <t>CAYUGA CIVIL TOWN</t>
  </si>
  <si>
    <t>0898</t>
  </si>
  <si>
    <t>DANA CIVIL TOWN</t>
  </si>
  <si>
    <t>0899</t>
  </si>
  <si>
    <t>FAIRVIEW PARK CIVIL TOWN</t>
  </si>
  <si>
    <t>0900</t>
  </si>
  <si>
    <t>NEWPORT CIVIL TOWN</t>
  </si>
  <si>
    <t>PERRYSVILLE CIVIL TOWN</t>
  </si>
  <si>
    <t>0902</t>
  </si>
  <si>
    <t>UNIVERSAL CIVIL TOWN</t>
  </si>
  <si>
    <t>NORTH VERMILLION COMMUNITY SCHOOL CORPORATION</t>
  </si>
  <si>
    <t>SOUTH VERMILLION COMMUNITY SCHOOL CORPORATION</t>
  </si>
  <si>
    <t>0227</t>
  </si>
  <si>
    <t>CLINTON PUBLIC LIBRARY</t>
  </si>
  <si>
    <t>0228</t>
  </si>
  <si>
    <t>VERMILLION COUNTY PUBLIC LIBRARY</t>
  </si>
  <si>
    <t>1073</t>
  </si>
  <si>
    <t>VERMILLION COUNTY SOLID WASTE MANAGEMENT</t>
  </si>
  <si>
    <t>Vigo</t>
  </si>
  <si>
    <t>VIGO COUNTY</t>
  </si>
  <si>
    <t>FAYETTE TOWNSHIP</t>
  </si>
  <si>
    <t>LINTON TOWNSHIP</t>
  </si>
  <si>
    <t>LOST CREEK TOWNSHIP</t>
  </si>
  <si>
    <t>NEVINS TOWNSHIP</t>
  </si>
  <si>
    <t>PIERSON TOWNSHIP</t>
  </si>
  <si>
    <t>PRAIRIE CREEK TOWNSHIP</t>
  </si>
  <si>
    <t>PRAIRIETON TOWNSHIP</t>
  </si>
  <si>
    <t>RILEY TOWNSHIP</t>
  </si>
  <si>
    <t>TERRE HAUTE CIVIL CITY</t>
  </si>
  <si>
    <t>0903</t>
  </si>
  <si>
    <t>RILEY CIVIL TOWN</t>
  </si>
  <si>
    <t>0904</t>
  </si>
  <si>
    <t>SEELYVILLE CIVIL TOWN</t>
  </si>
  <si>
    <t>WEST TERRE HAUTE CIVIL TOWN</t>
  </si>
  <si>
    <t>0229</t>
  </si>
  <si>
    <t>VIGO COUNTY PUBLIC LIBRARY</t>
  </si>
  <si>
    <t>0334</t>
  </si>
  <si>
    <t>Vigo County Solid Waste Management District</t>
  </si>
  <si>
    <t>TERRE HAUTE SANITARY</t>
  </si>
  <si>
    <t>TERRE HAUTE INTERNATIONAL AIRPORT</t>
  </si>
  <si>
    <t>HONEY CREEK FIRE PROTECTION</t>
  </si>
  <si>
    <t>NEW GOSHEN FIRE PROTECTION DISTRICT</t>
  </si>
  <si>
    <t>0981</t>
  </si>
  <si>
    <t>LOST CREEK FIRE PROTECTION DISTRICT</t>
  </si>
  <si>
    <t>1005</t>
  </si>
  <si>
    <t>PRAIRIETON FIRE PROTECTION DISTRICT</t>
  </si>
  <si>
    <t>1023</t>
  </si>
  <si>
    <t>RILEY FIRE PROTECTION DISTRICT</t>
  </si>
  <si>
    <t>SUGAR CREEK TOWNSHIP FIRE DISTRICT</t>
  </si>
  <si>
    <t>Wabash</t>
  </si>
  <si>
    <t>WABASH COUNTY</t>
  </si>
  <si>
    <t>CHESTER TOWNSHIP</t>
  </si>
  <si>
    <t>LAGRO TOWNSHIP</t>
  </si>
  <si>
    <t>PAW PAW TOWNSHIP</t>
  </si>
  <si>
    <t>WALTZ TOWNSHIP</t>
  </si>
  <si>
    <t>0313</t>
  </si>
  <si>
    <t>WABASH CIVIL CITY</t>
  </si>
  <si>
    <t>0511</t>
  </si>
  <si>
    <t>NORTH MANCHESTER CIVIL TOWN</t>
  </si>
  <si>
    <t>0906</t>
  </si>
  <si>
    <t>LAFONTAINE CIVIL TOWN</t>
  </si>
  <si>
    <t>LAGRO CIVIL TOWN</t>
  </si>
  <si>
    <t>0908</t>
  </si>
  <si>
    <t>ROANN CIVIL TOWN</t>
  </si>
  <si>
    <t>0230</t>
  </si>
  <si>
    <t>NORTH MANCHESTER PUBLIC LIBRARY</t>
  </si>
  <si>
    <t>0231</t>
  </si>
  <si>
    <t>ROANN PUBLIC LIBRARY</t>
  </si>
  <si>
    <t>0232</t>
  </si>
  <si>
    <t>WABASH PUBLIC LIBRARY</t>
  </si>
  <si>
    <t>1075</t>
  </si>
  <si>
    <t>WABASH COUNTY SOLID WASTE MANAGEMENT DISTRICT</t>
  </si>
  <si>
    <t>Warren</t>
  </si>
  <si>
    <t>WARREN COUNTY</t>
  </si>
  <si>
    <t>KENT TOWNSHIP</t>
  </si>
  <si>
    <t>MEDINA TOWNSHIP</t>
  </si>
  <si>
    <t>MOUND TOWNSHIP</t>
  </si>
  <si>
    <t>0909</t>
  </si>
  <si>
    <t>PINE VILLAGE CIVIL TOWN</t>
  </si>
  <si>
    <t>0910</t>
  </si>
  <si>
    <t>STATE LINE CITY CIVIL TOWN</t>
  </si>
  <si>
    <t>0911</t>
  </si>
  <si>
    <t>WEST LEBANON CIVIL TOWN</t>
  </si>
  <si>
    <t>0912</t>
  </si>
  <si>
    <t>WILLIAMSPORT CIVIL TOWN</t>
  </si>
  <si>
    <t>M.S.D. OF WARREN COUNTY SCHOOL CORPORATION</t>
  </si>
  <si>
    <t>0233</t>
  </si>
  <si>
    <t>WEST LEBANON PUBLIC LIBRARY</t>
  </si>
  <si>
    <t>0234</t>
  </si>
  <si>
    <t>WILLIAMSPORT PUBLIC LIBRARY</t>
  </si>
  <si>
    <t>1033</t>
  </si>
  <si>
    <t>WARREN COUNTY SOLID WASTE</t>
  </si>
  <si>
    <t>Warrick</t>
  </si>
  <si>
    <t>WARRICK COUNTY</t>
  </si>
  <si>
    <t>BOON TOWNSHIP</t>
  </si>
  <si>
    <t>GREER TOWNSHIP</t>
  </si>
  <si>
    <t>HART TOWNSHIP</t>
  </si>
  <si>
    <t>LANE TOWNSHIP</t>
  </si>
  <si>
    <t>SKELTON TOWNSHIP</t>
  </si>
  <si>
    <t>0423</t>
  </si>
  <si>
    <t>BOONVILLE CIVIL CITY</t>
  </si>
  <si>
    <t>0913</t>
  </si>
  <si>
    <t>CHANDLER CIVIL TOWN</t>
  </si>
  <si>
    <t>0914</t>
  </si>
  <si>
    <t>ELBERFELD CIVIL TOWN</t>
  </si>
  <si>
    <t>0915</t>
  </si>
  <si>
    <t>LYNNVILLE CIVIL TOWN</t>
  </si>
  <si>
    <t>0916</t>
  </si>
  <si>
    <t>NEWBURGH CIVIL TOWN</t>
  </si>
  <si>
    <t>0917</t>
  </si>
  <si>
    <t>TENNYSON CIVIL TOWN</t>
  </si>
  <si>
    <t>Newburgh Chandler Public Library</t>
  </si>
  <si>
    <t>0236</t>
  </si>
  <si>
    <t>BOONVILLE-WARRICK COUNTY PUBLIC LIBRARY</t>
  </si>
  <si>
    <t>1032</t>
  </si>
  <si>
    <t>WARRICK COUNTY SOLID WASTE</t>
  </si>
  <si>
    <t>Washington</t>
  </si>
  <si>
    <t>WASHINGTON COUNTY</t>
  </si>
  <si>
    <t>GIBSON TOWNSHIP</t>
  </si>
  <si>
    <t>PIERCE TOWNSHIP</t>
  </si>
  <si>
    <t>0431</t>
  </si>
  <si>
    <t>SALEM CIVIL CITY</t>
  </si>
  <si>
    <t>0918</t>
  </si>
  <si>
    <t>CAMPBELLSBURG CIVIL TOWN</t>
  </si>
  <si>
    <t>0921</t>
  </si>
  <si>
    <t>LITTLE YORK CIVIL TOWN</t>
  </si>
  <si>
    <t>LIVONIA CIVIL TOWN</t>
  </si>
  <si>
    <t>0923</t>
  </si>
  <si>
    <t>NEW PEKIN CIVIL TOWN</t>
  </si>
  <si>
    <t>0924</t>
  </si>
  <si>
    <t>SALTILLO CIVIL TOWN</t>
  </si>
  <si>
    <t>0237</t>
  </si>
  <si>
    <t>SALEM PUBLIC LIBRARY</t>
  </si>
  <si>
    <t>1025</t>
  </si>
  <si>
    <t>BROWN-VERNON FIRE DISTRICT</t>
  </si>
  <si>
    <t>1026</t>
  </si>
  <si>
    <t>WASHINGTON COUNTY SOLID WASTE MANAGEMENT</t>
  </si>
  <si>
    <t>BLUE RIVER FIRE PROTECTION DISTRICT</t>
  </si>
  <si>
    <t>Wayne</t>
  </si>
  <si>
    <t>WAYNE COUNTY</t>
  </si>
  <si>
    <t>ABINGTON TOWNSHIP</t>
  </si>
  <si>
    <t>BOSTON TOWNSHIP</t>
  </si>
  <si>
    <t>DALTON TOWNSHIP</t>
  </si>
  <si>
    <t>TOWNSHIP CUMULATIVE VEHICLE</t>
  </si>
  <si>
    <t>NEW GARDEN TOWNSHIP</t>
  </si>
  <si>
    <t>RICHMOND CIVIL CITY</t>
  </si>
  <si>
    <t>0925</t>
  </si>
  <si>
    <t>BOSTON CIVIL TOWN</t>
  </si>
  <si>
    <t>0926</t>
  </si>
  <si>
    <t>CAMBRIDGE CITY CIVIL TOWN</t>
  </si>
  <si>
    <t>0927</t>
  </si>
  <si>
    <t>CENTERVILLE CIVIL TOWN</t>
  </si>
  <si>
    <t>0928</t>
  </si>
  <si>
    <t>DUBLIN CIVIL TOWN</t>
  </si>
  <si>
    <t>0929</t>
  </si>
  <si>
    <t>EAST GERMANTOWN CIVIL TOWN</t>
  </si>
  <si>
    <t>0930</t>
  </si>
  <si>
    <t>ECONOMY CIVIL TOWN</t>
  </si>
  <si>
    <t>0931</t>
  </si>
  <si>
    <t>FOUNTAIN CITY CIVIL TOWN</t>
  </si>
  <si>
    <t>GREENS FORK CIVIL TOWN</t>
  </si>
  <si>
    <t>0933</t>
  </si>
  <si>
    <t>HAGERSTOWN CIVIL TOWN</t>
  </si>
  <si>
    <t>2103</t>
  </si>
  <si>
    <t xml:space="preserve">AIRPORT BUILDING/MAINTENANCE            </t>
  </si>
  <si>
    <t>0934</t>
  </si>
  <si>
    <t>MILTON CIVIL TOWN</t>
  </si>
  <si>
    <t>MOUNT AUBURN CIVIL TOWN</t>
  </si>
  <si>
    <t>SPRING GROVE CIVIL TOWN</t>
  </si>
  <si>
    <t>0937</t>
  </si>
  <si>
    <t>WHITEWATER CIVIL TOWN</t>
  </si>
  <si>
    <t>CENTERVILLE-ABINGTON COMMUNITY SCHOOL CORPORATION</t>
  </si>
  <si>
    <t>0238</t>
  </si>
  <si>
    <t>CAMBRIDGE CITY PUBLIC LIBRARY</t>
  </si>
  <si>
    <t>0239</t>
  </si>
  <si>
    <t>Centerville-Center Township Public Library</t>
  </si>
  <si>
    <t>0240</t>
  </si>
  <si>
    <t>DUBLIN PUBLIC LIBRARY</t>
  </si>
  <si>
    <t>0241</t>
  </si>
  <si>
    <t>HAGERSTOWN PUBLIC LIBRARY</t>
  </si>
  <si>
    <t>0242</t>
  </si>
  <si>
    <t>MORRISSON REEVES PUBLIC LIBRARY</t>
  </si>
  <si>
    <t>0243</t>
  </si>
  <si>
    <t>WAYNE COUNTY CONTRACTUAL LIBRARY</t>
  </si>
  <si>
    <t>RICHMOND SANITARY</t>
  </si>
  <si>
    <t>Wells</t>
  </si>
  <si>
    <t>WELLS COUNTY</t>
  </si>
  <si>
    <t>NOTTINGHAM TOWNSHIP</t>
  </si>
  <si>
    <t>0408</t>
  </si>
  <si>
    <t>BLUFFTON CIVIL CITY</t>
  </si>
  <si>
    <t>OSSIAN CIVIL TOWN</t>
  </si>
  <si>
    <t>PONETO CIVIL TOWN</t>
  </si>
  <si>
    <t>UNIONDALE CIVIL TOWN</t>
  </si>
  <si>
    <t>0941</t>
  </si>
  <si>
    <t>VERA CRUZ CIVIL TOWN</t>
  </si>
  <si>
    <t>SOUTHERN WELLS COMMUNITY SCHOOL CORPORATION</t>
  </si>
  <si>
    <t>NORWELL COMMUNITY SCHOOLS</t>
  </si>
  <si>
    <t>M.S.D. BLUFFTON-HARRISON SCHOOL CORPORATION</t>
  </si>
  <si>
    <t>0244</t>
  </si>
  <si>
    <t>WELLS COUNTY PUBLIC LIBRARY</t>
  </si>
  <si>
    <t>1091</t>
  </si>
  <si>
    <t>WELLS COUNTY SOLID WASTE DISTRICT</t>
  </si>
  <si>
    <t>White</t>
  </si>
  <si>
    <t>WHITE COUNTY</t>
  </si>
  <si>
    <t>BIG CREEK TOWNSHIP</t>
  </si>
  <si>
    <t>MONON TOWNSHIP</t>
  </si>
  <si>
    <t>PRINCETON TOWNSHIP</t>
  </si>
  <si>
    <t>ROUND GROVE TOWNSHIP</t>
  </si>
  <si>
    <t>WEST POINT TOWNSHIP</t>
  </si>
  <si>
    <t>0433</t>
  </si>
  <si>
    <t>MONTICELLO CIVIL CITY</t>
  </si>
  <si>
    <t>0942</t>
  </si>
  <si>
    <t>BROOKSTON CIVIL TOWN</t>
  </si>
  <si>
    <t>0943</t>
  </si>
  <si>
    <t>BURNETTSVILLE CIVIL TOWN</t>
  </si>
  <si>
    <t>0944</t>
  </si>
  <si>
    <t>CHALMERS CIVIL TOWN</t>
  </si>
  <si>
    <t>MONON CIVIL TOWN</t>
  </si>
  <si>
    <t>0946</t>
  </si>
  <si>
    <t>REYNOLDS CIVIL TOWN</t>
  </si>
  <si>
    <t>0947</t>
  </si>
  <si>
    <t>WOLCOTT CIVIL TOWN</t>
  </si>
  <si>
    <t>0245</t>
  </si>
  <si>
    <t>BROOKSTON PUBLIC LIBRARY</t>
  </si>
  <si>
    <t>0246</t>
  </si>
  <si>
    <t>MONON PUBLIC LIBRARY</t>
  </si>
  <si>
    <t>0247</t>
  </si>
  <si>
    <t>MONTICELLO PUBLIC LIBRARY</t>
  </si>
  <si>
    <t>0248</t>
  </si>
  <si>
    <t>WOLCOTT PUBLIC LIBRARY</t>
  </si>
  <si>
    <t>Whitley</t>
  </si>
  <si>
    <t>WHITLEY COUNTY</t>
  </si>
  <si>
    <t>ETNA TROY TOWNSHIP</t>
  </si>
  <si>
    <t>THORNCREEK TOWNSHIP</t>
  </si>
  <si>
    <t>0432</t>
  </si>
  <si>
    <t>COLUMBIA CITY CIVIL CITY</t>
  </si>
  <si>
    <t>0948</t>
  </si>
  <si>
    <t>CHURUBUSCO CIVIL TOWN</t>
  </si>
  <si>
    <t>0949</t>
  </si>
  <si>
    <t>LARWILL CIVIL TOWN</t>
  </si>
  <si>
    <t>0950</t>
  </si>
  <si>
    <t>SOUTH WHITLEY CIVIL TOWN</t>
  </si>
  <si>
    <t>WHITLEY COUNTY CONSOLIDATED SCHOOL CORPORATION</t>
  </si>
  <si>
    <t>0249</t>
  </si>
  <si>
    <t>CHURUBUSCO PUBLIC LIBRARY</t>
  </si>
  <si>
    <t>0250</t>
  </si>
  <si>
    <t>PEABODY LIBRARY</t>
  </si>
  <si>
    <t>0251</t>
  </si>
  <si>
    <t>South Whitley Community Public Library</t>
  </si>
  <si>
    <t>1078</t>
  </si>
  <si>
    <t>WHITLEY COUNTY SOLID WASTE MANAGEMENT DISTRICT</t>
  </si>
  <si>
    <t>2016 &gt; 2022
Levy</t>
  </si>
  <si>
    <t>2016 &gt; 2022
Rate</t>
  </si>
  <si>
    <t>01 - ADAMS CENTRAL COMMUNITY SCHOOL CORPORATION</t>
  </si>
  <si>
    <t>Select One:</t>
  </si>
  <si>
    <t>01 - NORTH ADAMS COMMUNITY SCHOOL CORPORATION</t>
  </si>
  <si>
    <t>Yes</t>
  </si>
  <si>
    <t>01 - SOUTH ADAMS SCHOOL CORPORATION</t>
  </si>
  <si>
    <t>No</t>
  </si>
  <si>
    <t>02 - M.S.D. SW ALLEN COUNTY SCHOOL CORPORATION</t>
  </si>
  <si>
    <t xml:space="preserve">Not Applicable </t>
  </si>
  <si>
    <t>02 - NORTHWEST ALLEN COUNTY SCHOOL CORPORATION</t>
  </si>
  <si>
    <t>02 - FORT WAYNE COMMUNITY SCHOOL CORPORATION</t>
  </si>
  <si>
    <t>02 - EAST ALLEN COUNTY SCHOOL CORPORATION</t>
  </si>
  <si>
    <t>03 - BARTHOLOMEW CONSOLIDATED SCHOOL CORPORATION</t>
  </si>
  <si>
    <t>03 - FLATROCK-HAWCREEK SCHOOL CORPORATION</t>
  </si>
  <si>
    <t>04 - BENTON COMMUNITY SCHOOL CORPORATION</t>
  </si>
  <si>
    <t>05 - BLACKFORD COUNTY SCHOOL CORPORATION</t>
  </si>
  <si>
    <t>06 - WESTERN BOONE COUNTY SCHOOL CORPORATION</t>
  </si>
  <si>
    <t>06 - ZIONSVILLE COMMUNITY SCHOOL CORPORATION</t>
  </si>
  <si>
    <t>06 - LEBANON COMMUNITY SCHOOL CORPORATION</t>
  </si>
  <si>
    <t>07 - BROWN COUNTY SCHOOL CORPORATION</t>
  </si>
  <si>
    <t>08 - CARROLL CONSOLIDATED SCHOOL CORPORATION</t>
  </si>
  <si>
    <t>08 - DELPHI COMMUNITY SCHOOL CORPORATION</t>
  </si>
  <si>
    <t>09 - PIONEER REGIONAL SCHOOL CORPORATION</t>
  </si>
  <si>
    <t>09 - Lewis Cass Schools</t>
  </si>
  <si>
    <t>09 - LOGANSPORT COMMUNITY SCHOOL CORPORATION</t>
  </si>
  <si>
    <t>10 - BORDEN-HENRYVILLE SCHOOL CORPORATION</t>
  </si>
  <si>
    <t>10 - SILVER CREEK SCHOOL CORPORATION</t>
  </si>
  <si>
    <t>10 - CLARKSVILLE COMMUNITY SCHOOL CORPORATION</t>
  </si>
  <si>
    <t>10 - GREATER CLARK COUNTY SCHOOL CORPORATION</t>
  </si>
  <si>
    <t>11 - CLAY COMMUNITY SCHOOL CORPORATION</t>
  </si>
  <si>
    <t>11 - M.S.D. SHAKAMAK SCHOOL CORPORATION</t>
  </si>
  <si>
    <t>12 - CLINTON CENTRAL SCHOOL CORPORATION</t>
  </si>
  <si>
    <t>12 - CLINTON PRAIRIE SCHOOL CORPORATION</t>
  </si>
  <si>
    <t>12 - FRANKFORT COMMUNITY SCHOOL CORPORATION</t>
  </si>
  <si>
    <t>12 - ROSSVILLE CONSOLIDATED SCHOOL CORP</t>
  </si>
  <si>
    <t>13 - CRAWFORD COUNTY COMMUNITY SCHOOL CORPORATION</t>
  </si>
  <si>
    <t>14 - BARR-REEVE COMMUNITY SCHOOL CORPORATION</t>
  </si>
  <si>
    <t>14 - NORTH DAVIESS COUNTY SCHOOL CORPORATION</t>
  </si>
  <si>
    <t>14 - WASHINGTON COMMUNITY SCHOOL CORPORATION</t>
  </si>
  <si>
    <t>15 - SUNMAN-DEARBORN COMMUNITY SCHOOL CORPORATION</t>
  </si>
  <si>
    <t>15 - SOUTH DEARBORN COMMUNITY SCHOOL CORPORATION</t>
  </si>
  <si>
    <t>15 - LAWRENCEBURG COMMUNITY SCHOOL CORPORATION</t>
  </si>
  <si>
    <t>16 - DECATUR COUNTY COMMUNITY SCHOOL CORPORATION</t>
  </si>
  <si>
    <t>16 - GREENSBURG COMMUNITY SCHOOL CORPORATION</t>
  </si>
  <si>
    <t>17 - DEKALB COUNTY EASTERN COMM SCHOOL CORPORATION</t>
  </si>
  <si>
    <t>17 - GARRETT-KEYSER-BUTLER COMMUNITY SCHOOL CORPORATION</t>
  </si>
  <si>
    <t>17 - DEKALB COUNTY CENTRAL UNITED SCHOOL CORPORATION</t>
  </si>
  <si>
    <t>18 - DELAWARE COMMUNITY SCHOOL CORPORATION</t>
  </si>
  <si>
    <t>18 - WES-DEL COMMUNITY SCHOOL CORPORATION</t>
  </si>
  <si>
    <t>18 - LIBERTY-PERRY COMMUNITY SCHOOL CORPORATION</t>
  </si>
  <si>
    <t>18 - COWAN COMMUNITY SCHOOL CORPORATION</t>
  </si>
  <si>
    <t>18 - YORKTOWN COMMUNITY SCHOOLS</t>
  </si>
  <si>
    <t>18 - DALEVILLE COMMUNITY SCHOOLS</t>
  </si>
  <si>
    <t>18 - MUNCIE COMMUNITY SCHOOL CORPORATION</t>
  </si>
  <si>
    <t>19 - NORTHEAST DUBOIS COUNTY SCHOOL CORPORATION</t>
  </si>
  <si>
    <t>19 - SOUTHEAST DUBOIS COUNTY SCHOOL CORPORATION</t>
  </si>
  <si>
    <t>19 - SOUTHWEST DUBOIS COUNTY SCHOOL CORPORATION</t>
  </si>
  <si>
    <t>19 - GREATER JASPER CONSOLIDATED SCHOOL CORPORATION</t>
  </si>
  <si>
    <t>20 - FAIRFIELD COMMUNITY SCHOOL CORPORATION</t>
  </si>
  <si>
    <t>20 - BAUGO COMMUNITY SCHOOL CORPORATION</t>
  </si>
  <si>
    <t>20 - CONCORD COMMUNITY SCHOOL CORPORATION</t>
  </si>
  <si>
    <t>20 - MIDDLEBURY COMMUNITY SCHOOL CORPORATION</t>
  </si>
  <si>
    <t>20 - WA-NEE COMMUNITY SCHOOL CORPORATION</t>
  </si>
  <si>
    <t>20 - ELKHART COMMUNITY SCHOOL CORPORATION</t>
  </si>
  <si>
    <t>20 - GOSHEN COMMUNITY SCHOOL CORPORATION</t>
  </si>
  <si>
    <t>21 - FAYETTE COUNTY SCHOOL CORPORATION</t>
  </si>
  <si>
    <t>22 - NEW ALBANY-FLOYD COUNTY CONSOLIDATED SCHOOLS</t>
  </si>
  <si>
    <t>23 - ATTICA CONSOLIDATED SCHOOL CORPORATION</t>
  </si>
  <si>
    <t>23 - COVINGTON COMMUNITY SCHOOL CORPORATION</t>
  </si>
  <si>
    <t>23 - SOUTHEAST FOUNTAIN SCHOOL CORPORATION</t>
  </si>
  <si>
    <t>24 - FRANKLIN COUNTY COMMUNITY SCHOOL CORPORATION</t>
  </si>
  <si>
    <t>25 - ROCHESTER COMMUNITY SCHOOL CORPORATION</t>
  </si>
  <si>
    <t>25 - CASTON SCHOOL CORPORATION</t>
  </si>
  <si>
    <t>26 - EAST GIBSON SCHOOL CORPORATION</t>
  </si>
  <si>
    <t>26 - NORTH GIBSON SCHOOL CORPORATION</t>
  </si>
  <si>
    <t>26 - SOUTH GIBSON SCHOOL CORPORATION</t>
  </si>
  <si>
    <t>27 - EASTBROOK COMMUNITY SCHOOL CORPORATION</t>
  </si>
  <si>
    <t>27 - MADISON-GRANT UNITED SCHOOL CORPORATION</t>
  </si>
  <si>
    <t>27 - MISSISSINEWA COMMUNITY SCHOOL CORPORATION</t>
  </si>
  <si>
    <t>27 - MARION COMMUNITY SCHOOL CORPORATION</t>
  </si>
  <si>
    <t>27 - OAK HILL UNITED SCHOOL CORPORATION</t>
  </si>
  <si>
    <t>28 - BLOOMFIELD SCHOOL DISTRICT</t>
  </si>
  <si>
    <t>28 - EASTERN CONSOLIDATED SCHOOL CORPORATION</t>
  </si>
  <si>
    <t>28 - LINTON-STOCKTON SCHOOL CORPORATION</t>
  </si>
  <si>
    <t>28 - WHITE RIVER VALLEY CONSOLIDATED SCHOOL CORPORATION</t>
  </si>
  <si>
    <t>29 - HAMILTON SOUTHEASTERN SCHOOL CORPORATION</t>
  </si>
  <si>
    <t>29 - HAMILTON HEIGHTS SCHOOL CORPORATION</t>
  </si>
  <si>
    <t>29 - WESTFIELD-WASHINGTON SCHOOL CORPORATION</t>
  </si>
  <si>
    <t>29 - SHERIDAN COMMUNITY SCHOOLS</t>
  </si>
  <si>
    <t>29 - CARMEL-CLAY SCHOOL CORPORATION</t>
  </si>
  <si>
    <t>29 - NOBLESVILLE SCHOOL CORPORATION</t>
  </si>
  <si>
    <t>30 - SOUTHERN HANCOCK COUNTY COMMUNITY SCHOOL</t>
  </si>
  <si>
    <t>30 - GREENFIELD CENTRAL COMMUNITY SCHOOL CORPORATION</t>
  </si>
  <si>
    <t>30 - MT. VERNON COMMUNITY SCHOOL CORPORATION</t>
  </si>
  <si>
    <t>30 - EASTERN HANCOCK COUNTY COMMUNITY SCHOOL</t>
  </si>
  <si>
    <t>31 - LANESVILLE SCHOOL CORPORATION</t>
  </si>
  <si>
    <t>31 - NORTH HARRISON COMMUNITY SCHOOL CORPORATION</t>
  </si>
  <si>
    <t>31 - SOUTH HARRISON SCHOOL CORPORATION</t>
  </si>
  <si>
    <t>32 - NORTHWEST HENDRICKS SCHOOL CORPORATION</t>
  </si>
  <si>
    <t>32 - BROWNSBURG COMMUNITY SCHOOL CORPORATION</t>
  </si>
  <si>
    <t>32 - AVON COMMUNITY SCHOOL CORPORATION</t>
  </si>
  <si>
    <t>32 - DANVILLE COMMUNITY SCHOOL CORPORATION</t>
  </si>
  <si>
    <t>32 - PLAINFIELD COMMUNITY SCHOOL CORPORATION</t>
  </si>
  <si>
    <t>32 - MILL CREEK COMMUNITY SCHOOL CORPORATION</t>
  </si>
  <si>
    <t>33 - BLUE RIVER VALLEY SCHOOL CORPORATION</t>
  </si>
  <si>
    <t>33 - SOUTH HENRY SCHOOL CORPORATION</t>
  </si>
  <si>
    <t>33 - SHENANDOAH SCHOOL CORPORATION</t>
  </si>
  <si>
    <t>33 - NEW CASTLE COMMUNITY SCHOOL CORPORATION</t>
  </si>
  <si>
    <t>CHARLES A. BEARD MEMORIAL SCHOOL CORPORATION</t>
  </si>
  <si>
    <t>33 - CHARLES A. BEARD MEMORIAL SCHOOL CORPORATION</t>
  </si>
  <si>
    <t>34 - TAYLOR COMMUNITY SCHOOL CORPORATION</t>
  </si>
  <si>
    <t>34 - NORTHWESTERN SCHOOL CORPORATION</t>
  </si>
  <si>
    <t>34 - EASTERN HOWARD COMMUNITY SCHOOL CORPORATION</t>
  </si>
  <si>
    <t>34 - WESTERN SCHOOL CORPORATION</t>
  </si>
  <si>
    <t>34 - Kokomo School Corporation</t>
  </si>
  <si>
    <t>35 - HUNTINGTON COUNTY COMMUNITY SCHOOL CORPORATION</t>
  </si>
  <si>
    <t>36 - MEDORA COMMUNITY SCHOOL CORPORATION</t>
  </si>
  <si>
    <t>36 - SEYMOUR COMMUNITY SCHOOL CORPORATION</t>
  </si>
  <si>
    <t>36 - BROWNSTOWN CENTRAL COMMUNITY SCHOOL CORPORATION</t>
  </si>
  <si>
    <t>36 - CROTHERSVILLE COMMUNITY SCHOOL CORPORATION</t>
  </si>
  <si>
    <t>37 - KANKAKEE VALLEY SCHOOL CORPORATION</t>
  </si>
  <si>
    <t>37 - RENSSELAER CENTRAL SCHOOL CORPORATION</t>
  </si>
  <si>
    <t>38 - JAY COUNTY SCHOOL CORPORATION</t>
  </si>
  <si>
    <t>39 - MADISON CONSOLIDATED SCHOOL CORPORATION</t>
  </si>
  <si>
    <t>39 - SOUTHWESTERN JEFFERSON CONSOLIDATED SCHOOLS</t>
  </si>
  <si>
    <t>40 - JENNINGS COUNTY SCHOOL CORPORATION</t>
  </si>
  <si>
    <t>41 - CLARK-PLEASANT COMMUNITY SCHOOL CORPORATION</t>
  </si>
  <si>
    <t>41 - CENTER GROVE COMMUNITY SCHOOL CORPORATION</t>
  </si>
  <si>
    <t>41 - EDINBURGH COMMUNITY SCHOOL CORPORATION</t>
  </si>
  <si>
    <t>41 - FRANKLIN COMMUNITY SCHOOL CORPORATION</t>
  </si>
  <si>
    <t>41 - GREENWOOD COMMUNITY SCHOOL CORPORATION</t>
  </si>
  <si>
    <t>41 - NINEVEH-HENSLEY-JACKSON UNITED SCHOOL CORPORATION</t>
  </si>
  <si>
    <t>42 - NORTH KNOX SCHOOL CORPORATION</t>
  </si>
  <si>
    <t>42 - SOUTH KNOX SCHOOL CORPORATION</t>
  </si>
  <si>
    <t>42 - VINCENNES COMMUNITY SCHOOL CORPORATION</t>
  </si>
  <si>
    <t>43 - WAWASEE COMMUNITY SCHOOL CORPORATION</t>
  </si>
  <si>
    <t>43 - WARSAW COMMUNITY SCHOOL CORPORATION</t>
  </si>
  <si>
    <t>43 - TIPPECANOE VALLEY SCHOOL CORPORATION</t>
  </si>
  <si>
    <t>43 - WHITKO COMMUNITY SCHOOL CORPORATION</t>
  </si>
  <si>
    <t>44 - WESTVIEW SCHOOL CORPORATION</t>
  </si>
  <si>
    <t>44 - LAKELAND SCHOOL CORPORATION</t>
  </si>
  <si>
    <t>45 - HANOVER COMMUNITY SCHOOL CORPORATION</t>
  </si>
  <si>
    <t>45 - RIVER FOREST COMMUNITY SCHOOL CORPORATION</t>
  </si>
  <si>
    <t>45 - MERRILLVILLE SCHOOL CORPORATION</t>
  </si>
  <si>
    <t>45 - LAKE CENTRAL SCHOOL CORPORATION</t>
  </si>
  <si>
    <t>45 - TRI CREEK SCHOOL CORPORATION</t>
  </si>
  <si>
    <t>45 - LAKE RIDGE SCHOOL CORPORATION</t>
  </si>
  <si>
    <t>45 - CROWN POINT COMMUNITY SCHOOL CORPORATION</t>
  </si>
  <si>
    <t>45 - School City of East Chicago</t>
  </si>
  <si>
    <t>45 - LAKE STATION SCHOOL CORPORATION</t>
  </si>
  <si>
    <t>45 - GARY COMMUNITY SCHOOL CORPORATION</t>
  </si>
  <si>
    <t>45 - GRIFFITH PUBLIC SCHOOL CORPORATION</t>
  </si>
  <si>
    <t>45 - HAMMOND CITY SCHOOL CORPORATION</t>
  </si>
  <si>
    <t>45 - HIGHLAND TOWN SCHOOL CORPORATION</t>
  </si>
  <si>
    <t>45 - SCHOOL CITY OF HOBART SCHOOL CORPORATION</t>
  </si>
  <si>
    <t>45 - MUNSTER COMMUNITY SCHOOL CORPORATION</t>
  </si>
  <si>
    <t>45 - WHITING CITY SCHOOL CORPORATION</t>
  </si>
  <si>
    <t>46 - NEW PRAIRIE UNITED SCHOOL CORPORATION</t>
  </si>
  <si>
    <t>46 - NEW DURHAM TOWNSHIP SCHOOL CORPORATION</t>
  </si>
  <si>
    <t>46 - TRI-TOWNSHIP CONSOLIDATED SCHOOL  CORPORATION</t>
  </si>
  <si>
    <t>46 - MICHIGAN CITY AREA SCHOOL CORPORATION</t>
  </si>
  <si>
    <t>46 - SOUTH CENTRAL COMMUNITY SCHOOL CORPORATION</t>
  </si>
  <si>
    <t>46 - LAPORTE COMMUNITY SCHOOL CORPORATION</t>
  </si>
  <si>
    <t>47 - NORTH LAWRENCE COMMUNITY SCHOOL CORPORATION</t>
  </si>
  <si>
    <t>47 - MITCHELL COMMUNITY SCHOOL CORPORATION</t>
  </si>
  <si>
    <t>48 - FRANKTON-LAPEL COMMUNITY SCHOOL CORPORATION</t>
  </si>
  <si>
    <t>48 - SOUTH MADISON COMMUNITY SCHOOL CORPORATION</t>
  </si>
  <si>
    <t>48 - ALEXANDRIA COMMUNITY SCHOOL CORPORATION</t>
  </si>
  <si>
    <t>48 - ANDERSON COMMUNITY SCHOOL CORPORATION</t>
  </si>
  <si>
    <t>48 - ELWOOD COMMUNITY SCHOOL CORPORATION</t>
  </si>
  <si>
    <t>49 - M.S.D DECATUR TOWNSHIP SCHOOL CORPORATION</t>
  </si>
  <si>
    <t>49 - FRANKLIN TOWNSHIP COMMUNITY SCHOOL CORPORATION</t>
  </si>
  <si>
    <t>49 - M.S.D. LAWRENCE TOWNSHIP SCHOOL CORPORATION</t>
  </si>
  <si>
    <t>49 - PERRY TOWNSHIP SCHOOLS</t>
  </si>
  <si>
    <t>49 - M.S.D. PIKE TOWNSHIP SCHOOL CORPORATION</t>
  </si>
  <si>
    <t>49 - M.S.D. WARREN TOWNSHIP SCHOOL CORPORATION</t>
  </si>
  <si>
    <t>49 - M.S.D. WASHINGTON TOWNSHIP SCHOOL CORPORATION</t>
  </si>
  <si>
    <t>49 - M.S.D. WAYNE TOWNSHIP SCHOOL CORPORATION</t>
  </si>
  <si>
    <t>49 - BEECH GROVE CITY SCHOOL CORPORATION</t>
  </si>
  <si>
    <t>49 - INDIANAPOLIS PUBLIC SCHOOL CORPORATION</t>
  </si>
  <si>
    <t>49 - SPEEDWAY CITY SCHOOL CORPORATION</t>
  </si>
  <si>
    <t>50 - CULVER COMMUNITY SCHOOL CORPORATION</t>
  </si>
  <si>
    <t>50 - ARGOS COMMUNITY SCHOOL CORPORATION</t>
  </si>
  <si>
    <t>50 - BREMEN PUBLIC SCHOOL CORPORATION</t>
  </si>
  <si>
    <t>PLYMOUTH COMMUNITY SCHOOL</t>
  </si>
  <si>
    <t>50 - PLYMOUTH COMMUNITY SCHOOL</t>
  </si>
  <si>
    <t>50 - TRITON SCHOOL CORPORATION</t>
  </si>
  <si>
    <t>50 - UNION-NORTH UNITED SCHOOL CORPORATION</t>
  </si>
  <si>
    <t>51 - SHOALS COMMUNITY SCHOOL CORPORATION</t>
  </si>
  <si>
    <t>51 - LOOGOOTEE COMMUNITY SCHOOL CORPORATION</t>
  </si>
  <si>
    <t>52 - MACONAQUAH SCHOOL CORPORATION</t>
  </si>
  <si>
    <t>52 - NORTH MIAMI CONSOLIDATED SCHOOL CORPORATION</t>
  </si>
  <si>
    <t>52 - PERU COMMUNITY SCHOOL CORPORATION</t>
  </si>
  <si>
    <t>53 - RICHLAND-BEAN BLOSSOM COMMUNITY SCHOOL CORPORATION</t>
  </si>
  <si>
    <t>53 - MONROE COUNTY COMMUNITY SCHOOL CORPORATION</t>
  </si>
  <si>
    <t>54 - NORTH MONTGOMERY COMMUNITY SCHOOL CORPORATION</t>
  </si>
  <si>
    <t>54 - SOUTH MONTGOMERY COMMUNITY SCHOOL CORPORATION</t>
  </si>
  <si>
    <t>54 - CRAWFORDSVILLE COMMUNITY SCHOOL CORPORATION</t>
  </si>
  <si>
    <t>55 - MONROE-GREGG SCHOOL CORPORATION</t>
  </si>
  <si>
    <t>55 - EMINENCE CONSOLIDATED SCHOOL CORPORATION</t>
  </si>
  <si>
    <t>55 - M.S.D. MARTINSVILLE SCHOOL CORPORATION</t>
  </si>
  <si>
    <t>55 - MOORESVILLE CONSOLIDATED SCHOOL CORPORATION</t>
  </si>
  <si>
    <t>56 - NORTH NEWTON SCHOOL CORPORATION</t>
  </si>
  <si>
    <t>56 - SOUTH NEWTON SCHOOL CORPORATION</t>
  </si>
  <si>
    <t>57 - CENTRAL NOBLE COMMUNITY SCHOOL CORPORATION</t>
  </si>
  <si>
    <t>57 - EAST NOBLE SCHOOL CORPORATION</t>
  </si>
  <si>
    <t>57 - WEST NOBLE SCHOOL CORPORATION</t>
  </si>
  <si>
    <t>58 - RISING SUN-OHIO COUNTY COMMUNITY SCHOOL</t>
  </si>
  <si>
    <t>59 - Orleans Community School Corporation</t>
  </si>
  <si>
    <t>59 - Paoli Community School Corporation</t>
  </si>
  <si>
    <t>59 - Springs Valley Community Schools</t>
  </si>
  <si>
    <t>60 - SPENCER-OWEN COMMUNITY SCHOOL CORPORATION</t>
  </si>
  <si>
    <t>61 - SOUTHWEST PARKE COMMUNITY SCHOOL CORPORATION</t>
  </si>
  <si>
    <t>61 - North Central Parke Comm School Corp</t>
  </si>
  <si>
    <t>62 - PERRY CENTRAL COMMUNITY SCHOOL CORPORATION</t>
  </si>
  <si>
    <t>62 - CANNELTON CITY SCHOOL CORPORATION</t>
  </si>
  <si>
    <t>62 - TELL CITY-TROY TOWNSHIP SCHOOL CORPORATION</t>
  </si>
  <si>
    <t>63 - PIKE COUNTY SCHOOL CORPORATION</t>
  </si>
  <si>
    <t>64 - BOONE TOWNSHIP SCHOOL CORPORATION</t>
  </si>
  <si>
    <t>64 - DUNELAND SCHOOL CORPORATION</t>
  </si>
  <si>
    <t>64 - EAST PORTER COUNTY SCHOOL CORPORATION</t>
  </si>
  <si>
    <t>64 - PORTER TOWNSHIP SCHOOL CORPORATION</t>
  </si>
  <si>
    <t>64 - UNION TOWNSHIP SCHOOL CORPORATION</t>
  </si>
  <si>
    <t>64 - PORTAGE TOWNSHIP SCHOOL CORPORATION</t>
  </si>
  <si>
    <t>64 - VALPARAISO COMMUNITY SCHOOL CORPORATION</t>
  </si>
  <si>
    <t>65 - M.S.D. MOUNT VERNON SCHOOL CORPORATION</t>
  </si>
  <si>
    <t>65 - M.S.D. NORTH POSEY COUNTY SCHOOL CORPORATION</t>
  </si>
  <si>
    <t>66 - EASTERN PULASKI COMMUNITY SCHOOL CORPORATION</t>
  </si>
  <si>
    <t>66 - WEST CENTRAL SCHOOL CORPORATION</t>
  </si>
  <si>
    <t>67 - SOUTH PUTNAM COMMUNITY SCHOOL CORPORATION</t>
  </si>
  <si>
    <t>67 - NORTH PUTNAM COMMUNITY SCHOOL CORPORATION</t>
  </si>
  <si>
    <t>67 - CLOVERDALE COMMUNITY SCHOOL CORPORATION</t>
  </si>
  <si>
    <t>67 - GREENCASTLE COMMUNITY SCHOOL CORPORATION</t>
  </si>
  <si>
    <t>68 - UNION SCHOOL CORPORATION</t>
  </si>
  <si>
    <t>68 - RANDOLPH SOUTHERN SCHOOL CORPORATION</t>
  </si>
  <si>
    <t>68 - MONROE CENTRAL SCHOOL CORPORATION</t>
  </si>
  <si>
    <t>68 - RANDOLPH CENTRAL SCHOOL CORPORATION</t>
  </si>
  <si>
    <t>68 - RANDOLPH EASTERN SCHOOL CORPORATION</t>
  </si>
  <si>
    <t>69 - SOUTH RIPLEY COMMUNITY SCHOOL CORPORATION</t>
  </si>
  <si>
    <t>69 - BATESVILLE COMMUNITY SCHOOL CORPORATION</t>
  </si>
  <si>
    <t>69 - JAC-CEN-DEL COMMUNITY SCHOOL CORPORATION</t>
  </si>
  <si>
    <t>69 - MILAN COMMUNITY SCHOOLS</t>
  </si>
  <si>
    <t>70 - RUSH COUNTY SCHOOL CORPORATION</t>
  </si>
  <si>
    <t>71 - JOHN GLENN SCHOOL CORPORATION</t>
  </si>
  <si>
    <t>71 - PENN-HARRIS-MADISON-SCHOOL CORPORATION</t>
  </si>
  <si>
    <t>71 - MISHAWAKA CITY SCHOOL CORPORATION</t>
  </si>
  <si>
    <t>71 - SOUTH BEND COMMUNITY SCHOOL CORPORATION</t>
  </si>
  <si>
    <t>72 - SCOTT COUNTY DISTRICT NO. 1 SCHOOL CORPORATION</t>
  </si>
  <si>
    <t>72 - SCOTT COUNTY DISTRICT NO. 2 SCHOOL CORPORATION</t>
  </si>
  <si>
    <t>73 - SHELBY EASTERN SCHOOL CORPORATION</t>
  </si>
  <si>
    <t>73 - NORTHWESTERN CONSOLIDATED SCHOOL CORPORATION</t>
  </si>
  <si>
    <t>73 - SOUTHWESTERN CONSOLIDATED SHELBY COUNTY SCHOOLS</t>
  </si>
  <si>
    <t>73 - SHELBYVILLE CENTRAL SCHOOL CORPORATION</t>
  </si>
  <si>
    <t>74 - NORTH SPENCER COUNTY SCHOOL CORPORATION</t>
  </si>
  <si>
    <t>74 - SOUTH SPENCER COUNTY SCHOOL CORPORATION</t>
  </si>
  <si>
    <t>75 - OREGON-DAVIS SCHOOL CORPORATION</t>
  </si>
  <si>
    <t>75 - NORTH JUDSON-SAN PIERRE SCHOOL CORPORATION</t>
  </si>
  <si>
    <t>75 - KNOX COMMUNITY SCHOOL CORPORATION</t>
  </si>
  <si>
    <t>76 - PRAIRIE HEIGHTS COMMUNITY SCHOOL CORPORATION</t>
  </si>
  <si>
    <t>76 - FREMONT COMMUNITY SCHOOL CORPORATION</t>
  </si>
  <si>
    <t>76 - HAMILTON COMMUNITY SCHOOL CORPORATION</t>
  </si>
  <si>
    <t>76 - M.S.D. STEUBEN COUNTY SCHOOL CORPORATION</t>
  </si>
  <si>
    <t>77 - NORTHEAST SCHOOL CORPORATION</t>
  </si>
  <si>
    <t>77 - SOUTHWEST SCHOOL CORPORATION</t>
  </si>
  <si>
    <t>78 - SWITZERLAND COUNTY SCHOOL CORPORATION</t>
  </si>
  <si>
    <t>79 - LAFAYETTE SCHOOL CORPORATION</t>
  </si>
  <si>
    <t>79 - TIPPECANOE SCHOOL CORPORATION</t>
  </si>
  <si>
    <t>79 - WEST LAFAYETTE COMMUNITY SCHOOL CORPORATION</t>
  </si>
  <si>
    <t>80 - TRI-CENTRAL COMMUNITY SCHOOLS</t>
  </si>
  <si>
    <t>80 - TIPTON COMMUNITY SCHOOL CORPORATION</t>
  </si>
  <si>
    <t>81 - UNION COUNTY SCHOOL CORPORATION</t>
  </si>
  <si>
    <t>82 - EVANSVILLE-VANDERBURGH SCHOOL CORPORATION</t>
  </si>
  <si>
    <t>83 - NORTH VERMILLION COMMUNITY SCHOOL CORPORATION</t>
  </si>
  <si>
    <t>83 - SOUTH VERMILLION COMMUNITY SCHOOL CORPORATION</t>
  </si>
  <si>
    <t>84 - VIGO COUNTY SCHOOL CORPORATION</t>
  </si>
  <si>
    <t>85 - MANCHESTER COMMUNITY SCHOOL CORPORATION</t>
  </si>
  <si>
    <t>85 - M.S.D. WABASH COUNTY SCHOOL CORPORATION</t>
  </si>
  <si>
    <t>85 - WABASH CITY SCHOOL CORPORATION</t>
  </si>
  <si>
    <t>86 - M.S.D. OF WARREN COUNTY SCHOOL CORPORATION</t>
  </si>
  <si>
    <t>87 - WARRICK COUNTY SCHOOL CORPORATION</t>
  </si>
  <si>
    <t>88 - SALEM COMMUNITY SCHOOL CORPORATION</t>
  </si>
  <si>
    <t>88 - EAST WASHINGTON SCHOOL CORPORATION</t>
  </si>
  <si>
    <t>88 - WEST WASHINGTON SCHOOL CORPORATION</t>
  </si>
  <si>
    <t>89 - NETTLE CREEK SCHOOL CORPORATION</t>
  </si>
  <si>
    <t>89 - WESTERN WAYNE SCHOOL CORPORATION</t>
  </si>
  <si>
    <t>89 - CENTERVILLE-ABINGTON COMMUNITY SCHOOL CORPORATION</t>
  </si>
  <si>
    <t>89 - NORTHEASTERN WAYNE SCHOOL CORPORATION</t>
  </si>
  <si>
    <t>89 - RICHMOND COMMUNITY SCHOOL CORPORATION</t>
  </si>
  <si>
    <t>90 - SOUTHERN WELLS COMMUNITY SCHOOL CORPORATION</t>
  </si>
  <si>
    <t>NORTHERN WELLS COMMUNITY SCHOOL CORPORATION</t>
  </si>
  <si>
    <t>90 - NORTHERN WELLS COMMUNITY SCHOOL CORPORATION</t>
  </si>
  <si>
    <t>90 - M.S.D. BLUFFTON-HARRISON SCHOOL CORPORATION</t>
  </si>
  <si>
    <t>91 - NORTH WHITE SCHOOL CORPORATION</t>
  </si>
  <si>
    <t>91 - FRONTIER SCHOOL CORPORATION</t>
  </si>
  <si>
    <t>91 - TRI COUNTY SCHOOL CORPORATION</t>
  </si>
  <si>
    <t>91 - TWIN LAKES COMMUNITY SCHOOL CORPORATION</t>
  </si>
  <si>
    <t>92 - SMITH-GREEN COMMUNITY SCHOOL CORPORATION</t>
  </si>
  <si>
    <t>92 - WHITLEY COUNTY CONSOLIDATED SCHOOL CORPORATION</t>
  </si>
  <si>
    <t>Select School:</t>
  </si>
  <si>
    <t>FOR DLGF USE ONLY</t>
  </si>
  <si>
    <t>Sub. Date</t>
  </si>
  <si>
    <t xml:space="preserve">Step 1: </t>
  </si>
  <si>
    <t xml:space="preserve"> </t>
  </si>
  <si>
    <t>SECTION 1:</t>
  </si>
  <si>
    <t>Operatins Fund Circuit Breaker</t>
  </si>
  <si>
    <t>Operations Fund Levy</t>
  </si>
  <si>
    <t>% of loss due to Circuit Beaker</t>
  </si>
  <si>
    <t>SECTION 2:</t>
  </si>
  <si>
    <t>Question 1:</t>
  </si>
  <si>
    <t>After July 1, 2023, has your school corporation issued new bonds or entered into a new lease rental agreement for which the school corporation is imposing or will impose a debt service levy?</t>
  </si>
  <si>
    <t>SECTION 3:</t>
  </si>
  <si>
    <t>After July 1, 2016, has your school corporation issued new bonds or entered into a new lease rental agreement for which the school corporation is imposing or will impose a debt service levy?</t>
  </si>
  <si>
    <t>CERTIFIED 
LEVY</t>
  </si>
  <si>
    <t>CERTIFIED 
TAX RATE</t>
  </si>
  <si>
    <t>CERTIFIED 
LEVY
Debt Only</t>
  </si>
  <si>
    <t>CERTIFIED 
TAX RATE
Debt Only</t>
  </si>
  <si>
    <t>Eligible?</t>
  </si>
  <si>
    <t>SECTION 4:</t>
  </si>
  <si>
    <t>For each debt listed below, indicate if the debt was incurred after June 30, 2019.  
          Note: All lines marked a "fees," "interest on temporary loans," or "unreimbursed textbooks," should be marked as YES.
          Note: All "Common School Funds" should be marked as NO regardless of date incurred.</t>
  </si>
  <si>
    <t>Incurred after June 30, 2019?</t>
  </si>
  <si>
    <t>STEP 1:</t>
  </si>
  <si>
    <t>DLGF CERTIFIED CB CREDITS FOR OPERATIONS FUND:</t>
  </si>
  <si>
    <t>STEP 2:</t>
  </si>
  <si>
    <t>DEBT SERVICE LEVY ATTRIBUTABLE TO DEBT AFTER JUNE  30, BUT NOT ATTRIBUTABLE TO REFERENDUM:</t>
  </si>
  <si>
    <t>STEP 3A:</t>
  </si>
  <si>
    <t>FUND  0021 LEVY:</t>
  </si>
  <si>
    <t>STEP 3B:</t>
  </si>
  <si>
    <t>FUND  0022 LEVY:</t>
  </si>
  <si>
    <t>STEP 3C:</t>
  </si>
  <si>
    <t>FUND  0025 LEVY:</t>
  </si>
  <si>
    <t>STEP 3D:</t>
  </si>
  <si>
    <t>FUND  0187 LEVY:</t>
  </si>
  <si>
    <t>STEP 3E:</t>
  </si>
  <si>
    <t>FUND  0287 LEVY:</t>
  </si>
  <si>
    <t>STEP 3:</t>
  </si>
  <si>
    <t>ADJUSTED TOTAL LEVY:</t>
  </si>
  <si>
    <t>STEP 4:</t>
  </si>
  <si>
    <t>STEP 3 MINUS STEP 2:</t>
  </si>
  <si>
    <t>STEP 5:</t>
  </si>
  <si>
    <t>STEP 4 DIVIDED BY STEP 3:</t>
  </si>
  <si>
    <t>STEP 6:</t>
  </si>
  <si>
    <t>STEP 1 TIMES STEP 5:</t>
  </si>
  <si>
    <t>STEP 7:</t>
  </si>
  <si>
    <t>OPERATIONS FUND LEVY:</t>
  </si>
  <si>
    <t>STEP 8:</t>
  </si>
  <si>
    <t>STEP 6 DIVIDED BY STEP 7:</t>
  </si>
  <si>
    <t>FINAL:</t>
  </si>
  <si>
    <t>DOES STEP 8 EXCEED 10%:</t>
  </si>
  <si>
    <t>STEP 1A:</t>
  </si>
  <si>
    <t>RESTATE STEP 8 (FROM SECTION 3)</t>
  </si>
  <si>
    <t>STEP 1B:</t>
  </si>
  <si>
    <t>FACTOR 5:</t>
  </si>
  <si>
    <t>STEP 1A TIMES STEP 1B:</t>
  </si>
  <si>
    <t>DETERMINE LESSER OF STEP 1 and 100%:</t>
  </si>
  <si>
    <t>RESTATE STEP 6 (FROM SECTION 3):</t>
  </si>
  <si>
    <t>RESTATE STEP 2 (FROM SECTION 4):</t>
  </si>
  <si>
    <t>STEP 3A TIMES STEP 3B: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</si>
</sst>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44" formatCode="_(&quot;$&quot;* #,##0.00_);_(&quot;$&quot;* \(#,##0.00\);_(&quot;$&quot;* &quot;-&quot;??_);_(@_)"/>
    <numFmt numFmtId="43" formatCode="_(* #,##0.00_);_(* \(#,##0.00\);_(* &quot;-&quot;??_);_(@_)"/>
    <numFmt numFmtId="164" formatCode="_(* #,##0.0000_);_(* \(#,##0.0000\);_(* &quot;-&quot;??_);_(@_)"/>
    <numFmt numFmtId="165" formatCode="_(* #,##0_);_(* \(#,##0\);_(* &quot;-&quot;??_);_(@_)"/>
    <numFmt numFmtId="166" formatCode="0.0000%"/>
    <numFmt numFmtId="167" formatCode="_(&quot;$&quot;* #,##0_);_(&quot;$&quot;* \(#,##0\);_(&quot;$&quot;* &quot;-&quot;??_);_(@_)"/>
    <numFmt numFmtId="168" formatCode="0.0000"/>
  </numFmts>
  <fonts count="12" x14ac:knownFonts="1">
    <font>
      <sz val="11"/>
      <color theme="1"/>
      <name val="Calibri"/>
      <family val="2"/>
      <scheme val="minor"/>
    </font>
    <font>
      <b/>
      <sz val="11"/>
      <color rgb="FF000000"/>
      <name val="Calibri"/>
    </font>
    <font>
      <sz val="11"/>
      <color rgb="FF000000"/>
      <name val="Calibri"/>
    </font>
    <font>
      <sz val="11"/>
      <color theme="1"/>
      <name val="Calibri"/>
      <family val="2"/>
      <scheme val="minor"/>
    </font>
    <font>
      <sz val="10"/>
      <color theme="1"/>
      <name val="Calibri"/>
      <family val="2"/>
      <scheme val="minor"/>
    </font>
    <font>
      <b/>
      <sz val="11"/>
      <color theme="1"/>
      <name val="Calibri"/>
      <family val="2"/>
      <scheme val="minor"/>
    </font>
    <font>
      <b/>
      <sz val="11"/>
      <color rgb="FF000000"/>
      <name val="Calibri"/>
      <family val="2"/>
    </font>
    <font>
      <sz val="11"/>
      <color rgb="FF000000"/>
      <name val="Calibri"/>
      <family val="2"/>
    </font>
    <font>
      <sz val="8"/>
      <name val="Calibri"/>
      <family val="2"/>
      <scheme val="minor"/>
    </font>
    <font>
      <sz val="12"/>
      <color theme="1"/>
      <name val="Franklin Gothic Book"/>
      <family val="2"/>
    </font>
    <font>
      <sz val="12"/>
      <color theme="0"/>
      <name val="Franklin Gothic Book"/>
      <family val="2"/>
    </font>
    <font>
      <b/>
      <sz val="12"/>
      <color theme="1"/>
      <name val="Franklin Gothic Book"/>
      <family val="2"/>
    </font>
  </fonts>
  <fills count="12">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solid">
        <fgColor rgb="FFFFFF0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rgb="FFC0C0C0"/>
      </patternFill>
    </fill>
    <fill>
      <patternFill patternType="solid">
        <fgColor rgb="FFFFFF00"/>
        <bgColor rgb="FF000000"/>
      </patternFill>
    </fill>
    <fill>
      <patternFill patternType="solid">
        <fgColor theme="0"/>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s>
  <cellStyleXfs count="4">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cellStyleXfs>
  <cellXfs count="158">
    <xf numFmtId="0" fontId="0" fillId="0" borderId="0" xfId="0"/>
    <xf numFmtId="0" fontId="1" fillId="2" borderId="1" xfId="0" applyFont="1" applyFill="1" applyBorder="1" applyAlignment="1">
      <alignment horizontal="center" vertical="center"/>
    </xf>
    <xf numFmtId="44" fontId="0" fillId="0" borderId="0" xfId="2" applyFont="1"/>
    <xf numFmtId="164" fontId="1" fillId="2" borderId="1" xfId="1" applyNumberFormat="1" applyFont="1" applyFill="1" applyBorder="1" applyAlignment="1" applyProtection="1">
      <alignment horizontal="center" vertical="center"/>
    </xf>
    <xf numFmtId="164" fontId="0" fillId="0" borderId="0" xfId="1" applyNumberFormat="1" applyFont="1"/>
    <xf numFmtId="49" fontId="4" fillId="0" borderId="0" xfId="0" applyNumberFormat="1" applyFont="1" applyAlignment="1">
      <alignment horizontal="center"/>
    </xf>
    <xf numFmtId="49" fontId="4" fillId="0" borderId="0" xfId="0" applyNumberFormat="1" applyFont="1"/>
    <xf numFmtId="165" fontId="4" fillId="0" borderId="0" xfId="1" applyNumberFormat="1" applyFont="1"/>
    <xf numFmtId="164" fontId="4" fillId="0" borderId="0" xfId="1" applyNumberFormat="1" applyFont="1"/>
    <xf numFmtId="0" fontId="5" fillId="0" borderId="0" xfId="0" applyFont="1"/>
    <xf numFmtId="43" fontId="0" fillId="0" borderId="0" xfId="1" applyFont="1"/>
    <xf numFmtId="43" fontId="4" fillId="0" borderId="0" xfId="1" applyFont="1" applyAlignment="1">
      <alignment horizontal="center"/>
    </xf>
    <xf numFmtId="164" fontId="4" fillId="0" borderId="0" xfId="1" applyNumberFormat="1" applyFont="1" applyAlignment="1">
      <alignment horizontal="center"/>
    </xf>
    <xf numFmtId="0" fontId="0" fillId="0" borderId="0" xfId="0" applyAlignment="1">
      <alignment horizontal="center"/>
    </xf>
    <xf numFmtId="164" fontId="4" fillId="0" borderId="0" xfId="1" applyNumberFormat="1" applyFont="1" applyAlignment="1">
      <alignment horizontal="center" wrapText="1"/>
    </xf>
    <xf numFmtId="165" fontId="4" fillId="0" borderId="0" xfId="1" applyNumberFormat="1" applyFont="1" applyAlignment="1">
      <alignment horizontal="center"/>
    </xf>
    <xf numFmtId="165" fontId="0" fillId="0" borderId="0" xfId="1" applyNumberFormat="1" applyFont="1"/>
    <xf numFmtId="165" fontId="4" fillId="0" borderId="0" xfId="1" applyNumberFormat="1" applyFont="1" applyAlignment="1">
      <alignment horizontal="center" wrapText="1"/>
    </xf>
    <xf numFmtId="165" fontId="4" fillId="4" borderId="0" xfId="1" applyNumberFormat="1" applyFont="1" applyFill="1" applyAlignment="1">
      <alignment horizontal="center"/>
    </xf>
    <xf numFmtId="164" fontId="4" fillId="4" borderId="0" xfId="1" applyNumberFormat="1" applyFont="1" applyFill="1" applyAlignment="1">
      <alignment horizontal="center"/>
    </xf>
    <xf numFmtId="165" fontId="4" fillId="4" borderId="0" xfId="1" applyNumberFormat="1" applyFont="1" applyFill="1" applyAlignment="1">
      <alignment horizontal="center" wrapText="1"/>
    </xf>
    <xf numFmtId="164" fontId="4" fillId="4" borderId="0" xfId="1" applyNumberFormat="1" applyFont="1" applyFill="1" applyAlignment="1">
      <alignment horizontal="center" wrapText="1"/>
    </xf>
    <xf numFmtId="165" fontId="4" fillId="5" borderId="0" xfId="1" applyNumberFormat="1" applyFont="1" applyFill="1" applyAlignment="1">
      <alignment horizontal="center"/>
    </xf>
    <xf numFmtId="164" fontId="4" fillId="5" borderId="0" xfId="1" applyNumberFormat="1" applyFont="1" applyFill="1" applyAlignment="1">
      <alignment horizontal="center"/>
    </xf>
    <xf numFmtId="165" fontId="4" fillId="5" borderId="0" xfId="1" applyNumberFormat="1" applyFont="1" applyFill="1" applyAlignment="1">
      <alignment horizontal="center" wrapText="1"/>
    </xf>
    <xf numFmtId="164" fontId="4" fillId="5" borderId="0" xfId="1" applyNumberFormat="1" applyFont="1" applyFill="1" applyAlignment="1">
      <alignment horizontal="center" wrapText="1"/>
    </xf>
    <xf numFmtId="0" fontId="0" fillId="0" borderId="0" xfId="0" applyAlignment="1">
      <alignment horizontal="center" wrapText="1"/>
    </xf>
    <xf numFmtId="0" fontId="4" fillId="0" borderId="0" xfId="0" applyFont="1" applyAlignment="1">
      <alignment horizontal="center" textRotation="90"/>
    </xf>
    <xf numFmtId="49" fontId="0" fillId="0" borderId="0" xfId="0" applyNumberFormat="1"/>
    <xf numFmtId="9" fontId="0" fillId="0" borderId="0" xfId="3" applyFont="1"/>
    <xf numFmtId="43" fontId="4" fillId="0" borderId="0" xfId="1" applyFont="1"/>
    <xf numFmtId="0" fontId="4" fillId="0" borderId="0" xfId="0" applyFont="1"/>
    <xf numFmtId="43" fontId="1" fillId="2" borderId="1" xfId="1" applyFont="1" applyFill="1" applyBorder="1" applyAlignment="1" applyProtection="1">
      <alignment horizontal="center" vertical="center"/>
    </xf>
    <xf numFmtId="43" fontId="6" fillId="3" borderId="2" xfId="1" applyFont="1" applyFill="1" applyBorder="1" applyAlignment="1" applyProtection="1">
      <alignment horizontal="right" vertical="center" wrapText="1"/>
    </xf>
    <xf numFmtId="43" fontId="7" fillId="3" borderId="2" xfId="1" applyFont="1" applyFill="1" applyBorder="1" applyAlignment="1" applyProtection="1">
      <alignment horizontal="right" vertical="center" wrapText="1"/>
    </xf>
    <xf numFmtId="0" fontId="1" fillId="2" borderId="0" xfId="0" applyFont="1" applyFill="1" applyAlignment="1">
      <alignment horizontal="center" vertical="center"/>
    </xf>
    <xf numFmtId="0" fontId="0" fillId="4" borderId="0" xfId="0" applyFill="1"/>
    <xf numFmtId="0" fontId="1" fillId="9" borderId="1" xfId="0" applyFont="1" applyFill="1" applyBorder="1" applyAlignment="1">
      <alignment horizontal="center" vertical="center"/>
    </xf>
    <xf numFmtId="0" fontId="5" fillId="4" borderId="0" xfId="0" applyFont="1" applyFill="1"/>
    <xf numFmtId="0" fontId="1" fillId="9" borderId="0" xfId="0" applyFont="1" applyFill="1" applyAlignment="1">
      <alignment horizontal="center" vertical="center"/>
    </xf>
    <xf numFmtId="0" fontId="6" fillId="9" borderId="1" xfId="0" applyFont="1" applyFill="1" applyBorder="1" applyAlignment="1">
      <alignment horizontal="center" vertical="center"/>
    </xf>
    <xf numFmtId="49" fontId="4" fillId="4" borderId="0" xfId="0" applyNumberFormat="1" applyFont="1" applyFill="1" applyAlignment="1">
      <alignment horizontal="center"/>
    </xf>
    <xf numFmtId="0" fontId="0" fillId="0" borderId="0" xfId="0" applyAlignment="1">
      <alignment wrapText="1"/>
    </xf>
    <xf numFmtId="0" fontId="4" fillId="0" borderId="0" xfId="0" applyFont="1" applyAlignment="1">
      <alignment horizontal="center"/>
    </xf>
    <xf numFmtId="0" fontId="4" fillId="0" borderId="0" xfId="1" applyNumberFormat="1" applyFont="1" applyAlignment="1">
      <alignment horizontal="center"/>
    </xf>
    <xf numFmtId="0" fontId="2" fillId="3" borderId="2" xfId="0" applyFont="1" applyFill="1" applyBorder="1" applyAlignment="1">
      <alignment vertical="center" wrapText="1"/>
    </xf>
    <xf numFmtId="43" fontId="2" fillId="3" borderId="2" xfId="1" applyFont="1" applyFill="1" applyBorder="1" applyAlignment="1" applyProtection="1">
      <alignment horizontal="right" vertical="center" wrapText="1"/>
    </xf>
    <xf numFmtId="164" fontId="2" fillId="3" borderId="2" xfId="1" applyNumberFormat="1" applyFont="1" applyFill="1" applyBorder="1" applyAlignment="1" applyProtection="1">
      <alignment horizontal="right" vertical="center" wrapText="1"/>
    </xf>
    <xf numFmtId="0" fontId="2" fillId="10" borderId="2" xfId="0" applyFont="1" applyFill="1" applyBorder="1" applyAlignment="1">
      <alignment vertical="center" wrapText="1"/>
    </xf>
    <xf numFmtId="0" fontId="7" fillId="3" borderId="2" xfId="0" applyFont="1" applyFill="1" applyBorder="1" applyAlignment="1">
      <alignment vertical="center" wrapText="1"/>
    </xf>
    <xf numFmtId="164" fontId="7" fillId="3" borderId="2" xfId="1" applyNumberFormat="1" applyFont="1" applyFill="1" applyBorder="1" applyAlignment="1" applyProtection="1">
      <alignment horizontal="right" vertical="center" wrapText="1"/>
    </xf>
    <xf numFmtId="0" fontId="7" fillId="10" borderId="2" xfId="0" applyFont="1" applyFill="1" applyBorder="1" applyAlignment="1">
      <alignment vertical="center" wrapText="1"/>
    </xf>
    <xf numFmtId="0" fontId="6" fillId="3" borderId="2" xfId="0" applyFont="1" applyFill="1" applyBorder="1" applyAlignment="1">
      <alignment vertical="center" wrapText="1"/>
    </xf>
    <xf numFmtId="164" fontId="6" fillId="3" borderId="2" xfId="1" applyNumberFormat="1" applyFont="1" applyFill="1" applyBorder="1" applyAlignment="1" applyProtection="1">
      <alignment horizontal="right" vertical="center" wrapText="1"/>
    </xf>
    <xf numFmtId="0" fontId="6" fillId="10" borderId="2" xfId="0" applyFont="1" applyFill="1" applyBorder="1" applyAlignment="1">
      <alignment vertical="center" wrapText="1"/>
    </xf>
    <xf numFmtId="0" fontId="9" fillId="0" borderId="0" xfId="0" applyFont="1" applyAlignment="1">
      <alignment horizontal="right"/>
    </xf>
    <xf numFmtId="0" fontId="9" fillId="0" borderId="0" xfId="0" applyFont="1"/>
    <xf numFmtId="0" fontId="9" fillId="0" borderId="0" xfId="0" applyFont="1" applyAlignment="1">
      <alignment horizontal="center"/>
    </xf>
    <xf numFmtId="0" fontId="9" fillId="0" borderId="16" xfId="0" applyFont="1" applyBorder="1"/>
    <xf numFmtId="0" fontId="9" fillId="0" borderId="17" xfId="0" applyFont="1" applyBorder="1" applyAlignment="1">
      <alignment horizontal="center" wrapText="1"/>
    </xf>
    <xf numFmtId="0" fontId="9" fillId="0" borderId="18" xfId="0" applyFont="1" applyBorder="1" applyAlignment="1">
      <alignment horizontal="center"/>
    </xf>
    <xf numFmtId="0" fontId="9" fillId="0" borderId="19" xfId="0" applyFont="1" applyBorder="1" applyAlignment="1">
      <alignment horizontal="center"/>
    </xf>
    <xf numFmtId="0" fontId="9" fillId="0" borderId="20" xfId="0" applyFont="1" applyBorder="1" applyAlignment="1">
      <alignment horizontal="center"/>
    </xf>
    <xf numFmtId="167" fontId="9" fillId="0" borderId="20" xfId="0" applyNumberFormat="1" applyFont="1" applyBorder="1" applyAlignment="1">
      <alignment horizontal="center"/>
    </xf>
    <xf numFmtId="44" fontId="9" fillId="0" borderId="20" xfId="2" applyFont="1" applyBorder="1" applyAlignment="1">
      <alignment horizontal="center"/>
    </xf>
    <xf numFmtId="8" fontId="9" fillId="0" borderId="20" xfId="0" applyNumberFormat="1" applyFont="1" applyBorder="1" applyAlignment="1">
      <alignment horizontal="center"/>
    </xf>
    <xf numFmtId="0" fontId="9" fillId="0" borderId="21" xfId="0" applyFont="1" applyBorder="1" applyAlignment="1">
      <alignment horizontal="center"/>
    </xf>
    <xf numFmtId="0" fontId="9" fillId="0" borderId="12" xfId="0" applyFont="1" applyBorder="1" applyAlignment="1">
      <alignment horizontal="left"/>
    </xf>
    <xf numFmtId="167" fontId="9" fillId="0" borderId="0" xfId="2" applyNumberFormat="1" applyFont="1" applyBorder="1" applyAlignment="1"/>
    <xf numFmtId="167" fontId="9" fillId="0" borderId="13" xfId="0" applyNumberFormat="1" applyFont="1" applyBorder="1"/>
    <xf numFmtId="166" fontId="9" fillId="0" borderId="0" xfId="3" applyNumberFormat="1" applyFont="1" applyBorder="1" applyAlignment="1"/>
    <xf numFmtId="0" fontId="9" fillId="0" borderId="9" xfId="0" applyFont="1" applyBorder="1" applyAlignment="1">
      <alignment horizontal="left"/>
    </xf>
    <xf numFmtId="0" fontId="9" fillId="0" borderId="6" xfId="0" applyFont="1" applyBorder="1"/>
    <xf numFmtId="0" fontId="9" fillId="0" borderId="6" xfId="0" applyFont="1" applyBorder="1" applyAlignment="1">
      <alignment horizontal="center"/>
    </xf>
    <xf numFmtId="0" fontId="9" fillId="0" borderId="11" xfId="0" applyFont="1" applyBorder="1"/>
    <xf numFmtId="0" fontId="9" fillId="0" borderId="12" xfId="0" applyFont="1" applyBorder="1"/>
    <xf numFmtId="0" fontId="9" fillId="0" borderId="13" xfId="0" applyFont="1" applyBorder="1"/>
    <xf numFmtId="0" fontId="9" fillId="0" borderId="12" xfId="0" applyFont="1" applyBorder="1" applyAlignment="1">
      <alignment vertical="top" wrapText="1"/>
    </xf>
    <xf numFmtId="0" fontId="9" fillId="0" borderId="0" xfId="0" applyFont="1" applyAlignment="1">
      <alignment vertical="top" wrapText="1"/>
    </xf>
    <xf numFmtId="0" fontId="9" fillId="0" borderId="0" xfId="0" applyFont="1" applyAlignment="1">
      <alignment horizontal="right" vertical="center"/>
    </xf>
    <xf numFmtId="0" fontId="10" fillId="0" borderId="0" xfId="0" applyFont="1"/>
    <xf numFmtId="0" fontId="11" fillId="0" borderId="12" xfId="0" applyFont="1" applyBorder="1"/>
    <xf numFmtId="0" fontId="11" fillId="0" borderId="0" xfId="0" applyFont="1"/>
    <xf numFmtId="0" fontId="11" fillId="0" borderId="13" xfId="0" applyFont="1" applyBorder="1"/>
    <xf numFmtId="165" fontId="11" fillId="7" borderId="3" xfId="1" applyNumberFormat="1" applyFont="1" applyFill="1" applyBorder="1" applyAlignment="1">
      <alignment horizontal="center" wrapText="1"/>
    </xf>
    <xf numFmtId="164" fontId="11" fillId="7" borderId="4" xfId="1" applyNumberFormat="1" applyFont="1" applyFill="1" applyBorder="1" applyAlignment="1">
      <alignment horizontal="center" wrapText="1"/>
    </xf>
    <xf numFmtId="165" fontId="11" fillId="7" borderId="4" xfId="1" applyNumberFormat="1" applyFont="1" applyFill="1" applyBorder="1" applyAlignment="1">
      <alignment horizontal="center" wrapText="1"/>
    </xf>
    <xf numFmtId="164" fontId="11" fillId="7" borderId="5" xfId="1" applyNumberFormat="1" applyFont="1" applyFill="1" applyBorder="1" applyAlignment="1">
      <alignment horizontal="center" wrapText="1"/>
    </xf>
    <xf numFmtId="165" fontId="11" fillId="6" borderId="3" xfId="1" applyNumberFormat="1" applyFont="1" applyFill="1" applyBorder="1" applyAlignment="1">
      <alignment horizontal="center" wrapText="1"/>
    </xf>
    <xf numFmtId="164" fontId="11" fillId="6" borderId="4" xfId="1" applyNumberFormat="1" applyFont="1" applyFill="1" applyBorder="1" applyAlignment="1">
      <alignment horizontal="center" wrapText="1"/>
    </xf>
    <xf numFmtId="165" fontId="11" fillId="6" borderId="4" xfId="1" applyNumberFormat="1" applyFont="1" applyFill="1" applyBorder="1" applyAlignment="1">
      <alignment horizontal="center" wrapText="1"/>
    </xf>
    <xf numFmtId="164" fontId="11" fillId="6" borderId="5" xfId="1" applyNumberFormat="1" applyFont="1" applyFill="1" applyBorder="1" applyAlignment="1">
      <alignment horizontal="center" wrapText="1"/>
    </xf>
    <xf numFmtId="0" fontId="11" fillId="0" borderId="0" xfId="0" applyFont="1" applyAlignment="1">
      <alignment horizontal="center" wrapText="1"/>
    </xf>
    <xf numFmtId="0" fontId="11" fillId="0" borderId="13" xfId="0" applyFont="1" applyBorder="1" applyAlignment="1">
      <alignment horizontal="center" textRotation="90"/>
    </xf>
    <xf numFmtId="0" fontId="10" fillId="0" borderId="0" xfId="0" applyFont="1" applyAlignment="1">
      <alignment horizontal="center"/>
    </xf>
    <xf numFmtId="167" fontId="9" fillId="0" borderId="12" xfId="2" applyNumberFormat="1" applyFont="1" applyBorder="1"/>
    <xf numFmtId="168" fontId="9" fillId="0" borderId="0" xfId="0" applyNumberFormat="1" applyFont="1"/>
    <xf numFmtId="167" fontId="9" fillId="0" borderId="0" xfId="2" applyNumberFormat="1" applyFont="1" applyBorder="1"/>
    <xf numFmtId="0" fontId="10" fillId="0" borderId="0" xfId="0" applyFont="1" applyAlignment="1">
      <alignment horizontal="right"/>
    </xf>
    <xf numFmtId="0" fontId="9" fillId="0" borderId="6" xfId="0" applyFont="1" applyBorder="1" applyAlignment="1">
      <alignment horizontal="right"/>
    </xf>
    <xf numFmtId="0" fontId="9" fillId="0" borderId="6" xfId="0" applyFont="1" applyBorder="1" applyAlignment="1">
      <alignment horizontal="center" vertical="top" wrapText="1"/>
    </xf>
    <xf numFmtId="0" fontId="11" fillId="0" borderId="12" xfId="0" applyFont="1" applyBorder="1" applyAlignment="1">
      <alignment horizontal="center"/>
    </xf>
    <xf numFmtId="0" fontId="9" fillId="0" borderId="12" xfId="0" applyFont="1" applyBorder="1" applyAlignment="1">
      <alignment horizontal="center"/>
    </xf>
    <xf numFmtId="0" fontId="9" fillId="0" borderId="9" xfId="0" applyFont="1" applyBorder="1" applyAlignment="1">
      <alignment horizontal="center"/>
    </xf>
    <xf numFmtId="0" fontId="9" fillId="0" borderId="12" xfId="0" applyFont="1" applyBorder="1" applyAlignment="1">
      <alignment horizontal="right"/>
    </xf>
    <xf numFmtId="166" fontId="9" fillId="0" borderId="0" xfId="3" applyNumberFormat="1" applyFont="1" applyBorder="1" applyAlignment="1">
      <alignment horizontal="right"/>
    </xf>
    <xf numFmtId="0" fontId="9" fillId="0" borderId="9" xfId="0" applyFont="1" applyBorder="1" applyAlignment="1">
      <alignment horizontal="right"/>
    </xf>
    <xf numFmtId="0" fontId="9" fillId="0" borderId="9" xfId="0" applyFont="1" applyBorder="1"/>
    <xf numFmtId="0" fontId="9" fillId="0" borderId="10" xfId="0" applyFont="1" applyBorder="1"/>
    <xf numFmtId="0" fontId="0" fillId="0" borderId="0" xfId="0" applyAlignment="1">
      <alignment horizontal="center"/>
    </xf>
    <xf numFmtId="166" fontId="9" fillId="0" borderId="0" xfId="3" applyNumberFormat="1" applyFont="1" applyBorder="1" applyAlignment="1">
      <alignment horizontal="right"/>
    </xf>
    <xf numFmtId="167" fontId="9" fillId="0" borderId="0" xfId="2" applyNumberFormat="1" applyFont="1" applyBorder="1" applyAlignment="1">
      <alignment horizontal="center"/>
    </xf>
    <xf numFmtId="167" fontId="9" fillId="3" borderId="0" xfId="2" applyNumberFormat="1" applyFont="1" applyFill="1" applyBorder="1" applyAlignment="1">
      <alignment horizontal="center"/>
    </xf>
    <xf numFmtId="167" fontId="9" fillId="0" borderId="0" xfId="0" applyNumberFormat="1" applyFont="1" applyAlignment="1">
      <alignment horizontal="center"/>
    </xf>
    <xf numFmtId="0" fontId="9" fillId="0" borderId="0" xfId="0" applyFont="1" applyAlignment="1">
      <alignment horizontal="left"/>
    </xf>
    <xf numFmtId="0" fontId="9" fillId="0" borderId="12" xfId="0" applyFont="1" applyBorder="1" applyAlignment="1">
      <alignment vertical="top" wrapText="1"/>
    </xf>
    <xf numFmtId="0" fontId="9" fillId="0" borderId="0" xfId="0" applyFont="1" applyAlignment="1">
      <alignment vertical="top" wrapText="1"/>
    </xf>
    <xf numFmtId="0" fontId="9" fillId="0" borderId="12" xfId="0" applyFont="1" applyBorder="1" applyAlignment="1">
      <alignment horizontal="right" vertical="center"/>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4" borderId="7" xfId="0" applyFont="1" applyFill="1" applyBorder="1" applyAlignment="1" applyProtection="1">
      <alignment horizontal="center" vertical="center" wrapText="1"/>
      <protection locked="0"/>
    </xf>
    <xf numFmtId="0" fontId="9" fillId="4" borderId="8" xfId="0" applyFont="1" applyFill="1" applyBorder="1" applyAlignment="1" applyProtection="1">
      <alignment horizontal="center" vertical="center" wrapText="1"/>
      <protection locked="0"/>
    </xf>
    <xf numFmtId="0" fontId="9" fillId="4" borderId="9" xfId="0" applyFont="1" applyFill="1" applyBorder="1" applyAlignment="1" applyProtection="1">
      <alignment horizontal="center" vertical="center" wrapText="1"/>
      <protection locked="0"/>
    </xf>
    <xf numFmtId="0" fontId="9" fillId="4" borderId="10" xfId="0" applyFont="1" applyFill="1" applyBorder="1" applyAlignment="1" applyProtection="1">
      <alignment horizontal="center" vertical="center" wrapText="1"/>
      <protection locked="0"/>
    </xf>
    <xf numFmtId="0" fontId="9" fillId="4" borderId="0" xfId="0" applyFont="1" applyFill="1" applyAlignment="1" applyProtection="1">
      <alignment horizontal="center"/>
      <protection locked="0"/>
    </xf>
    <xf numFmtId="0" fontId="9" fillId="4" borderId="13" xfId="0" applyFont="1" applyFill="1" applyBorder="1" applyAlignment="1" applyProtection="1">
      <alignment horizontal="center"/>
      <protection locked="0"/>
    </xf>
    <xf numFmtId="0" fontId="9" fillId="8" borderId="7" xfId="0" applyFont="1" applyFill="1" applyBorder="1" applyAlignment="1">
      <alignment horizontal="left"/>
    </xf>
    <xf numFmtId="0" fontId="9" fillId="8" borderId="11" xfId="0" applyFont="1" applyFill="1" applyBorder="1" applyAlignment="1">
      <alignment horizontal="left"/>
    </xf>
    <xf numFmtId="0" fontId="9" fillId="8" borderId="8" xfId="0" applyFont="1" applyFill="1" applyBorder="1" applyAlignment="1">
      <alignment horizontal="left"/>
    </xf>
    <xf numFmtId="0" fontId="9" fillId="0" borderId="0" xfId="0" applyFont="1" applyAlignment="1">
      <alignment horizontal="right"/>
    </xf>
    <xf numFmtId="0" fontId="9" fillId="0" borderId="6" xfId="0" applyFont="1" applyBorder="1" applyAlignment="1">
      <alignment horizontal="right"/>
    </xf>
    <xf numFmtId="166" fontId="9" fillId="0" borderId="0" xfId="0" applyNumberFormat="1" applyFont="1" applyAlignment="1">
      <alignment horizontal="right"/>
    </xf>
    <xf numFmtId="164" fontId="9" fillId="0" borderId="0" xfId="1" applyNumberFormat="1" applyFont="1" applyBorder="1" applyAlignment="1">
      <alignment horizontal="center"/>
    </xf>
    <xf numFmtId="0" fontId="9" fillId="0" borderId="0" xfId="0" applyFont="1" applyAlignment="1">
      <alignment horizontal="center"/>
    </xf>
    <xf numFmtId="167" fontId="9" fillId="0" borderId="6" xfId="2" applyNumberFormat="1" applyFont="1" applyBorder="1" applyAlignment="1">
      <alignment horizontal="center"/>
    </xf>
    <xf numFmtId="0" fontId="9" fillId="4" borderId="3" xfId="0" applyFont="1" applyFill="1" applyBorder="1" applyAlignment="1" applyProtection="1">
      <alignment horizontal="center"/>
      <protection locked="0"/>
    </xf>
    <xf numFmtId="0" fontId="9" fillId="4" borderId="4" xfId="0" applyFont="1" applyFill="1" applyBorder="1" applyAlignment="1" applyProtection="1">
      <alignment horizontal="center"/>
      <protection locked="0"/>
    </xf>
    <xf numFmtId="0" fontId="9" fillId="4" borderId="5" xfId="0" applyFont="1" applyFill="1" applyBorder="1" applyAlignment="1" applyProtection="1">
      <alignment horizontal="center"/>
      <protection locked="0"/>
    </xf>
    <xf numFmtId="0" fontId="9" fillId="11" borderId="12" xfId="0" applyFont="1" applyFill="1" applyBorder="1" applyAlignment="1">
      <alignment horizontal="left" vertical="top" wrapText="1"/>
    </xf>
    <xf numFmtId="0" fontId="9" fillId="11" borderId="0" xfId="0" applyFont="1" applyFill="1" applyAlignment="1">
      <alignment horizontal="left" vertical="top" wrapText="1"/>
    </xf>
    <xf numFmtId="0" fontId="11" fillId="0" borderId="0" xfId="0" applyFont="1" applyAlignment="1">
      <alignment horizontal="center" wrapText="1"/>
    </xf>
    <xf numFmtId="0" fontId="11" fillId="0" borderId="13" xfId="0" applyFont="1" applyBorder="1" applyAlignment="1">
      <alignment horizontal="center" wrapText="1"/>
    </xf>
    <xf numFmtId="0" fontId="11" fillId="0" borderId="0" xfId="0" applyFont="1" applyAlignment="1">
      <alignment horizontal="center"/>
    </xf>
    <xf numFmtId="0" fontId="9" fillId="8" borderId="14" xfId="0" applyFont="1" applyFill="1" applyBorder="1" applyAlignment="1">
      <alignment horizontal="left"/>
    </xf>
    <xf numFmtId="0" fontId="9" fillId="8" borderId="15" xfId="0" applyFont="1" applyFill="1" applyBorder="1" applyAlignment="1">
      <alignment horizontal="left"/>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5" xfId="0" applyFont="1" applyBorder="1" applyAlignment="1">
      <alignment horizontal="left" vertical="top" wrapText="1"/>
    </xf>
    <xf numFmtId="0" fontId="9" fillId="0" borderId="13" xfId="0" applyFont="1" applyBorder="1" applyAlignment="1">
      <alignment horizontal="left" vertical="top" wrapText="1"/>
    </xf>
    <xf numFmtId="0" fontId="9" fillId="0" borderId="6" xfId="0" applyFont="1" applyBorder="1" applyAlignment="1">
      <alignment horizontal="center"/>
    </xf>
    <xf numFmtId="0" fontId="9" fillId="0" borderId="10" xfId="0" applyFont="1" applyBorder="1" applyAlignment="1">
      <alignment horizontal="center"/>
    </xf>
    <xf numFmtId="0" fontId="9" fillId="0" borderId="0" xfId="0" applyFont="1" applyAlignment="1">
      <alignment horizontal="right" wrapText="1"/>
    </xf>
    <xf numFmtId="0" fontId="9" fillId="4" borderId="6" xfId="0" applyFont="1" applyFill="1" applyBorder="1" applyAlignment="1" applyProtection="1">
      <alignment horizontal="center"/>
      <protection locked="0"/>
    </xf>
    <xf numFmtId="0" fontId="9" fillId="4" borderId="10" xfId="0" applyFont="1" applyFill="1" applyBorder="1" applyAlignment="1" applyProtection="1">
      <alignment horizontal="center"/>
      <protection locked="0"/>
    </xf>
    <xf numFmtId="0" fontId="9" fillId="0" borderId="6" xfId="0" applyFont="1" applyBorder="1" applyAlignment="1">
      <alignment horizontal="left"/>
    </xf>
  </cellXfs>
  <cellStyles count="4">
    <cellStyle name="Comma" xfId="1" builtinId="3"/>
    <cellStyle name="Currency" xfId="2" builtinId="4"/>
    <cellStyle name="Normal" xfId="0" builtinId="0"/>
    <cellStyle name="Percent" xfId="3" builtinId="5"/>
  </cellStyles>
  <dxfs count="21">
    <dxf>
      <fill>
        <patternFill>
          <bgColor theme="0"/>
        </patternFill>
      </fill>
      <border>
        <left/>
        <right style="thin">
          <color auto="1"/>
        </right>
        <top/>
        <bottom/>
        <vertical/>
        <horizontal/>
      </border>
    </dxf>
    <dxf>
      <fill>
        <patternFill>
          <bgColor theme="0"/>
        </patternFill>
      </fill>
      <border>
        <left/>
        <right style="thin">
          <color auto="1"/>
        </right>
        <top/>
        <bottom/>
        <vertical/>
        <horizontal/>
      </border>
    </dxf>
    <dxf>
      <fill>
        <patternFill>
          <bgColor theme="0"/>
        </patternFill>
      </fill>
      <border>
        <left/>
        <right style="thin">
          <color auto="1"/>
        </right>
        <top/>
        <bottom/>
        <vertical/>
        <horizontal/>
      </border>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7575"/>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FF616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9C0006"/>
      </font>
      <fill>
        <patternFill>
          <bgColor rgb="FFFFC7CE"/>
        </patternFill>
      </fill>
    </dxf>
  </dxfs>
  <tableStyles count="0" defaultTableStyle="TableStyleMedium9" defaultPivotStyle="PivotStyleLight16"/>
  <colors>
    <mruColors>
      <color rgb="FFFF7575"/>
      <color rgb="FFFF61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6"/>
  <sheetViews>
    <sheetView workbookViewId="0">
      <selection activeCell="B1" sqref="B1:L1"/>
    </sheetView>
  </sheetViews>
  <sheetFormatPr defaultRowHeight="14.5" x14ac:dyDescent="0.35"/>
  <cols>
    <col min="1" max="1" width="21.81640625" bestFit="1" customWidth="1"/>
    <col min="2" max="2" width="102.26953125" customWidth="1"/>
  </cols>
  <sheetData>
    <row r="1" spans="1:2" x14ac:dyDescent="0.35">
      <c r="A1">
        <v>2024</v>
      </c>
    </row>
    <row r="2" spans="1:2" x14ac:dyDescent="0.35">
      <c r="A2" t="s">
        <v>0</v>
      </c>
      <c r="B2" t="s">
        <v>1</v>
      </c>
    </row>
    <row r="3" spans="1:2" ht="130.5" x14ac:dyDescent="0.35">
      <c r="A3" t="s">
        <v>2</v>
      </c>
      <c r="B3" s="42" t="s">
        <v>3</v>
      </c>
    </row>
    <row r="4" spans="1:2" x14ac:dyDescent="0.35">
      <c r="A4" t="s">
        <v>4</v>
      </c>
    </row>
    <row r="6" spans="1:2" ht="203" x14ac:dyDescent="0.35">
      <c r="A6" t="s">
        <v>0</v>
      </c>
      <c r="B6" s="42" t="s">
        <v>5</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dimension ref="A1:L339"/>
  <sheetViews>
    <sheetView workbookViewId="0">
      <pane ySplit="2" topLeftCell="A3" activePane="bottomLeft" state="frozen"/>
      <selection activeCell="B1" sqref="B1:L1"/>
      <selection pane="bottomLeft" activeCell="B1" sqref="B1:L1"/>
    </sheetView>
  </sheetViews>
  <sheetFormatPr defaultColWidth="19.26953125" defaultRowHeight="14.5" x14ac:dyDescent="0.35"/>
  <cols>
    <col min="1" max="1" width="8" bestFit="1" customWidth="1"/>
    <col min="2" max="2" width="15.7265625" style="16" bestFit="1" customWidth="1"/>
    <col min="3" max="3" width="20.453125" style="4" bestFit="1" customWidth="1"/>
    <col min="4" max="4" width="15" style="16" bestFit="1" customWidth="1"/>
    <col min="5" max="5" width="19.26953125" style="4"/>
    <col min="6" max="6" width="15.7265625" style="16" bestFit="1" customWidth="1"/>
    <col min="7" max="7" width="20.453125" style="4" bestFit="1" customWidth="1"/>
    <col min="8" max="8" width="15" style="16" bestFit="1" customWidth="1"/>
    <col min="9" max="9" width="19.26953125" style="4"/>
    <col min="10" max="11" width="10.81640625" bestFit="1" customWidth="1"/>
    <col min="12" max="12" width="4" bestFit="1" customWidth="1"/>
  </cols>
  <sheetData>
    <row r="1" spans="1:12" x14ac:dyDescent="0.35">
      <c r="B1" s="109">
        <v>2016</v>
      </c>
      <c r="C1" s="109"/>
      <c r="D1" s="109"/>
      <c r="E1" s="109"/>
      <c r="F1" s="109">
        <v>2022</v>
      </c>
      <c r="G1" s="109"/>
      <c r="H1" s="109"/>
      <c r="I1" s="109"/>
    </row>
    <row r="2" spans="1:12" ht="52.5" x14ac:dyDescent="0.35">
      <c r="A2" t="s">
        <v>2153</v>
      </c>
      <c r="B2" s="18" t="s">
        <v>2165</v>
      </c>
      <c r="C2" s="19" t="s">
        <v>2166</v>
      </c>
      <c r="D2" s="20" t="s">
        <v>2494</v>
      </c>
      <c r="E2" s="21" t="s">
        <v>2495</v>
      </c>
      <c r="F2" s="22" t="s">
        <v>2165</v>
      </c>
      <c r="G2" s="23" t="s">
        <v>2166</v>
      </c>
      <c r="H2" s="24" t="s">
        <v>2494</v>
      </c>
      <c r="I2" s="25" t="s">
        <v>2495</v>
      </c>
      <c r="J2" s="26" t="s">
        <v>5725</v>
      </c>
      <c r="K2" s="26" t="s">
        <v>5726</v>
      </c>
      <c r="L2" s="27"/>
    </row>
    <row r="3" spans="1:12" x14ac:dyDescent="0.35">
      <c r="A3" t="s">
        <v>2496</v>
      </c>
      <c r="B3" s="16">
        <f>IFERROR(VLOOKUP(A3,'2016 - Support'!J:N,2,FALSE),0)</f>
        <v>3193169</v>
      </c>
      <c r="C3" s="4">
        <f>IFERROR(VLOOKUP(A3,'2016 - Support'!J:N,3,FALSE),0)</f>
        <v>0.73229999999999995</v>
      </c>
      <c r="D3" s="16">
        <f>IFERROR(VLOOKUP(A3,'2016 - Support'!J:N,4,FALSE),0)</f>
        <v>1203924</v>
      </c>
      <c r="E3" s="4">
        <f>IFERROR(VLOOKUP(A3,'2016 - Support'!J:N,5,FALSE),0)</f>
        <v>0.27610000000000001</v>
      </c>
      <c r="F3" s="16">
        <f>IFERROR(VLOOKUP(A3,'Budget Support'!M:R,3,FALSE),0)</f>
        <v>5424287</v>
      </c>
      <c r="G3" s="4">
        <f>IFERROR(VLOOKUP(A3,'Budget Support'!M:R,4,FALSE),0)</f>
        <v>0.99990000000000001</v>
      </c>
      <c r="H3" s="16">
        <f>IFERROR(VLOOKUP(A3,'Budget Support'!M:R,5,FALSE),0)</f>
        <v>2782395</v>
      </c>
      <c r="I3" s="4">
        <f>IFERROR(VLOOKUP(A3,'Budget Support'!M:R,6,FALSE),0)</f>
        <v>0.51290000000000002</v>
      </c>
      <c r="J3" t="str">
        <f t="shared" ref="J3:J66" si="0">IF(D3&gt;=H3,"YES","NO")</f>
        <v>NO</v>
      </c>
      <c r="K3" t="str">
        <f t="shared" ref="K3:K66" si="1">IF(E3&gt;=I3,"YES","NO")</f>
        <v>NO</v>
      </c>
    </row>
    <row r="4" spans="1:12" hidden="1" x14ac:dyDescent="0.35">
      <c r="A4" t="s">
        <v>2497</v>
      </c>
      <c r="B4" s="16">
        <f>IFERROR(VLOOKUP(A4,'2016 - Support'!J:N,2,FALSE),0)</f>
        <v>7378779</v>
      </c>
      <c r="C4" s="4">
        <f>IFERROR(VLOOKUP(A4,'2016 - Support'!J:N,3,FALSE),0)</f>
        <v>1.1415</v>
      </c>
      <c r="D4" s="16">
        <f>IFERROR(VLOOKUP(A4,'2016 - Support'!J:N,4,FALSE),0)</f>
        <v>3923067</v>
      </c>
      <c r="E4" s="4">
        <f>IFERROR(VLOOKUP(A4,'2016 - Support'!J:N,5,FALSE),0)</f>
        <v>0.6069</v>
      </c>
      <c r="F4" s="16">
        <f>IFERROR(VLOOKUP(A4,'Budget Support'!M:R,3,FALSE),0)</f>
        <v>8961221</v>
      </c>
      <c r="G4" s="4">
        <f>IFERROR(VLOOKUP(A4,'Budget Support'!M:R,4,FALSE),0)</f>
        <v>1.1305000000000001</v>
      </c>
      <c r="H4" s="16">
        <f>IFERROR(VLOOKUP(A4,'Budget Support'!M:R,5,FALSE),0)</f>
        <v>3695463</v>
      </c>
      <c r="I4" s="4">
        <f>IFERROR(VLOOKUP(A4,'Budget Support'!M:R,6,FALSE),0)</f>
        <v>0.4662</v>
      </c>
      <c r="J4" t="str">
        <f t="shared" si="0"/>
        <v>YES</v>
      </c>
      <c r="K4" t="str">
        <f t="shared" si="1"/>
        <v>YES</v>
      </c>
    </row>
    <row r="5" spans="1:12" hidden="1" x14ac:dyDescent="0.35">
      <c r="A5" t="s">
        <v>2498</v>
      </c>
      <c r="B5" s="16">
        <f>IFERROR(VLOOKUP(A5,'2016 - Support'!J:N,2,FALSE),0)</f>
        <v>4117710</v>
      </c>
      <c r="C5" s="4">
        <f>IFERROR(VLOOKUP(A5,'2016 - Support'!J:N,3,FALSE),0)</f>
        <v>1.0164</v>
      </c>
      <c r="D5" s="16">
        <f>IFERROR(VLOOKUP(A5,'2016 - Support'!J:N,4,FALSE),0)</f>
        <v>1663856</v>
      </c>
      <c r="E5" s="4">
        <f>IFERROR(VLOOKUP(A5,'2016 - Support'!J:N,5,FALSE),0)</f>
        <v>0.41070000000000001</v>
      </c>
      <c r="F5" s="16">
        <f>IFERROR(VLOOKUP(A5,'Budget Support'!M:R,3,FALSE),0)</f>
        <v>5326843</v>
      </c>
      <c r="G5" s="4">
        <f>IFERROR(VLOOKUP(A5,'Budget Support'!M:R,4,FALSE),0)</f>
        <v>1.0394000000000001</v>
      </c>
      <c r="H5" s="16">
        <f>IFERROR(VLOOKUP(A5,'Budget Support'!M:R,5,FALSE),0)</f>
        <v>2065343</v>
      </c>
      <c r="I5" s="4">
        <f>IFERROR(VLOOKUP(A5,'Budget Support'!M:R,6,FALSE),0)</f>
        <v>0.40300000000000002</v>
      </c>
      <c r="J5" t="str">
        <f t="shared" si="0"/>
        <v>NO</v>
      </c>
      <c r="K5" t="str">
        <f t="shared" si="1"/>
        <v>YES</v>
      </c>
    </row>
    <row r="6" spans="1:12" hidden="1" x14ac:dyDescent="0.35">
      <c r="A6" t="s">
        <v>2499</v>
      </c>
      <c r="B6" s="16">
        <f>IFERROR(VLOOKUP(A6,'2016 - Support'!J:N,2,FALSE),0)</f>
        <v>24169964</v>
      </c>
      <c r="C6" s="4">
        <f>IFERROR(VLOOKUP(A6,'2016 - Support'!J:N,3,FALSE),0)</f>
        <v>0.91900000000000004</v>
      </c>
      <c r="D6" s="16">
        <f>IFERROR(VLOOKUP(A6,'2016 - Support'!J:N,4,FALSE),0)</f>
        <v>9368162</v>
      </c>
      <c r="E6" s="4">
        <f>IFERROR(VLOOKUP(A6,'2016 - Support'!J:N,5,FALSE),0)</f>
        <v>0.35620000000000002</v>
      </c>
      <c r="F6" s="16">
        <f>IFERROR(VLOOKUP(A6,'Budget Support'!M:R,3,FALSE),0)</f>
        <v>34987107</v>
      </c>
      <c r="G6" s="4">
        <f>IFERROR(VLOOKUP(A6,'Budget Support'!M:R,4,FALSE),0)</f>
        <v>0.76150000000000007</v>
      </c>
      <c r="H6" s="16">
        <f>IFERROR(VLOOKUP(A6,'Budget Support'!M:R,5,FALSE),0)</f>
        <v>12210882</v>
      </c>
      <c r="I6" s="4">
        <f>IFERROR(VLOOKUP(A6,'Budget Support'!M:R,6,FALSE),0)</f>
        <v>0.26640000000000003</v>
      </c>
      <c r="J6" t="str">
        <f t="shared" si="0"/>
        <v>NO</v>
      </c>
      <c r="K6" t="str">
        <f t="shared" si="1"/>
        <v>YES</v>
      </c>
    </row>
    <row r="7" spans="1:12" hidden="1" x14ac:dyDescent="0.35">
      <c r="A7" t="s">
        <v>2500</v>
      </c>
      <c r="B7" s="16">
        <f>IFERROR(VLOOKUP(A7,'2016 - Support'!J:N,2,FALSE),0)</f>
        <v>23460579</v>
      </c>
      <c r="C7" s="4">
        <f>IFERROR(VLOOKUP(A7,'2016 - Support'!J:N,3,FALSE),0)</f>
        <v>1.3124</v>
      </c>
      <c r="D7" s="16">
        <f>IFERROR(VLOOKUP(A7,'2016 - Support'!J:N,4,FALSE),0)</f>
        <v>14935472</v>
      </c>
      <c r="E7" s="4">
        <f>IFERROR(VLOOKUP(A7,'2016 - Support'!J:N,5,FALSE),0)</f>
        <v>0.83550000000000002</v>
      </c>
      <c r="F7" s="16">
        <f>IFERROR(VLOOKUP(A7,'Budget Support'!M:R,3,FALSE),0)</f>
        <v>33335514</v>
      </c>
      <c r="G7" s="4">
        <f>IFERROR(VLOOKUP(A7,'Budget Support'!M:R,4,FALSE),0)</f>
        <v>0.87970000000000004</v>
      </c>
      <c r="H7" s="16">
        <f>IFERROR(VLOOKUP(A7,'Budget Support'!M:R,5,FALSE),0)</f>
        <v>17991585</v>
      </c>
      <c r="I7" s="4">
        <f>IFERROR(VLOOKUP(A7,'Budget Support'!M:R,6,FALSE),0)</f>
        <v>0.47520000000000001</v>
      </c>
      <c r="J7" t="str">
        <f t="shared" si="0"/>
        <v>NO</v>
      </c>
      <c r="K7" t="str">
        <f t="shared" si="1"/>
        <v>YES</v>
      </c>
    </row>
    <row r="8" spans="1:12" hidden="1" x14ac:dyDescent="0.35">
      <c r="A8" t="s">
        <v>2501</v>
      </c>
      <c r="B8" s="16">
        <f>IFERROR(VLOOKUP(A8,'2016 - Support'!J:N,2,FALSE),0)</f>
        <v>67226584</v>
      </c>
      <c r="C8" s="4">
        <f>IFERROR(VLOOKUP(A8,'2016 - Support'!J:N,3,FALSE),0)</f>
        <v>0.97720000000000007</v>
      </c>
      <c r="D8" s="16">
        <f>IFERROR(VLOOKUP(A8,'2016 - Support'!J:N,4,FALSE),0)</f>
        <v>15363551</v>
      </c>
      <c r="E8" s="4">
        <f>IFERROR(VLOOKUP(A8,'2016 - Support'!J:N,5,FALSE),0)</f>
        <v>0.22470000000000001</v>
      </c>
      <c r="F8" s="16">
        <f>IFERROR(VLOOKUP(A8,'Budget Support'!M:R,3,FALSE),0)</f>
        <v>110072264</v>
      </c>
      <c r="G8" s="4">
        <f>IFERROR(VLOOKUP(A8,'Budget Support'!M:R,4,FALSE),0)</f>
        <v>0.93110000000000004</v>
      </c>
      <c r="H8" s="16">
        <f>IFERROR(VLOOKUP(A8,'Budget Support'!M:R,5,FALSE),0)</f>
        <v>8781855</v>
      </c>
      <c r="I8" s="4">
        <f>IFERROR(VLOOKUP(A8,'Budget Support'!M:R,6,FALSE),0)</f>
        <v>7.6200000000000004E-2</v>
      </c>
      <c r="J8" t="str">
        <f t="shared" si="0"/>
        <v>YES</v>
      </c>
      <c r="K8" t="str">
        <f t="shared" si="1"/>
        <v>YES</v>
      </c>
    </row>
    <row r="9" spans="1:12" x14ac:dyDescent="0.35">
      <c r="A9" t="s">
        <v>2502</v>
      </c>
      <c r="B9" s="16">
        <f>IFERROR(VLOOKUP(A9,'2016 - Support'!J:N,2,FALSE),0)</f>
        <v>20836456</v>
      </c>
      <c r="C9" s="4">
        <f>IFERROR(VLOOKUP(A9,'2016 - Support'!J:N,3,FALSE),0)</f>
        <v>0.86980000000000013</v>
      </c>
      <c r="D9" s="16">
        <f>IFERROR(VLOOKUP(A9,'2016 - Support'!J:N,4,FALSE),0)</f>
        <v>6362569</v>
      </c>
      <c r="E9" s="4">
        <f>IFERROR(VLOOKUP(A9,'2016 - Support'!J:N,5,FALSE),0)</f>
        <v>0.2656</v>
      </c>
      <c r="F9" s="16">
        <f>IFERROR(VLOOKUP(A9,'Budget Support'!M:R,3,FALSE),0)</f>
        <v>36121259</v>
      </c>
      <c r="G9" s="4">
        <f>IFERROR(VLOOKUP(A9,'Budget Support'!M:R,4,FALSE),0)</f>
        <v>0.871</v>
      </c>
      <c r="H9" s="16">
        <f>IFERROR(VLOOKUP(A9,'Budget Support'!M:R,5,FALSE),0)</f>
        <v>15771429</v>
      </c>
      <c r="I9" s="4">
        <f>IFERROR(VLOOKUP(A9,'Budget Support'!M:R,6,FALSE),0)</f>
        <v>0.38030000000000003</v>
      </c>
      <c r="J9" t="str">
        <f t="shared" si="0"/>
        <v>NO</v>
      </c>
      <c r="K9" t="str">
        <f t="shared" si="1"/>
        <v>NO</v>
      </c>
    </row>
    <row r="10" spans="1:12" x14ac:dyDescent="0.35">
      <c r="A10" t="s">
        <v>2503</v>
      </c>
      <c r="B10" s="16">
        <f>IFERROR(VLOOKUP(A10,'2016 - Support'!J:N,2,FALSE),0)</f>
        <v>33068273</v>
      </c>
      <c r="C10" s="4">
        <f>IFERROR(VLOOKUP(A10,'2016 - Support'!J:N,3,FALSE),0)</f>
        <v>0.85660000000000014</v>
      </c>
      <c r="D10" s="16">
        <f>IFERROR(VLOOKUP(A10,'2016 - Support'!J:N,4,FALSE),0)</f>
        <v>9635584</v>
      </c>
      <c r="E10" s="4">
        <f>IFERROR(VLOOKUP(A10,'2016 - Support'!J:N,5,FALSE),0)</f>
        <v>0.24959999999999999</v>
      </c>
      <c r="F10" s="16">
        <f>IFERROR(VLOOKUP(A10,'Budget Support'!M:R,3,FALSE),0)</f>
        <v>55066084</v>
      </c>
      <c r="G10" s="4">
        <f>IFERROR(VLOOKUP(A10,'Budget Support'!M:R,4,FALSE),0)</f>
        <v>0.99849999999999994</v>
      </c>
      <c r="H10" s="16">
        <f>IFERROR(VLOOKUP(A10,'Budget Support'!M:R,5,FALSE),0)</f>
        <v>16290148</v>
      </c>
      <c r="I10" s="4">
        <f>IFERROR(VLOOKUP(A10,'Budget Support'!M:R,6,FALSE),0)</f>
        <v>0.30099999999999999</v>
      </c>
      <c r="J10" t="str">
        <f t="shared" si="0"/>
        <v>NO</v>
      </c>
      <c r="K10" t="str">
        <f t="shared" si="1"/>
        <v>NO</v>
      </c>
    </row>
    <row r="11" spans="1:12" hidden="1" x14ac:dyDescent="0.35">
      <c r="A11" t="s">
        <v>2504</v>
      </c>
      <c r="B11" s="16">
        <f>IFERROR(VLOOKUP(A11,'2016 - Support'!J:N,2,FALSE),0)</f>
        <v>2701928</v>
      </c>
      <c r="C11" s="4">
        <f>IFERROR(VLOOKUP(A11,'2016 - Support'!J:N,3,FALSE),0)</f>
        <v>1.2839</v>
      </c>
      <c r="D11" s="16">
        <f>IFERROR(VLOOKUP(A11,'2016 - Support'!J:N,4,FALSE),0)</f>
        <v>247696</v>
      </c>
      <c r="E11" s="4">
        <f>IFERROR(VLOOKUP(A11,'2016 - Support'!J:N,5,FALSE),0)</f>
        <v>0.1177</v>
      </c>
      <c r="F11" s="16">
        <f>IFERROR(VLOOKUP(A11,'Budget Support'!M:R,3,FALSE),0)</f>
        <v>3032120</v>
      </c>
      <c r="G11" s="4">
        <f>IFERROR(VLOOKUP(A11,'Budget Support'!M:R,4,FALSE),0)</f>
        <v>1.0076999999999998</v>
      </c>
      <c r="H11" s="16">
        <f>IFERROR(VLOOKUP(A11,'Budget Support'!M:R,5,FALSE),0)</f>
        <v>251548</v>
      </c>
      <c r="I11" s="4">
        <f>IFERROR(VLOOKUP(A11,'Budget Support'!M:R,6,FALSE),0)</f>
        <v>8.3599999999999994E-2</v>
      </c>
      <c r="J11" t="str">
        <f t="shared" si="0"/>
        <v>NO</v>
      </c>
      <c r="K11" t="str">
        <f t="shared" si="1"/>
        <v>YES</v>
      </c>
    </row>
    <row r="12" spans="1:12" hidden="1" x14ac:dyDescent="0.35">
      <c r="A12" t="s">
        <v>2794</v>
      </c>
      <c r="B12" s="16">
        <f>IFERROR(VLOOKUP(A12,'2016 - Support'!J:N,2,FALSE),0)</f>
        <v>0</v>
      </c>
      <c r="C12" s="4">
        <f>IFERROR(VLOOKUP(A12,'2016 - Support'!J:N,3,FALSE),0)</f>
        <v>0</v>
      </c>
      <c r="D12" s="16">
        <f>IFERROR(VLOOKUP(A12,'2016 - Support'!J:N,4,FALSE),0)</f>
        <v>0</v>
      </c>
      <c r="E12" s="4">
        <f>IFERROR(VLOOKUP(A12,'2016 - Support'!J:N,5,FALSE),0)</f>
        <v>0</v>
      </c>
      <c r="F12" s="16">
        <f>IFERROR(VLOOKUP(A12,'Budget Support'!M:R,3,FALSE),0)</f>
        <v>0</v>
      </c>
      <c r="G12" s="4">
        <f>IFERROR(VLOOKUP(A12,'Budget Support'!M:R,4,FALSE),0)</f>
        <v>0</v>
      </c>
      <c r="H12" s="16">
        <f>IFERROR(VLOOKUP(A12,'Budget Support'!M:R,5,FALSE),0)</f>
        <v>0</v>
      </c>
      <c r="I12" s="4">
        <f>IFERROR(VLOOKUP(A12,'Budget Support'!M:R,6,FALSE),0)</f>
        <v>0</v>
      </c>
      <c r="J12" t="str">
        <f t="shared" si="0"/>
        <v>YES</v>
      </c>
      <c r="K12" t="str">
        <f t="shared" si="1"/>
        <v>YES</v>
      </c>
    </row>
    <row r="13" spans="1:12" hidden="1" x14ac:dyDescent="0.35">
      <c r="A13" t="s">
        <v>2505</v>
      </c>
      <c r="B13" s="16">
        <f>IFERROR(VLOOKUP(A13,'2016 - Support'!J:N,2,FALSE),0)</f>
        <v>6816049</v>
      </c>
      <c r="C13" s="4">
        <f>IFERROR(VLOOKUP(A13,'2016 - Support'!J:N,3,FALSE),0)</f>
        <v>0.56830000000000003</v>
      </c>
      <c r="D13" s="16">
        <f>IFERROR(VLOOKUP(A13,'2016 - Support'!J:N,4,FALSE),0)</f>
        <v>2306857</v>
      </c>
      <c r="E13" s="4">
        <f>IFERROR(VLOOKUP(A13,'2016 - Support'!J:N,5,FALSE),0)</f>
        <v>0.192</v>
      </c>
      <c r="F13" s="16">
        <f>IFERROR(VLOOKUP(A13,'Budget Support'!M:R,3,FALSE),0)</f>
        <v>13521109</v>
      </c>
      <c r="G13" s="4">
        <f>IFERROR(VLOOKUP(A13,'Budget Support'!M:R,4,FALSE),0)</f>
        <v>0.9123</v>
      </c>
      <c r="H13" s="16">
        <f>IFERROR(VLOOKUP(A13,'Budget Support'!M:R,5,FALSE),0)</f>
        <v>2787770</v>
      </c>
      <c r="I13" s="4">
        <f>IFERROR(VLOOKUP(A13,'Budget Support'!M:R,6,FALSE),0)</f>
        <v>0.18809999999999999</v>
      </c>
      <c r="J13" t="str">
        <f t="shared" si="0"/>
        <v>NO</v>
      </c>
      <c r="K13" t="str">
        <f t="shared" si="1"/>
        <v>YES</v>
      </c>
    </row>
    <row r="14" spans="1:12" hidden="1" x14ac:dyDescent="0.35">
      <c r="A14" t="s">
        <v>2795</v>
      </c>
      <c r="B14" s="16">
        <f>IFERROR(VLOOKUP(A14,'2016 - Support'!J:N,2,FALSE),0)</f>
        <v>0</v>
      </c>
      <c r="C14" s="4">
        <f>IFERROR(VLOOKUP(A14,'2016 - Support'!J:N,3,FALSE),0)</f>
        <v>0</v>
      </c>
      <c r="D14" s="16">
        <f>IFERROR(VLOOKUP(A14,'2016 - Support'!J:N,4,FALSE),0)</f>
        <v>0</v>
      </c>
      <c r="E14" s="4">
        <f>IFERROR(VLOOKUP(A14,'2016 - Support'!J:N,5,FALSE),0)</f>
        <v>0</v>
      </c>
      <c r="F14" s="16">
        <f>IFERROR(VLOOKUP(A14,'Budget Support'!M:R,3,FALSE),0)</f>
        <v>0</v>
      </c>
      <c r="G14" s="4">
        <f>IFERROR(VLOOKUP(A14,'Budget Support'!M:R,4,FALSE),0)</f>
        <v>0</v>
      </c>
      <c r="H14" s="16">
        <f>IFERROR(VLOOKUP(A14,'Budget Support'!M:R,5,FALSE),0)</f>
        <v>0</v>
      </c>
      <c r="I14" s="4">
        <f>IFERROR(VLOOKUP(A14,'Budget Support'!M:R,6,FALSE),0)</f>
        <v>0</v>
      </c>
      <c r="J14" t="str">
        <f t="shared" si="0"/>
        <v>YES</v>
      </c>
      <c r="K14" t="str">
        <f t="shared" si="1"/>
        <v>YES</v>
      </c>
    </row>
    <row r="15" spans="1:12" hidden="1" x14ac:dyDescent="0.35">
      <c r="A15" t="s">
        <v>2796</v>
      </c>
      <c r="B15" s="16">
        <f>IFERROR(VLOOKUP(A15,'2016 - Support'!J:N,2,FALSE),0)</f>
        <v>0</v>
      </c>
      <c r="C15" s="4">
        <f>IFERROR(VLOOKUP(A15,'2016 - Support'!J:N,3,FALSE),0)</f>
        <v>0</v>
      </c>
      <c r="D15" s="16">
        <f>IFERROR(VLOOKUP(A15,'2016 - Support'!J:N,4,FALSE),0)</f>
        <v>0</v>
      </c>
      <c r="E15" s="4">
        <f>IFERROR(VLOOKUP(A15,'2016 - Support'!J:N,5,FALSE),0)</f>
        <v>0</v>
      </c>
      <c r="F15" s="16">
        <f>IFERROR(VLOOKUP(A15,'Budget Support'!M:R,3,FALSE),0)</f>
        <v>0</v>
      </c>
      <c r="G15" s="4">
        <f>IFERROR(VLOOKUP(A15,'Budget Support'!M:R,4,FALSE),0)</f>
        <v>0</v>
      </c>
      <c r="H15" s="16">
        <f>IFERROR(VLOOKUP(A15,'Budget Support'!M:R,5,FALSE),0)</f>
        <v>0</v>
      </c>
      <c r="I15" s="4">
        <f>IFERROR(VLOOKUP(A15,'Budget Support'!M:R,6,FALSE),0)</f>
        <v>0</v>
      </c>
      <c r="J15" t="str">
        <f t="shared" si="0"/>
        <v>YES</v>
      </c>
      <c r="K15" t="str">
        <f t="shared" si="1"/>
        <v>YES</v>
      </c>
    </row>
    <row r="16" spans="1:12" hidden="1" x14ac:dyDescent="0.35">
      <c r="A16" t="s">
        <v>2506</v>
      </c>
      <c r="B16" s="16">
        <f>IFERROR(VLOOKUP(A16,'2016 - Support'!J:N,2,FALSE),0)</f>
        <v>5008511</v>
      </c>
      <c r="C16" s="4">
        <f>IFERROR(VLOOKUP(A16,'2016 - Support'!J:N,3,FALSE),0)</f>
        <v>1.1704999999999999</v>
      </c>
      <c r="D16" s="16">
        <f>IFERROR(VLOOKUP(A16,'2016 - Support'!J:N,4,FALSE),0)</f>
        <v>2869036</v>
      </c>
      <c r="E16" s="4">
        <f>IFERROR(VLOOKUP(A16,'2016 - Support'!J:N,5,FALSE),0)</f>
        <v>0.67049999999999998</v>
      </c>
      <c r="F16" s="16">
        <f>IFERROR(VLOOKUP(A16,'Budget Support'!M:R,3,FALSE),0)</f>
        <v>5786268</v>
      </c>
      <c r="G16" s="4">
        <f>IFERROR(VLOOKUP(A16,'Budget Support'!M:R,4,FALSE),0)</f>
        <v>0.97209999999999996</v>
      </c>
      <c r="H16" s="16">
        <f>IFERROR(VLOOKUP(A16,'Budget Support'!M:R,5,FALSE),0)</f>
        <v>2469030</v>
      </c>
      <c r="I16" s="4">
        <f>IFERROR(VLOOKUP(A16,'Budget Support'!M:R,6,FALSE),0)</f>
        <v>0.4148</v>
      </c>
      <c r="J16" t="str">
        <f t="shared" si="0"/>
        <v>YES</v>
      </c>
      <c r="K16" t="str">
        <f t="shared" si="1"/>
        <v>YES</v>
      </c>
    </row>
    <row r="17" spans="1:11" hidden="1" x14ac:dyDescent="0.35">
      <c r="A17" t="s">
        <v>2797</v>
      </c>
      <c r="B17" s="16">
        <f>IFERROR(VLOOKUP(A17,'2016 - Support'!J:N,2,FALSE),0)</f>
        <v>0</v>
      </c>
      <c r="C17" s="4">
        <f>IFERROR(VLOOKUP(A17,'2016 - Support'!J:N,3,FALSE),0)</f>
        <v>0</v>
      </c>
      <c r="D17" s="16">
        <f>IFERROR(VLOOKUP(A17,'2016 - Support'!J:N,4,FALSE),0)</f>
        <v>0</v>
      </c>
      <c r="E17" s="4">
        <f>IFERROR(VLOOKUP(A17,'2016 - Support'!J:N,5,FALSE),0)</f>
        <v>0</v>
      </c>
      <c r="F17" s="16">
        <f>IFERROR(VLOOKUP(A17,'Budget Support'!M:R,3,FALSE),0)</f>
        <v>0</v>
      </c>
      <c r="G17" s="4">
        <f>IFERROR(VLOOKUP(A17,'Budget Support'!M:R,4,FALSE),0)</f>
        <v>0</v>
      </c>
      <c r="H17" s="16">
        <f>IFERROR(VLOOKUP(A17,'Budget Support'!M:R,5,FALSE),0)</f>
        <v>0</v>
      </c>
      <c r="I17" s="4">
        <f>IFERROR(VLOOKUP(A17,'Budget Support'!M:R,6,FALSE),0)</f>
        <v>0</v>
      </c>
      <c r="J17" t="str">
        <f t="shared" si="0"/>
        <v>YES</v>
      </c>
      <c r="K17" t="str">
        <f t="shared" si="1"/>
        <v>YES</v>
      </c>
    </row>
    <row r="18" spans="1:11" x14ac:dyDescent="0.35">
      <c r="A18" t="s">
        <v>2507</v>
      </c>
      <c r="B18" s="16">
        <f>IFERROR(VLOOKUP(A18,'2016 - Support'!J:N,2,FALSE),0)</f>
        <v>5921127</v>
      </c>
      <c r="C18" s="4">
        <f>IFERROR(VLOOKUP(A18,'2016 - Support'!J:N,3,FALSE),0)</f>
        <v>0.9003000000000001</v>
      </c>
      <c r="D18" s="16">
        <f>IFERROR(VLOOKUP(A18,'2016 - Support'!J:N,4,FALSE),0)</f>
        <v>2965496</v>
      </c>
      <c r="E18" s="4">
        <f>IFERROR(VLOOKUP(A18,'2016 - Support'!J:N,5,FALSE),0)</f>
        <v>0.45090000000000002</v>
      </c>
      <c r="F18" s="16">
        <f>IFERROR(VLOOKUP(A18,'Budget Support'!M:R,3,FALSE),0)</f>
        <v>8691342</v>
      </c>
      <c r="G18" s="4">
        <f>IFERROR(VLOOKUP(A18,'Budget Support'!M:R,4,FALSE),0)</f>
        <v>0.9415</v>
      </c>
      <c r="H18" s="16">
        <f>IFERROR(VLOOKUP(A18,'Budget Support'!M:R,5,FALSE),0)</f>
        <v>4691386</v>
      </c>
      <c r="I18" s="4">
        <f>IFERROR(VLOOKUP(A18,'Budget Support'!M:R,6,FALSE),0)</f>
        <v>0.50819999999999999</v>
      </c>
      <c r="J18" t="str">
        <f t="shared" si="0"/>
        <v>NO</v>
      </c>
      <c r="K18" t="str">
        <f t="shared" si="1"/>
        <v>NO</v>
      </c>
    </row>
    <row r="19" spans="1:11" hidden="1" x14ac:dyDescent="0.35">
      <c r="A19" t="s">
        <v>2508</v>
      </c>
      <c r="B19" s="16">
        <f>IFERROR(VLOOKUP(A19,'2016 - Support'!J:N,2,FALSE),0)</f>
        <v>31268796</v>
      </c>
      <c r="C19" s="4">
        <f>IFERROR(VLOOKUP(A19,'2016 - Support'!J:N,3,FALSE),0)</f>
        <v>1.2785</v>
      </c>
      <c r="D19" s="16">
        <f>IFERROR(VLOOKUP(A19,'2016 - Support'!J:N,4,FALSE),0)</f>
        <v>17982166</v>
      </c>
      <c r="E19" s="4">
        <f>IFERROR(VLOOKUP(A19,'2016 - Support'!J:N,5,FALSE),0)</f>
        <v>0.74659999999999993</v>
      </c>
      <c r="F19" s="16">
        <f>IFERROR(VLOOKUP(A19,'Budget Support'!M:R,3,FALSE),0)</f>
        <v>59128534</v>
      </c>
      <c r="G19" s="4">
        <f>IFERROR(VLOOKUP(A19,'Budget Support'!M:R,4,FALSE),0)</f>
        <v>1.2847</v>
      </c>
      <c r="H19" s="16">
        <f>IFERROR(VLOOKUP(A19,'Budget Support'!M:R,5,FALSE),0)</f>
        <v>30970011</v>
      </c>
      <c r="I19" s="4">
        <f>IFERROR(VLOOKUP(A19,'Budget Support'!M:R,6,FALSE),0)</f>
        <v>0.69440000000000002</v>
      </c>
      <c r="J19" t="str">
        <f t="shared" si="0"/>
        <v>NO</v>
      </c>
      <c r="K19" t="str">
        <f t="shared" si="1"/>
        <v>YES</v>
      </c>
    </row>
    <row r="20" spans="1:11" hidden="1" x14ac:dyDescent="0.35">
      <c r="A20" t="s">
        <v>2509</v>
      </c>
      <c r="B20" s="16">
        <f>IFERROR(VLOOKUP(A20,'2016 - Support'!J:N,2,FALSE),0)</f>
        <v>13318633</v>
      </c>
      <c r="C20" s="4">
        <f>IFERROR(VLOOKUP(A20,'2016 - Support'!J:N,3,FALSE),0)</f>
        <v>0.97019999999999995</v>
      </c>
      <c r="D20" s="16">
        <f>IFERROR(VLOOKUP(A20,'2016 - Support'!J:N,4,FALSE),0)</f>
        <v>5023070</v>
      </c>
      <c r="E20" s="4">
        <f>IFERROR(VLOOKUP(A20,'2016 - Support'!J:N,5,FALSE),0)</f>
        <v>0.38280000000000003</v>
      </c>
      <c r="F20" s="16">
        <f>IFERROR(VLOOKUP(A20,'Budget Support'!M:R,3,FALSE),0)</f>
        <v>29229194</v>
      </c>
      <c r="G20" s="4">
        <f>IFERROR(VLOOKUP(A20,'Budget Support'!M:R,4,FALSE),0)</f>
        <v>0.99319999999999997</v>
      </c>
      <c r="H20" s="16">
        <f>IFERROR(VLOOKUP(A20,'Budget Support'!M:R,5,FALSE),0)</f>
        <v>9618853</v>
      </c>
      <c r="I20" s="4">
        <f>IFERROR(VLOOKUP(A20,'Budget Support'!M:R,6,FALSE),0)</f>
        <v>0.37280000000000002</v>
      </c>
      <c r="J20" t="str">
        <f t="shared" si="0"/>
        <v>NO</v>
      </c>
      <c r="K20" t="str">
        <f t="shared" si="1"/>
        <v>YES</v>
      </c>
    </row>
    <row r="21" spans="1:11" hidden="1" x14ac:dyDescent="0.35">
      <c r="A21" t="s">
        <v>2798</v>
      </c>
      <c r="B21" s="16">
        <f>IFERROR(VLOOKUP(A21,'2016 - Support'!J:N,2,FALSE),0)</f>
        <v>0</v>
      </c>
      <c r="C21" s="4">
        <f>IFERROR(VLOOKUP(A21,'2016 - Support'!J:N,3,FALSE),0)</f>
        <v>0</v>
      </c>
      <c r="D21" s="16">
        <f>IFERROR(VLOOKUP(A21,'2016 - Support'!J:N,4,FALSE),0)</f>
        <v>0</v>
      </c>
      <c r="E21" s="4">
        <f>IFERROR(VLOOKUP(A21,'2016 - Support'!J:N,5,FALSE),0)</f>
        <v>0</v>
      </c>
      <c r="F21" s="16">
        <f>IFERROR(VLOOKUP(A21,'Budget Support'!M:R,3,FALSE),0)</f>
        <v>0</v>
      </c>
      <c r="G21" s="4">
        <f>IFERROR(VLOOKUP(A21,'Budget Support'!M:R,4,FALSE),0)</f>
        <v>0</v>
      </c>
      <c r="H21" s="16">
        <f>IFERROR(VLOOKUP(A21,'Budget Support'!M:R,5,FALSE),0)</f>
        <v>0</v>
      </c>
      <c r="I21" s="4">
        <f>IFERROR(VLOOKUP(A21,'Budget Support'!M:R,6,FALSE),0)</f>
        <v>0</v>
      </c>
      <c r="J21" t="str">
        <f t="shared" si="0"/>
        <v>YES</v>
      </c>
      <c r="K21" t="str">
        <f t="shared" si="1"/>
        <v>YES</v>
      </c>
    </row>
    <row r="22" spans="1:11" x14ac:dyDescent="0.35">
      <c r="A22" t="s">
        <v>2510</v>
      </c>
      <c r="B22" s="16">
        <f>IFERROR(VLOOKUP(A22,'2016 - Support'!J:N,2,FALSE),0)</f>
        <v>7074534</v>
      </c>
      <c r="C22" s="4">
        <f>IFERROR(VLOOKUP(A22,'2016 - Support'!J:N,3,FALSE),0)</f>
        <v>0.56969999999999998</v>
      </c>
      <c r="D22" s="16">
        <f>IFERROR(VLOOKUP(A22,'2016 - Support'!J:N,4,FALSE),0)</f>
        <v>2632616</v>
      </c>
      <c r="E22" s="4">
        <f>IFERROR(VLOOKUP(A22,'2016 - Support'!J:N,5,FALSE),0)</f>
        <v>0.21199999999999999</v>
      </c>
      <c r="F22" s="16">
        <f>IFERROR(VLOOKUP(A22,'Budget Support'!M:R,3,FALSE),0)</f>
        <v>10838561</v>
      </c>
      <c r="G22" s="4">
        <f>IFERROR(VLOOKUP(A22,'Budget Support'!M:R,4,FALSE),0)</f>
        <v>0.57869999999999999</v>
      </c>
      <c r="H22" s="16">
        <f>IFERROR(VLOOKUP(A22,'Budget Support'!M:R,5,FALSE),0)</f>
        <v>5064363</v>
      </c>
      <c r="I22" s="4">
        <f>IFERROR(VLOOKUP(A22,'Budget Support'!M:R,6,FALSE),0)</f>
        <v>0.27039999999999997</v>
      </c>
      <c r="J22" t="str">
        <f t="shared" si="0"/>
        <v>NO</v>
      </c>
      <c r="K22" t="str">
        <f t="shared" si="1"/>
        <v>NO</v>
      </c>
    </row>
    <row r="23" spans="1:11" x14ac:dyDescent="0.35">
      <c r="A23" t="s">
        <v>2511</v>
      </c>
      <c r="B23" s="16">
        <f>IFERROR(VLOOKUP(A23,'2016 - Support'!J:N,2,FALSE),0)</f>
        <v>2494511</v>
      </c>
      <c r="C23" s="4">
        <f>IFERROR(VLOOKUP(A23,'2016 - Support'!J:N,3,FALSE),0)</f>
        <v>0.65190000000000003</v>
      </c>
      <c r="D23" s="16">
        <f>IFERROR(VLOOKUP(A23,'2016 - Support'!J:N,4,FALSE),0)</f>
        <v>870534</v>
      </c>
      <c r="E23" s="4">
        <f>IFERROR(VLOOKUP(A23,'2016 - Support'!J:N,5,FALSE),0)</f>
        <v>0.22750000000000001</v>
      </c>
      <c r="F23" s="16">
        <f>IFERROR(VLOOKUP(A23,'Budget Support'!M:R,3,FALSE),0)</f>
        <v>3559297</v>
      </c>
      <c r="G23" s="4">
        <f>IFERROR(VLOOKUP(A23,'Budget Support'!M:R,4,FALSE),0)</f>
        <v>0.71540000000000004</v>
      </c>
      <c r="H23" s="16">
        <f>IFERROR(VLOOKUP(A23,'Budget Support'!M:R,5,FALSE),0)</f>
        <v>1420933</v>
      </c>
      <c r="I23" s="4">
        <f>IFERROR(VLOOKUP(A23,'Budget Support'!M:R,6,FALSE),0)</f>
        <v>0.28560000000000002</v>
      </c>
      <c r="J23" t="str">
        <f t="shared" si="0"/>
        <v>NO</v>
      </c>
      <c r="K23" t="str">
        <f t="shared" si="1"/>
        <v>NO</v>
      </c>
    </row>
    <row r="24" spans="1:11" x14ac:dyDescent="0.35">
      <c r="A24" t="s">
        <v>2512</v>
      </c>
      <c r="B24" s="16">
        <f>IFERROR(VLOOKUP(A24,'2016 - Support'!J:N,2,FALSE),0)</f>
        <v>3787726</v>
      </c>
      <c r="C24" s="4">
        <f>IFERROR(VLOOKUP(A24,'2016 - Support'!J:N,3,FALSE),0)</f>
        <v>0.84639999999999993</v>
      </c>
      <c r="D24" s="16">
        <f>IFERROR(VLOOKUP(A24,'2016 - Support'!J:N,4,FALSE),0)</f>
        <v>1411447</v>
      </c>
      <c r="E24" s="4">
        <f>IFERROR(VLOOKUP(A24,'2016 - Support'!J:N,5,FALSE),0)</f>
        <v>0.31539999999999996</v>
      </c>
      <c r="F24" s="16">
        <f>IFERROR(VLOOKUP(A24,'Budget Support'!M:R,3,FALSE),0)</f>
        <v>7316752</v>
      </c>
      <c r="G24" s="4">
        <f>IFERROR(VLOOKUP(A24,'Budget Support'!M:R,4,FALSE),0)</f>
        <v>1.1069</v>
      </c>
      <c r="H24" s="16">
        <f>IFERROR(VLOOKUP(A24,'Budget Support'!M:R,5,FALSE),0)</f>
        <v>3633588</v>
      </c>
      <c r="I24" s="4">
        <f>IFERROR(VLOOKUP(A24,'Budget Support'!M:R,6,FALSE),0)</f>
        <v>0.54969999999999997</v>
      </c>
      <c r="J24" t="str">
        <f t="shared" si="0"/>
        <v>NO</v>
      </c>
      <c r="K24" t="str">
        <f t="shared" si="1"/>
        <v>NO</v>
      </c>
    </row>
    <row r="25" spans="1:11" hidden="1" x14ac:dyDescent="0.35">
      <c r="A25" t="s">
        <v>2799</v>
      </c>
      <c r="B25" s="16">
        <f>IFERROR(VLOOKUP(A25,'2016 - Support'!J:N,2,FALSE),0)</f>
        <v>0</v>
      </c>
      <c r="C25" s="4">
        <f>IFERROR(VLOOKUP(A25,'2016 - Support'!J:N,3,FALSE),0)</f>
        <v>0</v>
      </c>
      <c r="D25" s="16">
        <f>IFERROR(VLOOKUP(A25,'2016 - Support'!J:N,4,FALSE),0)</f>
        <v>0</v>
      </c>
      <c r="E25" s="4">
        <f>IFERROR(VLOOKUP(A25,'2016 - Support'!J:N,5,FALSE),0)</f>
        <v>0</v>
      </c>
      <c r="F25" s="16">
        <f>IFERROR(VLOOKUP(A25,'Budget Support'!M:R,3,FALSE),0)</f>
        <v>0</v>
      </c>
      <c r="G25" s="4">
        <f>IFERROR(VLOOKUP(A25,'Budget Support'!M:R,4,FALSE),0)</f>
        <v>0</v>
      </c>
      <c r="H25" s="16">
        <f>IFERROR(VLOOKUP(A25,'Budget Support'!M:R,5,FALSE),0)</f>
        <v>0</v>
      </c>
      <c r="I25" s="4">
        <f>IFERROR(VLOOKUP(A25,'Budget Support'!M:R,6,FALSE),0)</f>
        <v>0</v>
      </c>
      <c r="J25" t="str">
        <f t="shared" si="0"/>
        <v>YES</v>
      </c>
      <c r="K25" t="str">
        <f t="shared" si="1"/>
        <v>YES</v>
      </c>
    </row>
    <row r="26" spans="1:11" hidden="1" x14ac:dyDescent="0.35">
      <c r="A26" t="s">
        <v>2800</v>
      </c>
      <c r="B26" s="16">
        <f>IFERROR(VLOOKUP(A26,'2016 - Support'!J:N,2,FALSE),0)</f>
        <v>0</v>
      </c>
      <c r="C26" s="4">
        <f>IFERROR(VLOOKUP(A26,'2016 - Support'!J:N,3,FALSE),0)</f>
        <v>0</v>
      </c>
      <c r="D26" s="16">
        <f>IFERROR(VLOOKUP(A26,'2016 - Support'!J:N,4,FALSE),0)</f>
        <v>0</v>
      </c>
      <c r="E26" s="4">
        <f>IFERROR(VLOOKUP(A26,'2016 - Support'!J:N,5,FALSE),0)</f>
        <v>0</v>
      </c>
      <c r="F26" s="16">
        <f>IFERROR(VLOOKUP(A26,'Budget Support'!M:R,3,FALSE),0)</f>
        <v>0</v>
      </c>
      <c r="G26" s="4">
        <f>IFERROR(VLOOKUP(A26,'Budget Support'!M:R,4,FALSE),0)</f>
        <v>0</v>
      </c>
      <c r="H26" s="16">
        <f>IFERROR(VLOOKUP(A26,'Budget Support'!M:R,5,FALSE),0)</f>
        <v>0</v>
      </c>
      <c r="I26" s="4">
        <f>IFERROR(VLOOKUP(A26,'Budget Support'!M:R,6,FALSE),0)</f>
        <v>0</v>
      </c>
      <c r="J26" t="str">
        <f t="shared" si="0"/>
        <v>YES</v>
      </c>
      <c r="K26" t="str">
        <f t="shared" si="1"/>
        <v>YES</v>
      </c>
    </row>
    <row r="27" spans="1:11" x14ac:dyDescent="0.35">
      <c r="A27" t="s">
        <v>2513</v>
      </c>
      <c r="B27" s="16">
        <f>IFERROR(VLOOKUP(A27,'2016 - Support'!J:N,2,FALSE),0)</f>
        <v>2328186</v>
      </c>
      <c r="C27" s="4">
        <f>IFERROR(VLOOKUP(A27,'2016 - Support'!J:N,3,FALSE),0)</f>
        <v>0.84130000000000005</v>
      </c>
      <c r="D27" s="16">
        <f>IFERROR(VLOOKUP(A27,'2016 - Support'!J:N,4,FALSE),0)</f>
        <v>654066</v>
      </c>
      <c r="E27" s="4">
        <f>IFERROR(VLOOKUP(A27,'2016 - Support'!J:N,5,FALSE),0)</f>
        <v>0.2364</v>
      </c>
      <c r="F27" s="16">
        <f>IFERROR(VLOOKUP(A27,'Budget Support'!M:R,3,FALSE),0)</f>
        <v>3431298</v>
      </c>
      <c r="G27" s="4">
        <f>IFERROR(VLOOKUP(A27,'Budget Support'!M:R,4,FALSE),0)</f>
        <v>1.0118</v>
      </c>
      <c r="H27" s="16">
        <f>IFERROR(VLOOKUP(A27,'Budget Support'!M:R,5,FALSE),0)</f>
        <v>1187626</v>
      </c>
      <c r="I27" s="4">
        <f>IFERROR(VLOOKUP(A27,'Budget Support'!M:R,6,FALSE),0)</f>
        <v>0.35020000000000001</v>
      </c>
      <c r="J27" t="str">
        <f t="shared" si="0"/>
        <v>NO</v>
      </c>
      <c r="K27" t="str">
        <f t="shared" si="1"/>
        <v>NO</v>
      </c>
    </row>
    <row r="28" spans="1:11" x14ac:dyDescent="0.35">
      <c r="A28" t="s">
        <v>2514</v>
      </c>
      <c r="B28" s="16">
        <f>IFERROR(VLOOKUP(A28,'2016 - Support'!J:N,2,FALSE),0)</f>
        <v>3547442</v>
      </c>
      <c r="C28" s="4">
        <f>IFERROR(VLOOKUP(A28,'2016 - Support'!J:N,3,FALSE),0)</f>
        <v>0.85240000000000005</v>
      </c>
      <c r="D28" s="16">
        <f>IFERROR(VLOOKUP(A28,'2016 - Support'!J:N,4,FALSE),0)</f>
        <v>1230202</v>
      </c>
      <c r="E28" s="4">
        <f>IFERROR(VLOOKUP(A28,'2016 - Support'!J:N,5,FALSE),0)</f>
        <v>0.29559999999999997</v>
      </c>
      <c r="F28" s="16">
        <f>IFERROR(VLOOKUP(A28,'Budget Support'!M:R,3,FALSE),0)</f>
        <v>4837040</v>
      </c>
      <c r="G28" s="4">
        <f>IFERROR(VLOOKUP(A28,'Budget Support'!M:R,4,FALSE),0)</f>
        <v>0.92419999999999991</v>
      </c>
      <c r="H28" s="16">
        <f>IFERROR(VLOOKUP(A28,'Budget Support'!M:R,5,FALSE),0)</f>
        <v>1754879</v>
      </c>
      <c r="I28" s="4">
        <f>IFERROR(VLOOKUP(A28,'Budget Support'!M:R,6,FALSE),0)</f>
        <v>0.33529999999999999</v>
      </c>
      <c r="J28" t="str">
        <f t="shared" si="0"/>
        <v>NO</v>
      </c>
      <c r="K28" t="str">
        <f t="shared" si="1"/>
        <v>NO</v>
      </c>
    </row>
    <row r="29" spans="1:11" hidden="1" x14ac:dyDescent="0.35">
      <c r="A29" t="s">
        <v>2515</v>
      </c>
      <c r="B29" s="16">
        <f>IFERROR(VLOOKUP(A29,'2016 - Support'!J:N,2,FALSE),0)</f>
        <v>8904528</v>
      </c>
      <c r="C29" s="4">
        <f>IFERROR(VLOOKUP(A29,'2016 - Support'!J:N,3,FALSE),0)</f>
        <v>1.6350000000000002</v>
      </c>
      <c r="D29" s="16">
        <f>IFERROR(VLOOKUP(A29,'2016 - Support'!J:N,4,FALSE),0)</f>
        <v>5467979</v>
      </c>
      <c r="E29" s="4">
        <f>IFERROR(VLOOKUP(A29,'2016 - Support'!J:N,5,FALSE),0)</f>
        <v>1.004</v>
      </c>
      <c r="F29" s="16">
        <f>IFERROR(VLOOKUP(A29,'Budget Support'!M:R,3,FALSE),0)</f>
        <v>10577611</v>
      </c>
      <c r="G29" s="4">
        <f>IFERROR(VLOOKUP(A29,'Budget Support'!M:R,4,FALSE),0)</f>
        <v>1.4689999999999999</v>
      </c>
      <c r="H29" s="16">
        <f>IFERROR(VLOOKUP(A29,'Budget Support'!M:R,5,FALSE),0)</f>
        <v>5334169</v>
      </c>
      <c r="I29" s="4">
        <f>IFERROR(VLOOKUP(A29,'Budget Support'!M:R,6,FALSE),0)</f>
        <v>0.74080000000000001</v>
      </c>
      <c r="J29" t="str">
        <f t="shared" si="0"/>
        <v>YES</v>
      </c>
      <c r="K29" t="str">
        <f t="shared" si="1"/>
        <v>YES</v>
      </c>
    </row>
    <row r="30" spans="1:11" hidden="1" x14ac:dyDescent="0.35">
      <c r="A30" t="s">
        <v>2801</v>
      </c>
      <c r="B30" s="16">
        <f>IFERROR(VLOOKUP(A30,'2016 - Support'!J:N,2,FALSE),0)</f>
        <v>0</v>
      </c>
      <c r="C30" s="4">
        <f>IFERROR(VLOOKUP(A30,'2016 - Support'!J:N,3,FALSE),0)</f>
        <v>0</v>
      </c>
      <c r="D30" s="16">
        <f>IFERROR(VLOOKUP(A30,'2016 - Support'!J:N,4,FALSE),0)</f>
        <v>0</v>
      </c>
      <c r="E30" s="4">
        <f>IFERROR(VLOOKUP(A30,'2016 - Support'!J:N,5,FALSE),0)</f>
        <v>0</v>
      </c>
      <c r="F30" s="16">
        <f>IFERROR(VLOOKUP(A30,'Budget Support'!M:R,3,FALSE),0)</f>
        <v>0</v>
      </c>
      <c r="G30" s="4">
        <f>IFERROR(VLOOKUP(A30,'Budget Support'!M:R,4,FALSE),0)</f>
        <v>0</v>
      </c>
      <c r="H30" s="16">
        <f>IFERROR(VLOOKUP(A30,'Budget Support'!M:R,5,FALSE),0)</f>
        <v>0</v>
      </c>
      <c r="I30" s="4">
        <f>IFERROR(VLOOKUP(A30,'Budget Support'!M:R,6,FALSE),0)</f>
        <v>0</v>
      </c>
      <c r="J30" t="str">
        <f t="shared" si="0"/>
        <v>YES</v>
      </c>
      <c r="K30" t="str">
        <f t="shared" si="1"/>
        <v>YES</v>
      </c>
    </row>
    <row r="31" spans="1:11" x14ac:dyDescent="0.35">
      <c r="A31" t="s">
        <v>2802</v>
      </c>
      <c r="B31" s="16">
        <f>IFERROR(VLOOKUP(A31,'2016 - Support'!J:N,2,FALSE),0)</f>
        <v>0</v>
      </c>
      <c r="C31" s="4">
        <f>IFERROR(VLOOKUP(A31,'2016 - Support'!J:N,3,FALSE),0)</f>
        <v>0</v>
      </c>
      <c r="D31" s="16">
        <f>IFERROR(VLOOKUP(A31,'2016 - Support'!J:N,4,FALSE),0)</f>
        <v>0</v>
      </c>
      <c r="E31" s="4">
        <f>IFERROR(VLOOKUP(A31,'2016 - Support'!J:N,5,FALSE),0)</f>
        <v>0</v>
      </c>
      <c r="F31" s="16">
        <f>IFERROR(VLOOKUP(A31,'Budget Support'!M:R,3,FALSE),0)</f>
        <v>7461005</v>
      </c>
      <c r="G31" s="4">
        <f>IFERROR(VLOOKUP(A31,'Budget Support'!M:R,4,FALSE),0)</f>
        <v>0.7581</v>
      </c>
      <c r="H31" s="16">
        <f>IFERROR(VLOOKUP(A31,'Budget Support'!M:R,5,FALSE),0)</f>
        <v>4099075</v>
      </c>
      <c r="I31" s="4">
        <f>IFERROR(VLOOKUP(A31,'Budget Support'!M:R,6,FALSE),0)</f>
        <v>0.41649999999999998</v>
      </c>
      <c r="J31" t="str">
        <f t="shared" si="0"/>
        <v>NO</v>
      </c>
      <c r="K31" t="str">
        <f t="shared" si="1"/>
        <v>NO</v>
      </c>
    </row>
    <row r="32" spans="1:11" x14ac:dyDescent="0.35">
      <c r="A32" t="s">
        <v>2803</v>
      </c>
      <c r="B32" s="16">
        <f>IFERROR(VLOOKUP(A32,'2016 - Support'!J:N,2,FALSE),0)</f>
        <v>0</v>
      </c>
      <c r="C32" s="4">
        <f>IFERROR(VLOOKUP(A32,'2016 - Support'!J:N,3,FALSE),0)</f>
        <v>0</v>
      </c>
      <c r="D32" s="16">
        <f>IFERROR(VLOOKUP(A32,'2016 - Support'!J:N,4,FALSE),0)</f>
        <v>0</v>
      </c>
      <c r="E32" s="4">
        <f>IFERROR(VLOOKUP(A32,'2016 - Support'!J:N,5,FALSE),0)</f>
        <v>0</v>
      </c>
      <c r="F32" s="16">
        <f>IFERROR(VLOOKUP(A32,'Budget Support'!M:R,3,FALSE),0)</f>
        <v>12924361</v>
      </c>
      <c r="G32" s="4">
        <f>IFERROR(VLOOKUP(A32,'Budget Support'!M:R,4,FALSE),0)</f>
        <v>1.0499000000000001</v>
      </c>
      <c r="H32" s="16">
        <f>IFERROR(VLOOKUP(A32,'Budget Support'!M:R,5,FALSE),0)</f>
        <v>8913565</v>
      </c>
      <c r="I32" s="4">
        <f>IFERROR(VLOOKUP(A32,'Budget Support'!M:R,6,FALSE),0)</f>
        <v>0.69179999999999997</v>
      </c>
      <c r="J32" t="str">
        <f t="shared" si="0"/>
        <v>NO</v>
      </c>
      <c r="K32" t="str">
        <f t="shared" si="1"/>
        <v>NO</v>
      </c>
    </row>
    <row r="33" spans="1:11" hidden="1" x14ac:dyDescent="0.35">
      <c r="A33" t="s">
        <v>2517</v>
      </c>
      <c r="B33" s="16">
        <f>IFERROR(VLOOKUP(A33,'2016 - Support'!J:N,2,FALSE),0)</f>
        <v>4640527</v>
      </c>
      <c r="C33" s="4">
        <f>IFERROR(VLOOKUP(A33,'2016 - Support'!J:N,3,FALSE),0)</f>
        <v>1.2769999999999999</v>
      </c>
      <c r="D33" s="16">
        <f>IFERROR(VLOOKUP(A33,'2016 - Support'!J:N,4,FALSE),0)</f>
        <v>2843912</v>
      </c>
      <c r="E33" s="4">
        <f>IFERROR(VLOOKUP(A33,'2016 - Support'!J:N,5,FALSE),0)</f>
        <v>0.78259999999999996</v>
      </c>
      <c r="F33" s="16">
        <f>IFERROR(VLOOKUP(A33,'Budget Support'!M:R,3,FALSE),0)</f>
        <v>7017893</v>
      </c>
      <c r="G33" s="4">
        <f>IFERROR(VLOOKUP(A33,'Budget Support'!M:R,4,FALSE),0)</f>
        <v>1.3016999999999999</v>
      </c>
      <c r="H33" s="16">
        <f>IFERROR(VLOOKUP(A33,'Budget Support'!M:R,5,FALSE),0)</f>
        <v>4157254</v>
      </c>
      <c r="I33" s="4">
        <f>IFERROR(VLOOKUP(A33,'Budget Support'!M:R,6,FALSE),0)</f>
        <v>0.77110000000000001</v>
      </c>
      <c r="J33" t="str">
        <f t="shared" si="0"/>
        <v>NO</v>
      </c>
      <c r="K33" t="str">
        <f t="shared" si="1"/>
        <v>YES</v>
      </c>
    </row>
    <row r="34" spans="1:11" x14ac:dyDescent="0.35">
      <c r="A34" t="s">
        <v>2518</v>
      </c>
      <c r="B34" s="16">
        <f>IFERROR(VLOOKUP(A34,'2016 - Support'!J:N,2,FALSE),0)</f>
        <v>24123405</v>
      </c>
      <c r="C34" s="4">
        <f>IFERROR(VLOOKUP(A34,'2016 - Support'!J:N,3,FALSE),0)</f>
        <v>0.99170000000000003</v>
      </c>
      <c r="D34" s="16">
        <f>IFERROR(VLOOKUP(A34,'2016 - Support'!J:N,4,FALSE),0)</f>
        <v>11265049</v>
      </c>
      <c r="E34" s="4">
        <f>IFERROR(VLOOKUP(A34,'2016 - Support'!J:N,5,FALSE),0)</f>
        <v>0.46309999999999996</v>
      </c>
      <c r="F34" s="16">
        <f>IFERROR(VLOOKUP(A34,'Budget Support'!M:R,3,FALSE),0)</f>
        <v>49169514</v>
      </c>
      <c r="G34" s="4">
        <f>IFERROR(VLOOKUP(A34,'Budget Support'!M:R,4,FALSE),0)</f>
        <v>1.1000000000000001</v>
      </c>
      <c r="H34" s="16">
        <f>IFERROR(VLOOKUP(A34,'Budget Support'!M:R,5,FALSE),0)</f>
        <v>31151122</v>
      </c>
      <c r="I34" s="4">
        <f>IFERROR(VLOOKUP(A34,'Budget Support'!M:R,6,FALSE),0)</f>
        <v>0.69689999999999996</v>
      </c>
      <c r="J34" t="str">
        <f t="shared" si="0"/>
        <v>NO</v>
      </c>
      <c r="K34" t="str">
        <f t="shared" si="1"/>
        <v>NO</v>
      </c>
    </row>
    <row r="35" spans="1:11" hidden="1" x14ac:dyDescent="0.35">
      <c r="A35" t="s">
        <v>2519</v>
      </c>
      <c r="B35" s="16">
        <f>IFERROR(VLOOKUP(A35,'2016 - Support'!J:N,2,FALSE),0)</f>
        <v>8642954</v>
      </c>
      <c r="C35" s="4">
        <f>IFERROR(VLOOKUP(A35,'2016 - Support'!J:N,3,FALSE),0)</f>
        <v>0.9143</v>
      </c>
      <c r="D35" s="16">
        <f>IFERROR(VLOOKUP(A35,'2016 - Support'!J:N,4,FALSE),0)</f>
        <v>3462817</v>
      </c>
      <c r="E35" s="4">
        <f>IFERROR(VLOOKUP(A35,'2016 - Support'!J:N,5,FALSE),0)</f>
        <v>0.36629999999999996</v>
      </c>
      <c r="F35" s="16">
        <f>IFERROR(VLOOKUP(A35,'Budget Support'!M:R,3,FALSE),0)</f>
        <v>9982004</v>
      </c>
      <c r="G35" s="4">
        <f>IFERROR(VLOOKUP(A35,'Budget Support'!M:R,4,FALSE),0)</f>
        <v>0.90200000000000002</v>
      </c>
      <c r="H35" s="16">
        <f>IFERROR(VLOOKUP(A35,'Budget Support'!M:R,5,FALSE),0)</f>
        <v>2689165</v>
      </c>
      <c r="I35" s="4">
        <f>IFERROR(VLOOKUP(A35,'Budget Support'!M:R,6,FALSE),0)</f>
        <v>0.24299999999999999</v>
      </c>
      <c r="J35" t="str">
        <f t="shared" si="0"/>
        <v>YES</v>
      </c>
      <c r="K35" t="str">
        <f t="shared" si="1"/>
        <v>YES</v>
      </c>
    </row>
    <row r="36" spans="1:11" x14ac:dyDescent="0.35">
      <c r="A36" t="s">
        <v>2520</v>
      </c>
      <c r="B36" s="16">
        <f>IFERROR(VLOOKUP(A36,'2016 - Support'!J:N,2,FALSE),0)</f>
        <v>1195584</v>
      </c>
      <c r="C36" s="4">
        <f>IFERROR(VLOOKUP(A36,'2016 - Support'!J:N,3,FALSE),0)</f>
        <v>0.83200000000000007</v>
      </c>
      <c r="D36" s="16">
        <f>IFERROR(VLOOKUP(A36,'2016 - Support'!J:N,4,FALSE),0)</f>
        <v>505088</v>
      </c>
      <c r="E36" s="4">
        <f>IFERROR(VLOOKUP(A36,'2016 - Support'!J:N,5,FALSE),0)</f>
        <v>0.34899999999999998</v>
      </c>
      <c r="F36" s="16">
        <f>IFERROR(VLOOKUP(A36,'Budget Support'!M:R,3,FALSE),0)</f>
        <v>1660731</v>
      </c>
      <c r="G36" s="4">
        <f>IFERROR(VLOOKUP(A36,'Budget Support'!M:R,4,FALSE),0)</f>
        <v>1.0994999999999999</v>
      </c>
      <c r="H36" s="16">
        <f>IFERROR(VLOOKUP(A36,'Budget Support'!M:R,5,FALSE),0)</f>
        <v>617166</v>
      </c>
      <c r="I36" s="4">
        <f>IFERROR(VLOOKUP(A36,'Budget Support'!M:R,6,FALSE),0)</f>
        <v>0.40860000000000002</v>
      </c>
      <c r="J36" t="str">
        <f t="shared" si="0"/>
        <v>NO</v>
      </c>
      <c r="K36" t="str">
        <f t="shared" si="1"/>
        <v>NO</v>
      </c>
    </row>
    <row r="37" spans="1:11" x14ac:dyDescent="0.35">
      <c r="A37" t="s">
        <v>2521</v>
      </c>
      <c r="B37" s="16">
        <f>IFERROR(VLOOKUP(A37,'2016 - Support'!J:N,2,FALSE),0)</f>
        <v>3077400</v>
      </c>
      <c r="C37" s="4">
        <f>IFERROR(VLOOKUP(A37,'2016 - Support'!J:N,3,FALSE),0)</f>
        <v>0.71740000000000004</v>
      </c>
      <c r="D37" s="16">
        <f>IFERROR(VLOOKUP(A37,'2016 - Support'!J:N,4,FALSE),0)</f>
        <v>1414300</v>
      </c>
      <c r="E37" s="4">
        <f>IFERROR(VLOOKUP(A37,'2016 - Support'!J:N,5,FALSE),0)</f>
        <v>0.32969999999999999</v>
      </c>
      <c r="F37" s="16">
        <f>IFERROR(VLOOKUP(A37,'Budget Support'!M:R,3,FALSE),0)</f>
        <v>5107183</v>
      </c>
      <c r="G37" s="4">
        <f>IFERROR(VLOOKUP(A37,'Budget Support'!M:R,4,FALSE),0)</f>
        <v>1.0811000000000002</v>
      </c>
      <c r="H37" s="16">
        <f>IFERROR(VLOOKUP(A37,'Budget Support'!M:R,5,FALSE),0)</f>
        <v>1957179</v>
      </c>
      <c r="I37" s="4">
        <f>IFERROR(VLOOKUP(A37,'Budget Support'!M:R,6,FALSE),0)</f>
        <v>0.4143</v>
      </c>
      <c r="J37" t="str">
        <f t="shared" si="0"/>
        <v>NO</v>
      </c>
      <c r="K37" t="str">
        <f t="shared" si="1"/>
        <v>NO</v>
      </c>
    </row>
    <row r="38" spans="1:11" hidden="1" x14ac:dyDescent="0.35">
      <c r="A38" t="s">
        <v>2522</v>
      </c>
      <c r="B38" s="16">
        <f>IFERROR(VLOOKUP(A38,'2016 - Support'!J:N,2,FALSE),0)</f>
        <v>3045369</v>
      </c>
      <c r="C38" s="4">
        <f>IFERROR(VLOOKUP(A38,'2016 - Support'!J:N,3,FALSE),0)</f>
        <v>0.754</v>
      </c>
      <c r="D38" s="16">
        <f>IFERROR(VLOOKUP(A38,'2016 - Support'!J:N,4,FALSE),0)</f>
        <v>1475833</v>
      </c>
      <c r="E38" s="4">
        <f>IFERROR(VLOOKUP(A38,'2016 - Support'!J:N,5,FALSE),0)</f>
        <v>0.36540000000000006</v>
      </c>
      <c r="F38" s="16">
        <f>IFERROR(VLOOKUP(A38,'Budget Support'!M:R,3,FALSE),0)</f>
        <v>4080452</v>
      </c>
      <c r="G38" s="4">
        <f>IFERROR(VLOOKUP(A38,'Budget Support'!M:R,4,FALSE),0)</f>
        <v>0.83210000000000006</v>
      </c>
      <c r="H38" s="16">
        <f>IFERROR(VLOOKUP(A38,'Budget Support'!M:R,5,FALSE),0)</f>
        <v>1624629</v>
      </c>
      <c r="I38" s="4">
        <f>IFERROR(VLOOKUP(A38,'Budget Support'!M:R,6,FALSE),0)</f>
        <v>0.33129999999999998</v>
      </c>
      <c r="J38" t="str">
        <f t="shared" si="0"/>
        <v>NO</v>
      </c>
      <c r="K38" t="str">
        <f t="shared" si="1"/>
        <v>YES</v>
      </c>
    </row>
    <row r="39" spans="1:11" hidden="1" x14ac:dyDescent="0.35">
      <c r="A39" t="s">
        <v>2523</v>
      </c>
      <c r="B39" s="16">
        <f>IFERROR(VLOOKUP(A39,'2016 - Support'!J:N,2,FALSE),0)</f>
        <v>8604508</v>
      </c>
      <c r="C39" s="4">
        <f>IFERROR(VLOOKUP(A39,'2016 - Support'!J:N,3,FALSE),0)</f>
        <v>1.5365999999999997</v>
      </c>
      <c r="D39" s="16">
        <f>IFERROR(VLOOKUP(A39,'2016 - Support'!J:N,4,FALSE),0)</f>
        <v>3988999</v>
      </c>
      <c r="E39" s="4">
        <f>IFERROR(VLOOKUP(A39,'2016 - Support'!J:N,5,FALSE),0)</f>
        <v>0.72039999999999993</v>
      </c>
      <c r="F39" s="16">
        <f>IFERROR(VLOOKUP(A39,'Budget Support'!M:R,3,FALSE),0)</f>
        <v>9554546</v>
      </c>
      <c r="G39" s="4">
        <f>IFERROR(VLOOKUP(A39,'Budget Support'!M:R,4,FALSE),0)</f>
        <v>1.2976999999999999</v>
      </c>
      <c r="H39" s="16">
        <f>IFERROR(VLOOKUP(A39,'Budget Support'!M:R,5,FALSE),0)</f>
        <v>3907403</v>
      </c>
      <c r="I39" s="4">
        <f>IFERROR(VLOOKUP(A39,'Budget Support'!M:R,6,FALSE),0)</f>
        <v>0.54139999999999999</v>
      </c>
      <c r="J39" t="str">
        <f t="shared" si="0"/>
        <v>YES</v>
      </c>
      <c r="K39" t="str">
        <f t="shared" si="1"/>
        <v>YES</v>
      </c>
    </row>
    <row r="40" spans="1:11" x14ac:dyDescent="0.35">
      <c r="A40" t="s">
        <v>2524</v>
      </c>
      <c r="B40" s="16">
        <f>IFERROR(VLOOKUP(A40,'2016 - Support'!J:N,2,FALSE),0)</f>
        <v>2089421</v>
      </c>
      <c r="C40" s="4">
        <f>IFERROR(VLOOKUP(A40,'2016 - Support'!J:N,3,FALSE),0)</f>
        <v>0.84499999999999997</v>
      </c>
      <c r="D40" s="16">
        <f>IFERROR(VLOOKUP(A40,'2016 - Support'!J:N,4,FALSE),0)</f>
        <v>979161</v>
      </c>
      <c r="E40" s="4">
        <f>IFERROR(VLOOKUP(A40,'2016 - Support'!J:N,5,FALSE),0)</f>
        <v>0.39600000000000002</v>
      </c>
      <c r="F40" s="16">
        <f>IFERROR(VLOOKUP(A40,'Budget Support'!M:R,3,FALSE),0)</f>
        <v>2808395</v>
      </c>
      <c r="G40" s="4">
        <f>IFERROR(VLOOKUP(A40,'Budget Support'!M:R,4,FALSE),0)</f>
        <v>0.84460000000000002</v>
      </c>
      <c r="H40" s="16">
        <f>IFERROR(VLOOKUP(A40,'Budget Support'!M:R,5,FALSE),0)</f>
        <v>1337030</v>
      </c>
      <c r="I40" s="4">
        <f>IFERROR(VLOOKUP(A40,'Budget Support'!M:R,6,FALSE),0)</f>
        <v>0.40210000000000001</v>
      </c>
      <c r="J40" t="str">
        <f t="shared" si="0"/>
        <v>NO</v>
      </c>
      <c r="K40" t="str">
        <f t="shared" si="1"/>
        <v>NO</v>
      </c>
    </row>
    <row r="41" spans="1:11" hidden="1" x14ac:dyDescent="0.35">
      <c r="A41" t="s">
        <v>2525</v>
      </c>
      <c r="B41" s="16">
        <f>IFERROR(VLOOKUP(A41,'2016 - Support'!J:N,2,FALSE),0)</f>
        <v>4065418</v>
      </c>
      <c r="C41" s="4">
        <f>IFERROR(VLOOKUP(A41,'2016 - Support'!J:N,3,FALSE),0)</f>
        <v>1.3431000000000002</v>
      </c>
      <c r="D41" s="16">
        <f>IFERROR(VLOOKUP(A41,'2016 - Support'!J:N,4,FALSE),0)</f>
        <v>1807855</v>
      </c>
      <c r="E41" s="4">
        <f>IFERROR(VLOOKUP(A41,'2016 - Support'!J:N,5,FALSE),0)</f>
        <v>0.59720000000000006</v>
      </c>
      <c r="F41" s="16">
        <f>IFERROR(VLOOKUP(A41,'Budget Support'!M:R,3,FALSE),0)</f>
        <v>4713621</v>
      </c>
      <c r="G41" s="4">
        <f>IFERROR(VLOOKUP(A41,'Budget Support'!M:R,4,FALSE),0)</f>
        <v>1.1223000000000001</v>
      </c>
      <c r="H41" s="16">
        <f>IFERROR(VLOOKUP(A41,'Budget Support'!M:R,5,FALSE),0)</f>
        <v>1112151</v>
      </c>
      <c r="I41" s="4">
        <f>IFERROR(VLOOKUP(A41,'Budget Support'!M:R,6,FALSE),0)</f>
        <v>0.26479999999999998</v>
      </c>
      <c r="J41" t="str">
        <f t="shared" si="0"/>
        <v>YES</v>
      </c>
      <c r="K41" t="str">
        <f t="shared" si="1"/>
        <v>YES</v>
      </c>
    </row>
    <row r="42" spans="1:11" x14ac:dyDescent="0.35">
      <c r="A42" t="s">
        <v>2526</v>
      </c>
      <c r="B42" s="16">
        <f>IFERROR(VLOOKUP(A42,'2016 - Support'!J:N,2,FALSE),0)</f>
        <v>2382773</v>
      </c>
      <c r="C42" s="4">
        <f>IFERROR(VLOOKUP(A42,'2016 - Support'!J:N,3,FALSE),0)</f>
        <v>0.80259999999999998</v>
      </c>
      <c r="D42" s="16">
        <f>IFERROR(VLOOKUP(A42,'2016 - Support'!J:N,4,FALSE),0)</f>
        <v>345867</v>
      </c>
      <c r="E42" s="4">
        <f>IFERROR(VLOOKUP(A42,'2016 - Support'!J:N,5,FALSE),0)</f>
        <v>0.11649999999999999</v>
      </c>
      <c r="F42" s="16">
        <f>IFERROR(VLOOKUP(A42,'Budget Support'!M:R,3,FALSE),0)</f>
        <v>4379358</v>
      </c>
      <c r="G42" s="4">
        <f>IFERROR(VLOOKUP(A42,'Budget Support'!M:R,4,FALSE),0)</f>
        <v>0.95890000000000009</v>
      </c>
      <c r="H42" s="16">
        <f>IFERROR(VLOOKUP(A42,'Budget Support'!M:R,5,FALSE),0)</f>
        <v>1549148</v>
      </c>
      <c r="I42" s="4">
        <f>IFERROR(VLOOKUP(A42,'Budget Support'!M:R,6,FALSE),0)</f>
        <v>0.3392</v>
      </c>
      <c r="J42" t="str">
        <f t="shared" si="0"/>
        <v>NO</v>
      </c>
      <c r="K42" t="str">
        <f t="shared" si="1"/>
        <v>NO</v>
      </c>
    </row>
    <row r="43" spans="1:11" hidden="1" x14ac:dyDescent="0.35">
      <c r="A43" t="s">
        <v>2527</v>
      </c>
      <c r="B43" s="16">
        <f>IFERROR(VLOOKUP(A43,'2016 - Support'!J:N,2,FALSE),0)</f>
        <v>3450392</v>
      </c>
      <c r="C43" s="4">
        <f>IFERROR(VLOOKUP(A43,'2016 - Support'!J:N,3,FALSE),0)</f>
        <v>0.78599999999999992</v>
      </c>
      <c r="D43" s="16">
        <f>IFERROR(VLOOKUP(A43,'2016 - Support'!J:N,4,FALSE),0)</f>
        <v>1240561</v>
      </c>
      <c r="E43" s="4">
        <f>IFERROR(VLOOKUP(A43,'2016 - Support'!J:N,5,FALSE),0)</f>
        <v>0.28260000000000002</v>
      </c>
      <c r="F43" s="16">
        <f>IFERROR(VLOOKUP(A43,'Budget Support'!M:R,3,FALSE),0)</f>
        <v>4060771</v>
      </c>
      <c r="G43" s="4">
        <f>IFERROR(VLOOKUP(A43,'Budget Support'!M:R,4,FALSE),0)</f>
        <v>0.65110000000000001</v>
      </c>
      <c r="H43" s="16">
        <f>IFERROR(VLOOKUP(A43,'Budget Support'!M:R,5,FALSE),0)</f>
        <v>1097051</v>
      </c>
      <c r="I43" s="4">
        <f>IFERROR(VLOOKUP(A43,'Budget Support'!M:R,6,FALSE),0)</f>
        <v>0.1759</v>
      </c>
      <c r="J43" t="str">
        <f t="shared" si="0"/>
        <v>YES</v>
      </c>
      <c r="K43" t="str">
        <f t="shared" si="1"/>
        <v>YES</v>
      </c>
    </row>
    <row r="44" spans="1:11" hidden="1" x14ac:dyDescent="0.35">
      <c r="A44" t="s">
        <v>2528</v>
      </c>
      <c r="B44" s="16">
        <f>IFERROR(VLOOKUP(A44,'2016 - Support'!J:N,2,FALSE),0)</f>
        <v>4924477</v>
      </c>
      <c r="C44" s="4">
        <f>IFERROR(VLOOKUP(A44,'2016 - Support'!J:N,3,FALSE),0)</f>
        <v>0.89030000000000009</v>
      </c>
      <c r="D44" s="16">
        <f>IFERROR(VLOOKUP(A44,'2016 - Support'!J:N,4,FALSE),0)</f>
        <v>3312116</v>
      </c>
      <c r="E44" s="4">
        <f>IFERROR(VLOOKUP(A44,'2016 - Support'!J:N,5,FALSE),0)</f>
        <v>0.5988</v>
      </c>
      <c r="F44" s="16">
        <f>IFERROR(VLOOKUP(A44,'Budget Support'!M:R,3,FALSE),0)</f>
        <v>5983658</v>
      </c>
      <c r="G44" s="4">
        <f>IFERROR(VLOOKUP(A44,'Budget Support'!M:R,4,FALSE),0)</f>
        <v>0.7511000000000001</v>
      </c>
      <c r="H44" s="16">
        <f>IFERROR(VLOOKUP(A44,'Budget Support'!M:R,5,FALSE),0)</f>
        <v>2355702</v>
      </c>
      <c r="I44" s="4">
        <f>IFERROR(VLOOKUP(A44,'Budget Support'!M:R,6,FALSE),0)</f>
        <v>0.29570000000000002</v>
      </c>
      <c r="J44" t="str">
        <f t="shared" si="0"/>
        <v>YES</v>
      </c>
      <c r="K44" t="str">
        <f t="shared" si="1"/>
        <v>YES</v>
      </c>
    </row>
    <row r="45" spans="1:11" hidden="1" x14ac:dyDescent="0.35">
      <c r="A45" t="s">
        <v>2529</v>
      </c>
      <c r="B45" s="16">
        <f>IFERROR(VLOOKUP(A45,'2016 - Support'!J:N,2,FALSE),0)</f>
        <v>11949447</v>
      </c>
      <c r="C45" s="4">
        <f>IFERROR(VLOOKUP(A45,'2016 - Support'!J:N,3,FALSE),0)</f>
        <v>1.1988999999999999</v>
      </c>
      <c r="D45" s="16">
        <f>IFERROR(VLOOKUP(A45,'2016 - Support'!J:N,4,FALSE),0)</f>
        <v>6245570</v>
      </c>
      <c r="E45" s="4">
        <f>IFERROR(VLOOKUP(A45,'2016 - Support'!J:N,5,FALSE),0)</f>
        <v>0.62619999999999998</v>
      </c>
      <c r="F45" s="16">
        <f>IFERROR(VLOOKUP(A45,'Budget Support'!M:R,3,FALSE),0)</f>
        <v>15549911</v>
      </c>
      <c r="G45" s="4">
        <f>IFERROR(VLOOKUP(A45,'Budget Support'!M:R,4,FALSE),0)</f>
        <v>1.1589</v>
      </c>
      <c r="H45" s="16">
        <f>IFERROR(VLOOKUP(A45,'Budget Support'!M:R,5,FALSE),0)</f>
        <v>7546181</v>
      </c>
      <c r="I45" s="4">
        <f>IFERROR(VLOOKUP(A45,'Budget Support'!M:R,6,FALSE),0)</f>
        <v>0.56240000000000001</v>
      </c>
      <c r="J45" t="str">
        <f t="shared" si="0"/>
        <v>NO</v>
      </c>
      <c r="K45" t="str">
        <f t="shared" si="1"/>
        <v>YES</v>
      </c>
    </row>
    <row r="46" spans="1:11" hidden="1" x14ac:dyDescent="0.35">
      <c r="A46" t="s">
        <v>2530</v>
      </c>
      <c r="B46" s="16">
        <f>IFERROR(VLOOKUP(A46,'2016 - Support'!J:N,2,FALSE),0)</f>
        <v>6628796</v>
      </c>
      <c r="C46" s="4">
        <f>IFERROR(VLOOKUP(A46,'2016 - Support'!J:N,3,FALSE),0)</f>
        <v>1.2348999999999999</v>
      </c>
      <c r="D46" s="16">
        <f>IFERROR(VLOOKUP(A46,'2016 - Support'!J:N,4,FALSE),0)</f>
        <v>3705985</v>
      </c>
      <c r="E46" s="4">
        <f>IFERROR(VLOOKUP(A46,'2016 - Support'!J:N,5,FALSE),0)</f>
        <v>0.69040000000000001</v>
      </c>
      <c r="F46" s="16">
        <f>IFERROR(VLOOKUP(A46,'Budget Support'!M:R,3,FALSE),0)</f>
        <v>8535050</v>
      </c>
      <c r="G46" s="4">
        <f>IFERROR(VLOOKUP(A46,'Budget Support'!M:R,4,FALSE),0)</f>
        <v>1.3117999999999999</v>
      </c>
      <c r="H46" s="16">
        <f>IFERROR(VLOOKUP(A46,'Budget Support'!M:R,5,FALSE),0)</f>
        <v>4408062</v>
      </c>
      <c r="I46" s="4">
        <f>IFERROR(VLOOKUP(A46,'Budget Support'!M:R,6,FALSE),0)</f>
        <v>0.67749999999999999</v>
      </c>
      <c r="J46" t="str">
        <f t="shared" si="0"/>
        <v>NO</v>
      </c>
      <c r="K46" t="str">
        <f t="shared" si="1"/>
        <v>YES</v>
      </c>
    </row>
    <row r="47" spans="1:11" hidden="1" x14ac:dyDescent="0.35">
      <c r="A47" t="s">
        <v>2531</v>
      </c>
      <c r="B47" s="16">
        <f>IFERROR(VLOOKUP(A47,'2016 - Support'!J:N,2,FALSE),0)</f>
        <v>6027083</v>
      </c>
      <c r="C47" s="4">
        <f>IFERROR(VLOOKUP(A47,'2016 - Support'!J:N,3,FALSE),0)</f>
        <v>0.80609999999999993</v>
      </c>
      <c r="D47" s="16">
        <f>IFERROR(VLOOKUP(A47,'2016 - Support'!J:N,4,FALSE),0)</f>
        <v>3002700</v>
      </c>
      <c r="E47" s="4">
        <f>IFERROR(VLOOKUP(A47,'2016 - Support'!J:N,5,FALSE),0)</f>
        <v>0.40160000000000001</v>
      </c>
      <c r="F47" s="16">
        <f>IFERROR(VLOOKUP(A47,'Budget Support'!M:R,3,FALSE),0)</f>
        <v>7428567</v>
      </c>
      <c r="G47" s="4">
        <f>IFERROR(VLOOKUP(A47,'Budget Support'!M:R,4,FALSE),0)</f>
        <v>0.8841</v>
      </c>
      <c r="H47" s="16">
        <f>IFERROR(VLOOKUP(A47,'Budget Support'!M:R,5,FALSE),0)</f>
        <v>3352560</v>
      </c>
      <c r="I47" s="4">
        <f>IFERROR(VLOOKUP(A47,'Budget Support'!M:R,6,FALSE),0)</f>
        <v>0.39900000000000002</v>
      </c>
      <c r="J47" t="str">
        <f t="shared" si="0"/>
        <v>NO</v>
      </c>
      <c r="K47" t="str">
        <f t="shared" si="1"/>
        <v>YES</v>
      </c>
    </row>
    <row r="48" spans="1:11" x14ac:dyDescent="0.35">
      <c r="A48" t="s">
        <v>2532</v>
      </c>
      <c r="B48" s="16">
        <f>IFERROR(VLOOKUP(A48,'2016 - Support'!J:N,2,FALSE),0)</f>
        <v>4528365</v>
      </c>
      <c r="C48" s="4">
        <f>IFERROR(VLOOKUP(A48,'2016 - Support'!J:N,3,FALSE),0)</f>
        <v>0.60089999999999999</v>
      </c>
      <c r="D48" s="16">
        <f>IFERROR(VLOOKUP(A48,'2016 - Support'!J:N,4,FALSE),0)</f>
        <v>1661688</v>
      </c>
      <c r="E48" s="4">
        <f>IFERROR(VLOOKUP(A48,'2016 - Support'!J:N,5,FALSE),0)</f>
        <v>0.2205</v>
      </c>
      <c r="F48" s="16">
        <f>IFERROR(VLOOKUP(A48,'Budget Support'!M:R,3,FALSE),0)</f>
        <v>7129961</v>
      </c>
      <c r="G48" s="4">
        <f>IFERROR(VLOOKUP(A48,'Budget Support'!M:R,4,FALSE),0)</f>
        <v>0.68210000000000004</v>
      </c>
      <c r="H48" s="16">
        <f>IFERROR(VLOOKUP(A48,'Budget Support'!M:R,5,FALSE),0)</f>
        <v>3189197</v>
      </c>
      <c r="I48" s="4">
        <f>IFERROR(VLOOKUP(A48,'Budget Support'!M:R,6,FALSE),0)</f>
        <v>0.30510000000000004</v>
      </c>
      <c r="J48" t="str">
        <f t="shared" si="0"/>
        <v>NO</v>
      </c>
      <c r="K48" t="str">
        <f t="shared" si="1"/>
        <v>NO</v>
      </c>
    </row>
    <row r="49" spans="1:11" hidden="1" x14ac:dyDescent="0.35">
      <c r="A49" t="s">
        <v>2533</v>
      </c>
      <c r="B49" s="16">
        <f>IFERROR(VLOOKUP(A49,'2016 - Support'!J:N,2,FALSE),0)</f>
        <v>5824504</v>
      </c>
      <c r="C49" s="4">
        <f>IFERROR(VLOOKUP(A49,'2016 - Support'!J:N,3,FALSE),0)</f>
        <v>0.90689999999999993</v>
      </c>
      <c r="D49" s="16">
        <f>IFERROR(VLOOKUP(A49,'2016 - Support'!J:N,4,FALSE),0)</f>
        <v>2423184</v>
      </c>
      <c r="E49" s="4">
        <f>IFERROR(VLOOKUP(A49,'2016 - Support'!J:N,5,FALSE),0)</f>
        <v>0.37730000000000002</v>
      </c>
      <c r="F49" s="16">
        <f>IFERROR(VLOOKUP(A49,'Budget Support'!M:R,3,FALSE),0)</f>
        <v>6947445</v>
      </c>
      <c r="G49" s="4">
        <f>IFERROR(VLOOKUP(A49,'Budget Support'!M:R,4,FALSE),0)</f>
        <v>0.75339999999999996</v>
      </c>
      <c r="H49" s="16">
        <f>IFERROR(VLOOKUP(A49,'Budget Support'!M:R,5,FALSE),0)</f>
        <v>2368070</v>
      </c>
      <c r="I49" s="4">
        <f>IFERROR(VLOOKUP(A49,'Budget Support'!M:R,6,FALSE),0)</f>
        <v>0.25679999999999997</v>
      </c>
      <c r="J49" t="str">
        <f t="shared" si="0"/>
        <v>YES</v>
      </c>
      <c r="K49" t="str">
        <f t="shared" si="1"/>
        <v>YES</v>
      </c>
    </row>
    <row r="50" spans="1:11" hidden="1" x14ac:dyDescent="0.35">
      <c r="A50" t="s">
        <v>2534</v>
      </c>
      <c r="B50" s="16">
        <f>IFERROR(VLOOKUP(A50,'2016 - Support'!J:N,2,FALSE),0)</f>
        <v>7105280</v>
      </c>
      <c r="C50" s="4">
        <f>IFERROR(VLOOKUP(A50,'2016 - Support'!J:N,3,FALSE),0)</f>
        <v>0.92999999999999994</v>
      </c>
      <c r="D50" s="16">
        <f>IFERROR(VLOOKUP(A50,'2016 - Support'!J:N,4,FALSE),0)</f>
        <v>3166816</v>
      </c>
      <c r="E50" s="4">
        <f>IFERROR(VLOOKUP(A50,'2016 - Support'!J:N,5,FALSE),0)</f>
        <v>0.41449999999999998</v>
      </c>
      <c r="F50" s="16">
        <f>IFERROR(VLOOKUP(A50,'Budget Support'!M:R,3,FALSE),0)</f>
        <v>6856642</v>
      </c>
      <c r="G50" s="4">
        <f>IFERROR(VLOOKUP(A50,'Budget Support'!M:R,4,FALSE),0)</f>
        <v>0.75759999999999994</v>
      </c>
      <c r="H50" s="16">
        <f>IFERROR(VLOOKUP(A50,'Budget Support'!M:R,5,FALSE),0)</f>
        <v>1671623</v>
      </c>
      <c r="I50" s="4">
        <f>IFERROR(VLOOKUP(A50,'Budget Support'!M:R,6,FALSE),0)</f>
        <v>0.1847</v>
      </c>
      <c r="J50" t="str">
        <f t="shared" si="0"/>
        <v>YES</v>
      </c>
      <c r="K50" t="str">
        <f t="shared" si="1"/>
        <v>YES</v>
      </c>
    </row>
    <row r="51" spans="1:11" hidden="1" x14ac:dyDescent="0.35">
      <c r="A51" t="s">
        <v>2535</v>
      </c>
      <c r="B51" s="16">
        <f>IFERROR(VLOOKUP(A51,'2016 - Support'!J:N,2,FALSE),0)</f>
        <v>4240194</v>
      </c>
      <c r="C51" s="4">
        <f>IFERROR(VLOOKUP(A51,'2016 - Support'!J:N,3,FALSE),0)</f>
        <v>1.2117000000000002</v>
      </c>
      <c r="D51" s="16">
        <f>IFERROR(VLOOKUP(A51,'2016 - Support'!J:N,4,FALSE),0)</f>
        <v>2305739</v>
      </c>
      <c r="E51" s="4">
        <f>IFERROR(VLOOKUP(A51,'2016 - Support'!J:N,5,FALSE),0)</f>
        <v>0.65890000000000004</v>
      </c>
      <c r="F51" s="16">
        <f>IFERROR(VLOOKUP(A51,'Budget Support'!M:R,3,FALSE),0)</f>
        <v>6052122</v>
      </c>
      <c r="G51" s="4">
        <f>IFERROR(VLOOKUP(A51,'Budget Support'!M:R,4,FALSE),0)</f>
        <v>1.0836999999999999</v>
      </c>
      <c r="H51" s="16">
        <f>IFERROR(VLOOKUP(A51,'Budget Support'!M:R,5,FALSE),0)</f>
        <v>3327355</v>
      </c>
      <c r="I51" s="4">
        <f>IFERROR(VLOOKUP(A51,'Budget Support'!M:R,6,FALSE),0)</f>
        <v>0.5958</v>
      </c>
      <c r="J51" t="str">
        <f t="shared" si="0"/>
        <v>NO</v>
      </c>
      <c r="K51" t="str">
        <f t="shared" si="1"/>
        <v>YES</v>
      </c>
    </row>
    <row r="52" spans="1:11" x14ac:dyDescent="0.35">
      <c r="A52" t="s">
        <v>2536</v>
      </c>
      <c r="B52" s="16">
        <f>IFERROR(VLOOKUP(A52,'2016 - Support'!J:N,2,FALSE),0)</f>
        <v>8400423</v>
      </c>
      <c r="C52" s="4">
        <f>IFERROR(VLOOKUP(A52,'2016 - Support'!J:N,3,FALSE),0)</f>
        <v>0.83010000000000006</v>
      </c>
      <c r="D52" s="16">
        <f>IFERROR(VLOOKUP(A52,'2016 - Support'!J:N,4,FALSE),0)</f>
        <v>2592687</v>
      </c>
      <c r="E52" s="4">
        <f>IFERROR(VLOOKUP(A52,'2016 - Support'!J:N,5,FALSE),0)</f>
        <v>0.25619999999999998</v>
      </c>
      <c r="F52" s="16">
        <f>IFERROR(VLOOKUP(A52,'Budget Support'!M:R,3,FALSE),0)</f>
        <v>13116165</v>
      </c>
      <c r="G52" s="4">
        <f>IFERROR(VLOOKUP(A52,'Budget Support'!M:R,4,FALSE),0)</f>
        <v>0.80690000000000006</v>
      </c>
      <c r="H52" s="16">
        <f>IFERROR(VLOOKUP(A52,'Budget Support'!M:R,5,FALSE),0)</f>
        <v>4816359</v>
      </c>
      <c r="I52" s="4">
        <f>IFERROR(VLOOKUP(A52,'Budget Support'!M:R,6,FALSE),0)</f>
        <v>0.29630000000000001</v>
      </c>
      <c r="J52" t="str">
        <f t="shared" si="0"/>
        <v>NO</v>
      </c>
      <c r="K52" t="str">
        <f t="shared" si="1"/>
        <v>NO</v>
      </c>
    </row>
    <row r="53" spans="1:11" hidden="1" x14ac:dyDescent="0.35">
      <c r="A53" t="s">
        <v>2804</v>
      </c>
      <c r="B53" s="16">
        <f>IFERROR(VLOOKUP(A53,'2016 - Support'!J:N,2,FALSE),0)</f>
        <v>0</v>
      </c>
      <c r="C53" s="4">
        <f>IFERROR(VLOOKUP(A53,'2016 - Support'!J:N,3,FALSE),0)</f>
        <v>0</v>
      </c>
      <c r="D53" s="16">
        <f>IFERROR(VLOOKUP(A53,'2016 - Support'!J:N,4,FALSE),0)</f>
        <v>0</v>
      </c>
      <c r="E53" s="4">
        <f>IFERROR(VLOOKUP(A53,'2016 - Support'!J:N,5,FALSE),0)</f>
        <v>0</v>
      </c>
      <c r="F53" s="16">
        <f>IFERROR(VLOOKUP(A53,'Budget Support'!M:R,3,FALSE),0)</f>
        <v>0</v>
      </c>
      <c r="G53" s="4">
        <f>IFERROR(VLOOKUP(A53,'Budget Support'!M:R,4,FALSE),0)</f>
        <v>0</v>
      </c>
      <c r="H53" s="16">
        <f>IFERROR(VLOOKUP(A53,'Budget Support'!M:R,5,FALSE),0)</f>
        <v>0</v>
      </c>
      <c r="I53" s="4">
        <f>IFERROR(VLOOKUP(A53,'Budget Support'!M:R,6,FALSE),0)</f>
        <v>0</v>
      </c>
      <c r="J53" t="str">
        <f t="shared" si="0"/>
        <v>YES</v>
      </c>
      <c r="K53" t="str">
        <f t="shared" si="1"/>
        <v>YES</v>
      </c>
    </row>
    <row r="54" spans="1:11" hidden="1" x14ac:dyDescent="0.35">
      <c r="A54" t="s">
        <v>2537</v>
      </c>
      <c r="B54" s="16">
        <f>IFERROR(VLOOKUP(A54,'2016 - Support'!J:N,2,FALSE),0)</f>
        <v>6169224</v>
      </c>
      <c r="C54" s="4">
        <f>IFERROR(VLOOKUP(A54,'2016 - Support'!J:N,3,FALSE),0)</f>
        <v>1.1437999999999999</v>
      </c>
      <c r="D54" s="16">
        <f>IFERROR(VLOOKUP(A54,'2016 - Support'!J:N,4,FALSE),0)</f>
        <v>2667685</v>
      </c>
      <c r="E54" s="4">
        <f>IFERROR(VLOOKUP(A54,'2016 - Support'!J:N,5,FALSE),0)</f>
        <v>0.49459999999999998</v>
      </c>
      <c r="F54" s="16">
        <f>IFERROR(VLOOKUP(A54,'Budget Support'!M:R,3,FALSE),0)</f>
        <v>8325732</v>
      </c>
      <c r="G54" s="4">
        <f>IFERROR(VLOOKUP(A54,'Budget Support'!M:R,4,FALSE),0)</f>
        <v>1.0669</v>
      </c>
      <c r="H54" s="16">
        <f>IFERROR(VLOOKUP(A54,'Budget Support'!M:R,5,FALSE),0)</f>
        <v>3468730</v>
      </c>
      <c r="I54" s="4">
        <f>IFERROR(VLOOKUP(A54,'Budget Support'!M:R,6,FALSE),0)</f>
        <v>0.44450000000000001</v>
      </c>
      <c r="J54" t="str">
        <f t="shared" si="0"/>
        <v>NO</v>
      </c>
      <c r="K54" t="str">
        <f t="shared" si="1"/>
        <v>YES</v>
      </c>
    </row>
    <row r="55" spans="1:11" x14ac:dyDescent="0.35">
      <c r="A55" t="s">
        <v>2538</v>
      </c>
      <c r="B55" s="16">
        <f>IFERROR(VLOOKUP(A55,'2016 - Support'!J:N,2,FALSE),0)</f>
        <v>2051255</v>
      </c>
      <c r="C55" s="4">
        <f>IFERROR(VLOOKUP(A55,'2016 - Support'!J:N,3,FALSE),0)</f>
        <v>0.73870000000000002</v>
      </c>
      <c r="D55" s="16">
        <f>IFERROR(VLOOKUP(A55,'2016 - Support'!J:N,4,FALSE),0)</f>
        <v>732531</v>
      </c>
      <c r="E55" s="4">
        <f>IFERROR(VLOOKUP(A55,'2016 - Support'!J:N,5,FALSE),0)</f>
        <v>0.26379999999999998</v>
      </c>
      <c r="F55" s="16">
        <f>IFERROR(VLOOKUP(A55,'Budget Support'!M:R,3,FALSE),0)</f>
        <v>3180023</v>
      </c>
      <c r="G55" s="4">
        <f>IFERROR(VLOOKUP(A55,'Budget Support'!M:R,4,FALSE),0)</f>
        <v>0.91799999999999993</v>
      </c>
      <c r="H55" s="16">
        <f>IFERROR(VLOOKUP(A55,'Budget Support'!M:R,5,FALSE),0)</f>
        <v>1439324</v>
      </c>
      <c r="I55" s="4">
        <f>IFERROR(VLOOKUP(A55,'Budget Support'!M:R,6,FALSE),0)</f>
        <v>0.41549999999999998</v>
      </c>
      <c r="J55" t="str">
        <f t="shared" si="0"/>
        <v>NO</v>
      </c>
      <c r="K55" t="str">
        <f t="shared" si="1"/>
        <v>NO</v>
      </c>
    </row>
    <row r="56" spans="1:11" hidden="1" x14ac:dyDescent="0.35">
      <c r="A56" t="s">
        <v>2539</v>
      </c>
      <c r="B56" s="16">
        <f>IFERROR(VLOOKUP(A56,'2016 - Support'!J:N,2,FALSE),0)</f>
        <v>2012891</v>
      </c>
      <c r="C56" s="4">
        <f>IFERROR(VLOOKUP(A56,'2016 - Support'!J:N,3,FALSE),0)</f>
        <v>0.92050000000000021</v>
      </c>
      <c r="D56" s="16">
        <f>IFERROR(VLOOKUP(A56,'2016 - Support'!J:N,4,FALSE),0)</f>
        <v>830085</v>
      </c>
      <c r="E56" s="4">
        <f>IFERROR(VLOOKUP(A56,'2016 - Support'!J:N,5,FALSE),0)</f>
        <v>0.37960000000000005</v>
      </c>
      <c r="F56" s="16">
        <f>IFERROR(VLOOKUP(A56,'Budget Support'!M:R,3,FALSE),0)</f>
        <v>2403184</v>
      </c>
      <c r="G56" s="4">
        <f>IFERROR(VLOOKUP(A56,'Budget Support'!M:R,4,FALSE),0)</f>
        <v>0.80590000000000006</v>
      </c>
      <c r="H56" s="16">
        <f>IFERROR(VLOOKUP(A56,'Budget Support'!M:R,5,FALSE),0)</f>
        <v>663791</v>
      </c>
      <c r="I56" s="4">
        <f>IFERROR(VLOOKUP(A56,'Budget Support'!M:R,6,FALSE),0)</f>
        <v>0.22259999999999999</v>
      </c>
      <c r="J56" t="str">
        <f t="shared" si="0"/>
        <v>YES</v>
      </c>
      <c r="K56" t="str">
        <f t="shared" si="1"/>
        <v>YES</v>
      </c>
    </row>
    <row r="57" spans="1:11" hidden="1" x14ac:dyDescent="0.35">
      <c r="A57" t="s">
        <v>2540</v>
      </c>
      <c r="B57" s="16">
        <f>IFERROR(VLOOKUP(A57,'2016 - Support'!J:N,2,FALSE),0)</f>
        <v>1441660</v>
      </c>
      <c r="C57" s="4">
        <f>IFERROR(VLOOKUP(A57,'2016 - Support'!J:N,3,FALSE),0)</f>
        <v>1.1501999999999999</v>
      </c>
      <c r="D57" s="16">
        <f>IFERROR(VLOOKUP(A57,'2016 - Support'!J:N,4,FALSE),0)</f>
        <v>601882</v>
      </c>
      <c r="E57" s="4">
        <f>IFERROR(VLOOKUP(A57,'2016 - Support'!J:N,5,FALSE),0)</f>
        <v>0.48020000000000002</v>
      </c>
      <c r="F57" s="16">
        <f>IFERROR(VLOOKUP(A57,'Budget Support'!M:R,3,FALSE),0)</f>
        <v>1817673</v>
      </c>
      <c r="G57" s="4">
        <f>IFERROR(VLOOKUP(A57,'Budget Support'!M:R,4,FALSE),0)</f>
        <v>1.0365</v>
      </c>
      <c r="H57" s="16">
        <f>IFERROR(VLOOKUP(A57,'Budget Support'!M:R,5,FALSE),0)</f>
        <v>701290</v>
      </c>
      <c r="I57" s="4">
        <f>IFERROR(VLOOKUP(A57,'Budget Support'!M:R,6,FALSE),0)</f>
        <v>0.39989999999999998</v>
      </c>
      <c r="J57" t="str">
        <f t="shared" si="0"/>
        <v>NO</v>
      </c>
      <c r="K57" t="str">
        <f t="shared" si="1"/>
        <v>YES</v>
      </c>
    </row>
    <row r="58" spans="1:11" hidden="1" x14ac:dyDescent="0.35">
      <c r="A58" t="s">
        <v>2541</v>
      </c>
      <c r="B58" s="16">
        <f>IFERROR(VLOOKUP(A58,'2016 - Support'!J:N,2,FALSE),0)</f>
        <v>5617355</v>
      </c>
      <c r="C58" s="4">
        <f>IFERROR(VLOOKUP(A58,'2016 - Support'!J:N,3,FALSE),0)</f>
        <v>1.1678999999999997</v>
      </c>
      <c r="D58" s="16">
        <f>IFERROR(VLOOKUP(A58,'2016 - Support'!J:N,4,FALSE),0)</f>
        <v>2729076</v>
      </c>
      <c r="E58" s="4">
        <f>IFERROR(VLOOKUP(A58,'2016 - Support'!J:N,5,FALSE),0)</f>
        <v>0.56740000000000002</v>
      </c>
      <c r="F58" s="16">
        <f>IFERROR(VLOOKUP(A58,'Budget Support'!M:R,3,FALSE),0)</f>
        <v>7105608</v>
      </c>
      <c r="G58" s="4">
        <f>IFERROR(VLOOKUP(A58,'Budget Support'!M:R,4,FALSE),0)</f>
        <v>1.0453999999999999</v>
      </c>
      <c r="H58" s="16">
        <f>IFERROR(VLOOKUP(A58,'Budget Support'!M:R,5,FALSE),0)</f>
        <v>2471398</v>
      </c>
      <c r="I58" s="4">
        <f>IFERROR(VLOOKUP(A58,'Budget Support'!M:R,6,FALSE),0)</f>
        <v>0.36359999999999998</v>
      </c>
      <c r="J58" t="str">
        <f t="shared" si="0"/>
        <v>YES</v>
      </c>
      <c r="K58" t="str">
        <f t="shared" si="1"/>
        <v>YES</v>
      </c>
    </row>
    <row r="59" spans="1:11" x14ac:dyDescent="0.35">
      <c r="A59" t="s">
        <v>2542</v>
      </c>
      <c r="B59" s="16">
        <f>IFERROR(VLOOKUP(A59,'2016 - Support'!J:N,2,FALSE),0)</f>
        <v>1783877</v>
      </c>
      <c r="C59" s="4">
        <f>IFERROR(VLOOKUP(A59,'2016 - Support'!J:N,3,FALSE),0)</f>
        <v>1.0833000000000002</v>
      </c>
      <c r="D59" s="16">
        <f>IFERROR(VLOOKUP(A59,'2016 - Support'!J:N,4,FALSE),0)</f>
        <v>922814</v>
      </c>
      <c r="E59" s="4">
        <f>IFERROR(VLOOKUP(A59,'2016 - Support'!J:N,5,FALSE),0)</f>
        <v>0.56040000000000001</v>
      </c>
      <c r="F59" s="16">
        <f>IFERROR(VLOOKUP(A59,'Budget Support'!M:R,3,FALSE),0)</f>
        <v>2462554</v>
      </c>
      <c r="G59" s="4">
        <f>IFERROR(VLOOKUP(A59,'Budget Support'!M:R,4,FALSE),0)</f>
        <v>1.1063999999999998</v>
      </c>
      <c r="H59" s="16">
        <f>IFERROR(VLOOKUP(A59,'Budget Support'!M:R,5,FALSE),0)</f>
        <v>1247970</v>
      </c>
      <c r="I59" s="4">
        <f>IFERROR(VLOOKUP(A59,'Budget Support'!M:R,6,FALSE),0)</f>
        <v>0.56069999999999998</v>
      </c>
      <c r="J59" t="str">
        <f t="shared" si="0"/>
        <v>NO</v>
      </c>
      <c r="K59" t="str">
        <f t="shared" si="1"/>
        <v>NO</v>
      </c>
    </row>
    <row r="60" spans="1:11" x14ac:dyDescent="0.35">
      <c r="A60" t="s">
        <v>2543</v>
      </c>
      <c r="B60" s="16">
        <f>IFERROR(VLOOKUP(A60,'2016 - Support'!J:N,2,FALSE),0)</f>
        <v>17304997</v>
      </c>
      <c r="C60" s="4">
        <f>IFERROR(VLOOKUP(A60,'2016 - Support'!J:N,3,FALSE),0)</f>
        <v>1.0691999999999999</v>
      </c>
      <c r="D60" s="16">
        <f>IFERROR(VLOOKUP(A60,'2016 - Support'!J:N,4,FALSE),0)</f>
        <v>6831686</v>
      </c>
      <c r="E60" s="4">
        <f>IFERROR(VLOOKUP(A60,'2016 - Support'!J:N,5,FALSE),0)</f>
        <v>0.42209999999999998</v>
      </c>
      <c r="F60" s="16">
        <f>IFERROR(VLOOKUP(A60,'Budget Support'!M:R,3,FALSE),0)</f>
        <v>23441812</v>
      </c>
      <c r="G60" s="4">
        <f>IFERROR(VLOOKUP(A60,'Budget Support'!M:R,4,FALSE),0)</f>
        <v>1.2050000000000001</v>
      </c>
      <c r="H60" s="16">
        <f>IFERROR(VLOOKUP(A60,'Budget Support'!M:R,5,FALSE),0)</f>
        <v>9736620</v>
      </c>
      <c r="I60" s="4">
        <f>IFERROR(VLOOKUP(A60,'Budget Support'!M:R,6,FALSE),0)</f>
        <v>0.50049999999999994</v>
      </c>
      <c r="J60" t="str">
        <f t="shared" si="0"/>
        <v>NO</v>
      </c>
      <c r="K60" t="str">
        <f t="shared" si="1"/>
        <v>NO</v>
      </c>
    </row>
    <row r="61" spans="1:11" x14ac:dyDescent="0.35">
      <c r="A61" t="s">
        <v>2544</v>
      </c>
      <c r="B61" s="16">
        <f>IFERROR(VLOOKUP(A61,'2016 - Support'!J:N,2,FALSE),0)</f>
        <v>2433002</v>
      </c>
      <c r="C61" s="4">
        <f>IFERROR(VLOOKUP(A61,'2016 - Support'!J:N,3,FALSE),0)</f>
        <v>0.79749999999999988</v>
      </c>
      <c r="D61" s="16">
        <f>IFERROR(VLOOKUP(A61,'2016 - Support'!J:N,4,FALSE),0)</f>
        <v>704426</v>
      </c>
      <c r="E61" s="4">
        <f>IFERROR(VLOOKUP(A61,'2016 - Support'!J:N,5,FALSE),0)</f>
        <v>0.23089999999999999</v>
      </c>
      <c r="F61" s="16">
        <f>IFERROR(VLOOKUP(A61,'Budget Support'!M:R,3,FALSE),0)</f>
        <v>4369267</v>
      </c>
      <c r="G61" s="4">
        <f>IFERROR(VLOOKUP(A61,'Budget Support'!M:R,4,FALSE),0)</f>
        <v>0.98509999999999998</v>
      </c>
      <c r="H61" s="16">
        <f>IFERROR(VLOOKUP(A61,'Budget Support'!M:R,5,FALSE),0)</f>
        <v>1388709</v>
      </c>
      <c r="I61" s="4">
        <f>IFERROR(VLOOKUP(A61,'Budget Support'!M:R,6,FALSE),0)</f>
        <v>0.31309999999999999</v>
      </c>
      <c r="J61" t="str">
        <f t="shared" si="0"/>
        <v>NO</v>
      </c>
      <c r="K61" t="str">
        <f t="shared" si="1"/>
        <v>NO</v>
      </c>
    </row>
    <row r="62" spans="1:11" hidden="1" x14ac:dyDescent="0.35">
      <c r="A62" t="s">
        <v>2545</v>
      </c>
      <c r="B62" s="16">
        <f>IFERROR(VLOOKUP(A62,'2016 - Support'!J:N,2,FALSE),0)</f>
        <v>3507500</v>
      </c>
      <c r="C62" s="4">
        <f>IFERROR(VLOOKUP(A62,'2016 - Support'!J:N,3,FALSE),0)</f>
        <v>0.98639999999999994</v>
      </c>
      <c r="D62" s="16">
        <f>IFERROR(VLOOKUP(A62,'2016 - Support'!J:N,4,FALSE),0)</f>
        <v>1451502</v>
      </c>
      <c r="E62" s="4">
        <f>IFERROR(VLOOKUP(A62,'2016 - Support'!J:N,5,FALSE),0)</f>
        <v>0.40820000000000001</v>
      </c>
      <c r="F62" s="16">
        <f>IFERROR(VLOOKUP(A62,'Budget Support'!M:R,3,FALSE),0)</f>
        <v>5937796</v>
      </c>
      <c r="G62" s="4">
        <f>IFERROR(VLOOKUP(A62,'Budget Support'!M:R,4,FALSE),0)</f>
        <v>1.0478000000000001</v>
      </c>
      <c r="H62" s="16">
        <f>IFERROR(VLOOKUP(A62,'Budget Support'!M:R,5,FALSE),0)</f>
        <v>2266200</v>
      </c>
      <c r="I62" s="4">
        <f>IFERROR(VLOOKUP(A62,'Budget Support'!M:R,6,FALSE),0)</f>
        <v>0.39990000000000003</v>
      </c>
      <c r="J62" t="str">
        <f t="shared" si="0"/>
        <v>NO</v>
      </c>
      <c r="K62" t="str">
        <f t="shared" si="1"/>
        <v>YES</v>
      </c>
    </row>
    <row r="63" spans="1:11" x14ac:dyDescent="0.35">
      <c r="A63" t="s">
        <v>2546</v>
      </c>
      <c r="B63" s="16">
        <f>IFERROR(VLOOKUP(A63,'2016 - Support'!J:N,2,FALSE),0)</f>
        <v>4461648</v>
      </c>
      <c r="C63" s="4">
        <f>IFERROR(VLOOKUP(A63,'2016 - Support'!J:N,3,FALSE),0)</f>
        <v>1.2327999999999999</v>
      </c>
      <c r="D63" s="16">
        <f>IFERROR(VLOOKUP(A63,'2016 - Support'!J:N,4,FALSE),0)</f>
        <v>1393343</v>
      </c>
      <c r="E63" s="4">
        <f>IFERROR(VLOOKUP(A63,'2016 - Support'!J:N,5,FALSE),0)</f>
        <v>0.39650000000000002</v>
      </c>
      <c r="F63" s="16">
        <f>IFERROR(VLOOKUP(A63,'Budget Support'!M:R,3,FALSE),0)</f>
        <v>6770398</v>
      </c>
      <c r="G63" s="4">
        <f>IFERROR(VLOOKUP(A63,'Budget Support'!M:R,4,FALSE),0)</f>
        <v>1.1945000000000001</v>
      </c>
      <c r="H63" s="16">
        <f>IFERROR(VLOOKUP(A63,'Budget Support'!M:R,5,FALSE),0)</f>
        <v>2211798</v>
      </c>
      <c r="I63" s="4">
        <f>IFERROR(VLOOKUP(A63,'Budget Support'!M:R,6,FALSE),0)</f>
        <v>0.40100000000000002</v>
      </c>
      <c r="J63" t="str">
        <f t="shared" si="0"/>
        <v>NO</v>
      </c>
      <c r="K63" t="str">
        <f t="shared" si="1"/>
        <v>NO</v>
      </c>
    </row>
    <row r="64" spans="1:11" hidden="1" x14ac:dyDescent="0.35">
      <c r="A64" t="s">
        <v>2547</v>
      </c>
      <c r="B64" s="16">
        <f>IFERROR(VLOOKUP(A64,'2016 - Support'!J:N,2,FALSE),0)</f>
        <v>13163940</v>
      </c>
      <c r="C64" s="4">
        <f>IFERROR(VLOOKUP(A64,'2016 - Support'!J:N,3,FALSE),0)</f>
        <v>1.1246</v>
      </c>
      <c r="D64" s="16">
        <f>IFERROR(VLOOKUP(A64,'2016 - Support'!J:N,4,FALSE),0)</f>
        <v>8093143</v>
      </c>
      <c r="E64" s="4">
        <f>IFERROR(VLOOKUP(A64,'2016 - Support'!J:N,5,FALSE),0)</f>
        <v>0.69140000000000001</v>
      </c>
      <c r="F64" s="16">
        <f>IFERROR(VLOOKUP(A64,'Budget Support'!M:R,3,FALSE),0)</f>
        <v>17411409</v>
      </c>
      <c r="G64" s="4">
        <f>IFERROR(VLOOKUP(A64,'Budget Support'!M:R,4,FALSE),0)</f>
        <v>1.0083</v>
      </c>
      <c r="H64" s="16">
        <f>IFERROR(VLOOKUP(A64,'Budget Support'!M:R,5,FALSE),0)</f>
        <v>9507807</v>
      </c>
      <c r="I64" s="4">
        <f>IFERROR(VLOOKUP(A64,'Budget Support'!M:R,6,FALSE),0)</f>
        <v>0.55059999999999998</v>
      </c>
      <c r="J64" t="str">
        <f t="shared" si="0"/>
        <v>NO</v>
      </c>
      <c r="K64" t="str">
        <f t="shared" si="1"/>
        <v>YES</v>
      </c>
    </row>
    <row r="65" spans="1:11" x14ac:dyDescent="0.35">
      <c r="A65" t="s">
        <v>2548</v>
      </c>
      <c r="B65" s="16">
        <f>IFERROR(VLOOKUP(A65,'2016 - Support'!J:N,2,FALSE),0)</f>
        <v>5802450</v>
      </c>
      <c r="C65" s="4">
        <f>IFERROR(VLOOKUP(A65,'2016 - Support'!J:N,3,FALSE),0)</f>
        <v>0.96179999999999999</v>
      </c>
      <c r="D65" s="16">
        <f>IFERROR(VLOOKUP(A65,'2016 - Support'!J:N,4,FALSE),0)</f>
        <v>2786600</v>
      </c>
      <c r="E65" s="4">
        <f>IFERROR(VLOOKUP(A65,'2016 - Support'!J:N,5,FALSE),0)</f>
        <v>0.46189999999999998</v>
      </c>
      <c r="F65" s="16">
        <f>IFERROR(VLOOKUP(A65,'Budget Support'!M:R,3,FALSE),0)</f>
        <v>10560000</v>
      </c>
      <c r="G65" s="4">
        <f>IFERROR(VLOOKUP(A65,'Budget Support'!M:R,4,FALSE),0)</f>
        <v>0.95050000000000001</v>
      </c>
      <c r="H65" s="16">
        <f>IFERROR(VLOOKUP(A65,'Budget Support'!M:R,5,FALSE),0)</f>
        <v>6160463</v>
      </c>
      <c r="I65" s="4">
        <f>IFERROR(VLOOKUP(A65,'Budget Support'!M:R,6,FALSE),0)</f>
        <v>0.55449999999999999</v>
      </c>
      <c r="J65" t="str">
        <f t="shared" si="0"/>
        <v>NO</v>
      </c>
      <c r="K65" t="str">
        <f t="shared" si="1"/>
        <v>NO</v>
      </c>
    </row>
    <row r="66" spans="1:11" hidden="1" x14ac:dyDescent="0.35">
      <c r="A66" t="s">
        <v>2549</v>
      </c>
      <c r="B66" s="16">
        <f>IFERROR(VLOOKUP(A66,'2016 - Support'!J:N,2,FALSE),0)</f>
        <v>5596159</v>
      </c>
      <c r="C66" s="4">
        <f>IFERROR(VLOOKUP(A66,'2016 - Support'!J:N,3,FALSE),0)</f>
        <v>1.4387000000000003</v>
      </c>
      <c r="D66" s="16">
        <f>IFERROR(VLOOKUP(A66,'2016 - Support'!J:N,4,FALSE),0)</f>
        <v>3164298</v>
      </c>
      <c r="E66" s="4">
        <f>IFERROR(VLOOKUP(A66,'2016 - Support'!J:N,5,FALSE),0)</f>
        <v>0.8135</v>
      </c>
      <c r="F66" s="16">
        <f>IFERROR(VLOOKUP(A66,'Budget Support'!M:R,3,FALSE),0)</f>
        <v>9236076</v>
      </c>
      <c r="G66" s="4">
        <f>IFERROR(VLOOKUP(A66,'Budget Support'!M:R,4,FALSE),0)</f>
        <v>1.3026</v>
      </c>
      <c r="H66" s="16">
        <f>IFERROR(VLOOKUP(A66,'Budget Support'!M:R,5,FALSE),0)</f>
        <v>5601489</v>
      </c>
      <c r="I66" s="4">
        <f>IFERROR(VLOOKUP(A66,'Budget Support'!M:R,6,FALSE),0)</f>
        <v>0.79</v>
      </c>
      <c r="J66" t="str">
        <f t="shared" si="0"/>
        <v>NO</v>
      </c>
      <c r="K66" t="str">
        <f t="shared" si="1"/>
        <v>YES</v>
      </c>
    </row>
    <row r="67" spans="1:11" hidden="1" x14ac:dyDescent="0.35">
      <c r="A67" t="s">
        <v>2550</v>
      </c>
      <c r="B67" s="16">
        <f>IFERROR(VLOOKUP(A67,'2016 - Support'!J:N,2,FALSE),0)</f>
        <v>20642635</v>
      </c>
      <c r="C67" s="4">
        <f>IFERROR(VLOOKUP(A67,'2016 - Support'!J:N,3,FALSE),0)</f>
        <v>1.9843000000000002</v>
      </c>
      <c r="D67" s="16">
        <f>IFERROR(VLOOKUP(A67,'2016 - Support'!J:N,4,FALSE),0)</f>
        <v>11238813</v>
      </c>
      <c r="E67" s="4">
        <f>IFERROR(VLOOKUP(A67,'2016 - Support'!J:N,5,FALSE),0)</f>
        <v>1.0949000000000002</v>
      </c>
      <c r="F67" s="16">
        <f>IFERROR(VLOOKUP(A67,'Budget Support'!M:R,3,FALSE),0)</f>
        <v>21149961</v>
      </c>
      <c r="G67" s="4">
        <f>IFERROR(VLOOKUP(A67,'Budget Support'!M:R,4,FALSE),0)</f>
        <v>1.3211999999999999</v>
      </c>
      <c r="H67" s="16">
        <f>IFERROR(VLOOKUP(A67,'Budget Support'!M:R,5,FALSE),0)</f>
        <v>12415917</v>
      </c>
      <c r="I67" s="4">
        <f>IFERROR(VLOOKUP(A67,'Budget Support'!M:R,6,FALSE),0)</f>
        <v>0.77559999999999996</v>
      </c>
      <c r="J67" t="str">
        <f t="shared" ref="J67:J130" si="2">IF(D67&gt;=H67,"YES","NO")</f>
        <v>NO</v>
      </c>
      <c r="K67" t="str">
        <f t="shared" ref="K67:K130" si="3">IF(E67&gt;=I67,"YES","NO")</f>
        <v>YES</v>
      </c>
    </row>
    <row r="68" spans="1:11" x14ac:dyDescent="0.35">
      <c r="A68" t="s">
        <v>2551</v>
      </c>
      <c r="B68" s="16">
        <f>IFERROR(VLOOKUP(A68,'2016 - Support'!J:N,2,FALSE),0)</f>
        <v>14939701</v>
      </c>
      <c r="C68" s="4">
        <f>IFERROR(VLOOKUP(A68,'2016 - Support'!J:N,3,FALSE),0)</f>
        <v>1.2954000000000001</v>
      </c>
      <c r="D68" s="16">
        <f>IFERROR(VLOOKUP(A68,'2016 - Support'!J:N,4,FALSE),0)</f>
        <v>9117900</v>
      </c>
      <c r="E68" s="4">
        <f>IFERROR(VLOOKUP(A68,'2016 - Support'!J:N,5,FALSE),0)</f>
        <v>0.79059999999999997</v>
      </c>
      <c r="F68" s="16">
        <f>IFERROR(VLOOKUP(A68,'Budget Support'!M:R,3,FALSE),0)</f>
        <v>24678232</v>
      </c>
      <c r="G68" s="4">
        <f>IFERROR(VLOOKUP(A68,'Budget Support'!M:R,4,FALSE),0)</f>
        <v>1.2031000000000001</v>
      </c>
      <c r="H68" s="16">
        <f>IFERROR(VLOOKUP(A68,'Budget Support'!M:R,5,FALSE),0)</f>
        <v>16399507</v>
      </c>
      <c r="I68" s="4">
        <f>IFERROR(VLOOKUP(A68,'Budget Support'!M:R,6,FALSE),0)</f>
        <v>0.79949999999999999</v>
      </c>
      <c r="J68" t="str">
        <f t="shared" si="2"/>
        <v>NO</v>
      </c>
      <c r="K68" t="str">
        <f t="shared" si="3"/>
        <v>NO</v>
      </c>
    </row>
    <row r="69" spans="1:11" hidden="1" x14ac:dyDescent="0.35">
      <c r="A69" t="s">
        <v>2552</v>
      </c>
      <c r="B69" s="16">
        <f>IFERROR(VLOOKUP(A69,'2016 - Support'!J:N,2,FALSE),0)</f>
        <v>9654622</v>
      </c>
      <c r="C69" s="4">
        <f>IFERROR(VLOOKUP(A69,'2016 - Support'!J:N,3,FALSE),0)</f>
        <v>1.0397000000000001</v>
      </c>
      <c r="D69" s="16">
        <f>IFERROR(VLOOKUP(A69,'2016 - Support'!J:N,4,FALSE),0)</f>
        <v>4806837</v>
      </c>
      <c r="E69" s="4">
        <f>IFERROR(VLOOKUP(A69,'2016 - Support'!J:N,5,FALSE),0)</f>
        <v>0.51719999999999999</v>
      </c>
      <c r="F69" s="16">
        <f>IFERROR(VLOOKUP(A69,'Budget Support'!M:R,3,FALSE),0)</f>
        <v>15125749</v>
      </c>
      <c r="G69" s="4">
        <f>IFERROR(VLOOKUP(A69,'Budget Support'!M:R,4,FALSE),0)</f>
        <v>0.96460000000000001</v>
      </c>
      <c r="H69" s="16">
        <f>IFERROR(VLOOKUP(A69,'Budget Support'!M:R,5,FALSE),0)</f>
        <v>6998591</v>
      </c>
      <c r="I69" s="4">
        <f>IFERROR(VLOOKUP(A69,'Budget Support'!M:R,6,FALSE),0)</f>
        <v>0.44840000000000002</v>
      </c>
      <c r="J69" t="str">
        <f t="shared" si="2"/>
        <v>NO</v>
      </c>
      <c r="K69" t="str">
        <f t="shared" si="3"/>
        <v>YES</v>
      </c>
    </row>
    <row r="70" spans="1:11" hidden="1" x14ac:dyDescent="0.35">
      <c r="A70" t="s">
        <v>2553</v>
      </c>
      <c r="B70" s="16">
        <f>IFERROR(VLOOKUP(A70,'2016 - Support'!J:N,2,FALSE),0)</f>
        <v>33480594</v>
      </c>
      <c r="C70" s="4">
        <f>IFERROR(VLOOKUP(A70,'2016 - Support'!J:N,3,FALSE),0)</f>
        <v>1.1902999999999999</v>
      </c>
      <c r="D70" s="16">
        <f>IFERROR(VLOOKUP(A70,'2016 - Support'!J:N,4,FALSE),0)</f>
        <v>13053806</v>
      </c>
      <c r="E70" s="4">
        <f>IFERROR(VLOOKUP(A70,'2016 - Support'!J:N,5,FALSE),0)</f>
        <v>0.46950000000000003</v>
      </c>
      <c r="F70" s="16">
        <f>IFERROR(VLOOKUP(A70,'Budget Support'!M:R,3,FALSE),0)</f>
        <v>41643778</v>
      </c>
      <c r="G70" s="4">
        <f>IFERROR(VLOOKUP(A70,'Budget Support'!M:R,4,FALSE),0)</f>
        <v>0.91970000000000007</v>
      </c>
      <c r="H70" s="16">
        <f>IFERROR(VLOOKUP(A70,'Budget Support'!M:R,5,FALSE),0)</f>
        <v>14960729</v>
      </c>
      <c r="I70" s="4">
        <f>IFERROR(VLOOKUP(A70,'Budget Support'!M:R,6,FALSE),0)</f>
        <v>0.33190000000000003</v>
      </c>
      <c r="J70" t="str">
        <f t="shared" si="2"/>
        <v>NO</v>
      </c>
      <c r="K70" t="str">
        <f t="shared" si="3"/>
        <v>YES</v>
      </c>
    </row>
    <row r="71" spans="1:11" hidden="1" x14ac:dyDescent="0.35">
      <c r="A71" t="s">
        <v>2554</v>
      </c>
      <c r="B71" s="16">
        <f>IFERROR(VLOOKUP(A71,'2016 - Support'!J:N,2,FALSE),0)</f>
        <v>19951238</v>
      </c>
      <c r="C71" s="4">
        <f>IFERROR(VLOOKUP(A71,'2016 - Support'!J:N,3,FALSE),0)</f>
        <v>1.7048999999999999</v>
      </c>
      <c r="D71" s="16">
        <f>IFERROR(VLOOKUP(A71,'2016 - Support'!J:N,4,FALSE),0)</f>
        <v>11163272</v>
      </c>
      <c r="E71" s="4">
        <f>IFERROR(VLOOKUP(A71,'2016 - Support'!J:N,5,FALSE),0)</f>
        <v>0.96</v>
      </c>
      <c r="F71" s="16">
        <f>IFERROR(VLOOKUP(A71,'Budget Support'!M:R,3,FALSE),0)</f>
        <v>31612028</v>
      </c>
      <c r="G71" s="4">
        <f>IFERROR(VLOOKUP(A71,'Budget Support'!M:R,4,FALSE),0)</f>
        <v>1.5653999999999999</v>
      </c>
      <c r="H71" s="16">
        <f>IFERROR(VLOOKUP(A71,'Budget Support'!M:R,5,FALSE),0)</f>
        <v>9138672</v>
      </c>
      <c r="I71" s="4">
        <f>IFERROR(VLOOKUP(A71,'Budget Support'!M:R,6,FALSE),0)</f>
        <v>0.48459999999999998</v>
      </c>
      <c r="J71" t="str">
        <f t="shared" si="2"/>
        <v>YES</v>
      </c>
      <c r="K71" t="str">
        <f t="shared" si="3"/>
        <v>YES</v>
      </c>
    </row>
    <row r="72" spans="1:11" x14ac:dyDescent="0.35">
      <c r="A72" t="s">
        <v>2555</v>
      </c>
      <c r="B72" s="16">
        <f>IFERROR(VLOOKUP(A72,'2016 - Support'!J:N,2,FALSE),0)</f>
        <v>7870216</v>
      </c>
      <c r="C72" s="4">
        <f>IFERROR(VLOOKUP(A72,'2016 - Support'!J:N,3,FALSE),0)</f>
        <v>1.133</v>
      </c>
      <c r="D72" s="16">
        <f>IFERROR(VLOOKUP(A72,'2016 - Support'!J:N,4,FALSE),0)</f>
        <v>2188101</v>
      </c>
      <c r="E72" s="4">
        <f>IFERROR(VLOOKUP(A72,'2016 - Support'!J:N,5,FALSE),0)</f>
        <v>0.315</v>
      </c>
      <c r="F72" s="16">
        <f>IFERROR(VLOOKUP(A72,'Budget Support'!M:R,3,FALSE),0)</f>
        <v>10854036</v>
      </c>
      <c r="G72" s="4">
        <f>IFERROR(VLOOKUP(A72,'Budget Support'!M:R,4,FALSE),0)</f>
        <v>1.1802999999999999</v>
      </c>
      <c r="H72" s="16">
        <f>IFERROR(VLOOKUP(A72,'Budget Support'!M:R,5,FALSE),0)</f>
        <v>3106408</v>
      </c>
      <c r="I72" s="4">
        <f>IFERROR(VLOOKUP(A72,'Budget Support'!M:R,6,FALSE),0)</f>
        <v>0.33779999999999999</v>
      </c>
      <c r="J72" t="str">
        <f t="shared" si="2"/>
        <v>NO</v>
      </c>
      <c r="K72" t="str">
        <f t="shared" si="3"/>
        <v>NO</v>
      </c>
    </row>
    <row r="73" spans="1:11" hidden="1" x14ac:dyDescent="0.35">
      <c r="A73" t="s">
        <v>2557</v>
      </c>
      <c r="B73" s="16">
        <f>IFERROR(VLOOKUP(A73,'2016 - Support'!J:N,2,FALSE),0)</f>
        <v>32690848</v>
      </c>
      <c r="C73" s="4">
        <f>IFERROR(VLOOKUP(A73,'2016 - Support'!J:N,3,FALSE),0)</f>
        <v>1.1069</v>
      </c>
      <c r="D73" s="16">
        <f>IFERROR(VLOOKUP(A73,'2016 - Support'!J:N,4,FALSE),0)</f>
        <v>15971823</v>
      </c>
      <c r="E73" s="4">
        <f>IFERROR(VLOOKUP(A73,'2016 - Support'!J:N,5,FALSE),0)</f>
        <v>0.54079999999999995</v>
      </c>
      <c r="F73" s="16">
        <f>IFERROR(VLOOKUP(A73,'Budget Support'!M:R,3,FALSE),0)</f>
        <v>45371381</v>
      </c>
      <c r="G73" s="4">
        <f>IFERROR(VLOOKUP(A73,'Budget Support'!M:R,4,FALSE),0)</f>
        <v>1.0554999999999999</v>
      </c>
      <c r="H73" s="16">
        <f>IFERROR(VLOOKUP(A73,'Budget Support'!M:R,5,FALSE),0)</f>
        <v>16922985</v>
      </c>
      <c r="I73" s="4">
        <f>IFERROR(VLOOKUP(A73,'Budget Support'!M:R,6,FALSE),0)</f>
        <v>0.39700000000000002</v>
      </c>
      <c r="J73" t="str">
        <f t="shared" si="2"/>
        <v>NO</v>
      </c>
      <c r="K73" t="str">
        <f t="shared" si="3"/>
        <v>YES</v>
      </c>
    </row>
    <row r="74" spans="1:11" x14ac:dyDescent="0.35">
      <c r="A74" t="s">
        <v>2558</v>
      </c>
      <c r="B74" s="16">
        <f>IFERROR(VLOOKUP(A74,'2016 - Support'!J:N,2,FALSE),0)</f>
        <v>1607211</v>
      </c>
      <c r="C74" s="4">
        <f>IFERROR(VLOOKUP(A74,'2016 - Support'!J:N,3,FALSE),0)</f>
        <v>0.68100000000000005</v>
      </c>
      <c r="D74" s="16">
        <f>IFERROR(VLOOKUP(A74,'2016 - Support'!J:N,4,FALSE),0)</f>
        <v>845851</v>
      </c>
      <c r="E74" s="4">
        <f>IFERROR(VLOOKUP(A74,'2016 - Support'!J:N,5,FALSE),0)</f>
        <v>0.3584</v>
      </c>
      <c r="F74" s="16">
        <f>IFERROR(VLOOKUP(A74,'Budget Support'!M:R,3,FALSE),0)</f>
        <v>2999777</v>
      </c>
      <c r="G74" s="4">
        <f>IFERROR(VLOOKUP(A74,'Budget Support'!M:R,4,FALSE),0)</f>
        <v>0.96290000000000009</v>
      </c>
      <c r="H74" s="16">
        <f>IFERROR(VLOOKUP(A74,'Budget Support'!M:R,5,FALSE),0)</f>
        <v>1591947</v>
      </c>
      <c r="I74" s="4">
        <f>IFERROR(VLOOKUP(A74,'Budget Support'!M:R,6,FALSE),0)</f>
        <v>0.51100000000000001</v>
      </c>
      <c r="J74" t="str">
        <f t="shared" si="2"/>
        <v>NO</v>
      </c>
      <c r="K74" t="str">
        <f t="shared" si="3"/>
        <v>NO</v>
      </c>
    </row>
    <row r="75" spans="1:11" hidden="1" x14ac:dyDescent="0.35">
      <c r="A75" t="s">
        <v>2559</v>
      </c>
      <c r="B75" s="16">
        <f>IFERROR(VLOOKUP(A75,'2016 - Support'!J:N,2,FALSE),0)</f>
        <v>2214716</v>
      </c>
      <c r="C75" s="4">
        <f>IFERROR(VLOOKUP(A75,'2016 - Support'!J:N,3,FALSE),0)</f>
        <v>0.84370000000000001</v>
      </c>
      <c r="D75" s="16">
        <f>IFERROR(VLOOKUP(A75,'2016 - Support'!J:N,4,FALSE),0)</f>
        <v>1004385</v>
      </c>
      <c r="E75" s="4">
        <f>IFERROR(VLOOKUP(A75,'2016 - Support'!J:N,5,FALSE),0)</f>
        <v>0.3826</v>
      </c>
      <c r="F75" s="16">
        <f>IFERROR(VLOOKUP(A75,'Budget Support'!M:R,3,FALSE),0)</f>
        <v>2752679</v>
      </c>
      <c r="G75" s="4">
        <f>IFERROR(VLOOKUP(A75,'Budget Support'!M:R,4,FALSE),0)</f>
        <v>0.72520000000000007</v>
      </c>
      <c r="H75" s="16">
        <f>IFERROR(VLOOKUP(A75,'Budget Support'!M:R,5,FALSE),0)</f>
        <v>1174785</v>
      </c>
      <c r="I75" s="4">
        <f>IFERROR(VLOOKUP(A75,'Budget Support'!M:R,6,FALSE),0)</f>
        <v>0.3095</v>
      </c>
      <c r="J75" t="str">
        <f t="shared" si="2"/>
        <v>NO</v>
      </c>
      <c r="K75" t="str">
        <f t="shared" si="3"/>
        <v>YES</v>
      </c>
    </row>
    <row r="76" spans="1:11" x14ac:dyDescent="0.35">
      <c r="A76" t="s">
        <v>2560</v>
      </c>
      <c r="B76" s="16">
        <f>IFERROR(VLOOKUP(A76,'2016 - Support'!J:N,2,FALSE),0)</f>
        <v>2696415</v>
      </c>
      <c r="C76" s="4">
        <f>IFERROR(VLOOKUP(A76,'2016 - Support'!J:N,3,FALSE),0)</f>
        <v>0.63670000000000004</v>
      </c>
      <c r="D76" s="16">
        <f>IFERROR(VLOOKUP(A76,'2016 - Support'!J:N,4,FALSE),0)</f>
        <v>670398</v>
      </c>
      <c r="E76" s="4">
        <f>IFERROR(VLOOKUP(A76,'2016 - Support'!J:N,5,FALSE),0)</f>
        <v>0.1583</v>
      </c>
      <c r="F76" s="16">
        <f>IFERROR(VLOOKUP(A76,'Budget Support'!M:R,3,FALSE),0)</f>
        <v>5340684</v>
      </c>
      <c r="G76" s="4">
        <f>IFERROR(VLOOKUP(A76,'Budget Support'!M:R,4,FALSE),0)</f>
        <v>0.98120000000000007</v>
      </c>
      <c r="H76" s="16">
        <f>IFERROR(VLOOKUP(A76,'Budget Support'!M:R,5,FALSE),0)</f>
        <v>2699734</v>
      </c>
      <c r="I76" s="4">
        <f>IFERROR(VLOOKUP(A76,'Budget Support'!M:R,6,FALSE),0)</f>
        <v>0.496</v>
      </c>
      <c r="J76" t="str">
        <f t="shared" si="2"/>
        <v>NO</v>
      </c>
      <c r="K76" t="str">
        <f t="shared" si="3"/>
        <v>NO</v>
      </c>
    </row>
    <row r="77" spans="1:11" x14ac:dyDescent="0.35">
      <c r="A77" t="s">
        <v>2561</v>
      </c>
      <c r="B77" s="16">
        <f>IFERROR(VLOOKUP(A77,'2016 - Support'!J:N,2,FALSE),0)</f>
        <v>6115234</v>
      </c>
      <c r="C77" s="4">
        <f>IFERROR(VLOOKUP(A77,'2016 - Support'!J:N,3,FALSE),0)</f>
        <v>0.87250000000000005</v>
      </c>
      <c r="D77" s="16">
        <f>IFERROR(VLOOKUP(A77,'2016 - Support'!J:N,4,FALSE),0)</f>
        <v>1548959</v>
      </c>
      <c r="E77" s="4">
        <f>IFERROR(VLOOKUP(A77,'2016 - Support'!J:N,5,FALSE),0)</f>
        <v>0.221</v>
      </c>
      <c r="F77" s="16">
        <f>IFERROR(VLOOKUP(A77,'Budget Support'!M:R,3,FALSE),0)</f>
        <v>9813380</v>
      </c>
      <c r="G77" s="4">
        <f>IFERROR(VLOOKUP(A77,'Budget Support'!M:R,4,FALSE),0)</f>
        <v>1.0026000000000002</v>
      </c>
      <c r="H77" s="16">
        <f>IFERROR(VLOOKUP(A77,'Budget Support'!M:R,5,FALSE),0)</f>
        <v>3748778</v>
      </c>
      <c r="I77" s="4">
        <f>IFERROR(VLOOKUP(A77,'Budget Support'!M:R,6,FALSE),0)</f>
        <v>0.38300000000000001</v>
      </c>
      <c r="J77" t="str">
        <f t="shared" si="2"/>
        <v>NO</v>
      </c>
      <c r="K77" t="str">
        <f t="shared" si="3"/>
        <v>NO</v>
      </c>
    </row>
    <row r="78" spans="1:11" hidden="1" x14ac:dyDescent="0.35">
      <c r="A78" t="s">
        <v>2805</v>
      </c>
      <c r="B78" s="16">
        <f>IFERROR(VLOOKUP(A78,'2016 - Support'!J:N,2,FALSE),0)</f>
        <v>0</v>
      </c>
      <c r="C78" s="4">
        <f>IFERROR(VLOOKUP(A78,'2016 - Support'!J:N,3,FALSE),0)</f>
        <v>0</v>
      </c>
      <c r="D78" s="16">
        <f>IFERROR(VLOOKUP(A78,'2016 - Support'!J:N,4,FALSE),0)</f>
        <v>0</v>
      </c>
      <c r="E78" s="4">
        <f>IFERROR(VLOOKUP(A78,'2016 - Support'!J:N,5,FALSE),0)</f>
        <v>0</v>
      </c>
      <c r="F78" s="16">
        <f>IFERROR(VLOOKUP(A78,'Budget Support'!M:R,3,FALSE),0)</f>
        <v>0</v>
      </c>
      <c r="G78" s="4">
        <f>IFERROR(VLOOKUP(A78,'Budget Support'!M:R,4,FALSE),0)</f>
        <v>0</v>
      </c>
      <c r="H78" s="16">
        <f>IFERROR(VLOOKUP(A78,'Budget Support'!M:R,5,FALSE),0)</f>
        <v>0</v>
      </c>
      <c r="I78" s="4">
        <f>IFERROR(VLOOKUP(A78,'Budget Support'!M:R,6,FALSE),0)</f>
        <v>0</v>
      </c>
      <c r="J78" t="str">
        <f t="shared" si="2"/>
        <v>YES</v>
      </c>
      <c r="K78" t="str">
        <f t="shared" si="3"/>
        <v>YES</v>
      </c>
    </row>
    <row r="79" spans="1:11" hidden="1" x14ac:dyDescent="0.35">
      <c r="A79" t="s">
        <v>2806</v>
      </c>
      <c r="B79" s="16">
        <f>IFERROR(VLOOKUP(A79,'2016 - Support'!J:N,2,FALSE),0)</f>
        <v>0</v>
      </c>
      <c r="C79" s="4">
        <f>IFERROR(VLOOKUP(A79,'2016 - Support'!J:N,3,FALSE),0)</f>
        <v>0</v>
      </c>
      <c r="D79" s="16">
        <f>IFERROR(VLOOKUP(A79,'2016 - Support'!J:N,4,FALSE),0)</f>
        <v>0</v>
      </c>
      <c r="E79" s="4">
        <f>IFERROR(VLOOKUP(A79,'2016 - Support'!J:N,5,FALSE),0)</f>
        <v>0</v>
      </c>
      <c r="F79" s="16">
        <f>IFERROR(VLOOKUP(A79,'Budget Support'!M:R,3,FALSE),0)</f>
        <v>0</v>
      </c>
      <c r="G79" s="4">
        <f>IFERROR(VLOOKUP(A79,'Budget Support'!M:R,4,FALSE),0)</f>
        <v>0</v>
      </c>
      <c r="H79" s="16">
        <f>IFERROR(VLOOKUP(A79,'Budget Support'!M:R,5,FALSE),0)</f>
        <v>0</v>
      </c>
      <c r="I79" s="4">
        <f>IFERROR(VLOOKUP(A79,'Budget Support'!M:R,6,FALSE),0)</f>
        <v>0</v>
      </c>
      <c r="J79" t="str">
        <f t="shared" si="2"/>
        <v>YES</v>
      </c>
      <c r="K79" t="str">
        <f t="shared" si="3"/>
        <v>YES</v>
      </c>
    </row>
    <row r="80" spans="1:11" hidden="1" x14ac:dyDescent="0.35">
      <c r="A80" t="s">
        <v>2562</v>
      </c>
      <c r="B80" s="16">
        <f>IFERROR(VLOOKUP(A80,'2016 - Support'!J:N,2,FALSE),0)</f>
        <v>5418868</v>
      </c>
      <c r="C80" s="4">
        <f>IFERROR(VLOOKUP(A80,'2016 - Support'!J:N,3,FALSE),0)</f>
        <v>0.91079999999999994</v>
      </c>
      <c r="D80" s="16">
        <f>IFERROR(VLOOKUP(A80,'2016 - Support'!J:N,4,FALSE),0)</f>
        <v>3034876</v>
      </c>
      <c r="E80" s="4">
        <f>IFERROR(VLOOKUP(A80,'2016 - Support'!J:N,5,FALSE),0)</f>
        <v>0.5101</v>
      </c>
      <c r="F80" s="16">
        <f>IFERROR(VLOOKUP(A80,'Budget Support'!M:R,3,FALSE),0)</f>
        <v>6148881</v>
      </c>
      <c r="G80" s="4">
        <f>IFERROR(VLOOKUP(A80,'Budget Support'!M:R,4,FALSE),0)</f>
        <v>0.81400000000000006</v>
      </c>
      <c r="H80" s="16">
        <f>IFERROR(VLOOKUP(A80,'Budget Support'!M:R,5,FALSE),0)</f>
        <v>3069908</v>
      </c>
      <c r="I80" s="4">
        <f>IFERROR(VLOOKUP(A80,'Budget Support'!M:R,6,FALSE),0)</f>
        <v>0.40639999999999998</v>
      </c>
      <c r="J80" t="str">
        <f t="shared" si="2"/>
        <v>NO</v>
      </c>
      <c r="K80" t="str">
        <f t="shared" si="3"/>
        <v>YES</v>
      </c>
    </row>
    <row r="81" spans="1:11" x14ac:dyDescent="0.35">
      <c r="A81" t="s">
        <v>2563</v>
      </c>
      <c r="B81" s="16">
        <f>IFERROR(VLOOKUP(A81,'2016 - Support'!J:N,2,FALSE),0)</f>
        <v>1913944</v>
      </c>
      <c r="C81" s="4">
        <f>IFERROR(VLOOKUP(A81,'2016 - Support'!J:N,3,FALSE),0)</f>
        <v>0.59680000000000011</v>
      </c>
      <c r="D81" s="16">
        <f>IFERROR(VLOOKUP(A81,'2016 - Support'!J:N,4,FALSE),0)</f>
        <v>285824</v>
      </c>
      <c r="E81" s="4">
        <f>IFERROR(VLOOKUP(A81,'2016 - Support'!J:N,5,FALSE),0)</f>
        <v>8.9099999999999999E-2</v>
      </c>
      <c r="F81" s="16">
        <f>IFERROR(VLOOKUP(A81,'Budget Support'!M:R,3,FALSE),0)</f>
        <v>2737027</v>
      </c>
      <c r="G81" s="4">
        <f>IFERROR(VLOOKUP(A81,'Budget Support'!M:R,4,FALSE),0)</f>
        <v>0.755</v>
      </c>
      <c r="H81" s="16">
        <f>IFERROR(VLOOKUP(A81,'Budget Support'!M:R,5,FALSE),0)</f>
        <v>399135</v>
      </c>
      <c r="I81" s="4">
        <f>IFERROR(VLOOKUP(A81,'Budget Support'!M:R,6,FALSE),0)</f>
        <v>0.1101</v>
      </c>
      <c r="J81" t="str">
        <f t="shared" si="2"/>
        <v>NO</v>
      </c>
      <c r="K81" t="str">
        <f t="shared" si="3"/>
        <v>NO</v>
      </c>
    </row>
    <row r="82" spans="1:11" hidden="1" x14ac:dyDescent="0.35">
      <c r="A82" t="s">
        <v>2807</v>
      </c>
      <c r="B82" s="16">
        <f>IFERROR(VLOOKUP(A82,'2016 - Support'!J:N,2,FALSE),0)</f>
        <v>0</v>
      </c>
      <c r="C82" s="4">
        <f>IFERROR(VLOOKUP(A82,'2016 - Support'!J:N,3,FALSE),0)</f>
        <v>0</v>
      </c>
      <c r="D82" s="16">
        <f>IFERROR(VLOOKUP(A82,'2016 - Support'!J:N,4,FALSE),0)</f>
        <v>0</v>
      </c>
      <c r="E82" s="4">
        <f>IFERROR(VLOOKUP(A82,'2016 - Support'!J:N,5,FALSE),0)</f>
        <v>0</v>
      </c>
      <c r="F82" s="16">
        <f>IFERROR(VLOOKUP(A82,'Budget Support'!M:R,3,FALSE),0)</f>
        <v>0</v>
      </c>
      <c r="G82" s="4">
        <f>IFERROR(VLOOKUP(A82,'Budget Support'!M:R,4,FALSE),0)</f>
        <v>0</v>
      </c>
      <c r="H82" s="16">
        <f>IFERROR(VLOOKUP(A82,'Budget Support'!M:R,5,FALSE),0)</f>
        <v>0</v>
      </c>
      <c r="I82" s="4">
        <f>IFERROR(VLOOKUP(A82,'Budget Support'!M:R,6,FALSE),0)</f>
        <v>0</v>
      </c>
      <c r="J82" t="str">
        <f t="shared" si="2"/>
        <v>YES</v>
      </c>
      <c r="K82" t="str">
        <f t="shared" si="3"/>
        <v>YES</v>
      </c>
    </row>
    <row r="83" spans="1:11" hidden="1" x14ac:dyDescent="0.35">
      <c r="A83" t="s">
        <v>2808</v>
      </c>
      <c r="B83" s="16">
        <f>IFERROR(VLOOKUP(A83,'2016 - Support'!J:N,2,FALSE),0)</f>
        <v>0</v>
      </c>
      <c r="C83" s="4">
        <f>IFERROR(VLOOKUP(A83,'2016 - Support'!J:N,3,FALSE),0)</f>
        <v>0</v>
      </c>
      <c r="D83" s="16">
        <f>IFERROR(VLOOKUP(A83,'2016 - Support'!J:N,4,FALSE),0)</f>
        <v>0</v>
      </c>
      <c r="E83" s="4">
        <f>IFERROR(VLOOKUP(A83,'2016 - Support'!J:N,5,FALSE),0)</f>
        <v>0</v>
      </c>
      <c r="F83" s="16">
        <f>IFERROR(VLOOKUP(A83,'Budget Support'!M:R,3,FALSE),0)</f>
        <v>0</v>
      </c>
      <c r="G83" s="4">
        <f>IFERROR(VLOOKUP(A83,'Budget Support'!M:R,4,FALSE),0)</f>
        <v>0</v>
      </c>
      <c r="H83" s="16">
        <f>IFERROR(VLOOKUP(A83,'Budget Support'!M:R,5,FALSE),0)</f>
        <v>0</v>
      </c>
      <c r="I83" s="4">
        <f>IFERROR(VLOOKUP(A83,'Budget Support'!M:R,6,FALSE),0)</f>
        <v>0</v>
      </c>
      <c r="J83" t="str">
        <f t="shared" si="2"/>
        <v>YES</v>
      </c>
      <c r="K83" t="str">
        <f t="shared" si="3"/>
        <v>YES</v>
      </c>
    </row>
    <row r="84" spans="1:11" hidden="1" x14ac:dyDescent="0.35">
      <c r="A84" t="s">
        <v>2809</v>
      </c>
      <c r="B84" s="16">
        <f>IFERROR(VLOOKUP(A84,'2016 - Support'!J:N,2,FALSE),0)</f>
        <v>0</v>
      </c>
      <c r="C84" s="4">
        <f>IFERROR(VLOOKUP(A84,'2016 - Support'!J:N,3,FALSE),0)</f>
        <v>0</v>
      </c>
      <c r="D84" s="16">
        <f>IFERROR(VLOOKUP(A84,'2016 - Support'!J:N,4,FALSE),0)</f>
        <v>0</v>
      </c>
      <c r="E84" s="4">
        <f>IFERROR(VLOOKUP(A84,'2016 - Support'!J:N,5,FALSE),0)</f>
        <v>0</v>
      </c>
      <c r="F84" s="16">
        <f>IFERROR(VLOOKUP(A84,'Budget Support'!M:R,3,FALSE),0)</f>
        <v>0</v>
      </c>
      <c r="G84" s="4">
        <f>IFERROR(VLOOKUP(A84,'Budget Support'!M:R,4,FALSE),0)</f>
        <v>0</v>
      </c>
      <c r="H84" s="16">
        <f>IFERROR(VLOOKUP(A84,'Budget Support'!M:R,5,FALSE),0)</f>
        <v>0</v>
      </c>
      <c r="I84" s="4">
        <f>IFERROR(VLOOKUP(A84,'Budget Support'!M:R,6,FALSE),0)</f>
        <v>0</v>
      </c>
      <c r="J84" t="str">
        <f t="shared" si="2"/>
        <v>YES</v>
      </c>
      <c r="K84" t="str">
        <f t="shared" si="3"/>
        <v>YES</v>
      </c>
    </row>
    <row r="85" spans="1:11" hidden="1" x14ac:dyDescent="0.35">
      <c r="A85" t="s">
        <v>2564</v>
      </c>
      <c r="B85" s="16">
        <f>IFERROR(VLOOKUP(A85,'2016 - Support'!J:N,2,FALSE),0)</f>
        <v>2113373</v>
      </c>
      <c r="C85" s="4">
        <f>IFERROR(VLOOKUP(A85,'2016 - Support'!J:N,3,FALSE),0)</f>
        <v>0.75129999999999986</v>
      </c>
      <c r="D85" s="16">
        <f>IFERROR(VLOOKUP(A85,'2016 - Support'!J:N,4,FALSE),0)</f>
        <v>376655</v>
      </c>
      <c r="E85" s="4">
        <f>IFERROR(VLOOKUP(A85,'2016 - Support'!J:N,5,FALSE),0)</f>
        <v>0.13389999999999999</v>
      </c>
      <c r="F85" s="16">
        <f>IFERROR(VLOOKUP(A85,'Budget Support'!M:R,3,FALSE),0)</f>
        <v>2616829</v>
      </c>
      <c r="G85" s="4">
        <f>IFERROR(VLOOKUP(A85,'Budget Support'!M:R,4,FALSE),0)</f>
        <v>0.82569999999999999</v>
      </c>
      <c r="H85" s="16">
        <f>IFERROR(VLOOKUP(A85,'Budget Support'!M:R,5,FALSE),0)</f>
        <v>237692</v>
      </c>
      <c r="I85" s="4">
        <f>IFERROR(VLOOKUP(A85,'Budget Support'!M:R,6,FALSE),0)</f>
        <v>7.4999999999999997E-2</v>
      </c>
      <c r="J85" t="str">
        <f t="shared" si="2"/>
        <v>YES</v>
      </c>
      <c r="K85" t="str">
        <f t="shared" si="3"/>
        <v>YES</v>
      </c>
    </row>
    <row r="86" spans="1:11" hidden="1" x14ac:dyDescent="0.35">
      <c r="A86" t="s">
        <v>2565</v>
      </c>
      <c r="B86" s="16">
        <f>IFERROR(VLOOKUP(A86,'2016 - Support'!J:N,2,FALSE),0)</f>
        <v>10062256</v>
      </c>
      <c r="C86" s="4">
        <f>IFERROR(VLOOKUP(A86,'2016 - Support'!J:N,3,FALSE),0)</f>
        <v>1.2633000000000001</v>
      </c>
      <c r="D86" s="16">
        <f>IFERROR(VLOOKUP(A86,'2016 - Support'!J:N,4,FALSE),0)</f>
        <v>5066572</v>
      </c>
      <c r="E86" s="4">
        <f>IFERROR(VLOOKUP(A86,'2016 - Support'!J:N,5,FALSE),0)</f>
        <v>0.6361</v>
      </c>
      <c r="F86" s="16">
        <f>IFERROR(VLOOKUP(A86,'Budget Support'!M:R,3,FALSE),0)</f>
        <v>12559014</v>
      </c>
      <c r="G86" s="4">
        <f>IFERROR(VLOOKUP(A86,'Budget Support'!M:R,4,FALSE),0)</f>
        <v>1.2082999999999999</v>
      </c>
      <c r="H86" s="16">
        <f>IFERROR(VLOOKUP(A86,'Budget Support'!M:R,5,FALSE),0)</f>
        <v>4945443</v>
      </c>
      <c r="I86" s="4">
        <f>IFERROR(VLOOKUP(A86,'Budget Support'!M:R,6,FALSE),0)</f>
        <v>0.4758</v>
      </c>
      <c r="J86" t="str">
        <f t="shared" si="2"/>
        <v>YES</v>
      </c>
      <c r="K86" t="str">
        <f t="shared" si="3"/>
        <v>YES</v>
      </c>
    </row>
    <row r="87" spans="1:11" hidden="1" x14ac:dyDescent="0.35">
      <c r="A87" t="s">
        <v>2566</v>
      </c>
      <c r="B87" s="16">
        <f>IFERROR(VLOOKUP(A87,'2016 - Support'!J:N,2,FALSE),0)</f>
        <v>6456812</v>
      </c>
      <c r="C87" s="4">
        <f>IFERROR(VLOOKUP(A87,'2016 - Support'!J:N,3,FALSE),0)</f>
        <v>0.64770000000000005</v>
      </c>
      <c r="D87" s="16">
        <f>IFERROR(VLOOKUP(A87,'2016 - Support'!J:N,4,FALSE),0)</f>
        <v>2825167</v>
      </c>
      <c r="E87" s="4">
        <f>IFERROR(VLOOKUP(A87,'2016 - Support'!J:N,5,FALSE),0)</f>
        <v>0.28339999999999999</v>
      </c>
      <c r="F87" s="16">
        <f>IFERROR(VLOOKUP(A87,'Budget Support'!M:R,3,FALSE),0)</f>
        <v>8612284</v>
      </c>
      <c r="G87" s="4">
        <f>IFERROR(VLOOKUP(A87,'Budget Support'!M:R,4,FALSE),0)</f>
        <v>0.74980000000000002</v>
      </c>
      <c r="H87" s="16">
        <f>IFERROR(VLOOKUP(A87,'Budget Support'!M:R,5,FALSE),0)</f>
        <v>2476405</v>
      </c>
      <c r="I87" s="4">
        <f>IFERROR(VLOOKUP(A87,'Budget Support'!M:R,6,FALSE),0)</f>
        <v>0.21560000000000001</v>
      </c>
      <c r="J87" t="str">
        <f t="shared" si="2"/>
        <v>YES</v>
      </c>
      <c r="K87" t="str">
        <f t="shared" si="3"/>
        <v>YES</v>
      </c>
    </row>
    <row r="88" spans="1:11" x14ac:dyDescent="0.35">
      <c r="A88" t="s">
        <v>2567</v>
      </c>
      <c r="B88" s="16">
        <f>IFERROR(VLOOKUP(A88,'2016 - Support'!J:N,2,FALSE),0)</f>
        <v>2758105</v>
      </c>
      <c r="C88" s="4">
        <f>IFERROR(VLOOKUP(A88,'2016 - Support'!J:N,3,FALSE),0)</f>
        <v>0.74579999999999991</v>
      </c>
      <c r="D88" s="16">
        <f>IFERROR(VLOOKUP(A88,'2016 - Support'!J:N,4,FALSE),0)</f>
        <v>1232235</v>
      </c>
      <c r="E88" s="4">
        <f>IFERROR(VLOOKUP(A88,'2016 - Support'!J:N,5,FALSE),0)</f>
        <v>0.3332</v>
      </c>
      <c r="F88" s="16">
        <f>IFERROR(VLOOKUP(A88,'Budget Support'!M:R,3,FALSE),0)</f>
        <v>4239733</v>
      </c>
      <c r="G88" s="4">
        <f>IFERROR(VLOOKUP(A88,'Budget Support'!M:R,4,FALSE),0)</f>
        <v>0.87660000000000005</v>
      </c>
      <c r="H88" s="16">
        <f>IFERROR(VLOOKUP(A88,'Budget Support'!M:R,5,FALSE),0)</f>
        <v>1739229</v>
      </c>
      <c r="I88" s="4">
        <f>IFERROR(VLOOKUP(A88,'Budget Support'!M:R,6,FALSE),0)</f>
        <v>0.35959999999999998</v>
      </c>
      <c r="J88" t="str">
        <f t="shared" si="2"/>
        <v>NO</v>
      </c>
      <c r="K88" t="str">
        <f t="shared" si="3"/>
        <v>NO</v>
      </c>
    </row>
    <row r="89" spans="1:11" hidden="1" x14ac:dyDescent="0.35">
      <c r="A89" t="s">
        <v>2568</v>
      </c>
      <c r="B89" s="16">
        <f>IFERROR(VLOOKUP(A89,'2016 - Support'!J:N,2,FALSE),0)</f>
        <v>3597557</v>
      </c>
      <c r="C89" s="4">
        <f>IFERROR(VLOOKUP(A89,'2016 - Support'!J:N,3,FALSE),0)</f>
        <v>0.79960000000000009</v>
      </c>
      <c r="D89" s="16">
        <f>IFERROR(VLOOKUP(A89,'2016 - Support'!J:N,4,FALSE),0)</f>
        <v>1555821</v>
      </c>
      <c r="E89" s="4">
        <f>IFERROR(VLOOKUP(A89,'2016 - Support'!J:N,5,FALSE),0)</f>
        <v>0.3458</v>
      </c>
      <c r="F89" s="16">
        <f>IFERROR(VLOOKUP(A89,'Budget Support'!M:R,3,FALSE),0)</f>
        <v>5256112</v>
      </c>
      <c r="G89" s="4">
        <f>IFERROR(VLOOKUP(A89,'Budget Support'!M:R,4,FALSE),0)</f>
        <v>0.91930000000000001</v>
      </c>
      <c r="H89" s="16">
        <f>IFERROR(VLOOKUP(A89,'Budget Support'!M:R,5,FALSE),0)</f>
        <v>1964538</v>
      </c>
      <c r="I89" s="4">
        <f>IFERROR(VLOOKUP(A89,'Budget Support'!M:R,6,FALSE),0)</f>
        <v>0.34360000000000002</v>
      </c>
      <c r="J89" t="str">
        <f t="shared" si="2"/>
        <v>NO</v>
      </c>
      <c r="K89" t="str">
        <f t="shared" si="3"/>
        <v>YES</v>
      </c>
    </row>
    <row r="90" spans="1:11" x14ac:dyDescent="0.35">
      <c r="A90" t="s">
        <v>2569</v>
      </c>
      <c r="B90" s="16">
        <f>IFERROR(VLOOKUP(A90,'2016 - Support'!J:N,2,FALSE),0)</f>
        <v>3001262</v>
      </c>
      <c r="C90" s="4">
        <f>IFERROR(VLOOKUP(A90,'2016 - Support'!J:N,3,FALSE),0)</f>
        <v>1.4156</v>
      </c>
      <c r="D90" s="16">
        <f>IFERROR(VLOOKUP(A90,'2016 - Support'!J:N,4,FALSE),0)</f>
        <v>1301339</v>
      </c>
      <c r="E90" s="4">
        <f>IFERROR(VLOOKUP(A90,'2016 - Support'!J:N,5,FALSE),0)</f>
        <v>0.61380000000000001</v>
      </c>
      <c r="F90" s="16">
        <f>IFERROR(VLOOKUP(A90,'Budget Support'!M:R,3,FALSE),0)</f>
        <v>4574387</v>
      </c>
      <c r="G90" s="4">
        <f>IFERROR(VLOOKUP(A90,'Budget Support'!M:R,4,FALSE),0)</f>
        <v>1.4874999999999998</v>
      </c>
      <c r="H90" s="16">
        <f>IFERROR(VLOOKUP(A90,'Budget Support'!M:R,5,FALSE),0)</f>
        <v>2162186</v>
      </c>
      <c r="I90" s="4">
        <f>IFERROR(VLOOKUP(A90,'Budget Support'!M:R,6,FALSE),0)</f>
        <v>0.70309999999999995</v>
      </c>
      <c r="J90" t="str">
        <f t="shared" si="2"/>
        <v>NO</v>
      </c>
      <c r="K90" t="str">
        <f t="shared" si="3"/>
        <v>NO</v>
      </c>
    </row>
    <row r="91" spans="1:11" x14ac:dyDescent="0.35">
      <c r="A91" t="s">
        <v>2570</v>
      </c>
      <c r="B91" s="16">
        <f>IFERROR(VLOOKUP(A91,'2016 - Support'!J:N,2,FALSE),0)</f>
        <v>8499021</v>
      </c>
      <c r="C91" s="4">
        <f>IFERROR(VLOOKUP(A91,'2016 - Support'!J:N,3,FALSE),0)</f>
        <v>0.8912000000000001</v>
      </c>
      <c r="D91" s="16">
        <f>IFERROR(VLOOKUP(A91,'2016 - Support'!J:N,4,FALSE),0)</f>
        <v>2488100</v>
      </c>
      <c r="E91" s="4">
        <f>IFERROR(VLOOKUP(A91,'2016 - Support'!J:N,5,FALSE),0)</f>
        <v>0.26090000000000002</v>
      </c>
      <c r="F91" s="16">
        <f>IFERROR(VLOOKUP(A91,'Budget Support'!M:R,3,FALSE),0)</f>
        <v>12799537</v>
      </c>
      <c r="G91" s="4">
        <f>IFERROR(VLOOKUP(A91,'Budget Support'!M:R,4,FALSE),0)</f>
        <v>1.0657999999999999</v>
      </c>
      <c r="H91" s="16">
        <f>IFERROR(VLOOKUP(A91,'Budget Support'!M:R,5,FALSE),0)</f>
        <v>4152824</v>
      </c>
      <c r="I91" s="4">
        <f>IFERROR(VLOOKUP(A91,'Budget Support'!M:R,6,FALSE),0)</f>
        <v>0.3458</v>
      </c>
      <c r="J91" t="str">
        <f t="shared" si="2"/>
        <v>NO</v>
      </c>
      <c r="K91" t="str">
        <f t="shared" si="3"/>
        <v>NO</v>
      </c>
    </row>
    <row r="92" spans="1:11" hidden="1" x14ac:dyDescent="0.35">
      <c r="A92" t="s">
        <v>2572</v>
      </c>
      <c r="B92" s="16">
        <f>IFERROR(VLOOKUP(A92,'2016 - Support'!J:N,2,FALSE),0)</f>
        <v>4732399</v>
      </c>
      <c r="C92" s="4">
        <f>IFERROR(VLOOKUP(A92,'2016 - Support'!J:N,3,FALSE),0)</f>
        <v>1.4002999999999999</v>
      </c>
      <c r="D92" s="16">
        <f>IFERROR(VLOOKUP(A92,'2016 - Support'!J:N,4,FALSE),0)</f>
        <v>2819229</v>
      </c>
      <c r="E92" s="4">
        <f>IFERROR(VLOOKUP(A92,'2016 - Support'!J:N,5,FALSE),0)</f>
        <v>0.83420000000000005</v>
      </c>
      <c r="F92" s="16">
        <f>IFERROR(VLOOKUP(A92,'Budget Support'!M:R,3,FALSE),0)</f>
        <v>5534014</v>
      </c>
      <c r="G92" s="4">
        <f>IFERROR(VLOOKUP(A92,'Budget Support'!M:R,4,FALSE),0)</f>
        <v>1.3277999999999999</v>
      </c>
      <c r="H92" s="16">
        <f>IFERROR(VLOOKUP(A92,'Budget Support'!M:R,5,FALSE),0)</f>
        <v>3034997</v>
      </c>
      <c r="I92" s="4">
        <f>IFERROR(VLOOKUP(A92,'Budget Support'!M:R,6,FALSE),0)</f>
        <v>0.72819999999999996</v>
      </c>
      <c r="J92" t="str">
        <f t="shared" si="2"/>
        <v>NO</v>
      </c>
      <c r="K92" t="str">
        <f t="shared" si="3"/>
        <v>YES</v>
      </c>
    </row>
    <row r="93" spans="1:11" hidden="1" x14ac:dyDescent="0.35">
      <c r="A93" t="s">
        <v>2573</v>
      </c>
      <c r="B93" s="16">
        <f>IFERROR(VLOOKUP(A93,'2016 - Support'!J:N,2,FALSE),0)</f>
        <v>1899446</v>
      </c>
      <c r="C93" s="4">
        <f>IFERROR(VLOOKUP(A93,'2016 - Support'!J:N,3,FALSE),0)</f>
        <v>0.91180000000000005</v>
      </c>
      <c r="D93" s="16">
        <f>IFERROR(VLOOKUP(A93,'2016 - Support'!J:N,4,FALSE),0)</f>
        <v>782444</v>
      </c>
      <c r="E93" s="4">
        <f>IFERROR(VLOOKUP(A93,'2016 - Support'!J:N,5,FALSE),0)</f>
        <v>0.37559999999999999</v>
      </c>
      <c r="F93" s="16">
        <f>IFERROR(VLOOKUP(A93,'Budget Support'!M:R,3,FALSE),0)</f>
        <v>2492758</v>
      </c>
      <c r="G93" s="4">
        <f>IFERROR(VLOOKUP(A93,'Budget Support'!M:R,4,FALSE),0)</f>
        <v>1.0419</v>
      </c>
      <c r="H93" s="16">
        <f>IFERROR(VLOOKUP(A93,'Budget Support'!M:R,5,FALSE),0)</f>
        <v>734501</v>
      </c>
      <c r="I93" s="4">
        <f>IFERROR(VLOOKUP(A93,'Budget Support'!M:R,6,FALSE),0)</f>
        <v>0.307</v>
      </c>
      <c r="J93" t="str">
        <f t="shared" si="2"/>
        <v>YES</v>
      </c>
      <c r="K93" t="str">
        <f t="shared" si="3"/>
        <v>YES</v>
      </c>
    </row>
    <row r="94" spans="1:11" hidden="1" x14ac:dyDescent="0.35">
      <c r="A94" t="s">
        <v>2574</v>
      </c>
      <c r="B94" s="16">
        <f>IFERROR(VLOOKUP(A94,'2016 - Support'!J:N,2,FALSE),0)</f>
        <v>3164975</v>
      </c>
      <c r="C94" s="4">
        <f>IFERROR(VLOOKUP(A94,'2016 - Support'!J:N,3,FALSE),0)</f>
        <v>1.6409</v>
      </c>
      <c r="D94" s="16">
        <f>IFERROR(VLOOKUP(A94,'2016 - Support'!J:N,4,FALSE),0)</f>
        <v>1591071</v>
      </c>
      <c r="E94" s="4">
        <f>IFERROR(VLOOKUP(A94,'2016 - Support'!J:N,5,FALSE),0)</f>
        <v>0.82490000000000008</v>
      </c>
      <c r="F94" s="16">
        <f>IFERROR(VLOOKUP(A94,'Budget Support'!M:R,3,FALSE),0)</f>
        <v>3294655</v>
      </c>
      <c r="G94" s="4">
        <f>IFERROR(VLOOKUP(A94,'Budget Support'!M:R,4,FALSE),0)</f>
        <v>1.3291999999999999</v>
      </c>
      <c r="H94" s="16">
        <f>IFERROR(VLOOKUP(A94,'Budget Support'!M:R,5,FALSE),0)</f>
        <v>991222</v>
      </c>
      <c r="I94" s="4">
        <f>IFERROR(VLOOKUP(A94,'Budget Support'!M:R,6,FALSE),0)</f>
        <v>0.39989999999999998</v>
      </c>
      <c r="J94" t="str">
        <f t="shared" si="2"/>
        <v>YES</v>
      </c>
      <c r="K94" t="str">
        <f t="shared" si="3"/>
        <v>YES</v>
      </c>
    </row>
    <row r="95" spans="1:11" hidden="1" x14ac:dyDescent="0.35">
      <c r="A95" t="s">
        <v>2575</v>
      </c>
      <c r="B95" s="16">
        <f>IFERROR(VLOOKUP(A95,'2016 - Support'!J:N,2,FALSE),0)</f>
        <v>2653418</v>
      </c>
      <c r="C95" s="4">
        <f>IFERROR(VLOOKUP(A95,'2016 - Support'!J:N,3,FALSE),0)</f>
        <v>1.4020999999999999</v>
      </c>
      <c r="D95" s="16">
        <f>IFERROR(VLOOKUP(A95,'2016 - Support'!J:N,4,FALSE),0)</f>
        <v>1484635</v>
      </c>
      <c r="E95" s="4">
        <f>IFERROR(VLOOKUP(A95,'2016 - Support'!J:N,5,FALSE),0)</f>
        <v>0.78449999999999998</v>
      </c>
      <c r="F95" s="16">
        <f>IFERROR(VLOOKUP(A95,'Budget Support'!M:R,3,FALSE),0)</f>
        <v>3475073</v>
      </c>
      <c r="G95" s="4">
        <f>IFERROR(VLOOKUP(A95,'Budget Support'!M:R,4,FALSE),0)</f>
        <v>1.6692</v>
      </c>
      <c r="H95" s="16">
        <f>IFERROR(VLOOKUP(A95,'Budget Support'!M:R,5,FALSE),0)</f>
        <v>1623658</v>
      </c>
      <c r="I95" s="4">
        <f>IFERROR(VLOOKUP(A95,'Budget Support'!M:R,6,FALSE),0)</f>
        <v>0.77990000000000004</v>
      </c>
      <c r="J95" t="str">
        <f t="shared" si="2"/>
        <v>NO</v>
      </c>
      <c r="K95" t="str">
        <f t="shared" si="3"/>
        <v>YES</v>
      </c>
    </row>
    <row r="96" spans="1:11" hidden="1" x14ac:dyDescent="0.35">
      <c r="A96" t="s">
        <v>2810</v>
      </c>
      <c r="B96" s="16">
        <f>IFERROR(VLOOKUP(A96,'2016 - Support'!J:N,2,FALSE),0)</f>
        <v>0</v>
      </c>
      <c r="C96" s="4">
        <f>IFERROR(VLOOKUP(A96,'2016 - Support'!J:N,3,FALSE),0)</f>
        <v>0</v>
      </c>
      <c r="D96" s="16">
        <f>IFERROR(VLOOKUP(A96,'2016 - Support'!J:N,4,FALSE),0)</f>
        <v>0</v>
      </c>
      <c r="E96" s="4">
        <f>IFERROR(VLOOKUP(A96,'2016 - Support'!J:N,5,FALSE),0)</f>
        <v>0</v>
      </c>
      <c r="F96" s="16">
        <f>IFERROR(VLOOKUP(A96,'Budget Support'!M:R,3,FALSE),0)</f>
        <v>0</v>
      </c>
      <c r="G96" s="4">
        <f>IFERROR(VLOOKUP(A96,'Budget Support'!M:R,4,FALSE),0)</f>
        <v>0</v>
      </c>
      <c r="H96" s="16">
        <f>IFERROR(VLOOKUP(A96,'Budget Support'!M:R,5,FALSE),0)</f>
        <v>0</v>
      </c>
      <c r="I96" s="4">
        <f>IFERROR(VLOOKUP(A96,'Budget Support'!M:R,6,FALSE),0)</f>
        <v>0</v>
      </c>
      <c r="J96" t="str">
        <f t="shared" si="2"/>
        <v>YES</v>
      </c>
      <c r="K96" t="str">
        <f t="shared" si="3"/>
        <v>YES</v>
      </c>
    </row>
    <row r="97" spans="1:11" x14ac:dyDescent="0.35">
      <c r="A97" t="s">
        <v>2576</v>
      </c>
      <c r="B97" s="16">
        <f>IFERROR(VLOOKUP(A97,'2016 - Support'!J:N,2,FALSE),0)</f>
        <v>3610988</v>
      </c>
      <c r="C97" s="4">
        <f>IFERROR(VLOOKUP(A97,'2016 - Support'!J:N,3,FALSE),0)</f>
        <v>0.97260000000000002</v>
      </c>
      <c r="D97" s="16">
        <f>IFERROR(VLOOKUP(A97,'2016 - Support'!J:N,4,FALSE),0)</f>
        <v>423619</v>
      </c>
      <c r="E97" s="4">
        <f>IFERROR(VLOOKUP(A97,'2016 - Support'!J:N,5,FALSE),0)</f>
        <v>0.1173</v>
      </c>
      <c r="F97" s="16">
        <f>IFERROR(VLOOKUP(A97,'Budget Support'!M:R,3,FALSE),0)</f>
        <v>3779953</v>
      </c>
      <c r="G97" s="4">
        <f>IFERROR(VLOOKUP(A97,'Budget Support'!M:R,4,FALSE),0)</f>
        <v>1.0016</v>
      </c>
      <c r="H97" s="16">
        <f>IFERROR(VLOOKUP(A97,'Budget Support'!M:R,5,FALSE),0)</f>
        <v>1290679</v>
      </c>
      <c r="I97" s="4">
        <f>IFERROR(VLOOKUP(A97,'Budget Support'!M:R,6,FALSE),0)</f>
        <v>0.34200000000000003</v>
      </c>
      <c r="J97" t="str">
        <f t="shared" si="2"/>
        <v>NO</v>
      </c>
      <c r="K97" t="str">
        <f t="shared" si="3"/>
        <v>NO</v>
      </c>
    </row>
    <row r="98" spans="1:11" hidden="1" x14ac:dyDescent="0.35">
      <c r="A98" t="s">
        <v>2577</v>
      </c>
      <c r="B98" s="16">
        <f>IFERROR(VLOOKUP(A98,'2016 - Support'!J:N,2,FALSE),0)</f>
        <v>72864534</v>
      </c>
      <c r="C98" s="4">
        <f>IFERROR(VLOOKUP(A98,'2016 - Support'!J:N,3,FALSE),0)</f>
        <v>1.1341999999999999</v>
      </c>
      <c r="D98" s="16">
        <f>IFERROR(VLOOKUP(A98,'2016 - Support'!J:N,4,FALSE),0)</f>
        <v>30977916</v>
      </c>
      <c r="E98" s="4">
        <f>IFERROR(VLOOKUP(A98,'2016 - Support'!J:N,5,FALSE),0)</f>
        <v>0.48969999999999997</v>
      </c>
      <c r="F98" s="16">
        <f>IFERROR(VLOOKUP(A98,'Budget Support'!M:R,3,FALSE),0)</f>
        <v>125460283</v>
      </c>
      <c r="G98" s="4">
        <f>IFERROR(VLOOKUP(A98,'Budget Support'!M:R,4,FALSE),0)</f>
        <v>1.1433</v>
      </c>
      <c r="H98" s="16">
        <f>IFERROR(VLOOKUP(A98,'Budget Support'!M:R,5,FALSE),0)</f>
        <v>51318149</v>
      </c>
      <c r="I98" s="4">
        <f>IFERROR(VLOOKUP(A98,'Budget Support'!M:R,6,FALSE),0)</f>
        <v>0.48299999999999998</v>
      </c>
      <c r="J98" t="str">
        <f t="shared" si="2"/>
        <v>NO</v>
      </c>
      <c r="K98" t="str">
        <f t="shared" si="3"/>
        <v>YES</v>
      </c>
    </row>
    <row r="99" spans="1:11" x14ac:dyDescent="0.35">
      <c r="A99" t="s">
        <v>2578</v>
      </c>
      <c r="B99" s="16">
        <f>IFERROR(VLOOKUP(A99,'2016 - Support'!J:N,2,FALSE),0)</f>
        <v>7890466</v>
      </c>
      <c r="C99" s="4">
        <f>IFERROR(VLOOKUP(A99,'2016 - Support'!J:N,3,FALSE),0)</f>
        <v>1.0461</v>
      </c>
      <c r="D99" s="16">
        <f>IFERROR(VLOOKUP(A99,'2016 - Support'!J:N,4,FALSE),0)</f>
        <v>4576184</v>
      </c>
      <c r="E99" s="4">
        <f>IFERROR(VLOOKUP(A99,'2016 - Support'!J:N,5,FALSE),0)</f>
        <v>0.60670000000000002</v>
      </c>
      <c r="F99" s="16">
        <f>IFERROR(VLOOKUP(A99,'Budget Support'!M:R,3,FALSE),0)</f>
        <v>12449420</v>
      </c>
      <c r="G99" s="4">
        <f>IFERROR(VLOOKUP(A99,'Budget Support'!M:R,4,FALSE),0)</f>
        <v>1.0461</v>
      </c>
      <c r="H99" s="16">
        <f>IFERROR(VLOOKUP(A99,'Budget Support'!M:R,5,FALSE),0)</f>
        <v>7827152</v>
      </c>
      <c r="I99" s="4">
        <f>IFERROR(VLOOKUP(A99,'Budget Support'!M:R,6,FALSE),0)</f>
        <v>0.65769999999999995</v>
      </c>
      <c r="J99" t="str">
        <f t="shared" si="2"/>
        <v>NO</v>
      </c>
      <c r="K99" t="str">
        <f t="shared" si="3"/>
        <v>NO</v>
      </c>
    </row>
    <row r="100" spans="1:11" hidden="1" x14ac:dyDescent="0.35">
      <c r="A100" t="s">
        <v>2580</v>
      </c>
      <c r="B100" s="16">
        <f>IFERROR(VLOOKUP(A100,'2016 - Support'!J:N,2,FALSE),0)</f>
        <v>40499490</v>
      </c>
      <c r="C100" s="4">
        <f>IFERROR(VLOOKUP(A100,'2016 - Support'!J:N,3,FALSE),0)</f>
        <v>1.7403000000000002</v>
      </c>
      <c r="D100" s="16">
        <f>IFERROR(VLOOKUP(A100,'2016 - Support'!J:N,4,FALSE),0)</f>
        <v>25664874</v>
      </c>
      <c r="E100" s="4">
        <f>IFERROR(VLOOKUP(A100,'2016 - Support'!J:N,5,FALSE),0)</f>
        <v>1.115</v>
      </c>
      <c r="F100" s="16">
        <f>IFERROR(VLOOKUP(A100,'Budget Support'!M:R,3,FALSE),0)</f>
        <v>74397085</v>
      </c>
      <c r="G100" s="4">
        <f>IFERROR(VLOOKUP(A100,'Budget Support'!M:R,4,FALSE),0)</f>
        <v>1.2770999999999999</v>
      </c>
      <c r="H100" s="16">
        <f>IFERROR(VLOOKUP(A100,'Budget Support'!M:R,5,FALSE),0)</f>
        <v>36469272</v>
      </c>
      <c r="I100" s="4">
        <f>IFERROR(VLOOKUP(A100,'Budget Support'!M:R,6,FALSE),0)</f>
        <v>0.64019999999999999</v>
      </c>
      <c r="J100" t="str">
        <f t="shared" si="2"/>
        <v>NO</v>
      </c>
      <c r="K100" t="str">
        <f t="shared" si="3"/>
        <v>YES</v>
      </c>
    </row>
    <row r="101" spans="1:11" x14ac:dyDescent="0.35">
      <c r="A101" t="s">
        <v>2581</v>
      </c>
      <c r="B101" s="16">
        <f>IFERROR(VLOOKUP(A101,'2016 - Support'!J:N,2,FALSE),0)</f>
        <v>4731992</v>
      </c>
      <c r="C101" s="4">
        <f>IFERROR(VLOOKUP(A101,'2016 - Support'!J:N,3,FALSE),0)</f>
        <v>1.2786999999999999</v>
      </c>
      <c r="D101" s="16">
        <f>IFERROR(VLOOKUP(A101,'2016 - Support'!J:N,4,FALSE),0)</f>
        <v>2315554</v>
      </c>
      <c r="E101" s="4">
        <f>IFERROR(VLOOKUP(A101,'2016 - Support'!J:N,5,FALSE),0)</f>
        <v>0.62790000000000001</v>
      </c>
      <c r="F101" s="16">
        <f>IFERROR(VLOOKUP(A101,'Budget Support'!M:R,3,FALSE),0)</f>
        <v>7374801</v>
      </c>
      <c r="G101" s="4">
        <f>IFERROR(VLOOKUP(A101,'Budget Support'!M:R,4,FALSE),0)</f>
        <v>1.3340000000000001</v>
      </c>
      <c r="H101" s="16">
        <f>IFERROR(VLOOKUP(A101,'Budget Support'!M:R,5,FALSE),0)</f>
        <v>3629621</v>
      </c>
      <c r="I101" s="4">
        <f>IFERROR(VLOOKUP(A101,'Budget Support'!M:R,6,FALSE),0)</f>
        <v>0.66039999999999999</v>
      </c>
      <c r="J101" t="str">
        <f t="shared" si="2"/>
        <v>NO</v>
      </c>
      <c r="K101" t="str">
        <f t="shared" si="3"/>
        <v>NO</v>
      </c>
    </row>
    <row r="102" spans="1:11" x14ac:dyDescent="0.35">
      <c r="A102" t="s">
        <v>2582</v>
      </c>
      <c r="B102" s="16">
        <f>IFERROR(VLOOKUP(A102,'2016 - Support'!J:N,2,FALSE),0)</f>
        <v>57946832</v>
      </c>
      <c r="C102" s="4">
        <f>IFERROR(VLOOKUP(A102,'2016 - Support'!J:N,3,FALSE),0)</f>
        <v>0.80530000000000013</v>
      </c>
      <c r="D102" s="16">
        <f>IFERROR(VLOOKUP(A102,'2016 - Support'!J:N,4,FALSE),0)</f>
        <v>20374430</v>
      </c>
      <c r="E102" s="4">
        <f>IFERROR(VLOOKUP(A102,'2016 - Support'!J:N,5,FALSE),0)</f>
        <v>0.2964</v>
      </c>
      <c r="F102" s="16">
        <f>IFERROR(VLOOKUP(A102,'Budget Support'!M:R,3,FALSE),0)</f>
        <v>97009743</v>
      </c>
      <c r="G102" s="4">
        <f>IFERROR(VLOOKUP(A102,'Budget Support'!M:R,4,FALSE),0)</f>
        <v>0.83409999999999995</v>
      </c>
      <c r="H102" s="16">
        <f>IFERROR(VLOOKUP(A102,'Budget Support'!M:R,5,FALSE),0)</f>
        <v>32499646</v>
      </c>
      <c r="I102" s="4">
        <f>IFERROR(VLOOKUP(A102,'Budget Support'!M:R,6,FALSE),0)</f>
        <v>0.2989</v>
      </c>
      <c r="J102" t="str">
        <f t="shared" si="2"/>
        <v>NO</v>
      </c>
      <c r="K102" t="str">
        <f t="shared" si="3"/>
        <v>NO</v>
      </c>
    </row>
    <row r="103" spans="1:11" hidden="1" x14ac:dyDescent="0.35">
      <c r="A103" t="s">
        <v>2583</v>
      </c>
      <c r="B103" s="16">
        <f>IFERROR(VLOOKUP(A103,'2016 - Support'!J:N,2,FALSE),0)</f>
        <v>35710555</v>
      </c>
      <c r="C103" s="4">
        <f>IFERROR(VLOOKUP(A103,'2016 - Support'!J:N,3,FALSE),0)</f>
        <v>1.2881999999999998</v>
      </c>
      <c r="D103" s="16">
        <f>IFERROR(VLOOKUP(A103,'2016 - Support'!J:N,4,FALSE),0)</f>
        <v>12904568</v>
      </c>
      <c r="E103" s="4">
        <f>IFERROR(VLOOKUP(A103,'2016 - Support'!J:N,5,FALSE),0)</f>
        <v>0.48570000000000002</v>
      </c>
      <c r="F103" s="16">
        <f>IFERROR(VLOOKUP(A103,'Budget Support'!M:R,3,FALSE),0)</f>
        <v>67556201</v>
      </c>
      <c r="G103" s="4">
        <f>IFERROR(VLOOKUP(A103,'Budget Support'!M:R,4,FALSE),0)</f>
        <v>1.2725</v>
      </c>
      <c r="H103" s="16">
        <f>IFERROR(VLOOKUP(A103,'Budget Support'!M:R,5,FALSE),0)</f>
        <v>22999578</v>
      </c>
      <c r="I103" s="4">
        <f>IFERROR(VLOOKUP(A103,'Budget Support'!M:R,6,FALSE),0)</f>
        <v>0.45669999999999999</v>
      </c>
      <c r="J103" t="str">
        <f t="shared" si="2"/>
        <v>NO</v>
      </c>
      <c r="K103" t="str">
        <f t="shared" si="3"/>
        <v>YES</v>
      </c>
    </row>
    <row r="104" spans="1:11" x14ac:dyDescent="0.35">
      <c r="A104" t="s">
        <v>2584</v>
      </c>
      <c r="B104" s="16">
        <f>IFERROR(VLOOKUP(A104,'2016 - Support'!J:N,2,FALSE),0)</f>
        <v>8719817</v>
      </c>
      <c r="C104" s="4">
        <f>IFERROR(VLOOKUP(A104,'2016 - Support'!J:N,3,FALSE),0)</f>
        <v>1.1768999999999998</v>
      </c>
      <c r="D104" s="16">
        <f>IFERROR(VLOOKUP(A104,'2016 - Support'!J:N,4,FALSE),0)</f>
        <v>4598853</v>
      </c>
      <c r="E104" s="4">
        <f>IFERROR(VLOOKUP(A104,'2016 - Support'!J:N,5,FALSE),0)</f>
        <v>0.62069999999999992</v>
      </c>
      <c r="F104" s="16">
        <f>IFERROR(VLOOKUP(A104,'Budget Support'!M:R,3,FALSE),0)</f>
        <v>14259074</v>
      </c>
      <c r="G104" s="4">
        <f>IFERROR(VLOOKUP(A104,'Budget Support'!M:R,4,FALSE),0)</f>
        <v>1.0566</v>
      </c>
      <c r="H104" s="16">
        <f>IFERROR(VLOOKUP(A104,'Budget Support'!M:R,5,FALSE),0)</f>
        <v>8458818</v>
      </c>
      <c r="I104" s="4">
        <f>IFERROR(VLOOKUP(A104,'Budget Support'!M:R,6,FALSE),0)</f>
        <v>0.62680000000000002</v>
      </c>
      <c r="J104" t="str">
        <f t="shared" si="2"/>
        <v>NO</v>
      </c>
      <c r="K104" t="str">
        <f t="shared" si="3"/>
        <v>NO</v>
      </c>
    </row>
    <row r="105" spans="1:11" hidden="1" x14ac:dyDescent="0.35">
      <c r="A105" t="s">
        <v>2585</v>
      </c>
      <c r="B105" s="16">
        <f>IFERROR(VLOOKUP(A105,'2016 - Support'!J:N,2,FALSE),0)</f>
        <v>15997558</v>
      </c>
      <c r="C105" s="4">
        <f>IFERROR(VLOOKUP(A105,'2016 - Support'!J:N,3,FALSE),0)</f>
        <v>1.306</v>
      </c>
      <c r="D105" s="16">
        <f>IFERROR(VLOOKUP(A105,'2016 - Support'!J:N,4,FALSE),0)</f>
        <v>10204874</v>
      </c>
      <c r="E105" s="4">
        <f>IFERROR(VLOOKUP(A105,'2016 - Support'!J:N,5,FALSE),0)</f>
        <v>0.83309999999999995</v>
      </c>
      <c r="F105" s="16">
        <f>IFERROR(VLOOKUP(A105,'Budget Support'!M:R,3,FALSE),0)</f>
        <v>20477335</v>
      </c>
      <c r="G105" s="4">
        <f>IFERROR(VLOOKUP(A105,'Budget Support'!M:R,4,FALSE),0)</f>
        <v>0.94140000000000001</v>
      </c>
      <c r="H105" s="16">
        <f>IFERROR(VLOOKUP(A105,'Budget Support'!M:R,5,FALSE),0)</f>
        <v>12690118</v>
      </c>
      <c r="I105" s="4">
        <f>IFERROR(VLOOKUP(A105,'Budget Support'!M:R,6,FALSE),0)</f>
        <v>0.58340000000000003</v>
      </c>
      <c r="J105" t="str">
        <f t="shared" si="2"/>
        <v>NO</v>
      </c>
      <c r="K105" t="str">
        <f t="shared" si="3"/>
        <v>YES</v>
      </c>
    </row>
    <row r="106" spans="1:11" hidden="1" x14ac:dyDescent="0.35">
      <c r="A106" t="s">
        <v>2586</v>
      </c>
      <c r="B106" s="16">
        <f>IFERROR(VLOOKUP(A106,'2016 - Support'!J:N,2,FALSE),0)</f>
        <v>16558435</v>
      </c>
      <c r="C106" s="4">
        <f>IFERROR(VLOOKUP(A106,'2016 - Support'!J:N,3,FALSE),0)</f>
        <v>1.7627000000000002</v>
      </c>
      <c r="D106" s="16">
        <f>IFERROR(VLOOKUP(A106,'2016 - Support'!J:N,4,FALSE),0)</f>
        <v>11452465</v>
      </c>
      <c r="E106" s="4">
        <f>IFERROR(VLOOKUP(A106,'2016 - Support'!J:N,5,FALSE),0)</f>
        <v>1.2261</v>
      </c>
      <c r="F106" s="16">
        <f>IFERROR(VLOOKUP(A106,'Budget Support'!M:R,3,FALSE),0)</f>
        <v>32105021</v>
      </c>
      <c r="G106" s="4">
        <f>IFERROR(VLOOKUP(A106,'Budget Support'!M:R,4,FALSE),0)</f>
        <v>1.5530999999999999</v>
      </c>
      <c r="H106" s="16">
        <f>IFERROR(VLOOKUP(A106,'Budget Support'!M:R,5,FALSE),0)</f>
        <v>22192470</v>
      </c>
      <c r="I106" s="4">
        <f>IFERROR(VLOOKUP(A106,'Budget Support'!M:R,6,FALSE),0)</f>
        <v>1.0999999999999999</v>
      </c>
      <c r="J106" t="str">
        <f t="shared" si="2"/>
        <v>NO</v>
      </c>
      <c r="K106" t="str">
        <f t="shared" si="3"/>
        <v>YES</v>
      </c>
    </row>
    <row r="107" spans="1:11" hidden="1" x14ac:dyDescent="0.35">
      <c r="A107" t="s">
        <v>2587</v>
      </c>
      <c r="B107" s="16">
        <f>IFERROR(VLOOKUP(A107,'2016 - Support'!J:N,2,FALSE),0)</f>
        <v>3031795</v>
      </c>
      <c r="C107" s="4">
        <f>IFERROR(VLOOKUP(A107,'2016 - Support'!J:N,3,FALSE),0)</f>
        <v>0.99019999999999986</v>
      </c>
      <c r="D107" s="16">
        <f>IFERROR(VLOOKUP(A107,'2016 - Support'!J:N,4,FALSE),0)</f>
        <v>1222883</v>
      </c>
      <c r="E107" s="4">
        <f>IFERROR(VLOOKUP(A107,'2016 - Support'!J:N,5,FALSE),0)</f>
        <v>0.39939999999999998</v>
      </c>
      <c r="F107" s="16">
        <f>IFERROR(VLOOKUP(A107,'Budget Support'!M:R,3,FALSE),0)</f>
        <v>3720876</v>
      </c>
      <c r="G107" s="4">
        <f>IFERROR(VLOOKUP(A107,'Budget Support'!M:R,4,FALSE),0)</f>
        <v>0.82150000000000001</v>
      </c>
      <c r="H107" s="16">
        <f>IFERROR(VLOOKUP(A107,'Budget Support'!M:R,5,FALSE),0)</f>
        <v>1305364</v>
      </c>
      <c r="I107" s="4">
        <f>IFERROR(VLOOKUP(A107,'Budget Support'!M:R,6,FALSE),0)</f>
        <v>0.28820000000000001</v>
      </c>
      <c r="J107" t="str">
        <f t="shared" si="2"/>
        <v>NO</v>
      </c>
      <c r="K107" t="str">
        <f t="shared" si="3"/>
        <v>YES</v>
      </c>
    </row>
    <row r="108" spans="1:11" hidden="1" x14ac:dyDescent="0.35">
      <c r="A108" t="s">
        <v>2811</v>
      </c>
      <c r="B108" s="16">
        <f>IFERROR(VLOOKUP(A108,'2016 - Support'!J:N,2,FALSE),0)</f>
        <v>0</v>
      </c>
      <c r="C108" s="4">
        <f>IFERROR(VLOOKUP(A108,'2016 - Support'!J:N,3,FALSE),0)</f>
        <v>0</v>
      </c>
      <c r="D108" s="16">
        <f>IFERROR(VLOOKUP(A108,'2016 - Support'!J:N,4,FALSE),0)</f>
        <v>0</v>
      </c>
      <c r="E108" s="4">
        <f>IFERROR(VLOOKUP(A108,'2016 - Support'!J:N,5,FALSE),0)</f>
        <v>0</v>
      </c>
      <c r="F108" s="16">
        <f>IFERROR(VLOOKUP(A108,'Budget Support'!M:R,3,FALSE),0)</f>
        <v>0</v>
      </c>
      <c r="G108" s="4">
        <f>IFERROR(VLOOKUP(A108,'Budget Support'!M:R,4,FALSE),0)</f>
        <v>0</v>
      </c>
      <c r="H108" s="16">
        <f>IFERROR(VLOOKUP(A108,'Budget Support'!M:R,5,FALSE),0)</f>
        <v>0</v>
      </c>
      <c r="I108" s="4">
        <f>IFERROR(VLOOKUP(A108,'Budget Support'!M:R,6,FALSE),0)</f>
        <v>0</v>
      </c>
      <c r="J108" t="str">
        <f t="shared" si="2"/>
        <v>YES</v>
      </c>
      <c r="K108" t="str">
        <f t="shared" si="3"/>
        <v>YES</v>
      </c>
    </row>
    <row r="109" spans="1:11" hidden="1" x14ac:dyDescent="0.35">
      <c r="A109" t="s">
        <v>2588</v>
      </c>
      <c r="B109" s="16">
        <f>IFERROR(VLOOKUP(A109,'2016 - Support'!J:N,2,FALSE),0)</f>
        <v>1001969</v>
      </c>
      <c r="C109" s="4">
        <f>IFERROR(VLOOKUP(A109,'2016 - Support'!J:N,3,FALSE),0)</f>
        <v>0.62809999999999999</v>
      </c>
      <c r="D109" s="16">
        <f>IFERROR(VLOOKUP(A109,'2016 - Support'!J:N,4,FALSE),0)</f>
        <v>113900</v>
      </c>
      <c r="E109" s="4">
        <f>IFERROR(VLOOKUP(A109,'2016 - Support'!J:N,5,FALSE),0)</f>
        <v>7.1400000000000005E-2</v>
      </c>
      <c r="F109" s="16">
        <f>IFERROR(VLOOKUP(A109,'Budget Support'!M:R,3,FALSE),0)</f>
        <v>1602931</v>
      </c>
      <c r="G109" s="4">
        <f>IFERROR(VLOOKUP(A109,'Budget Support'!M:R,4,FALSE),0)</f>
        <v>0.52939999999999998</v>
      </c>
      <c r="H109" s="16">
        <f>IFERROR(VLOOKUP(A109,'Budget Support'!M:R,5,FALSE),0)</f>
        <v>190147</v>
      </c>
      <c r="I109" s="4">
        <f>IFERROR(VLOOKUP(A109,'Budget Support'!M:R,6,FALSE),0)</f>
        <v>6.2799999999999995E-2</v>
      </c>
      <c r="J109" t="str">
        <f t="shared" si="2"/>
        <v>NO</v>
      </c>
      <c r="K109" t="str">
        <f t="shared" si="3"/>
        <v>YES</v>
      </c>
    </row>
    <row r="110" spans="1:11" x14ac:dyDescent="0.35">
      <c r="A110" t="s">
        <v>2589</v>
      </c>
      <c r="B110" s="16">
        <f>IFERROR(VLOOKUP(A110,'2016 - Support'!J:N,2,FALSE),0)</f>
        <v>2845589</v>
      </c>
      <c r="C110" s="4">
        <f>IFERROR(VLOOKUP(A110,'2016 - Support'!J:N,3,FALSE),0)</f>
        <v>0.61929999999999996</v>
      </c>
      <c r="D110" s="16">
        <f>IFERROR(VLOOKUP(A110,'2016 - Support'!J:N,4,FALSE),0)</f>
        <v>757231</v>
      </c>
      <c r="E110" s="4">
        <f>IFERROR(VLOOKUP(A110,'2016 - Support'!J:N,5,FALSE),0)</f>
        <v>0.1648</v>
      </c>
      <c r="F110" s="16">
        <f>IFERROR(VLOOKUP(A110,'Budget Support'!M:R,3,FALSE),0)</f>
        <v>5373608</v>
      </c>
      <c r="G110" s="4">
        <f>IFERROR(VLOOKUP(A110,'Budget Support'!M:R,4,FALSE),0)</f>
        <v>0.75</v>
      </c>
      <c r="H110" s="16">
        <f>IFERROR(VLOOKUP(A110,'Budget Support'!M:R,5,FALSE),0)</f>
        <v>2169505</v>
      </c>
      <c r="I110" s="4">
        <f>IFERROR(VLOOKUP(A110,'Budget Support'!M:R,6,FALSE),0)</f>
        <v>0.30280000000000001</v>
      </c>
      <c r="J110" t="str">
        <f t="shared" si="2"/>
        <v>NO</v>
      </c>
      <c r="K110" t="str">
        <f t="shared" si="3"/>
        <v>NO</v>
      </c>
    </row>
    <row r="111" spans="1:11" hidden="1" x14ac:dyDescent="0.35">
      <c r="A111" t="s">
        <v>2590</v>
      </c>
      <c r="B111" s="16">
        <f>IFERROR(VLOOKUP(A111,'2016 - Support'!J:N,2,FALSE),0)</f>
        <v>6692481</v>
      </c>
      <c r="C111" s="4">
        <f>IFERROR(VLOOKUP(A111,'2016 - Support'!J:N,3,FALSE),0)</f>
        <v>0.64090000000000003</v>
      </c>
      <c r="D111" s="16">
        <f>IFERROR(VLOOKUP(A111,'2016 - Support'!J:N,4,FALSE),0)</f>
        <v>2944734</v>
      </c>
      <c r="E111" s="4">
        <f>IFERROR(VLOOKUP(A111,'2016 - Support'!J:N,5,FALSE),0)</f>
        <v>0.28200000000000003</v>
      </c>
      <c r="F111" s="16">
        <f>IFERROR(VLOOKUP(A111,'Budget Support'!M:R,3,FALSE),0)</f>
        <v>7973625</v>
      </c>
      <c r="G111" s="4">
        <f>IFERROR(VLOOKUP(A111,'Budget Support'!M:R,4,FALSE),0)</f>
        <v>0.54879999999999995</v>
      </c>
      <c r="H111" s="16">
        <f>IFERROR(VLOOKUP(A111,'Budget Support'!M:R,5,FALSE),0)</f>
        <v>1922213</v>
      </c>
      <c r="I111" s="4">
        <f>IFERROR(VLOOKUP(A111,'Budget Support'!M:R,6,FALSE),0)</f>
        <v>0.1323</v>
      </c>
      <c r="J111" t="str">
        <f t="shared" si="2"/>
        <v>YES</v>
      </c>
      <c r="K111" t="str">
        <f t="shared" si="3"/>
        <v>YES</v>
      </c>
    </row>
    <row r="112" spans="1:11" hidden="1" x14ac:dyDescent="0.35">
      <c r="A112" t="s">
        <v>2591</v>
      </c>
      <c r="B112" s="16">
        <f>IFERROR(VLOOKUP(A112,'2016 - Support'!J:N,2,FALSE),0)</f>
        <v>10203491</v>
      </c>
      <c r="C112" s="4">
        <f>IFERROR(VLOOKUP(A112,'2016 - Support'!J:N,3,FALSE),0)</f>
        <v>1.8307</v>
      </c>
      <c r="D112" s="16">
        <f>IFERROR(VLOOKUP(A112,'2016 - Support'!J:N,4,FALSE),0)</f>
        <v>7082863</v>
      </c>
      <c r="E112" s="4">
        <f>IFERROR(VLOOKUP(A112,'2016 - Support'!J:N,5,FALSE),0)</f>
        <v>1.2707999999999999</v>
      </c>
      <c r="F112" s="16">
        <f>IFERROR(VLOOKUP(A112,'Budget Support'!M:R,3,FALSE),0)</f>
        <v>12305394</v>
      </c>
      <c r="G112" s="4">
        <f>IFERROR(VLOOKUP(A112,'Budget Support'!M:R,4,FALSE),0)</f>
        <v>1.2571000000000001</v>
      </c>
      <c r="H112" s="16">
        <f>IFERROR(VLOOKUP(A112,'Budget Support'!M:R,5,FALSE),0)</f>
        <v>7613663</v>
      </c>
      <c r="I112" s="4">
        <f>IFERROR(VLOOKUP(A112,'Budget Support'!M:R,6,FALSE),0)</f>
        <v>0.77780000000000005</v>
      </c>
      <c r="J112" t="str">
        <f t="shared" si="2"/>
        <v>NO</v>
      </c>
      <c r="K112" t="str">
        <f t="shared" si="3"/>
        <v>YES</v>
      </c>
    </row>
    <row r="113" spans="1:11" hidden="1" x14ac:dyDescent="0.35">
      <c r="A113" t="s">
        <v>2593</v>
      </c>
      <c r="B113" s="16">
        <f>IFERROR(VLOOKUP(A113,'2016 - Support'!J:N,2,FALSE),0)</f>
        <v>29987508</v>
      </c>
      <c r="C113" s="4">
        <f>IFERROR(VLOOKUP(A113,'2016 - Support'!J:N,3,FALSE),0)</f>
        <v>1.4747000000000001</v>
      </c>
      <c r="D113" s="16">
        <f>IFERROR(VLOOKUP(A113,'2016 - Support'!J:N,4,FALSE),0)</f>
        <v>20816581</v>
      </c>
      <c r="E113" s="4">
        <f>IFERROR(VLOOKUP(A113,'2016 - Support'!J:N,5,FALSE),0)</f>
        <v>1.0237000000000001</v>
      </c>
      <c r="F113" s="16">
        <f>IFERROR(VLOOKUP(A113,'Budget Support'!M:R,3,FALSE),0)</f>
        <v>54671547</v>
      </c>
      <c r="G113" s="4">
        <f>IFERROR(VLOOKUP(A113,'Budget Support'!M:R,4,FALSE),0)</f>
        <v>1.4627000000000001</v>
      </c>
      <c r="H113" s="16">
        <f>IFERROR(VLOOKUP(A113,'Budget Support'!M:R,5,FALSE),0)</f>
        <v>37799505</v>
      </c>
      <c r="I113" s="4">
        <f>IFERROR(VLOOKUP(A113,'Budget Support'!M:R,6,FALSE),0)</f>
        <v>1.0113000000000001</v>
      </c>
      <c r="J113" t="str">
        <f t="shared" si="2"/>
        <v>NO</v>
      </c>
      <c r="K113" t="str">
        <f t="shared" si="3"/>
        <v>YES</v>
      </c>
    </row>
    <row r="114" spans="1:11" hidden="1" x14ac:dyDescent="0.35">
      <c r="A114" t="s">
        <v>2594</v>
      </c>
      <c r="B114" s="16">
        <f>IFERROR(VLOOKUP(A114,'2016 - Support'!J:N,2,FALSE),0)</f>
        <v>38859419</v>
      </c>
      <c r="C114" s="4">
        <f>IFERROR(VLOOKUP(A114,'2016 - Support'!J:N,3,FALSE),0)</f>
        <v>1.7409000000000001</v>
      </c>
      <c r="D114" s="16">
        <f>IFERROR(VLOOKUP(A114,'2016 - Support'!J:N,4,FALSE),0)</f>
        <v>26774584</v>
      </c>
      <c r="E114" s="4">
        <f>IFERROR(VLOOKUP(A114,'2016 - Support'!J:N,5,FALSE),0)</f>
        <v>1.1995</v>
      </c>
      <c r="F114" s="16">
        <f>IFERROR(VLOOKUP(A114,'Budget Support'!M:R,3,FALSE),0)</f>
        <v>70775757</v>
      </c>
      <c r="G114" s="4">
        <f>IFERROR(VLOOKUP(A114,'Budget Support'!M:R,4,FALSE),0)</f>
        <v>1.6777</v>
      </c>
      <c r="H114" s="16">
        <f>IFERROR(VLOOKUP(A114,'Budget Support'!M:R,5,FALSE),0)</f>
        <v>40362707</v>
      </c>
      <c r="I114" s="4">
        <f>IFERROR(VLOOKUP(A114,'Budget Support'!M:R,6,FALSE),0)</f>
        <v>0.97799999999999998</v>
      </c>
      <c r="J114" t="str">
        <f t="shared" si="2"/>
        <v>NO</v>
      </c>
      <c r="K114" t="str">
        <f t="shared" si="3"/>
        <v>YES</v>
      </c>
    </row>
    <row r="115" spans="1:11" hidden="1" x14ac:dyDescent="0.35">
      <c r="A115" t="s">
        <v>2595</v>
      </c>
      <c r="B115" s="16">
        <f>IFERROR(VLOOKUP(A115,'2016 - Support'!J:N,2,FALSE),0)</f>
        <v>9749493</v>
      </c>
      <c r="C115" s="4">
        <f>IFERROR(VLOOKUP(A115,'2016 - Support'!J:N,3,FALSE),0)</f>
        <v>1.3702999999999999</v>
      </c>
      <c r="D115" s="16">
        <f>IFERROR(VLOOKUP(A115,'2016 - Support'!J:N,4,FALSE),0)</f>
        <v>6637453</v>
      </c>
      <c r="E115" s="4">
        <f>IFERROR(VLOOKUP(A115,'2016 - Support'!J:N,5,FALSE),0)</f>
        <v>0.93289999999999995</v>
      </c>
      <c r="F115" s="16">
        <f>IFERROR(VLOOKUP(A115,'Budget Support'!M:R,3,FALSE),0)</f>
        <v>14417125</v>
      </c>
      <c r="G115" s="4">
        <f>IFERROR(VLOOKUP(A115,'Budget Support'!M:R,4,FALSE),0)</f>
        <v>1.2746</v>
      </c>
      <c r="H115" s="16">
        <f>IFERROR(VLOOKUP(A115,'Budget Support'!M:R,5,FALSE),0)</f>
        <v>9840655</v>
      </c>
      <c r="I115" s="4">
        <f>IFERROR(VLOOKUP(A115,'Budget Support'!M:R,6,FALSE),0)</f>
        <v>0.87</v>
      </c>
      <c r="J115" t="str">
        <f t="shared" si="2"/>
        <v>NO</v>
      </c>
      <c r="K115" t="str">
        <f t="shared" si="3"/>
        <v>YES</v>
      </c>
    </row>
    <row r="116" spans="1:11" hidden="1" x14ac:dyDescent="0.35">
      <c r="A116" t="s">
        <v>2596</v>
      </c>
      <c r="B116" s="16">
        <f>IFERROR(VLOOKUP(A116,'2016 - Support'!J:N,2,FALSE),0)</f>
        <v>20352688</v>
      </c>
      <c r="C116" s="4">
        <f>IFERROR(VLOOKUP(A116,'2016 - Support'!J:N,3,FALSE),0)</f>
        <v>0.98369999999999991</v>
      </c>
      <c r="D116" s="16">
        <f>IFERROR(VLOOKUP(A116,'2016 - Support'!J:N,4,FALSE),0)</f>
        <v>13597425</v>
      </c>
      <c r="E116" s="4">
        <f>IFERROR(VLOOKUP(A116,'2016 - Support'!J:N,5,FALSE),0)</f>
        <v>0.65720000000000001</v>
      </c>
      <c r="F116" s="16">
        <f>IFERROR(VLOOKUP(A116,'Budget Support'!M:R,3,FALSE),0)</f>
        <v>26450768</v>
      </c>
      <c r="G116" s="4">
        <f>IFERROR(VLOOKUP(A116,'Budget Support'!M:R,4,FALSE),0)</f>
        <v>0.80370000000000008</v>
      </c>
      <c r="H116" s="16">
        <f>IFERROR(VLOOKUP(A116,'Budget Support'!M:R,5,FALSE),0)</f>
        <v>17080936</v>
      </c>
      <c r="I116" s="4">
        <f>IFERROR(VLOOKUP(A116,'Budget Support'!M:R,6,FALSE),0)</f>
        <v>0.51900000000000002</v>
      </c>
      <c r="J116" t="str">
        <f t="shared" si="2"/>
        <v>NO</v>
      </c>
      <c r="K116" t="str">
        <f t="shared" si="3"/>
        <v>YES</v>
      </c>
    </row>
    <row r="117" spans="1:11" x14ac:dyDescent="0.35">
      <c r="A117" t="s">
        <v>2597</v>
      </c>
      <c r="B117" s="16">
        <f>IFERROR(VLOOKUP(A117,'2016 - Support'!J:N,2,FALSE),0)</f>
        <v>4813406</v>
      </c>
      <c r="C117" s="4">
        <f>IFERROR(VLOOKUP(A117,'2016 - Support'!J:N,3,FALSE),0)</f>
        <v>0.9474999999999999</v>
      </c>
      <c r="D117" s="16">
        <f>IFERROR(VLOOKUP(A117,'2016 - Support'!J:N,4,FALSE),0)</f>
        <v>2802698</v>
      </c>
      <c r="E117" s="4">
        <f>IFERROR(VLOOKUP(A117,'2016 - Support'!J:N,5,FALSE),0)</f>
        <v>0.55169999999999997</v>
      </c>
      <c r="F117" s="16">
        <f>IFERROR(VLOOKUP(A117,'Budget Support'!M:R,3,FALSE),0)</f>
        <v>7570558</v>
      </c>
      <c r="G117" s="4">
        <f>IFERROR(VLOOKUP(A117,'Budget Support'!M:R,4,FALSE),0)</f>
        <v>0.94890000000000008</v>
      </c>
      <c r="H117" s="16">
        <f>IFERROR(VLOOKUP(A117,'Budget Support'!M:R,5,FALSE),0)</f>
        <v>4524464</v>
      </c>
      <c r="I117" s="4">
        <f>IFERROR(VLOOKUP(A117,'Budget Support'!M:R,6,FALSE),0)</f>
        <v>0.56710000000000005</v>
      </c>
      <c r="J117" t="str">
        <f t="shared" si="2"/>
        <v>NO</v>
      </c>
      <c r="K117" t="str">
        <f t="shared" si="3"/>
        <v>NO</v>
      </c>
    </row>
    <row r="118" spans="1:11" x14ac:dyDescent="0.35">
      <c r="A118" t="s">
        <v>2598</v>
      </c>
      <c r="B118" s="16">
        <f>IFERROR(VLOOKUP(A118,'2016 - Support'!J:N,2,FALSE),0)</f>
        <v>2030253</v>
      </c>
      <c r="C118" s="4">
        <f>IFERROR(VLOOKUP(A118,'2016 - Support'!J:N,3,FALSE),0)</f>
        <v>1.3064</v>
      </c>
      <c r="D118" s="16">
        <f>IFERROR(VLOOKUP(A118,'2016 - Support'!J:N,4,FALSE),0)</f>
        <v>816359</v>
      </c>
      <c r="E118" s="4">
        <f>IFERROR(VLOOKUP(A118,'2016 - Support'!J:N,5,FALSE),0)</f>
        <v>0.52529999999999999</v>
      </c>
      <c r="F118" s="16">
        <f>IFERROR(VLOOKUP(A118,'Budget Support'!M:R,3,FALSE),0)</f>
        <v>3393605</v>
      </c>
      <c r="G118" s="4">
        <f>IFERROR(VLOOKUP(A118,'Budget Support'!M:R,4,FALSE),0)</f>
        <v>1.7913000000000001</v>
      </c>
      <c r="H118" s="16">
        <f>IFERROR(VLOOKUP(A118,'Budget Support'!M:R,5,FALSE),0)</f>
        <v>1775898</v>
      </c>
      <c r="I118" s="4">
        <f>IFERROR(VLOOKUP(A118,'Budget Support'!M:R,6,FALSE),0)</f>
        <v>0.93740000000000001</v>
      </c>
      <c r="J118" t="str">
        <f t="shared" si="2"/>
        <v>NO</v>
      </c>
      <c r="K118" t="str">
        <f t="shared" si="3"/>
        <v>NO</v>
      </c>
    </row>
    <row r="119" spans="1:11" x14ac:dyDescent="0.35">
      <c r="A119" t="s">
        <v>2599</v>
      </c>
      <c r="B119" s="16">
        <f>IFERROR(VLOOKUP(A119,'2016 - Support'!J:N,2,FALSE),0)</f>
        <v>1726681</v>
      </c>
      <c r="C119" s="4">
        <f>IFERROR(VLOOKUP(A119,'2016 - Support'!J:N,3,FALSE),0)</f>
        <v>0.85409999999999997</v>
      </c>
      <c r="D119" s="16">
        <f>IFERROR(VLOOKUP(A119,'2016 - Support'!J:N,4,FALSE),0)</f>
        <v>709393</v>
      </c>
      <c r="E119" s="4">
        <f>IFERROR(VLOOKUP(A119,'2016 - Support'!J:N,5,FALSE),0)</f>
        <v>0.35089999999999999</v>
      </c>
      <c r="F119" s="16">
        <f>IFERROR(VLOOKUP(A119,'Budget Support'!M:R,3,FALSE),0)</f>
        <v>2692863</v>
      </c>
      <c r="G119" s="4">
        <f>IFERROR(VLOOKUP(A119,'Budget Support'!M:R,4,FALSE),0)</f>
        <v>1.0607</v>
      </c>
      <c r="H119" s="16">
        <f>IFERROR(VLOOKUP(A119,'Budget Support'!M:R,5,FALSE),0)</f>
        <v>1264303</v>
      </c>
      <c r="I119" s="4">
        <f>IFERROR(VLOOKUP(A119,'Budget Support'!M:R,6,FALSE),0)</f>
        <v>0.498</v>
      </c>
      <c r="J119" t="str">
        <f t="shared" si="2"/>
        <v>NO</v>
      </c>
      <c r="K119" t="str">
        <f t="shared" si="3"/>
        <v>NO</v>
      </c>
    </row>
    <row r="120" spans="1:11" hidden="1" x14ac:dyDescent="0.35">
      <c r="A120" t="s">
        <v>2600</v>
      </c>
      <c r="B120" s="16">
        <f>IFERROR(VLOOKUP(A120,'2016 - Support'!J:N,2,FALSE),0)</f>
        <v>3041856</v>
      </c>
      <c r="C120" s="4">
        <f>IFERROR(VLOOKUP(A120,'2016 - Support'!J:N,3,FALSE),0)</f>
        <v>0.93940000000000012</v>
      </c>
      <c r="D120" s="16">
        <f>IFERROR(VLOOKUP(A120,'2016 - Support'!J:N,4,FALSE),0)</f>
        <v>1709384</v>
      </c>
      <c r="E120" s="4">
        <f>IFERROR(VLOOKUP(A120,'2016 - Support'!J:N,5,FALSE),0)</f>
        <v>0.52790000000000004</v>
      </c>
      <c r="F120" s="16">
        <f>IFERROR(VLOOKUP(A120,'Budget Support'!M:R,3,FALSE),0)</f>
        <v>3780474</v>
      </c>
      <c r="G120" s="4">
        <f>IFERROR(VLOOKUP(A120,'Budget Support'!M:R,4,FALSE),0)</f>
        <v>0.86749999999999994</v>
      </c>
      <c r="H120" s="16">
        <f>IFERROR(VLOOKUP(A120,'Budget Support'!M:R,5,FALSE),0)</f>
        <v>1399756</v>
      </c>
      <c r="I120" s="4">
        <f>IFERROR(VLOOKUP(A120,'Budget Support'!M:R,6,FALSE),0)</f>
        <v>0.32119999999999999</v>
      </c>
      <c r="J120" t="str">
        <f t="shared" si="2"/>
        <v>YES</v>
      </c>
      <c r="K120" t="str">
        <f t="shared" si="3"/>
        <v>YES</v>
      </c>
    </row>
    <row r="121" spans="1:11" hidden="1" x14ac:dyDescent="0.35">
      <c r="A121" t="s">
        <v>2601</v>
      </c>
      <c r="B121" s="16">
        <f>IFERROR(VLOOKUP(A121,'2016 - Support'!J:N,2,FALSE),0)</f>
        <v>7136732</v>
      </c>
      <c r="C121" s="4">
        <f>IFERROR(VLOOKUP(A121,'2016 - Support'!J:N,3,FALSE),0)</f>
        <v>1.2146000000000001</v>
      </c>
      <c r="D121" s="16">
        <f>IFERROR(VLOOKUP(A121,'2016 - Support'!J:N,4,FALSE),0)</f>
        <v>2459017</v>
      </c>
      <c r="E121" s="4">
        <f>IFERROR(VLOOKUP(A121,'2016 - Support'!J:N,5,FALSE),0)</f>
        <v>0.41849999999999998</v>
      </c>
      <c r="F121" s="16">
        <f>IFERROR(VLOOKUP(A121,'Budget Support'!M:R,3,FALSE),0)</f>
        <v>9407919</v>
      </c>
      <c r="G121" s="4">
        <f>IFERROR(VLOOKUP(A121,'Budget Support'!M:R,4,FALSE),0)</f>
        <v>1.2370999999999999</v>
      </c>
      <c r="H121" s="16">
        <f>IFERROR(VLOOKUP(A121,'Budget Support'!M:R,5,FALSE),0)</f>
        <v>3050292</v>
      </c>
      <c r="I121" s="4">
        <f>IFERROR(VLOOKUP(A121,'Budget Support'!M:R,6,FALSE),0)</f>
        <v>0.40110000000000001</v>
      </c>
      <c r="J121" t="str">
        <f t="shared" si="2"/>
        <v>NO</v>
      </c>
      <c r="K121" t="str">
        <f t="shared" si="3"/>
        <v>YES</v>
      </c>
    </row>
    <row r="122" spans="1:11" x14ac:dyDescent="0.35">
      <c r="A122" t="s">
        <v>2602</v>
      </c>
      <c r="B122" s="16">
        <f>IFERROR(VLOOKUP(A122,'2016 - Support'!J:N,2,FALSE),0)</f>
        <v>3829621</v>
      </c>
      <c r="C122" s="4">
        <f>IFERROR(VLOOKUP(A122,'2016 - Support'!J:N,3,FALSE),0)</f>
        <v>1.3431999999999997</v>
      </c>
      <c r="D122" s="16">
        <f>IFERROR(VLOOKUP(A122,'2016 - Support'!J:N,4,FALSE),0)</f>
        <v>2041675</v>
      </c>
      <c r="E122" s="4">
        <f>IFERROR(VLOOKUP(A122,'2016 - Support'!J:N,5,FALSE),0)</f>
        <v>0.71609999999999996</v>
      </c>
      <c r="F122" s="16">
        <f>IFERROR(VLOOKUP(A122,'Budget Support'!M:R,3,FALSE),0)</f>
        <v>5486860</v>
      </c>
      <c r="G122" s="4">
        <f>IFERROR(VLOOKUP(A122,'Budget Support'!M:R,4,FALSE),0)</f>
        <v>1.4148999999999998</v>
      </c>
      <c r="H122" s="16">
        <f>IFERROR(VLOOKUP(A122,'Budget Support'!M:R,5,FALSE),0)</f>
        <v>3054245</v>
      </c>
      <c r="I122" s="4">
        <f>IFERROR(VLOOKUP(A122,'Budget Support'!M:R,6,FALSE),0)</f>
        <v>0.78759999999999997</v>
      </c>
      <c r="J122" t="str">
        <f t="shared" si="2"/>
        <v>NO</v>
      </c>
      <c r="K122" t="str">
        <f t="shared" si="3"/>
        <v>NO</v>
      </c>
    </row>
    <row r="123" spans="1:11" hidden="1" x14ac:dyDescent="0.35">
      <c r="A123" t="s">
        <v>2812</v>
      </c>
      <c r="B123" s="16">
        <f>IFERROR(VLOOKUP(A123,'2016 - Support'!J:N,2,FALSE),0)</f>
        <v>0</v>
      </c>
      <c r="C123" s="4">
        <f>IFERROR(VLOOKUP(A123,'2016 - Support'!J:N,3,FALSE),0)</f>
        <v>0</v>
      </c>
      <c r="D123" s="16">
        <f>IFERROR(VLOOKUP(A123,'2016 - Support'!J:N,4,FALSE),0)</f>
        <v>0</v>
      </c>
      <c r="E123" s="4">
        <f>IFERROR(VLOOKUP(A123,'2016 - Support'!J:N,5,FALSE),0)</f>
        <v>0</v>
      </c>
      <c r="F123" s="16">
        <f>IFERROR(VLOOKUP(A123,'Budget Support'!M:R,3,FALSE),0)</f>
        <v>0</v>
      </c>
      <c r="G123" s="4">
        <f>IFERROR(VLOOKUP(A123,'Budget Support'!M:R,4,FALSE),0)</f>
        <v>0</v>
      </c>
      <c r="H123" s="16">
        <f>IFERROR(VLOOKUP(A123,'Budget Support'!M:R,5,FALSE),0)</f>
        <v>0</v>
      </c>
      <c r="I123" s="4">
        <f>IFERROR(VLOOKUP(A123,'Budget Support'!M:R,6,FALSE),0)</f>
        <v>0</v>
      </c>
      <c r="J123" t="str">
        <f t="shared" si="2"/>
        <v>YES</v>
      </c>
      <c r="K123" t="str">
        <f t="shared" si="3"/>
        <v>YES</v>
      </c>
    </row>
    <row r="124" spans="1:11" hidden="1" x14ac:dyDescent="0.35">
      <c r="A124" t="s">
        <v>2813</v>
      </c>
      <c r="B124" s="16">
        <f>IFERROR(VLOOKUP(A124,'2016 - Support'!J:N,2,FALSE),0)</f>
        <v>0</v>
      </c>
      <c r="C124" s="4">
        <f>IFERROR(VLOOKUP(A124,'2016 - Support'!J:N,3,FALSE),0)</f>
        <v>0</v>
      </c>
      <c r="D124" s="16">
        <f>IFERROR(VLOOKUP(A124,'2016 - Support'!J:N,4,FALSE),0)</f>
        <v>0</v>
      </c>
      <c r="E124" s="4">
        <f>IFERROR(VLOOKUP(A124,'2016 - Support'!J:N,5,FALSE),0)</f>
        <v>0</v>
      </c>
      <c r="F124" s="16">
        <f>IFERROR(VLOOKUP(A124,'Budget Support'!M:R,3,FALSE),0)</f>
        <v>0</v>
      </c>
      <c r="G124" s="4">
        <f>IFERROR(VLOOKUP(A124,'Budget Support'!M:R,4,FALSE),0)</f>
        <v>0</v>
      </c>
      <c r="H124" s="16">
        <f>IFERROR(VLOOKUP(A124,'Budget Support'!M:R,5,FALSE),0)</f>
        <v>0</v>
      </c>
      <c r="I124" s="4">
        <f>IFERROR(VLOOKUP(A124,'Budget Support'!M:R,6,FALSE),0)</f>
        <v>0</v>
      </c>
      <c r="J124" t="str">
        <f t="shared" si="2"/>
        <v>YES</v>
      </c>
      <c r="K124" t="str">
        <f t="shared" si="3"/>
        <v>YES</v>
      </c>
    </row>
    <row r="125" spans="1:11" hidden="1" x14ac:dyDescent="0.35">
      <c r="A125" t="s">
        <v>2603</v>
      </c>
      <c r="B125" s="16">
        <f>IFERROR(VLOOKUP(A125,'2016 - Support'!J:N,2,FALSE),0)</f>
        <v>3774554</v>
      </c>
      <c r="C125" s="4">
        <f>IFERROR(VLOOKUP(A125,'2016 - Support'!J:N,3,FALSE),0)</f>
        <v>1.4818</v>
      </c>
      <c r="D125" s="16">
        <f>IFERROR(VLOOKUP(A125,'2016 - Support'!J:N,4,FALSE),0)</f>
        <v>2235490</v>
      </c>
      <c r="E125" s="4">
        <f>IFERROR(VLOOKUP(A125,'2016 - Support'!J:N,5,FALSE),0)</f>
        <v>0.87759999999999994</v>
      </c>
      <c r="F125" s="16">
        <f>IFERROR(VLOOKUP(A125,'Budget Support'!M:R,3,FALSE),0)</f>
        <v>5156179</v>
      </c>
      <c r="G125" s="4">
        <f>IFERROR(VLOOKUP(A125,'Budget Support'!M:R,4,FALSE),0)</f>
        <v>1.2598</v>
      </c>
      <c r="H125" s="16">
        <f>IFERROR(VLOOKUP(A125,'Budget Support'!M:R,5,FALSE),0)</f>
        <v>2921480</v>
      </c>
      <c r="I125" s="4">
        <f>IFERROR(VLOOKUP(A125,'Budget Support'!M:R,6,FALSE),0)</f>
        <v>0.71379999999999999</v>
      </c>
      <c r="J125" t="str">
        <f t="shared" si="2"/>
        <v>NO</v>
      </c>
      <c r="K125" t="str">
        <f t="shared" si="3"/>
        <v>YES</v>
      </c>
    </row>
    <row r="126" spans="1:11" hidden="1" x14ac:dyDescent="0.35">
      <c r="A126" t="s">
        <v>2604</v>
      </c>
      <c r="B126" s="16">
        <f>IFERROR(VLOOKUP(A126,'2016 - Support'!J:N,2,FALSE),0)</f>
        <v>6287490</v>
      </c>
      <c r="C126" s="4">
        <f>IFERROR(VLOOKUP(A126,'2016 - Support'!J:N,3,FALSE),0)</f>
        <v>1.0166999999999999</v>
      </c>
      <c r="D126" s="16">
        <f>IFERROR(VLOOKUP(A126,'2016 - Support'!J:N,4,FALSE),0)</f>
        <v>2911528</v>
      </c>
      <c r="E126" s="4">
        <f>IFERROR(VLOOKUP(A126,'2016 - Support'!J:N,5,FALSE),0)</f>
        <v>0.4708</v>
      </c>
      <c r="F126" s="16">
        <f>IFERROR(VLOOKUP(A126,'Budget Support'!M:R,3,FALSE),0)</f>
        <v>8316260</v>
      </c>
      <c r="G126" s="4">
        <f>IFERROR(VLOOKUP(A126,'Budget Support'!M:R,4,FALSE),0)</f>
        <v>0.98309999999999997</v>
      </c>
      <c r="H126" s="16">
        <f>IFERROR(VLOOKUP(A126,'Budget Support'!M:R,5,FALSE),0)</f>
        <v>3605320</v>
      </c>
      <c r="I126" s="4">
        <f>IFERROR(VLOOKUP(A126,'Budget Support'!M:R,6,FALSE),0)</f>
        <v>0.42620000000000002</v>
      </c>
      <c r="J126" t="str">
        <f t="shared" si="2"/>
        <v>NO</v>
      </c>
      <c r="K126" t="str">
        <f t="shared" si="3"/>
        <v>YES</v>
      </c>
    </row>
    <row r="127" spans="1:11" hidden="1" x14ac:dyDescent="0.35">
      <c r="A127" t="s">
        <v>2605</v>
      </c>
      <c r="B127" s="16">
        <f>IFERROR(VLOOKUP(A127,'2016 - Support'!J:N,2,FALSE),0)</f>
        <v>4461794</v>
      </c>
      <c r="C127" s="4">
        <f>IFERROR(VLOOKUP(A127,'2016 - Support'!J:N,3,FALSE),0)</f>
        <v>1.6460999999999999</v>
      </c>
      <c r="D127" s="16">
        <f>IFERROR(VLOOKUP(A127,'2016 - Support'!J:N,4,FALSE),0)</f>
        <v>2855808</v>
      </c>
      <c r="E127" s="4">
        <f>IFERROR(VLOOKUP(A127,'2016 - Support'!J:N,5,FALSE),0)</f>
        <v>1.0535999999999999</v>
      </c>
      <c r="F127" s="16">
        <f>IFERROR(VLOOKUP(A127,'Budget Support'!M:R,3,FALSE),0)</f>
        <v>6205417</v>
      </c>
      <c r="G127" s="4">
        <f>IFERROR(VLOOKUP(A127,'Budget Support'!M:R,4,FALSE),0)</f>
        <v>1.5744</v>
      </c>
      <c r="H127" s="16">
        <f>IFERROR(VLOOKUP(A127,'Budget Support'!M:R,5,FALSE),0)</f>
        <v>3941449</v>
      </c>
      <c r="I127" s="4">
        <f>IFERROR(VLOOKUP(A127,'Budget Support'!M:R,6,FALSE),0)</f>
        <v>1</v>
      </c>
      <c r="J127" t="str">
        <f t="shared" si="2"/>
        <v>NO</v>
      </c>
      <c r="K127" t="str">
        <f t="shared" si="3"/>
        <v>YES</v>
      </c>
    </row>
    <row r="128" spans="1:11" hidden="1" x14ac:dyDescent="0.35">
      <c r="A128" t="s">
        <v>2606</v>
      </c>
      <c r="B128" s="16">
        <f>IFERROR(VLOOKUP(A128,'2016 - Support'!J:N,2,FALSE),0)</f>
        <v>6047577</v>
      </c>
      <c r="C128" s="4">
        <f>IFERROR(VLOOKUP(A128,'2016 - Support'!J:N,3,FALSE),0)</f>
        <v>1.2734000000000001</v>
      </c>
      <c r="D128" s="16">
        <f>IFERROR(VLOOKUP(A128,'2016 - Support'!J:N,4,FALSE),0)</f>
        <v>3446939</v>
      </c>
      <c r="E128" s="4">
        <f>IFERROR(VLOOKUP(A128,'2016 - Support'!J:N,5,FALSE),0)</f>
        <v>0.7258</v>
      </c>
      <c r="F128" s="16">
        <f>IFERROR(VLOOKUP(A128,'Budget Support'!M:R,3,FALSE),0)</f>
        <v>7750265</v>
      </c>
      <c r="G128" s="4">
        <f>IFERROR(VLOOKUP(A128,'Budget Support'!M:R,4,FALSE),0)</f>
        <v>1.0597000000000001</v>
      </c>
      <c r="H128" s="16">
        <f>IFERROR(VLOOKUP(A128,'Budget Support'!M:R,5,FALSE),0)</f>
        <v>3504697</v>
      </c>
      <c r="I128" s="4">
        <f>IFERROR(VLOOKUP(A128,'Budget Support'!M:R,6,FALSE),0)</f>
        <v>0.47920000000000001</v>
      </c>
      <c r="J128" t="str">
        <f t="shared" si="2"/>
        <v>NO</v>
      </c>
      <c r="K128" t="str">
        <f t="shared" si="3"/>
        <v>YES</v>
      </c>
    </row>
    <row r="129" spans="1:11" x14ac:dyDescent="0.35">
      <c r="A129" t="s">
        <v>2607</v>
      </c>
      <c r="B129" s="16">
        <f>IFERROR(VLOOKUP(A129,'2016 - Support'!J:N,2,FALSE),0)</f>
        <v>17680062</v>
      </c>
      <c r="C129" s="4">
        <f>IFERROR(VLOOKUP(A129,'2016 - Support'!J:N,3,FALSE),0)</f>
        <v>1.0224</v>
      </c>
      <c r="D129" s="16">
        <f>IFERROR(VLOOKUP(A129,'2016 - Support'!J:N,4,FALSE),0)</f>
        <v>8015169</v>
      </c>
      <c r="E129" s="4">
        <f>IFERROR(VLOOKUP(A129,'2016 - Support'!J:N,5,FALSE),0)</f>
        <v>0.46349999999999997</v>
      </c>
      <c r="F129" s="16">
        <f>IFERROR(VLOOKUP(A129,'Budget Support'!M:R,3,FALSE),0)</f>
        <v>23486574</v>
      </c>
      <c r="G129" s="4">
        <f>IFERROR(VLOOKUP(A129,'Budget Support'!M:R,4,FALSE),0)</f>
        <v>1.0858000000000001</v>
      </c>
      <c r="H129" s="16">
        <f>IFERROR(VLOOKUP(A129,'Budget Support'!M:R,5,FALSE),0)</f>
        <v>10302685</v>
      </c>
      <c r="I129" s="4">
        <f>IFERROR(VLOOKUP(A129,'Budget Support'!M:R,6,FALSE),0)</f>
        <v>0.4763</v>
      </c>
      <c r="J129" t="str">
        <f t="shared" si="2"/>
        <v>NO</v>
      </c>
      <c r="K129" t="str">
        <f t="shared" si="3"/>
        <v>NO</v>
      </c>
    </row>
    <row r="130" spans="1:11" x14ac:dyDescent="0.35">
      <c r="A130" t="s">
        <v>2608</v>
      </c>
      <c r="B130" s="16">
        <f>IFERROR(VLOOKUP(A130,'2016 - Support'!J:N,2,FALSE),0)</f>
        <v>12641418</v>
      </c>
      <c r="C130" s="4">
        <f>IFERROR(VLOOKUP(A130,'2016 - Support'!J:N,3,FALSE),0)</f>
        <v>0.8781000000000001</v>
      </c>
      <c r="D130" s="16">
        <f>IFERROR(VLOOKUP(A130,'2016 - Support'!J:N,4,FALSE),0)</f>
        <v>4734953</v>
      </c>
      <c r="E130" s="4">
        <f>IFERROR(VLOOKUP(A130,'2016 - Support'!J:N,5,FALSE),0)</f>
        <v>0.32890000000000003</v>
      </c>
      <c r="F130" s="16">
        <f>IFERROR(VLOOKUP(A130,'Budget Support'!M:R,3,FALSE),0)</f>
        <v>19131515</v>
      </c>
      <c r="G130" s="4">
        <f>IFERROR(VLOOKUP(A130,'Budget Support'!M:R,4,FALSE),0)</f>
        <v>0.93700000000000006</v>
      </c>
      <c r="H130" s="16">
        <f>IFERROR(VLOOKUP(A130,'Budget Support'!M:R,5,FALSE),0)</f>
        <v>7958874</v>
      </c>
      <c r="I130" s="4">
        <f>IFERROR(VLOOKUP(A130,'Budget Support'!M:R,6,FALSE),0)</f>
        <v>0.38979999999999998</v>
      </c>
      <c r="J130" t="str">
        <f t="shared" si="2"/>
        <v>NO</v>
      </c>
      <c r="K130" t="str">
        <f t="shared" si="3"/>
        <v>NO</v>
      </c>
    </row>
    <row r="131" spans="1:11" hidden="1" x14ac:dyDescent="0.35">
      <c r="A131" t="s">
        <v>2609</v>
      </c>
      <c r="B131" s="16">
        <f>IFERROR(VLOOKUP(A131,'2016 - Support'!J:N,2,FALSE),0)</f>
        <v>806792</v>
      </c>
      <c r="C131" s="4">
        <f>IFERROR(VLOOKUP(A131,'2016 - Support'!J:N,3,FALSE),0)</f>
        <v>1.8822000000000001</v>
      </c>
      <c r="D131" s="16">
        <f>IFERROR(VLOOKUP(A131,'2016 - Support'!J:N,4,FALSE),0)</f>
        <v>514029</v>
      </c>
      <c r="E131" s="4">
        <f>IFERROR(VLOOKUP(A131,'2016 - Support'!J:N,5,FALSE),0)</f>
        <v>1.1992</v>
      </c>
      <c r="F131" s="16">
        <f>IFERROR(VLOOKUP(A131,'Budget Support'!M:R,3,FALSE),0)</f>
        <v>874207</v>
      </c>
      <c r="G131" s="4">
        <f>IFERROR(VLOOKUP(A131,'Budget Support'!M:R,4,FALSE),0)</f>
        <v>1.7629000000000001</v>
      </c>
      <c r="H131" s="16">
        <f>IFERROR(VLOOKUP(A131,'Budget Support'!M:R,5,FALSE),0)</f>
        <v>455030</v>
      </c>
      <c r="I131" s="4">
        <f>IFERROR(VLOOKUP(A131,'Budget Support'!M:R,6,FALSE),0)</f>
        <v>0.91759999999999997</v>
      </c>
      <c r="J131" t="str">
        <f t="shared" ref="J131:J194" si="4">IF(D131&gt;=H131,"YES","NO")</f>
        <v>YES</v>
      </c>
      <c r="K131" t="str">
        <f t="shared" ref="K131:K194" si="5">IF(E131&gt;=I131,"YES","NO")</f>
        <v>YES</v>
      </c>
    </row>
    <row r="132" spans="1:11" x14ac:dyDescent="0.35">
      <c r="A132" t="s">
        <v>2610</v>
      </c>
      <c r="B132" s="16">
        <f>IFERROR(VLOOKUP(A132,'2016 - Support'!J:N,2,FALSE),0)</f>
        <v>9214968</v>
      </c>
      <c r="C132" s="4">
        <f>IFERROR(VLOOKUP(A132,'2016 - Support'!J:N,3,FALSE),0)</f>
        <v>0.71539999999999992</v>
      </c>
      <c r="D132" s="16">
        <f>IFERROR(VLOOKUP(A132,'2016 - Support'!J:N,4,FALSE),0)</f>
        <v>3874563</v>
      </c>
      <c r="E132" s="4">
        <f>IFERROR(VLOOKUP(A132,'2016 - Support'!J:N,5,FALSE),0)</f>
        <v>0.30080000000000001</v>
      </c>
      <c r="F132" s="16">
        <f>IFERROR(VLOOKUP(A132,'Budget Support'!M:R,3,FALSE),0)</f>
        <v>14975917</v>
      </c>
      <c r="G132" s="4">
        <f>IFERROR(VLOOKUP(A132,'Budget Support'!M:R,4,FALSE),0)</f>
        <v>0.95979999999999999</v>
      </c>
      <c r="H132" s="16">
        <f>IFERROR(VLOOKUP(A132,'Budget Support'!M:R,5,FALSE),0)</f>
        <v>7561293</v>
      </c>
      <c r="I132" s="4">
        <f>IFERROR(VLOOKUP(A132,'Budget Support'!M:R,6,FALSE),0)</f>
        <v>0.48460000000000003</v>
      </c>
      <c r="J132" t="str">
        <f t="shared" si="4"/>
        <v>NO</v>
      </c>
      <c r="K132" t="str">
        <f t="shared" si="5"/>
        <v>NO</v>
      </c>
    </row>
    <row r="133" spans="1:11" x14ac:dyDescent="0.35">
      <c r="A133" t="s">
        <v>2611</v>
      </c>
      <c r="B133" s="16">
        <f>IFERROR(VLOOKUP(A133,'2016 - Support'!J:N,2,FALSE),0)</f>
        <v>3525094</v>
      </c>
      <c r="C133" s="4">
        <f>IFERROR(VLOOKUP(A133,'2016 - Support'!J:N,3,FALSE),0)</f>
        <v>0.86069999999999991</v>
      </c>
      <c r="D133" s="16">
        <f>IFERROR(VLOOKUP(A133,'2016 - Support'!J:N,4,FALSE),0)</f>
        <v>1152915</v>
      </c>
      <c r="E133" s="4">
        <f>IFERROR(VLOOKUP(A133,'2016 - Support'!J:N,5,FALSE),0)</f>
        <v>0.28149999999999997</v>
      </c>
      <c r="F133" s="16">
        <f>IFERROR(VLOOKUP(A133,'Budget Support'!M:R,3,FALSE),0)</f>
        <v>5318432</v>
      </c>
      <c r="G133" s="4">
        <f>IFERROR(VLOOKUP(A133,'Budget Support'!M:R,4,FALSE),0)</f>
        <v>1.0499000000000001</v>
      </c>
      <c r="H133" s="16">
        <f>IFERROR(VLOOKUP(A133,'Budget Support'!M:R,5,FALSE),0)</f>
        <v>2069827</v>
      </c>
      <c r="I133" s="4">
        <f>IFERROR(VLOOKUP(A133,'Budget Support'!M:R,6,FALSE),0)</f>
        <v>0.40860000000000002</v>
      </c>
      <c r="J133" t="str">
        <f t="shared" si="4"/>
        <v>NO</v>
      </c>
      <c r="K133" t="str">
        <f t="shared" si="5"/>
        <v>NO</v>
      </c>
    </row>
    <row r="134" spans="1:11" x14ac:dyDescent="0.35">
      <c r="A134" t="s">
        <v>2612</v>
      </c>
      <c r="B134" s="16">
        <f>IFERROR(VLOOKUP(A134,'2016 - Support'!J:N,2,FALSE),0)</f>
        <v>1265736</v>
      </c>
      <c r="C134" s="4">
        <f>IFERROR(VLOOKUP(A134,'2016 - Support'!J:N,3,FALSE),0)</f>
        <v>0.93169999999999997</v>
      </c>
      <c r="D134" s="16">
        <f>IFERROR(VLOOKUP(A134,'2016 - Support'!J:N,4,FALSE),0)</f>
        <v>716077</v>
      </c>
      <c r="E134" s="4">
        <f>IFERROR(VLOOKUP(A134,'2016 - Support'!J:N,5,FALSE),0)</f>
        <v>0.52710000000000001</v>
      </c>
      <c r="F134" s="16">
        <f>IFERROR(VLOOKUP(A134,'Budget Support'!M:R,3,FALSE),0)</f>
        <v>1838144</v>
      </c>
      <c r="G134" s="4">
        <f>IFERROR(VLOOKUP(A134,'Budget Support'!M:R,4,FALSE),0)</f>
        <v>1.1280000000000001</v>
      </c>
      <c r="H134" s="16">
        <f>IFERROR(VLOOKUP(A134,'Budget Support'!M:R,5,FALSE),0)</f>
        <v>1075347</v>
      </c>
      <c r="I134" s="4">
        <f>IFERROR(VLOOKUP(A134,'Budget Support'!M:R,6,FALSE),0)</f>
        <v>0.65990000000000004</v>
      </c>
      <c r="J134" t="str">
        <f t="shared" si="4"/>
        <v>NO</v>
      </c>
      <c r="K134" t="str">
        <f t="shared" si="5"/>
        <v>NO</v>
      </c>
    </row>
    <row r="135" spans="1:11" x14ac:dyDescent="0.35">
      <c r="A135" t="s">
        <v>2613</v>
      </c>
      <c r="B135" s="16">
        <f>IFERROR(VLOOKUP(A135,'2016 - Support'!J:N,2,FALSE),0)</f>
        <v>11187937</v>
      </c>
      <c r="C135" s="4">
        <f>IFERROR(VLOOKUP(A135,'2016 - Support'!J:N,3,FALSE),0)</f>
        <v>0.8236</v>
      </c>
      <c r="D135" s="16">
        <f>IFERROR(VLOOKUP(A135,'2016 - Support'!J:N,4,FALSE),0)</f>
        <v>119541</v>
      </c>
      <c r="E135" s="4">
        <f>IFERROR(VLOOKUP(A135,'2016 - Support'!J:N,5,FALSE),0)</f>
        <v>8.8000000000000005E-3</v>
      </c>
      <c r="F135" s="16">
        <f>IFERROR(VLOOKUP(A135,'Budget Support'!M:R,3,FALSE),0)</f>
        <v>13858866</v>
      </c>
      <c r="G135" s="4">
        <f>IFERROR(VLOOKUP(A135,'Budget Support'!M:R,4,FALSE),0)</f>
        <v>0.79879999999999995</v>
      </c>
      <c r="H135" s="16">
        <f>IFERROR(VLOOKUP(A135,'Budget Support'!M:R,5,FALSE),0)</f>
        <v>2179111</v>
      </c>
      <c r="I135" s="4">
        <f>IFERROR(VLOOKUP(A135,'Budget Support'!M:R,6,FALSE),0)</f>
        <v>0.12559999999999999</v>
      </c>
      <c r="J135" t="str">
        <f t="shared" si="4"/>
        <v>NO</v>
      </c>
      <c r="K135" t="str">
        <f t="shared" si="5"/>
        <v>NO</v>
      </c>
    </row>
    <row r="136" spans="1:11" hidden="1" x14ac:dyDescent="0.35">
      <c r="A136" t="s">
        <v>2614</v>
      </c>
      <c r="B136" s="16">
        <f>IFERROR(VLOOKUP(A136,'2016 - Support'!J:N,2,FALSE),0)</f>
        <v>4672414</v>
      </c>
      <c r="C136" s="4">
        <f>IFERROR(VLOOKUP(A136,'2016 - Support'!J:N,3,FALSE),0)</f>
        <v>0.61860000000000004</v>
      </c>
      <c r="D136" s="16">
        <f>IFERROR(VLOOKUP(A136,'2016 - Support'!J:N,4,FALSE),0)</f>
        <v>2181366</v>
      </c>
      <c r="E136" s="4">
        <f>IFERROR(VLOOKUP(A136,'2016 - Support'!J:N,5,FALSE),0)</f>
        <v>0.2888</v>
      </c>
      <c r="F136" s="16">
        <f>IFERROR(VLOOKUP(A136,'Budget Support'!M:R,3,FALSE),0)</f>
        <v>5755109</v>
      </c>
      <c r="G136" s="4">
        <f>IFERROR(VLOOKUP(A136,'Budget Support'!M:R,4,FALSE),0)</f>
        <v>0.62949999999999995</v>
      </c>
      <c r="H136" s="16">
        <f>IFERROR(VLOOKUP(A136,'Budget Support'!M:R,5,FALSE),0)</f>
        <v>871065</v>
      </c>
      <c r="I136" s="4">
        <f>IFERROR(VLOOKUP(A136,'Budget Support'!M:R,6,FALSE),0)</f>
        <v>9.6699999999999994E-2</v>
      </c>
      <c r="J136" t="str">
        <f t="shared" si="4"/>
        <v>YES</v>
      </c>
      <c r="K136" t="str">
        <f t="shared" si="5"/>
        <v>YES</v>
      </c>
    </row>
    <row r="137" spans="1:11" hidden="1" x14ac:dyDescent="0.35">
      <c r="A137" t="s">
        <v>2814</v>
      </c>
      <c r="B137" s="16">
        <f>IFERROR(VLOOKUP(A137,'2016 - Support'!J:N,2,FALSE),0)</f>
        <v>0</v>
      </c>
      <c r="C137" s="4">
        <f>IFERROR(VLOOKUP(A137,'2016 - Support'!J:N,3,FALSE),0)</f>
        <v>0</v>
      </c>
      <c r="D137" s="16">
        <f>IFERROR(VLOOKUP(A137,'2016 - Support'!J:N,4,FALSE),0)</f>
        <v>0</v>
      </c>
      <c r="E137" s="4">
        <f>IFERROR(VLOOKUP(A137,'2016 - Support'!J:N,5,FALSE),0)</f>
        <v>0</v>
      </c>
      <c r="F137" s="16">
        <f>IFERROR(VLOOKUP(A137,'Budget Support'!M:R,3,FALSE),0)</f>
        <v>0</v>
      </c>
      <c r="G137" s="4">
        <f>IFERROR(VLOOKUP(A137,'Budget Support'!M:R,4,FALSE),0)</f>
        <v>0</v>
      </c>
      <c r="H137" s="16">
        <f>IFERROR(VLOOKUP(A137,'Budget Support'!M:R,5,FALSE),0)</f>
        <v>0</v>
      </c>
      <c r="I137" s="4">
        <f>IFERROR(VLOOKUP(A137,'Budget Support'!M:R,6,FALSE),0)</f>
        <v>0</v>
      </c>
      <c r="J137" t="str">
        <f t="shared" si="4"/>
        <v>YES</v>
      </c>
      <c r="K137" t="str">
        <f t="shared" si="5"/>
        <v>YES</v>
      </c>
    </row>
    <row r="138" spans="1:11" hidden="1" x14ac:dyDescent="0.35">
      <c r="A138" t="s">
        <v>2815</v>
      </c>
      <c r="B138" s="16">
        <f>IFERROR(VLOOKUP(A138,'2016 - Support'!J:N,2,FALSE),0)</f>
        <v>0</v>
      </c>
      <c r="C138" s="4">
        <f>IFERROR(VLOOKUP(A138,'2016 - Support'!J:N,3,FALSE),0)</f>
        <v>0</v>
      </c>
      <c r="D138" s="16">
        <f>IFERROR(VLOOKUP(A138,'2016 - Support'!J:N,4,FALSE),0)</f>
        <v>0</v>
      </c>
      <c r="E138" s="4">
        <f>IFERROR(VLOOKUP(A138,'2016 - Support'!J:N,5,FALSE),0)</f>
        <v>0</v>
      </c>
      <c r="F138" s="16">
        <f>IFERROR(VLOOKUP(A138,'Budget Support'!M:R,3,FALSE),0)</f>
        <v>0</v>
      </c>
      <c r="G138" s="4">
        <f>IFERROR(VLOOKUP(A138,'Budget Support'!M:R,4,FALSE),0)</f>
        <v>0</v>
      </c>
      <c r="H138" s="16">
        <f>IFERROR(VLOOKUP(A138,'Budget Support'!M:R,5,FALSE),0)</f>
        <v>0</v>
      </c>
      <c r="I138" s="4">
        <f>IFERROR(VLOOKUP(A138,'Budget Support'!M:R,6,FALSE),0)</f>
        <v>0</v>
      </c>
      <c r="J138" t="str">
        <f t="shared" si="4"/>
        <v>YES</v>
      </c>
      <c r="K138" t="str">
        <f t="shared" si="5"/>
        <v>YES</v>
      </c>
    </row>
    <row r="139" spans="1:11" hidden="1" x14ac:dyDescent="0.35">
      <c r="A139" t="s">
        <v>2592</v>
      </c>
      <c r="B139" s="16">
        <f>IFERROR(VLOOKUP(A139,'2016 - Support'!J:N,2,FALSE),0)</f>
        <v>9417914</v>
      </c>
      <c r="C139" s="4">
        <f>IFERROR(VLOOKUP(A139,'2016 - Support'!J:N,3,FALSE),0)</f>
        <v>1.0128999999999999</v>
      </c>
      <c r="D139" s="16">
        <f>IFERROR(VLOOKUP(A139,'2016 - Support'!J:N,4,FALSE),0)</f>
        <v>4406312</v>
      </c>
      <c r="E139" s="4">
        <f>IFERROR(VLOOKUP(A139,'2016 - Support'!J:N,5,FALSE),0)</f>
        <v>0.47389999999999999</v>
      </c>
      <c r="F139" s="16">
        <f>IFERROR(VLOOKUP(A139,'Budget Support'!M:R,3,FALSE),0)</f>
        <v>12946695</v>
      </c>
      <c r="G139" s="4">
        <f>IFERROR(VLOOKUP(A139,'Budget Support'!M:R,4,FALSE),0)</f>
        <v>1.0327999999999999</v>
      </c>
      <c r="H139" s="16">
        <f>IFERROR(VLOOKUP(A139,'Budget Support'!M:R,5,FALSE),0)</f>
        <v>5681102</v>
      </c>
      <c r="I139" s="4">
        <f>IFERROR(VLOOKUP(A139,'Budget Support'!M:R,6,FALSE),0)</f>
        <v>0.45319999999999999</v>
      </c>
      <c r="J139" t="str">
        <f t="shared" si="4"/>
        <v>NO</v>
      </c>
      <c r="K139" t="str">
        <f t="shared" si="5"/>
        <v>YES</v>
      </c>
    </row>
    <row r="140" spans="1:11" x14ac:dyDescent="0.35">
      <c r="A140" t="s">
        <v>2615</v>
      </c>
      <c r="B140" s="16">
        <f>IFERROR(VLOOKUP(A140,'2016 - Support'!J:N,2,FALSE),0)</f>
        <v>8523367</v>
      </c>
      <c r="C140" s="4">
        <f>IFERROR(VLOOKUP(A140,'2016 - Support'!J:N,3,FALSE),0)</f>
        <v>0.86119999999999997</v>
      </c>
      <c r="D140" s="16">
        <f>IFERROR(VLOOKUP(A140,'2016 - Support'!J:N,4,FALSE),0)</f>
        <v>3276924</v>
      </c>
      <c r="E140" s="4">
        <f>IFERROR(VLOOKUP(A140,'2016 - Support'!J:N,5,FALSE),0)</f>
        <v>0.33110000000000001</v>
      </c>
      <c r="F140" s="16">
        <f>IFERROR(VLOOKUP(A140,'Budget Support'!M:R,3,FALSE),0)</f>
        <v>12029282</v>
      </c>
      <c r="G140" s="4">
        <f>IFERROR(VLOOKUP(A140,'Budget Support'!M:R,4,FALSE),0)</f>
        <v>0.98180000000000001</v>
      </c>
      <c r="H140" s="16">
        <f>IFERROR(VLOOKUP(A140,'Budget Support'!M:R,5,FALSE),0)</f>
        <v>4710999</v>
      </c>
      <c r="I140" s="4">
        <f>IFERROR(VLOOKUP(A140,'Budget Support'!M:R,6,FALSE),0)</f>
        <v>0.38450000000000001</v>
      </c>
      <c r="J140" t="str">
        <f t="shared" si="4"/>
        <v>NO</v>
      </c>
      <c r="K140" t="str">
        <f t="shared" si="5"/>
        <v>NO</v>
      </c>
    </row>
    <row r="141" spans="1:11" hidden="1" x14ac:dyDescent="0.35">
      <c r="A141" t="s">
        <v>2616</v>
      </c>
      <c r="B141" s="16">
        <f>IFERROR(VLOOKUP(A141,'2016 - Support'!J:N,2,FALSE),0)</f>
        <v>2907911</v>
      </c>
      <c r="C141" s="4">
        <f>IFERROR(VLOOKUP(A141,'2016 - Support'!J:N,3,FALSE),0)</f>
        <v>1.1047</v>
      </c>
      <c r="D141" s="16">
        <f>IFERROR(VLOOKUP(A141,'2016 - Support'!J:N,4,FALSE),0)</f>
        <v>701773</v>
      </c>
      <c r="E141" s="4">
        <f>IFERROR(VLOOKUP(A141,'2016 - Support'!J:N,5,FALSE),0)</f>
        <v>0.2666</v>
      </c>
      <c r="F141" s="16">
        <f>IFERROR(VLOOKUP(A141,'Budget Support'!M:R,3,FALSE),0)</f>
        <v>3712259</v>
      </c>
      <c r="G141" s="4">
        <f>IFERROR(VLOOKUP(A141,'Budget Support'!M:R,4,FALSE),0)</f>
        <v>1.1707000000000001</v>
      </c>
      <c r="H141" s="16">
        <f>IFERROR(VLOOKUP(A141,'Budget Support'!M:R,5,FALSE),0)</f>
        <v>586947</v>
      </c>
      <c r="I141" s="4">
        <f>IFERROR(VLOOKUP(A141,'Budget Support'!M:R,6,FALSE),0)</f>
        <v>0.18509999999999999</v>
      </c>
      <c r="J141" t="str">
        <f t="shared" si="4"/>
        <v>YES</v>
      </c>
      <c r="K141" t="str">
        <f t="shared" si="5"/>
        <v>YES</v>
      </c>
    </row>
    <row r="142" spans="1:11" hidden="1" x14ac:dyDescent="0.35">
      <c r="A142" t="s">
        <v>2617</v>
      </c>
      <c r="B142" s="16">
        <f>IFERROR(VLOOKUP(A142,'2016 - Support'!J:N,2,FALSE),0)</f>
        <v>9779198</v>
      </c>
      <c r="C142" s="4">
        <f>IFERROR(VLOOKUP(A142,'2016 - Support'!J:N,3,FALSE),0)</f>
        <v>1.1532</v>
      </c>
      <c r="D142" s="16">
        <f>IFERROR(VLOOKUP(A142,'2016 - Support'!J:N,4,FALSE),0)</f>
        <v>3049427</v>
      </c>
      <c r="E142" s="4">
        <f>IFERROR(VLOOKUP(A142,'2016 - Support'!J:N,5,FALSE),0)</f>
        <v>0.35960000000000003</v>
      </c>
      <c r="F142" s="16">
        <f>IFERROR(VLOOKUP(A142,'Budget Support'!M:R,3,FALSE),0)</f>
        <v>13109598</v>
      </c>
      <c r="G142" s="4">
        <f>IFERROR(VLOOKUP(A142,'Budget Support'!M:R,4,FALSE),0)</f>
        <v>1.1817</v>
      </c>
      <c r="H142" s="16">
        <f>IFERROR(VLOOKUP(A142,'Budget Support'!M:R,5,FALSE),0)</f>
        <v>3746392</v>
      </c>
      <c r="I142" s="4">
        <f>IFERROR(VLOOKUP(A142,'Budget Support'!M:R,6,FALSE),0)</f>
        <v>0.3377</v>
      </c>
      <c r="J142" t="str">
        <f t="shared" si="4"/>
        <v>NO</v>
      </c>
      <c r="K142" t="str">
        <f t="shared" si="5"/>
        <v>YES</v>
      </c>
    </row>
    <row r="143" spans="1:11" hidden="1" x14ac:dyDescent="0.35">
      <c r="A143" t="s">
        <v>2618</v>
      </c>
      <c r="B143" s="16">
        <f>IFERROR(VLOOKUP(A143,'2016 - Support'!J:N,2,FALSE),0)</f>
        <v>22675058</v>
      </c>
      <c r="C143" s="4">
        <f>IFERROR(VLOOKUP(A143,'2016 - Support'!J:N,3,FALSE),0)</f>
        <v>1.8910999999999998</v>
      </c>
      <c r="D143" s="16">
        <f>IFERROR(VLOOKUP(A143,'2016 - Support'!J:N,4,FALSE),0)</f>
        <v>15770982</v>
      </c>
      <c r="E143" s="4">
        <f>IFERROR(VLOOKUP(A143,'2016 - Support'!J:N,5,FALSE),0)</f>
        <v>1.3152999999999999</v>
      </c>
      <c r="F143" s="16">
        <f>IFERROR(VLOOKUP(A143,'Budget Support'!M:R,3,FALSE),0)</f>
        <v>38833410</v>
      </c>
      <c r="G143" s="4">
        <f>IFERROR(VLOOKUP(A143,'Budget Support'!M:R,4,FALSE),0)</f>
        <v>1.4692000000000001</v>
      </c>
      <c r="H143" s="16">
        <f>IFERROR(VLOOKUP(A143,'Budget Support'!M:R,5,FALSE),0)</f>
        <v>25142976</v>
      </c>
      <c r="I143" s="4">
        <f>IFERROR(VLOOKUP(A143,'Budget Support'!M:R,6,FALSE),0)</f>
        <v>0.96479999999999999</v>
      </c>
      <c r="J143" t="str">
        <f t="shared" si="4"/>
        <v>NO</v>
      </c>
      <c r="K143" t="str">
        <f t="shared" si="5"/>
        <v>YES</v>
      </c>
    </row>
    <row r="144" spans="1:11" x14ac:dyDescent="0.35">
      <c r="A144" t="s">
        <v>2619</v>
      </c>
      <c r="B144" s="16">
        <f>IFERROR(VLOOKUP(A144,'2016 - Support'!J:N,2,FALSE),0)</f>
        <v>22607300</v>
      </c>
      <c r="C144" s="4">
        <f>IFERROR(VLOOKUP(A144,'2016 - Support'!J:N,3,FALSE),0)</f>
        <v>0.99019999999999997</v>
      </c>
      <c r="D144" s="16">
        <f>IFERROR(VLOOKUP(A144,'2016 - Support'!J:N,4,FALSE),0)</f>
        <v>12618718</v>
      </c>
      <c r="E144" s="4">
        <f>IFERROR(VLOOKUP(A144,'2016 - Support'!J:N,5,FALSE),0)</f>
        <v>0.55269999999999997</v>
      </c>
      <c r="F144" s="16">
        <f>IFERROR(VLOOKUP(A144,'Budget Support'!M:R,3,FALSE),0)</f>
        <v>41452168</v>
      </c>
      <c r="G144" s="4">
        <f>IFERROR(VLOOKUP(A144,'Budget Support'!M:R,4,FALSE),0)</f>
        <v>1.0644</v>
      </c>
      <c r="H144" s="16">
        <f>IFERROR(VLOOKUP(A144,'Budget Support'!M:R,5,FALSE),0)</f>
        <v>27977487</v>
      </c>
      <c r="I144" s="4">
        <f>IFERROR(VLOOKUP(A144,'Budget Support'!M:R,6,FALSE),0)</f>
        <v>0.71840000000000004</v>
      </c>
      <c r="J144" t="str">
        <f t="shared" si="4"/>
        <v>NO</v>
      </c>
      <c r="K144" t="str">
        <f t="shared" si="5"/>
        <v>NO</v>
      </c>
    </row>
    <row r="145" spans="1:11" hidden="1" x14ac:dyDescent="0.35">
      <c r="A145" t="s">
        <v>2556</v>
      </c>
      <c r="B145" s="16">
        <f>IFERROR(VLOOKUP(A145,'2016 - Support'!J:N,2,FALSE),0)</f>
        <v>1782258</v>
      </c>
      <c r="C145" s="4">
        <f>IFERROR(VLOOKUP(A145,'2016 - Support'!J:N,3,FALSE),0)</f>
        <v>1.0706</v>
      </c>
      <c r="D145" s="16">
        <f>IFERROR(VLOOKUP(A145,'2016 - Support'!J:N,4,FALSE),0)</f>
        <v>1142341</v>
      </c>
      <c r="E145" s="4">
        <f>IFERROR(VLOOKUP(A145,'2016 - Support'!J:N,5,FALSE),0)</f>
        <v>0.68620000000000003</v>
      </c>
      <c r="F145" s="16">
        <f>IFERROR(VLOOKUP(A145,'Budget Support'!M:R,3,FALSE),0)</f>
        <v>3328290</v>
      </c>
      <c r="G145" s="4">
        <f>IFERROR(VLOOKUP(A145,'Budget Support'!M:R,4,FALSE),0)</f>
        <v>1.4663000000000002</v>
      </c>
      <c r="H145" s="16">
        <f>IFERROR(VLOOKUP(A145,'Budget Support'!M:R,5,FALSE),0)</f>
        <v>1464950</v>
      </c>
      <c r="I145" s="4">
        <f>IFERROR(VLOOKUP(A145,'Budget Support'!M:R,6,FALSE),0)</f>
        <v>0.64539999999999997</v>
      </c>
      <c r="J145" t="str">
        <f t="shared" si="4"/>
        <v>NO</v>
      </c>
      <c r="K145" t="str">
        <f t="shared" si="5"/>
        <v>YES</v>
      </c>
    </row>
    <row r="146" spans="1:11" hidden="1" x14ac:dyDescent="0.35">
      <c r="A146" t="s">
        <v>2620</v>
      </c>
      <c r="B146" s="16">
        <f>IFERROR(VLOOKUP(A146,'2016 - Support'!J:N,2,FALSE),0)</f>
        <v>19436949</v>
      </c>
      <c r="C146" s="4">
        <f>IFERROR(VLOOKUP(A146,'2016 - Support'!J:N,3,FALSE),0)</f>
        <v>1.5735000000000001</v>
      </c>
      <c r="D146" s="16">
        <f>IFERROR(VLOOKUP(A146,'2016 - Support'!J:N,4,FALSE),0)</f>
        <v>13663304</v>
      </c>
      <c r="E146" s="4">
        <f>IFERROR(VLOOKUP(A146,'2016 - Support'!J:N,5,FALSE),0)</f>
        <v>1.1061000000000001</v>
      </c>
      <c r="F146" s="16">
        <f>IFERROR(VLOOKUP(A146,'Budget Support'!M:R,3,FALSE),0)</f>
        <v>29717298</v>
      </c>
      <c r="G146" s="4">
        <f>IFERROR(VLOOKUP(A146,'Budget Support'!M:R,4,FALSE),0)</f>
        <v>1.4331</v>
      </c>
      <c r="H146" s="16">
        <f>IFERROR(VLOOKUP(A146,'Budget Support'!M:R,5,FALSE),0)</f>
        <v>16335310</v>
      </c>
      <c r="I146" s="4">
        <f>IFERROR(VLOOKUP(A146,'Budget Support'!M:R,6,FALSE),0)</f>
        <v>0.79990000000000006</v>
      </c>
      <c r="J146" t="str">
        <f t="shared" si="4"/>
        <v>NO</v>
      </c>
      <c r="K146" t="str">
        <f t="shared" si="5"/>
        <v>YES</v>
      </c>
    </row>
    <row r="147" spans="1:11" hidden="1" x14ac:dyDescent="0.35">
      <c r="A147" t="s">
        <v>2621</v>
      </c>
      <c r="B147" s="16">
        <f>IFERROR(VLOOKUP(A147,'2016 - Support'!J:N,2,FALSE),0)</f>
        <v>7514863</v>
      </c>
      <c r="C147" s="4">
        <f>IFERROR(VLOOKUP(A147,'2016 - Support'!J:N,3,FALSE),0)</f>
        <v>0.8548</v>
      </c>
      <c r="D147" s="16">
        <f>IFERROR(VLOOKUP(A147,'2016 - Support'!J:N,4,FALSE),0)</f>
        <v>3033023</v>
      </c>
      <c r="E147" s="4">
        <f>IFERROR(VLOOKUP(A147,'2016 - Support'!J:N,5,FALSE),0)</f>
        <v>0.34499999999999997</v>
      </c>
      <c r="F147" s="16">
        <f>IFERROR(VLOOKUP(A147,'Budget Support'!M:R,3,FALSE),0)</f>
        <v>10412245</v>
      </c>
      <c r="G147" s="4">
        <f>IFERROR(VLOOKUP(A147,'Budget Support'!M:R,4,FALSE),0)</f>
        <v>0.76340000000000008</v>
      </c>
      <c r="H147" s="16">
        <f>IFERROR(VLOOKUP(A147,'Budget Support'!M:R,5,FALSE),0)</f>
        <v>4543252</v>
      </c>
      <c r="I147" s="4">
        <f>IFERROR(VLOOKUP(A147,'Budget Support'!M:R,6,FALSE),0)</f>
        <v>0.33310000000000001</v>
      </c>
      <c r="J147" t="str">
        <f t="shared" si="4"/>
        <v>NO</v>
      </c>
      <c r="K147" t="str">
        <f t="shared" si="5"/>
        <v>YES</v>
      </c>
    </row>
    <row r="148" spans="1:11" x14ac:dyDescent="0.35">
      <c r="A148" t="s">
        <v>2622</v>
      </c>
      <c r="B148" s="16">
        <f>IFERROR(VLOOKUP(A148,'2016 - Support'!J:N,2,FALSE),0)</f>
        <v>4443521</v>
      </c>
      <c r="C148" s="4">
        <f>IFERROR(VLOOKUP(A148,'2016 - Support'!J:N,3,FALSE),0)</f>
        <v>0.77760000000000007</v>
      </c>
      <c r="D148" s="16">
        <f>IFERROR(VLOOKUP(A148,'2016 - Support'!J:N,4,FALSE),0)</f>
        <v>2234443</v>
      </c>
      <c r="E148" s="4">
        <f>IFERROR(VLOOKUP(A148,'2016 - Support'!J:N,5,FALSE),0)</f>
        <v>0.39090000000000003</v>
      </c>
      <c r="F148" s="16">
        <f>IFERROR(VLOOKUP(A148,'Budget Support'!M:R,3,FALSE),0)</f>
        <v>8605643</v>
      </c>
      <c r="G148" s="4">
        <f>IFERROR(VLOOKUP(A148,'Budget Support'!M:R,4,FALSE),0)</f>
        <v>0.89000000000000012</v>
      </c>
      <c r="H148" s="16">
        <f>IFERROR(VLOOKUP(A148,'Budget Support'!M:R,5,FALSE),0)</f>
        <v>5190460</v>
      </c>
      <c r="I148" s="4">
        <f>IFERROR(VLOOKUP(A148,'Budget Support'!M:R,6,FALSE),0)</f>
        <v>0.53680000000000005</v>
      </c>
      <c r="J148" t="str">
        <f t="shared" si="4"/>
        <v>NO</v>
      </c>
      <c r="K148" t="str">
        <f t="shared" si="5"/>
        <v>NO</v>
      </c>
    </row>
    <row r="149" spans="1:11" hidden="1" x14ac:dyDescent="0.35">
      <c r="A149" t="s">
        <v>2623</v>
      </c>
      <c r="B149" s="16">
        <f>IFERROR(VLOOKUP(A149,'2016 - Support'!J:N,2,FALSE),0)</f>
        <v>3319611</v>
      </c>
      <c r="C149" s="4">
        <f>IFERROR(VLOOKUP(A149,'2016 - Support'!J:N,3,FALSE),0)</f>
        <v>0.57820000000000005</v>
      </c>
      <c r="D149" s="16">
        <f>IFERROR(VLOOKUP(A149,'2016 - Support'!J:N,4,FALSE),0)</f>
        <v>1192465</v>
      </c>
      <c r="E149" s="4">
        <f>IFERROR(VLOOKUP(A149,'2016 - Support'!J:N,5,FALSE),0)</f>
        <v>0.2077</v>
      </c>
      <c r="F149" s="16">
        <f>IFERROR(VLOOKUP(A149,'Budget Support'!M:R,3,FALSE),0)</f>
        <v>4849810</v>
      </c>
      <c r="G149" s="4">
        <f>IFERROR(VLOOKUP(A149,'Budget Support'!M:R,4,FALSE),0)</f>
        <v>0.49250000000000005</v>
      </c>
      <c r="H149" s="16">
        <f>IFERROR(VLOOKUP(A149,'Budget Support'!M:R,5,FALSE),0)</f>
        <v>1446573</v>
      </c>
      <c r="I149" s="4">
        <f>IFERROR(VLOOKUP(A149,'Budget Support'!M:R,6,FALSE),0)</f>
        <v>0.1469</v>
      </c>
      <c r="J149" t="str">
        <f t="shared" si="4"/>
        <v>NO</v>
      </c>
      <c r="K149" t="str">
        <f t="shared" si="5"/>
        <v>YES</v>
      </c>
    </row>
    <row r="150" spans="1:11" hidden="1" x14ac:dyDescent="0.35">
      <c r="A150" t="s">
        <v>2624</v>
      </c>
      <c r="B150" s="16">
        <f>IFERROR(VLOOKUP(A150,'2016 - Support'!J:N,2,FALSE),0)</f>
        <v>3774666</v>
      </c>
      <c r="C150" s="4">
        <f>IFERROR(VLOOKUP(A150,'2016 - Support'!J:N,3,FALSE),0)</f>
        <v>0.66560000000000008</v>
      </c>
      <c r="D150" s="16">
        <f>IFERROR(VLOOKUP(A150,'2016 - Support'!J:N,4,FALSE),0)</f>
        <v>979394</v>
      </c>
      <c r="E150" s="4">
        <f>IFERROR(VLOOKUP(A150,'2016 - Support'!J:N,5,FALSE),0)</f>
        <v>0.17269999999999999</v>
      </c>
      <c r="F150" s="16">
        <f>IFERROR(VLOOKUP(A150,'Budget Support'!M:R,3,FALSE),0)</f>
        <v>4772302</v>
      </c>
      <c r="G150" s="4">
        <f>IFERROR(VLOOKUP(A150,'Budget Support'!M:R,4,FALSE),0)</f>
        <v>0.67390000000000005</v>
      </c>
      <c r="H150" s="16">
        <f>IFERROR(VLOOKUP(A150,'Budget Support'!M:R,5,FALSE),0)</f>
        <v>1061534</v>
      </c>
      <c r="I150" s="4">
        <f>IFERROR(VLOOKUP(A150,'Budget Support'!M:R,6,FALSE),0)</f>
        <v>0.14990000000000001</v>
      </c>
      <c r="J150" t="str">
        <f t="shared" si="4"/>
        <v>NO</v>
      </c>
      <c r="K150" t="str">
        <f t="shared" si="5"/>
        <v>YES</v>
      </c>
    </row>
    <row r="151" spans="1:11" hidden="1" x14ac:dyDescent="0.35">
      <c r="A151" t="s">
        <v>2625</v>
      </c>
      <c r="B151" s="16">
        <f>IFERROR(VLOOKUP(A151,'2016 - Support'!J:N,2,FALSE),0)</f>
        <v>9124614</v>
      </c>
      <c r="C151" s="4">
        <f>IFERROR(VLOOKUP(A151,'2016 - Support'!J:N,3,FALSE),0)</f>
        <v>1.2843</v>
      </c>
      <c r="D151" s="16">
        <f>IFERROR(VLOOKUP(A151,'2016 - Support'!J:N,4,FALSE),0)</f>
        <v>5879170</v>
      </c>
      <c r="E151" s="4">
        <f>IFERROR(VLOOKUP(A151,'2016 - Support'!J:N,5,FALSE),0)</f>
        <v>0.82750000000000001</v>
      </c>
      <c r="F151" s="16">
        <f>IFERROR(VLOOKUP(A151,'Budget Support'!M:R,3,FALSE),0)</f>
        <v>8586233</v>
      </c>
      <c r="G151" s="4">
        <f>IFERROR(VLOOKUP(A151,'Budget Support'!M:R,4,FALSE),0)</f>
        <v>0.91220000000000001</v>
      </c>
      <c r="H151" s="16">
        <f>IFERROR(VLOOKUP(A151,'Budget Support'!M:R,5,FALSE),0)</f>
        <v>3979675</v>
      </c>
      <c r="I151" s="4">
        <f>IFERROR(VLOOKUP(A151,'Budget Support'!M:R,6,FALSE),0)</f>
        <v>0.42280000000000001</v>
      </c>
      <c r="J151" t="str">
        <f t="shared" si="4"/>
        <v>YES</v>
      </c>
      <c r="K151" t="str">
        <f t="shared" si="5"/>
        <v>YES</v>
      </c>
    </row>
    <row r="152" spans="1:11" hidden="1" x14ac:dyDescent="0.35">
      <c r="A152" t="s">
        <v>2816</v>
      </c>
      <c r="B152" s="16">
        <f>IFERROR(VLOOKUP(A152,'2016 - Support'!J:N,2,FALSE),0)</f>
        <v>0</v>
      </c>
      <c r="C152" s="4">
        <f>IFERROR(VLOOKUP(A152,'2016 - Support'!J:N,3,FALSE),0)</f>
        <v>0</v>
      </c>
      <c r="D152" s="16">
        <f>IFERROR(VLOOKUP(A152,'2016 - Support'!J:N,4,FALSE),0)</f>
        <v>0</v>
      </c>
      <c r="E152" s="4">
        <f>IFERROR(VLOOKUP(A152,'2016 - Support'!J:N,5,FALSE),0)</f>
        <v>0</v>
      </c>
      <c r="F152" s="16">
        <f>IFERROR(VLOOKUP(A152,'Budget Support'!M:R,3,FALSE),0)</f>
        <v>0</v>
      </c>
      <c r="G152" s="4">
        <f>IFERROR(VLOOKUP(A152,'Budget Support'!M:R,4,FALSE),0)</f>
        <v>0</v>
      </c>
      <c r="H152" s="16">
        <f>IFERROR(VLOOKUP(A152,'Budget Support'!M:R,5,FALSE),0)</f>
        <v>0</v>
      </c>
      <c r="I152" s="4">
        <f>IFERROR(VLOOKUP(A152,'Budget Support'!M:R,6,FALSE),0)</f>
        <v>0</v>
      </c>
      <c r="J152" t="str">
        <f t="shared" si="4"/>
        <v>YES</v>
      </c>
      <c r="K152" t="str">
        <f t="shared" si="5"/>
        <v>YES</v>
      </c>
    </row>
    <row r="153" spans="1:11" x14ac:dyDescent="0.35">
      <c r="A153" t="s">
        <v>2626</v>
      </c>
      <c r="B153" s="16">
        <f>IFERROR(VLOOKUP(A153,'2016 - Support'!J:N,2,FALSE),0)</f>
        <v>10777147</v>
      </c>
      <c r="C153" s="4">
        <f>IFERROR(VLOOKUP(A153,'2016 - Support'!J:N,3,FALSE),0)</f>
        <v>0.47249999999999998</v>
      </c>
      <c r="D153" s="16">
        <f>IFERROR(VLOOKUP(A153,'2016 - Support'!J:N,4,FALSE),0)</f>
        <v>4787562</v>
      </c>
      <c r="E153" s="4">
        <f>IFERROR(VLOOKUP(A153,'2016 - Support'!J:N,5,FALSE),0)</f>
        <v>0.2099</v>
      </c>
      <c r="F153" s="16">
        <f>IFERROR(VLOOKUP(A153,'Budget Support'!M:R,3,FALSE),0)</f>
        <v>19734230</v>
      </c>
      <c r="G153" s="4">
        <f>IFERROR(VLOOKUP(A153,'Budget Support'!M:R,4,FALSE),0)</f>
        <v>0.53989999999999994</v>
      </c>
      <c r="H153" s="16">
        <f>IFERROR(VLOOKUP(A153,'Budget Support'!M:R,5,FALSE),0)</f>
        <v>11780593</v>
      </c>
      <c r="I153" s="4">
        <f>IFERROR(VLOOKUP(A153,'Budget Support'!M:R,6,FALSE),0)</f>
        <v>0.32229999999999998</v>
      </c>
      <c r="J153" t="str">
        <f t="shared" si="4"/>
        <v>NO</v>
      </c>
      <c r="K153" t="str">
        <f t="shared" si="5"/>
        <v>NO</v>
      </c>
    </row>
    <row r="154" spans="1:11" x14ac:dyDescent="0.35">
      <c r="A154" t="s">
        <v>2627</v>
      </c>
      <c r="B154" s="16">
        <f>IFERROR(VLOOKUP(A154,'2016 - Support'!J:N,2,FALSE),0)</f>
        <v>19604315</v>
      </c>
      <c r="C154" s="4">
        <f>IFERROR(VLOOKUP(A154,'2016 - Support'!J:N,3,FALSE),0)</f>
        <v>0.89989999999999992</v>
      </c>
      <c r="D154" s="16">
        <f>IFERROR(VLOOKUP(A154,'2016 - Support'!J:N,4,FALSE),0)</f>
        <v>7946780</v>
      </c>
      <c r="E154" s="4">
        <f>IFERROR(VLOOKUP(A154,'2016 - Support'!J:N,5,FALSE),0)</f>
        <v>0.3679</v>
      </c>
      <c r="F154" s="16">
        <f>IFERROR(VLOOKUP(A154,'Budget Support'!M:R,3,FALSE),0)</f>
        <v>29704556</v>
      </c>
      <c r="G154" s="4">
        <f>IFERROR(VLOOKUP(A154,'Budget Support'!M:R,4,FALSE),0)</f>
        <v>0.91999999999999993</v>
      </c>
      <c r="H154" s="16">
        <f>IFERROR(VLOOKUP(A154,'Budget Support'!M:R,5,FALSE),0)</f>
        <v>13691579</v>
      </c>
      <c r="I154" s="4">
        <f>IFERROR(VLOOKUP(A154,'Budget Support'!M:R,6,FALSE),0)</f>
        <v>0.42759999999999998</v>
      </c>
      <c r="J154" t="str">
        <f t="shared" si="4"/>
        <v>NO</v>
      </c>
      <c r="K154" t="str">
        <f t="shared" si="5"/>
        <v>NO</v>
      </c>
    </row>
    <row r="155" spans="1:11" x14ac:dyDescent="0.35">
      <c r="A155" t="s">
        <v>2628</v>
      </c>
      <c r="B155" s="16">
        <f>IFERROR(VLOOKUP(A155,'2016 - Support'!J:N,2,FALSE),0)</f>
        <v>5160043</v>
      </c>
      <c r="C155" s="4">
        <f>IFERROR(VLOOKUP(A155,'2016 - Support'!J:N,3,FALSE),0)</f>
        <v>0.97419999999999995</v>
      </c>
      <c r="D155" s="16">
        <f>IFERROR(VLOOKUP(A155,'2016 - Support'!J:N,4,FALSE),0)</f>
        <v>2201591</v>
      </c>
      <c r="E155" s="4">
        <f>IFERROR(VLOOKUP(A155,'2016 - Support'!J:N,5,FALSE),0)</f>
        <v>0.41560000000000002</v>
      </c>
      <c r="F155" s="16">
        <f>IFERROR(VLOOKUP(A155,'Budget Support'!M:R,3,FALSE),0)</f>
        <v>7086795</v>
      </c>
      <c r="G155" s="4">
        <f>IFERROR(VLOOKUP(A155,'Budget Support'!M:R,4,FALSE),0)</f>
        <v>0.95569999999999999</v>
      </c>
      <c r="H155" s="16">
        <f>IFERROR(VLOOKUP(A155,'Budget Support'!M:R,5,FALSE),0)</f>
        <v>3136669</v>
      </c>
      <c r="I155" s="4">
        <f>IFERROR(VLOOKUP(A155,'Budget Support'!M:R,6,FALSE),0)</f>
        <v>0.42299999999999999</v>
      </c>
      <c r="J155" t="str">
        <f t="shared" si="4"/>
        <v>NO</v>
      </c>
      <c r="K155" t="str">
        <f t="shared" si="5"/>
        <v>NO</v>
      </c>
    </row>
    <row r="156" spans="1:11" hidden="1" x14ac:dyDescent="0.35">
      <c r="A156" t="s">
        <v>2629</v>
      </c>
      <c r="B156" s="16">
        <f>IFERROR(VLOOKUP(A156,'2016 - Support'!J:N,2,FALSE),0)</f>
        <v>5889599</v>
      </c>
      <c r="C156" s="4">
        <f>IFERROR(VLOOKUP(A156,'2016 - Support'!J:N,3,FALSE),0)</f>
        <v>1.2607999999999999</v>
      </c>
      <c r="D156" s="16">
        <f>IFERROR(VLOOKUP(A156,'2016 - Support'!J:N,4,FALSE),0)</f>
        <v>3110453</v>
      </c>
      <c r="E156" s="4">
        <f>IFERROR(VLOOKUP(A156,'2016 - Support'!J:N,5,FALSE),0)</f>
        <v>0.6663</v>
      </c>
      <c r="F156" s="16">
        <f>IFERROR(VLOOKUP(A156,'Budget Support'!M:R,3,FALSE),0)</f>
        <v>6675400</v>
      </c>
      <c r="G156" s="4">
        <f>IFERROR(VLOOKUP(A156,'Budget Support'!M:R,4,FALSE),0)</f>
        <v>0.99930000000000008</v>
      </c>
      <c r="H156" s="16">
        <f>IFERROR(VLOOKUP(A156,'Budget Support'!M:R,5,FALSE),0)</f>
        <v>2954598</v>
      </c>
      <c r="I156" s="4">
        <f>IFERROR(VLOOKUP(A156,'Budget Support'!M:R,6,FALSE),0)</f>
        <v>0.44230000000000003</v>
      </c>
      <c r="J156" t="str">
        <f t="shared" si="4"/>
        <v>YES</v>
      </c>
      <c r="K156" t="str">
        <f t="shared" si="5"/>
        <v>YES</v>
      </c>
    </row>
    <row r="157" spans="1:11" hidden="1" x14ac:dyDescent="0.35">
      <c r="A157" t="s">
        <v>2817</v>
      </c>
      <c r="B157" s="16">
        <f>IFERROR(VLOOKUP(A157,'2016 - Support'!J:N,2,FALSE),0)</f>
        <v>0</v>
      </c>
      <c r="C157" s="4">
        <f>IFERROR(VLOOKUP(A157,'2016 - Support'!J:N,3,FALSE),0)</f>
        <v>0</v>
      </c>
      <c r="D157" s="16">
        <f>IFERROR(VLOOKUP(A157,'2016 - Support'!J:N,4,FALSE),0)</f>
        <v>0</v>
      </c>
      <c r="E157" s="4">
        <f>IFERROR(VLOOKUP(A157,'2016 - Support'!J:N,5,FALSE),0)</f>
        <v>0</v>
      </c>
      <c r="F157" s="16">
        <f>IFERROR(VLOOKUP(A157,'Budget Support'!M:R,3,FALSE),0)</f>
        <v>0</v>
      </c>
      <c r="G157" s="4">
        <f>IFERROR(VLOOKUP(A157,'Budget Support'!M:R,4,FALSE),0)</f>
        <v>0</v>
      </c>
      <c r="H157" s="16">
        <f>IFERROR(VLOOKUP(A157,'Budget Support'!M:R,5,FALSE),0)</f>
        <v>0</v>
      </c>
      <c r="I157" s="4">
        <f>IFERROR(VLOOKUP(A157,'Budget Support'!M:R,6,FALSE),0)</f>
        <v>0</v>
      </c>
      <c r="J157" t="str">
        <f t="shared" si="4"/>
        <v>YES</v>
      </c>
      <c r="K157" t="str">
        <f t="shared" si="5"/>
        <v>YES</v>
      </c>
    </row>
    <row r="158" spans="1:11" hidden="1" x14ac:dyDescent="0.35">
      <c r="A158" t="s">
        <v>2818</v>
      </c>
      <c r="B158" s="16">
        <f>IFERROR(VLOOKUP(A158,'2016 - Support'!J:N,2,FALSE),0)</f>
        <v>0</v>
      </c>
      <c r="C158" s="4">
        <f>IFERROR(VLOOKUP(A158,'2016 - Support'!J:N,3,FALSE),0)</f>
        <v>0</v>
      </c>
      <c r="D158" s="16">
        <f>IFERROR(VLOOKUP(A158,'2016 - Support'!J:N,4,FALSE),0)</f>
        <v>0</v>
      </c>
      <c r="E158" s="4">
        <f>IFERROR(VLOOKUP(A158,'2016 - Support'!J:N,5,FALSE),0)</f>
        <v>0</v>
      </c>
      <c r="F158" s="16">
        <f>IFERROR(VLOOKUP(A158,'Budget Support'!M:R,3,FALSE),0)</f>
        <v>0</v>
      </c>
      <c r="G158" s="4">
        <f>IFERROR(VLOOKUP(A158,'Budget Support'!M:R,4,FALSE),0)</f>
        <v>0</v>
      </c>
      <c r="H158" s="16">
        <f>IFERROR(VLOOKUP(A158,'Budget Support'!M:R,5,FALSE),0)</f>
        <v>0</v>
      </c>
      <c r="I158" s="4">
        <f>IFERROR(VLOOKUP(A158,'Budget Support'!M:R,6,FALSE),0)</f>
        <v>0</v>
      </c>
      <c r="J158" t="str">
        <f t="shared" si="4"/>
        <v>YES</v>
      </c>
      <c r="K158" t="str">
        <f t="shared" si="5"/>
        <v>YES</v>
      </c>
    </row>
    <row r="159" spans="1:11" hidden="1" x14ac:dyDescent="0.35">
      <c r="A159" t="s">
        <v>2630</v>
      </c>
      <c r="B159" s="16">
        <f>IFERROR(VLOOKUP(A159,'2016 - Support'!J:N,2,FALSE),0)</f>
        <v>7775065</v>
      </c>
      <c r="C159" s="4">
        <f>IFERROR(VLOOKUP(A159,'2016 - Support'!J:N,3,FALSE),0)</f>
        <v>0.77890000000000004</v>
      </c>
      <c r="D159" s="16">
        <f>IFERROR(VLOOKUP(A159,'2016 - Support'!J:N,4,FALSE),0)</f>
        <v>3418872</v>
      </c>
      <c r="E159" s="4">
        <f>IFERROR(VLOOKUP(A159,'2016 - Support'!J:N,5,FALSE),0)</f>
        <v>0.34249999999999997</v>
      </c>
      <c r="F159" s="16">
        <f>IFERROR(VLOOKUP(A159,'Budget Support'!M:R,3,FALSE),0)</f>
        <v>13108327</v>
      </c>
      <c r="G159" s="4">
        <f>IFERROR(VLOOKUP(A159,'Budget Support'!M:R,4,FALSE),0)</f>
        <v>0.75829999999999997</v>
      </c>
      <c r="H159" s="16">
        <f>IFERROR(VLOOKUP(A159,'Budget Support'!M:R,5,FALSE),0)</f>
        <v>2099201</v>
      </c>
      <c r="I159" s="4">
        <f>IFERROR(VLOOKUP(A159,'Budget Support'!M:R,6,FALSE),0)</f>
        <v>0.12379999999999999</v>
      </c>
      <c r="J159" t="str">
        <f t="shared" si="4"/>
        <v>YES</v>
      </c>
      <c r="K159" t="str">
        <f t="shared" si="5"/>
        <v>YES</v>
      </c>
    </row>
    <row r="160" spans="1:11" hidden="1" x14ac:dyDescent="0.35">
      <c r="A160" t="s">
        <v>2631</v>
      </c>
      <c r="B160" s="16">
        <f>IFERROR(VLOOKUP(A160,'2016 - Support'!J:N,2,FALSE),0)</f>
        <v>4688944</v>
      </c>
      <c r="C160" s="4">
        <f>IFERROR(VLOOKUP(A160,'2016 - Support'!J:N,3,FALSE),0)</f>
        <v>0.58540000000000003</v>
      </c>
      <c r="D160" s="16">
        <f>IFERROR(VLOOKUP(A160,'2016 - Support'!J:N,4,FALSE),0)</f>
        <v>1009577</v>
      </c>
      <c r="E160" s="4">
        <f>IFERROR(VLOOKUP(A160,'2016 - Support'!J:N,5,FALSE),0)</f>
        <v>0.126</v>
      </c>
      <c r="F160" s="16">
        <f>IFERROR(VLOOKUP(A160,'Budget Support'!M:R,3,FALSE),0)</f>
        <v>6202941</v>
      </c>
      <c r="G160" s="4">
        <f>IFERROR(VLOOKUP(A160,'Budget Support'!M:R,4,FALSE),0)</f>
        <v>0.50680000000000003</v>
      </c>
      <c r="H160" s="16">
        <f>IFERROR(VLOOKUP(A160,'Budget Support'!M:R,5,FALSE),0)</f>
        <v>1090533</v>
      </c>
      <c r="I160" s="4">
        <f>IFERROR(VLOOKUP(A160,'Budget Support'!M:R,6,FALSE),0)</f>
        <v>8.9099999999999999E-2</v>
      </c>
      <c r="J160" t="str">
        <f t="shared" si="4"/>
        <v>NO</v>
      </c>
      <c r="K160" t="str">
        <f t="shared" si="5"/>
        <v>YES</v>
      </c>
    </row>
    <row r="161" spans="1:11" hidden="1" x14ac:dyDescent="0.35">
      <c r="A161" t="s">
        <v>2632</v>
      </c>
      <c r="B161" s="16">
        <f>IFERROR(VLOOKUP(A161,'2016 - Support'!J:N,2,FALSE),0)</f>
        <v>10566903</v>
      </c>
      <c r="C161" s="4">
        <f>IFERROR(VLOOKUP(A161,'2016 - Support'!J:N,3,FALSE),0)</f>
        <v>1.5043000000000002</v>
      </c>
      <c r="D161" s="16">
        <f>IFERROR(VLOOKUP(A161,'2016 - Support'!J:N,4,FALSE),0)</f>
        <v>6928966</v>
      </c>
      <c r="E161" s="4">
        <f>IFERROR(VLOOKUP(A161,'2016 - Support'!J:N,5,FALSE),0)</f>
        <v>0.99330000000000007</v>
      </c>
      <c r="F161" s="16">
        <f>IFERROR(VLOOKUP(A161,'Budget Support'!M:R,3,FALSE),0)</f>
        <v>19266277</v>
      </c>
      <c r="G161" s="4">
        <f>IFERROR(VLOOKUP(A161,'Budget Support'!M:R,4,FALSE),0)</f>
        <v>1.1425000000000001</v>
      </c>
      <c r="H161" s="16">
        <f>IFERROR(VLOOKUP(A161,'Budget Support'!M:R,5,FALSE),0)</f>
        <v>9056714</v>
      </c>
      <c r="I161" s="4">
        <f>IFERROR(VLOOKUP(A161,'Budget Support'!M:R,6,FALSE),0)</f>
        <v>0.54630000000000001</v>
      </c>
      <c r="J161" t="str">
        <f t="shared" si="4"/>
        <v>NO</v>
      </c>
      <c r="K161" t="str">
        <f t="shared" si="5"/>
        <v>YES</v>
      </c>
    </row>
    <row r="162" spans="1:11" hidden="1" x14ac:dyDescent="0.35">
      <c r="A162" t="s">
        <v>2633</v>
      </c>
      <c r="B162" s="16">
        <f>IFERROR(VLOOKUP(A162,'2016 - Support'!J:N,2,FALSE),0)</f>
        <v>3254893</v>
      </c>
      <c r="C162" s="4">
        <f>IFERROR(VLOOKUP(A162,'2016 - Support'!J:N,3,FALSE),0)</f>
        <v>2.1638000000000002</v>
      </c>
      <c r="D162" s="16">
        <f>IFERROR(VLOOKUP(A162,'2016 - Support'!J:N,4,FALSE),0)</f>
        <v>1401659</v>
      </c>
      <c r="E162" s="4">
        <f>IFERROR(VLOOKUP(A162,'2016 - Support'!J:N,5,FALSE),0)</f>
        <v>0.93179999999999996</v>
      </c>
      <c r="F162" s="16">
        <f>IFERROR(VLOOKUP(A162,'Budget Support'!M:R,3,FALSE),0)</f>
        <v>5758683</v>
      </c>
      <c r="G162" s="4">
        <f>IFERROR(VLOOKUP(A162,'Budget Support'!M:R,4,FALSE),0)</f>
        <v>2.5565000000000002</v>
      </c>
      <c r="H162" s="16">
        <f>IFERROR(VLOOKUP(A162,'Budget Support'!M:R,5,FALSE),0)</f>
        <v>1419792</v>
      </c>
      <c r="I162" s="4">
        <f>IFERROR(VLOOKUP(A162,'Budget Support'!M:R,6,FALSE),0)</f>
        <v>0.63029999999999997</v>
      </c>
      <c r="J162" t="str">
        <f t="shared" si="4"/>
        <v>NO</v>
      </c>
      <c r="K162" t="str">
        <f t="shared" si="5"/>
        <v>YES</v>
      </c>
    </row>
    <row r="163" spans="1:11" hidden="1" x14ac:dyDescent="0.35">
      <c r="A163" t="s">
        <v>2634</v>
      </c>
      <c r="B163" s="16">
        <f>IFERROR(VLOOKUP(A163,'2016 - Support'!J:N,2,FALSE),0)</f>
        <v>26990865</v>
      </c>
      <c r="C163" s="4">
        <f>IFERROR(VLOOKUP(A163,'2016 - Support'!J:N,3,FALSE),0)</f>
        <v>0.94310000000000005</v>
      </c>
      <c r="D163" s="16">
        <f>IFERROR(VLOOKUP(A163,'2016 - Support'!J:N,4,FALSE),0)</f>
        <v>16401723</v>
      </c>
      <c r="E163" s="4">
        <f>IFERROR(VLOOKUP(A163,'2016 - Support'!J:N,5,FALSE),0)</f>
        <v>0.57309999999999994</v>
      </c>
      <c r="F163" s="16">
        <f>IFERROR(VLOOKUP(A163,'Budget Support'!M:R,3,FALSE),0)</f>
        <v>33436990</v>
      </c>
      <c r="G163" s="4">
        <f>IFERROR(VLOOKUP(A163,'Budget Support'!M:R,4,FALSE),0)</f>
        <v>0.96850000000000003</v>
      </c>
      <c r="H163" s="16">
        <f>IFERROR(VLOOKUP(A163,'Budget Support'!M:R,5,FALSE),0)</f>
        <v>17528095</v>
      </c>
      <c r="I163" s="4">
        <f>IFERROR(VLOOKUP(A163,'Budget Support'!M:R,6,FALSE),0)</f>
        <v>0.50770000000000004</v>
      </c>
      <c r="J163" t="str">
        <f t="shared" si="4"/>
        <v>NO</v>
      </c>
      <c r="K163" t="str">
        <f t="shared" si="5"/>
        <v>YES</v>
      </c>
    </row>
    <row r="164" spans="1:11" hidden="1" x14ac:dyDescent="0.35">
      <c r="A164" t="s">
        <v>2635</v>
      </c>
      <c r="B164" s="16">
        <f>IFERROR(VLOOKUP(A164,'2016 - Support'!J:N,2,FALSE),0)</f>
        <v>31414626</v>
      </c>
      <c r="C164" s="4">
        <f>IFERROR(VLOOKUP(A164,'2016 - Support'!J:N,3,FALSE),0)</f>
        <v>0.79730000000000012</v>
      </c>
      <c r="D164" s="16">
        <f>IFERROR(VLOOKUP(A164,'2016 - Support'!J:N,4,FALSE),0)</f>
        <v>9898157</v>
      </c>
      <c r="E164" s="4">
        <f>IFERROR(VLOOKUP(A164,'2016 - Support'!J:N,5,FALSE),0)</f>
        <v>0.25880000000000003</v>
      </c>
      <c r="F164" s="16">
        <f>IFERROR(VLOOKUP(A164,'Budget Support'!M:R,3,FALSE),0)</f>
        <v>48046876</v>
      </c>
      <c r="G164" s="4">
        <f>IFERROR(VLOOKUP(A164,'Budget Support'!M:R,4,FALSE),0)</f>
        <v>0.80320000000000003</v>
      </c>
      <c r="H164" s="16">
        <f>IFERROR(VLOOKUP(A164,'Budget Support'!M:R,5,FALSE),0)</f>
        <v>8191219</v>
      </c>
      <c r="I164" s="4">
        <f>IFERROR(VLOOKUP(A164,'Budget Support'!M:R,6,FALSE),0)</f>
        <v>0.1434</v>
      </c>
      <c r="J164" t="str">
        <f t="shared" si="4"/>
        <v>YES</v>
      </c>
      <c r="K164" t="str">
        <f t="shared" si="5"/>
        <v>YES</v>
      </c>
    </row>
    <row r="165" spans="1:11" x14ac:dyDescent="0.35">
      <c r="A165" t="s">
        <v>2636</v>
      </c>
      <c r="B165" s="16">
        <f>IFERROR(VLOOKUP(A165,'2016 - Support'!J:N,2,FALSE),0)</f>
        <v>12453747</v>
      </c>
      <c r="C165" s="4">
        <f>IFERROR(VLOOKUP(A165,'2016 - Support'!J:N,3,FALSE),0)</f>
        <v>1.0601999999999998</v>
      </c>
      <c r="D165" s="16">
        <f>IFERROR(VLOOKUP(A165,'2016 - Support'!J:N,4,FALSE),0)</f>
        <v>8389423</v>
      </c>
      <c r="E165" s="4">
        <f>IFERROR(VLOOKUP(A165,'2016 - Support'!J:N,5,FALSE),0)</f>
        <v>0.71419999999999995</v>
      </c>
      <c r="F165" s="16">
        <f>IFERROR(VLOOKUP(A165,'Budget Support'!M:R,3,FALSE),0)</f>
        <v>19238191</v>
      </c>
      <c r="G165" s="4">
        <f>IFERROR(VLOOKUP(A165,'Budget Support'!M:R,4,FALSE),0)</f>
        <v>1.0550000000000002</v>
      </c>
      <c r="H165" s="16">
        <f>IFERROR(VLOOKUP(A165,'Budget Support'!M:R,5,FALSE),0)</f>
        <v>13667321</v>
      </c>
      <c r="I165" s="4">
        <f>IFERROR(VLOOKUP(A165,'Budget Support'!M:R,6,FALSE),0)</f>
        <v>0.74950000000000006</v>
      </c>
      <c r="J165" t="str">
        <f t="shared" si="4"/>
        <v>NO</v>
      </c>
      <c r="K165" t="str">
        <f t="shared" si="5"/>
        <v>NO</v>
      </c>
    </row>
    <row r="166" spans="1:11" hidden="1" x14ac:dyDescent="0.35">
      <c r="A166" t="s">
        <v>2637</v>
      </c>
      <c r="B166" s="16">
        <f>IFERROR(VLOOKUP(A166,'2016 - Support'!J:N,2,FALSE),0)</f>
        <v>6572255</v>
      </c>
      <c r="C166" s="4">
        <f>IFERROR(VLOOKUP(A166,'2016 - Support'!J:N,3,FALSE),0)</f>
        <v>2.552</v>
      </c>
      <c r="D166" s="16">
        <f>IFERROR(VLOOKUP(A166,'2016 - Support'!J:N,4,FALSE),0)</f>
        <v>3949792</v>
      </c>
      <c r="E166" s="4">
        <f>IFERROR(VLOOKUP(A166,'2016 - Support'!J:N,5,FALSE),0)</f>
        <v>1.5337000000000001</v>
      </c>
      <c r="F166" s="16">
        <f>IFERROR(VLOOKUP(A166,'Budget Support'!M:R,3,FALSE),0)</f>
        <v>8054677</v>
      </c>
      <c r="G166" s="4">
        <f>IFERROR(VLOOKUP(A166,'Budget Support'!M:R,4,FALSE),0)</f>
        <v>2.6902999999999997</v>
      </c>
      <c r="H166" s="16">
        <f>IFERROR(VLOOKUP(A166,'Budget Support'!M:R,5,FALSE),0)</f>
        <v>4110421</v>
      </c>
      <c r="I166" s="4">
        <f>IFERROR(VLOOKUP(A166,'Budget Support'!M:R,6,FALSE),0)</f>
        <v>1.3729</v>
      </c>
      <c r="J166" t="str">
        <f t="shared" si="4"/>
        <v>NO</v>
      </c>
      <c r="K166" t="str">
        <f t="shared" si="5"/>
        <v>YES</v>
      </c>
    </row>
    <row r="167" spans="1:11" x14ac:dyDescent="0.35">
      <c r="A167" t="s">
        <v>2638</v>
      </c>
      <c r="B167" s="16">
        <f>IFERROR(VLOOKUP(A167,'2016 - Support'!J:N,2,FALSE),0)</f>
        <v>32048634</v>
      </c>
      <c r="C167" s="4">
        <f>IFERROR(VLOOKUP(A167,'2016 - Support'!J:N,3,FALSE),0)</f>
        <v>1.3214999999999999</v>
      </c>
      <c r="D167" s="16">
        <f>IFERROR(VLOOKUP(A167,'2016 - Support'!J:N,4,FALSE),0)</f>
        <v>18672320</v>
      </c>
      <c r="E167" s="4">
        <f>IFERROR(VLOOKUP(A167,'2016 - Support'!J:N,5,FALSE),0)</f>
        <v>0.77410000000000001</v>
      </c>
      <c r="F167" s="16">
        <f>IFERROR(VLOOKUP(A167,'Budget Support'!M:R,3,FALSE),0)</f>
        <v>48733574</v>
      </c>
      <c r="G167" s="4">
        <f>IFERROR(VLOOKUP(A167,'Budget Support'!M:R,4,FALSE),0)</f>
        <v>1.2831000000000001</v>
      </c>
      <c r="H167" s="16">
        <f>IFERROR(VLOOKUP(A167,'Budget Support'!M:R,5,FALSE),0)</f>
        <v>29718407</v>
      </c>
      <c r="I167" s="4">
        <f>IFERROR(VLOOKUP(A167,'Budget Support'!M:R,6,FALSE),0)</f>
        <v>0.78869999999999996</v>
      </c>
      <c r="J167" t="str">
        <f t="shared" si="4"/>
        <v>NO</v>
      </c>
      <c r="K167" t="str">
        <f t="shared" si="5"/>
        <v>NO</v>
      </c>
    </row>
    <row r="168" spans="1:11" hidden="1" x14ac:dyDescent="0.35">
      <c r="A168" t="s">
        <v>2639</v>
      </c>
      <c r="B168" s="16">
        <f>IFERROR(VLOOKUP(A168,'2016 - Support'!J:N,2,FALSE),0)</f>
        <v>12556590</v>
      </c>
      <c r="C168" s="4">
        <f>IFERROR(VLOOKUP(A168,'2016 - Support'!J:N,3,FALSE),0)</f>
        <v>0.73239999999999994</v>
      </c>
      <c r="D168" s="16">
        <f>IFERROR(VLOOKUP(A168,'2016 - Support'!J:N,4,FALSE),0)</f>
        <v>4251822</v>
      </c>
      <c r="E168" s="4">
        <f>IFERROR(VLOOKUP(A168,'2016 - Support'!J:N,5,FALSE),0)</f>
        <v>0.248</v>
      </c>
      <c r="F168" s="16">
        <f>IFERROR(VLOOKUP(A168,'Budget Support'!M:R,3,FALSE),0)</f>
        <v>13835804</v>
      </c>
      <c r="G168" s="4">
        <f>IFERROR(VLOOKUP(A168,'Budget Support'!M:R,4,FALSE),0)</f>
        <v>0.6462</v>
      </c>
      <c r="H168" s="16">
        <f>IFERROR(VLOOKUP(A168,'Budget Support'!M:R,5,FALSE),0)</f>
        <v>1912004</v>
      </c>
      <c r="I168" s="4">
        <f>IFERROR(VLOOKUP(A168,'Budget Support'!M:R,6,FALSE),0)</f>
        <v>8.9300000000000004E-2</v>
      </c>
      <c r="J168" t="str">
        <f t="shared" si="4"/>
        <v>YES</v>
      </c>
      <c r="K168" t="str">
        <f t="shared" si="5"/>
        <v>YES</v>
      </c>
    </row>
    <row r="169" spans="1:11" hidden="1" x14ac:dyDescent="0.35">
      <c r="A169" t="s">
        <v>2640</v>
      </c>
      <c r="B169" s="16">
        <f>IFERROR(VLOOKUP(A169,'2016 - Support'!J:N,2,FALSE),0)</f>
        <v>2637714</v>
      </c>
      <c r="C169" s="4">
        <f>IFERROR(VLOOKUP(A169,'2016 - Support'!J:N,3,FALSE),0)</f>
        <v>1.4530999999999998</v>
      </c>
      <c r="D169" s="16">
        <f>IFERROR(VLOOKUP(A169,'2016 - Support'!J:N,4,FALSE),0)</f>
        <v>1974428</v>
      </c>
      <c r="E169" s="4">
        <f>IFERROR(VLOOKUP(A169,'2016 - Support'!J:N,5,FALSE),0)</f>
        <v>1.0876999999999999</v>
      </c>
      <c r="F169" s="16">
        <f>IFERROR(VLOOKUP(A169,'Budget Support'!M:R,3,FALSE),0)</f>
        <v>4694832</v>
      </c>
      <c r="G169" s="4">
        <f>IFERROR(VLOOKUP(A169,'Budget Support'!M:R,4,FALSE),0)</f>
        <v>1.8555999999999999</v>
      </c>
      <c r="H169" s="16">
        <f>IFERROR(VLOOKUP(A169,'Budget Support'!M:R,5,FALSE),0)</f>
        <v>1975936</v>
      </c>
      <c r="I169" s="4">
        <f>IFERROR(VLOOKUP(A169,'Budget Support'!M:R,6,FALSE),0)</f>
        <v>0.79159999999999997</v>
      </c>
      <c r="J169" t="str">
        <f t="shared" si="4"/>
        <v>NO</v>
      </c>
      <c r="K169" t="str">
        <f t="shared" si="5"/>
        <v>YES</v>
      </c>
    </row>
    <row r="170" spans="1:11" x14ac:dyDescent="0.35">
      <c r="A170" t="s">
        <v>2641</v>
      </c>
      <c r="B170" s="16">
        <f>IFERROR(VLOOKUP(A170,'2016 - Support'!J:N,2,FALSE),0)</f>
        <v>29934616</v>
      </c>
      <c r="C170" s="4">
        <f>IFERROR(VLOOKUP(A170,'2016 - Support'!J:N,3,FALSE),0)</f>
        <v>1.5848</v>
      </c>
      <c r="D170" s="16">
        <f>IFERROR(VLOOKUP(A170,'2016 - Support'!J:N,4,FALSE),0)</f>
        <v>6584558</v>
      </c>
      <c r="E170" s="4">
        <f>IFERROR(VLOOKUP(A170,'2016 - Support'!J:N,5,FALSE),0)</f>
        <v>0.34859999999999997</v>
      </c>
      <c r="F170" s="16">
        <f>IFERROR(VLOOKUP(A170,'Budget Support'!M:R,3,FALSE),0)</f>
        <v>58428941</v>
      </c>
      <c r="G170" s="4">
        <f>IFERROR(VLOOKUP(A170,'Budget Support'!M:R,4,FALSE),0)</f>
        <v>2.6856999999999998</v>
      </c>
      <c r="H170" s="16">
        <f>IFERROR(VLOOKUP(A170,'Budget Support'!M:R,5,FALSE),0)</f>
        <v>14907919</v>
      </c>
      <c r="I170" s="4">
        <f>IFERROR(VLOOKUP(A170,'Budget Support'!M:R,6,FALSE),0)</f>
        <v>0.70809999999999995</v>
      </c>
      <c r="J170" t="str">
        <f t="shared" si="4"/>
        <v>NO</v>
      </c>
      <c r="K170" t="str">
        <f t="shared" si="5"/>
        <v>NO</v>
      </c>
    </row>
    <row r="171" spans="1:11" x14ac:dyDescent="0.35">
      <c r="A171" t="s">
        <v>2642</v>
      </c>
      <c r="B171" s="16">
        <f>IFERROR(VLOOKUP(A171,'2016 - Support'!J:N,2,FALSE),0)</f>
        <v>5133260</v>
      </c>
      <c r="C171" s="4">
        <f>IFERROR(VLOOKUP(A171,'2016 - Support'!J:N,3,FALSE),0)</f>
        <v>1.0093999999999999</v>
      </c>
      <c r="D171" s="16">
        <f>IFERROR(VLOOKUP(A171,'2016 - Support'!J:N,4,FALSE),0)</f>
        <v>3713909</v>
      </c>
      <c r="E171" s="4">
        <f>IFERROR(VLOOKUP(A171,'2016 - Support'!J:N,5,FALSE),0)</f>
        <v>0.73029999999999995</v>
      </c>
      <c r="F171" s="16">
        <f>IFERROR(VLOOKUP(A171,'Budget Support'!M:R,3,FALSE),0)</f>
        <v>12471166</v>
      </c>
      <c r="G171" s="4">
        <f>IFERROR(VLOOKUP(A171,'Budget Support'!M:R,4,FALSE),0)</f>
        <v>1.323</v>
      </c>
      <c r="H171" s="16">
        <f>IFERROR(VLOOKUP(A171,'Budget Support'!M:R,5,FALSE),0)</f>
        <v>6844366</v>
      </c>
      <c r="I171" s="4">
        <f>IFERROR(VLOOKUP(A171,'Budget Support'!M:R,6,FALSE),0)</f>
        <v>0.73949999999999994</v>
      </c>
      <c r="J171" t="str">
        <f t="shared" si="4"/>
        <v>NO</v>
      </c>
      <c r="K171" t="str">
        <f t="shared" si="5"/>
        <v>NO</v>
      </c>
    </row>
    <row r="172" spans="1:11" hidden="1" x14ac:dyDescent="0.35">
      <c r="A172" t="s">
        <v>2643</v>
      </c>
      <c r="B172" s="16">
        <f>IFERROR(VLOOKUP(A172,'2016 - Support'!J:N,2,FALSE),0)</f>
        <v>31998120</v>
      </c>
      <c r="C172" s="4">
        <f>IFERROR(VLOOKUP(A172,'2016 - Support'!J:N,3,FALSE),0)</f>
        <v>1.4610000000000001</v>
      </c>
      <c r="D172" s="16">
        <f>IFERROR(VLOOKUP(A172,'2016 - Support'!J:N,4,FALSE),0)</f>
        <v>20587429</v>
      </c>
      <c r="E172" s="4">
        <f>IFERROR(VLOOKUP(A172,'2016 - Support'!J:N,5,FALSE),0)</f>
        <v>0.94</v>
      </c>
      <c r="F172" s="16">
        <f>IFERROR(VLOOKUP(A172,'Budget Support'!M:R,3,FALSE),0)</f>
        <v>56532809</v>
      </c>
      <c r="G172" s="4">
        <f>IFERROR(VLOOKUP(A172,'Budget Support'!M:R,4,FALSE),0)</f>
        <v>1.7071999999999998</v>
      </c>
      <c r="H172" s="16">
        <f>IFERROR(VLOOKUP(A172,'Budget Support'!M:R,5,FALSE),0)</f>
        <v>16436374</v>
      </c>
      <c r="I172" s="4">
        <f>IFERROR(VLOOKUP(A172,'Budget Support'!M:R,6,FALSE),0)</f>
        <v>0.5141</v>
      </c>
      <c r="J172" t="str">
        <f t="shared" si="4"/>
        <v>YES</v>
      </c>
      <c r="K172" t="str">
        <f t="shared" si="5"/>
        <v>YES</v>
      </c>
    </row>
    <row r="173" spans="1:11" x14ac:dyDescent="0.35">
      <c r="A173" t="s">
        <v>2644</v>
      </c>
      <c r="B173" s="16">
        <f>IFERROR(VLOOKUP(A173,'2016 - Support'!J:N,2,FALSE),0)</f>
        <v>8300409</v>
      </c>
      <c r="C173" s="4">
        <f>IFERROR(VLOOKUP(A173,'2016 - Support'!J:N,3,FALSE),0)</f>
        <v>0.7833</v>
      </c>
      <c r="D173" s="16">
        <f>IFERROR(VLOOKUP(A173,'2016 - Support'!J:N,4,FALSE),0)</f>
        <v>4942309</v>
      </c>
      <c r="E173" s="4">
        <f>IFERROR(VLOOKUP(A173,'2016 - Support'!J:N,5,FALSE),0)</f>
        <v>0.46639999999999998</v>
      </c>
      <c r="F173" s="16">
        <f>IFERROR(VLOOKUP(A173,'Budget Support'!M:R,3,FALSE),0)</f>
        <v>13301782</v>
      </c>
      <c r="G173" s="4">
        <f>IFERROR(VLOOKUP(A173,'Budget Support'!M:R,4,FALSE),0)</f>
        <v>0.87709999999999999</v>
      </c>
      <c r="H173" s="16">
        <f>IFERROR(VLOOKUP(A173,'Budget Support'!M:R,5,FALSE),0)</f>
        <v>8855217</v>
      </c>
      <c r="I173" s="4">
        <f>IFERROR(VLOOKUP(A173,'Budget Support'!M:R,6,FALSE),0)</f>
        <v>0.58389999999999997</v>
      </c>
      <c r="J173" t="str">
        <f t="shared" si="4"/>
        <v>NO</v>
      </c>
      <c r="K173" t="str">
        <f t="shared" si="5"/>
        <v>NO</v>
      </c>
    </row>
    <row r="174" spans="1:11" hidden="1" x14ac:dyDescent="0.35">
      <c r="A174" t="s">
        <v>2645</v>
      </c>
      <c r="B174" s="16">
        <f>IFERROR(VLOOKUP(A174,'2016 - Support'!J:N,2,FALSE),0)</f>
        <v>12202039</v>
      </c>
      <c r="C174" s="4">
        <f>IFERROR(VLOOKUP(A174,'2016 - Support'!J:N,3,FALSE),0)</f>
        <v>1.6870999999999998</v>
      </c>
      <c r="D174" s="16">
        <f>IFERROR(VLOOKUP(A174,'2016 - Support'!J:N,4,FALSE),0)</f>
        <v>8941604</v>
      </c>
      <c r="E174" s="4">
        <f>IFERROR(VLOOKUP(A174,'2016 - Support'!J:N,5,FALSE),0)</f>
        <v>1.2363</v>
      </c>
      <c r="F174" s="16">
        <f>IFERROR(VLOOKUP(A174,'Budget Support'!M:R,3,FALSE),0)</f>
        <v>19281486</v>
      </c>
      <c r="G174" s="4">
        <f>IFERROR(VLOOKUP(A174,'Budget Support'!M:R,4,FALSE),0)</f>
        <v>1.8468</v>
      </c>
      <c r="H174" s="16">
        <f>IFERROR(VLOOKUP(A174,'Budget Support'!M:R,5,FALSE),0)</f>
        <v>10609963</v>
      </c>
      <c r="I174" s="4">
        <f>IFERROR(VLOOKUP(A174,'Budget Support'!M:R,6,FALSE),0)</f>
        <v>1.0258</v>
      </c>
      <c r="J174" t="str">
        <f t="shared" si="4"/>
        <v>NO</v>
      </c>
      <c r="K174" t="str">
        <f t="shared" si="5"/>
        <v>YES</v>
      </c>
    </row>
    <row r="175" spans="1:11" hidden="1" x14ac:dyDescent="0.35">
      <c r="A175" t="s">
        <v>2646</v>
      </c>
      <c r="B175" s="16">
        <f>IFERROR(VLOOKUP(A175,'2016 - Support'!J:N,2,FALSE),0)</f>
        <v>17661640</v>
      </c>
      <c r="C175" s="4">
        <f>IFERROR(VLOOKUP(A175,'2016 - Support'!J:N,3,FALSE),0)</f>
        <v>1.1684999999999999</v>
      </c>
      <c r="D175" s="16">
        <f>IFERROR(VLOOKUP(A175,'2016 - Support'!J:N,4,FALSE),0)</f>
        <v>10047187</v>
      </c>
      <c r="E175" s="4">
        <f>IFERROR(VLOOKUP(A175,'2016 - Support'!J:N,5,FALSE),0)</f>
        <v>0.67680000000000007</v>
      </c>
      <c r="F175" s="16">
        <f>IFERROR(VLOOKUP(A175,'Budget Support'!M:R,3,FALSE),0)</f>
        <v>28078097</v>
      </c>
      <c r="G175" s="4">
        <f>IFERROR(VLOOKUP(A175,'Budget Support'!M:R,4,FALSE),0)</f>
        <v>1.3027</v>
      </c>
      <c r="H175" s="16">
        <f>IFERROR(VLOOKUP(A175,'Budget Support'!M:R,5,FALSE),0)</f>
        <v>7871495</v>
      </c>
      <c r="I175" s="4">
        <f>IFERROR(VLOOKUP(A175,'Budget Support'!M:R,6,FALSE),0)</f>
        <v>0.3967</v>
      </c>
      <c r="J175" t="str">
        <f t="shared" si="4"/>
        <v>YES</v>
      </c>
      <c r="K175" t="str">
        <f t="shared" si="5"/>
        <v>YES</v>
      </c>
    </row>
    <row r="176" spans="1:11" hidden="1" x14ac:dyDescent="0.35">
      <c r="A176" t="s">
        <v>2647</v>
      </c>
      <c r="B176" s="16">
        <f>IFERROR(VLOOKUP(A176,'2016 - Support'!J:N,2,FALSE),0)</f>
        <v>2569232</v>
      </c>
      <c r="C176" s="4">
        <f>IFERROR(VLOOKUP(A176,'2016 - Support'!J:N,3,FALSE),0)</f>
        <v>0.57699999999999996</v>
      </c>
      <c r="D176" s="16">
        <f>IFERROR(VLOOKUP(A176,'2016 - Support'!J:N,4,FALSE),0)</f>
        <v>545461</v>
      </c>
      <c r="E176" s="4">
        <f>IFERROR(VLOOKUP(A176,'2016 - Support'!J:N,5,FALSE),0)</f>
        <v>0.1225</v>
      </c>
      <c r="F176" s="16">
        <f>IFERROR(VLOOKUP(A176,'Budget Support'!M:R,3,FALSE),0)</f>
        <v>3141204</v>
      </c>
      <c r="G176" s="4">
        <f>IFERROR(VLOOKUP(A176,'Budget Support'!M:R,4,FALSE),0)</f>
        <v>0.66010000000000002</v>
      </c>
      <c r="H176" s="16">
        <f>IFERROR(VLOOKUP(A176,'Budget Support'!M:R,5,FALSE),0)</f>
        <v>532020</v>
      </c>
      <c r="I176" s="4">
        <f>IFERROR(VLOOKUP(A176,'Budget Support'!M:R,6,FALSE),0)</f>
        <v>0.1118</v>
      </c>
      <c r="J176" t="str">
        <f t="shared" si="4"/>
        <v>YES</v>
      </c>
      <c r="K176" t="str">
        <f t="shared" si="5"/>
        <v>YES</v>
      </c>
    </row>
    <row r="177" spans="1:11" hidden="1" x14ac:dyDescent="0.35">
      <c r="A177" t="s">
        <v>2648</v>
      </c>
      <c r="B177" s="16">
        <f>IFERROR(VLOOKUP(A177,'2016 - Support'!J:N,2,FALSE),0)</f>
        <v>10528763</v>
      </c>
      <c r="C177" s="4">
        <f>IFERROR(VLOOKUP(A177,'2016 - Support'!J:N,3,FALSE),0)</f>
        <v>1.2678</v>
      </c>
      <c r="D177" s="16">
        <f>IFERROR(VLOOKUP(A177,'2016 - Support'!J:N,4,FALSE),0)</f>
        <v>5545518</v>
      </c>
      <c r="E177" s="4">
        <f>IFERROR(VLOOKUP(A177,'2016 - Support'!J:N,5,FALSE),0)</f>
        <v>0.66759999999999997</v>
      </c>
      <c r="F177" s="16">
        <f>IFERROR(VLOOKUP(A177,'Budget Support'!M:R,3,FALSE),0)</f>
        <v>13074023</v>
      </c>
      <c r="G177" s="4">
        <f>IFERROR(VLOOKUP(A177,'Budget Support'!M:R,4,FALSE),0)</f>
        <v>1.1520999999999999</v>
      </c>
      <c r="H177" s="16">
        <f>IFERROR(VLOOKUP(A177,'Budget Support'!M:R,5,FALSE),0)</f>
        <v>2736114</v>
      </c>
      <c r="I177" s="4">
        <f>IFERROR(VLOOKUP(A177,'Budget Support'!M:R,6,FALSE),0)</f>
        <v>0.24970000000000001</v>
      </c>
      <c r="J177" t="str">
        <f t="shared" si="4"/>
        <v>YES</v>
      </c>
      <c r="K177" t="str">
        <f t="shared" si="5"/>
        <v>YES</v>
      </c>
    </row>
    <row r="178" spans="1:11" hidden="1" x14ac:dyDescent="0.35">
      <c r="A178" t="s">
        <v>2649</v>
      </c>
      <c r="B178" s="16">
        <f>IFERROR(VLOOKUP(A178,'2016 - Support'!J:N,2,FALSE),0)</f>
        <v>2383290</v>
      </c>
      <c r="C178" s="4">
        <f>IFERROR(VLOOKUP(A178,'2016 - Support'!J:N,3,FALSE),0)</f>
        <v>1.1289999999999998</v>
      </c>
      <c r="D178" s="16">
        <f>IFERROR(VLOOKUP(A178,'2016 - Support'!J:N,4,FALSE),0)</f>
        <v>1403798</v>
      </c>
      <c r="E178" s="4">
        <f>IFERROR(VLOOKUP(A178,'2016 - Support'!J:N,5,FALSE),0)</f>
        <v>0.66499999999999992</v>
      </c>
      <c r="F178" s="16">
        <f>IFERROR(VLOOKUP(A178,'Budget Support'!M:R,3,FALSE),0)</f>
        <v>2590995</v>
      </c>
      <c r="G178" s="4">
        <f>IFERROR(VLOOKUP(A178,'Budget Support'!M:R,4,FALSE),0)</f>
        <v>1.0017</v>
      </c>
      <c r="H178" s="16">
        <f>IFERROR(VLOOKUP(A178,'Budget Support'!M:R,5,FALSE),0)</f>
        <v>1312440</v>
      </c>
      <c r="I178" s="4">
        <f>IFERROR(VLOOKUP(A178,'Budget Support'!M:R,6,FALSE),0)</f>
        <v>0.50740000000000007</v>
      </c>
      <c r="J178" t="str">
        <f t="shared" si="4"/>
        <v>YES</v>
      </c>
      <c r="K178" t="str">
        <f t="shared" si="5"/>
        <v>YES</v>
      </c>
    </row>
    <row r="179" spans="1:11" x14ac:dyDescent="0.35">
      <c r="A179" t="s">
        <v>2650</v>
      </c>
      <c r="B179" s="16">
        <f>IFERROR(VLOOKUP(A179,'2016 - Support'!J:N,2,FALSE),0)</f>
        <v>1221055</v>
      </c>
      <c r="C179" s="4">
        <f>IFERROR(VLOOKUP(A179,'2016 - Support'!J:N,3,FALSE),0)</f>
        <v>0.54049999999999998</v>
      </c>
      <c r="D179" s="16">
        <f>IFERROR(VLOOKUP(A179,'2016 - Support'!J:N,4,FALSE),0)</f>
        <v>214842</v>
      </c>
      <c r="E179" s="4">
        <f>IFERROR(VLOOKUP(A179,'2016 - Support'!J:N,5,FALSE),0)</f>
        <v>9.5100000000000004E-2</v>
      </c>
      <c r="F179" s="16">
        <f>IFERROR(VLOOKUP(A179,'Budget Support'!M:R,3,FALSE),0)</f>
        <v>1724348</v>
      </c>
      <c r="G179" s="4">
        <f>IFERROR(VLOOKUP(A179,'Budget Support'!M:R,4,FALSE),0)</f>
        <v>0.70550000000000002</v>
      </c>
      <c r="H179" s="16">
        <f>IFERROR(VLOOKUP(A179,'Budget Support'!M:R,5,FALSE),0)</f>
        <v>412817</v>
      </c>
      <c r="I179" s="4">
        <f>IFERROR(VLOOKUP(A179,'Budget Support'!M:R,6,FALSE),0)</f>
        <v>0.16889999999999999</v>
      </c>
      <c r="J179" t="str">
        <f t="shared" si="4"/>
        <v>NO</v>
      </c>
      <c r="K179" t="str">
        <f t="shared" si="5"/>
        <v>NO</v>
      </c>
    </row>
    <row r="180" spans="1:11" hidden="1" x14ac:dyDescent="0.35">
      <c r="A180" t="s">
        <v>2651</v>
      </c>
      <c r="B180" s="16">
        <f>IFERROR(VLOOKUP(A180,'2016 - Support'!J:N,2,FALSE),0)</f>
        <v>22008769</v>
      </c>
      <c r="C180" s="4">
        <f>IFERROR(VLOOKUP(A180,'2016 - Support'!J:N,3,FALSE),0)</f>
        <v>0.86870000000000014</v>
      </c>
      <c r="D180" s="16">
        <f>IFERROR(VLOOKUP(A180,'2016 - Support'!J:N,4,FALSE),0)</f>
        <v>13469623</v>
      </c>
      <c r="E180" s="4">
        <f>IFERROR(VLOOKUP(A180,'2016 - Support'!J:N,5,FALSE),0)</f>
        <v>0.53100000000000003</v>
      </c>
      <c r="F180" s="16">
        <f>IFERROR(VLOOKUP(A180,'Budget Support'!M:R,3,FALSE),0)</f>
        <v>28464501</v>
      </c>
      <c r="G180" s="4">
        <f>IFERROR(VLOOKUP(A180,'Budget Support'!M:R,4,FALSE),0)</f>
        <v>0.82240000000000002</v>
      </c>
      <c r="H180" s="16">
        <f>IFERROR(VLOOKUP(A180,'Budget Support'!M:R,5,FALSE),0)</f>
        <v>14979859</v>
      </c>
      <c r="I180" s="4">
        <f>IFERROR(VLOOKUP(A180,'Budget Support'!M:R,6,FALSE),0)</f>
        <v>0.43280000000000002</v>
      </c>
      <c r="J180" t="str">
        <f t="shared" si="4"/>
        <v>NO</v>
      </c>
      <c r="K180" t="str">
        <f t="shared" si="5"/>
        <v>YES</v>
      </c>
    </row>
    <row r="181" spans="1:11" x14ac:dyDescent="0.35">
      <c r="A181" t="s">
        <v>2653</v>
      </c>
      <c r="B181" s="16">
        <f>IFERROR(VLOOKUP(A181,'2016 - Support'!J:N,2,FALSE),0)</f>
        <v>2360428</v>
      </c>
      <c r="C181" s="4">
        <f>IFERROR(VLOOKUP(A181,'2016 - Support'!J:N,3,FALSE),0)</f>
        <v>0.88459999999999994</v>
      </c>
      <c r="D181" s="16">
        <f>IFERROR(VLOOKUP(A181,'2016 - Support'!J:N,4,FALSE),0)</f>
        <v>1209299</v>
      </c>
      <c r="E181" s="4">
        <f>IFERROR(VLOOKUP(A181,'2016 - Support'!J:N,5,FALSE),0)</f>
        <v>0.45319999999999999</v>
      </c>
      <c r="F181" s="16">
        <f>IFERROR(VLOOKUP(A181,'Budget Support'!M:R,3,FALSE),0)</f>
        <v>3172020</v>
      </c>
      <c r="G181" s="4">
        <f>IFERROR(VLOOKUP(A181,'Budget Support'!M:R,4,FALSE),0)</f>
        <v>1.0647000000000002</v>
      </c>
      <c r="H181" s="16">
        <f>IFERROR(VLOOKUP(A181,'Budget Support'!M:R,5,FALSE),0)</f>
        <v>1533128</v>
      </c>
      <c r="I181" s="4">
        <f>IFERROR(VLOOKUP(A181,'Budget Support'!M:R,6,FALSE),0)</f>
        <v>0.51460000000000006</v>
      </c>
      <c r="J181" t="str">
        <f t="shared" si="4"/>
        <v>NO</v>
      </c>
      <c r="K181" t="str">
        <f t="shared" si="5"/>
        <v>NO</v>
      </c>
    </row>
    <row r="182" spans="1:11" hidden="1" x14ac:dyDescent="0.35">
      <c r="A182" t="s">
        <v>2654</v>
      </c>
      <c r="B182" s="16">
        <f>IFERROR(VLOOKUP(A182,'2016 - Support'!J:N,2,FALSE),0)</f>
        <v>13274746</v>
      </c>
      <c r="C182" s="4">
        <f>IFERROR(VLOOKUP(A182,'2016 - Support'!J:N,3,FALSE),0)</f>
        <v>0.9214</v>
      </c>
      <c r="D182" s="16">
        <f>IFERROR(VLOOKUP(A182,'2016 - Support'!J:N,4,FALSE),0)</f>
        <v>6362196</v>
      </c>
      <c r="E182" s="4">
        <f>IFERROR(VLOOKUP(A182,'2016 - Support'!J:N,5,FALSE),0)</f>
        <v>0.44159999999999999</v>
      </c>
      <c r="F182" s="16">
        <f>IFERROR(VLOOKUP(A182,'Budget Support'!M:R,3,FALSE),0)</f>
        <v>17782179</v>
      </c>
      <c r="G182" s="4">
        <f>IFERROR(VLOOKUP(A182,'Budget Support'!M:R,4,FALSE),0)</f>
        <v>0.96589999999999998</v>
      </c>
      <c r="H182" s="16">
        <f>IFERROR(VLOOKUP(A182,'Budget Support'!M:R,5,FALSE),0)</f>
        <v>8127997</v>
      </c>
      <c r="I182" s="4">
        <f>IFERROR(VLOOKUP(A182,'Budget Support'!M:R,6,FALSE),0)</f>
        <v>0.4415</v>
      </c>
      <c r="J182" t="str">
        <f t="shared" si="4"/>
        <v>NO</v>
      </c>
      <c r="K182" t="str">
        <f t="shared" si="5"/>
        <v>YES</v>
      </c>
    </row>
    <row r="183" spans="1:11" hidden="1" x14ac:dyDescent="0.35">
      <c r="A183" t="s">
        <v>2819</v>
      </c>
      <c r="B183" s="16">
        <f>IFERROR(VLOOKUP(A183,'2016 - Support'!J:N,2,FALSE),0)</f>
        <v>0</v>
      </c>
      <c r="C183" s="4">
        <f>IFERROR(VLOOKUP(A183,'2016 - Support'!J:N,3,FALSE),0)</f>
        <v>0</v>
      </c>
      <c r="D183" s="16">
        <f>IFERROR(VLOOKUP(A183,'2016 - Support'!J:N,4,FALSE),0)</f>
        <v>0</v>
      </c>
      <c r="E183" s="4">
        <f>IFERROR(VLOOKUP(A183,'2016 - Support'!J:N,5,FALSE),0)</f>
        <v>0</v>
      </c>
      <c r="F183" s="16">
        <f>IFERROR(VLOOKUP(A183,'Budget Support'!M:R,3,FALSE),0)</f>
        <v>0</v>
      </c>
      <c r="G183" s="4">
        <f>IFERROR(VLOOKUP(A183,'Budget Support'!M:R,4,FALSE),0)</f>
        <v>0</v>
      </c>
      <c r="H183" s="16">
        <f>IFERROR(VLOOKUP(A183,'Budget Support'!M:R,5,FALSE),0)</f>
        <v>0</v>
      </c>
      <c r="I183" s="4">
        <f>IFERROR(VLOOKUP(A183,'Budget Support'!M:R,6,FALSE),0)</f>
        <v>0</v>
      </c>
      <c r="J183" t="str">
        <f t="shared" si="4"/>
        <v>YES</v>
      </c>
      <c r="K183" t="str">
        <f t="shared" si="5"/>
        <v>YES</v>
      </c>
    </row>
    <row r="184" spans="1:11" hidden="1" x14ac:dyDescent="0.35">
      <c r="A184" t="s">
        <v>2655</v>
      </c>
      <c r="B184" s="16">
        <f>IFERROR(VLOOKUP(A184,'2016 - Support'!J:N,2,FALSE),0)</f>
        <v>10646252</v>
      </c>
      <c r="C184" s="4">
        <f>IFERROR(VLOOKUP(A184,'2016 - Support'!J:N,3,FALSE),0)</f>
        <v>1.0174000000000001</v>
      </c>
      <c r="D184" s="16">
        <f>IFERROR(VLOOKUP(A184,'2016 - Support'!J:N,4,FALSE),0)</f>
        <v>4154278</v>
      </c>
      <c r="E184" s="4">
        <f>IFERROR(VLOOKUP(A184,'2016 - Support'!J:N,5,FALSE),0)</f>
        <v>0.39700000000000002</v>
      </c>
      <c r="F184" s="16">
        <f>IFERROR(VLOOKUP(A184,'Budget Support'!M:R,3,FALSE),0)</f>
        <v>15096759</v>
      </c>
      <c r="G184" s="4">
        <f>IFERROR(VLOOKUP(A184,'Budget Support'!M:R,4,FALSE),0)</f>
        <v>0.99770000000000003</v>
      </c>
      <c r="H184" s="16">
        <f>IFERROR(VLOOKUP(A184,'Budget Support'!M:R,5,FALSE),0)</f>
        <v>5949730</v>
      </c>
      <c r="I184" s="4">
        <f>IFERROR(VLOOKUP(A184,'Budget Support'!M:R,6,FALSE),0)</f>
        <v>0.39319999999999999</v>
      </c>
      <c r="J184" t="str">
        <f t="shared" si="4"/>
        <v>NO</v>
      </c>
      <c r="K184" t="str">
        <f t="shared" si="5"/>
        <v>YES</v>
      </c>
    </row>
    <row r="185" spans="1:11" x14ac:dyDescent="0.35">
      <c r="A185" t="s">
        <v>2656</v>
      </c>
      <c r="B185" s="16">
        <f>IFERROR(VLOOKUP(A185,'2016 - Support'!J:N,2,FALSE),0)</f>
        <v>4601700</v>
      </c>
      <c r="C185" s="4">
        <f>IFERROR(VLOOKUP(A185,'2016 - Support'!J:N,3,FALSE),0)</f>
        <v>1.2387999999999999</v>
      </c>
      <c r="D185" s="16">
        <f>IFERROR(VLOOKUP(A185,'2016 - Support'!J:N,4,FALSE),0)</f>
        <v>2183467</v>
      </c>
      <c r="E185" s="4">
        <f>IFERROR(VLOOKUP(A185,'2016 - Support'!J:N,5,FALSE),0)</f>
        <v>0.58779999999999999</v>
      </c>
      <c r="F185" s="16">
        <f>IFERROR(VLOOKUP(A185,'Budget Support'!M:R,3,FALSE),0)</f>
        <v>6568274</v>
      </c>
      <c r="G185" s="4">
        <f>IFERROR(VLOOKUP(A185,'Budget Support'!M:R,4,FALSE),0)</f>
        <v>1.2721</v>
      </c>
      <c r="H185" s="16">
        <f>IFERROR(VLOOKUP(A185,'Budget Support'!M:R,5,FALSE),0)</f>
        <v>3363394</v>
      </c>
      <c r="I185" s="4">
        <f>IFERROR(VLOOKUP(A185,'Budget Support'!M:R,6,FALSE),0)</f>
        <v>0.65139999999999998</v>
      </c>
      <c r="J185" t="str">
        <f t="shared" si="4"/>
        <v>NO</v>
      </c>
      <c r="K185" t="str">
        <f t="shared" si="5"/>
        <v>NO</v>
      </c>
    </row>
    <row r="186" spans="1:11" hidden="1" x14ac:dyDescent="0.35">
      <c r="A186" t="s">
        <v>2820</v>
      </c>
      <c r="B186" s="16">
        <f>IFERROR(VLOOKUP(A186,'2016 - Support'!J:N,2,FALSE),0)</f>
        <v>0</v>
      </c>
      <c r="C186" s="4">
        <f>IFERROR(VLOOKUP(A186,'2016 - Support'!J:N,3,FALSE),0)</f>
        <v>0</v>
      </c>
      <c r="D186" s="16">
        <f>IFERROR(VLOOKUP(A186,'2016 - Support'!J:N,4,FALSE),0)</f>
        <v>0</v>
      </c>
      <c r="E186" s="4">
        <f>IFERROR(VLOOKUP(A186,'2016 - Support'!J:N,5,FALSE),0)</f>
        <v>0</v>
      </c>
      <c r="F186" s="16">
        <f>IFERROR(VLOOKUP(A186,'Budget Support'!M:R,3,FALSE),0)</f>
        <v>0</v>
      </c>
      <c r="G186" s="4">
        <f>IFERROR(VLOOKUP(A186,'Budget Support'!M:R,4,FALSE),0)</f>
        <v>0</v>
      </c>
      <c r="H186" s="16">
        <f>IFERROR(VLOOKUP(A186,'Budget Support'!M:R,5,FALSE),0)</f>
        <v>0</v>
      </c>
      <c r="I186" s="4">
        <f>IFERROR(VLOOKUP(A186,'Budget Support'!M:R,6,FALSE),0)</f>
        <v>0</v>
      </c>
      <c r="J186" t="str">
        <f t="shared" si="4"/>
        <v>YES</v>
      </c>
      <c r="K186" t="str">
        <f t="shared" si="5"/>
        <v>YES</v>
      </c>
    </row>
    <row r="187" spans="1:11" hidden="1" x14ac:dyDescent="0.35">
      <c r="A187" t="s">
        <v>2657</v>
      </c>
      <c r="B187" s="16">
        <f>IFERROR(VLOOKUP(A187,'2016 - Support'!J:N,2,FALSE),0)</f>
        <v>7433300</v>
      </c>
      <c r="C187" s="4">
        <f>IFERROR(VLOOKUP(A187,'2016 - Support'!J:N,3,FALSE),0)</f>
        <v>1.5362</v>
      </c>
      <c r="D187" s="16">
        <f>IFERROR(VLOOKUP(A187,'2016 - Support'!J:N,4,FALSE),0)</f>
        <v>5099567</v>
      </c>
      <c r="E187" s="4">
        <f>IFERROR(VLOOKUP(A187,'2016 - Support'!J:N,5,FALSE),0)</f>
        <v>1.0539000000000001</v>
      </c>
      <c r="F187" s="16">
        <f>IFERROR(VLOOKUP(A187,'Budget Support'!M:R,3,FALSE),0)</f>
        <v>9060140</v>
      </c>
      <c r="G187" s="4">
        <f>IFERROR(VLOOKUP(A187,'Budget Support'!M:R,4,FALSE),0)</f>
        <v>1.4770000000000001</v>
      </c>
      <c r="H187" s="16">
        <f>IFERROR(VLOOKUP(A187,'Budget Support'!M:R,5,FALSE),0)</f>
        <v>5018348</v>
      </c>
      <c r="I187" s="4">
        <f>IFERROR(VLOOKUP(A187,'Budget Support'!M:R,6,FALSE),0)</f>
        <v>0.81810000000000005</v>
      </c>
      <c r="J187" t="str">
        <f t="shared" si="4"/>
        <v>YES</v>
      </c>
      <c r="K187" t="str">
        <f t="shared" si="5"/>
        <v>YES</v>
      </c>
    </row>
    <row r="188" spans="1:11" hidden="1" x14ac:dyDescent="0.35">
      <c r="A188" t="s">
        <v>2658</v>
      </c>
      <c r="B188" s="16">
        <f>IFERROR(VLOOKUP(A188,'2016 - Support'!J:N,2,FALSE),0)</f>
        <v>11569253</v>
      </c>
      <c r="C188" s="4">
        <f>IFERROR(VLOOKUP(A188,'2016 - Support'!J:N,3,FALSE),0)</f>
        <v>1.4265000000000001</v>
      </c>
      <c r="D188" s="16">
        <f>IFERROR(VLOOKUP(A188,'2016 - Support'!J:N,4,FALSE),0)</f>
        <v>7502780</v>
      </c>
      <c r="E188" s="4">
        <f>IFERROR(VLOOKUP(A188,'2016 - Support'!J:N,5,FALSE),0)</f>
        <v>0.92510000000000003</v>
      </c>
      <c r="F188" s="16">
        <f>IFERROR(VLOOKUP(A188,'Budget Support'!M:R,3,FALSE),0)</f>
        <v>14158997</v>
      </c>
      <c r="G188" s="4">
        <f>IFERROR(VLOOKUP(A188,'Budget Support'!M:R,4,FALSE),0)</f>
        <v>1.0561</v>
      </c>
      <c r="H188" s="16">
        <f>IFERROR(VLOOKUP(A188,'Budget Support'!M:R,5,FALSE),0)</f>
        <v>8639388</v>
      </c>
      <c r="I188" s="4">
        <f>IFERROR(VLOOKUP(A188,'Budget Support'!M:R,6,FALSE),0)</f>
        <v>0.64439999999999997</v>
      </c>
      <c r="J188" t="str">
        <f t="shared" si="4"/>
        <v>NO</v>
      </c>
      <c r="K188" t="str">
        <f t="shared" si="5"/>
        <v>YES</v>
      </c>
    </row>
    <row r="189" spans="1:11" x14ac:dyDescent="0.35">
      <c r="A189" t="s">
        <v>2659</v>
      </c>
      <c r="B189" s="16">
        <f>IFERROR(VLOOKUP(A189,'2016 - Support'!J:N,2,FALSE),0)</f>
        <v>2015682</v>
      </c>
      <c r="C189" s="4">
        <f>IFERROR(VLOOKUP(A189,'2016 - Support'!J:N,3,FALSE),0)</f>
        <v>0.65310000000000001</v>
      </c>
      <c r="D189" s="16">
        <f>IFERROR(VLOOKUP(A189,'2016 - Support'!J:N,4,FALSE),0)</f>
        <v>450295</v>
      </c>
      <c r="E189" s="4">
        <f>IFERROR(VLOOKUP(A189,'2016 - Support'!J:N,5,FALSE),0)</f>
        <v>0.1459</v>
      </c>
      <c r="F189" s="16">
        <f>IFERROR(VLOOKUP(A189,'Budget Support'!M:R,3,FALSE),0)</f>
        <v>4022892</v>
      </c>
      <c r="G189" s="4">
        <f>IFERROR(VLOOKUP(A189,'Budget Support'!M:R,4,FALSE),0)</f>
        <v>1.1154000000000002</v>
      </c>
      <c r="H189" s="16">
        <f>IFERROR(VLOOKUP(A189,'Budget Support'!M:R,5,FALSE),0)</f>
        <v>730148</v>
      </c>
      <c r="I189" s="4">
        <f>IFERROR(VLOOKUP(A189,'Budget Support'!M:R,6,FALSE),0)</f>
        <v>0.2029</v>
      </c>
      <c r="J189" t="str">
        <f t="shared" si="4"/>
        <v>NO</v>
      </c>
      <c r="K189" t="str">
        <f t="shared" si="5"/>
        <v>NO</v>
      </c>
    </row>
    <row r="190" spans="1:11" hidden="1" x14ac:dyDescent="0.35">
      <c r="A190" t="s">
        <v>2660</v>
      </c>
      <c r="B190" s="16">
        <f>IFERROR(VLOOKUP(A190,'2016 - Support'!J:N,2,FALSE),0)</f>
        <v>24310322</v>
      </c>
      <c r="C190" s="4">
        <f>IFERROR(VLOOKUP(A190,'2016 - Support'!J:N,3,FALSE),0)</f>
        <v>1.5985</v>
      </c>
      <c r="D190" s="16">
        <f>IFERROR(VLOOKUP(A190,'2016 - Support'!J:N,4,FALSE),0)</f>
        <v>15811975</v>
      </c>
      <c r="E190" s="4">
        <f>IFERROR(VLOOKUP(A190,'2016 - Support'!J:N,5,FALSE),0)</f>
        <v>1.0397000000000001</v>
      </c>
      <c r="F190" s="16">
        <f>IFERROR(VLOOKUP(A190,'Budget Support'!M:R,3,FALSE),0)</f>
        <v>31705808</v>
      </c>
      <c r="G190" s="4">
        <f>IFERROR(VLOOKUP(A190,'Budget Support'!M:R,4,FALSE),0)</f>
        <v>1.6008</v>
      </c>
      <c r="H190" s="16">
        <f>IFERROR(VLOOKUP(A190,'Budget Support'!M:R,5,FALSE),0)</f>
        <v>12599794</v>
      </c>
      <c r="I190" s="4">
        <f>IFERROR(VLOOKUP(A190,'Budget Support'!M:R,6,FALSE),0)</f>
        <v>0.6492</v>
      </c>
      <c r="J190" t="str">
        <f t="shared" si="4"/>
        <v>YES</v>
      </c>
      <c r="K190" t="str">
        <f t="shared" si="5"/>
        <v>YES</v>
      </c>
    </row>
    <row r="191" spans="1:11" x14ac:dyDescent="0.35">
      <c r="A191" t="s">
        <v>2661</v>
      </c>
      <c r="B191" s="16">
        <f>IFERROR(VLOOKUP(A191,'2016 - Support'!J:N,2,FALSE),0)</f>
        <v>3142175</v>
      </c>
      <c r="C191" s="4">
        <f>IFERROR(VLOOKUP(A191,'2016 - Support'!J:N,3,FALSE),0)</f>
        <v>1.3512999999999999</v>
      </c>
      <c r="D191" s="16">
        <f>IFERROR(VLOOKUP(A191,'2016 - Support'!J:N,4,FALSE),0)</f>
        <v>1845124</v>
      </c>
      <c r="E191" s="4">
        <f>IFERROR(VLOOKUP(A191,'2016 - Support'!J:N,5,FALSE),0)</f>
        <v>0.79349999999999998</v>
      </c>
      <c r="F191" s="16">
        <f>IFERROR(VLOOKUP(A191,'Budget Support'!M:R,3,FALSE),0)</f>
        <v>4460066</v>
      </c>
      <c r="G191" s="4">
        <f>IFERROR(VLOOKUP(A191,'Budget Support'!M:R,4,FALSE),0)</f>
        <v>1.5893000000000002</v>
      </c>
      <c r="H191" s="16">
        <f>IFERROR(VLOOKUP(A191,'Budget Support'!M:R,5,FALSE),0)</f>
        <v>2407532</v>
      </c>
      <c r="I191" s="4">
        <f>IFERROR(VLOOKUP(A191,'Budget Support'!M:R,6,FALSE),0)</f>
        <v>0.8579</v>
      </c>
      <c r="J191" t="str">
        <f t="shared" si="4"/>
        <v>NO</v>
      </c>
      <c r="K191" t="str">
        <f t="shared" si="5"/>
        <v>NO</v>
      </c>
    </row>
    <row r="192" spans="1:11" hidden="1" x14ac:dyDescent="0.35">
      <c r="A192" t="s">
        <v>2662</v>
      </c>
      <c r="B192" s="16">
        <f>IFERROR(VLOOKUP(A192,'2016 - Support'!J:N,2,FALSE),0)</f>
        <v>26863116</v>
      </c>
      <c r="C192" s="4">
        <f>IFERROR(VLOOKUP(A192,'2016 - Support'!J:N,3,FALSE),0)</f>
        <v>2.0513999999999997</v>
      </c>
      <c r="D192" s="16">
        <f>IFERROR(VLOOKUP(A192,'2016 - Support'!J:N,4,FALSE),0)</f>
        <v>16496983</v>
      </c>
      <c r="E192" s="4">
        <f>IFERROR(VLOOKUP(A192,'2016 - Support'!J:N,5,FALSE),0)</f>
        <v>1.2852999999999999</v>
      </c>
      <c r="F192" s="16">
        <f>IFERROR(VLOOKUP(A192,'Budget Support'!M:R,3,FALSE),0)</f>
        <v>33222258</v>
      </c>
      <c r="G192" s="4">
        <f>IFERROR(VLOOKUP(A192,'Budget Support'!M:R,4,FALSE),0)</f>
        <v>1.3442000000000001</v>
      </c>
      <c r="H192" s="16">
        <f>IFERROR(VLOOKUP(A192,'Budget Support'!M:R,5,FALSE),0)</f>
        <v>16699355</v>
      </c>
      <c r="I192" s="4">
        <f>IFERROR(VLOOKUP(A192,'Budget Support'!M:R,6,FALSE),0)</f>
        <v>0.69420000000000004</v>
      </c>
      <c r="J192" t="str">
        <f t="shared" si="4"/>
        <v>NO</v>
      </c>
      <c r="K192" t="str">
        <f t="shared" si="5"/>
        <v>YES</v>
      </c>
    </row>
    <row r="193" spans="1:11" hidden="1" x14ac:dyDescent="0.35">
      <c r="A193" t="s">
        <v>2663</v>
      </c>
      <c r="B193" s="16">
        <f>IFERROR(VLOOKUP(A193,'2016 - Support'!J:N,2,FALSE),0)</f>
        <v>31563891</v>
      </c>
      <c r="C193" s="4">
        <f>IFERROR(VLOOKUP(A193,'2016 - Support'!J:N,3,FALSE),0)</f>
        <v>1.5497000000000001</v>
      </c>
      <c r="D193" s="16">
        <f>IFERROR(VLOOKUP(A193,'2016 - Support'!J:N,4,FALSE),0)</f>
        <v>21993089</v>
      </c>
      <c r="E193" s="4">
        <f>IFERROR(VLOOKUP(A193,'2016 - Support'!J:N,5,FALSE),0)</f>
        <v>1.0798000000000001</v>
      </c>
      <c r="F193" s="16">
        <f>IFERROR(VLOOKUP(A193,'Budget Support'!M:R,3,FALSE),0)</f>
        <v>43879681</v>
      </c>
      <c r="G193" s="4">
        <f>IFERROR(VLOOKUP(A193,'Budget Support'!M:R,4,FALSE),0)</f>
        <v>1.0785</v>
      </c>
      <c r="H193" s="16">
        <f>IFERROR(VLOOKUP(A193,'Budget Support'!M:R,5,FALSE),0)</f>
        <v>27068291</v>
      </c>
      <c r="I193" s="4">
        <f>IFERROR(VLOOKUP(A193,'Budget Support'!M:R,6,FALSE),0)</f>
        <v>0.6653</v>
      </c>
      <c r="J193" t="str">
        <f t="shared" si="4"/>
        <v>NO</v>
      </c>
      <c r="K193" t="str">
        <f t="shared" si="5"/>
        <v>YES</v>
      </c>
    </row>
    <row r="194" spans="1:11" hidden="1" x14ac:dyDescent="0.35">
      <c r="A194" t="s">
        <v>2664</v>
      </c>
      <c r="B194" s="16">
        <f>IFERROR(VLOOKUP(A194,'2016 - Support'!J:N,2,FALSE),0)</f>
        <v>50049954</v>
      </c>
      <c r="C194" s="4">
        <f>IFERROR(VLOOKUP(A194,'2016 - Support'!J:N,3,FALSE),0)</f>
        <v>1.0698000000000001</v>
      </c>
      <c r="D194" s="16">
        <f>IFERROR(VLOOKUP(A194,'2016 - Support'!J:N,4,FALSE),0)</f>
        <v>25876453</v>
      </c>
      <c r="E194" s="4">
        <f>IFERROR(VLOOKUP(A194,'2016 - Support'!J:N,5,FALSE),0)</f>
        <v>0.55310000000000004</v>
      </c>
      <c r="F194" s="16">
        <f>IFERROR(VLOOKUP(A194,'Budget Support'!M:R,3,FALSE),0)</f>
        <v>73842399</v>
      </c>
      <c r="G194" s="4">
        <f>IFERROR(VLOOKUP(A194,'Budget Support'!M:R,4,FALSE),0)</f>
        <v>1.0682</v>
      </c>
      <c r="H194" s="16">
        <f>IFERROR(VLOOKUP(A194,'Budget Support'!M:R,5,FALSE),0)</f>
        <v>27244808</v>
      </c>
      <c r="I194" s="4">
        <f>IFERROR(VLOOKUP(A194,'Budget Support'!M:R,6,FALSE),0)</f>
        <v>0.39810000000000001</v>
      </c>
      <c r="J194" t="str">
        <f t="shared" si="4"/>
        <v>NO</v>
      </c>
      <c r="K194" t="str">
        <f t="shared" si="5"/>
        <v>YES</v>
      </c>
    </row>
    <row r="195" spans="1:11" hidden="1" x14ac:dyDescent="0.35">
      <c r="A195" t="s">
        <v>2665</v>
      </c>
      <c r="B195" s="16">
        <f>IFERROR(VLOOKUP(A195,'2016 - Support'!J:N,2,FALSE),0)</f>
        <v>48162932</v>
      </c>
      <c r="C195" s="4">
        <f>IFERROR(VLOOKUP(A195,'2016 - Support'!J:N,3,FALSE),0)</f>
        <v>1.5188999999999999</v>
      </c>
      <c r="D195" s="16">
        <f>IFERROR(VLOOKUP(A195,'2016 - Support'!J:N,4,FALSE),0)</f>
        <v>13441482</v>
      </c>
      <c r="E195" s="4">
        <f>IFERROR(VLOOKUP(A195,'2016 - Support'!J:N,5,FALSE),0)</f>
        <v>0.4239</v>
      </c>
      <c r="F195" s="16">
        <f>IFERROR(VLOOKUP(A195,'Budget Support'!M:R,3,FALSE),0)</f>
        <v>75789985</v>
      </c>
      <c r="G195" s="4">
        <f>IFERROR(VLOOKUP(A195,'Budget Support'!M:R,4,FALSE),0)</f>
        <v>1.4173</v>
      </c>
      <c r="H195" s="16">
        <f>IFERROR(VLOOKUP(A195,'Budget Support'!M:R,5,FALSE),0)</f>
        <v>20260380</v>
      </c>
      <c r="I195" s="4">
        <f>IFERROR(VLOOKUP(A195,'Budget Support'!M:R,6,FALSE),0)</f>
        <v>0.37890000000000001</v>
      </c>
      <c r="J195" t="str">
        <f t="shared" ref="J195:J258" si="6">IF(D195&gt;=H195,"YES","NO")</f>
        <v>NO</v>
      </c>
      <c r="K195" t="str">
        <f t="shared" ref="K195:K258" si="7">IF(E195&gt;=I195,"YES","NO")</f>
        <v>YES</v>
      </c>
    </row>
    <row r="196" spans="1:11" hidden="1" x14ac:dyDescent="0.35">
      <c r="A196" t="s">
        <v>2666</v>
      </c>
      <c r="B196" s="16">
        <f>IFERROR(VLOOKUP(A196,'2016 - Support'!J:N,2,FALSE),0)</f>
        <v>37038646</v>
      </c>
      <c r="C196" s="4">
        <f>IFERROR(VLOOKUP(A196,'2016 - Support'!J:N,3,FALSE),0)</f>
        <v>0.83100000000000007</v>
      </c>
      <c r="D196" s="16">
        <f>IFERROR(VLOOKUP(A196,'2016 - Support'!J:N,4,FALSE),0)</f>
        <v>13090554</v>
      </c>
      <c r="E196" s="4">
        <f>IFERROR(VLOOKUP(A196,'2016 - Support'!J:N,5,FALSE),0)</f>
        <v>0.29370000000000002</v>
      </c>
      <c r="F196" s="16">
        <f>IFERROR(VLOOKUP(A196,'Budget Support'!M:R,3,FALSE),0)</f>
        <v>48291430</v>
      </c>
      <c r="G196" s="4">
        <f>IFERROR(VLOOKUP(A196,'Budget Support'!M:R,4,FALSE),0)</f>
        <v>0.76469999999999994</v>
      </c>
      <c r="H196" s="16">
        <f>IFERROR(VLOOKUP(A196,'Budget Support'!M:R,5,FALSE),0)</f>
        <v>15939266</v>
      </c>
      <c r="I196" s="4">
        <f>IFERROR(VLOOKUP(A196,'Budget Support'!M:R,6,FALSE),0)</f>
        <v>0.25240000000000001</v>
      </c>
      <c r="J196" t="str">
        <f t="shared" si="6"/>
        <v>NO</v>
      </c>
      <c r="K196" t="str">
        <f t="shared" si="7"/>
        <v>YES</v>
      </c>
    </row>
    <row r="197" spans="1:11" x14ac:dyDescent="0.35">
      <c r="A197" t="s">
        <v>2667</v>
      </c>
      <c r="B197" s="16">
        <f>IFERROR(VLOOKUP(A197,'2016 - Support'!J:N,2,FALSE),0)</f>
        <v>29669052</v>
      </c>
      <c r="C197" s="4">
        <f>IFERROR(VLOOKUP(A197,'2016 - Support'!J:N,3,FALSE),0)</f>
        <v>1.2634999999999998</v>
      </c>
      <c r="D197" s="16">
        <f>IFERROR(VLOOKUP(A197,'2016 - Support'!J:N,4,FALSE),0)</f>
        <v>12078956</v>
      </c>
      <c r="E197" s="4">
        <f>IFERROR(VLOOKUP(A197,'2016 - Support'!J:N,5,FALSE),0)</f>
        <v>0.51439999999999997</v>
      </c>
      <c r="F197" s="16">
        <f>IFERROR(VLOOKUP(A197,'Budget Support'!M:R,3,FALSE),0)</f>
        <v>56333001</v>
      </c>
      <c r="G197" s="4">
        <f>IFERROR(VLOOKUP(A197,'Budget Support'!M:R,4,FALSE),0)</f>
        <v>1.4967000000000001</v>
      </c>
      <c r="H197" s="16">
        <f>IFERROR(VLOOKUP(A197,'Budget Support'!M:R,5,FALSE),0)</f>
        <v>19571832</v>
      </c>
      <c r="I197" s="4">
        <f>IFERROR(VLOOKUP(A197,'Budget Support'!M:R,6,FALSE),0)</f>
        <v>0.52</v>
      </c>
      <c r="J197" t="str">
        <f t="shared" si="6"/>
        <v>NO</v>
      </c>
      <c r="K197" t="str">
        <f t="shared" si="7"/>
        <v>NO</v>
      </c>
    </row>
    <row r="198" spans="1:11" hidden="1" x14ac:dyDescent="0.35">
      <c r="A198" t="s">
        <v>2668</v>
      </c>
      <c r="B198" s="16">
        <f>IFERROR(VLOOKUP(A198,'2016 - Support'!J:N,2,FALSE),0)</f>
        <v>28737765</v>
      </c>
      <c r="C198" s="4">
        <f>IFERROR(VLOOKUP(A198,'2016 - Support'!J:N,3,FALSE),0)</f>
        <v>0.51349999999999996</v>
      </c>
      <c r="D198" s="16">
        <f>IFERROR(VLOOKUP(A198,'2016 - Support'!J:N,4,FALSE),0)</f>
        <v>7499042</v>
      </c>
      <c r="E198" s="4">
        <f>IFERROR(VLOOKUP(A198,'2016 - Support'!J:N,5,FALSE),0)</f>
        <v>0.13400000000000001</v>
      </c>
      <c r="F198" s="16">
        <f>IFERROR(VLOOKUP(A198,'Budget Support'!M:R,3,FALSE),0)</f>
        <v>88081497</v>
      </c>
      <c r="G198" s="4">
        <f>IFERROR(VLOOKUP(A198,'Budget Support'!M:R,4,FALSE),0)</f>
        <v>1.1605000000000001</v>
      </c>
      <c r="H198" s="16">
        <f>IFERROR(VLOOKUP(A198,'Budget Support'!M:R,5,FALSE),0)</f>
        <v>8790431</v>
      </c>
      <c r="I198" s="4">
        <f>IFERROR(VLOOKUP(A198,'Budget Support'!M:R,6,FALSE),0)</f>
        <v>0.1171</v>
      </c>
      <c r="J198" t="str">
        <f t="shared" si="6"/>
        <v>NO</v>
      </c>
      <c r="K198" t="str">
        <f t="shared" si="7"/>
        <v>YES</v>
      </c>
    </row>
    <row r="199" spans="1:11" hidden="1" x14ac:dyDescent="0.35">
      <c r="A199" t="s">
        <v>2669</v>
      </c>
      <c r="B199" s="16">
        <f>IFERROR(VLOOKUP(A199,'2016 - Support'!J:N,2,FALSE),0)</f>
        <v>54125355</v>
      </c>
      <c r="C199" s="4">
        <f>IFERROR(VLOOKUP(A199,'2016 - Support'!J:N,3,FALSE),0)</f>
        <v>2.0884999999999998</v>
      </c>
      <c r="D199" s="16">
        <f>IFERROR(VLOOKUP(A199,'2016 - Support'!J:N,4,FALSE),0)</f>
        <v>30369556</v>
      </c>
      <c r="E199" s="4">
        <f>IFERROR(VLOOKUP(A199,'2016 - Support'!J:N,5,FALSE),0)</f>
        <v>1.1928000000000001</v>
      </c>
      <c r="F199" s="16">
        <f>IFERROR(VLOOKUP(A199,'Budget Support'!M:R,3,FALSE),0)</f>
        <v>80692450</v>
      </c>
      <c r="G199" s="4">
        <f>IFERROR(VLOOKUP(A199,'Budget Support'!M:R,4,FALSE),0)</f>
        <v>1.9495</v>
      </c>
      <c r="H199" s="16">
        <f>IFERROR(VLOOKUP(A199,'Budget Support'!M:R,5,FALSE),0)</f>
        <v>40792147</v>
      </c>
      <c r="I199" s="4">
        <f>IFERROR(VLOOKUP(A199,'Budget Support'!M:R,6,FALSE),0)</f>
        <v>1</v>
      </c>
      <c r="J199" t="str">
        <f t="shared" si="6"/>
        <v>NO</v>
      </c>
      <c r="K199" t="str">
        <f t="shared" si="7"/>
        <v>YES</v>
      </c>
    </row>
    <row r="200" spans="1:11" hidden="1" x14ac:dyDescent="0.35">
      <c r="A200" t="s">
        <v>2670</v>
      </c>
      <c r="B200" s="16">
        <f>IFERROR(VLOOKUP(A200,'2016 - Support'!J:N,2,FALSE),0)</f>
        <v>9910247</v>
      </c>
      <c r="C200" s="4">
        <f>IFERROR(VLOOKUP(A200,'2016 - Support'!J:N,3,FALSE),0)</f>
        <v>2.5211000000000001</v>
      </c>
      <c r="D200" s="16">
        <f>IFERROR(VLOOKUP(A200,'2016 - Support'!J:N,4,FALSE),0)</f>
        <v>5765581</v>
      </c>
      <c r="E200" s="4">
        <f>IFERROR(VLOOKUP(A200,'2016 - Support'!J:N,5,FALSE),0)</f>
        <v>1.4844999999999999</v>
      </c>
      <c r="F200" s="16">
        <f>IFERROR(VLOOKUP(A200,'Budget Support'!M:R,3,FALSE),0)</f>
        <v>15311354</v>
      </c>
      <c r="G200" s="4">
        <f>IFERROR(VLOOKUP(A200,'Budget Support'!M:R,4,FALSE),0)</f>
        <v>2.3563000000000001</v>
      </c>
      <c r="H200" s="16">
        <f>IFERROR(VLOOKUP(A200,'Budget Support'!M:R,5,FALSE),0)</f>
        <v>7143798</v>
      </c>
      <c r="I200" s="4">
        <f>IFERROR(VLOOKUP(A200,'Budget Support'!M:R,6,FALSE),0)</f>
        <v>1.1184000000000001</v>
      </c>
      <c r="J200" t="str">
        <f t="shared" si="6"/>
        <v>NO</v>
      </c>
      <c r="K200" t="str">
        <f t="shared" si="7"/>
        <v>YES</v>
      </c>
    </row>
    <row r="201" spans="1:11" hidden="1" x14ac:dyDescent="0.35">
      <c r="A201" t="s">
        <v>2671</v>
      </c>
      <c r="B201" s="16">
        <f>IFERROR(VLOOKUP(A201,'2016 - Support'!J:N,2,FALSE),0)</f>
        <v>136984267</v>
      </c>
      <c r="C201" s="4">
        <f>IFERROR(VLOOKUP(A201,'2016 - Support'!J:N,3,FALSE),0)</f>
        <v>1.417</v>
      </c>
      <c r="D201" s="16">
        <f>IFERROR(VLOOKUP(A201,'2016 - Support'!J:N,4,FALSE),0)</f>
        <v>48490691</v>
      </c>
      <c r="E201" s="4">
        <f>IFERROR(VLOOKUP(A201,'2016 - Support'!J:N,5,FALSE),0)</f>
        <v>0.50159999999999993</v>
      </c>
      <c r="F201" s="16">
        <f>IFERROR(VLOOKUP(A201,'Budget Support'!M:R,3,FALSE),0)</f>
        <v>236796154</v>
      </c>
      <c r="G201" s="4">
        <f>IFERROR(VLOOKUP(A201,'Budget Support'!M:R,4,FALSE),0)</f>
        <v>1.3587</v>
      </c>
      <c r="H201" s="16">
        <f>IFERROR(VLOOKUP(A201,'Budget Support'!M:R,5,FALSE),0)</f>
        <v>55990290</v>
      </c>
      <c r="I201" s="4">
        <f>IFERROR(VLOOKUP(A201,'Budget Support'!M:R,6,FALSE),0)</f>
        <v>0.34300000000000003</v>
      </c>
      <c r="J201" t="str">
        <f t="shared" si="6"/>
        <v>NO</v>
      </c>
      <c r="K201" t="str">
        <f t="shared" si="7"/>
        <v>YES</v>
      </c>
    </row>
    <row r="202" spans="1:11" x14ac:dyDescent="0.35">
      <c r="A202" t="s">
        <v>2672</v>
      </c>
      <c r="B202" s="16">
        <f>IFERROR(VLOOKUP(A202,'2016 - Support'!J:N,2,FALSE),0)</f>
        <v>5519476</v>
      </c>
      <c r="C202" s="4">
        <f>IFERROR(VLOOKUP(A202,'2016 - Support'!J:N,3,FALSE),0)</f>
        <v>0.85489999999999999</v>
      </c>
      <c r="D202" s="16">
        <f>IFERROR(VLOOKUP(A202,'2016 - Support'!J:N,4,FALSE),0)</f>
        <v>22648</v>
      </c>
      <c r="E202" s="4">
        <f>IFERROR(VLOOKUP(A202,'2016 - Support'!J:N,5,FALSE),0)</f>
        <v>4.0000000000000001E-3</v>
      </c>
      <c r="F202" s="16">
        <f>IFERROR(VLOOKUP(A202,'Budget Support'!M:R,3,FALSE),0)</f>
        <v>9029236</v>
      </c>
      <c r="G202" s="4">
        <f>IFERROR(VLOOKUP(A202,'Budget Support'!M:R,4,FALSE),0)</f>
        <v>0.87549999999999994</v>
      </c>
      <c r="H202" s="16">
        <f>IFERROR(VLOOKUP(A202,'Budget Support'!M:R,5,FALSE),0)</f>
        <v>377639</v>
      </c>
      <c r="I202" s="4">
        <f>IFERROR(VLOOKUP(A202,'Budget Support'!M:R,6,FALSE),0)</f>
        <v>4.5900000000000003E-2</v>
      </c>
      <c r="J202" t="str">
        <f t="shared" si="6"/>
        <v>NO</v>
      </c>
      <c r="K202" t="str">
        <f t="shared" si="7"/>
        <v>NO</v>
      </c>
    </row>
    <row r="203" spans="1:11" hidden="1" x14ac:dyDescent="0.35">
      <c r="A203" t="s">
        <v>2673</v>
      </c>
      <c r="B203" s="16">
        <f>IFERROR(VLOOKUP(A203,'2016 - Support'!J:N,2,FALSE),0)</f>
        <v>3718557</v>
      </c>
      <c r="C203" s="4">
        <f>IFERROR(VLOOKUP(A203,'2016 - Support'!J:N,3,FALSE),0)</f>
        <v>0.44570000000000004</v>
      </c>
      <c r="D203" s="16">
        <f>IFERROR(VLOOKUP(A203,'2016 - Support'!J:N,4,FALSE),0)</f>
        <v>1804692</v>
      </c>
      <c r="E203" s="4">
        <f>IFERROR(VLOOKUP(A203,'2016 - Support'!J:N,5,FALSE),0)</f>
        <v>0.21630000000000002</v>
      </c>
      <c r="F203" s="16">
        <f>IFERROR(VLOOKUP(A203,'Budget Support'!M:R,3,FALSE),0)</f>
        <v>6452480</v>
      </c>
      <c r="G203" s="4">
        <f>IFERROR(VLOOKUP(A203,'Budget Support'!M:R,4,FALSE),0)</f>
        <v>0.57610000000000006</v>
      </c>
      <c r="H203" s="16">
        <f>IFERROR(VLOOKUP(A203,'Budget Support'!M:R,5,FALSE),0)</f>
        <v>1773372</v>
      </c>
      <c r="I203" s="4">
        <f>IFERROR(VLOOKUP(A203,'Budget Support'!M:R,6,FALSE),0)</f>
        <v>0.16009999999999999</v>
      </c>
      <c r="J203" t="str">
        <f t="shared" si="6"/>
        <v>YES</v>
      </c>
      <c r="K203" t="str">
        <f t="shared" si="7"/>
        <v>YES</v>
      </c>
    </row>
    <row r="204" spans="1:11" hidden="1" x14ac:dyDescent="0.35">
      <c r="A204" t="s">
        <v>2674</v>
      </c>
      <c r="B204" s="16">
        <f>IFERROR(VLOOKUP(A204,'2016 - Support'!J:N,2,FALSE),0)</f>
        <v>1746909</v>
      </c>
      <c r="C204" s="4">
        <f>IFERROR(VLOOKUP(A204,'2016 - Support'!J:N,3,FALSE),0)</f>
        <v>1.0822000000000001</v>
      </c>
      <c r="D204" s="16">
        <f>IFERROR(VLOOKUP(A204,'2016 - Support'!J:N,4,FALSE),0)</f>
        <v>871840</v>
      </c>
      <c r="E204" s="4">
        <f>IFERROR(VLOOKUP(A204,'2016 - Support'!J:N,5,FALSE),0)</f>
        <v>0.54010000000000002</v>
      </c>
      <c r="F204" s="16">
        <f>IFERROR(VLOOKUP(A204,'Budget Support'!M:R,3,FALSE),0)</f>
        <v>2380891</v>
      </c>
      <c r="G204" s="4">
        <f>IFERROR(VLOOKUP(A204,'Budget Support'!M:R,4,FALSE),0)</f>
        <v>1.06</v>
      </c>
      <c r="H204" s="16">
        <f>IFERROR(VLOOKUP(A204,'Budget Support'!M:R,5,FALSE),0)</f>
        <v>1176744</v>
      </c>
      <c r="I204" s="4">
        <f>IFERROR(VLOOKUP(A204,'Budget Support'!M:R,6,FALSE),0)</f>
        <v>0.52390000000000003</v>
      </c>
      <c r="J204" t="str">
        <f t="shared" si="6"/>
        <v>NO</v>
      </c>
      <c r="K204" t="str">
        <f t="shared" si="7"/>
        <v>YES</v>
      </c>
    </row>
    <row r="205" spans="1:11" x14ac:dyDescent="0.35">
      <c r="A205" t="s">
        <v>2675</v>
      </c>
      <c r="B205" s="16">
        <f>IFERROR(VLOOKUP(A205,'2016 - Support'!J:N,2,FALSE),0)</f>
        <v>3024385</v>
      </c>
      <c r="C205" s="4">
        <f>IFERROR(VLOOKUP(A205,'2016 - Support'!J:N,3,FALSE),0)</f>
        <v>0.71700000000000008</v>
      </c>
      <c r="D205" s="16">
        <f>IFERROR(VLOOKUP(A205,'2016 - Support'!J:N,4,FALSE),0)</f>
        <v>1210176</v>
      </c>
      <c r="E205" s="4">
        <f>IFERROR(VLOOKUP(A205,'2016 - Support'!J:N,5,FALSE),0)</f>
        <v>0.28690000000000004</v>
      </c>
      <c r="F205" s="16">
        <f>IFERROR(VLOOKUP(A205,'Budget Support'!M:R,3,FALSE),0)</f>
        <v>5284405</v>
      </c>
      <c r="G205" s="4">
        <f>IFERROR(VLOOKUP(A205,'Budget Support'!M:R,4,FALSE),0)</f>
        <v>0.82369999999999999</v>
      </c>
      <c r="H205" s="16">
        <f>IFERROR(VLOOKUP(A205,'Budget Support'!M:R,5,FALSE),0)</f>
        <v>2303358</v>
      </c>
      <c r="I205" s="4">
        <f>IFERROR(VLOOKUP(A205,'Budget Support'!M:R,6,FALSE),0)</f>
        <v>0.3609</v>
      </c>
      <c r="J205" t="str">
        <f t="shared" si="6"/>
        <v>NO</v>
      </c>
      <c r="K205" t="str">
        <f t="shared" si="7"/>
        <v>NO</v>
      </c>
    </row>
    <row r="206" spans="1:11" x14ac:dyDescent="0.35">
      <c r="A206" t="s">
        <v>2676</v>
      </c>
      <c r="B206" s="16">
        <f>IFERROR(VLOOKUP(A206,'2016 - Support'!J:N,2,FALSE),0)</f>
        <v>7831821</v>
      </c>
      <c r="C206" s="4">
        <f>IFERROR(VLOOKUP(A206,'2016 - Support'!J:N,3,FALSE),0)</f>
        <v>0.9333999999999999</v>
      </c>
      <c r="D206" s="16">
        <f>IFERROR(VLOOKUP(A206,'2016 - Support'!J:N,4,FALSE),0)</f>
        <v>3877314</v>
      </c>
      <c r="E206" s="4">
        <f>IFERROR(VLOOKUP(A206,'2016 - Support'!J:N,5,FALSE),0)</f>
        <v>0.46209999999999996</v>
      </c>
      <c r="F206" s="16">
        <f>IFERROR(VLOOKUP(A206,'Budget Support'!M:R,3,FALSE),0)</f>
        <v>10912134</v>
      </c>
      <c r="G206" s="4">
        <f>IFERROR(VLOOKUP(A206,'Budget Support'!M:R,4,FALSE),0)</f>
        <v>0.97530000000000006</v>
      </c>
      <c r="H206" s="16">
        <f>IFERROR(VLOOKUP(A206,'Budget Support'!M:R,5,FALSE),0)</f>
        <v>5327959</v>
      </c>
      <c r="I206" s="4">
        <f>IFERROR(VLOOKUP(A206,'Budget Support'!M:R,6,FALSE),0)</f>
        <v>0.47620000000000001</v>
      </c>
      <c r="J206" t="str">
        <f t="shared" si="6"/>
        <v>NO</v>
      </c>
      <c r="K206" t="str">
        <f t="shared" si="7"/>
        <v>NO</v>
      </c>
    </row>
    <row r="207" spans="1:11" hidden="1" x14ac:dyDescent="0.35">
      <c r="A207" t="s">
        <v>2677</v>
      </c>
      <c r="B207" s="16">
        <f>IFERROR(VLOOKUP(A207,'2016 - Support'!J:N,2,FALSE),0)</f>
        <v>2351484</v>
      </c>
      <c r="C207" s="4">
        <f>IFERROR(VLOOKUP(A207,'2016 - Support'!J:N,3,FALSE),0)</f>
        <v>0.86569999999999991</v>
      </c>
      <c r="D207" s="16">
        <f>IFERROR(VLOOKUP(A207,'2016 - Support'!J:N,4,FALSE),0)</f>
        <v>918641</v>
      </c>
      <c r="E207" s="4">
        <f>IFERROR(VLOOKUP(A207,'2016 - Support'!J:N,5,FALSE),0)</f>
        <v>0.3382</v>
      </c>
      <c r="F207" s="16">
        <f>IFERROR(VLOOKUP(A207,'Budget Support'!M:R,3,FALSE),0)</f>
        <v>3066328</v>
      </c>
      <c r="G207" s="4">
        <f>IFERROR(VLOOKUP(A207,'Budget Support'!M:R,4,FALSE),0)</f>
        <v>0.76329999999999998</v>
      </c>
      <c r="H207" s="16">
        <f>IFERROR(VLOOKUP(A207,'Budget Support'!M:R,5,FALSE),0)</f>
        <v>1148919</v>
      </c>
      <c r="I207" s="4">
        <f>IFERROR(VLOOKUP(A207,'Budget Support'!M:R,6,FALSE),0)</f>
        <v>0.28599999999999998</v>
      </c>
      <c r="J207" t="str">
        <f t="shared" si="6"/>
        <v>NO</v>
      </c>
      <c r="K207" t="str">
        <f t="shared" si="7"/>
        <v>YES</v>
      </c>
    </row>
    <row r="208" spans="1:11" hidden="1" x14ac:dyDescent="0.35">
      <c r="A208" t="s">
        <v>2821</v>
      </c>
      <c r="B208" s="16">
        <f>IFERROR(VLOOKUP(A208,'2016 - Support'!J:N,2,FALSE),0)</f>
        <v>0</v>
      </c>
      <c r="C208" s="4">
        <f>IFERROR(VLOOKUP(A208,'2016 - Support'!J:N,3,FALSE),0)</f>
        <v>0</v>
      </c>
      <c r="D208" s="16">
        <f>IFERROR(VLOOKUP(A208,'2016 - Support'!J:N,4,FALSE),0)</f>
        <v>0</v>
      </c>
      <c r="E208" s="4">
        <f>IFERROR(VLOOKUP(A208,'2016 - Support'!J:N,5,FALSE),0)</f>
        <v>0</v>
      </c>
      <c r="F208" s="16">
        <f>IFERROR(VLOOKUP(A208,'Budget Support'!M:R,3,FALSE),0)</f>
        <v>0</v>
      </c>
      <c r="G208" s="4">
        <f>IFERROR(VLOOKUP(A208,'Budget Support'!M:R,4,FALSE),0)</f>
        <v>0</v>
      </c>
      <c r="H208" s="16">
        <f>IFERROR(VLOOKUP(A208,'Budget Support'!M:R,5,FALSE),0)</f>
        <v>0</v>
      </c>
      <c r="I208" s="4">
        <f>IFERROR(VLOOKUP(A208,'Budget Support'!M:R,6,FALSE),0)</f>
        <v>0</v>
      </c>
      <c r="J208" t="str">
        <f t="shared" si="6"/>
        <v>YES</v>
      </c>
      <c r="K208" t="str">
        <f t="shared" si="7"/>
        <v>YES</v>
      </c>
    </row>
    <row r="209" spans="1:11" x14ac:dyDescent="0.35">
      <c r="A209" t="s">
        <v>2678</v>
      </c>
      <c r="B209" s="16">
        <f>IFERROR(VLOOKUP(A209,'2016 - Support'!J:N,2,FALSE),0)</f>
        <v>2485985</v>
      </c>
      <c r="C209" s="4">
        <f>IFERROR(VLOOKUP(A209,'2016 - Support'!J:N,3,FALSE),0)</f>
        <v>0.86609999999999998</v>
      </c>
      <c r="D209" s="16">
        <f>IFERROR(VLOOKUP(A209,'2016 - Support'!J:N,4,FALSE),0)</f>
        <v>1055387</v>
      </c>
      <c r="E209" s="4">
        <f>IFERROR(VLOOKUP(A209,'2016 - Support'!J:N,5,FALSE),0)</f>
        <v>0.36770000000000003</v>
      </c>
      <c r="F209" s="16">
        <f>IFERROR(VLOOKUP(A209,'Budget Support'!M:R,3,FALSE),0)</f>
        <v>4623458</v>
      </c>
      <c r="G209" s="4">
        <f>IFERROR(VLOOKUP(A209,'Budget Support'!M:R,4,FALSE),0)</f>
        <v>1.0247999999999999</v>
      </c>
      <c r="H209" s="16">
        <f>IFERROR(VLOOKUP(A209,'Budget Support'!M:R,5,FALSE),0)</f>
        <v>2558963</v>
      </c>
      <c r="I209" s="4">
        <f>IFERROR(VLOOKUP(A209,'Budget Support'!M:R,6,FALSE),0)</f>
        <v>0.56720000000000004</v>
      </c>
      <c r="J209" t="str">
        <f t="shared" si="6"/>
        <v>NO</v>
      </c>
      <c r="K209" t="str">
        <f t="shared" si="7"/>
        <v>NO</v>
      </c>
    </row>
    <row r="210" spans="1:11" hidden="1" x14ac:dyDescent="0.35">
      <c r="A210" t="s">
        <v>2679</v>
      </c>
      <c r="B210" s="16">
        <f>IFERROR(VLOOKUP(A210,'2016 - Support'!J:N,2,FALSE),0)</f>
        <v>1497600</v>
      </c>
      <c r="C210" s="4">
        <f>IFERROR(VLOOKUP(A210,'2016 - Support'!J:N,3,FALSE),0)</f>
        <v>0.83460000000000001</v>
      </c>
      <c r="D210" s="16">
        <f>IFERROR(VLOOKUP(A210,'2016 - Support'!J:N,4,FALSE),0)</f>
        <v>456314</v>
      </c>
      <c r="E210" s="4">
        <f>IFERROR(VLOOKUP(A210,'2016 - Support'!J:N,5,FALSE),0)</f>
        <v>0.25429999999999997</v>
      </c>
      <c r="F210" s="16">
        <f>IFERROR(VLOOKUP(A210,'Budget Support'!M:R,3,FALSE),0)</f>
        <v>1999961</v>
      </c>
      <c r="G210" s="4">
        <f>IFERROR(VLOOKUP(A210,'Budget Support'!M:R,4,FALSE),0)</f>
        <v>0.83139999999999992</v>
      </c>
      <c r="H210" s="16">
        <f>IFERROR(VLOOKUP(A210,'Budget Support'!M:R,5,FALSE),0)</f>
        <v>304541</v>
      </c>
      <c r="I210" s="4">
        <f>IFERROR(VLOOKUP(A210,'Budget Support'!M:R,6,FALSE),0)</f>
        <v>0.12659999999999999</v>
      </c>
      <c r="J210" t="str">
        <f t="shared" si="6"/>
        <v>YES</v>
      </c>
      <c r="K210" t="str">
        <f t="shared" si="7"/>
        <v>YES</v>
      </c>
    </row>
    <row r="211" spans="1:11" hidden="1" x14ac:dyDescent="0.35">
      <c r="A211" t="s">
        <v>2680</v>
      </c>
      <c r="B211" s="16">
        <f>IFERROR(VLOOKUP(A211,'2016 - Support'!J:N,2,FALSE),0)</f>
        <v>1726985</v>
      </c>
      <c r="C211" s="4">
        <f>IFERROR(VLOOKUP(A211,'2016 - Support'!J:N,3,FALSE),0)</f>
        <v>0.88700000000000001</v>
      </c>
      <c r="D211" s="16">
        <f>IFERROR(VLOOKUP(A211,'2016 - Support'!J:N,4,FALSE),0)</f>
        <v>702476</v>
      </c>
      <c r="E211" s="4">
        <f>IFERROR(VLOOKUP(A211,'2016 - Support'!J:N,5,FALSE),0)</f>
        <v>0.36080000000000001</v>
      </c>
      <c r="F211" s="16">
        <f>IFERROR(VLOOKUP(A211,'Budget Support'!M:R,3,FALSE),0)</f>
        <v>2419245</v>
      </c>
      <c r="G211" s="4">
        <f>IFERROR(VLOOKUP(A211,'Budget Support'!M:R,4,FALSE),0)</f>
        <v>0.8236</v>
      </c>
      <c r="H211" s="16">
        <f>IFERROR(VLOOKUP(A211,'Budget Support'!M:R,5,FALSE),0)</f>
        <v>927045</v>
      </c>
      <c r="I211" s="4">
        <f>IFERROR(VLOOKUP(A211,'Budget Support'!M:R,6,FALSE),0)</f>
        <v>0.31559999999999999</v>
      </c>
      <c r="J211" t="str">
        <f t="shared" si="6"/>
        <v>NO</v>
      </c>
      <c r="K211" t="str">
        <f t="shared" si="7"/>
        <v>YES</v>
      </c>
    </row>
    <row r="212" spans="1:11" x14ac:dyDescent="0.35">
      <c r="A212" t="s">
        <v>2681</v>
      </c>
      <c r="B212" s="16">
        <f>IFERROR(VLOOKUP(A212,'2016 - Support'!J:N,2,FALSE),0)</f>
        <v>3934007</v>
      </c>
      <c r="C212" s="4">
        <f>IFERROR(VLOOKUP(A212,'2016 - Support'!J:N,3,FALSE),0)</f>
        <v>0.95050000000000001</v>
      </c>
      <c r="D212" s="16">
        <f>IFERROR(VLOOKUP(A212,'2016 - Support'!J:N,4,FALSE),0)</f>
        <v>1283467</v>
      </c>
      <c r="E212" s="4">
        <f>IFERROR(VLOOKUP(A212,'2016 - Support'!J:N,5,FALSE),0)</f>
        <v>0.31009999999999999</v>
      </c>
      <c r="F212" s="16">
        <f>IFERROR(VLOOKUP(A212,'Budget Support'!M:R,3,FALSE),0)</f>
        <v>5679880</v>
      </c>
      <c r="G212" s="4">
        <f>IFERROR(VLOOKUP(A212,'Budget Support'!M:R,4,FALSE),0)</f>
        <v>0.95</v>
      </c>
      <c r="H212" s="16">
        <f>IFERROR(VLOOKUP(A212,'Budget Support'!M:R,5,FALSE),0)</f>
        <v>2117698</v>
      </c>
      <c r="I212" s="4">
        <f>IFERROR(VLOOKUP(A212,'Budget Support'!M:R,6,FALSE),0)</f>
        <v>0.35420000000000001</v>
      </c>
      <c r="J212" t="str">
        <f t="shared" si="6"/>
        <v>NO</v>
      </c>
      <c r="K212" t="str">
        <f t="shared" si="7"/>
        <v>NO</v>
      </c>
    </row>
    <row r="213" spans="1:11" x14ac:dyDescent="0.35">
      <c r="A213" t="s">
        <v>2682</v>
      </c>
      <c r="B213" s="16">
        <f>IFERROR(VLOOKUP(A213,'2016 - Support'!J:N,2,FALSE),0)</f>
        <v>2050911</v>
      </c>
      <c r="C213" s="4">
        <f>IFERROR(VLOOKUP(A213,'2016 - Support'!J:N,3,FALSE),0)</f>
        <v>0.70350000000000001</v>
      </c>
      <c r="D213" s="16">
        <f>IFERROR(VLOOKUP(A213,'2016 - Support'!J:N,4,FALSE),0)</f>
        <v>732614</v>
      </c>
      <c r="E213" s="4">
        <f>IFERROR(VLOOKUP(A213,'2016 - Support'!J:N,5,FALSE),0)</f>
        <v>0.25130000000000002</v>
      </c>
      <c r="F213" s="16">
        <f>IFERROR(VLOOKUP(A213,'Budget Support'!M:R,3,FALSE),0)</f>
        <v>3377634</v>
      </c>
      <c r="G213" s="4">
        <f>IFERROR(VLOOKUP(A213,'Budget Support'!M:R,4,FALSE),0)</f>
        <v>0.95</v>
      </c>
      <c r="H213" s="16">
        <f>IFERROR(VLOOKUP(A213,'Budget Support'!M:R,5,FALSE),0)</f>
        <v>1404029</v>
      </c>
      <c r="I213" s="4">
        <f>IFERROR(VLOOKUP(A213,'Budget Support'!M:R,6,FALSE),0)</f>
        <v>0.39489999999999997</v>
      </c>
      <c r="J213" t="str">
        <f t="shared" si="6"/>
        <v>NO</v>
      </c>
      <c r="K213" t="str">
        <f t="shared" si="7"/>
        <v>NO</v>
      </c>
    </row>
    <row r="214" spans="1:11" hidden="1" x14ac:dyDescent="0.35">
      <c r="A214" t="s">
        <v>2822</v>
      </c>
      <c r="B214" s="16">
        <f>IFERROR(VLOOKUP(A214,'2016 - Support'!J:N,2,FALSE),0)</f>
        <v>0</v>
      </c>
      <c r="C214" s="4">
        <f>IFERROR(VLOOKUP(A214,'2016 - Support'!J:N,3,FALSE),0)</f>
        <v>0</v>
      </c>
      <c r="D214" s="16">
        <f>IFERROR(VLOOKUP(A214,'2016 - Support'!J:N,4,FALSE),0)</f>
        <v>0</v>
      </c>
      <c r="E214" s="4">
        <f>IFERROR(VLOOKUP(A214,'2016 - Support'!J:N,5,FALSE),0)</f>
        <v>0</v>
      </c>
      <c r="F214" s="16">
        <f>IFERROR(VLOOKUP(A214,'Budget Support'!M:R,3,FALSE),0)</f>
        <v>0</v>
      </c>
      <c r="G214" s="4">
        <f>IFERROR(VLOOKUP(A214,'Budget Support'!M:R,4,FALSE),0)</f>
        <v>0</v>
      </c>
      <c r="H214" s="16">
        <f>IFERROR(VLOOKUP(A214,'Budget Support'!M:R,5,FALSE),0)</f>
        <v>0</v>
      </c>
      <c r="I214" s="4">
        <f>IFERROR(VLOOKUP(A214,'Budget Support'!M:R,6,FALSE),0)</f>
        <v>0</v>
      </c>
      <c r="J214" t="str">
        <f t="shared" si="6"/>
        <v>YES</v>
      </c>
      <c r="K214" t="str">
        <f t="shared" si="7"/>
        <v>YES</v>
      </c>
    </row>
    <row r="215" spans="1:11" hidden="1" x14ac:dyDescent="0.35">
      <c r="A215" t="s">
        <v>2683</v>
      </c>
      <c r="B215" s="16">
        <f>IFERROR(VLOOKUP(A215,'2016 - Support'!J:N,2,FALSE),0)</f>
        <v>3935426</v>
      </c>
      <c r="C215" s="4">
        <f>IFERROR(VLOOKUP(A215,'2016 - Support'!J:N,3,FALSE),0)</f>
        <v>1.2086000000000001</v>
      </c>
      <c r="D215" s="16">
        <f>IFERROR(VLOOKUP(A215,'2016 - Support'!J:N,4,FALSE),0)</f>
        <v>2253606</v>
      </c>
      <c r="E215" s="4">
        <f>IFERROR(VLOOKUP(A215,'2016 - Support'!J:N,5,FALSE),0)</f>
        <v>0.69210000000000005</v>
      </c>
      <c r="F215" s="16">
        <f>IFERROR(VLOOKUP(A215,'Budget Support'!M:R,3,FALSE),0)</f>
        <v>5483780</v>
      </c>
      <c r="G215" s="4">
        <f>IFERROR(VLOOKUP(A215,'Budget Support'!M:R,4,FALSE),0)</f>
        <v>1.2899</v>
      </c>
      <c r="H215" s="16">
        <f>IFERROR(VLOOKUP(A215,'Budget Support'!M:R,5,FALSE),0)</f>
        <v>2839883</v>
      </c>
      <c r="I215" s="4">
        <f>IFERROR(VLOOKUP(A215,'Budget Support'!M:R,6,FALSE),0)</f>
        <v>0.66800000000000004</v>
      </c>
      <c r="J215" t="str">
        <f t="shared" si="6"/>
        <v>NO</v>
      </c>
      <c r="K215" t="str">
        <f t="shared" si="7"/>
        <v>YES</v>
      </c>
    </row>
    <row r="216" spans="1:11" x14ac:dyDescent="0.35">
      <c r="A216" t="s">
        <v>2684</v>
      </c>
      <c r="B216" s="16">
        <f>IFERROR(VLOOKUP(A216,'2016 - Support'!J:N,2,FALSE),0)</f>
        <v>8028614</v>
      </c>
      <c r="C216" s="4">
        <f>IFERROR(VLOOKUP(A216,'2016 - Support'!J:N,3,FALSE),0)</f>
        <v>1.0173999999999999</v>
      </c>
      <c r="D216" s="16">
        <f>IFERROR(VLOOKUP(A216,'2016 - Support'!J:N,4,FALSE),0)</f>
        <v>4363892</v>
      </c>
      <c r="E216" s="4">
        <f>IFERROR(VLOOKUP(A216,'2016 - Support'!J:N,5,FALSE),0)</f>
        <v>0.55299999999999994</v>
      </c>
      <c r="F216" s="16">
        <f>IFERROR(VLOOKUP(A216,'Budget Support'!M:R,3,FALSE),0)</f>
        <v>14056799</v>
      </c>
      <c r="G216" s="4">
        <f>IFERROR(VLOOKUP(A216,'Budget Support'!M:R,4,FALSE),0)</f>
        <v>1.05</v>
      </c>
      <c r="H216" s="16">
        <f>IFERROR(VLOOKUP(A216,'Budget Support'!M:R,5,FALSE),0)</f>
        <v>8650956</v>
      </c>
      <c r="I216" s="4">
        <f>IFERROR(VLOOKUP(A216,'Budget Support'!M:R,6,FALSE),0)</f>
        <v>0.6462</v>
      </c>
      <c r="J216" t="str">
        <f t="shared" si="6"/>
        <v>NO</v>
      </c>
      <c r="K216" t="str">
        <f t="shared" si="7"/>
        <v>NO</v>
      </c>
    </row>
    <row r="217" spans="1:11" hidden="1" x14ac:dyDescent="0.35">
      <c r="A217" t="s">
        <v>2685</v>
      </c>
      <c r="B217" s="16">
        <f>IFERROR(VLOOKUP(A217,'2016 - Support'!J:N,2,FALSE),0)</f>
        <v>38645309</v>
      </c>
      <c r="C217" s="4">
        <f>IFERROR(VLOOKUP(A217,'2016 - Support'!J:N,3,FALSE),0)</f>
        <v>0.65479999999999994</v>
      </c>
      <c r="D217" s="16">
        <f>IFERROR(VLOOKUP(A217,'2016 - Support'!J:N,4,FALSE),0)</f>
        <v>11272135</v>
      </c>
      <c r="E217" s="4">
        <f>IFERROR(VLOOKUP(A217,'2016 - Support'!J:N,5,FALSE),0)</f>
        <v>0.1938</v>
      </c>
      <c r="F217" s="16">
        <f>IFERROR(VLOOKUP(A217,'Budget Support'!M:R,3,FALSE),0)</f>
        <v>66504847</v>
      </c>
      <c r="G217" s="4">
        <f>IFERROR(VLOOKUP(A217,'Budget Support'!M:R,4,FALSE),0)</f>
        <v>0.73439999999999994</v>
      </c>
      <c r="H217" s="16">
        <f>IFERROR(VLOOKUP(A217,'Budget Support'!M:R,5,FALSE),0)</f>
        <v>13950532</v>
      </c>
      <c r="I217" s="4">
        <f>IFERROR(VLOOKUP(A217,'Budget Support'!M:R,6,FALSE),0)</f>
        <v>0.16039999999999999</v>
      </c>
      <c r="J217" t="str">
        <f t="shared" si="6"/>
        <v>NO</v>
      </c>
      <c r="K217" t="str">
        <f t="shared" si="7"/>
        <v>YES</v>
      </c>
    </row>
    <row r="218" spans="1:11" hidden="1" x14ac:dyDescent="0.35">
      <c r="A218" t="s">
        <v>2686</v>
      </c>
      <c r="B218" s="16">
        <f>IFERROR(VLOOKUP(A218,'2016 - Support'!J:N,2,FALSE),0)</f>
        <v>6892061</v>
      </c>
      <c r="C218" s="4">
        <f>IFERROR(VLOOKUP(A218,'2016 - Support'!J:N,3,FALSE),0)</f>
        <v>0.83009999999999995</v>
      </c>
      <c r="D218" s="16">
        <f>IFERROR(VLOOKUP(A218,'2016 - Support'!J:N,4,FALSE),0)</f>
        <v>2045782</v>
      </c>
      <c r="E218" s="4">
        <f>IFERROR(VLOOKUP(A218,'2016 - Support'!J:N,5,FALSE),0)</f>
        <v>0.24640000000000001</v>
      </c>
      <c r="F218" s="16">
        <f>IFERROR(VLOOKUP(A218,'Budget Support'!M:R,3,FALSE),0)</f>
        <v>9396265</v>
      </c>
      <c r="G218" s="4">
        <f>IFERROR(VLOOKUP(A218,'Budget Support'!M:R,4,FALSE),0)</f>
        <v>0.86170000000000002</v>
      </c>
      <c r="H218" s="16">
        <f>IFERROR(VLOOKUP(A218,'Budget Support'!M:R,5,FALSE),0)</f>
        <v>2559247</v>
      </c>
      <c r="I218" s="4">
        <f>IFERROR(VLOOKUP(A218,'Budget Support'!M:R,6,FALSE),0)</f>
        <v>0.23469999999999999</v>
      </c>
      <c r="J218" t="str">
        <f t="shared" si="6"/>
        <v>NO</v>
      </c>
      <c r="K218" t="str">
        <f t="shared" si="7"/>
        <v>YES</v>
      </c>
    </row>
    <row r="219" spans="1:11" hidden="1" x14ac:dyDescent="0.35">
      <c r="A219" t="s">
        <v>2687</v>
      </c>
      <c r="B219" s="16">
        <f>IFERROR(VLOOKUP(A219,'2016 - Support'!J:N,2,FALSE),0)</f>
        <v>8948596</v>
      </c>
      <c r="C219" s="4">
        <f>IFERROR(VLOOKUP(A219,'2016 - Support'!J:N,3,FALSE),0)</f>
        <v>1.0481</v>
      </c>
      <c r="D219" s="16">
        <f>IFERROR(VLOOKUP(A219,'2016 - Support'!J:N,4,FALSE),0)</f>
        <v>4857224</v>
      </c>
      <c r="E219" s="4">
        <f>IFERROR(VLOOKUP(A219,'2016 - Support'!J:N,5,FALSE),0)</f>
        <v>0.56889999999999996</v>
      </c>
      <c r="F219" s="16">
        <f>IFERROR(VLOOKUP(A219,'Budget Support'!M:R,3,FALSE),0)</f>
        <v>10613453</v>
      </c>
      <c r="G219" s="4">
        <f>IFERROR(VLOOKUP(A219,'Budget Support'!M:R,4,FALSE),0)</f>
        <v>0.96230000000000004</v>
      </c>
      <c r="H219" s="16">
        <f>IFERROR(VLOOKUP(A219,'Budget Support'!M:R,5,FALSE),0)</f>
        <v>4881549</v>
      </c>
      <c r="I219" s="4">
        <f>IFERROR(VLOOKUP(A219,'Budget Support'!M:R,6,FALSE),0)</f>
        <v>0.44259999999999999</v>
      </c>
      <c r="J219" t="str">
        <f t="shared" si="6"/>
        <v>NO</v>
      </c>
      <c r="K219" t="str">
        <f t="shared" si="7"/>
        <v>YES</v>
      </c>
    </row>
    <row r="220" spans="1:11" hidden="1" x14ac:dyDescent="0.35">
      <c r="A220" t="s">
        <v>2688</v>
      </c>
      <c r="B220" s="16">
        <f>IFERROR(VLOOKUP(A220,'2016 - Support'!J:N,2,FALSE),0)</f>
        <v>7125190</v>
      </c>
      <c r="C220" s="4">
        <f>IFERROR(VLOOKUP(A220,'2016 - Support'!J:N,3,FALSE),0)</f>
        <v>1.7482</v>
      </c>
      <c r="D220" s="16">
        <f>IFERROR(VLOOKUP(A220,'2016 - Support'!J:N,4,FALSE),0)</f>
        <v>3056671</v>
      </c>
      <c r="E220" s="4">
        <f>IFERROR(VLOOKUP(A220,'2016 - Support'!J:N,5,FALSE),0)</f>
        <v>0.76349999999999996</v>
      </c>
      <c r="F220" s="16">
        <f>IFERROR(VLOOKUP(A220,'Budget Support'!M:R,3,FALSE),0)</f>
        <v>9242671</v>
      </c>
      <c r="G220" s="4">
        <f>IFERROR(VLOOKUP(A220,'Budget Support'!M:R,4,FALSE),0)</f>
        <v>1.7503</v>
      </c>
      <c r="H220" s="16">
        <f>IFERROR(VLOOKUP(A220,'Budget Support'!M:R,5,FALSE),0)</f>
        <v>3831415</v>
      </c>
      <c r="I220" s="4">
        <f>IFERROR(VLOOKUP(A220,'Budget Support'!M:R,6,FALSE),0)</f>
        <v>0.73749999999999993</v>
      </c>
      <c r="J220" t="str">
        <f t="shared" si="6"/>
        <v>NO</v>
      </c>
      <c r="K220" t="str">
        <f t="shared" si="7"/>
        <v>YES</v>
      </c>
    </row>
    <row r="221" spans="1:11" hidden="1" x14ac:dyDescent="0.35">
      <c r="A221" t="s">
        <v>2823</v>
      </c>
      <c r="B221" s="16">
        <f>IFERROR(VLOOKUP(A221,'2016 - Support'!J:N,2,FALSE),0)</f>
        <v>0</v>
      </c>
      <c r="C221" s="4">
        <f>IFERROR(VLOOKUP(A221,'2016 - Support'!J:N,3,FALSE),0)</f>
        <v>0</v>
      </c>
      <c r="D221" s="16">
        <f>IFERROR(VLOOKUP(A221,'2016 - Support'!J:N,4,FALSE),0)</f>
        <v>0</v>
      </c>
      <c r="E221" s="4">
        <f>IFERROR(VLOOKUP(A221,'2016 - Support'!J:N,5,FALSE),0)</f>
        <v>0</v>
      </c>
      <c r="F221" s="16">
        <f>IFERROR(VLOOKUP(A221,'Budget Support'!M:R,3,FALSE),0)</f>
        <v>0</v>
      </c>
      <c r="G221" s="4">
        <f>IFERROR(VLOOKUP(A221,'Budget Support'!M:R,4,FALSE),0)</f>
        <v>0</v>
      </c>
      <c r="H221" s="16">
        <f>IFERROR(VLOOKUP(A221,'Budget Support'!M:R,5,FALSE),0)</f>
        <v>0</v>
      </c>
      <c r="I221" s="4">
        <f>IFERROR(VLOOKUP(A221,'Budget Support'!M:R,6,FALSE),0)</f>
        <v>0</v>
      </c>
      <c r="J221" t="str">
        <f t="shared" si="6"/>
        <v>YES</v>
      </c>
      <c r="K221" t="str">
        <f t="shared" si="7"/>
        <v>YES</v>
      </c>
    </row>
    <row r="222" spans="1:11" x14ac:dyDescent="0.35">
      <c r="A222" t="s">
        <v>2689</v>
      </c>
      <c r="B222" s="16">
        <f>IFERROR(VLOOKUP(A222,'2016 - Support'!J:N,2,FALSE),0)</f>
        <v>3690446</v>
      </c>
      <c r="C222" s="4">
        <f>IFERROR(VLOOKUP(A222,'2016 - Support'!J:N,3,FALSE),0)</f>
        <v>1.0499999999999998</v>
      </c>
      <c r="D222" s="16">
        <f>IFERROR(VLOOKUP(A222,'2016 - Support'!J:N,4,FALSE),0)</f>
        <v>1953125</v>
      </c>
      <c r="E222" s="4">
        <f>IFERROR(VLOOKUP(A222,'2016 - Support'!J:N,5,FALSE),0)</f>
        <v>0.55569999999999997</v>
      </c>
      <c r="F222" s="16">
        <f>IFERROR(VLOOKUP(A222,'Budget Support'!M:R,3,FALSE),0)</f>
        <v>6686967</v>
      </c>
      <c r="G222" s="4">
        <f>IFERROR(VLOOKUP(A222,'Budget Support'!M:R,4,FALSE),0)</f>
        <v>1.07</v>
      </c>
      <c r="H222" s="16">
        <f>IFERROR(VLOOKUP(A222,'Budget Support'!M:R,5,FALSE),0)</f>
        <v>4282784</v>
      </c>
      <c r="I222" s="4">
        <f>IFERROR(VLOOKUP(A222,'Budget Support'!M:R,6,FALSE),0)</f>
        <v>0.68530000000000002</v>
      </c>
      <c r="J222" t="str">
        <f t="shared" si="6"/>
        <v>NO</v>
      </c>
      <c r="K222" t="str">
        <f t="shared" si="7"/>
        <v>NO</v>
      </c>
    </row>
    <row r="223" spans="1:11" hidden="1" x14ac:dyDescent="0.35">
      <c r="A223" t="s">
        <v>2690</v>
      </c>
      <c r="B223" s="16">
        <f>IFERROR(VLOOKUP(A223,'2016 - Support'!J:N,2,FALSE),0)</f>
        <v>1652082</v>
      </c>
      <c r="C223" s="4">
        <f>IFERROR(VLOOKUP(A223,'2016 - Support'!J:N,3,FALSE),0)</f>
        <v>1.0139</v>
      </c>
      <c r="D223" s="16">
        <f>IFERROR(VLOOKUP(A223,'2016 - Support'!J:N,4,FALSE),0)</f>
        <v>369067</v>
      </c>
      <c r="E223" s="4">
        <f>IFERROR(VLOOKUP(A223,'2016 - Support'!J:N,5,FALSE),0)</f>
        <v>0.22650000000000001</v>
      </c>
      <c r="F223" s="16">
        <f>IFERROR(VLOOKUP(A223,'Budget Support'!M:R,3,FALSE),0)</f>
        <v>2299567</v>
      </c>
      <c r="G223" s="4">
        <f>IFERROR(VLOOKUP(A223,'Budget Support'!M:R,4,FALSE),0)</f>
        <v>0.90749999999999997</v>
      </c>
      <c r="H223" s="16">
        <f>IFERROR(VLOOKUP(A223,'Budget Support'!M:R,5,FALSE),0)</f>
        <v>350700</v>
      </c>
      <c r="I223" s="4">
        <f>IFERROR(VLOOKUP(A223,'Budget Support'!M:R,6,FALSE),0)</f>
        <v>0.1384</v>
      </c>
      <c r="J223" t="str">
        <f t="shared" si="6"/>
        <v>YES</v>
      </c>
      <c r="K223" t="str">
        <f t="shared" si="7"/>
        <v>YES</v>
      </c>
    </row>
    <row r="224" spans="1:11" x14ac:dyDescent="0.35">
      <c r="A224" t="s">
        <v>2691</v>
      </c>
      <c r="B224" s="16">
        <f>IFERROR(VLOOKUP(A224,'2016 - Support'!J:N,2,FALSE),0)</f>
        <v>7322180</v>
      </c>
      <c r="C224" s="4">
        <f>IFERROR(VLOOKUP(A224,'2016 - Support'!J:N,3,FALSE),0)</f>
        <v>0.59020000000000006</v>
      </c>
      <c r="D224" s="16">
        <f>IFERROR(VLOOKUP(A224,'2016 - Support'!J:N,4,FALSE),0)</f>
        <v>1842331</v>
      </c>
      <c r="E224" s="4">
        <f>IFERROR(VLOOKUP(A224,'2016 - Support'!J:N,5,FALSE),0)</f>
        <v>0.14850000000000002</v>
      </c>
      <c r="F224" s="16">
        <f>IFERROR(VLOOKUP(A224,'Budget Support'!M:R,3,FALSE),0)</f>
        <v>16725366</v>
      </c>
      <c r="G224" s="4">
        <f>IFERROR(VLOOKUP(A224,'Budget Support'!M:R,4,FALSE),0)</f>
        <v>0.79289999999999994</v>
      </c>
      <c r="H224" s="16">
        <f>IFERROR(VLOOKUP(A224,'Budget Support'!M:R,5,FALSE),0)</f>
        <v>8342644</v>
      </c>
      <c r="I224" s="4">
        <f>IFERROR(VLOOKUP(A224,'Budget Support'!M:R,6,FALSE),0)</f>
        <v>0.39550000000000002</v>
      </c>
      <c r="J224" t="str">
        <f t="shared" si="6"/>
        <v>NO</v>
      </c>
      <c r="K224" t="str">
        <f t="shared" si="7"/>
        <v>NO</v>
      </c>
    </row>
    <row r="225" spans="1:11" x14ac:dyDescent="0.35">
      <c r="A225" t="s">
        <v>2692</v>
      </c>
      <c r="B225" s="16">
        <f>IFERROR(VLOOKUP(A225,'2016 - Support'!J:N,2,FALSE),0)</f>
        <v>8123659</v>
      </c>
      <c r="C225" s="4">
        <f>IFERROR(VLOOKUP(A225,'2016 - Support'!J:N,3,FALSE),0)</f>
        <v>0.78739999999999999</v>
      </c>
      <c r="D225" s="16">
        <f>IFERROR(VLOOKUP(A225,'2016 - Support'!J:N,4,FALSE),0)</f>
        <v>3768825</v>
      </c>
      <c r="E225" s="4">
        <f>IFERROR(VLOOKUP(A225,'2016 - Support'!J:N,5,FALSE),0)</f>
        <v>0.36530000000000001</v>
      </c>
      <c r="F225" s="16">
        <f>IFERROR(VLOOKUP(A225,'Budget Support'!M:R,3,FALSE),0)</f>
        <v>14184225</v>
      </c>
      <c r="G225" s="4">
        <f>IFERROR(VLOOKUP(A225,'Budget Support'!M:R,4,FALSE),0)</f>
        <v>0.78739999999999999</v>
      </c>
      <c r="H225" s="16">
        <f>IFERROR(VLOOKUP(A225,'Budget Support'!M:R,5,FALSE),0)</f>
        <v>7346110</v>
      </c>
      <c r="I225" s="4">
        <f>IFERROR(VLOOKUP(A225,'Budget Support'!M:R,6,FALSE),0)</f>
        <v>0.4078</v>
      </c>
      <c r="J225" t="str">
        <f t="shared" si="6"/>
        <v>NO</v>
      </c>
      <c r="K225" t="str">
        <f t="shared" si="7"/>
        <v>NO</v>
      </c>
    </row>
    <row r="226" spans="1:11" hidden="1" x14ac:dyDescent="0.35">
      <c r="A226" t="s">
        <v>2693</v>
      </c>
      <c r="B226" s="16">
        <f>IFERROR(VLOOKUP(A226,'2016 - Support'!J:N,2,FALSE),0)</f>
        <v>4756653</v>
      </c>
      <c r="C226" s="4">
        <f>IFERROR(VLOOKUP(A226,'2016 - Support'!J:N,3,FALSE),0)</f>
        <v>0.87069999999999992</v>
      </c>
      <c r="D226" s="16">
        <f>IFERROR(VLOOKUP(A226,'2016 - Support'!J:N,4,FALSE),0)</f>
        <v>2104356</v>
      </c>
      <c r="E226" s="4">
        <f>IFERROR(VLOOKUP(A226,'2016 - Support'!J:N,5,FALSE),0)</f>
        <v>0.38519999999999999</v>
      </c>
      <c r="F226" s="16">
        <f>IFERROR(VLOOKUP(A226,'Budget Support'!M:R,3,FALSE),0)</f>
        <v>6176661</v>
      </c>
      <c r="G226" s="4">
        <f>IFERROR(VLOOKUP(A226,'Budget Support'!M:R,4,FALSE),0)</f>
        <v>0.85289999999999999</v>
      </c>
      <c r="H226" s="16">
        <f>IFERROR(VLOOKUP(A226,'Budget Support'!M:R,5,FALSE),0)</f>
        <v>2360152</v>
      </c>
      <c r="I226" s="4">
        <f>IFERROR(VLOOKUP(A226,'Budget Support'!M:R,6,FALSE),0)</f>
        <v>0.32590000000000002</v>
      </c>
      <c r="J226" t="str">
        <f t="shared" si="6"/>
        <v>NO</v>
      </c>
      <c r="K226" t="str">
        <f t="shared" si="7"/>
        <v>YES</v>
      </c>
    </row>
    <row r="227" spans="1:11" hidden="1" x14ac:dyDescent="0.35">
      <c r="A227" t="s">
        <v>2571</v>
      </c>
      <c r="B227" s="16">
        <f>IFERROR(VLOOKUP(A227,'2016 - Support'!J:N,2,FALSE),0)</f>
        <v>3452491</v>
      </c>
      <c r="C227" s="4">
        <f>IFERROR(VLOOKUP(A227,'2016 - Support'!J:N,3,FALSE),0)</f>
        <v>0.73549999999999993</v>
      </c>
      <c r="D227" s="16">
        <f>IFERROR(VLOOKUP(A227,'2016 - Support'!J:N,4,FALSE),0)</f>
        <v>1389215</v>
      </c>
      <c r="E227" s="4">
        <f>IFERROR(VLOOKUP(A227,'2016 - Support'!J:N,5,FALSE),0)</f>
        <v>0.2959</v>
      </c>
      <c r="F227" s="16">
        <f>IFERROR(VLOOKUP(A227,'Budget Support'!M:R,3,FALSE),0)</f>
        <v>4116510</v>
      </c>
      <c r="G227" s="4">
        <f>IFERROR(VLOOKUP(A227,'Budget Support'!M:R,4,FALSE),0)</f>
        <v>0.74670000000000003</v>
      </c>
      <c r="H227" s="16">
        <f>IFERROR(VLOOKUP(A227,'Budget Support'!M:R,5,FALSE),0)</f>
        <v>1094869</v>
      </c>
      <c r="I227" s="4">
        <f>IFERROR(VLOOKUP(A227,'Budget Support'!M:R,6,FALSE),0)</f>
        <v>0.1986</v>
      </c>
      <c r="J227" t="str">
        <f t="shared" si="6"/>
        <v>YES</v>
      </c>
      <c r="K227" t="str">
        <f t="shared" si="7"/>
        <v>YES</v>
      </c>
    </row>
    <row r="228" spans="1:11" hidden="1" x14ac:dyDescent="0.35">
      <c r="A228" t="s">
        <v>2824</v>
      </c>
      <c r="B228" s="16">
        <f>IFERROR(VLOOKUP(A228,'2016 - Support'!J:N,2,FALSE),0)</f>
        <v>0</v>
      </c>
      <c r="C228" s="4">
        <f>IFERROR(VLOOKUP(A228,'2016 - Support'!J:N,3,FALSE),0)</f>
        <v>0</v>
      </c>
      <c r="D228" s="16">
        <f>IFERROR(VLOOKUP(A228,'2016 - Support'!J:N,4,FALSE),0)</f>
        <v>0</v>
      </c>
      <c r="E228" s="4">
        <f>IFERROR(VLOOKUP(A228,'2016 - Support'!J:N,5,FALSE),0)</f>
        <v>0</v>
      </c>
      <c r="F228" s="16">
        <f>IFERROR(VLOOKUP(A228,'Budget Support'!M:R,3,FALSE),0)</f>
        <v>0</v>
      </c>
      <c r="G228" s="4">
        <f>IFERROR(VLOOKUP(A228,'Budget Support'!M:R,4,FALSE),0)</f>
        <v>0</v>
      </c>
      <c r="H228" s="16">
        <f>IFERROR(VLOOKUP(A228,'Budget Support'!M:R,5,FALSE),0)</f>
        <v>0</v>
      </c>
      <c r="I228" s="4">
        <f>IFERROR(VLOOKUP(A228,'Budget Support'!M:R,6,FALSE),0)</f>
        <v>0</v>
      </c>
      <c r="J228" t="str">
        <f t="shared" si="6"/>
        <v>YES</v>
      </c>
      <c r="K228" t="str">
        <f t="shared" si="7"/>
        <v>YES</v>
      </c>
    </row>
    <row r="229" spans="1:11" hidden="1" x14ac:dyDescent="0.35">
      <c r="A229" t="s">
        <v>2694</v>
      </c>
      <c r="B229" s="16">
        <f>IFERROR(VLOOKUP(A229,'2016 - Support'!J:N,2,FALSE),0)</f>
        <v>3428275</v>
      </c>
      <c r="C229" s="4">
        <f>IFERROR(VLOOKUP(A229,'2016 - Support'!J:N,3,FALSE),0)</f>
        <v>0.86150000000000004</v>
      </c>
      <c r="D229" s="16">
        <f>IFERROR(VLOOKUP(A229,'2016 - Support'!J:N,4,FALSE),0)</f>
        <v>1532875</v>
      </c>
      <c r="E229" s="4">
        <f>IFERROR(VLOOKUP(A229,'2016 - Support'!J:N,5,FALSE),0)</f>
        <v>0.38519999999999999</v>
      </c>
      <c r="F229" s="16">
        <f>IFERROR(VLOOKUP(A229,'Budget Support'!M:R,3,FALSE),0)</f>
        <v>5137622</v>
      </c>
      <c r="G229" s="4">
        <f>IFERROR(VLOOKUP(A229,'Budget Support'!M:R,4,FALSE),0)</f>
        <v>0.80559999999999998</v>
      </c>
      <c r="H229" s="16">
        <f>IFERROR(VLOOKUP(A229,'Budget Support'!M:R,5,FALSE),0)</f>
        <v>1986556</v>
      </c>
      <c r="I229" s="4">
        <f>IFERROR(VLOOKUP(A229,'Budget Support'!M:R,6,FALSE),0)</f>
        <v>0.3115</v>
      </c>
      <c r="J229" t="str">
        <f t="shared" si="6"/>
        <v>NO</v>
      </c>
      <c r="K229" t="str">
        <f t="shared" si="7"/>
        <v>YES</v>
      </c>
    </row>
    <row r="230" spans="1:11" hidden="1" x14ac:dyDescent="0.35">
      <c r="A230" t="s">
        <v>2695</v>
      </c>
      <c r="B230" s="16">
        <f>IFERROR(VLOOKUP(A230,'2016 - Support'!J:N,2,FALSE),0)</f>
        <v>10108946</v>
      </c>
      <c r="C230" s="4">
        <f>IFERROR(VLOOKUP(A230,'2016 - Support'!J:N,3,FALSE),0)</f>
        <v>0.98039999999999994</v>
      </c>
      <c r="D230" s="16">
        <f>IFERROR(VLOOKUP(A230,'2016 - Support'!J:N,4,FALSE),0)</f>
        <v>5114277</v>
      </c>
      <c r="E230" s="4">
        <f>IFERROR(VLOOKUP(A230,'2016 - Support'!J:N,5,FALSE),0)</f>
        <v>0.496</v>
      </c>
      <c r="F230" s="16">
        <f>IFERROR(VLOOKUP(A230,'Budget Support'!M:R,3,FALSE),0)</f>
        <v>10992565</v>
      </c>
      <c r="G230" s="4">
        <f>IFERROR(VLOOKUP(A230,'Budget Support'!M:R,4,FALSE),0)</f>
        <v>0.70799999999999996</v>
      </c>
      <c r="H230" s="16">
        <f>IFERROR(VLOOKUP(A230,'Budget Support'!M:R,5,FALSE),0)</f>
        <v>1450248</v>
      </c>
      <c r="I230" s="4">
        <f>IFERROR(VLOOKUP(A230,'Budget Support'!M:R,6,FALSE),0)</f>
        <v>9.4200000000000006E-2</v>
      </c>
      <c r="J230" t="str">
        <f t="shared" si="6"/>
        <v>YES</v>
      </c>
      <c r="K230" t="str">
        <f t="shared" si="7"/>
        <v>YES</v>
      </c>
    </row>
    <row r="231" spans="1:11" hidden="1" x14ac:dyDescent="0.35">
      <c r="A231" t="s">
        <v>2696</v>
      </c>
      <c r="B231" s="16">
        <f>IFERROR(VLOOKUP(A231,'2016 - Support'!J:N,2,FALSE),0)</f>
        <v>5731357</v>
      </c>
      <c r="C231" s="4">
        <f>IFERROR(VLOOKUP(A231,'2016 - Support'!J:N,3,FALSE),0)</f>
        <v>1.0793000000000001</v>
      </c>
      <c r="D231" s="16">
        <f>IFERROR(VLOOKUP(A231,'2016 - Support'!J:N,4,FALSE),0)</f>
        <v>2196852</v>
      </c>
      <c r="E231" s="4">
        <f>IFERROR(VLOOKUP(A231,'2016 - Support'!J:N,5,FALSE),0)</f>
        <v>0.41369999999999996</v>
      </c>
      <c r="F231" s="16">
        <f>IFERROR(VLOOKUP(A231,'Budget Support'!M:R,3,FALSE),0)</f>
        <v>7629601</v>
      </c>
      <c r="G231" s="4">
        <f>IFERROR(VLOOKUP(A231,'Budget Support'!M:R,4,FALSE),0)</f>
        <v>0.99909999999999999</v>
      </c>
      <c r="H231" s="16">
        <f>IFERROR(VLOOKUP(A231,'Budget Support'!M:R,5,FALSE),0)</f>
        <v>2302397</v>
      </c>
      <c r="I231" s="4">
        <f>IFERROR(VLOOKUP(A231,'Budget Support'!M:R,6,FALSE),0)</f>
        <v>0.30149999999999999</v>
      </c>
      <c r="J231" t="str">
        <f t="shared" si="6"/>
        <v>NO</v>
      </c>
      <c r="K231" t="str">
        <f t="shared" si="7"/>
        <v>YES</v>
      </c>
    </row>
    <row r="232" spans="1:11" hidden="1" x14ac:dyDescent="0.35">
      <c r="A232" t="s">
        <v>2825</v>
      </c>
      <c r="B232" s="16">
        <f>IFERROR(VLOOKUP(A232,'2016 - Support'!J:N,2,FALSE),0)</f>
        <v>0</v>
      </c>
      <c r="C232" s="4">
        <f>IFERROR(VLOOKUP(A232,'2016 - Support'!J:N,3,FALSE),0)</f>
        <v>0</v>
      </c>
      <c r="D232" s="16">
        <f>IFERROR(VLOOKUP(A232,'2016 - Support'!J:N,4,FALSE),0)</f>
        <v>0</v>
      </c>
      <c r="E232" s="4">
        <f>IFERROR(VLOOKUP(A232,'2016 - Support'!J:N,5,FALSE),0)</f>
        <v>0</v>
      </c>
      <c r="F232" s="16">
        <f>IFERROR(VLOOKUP(A232,'Budget Support'!M:R,3,FALSE),0)</f>
        <v>0</v>
      </c>
      <c r="G232" s="4">
        <f>IFERROR(VLOOKUP(A232,'Budget Support'!M:R,4,FALSE),0)</f>
        <v>0</v>
      </c>
      <c r="H232" s="16">
        <f>IFERROR(VLOOKUP(A232,'Budget Support'!M:R,5,FALSE),0)</f>
        <v>0</v>
      </c>
      <c r="I232" s="4">
        <f>IFERROR(VLOOKUP(A232,'Budget Support'!M:R,6,FALSE),0)</f>
        <v>0</v>
      </c>
      <c r="J232" t="str">
        <f t="shared" si="6"/>
        <v>YES</v>
      </c>
      <c r="K232" t="str">
        <f t="shared" si="7"/>
        <v>YES</v>
      </c>
    </row>
    <row r="233" spans="1:11" x14ac:dyDescent="0.35">
      <c r="A233" t="s">
        <v>2697</v>
      </c>
      <c r="B233" s="16">
        <f>IFERROR(VLOOKUP(A233,'2016 - Support'!J:N,2,FALSE),0)</f>
        <v>2032464</v>
      </c>
      <c r="C233" s="4">
        <f>IFERROR(VLOOKUP(A233,'2016 - Support'!J:N,3,FALSE),0)</f>
        <v>0.90270000000000006</v>
      </c>
      <c r="D233" s="16">
        <f>IFERROR(VLOOKUP(A233,'2016 - Support'!J:N,4,FALSE),0)</f>
        <v>340658</v>
      </c>
      <c r="E233" s="4">
        <f>IFERROR(VLOOKUP(A233,'2016 - Support'!J:N,5,FALSE),0)</f>
        <v>0.15129999999999999</v>
      </c>
      <c r="F233" s="16">
        <f>IFERROR(VLOOKUP(A233,'Budget Support'!M:R,3,FALSE),0)</f>
        <v>3262884</v>
      </c>
      <c r="G233" s="4">
        <f>IFERROR(VLOOKUP(A233,'Budget Support'!M:R,4,FALSE),0)</f>
        <v>0.99790000000000001</v>
      </c>
      <c r="H233" s="16">
        <f>IFERROR(VLOOKUP(A233,'Budget Support'!M:R,5,FALSE),0)</f>
        <v>1777763</v>
      </c>
      <c r="I233" s="4">
        <f>IFERROR(VLOOKUP(A233,'Budget Support'!M:R,6,FALSE),0)</f>
        <v>0.54369999999999996</v>
      </c>
      <c r="J233" t="str">
        <f t="shared" si="6"/>
        <v>NO</v>
      </c>
      <c r="K233" t="str">
        <f t="shared" si="7"/>
        <v>NO</v>
      </c>
    </row>
    <row r="234" spans="1:11" hidden="1" x14ac:dyDescent="0.35">
      <c r="A234" t="s">
        <v>2698</v>
      </c>
      <c r="B234" s="16">
        <f>IFERROR(VLOOKUP(A234,'2016 - Support'!J:N,2,FALSE),0)</f>
        <v>1932074</v>
      </c>
      <c r="C234" s="4">
        <f>IFERROR(VLOOKUP(A234,'2016 - Support'!J:N,3,FALSE),0)</f>
        <v>0.83960000000000001</v>
      </c>
      <c r="D234" s="16">
        <f>IFERROR(VLOOKUP(A234,'2016 - Support'!J:N,4,FALSE),0)</f>
        <v>1010910</v>
      </c>
      <c r="E234" s="4">
        <f>IFERROR(VLOOKUP(A234,'2016 - Support'!J:N,5,FALSE),0)</f>
        <v>0.43929999999999997</v>
      </c>
      <c r="F234" s="16">
        <f>IFERROR(VLOOKUP(A234,'Budget Support'!M:R,3,FALSE),0)</f>
        <v>2531548</v>
      </c>
      <c r="G234" s="4">
        <f>IFERROR(VLOOKUP(A234,'Budget Support'!M:R,4,FALSE),0)</f>
        <v>0.86599999999999999</v>
      </c>
      <c r="H234" s="16">
        <f>IFERROR(VLOOKUP(A234,'Budget Support'!M:R,5,FALSE),0)</f>
        <v>966724</v>
      </c>
      <c r="I234" s="4">
        <f>IFERROR(VLOOKUP(A234,'Budget Support'!M:R,6,FALSE),0)</f>
        <v>0.33069999999999999</v>
      </c>
      <c r="J234" t="str">
        <f t="shared" si="6"/>
        <v>YES</v>
      </c>
      <c r="K234" t="str">
        <f t="shared" si="7"/>
        <v>YES</v>
      </c>
    </row>
    <row r="235" spans="1:11" x14ac:dyDescent="0.35">
      <c r="A235" t="s">
        <v>2699</v>
      </c>
      <c r="B235" s="16">
        <f>IFERROR(VLOOKUP(A235,'2016 - Support'!J:N,2,FALSE),0)</f>
        <v>2575238</v>
      </c>
      <c r="C235" s="4">
        <f>IFERROR(VLOOKUP(A235,'2016 - Support'!J:N,3,FALSE),0)</f>
        <v>0.87580000000000002</v>
      </c>
      <c r="D235" s="16">
        <f>IFERROR(VLOOKUP(A235,'2016 - Support'!J:N,4,FALSE),0)</f>
        <v>988576</v>
      </c>
      <c r="E235" s="4">
        <f>IFERROR(VLOOKUP(A235,'2016 - Support'!J:N,5,FALSE),0)</f>
        <v>0.3362</v>
      </c>
      <c r="F235" s="16">
        <f>IFERROR(VLOOKUP(A235,'Budget Support'!M:R,3,FALSE),0)</f>
        <v>3800490</v>
      </c>
      <c r="G235" s="4">
        <f>IFERROR(VLOOKUP(A235,'Budget Support'!M:R,4,FALSE),0)</f>
        <v>0.96560000000000001</v>
      </c>
      <c r="H235" s="16">
        <f>IFERROR(VLOOKUP(A235,'Budget Support'!M:R,5,FALSE),0)</f>
        <v>1416525</v>
      </c>
      <c r="I235" s="4">
        <f>IFERROR(VLOOKUP(A235,'Budget Support'!M:R,6,FALSE),0)</f>
        <v>0.3599</v>
      </c>
      <c r="J235" t="str">
        <f t="shared" si="6"/>
        <v>NO</v>
      </c>
      <c r="K235" t="str">
        <f t="shared" si="7"/>
        <v>NO</v>
      </c>
    </row>
    <row r="236" spans="1:11" x14ac:dyDescent="0.35">
      <c r="A236" t="s">
        <v>2700</v>
      </c>
      <c r="B236" s="16">
        <f>IFERROR(VLOOKUP(A236,'2016 - Support'!J:N,2,FALSE),0)</f>
        <v>2108558</v>
      </c>
      <c r="C236" s="4">
        <f>IFERROR(VLOOKUP(A236,'2016 - Support'!J:N,3,FALSE),0)</f>
        <v>0.88340000000000007</v>
      </c>
      <c r="D236" s="16">
        <f>IFERROR(VLOOKUP(A236,'2016 - Support'!J:N,4,FALSE),0)</f>
        <v>707706</v>
      </c>
      <c r="E236" s="4">
        <f>IFERROR(VLOOKUP(A236,'2016 - Support'!J:N,5,FALSE),0)</f>
        <v>0.29649999999999999</v>
      </c>
      <c r="F236" s="16">
        <f>IFERROR(VLOOKUP(A236,'Budget Support'!M:R,3,FALSE),0)</f>
        <v>3087291</v>
      </c>
      <c r="G236" s="4">
        <f>IFERROR(VLOOKUP(A236,'Budget Support'!M:R,4,FALSE),0)</f>
        <v>0.93320000000000003</v>
      </c>
      <c r="H236" s="16">
        <f>IFERROR(VLOOKUP(A236,'Budget Support'!M:R,5,FALSE),0)</f>
        <v>1082140</v>
      </c>
      <c r="I236" s="4">
        <f>IFERROR(VLOOKUP(A236,'Budget Support'!M:R,6,FALSE),0)</f>
        <v>0.3271</v>
      </c>
      <c r="J236" t="str">
        <f t="shared" si="6"/>
        <v>NO</v>
      </c>
      <c r="K236" t="str">
        <f t="shared" si="7"/>
        <v>NO</v>
      </c>
    </row>
    <row r="237" spans="1:11" hidden="1" x14ac:dyDescent="0.35">
      <c r="A237" t="s">
        <v>2701</v>
      </c>
      <c r="B237" s="16">
        <f>IFERROR(VLOOKUP(A237,'2016 - Support'!J:N,2,FALSE),0)</f>
        <v>7152343</v>
      </c>
      <c r="C237" s="4">
        <f>IFERROR(VLOOKUP(A237,'2016 - Support'!J:N,3,FALSE),0)</f>
        <v>1.1795</v>
      </c>
      <c r="D237" s="16">
        <f>IFERROR(VLOOKUP(A237,'2016 - Support'!J:N,4,FALSE),0)</f>
        <v>3074386</v>
      </c>
      <c r="E237" s="4">
        <f>IFERROR(VLOOKUP(A237,'2016 - Support'!J:N,5,FALSE),0)</f>
        <v>0.50700000000000001</v>
      </c>
      <c r="F237" s="16">
        <f>IFERROR(VLOOKUP(A237,'Budget Support'!M:R,3,FALSE),0)</f>
        <v>8265630</v>
      </c>
      <c r="G237" s="4">
        <f>IFERROR(VLOOKUP(A237,'Budget Support'!M:R,4,FALSE),0)</f>
        <v>0.8822000000000001</v>
      </c>
      <c r="H237" s="16">
        <f>IFERROR(VLOOKUP(A237,'Budget Support'!M:R,5,FALSE),0)</f>
        <v>2525037</v>
      </c>
      <c r="I237" s="4">
        <f>IFERROR(VLOOKUP(A237,'Budget Support'!M:R,6,FALSE),0)</f>
        <v>0.26950000000000002</v>
      </c>
      <c r="J237" t="str">
        <f t="shared" si="6"/>
        <v>YES</v>
      </c>
      <c r="K237" t="str">
        <f t="shared" si="7"/>
        <v>YES</v>
      </c>
    </row>
    <row r="238" spans="1:11" hidden="1" x14ac:dyDescent="0.35">
      <c r="A238" t="s">
        <v>2826</v>
      </c>
      <c r="B238" s="16">
        <f>IFERROR(VLOOKUP(A238,'2016 - Support'!J:N,2,FALSE),0)</f>
        <v>0</v>
      </c>
      <c r="C238" s="4">
        <f>IFERROR(VLOOKUP(A238,'2016 - Support'!J:N,3,FALSE),0)</f>
        <v>0</v>
      </c>
      <c r="D238" s="16">
        <f>IFERROR(VLOOKUP(A238,'2016 - Support'!J:N,4,FALSE),0)</f>
        <v>0</v>
      </c>
      <c r="E238" s="4">
        <f>IFERROR(VLOOKUP(A238,'2016 - Support'!J:N,5,FALSE),0)</f>
        <v>0</v>
      </c>
      <c r="F238" s="16">
        <f>IFERROR(VLOOKUP(A238,'Budget Support'!M:R,3,FALSE),0)</f>
        <v>0</v>
      </c>
      <c r="G238" s="4">
        <f>IFERROR(VLOOKUP(A238,'Budget Support'!M:R,4,FALSE),0)</f>
        <v>0</v>
      </c>
      <c r="H238" s="16">
        <f>IFERROR(VLOOKUP(A238,'Budget Support'!M:R,5,FALSE),0)</f>
        <v>0</v>
      </c>
      <c r="I238" s="4">
        <f>IFERROR(VLOOKUP(A238,'Budget Support'!M:R,6,FALSE),0)</f>
        <v>0</v>
      </c>
      <c r="J238" t="str">
        <f t="shared" si="6"/>
        <v>YES</v>
      </c>
      <c r="K238" t="str">
        <f t="shared" si="7"/>
        <v>YES</v>
      </c>
    </row>
    <row r="239" spans="1:11" hidden="1" x14ac:dyDescent="0.35">
      <c r="A239" t="s">
        <v>2827</v>
      </c>
      <c r="B239" s="16">
        <f>IFERROR(VLOOKUP(A239,'2016 - Support'!J:N,2,FALSE),0)</f>
        <v>0</v>
      </c>
      <c r="C239" s="4">
        <f>IFERROR(VLOOKUP(A239,'2016 - Support'!J:N,3,FALSE),0)</f>
        <v>0</v>
      </c>
      <c r="D239" s="16">
        <f>IFERROR(VLOOKUP(A239,'2016 - Support'!J:N,4,FALSE),0)</f>
        <v>0</v>
      </c>
      <c r="E239" s="4">
        <f>IFERROR(VLOOKUP(A239,'2016 - Support'!J:N,5,FALSE),0)</f>
        <v>0</v>
      </c>
      <c r="F239" s="16">
        <f>IFERROR(VLOOKUP(A239,'Budget Support'!M:R,3,FALSE),0)</f>
        <v>0</v>
      </c>
      <c r="G239" s="4">
        <f>IFERROR(VLOOKUP(A239,'Budget Support'!M:R,4,FALSE),0)</f>
        <v>0</v>
      </c>
      <c r="H239" s="16">
        <f>IFERROR(VLOOKUP(A239,'Budget Support'!M:R,5,FALSE),0)</f>
        <v>0</v>
      </c>
      <c r="I239" s="4">
        <f>IFERROR(VLOOKUP(A239,'Budget Support'!M:R,6,FALSE),0)</f>
        <v>0</v>
      </c>
      <c r="J239" t="str">
        <f t="shared" si="6"/>
        <v>YES</v>
      </c>
      <c r="K239" t="str">
        <f t="shared" si="7"/>
        <v>YES</v>
      </c>
    </row>
    <row r="240" spans="1:11" x14ac:dyDescent="0.35">
      <c r="A240" t="s">
        <v>2702</v>
      </c>
      <c r="B240" s="16">
        <f>IFERROR(VLOOKUP(A240,'2016 - Support'!J:N,2,FALSE),0)</f>
        <v>2076621</v>
      </c>
      <c r="C240" s="4">
        <f>IFERROR(VLOOKUP(A240,'2016 - Support'!J:N,3,FALSE),0)</f>
        <v>0.97449999999999992</v>
      </c>
      <c r="D240" s="16">
        <f>IFERROR(VLOOKUP(A240,'2016 - Support'!J:N,4,FALSE),0)</f>
        <v>891381</v>
      </c>
      <c r="E240" s="4">
        <f>IFERROR(VLOOKUP(A240,'2016 - Support'!J:N,5,FALSE),0)</f>
        <v>0.41830000000000001</v>
      </c>
      <c r="F240" s="16">
        <f>IFERROR(VLOOKUP(A240,'Budget Support'!M:R,3,FALSE),0)</f>
        <v>2973910</v>
      </c>
      <c r="G240" s="4">
        <f>IFERROR(VLOOKUP(A240,'Budget Support'!M:R,4,FALSE),0)</f>
        <v>1.0652999999999999</v>
      </c>
      <c r="H240" s="16">
        <f>IFERROR(VLOOKUP(A240,'Budget Support'!M:R,5,FALSE),0)</f>
        <v>1245899</v>
      </c>
      <c r="I240" s="4">
        <f>IFERROR(VLOOKUP(A240,'Budget Support'!M:R,6,FALSE),0)</f>
        <v>0.44629999999999997</v>
      </c>
      <c r="J240" t="str">
        <f t="shared" si="6"/>
        <v>NO</v>
      </c>
      <c r="K240" t="str">
        <f t="shared" si="7"/>
        <v>NO</v>
      </c>
    </row>
    <row r="241" spans="1:11" hidden="1" x14ac:dyDescent="0.35">
      <c r="A241" t="s">
        <v>2703</v>
      </c>
      <c r="B241" s="16">
        <f>IFERROR(VLOOKUP(A241,'2016 - Support'!J:N,2,FALSE),0)</f>
        <v>4176342</v>
      </c>
      <c r="C241" s="4">
        <f>IFERROR(VLOOKUP(A241,'2016 - Support'!J:N,3,FALSE),0)</f>
        <v>1.0142</v>
      </c>
      <c r="D241" s="16">
        <f>IFERROR(VLOOKUP(A241,'2016 - Support'!J:N,4,FALSE),0)</f>
        <v>1370997</v>
      </c>
      <c r="E241" s="4">
        <f>IFERROR(VLOOKUP(A241,'2016 - Support'!J:N,5,FALSE),0)</f>
        <v>0.50229999999999997</v>
      </c>
      <c r="F241" s="16">
        <f>IFERROR(VLOOKUP(A241,'Budget Support'!M:R,3,FALSE),0)</f>
        <v>4778439</v>
      </c>
      <c r="G241" s="4">
        <f>IFERROR(VLOOKUP(A241,'Budget Support'!M:R,4,FALSE),0)</f>
        <v>0.76469999999999994</v>
      </c>
      <c r="H241" s="16">
        <f>IFERROR(VLOOKUP(A241,'Budget Support'!M:R,5,FALSE),0)</f>
        <v>1039480</v>
      </c>
      <c r="I241" s="4">
        <f>IFERROR(VLOOKUP(A241,'Budget Support'!M:R,6,FALSE),0)</f>
        <v>0.26329999999999998</v>
      </c>
      <c r="J241" t="str">
        <f t="shared" si="6"/>
        <v>YES</v>
      </c>
      <c r="K241" t="str">
        <f t="shared" si="7"/>
        <v>YES</v>
      </c>
    </row>
    <row r="242" spans="1:11" x14ac:dyDescent="0.35">
      <c r="A242" t="s">
        <v>2704</v>
      </c>
      <c r="B242" s="16">
        <f>IFERROR(VLOOKUP(A242,'2016 - Support'!J:N,2,FALSE),0)</f>
        <v>2031941</v>
      </c>
      <c r="C242" s="4">
        <f>IFERROR(VLOOKUP(A242,'2016 - Support'!J:N,3,FALSE),0)</f>
        <v>0.87249999999999994</v>
      </c>
      <c r="D242" s="16">
        <f>IFERROR(VLOOKUP(A242,'2016 - Support'!J:N,4,FALSE),0)</f>
        <v>568944</v>
      </c>
      <c r="E242" s="4">
        <f>IFERROR(VLOOKUP(A242,'2016 - Support'!J:N,5,FALSE),0)</f>
        <v>0.24429999999999999</v>
      </c>
      <c r="F242" s="16">
        <f>IFERROR(VLOOKUP(A242,'Budget Support'!M:R,3,FALSE),0)</f>
        <v>3443737</v>
      </c>
      <c r="G242" s="4">
        <f>IFERROR(VLOOKUP(A242,'Budget Support'!M:R,4,FALSE),0)</f>
        <v>1.1844999999999999</v>
      </c>
      <c r="H242" s="16">
        <f>IFERROR(VLOOKUP(A242,'Budget Support'!M:R,5,FALSE),0)</f>
        <v>1341735</v>
      </c>
      <c r="I242" s="4">
        <f>IFERROR(VLOOKUP(A242,'Budget Support'!M:R,6,FALSE),0)</f>
        <v>0.46150000000000002</v>
      </c>
      <c r="J242" t="str">
        <f t="shared" si="6"/>
        <v>NO</v>
      </c>
      <c r="K242" t="str">
        <f t="shared" si="7"/>
        <v>NO</v>
      </c>
    </row>
    <row r="243" spans="1:11" hidden="1" x14ac:dyDescent="0.35">
      <c r="A243" t="s">
        <v>2705</v>
      </c>
      <c r="B243" s="16">
        <f>IFERROR(VLOOKUP(A243,'2016 - Support'!J:N,2,FALSE),0)</f>
        <v>540740</v>
      </c>
      <c r="C243" s="4">
        <f>IFERROR(VLOOKUP(A243,'2016 - Support'!J:N,3,FALSE),0)</f>
        <v>2.4228999999999998</v>
      </c>
      <c r="D243" s="16">
        <f>IFERROR(VLOOKUP(A243,'2016 - Support'!J:N,4,FALSE),0)</f>
        <v>279978</v>
      </c>
      <c r="E243" s="4">
        <f>IFERROR(VLOOKUP(A243,'2016 - Support'!J:N,5,FALSE),0)</f>
        <v>1.2544999999999999</v>
      </c>
      <c r="F243" s="16">
        <f>IFERROR(VLOOKUP(A243,'Budget Support'!M:R,3,FALSE),0)</f>
        <v>598812</v>
      </c>
      <c r="G243" s="4">
        <f>IFERROR(VLOOKUP(A243,'Budget Support'!M:R,4,FALSE),0)</f>
        <v>3.0045000000000002</v>
      </c>
      <c r="H243" s="16">
        <f>IFERROR(VLOOKUP(A243,'Budget Support'!M:R,5,FALSE),0)</f>
        <v>263302</v>
      </c>
      <c r="I243" s="4">
        <f>IFERROR(VLOOKUP(A243,'Budget Support'!M:R,6,FALSE),0)</f>
        <v>1.3210999999999999</v>
      </c>
      <c r="J243" t="str">
        <f t="shared" si="6"/>
        <v>YES</v>
      </c>
      <c r="K243" t="str">
        <f t="shared" si="7"/>
        <v>NO</v>
      </c>
    </row>
    <row r="244" spans="1:11" hidden="1" x14ac:dyDescent="0.35">
      <c r="A244" t="s">
        <v>2706</v>
      </c>
      <c r="B244" s="16">
        <f>IFERROR(VLOOKUP(A244,'2016 - Support'!J:N,2,FALSE),0)</f>
        <v>4099278</v>
      </c>
      <c r="C244" s="4">
        <f>IFERROR(VLOOKUP(A244,'2016 - Support'!J:N,3,FALSE),0)</f>
        <v>1.3885000000000001</v>
      </c>
      <c r="D244" s="16">
        <f>IFERROR(VLOOKUP(A244,'2016 - Support'!J:N,4,FALSE),0)</f>
        <v>2576773</v>
      </c>
      <c r="E244" s="4">
        <f>IFERROR(VLOOKUP(A244,'2016 - Support'!J:N,5,FALSE),0)</f>
        <v>0.87280000000000002</v>
      </c>
      <c r="F244" s="16">
        <f>IFERROR(VLOOKUP(A244,'Budget Support'!M:R,3,FALSE),0)</f>
        <v>5235935</v>
      </c>
      <c r="G244" s="4">
        <f>IFERROR(VLOOKUP(A244,'Budget Support'!M:R,4,FALSE),0)</f>
        <v>1.1272</v>
      </c>
      <c r="H244" s="16">
        <f>IFERROR(VLOOKUP(A244,'Budget Support'!M:R,5,FALSE),0)</f>
        <v>3204177</v>
      </c>
      <c r="I244" s="4">
        <f>IFERROR(VLOOKUP(A244,'Budget Support'!M:R,6,FALSE),0)</f>
        <v>0.68979999999999997</v>
      </c>
      <c r="J244" t="str">
        <f t="shared" si="6"/>
        <v>NO</v>
      </c>
      <c r="K244" t="str">
        <f t="shared" si="7"/>
        <v>YES</v>
      </c>
    </row>
    <row r="245" spans="1:11" hidden="1" x14ac:dyDescent="0.35">
      <c r="A245" t="s">
        <v>2707</v>
      </c>
      <c r="B245" s="16">
        <f>IFERROR(VLOOKUP(A245,'2016 - Support'!J:N,2,FALSE),0)</f>
        <v>6808748</v>
      </c>
      <c r="C245" s="4">
        <f>IFERROR(VLOOKUP(A245,'2016 - Support'!J:N,3,FALSE),0)</f>
        <v>0.95269999999999999</v>
      </c>
      <c r="D245" s="16">
        <f>IFERROR(VLOOKUP(A245,'2016 - Support'!J:N,4,FALSE),0)</f>
        <v>2059705</v>
      </c>
      <c r="E245" s="4">
        <f>IFERROR(VLOOKUP(A245,'2016 - Support'!J:N,5,FALSE),0)</f>
        <v>0.28820000000000001</v>
      </c>
      <c r="F245" s="16">
        <f>IFERROR(VLOOKUP(A245,'Budget Support'!M:R,3,FALSE),0)</f>
        <v>8026463</v>
      </c>
      <c r="G245" s="4">
        <f>IFERROR(VLOOKUP(A245,'Budget Support'!M:R,4,FALSE),0)</f>
        <v>1.1221999999999999</v>
      </c>
      <c r="H245" s="16">
        <f>IFERROR(VLOOKUP(A245,'Budget Support'!M:R,5,FALSE),0)</f>
        <v>1096468</v>
      </c>
      <c r="I245" s="4">
        <f>IFERROR(VLOOKUP(A245,'Budget Support'!M:R,6,FALSE),0)</f>
        <v>0.15329999999999999</v>
      </c>
      <c r="J245" t="str">
        <f t="shared" si="6"/>
        <v>YES</v>
      </c>
      <c r="K245" t="str">
        <f t="shared" si="7"/>
        <v>YES</v>
      </c>
    </row>
    <row r="246" spans="1:11" hidden="1" x14ac:dyDescent="0.35">
      <c r="A246" t="s">
        <v>2828</v>
      </c>
      <c r="B246" s="16">
        <f>IFERROR(VLOOKUP(A246,'2016 - Support'!J:N,2,FALSE),0)</f>
        <v>0</v>
      </c>
      <c r="C246" s="4">
        <f>IFERROR(VLOOKUP(A246,'2016 - Support'!J:N,3,FALSE),0)</f>
        <v>0</v>
      </c>
      <c r="D246" s="16">
        <f>IFERROR(VLOOKUP(A246,'2016 - Support'!J:N,4,FALSE),0)</f>
        <v>0</v>
      </c>
      <c r="E246" s="4">
        <f>IFERROR(VLOOKUP(A246,'2016 - Support'!J:N,5,FALSE),0)</f>
        <v>0</v>
      </c>
      <c r="F246" s="16">
        <f>IFERROR(VLOOKUP(A246,'Budget Support'!M:R,3,FALSE),0)</f>
        <v>0</v>
      </c>
      <c r="G246" s="4">
        <f>IFERROR(VLOOKUP(A246,'Budget Support'!M:R,4,FALSE),0)</f>
        <v>0</v>
      </c>
      <c r="H246" s="16">
        <f>IFERROR(VLOOKUP(A246,'Budget Support'!M:R,5,FALSE),0)</f>
        <v>0</v>
      </c>
      <c r="I246" s="4">
        <f>IFERROR(VLOOKUP(A246,'Budget Support'!M:R,6,FALSE),0)</f>
        <v>0</v>
      </c>
      <c r="J246" t="str">
        <f t="shared" si="6"/>
        <v>YES</v>
      </c>
      <c r="K246" t="str">
        <f t="shared" si="7"/>
        <v>YES</v>
      </c>
    </row>
    <row r="247" spans="1:11" hidden="1" x14ac:dyDescent="0.35">
      <c r="A247" t="s">
        <v>2708</v>
      </c>
      <c r="B247" s="16">
        <f>IFERROR(VLOOKUP(A247,'2016 - Support'!J:N,2,FALSE),0)</f>
        <v>4805461</v>
      </c>
      <c r="C247" s="4">
        <f>IFERROR(VLOOKUP(A247,'2016 - Support'!J:N,3,FALSE),0)</f>
        <v>2.0537999999999998</v>
      </c>
      <c r="D247" s="16">
        <f>IFERROR(VLOOKUP(A247,'2016 - Support'!J:N,4,FALSE),0)</f>
        <v>3143007</v>
      </c>
      <c r="E247" s="4">
        <f>IFERROR(VLOOKUP(A247,'2016 - Support'!J:N,5,FALSE),0)</f>
        <v>1.3465</v>
      </c>
      <c r="F247" s="16">
        <f>IFERROR(VLOOKUP(A247,'Budget Support'!M:R,3,FALSE),0)</f>
        <v>5067719</v>
      </c>
      <c r="G247" s="4">
        <f>IFERROR(VLOOKUP(A247,'Budget Support'!M:R,4,FALSE),0)</f>
        <v>1.4849999999999999</v>
      </c>
      <c r="H247" s="16">
        <f>IFERROR(VLOOKUP(A247,'Budget Support'!M:R,5,FALSE),0)</f>
        <v>2689529</v>
      </c>
      <c r="I247" s="4">
        <f>IFERROR(VLOOKUP(A247,'Budget Support'!M:R,6,FALSE),0)</f>
        <v>0.78900000000000003</v>
      </c>
      <c r="J247" t="str">
        <f t="shared" si="6"/>
        <v>YES</v>
      </c>
      <c r="K247" t="str">
        <f t="shared" si="7"/>
        <v>YES</v>
      </c>
    </row>
    <row r="248" spans="1:11" x14ac:dyDescent="0.35">
      <c r="A248" t="s">
        <v>2709</v>
      </c>
      <c r="B248" s="16">
        <f>IFERROR(VLOOKUP(A248,'2016 - Support'!J:N,2,FALSE),0)</f>
        <v>25990438</v>
      </c>
      <c r="C248" s="4">
        <f>IFERROR(VLOOKUP(A248,'2016 - Support'!J:N,3,FALSE),0)</f>
        <v>0.98799999999999999</v>
      </c>
      <c r="D248" s="16">
        <f>IFERROR(VLOOKUP(A248,'2016 - Support'!J:N,4,FALSE),0)</f>
        <v>8117502</v>
      </c>
      <c r="E248" s="4">
        <f>IFERROR(VLOOKUP(A248,'2016 - Support'!J:N,5,FALSE),0)</f>
        <v>0.31259999999999999</v>
      </c>
      <c r="F248" s="16">
        <f>IFERROR(VLOOKUP(A248,'Budget Support'!M:R,3,FALSE),0)</f>
        <v>37657460</v>
      </c>
      <c r="G248" s="4">
        <f>IFERROR(VLOOKUP(A248,'Budget Support'!M:R,4,FALSE),0)</f>
        <v>1.0497000000000001</v>
      </c>
      <c r="H248" s="16">
        <f>IFERROR(VLOOKUP(A248,'Budget Support'!M:R,5,FALSE),0)</f>
        <v>11981911</v>
      </c>
      <c r="I248" s="4">
        <f>IFERROR(VLOOKUP(A248,'Budget Support'!M:R,6,FALSE),0)</f>
        <v>0.34</v>
      </c>
      <c r="J248" t="str">
        <f t="shared" si="6"/>
        <v>NO</v>
      </c>
      <c r="K248" t="str">
        <f t="shared" si="7"/>
        <v>NO</v>
      </c>
    </row>
    <row r="249" spans="1:11" hidden="1" x14ac:dyDescent="0.35">
      <c r="A249" t="s">
        <v>2710</v>
      </c>
      <c r="B249" s="16">
        <f>IFERROR(VLOOKUP(A249,'2016 - Support'!J:N,2,FALSE),0)</f>
        <v>8410407</v>
      </c>
      <c r="C249" s="4">
        <f>IFERROR(VLOOKUP(A249,'2016 - Support'!J:N,3,FALSE),0)</f>
        <v>0.93870000000000009</v>
      </c>
      <c r="D249" s="16">
        <f>IFERROR(VLOOKUP(A249,'2016 - Support'!J:N,4,FALSE),0)</f>
        <v>5081008</v>
      </c>
      <c r="E249" s="4">
        <f>IFERROR(VLOOKUP(A249,'2016 - Support'!J:N,5,FALSE),0)</f>
        <v>0.56710000000000005</v>
      </c>
      <c r="F249" s="16">
        <f>IFERROR(VLOOKUP(A249,'Budget Support'!M:R,3,FALSE),0)</f>
        <v>12478840</v>
      </c>
      <c r="G249" s="4">
        <f>IFERROR(VLOOKUP(A249,'Budget Support'!M:R,4,FALSE),0)</f>
        <v>0.88500000000000001</v>
      </c>
      <c r="H249" s="16">
        <f>IFERROR(VLOOKUP(A249,'Budget Support'!M:R,5,FALSE),0)</f>
        <v>7594467</v>
      </c>
      <c r="I249" s="4">
        <f>IFERROR(VLOOKUP(A249,'Budget Support'!M:R,6,FALSE),0)</f>
        <v>0.53859999999999997</v>
      </c>
      <c r="J249" t="str">
        <f t="shared" si="6"/>
        <v>NO</v>
      </c>
      <c r="K249" t="str">
        <f t="shared" si="7"/>
        <v>YES</v>
      </c>
    </row>
    <row r="250" spans="1:11" x14ac:dyDescent="0.35">
      <c r="A250" t="s">
        <v>2711</v>
      </c>
      <c r="B250" s="16">
        <f>IFERROR(VLOOKUP(A250,'2016 - Support'!J:N,2,FALSE),0)</f>
        <v>4969963</v>
      </c>
      <c r="C250" s="4">
        <f>IFERROR(VLOOKUP(A250,'2016 - Support'!J:N,3,FALSE),0)</f>
        <v>0.97610000000000008</v>
      </c>
      <c r="D250" s="16">
        <f>IFERROR(VLOOKUP(A250,'2016 - Support'!J:N,4,FALSE),0)</f>
        <v>2671081</v>
      </c>
      <c r="E250" s="4">
        <f>IFERROR(VLOOKUP(A250,'2016 - Support'!J:N,5,FALSE),0)</f>
        <v>0.52459999999999996</v>
      </c>
      <c r="F250" s="16">
        <f>IFERROR(VLOOKUP(A250,'Budget Support'!M:R,3,FALSE),0)</f>
        <v>7878016</v>
      </c>
      <c r="G250" s="4">
        <f>IFERROR(VLOOKUP(A250,'Budget Support'!M:R,4,FALSE),0)</f>
        <v>0.96739999999999993</v>
      </c>
      <c r="H250" s="16">
        <f>IFERROR(VLOOKUP(A250,'Budget Support'!M:R,5,FALSE),0)</f>
        <v>4699610</v>
      </c>
      <c r="I250" s="4">
        <f>IFERROR(VLOOKUP(A250,'Budget Support'!M:R,6,FALSE),0)</f>
        <v>0.57709999999999995</v>
      </c>
      <c r="J250" t="str">
        <f t="shared" si="6"/>
        <v>NO</v>
      </c>
      <c r="K250" t="str">
        <f t="shared" si="7"/>
        <v>NO</v>
      </c>
    </row>
    <row r="251" spans="1:11" x14ac:dyDescent="0.35">
      <c r="A251" t="s">
        <v>2712</v>
      </c>
      <c r="B251" s="16">
        <f>IFERROR(VLOOKUP(A251,'2016 - Support'!J:N,2,FALSE),0)</f>
        <v>5589323</v>
      </c>
      <c r="C251" s="4">
        <f>IFERROR(VLOOKUP(A251,'2016 - Support'!J:N,3,FALSE),0)</f>
        <v>1.0216999999999998</v>
      </c>
      <c r="D251" s="16">
        <f>IFERROR(VLOOKUP(A251,'2016 - Support'!J:N,4,FALSE),0)</f>
        <v>1873684</v>
      </c>
      <c r="E251" s="4">
        <f>IFERROR(VLOOKUP(A251,'2016 - Support'!J:N,5,FALSE),0)</f>
        <v>0.34249999999999997</v>
      </c>
      <c r="F251" s="16">
        <f>IFERROR(VLOOKUP(A251,'Budget Support'!M:R,3,FALSE),0)</f>
        <v>9262507</v>
      </c>
      <c r="G251" s="4">
        <f>IFERROR(VLOOKUP(A251,'Budget Support'!M:R,4,FALSE),0)</f>
        <v>1.02</v>
      </c>
      <c r="H251" s="16">
        <f>IFERROR(VLOOKUP(A251,'Budget Support'!M:R,5,FALSE),0)</f>
        <v>3852113</v>
      </c>
      <c r="I251" s="4">
        <f>IFERROR(VLOOKUP(A251,'Budget Support'!M:R,6,FALSE),0)</f>
        <v>0.42420000000000002</v>
      </c>
      <c r="J251" t="str">
        <f t="shared" si="6"/>
        <v>NO</v>
      </c>
      <c r="K251" t="str">
        <f t="shared" si="7"/>
        <v>NO</v>
      </c>
    </row>
    <row r="252" spans="1:11" hidden="1" x14ac:dyDescent="0.35">
      <c r="A252" t="s">
        <v>2713</v>
      </c>
      <c r="B252" s="16">
        <f>IFERROR(VLOOKUP(A252,'2016 - Support'!J:N,2,FALSE),0)</f>
        <v>15962478</v>
      </c>
      <c r="C252" s="4">
        <f>IFERROR(VLOOKUP(A252,'2016 - Support'!J:N,3,FALSE),0)</f>
        <v>0.92330000000000001</v>
      </c>
      <c r="D252" s="16">
        <f>IFERROR(VLOOKUP(A252,'2016 - Support'!J:N,4,FALSE),0)</f>
        <v>7003574</v>
      </c>
      <c r="E252" s="4">
        <f>IFERROR(VLOOKUP(A252,'2016 - Support'!J:N,5,FALSE),0)</f>
        <v>0.40510000000000002</v>
      </c>
      <c r="F252" s="16">
        <f>IFERROR(VLOOKUP(A252,'Budget Support'!M:R,3,FALSE),0)</f>
        <v>22304076</v>
      </c>
      <c r="G252" s="4">
        <f>IFERROR(VLOOKUP(A252,'Budget Support'!M:R,4,FALSE),0)</f>
        <v>0.84309999999999996</v>
      </c>
      <c r="H252" s="16">
        <f>IFERROR(VLOOKUP(A252,'Budget Support'!M:R,5,FALSE),0)</f>
        <v>9156020</v>
      </c>
      <c r="I252" s="4">
        <f>IFERROR(VLOOKUP(A252,'Budget Support'!M:R,6,FALSE),0)</f>
        <v>0.34610000000000002</v>
      </c>
      <c r="J252" t="str">
        <f t="shared" si="6"/>
        <v>NO</v>
      </c>
      <c r="K252" t="str">
        <f t="shared" si="7"/>
        <v>YES</v>
      </c>
    </row>
    <row r="253" spans="1:11" hidden="1" x14ac:dyDescent="0.35">
      <c r="A253" t="s">
        <v>2714</v>
      </c>
      <c r="B253" s="16">
        <f>IFERROR(VLOOKUP(A253,'2016 - Support'!J:N,2,FALSE),0)</f>
        <v>28362169</v>
      </c>
      <c r="C253" s="4">
        <f>IFERROR(VLOOKUP(A253,'2016 - Support'!J:N,3,FALSE),0)</f>
        <v>1.2583</v>
      </c>
      <c r="D253" s="16">
        <f>IFERROR(VLOOKUP(A253,'2016 - Support'!J:N,4,FALSE),0)</f>
        <v>10351527</v>
      </c>
      <c r="E253" s="4">
        <f>IFERROR(VLOOKUP(A253,'2016 - Support'!J:N,5,FALSE),0)</f>
        <v>0.47120000000000001</v>
      </c>
      <c r="F253" s="16">
        <f>IFERROR(VLOOKUP(A253,'Budget Support'!M:R,3,FALSE),0)</f>
        <v>31549446</v>
      </c>
      <c r="G253" s="4">
        <f>IFERROR(VLOOKUP(A253,'Budget Support'!M:R,4,FALSE),0)</f>
        <v>0.94219999999999993</v>
      </c>
      <c r="H253" s="16">
        <f>IFERROR(VLOOKUP(A253,'Budget Support'!M:R,5,FALSE),0)</f>
        <v>5292850</v>
      </c>
      <c r="I253" s="4">
        <f>IFERROR(VLOOKUP(A253,'Budget Support'!M:R,6,FALSE),0)</f>
        <v>0.16270000000000001</v>
      </c>
      <c r="J253" t="str">
        <f t="shared" si="6"/>
        <v>YES</v>
      </c>
      <c r="K253" t="str">
        <f t="shared" si="7"/>
        <v>YES</v>
      </c>
    </row>
    <row r="254" spans="1:11" hidden="1" x14ac:dyDescent="0.35">
      <c r="A254" t="s">
        <v>2715</v>
      </c>
      <c r="B254" s="16">
        <f>IFERROR(VLOOKUP(A254,'2016 - Support'!J:N,2,FALSE),0)</f>
        <v>11656848</v>
      </c>
      <c r="C254" s="4">
        <f>IFERROR(VLOOKUP(A254,'2016 - Support'!J:N,3,FALSE),0)</f>
        <v>0.75560000000000005</v>
      </c>
      <c r="D254" s="16">
        <f>IFERROR(VLOOKUP(A254,'2016 - Support'!J:N,4,FALSE),0)</f>
        <v>2830905</v>
      </c>
      <c r="E254" s="4">
        <f>IFERROR(VLOOKUP(A254,'2016 - Support'!J:N,5,FALSE),0)</f>
        <v>0.1835</v>
      </c>
      <c r="F254" s="16">
        <f>IFERROR(VLOOKUP(A254,'Budget Support'!M:R,3,FALSE),0)</f>
        <v>13607188</v>
      </c>
      <c r="G254" s="4">
        <f>IFERROR(VLOOKUP(A254,'Budget Support'!M:R,4,FALSE),0)</f>
        <v>0.83319999999999994</v>
      </c>
      <c r="H254" s="16">
        <f>IFERROR(VLOOKUP(A254,'Budget Support'!M:R,5,FALSE),0)</f>
        <v>2082233</v>
      </c>
      <c r="I254" s="4">
        <f>IFERROR(VLOOKUP(A254,'Budget Support'!M:R,6,FALSE),0)</f>
        <v>0.1275</v>
      </c>
      <c r="J254" t="str">
        <f t="shared" si="6"/>
        <v>YES</v>
      </c>
      <c r="K254" t="str">
        <f t="shared" si="7"/>
        <v>YES</v>
      </c>
    </row>
    <row r="255" spans="1:11" hidden="1" x14ac:dyDescent="0.35">
      <c r="A255" t="s">
        <v>2716</v>
      </c>
      <c r="B255" s="16">
        <f>IFERROR(VLOOKUP(A255,'2016 - Support'!J:N,2,FALSE),0)</f>
        <v>3691581</v>
      </c>
      <c r="C255" s="4">
        <f>IFERROR(VLOOKUP(A255,'2016 - Support'!J:N,3,FALSE),0)</f>
        <v>0.78269999999999995</v>
      </c>
      <c r="D255" s="16">
        <f>IFERROR(VLOOKUP(A255,'2016 - Support'!J:N,4,FALSE),0)</f>
        <v>1220835</v>
      </c>
      <c r="E255" s="4">
        <f>IFERROR(VLOOKUP(A255,'2016 - Support'!J:N,5,FALSE),0)</f>
        <v>0.28129999999999999</v>
      </c>
      <c r="F255" s="16">
        <f>IFERROR(VLOOKUP(A255,'Budget Support'!M:R,3,FALSE),0)</f>
        <v>5154522</v>
      </c>
      <c r="G255" s="4">
        <f>IFERROR(VLOOKUP(A255,'Budget Support'!M:R,4,FALSE),0)</f>
        <v>0.82389999999999997</v>
      </c>
      <c r="H255" s="16">
        <f>IFERROR(VLOOKUP(A255,'Budget Support'!M:R,5,FALSE),0)</f>
        <v>1566891</v>
      </c>
      <c r="I255" s="4">
        <f>IFERROR(VLOOKUP(A255,'Budget Support'!M:R,6,FALSE),0)</f>
        <v>0.25509999999999999</v>
      </c>
      <c r="J255" t="str">
        <f t="shared" si="6"/>
        <v>NO</v>
      </c>
      <c r="K255" t="str">
        <f t="shared" si="7"/>
        <v>YES</v>
      </c>
    </row>
    <row r="256" spans="1:11" hidden="1" x14ac:dyDescent="0.35">
      <c r="A256" t="s">
        <v>2829</v>
      </c>
      <c r="B256" s="16">
        <f>IFERROR(VLOOKUP(A256,'2016 - Support'!J:N,2,FALSE),0)</f>
        <v>0</v>
      </c>
      <c r="C256" s="4">
        <f>IFERROR(VLOOKUP(A256,'2016 - Support'!J:N,3,FALSE),0)</f>
        <v>0</v>
      </c>
      <c r="D256" s="16">
        <f>IFERROR(VLOOKUP(A256,'2016 - Support'!J:N,4,FALSE),0)</f>
        <v>0</v>
      </c>
      <c r="E256" s="4">
        <f>IFERROR(VLOOKUP(A256,'2016 - Support'!J:N,5,FALSE),0)</f>
        <v>0</v>
      </c>
      <c r="F256" s="16">
        <f>IFERROR(VLOOKUP(A256,'Budget Support'!M:R,3,FALSE),0)</f>
        <v>0</v>
      </c>
      <c r="G256" s="4">
        <f>IFERROR(VLOOKUP(A256,'Budget Support'!M:R,4,FALSE),0)</f>
        <v>0</v>
      </c>
      <c r="H256" s="16">
        <f>IFERROR(VLOOKUP(A256,'Budget Support'!M:R,5,FALSE),0)</f>
        <v>0</v>
      </c>
      <c r="I256" s="4">
        <f>IFERROR(VLOOKUP(A256,'Budget Support'!M:R,6,FALSE),0)</f>
        <v>0</v>
      </c>
      <c r="J256" t="str">
        <f t="shared" si="6"/>
        <v>YES</v>
      </c>
      <c r="K256" t="str">
        <f t="shared" si="7"/>
        <v>YES</v>
      </c>
    </row>
    <row r="257" spans="1:11" hidden="1" x14ac:dyDescent="0.35">
      <c r="A257" t="s">
        <v>2717</v>
      </c>
      <c r="B257" s="16">
        <f>IFERROR(VLOOKUP(A257,'2016 - Support'!J:N,2,FALSE),0)</f>
        <v>3197949</v>
      </c>
      <c r="C257" s="4">
        <f>IFERROR(VLOOKUP(A257,'2016 - Support'!J:N,3,FALSE),0)</f>
        <v>0.67820000000000003</v>
      </c>
      <c r="D257" s="16">
        <f>IFERROR(VLOOKUP(A257,'2016 - Support'!J:N,4,FALSE),0)</f>
        <v>1366127</v>
      </c>
      <c r="E257" s="4">
        <f>IFERROR(VLOOKUP(A257,'2016 - Support'!J:N,5,FALSE),0)</f>
        <v>0.28970000000000001</v>
      </c>
      <c r="F257" s="16">
        <f>IFERROR(VLOOKUP(A257,'Budget Support'!M:R,3,FALSE),0)</f>
        <v>4163742</v>
      </c>
      <c r="G257" s="4">
        <f>IFERROR(VLOOKUP(A257,'Budget Support'!M:R,4,FALSE),0)</f>
        <v>0.69319999999999993</v>
      </c>
      <c r="H257" s="16">
        <f>IFERROR(VLOOKUP(A257,'Budget Support'!M:R,5,FALSE),0)</f>
        <v>1031325</v>
      </c>
      <c r="I257" s="4">
        <f>IFERROR(VLOOKUP(A257,'Budget Support'!M:R,6,FALSE),0)</f>
        <v>0.17169999999999999</v>
      </c>
      <c r="J257" t="str">
        <f t="shared" si="6"/>
        <v>YES</v>
      </c>
      <c r="K257" t="str">
        <f t="shared" si="7"/>
        <v>YES</v>
      </c>
    </row>
    <row r="258" spans="1:11" x14ac:dyDescent="0.35">
      <c r="A258" t="s">
        <v>2718</v>
      </c>
      <c r="B258" s="16">
        <f>IFERROR(VLOOKUP(A258,'2016 - Support'!J:N,2,FALSE),0)</f>
        <v>1727169</v>
      </c>
      <c r="C258" s="4">
        <f>IFERROR(VLOOKUP(A258,'2016 - Support'!J:N,3,FALSE),0)</f>
        <v>0.42809999999999998</v>
      </c>
      <c r="D258" s="16">
        <f>IFERROR(VLOOKUP(A258,'2016 - Support'!J:N,4,FALSE),0)</f>
        <v>455731</v>
      </c>
      <c r="E258" s="4">
        <f>IFERROR(VLOOKUP(A258,'2016 - Support'!J:N,5,FALSE),0)</f>
        <v>0.113</v>
      </c>
      <c r="F258" s="16">
        <f>IFERROR(VLOOKUP(A258,'Budget Support'!M:R,3,FALSE),0)</f>
        <v>2817198</v>
      </c>
      <c r="G258" s="4">
        <f>IFERROR(VLOOKUP(A258,'Budget Support'!M:R,4,FALSE),0)</f>
        <v>0.57919999999999994</v>
      </c>
      <c r="H258" s="16">
        <f>IFERROR(VLOOKUP(A258,'Budget Support'!M:R,5,FALSE),0)</f>
        <v>689221</v>
      </c>
      <c r="I258" s="4">
        <f>IFERROR(VLOOKUP(A258,'Budget Support'!M:R,6,FALSE),0)</f>
        <v>0.14169999999999999</v>
      </c>
      <c r="J258" t="str">
        <f t="shared" si="6"/>
        <v>NO</v>
      </c>
      <c r="K258" t="str">
        <f t="shared" si="7"/>
        <v>NO</v>
      </c>
    </row>
    <row r="259" spans="1:11" hidden="1" x14ac:dyDescent="0.35">
      <c r="A259" t="s">
        <v>2830</v>
      </c>
      <c r="B259" s="16">
        <f>IFERROR(VLOOKUP(A259,'2016 - Support'!J:N,2,FALSE),0)</f>
        <v>0</v>
      </c>
      <c r="C259" s="4">
        <f>IFERROR(VLOOKUP(A259,'2016 - Support'!J:N,3,FALSE),0)</f>
        <v>0</v>
      </c>
      <c r="D259" s="16">
        <f>IFERROR(VLOOKUP(A259,'2016 - Support'!J:N,4,FALSE),0)</f>
        <v>0</v>
      </c>
      <c r="E259" s="4">
        <f>IFERROR(VLOOKUP(A259,'2016 - Support'!J:N,5,FALSE),0)</f>
        <v>0</v>
      </c>
      <c r="F259" s="16">
        <f>IFERROR(VLOOKUP(A259,'Budget Support'!M:R,3,FALSE),0)</f>
        <v>0</v>
      </c>
      <c r="G259" s="4">
        <f>IFERROR(VLOOKUP(A259,'Budget Support'!M:R,4,FALSE),0)</f>
        <v>0</v>
      </c>
      <c r="H259" s="16">
        <f>IFERROR(VLOOKUP(A259,'Budget Support'!M:R,5,FALSE),0)</f>
        <v>0</v>
      </c>
      <c r="I259" s="4">
        <f>IFERROR(VLOOKUP(A259,'Budget Support'!M:R,6,FALSE),0)</f>
        <v>0</v>
      </c>
      <c r="J259" t="str">
        <f t="shared" ref="J259:J291" si="8">IF(D259&gt;=H259,"YES","NO")</f>
        <v>YES</v>
      </c>
      <c r="K259" t="str">
        <f t="shared" ref="K259:K291" si="9">IF(E259&gt;=I259,"YES","NO")</f>
        <v>YES</v>
      </c>
    </row>
    <row r="260" spans="1:11" x14ac:dyDescent="0.35">
      <c r="A260" t="s">
        <v>2719</v>
      </c>
      <c r="B260" s="16">
        <f>IFERROR(VLOOKUP(A260,'2016 - Support'!J:N,2,FALSE),0)</f>
        <v>4006503</v>
      </c>
      <c r="C260" s="4">
        <f>IFERROR(VLOOKUP(A260,'2016 - Support'!J:N,3,FALSE),0)</f>
        <v>1.1487000000000001</v>
      </c>
      <c r="D260" s="16">
        <f>IFERROR(VLOOKUP(A260,'2016 - Support'!J:N,4,FALSE),0)</f>
        <v>2174680</v>
      </c>
      <c r="E260" s="4">
        <f>IFERROR(VLOOKUP(A260,'2016 - Support'!J:N,5,FALSE),0)</f>
        <v>0.62349999999999994</v>
      </c>
      <c r="F260" s="16">
        <f>IFERROR(VLOOKUP(A260,'Budget Support'!M:R,3,FALSE),0)</f>
        <v>5079186</v>
      </c>
      <c r="G260" s="4">
        <f>IFERROR(VLOOKUP(A260,'Budget Support'!M:R,4,FALSE),0)</f>
        <v>1.32</v>
      </c>
      <c r="H260" s="16">
        <f>IFERROR(VLOOKUP(A260,'Budget Support'!M:R,5,FALSE),0)</f>
        <v>2462636</v>
      </c>
      <c r="I260" s="4">
        <f>IFERROR(VLOOKUP(A260,'Budget Support'!M:R,6,FALSE),0)</f>
        <v>0.64</v>
      </c>
      <c r="J260" t="str">
        <f t="shared" si="8"/>
        <v>NO</v>
      </c>
      <c r="K260" t="str">
        <f t="shared" si="9"/>
        <v>NO</v>
      </c>
    </row>
    <row r="261" spans="1:11" x14ac:dyDescent="0.35">
      <c r="A261" t="s">
        <v>2720</v>
      </c>
      <c r="B261" s="16">
        <f>IFERROR(VLOOKUP(A261,'2016 - Support'!J:N,2,FALSE),0)</f>
        <v>3880611</v>
      </c>
      <c r="C261" s="4">
        <f>IFERROR(VLOOKUP(A261,'2016 - Support'!J:N,3,FALSE),0)</f>
        <v>0.65569999999999995</v>
      </c>
      <c r="D261" s="16">
        <f>IFERROR(VLOOKUP(A261,'2016 - Support'!J:N,4,FALSE),0)</f>
        <v>1364162</v>
      </c>
      <c r="E261" s="4">
        <f>IFERROR(VLOOKUP(A261,'2016 - Support'!J:N,5,FALSE),0)</f>
        <v>0.23050000000000001</v>
      </c>
      <c r="F261" s="16">
        <f>IFERROR(VLOOKUP(A261,'Budget Support'!M:R,3,FALSE),0)</f>
        <v>8484240</v>
      </c>
      <c r="G261" s="4">
        <f>IFERROR(VLOOKUP(A261,'Budget Support'!M:R,4,FALSE),0)</f>
        <v>1.19</v>
      </c>
      <c r="H261" s="16">
        <f>IFERROR(VLOOKUP(A261,'Budget Support'!M:R,5,FALSE),0)</f>
        <v>4949378</v>
      </c>
      <c r="I261" s="4">
        <f>IFERROR(VLOOKUP(A261,'Budget Support'!M:R,6,FALSE),0)</f>
        <v>0.69420000000000004</v>
      </c>
      <c r="J261" t="str">
        <f t="shared" si="8"/>
        <v>NO</v>
      </c>
      <c r="K261" t="str">
        <f t="shared" si="9"/>
        <v>NO</v>
      </c>
    </row>
    <row r="262" spans="1:11" hidden="1" x14ac:dyDescent="0.35">
      <c r="A262" t="s">
        <v>2721</v>
      </c>
      <c r="B262" s="16">
        <f>IFERROR(VLOOKUP(A262,'2016 - Support'!J:N,2,FALSE),0)</f>
        <v>3525620</v>
      </c>
      <c r="C262" s="4">
        <f>IFERROR(VLOOKUP(A262,'2016 - Support'!J:N,3,FALSE),0)</f>
        <v>1.3813000000000002</v>
      </c>
      <c r="D262" s="16">
        <f>IFERROR(VLOOKUP(A262,'2016 - Support'!J:N,4,FALSE),0)</f>
        <v>1753173</v>
      </c>
      <c r="E262" s="4">
        <f>IFERROR(VLOOKUP(A262,'2016 - Support'!J:N,5,FALSE),0)</f>
        <v>0.68680000000000008</v>
      </c>
      <c r="F262" s="16">
        <f>IFERROR(VLOOKUP(A262,'Budget Support'!M:R,3,FALSE),0)</f>
        <v>3497077</v>
      </c>
      <c r="G262" s="4">
        <f>IFERROR(VLOOKUP(A262,'Budget Support'!M:R,4,FALSE),0)</f>
        <v>1.0791999999999999</v>
      </c>
      <c r="H262" s="16">
        <f>IFERROR(VLOOKUP(A262,'Budget Support'!M:R,5,FALSE),0)</f>
        <v>1000322</v>
      </c>
      <c r="I262" s="4">
        <f>IFERROR(VLOOKUP(A262,'Budget Support'!M:R,6,FALSE),0)</f>
        <v>0.30869999999999997</v>
      </c>
      <c r="J262" t="str">
        <f t="shared" si="8"/>
        <v>YES</v>
      </c>
      <c r="K262" t="str">
        <f t="shared" si="9"/>
        <v>YES</v>
      </c>
    </row>
    <row r="263" spans="1:11" hidden="1" x14ac:dyDescent="0.35">
      <c r="A263" t="s">
        <v>2722</v>
      </c>
      <c r="B263" s="16">
        <f>IFERROR(VLOOKUP(A263,'2016 - Support'!J:N,2,FALSE),0)</f>
        <v>5999684</v>
      </c>
      <c r="C263" s="4">
        <f>IFERROR(VLOOKUP(A263,'2016 - Support'!J:N,3,FALSE),0)</f>
        <v>1.1991000000000001</v>
      </c>
      <c r="D263" s="16">
        <f>IFERROR(VLOOKUP(A263,'2016 - Support'!J:N,4,FALSE),0)</f>
        <v>3177716</v>
      </c>
      <c r="E263" s="4">
        <f>IFERROR(VLOOKUP(A263,'2016 - Support'!J:N,5,FALSE),0)</f>
        <v>0.6351</v>
      </c>
      <c r="F263" s="16">
        <f>IFERROR(VLOOKUP(A263,'Budget Support'!M:R,3,FALSE),0)</f>
        <v>7176374</v>
      </c>
      <c r="G263" s="4">
        <f>IFERROR(VLOOKUP(A263,'Budget Support'!M:R,4,FALSE),0)</f>
        <v>1.371</v>
      </c>
      <c r="H263" s="16">
        <f>IFERROR(VLOOKUP(A263,'Budget Support'!M:R,5,FALSE),0)</f>
        <v>3244810</v>
      </c>
      <c r="I263" s="4">
        <f>IFERROR(VLOOKUP(A263,'Budget Support'!M:R,6,FALSE),0)</f>
        <v>0.61990000000000001</v>
      </c>
      <c r="J263" t="str">
        <f t="shared" si="8"/>
        <v>NO</v>
      </c>
      <c r="K263" t="str">
        <f t="shared" si="9"/>
        <v>YES</v>
      </c>
    </row>
    <row r="264" spans="1:11" hidden="1" x14ac:dyDescent="0.35">
      <c r="A264" t="s">
        <v>2723</v>
      </c>
      <c r="B264" s="16">
        <f>IFERROR(VLOOKUP(A264,'2016 - Support'!J:N,2,FALSE),0)</f>
        <v>1333349</v>
      </c>
      <c r="C264" s="4">
        <f>IFERROR(VLOOKUP(A264,'2016 - Support'!J:N,3,FALSE),0)</f>
        <v>0.7429</v>
      </c>
      <c r="D264" s="16">
        <f>IFERROR(VLOOKUP(A264,'2016 - Support'!J:N,4,FALSE),0)</f>
        <v>500619</v>
      </c>
      <c r="E264" s="4">
        <f>IFERROR(VLOOKUP(A264,'2016 - Support'!J:N,5,FALSE),0)</f>
        <v>0.27790000000000004</v>
      </c>
      <c r="F264" s="16">
        <f>IFERROR(VLOOKUP(A264,'Budget Support'!M:R,3,FALSE),0)</f>
        <v>1891902</v>
      </c>
      <c r="G264" s="4">
        <f>IFERROR(VLOOKUP(A264,'Budget Support'!M:R,4,FALSE),0)</f>
        <v>0.78980000000000006</v>
      </c>
      <c r="H264" s="16">
        <f>IFERROR(VLOOKUP(A264,'Budget Support'!M:R,5,FALSE),0)</f>
        <v>561965</v>
      </c>
      <c r="I264" s="4">
        <f>IFERROR(VLOOKUP(A264,'Budget Support'!M:R,6,FALSE),0)</f>
        <v>0.2346</v>
      </c>
      <c r="J264" t="str">
        <f t="shared" si="8"/>
        <v>NO</v>
      </c>
      <c r="K264" t="str">
        <f t="shared" si="9"/>
        <v>YES</v>
      </c>
    </row>
    <row r="265" spans="1:11" hidden="1" x14ac:dyDescent="0.35">
      <c r="A265" t="s">
        <v>2724</v>
      </c>
      <c r="B265" s="16">
        <f>IFERROR(VLOOKUP(A265,'2016 - Support'!J:N,2,FALSE),0)</f>
        <v>1484450</v>
      </c>
      <c r="C265" s="4">
        <f>IFERROR(VLOOKUP(A265,'2016 - Support'!J:N,3,FALSE),0)</f>
        <v>0.74040000000000006</v>
      </c>
      <c r="D265" s="16">
        <f>IFERROR(VLOOKUP(A265,'2016 - Support'!J:N,4,FALSE),0)</f>
        <v>495819</v>
      </c>
      <c r="E265" s="4">
        <f>IFERROR(VLOOKUP(A265,'2016 - Support'!J:N,5,FALSE),0)</f>
        <v>0.24729999999999999</v>
      </c>
      <c r="F265" s="16">
        <f>IFERROR(VLOOKUP(A265,'Budget Support'!M:R,3,FALSE),0)</f>
        <v>1823356</v>
      </c>
      <c r="G265" s="4">
        <f>IFERROR(VLOOKUP(A265,'Budget Support'!M:R,4,FALSE),0)</f>
        <v>0.79449999999999998</v>
      </c>
      <c r="H265" s="16">
        <f>IFERROR(VLOOKUP(A265,'Budget Support'!M:R,5,FALSE),0)</f>
        <v>520041</v>
      </c>
      <c r="I265" s="4">
        <f>IFERROR(VLOOKUP(A265,'Budget Support'!M:R,6,FALSE),0)</f>
        <v>0.2266</v>
      </c>
      <c r="J265" t="str">
        <f t="shared" si="8"/>
        <v>NO</v>
      </c>
      <c r="K265" t="str">
        <f t="shared" si="9"/>
        <v>YES</v>
      </c>
    </row>
    <row r="266" spans="1:11" hidden="1" x14ac:dyDescent="0.35">
      <c r="A266" t="s">
        <v>2725</v>
      </c>
      <c r="B266" s="16">
        <f>IFERROR(VLOOKUP(A266,'2016 - Support'!J:N,2,FALSE),0)</f>
        <v>2431151</v>
      </c>
      <c r="C266" s="4">
        <f>IFERROR(VLOOKUP(A266,'2016 - Support'!J:N,3,FALSE),0)</f>
        <v>1.2035</v>
      </c>
      <c r="D266" s="16">
        <f>IFERROR(VLOOKUP(A266,'2016 - Support'!J:N,4,FALSE),0)</f>
        <v>972663</v>
      </c>
      <c r="E266" s="4">
        <f>IFERROR(VLOOKUP(A266,'2016 - Support'!J:N,5,FALSE),0)</f>
        <v>0.48150000000000004</v>
      </c>
      <c r="F266" s="16">
        <f>IFERROR(VLOOKUP(A266,'Budget Support'!M:R,3,FALSE),0)</f>
        <v>2892732</v>
      </c>
      <c r="G266" s="4">
        <f>IFERROR(VLOOKUP(A266,'Budget Support'!M:R,4,FALSE),0)</f>
        <v>1.2011000000000001</v>
      </c>
      <c r="H266" s="16">
        <f>IFERROR(VLOOKUP(A266,'Budget Support'!M:R,5,FALSE),0)</f>
        <v>851129</v>
      </c>
      <c r="I266" s="4">
        <f>IFERROR(VLOOKUP(A266,'Budget Support'!M:R,6,FALSE),0)</f>
        <v>0.35340000000000005</v>
      </c>
      <c r="J266" t="str">
        <f t="shared" si="8"/>
        <v>YES</v>
      </c>
      <c r="K266" t="str">
        <f t="shared" si="9"/>
        <v>YES</v>
      </c>
    </row>
    <row r="267" spans="1:11" x14ac:dyDescent="0.35">
      <c r="A267" t="s">
        <v>2726</v>
      </c>
      <c r="B267" s="16">
        <f>IFERROR(VLOOKUP(A267,'2016 - Support'!J:N,2,FALSE),0)</f>
        <v>3679098</v>
      </c>
      <c r="C267" s="4">
        <f>IFERROR(VLOOKUP(A267,'2016 - Support'!J:N,3,FALSE),0)</f>
        <v>0.94689999999999996</v>
      </c>
      <c r="D267" s="16">
        <f>IFERROR(VLOOKUP(A267,'2016 - Support'!J:N,4,FALSE),0)</f>
        <v>1516477</v>
      </c>
      <c r="E267" s="4">
        <f>IFERROR(VLOOKUP(A267,'2016 - Support'!J:N,5,FALSE),0)</f>
        <v>0.39029999999999998</v>
      </c>
      <c r="F267" s="16">
        <f>IFERROR(VLOOKUP(A267,'Budget Support'!M:R,3,FALSE),0)</f>
        <v>5270042</v>
      </c>
      <c r="G267" s="4">
        <f>IFERROR(VLOOKUP(A267,'Budget Support'!M:R,4,FALSE),0)</f>
        <v>1.0935999999999999</v>
      </c>
      <c r="H267" s="16">
        <f>IFERROR(VLOOKUP(A267,'Budget Support'!M:R,5,FALSE),0)</f>
        <v>1927112</v>
      </c>
      <c r="I267" s="4">
        <f>IFERROR(VLOOKUP(A267,'Budget Support'!M:R,6,FALSE),0)</f>
        <v>0.39989999999999998</v>
      </c>
      <c r="J267" t="str">
        <f t="shared" si="8"/>
        <v>NO</v>
      </c>
      <c r="K267" t="str">
        <f t="shared" si="9"/>
        <v>NO</v>
      </c>
    </row>
    <row r="268" spans="1:11" x14ac:dyDescent="0.35">
      <c r="A268" t="s">
        <v>2727</v>
      </c>
      <c r="B268" s="16">
        <f>IFERROR(VLOOKUP(A268,'2016 - Support'!J:N,2,FALSE),0)</f>
        <v>2119916</v>
      </c>
      <c r="C268" s="4">
        <f>IFERROR(VLOOKUP(A268,'2016 - Support'!J:N,3,FALSE),0)</f>
        <v>1.0891999999999999</v>
      </c>
      <c r="D268" s="16">
        <f>IFERROR(VLOOKUP(A268,'2016 - Support'!J:N,4,FALSE),0)</f>
        <v>812193</v>
      </c>
      <c r="E268" s="4">
        <f>IFERROR(VLOOKUP(A268,'2016 - Support'!J:N,5,FALSE),0)</f>
        <v>0.4173</v>
      </c>
      <c r="F268" s="16">
        <f>IFERROR(VLOOKUP(A268,'Budget Support'!M:R,3,FALSE),0)</f>
        <v>2928513</v>
      </c>
      <c r="G268" s="4">
        <f>IFERROR(VLOOKUP(A268,'Budget Support'!M:R,4,FALSE),0)</f>
        <v>1.2770000000000001</v>
      </c>
      <c r="H268" s="16">
        <f>IFERROR(VLOOKUP(A268,'Budget Support'!M:R,5,FALSE),0)</f>
        <v>1216124</v>
      </c>
      <c r="I268" s="4">
        <f>IFERROR(VLOOKUP(A268,'Budget Support'!M:R,6,FALSE),0)</f>
        <v>0.53029999999999999</v>
      </c>
      <c r="J268" t="str">
        <f t="shared" si="8"/>
        <v>NO</v>
      </c>
      <c r="K268" t="str">
        <f t="shared" si="9"/>
        <v>NO</v>
      </c>
    </row>
    <row r="269" spans="1:11" hidden="1" x14ac:dyDescent="0.35">
      <c r="A269" t="s">
        <v>2831</v>
      </c>
      <c r="B269" s="16">
        <f>IFERROR(VLOOKUP(A269,'2016 - Support'!J:N,2,FALSE),0)</f>
        <v>0</v>
      </c>
      <c r="C269" s="4">
        <f>IFERROR(VLOOKUP(A269,'2016 - Support'!J:N,3,FALSE),0)</f>
        <v>0</v>
      </c>
      <c r="D269" s="16">
        <f>IFERROR(VLOOKUP(A269,'2016 - Support'!J:N,4,FALSE),0)</f>
        <v>0</v>
      </c>
      <c r="E269" s="4">
        <f>IFERROR(VLOOKUP(A269,'2016 - Support'!J:N,5,FALSE),0)</f>
        <v>0</v>
      </c>
      <c r="F269" s="16">
        <f>IFERROR(VLOOKUP(A269,'Budget Support'!M:R,3,FALSE),0)</f>
        <v>0</v>
      </c>
      <c r="G269" s="4">
        <f>IFERROR(VLOOKUP(A269,'Budget Support'!M:R,4,FALSE),0)</f>
        <v>0</v>
      </c>
      <c r="H269" s="16">
        <f>IFERROR(VLOOKUP(A269,'Budget Support'!M:R,5,FALSE),0)</f>
        <v>0</v>
      </c>
      <c r="I269" s="4">
        <f>IFERROR(VLOOKUP(A269,'Budget Support'!M:R,6,FALSE),0)</f>
        <v>0</v>
      </c>
      <c r="J269" t="str">
        <f t="shared" si="8"/>
        <v>YES</v>
      </c>
      <c r="K269" t="str">
        <f t="shared" si="9"/>
        <v>YES</v>
      </c>
    </row>
    <row r="270" spans="1:11" x14ac:dyDescent="0.35">
      <c r="A270" t="s">
        <v>2728</v>
      </c>
      <c r="B270" s="16">
        <f>IFERROR(VLOOKUP(A270,'2016 - Support'!J:N,2,FALSE),0)</f>
        <v>3244016</v>
      </c>
      <c r="C270" s="4">
        <f>IFERROR(VLOOKUP(A270,'2016 - Support'!J:N,3,FALSE),0)</f>
        <v>0.95079999999999998</v>
      </c>
      <c r="D270" s="16">
        <f>IFERROR(VLOOKUP(A270,'2016 - Support'!J:N,4,FALSE),0)</f>
        <v>1277749</v>
      </c>
      <c r="E270" s="4">
        <f>IFERROR(VLOOKUP(A270,'2016 - Support'!J:N,5,FALSE),0)</f>
        <v>0.3745</v>
      </c>
      <c r="F270" s="16">
        <f>IFERROR(VLOOKUP(A270,'Budget Support'!M:R,3,FALSE),0)</f>
        <v>4657983</v>
      </c>
      <c r="G270" s="4">
        <f>IFERROR(VLOOKUP(A270,'Budget Support'!M:R,4,FALSE),0)</f>
        <v>1.2728999999999999</v>
      </c>
      <c r="H270" s="16">
        <f>IFERROR(VLOOKUP(A270,'Budget Support'!M:R,5,FALSE),0)</f>
        <v>1693546</v>
      </c>
      <c r="I270" s="4">
        <f>IFERROR(VLOOKUP(A270,'Budget Support'!M:R,6,FALSE),0)</f>
        <v>0.46279999999999999</v>
      </c>
      <c r="J270" t="str">
        <f t="shared" si="8"/>
        <v>NO</v>
      </c>
      <c r="K270" t="str">
        <f t="shared" si="9"/>
        <v>NO</v>
      </c>
    </row>
    <row r="271" spans="1:11" x14ac:dyDescent="0.35">
      <c r="A271" t="s">
        <v>2729</v>
      </c>
      <c r="B271" s="16">
        <f>IFERROR(VLOOKUP(A271,'2016 - Support'!J:N,2,FALSE),0)</f>
        <v>5167568</v>
      </c>
      <c r="C271" s="4">
        <f>IFERROR(VLOOKUP(A271,'2016 - Support'!J:N,3,FALSE),0)</f>
        <v>0.77889999999999993</v>
      </c>
      <c r="D271" s="16">
        <f>IFERROR(VLOOKUP(A271,'2016 - Support'!J:N,4,FALSE),0)</f>
        <v>1642729</v>
      </c>
      <c r="E271" s="4">
        <f>IFERROR(VLOOKUP(A271,'2016 - Support'!J:N,5,FALSE),0)</f>
        <v>0.24759999999999999</v>
      </c>
      <c r="F271" s="16">
        <f>IFERROR(VLOOKUP(A271,'Budget Support'!M:R,3,FALSE),0)</f>
        <v>7595567</v>
      </c>
      <c r="G271" s="4">
        <f>IFERROR(VLOOKUP(A271,'Budget Support'!M:R,4,FALSE),0)</f>
        <v>0.90720000000000001</v>
      </c>
      <c r="H271" s="16">
        <f>IFERROR(VLOOKUP(A271,'Budget Support'!M:R,5,FALSE),0)</f>
        <v>2901085</v>
      </c>
      <c r="I271" s="4">
        <f>IFERROR(VLOOKUP(A271,'Budget Support'!M:R,6,FALSE),0)</f>
        <v>0.34649999999999997</v>
      </c>
      <c r="J271" t="str">
        <f t="shared" si="8"/>
        <v>NO</v>
      </c>
      <c r="K271" t="str">
        <f t="shared" si="9"/>
        <v>NO</v>
      </c>
    </row>
    <row r="272" spans="1:11" x14ac:dyDescent="0.35">
      <c r="A272" t="s">
        <v>2730</v>
      </c>
      <c r="B272" s="16">
        <f>IFERROR(VLOOKUP(A272,'2016 - Support'!J:N,2,FALSE),0)</f>
        <v>1661758</v>
      </c>
      <c r="C272" s="4">
        <f>IFERROR(VLOOKUP(A272,'2016 - Support'!J:N,3,FALSE),0)</f>
        <v>0.72660000000000002</v>
      </c>
      <c r="D272" s="16">
        <f>IFERROR(VLOOKUP(A272,'2016 - Support'!J:N,4,FALSE),0)</f>
        <v>433621</v>
      </c>
      <c r="E272" s="4">
        <f>IFERROR(VLOOKUP(A272,'2016 - Support'!J:N,5,FALSE),0)</f>
        <v>0.18959999999999999</v>
      </c>
      <c r="F272" s="16">
        <f>IFERROR(VLOOKUP(A272,'Budget Support'!M:R,3,FALSE),0)</f>
        <v>2653372</v>
      </c>
      <c r="G272" s="4">
        <f>IFERROR(VLOOKUP(A272,'Budget Support'!M:R,4,FALSE),0)</f>
        <v>0.98540000000000005</v>
      </c>
      <c r="H272" s="16">
        <f>IFERROR(VLOOKUP(A272,'Budget Support'!M:R,5,FALSE),0)</f>
        <v>1045031</v>
      </c>
      <c r="I272" s="4">
        <f>IFERROR(VLOOKUP(A272,'Budget Support'!M:R,6,FALSE),0)</f>
        <v>0.3881</v>
      </c>
      <c r="J272" t="str">
        <f t="shared" si="8"/>
        <v>NO</v>
      </c>
      <c r="K272" t="str">
        <f t="shared" si="9"/>
        <v>NO</v>
      </c>
    </row>
    <row r="273" spans="1:11" x14ac:dyDescent="0.35">
      <c r="A273" t="s">
        <v>2731</v>
      </c>
      <c r="B273" s="16">
        <f>IFERROR(VLOOKUP(A273,'2016 - Support'!J:N,2,FALSE),0)</f>
        <v>2338771</v>
      </c>
      <c r="C273" s="4">
        <f>IFERROR(VLOOKUP(A273,'2016 - Support'!J:N,3,FALSE),0)</f>
        <v>1.0863</v>
      </c>
      <c r="D273" s="16">
        <f>IFERROR(VLOOKUP(A273,'2016 - Support'!J:N,4,FALSE),0)</f>
        <v>738899</v>
      </c>
      <c r="E273" s="4">
        <f>IFERROR(VLOOKUP(A273,'2016 - Support'!J:N,5,FALSE),0)</f>
        <v>0.34320000000000001</v>
      </c>
      <c r="F273" s="16">
        <f>IFERROR(VLOOKUP(A273,'Budget Support'!M:R,3,FALSE),0)</f>
        <v>3429026</v>
      </c>
      <c r="G273" s="4">
        <f>IFERROR(VLOOKUP(A273,'Budget Support'!M:R,4,FALSE),0)</f>
        <v>1.4071</v>
      </c>
      <c r="H273" s="16">
        <f>IFERROR(VLOOKUP(A273,'Budget Support'!M:R,5,FALSE),0)</f>
        <v>1262094</v>
      </c>
      <c r="I273" s="4">
        <f>IFERROR(VLOOKUP(A273,'Budget Support'!M:R,6,FALSE),0)</f>
        <v>0.51790000000000003</v>
      </c>
      <c r="J273" t="str">
        <f t="shared" si="8"/>
        <v>NO</v>
      </c>
      <c r="K273" t="str">
        <f t="shared" si="9"/>
        <v>NO</v>
      </c>
    </row>
    <row r="274" spans="1:11" hidden="1" x14ac:dyDescent="0.35">
      <c r="A274" t="s">
        <v>2832</v>
      </c>
      <c r="B274" s="16">
        <f>IFERROR(VLOOKUP(A274,'2016 - Support'!J:N,2,FALSE),0)</f>
        <v>0</v>
      </c>
      <c r="C274" s="4">
        <f>IFERROR(VLOOKUP(A274,'2016 - Support'!J:N,3,FALSE),0)</f>
        <v>0</v>
      </c>
      <c r="D274" s="16">
        <f>IFERROR(VLOOKUP(A274,'2016 - Support'!J:N,4,FALSE),0)</f>
        <v>0</v>
      </c>
      <c r="E274" s="4">
        <f>IFERROR(VLOOKUP(A274,'2016 - Support'!J:N,5,FALSE),0)</f>
        <v>0</v>
      </c>
      <c r="F274" s="16">
        <f>IFERROR(VLOOKUP(A274,'Budget Support'!M:R,3,FALSE),0)</f>
        <v>0</v>
      </c>
      <c r="G274" s="4">
        <f>IFERROR(VLOOKUP(A274,'Budget Support'!M:R,4,FALSE),0)</f>
        <v>0</v>
      </c>
      <c r="H274" s="16">
        <f>IFERROR(VLOOKUP(A274,'Budget Support'!M:R,5,FALSE),0)</f>
        <v>0</v>
      </c>
      <c r="I274" s="4">
        <f>IFERROR(VLOOKUP(A274,'Budget Support'!M:R,6,FALSE),0)</f>
        <v>0</v>
      </c>
      <c r="J274" t="str">
        <f t="shared" si="8"/>
        <v>YES</v>
      </c>
      <c r="K274" t="str">
        <f t="shared" si="9"/>
        <v>YES</v>
      </c>
    </row>
    <row r="275" spans="1:11" x14ac:dyDescent="0.35">
      <c r="A275" t="s">
        <v>2732</v>
      </c>
      <c r="B275" s="16">
        <f>IFERROR(VLOOKUP(A275,'2016 - Support'!J:N,2,FALSE),0)</f>
        <v>6806121</v>
      </c>
      <c r="C275" s="4">
        <f>IFERROR(VLOOKUP(A275,'2016 - Support'!J:N,3,FALSE),0)</f>
        <v>0.71730000000000005</v>
      </c>
      <c r="D275" s="16">
        <f>IFERROR(VLOOKUP(A275,'2016 - Support'!J:N,4,FALSE),0)</f>
        <v>1938506</v>
      </c>
      <c r="E275" s="4">
        <f>IFERROR(VLOOKUP(A275,'2016 - Support'!J:N,5,FALSE),0)</f>
        <v>0.20430000000000001</v>
      </c>
      <c r="F275" s="16">
        <f>IFERROR(VLOOKUP(A275,'Budget Support'!M:R,3,FALSE),0)</f>
        <v>9322087</v>
      </c>
      <c r="G275" s="4">
        <f>IFERROR(VLOOKUP(A275,'Budget Support'!M:R,4,FALSE),0)</f>
        <v>0.7975000000000001</v>
      </c>
      <c r="H275" s="16">
        <f>IFERROR(VLOOKUP(A275,'Budget Support'!M:R,5,FALSE),0)</f>
        <v>3267114</v>
      </c>
      <c r="I275" s="4">
        <f>IFERROR(VLOOKUP(A275,'Budget Support'!M:R,6,FALSE),0)</f>
        <v>0.27950000000000003</v>
      </c>
      <c r="J275" t="str">
        <f t="shared" si="8"/>
        <v>NO</v>
      </c>
      <c r="K275" t="str">
        <f t="shared" si="9"/>
        <v>NO</v>
      </c>
    </row>
    <row r="276" spans="1:11" hidden="1" x14ac:dyDescent="0.35">
      <c r="A276" t="s">
        <v>2833</v>
      </c>
      <c r="B276" s="16">
        <f>IFERROR(VLOOKUP(A276,'2016 - Support'!J:N,2,FALSE),0)</f>
        <v>0</v>
      </c>
      <c r="C276" s="4">
        <f>IFERROR(VLOOKUP(A276,'2016 - Support'!J:N,3,FALSE),0)</f>
        <v>0</v>
      </c>
      <c r="D276" s="16">
        <f>IFERROR(VLOOKUP(A276,'2016 - Support'!J:N,4,FALSE),0)</f>
        <v>0</v>
      </c>
      <c r="E276" s="4">
        <f>IFERROR(VLOOKUP(A276,'2016 - Support'!J:N,5,FALSE),0)</f>
        <v>0</v>
      </c>
      <c r="F276" s="16">
        <f>IFERROR(VLOOKUP(A276,'Budget Support'!M:R,3,FALSE),0)</f>
        <v>0</v>
      </c>
      <c r="G276" s="4">
        <f>IFERROR(VLOOKUP(A276,'Budget Support'!M:R,4,FALSE),0)</f>
        <v>0</v>
      </c>
      <c r="H276" s="16">
        <f>IFERROR(VLOOKUP(A276,'Budget Support'!M:R,5,FALSE),0)</f>
        <v>0</v>
      </c>
      <c r="I276" s="4">
        <f>IFERROR(VLOOKUP(A276,'Budget Support'!M:R,6,FALSE),0)</f>
        <v>0</v>
      </c>
      <c r="J276" t="str">
        <f t="shared" si="8"/>
        <v>YES</v>
      </c>
      <c r="K276" t="str">
        <f t="shared" si="9"/>
        <v>YES</v>
      </c>
    </row>
    <row r="277" spans="1:11" hidden="1" x14ac:dyDescent="0.35">
      <c r="A277" t="s">
        <v>2733</v>
      </c>
      <c r="B277" s="16">
        <f>IFERROR(VLOOKUP(A277,'2016 - Support'!J:N,2,FALSE),0)</f>
        <v>3801124</v>
      </c>
      <c r="C277" s="4">
        <f>IFERROR(VLOOKUP(A277,'2016 - Support'!J:N,3,FALSE),0)</f>
        <v>0.96209999999999996</v>
      </c>
      <c r="D277" s="16">
        <f>IFERROR(VLOOKUP(A277,'2016 - Support'!J:N,4,FALSE),0)</f>
        <v>1947146</v>
      </c>
      <c r="E277" s="4">
        <f>IFERROR(VLOOKUP(A277,'2016 - Support'!J:N,5,FALSE),0)</f>
        <v>0.49260000000000004</v>
      </c>
      <c r="F277" s="16">
        <f>IFERROR(VLOOKUP(A277,'Budget Support'!M:R,3,FALSE),0)</f>
        <v>5893117</v>
      </c>
      <c r="G277" s="4">
        <f>IFERROR(VLOOKUP(A277,'Budget Support'!M:R,4,FALSE),0)</f>
        <v>1.0051999999999999</v>
      </c>
      <c r="H277" s="16">
        <f>IFERROR(VLOOKUP(A277,'Budget Support'!M:R,5,FALSE),0)</f>
        <v>2631149</v>
      </c>
      <c r="I277" s="4">
        <f>IFERROR(VLOOKUP(A277,'Budget Support'!M:R,6,FALSE),0)</f>
        <v>0.44879999999999998</v>
      </c>
      <c r="J277" t="str">
        <f t="shared" si="8"/>
        <v>NO</v>
      </c>
      <c r="K277" t="str">
        <f t="shared" si="9"/>
        <v>YES</v>
      </c>
    </row>
    <row r="278" spans="1:11" hidden="1" x14ac:dyDescent="0.35">
      <c r="A278" t="s">
        <v>2734</v>
      </c>
      <c r="B278" s="16">
        <f>IFERROR(VLOOKUP(A278,'2016 - Support'!J:N,2,FALSE),0)</f>
        <v>25204040</v>
      </c>
      <c r="C278" s="4">
        <f>IFERROR(VLOOKUP(A278,'2016 - Support'!J:N,3,FALSE),0)</f>
        <v>1.0316000000000001</v>
      </c>
      <c r="D278" s="16">
        <f>IFERROR(VLOOKUP(A278,'2016 - Support'!J:N,4,FALSE),0)</f>
        <v>11952129</v>
      </c>
      <c r="E278" s="4">
        <f>IFERROR(VLOOKUP(A278,'2016 - Support'!J:N,5,FALSE),0)</f>
        <v>0.48920000000000002</v>
      </c>
      <c r="F278" s="16">
        <f>IFERROR(VLOOKUP(A278,'Budget Support'!M:R,3,FALSE),0)</f>
        <v>34949057</v>
      </c>
      <c r="G278" s="4">
        <f>IFERROR(VLOOKUP(A278,'Budget Support'!M:R,4,FALSE),0)</f>
        <v>0.92749999999999999</v>
      </c>
      <c r="H278" s="16">
        <f>IFERROR(VLOOKUP(A278,'Budget Support'!M:R,5,FALSE),0)</f>
        <v>16070914</v>
      </c>
      <c r="I278" s="4">
        <f>IFERROR(VLOOKUP(A278,'Budget Support'!M:R,6,FALSE),0)</f>
        <v>0.42649999999999999</v>
      </c>
      <c r="J278" t="str">
        <f t="shared" si="8"/>
        <v>NO</v>
      </c>
      <c r="K278" t="str">
        <f t="shared" si="9"/>
        <v>YES</v>
      </c>
    </row>
    <row r="279" spans="1:11" hidden="1" x14ac:dyDescent="0.35">
      <c r="A279" t="s">
        <v>2735</v>
      </c>
      <c r="B279" s="16">
        <f>IFERROR(VLOOKUP(A279,'2016 - Support'!J:N,2,FALSE),0)</f>
        <v>9680717</v>
      </c>
      <c r="C279" s="4">
        <f>IFERROR(VLOOKUP(A279,'2016 - Support'!J:N,3,FALSE),0)</f>
        <v>1.3875</v>
      </c>
      <c r="D279" s="16">
        <f>IFERROR(VLOOKUP(A279,'2016 - Support'!J:N,4,FALSE),0)</f>
        <v>6600331</v>
      </c>
      <c r="E279" s="4">
        <f>IFERROR(VLOOKUP(A279,'2016 - Support'!J:N,5,FALSE),0)</f>
        <v>0.94599999999999995</v>
      </c>
      <c r="F279" s="16">
        <f>IFERROR(VLOOKUP(A279,'Budget Support'!M:R,3,FALSE),0)</f>
        <v>14458966</v>
      </c>
      <c r="G279" s="4">
        <f>IFERROR(VLOOKUP(A279,'Budget Support'!M:R,4,FALSE),0)</f>
        <v>1.4348000000000001</v>
      </c>
      <c r="H279" s="16">
        <f>IFERROR(VLOOKUP(A279,'Budget Support'!M:R,5,FALSE),0)</f>
        <v>6780530</v>
      </c>
      <c r="I279" s="4">
        <f>IFERROR(VLOOKUP(A279,'Budget Support'!M:R,6,FALSE),0)</f>
        <v>0.68700000000000006</v>
      </c>
      <c r="J279" t="str">
        <f t="shared" si="8"/>
        <v>NO</v>
      </c>
      <c r="K279" t="str">
        <f t="shared" si="9"/>
        <v>YES</v>
      </c>
    </row>
    <row r="280" spans="1:11" hidden="1" x14ac:dyDescent="0.35">
      <c r="A280" t="s">
        <v>2736</v>
      </c>
      <c r="B280" s="16">
        <f>IFERROR(VLOOKUP(A280,'2016 - Support'!J:N,2,FALSE),0)</f>
        <v>51986128</v>
      </c>
      <c r="C280" s="4">
        <f>IFERROR(VLOOKUP(A280,'2016 - Support'!J:N,3,FALSE),0)</f>
        <v>1.2682</v>
      </c>
      <c r="D280" s="16">
        <f>IFERROR(VLOOKUP(A280,'2016 - Support'!J:N,4,FALSE),0)</f>
        <v>21828271</v>
      </c>
      <c r="E280" s="4">
        <f>IFERROR(VLOOKUP(A280,'2016 - Support'!J:N,5,FALSE),0)</f>
        <v>0.53249999999999997</v>
      </c>
      <c r="F280" s="16">
        <f>IFERROR(VLOOKUP(A280,'Budget Support'!M:R,3,FALSE),0)</f>
        <v>92484531</v>
      </c>
      <c r="G280" s="4">
        <f>IFERROR(VLOOKUP(A280,'Budget Support'!M:R,4,FALSE),0)</f>
        <v>1.2822</v>
      </c>
      <c r="H280" s="16">
        <f>IFERROR(VLOOKUP(A280,'Budget Support'!M:R,5,FALSE),0)</f>
        <v>16262761</v>
      </c>
      <c r="I280" s="4">
        <f>IFERROR(VLOOKUP(A280,'Budget Support'!M:R,6,FALSE),0)</f>
        <v>0.24249999999999999</v>
      </c>
      <c r="J280" t="str">
        <f t="shared" si="8"/>
        <v>YES</v>
      </c>
      <c r="K280" t="str">
        <f t="shared" si="9"/>
        <v>YES</v>
      </c>
    </row>
    <row r="281" spans="1:11" hidden="1" x14ac:dyDescent="0.35">
      <c r="A281" t="s">
        <v>2834</v>
      </c>
      <c r="B281" s="16">
        <f>IFERROR(VLOOKUP(A281,'2016 - Support'!J:N,2,FALSE),0)</f>
        <v>0</v>
      </c>
      <c r="C281" s="4">
        <f>IFERROR(VLOOKUP(A281,'2016 - Support'!J:N,3,FALSE),0)</f>
        <v>0</v>
      </c>
      <c r="D281" s="16">
        <f>IFERROR(VLOOKUP(A281,'2016 - Support'!J:N,4,FALSE),0)</f>
        <v>0</v>
      </c>
      <c r="E281" s="4">
        <f>IFERROR(VLOOKUP(A281,'2016 - Support'!J:N,5,FALSE),0)</f>
        <v>0</v>
      </c>
      <c r="F281" s="16">
        <f>IFERROR(VLOOKUP(A281,'Budget Support'!M:R,3,FALSE),0)</f>
        <v>0</v>
      </c>
      <c r="G281" s="4">
        <f>IFERROR(VLOOKUP(A281,'Budget Support'!M:R,4,FALSE),0)</f>
        <v>0</v>
      </c>
      <c r="H281" s="16">
        <f>IFERROR(VLOOKUP(A281,'Budget Support'!M:R,5,FALSE),0)</f>
        <v>0</v>
      </c>
      <c r="I281" s="4">
        <f>IFERROR(VLOOKUP(A281,'Budget Support'!M:R,6,FALSE),0)</f>
        <v>0</v>
      </c>
      <c r="J281" t="str">
        <f t="shared" si="8"/>
        <v>YES</v>
      </c>
      <c r="K281" t="str">
        <f t="shared" si="9"/>
        <v>YES</v>
      </c>
    </row>
    <row r="282" spans="1:11" hidden="1" x14ac:dyDescent="0.35">
      <c r="A282" t="s">
        <v>2737</v>
      </c>
      <c r="B282" s="16">
        <f>IFERROR(VLOOKUP(A282,'2016 - Support'!J:N,2,FALSE),0)</f>
        <v>2485821</v>
      </c>
      <c r="C282" s="4">
        <f>IFERROR(VLOOKUP(A282,'2016 - Support'!J:N,3,FALSE),0)</f>
        <v>1.6341000000000001</v>
      </c>
      <c r="D282" s="16">
        <f>IFERROR(VLOOKUP(A282,'2016 - Support'!J:N,4,FALSE),0)</f>
        <v>1487750</v>
      </c>
      <c r="E282" s="4">
        <f>IFERROR(VLOOKUP(A282,'2016 - Support'!J:N,5,FALSE),0)</f>
        <v>0.97800000000000009</v>
      </c>
      <c r="F282" s="16">
        <f>IFERROR(VLOOKUP(A282,'Budget Support'!M:R,3,FALSE),0)</f>
        <v>3859705</v>
      </c>
      <c r="G282" s="4">
        <f>IFERROR(VLOOKUP(A282,'Budget Support'!M:R,4,FALSE),0)</f>
        <v>1.7963</v>
      </c>
      <c r="H282" s="16">
        <f>IFERROR(VLOOKUP(A282,'Budget Support'!M:R,5,FALSE),0)</f>
        <v>790152</v>
      </c>
      <c r="I282" s="4">
        <f>IFERROR(VLOOKUP(A282,'Budget Support'!M:R,6,FALSE),0)</f>
        <v>0.40650000000000003</v>
      </c>
      <c r="J282" t="str">
        <f t="shared" si="8"/>
        <v>YES</v>
      </c>
      <c r="K282" t="str">
        <f t="shared" si="9"/>
        <v>YES</v>
      </c>
    </row>
    <row r="283" spans="1:11" hidden="1" x14ac:dyDescent="0.35">
      <c r="A283" t="s">
        <v>2738</v>
      </c>
      <c r="B283" s="16">
        <f>IFERROR(VLOOKUP(A283,'2016 - Support'!J:N,2,FALSE),0)</f>
        <v>6175121</v>
      </c>
      <c r="C283" s="4">
        <f>IFERROR(VLOOKUP(A283,'2016 - Support'!J:N,3,FALSE),0)</f>
        <v>1.1476</v>
      </c>
      <c r="D283" s="16">
        <f>IFERROR(VLOOKUP(A283,'2016 - Support'!J:N,4,FALSE),0)</f>
        <v>2433243</v>
      </c>
      <c r="E283" s="4">
        <f>IFERROR(VLOOKUP(A283,'2016 - Support'!J:N,5,FALSE),0)</f>
        <v>0.45219999999999999</v>
      </c>
      <c r="F283" s="16">
        <f>IFERROR(VLOOKUP(A283,'Budget Support'!M:R,3,FALSE),0)</f>
        <v>8184135</v>
      </c>
      <c r="G283" s="4">
        <f>IFERROR(VLOOKUP(A283,'Budget Support'!M:R,4,FALSE),0)</f>
        <v>1.1726999999999999</v>
      </c>
      <c r="H283" s="16">
        <f>IFERROR(VLOOKUP(A283,'Budget Support'!M:R,5,FALSE),0)</f>
        <v>3109790</v>
      </c>
      <c r="I283" s="4">
        <f>IFERROR(VLOOKUP(A283,'Budget Support'!M:R,6,FALSE),0)</f>
        <v>0.4456</v>
      </c>
      <c r="J283" t="str">
        <f t="shared" si="8"/>
        <v>NO</v>
      </c>
      <c r="K283" t="str">
        <f t="shared" si="9"/>
        <v>YES</v>
      </c>
    </row>
    <row r="284" spans="1:11" hidden="1" x14ac:dyDescent="0.35">
      <c r="A284" t="s">
        <v>2835</v>
      </c>
      <c r="B284" s="16">
        <f>IFERROR(VLOOKUP(A284,'2016 - Support'!J:N,2,FALSE),0)</f>
        <v>0</v>
      </c>
      <c r="C284" s="4">
        <f>IFERROR(VLOOKUP(A284,'2016 - Support'!J:N,3,FALSE),0)</f>
        <v>0</v>
      </c>
      <c r="D284" s="16">
        <f>IFERROR(VLOOKUP(A284,'2016 - Support'!J:N,4,FALSE),0)</f>
        <v>0</v>
      </c>
      <c r="E284" s="4">
        <f>IFERROR(VLOOKUP(A284,'2016 - Support'!J:N,5,FALSE),0)</f>
        <v>0</v>
      </c>
      <c r="F284" s="16">
        <f>IFERROR(VLOOKUP(A284,'Budget Support'!M:R,3,FALSE),0)</f>
        <v>0</v>
      </c>
      <c r="G284" s="4">
        <f>IFERROR(VLOOKUP(A284,'Budget Support'!M:R,4,FALSE),0)</f>
        <v>0</v>
      </c>
      <c r="H284" s="16">
        <f>IFERROR(VLOOKUP(A284,'Budget Support'!M:R,5,FALSE),0)</f>
        <v>0</v>
      </c>
      <c r="I284" s="4">
        <f>IFERROR(VLOOKUP(A284,'Budget Support'!M:R,6,FALSE),0)</f>
        <v>0</v>
      </c>
      <c r="J284" t="str">
        <f t="shared" si="8"/>
        <v>YES</v>
      </c>
      <c r="K284" t="str">
        <f t="shared" si="9"/>
        <v>YES</v>
      </c>
    </row>
    <row r="285" spans="1:11" x14ac:dyDescent="0.35">
      <c r="A285" t="s">
        <v>2739</v>
      </c>
      <c r="B285" s="16">
        <f>IFERROR(VLOOKUP(A285,'2016 - Support'!J:N,2,FALSE),0)</f>
        <v>4511074</v>
      </c>
      <c r="C285" s="4">
        <f>IFERROR(VLOOKUP(A285,'2016 - Support'!J:N,3,FALSE),0)</f>
        <v>0.89869999999999994</v>
      </c>
      <c r="D285" s="16">
        <f>IFERROR(VLOOKUP(A285,'2016 - Support'!J:N,4,FALSE),0)</f>
        <v>2420932</v>
      </c>
      <c r="E285" s="4">
        <f>IFERROR(VLOOKUP(A285,'2016 - Support'!J:N,5,FALSE),0)</f>
        <v>0.48229999999999995</v>
      </c>
      <c r="F285" s="16">
        <f>IFERROR(VLOOKUP(A285,'Budget Support'!M:R,3,FALSE),0)</f>
        <v>6497323</v>
      </c>
      <c r="G285" s="4">
        <f>IFERROR(VLOOKUP(A285,'Budget Support'!M:R,4,FALSE),0)</f>
        <v>1.0598000000000001</v>
      </c>
      <c r="H285" s="16">
        <f>IFERROR(VLOOKUP(A285,'Budget Support'!M:R,5,FALSE),0)</f>
        <v>3357788</v>
      </c>
      <c r="I285" s="4">
        <f>IFERROR(VLOOKUP(A285,'Budget Support'!M:R,6,FALSE),0)</f>
        <v>0.54769999999999996</v>
      </c>
      <c r="J285" t="str">
        <f t="shared" si="8"/>
        <v>NO</v>
      </c>
      <c r="K285" t="str">
        <f t="shared" si="9"/>
        <v>NO</v>
      </c>
    </row>
    <row r="286" spans="1:11" x14ac:dyDescent="0.35">
      <c r="A286" t="s">
        <v>2740</v>
      </c>
      <c r="B286" s="16">
        <f>IFERROR(VLOOKUP(A286,'2016 - Support'!J:N,2,FALSE),0)</f>
        <v>3658526</v>
      </c>
      <c r="C286" s="4">
        <f>IFERROR(VLOOKUP(A286,'2016 - Support'!J:N,3,FALSE),0)</f>
        <v>0.8002999999999999</v>
      </c>
      <c r="D286" s="16">
        <f>IFERROR(VLOOKUP(A286,'2016 - Support'!J:N,4,FALSE),0)</f>
        <v>1776005</v>
      </c>
      <c r="E286" s="4">
        <f>IFERROR(VLOOKUP(A286,'2016 - Support'!J:N,5,FALSE),0)</f>
        <v>0.38850000000000001</v>
      </c>
      <c r="F286" s="16">
        <f>IFERROR(VLOOKUP(A286,'Budget Support'!M:R,3,FALSE),0)</f>
        <v>5040444</v>
      </c>
      <c r="G286" s="4">
        <f>IFERROR(VLOOKUP(A286,'Budget Support'!M:R,4,FALSE),0)</f>
        <v>0.86260000000000003</v>
      </c>
      <c r="H286" s="16">
        <f>IFERROR(VLOOKUP(A286,'Budget Support'!M:R,5,FALSE),0)</f>
        <v>2442506</v>
      </c>
      <c r="I286" s="4">
        <f>IFERROR(VLOOKUP(A286,'Budget Support'!M:R,6,FALSE),0)</f>
        <v>0.41799999999999998</v>
      </c>
      <c r="J286" t="str">
        <f t="shared" si="8"/>
        <v>NO</v>
      </c>
      <c r="K286" t="str">
        <f t="shared" si="9"/>
        <v>NO</v>
      </c>
    </row>
    <row r="287" spans="1:11" hidden="1" x14ac:dyDescent="0.35">
      <c r="A287" t="s">
        <v>2741</v>
      </c>
      <c r="B287" s="16">
        <f>IFERROR(VLOOKUP(A287,'2016 - Support'!J:N,2,FALSE),0)</f>
        <v>1914278</v>
      </c>
      <c r="C287" s="4">
        <f>IFERROR(VLOOKUP(A287,'2016 - Support'!J:N,3,FALSE),0)</f>
        <v>0.67310000000000003</v>
      </c>
      <c r="D287" s="16">
        <f>IFERROR(VLOOKUP(A287,'2016 - Support'!J:N,4,FALSE),0)</f>
        <v>592115</v>
      </c>
      <c r="E287" s="4">
        <f>IFERROR(VLOOKUP(A287,'2016 - Support'!J:N,5,FALSE),0)</f>
        <v>0.2082</v>
      </c>
      <c r="F287" s="16">
        <f>IFERROR(VLOOKUP(A287,'Budget Support'!M:R,3,FALSE),0)</f>
        <v>2489681</v>
      </c>
      <c r="G287" s="4">
        <f>IFERROR(VLOOKUP(A287,'Budget Support'!M:R,4,FALSE),0)</f>
        <v>0.65159999999999996</v>
      </c>
      <c r="H287" s="16">
        <f>IFERROR(VLOOKUP(A287,'Budget Support'!M:R,5,FALSE),0)</f>
        <v>670563</v>
      </c>
      <c r="I287" s="4">
        <f>IFERROR(VLOOKUP(A287,'Budget Support'!M:R,6,FALSE),0)</f>
        <v>0.17549999999999999</v>
      </c>
      <c r="J287" t="str">
        <f t="shared" si="8"/>
        <v>NO</v>
      </c>
      <c r="K287" t="str">
        <f t="shared" si="9"/>
        <v>YES</v>
      </c>
    </row>
    <row r="288" spans="1:11" x14ac:dyDescent="0.35">
      <c r="A288" t="s">
        <v>2742</v>
      </c>
      <c r="B288" s="16">
        <f>IFERROR(VLOOKUP(A288,'2016 - Support'!J:N,2,FALSE),0)</f>
        <v>10631695</v>
      </c>
      <c r="C288" s="4">
        <f>IFERROR(VLOOKUP(A288,'2016 - Support'!J:N,3,FALSE),0)</f>
        <v>1.0981000000000001</v>
      </c>
      <c r="D288" s="16">
        <f>IFERROR(VLOOKUP(A288,'2016 - Support'!J:N,4,FALSE),0)</f>
        <v>5368614</v>
      </c>
      <c r="E288" s="4">
        <f>IFERROR(VLOOKUP(A288,'2016 - Support'!J:N,5,FALSE),0)</f>
        <v>0.55449999999999999</v>
      </c>
      <c r="F288" s="16">
        <f>IFERROR(VLOOKUP(A288,'Budget Support'!M:R,3,FALSE),0)</f>
        <v>14612515</v>
      </c>
      <c r="G288" s="4">
        <f>IFERROR(VLOOKUP(A288,'Budget Support'!M:R,4,FALSE),0)</f>
        <v>1.0684</v>
      </c>
      <c r="H288" s="16">
        <f>IFERROR(VLOOKUP(A288,'Budget Support'!M:R,5,FALSE),0)</f>
        <v>7687846</v>
      </c>
      <c r="I288" s="4">
        <f>IFERROR(VLOOKUP(A288,'Budget Support'!M:R,6,FALSE),0)</f>
        <v>0.56210000000000004</v>
      </c>
      <c r="J288" t="str">
        <f t="shared" si="8"/>
        <v>NO</v>
      </c>
      <c r="K288" t="str">
        <f t="shared" si="9"/>
        <v>NO</v>
      </c>
    </row>
    <row r="289" spans="1:11" x14ac:dyDescent="0.35">
      <c r="A289" t="s">
        <v>2743</v>
      </c>
      <c r="B289" s="16">
        <f>IFERROR(VLOOKUP(A289,'2016 - Support'!J:N,2,FALSE),0)</f>
        <v>5875275</v>
      </c>
      <c r="C289" s="4">
        <f>IFERROR(VLOOKUP(A289,'2016 - Support'!J:N,3,FALSE),0)</f>
        <v>0.82600000000000007</v>
      </c>
      <c r="D289" s="16">
        <f>IFERROR(VLOOKUP(A289,'2016 - Support'!J:N,4,FALSE),0)</f>
        <v>2293918</v>
      </c>
      <c r="E289" s="4">
        <f>IFERROR(VLOOKUP(A289,'2016 - Support'!J:N,5,FALSE),0)</f>
        <v>0.32250000000000001</v>
      </c>
      <c r="F289" s="16">
        <f>IFERROR(VLOOKUP(A289,'Budget Support'!M:R,3,FALSE),0)</f>
        <v>9516322</v>
      </c>
      <c r="G289" s="4">
        <f>IFERROR(VLOOKUP(A289,'Budget Support'!M:R,4,FALSE),0)</f>
        <v>0.87000000000000011</v>
      </c>
      <c r="H289" s="16">
        <f>IFERROR(VLOOKUP(A289,'Budget Support'!M:R,5,FALSE),0)</f>
        <v>3631516</v>
      </c>
      <c r="I289" s="4">
        <f>IFERROR(VLOOKUP(A289,'Budget Support'!M:R,6,FALSE),0)</f>
        <v>0.33200000000000002</v>
      </c>
      <c r="J289" t="str">
        <f t="shared" si="8"/>
        <v>NO</v>
      </c>
      <c r="K289" t="str">
        <f t="shared" si="9"/>
        <v>NO</v>
      </c>
    </row>
    <row r="290" spans="1:11" hidden="1" x14ac:dyDescent="0.35">
      <c r="A290" t="s">
        <v>2744</v>
      </c>
      <c r="B290" s="16">
        <f>IFERROR(VLOOKUP(A290,'2016 - Support'!J:N,2,FALSE),0)</f>
        <v>4897305</v>
      </c>
      <c r="C290" s="4">
        <f>IFERROR(VLOOKUP(A290,'2016 - Support'!J:N,3,FALSE),0)</f>
        <v>0.68159999999999998</v>
      </c>
      <c r="D290" s="16">
        <f>IFERROR(VLOOKUP(A290,'2016 - Support'!J:N,4,FALSE),0)</f>
        <v>1446343</v>
      </c>
      <c r="E290" s="4">
        <f>IFERROR(VLOOKUP(A290,'2016 - Support'!J:N,5,FALSE),0)</f>
        <v>0.20130000000000001</v>
      </c>
      <c r="F290" s="16">
        <f>IFERROR(VLOOKUP(A290,'Budget Support'!M:R,3,FALSE),0)</f>
        <v>5751774</v>
      </c>
      <c r="G290" s="4">
        <f>IFERROR(VLOOKUP(A290,'Budget Support'!M:R,4,FALSE),0)</f>
        <v>0.58519999999999994</v>
      </c>
      <c r="H290" s="16">
        <f>IFERROR(VLOOKUP(A290,'Budget Support'!M:R,5,FALSE),0)</f>
        <v>1347519</v>
      </c>
      <c r="I290" s="4">
        <f>IFERROR(VLOOKUP(A290,'Budget Support'!M:R,6,FALSE),0)</f>
        <v>0.1371</v>
      </c>
      <c r="J290" t="str">
        <f t="shared" si="8"/>
        <v>YES</v>
      </c>
      <c r="K290" t="str">
        <f t="shared" si="9"/>
        <v>YES</v>
      </c>
    </row>
    <row r="291" spans="1:11" hidden="1" x14ac:dyDescent="0.35">
      <c r="A291" t="s">
        <v>2836</v>
      </c>
      <c r="B291" s="16">
        <f>IFERROR(VLOOKUP(A291,'2016 - Support'!J:N,2,FALSE),0)</f>
        <v>0</v>
      </c>
      <c r="C291" s="4">
        <f>IFERROR(VLOOKUP(A291,'2016 - Support'!J:N,3,FALSE),0)</f>
        <v>0</v>
      </c>
      <c r="D291" s="16">
        <f>IFERROR(VLOOKUP(A291,'2016 - Support'!J:N,4,FALSE),0)</f>
        <v>0</v>
      </c>
      <c r="E291" s="4">
        <f>IFERROR(VLOOKUP(A291,'2016 - Support'!J:N,5,FALSE),0)</f>
        <v>0</v>
      </c>
      <c r="F291" s="16">
        <f>IFERROR(VLOOKUP(A291,'Budget Support'!M:R,3,FALSE),0)</f>
        <v>0</v>
      </c>
      <c r="G291" s="4">
        <f>IFERROR(VLOOKUP(A291,'Budget Support'!M:R,4,FALSE),0)</f>
        <v>0</v>
      </c>
      <c r="H291" s="16">
        <f>IFERROR(VLOOKUP(A291,'Budget Support'!M:R,5,FALSE),0)</f>
        <v>0</v>
      </c>
      <c r="I291" s="4">
        <f>IFERROR(VLOOKUP(A291,'Budget Support'!M:R,6,FALSE),0)</f>
        <v>0</v>
      </c>
      <c r="J291" t="str">
        <f t="shared" si="8"/>
        <v>YES</v>
      </c>
      <c r="K291" t="str">
        <f t="shared" si="9"/>
        <v>YES</v>
      </c>
    </row>
    <row r="292" spans="1:11" hidden="1" x14ac:dyDescent="0.35">
      <c r="A292" t="s">
        <v>2745</v>
      </c>
      <c r="B292" s="16">
        <f>IFERROR(VLOOKUP(A292,'2016 - Support'!J:N,2,FALSE),0)</f>
        <v>2248576</v>
      </c>
      <c r="C292" s="4">
        <f>IFERROR(VLOOKUP(A292,'2016 - Support'!J:N,3,FALSE),0)</f>
        <v>1.0366</v>
      </c>
      <c r="D292" s="16">
        <f>IFERROR(VLOOKUP(A292,'2016 - Support'!J:N,4,FALSE),0)</f>
        <v>893561</v>
      </c>
      <c r="E292" s="4">
        <f>IFERROR(VLOOKUP(A292,'2016 - Support'!J:N,5,FALSE),0)</f>
        <v>0.41199999999999998</v>
      </c>
      <c r="F292" s="16">
        <f>IFERROR(VLOOKUP(A292,'Budget Support'!M:R,3,FALSE),0)</f>
        <v>3145704</v>
      </c>
      <c r="G292" s="4">
        <f>IFERROR(VLOOKUP(A292,'Budget Support'!M:R,4,FALSE),0)</f>
        <v>1.0056</v>
      </c>
      <c r="H292" s="16">
        <f>IFERROR(VLOOKUP(A292,'Budget Support'!M:R,5,FALSE),0)</f>
        <v>1013532</v>
      </c>
      <c r="I292" s="4">
        <f>IFERROR(VLOOKUP(A292,'Budget Support'!M:R,6,FALSE),0)</f>
        <v>0.32400000000000001</v>
      </c>
      <c r="J292" t="str">
        <f t="shared" ref="J292:J339" si="10">IF(D292&gt;=H292,"YES","NO")</f>
        <v>NO</v>
      </c>
      <c r="K292" t="str">
        <f t="shared" ref="K292:K339" si="11">IF(E292&gt;=I292,"YES","NO")</f>
        <v>YES</v>
      </c>
    </row>
    <row r="293" spans="1:11" hidden="1" x14ac:dyDescent="0.35">
      <c r="A293" t="s">
        <v>2746</v>
      </c>
      <c r="B293" s="16">
        <f>IFERROR(VLOOKUP(A293,'2016 - Support'!J:N,2,FALSE),0)</f>
        <v>2596820</v>
      </c>
      <c r="C293" s="4">
        <f>IFERROR(VLOOKUP(A293,'2016 - Support'!J:N,3,FALSE),0)</f>
        <v>0.86419999999999986</v>
      </c>
      <c r="D293" s="16">
        <f>IFERROR(VLOOKUP(A293,'2016 - Support'!J:N,4,FALSE),0)</f>
        <v>958910</v>
      </c>
      <c r="E293" s="4">
        <f>IFERROR(VLOOKUP(A293,'2016 - Support'!J:N,5,FALSE),0)</f>
        <v>0.31909999999999999</v>
      </c>
      <c r="F293" s="16">
        <f>IFERROR(VLOOKUP(A293,'Budget Support'!M:R,3,FALSE),0)</f>
        <v>3556851</v>
      </c>
      <c r="G293" s="4">
        <f>IFERROR(VLOOKUP(A293,'Budget Support'!M:R,4,FALSE),0)</f>
        <v>0.86339999999999995</v>
      </c>
      <c r="H293" s="16">
        <f>IFERROR(VLOOKUP(A293,'Budget Support'!M:R,5,FALSE),0)</f>
        <v>1217338</v>
      </c>
      <c r="I293" s="4">
        <f>IFERROR(VLOOKUP(A293,'Budget Support'!M:R,6,FALSE),0)</f>
        <v>0.29549999999999998</v>
      </c>
      <c r="J293" t="str">
        <f t="shared" si="10"/>
        <v>NO</v>
      </c>
      <c r="K293" t="str">
        <f t="shared" si="11"/>
        <v>YES</v>
      </c>
    </row>
    <row r="294" spans="1:11" hidden="1" x14ac:dyDescent="0.35">
      <c r="A294" t="s">
        <v>2747</v>
      </c>
      <c r="B294" s="16">
        <f>IFERROR(VLOOKUP(A294,'2016 - Support'!J:N,2,FALSE),0)</f>
        <v>5282203</v>
      </c>
      <c r="C294" s="4">
        <f>IFERROR(VLOOKUP(A294,'2016 - Support'!J:N,3,FALSE),0)</f>
        <v>1.2545000000000002</v>
      </c>
      <c r="D294" s="16">
        <f>IFERROR(VLOOKUP(A294,'2016 - Support'!J:N,4,FALSE),0)</f>
        <v>3112900</v>
      </c>
      <c r="E294" s="4">
        <f>IFERROR(VLOOKUP(A294,'2016 - Support'!J:N,5,FALSE),0)</f>
        <v>0.73930000000000007</v>
      </c>
      <c r="F294" s="16">
        <f>IFERROR(VLOOKUP(A294,'Budget Support'!M:R,3,FALSE),0)</f>
        <v>5778140</v>
      </c>
      <c r="G294" s="4">
        <f>IFERROR(VLOOKUP(A294,'Budget Support'!M:R,4,FALSE),0)</f>
        <v>0.89810000000000001</v>
      </c>
      <c r="H294" s="16">
        <f>IFERROR(VLOOKUP(A294,'Budget Support'!M:R,5,FALSE),0)</f>
        <v>2577999</v>
      </c>
      <c r="I294" s="4">
        <f>IFERROR(VLOOKUP(A294,'Budget Support'!M:R,6,FALSE),0)</f>
        <v>0.4007</v>
      </c>
      <c r="J294" t="str">
        <f t="shared" si="10"/>
        <v>YES</v>
      </c>
      <c r="K294" t="str">
        <f t="shared" si="11"/>
        <v>YES</v>
      </c>
    </row>
    <row r="295" spans="1:11" hidden="1" x14ac:dyDescent="0.35">
      <c r="A295" t="s">
        <v>2837</v>
      </c>
      <c r="B295" s="16">
        <f>IFERROR(VLOOKUP(A295,'2016 - Support'!J:N,2,FALSE),0)</f>
        <v>0</v>
      </c>
      <c r="C295" s="4">
        <f>IFERROR(VLOOKUP(A295,'2016 - Support'!J:N,3,FALSE),0)</f>
        <v>0</v>
      </c>
      <c r="D295" s="16">
        <f>IFERROR(VLOOKUP(A295,'2016 - Support'!J:N,4,FALSE),0)</f>
        <v>0</v>
      </c>
      <c r="E295" s="4">
        <f>IFERROR(VLOOKUP(A295,'2016 - Support'!J:N,5,FALSE),0)</f>
        <v>0</v>
      </c>
      <c r="F295" s="16">
        <f>IFERROR(VLOOKUP(A295,'Budget Support'!M:R,3,FALSE),0)</f>
        <v>0</v>
      </c>
      <c r="G295" s="4">
        <f>IFERROR(VLOOKUP(A295,'Budget Support'!M:R,4,FALSE),0)</f>
        <v>0</v>
      </c>
      <c r="H295" s="16">
        <f>IFERROR(VLOOKUP(A295,'Budget Support'!M:R,5,FALSE),0)</f>
        <v>0</v>
      </c>
      <c r="I295" s="4">
        <f>IFERROR(VLOOKUP(A295,'Budget Support'!M:R,6,FALSE),0)</f>
        <v>0</v>
      </c>
      <c r="J295" t="str">
        <f t="shared" si="10"/>
        <v>YES</v>
      </c>
      <c r="K295" t="str">
        <f t="shared" si="11"/>
        <v>YES</v>
      </c>
    </row>
    <row r="296" spans="1:11" hidden="1" x14ac:dyDescent="0.35">
      <c r="A296" t="s">
        <v>2748</v>
      </c>
      <c r="B296" s="16">
        <f>IFERROR(VLOOKUP(A296,'2016 - Support'!J:N,2,FALSE),0)</f>
        <v>3962849</v>
      </c>
      <c r="C296" s="4">
        <f>IFERROR(VLOOKUP(A296,'2016 - Support'!J:N,3,FALSE),0)</f>
        <v>0.56809999999999994</v>
      </c>
      <c r="D296" s="16">
        <f>IFERROR(VLOOKUP(A296,'2016 - Support'!J:N,4,FALSE),0)</f>
        <v>769501</v>
      </c>
      <c r="E296" s="4">
        <f>IFERROR(VLOOKUP(A296,'2016 - Support'!J:N,5,FALSE),0)</f>
        <v>0.1103</v>
      </c>
      <c r="F296" s="16">
        <f>IFERROR(VLOOKUP(A296,'Budget Support'!M:R,3,FALSE),0)</f>
        <v>7359666</v>
      </c>
      <c r="G296" s="4">
        <f>IFERROR(VLOOKUP(A296,'Budget Support'!M:R,4,FALSE),0)</f>
        <v>0.64890000000000003</v>
      </c>
      <c r="H296" s="16">
        <f>IFERROR(VLOOKUP(A296,'Budget Support'!M:R,5,FALSE),0)</f>
        <v>749501</v>
      </c>
      <c r="I296" s="4">
        <f>IFERROR(VLOOKUP(A296,'Budget Support'!M:R,6,FALSE),0)</f>
        <v>6.6400000000000001E-2</v>
      </c>
      <c r="J296" t="str">
        <f t="shared" si="10"/>
        <v>YES</v>
      </c>
      <c r="K296" t="str">
        <f t="shared" si="11"/>
        <v>YES</v>
      </c>
    </row>
    <row r="297" spans="1:11" x14ac:dyDescent="0.35">
      <c r="A297" t="s">
        <v>2749</v>
      </c>
      <c r="B297" s="16">
        <f>IFERROR(VLOOKUP(A297,'2016 - Support'!J:N,2,FALSE),0)</f>
        <v>6474733</v>
      </c>
      <c r="C297" s="4">
        <f>IFERROR(VLOOKUP(A297,'2016 - Support'!J:N,3,FALSE),0)</f>
        <v>0.63239999999999996</v>
      </c>
      <c r="D297" s="16">
        <f>IFERROR(VLOOKUP(A297,'2016 - Support'!J:N,4,FALSE),0)</f>
        <v>2005054</v>
      </c>
      <c r="E297" s="4">
        <f>IFERROR(VLOOKUP(A297,'2016 - Support'!J:N,5,FALSE),0)</f>
        <v>0.19670000000000001</v>
      </c>
      <c r="F297" s="16">
        <f>IFERROR(VLOOKUP(A297,'Budget Support'!M:R,3,FALSE),0)</f>
        <v>8550269</v>
      </c>
      <c r="G297" s="4">
        <f>IFERROR(VLOOKUP(A297,'Budget Support'!M:R,4,FALSE),0)</f>
        <v>0.54699999999999993</v>
      </c>
      <c r="H297" s="16">
        <f>IFERROR(VLOOKUP(A297,'Budget Support'!M:R,5,FALSE),0)</f>
        <v>4667478</v>
      </c>
      <c r="I297" s="4">
        <f>IFERROR(VLOOKUP(A297,'Budget Support'!M:R,6,FALSE),0)</f>
        <v>0.29859999999999998</v>
      </c>
      <c r="J297" t="str">
        <f t="shared" si="10"/>
        <v>NO</v>
      </c>
      <c r="K297" t="str">
        <f t="shared" si="11"/>
        <v>NO</v>
      </c>
    </row>
    <row r="298" spans="1:11" hidden="1" x14ac:dyDescent="0.35">
      <c r="A298" t="s">
        <v>2750</v>
      </c>
      <c r="B298" s="16">
        <f>IFERROR(VLOOKUP(A298,'2016 - Support'!J:N,2,FALSE),0)</f>
        <v>3181833</v>
      </c>
      <c r="C298" s="4">
        <f>IFERROR(VLOOKUP(A298,'2016 - Support'!J:N,3,FALSE),0)</f>
        <v>0.8579</v>
      </c>
      <c r="D298" s="16">
        <f>IFERROR(VLOOKUP(A298,'2016 - Support'!J:N,4,FALSE),0)</f>
        <v>245207</v>
      </c>
      <c r="E298" s="4">
        <f>IFERROR(VLOOKUP(A298,'2016 - Support'!J:N,5,FALSE),0)</f>
        <v>6.6400000000000001E-2</v>
      </c>
      <c r="F298" s="16">
        <f>IFERROR(VLOOKUP(A298,'Budget Support'!M:R,3,FALSE),0)</f>
        <v>4413344</v>
      </c>
      <c r="G298" s="4">
        <f>IFERROR(VLOOKUP(A298,'Budget Support'!M:R,4,FALSE),0)</f>
        <v>0.74140000000000006</v>
      </c>
      <c r="H298" s="16">
        <f>IFERROR(VLOOKUP(A298,'Budget Support'!M:R,5,FALSE),0)</f>
        <v>263811</v>
      </c>
      <c r="I298" s="4">
        <f>IFERROR(VLOOKUP(A298,'Budget Support'!M:R,6,FALSE),0)</f>
        <v>4.4600000000000001E-2</v>
      </c>
      <c r="J298" t="str">
        <f t="shared" si="10"/>
        <v>NO</v>
      </c>
      <c r="K298" t="str">
        <f t="shared" si="11"/>
        <v>YES</v>
      </c>
    </row>
    <row r="299" spans="1:11" x14ac:dyDescent="0.35">
      <c r="A299" t="s">
        <v>2751</v>
      </c>
      <c r="B299" s="16">
        <f>IFERROR(VLOOKUP(A299,'2016 - Support'!J:N,2,FALSE),0)</f>
        <v>6598132</v>
      </c>
      <c r="C299" s="4">
        <f>IFERROR(VLOOKUP(A299,'2016 - Support'!J:N,3,FALSE),0)</f>
        <v>0.54120000000000013</v>
      </c>
      <c r="D299" s="16">
        <f>IFERROR(VLOOKUP(A299,'2016 - Support'!J:N,4,FALSE),0)</f>
        <v>2133542</v>
      </c>
      <c r="E299" s="4">
        <f>IFERROR(VLOOKUP(A299,'2016 - Support'!J:N,5,FALSE),0)</f>
        <v>0.17499999999999999</v>
      </c>
      <c r="F299" s="16">
        <f>IFERROR(VLOOKUP(A299,'Budget Support'!M:R,3,FALSE),0)</f>
        <v>10435276</v>
      </c>
      <c r="G299" s="4">
        <f>IFERROR(VLOOKUP(A299,'Budget Support'!M:R,4,FALSE),0)</f>
        <v>0.56320000000000003</v>
      </c>
      <c r="H299" s="16">
        <f>IFERROR(VLOOKUP(A299,'Budget Support'!M:R,5,FALSE),0)</f>
        <v>4057751</v>
      </c>
      <c r="I299" s="4">
        <f>IFERROR(VLOOKUP(A299,'Budget Support'!M:R,6,FALSE),0)</f>
        <v>0.219</v>
      </c>
      <c r="J299" t="str">
        <f t="shared" si="10"/>
        <v>NO</v>
      </c>
      <c r="K299" t="str">
        <f t="shared" si="11"/>
        <v>NO</v>
      </c>
    </row>
    <row r="300" spans="1:11" hidden="1" x14ac:dyDescent="0.35">
      <c r="A300" t="s">
        <v>2752</v>
      </c>
      <c r="B300" s="16">
        <f>IFERROR(VLOOKUP(A300,'2016 - Support'!J:N,2,FALSE),0)</f>
        <v>3048376</v>
      </c>
      <c r="C300" s="4">
        <f>IFERROR(VLOOKUP(A300,'2016 - Support'!J:N,3,FALSE),0)</f>
        <v>0.82240000000000002</v>
      </c>
      <c r="D300" s="16">
        <f>IFERROR(VLOOKUP(A300,'2016 - Support'!J:N,4,FALSE),0)</f>
        <v>1160933</v>
      </c>
      <c r="E300" s="4">
        <f>IFERROR(VLOOKUP(A300,'2016 - Support'!J:N,5,FALSE),0)</f>
        <v>0.31319999999999998</v>
      </c>
      <c r="F300" s="16">
        <f>IFERROR(VLOOKUP(A300,'Budget Support'!M:R,3,FALSE),0)</f>
        <v>3920507</v>
      </c>
      <c r="G300" s="4">
        <f>IFERROR(VLOOKUP(A300,'Budget Support'!M:R,4,FALSE),0)</f>
        <v>0.88249999999999995</v>
      </c>
      <c r="H300" s="16">
        <f>IFERROR(VLOOKUP(A300,'Budget Support'!M:R,5,FALSE),0)</f>
        <v>1312315</v>
      </c>
      <c r="I300" s="4">
        <f>IFERROR(VLOOKUP(A300,'Budget Support'!M:R,6,FALSE),0)</f>
        <v>0.2954</v>
      </c>
      <c r="J300" t="str">
        <f t="shared" si="10"/>
        <v>NO</v>
      </c>
      <c r="K300" t="str">
        <f t="shared" si="11"/>
        <v>YES</v>
      </c>
    </row>
    <row r="301" spans="1:11" hidden="1" x14ac:dyDescent="0.35">
      <c r="A301" t="s">
        <v>2753</v>
      </c>
      <c r="B301" s="16">
        <f>IFERROR(VLOOKUP(A301,'2016 - Support'!J:N,2,FALSE),0)</f>
        <v>6585107</v>
      </c>
      <c r="C301" s="4">
        <f>IFERROR(VLOOKUP(A301,'2016 - Support'!J:N,3,FALSE),0)</f>
        <v>0.98619999999999997</v>
      </c>
      <c r="D301" s="16">
        <f>IFERROR(VLOOKUP(A301,'2016 - Support'!J:N,4,FALSE),0)</f>
        <v>3005432</v>
      </c>
      <c r="E301" s="4">
        <f>IFERROR(VLOOKUP(A301,'2016 - Support'!J:N,5,FALSE),0)</f>
        <v>0.4501</v>
      </c>
      <c r="F301" s="16">
        <f>IFERROR(VLOOKUP(A301,'Budget Support'!M:R,3,FALSE),0)</f>
        <v>7798063</v>
      </c>
      <c r="G301" s="4">
        <f>IFERROR(VLOOKUP(A301,'Budget Support'!M:R,4,FALSE),0)</f>
        <v>1.3432999999999999</v>
      </c>
      <c r="H301" s="16">
        <f>IFERROR(VLOOKUP(A301,'Budget Support'!M:R,5,FALSE),0)</f>
        <v>2321481</v>
      </c>
      <c r="I301" s="4">
        <f>IFERROR(VLOOKUP(A301,'Budget Support'!M:R,6,FALSE),0)</f>
        <v>0.39989999999999998</v>
      </c>
      <c r="J301" t="str">
        <f t="shared" si="10"/>
        <v>YES</v>
      </c>
      <c r="K301" t="str">
        <f t="shared" si="11"/>
        <v>YES</v>
      </c>
    </row>
    <row r="302" spans="1:11" hidden="1" x14ac:dyDescent="0.35">
      <c r="A302" t="s">
        <v>2754</v>
      </c>
      <c r="B302" s="16">
        <f>IFERROR(VLOOKUP(A302,'2016 - Support'!J:N,2,FALSE),0)</f>
        <v>3060813</v>
      </c>
      <c r="C302" s="4">
        <f>IFERROR(VLOOKUP(A302,'2016 - Support'!J:N,3,FALSE),0)</f>
        <v>0.65529999999999999</v>
      </c>
      <c r="D302" s="16">
        <f>IFERROR(VLOOKUP(A302,'2016 - Support'!J:N,4,FALSE),0)</f>
        <v>0</v>
      </c>
      <c r="E302" s="4">
        <f>IFERROR(VLOOKUP(A302,'2016 - Support'!J:N,5,FALSE),0)</f>
        <v>0</v>
      </c>
      <c r="F302" s="16">
        <f>IFERROR(VLOOKUP(A302,'Budget Support'!M:R,3,FALSE),0)</f>
        <v>3977742</v>
      </c>
      <c r="G302" s="4">
        <f>IFERROR(VLOOKUP(A302,'Budget Support'!M:R,4,FALSE),0)</f>
        <v>0.75319999999999998</v>
      </c>
      <c r="H302" s="16">
        <f>IFERROR(VLOOKUP(A302,'Budget Support'!M:R,5,FALSE),0)</f>
        <v>0</v>
      </c>
      <c r="I302" s="4">
        <f>IFERROR(VLOOKUP(A302,'Budget Support'!M:R,6,FALSE),0)</f>
        <v>0</v>
      </c>
      <c r="J302" t="str">
        <f t="shared" si="10"/>
        <v>YES</v>
      </c>
      <c r="K302" t="str">
        <f t="shared" si="11"/>
        <v>YES</v>
      </c>
    </row>
    <row r="303" spans="1:11" hidden="1" x14ac:dyDescent="0.35">
      <c r="A303" t="s">
        <v>2838</v>
      </c>
      <c r="B303" s="16">
        <f>IFERROR(VLOOKUP(A303,'2016 - Support'!J:N,2,FALSE),0)</f>
        <v>0</v>
      </c>
      <c r="C303" s="4">
        <f>IFERROR(VLOOKUP(A303,'2016 - Support'!J:N,3,FALSE),0)</f>
        <v>0</v>
      </c>
      <c r="D303" s="16">
        <f>IFERROR(VLOOKUP(A303,'2016 - Support'!J:N,4,FALSE),0)</f>
        <v>0</v>
      </c>
      <c r="E303" s="4">
        <f>IFERROR(VLOOKUP(A303,'2016 - Support'!J:N,5,FALSE),0)</f>
        <v>0</v>
      </c>
      <c r="F303" s="16">
        <f>IFERROR(VLOOKUP(A303,'Budget Support'!M:R,3,FALSE),0)</f>
        <v>0</v>
      </c>
      <c r="G303" s="4">
        <f>IFERROR(VLOOKUP(A303,'Budget Support'!M:R,4,FALSE),0)</f>
        <v>0</v>
      </c>
      <c r="H303" s="16">
        <f>IFERROR(VLOOKUP(A303,'Budget Support'!M:R,5,FALSE),0)</f>
        <v>0</v>
      </c>
      <c r="I303" s="4">
        <f>IFERROR(VLOOKUP(A303,'Budget Support'!M:R,6,FALSE),0)</f>
        <v>0</v>
      </c>
      <c r="J303" t="str">
        <f t="shared" si="10"/>
        <v>YES</v>
      </c>
      <c r="K303" t="str">
        <f t="shared" si="11"/>
        <v>YES</v>
      </c>
    </row>
    <row r="304" spans="1:11" hidden="1" x14ac:dyDescent="0.35">
      <c r="A304" t="s">
        <v>2755</v>
      </c>
      <c r="B304" s="16">
        <f>IFERROR(VLOOKUP(A304,'2016 - Support'!J:N,2,FALSE),0)</f>
        <v>18467516</v>
      </c>
      <c r="C304" s="4">
        <f>IFERROR(VLOOKUP(A304,'2016 - Support'!J:N,3,FALSE),0)</f>
        <v>0.87279999999999991</v>
      </c>
      <c r="D304" s="16">
        <f>IFERROR(VLOOKUP(A304,'2016 - Support'!J:N,4,FALSE),0)</f>
        <v>7828805</v>
      </c>
      <c r="E304" s="4">
        <f>IFERROR(VLOOKUP(A304,'2016 - Support'!J:N,5,FALSE),0)</f>
        <v>0.37</v>
      </c>
      <c r="F304" s="16">
        <f>IFERROR(VLOOKUP(A304,'Budget Support'!M:R,3,FALSE),0)</f>
        <v>23800011</v>
      </c>
      <c r="G304" s="4">
        <f>IFERROR(VLOOKUP(A304,'Budget Support'!M:R,4,FALSE),0)</f>
        <v>0.81169999999999998</v>
      </c>
      <c r="H304" s="16">
        <f>IFERROR(VLOOKUP(A304,'Budget Support'!M:R,5,FALSE),0)</f>
        <v>9652536</v>
      </c>
      <c r="I304" s="4">
        <f>IFERROR(VLOOKUP(A304,'Budget Support'!M:R,6,FALSE),0)</f>
        <v>0.32919999999999999</v>
      </c>
      <c r="J304" t="str">
        <f t="shared" si="10"/>
        <v>NO</v>
      </c>
      <c r="K304" t="str">
        <f t="shared" si="11"/>
        <v>YES</v>
      </c>
    </row>
    <row r="305" spans="1:11" x14ac:dyDescent="0.35">
      <c r="A305" t="s">
        <v>2756</v>
      </c>
      <c r="B305" s="16">
        <f>IFERROR(VLOOKUP(A305,'2016 - Support'!J:N,2,FALSE),0)</f>
        <v>36922608</v>
      </c>
      <c r="C305" s="4">
        <f>IFERROR(VLOOKUP(A305,'2016 - Support'!J:N,3,FALSE),0)</f>
        <v>0.92459999999999998</v>
      </c>
      <c r="D305" s="16">
        <f>IFERROR(VLOOKUP(A305,'2016 - Support'!J:N,4,FALSE),0)</f>
        <v>18369457</v>
      </c>
      <c r="E305" s="4">
        <f>IFERROR(VLOOKUP(A305,'2016 - Support'!J:N,5,FALSE),0)</f>
        <v>0.46</v>
      </c>
      <c r="F305" s="16">
        <f>IFERROR(VLOOKUP(A305,'Budget Support'!M:R,3,FALSE),0)</f>
        <v>56007583</v>
      </c>
      <c r="G305" s="4">
        <f>IFERROR(VLOOKUP(A305,'Budget Support'!M:R,4,FALSE),0)</f>
        <v>0.89739999999999998</v>
      </c>
      <c r="H305" s="16">
        <f>IFERROR(VLOOKUP(A305,'Budget Support'!M:R,5,FALSE),0)</f>
        <v>29819950</v>
      </c>
      <c r="I305" s="4">
        <f>IFERROR(VLOOKUP(A305,'Budget Support'!M:R,6,FALSE),0)</f>
        <v>0.4778</v>
      </c>
      <c r="J305" t="str">
        <f t="shared" si="10"/>
        <v>NO</v>
      </c>
      <c r="K305" t="str">
        <f t="shared" si="11"/>
        <v>NO</v>
      </c>
    </row>
    <row r="306" spans="1:11" hidden="1" x14ac:dyDescent="0.35">
      <c r="A306" t="s">
        <v>2757</v>
      </c>
      <c r="B306" s="16">
        <f>IFERROR(VLOOKUP(A306,'2016 - Support'!J:N,2,FALSE),0)</f>
        <v>12885914</v>
      </c>
      <c r="C306" s="4">
        <f>IFERROR(VLOOKUP(A306,'2016 - Support'!J:N,3,FALSE),0)</f>
        <v>1.2586000000000002</v>
      </c>
      <c r="D306" s="16">
        <f>IFERROR(VLOOKUP(A306,'2016 - Support'!J:N,4,FALSE),0)</f>
        <v>5028442</v>
      </c>
      <c r="E306" s="4">
        <f>IFERROR(VLOOKUP(A306,'2016 - Support'!J:N,5,FALSE),0)</f>
        <v>0.53749999999999998</v>
      </c>
      <c r="F306" s="16">
        <f>IFERROR(VLOOKUP(A306,'Budget Support'!M:R,3,FALSE),0)</f>
        <v>18415367</v>
      </c>
      <c r="G306" s="4">
        <f>IFERROR(VLOOKUP(A306,'Budget Support'!M:R,4,FALSE),0)</f>
        <v>1.1957</v>
      </c>
      <c r="H306" s="16">
        <f>IFERROR(VLOOKUP(A306,'Budget Support'!M:R,5,FALSE),0)</f>
        <v>6199020</v>
      </c>
      <c r="I306" s="4">
        <f>IFERROR(VLOOKUP(A306,'Budget Support'!M:R,6,FALSE),0)</f>
        <v>0.4909</v>
      </c>
      <c r="J306" t="str">
        <f t="shared" si="10"/>
        <v>NO</v>
      </c>
      <c r="K306" t="str">
        <f t="shared" si="11"/>
        <v>YES</v>
      </c>
    </row>
    <row r="307" spans="1:11" hidden="1" x14ac:dyDescent="0.35">
      <c r="A307" t="s">
        <v>2758</v>
      </c>
      <c r="B307" s="16">
        <f>IFERROR(VLOOKUP(A307,'2016 - Support'!J:N,2,FALSE),0)</f>
        <v>3365922</v>
      </c>
      <c r="C307" s="4">
        <f>IFERROR(VLOOKUP(A307,'2016 - Support'!J:N,3,FALSE),0)</f>
        <v>1.0270999999999999</v>
      </c>
      <c r="D307" s="16">
        <f>IFERROR(VLOOKUP(A307,'2016 - Support'!J:N,4,FALSE),0)</f>
        <v>2012147</v>
      </c>
      <c r="E307" s="4">
        <f>IFERROR(VLOOKUP(A307,'2016 - Support'!J:N,5,FALSE),0)</f>
        <v>0.61399999999999999</v>
      </c>
      <c r="F307" s="16">
        <f>IFERROR(VLOOKUP(A307,'Budget Support'!M:R,3,FALSE),0)</f>
        <v>3366992</v>
      </c>
      <c r="G307" s="4">
        <f>IFERROR(VLOOKUP(A307,'Budget Support'!M:R,4,FALSE),0)</f>
        <v>0.80520000000000003</v>
      </c>
      <c r="H307" s="16">
        <f>IFERROR(VLOOKUP(A307,'Budget Support'!M:R,5,FALSE),0)</f>
        <v>1413367</v>
      </c>
      <c r="I307" s="4">
        <f>IFERROR(VLOOKUP(A307,'Budget Support'!M:R,6,FALSE),0)</f>
        <v>0.33800000000000002</v>
      </c>
      <c r="J307" t="str">
        <f t="shared" si="10"/>
        <v>YES</v>
      </c>
      <c r="K307" t="str">
        <f t="shared" si="11"/>
        <v>YES</v>
      </c>
    </row>
    <row r="308" spans="1:11" x14ac:dyDescent="0.35">
      <c r="A308" t="s">
        <v>2759</v>
      </c>
      <c r="B308" s="16">
        <f>IFERROR(VLOOKUP(A308,'2016 - Support'!J:N,2,FALSE),0)</f>
        <v>4679204</v>
      </c>
      <c r="C308" s="4">
        <f>IFERROR(VLOOKUP(A308,'2016 - Support'!J:N,3,FALSE),0)</f>
        <v>0.77070000000000005</v>
      </c>
      <c r="D308" s="16">
        <f>IFERROR(VLOOKUP(A308,'2016 - Support'!J:N,4,FALSE),0)</f>
        <v>1724876</v>
      </c>
      <c r="E308" s="4">
        <f>IFERROR(VLOOKUP(A308,'2016 - Support'!J:N,5,FALSE),0)</f>
        <v>0.28410000000000002</v>
      </c>
      <c r="F308" s="16">
        <f>IFERROR(VLOOKUP(A308,'Budget Support'!M:R,3,FALSE),0)</f>
        <v>7153990</v>
      </c>
      <c r="G308" s="4">
        <f>IFERROR(VLOOKUP(A308,'Budget Support'!M:R,4,FALSE),0)</f>
        <v>0.9093</v>
      </c>
      <c r="H308" s="16">
        <f>IFERROR(VLOOKUP(A308,'Budget Support'!M:R,5,FALSE),0)</f>
        <v>3286288</v>
      </c>
      <c r="I308" s="4">
        <f>IFERROR(VLOOKUP(A308,'Budget Support'!M:R,6,FALSE),0)</f>
        <v>0.41770000000000002</v>
      </c>
      <c r="J308" t="str">
        <f t="shared" si="10"/>
        <v>NO</v>
      </c>
      <c r="K308" t="str">
        <f t="shared" si="11"/>
        <v>NO</v>
      </c>
    </row>
    <row r="309" spans="1:11" hidden="1" x14ac:dyDescent="0.35">
      <c r="A309" t="s">
        <v>2760</v>
      </c>
      <c r="B309" s="16">
        <f>IFERROR(VLOOKUP(A309,'2016 - Support'!J:N,2,FALSE),0)</f>
        <v>4161482</v>
      </c>
      <c r="C309" s="4">
        <f>IFERROR(VLOOKUP(A309,'2016 - Support'!J:N,3,FALSE),0)</f>
        <v>1.0723</v>
      </c>
      <c r="D309" s="16">
        <f>IFERROR(VLOOKUP(A309,'2016 - Support'!J:N,4,FALSE),0)</f>
        <v>1813665</v>
      </c>
      <c r="E309" s="4">
        <f>IFERROR(VLOOKUP(A309,'2016 - Support'!J:N,5,FALSE),0)</f>
        <v>0.46729999999999999</v>
      </c>
      <c r="F309" s="16">
        <f>IFERROR(VLOOKUP(A309,'Budget Support'!M:R,3,FALSE),0)</f>
        <v>4662690</v>
      </c>
      <c r="G309" s="4">
        <f>IFERROR(VLOOKUP(A309,'Budget Support'!M:R,4,FALSE),0)</f>
        <v>0.99879999999999991</v>
      </c>
      <c r="H309" s="16">
        <f>IFERROR(VLOOKUP(A309,'Budget Support'!M:R,5,FALSE),0)</f>
        <v>1569480</v>
      </c>
      <c r="I309" s="4">
        <f>IFERROR(VLOOKUP(A309,'Budget Support'!M:R,6,FALSE),0)</f>
        <v>0.3362</v>
      </c>
      <c r="J309" t="str">
        <f t="shared" si="10"/>
        <v>YES</v>
      </c>
      <c r="K309" t="str">
        <f t="shared" si="11"/>
        <v>YES</v>
      </c>
    </row>
    <row r="310" spans="1:11" hidden="1" x14ac:dyDescent="0.35">
      <c r="A310" t="s">
        <v>2761</v>
      </c>
      <c r="B310" s="16">
        <f>IFERROR(VLOOKUP(A310,'2016 - Support'!J:N,2,FALSE),0)</f>
        <v>62018021</v>
      </c>
      <c r="C310" s="4">
        <f>IFERROR(VLOOKUP(A310,'2016 - Support'!J:N,3,FALSE),0)</f>
        <v>0.93469999999999998</v>
      </c>
      <c r="D310" s="16">
        <f>IFERROR(VLOOKUP(A310,'2016 - Support'!J:N,4,FALSE),0)</f>
        <v>12745974</v>
      </c>
      <c r="E310" s="4">
        <f>IFERROR(VLOOKUP(A310,'2016 - Support'!J:N,5,FALSE),0)</f>
        <v>0.19209999999999999</v>
      </c>
      <c r="F310" s="16">
        <f>IFERROR(VLOOKUP(A310,'Budget Support'!M:R,3,FALSE),0)</f>
        <v>77476040</v>
      </c>
      <c r="G310" s="4">
        <f>IFERROR(VLOOKUP(A310,'Budget Support'!M:R,4,FALSE),0)</f>
        <v>0.89849999999999997</v>
      </c>
      <c r="H310" s="16">
        <f>IFERROR(VLOOKUP(A310,'Budget Support'!M:R,5,FALSE),0)</f>
        <v>13192915</v>
      </c>
      <c r="I310" s="4">
        <f>IFERROR(VLOOKUP(A310,'Budget Support'!M:R,6,FALSE),0)</f>
        <v>0.153</v>
      </c>
      <c r="J310" t="str">
        <f t="shared" si="10"/>
        <v>NO</v>
      </c>
      <c r="K310" t="str">
        <f t="shared" si="11"/>
        <v>YES</v>
      </c>
    </row>
    <row r="311" spans="1:11" hidden="1" x14ac:dyDescent="0.35">
      <c r="A311" t="s">
        <v>2762</v>
      </c>
      <c r="B311" s="16">
        <f>IFERROR(VLOOKUP(A311,'2016 - Support'!J:N,2,FALSE),0)</f>
        <v>3110566</v>
      </c>
      <c r="C311" s="4">
        <f>IFERROR(VLOOKUP(A311,'2016 - Support'!J:N,3,FALSE),0)</f>
        <v>0.8206</v>
      </c>
      <c r="D311" s="16">
        <f>IFERROR(VLOOKUP(A311,'2016 - Support'!J:N,4,FALSE),0)</f>
        <v>1433605</v>
      </c>
      <c r="E311" s="4">
        <f>IFERROR(VLOOKUP(A311,'2016 - Support'!J:N,5,FALSE),0)</f>
        <v>0.37819999999999998</v>
      </c>
      <c r="F311" s="16">
        <f>IFERROR(VLOOKUP(A311,'Budget Support'!M:R,3,FALSE),0)</f>
        <v>3455948</v>
      </c>
      <c r="G311" s="4">
        <f>IFERROR(VLOOKUP(A311,'Budget Support'!M:R,4,FALSE),0)</f>
        <v>0.79900000000000004</v>
      </c>
      <c r="H311" s="16">
        <f>IFERROR(VLOOKUP(A311,'Budget Support'!M:R,5,FALSE),0)</f>
        <v>1273381</v>
      </c>
      <c r="I311" s="4">
        <f>IFERROR(VLOOKUP(A311,'Budget Support'!M:R,6,FALSE),0)</f>
        <v>0.2944</v>
      </c>
      <c r="J311" t="str">
        <f t="shared" si="10"/>
        <v>YES</v>
      </c>
      <c r="K311" t="str">
        <f t="shared" si="11"/>
        <v>YES</v>
      </c>
    </row>
    <row r="312" spans="1:11" hidden="1" x14ac:dyDescent="0.35">
      <c r="A312" t="s">
        <v>2763</v>
      </c>
      <c r="B312" s="16">
        <f>IFERROR(VLOOKUP(A312,'2016 - Support'!J:N,2,FALSE),0)</f>
        <v>4676857</v>
      </c>
      <c r="C312" s="4">
        <f>IFERROR(VLOOKUP(A312,'2016 - Support'!J:N,3,FALSE),0)</f>
        <v>1.0606</v>
      </c>
      <c r="D312" s="16">
        <f>IFERROR(VLOOKUP(A312,'2016 - Support'!J:N,4,FALSE),0)</f>
        <v>1667282</v>
      </c>
      <c r="E312" s="4">
        <f>IFERROR(VLOOKUP(A312,'2016 - Support'!J:N,5,FALSE),0)</f>
        <v>0.37809999999999999</v>
      </c>
      <c r="F312" s="16">
        <f>IFERROR(VLOOKUP(A312,'Budget Support'!M:R,3,FALSE),0)</f>
        <v>5804823</v>
      </c>
      <c r="G312" s="4">
        <f>IFERROR(VLOOKUP(A312,'Budget Support'!M:R,4,FALSE),0)</f>
        <v>1.1139000000000001</v>
      </c>
      <c r="H312" s="16">
        <f>IFERROR(VLOOKUP(A312,'Budget Support'!M:R,5,FALSE),0)</f>
        <v>1922434</v>
      </c>
      <c r="I312" s="4">
        <f>IFERROR(VLOOKUP(A312,'Budget Support'!M:R,6,FALSE),0)</f>
        <v>0.36890000000000001</v>
      </c>
      <c r="J312" t="str">
        <f t="shared" si="10"/>
        <v>NO</v>
      </c>
      <c r="K312" t="str">
        <f t="shared" si="11"/>
        <v>YES</v>
      </c>
    </row>
    <row r="313" spans="1:11" x14ac:dyDescent="0.35">
      <c r="A313" t="s">
        <v>2764</v>
      </c>
      <c r="B313" s="16">
        <f>IFERROR(VLOOKUP(A313,'2016 - Support'!J:N,2,FALSE),0)</f>
        <v>28117926</v>
      </c>
      <c r="C313" s="4">
        <f>IFERROR(VLOOKUP(A313,'2016 - Support'!J:N,3,FALSE),0)</f>
        <v>0.77239999999999998</v>
      </c>
      <c r="D313" s="16">
        <f>IFERROR(VLOOKUP(A313,'2016 - Support'!J:N,4,FALSE),0)</f>
        <v>7757548</v>
      </c>
      <c r="E313" s="4">
        <f>IFERROR(VLOOKUP(A313,'2016 - Support'!J:N,5,FALSE),0)</f>
        <v>0.21310000000000001</v>
      </c>
      <c r="F313" s="16">
        <f>IFERROR(VLOOKUP(A313,'Budget Support'!M:R,3,FALSE),0)</f>
        <v>44402569</v>
      </c>
      <c r="G313" s="4">
        <f>IFERROR(VLOOKUP(A313,'Budget Support'!M:R,4,FALSE),0)</f>
        <v>0.97930000000000006</v>
      </c>
      <c r="H313" s="16">
        <f>IFERROR(VLOOKUP(A313,'Budget Support'!M:R,5,FALSE),0)</f>
        <v>9798463</v>
      </c>
      <c r="I313" s="4">
        <f>IFERROR(VLOOKUP(A313,'Budget Support'!M:R,6,FALSE),0)</f>
        <v>0.21840000000000001</v>
      </c>
      <c r="J313" t="str">
        <f t="shared" si="10"/>
        <v>NO</v>
      </c>
      <c r="K313" t="str">
        <f t="shared" si="11"/>
        <v>NO</v>
      </c>
    </row>
    <row r="314" spans="1:11" x14ac:dyDescent="0.35">
      <c r="A314" t="s">
        <v>2765</v>
      </c>
      <c r="B314" s="16">
        <f>IFERROR(VLOOKUP(A314,'2016 - Support'!J:N,2,FALSE),0)</f>
        <v>2979578</v>
      </c>
      <c r="C314" s="4">
        <f>IFERROR(VLOOKUP(A314,'2016 - Support'!J:N,3,FALSE),0)</f>
        <v>0.77</v>
      </c>
      <c r="D314" s="16">
        <f>IFERROR(VLOOKUP(A314,'2016 - Support'!J:N,4,FALSE),0)</f>
        <v>1276188</v>
      </c>
      <c r="E314" s="4">
        <f>IFERROR(VLOOKUP(A314,'2016 - Support'!J:N,5,FALSE),0)</f>
        <v>0.32980000000000004</v>
      </c>
      <c r="F314" s="16">
        <f>IFERROR(VLOOKUP(A314,'Budget Support'!M:R,3,FALSE),0)</f>
        <v>4740040</v>
      </c>
      <c r="G314" s="4">
        <f>IFERROR(VLOOKUP(A314,'Budget Support'!M:R,4,FALSE),0)</f>
        <v>0.92100000000000004</v>
      </c>
      <c r="H314" s="16">
        <f>IFERROR(VLOOKUP(A314,'Budget Support'!M:R,5,FALSE),0)</f>
        <v>2331935</v>
      </c>
      <c r="I314" s="4">
        <f>IFERROR(VLOOKUP(A314,'Budget Support'!M:R,6,FALSE),0)</f>
        <v>0.4531</v>
      </c>
      <c r="J314" t="str">
        <f t="shared" si="10"/>
        <v>NO</v>
      </c>
      <c r="K314" t="str">
        <f t="shared" si="11"/>
        <v>NO</v>
      </c>
    </row>
    <row r="315" spans="1:11" x14ac:dyDescent="0.35">
      <c r="A315" t="s">
        <v>2766</v>
      </c>
      <c r="B315" s="16">
        <f>IFERROR(VLOOKUP(A315,'2016 - Support'!J:N,2,FALSE),0)</f>
        <v>6235180</v>
      </c>
      <c r="C315" s="4">
        <f>IFERROR(VLOOKUP(A315,'2016 - Support'!J:N,3,FALSE),0)</f>
        <v>0.86040000000000005</v>
      </c>
      <c r="D315" s="16">
        <f>IFERROR(VLOOKUP(A315,'2016 - Support'!J:N,4,FALSE),0)</f>
        <v>2908156</v>
      </c>
      <c r="E315" s="4">
        <f>IFERROR(VLOOKUP(A315,'2016 - Support'!J:N,5,FALSE),0)</f>
        <v>0.40129999999999999</v>
      </c>
      <c r="F315" s="16">
        <f>IFERROR(VLOOKUP(A315,'Budget Support'!M:R,3,FALSE),0)</f>
        <v>10353223</v>
      </c>
      <c r="G315" s="4">
        <f>IFERROR(VLOOKUP(A315,'Budget Support'!M:R,4,FALSE),0)</f>
        <v>1.1000000000000001</v>
      </c>
      <c r="H315" s="16">
        <f>IFERROR(VLOOKUP(A315,'Budget Support'!M:R,5,FALSE),0)</f>
        <v>5536151</v>
      </c>
      <c r="I315" s="4">
        <f>IFERROR(VLOOKUP(A315,'Budget Support'!M:R,6,FALSE),0)</f>
        <v>0.58819999999999995</v>
      </c>
      <c r="J315" t="str">
        <f t="shared" si="10"/>
        <v>NO</v>
      </c>
      <c r="K315" t="str">
        <f t="shared" si="11"/>
        <v>NO</v>
      </c>
    </row>
    <row r="316" spans="1:11" x14ac:dyDescent="0.35">
      <c r="A316" t="s">
        <v>2767</v>
      </c>
      <c r="B316" s="16">
        <f>IFERROR(VLOOKUP(A316,'2016 - Support'!J:N,2,FALSE),0)</f>
        <v>2323922</v>
      </c>
      <c r="C316" s="4">
        <f>IFERROR(VLOOKUP(A316,'2016 - Support'!J:N,3,FALSE),0)</f>
        <v>1.1583999999999999</v>
      </c>
      <c r="D316" s="16">
        <f>IFERROR(VLOOKUP(A316,'2016 - Support'!J:N,4,FALSE),0)</f>
        <v>868863</v>
      </c>
      <c r="E316" s="4">
        <f>IFERROR(VLOOKUP(A316,'2016 - Support'!J:N,5,FALSE),0)</f>
        <v>0.43309999999999998</v>
      </c>
      <c r="F316" s="16">
        <f>IFERROR(VLOOKUP(A316,'Budget Support'!M:R,3,FALSE),0)</f>
        <v>3730618</v>
      </c>
      <c r="G316" s="4">
        <f>IFERROR(VLOOKUP(A316,'Budget Support'!M:R,4,FALSE),0)</f>
        <v>1.377</v>
      </c>
      <c r="H316" s="16">
        <f>IFERROR(VLOOKUP(A316,'Budget Support'!M:R,5,FALSE),0)</f>
        <v>1740413</v>
      </c>
      <c r="I316" s="4">
        <f>IFERROR(VLOOKUP(A316,'Budget Support'!M:R,6,FALSE),0)</f>
        <v>0.64239999999999997</v>
      </c>
      <c r="J316" t="str">
        <f t="shared" si="10"/>
        <v>NO</v>
      </c>
      <c r="K316" t="str">
        <f t="shared" si="11"/>
        <v>NO</v>
      </c>
    </row>
    <row r="317" spans="1:11" hidden="1" x14ac:dyDescent="0.35">
      <c r="A317" t="s">
        <v>2839</v>
      </c>
      <c r="B317" s="16">
        <f>IFERROR(VLOOKUP(A317,'2016 - Support'!J:N,2,FALSE),0)</f>
        <v>0</v>
      </c>
      <c r="C317" s="4">
        <f>IFERROR(VLOOKUP(A317,'2016 - Support'!J:N,3,FALSE),0)</f>
        <v>0</v>
      </c>
      <c r="D317" s="16">
        <f>IFERROR(VLOOKUP(A317,'2016 - Support'!J:N,4,FALSE),0)</f>
        <v>0</v>
      </c>
      <c r="E317" s="4">
        <f>IFERROR(VLOOKUP(A317,'2016 - Support'!J:N,5,FALSE),0)</f>
        <v>0</v>
      </c>
      <c r="F317" s="16">
        <f>IFERROR(VLOOKUP(A317,'Budget Support'!M:R,3,FALSE),0)</f>
        <v>0</v>
      </c>
      <c r="G317" s="4">
        <f>IFERROR(VLOOKUP(A317,'Budget Support'!M:R,4,FALSE),0)</f>
        <v>0</v>
      </c>
      <c r="H317" s="16">
        <f>IFERROR(VLOOKUP(A317,'Budget Support'!M:R,5,FALSE),0)</f>
        <v>0</v>
      </c>
      <c r="I317" s="4">
        <f>IFERROR(VLOOKUP(A317,'Budget Support'!M:R,6,FALSE),0)</f>
        <v>0</v>
      </c>
      <c r="J317" t="str">
        <f t="shared" si="10"/>
        <v>YES</v>
      </c>
      <c r="K317" t="str">
        <f t="shared" si="11"/>
        <v>YES</v>
      </c>
    </row>
    <row r="318" spans="1:11" hidden="1" x14ac:dyDescent="0.35">
      <c r="A318" t="s">
        <v>2840</v>
      </c>
      <c r="B318" s="16">
        <f>IFERROR(VLOOKUP(A318,'2016 - Support'!J:N,2,FALSE),0)</f>
        <v>0</v>
      </c>
      <c r="C318" s="4">
        <f>IFERROR(VLOOKUP(A318,'2016 - Support'!J:N,3,FALSE),0)</f>
        <v>0</v>
      </c>
      <c r="D318" s="16">
        <f>IFERROR(VLOOKUP(A318,'2016 - Support'!J:N,4,FALSE),0)</f>
        <v>0</v>
      </c>
      <c r="E318" s="4">
        <f>IFERROR(VLOOKUP(A318,'2016 - Support'!J:N,5,FALSE),0)</f>
        <v>0</v>
      </c>
      <c r="F318" s="16">
        <f>IFERROR(VLOOKUP(A318,'Budget Support'!M:R,3,FALSE),0)</f>
        <v>0</v>
      </c>
      <c r="G318" s="4">
        <f>IFERROR(VLOOKUP(A318,'Budget Support'!M:R,4,FALSE),0)</f>
        <v>0</v>
      </c>
      <c r="H318" s="16">
        <f>IFERROR(VLOOKUP(A318,'Budget Support'!M:R,5,FALSE),0)</f>
        <v>0</v>
      </c>
      <c r="I318" s="4">
        <f>IFERROR(VLOOKUP(A318,'Budget Support'!M:R,6,FALSE),0)</f>
        <v>0</v>
      </c>
      <c r="J318" t="str">
        <f t="shared" si="10"/>
        <v>YES</v>
      </c>
      <c r="K318" t="str">
        <f t="shared" si="11"/>
        <v>YES</v>
      </c>
    </row>
    <row r="319" spans="1:11" x14ac:dyDescent="0.35">
      <c r="A319" t="s">
        <v>2768</v>
      </c>
      <c r="B319" s="16">
        <f>IFERROR(VLOOKUP(A319,'2016 - Support'!J:N,2,FALSE),0)</f>
        <v>3384282</v>
      </c>
      <c r="C319" s="4">
        <f>IFERROR(VLOOKUP(A319,'2016 - Support'!J:N,3,FALSE),0)</f>
        <v>0.67149999999999999</v>
      </c>
      <c r="D319" s="16">
        <f>IFERROR(VLOOKUP(A319,'2016 - Support'!J:N,4,FALSE),0)</f>
        <v>1076519</v>
      </c>
      <c r="E319" s="4">
        <f>IFERROR(VLOOKUP(A319,'2016 - Support'!J:N,5,FALSE),0)</f>
        <v>0.21360000000000001</v>
      </c>
      <c r="F319" s="16">
        <f>IFERROR(VLOOKUP(A319,'Budget Support'!M:R,3,FALSE),0)</f>
        <v>6158470</v>
      </c>
      <c r="G319" s="4">
        <f>IFERROR(VLOOKUP(A319,'Budget Support'!M:R,4,FALSE),0)</f>
        <v>1.0218</v>
      </c>
      <c r="H319" s="16">
        <f>IFERROR(VLOOKUP(A319,'Budget Support'!M:R,5,FALSE),0)</f>
        <v>3126246</v>
      </c>
      <c r="I319" s="4">
        <f>IFERROR(VLOOKUP(A319,'Budget Support'!M:R,6,FALSE),0)</f>
        <v>0.51870000000000005</v>
      </c>
      <c r="J319" t="str">
        <f t="shared" si="10"/>
        <v>NO</v>
      </c>
      <c r="K319" t="str">
        <f t="shared" si="11"/>
        <v>NO</v>
      </c>
    </row>
    <row r="320" spans="1:11" hidden="1" x14ac:dyDescent="0.35">
      <c r="A320" t="s">
        <v>2769</v>
      </c>
      <c r="B320" s="16">
        <f>IFERROR(VLOOKUP(A320,'2016 - Support'!J:N,2,FALSE),0)</f>
        <v>21890530</v>
      </c>
      <c r="C320" s="4">
        <f>IFERROR(VLOOKUP(A320,'2016 - Support'!J:N,3,FALSE),0)</f>
        <v>0.74399999999999999</v>
      </c>
      <c r="D320" s="16">
        <f>IFERROR(VLOOKUP(A320,'2016 - Support'!J:N,4,FALSE),0)</f>
        <v>5319634</v>
      </c>
      <c r="E320" s="4">
        <f>IFERROR(VLOOKUP(A320,'2016 - Support'!J:N,5,FALSE),0)</f>
        <v>0.18079999999999999</v>
      </c>
      <c r="F320" s="16">
        <f>IFERROR(VLOOKUP(A320,'Budget Support'!M:R,3,FALSE),0)</f>
        <v>28099477</v>
      </c>
      <c r="G320" s="4">
        <f>IFERROR(VLOOKUP(A320,'Budget Support'!M:R,4,FALSE),0)</f>
        <v>0.62519999999999998</v>
      </c>
      <c r="H320" s="16">
        <f>IFERROR(VLOOKUP(A320,'Budget Support'!M:R,5,FALSE),0)</f>
        <v>6305753</v>
      </c>
      <c r="I320" s="4">
        <f>IFERROR(VLOOKUP(A320,'Budget Support'!M:R,6,FALSE),0)</f>
        <v>0.14030000000000001</v>
      </c>
      <c r="J320" t="str">
        <f t="shared" si="10"/>
        <v>NO</v>
      </c>
      <c r="K320" t="str">
        <f t="shared" si="11"/>
        <v>YES</v>
      </c>
    </row>
    <row r="321" spans="1:11" x14ac:dyDescent="0.35">
      <c r="A321" t="s">
        <v>2770</v>
      </c>
      <c r="B321" s="16">
        <f>IFERROR(VLOOKUP(A321,'2016 - Support'!J:N,2,FALSE),0)</f>
        <v>4193328</v>
      </c>
      <c r="C321" s="4">
        <f>IFERROR(VLOOKUP(A321,'2016 - Support'!J:N,3,FALSE),0)</f>
        <v>0.96199999999999997</v>
      </c>
      <c r="D321" s="16">
        <f>IFERROR(VLOOKUP(A321,'2016 - Support'!J:N,4,FALSE),0)</f>
        <v>1948023</v>
      </c>
      <c r="E321" s="4">
        <f>IFERROR(VLOOKUP(A321,'2016 - Support'!J:N,5,FALSE),0)</f>
        <v>0.44689999999999996</v>
      </c>
      <c r="F321" s="16">
        <f>IFERROR(VLOOKUP(A321,'Budget Support'!M:R,3,FALSE),0)</f>
        <v>5888797</v>
      </c>
      <c r="G321" s="4">
        <f>IFERROR(VLOOKUP(A321,'Budget Support'!M:R,4,FALSE),0)</f>
        <v>1.1015999999999999</v>
      </c>
      <c r="H321" s="16">
        <f>IFERROR(VLOOKUP(A321,'Budget Support'!M:R,5,FALSE),0)</f>
        <v>2677115</v>
      </c>
      <c r="I321" s="4">
        <f>IFERROR(VLOOKUP(A321,'Budget Support'!M:R,6,FALSE),0)</f>
        <v>0.50080000000000002</v>
      </c>
      <c r="J321" t="str">
        <f t="shared" si="10"/>
        <v>NO</v>
      </c>
      <c r="K321" t="str">
        <f t="shared" si="11"/>
        <v>NO</v>
      </c>
    </row>
    <row r="322" spans="1:11" hidden="1" x14ac:dyDescent="0.35">
      <c r="A322" t="s">
        <v>2771</v>
      </c>
      <c r="B322" s="16">
        <f>IFERROR(VLOOKUP(A322,'2016 - Support'!J:N,2,FALSE),0)</f>
        <v>3121457</v>
      </c>
      <c r="C322" s="4">
        <f>IFERROR(VLOOKUP(A322,'2016 - Support'!J:N,3,FALSE),0)</f>
        <v>1.0135000000000001</v>
      </c>
      <c r="D322" s="16">
        <f>IFERROR(VLOOKUP(A322,'2016 - Support'!J:N,4,FALSE),0)</f>
        <v>1379169</v>
      </c>
      <c r="E322" s="4">
        <f>IFERROR(VLOOKUP(A322,'2016 - Support'!J:N,5,FALSE),0)</f>
        <v>0.44779999999999998</v>
      </c>
      <c r="F322" s="16">
        <f>IFERROR(VLOOKUP(A322,'Budget Support'!M:R,3,FALSE),0)</f>
        <v>4304190</v>
      </c>
      <c r="G322" s="4">
        <f>IFERROR(VLOOKUP(A322,'Budget Support'!M:R,4,FALSE),0)</f>
        <v>1.0375000000000001</v>
      </c>
      <c r="H322" s="16">
        <f>IFERROR(VLOOKUP(A322,'Budget Support'!M:R,5,FALSE),0)</f>
        <v>1799670</v>
      </c>
      <c r="I322" s="4">
        <f>IFERROR(VLOOKUP(A322,'Budget Support'!M:R,6,FALSE),0)</f>
        <v>0.43380000000000002</v>
      </c>
      <c r="J322" t="str">
        <f t="shared" si="10"/>
        <v>NO</v>
      </c>
      <c r="K322" t="str">
        <f t="shared" si="11"/>
        <v>YES</v>
      </c>
    </row>
    <row r="323" spans="1:11" hidden="1" x14ac:dyDescent="0.35">
      <c r="A323" t="s">
        <v>2772</v>
      </c>
      <c r="B323" s="16">
        <f>IFERROR(VLOOKUP(A323,'2016 - Support'!J:N,2,FALSE),0)</f>
        <v>2293117</v>
      </c>
      <c r="C323" s="4">
        <f>IFERROR(VLOOKUP(A323,'2016 - Support'!J:N,3,FALSE),0)</f>
        <v>0.88300000000000001</v>
      </c>
      <c r="D323" s="16">
        <f>IFERROR(VLOOKUP(A323,'2016 - Support'!J:N,4,FALSE),0)</f>
        <v>924519</v>
      </c>
      <c r="E323" s="4">
        <f>IFERROR(VLOOKUP(A323,'2016 - Support'!J:N,5,FALSE),0)</f>
        <v>0.35599999999999998</v>
      </c>
      <c r="F323" s="16">
        <f>IFERROR(VLOOKUP(A323,'Budget Support'!M:R,3,FALSE),0)</f>
        <v>2691595</v>
      </c>
      <c r="G323" s="4">
        <f>IFERROR(VLOOKUP(A323,'Budget Support'!M:R,4,FALSE),0)</f>
        <v>0.88870000000000005</v>
      </c>
      <c r="H323" s="16">
        <f>IFERROR(VLOOKUP(A323,'Budget Support'!M:R,5,FALSE),0)</f>
        <v>564850</v>
      </c>
      <c r="I323" s="4">
        <f>IFERROR(VLOOKUP(A323,'Budget Support'!M:R,6,FALSE),0)</f>
        <v>0.1865</v>
      </c>
      <c r="J323" t="str">
        <f t="shared" si="10"/>
        <v>YES</v>
      </c>
      <c r="K323" t="str">
        <f t="shared" si="11"/>
        <v>YES</v>
      </c>
    </row>
    <row r="324" spans="1:11" x14ac:dyDescent="0.35">
      <c r="A324" t="s">
        <v>2773</v>
      </c>
      <c r="B324" s="16">
        <f>IFERROR(VLOOKUP(A324,'2016 - Support'!J:N,2,FALSE),0)</f>
        <v>2369875</v>
      </c>
      <c r="C324" s="4">
        <f>IFERROR(VLOOKUP(A324,'2016 - Support'!J:N,3,FALSE),0)</f>
        <v>0.84909999999999997</v>
      </c>
      <c r="D324" s="16">
        <f>IFERROR(VLOOKUP(A324,'2016 - Support'!J:N,4,FALSE),0)</f>
        <v>892683</v>
      </c>
      <c r="E324" s="4">
        <f>IFERROR(VLOOKUP(A324,'2016 - Support'!J:N,5,FALSE),0)</f>
        <v>0.31969999999999998</v>
      </c>
      <c r="F324" s="16">
        <f>IFERROR(VLOOKUP(A324,'Budget Support'!M:R,3,FALSE),0)</f>
        <v>3099622</v>
      </c>
      <c r="G324" s="4">
        <f>IFERROR(VLOOKUP(A324,'Budget Support'!M:R,4,FALSE),0)</f>
        <v>0.95279999999999987</v>
      </c>
      <c r="H324" s="16">
        <f>IFERROR(VLOOKUP(A324,'Budget Support'!M:R,5,FALSE),0)</f>
        <v>1300943</v>
      </c>
      <c r="I324" s="4">
        <f>IFERROR(VLOOKUP(A324,'Budget Support'!M:R,6,FALSE),0)</f>
        <v>0.39989999999999998</v>
      </c>
      <c r="J324" t="str">
        <f t="shared" si="10"/>
        <v>NO</v>
      </c>
      <c r="K324" t="str">
        <f t="shared" si="11"/>
        <v>NO</v>
      </c>
    </row>
    <row r="325" spans="1:11" x14ac:dyDescent="0.35">
      <c r="A325" t="s">
        <v>2774</v>
      </c>
      <c r="B325" s="16">
        <f>IFERROR(VLOOKUP(A325,'2016 - Support'!J:N,2,FALSE),0)</f>
        <v>1755912</v>
      </c>
      <c r="C325" s="4">
        <f>IFERROR(VLOOKUP(A325,'2016 - Support'!J:N,3,FALSE),0)</f>
        <v>0.89330000000000009</v>
      </c>
      <c r="D325" s="16">
        <f>IFERROR(VLOOKUP(A325,'2016 - Support'!J:N,4,FALSE),0)</f>
        <v>692497</v>
      </c>
      <c r="E325" s="4">
        <f>IFERROR(VLOOKUP(A325,'2016 - Support'!J:N,5,FALSE),0)</f>
        <v>0.3523</v>
      </c>
      <c r="F325" s="16">
        <f>IFERROR(VLOOKUP(A325,'Budget Support'!M:R,3,FALSE),0)</f>
        <v>3217261</v>
      </c>
      <c r="G325" s="4">
        <f>IFERROR(VLOOKUP(A325,'Budget Support'!M:R,4,FALSE),0)</f>
        <v>1.2609999999999999</v>
      </c>
      <c r="H325" s="16">
        <f>IFERROR(VLOOKUP(A325,'Budget Support'!M:R,5,FALSE),0)</f>
        <v>1192268</v>
      </c>
      <c r="I325" s="4">
        <f>IFERROR(VLOOKUP(A325,'Budget Support'!M:R,6,FALSE),0)</f>
        <v>0.47849999999999998</v>
      </c>
      <c r="J325" t="str">
        <f t="shared" si="10"/>
        <v>NO</v>
      </c>
      <c r="K325" t="str">
        <f t="shared" si="11"/>
        <v>NO</v>
      </c>
    </row>
    <row r="326" spans="1:11" hidden="1" x14ac:dyDescent="0.35">
      <c r="A326" t="s">
        <v>2775</v>
      </c>
      <c r="B326" s="16">
        <f>IFERROR(VLOOKUP(A326,'2016 - Support'!J:N,2,FALSE),0)</f>
        <v>3985305</v>
      </c>
      <c r="C326" s="4">
        <f>IFERROR(VLOOKUP(A326,'2016 - Support'!J:N,3,FALSE),0)</f>
        <v>1.4167999999999998</v>
      </c>
      <c r="D326" s="16">
        <f>IFERROR(VLOOKUP(A326,'2016 - Support'!J:N,4,FALSE),0)</f>
        <v>2086041</v>
      </c>
      <c r="E326" s="4">
        <f>IFERROR(VLOOKUP(A326,'2016 - Support'!J:N,5,FALSE),0)</f>
        <v>0.74159999999999993</v>
      </c>
      <c r="F326" s="16">
        <f>IFERROR(VLOOKUP(A326,'Budget Support'!M:R,3,FALSE),0)</f>
        <v>4330998</v>
      </c>
      <c r="G326" s="4">
        <f>IFERROR(VLOOKUP(A326,'Budget Support'!M:R,4,FALSE),0)</f>
        <v>1.3222</v>
      </c>
      <c r="H326" s="16">
        <f>IFERROR(VLOOKUP(A326,'Budget Support'!M:R,5,FALSE),0)</f>
        <v>1567702</v>
      </c>
      <c r="I326" s="4">
        <f>IFERROR(VLOOKUP(A326,'Budget Support'!M:R,6,FALSE),0)</f>
        <v>0.47860000000000003</v>
      </c>
      <c r="J326" t="str">
        <f t="shared" si="10"/>
        <v>YES</v>
      </c>
      <c r="K326" t="str">
        <f t="shared" si="11"/>
        <v>YES</v>
      </c>
    </row>
    <row r="327" spans="1:11" hidden="1" x14ac:dyDescent="0.35">
      <c r="A327" t="s">
        <v>2776</v>
      </c>
      <c r="B327" s="16">
        <f>IFERROR(VLOOKUP(A327,'2016 - Support'!J:N,2,FALSE),0)</f>
        <v>2390186</v>
      </c>
      <c r="C327" s="4">
        <f>IFERROR(VLOOKUP(A327,'2016 - Support'!J:N,3,FALSE),0)</f>
        <v>1.0019</v>
      </c>
      <c r="D327" s="16">
        <f>IFERROR(VLOOKUP(A327,'2016 - Support'!J:N,4,FALSE),0)</f>
        <v>1110044</v>
      </c>
      <c r="E327" s="4">
        <f>IFERROR(VLOOKUP(A327,'2016 - Support'!J:N,5,FALSE),0)</f>
        <v>0.46529999999999999</v>
      </c>
      <c r="F327" s="16">
        <f>IFERROR(VLOOKUP(A327,'Budget Support'!M:R,3,FALSE),0)</f>
        <v>3062100</v>
      </c>
      <c r="G327" s="4">
        <f>IFERROR(VLOOKUP(A327,'Budget Support'!M:R,4,FALSE),0)</f>
        <v>1.1777</v>
      </c>
      <c r="H327" s="16">
        <f>IFERROR(VLOOKUP(A327,'Budget Support'!M:R,5,FALSE),0)</f>
        <v>1170291</v>
      </c>
      <c r="I327" s="4">
        <f>IFERROR(VLOOKUP(A327,'Budget Support'!M:R,6,FALSE),0)</f>
        <v>0.4501</v>
      </c>
      <c r="J327" t="str">
        <f t="shared" si="10"/>
        <v>NO</v>
      </c>
      <c r="K327" t="str">
        <f t="shared" si="11"/>
        <v>YES</v>
      </c>
    </row>
    <row r="328" spans="1:11" hidden="1" x14ac:dyDescent="0.35">
      <c r="A328" t="s">
        <v>2777</v>
      </c>
      <c r="B328" s="16">
        <f>IFERROR(VLOOKUP(A328,'2016 - Support'!J:N,2,FALSE),0)</f>
        <v>8490416</v>
      </c>
      <c r="C328" s="4">
        <f>IFERROR(VLOOKUP(A328,'2016 - Support'!J:N,3,FALSE),0)</f>
        <v>0.58749999999999991</v>
      </c>
      <c r="D328" s="16">
        <f>IFERROR(VLOOKUP(A328,'2016 - Support'!J:N,4,FALSE),0)</f>
        <v>2916368</v>
      </c>
      <c r="E328" s="4">
        <f>IFERROR(VLOOKUP(A328,'2016 - Support'!J:N,5,FALSE),0)</f>
        <v>0.20180000000000001</v>
      </c>
      <c r="F328" s="16">
        <f>IFERROR(VLOOKUP(A328,'Budget Support'!M:R,3,FALSE),0)</f>
        <v>12996048</v>
      </c>
      <c r="G328" s="4">
        <f>IFERROR(VLOOKUP(A328,'Budget Support'!M:R,4,FALSE),0)</f>
        <v>0.81400000000000006</v>
      </c>
      <c r="H328" s="16">
        <f>IFERROR(VLOOKUP(A328,'Budget Support'!M:R,5,FALSE),0)</f>
        <v>2407622</v>
      </c>
      <c r="I328" s="4">
        <f>IFERROR(VLOOKUP(A328,'Budget Support'!M:R,6,FALSE),0)</f>
        <v>0.15079999999999999</v>
      </c>
      <c r="J328" t="str">
        <f t="shared" si="10"/>
        <v>YES</v>
      </c>
      <c r="K328" t="str">
        <f t="shared" si="11"/>
        <v>YES</v>
      </c>
    </row>
    <row r="329" spans="1:11" x14ac:dyDescent="0.35">
      <c r="A329" t="s">
        <v>2778</v>
      </c>
      <c r="B329" s="16">
        <f>IFERROR(VLOOKUP(A329,'2016 - Support'!J:N,2,FALSE),0)</f>
        <v>1849800</v>
      </c>
      <c r="C329" s="4">
        <f>IFERROR(VLOOKUP(A329,'2016 - Support'!J:N,3,FALSE),0)</f>
        <v>0.55589999999999995</v>
      </c>
      <c r="D329" s="16">
        <f>IFERROR(VLOOKUP(A329,'2016 - Support'!J:N,4,FALSE),0)</f>
        <v>175363</v>
      </c>
      <c r="E329" s="4">
        <f>IFERROR(VLOOKUP(A329,'2016 - Support'!J:N,5,FALSE),0)</f>
        <v>5.2699999999999997E-2</v>
      </c>
      <c r="F329" s="16">
        <f>IFERROR(VLOOKUP(A329,'Budget Support'!M:R,3,FALSE),0)</f>
        <v>3015272</v>
      </c>
      <c r="G329" s="4">
        <f>IFERROR(VLOOKUP(A329,'Budget Support'!M:R,4,FALSE),0)</f>
        <v>0.64389999999999992</v>
      </c>
      <c r="H329" s="16">
        <f>IFERROR(VLOOKUP(A329,'Budget Support'!M:R,5,FALSE),0)</f>
        <v>582544</v>
      </c>
      <c r="I329" s="4">
        <f>IFERROR(VLOOKUP(A329,'Budget Support'!M:R,6,FALSE),0)</f>
        <v>0.1244</v>
      </c>
      <c r="J329" t="str">
        <f t="shared" si="10"/>
        <v>NO</v>
      </c>
      <c r="K329" t="str">
        <f t="shared" si="11"/>
        <v>NO</v>
      </c>
    </row>
    <row r="330" spans="1:11" x14ac:dyDescent="0.35">
      <c r="A330" t="s">
        <v>2779</v>
      </c>
      <c r="B330" s="16">
        <f>IFERROR(VLOOKUP(A330,'2016 - Support'!J:N,2,FALSE),0)</f>
        <v>6169105</v>
      </c>
      <c r="C330" s="4">
        <f>IFERROR(VLOOKUP(A330,'2016 - Support'!J:N,3,FALSE),0)</f>
        <v>0.86220000000000008</v>
      </c>
      <c r="D330" s="16">
        <f>IFERROR(VLOOKUP(A330,'2016 - Support'!J:N,4,FALSE),0)</f>
        <v>2160870</v>
      </c>
      <c r="E330" s="4">
        <f>IFERROR(VLOOKUP(A330,'2016 - Support'!J:N,5,FALSE),0)</f>
        <v>0.30230000000000001</v>
      </c>
      <c r="F330" s="16">
        <f>IFERROR(VLOOKUP(A330,'Budget Support'!M:R,3,FALSE),0)</f>
        <v>9868451</v>
      </c>
      <c r="G330" s="4">
        <f>IFERROR(VLOOKUP(A330,'Budget Support'!M:R,4,FALSE),0)</f>
        <v>0.89670000000000005</v>
      </c>
      <c r="H330" s="16">
        <f>IFERROR(VLOOKUP(A330,'Budget Support'!M:R,5,FALSE),0)</f>
        <v>4138024</v>
      </c>
      <c r="I330" s="4">
        <f>IFERROR(VLOOKUP(A330,'Budget Support'!M:R,6,FALSE),0)</f>
        <v>0.37759999999999999</v>
      </c>
      <c r="J330" t="str">
        <f t="shared" si="10"/>
        <v>NO</v>
      </c>
      <c r="K330" t="str">
        <f t="shared" si="11"/>
        <v>NO</v>
      </c>
    </row>
    <row r="331" spans="1:11" hidden="1" x14ac:dyDescent="0.35">
      <c r="A331" t="s">
        <v>2780</v>
      </c>
      <c r="B331" s="16">
        <f>IFERROR(VLOOKUP(A331,'2016 - Support'!J:N,2,FALSE),0)</f>
        <v>5035916</v>
      </c>
      <c r="C331" s="4">
        <f>IFERROR(VLOOKUP(A331,'2016 - Support'!J:N,3,FALSE),0)</f>
        <v>1.2581000000000002</v>
      </c>
      <c r="D331" s="16">
        <f>IFERROR(VLOOKUP(A331,'2016 - Support'!J:N,4,FALSE),0)</f>
        <v>2935650</v>
      </c>
      <c r="E331" s="4">
        <f>IFERROR(VLOOKUP(A331,'2016 - Support'!J:N,5,FALSE),0)</f>
        <v>0.73340000000000005</v>
      </c>
      <c r="F331" s="16">
        <f>IFERROR(VLOOKUP(A331,'Budget Support'!M:R,3,FALSE),0)</f>
        <v>5644558</v>
      </c>
      <c r="G331" s="4">
        <f>IFERROR(VLOOKUP(A331,'Budget Support'!M:R,4,FALSE),0)</f>
        <v>0.96889999999999998</v>
      </c>
      <c r="H331" s="16">
        <f>IFERROR(VLOOKUP(A331,'Budget Support'!M:R,5,FALSE),0)</f>
        <v>2842378</v>
      </c>
      <c r="I331" s="4">
        <f>IFERROR(VLOOKUP(A331,'Budget Support'!M:R,6,FALSE),0)</f>
        <v>0.4879</v>
      </c>
      <c r="J331" t="str">
        <f t="shared" si="10"/>
        <v>YES</v>
      </c>
      <c r="K331" t="str">
        <f t="shared" si="11"/>
        <v>YES</v>
      </c>
    </row>
    <row r="332" spans="1:11" hidden="1" x14ac:dyDescent="0.35">
      <c r="A332" t="s">
        <v>2841</v>
      </c>
      <c r="B332" s="16">
        <f>IFERROR(VLOOKUP(A332,'2016 - Support'!J:N,2,FALSE),0)</f>
        <v>0</v>
      </c>
      <c r="C332" s="4">
        <f>IFERROR(VLOOKUP(A332,'2016 - Support'!J:N,3,FALSE),0)</f>
        <v>0</v>
      </c>
      <c r="D332" s="16">
        <f>IFERROR(VLOOKUP(A332,'2016 - Support'!J:N,4,FALSE),0)</f>
        <v>0</v>
      </c>
      <c r="E332" s="4">
        <f>IFERROR(VLOOKUP(A332,'2016 - Support'!J:N,5,FALSE),0)</f>
        <v>0</v>
      </c>
      <c r="F332" s="16">
        <f>IFERROR(VLOOKUP(A332,'Budget Support'!M:R,3,FALSE),0)</f>
        <v>0</v>
      </c>
      <c r="G332" s="4">
        <f>IFERROR(VLOOKUP(A332,'Budget Support'!M:R,4,FALSE),0)</f>
        <v>0</v>
      </c>
      <c r="H332" s="16">
        <f>IFERROR(VLOOKUP(A332,'Budget Support'!M:R,5,FALSE),0)</f>
        <v>0</v>
      </c>
      <c r="I332" s="4">
        <f>IFERROR(VLOOKUP(A332,'Budget Support'!M:R,6,FALSE),0)</f>
        <v>0</v>
      </c>
      <c r="J332" t="str">
        <f t="shared" si="10"/>
        <v>YES</v>
      </c>
      <c r="K332" t="str">
        <f t="shared" si="11"/>
        <v>YES</v>
      </c>
    </row>
    <row r="333" spans="1:11" hidden="1" x14ac:dyDescent="0.35">
      <c r="A333" t="s">
        <v>2781</v>
      </c>
      <c r="B333" s="16">
        <f>IFERROR(VLOOKUP(A333,'2016 - Support'!J:N,2,FALSE),0)</f>
        <v>3461559</v>
      </c>
      <c r="C333" s="4">
        <f>IFERROR(VLOOKUP(A333,'2016 - Support'!J:N,3,FALSE),0)</f>
        <v>0.73090000000000011</v>
      </c>
      <c r="D333" s="16">
        <f>IFERROR(VLOOKUP(A333,'2016 - Support'!J:N,4,FALSE),0)</f>
        <v>1553889</v>
      </c>
      <c r="E333" s="4">
        <f>IFERROR(VLOOKUP(A333,'2016 - Support'!J:N,5,FALSE),0)</f>
        <v>0.3281</v>
      </c>
      <c r="F333" s="16">
        <f>IFERROR(VLOOKUP(A333,'Budget Support'!M:R,3,FALSE),0)</f>
        <v>3829599</v>
      </c>
      <c r="G333" s="4">
        <f>IFERROR(VLOOKUP(A333,'Budget Support'!M:R,4,FALSE),0)</f>
        <v>0.53029999999999999</v>
      </c>
      <c r="H333" s="16">
        <f>IFERROR(VLOOKUP(A333,'Budget Support'!M:R,5,FALSE),0)</f>
        <v>1141008</v>
      </c>
      <c r="I333" s="4">
        <f>IFERROR(VLOOKUP(A333,'Budget Support'!M:R,6,FALSE),0)</f>
        <v>0.158</v>
      </c>
      <c r="J333" t="str">
        <f t="shared" si="10"/>
        <v>YES</v>
      </c>
      <c r="K333" t="str">
        <f t="shared" si="11"/>
        <v>YES</v>
      </c>
    </row>
    <row r="334" spans="1:11" hidden="1" x14ac:dyDescent="0.35">
      <c r="A334" t="s">
        <v>2782</v>
      </c>
      <c r="B334" s="16">
        <f>IFERROR(VLOOKUP(A334,'2016 - Support'!J:N,2,FALSE),0)</f>
        <v>2773276</v>
      </c>
      <c r="C334" s="4">
        <f>IFERROR(VLOOKUP(A334,'2016 - Support'!J:N,3,FALSE),0)</f>
        <v>0.76329999999999998</v>
      </c>
      <c r="D334" s="16">
        <f>IFERROR(VLOOKUP(A334,'2016 - Support'!J:N,4,FALSE),0)</f>
        <v>1543050</v>
      </c>
      <c r="E334" s="4">
        <f>IFERROR(VLOOKUP(A334,'2016 - Support'!J:N,5,FALSE),0)</f>
        <v>0.42470000000000002</v>
      </c>
      <c r="F334" s="16">
        <f>IFERROR(VLOOKUP(A334,'Budget Support'!M:R,3,FALSE),0)</f>
        <v>3370532</v>
      </c>
      <c r="G334" s="4">
        <f>IFERROR(VLOOKUP(A334,'Budget Support'!M:R,4,FALSE),0)</f>
        <v>0.59410000000000007</v>
      </c>
      <c r="H334" s="16">
        <f>IFERROR(VLOOKUP(A334,'Budget Support'!M:R,5,FALSE),0)</f>
        <v>623800</v>
      </c>
      <c r="I334" s="4">
        <f>IFERROR(VLOOKUP(A334,'Budget Support'!M:R,6,FALSE),0)</f>
        <v>0.1101</v>
      </c>
      <c r="J334" t="str">
        <f t="shared" si="10"/>
        <v>YES</v>
      </c>
      <c r="K334" t="str">
        <f t="shared" si="11"/>
        <v>YES</v>
      </c>
    </row>
    <row r="335" spans="1:11" hidden="1" x14ac:dyDescent="0.35">
      <c r="A335" t="s">
        <v>2579</v>
      </c>
      <c r="B335" s="16">
        <f>IFERROR(VLOOKUP(A335,'2016 - Support'!J:N,2,FALSE),0)</f>
        <v>4316678</v>
      </c>
      <c r="C335" s="4">
        <f>IFERROR(VLOOKUP(A335,'2016 - Support'!J:N,3,FALSE),0)</f>
        <v>0.70169999999999988</v>
      </c>
      <c r="D335" s="16">
        <f>IFERROR(VLOOKUP(A335,'2016 - Support'!J:N,4,FALSE),0)</f>
        <v>2177341</v>
      </c>
      <c r="E335" s="4">
        <f>IFERROR(VLOOKUP(A335,'2016 - Support'!J:N,5,FALSE),0)</f>
        <v>0.35389999999999999</v>
      </c>
      <c r="F335" s="16">
        <f>IFERROR(VLOOKUP(A335,'Budget Support'!M:R,3,FALSE),0)</f>
        <v>6056372</v>
      </c>
      <c r="G335" s="4">
        <f>IFERROR(VLOOKUP(A335,'Budget Support'!M:R,4,FALSE),0)</f>
        <v>0.69090000000000007</v>
      </c>
      <c r="H335" s="16">
        <f>IFERROR(VLOOKUP(A335,'Budget Support'!M:R,5,FALSE),0)</f>
        <v>598597</v>
      </c>
      <c r="I335" s="4">
        <f>IFERROR(VLOOKUP(A335,'Budget Support'!M:R,6,FALSE),0)</f>
        <v>7.1300000000000002E-2</v>
      </c>
      <c r="J335" t="str">
        <f t="shared" si="10"/>
        <v>YES</v>
      </c>
      <c r="K335" t="str">
        <f t="shared" si="11"/>
        <v>YES</v>
      </c>
    </row>
    <row r="336" spans="1:11" x14ac:dyDescent="0.35">
      <c r="A336" t="s">
        <v>2652</v>
      </c>
      <c r="B336" s="16">
        <f>IFERROR(VLOOKUP(A336,'2016 - Support'!J:N,2,FALSE),0)</f>
        <v>5689198</v>
      </c>
      <c r="C336" s="4">
        <f>IFERROR(VLOOKUP(A336,'2016 - Support'!J:N,3,FALSE),0)</f>
        <v>0.56170000000000009</v>
      </c>
      <c r="D336" s="16">
        <f>IFERROR(VLOOKUP(A336,'2016 - Support'!J:N,4,FALSE),0)</f>
        <v>1983534</v>
      </c>
      <c r="E336" s="4">
        <f>IFERROR(VLOOKUP(A336,'2016 - Support'!J:N,5,FALSE),0)</f>
        <v>0.1956</v>
      </c>
      <c r="F336" s="16">
        <f>IFERROR(VLOOKUP(A336,'Budget Support'!M:R,3,FALSE),0)</f>
        <v>9604248</v>
      </c>
      <c r="G336" s="4">
        <f>IFERROR(VLOOKUP(A336,'Budget Support'!M:R,4,FALSE),0)</f>
        <v>0.6774</v>
      </c>
      <c r="H336" s="16">
        <f>IFERROR(VLOOKUP(A336,'Budget Support'!M:R,5,FALSE),0)</f>
        <v>3979794</v>
      </c>
      <c r="I336" s="4">
        <f>IFERROR(VLOOKUP(A336,'Budget Support'!M:R,6,FALSE),0)</f>
        <v>0.28070000000000001</v>
      </c>
      <c r="J336" t="str">
        <f t="shared" si="10"/>
        <v>NO</v>
      </c>
      <c r="K336" t="str">
        <f t="shared" si="11"/>
        <v>NO</v>
      </c>
    </row>
    <row r="337" spans="1:11" hidden="1" x14ac:dyDescent="0.35">
      <c r="A337" t="s">
        <v>2842</v>
      </c>
      <c r="B337" s="16">
        <f>IFERROR(VLOOKUP(A337,'2016 - Support'!J:N,2,FALSE),0)</f>
        <v>0</v>
      </c>
      <c r="C337" s="4">
        <f>IFERROR(VLOOKUP(A337,'2016 - Support'!J:N,3,FALSE),0)</f>
        <v>0</v>
      </c>
      <c r="D337" s="16">
        <f>IFERROR(VLOOKUP(A337,'2016 - Support'!J:N,4,FALSE),0)</f>
        <v>0</v>
      </c>
      <c r="E337" s="4">
        <f>IFERROR(VLOOKUP(A337,'2016 - Support'!J:N,5,FALSE),0)</f>
        <v>0</v>
      </c>
      <c r="F337" s="16">
        <f>IFERROR(VLOOKUP(A337,'Budget Support'!M:R,3,FALSE),0)</f>
        <v>0</v>
      </c>
      <c r="G337" s="4">
        <f>IFERROR(VLOOKUP(A337,'Budget Support'!M:R,4,FALSE),0)</f>
        <v>0</v>
      </c>
      <c r="H337" s="16">
        <f>IFERROR(VLOOKUP(A337,'Budget Support'!M:R,5,FALSE),0)</f>
        <v>0</v>
      </c>
      <c r="I337" s="4">
        <f>IFERROR(VLOOKUP(A337,'Budget Support'!M:R,6,FALSE),0)</f>
        <v>0</v>
      </c>
      <c r="J337" t="str">
        <f t="shared" si="10"/>
        <v>YES</v>
      </c>
      <c r="K337" t="str">
        <f t="shared" si="11"/>
        <v>YES</v>
      </c>
    </row>
    <row r="338" spans="1:11" hidden="1" x14ac:dyDescent="0.35">
      <c r="A338" t="s">
        <v>2783</v>
      </c>
      <c r="B338" s="16">
        <f>IFERROR(VLOOKUP(A338,'2016 - Support'!J:N,2,FALSE),0)</f>
        <v>2279478</v>
      </c>
      <c r="C338" s="4">
        <f>IFERROR(VLOOKUP(A338,'2016 - Support'!J:N,3,FALSE),0)</f>
        <v>0.78960000000000008</v>
      </c>
      <c r="D338" s="16">
        <f>IFERROR(VLOOKUP(A338,'2016 - Support'!J:N,4,FALSE),0)</f>
        <v>884903</v>
      </c>
      <c r="E338" s="4">
        <f>IFERROR(VLOOKUP(A338,'2016 - Support'!J:N,5,FALSE),0)</f>
        <v>0.30649999999999999</v>
      </c>
      <c r="F338" s="16">
        <f>IFERROR(VLOOKUP(A338,'Budget Support'!M:R,3,FALSE),0)</f>
        <v>4587639</v>
      </c>
      <c r="G338" s="4">
        <f>IFERROR(VLOOKUP(A338,'Budget Support'!M:R,4,FALSE),0)</f>
        <v>0.99539999999999995</v>
      </c>
      <c r="H338" s="16">
        <f>IFERROR(VLOOKUP(A338,'Budget Support'!M:R,5,FALSE),0)</f>
        <v>1095986</v>
      </c>
      <c r="I338" s="4">
        <f>IFERROR(VLOOKUP(A338,'Budget Support'!M:R,6,FALSE),0)</f>
        <v>0.2379</v>
      </c>
      <c r="J338" t="str">
        <f t="shared" si="10"/>
        <v>NO</v>
      </c>
      <c r="K338" t="str">
        <f t="shared" si="11"/>
        <v>YES</v>
      </c>
    </row>
    <row r="339" spans="1:11" hidden="1" x14ac:dyDescent="0.35">
      <c r="A339" t="s">
        <v>2784</v>
      </c>
      <c r="B339" s="16">
        <f>IFERROR(VLOOKUP(A339,'2016 - Support'!J:N,2,FALSE),0)</f>
        <v>9788090</v>
      </c>
      <c r="C339" s="4">
        <f>IFERROR(VLOOKUP(A339,'2016 - Support'!J:N,3,FALSE),0)</f>
        <v>0.92369999999999997</v>
      </c>
      <c r="D339" s="16">
        <f>IFERROR(VLOOKUP(A339,'2016 - Support'!J:N,4,FALSE),0)</f>
        <v>5171146</v>
      </c>
      <c r="E339" s="4">
        <f>IFERROR(VLOOKUP(A339,'2016 - Support'!J:N,5,FALSE),0)</f>
        <v>0.48800000000000004</v>
      </c>
      <c r="F339" s="16">
        <f>IFERROR(VLOOKUP(A339,'Budget Support'!M:R,3,FALSE),0)</f>
        <v>16647407</v>
      </c>
      <c r="G339" s="4">
        <f>IFERROR(VLOOKUP(A339,'Budget Support'!M:R,4,FALSE),0)</f>
        <v>0.95369999999999999</v>
      </c>
      <c r="H339" s="16">
        <f>IFERROR(VLOOKUP(A339,'Budget Support'!M:R,5,FALSE),0)</f>
        <v>4351329</v>
      </c>
      <c r="I339" s="4">
        <f>IFERROR(VLOOKUP(A339,'Budget Support'!M:R,6,FALSE),0)</f>
        <v>0.26300000000000001</v>
      </c>
      <c r="J339" t="str">
        <f t="shared" si="10"/>
        <v>YES</v>
      </c>
      <c r="K339" t="str">
        <f t="shared" si="11"/>
        <v>YES</v>
      </c>
    </row>
  </sheetData>
  <autoFilter ref="A2:L339" xr:uid="{00000000-0001-0000-0900-000000000000}">
    <filterColumn colId="9">
      <filters>
        <filter val="NO"/>
      </filters>
    </filterColumn>
    <filterColumn colId="10">
      <filters>
        <filter val="NO"/>
      </filters>
    </filterColumn>
  </autoFilter>
  <sortState xmlns:xlrd2="http://schemas.microsoft.com/office/spreadsheetml/2017/richdata2" ref="A3:L291">
    <sortCondition ref="A3:A291"/>
  </sortState>
  <mergeCells count="2">
    <mergeCell ref="B1:E1"/>
    <mergeCell ref="F1:I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1503"/>
  <sheetViews>
    <sheetView workbookViewId="0">
      <selection activeCell="B1" sqref="B1:L1"/>
    </sheetView>
  </sheetViews>
  <sheetFormatPr defaultRowHeight="14.5" x14ac:dyDescent="0.35"/>
  <cols>
    <col min="1" max="1" width="8" bestFit="1" customWidth="1"/>
    <col min="2" max="2" width="59.1796875" style="28" bestFit="1" customWidth="1"/>
    <col min="3" max="3" width="62.81640625" bestFit="1" customWidth="1"/>
    <col min="4" max="4" width="8" bestFit="1" customWidth="1"/>
    <col min="6" max="6" width="11.1796875" bestFit="1" customWidth="1"/>
  </cols>
  <sheetData>
    <row r="1" spans="1:6" x14ac:dyDescent="0.35">
      <c r="A1" t="s">
        <v>2153</v>
      </c>
      <c r="B1" s="28" t="s">
        <v>2847</v>
      </c>
      <c r="C1" s="28" t="s">
        <v>2847</v>
      </c>
      <c r="D1" t="s">
        <v>2153</v>
      </c>
    </row>
    <row r="2" spans="1:6" x14ac:dyDescent="0.35">
      <c r="A2" s="28" t="s">
        <v>2496</v>
      </c>
      <c r="B2" s="28" t="s">
        <v>2934</v>
      </c>
      <c r="C2" t="s">
        <v>5727</v>
      </c>
      <c r="D2" s="28" t="s">
        <v>2496</v>
      </c>
      <c r="F2" t="s">
        <v>5728</v>
      </c>
    </row>
    <row r="3" spans="1:6" x14ac:dyDescent="0.35">
      <c r="A3" s="28" t="s">
        <v>2497</v>
      </c>
      <c r="B3" s="28" t="s">
        <v>2937</v>
      </c>
      <c r="C3" t="s">
        <v>5729</v>
      </c>
      <c r="D3" s="28" t="s">
        <v>2497</v>
      </c>
      <c r="F3" t="s">
        <v>5730</v>
      </c>
    </row>
    <row r="4" spans="1:6" x14ac:dyDescent="0.35">
      <c r="A4" s="28" t="s">
        <v>2498</v>
      </c>
      <c r="B4" s="28" t="s">
        <v>2183</v>
      </c>
      <c r="C4" t="s">
        <v>5731</v>
      </c>
      <c r="D4" s="28" t="s">
        <v>2498</v>
      </c>
      <c r="F4" t="s">
        <v>5732</v>
      </c>
    </row>
    <row r="5" spans="1:6" x14ac:dyDescent="0.35">
      <c r="A5" s="28" t="s">
        <v>2499</v>
      </c>
      <c r="B5" s="28" t="s">
        <v>3027</v>
      </c>
      <c r="C5" t="s">
        <v>5733</v>
      </c>
      <c r="D5" s="28" t="s">
        <v>2499</v>
      </c>
      <c r="F5" s="28" t="s">
        <v>5734</v>
      </c>
    </row>
    <row r="6" spans="1:6" x14ac:dyDescent="0.35">
      <c r="A6" s="28" t="s">
        <v>2500</v>
      </c>
      <c r="B6" s="28" t="s">
        <v>3029</v>
      </c>
      <c r="C6" t="s">
        <v>5735</v>
      </c>
      <c r="D6" s="28" t="s">
        <v>2500</v>
      </c>
    </row>
    <row r="7" spans="1:6" x14ac:dyDescent="0.35">
      <c r="A7" s="28" t="s">
        <v>2501</v>
      </c>
      <c r="B7" s="28" t="s">
        <v>2188</v>
      </c>
      <c r="C7" t="s">
        <v>5736</v>
      </c>
      <c r="D7" s="28" t="s">
        <v>2501</v>
      </c>
    </row>
    <row r="8" spans="1:6" x14ac:dyDescent="0.35">
      <c r="A8" s="28" t="s">
        <v>2502</v>
      </c>
      <c r="B8" s="28" t="s">
        <v>2193</v>
      </c>
      <c r="C8" t="s">
        <v>5737</v>
      </c>
      <c r="D8" s="28" t="s">
        <v>2502</v>
      </c>
    </row>
    <row r="9" spans="1:6" x14ac:dyDescent="0.35">
      <c r="A9" s="28" t="s">
        <v>2503</v>
      </c>
      <c r="B9" s="28" t="s">
        <v>3087</v>
      </c>
      <c r="C9" t="s">
        <v>5738</v>
      </c>
      <c r="D9" s="28" t="s">
        <v>2503</v>
      </c>
    </row>
    <row r="10" spans="1:6" x14ac:dyDescent="0.35">
      <c r="A10" s="28" t="s">
        <v>2504</v>
      </c>
      <c r="B10" s="28" t="s">
        <v>2196</v>
      </c>
      <c r="C10" t="s">
        <v>5739</v>
      </c>
      <c r="D10" s="28" t="s">
        <v>2504</v>
      </c>
    </row>
    <row r="11" spans="1:6" x14ac:dyDescent="0.35">
      <c r="A11" s="28" t="s">
        <v>2505</v>
      </c>
      <c r="B11" s="28" t="s">
        <v>2199</v>
      </c>
      <c r="C11" t="s">
        <v>5740</v>
      </c>
      <c r="D11" s="28" t="s">
        <v>2505</v>
      </c>
    </row>
    <row r="12" spans="1:6" x14ac:dyDescent="0.35">
      <c r="A12" s="28" t="s">
        <v>2506</v>
      </c>
      <c r="B12" s="28" t="s">
        <v>2202</v>
      </c>
      <c r="C12" t="s">
        <v>5741</v>
      </c>
      <c r="D12" s="28" t="s">
        <v>2506</v>
      </c>
    </row>
    <row r="13" spans="1:6" x14ac:dyDescent="0.35">
      <c r="A13" s="28" t="s">
        <v>2507</v>
      </c>
      <c r="B13" s="28" t="s">
        <v>2204</v>
      </c>
      <c r="C13" t="s">
        <v>5742</v>
      </c>
      <c r="D13" s="28" t="s">
        <v>2507</v>
      </c>
    </row>
    <row r="14" spans="1:6" x14ac:dyDescent="0.35">
      <c r="A14" s="28" t="s">
        <v>2508</v>
      </c>
      <c r="B14" s="28" t="s">
        <v>2205</v>
      </c>
      <c r="C14" t="s">
        <v>5743</v>
      </c>
      <c r="D14" s="28" t="s">
        <v>2508</v>
      </c>
    </row>
    <row r="15" spans="1:6" x14ac:dyDescent="0.35">
      <c r="A15" s="28" t="s">
        <v>2509</v>
      </c>
      <c r="B15" s="28" t="s">
        <v>2208</v>
      </c>
      <c r="C15" t="s">
        <v>5744</v>
      </c>
      <c r="D15" s="28" t="s">
        <v>2509</v>
      </c>
    </row>
    <row r="16" spans="1:6" x14ac:dyDescent="0.35">
      <c r="A16" s="28" t="s">
        <v>2510</v>
      </c>
      <c r="B16" s="28" t="s">
        <v>2210</v>
      </c>
      <c r="C16" t="s">
        <v>5745</v>
      </c>
      <c r="D16" s="28" t="s">
        <v>2510</v>
      </c>
    </row>
    <row r="17" spans="1:4" x14ac:dyDescent="0.35">
      <c r="A17" s="28" t="s">
        <v>2511</v>
      </c>
      <c r="B17" s="28" t="s">
        <v>2211</v>
      </c>
      <c r="C17" t="s">
        <v>5746</v>
      </c>
      <c r="D17" s="28" t="s">
        <v>2511</v>
      </c>
    </row>
    <row r="18" spans="1:4" x14ac:dyDescent="0.35">
      <c r="A18" s="28" t="s">
        <v>2512</v>
      </c>
      <c r="B18" s="28" t="s">
        <v>2212</v>
      </c>
      <c r="C18" t="s">
        <v>5747</v>
      </c>
      <c r="D18" s="28" t="s">
        <v>2512</v>
      </c>
    </row>
    <row r="19" spans="1:4" x14ac:dyDescent="0.35">
      <c r="A19" s="28" t="s">
        <v>2513</v>
      </c>
      <c r="B19" s="28" t="s">
        <v>2215</v>
      </c>
      <c r="C19" t="s">
        <v>5748</v>
      </c>
      <c r="D19" s="28" t="s">
        <v>2513</v>
      </c>
    </row>
    <row r="20" spans="1:4" x14ac:dyDescent="0.35">
      <c r="A20" s="28" t="s">
        <v>2514</v>
      </c>
      <c r="B20" s="28" t="s">
        <v>3251</v>
      </c>
      <c r="C20" t="s">
        <v>5749</v>
      </c>
      <c r="D20" s="28" t="s">
        <v>2514</v>
      </c>
    </row>
    <row r="21" spans="1:4" x14ac:dyDescent="0.35">
      <c r="A21" s="28" t="s">
        <v>2515</v>
      </c>
      <c r="B21" s="28" t="s">
        <v>2217</v>
      </c>
      <c r="C21" t="s">
        <v>5750</v>
      </c>
      <c r="D21" s="28" t="s">
        <v>2515</v>
      </c>
    </row>
    <row r="22" spans="1:4" x14ac:dyDescent="0.35">
      <c r="A22" t="s">
        <v>2802</v>
      </c>
      <c r="B22" t="s">
        <v>3299</v>
      </c>
      <c r="C22" t="s">
        <v>5751</v>
      </c>
      <c r="D22" t="s">
        <v>2802</v>
      </c>
    </row>
    <row r="23" spans="1:4" x14ac:dyDescent="0.35">
      <c r="A23" t="s">
        <v>2803</v>
      </c>
      <c r="B23" t="s">
        <v>3300</v>
      </c>
      <c r="C23" t="s">
        <v>5752</v>
      </c>
      <c r="D23" t="s">
        <v>2803</v>
      </c>
    </row>
    <row r="24" spans="1:4" x14ac:dyDescent="0.35">
      <c r="A24" s="28" t="s">
        <v>2517</v>
      </c>
      <c r="B24" s="28" t="s">
        <v>2221</v>
      </c>
      <c r="C24" t="s">
        <v>5753</v>
      </c>
      <c r="D24" s="28" t="s">
        <v>2517</v>
      </c>
    </row>
    <row r="25" spans="1:4" x14ac:dyDescent="0.35">
      <c r="A25" s="28" t="s">
        <v>2518</v>
      </c>
      <c r="B25" s="28" t="s">
        <v>2222</v>
      </c>
      <c r="C25" t="s">
        <v>5754</v>
      </c>
      <c r="D25" s="28" t="s">
        <v>2518</v>
      </c>
    </row>
    <row r="26" spans="1:4" x14ac:dyDescent="0.35">
      <c r="A26" s="28" t="s">
        <v>2519</v>
      </c>
      <c r="B26" s="28" t="s">
        <v>2223</v>
      </c>
      <c r="C26" t="s">
        <v>5755</v>
      </c>
      <c r="D26" s="28" t="s">
        <v>2519</v>
      </c>
    </row>
    <row r="27" spans="1:4" x14ac:dyDescent="0.35">
      <c r="A27" s="28" t="s">
        <v>2520</v>
      </c>
      <c r="B27" s="28" t="s">
        <v>2224</v>
      </c>
      <c r="C27" t="s">
        <v>5756</v>
      </c>
      <c r="D27" s="28" t="s">
        <v>2520</v>
      </c>
    </row>
    <row r="28" spans="1:4" x14ac:dyDescent="0.35">
      <c r="A28" s="28" t="s">
        <v>2521</v>
      </c>
      <c r="B28" s="28" t="s">
        <v>2225</v>
      </c>
      <c r="C28" t="s">
        <v>5757</v>
      </c>
      <c r="D28" s="28" t="s">
        <v>2521</v>
      </c>
    </row>
    <row r="29" spans="1:4" x14ac:dyDescent="0.35">
      <c r="A29" s="28" t="s">
        <v>2522</v>
      </c>
      <c r="B29" s="28" t="s">
        <v>2226</v>
      </c>
      <c r="C29" t="s">
        <v>5758</v>
      </c>
      <c r="D29" s="28" t="s">
        <v>2522</v>
      </c>
    </row>
    <row r="30" spans="1:4" x14ac:dyDescent="0.35">
      <c r="A30" s="28" t="s">
        <v>2523</v>
      </c>
      <c r="B30" s="28" t="s">
        <v>2227</v>
      </c>
      <c r="C30" t="s">
        <v>5759</v>
      </c>
      <c r="D30" s="28" t="s">
        <v>2523</v>
      </c>
    </row>
    <row r="31" spans="1:4" x14ac:dyDescent="0.35">
      <c r="A31" s="28" t="s">
        <v>2524</v>
      </c>
      <c r="B31" s="28" t="s">
        <v>2213</v>
      </c>
      <c r="C31" t="s">
        <v>5760</v>
      </c>
      <c r="D31" s="28" t="s">
        <v>2524</v>
      </c>
    </row>
    <row r="32" spans="1:4" x14ac:dyDescent="0.35">
      <c r="A32" s="28" t="s">
        <v>2525</v>
      </c>
      <c r="B32" s="28" t="s">
        <v>3402</v>
      </c>
      <c r="C32" t="s">
        <v>5761</v>
      </c>
      <c r="D32" s="28" t="s">
        <v>2525</v>
      </c>
    </row>
    <row r="33" spans="1:4" x14ac:dyDescent="0.35">
      <c r="A33" s="28" t="s">
        <v>2526</v>
      </c>
      <c r="B33" s="28" t="s">
        <v>2229</v>
      </c>
      <c r="C33" t="s">
        <v>5762</v>
      </c>
      <c r="D33" s="28" t="s">
        <v>2526</v>
      </c>
    </row>
    <row r="34" spans="1:4" x14ac:dyDescent="0.35">
      <c r="A34" s="28" t="s">
        <v>2527</v>
      </c>
      <c r="B34" s="28" t="s">
        <v>2230</v>
      </c>
      <c r="C34" t="s">
        <v>5763</v>
      </c>
      <c r="D34" s="28" t="s">
        <v>2527</v>
      </c>
    </row>
    <row r="35" spans="1:4" x14ac:dyDescent="0.35">
      <c r="A35" s="28" t="s">
        <v>2528</v>
      </c>
      <c r="B35" s="28" t="s">
        <v>2231</v>
      </c>
      <c r="C35" t="s">
        <v>5764</v>
      </c>
      <c r="D35" s="28" t="s">
        <v>2528</v>
      </c>
    </row>
    <row r="36" spans="1:4" x14ac:dyDescent="0.35">
      <c r="A36" s="28" t="s">
        <v>2529</v>
      </c>
      <c r="B36" s="28" t="s">
        <v>3475</v>
      </c>
      <c r="C36" t="s">
        <v>5765</v>
      </c>
      <c r="D36" s="28" t="s">
        <v>2529</v>
      </c>
    </row>
    <row r="37" spans="1:4" x14ac:dyDescent="0.35">
      <c r="A37" s="28" t="s">
        <v>2530</v>
      </c>
      <c r="B37" s="28" t="s">
        <v>3476</v>
      </c>
      <c r="C37" t="s">
        <v>5766</v>
      </c>
      <c r="D37" s="28" t="s">
        <v>2530</v>
      </c>
    </row>
    <row r="38" spans="1:4" x14ac:dyDescent="0.35">
      <c r="A38" s="28" t="s">
        <v>2531</v>
      </c>
      <c r="B38" s="28" t="s">
        <v>3477</v>
      </c>
      <c r="C38" t="s">
        <v>5767</v>
      </c>
      <c r="D38" s="28" t="s">
        <v>2531</v>
      </c>
    </row>
    <row r="39" spans="1:4" x14ac:dyDescent="0.35">
      <c r="A39" s="28" t="s">
        <v>2532</v>
      </c>
      <c r="B39" s="28" t="s">
        <v>3502</v>
      </c>
      <c r="C39" t="s">
        <v>5768</v>
      </c>
      <c r="D39" s="28" t="s">
        <v>2532</v>
      </c>
    </row>
    <row r="40" spans="1:4" x14ac:dyDescent="0.35">
      <c r="A40" s="28" t="s">
        <v>2533</v>
      </c>
      <c r="B40" s="28" t="s">
        <v>2236</v>
      </c>
      <c r="C40" t="s">
        <v>5769</v>
      </c>
      <c r="D40" s="28" t="s">
        <v>2533</v>
      </c>
    </row>
    <row r="41" spans="1:4" x14ac:dyDescent="0.35">
      <c r="A41" s="28" t="s">
        <v>2534</v>
      </c>
      <c r="B41" s="28" t="s">
        <v>3537</v>
      </c>
      <c r="C41" t="s">
        <v>5770</v>
      </c>
      <c r="D41" s="28" t="s">
        <v>2534</v>
      </c>
    </row>
    <row r="42" spans="1:4" x14ac:dyDescent="0.35">
      <c r="A42" s="28" t="s">
        <v>2535</v>
      </c>
      <c r="B42" s="28" t="s">
        <v>3538</v>
      </c>
      <c r="C42" t="s">
        <v>5771</v>
      </c>
      <c r="D42" s="28" t="s">
        <v>2535</v>
      </c>
    </row>
    <row r="43" spans="1:4" x14ac:dyDescent="0.35">
      <c r="A43" s="28" t="s">
        <v>2536</v>
      </c>
      <c r="B43" s="28" t="s">
        <v>3539</v>
      </c>
      <c r="C43" t="s">
        <v>5772</v>
      </c>
      <c r="D43" s="28" t="s">
        <v>2536</v>
      </c>
    </row>
    <row r="44" spans="1:4" x14ac:dyDescent="0.35">
      <c r="A44" s="28" t="s">
        <v>2537</v>
      </c>
      <c r="B44" s="28" t="s">
        <v>2241</v>
      </c>
      <c r="C44" t="s">
        <v>5773</v>
      </c>
      <c r="D44" s="28" t="s">
        <v>2537</v>
      </c>
    </row>
    <row r="45" spans="1:4" x14ac:dyDescent="0.35">
      <c r="A45" s="28" t="s">
        <v>2538</v>
      </c>
      <c r="B45" s="28" t="s">
        <v>3574</v>
      </c>
      <c r="C45" t="s">
        <v>5774</v>
      </c>
      <c r="D45" s="28" t="s">
        <v>2538</v>
      </c>
    </row>
    <row r="46" spans="1:4" x14ac:dyDescent="0.35">
      <c r="A46" s="28" t="s">
        <v>2539</v>
      </c>
      <c r="B46" s="28" t="s">
        <v>3575</v>
      </c>
      <c r="C46" t="s">
        <v>5775</v>
      </c>
      <c r="D46" s="28" t="s">
        <v>2539</v>
      </c>
    </row>
    <row r="47" spans="1:4" x14ac:dyDescent="0.35">
      <c r="A47" s="28" t="s">
        <v>2540</v>
      </c>
      <c r="B47" s="28" t="s">
        <v>2244</v>
      </c>
      <c r="C47" t="s">
        <v>5776</v>
      </c>
      <c r="D47" s="28" t="s">
        <v>2540</v>
      </c>
    </row>
    <row r="48" spans="1:4" x14ac:dyDescent="0.35">
      <c r="A48" s="28" t="s">
        <v>2541</v>
      </c>
      <c r="B48" s="28" t="s">
        <v>2245</v>
      </c>
      <c r="C48" t="s">
        <v>5777</v>
      </c>
      <c r="D48" s="28" t="s">
        <v>2541</v>
      </c>
    </row>
    <row r="49" spans="1:4" x14ac:dyDescent="0.35">
      <c r="A49" s="28" t="s">
        <v>2542</v>
      </c>
      <c r="B49" s="28" t="s">
        <v>2246</v>
      </c>
      <c r="C49" t="s">
        <v>5778</v>
      </c>
      <c r="D49" s="28" t="s">
        <v>2542</v>
      </c>
    </row>
    <row r="50" spans="1:4" x14ac:dyDescent="0.35">
      <c r="A50" s="28" t="s">
        <v>2543</v>
      </c>
      <c r="B50" s="28" t="s">
        <v>2247</v>
      </c>
      <c r="C50" t="s">
        <v>5779</v>
      </c>
      <c r="D50" s="28" t="s">
        <v>2543</v>
      </c>
    </row>
    <row r="51" spans="1:4" x14ac:dyDescent="0.35">
      <c r="A51" s="28" t="s">
        <v>2544</v>
      </c>
      <c r="B51" s="28" t="s">
        <v>3609</v>
      </c>
      <c r="C51" t="s">
        <v>5780</v>
      </c>
      <c r="D51" s="28" t="s">
        <v>2544</v>
      </c>
    </row>
    <row r="52" spans="1:4" x14ac:dyDescent="0.35">
      <c r="A52" s="28" t="s">
        <v>2545</v>
      </c>
      <c r="B52" s="28" t="s">
        <v>3610</v>
      </c>
      <c r="C52" t="s">
        <v>5781</v>
      </c>
      <c r="D52" s="28" t="s">
        <v>2545</v>
      </c>
    </row>
    <row r="53" spans="1:4" x14ac:dyDescent="0.35">
      <c r="A53" s="28" t="s">
        <v>2546</v>
      </c>
      <c r="B53" s="28" t="s">
        <v>3611</v>
      </c>
      <c r="C53" t="s">
        <v>5782</v>
      </c>
      <c r="D53" s="28" t="s">
        <v>2546</v>
      </c>
    </row>
    <row r="54" spans="1:4" x14ac:dyDescent="0.35">
      <c r="A54" s="28" t="s">
        <v>2547</v>
      </c>
      <c r="B54" s="28" t="s">
        <v>3612</v>
      </c>
      <c r="C54" t="s">
        <v>5783</v>
      </c>
      <c r="D54" s="28" t="s">
        <v>2547</v>
      </c>
    </row>
    <row r="55" spans="1:4" x14ac:dyDescent="0.35">
      <c r="A55" s="28" t="s">
        <v>2548</v>
      </c>
      <c r="B55" s="28" t="s">
        <v>2252</v>
      </c>
      <c r="C55" t="s">
        <v>5784</v>
      </c>
      <c r="D55" s="28" t="s">
        <v>2548</v>
      </c>
    </row>
    <row r="56" spans="1:4" x14ac:dyDescent="0.35">
      <c r="A56" s="28" t="s">
        <v>2549</v>
      </c>
      <c r="B56" s="28" t="s">
        <v>2253</v>
      </c>
      <c r="C56" t="s">
        <v>5785</v>
      </c>
      <c r="D56" s="28" t="s">
        <v>2549</v>
      </c>
    </row>
    <row r="57" spans="1:4" x14ac:dyDescent="0.35">
      <c r="A57" s="28" t="s">
        <v>2550</v>
      </c>
      <c r="B57" s="28" t="s">
        <v>2254</v>
      </c>
      <c r="C57" t="s">
        <v>5786</v>
      </c>
      <c r="D57" s="28" t="s">
        <v>2550</v>
      </c>
    </row>
    <row r="58" spans="1:4" x14ac:dyDescent="0.35">
      <c r="A58" s="28" t="s">
        <v>2551</v>
      </c>
      <c r="B58" s="28" t="s">
        <v>2255</v>
      </c>
      <c r="C58" t="s">
        <v>5787</v>
      </c>
      <c r="D58" s="28" t="s">
        <v>2551</v>
      </c>
    </row>
    <row r="59" spans="1:4" x14ac:dyDescent="0.35">
      <c r="A59" s="28" t="s">
        <v>2552</v>
      </c>
      <c r="B59" s="28" t="s">
        <v>2256</v>
      </c>
      <c r="C59" t="s">
        <v>5788</v>
      </c>
      <c r="D59" s="28" t="s">
        <v>2552</v>
      </c>
    </row>
    <row r="60" spans="1:4" x14ac:dyDescent="0.35">
      <c r="A60" s="28" t="s">
        <v>2553</v>
      </c>
      <c r="B60" s="28" t="s">
        <v>2257</v>
      </c>
      <c r="C60" t="s">
        <v>5789</v>
      </c>
      <c r="D60" s="28" t="s">
        <v>2553</v>
      </c>
    </row>
    <row r="61" spans="1:4" x14ac:dyDescent="0.35">
      <c r="A61" s="28" t="s">
        <v>2554</v>
      </c>
      <c r="B61" s="28" t="s">
        <v>2258</v>
      </c>
      <c r="C61" t="s">
        <v>5790</v>
      </c>
      <c r="D61" s="28" t="s">
        <v>2554</v>
      </c>
    </row>
    <row r="62" spans="1:4" x14ac:dyDescent="0.35">
      <c r="A62" s="28" t="s">
        <v>2555</v>
      </c>
      <c r="B62" s="28" t="s">
        <v>2259</v>
      </c>
      <c r="C62" t="s">
        <v>5791</v>
      </c>
      <c r="D62" s="28" t="s">
        <v>2555</v>
      </c>
    </row>
    <row r="63" spans="1:4" x14ac:dyDescent="0.35">
      <c r="A63" s="28" t="s">
        <v>2557</v>
      </c>
      <c r="B63" s="28" t="s">
        <v>3696</v>
      </c>
      <c r="C63" t="s">
        <v>5792</v>
      </c>
      <c r="D63" s="28" t="s">
        <v>2557</v>
      </c>
    </row>
    <row r="64" spans="1:4" x14ac:dyDescent="0.35">
      <c r="A64" s="28" t="s">
        <v>2558</v>
      </c>
      <c r="B64" s="28" t="s">
        <v>2261</v>
      </c>
      <c r="C64" t="s">
        <v>5793</v>
      </c>
      <c r="D64" s="28" t="s">
        <v>2558</v>
      </c>
    </row>
    <row r="65" spans="1:4" x14ac:dyDescent="0.35">
      <c r="A65" s="28" t="s">
        <v>2559</v>
      </c>
      <c r="B65" s="28" t="s">
        <v>2262</v>
      </c>
      <c r="C65" t="s">
        <v>5794</v>
      </c>
      <c r="D65" s="28" t="s">
        <v>2559</v>
      </c>
    </row>
    <row r="66" spans="1:4" x14ac:dyDescent="0.35">
      <c r="A66" s="28" t="s">
        <v>2560</v>
      </c>
      <c r="B66" s="28" t="s">
        <v>2263</v>
      </c>
      <c r="C66" t="s">
        <v>5795</v>
      </c>
      <c r="D66" s="28" t="s">
        <v>2560</v>
      </c>
    </row>
    <row r="67" spans="1:4" x14ac:dyDescent="0.35">
      <c r="A67" s="28" t="s">
        <v>2561</v>
      </c>
      <c r="B67" s="28" t="s">
        <v>3769</v>
      </c>
      <c r="C67" t="s">
        <v>5796</v>
      </c>
      <c r="D67" s="28" t="s">
        <v>2561</v>
      </c>
    </row>
    <row r="68" spans="1:4" x14ac:dyDescent="0.35">
      <c r="A68" s="28" t="s">
        <v>2562</v>
      </c>
      <c r="B68" s="28" t="s">
        <v>2267</v>
      </c>
      <c r="C68" t="s">
        <v>5797</v>
      </c>
      <c r="D68" s="28" t="s">
        <v>2562</v>
      </c>
    </row>
    <row r="69" spans="1:4" x14ac:dyDescent="0.35">
      <c r="A69" s="28" t="s">
        <v>2563</v>
      </c>
      <c r="B69" s="28" t="s">
        <v>2218</v>
      </c>
      <c r="C69" t="s">
        <v>5798</v>
      </c>
      <c r="D69" s="28" t="s">
        <v>2563</v>
      </c>
    </row>
    <row r="70" spans="1:4" x14ac:dyDescent="0.35">
      <c r="A70" s="28" t="s">
        <v>2564</v>
      </c>
      <c r="B70" s="28" t="s">
        <v>2271</v>
      </c>
      <c r="C70" t="s">
        <v>5799</v>
      </c>
      <c r="D70" s="28" t="s">
        <v>2564</v>
      </c>
    </row>
    <row r="71" spans="1:4" x14ac:dyDescent="0.35">
      <c r="A71" s="28" t="s">
        <v>2565</v>
      </c>
      <c r="B71" s="28" t="s">
        <v>2272</v>
      </c>
      <c r="C71" t="s">
        <v>5800</v>
      </c>
      <c r="D71" s="28" t="s">
        <v>2565</v>
      </c>
    </row>
    <row r="72" spans="1:4" x14ac:dyDescent="0.35">
      <c r="A72" s="28" t="s">
        <v>2566</v>
      </c>
      <c r="B72" s="28" t="s">
        <v>2273</v>
      </c>
      <c r="C72" t="s">
        <v>5801</v>
      </c>
      <c r="D72" s="28" t="s">
        <v>2566</v>
      </c>
    </row>
    <row r="73" spans="1:4" x14ac:dyDescent="0.35">
      <c r="A73" s="28" t="s">
        <v>2567</v>
      </c>
      <c r="B73" s="28" t="s">
        <v>2274</v>
      </c>
      <c r="C73" t="s">
        <v>5802</v>
      </c>
      <c r="D73" s="28" t="s">
        <v>2567</v>
      </c>
    </row>
    <row r="74" spans="1:4" x14ac:dyDescent="0.35">
      <c r="A74" s="28" t="s">
        <v>2568</v>
      </c>
      <c r="B74" s="28" t="s">
        <v>2275</v>
      </c>
      <c r="C74" t="s">
        <v>5803</v>
      </c>
      <c r="D74" s="28" t="s">
        <v>2568</v>
      </c>
    </row>
    <row r="75" spans="1:4" x14ac:dyDescent="0.35">
      <c r="A75" s="28" t="s">
        <v>2569</v>
      </c>
      <c r="B75" s="28" t="s">
        <v>3866</v>
      </c>
      <c r="C75" t="s">
        <v>5804</v>
      </c>
      <c r="D75" s="28" t="s">
        <v>2569</v>
      </c>
    </row>
    <row r="76" spans="1:4" x14ac:dyDescent="0.35">
      <c r="A76" s="28" t="s">
        <v>2570</v>
      </c>
      <c r="B76" s="28" t="s">
        <v>2277</v>
      </c>
      <c r="C76" t="s">
        <v>5805</v>
      </c>
      <c r="D76" s="28" t="s">
        <v>2570</v>
      </c>
    </row>
    <row r="77" spans="1:4" x14ac:dyDescent="0.35">
      <c r="A77" s="28" t="s">
        <v>2572</v>
      </c>
      <c r="B77" s="28" t="s">
        <v>2278</v>
      </c>
      <c r="C77" t="s">
        <v>5806</v>
      </c>
      <c r="D77" s="28" t="s">
        <v>2572</v>
      </c>
    </row>
    <row r="78" spans="1:4" x14ac:dyDescent="0.35">
      <c r="A78" s="28" t="s">
        <v>2573</v>
      </c>
      <c r="B78" s="28" t="s">
        <v>2279</v>
      </c>
      <c r="C78" t="s">
        <v>5807</v>
      </c>
      <c r="D78" s="28" t="s">
        <v>2573</v>
      </c>
    </row>
    <row r="79" spans="1:4" x14ac:dyDescent="0.35">
      <c r="A79" s="28" t="s">
        <v>2574</v>
      </c>
      <c r="B79" s="28" t="s">
        <v>2280</v>
      </c>
      <c r="C79" t="s">
        <v>5808</v>
      </c>
      <c r="D79" s="28" t="s">
        <v>2574</v>
      </c>
    </row>
    <row r="80" spans="1:4" x14ac:dyDescent="0.35">
      <c r="A80" s="28" t="s">
        <v>2575</v>
      </c>
      <c r="B80" s="28" t="s">
        <v>2281</v>
      </c>
      <c r="C80" t="s">
        <v>5809</v>
      </c>
      <c r="D80" s="28" t="s">
        <v>2575</v>
      </c>
    </row>
    <row r="81" spans="1:4" x14ac:dyDescent="0.35">
      <c r="A81" s="28" t="s">
        <v>2576</v>
      </c>
      <c r="B81" s="28" t="s">
        <v>3908</v>
      </c>
      <c r="C81" t="s">
        <v>5810</v>
      </c>
      <c r="D81" s="28" t="s">
        <v>2576</v>
      </c>
    </row>
    <row r="82" spans="1:4" x14ac:dyDescent="0.35">
      <c r="A82" s="28" t="s">
        <v>2577</v>
      </c>
      <c r="B82" s="28" t="s">
        <v>2283</v>
      </c>
      <c r="C82" t="s">
        <v>5811</v>
      </c>
      <c r="D82" s="28" t="s">
        <v>2577</v>
      </c>
    </row>
    <row r="83" spans="1:4" x14ac:dyDescent="0.35">
      <c r="A83" s="28" t="s">
        <v>2578</v>
      </c>
      <c r="B83" s="28" t="s">
        <v>2284</v>
      </c>
      <c r="C83" t="s">
        <v>5812</v>
      </c>
      <c r="D83" s="28" t="s">
        <v>2578</v>
      </c>
    </row>
    <row r="84" spans="1:4" x14ac:dyDescent="0.35">
      <c r="A84" s="28" t="s">
        <v>2580</v>
      </c>
      <c r="B84" s="28" t="s">
        <v>2285</v>
      </c>
      <c r="C84" t="s">
        <v>5813</v>
      </c>
      <c r="D84" s="28" t="s">
        <v>2580</v>
      </c>
    </row>
    <row r="85" spans="1:4" x14ac:dyDescent="0.35">
      <c r="A85" s="28" t="s">
        <v>2581</v>
      </c>
      <c r="B85" s="28" t="s">
        <v>2209</v>
      </c>
      <c r="C85" t="s">
        <v>5814</v>
      </c>
      <c r="D85" s="28" t="s">
        <v>2581</v>
      </c>
    </row>
    <row r="86" spans="1:4" x14ac:dyDescent="0.35">
      <c r="A86" s="28" t="s">
        <v>2582</v>
      </c>
      <c r="B86" s="28" t="s">
        <v>2286</v>
      </c>
      <c r="C86" t="s">
        <v>5815</v>
      </c>
      <c r="D86" s="28" t="s">
        <v>2582</v>
      </c>
    </row>
    <row r="87" spans="1:4" x14ac:dyDescent="0.35">
      <c r="A87" s="28" t="s">
        <v>2583</v>
      </c>
      <c r="B87" s="28" t="s">
        <v>2287</v>
      </c>
      <c r="C87" t="s">
        <v>5816</v>
      </c>
      <c r="D87" s="28" t="s">
        <v>2583</v>
      </c>
    </row>
    <row r="88" spans="1:4" x14ac:dyDescent="0.35">
      <c r="A88" s="28" t="s">
        <v>2584</v>
      </c>
      <c r="B88" s="28" t="s">
        <v>3976</v>
      </c>
      <c r="C88" t="s">
        <v>5817</v>
      </c>
      <c r="D88" s="28" t="s">
        <v>2584</v>
      </c>
    </row>
    <row r="89" spans="1:4" x14ac:dyDescent="0.35">
      <c r="A89" s="28" t="s">
        <v>2585</v>
      </c>
      <c r="B89" s="28" t="s">
        <v>3977</v>
      </c>
      <c r="C89" t="s">
        <v>5818</v>
      </c>
      <c r="D89" s="28" t="s">
        <v>2585</v>
      </c>
    </row>
    <row r="90" spans="1:4" x14ac:dyDescent="0.35">
      <c r="A90" s="28" t="s">
        <v>2586</v>
      </c>
      <c r="B90" s="28" t="s">
        <v>2290</v>
      </c>
      <c r="C90" t="s">
        <v>5819</v>
      </c>
      <c r="D90" s="28" t="s">
        <v>2586</v>
      </c>
    </row>
    <row r="91" spans="1:4" x14ac:dyDescent="0.35">
      <c r="A91" s="28" t="s">
        <v>2587</v>
      </c>
      <c r="B91" s="28" t="s">
        <v>2291</v>
      </c>
      <c r="C91" t="s">
        <v>5820</v>
      </c>
      <c r="D91" s="28" t="s">
        <v>2587</v>
      </c>
    </row>
    <row r="92" spans="1:4" x14ac:dyDescent="0.35">
      <c r="A92" s="28" t="s">
        <v>2588</v>
      </c>
      <c r="B92" s="28" t="s">
        <v>2292</v>
      </c>
      <c r="C92" t="s">
        <v>5821</v>
      </c>
      <c r="D92" s="28" t="s">
        <v>2588</v>
      </c>
    </row>
    <row r="93" spans="1:4" x14ac:dyDescent="0.35">
      <c r="A93" s="28" t="s">
        <v>2589</v>
      </c>
      <c r="B93" s="28" t="s">
        <v>4010</v>
      </c>
      <c r="C93" t="s">
        <v>5822</v>
      </c>
      <c r="D93" s="28" t="s">
        <v>2589</v>
      </c>
    </row>
    <row r="94" spans="1:4" x14ac:dyDescent="0.35">
      <c r="A94" s="28" t="s">
        <v>2590</v>
      </c>
      <c r="B94" s="28" t="s">
        <v>2294</v>
      </c>
      <c r="C94" t="s">
        <v>5823</v>
      </c>
      <c r="D94" s="28" t="s">
        <v>2590</v>
      </c>
    </row>
    <row r="95" spans="1:4" x14ac:dyDescent="0.35">
      <c r="A95" s="28" t="s">
        <v>2591</v>
      </c>
      <c r="B95" s="28" t="s">
        <v>2295</v>
      </c>
      <c r="C95" t="s">
        <v>5824</v>
      </c>
      <c r="D95" s="28" t="s">
        <v>2591</v>
      </c>
    </row>
    <row r="96" spans="1:4" x14ac:dyDescent="0.35">
      <c r="A96" s="28" t="s">
        <v>2593</v>
      </c>
      <c r="B96" s="28" t="s">
        <v>2296</v>
      </c>
      <c r="C96" t="s">
        <v>5825</v>
      </c>
      <c r="D96" s="28" t="s">
        <v>2593</v>
      </c>
    </row>
    <row r="97" spans="1:4" x14ac:dyDescent="0.35">
      <c r="A97" s="28" t="s">
        <v>2594</v>
      </c>
      <c r="B97" s="28" t="s">
        <v>2297</v>
      </c>
      <c r="C97" t="s">
        <v>5826</v>
      </c>
      <c r="D97" s="28" t="s">
        <v>2594</v>
      </c>
    </row>
    <row r="98" spans="1:4" x14ac:dyDescent="0.35">
      <c r="A98" s="28" t="s">
        <v>2595</v>
      </c>
      <c r="B98" s="28" t="s">
        <v>2298</v>
      </c>
      <c r="C98" t="s">
        <v>5827</v>
      </c>
      <c r="D98" s="28" t="s">
        <v>2595</v>
      </c>
    </row>
    <row r="99" spans="1:4" x14ac:dyDescent="0.35">
      <c r="A99" s="28" t="s">
        <v>2596</v>
      </c>
      <c r="B99" s="28" t="s">
        <v>2299</v>
      </c>
      <c r="C99" t="s">
        <v>5828</v>
      </c>
      <c r="D99" s="28" t="s">
        <v>2596</v>
      </c>
    </row>
    <row r="100" spans="1:4" x14ac:dyDescent="0.35">
      <c r="A100" s="28" t="s">
        <v>2597</v>
      </c>
      <c r="B100" s="28" t="s">
        <v>2300</v>
      </c>
      <c r="C100" t="s">
        <v>5829</v>
      </c>
      <c r="D100" s="28" t="s">
        <v>2597</v>
      </c>
    </row>
    <row r="101" spans="1:4" x14ac:dyDescent="0.35">
      <c r="A101" s="28" t="s">
        <v>2598</v>
      </c>
      <c r="B101" s="28" t="s">
        <v>2301</v>
      </c>
      <c r="C101" t="s">
        <v>5830</v>
      </c>
      <c r="D101" s="28" t="s">
        <v>2598</v>
      </c>
    </row>
    <row r="102" spans="1:4" x14ac:dyDescent="0.35">
      <c r="A102" s="28" t="s">
        <v>2599</v>
      </c>
      <c r="B102" s="28" t="s">
        <v>2302</v>
      </c>
      <c r="C102" t="s">
        <v>5831</v>
      </c>
      <c r="D102" s="28" t="s">
        <v>2599</v>
      </c>
    </row>
    <row r="103" spans="1:4" x14ac:dyDescent="0.35">
      <c r="A103" s="28" t="s">
        <v>2600</v>
      </c>
      <c r="B103" s="28" t="s">
        <v>2303</v>
      </c>
      <c r="C103" t="s">
        <v>5832</v>
      </c>
      <c r="D103" s="28" t="s">
        <v>2600</v>
      </c>
    </row>
    <row r="104" spans="1:4" x14ac:dyDescent="0.35">
      <c r="A104" s="28" t="s">
        <v>2601</v>
      </c>
      <c r="B104" s="28" t="s">
        <v>2304</v>
      </c>
      <c r="C104" t="s">
        <v>5833</v>
      </c>
      <c r="D104" s="28" t="s">
        <v>2601</v>
      </c>
    </row>
    <row r="105" spans="1:4" x14ac:dyDescent="0.35">
      <c r="A105" s="28" t="s">
        <v>2602</v>
      </c>
      <c r="B105" s="28" t="s">
        <v>5834</v>
      </c>
      <c r="C105" t="s">
        <v>5835</v>
      </c>
      <c r="D105" s="28" t="s">
        <v>2602</v>
      </c>
    </row>
    <row r="106" spans="1:4" x14ac:dyDescent="0.35">
      <c r="A106" s="28" t="s">
        <v>2603</v>
      </c>
      <c r="B106" s="28" t="s">
        <v>2308</v>
      </c>
      <c r="C106" t="s">
        <v>5836</v>
      </c>
      <c r="D106" s="28" t="s">
        <v>2603</v>
      </c>
    </row>
    <row r="107" spans="1:4" x14ac:dyDescent="0.35">
      <c r="A107" s="28" t="s">
        <v>2604</v>
      </c>
      <c r="B107" s="28" t="s">
        <v>2309</v>
      </c>
      <c r="C107" t="s">
        <v>5837</v>
      </c>
      <c r="D107" s="28" t="s">
        <v>2604</v>
      </c>
    </row>
    <row r="108" spans="1:4" x14ac:dyDescent="0.35">
      <c r="A108" s="28" t="s">
        <v>2605</v>
      </c>
      <c r="B108" s="28" t="s">
        <v>4130</v>
      </c>
      <c r="C108" t="s">
        <v>5838</v>
      </c>
      <c r="D108" s="28" t="s">
        <v>2605</v>
      </c>
    </row>
    <row r="109" spans="1:4" x14ac:dyDescent="0.35">
      <c r="A109" s="28" t="s">
        <v>2606</v>
      </c>
      <c r="B109" s="28" t="s">
        <v>2311</v>
      </c>
      <c r="C109" t="s">
        <v>5839</v>
      </c>
      <c r="D109" s="28" t="s">
        <v>2606</v>
      </c>
    </row>
    <row r="110" spans="1:4" x14ac:dyDescent="0.35">
      <c r="A110" s="28" t="s">
        <v>2607</v>
      </c>
      <c r="B110" s="28" t="s">
        <v>4131</v>
      </c>
      <c r="C110" t="s">
        <v>5840</v>
      </c>
      <c r="D110" s="28" t="s">
        <v>2607</v>
      </c>
    </row>
    <row r="111" spans="1:4" x14ac:dyDescent="0.35">
      <c r="A111" s="28" t="s">
        <v>2608</v>
      </c>
      <c r="B111" s="28" t="s">
        <v>4159</v>
      </c>
      <c r="C111" t="s">
        <v>5841</v>
      </c>
      <c r="D111" s="28" t="s">
        <v>2608</v>
      </c>
    </row>
    <row r="112" spans="1:4" x14ac:dyDescent="0.35">
      <c r="A112" s="28" t="s">
        <v>2609</v>
      </c>
      <c r="B112" s="28" t="s">
        <v>2314</v>
      </c>
      <c r="C112" t="s">
        <v>5842</v>
      </c>
      <c r="D112" s="28" t="s">
        <v>2609</v>
      </c>
    </row>
    <row r="113" spans="1:4" x14ac:dyDescent="0.35">
      <c r="A113" s="28" t="s">
        <v>2610</v>
      </c>
      <c r="B113" s="28" t="s">
        <v>2315</v>
      </c>
      <c r="C113" t="s">
        <v>5843</v>
      </c>
      <c r="D113" s="28" t="s">
        <v>2610</v>
      </c>
    </row>
    <row r="114" spans="1:4" x14ac:dyDescent="0.35">
      <c r="A114" s="28" t="s">
        <v>2611</v>
      </c>
      <c r="B114" s="28" t="s">
        <v>4187</v>
      </c>
      <c r="C114" t="s">
        <v>5844</v>
      </c>
      <c r="D114" s="28" t="s">
        <v>2611</v>
      </c>
    </row>
    <row r="115" spans="1:4" x14ac:dyDescent="0.35">
      <c r="A115" s="28" t="s">
        <v>2612</v>
      </c>
      <c r="B115" s="28" t="s">
        <v>4188</v>
      </c>
      <c r="C115" t="s">
        <v>5845</v>
      </c>
      <c r="D115" s="28" t="s">
        <v>2612</v>
      </c>
    </row>
    <row r="116" spans="1:4" x14ac:dyDescent="0.35">
      <c r="A116" s="28" t="s">
        <v>2613</v>
      </c>
      <c r="B116" s="28" t="s">
        <v>2318</v>
      </c>
      <c r="C116" t="s">
        <v>5846</v>
      </c>
      <c r="D116" s="28" t="s">
        <v>2613</v>
      </c>
    </row>
    <row r="117" spans="1:4" x14ac:dyDescent="0.35">
      <c r="A117" s="28" t="s">
        <v>2614</v>
      </c>
      <c r="B117" s="28" t="s">
        <v>2319</v>
      </c>
      <c r="C117" t="s">
        <v>5847</v>
      </c>
      <c r="D117" s="28" t="s">
        <v>2614</v>
      </c>
    </row>
    <row r="118" spans="1:4" x14ac:dyDescent="0.35">
      <c r="A118" s="28" t="s">
        <v>2592</v>
      </c>
      <c r="B118" s="28" t="s">
        <v>2203</v>
      </c>
      <c r="C118" t="s">
        <v>5848</v>
      </c>
      <c r="D118" s="28" t="s">
        <v>2592</v>
      </c>
    </row>
    <row r="119" spans="1:4" x14ac:dyDescent="0.35">
      <c r="A119" s="28" t="s">
        <v>2615</v>
      </c>
      <c r="B119" s="28" t="s">
        <v>2321</v>
      </c>
      <c r="C119" t="s">
        <v>5849</v>
      </c>
      <c r="D119" s="28" t="s">
        <v>2615</v>
      </c>
    </row>
    <row r="120" spans="1:4" x14ac:dyDescent="0.35">
      <c r="A120" s="28" t="s">
        <v>2616</v>
      </c>
      <c r="B120" s="28" t="s">
        <v>4280</v>
      </c>
      <c r="C120" t="s">
        <v>5850</v>
      </c>
      <c r="D120" s="28" t="s">
        <v>2616</v>
      </c>
    </row>
    <row r="121" spans="1:4" x14ac:dyDescent="0.35">
      <c r="A121" s="28" t="s">
        <v>2617</v>
      </c>
      <c r="B121" s="28" t="s">
        <v>2323</v>
      </c>
      <c r="C121" t="s">
        <v>5851</v>
      </c>
      <c r="D121" s="28" t="s">
        <v>2617</v>
      </c>
    </row>
    <row r="122" spans="1:4" x14ac:dyDescent="0.35">
      <c r="A122" s="28" t="s">
        <v>2618</v>
      </c>
      <c r="B122" s="28" t="s">
        <v>4317</v>
      </c>
      <c r="C122" t="s">
        <v>5852</v>
      </c>
      <c r="D122" s="28" t="s">
        <v>2618</v>
      </c>
    </row>
    <row r="123" spans="1:4" x14ac:dyDescent="0.35">
      <c r="A123" s="28" t="s">
        <v>2619</v>
      </c>
      <c r="B123" s="28" t="s">
        <v>4318</v>
      </c>
      <c r="C123" t="s">
        <v>5853</v>
      </c>
      <c r="D123" s="28" t="s">
        <v>2619</v>
      </c>
    </row>
    <row r="124" spans="1:4" x14ac:dyDescent="0.35">
      <c r="A124" s="28" t="s">
        <v>2556</v>
      </c>
      <c r="B124" s="28" t="s">
        <v>2197</v>
      </c>
      <c r="C124" t="s">
        <v>5854</v>
      </c>
      <c r="D124" s="28" t="s">
        <v>2556</v>
      </c>
    </row>
    <row r="125" spans="1:4" x14ac:dyDescent="0.35">
      <c r="A125" s="28" t="s">
        <v>2620</v>
      </c>
      <c r="B125" s="28" t="s">
        <v>2326</v>
      </c>
      <c r="C125" t="s">
        <v>5855</v>
      </c>
      <c r="D125" s="28" t="s">
        <v>2620</v>
      </c>
    </row>
    <row r="126" spans="1:4" x14ac:dyDescent="0.35">
      <c r="A126" s="28" t="s">
        <v>2621</v>
      </c>
      <c r="B126" s="28" t="s">
        <v>2327</v>
      </c>
      <c r="C126" t="s">
        <v>5856</v>
      </c>
      <c r="D126" s="28" t="s">
        <v>2621</v>
      </c>
    </row>
    <row r="127" spans="1:4" x14ac:dyDescent="0.35">
      <c r="A127" s="28" t="s">
        <v>2622</v>
      </c>
      <c r="B127" s="28" t="s">
        <v>4319</v>
      </c>
      <c r="C127" t="s">
        <v>5857</v>
      </c>
      <c r="D127" s="28" t="s">
        <v>2622</v>
      </c>
    </row>
    <row r="128" spans="1:4" x14ac:dyDescent="0.35">
      <c r="A128" s="28" t="s">
        <v>2623</v>
      </c>
      <c r="B128" s="28" t="s">
        <v>2329</v>
      </c>
      <c r="C128" t="s">
        <v>5858</v>
      </c>
      <c r="D128" s="28" t="s">
        <v>2623</v>
      </c>
    </row>
    <row r="129" spans="1:4" x14ac:dyDescent="0.35">
      <c r="A129" s="28" t="s">
        <v>2624</v>
      </c>
      <c r="B129" s="28" t="s">
        <v>2330</v>
      </c>
      <c r="C129" t="s">
        <v>5859</v>
      </c>
      <c r="D129" s="28" t="s">
        <v>2624</v>
      </c>
    </row>
    <row r="130" spans="1:4" x14ac:dyDescent="0.35">
      <c r="A130" s="28" t="s">
        <v>2625</v>
      </c>
      <c r="B130" s="28" t="s">
        <v>2331</v>
      </c>
      <c r="C130" t="s">
        <v>5860</v>
      </c>
      <c r="D130" s="28" t="s">
        <v>2625</v>
      </c>
    </row>
    <row r="131" spans="1:4" x14ac:dyDescent="0.35">
      <c r="A131" s="28" t="s">
        <v>2626</v>
      </c>
      <c r="B131" s="28" t="s">
        <v>2332</v>
      </c>
      <c r="C131" t="s">
        <v>5861</v>
      </c>
      <c r="D131" s="28" t="s">
        <v>2626</v>
      </c>
    </row>
    <row r="132" spans="1:4" x14ac:dyDescent="0.35">
      <c r="A132" s="28" t="s">
        <v>2627</v>
      </c>
      <c r="B132" s="28" t="s">
        <v>2333</v>
      </c>
      <c r="C132" t="s">
        <v>5862</v>
      </c>
      <c r="D132" s="28" t="s">
        <v>2627</v>
      </c>
    </row>
    <row r="133" spans="1:4" x14ac:dyDescent="0.35">
      <c r="A133" s="28" t="s">
        <v>2628</v>
      </c>
      <c r="B133" s="28" t="s">
        <v>2268</v>
      </c>
      <c r="C133" t="s">
        <v>5863</v>
      </c>
      <c r="D133" s="28" t="s">
        <v>2628</v>
      </c>
    </row>
    <row r="134" spans="1:4" x14ac:dyDescent="0.35">
      <c r="A134" s="28" t="s">
        <v>2629</v>
      </c>
      <c r="B134" s="28" t="s">
        <v>2334</v>
      </c>
      <c r="C134" t="s">
        <v>5864</v>
      </c>
      <c r="D134" s="28" t="s">
        <v>2629</v>
      </c>
    </row>
    <row r="135" spans="1:4" x14ac:dyDescent="0.35">
      <c r="A135" s="28" t="s">
        <v>2630</v>
      </c>
      <c r="B135" s="28" t="s">
        <v>2337</v>
      </c>
      <c r="C135" t="s">
        <v>5865</v>
      </c>
      <c r="D135" s="28" t="s">
        <v>2630</v>
      </c>
    </row>
    <row r="136" spans="1:4" x14ac:dyDescent="0.35">
      <c r="A136" s="28" t="s">
        <v>2631</v>
      </c>
      <c r="B136" s="28" t="s">
        <v>2338</v>
      </c>
      <c r="C136" t="s">
        <v>5866</v>
      </c>
      <c r="D136" s="28" t="s">
        <v>2631</v>
      </c>
    </row>
    <row r="137" spans="1:4" x14ac:dyDescent="0.35">
      <c r="A137" s="28" t="s">
        <v>2632</v>
      </c>
      <c r="B137" s="28" t="s">
        <v>2339</v>
      </c>
      <c r="C137" t="s">
        <v>5867</v>
      </c>
      <c r="D137" s="28" t="s">
        <v>2632</v>
      </c>
    </row>
    <row r="138" spans="1:4" x14ac:dyDescent="0.35">
      <c r="A138" s="28" t="s">
        <v>2633</v>
      </c>
      <c r="B138" s="28" t="s">
        <v>4498</v>
      </c>
      <c r="C138" t="s">
        <v>5868</v>
      </c>
      <c r="D138" s="28" t="s">
        <v>2633</v>
      </c>
    </row>
    <row r="139" spans="1:4" x14ac:dyDescent="0.35">
      <c r="A139" s="28" t="s">
        <v>2634</v>
      </c>
      <c r="B139" s="28" t="s">
        <v>2345</v>
      </c>
      <c r="C139" t="s">
        <v>5869</v>
      </c>
      <c r="D139" s="28" t="s">
        <v>2634</v>
      </c>
    </row>
    <row r="140" spans="1:4" x14ac:dyDescent="0.35">
      <c r="A140" s="28" t="s">
        <v>2635</v>
      </c>
      <c r="B140" s="28" t="s">
        <v>2346</v>
      </c>
      <c r="C140" t="s">
        <v>5870</v>
      </c>
      <c r="D140" s="28" t="s">
        <v>2635</v>
      </c>
    </row>
    <row r="141" spans="1:4" x14ac:dyDescent="0.35">
      <c r="A141" s="28" t="s">
        <v>2636</v>
      </c>
      <c r="B141" s="28" t="s">
        <v>2347</v>
      </c>
      <c r="C141" t="s">
        <v>5871</v>
      </c>
      <c r="D141" s="28" t="s">
        <v>2636</v>
      </c>
    </row>
    <row r="142" spans="1:4" x14ac:dyDescent="0.35">
      <c r="A142" s="28" t="s">
        <v>2637</v>
      </c>
      <c r="B142" s="28" t="s">
        <v>2348</v>
      </c>
      <c r="C142" t="s">
        <v>5872</v>
      </c>
      <c r="D142" s="28" t="s">
        <v>2637</v>
      </c>
    </row>
    <row r="143" spans="1:4" x14ac:dyDescent="0.35">
      <c r="A143" s="28" t="s">
        <v>2638</v>
      </c>
      <c r="B143" s="28" t="s">
        <v>2349</v>
      </c>
      <c r="C143" t="s">
        <v>5873</v>
      </c>
      <c r="D143" s="28" t="s">
        <v>2638</v>
      </c>
    </row>
    <row r="144" spans="1:4" x14ac:dyDescent="0.35">
      <c r="A144" s="28" t="s">
        <v>2639</v>
      </c>
      <c r="B144" s="28" t="s">
        <v>4499</v>
      </c>
      <c r="C144" t="s">
        <v>5874</v>
      </c>
      <c r="D144" s="28" t="s">
        <v>2639</v>
      </c>
    </row>
    <row r="145" spans="1:4" x14ac:dyDescent="0.35">
      <c r="A145" s="28" t="s">
        <v>2640</v>
      </c>
      <c r="B145" s="28" t="s">
        <v>2351</v>
      </c>
      <c r="C145" t="s">
        <v>5875</v>
      </c>
      <c r="D145" s="28" t="s">
        <v>2640</v>
      </c>
    </row>
    <row r="146" spans="1:4" x14ac:dyDescent="0.35">
      <c r="A146" s="28" t="s">
        <v>2641</v>
      </c>
      <c r="B146" s="28" t="s">
        <v>2352</v>
      </c>
      <c r="C146" t="s">
        <v>5876</v>
      </c>
      <c r="D146" s="28" t="s">
        <v>2641</v>
      </c>
    </row>
    <row r="147" spans="1:4" x14ac:dyDescent="0.35">
      <c r="A147" s="28" t="s">
        <v>2642</v>
      </c>
      <c r="B147" s="28" t="s">
        <v>2353</v>
      </c>
      <c r="C147" t="s">
        <v>5877</v>
      </c>
      <c r="D147" s="28" t="s">
        <v>2642</v>
      </c>
    </row>
    <row r="148" spans="1:4" x14ac:dyDescent="0.35">
      <c r="A148" s="28" t="s">
        <v>2643</v>
      </c>
      <c r="B148" s="28" t="s">
        <v>2354</v>
      </c>
      <c r="C148" t="s">
        <v>5878</v>
      </c>
      <c r="D148" s="28" t="s">
        <v>2643</v>
      </c>
    </row>
    <row r="149" spans="1:4" x14ac:dyDescent="0.35">
      <c r="A149" s="28" t="s">
        <v>2644</v>
      </c>
      <c r="B149" s="28" t="s">
        <v>2355</v>
      </c>
      <c r="C149" t="s">
        <v>5879</v>
      </c>
      <c r="D149" s="28" t="s">
        <v>2644</v>
      </c>
    </row>
    <row r="150" spans="1:4" x14ac:dyDescent="0.35">
      <c r="A150" s="28" t="s">
        <v>2645</v>
      </c>
      <c r="B150" s="28" t="s">
        <v>2356</v>
      </c>
      <c r="C150" t="s">
        <v>5880</v>
      </c>
      <c r="D150" s="28" t="s">
        <v>2645</v>
      </c>
    </row>
    <row r="151" spans="1:4" x14ac:dyDescent="0.35">
      <c r="A151" s="28" t="s">
        <v>2646</v>
      </c>
      <c r="B151" s="28" t="s">
        <v>2357</v>
      </c>
      <c r="C151" t="s">
        <v>5881</v>
      </c>
      <c r="D151" s="28" t="s">
        <v>2646</v>
      </c>
    </row>
    <row r="152" spans="1:4" x14ac:dyDescent="0.35">
      <c r="A152" s="28" t="s">
        <v>2647</v>
      </c>
      <c r="B152" s="28" t="s">
        <v>2358</v>
      </c>
      <c r="C152" t="s">
        <v>5882</v>
      </c>
      <c r="D152" s="28" t="s">
        <v>2647</v>
      </c>
    </row>
    <row r="153" spans="1:4" x14ac:dyDescent="0.35">
      <c r="A153" s="28" t="s">
        <v>2648</v>
      </c>
      <c r="B153" s="28" t="s">
        <v>2359</v>
      </c>
      <c r="C153" t="s">
        <v>5883</v>
      </c>
      <c r="D153" s="28" t="s">
        <v>2648</v>
      </c>
    </row>
    <row r="154" spans="1:4" x14ac:dyDescent="0.35">
      <c r="A154" s="28" t="s">
        <v>2649</v>
      </c>
      <c r="B154" s="28" t="s">
        <v>2360</v>
      </c>
      <c r="C154" t="s">
        <v>5884</v>
      </c>
      <c r="D154" s="28" t="s">
        <v>2649</v>
      </c>
    </row>
    <row r="155" spans="1:4" x14ac:dyDescent="0.35">
      <c r="A155" s="28" t="s">
        <v>2650</v>
      </c>
      <c r="B155" s="28" t="s">
        <v>4583</v>
      </c>
      <c r="C155" t="s">
        <v>5885</v>
      </c>
      <c r="D155" s="28" t="s">
        <v>2650</v>
      </c>
    </row>
    <row r="156" spans="1:4" x14ac:dyDescent="0.35">
      <c r="A156" s="28" t="s">
        <v>2651</v>
      </c>
      <c r="B156" s="28" t="s">
        <v>2362</v>
      </c>
      <c r="C156" t="s">
        <v>5886</v>
      </c>
      <c r="D156" s="28" t="s">
        <v>2651</v>
      </c>
    </row>
    <row r="157" spans="1:4" x14ac:dyDescent="0.35">
      <c r="A157" s="28" t="s">
        <v>2653</v>
      </c>
      <c r="B157" s="28" t="s">
        <v>4584</v>
      </c>
      <c r="C157" t="s">
        <v>5887</v>
      </c>
      <c r="D157" s="28" t="s">
        <v>2653</v>
      </c>
    </row>
    <row r="158" spans="1:4" x14ac:dyDescent="0.35">
      <c r="A158" s="28" t="s">
        <v>2654</v>
      </c>
      <c r="B158" s="28" t="s">
        <v>2364</v>
      </c>
      <c r="C158" t="s">
        <v>5888</v>
      </c>
      <c r="D158" s="28" t="s">
        <v>2654</v>
      </c>
    </row>
    <row r="159" spans="1:4" x14ac:dyDescent="0.35">
      <c r="A159" s="28" t="s">
        <v>2655</v>
      </c>
      <c r="B159" s="28" t="s">
        <v>4622</v>
      </c>
      <c r="C159" t="s">
        <v>5889</v>
      </c>
      <c r="D159" s="28" t="s">
        <v>2655</v>
      </c>
    </row>
    <row r="160" spans="1:4" x14ac:dyDescent="0.35">
      <c r="A160" s="28" t="s">
        <v>2656</v>
      </c>
      <c r="B160" s="28" t="s">
        <v>2367</v>
      </c>
      <c r="C160" t="s">
        <v>5890</v>
      </c>
      <c r="D160" s="28" t="s">
        <v>2656</v>
      </c>
    </row>
    <row r="161" spans="1:4" x14ac:dyDescent="0.35">
      <c r="A161" s="28" t="s">
        <v>2657</v>
      </c>
      <c r="B161" s="28" t="s">
        <v>4661</v>
      </c>
      <c r="C161" t="s">
        <v>5891</v>
      </c>
      <c r="D161" s="28" t="s">
        <v>2657</v>
      </c>
    </row>
    <row r="162" spans="1:4" x14ac:dyDescent="0.35">
      <c r="A162" s="28" t="s">
        <v>2658</v>
      </c>
      <c r="B162" s="28" t="s">
        <v>4662</v>
      </c>
      <c r="C162" t="s">
        <v>5892</v>
      </c>
      <c r="D162" s="28" t="s">
        <v>2658</v>
      </c>
    </row>
    <row r="163" spans="1:4" x14ac:dyDescent="0.35">
      <c r="A163" s="28" t="s">
        <v>2659</v>
      </c>
      <c r="B163" s="28" t="s">
        <v>2370</v>
      </c>
      <c r="C163" t="s">
        <v>5893</v>
      </c>
      <c r="D163" s="28" t="s">
        <v>2659</v>
      </c>
    </row>
    <row r="164" spans="1:4" x14ac:dyDescent="0.35">
      <c r="A164" s="28" t="s">
        <v>2660</v>
      </c>
      <c r="B164" s="28" t="s">
        <v>2371</v>
      </c>
      <c r="C164" t="s">
        <v>5894</v>
      </c>
      <c r="D164" s="28" t="s">
        <v>2660</v>
      </c>
    </row>
    <row r="165" spans="1:4" x14ac:dyDescent="0.35">
      <c r="A165" s="28" t="s">
        <v>2661</v>
      </c>
      <c r="B165" s="28" t="s">
        <v>2372</v>
      </c>
      <c r="C165" t="s">
        <v>5895</v>
      </c>
      <c r="D165" s="28" t="s">
        <v>2661</v>
      </c>
    </row>
    <row r="166" spans="1:4" x14ac:dyDescent="0.35">
      <c r="A166" s="28" t="s">
        <v>2662</v>
      </c>
      <c r="B166" s="28" t="s">
        <v>4702</v>
      </c>
      <c r="C166" t="s">
        <v>5896</v>
      </c>
      <c r="D166" s="28" t="s">
        <v>2662</v>
      </c>
    </row>
    <row r="167" spans="1:4" x14ac:dyDescent="0.35">
      <c r="A167" s="28" t="s">
        <v>2663</v>
      </c>
      <c r="B167" s="28" t="s">
        <v>4703</v>
      </c>
      <c r="C167" t="s">
        <v>5897</v>
      </c>
      <c r="D167" s="28" t="s">
        <v>2663</v>
      </c>
    </row>
    <row r="168" spans="1:4" x14ac:dyDescent="0.35">
      <c r="A168" s="28" t="s">
        <v>2664</v>
      </c>
      <c r="B168" s="28" t="s">
        <v>4704</v>
      </c>
      <c r="C168" t="s">
        <v>5898</v>
      </c>
      <c r="D168" s="28" t="s">
        <v>2664</v>
      </c>
    </row>
    <row r="169" spans="1:4" x14ac:dyDescent="0.35">
      <c r="A169" s="28" t="s">
        <v>2665</v>
      </c>
      <c r="B169" s="28" t="s">
        <v>4705</v>
      </c>
      <c r="C169" t="s">
        <v>5899</v>
      </c>
      <c r="D169" s="28" t="s">
        <v>2665</v>
      </c>
    </row>
    <row r="170" spans="1:4" x14ac:dyDescent="0.35">
      <c r="A170" s="28" t="s">
        <v>2666</v>
      </c>
      <c r="B170" s="28" t="s">
        <v>2377</v>
      </c>
      <c r="C170" t="s">
        <v>5900</v>
      </c>
      <c r="D170" s="28" t="s">
        <v>2666</v>
      </c>
    </row>
    <row r="171" spans="1:4" x14ac:dyDescent="0.35">
      <c r="A171" s="28" t="s">
        <v>2667</v>
      </c>
      <c r="B171" s="28" t="s">
        <v>4706</v>
      </c>
      <c r="C171" t="s">
        <v>5901</v>
      </c>
      <c r="D171" s="28" t="s">
        <v>2667</v>
      </c>
    </row>
    <row r="172" spans="1:4" x14ac:dyDescent="0.35">
      <c r="A172" s="28" t="s">
        <v>2668</v>
      </c>
      <c r="B172" s="28" t="s">
        <v>4707</v>
      </c>
      <c r="C172" t="s">
        <v>5902</v>
      </c>
      <c r="D172" s="28" t="s">
        <v>2668</v>
      </c>
    </row>
    <row r="173" spans="1:4" x14ac:dyDescent="0.35">
      <c r="A173" s="28" t="s">
        <v>2669</v>
      </c>
      <c r="B173" s="28" t="s">
        <v>2380</v>
      </c>
      <c r="C173" t="s">
        <v>5903</v>
      </c>
      <c r="D173" s="28" t="s">
        <v>2669</v>
      </c>
    </row>
    <row r="174" spans="1:4" x14ac:dyDescent="0.35">
      <c r="A174" s="28" t="s">
        <v>2670</v>
      </c>
      <c r="B174" s="28" t="s">
        <v>2381</v>
      </c>
      <c r="C174" t="s">
        <v>5904</v>
      </c>
      <c r="D174" s="28" t="s">
        <v>2670</v>
      </c>
    </row>
    <row r="175" spans="1:4" x14ac:dyDescent="0.35">
      <c r="A175" s="28" t="s">
        <v>2671</v>
      </c>
      <c r="B175" s="28" t="s">
        <v>2382</v>
      </c>
      <c r="C175" t="s">
        <v>5905</v>
      </c>
      <c r="D175" s="28" t="s">
        <v>2671</v>
      </c>
    </row>
    <row r="176" spans="1:4" x14ac:dyDescent="0.35">
      <c r="A176" s="28" t="s">
        <v>2672</v>
      </c>
      <c r="B176" s="28" t="s">
        <v>2383</v>
      </c>
      <c r="C176" t="s">
        <v>5906</v>
      </c>
      <c r="D176" s="28" t="s">
        <v>2672</v>
      </c>
    </row>
    <row r="177" spans="1:4" x14ac:dyDescent="0.35">
      <c r="A177" s="28" t="s">
        <v>2673</v>
      </c>
      <c r="B177" s="28" t="s">
        <v>2269</v>
      </c>
      <c r="C177" t="s">
        <v>5907</v>
      </c>
      <c r="D177" s="28" t="s">
        <v>2673</v>
      </c>
    </row>
    <row r="178" spans="1:4" x14ac:dyDescent="0.35">
      <c r="A178" s="28" t="s">
        <v>2674</v>
      </c>
      <c r="B178" s="28" t="s">
        <v>2384</v>
      </c>
      <c r="C178" t="s">
        <v>5908</v>
      </c>
      <c r="D178" s="28" t="s">
        <v>2674</v>
      </c>
    </row>
    <row r="179" spans="1:4" x14ac:dyDescent="0.35">
      <c r="A179" s="28" t="s">
        <v>2675</v>
      </c>
      <c r="B179" s="28" t="s">
        <v>2385</v>
      </c>
      <c r="C179" t="s">
        <v>5909</v>
      </c>
      <c r="D179" s="28" t="s">
        <v>2675</v>
      </c>
    </row>
    <row r="180" spans="1:4" x14ac:dyDescent="0.35">
      <c r="A180" s="28" t="s">
        <v>2676</v>
      </c>
      <c r="B180" s="28" t="s">
        <v>5910</v>
      </c>
      <c r="C180" t="s">
        <v>5911</v>
      </c>
      <c r="D180" s="28" t="s">
        <v>2676</v>
      </c>
    </row>
    <row r="181" spans="1:4" x14ac:dyDescent="0.35">
      <c r="A181" s="28" t="s">
        <v>2677</v>
      </c>
      <c r="B181" s="28" t="s">
        <v>2335</v>
      </c>
      <c r="C181" t="s">
        <v>5912</v>
      </c>
      <c r="D181" s="28" t="s">
        <v>2677</v>
      </c>
    </row>
    <row r="182" spans="1:4" x14ac:dyDescent="0.35">
      <c r="A182" s="28" t="s">
        <v>2678</v>
      </c>
      <c r="B182" s="28" t="s">
        <v>2387</v>
      </c>
      <c r="C182" t="s">
        <v>5913</v>
      </c>
      <c r="D182" s="28" t="s">
        <v>2678</v>
      </c>
    </row>
    <row r="183" spans="1:4" x14ac:dyDescent="0.35">
      <c r="A183" s="28" t="s">
        <v>2679</v>
      </c>
      <c r="B183" s="28" t="s">
        <v>2388</v>
      </c>
      <c r="C183" t="s">
        <v>5914</v>
      </c>
      <c r="D183" s="28" t="s">
        <v>2679</v>
      </c>
    </row>
    <row r="184" spans="1:4" x14ac:dyDescent="0.35">
      <c r="A184" s="28" t="s">
        <v>2680</v>
      </c>
      <c r="B184" s="28" t="s">
        <v>2389</v>
      </c>
      <c r="C184" t="s">
        <v>5915</v>
      </c>
      <c r="D184" s="28" t="s">
        <v>2680</v>
      </c>
    </row>
    <row r="185" spans="1:4" x14ac:dyDescent="0.35">
      <c r="A185" s="28" t="s">
        <v>2681</v>
      </c>
      <c r="B185" s="28" t="s">
        <v>2390</v>
      </c>
      <c r="C185" t="s">
        <v>5916</v>
      </c>
      <c r="D185" s="28" t="s">
        <v>2681</v>
      </c>
    </row>
    <row r="186" spans="1:4" x14ac:dyDescent="0.35">
      <c r="A186" s="28" t="s">
        <v>2682</v>
      </c>
      <c r="B186" s="28" t="s">
        <v>4830</v>
      </c>
      <c r="C186" t="s">
        <v>5917</v>
      </c>
      <c r="D186" s="28" t="s">
        <v>2682</v>
      </c>
    </row>
    <row r="187" spans="1:4" x14ac:dyDescent="0.35">
      <c r="A187" s="28" t="s">
        <v>2683</v>
      </c>
      <c r="B187" s="28" t="s">
        <v>2392</v>
      </c>
      <c r="C187" t="s">
        <v>5918</v>
      </c>
      <c r="D187" s="28" t="s">
        <v>2683</v>
      </c>
    </row>
    <row r="188" spans="1:4" x14ac:dyDescent="0.35">
      <c r="A188" s="28" t="s">
        <v>2684</v>
      </c>
      <c r="B188" s="28" t="s">
        <v>4844</v>
      </c>
      <c r="C188" t="s">
        <v>5919</v>
      </c>
      <c r="D188" s="28" t="s">
        <v>2684</v>
      </c>
    </row>
    <row r="189" spans="1:4" x14ac:dyDescent="0.35">
      <c r="A189" s="28" t="s">
        <v>2685</v>
      </c>
      <c r="B189" s="28" t="s">
        <v>4845</v>
      </c>
      <c r="C189" t="s">
        <v>5920</v>
      </c>
      <c r="D189" s="28" t="s">
        <v>2685</v>
      </c>
    </row>
    <row r="190" spans="1:4" x14ac:dyDescent="0.35">
      <c r="A190" s="28" t="s">
        <v>2686</v>
      </c>
      <c r="B190" s="28" t="s">
        <v>4874</v>
      </c>
      <c r="C190" t="s">
        <v>5921</v>
      </c>
      <c r="D190" s="28" t="s">
        <v>2686</v>
      </c>
    </row>
    <row r="191" spans="1:4" x14ac:dyDescent="0.35">
      <c r="A191" s="28" t="s">
        <v>2687</v>
      </c>
      <c r="B191" s="28" t="s">
        <v>4875</v>
      </c>
      <c r="C191" t="s">
        <v>5922</v>
      </c>
      <c r="D191" s="28" t="s">
        <v>2687</v>
      </c>
    </row>
    <row r="192" spans="1:4" x14ac:dyDescent="0.35">
      <c r="A192" s="28" t="s">
        <v>2688</v>
      </c>
      <c r="B192" s="28" t="s">
        <v>4876</v>
      </c>
      <c r="C192" t="s">
        <v>5923</v>
      </c>
      <c r="D192" s="28" t="s">
        <v>2688</v>
      </c>
    </row>
    <row r="193" spans="1:4" x14ac:dyDescent="0.35">
      <c r="A193" s="28" t="s">
        <v>2689</v>
      </c>
      <c r="B193" s="28" t="s">
        <v>2398</v>
      </c>
      <c r="C193" t="s">
        <v>5924</v>
      </c>
      <c r="D193" s="28" t="s">
        <v>2689</v>
      </c>
    </row>
    <row r="194" spans="1:4" x14ac:dyDescent="0.35">
      <c r="A194" s="28" t="s">
        <v>2690</v>
      </c>
      <c r="B194" s="28" t="s">
        <v>2399</v>
      </c>
      <c r="C194" t="s">
        <v>5925</v>
      </c>
      <c r="D194" s="28" t="s">
        <v>2690</v>
      </c>
    </row>
    <row r="195" spans="1:4" x14ac:dyDescent="0.35">
      <c r="A195" s="28" t="s">
        <v>2691</v>
      </c>
      <c r="B195" s="28" t="s">
        <v>2400</v>
      </c>
      <c r="C195" t="s">
        <v>5926</v>
      </c>
      <c r="D195" s="28" t="s">
        <v>2691</v>
      </c>
    </row>
    <row r="196" spans="1:4" x14ac:dyDescent="0.35">
      <c r="A196" s="28" t="s">
        <v>2692</v>
      </c>
      <c r="B196" s="28" t="s">
        <v>4907</v>
      </c>
      <c r="C196" t="s">
        <v>5927</v>
      </c>
      <c r="D196" s="28" t="s">
        <v>2692</v>
      </c>
    </row>
    <row r="197" spans="1:4" x14ac:dyDescent="0.35">
      <c r="A197" s="28" t="s">
        <v>2693</v>
      </c>
      <c r="B197" s="28" t="s">
        <v>2402</v>
      </c>
      <c r="C197" t="s">
        <v>5928</v>
      </c>
      <c r="D197" s="28" t="s">
        <v>2693</v>
      </c>
    </row>
    <row r="198" spans="1:4" x14ac:dyDescent="0.35">
      <c r="A198" s="28" t="s">
        <v>2571</v>
      </c>
      <c r="B198" s="28" t="s">
        <v>2200</v>
      </c>
      <c r="C198" t="s">
        <v>5929</v>
      </c>
      <c r="D198" s="28" t="s">
        <v>2571</v>
      </c>
    </row>
    <row r="199" spans="1:4" x14ac:dyDescent="0.35">
      <c r="A199" s="28" t="s">
        <v>2694</v>
      </c>
      <c r="B199" s="28" t="s">
        <v>4949</v>
      </c>
      <c r="C199" t="s">
        <v>5930</v>
      </c>
      <c r="D199" s="28" t="s">
        <v>2694</v>
      </c>
    </row>
    <row r="200" spans="1:4" x14ac:dyDescent="0.35">
      <c r="A200" s="28" t="s">
        <v>2695</v>
      </c>
      <c r="B200" s="28" t="s">
        <v>2404</v>
      </c>
      <c r="C200" t="s">
        <v>5931</v>
      </c>
      <c r="D200" s="28" t="s">
        <v>2695</v>
      </c>
    </row>
    <row r="201" spans="1:4" x14ac:dyDescent="0.35">
      <c r="A201" s="28" t="s">
        <v>2696</v>
      </c>
      <c r="B201" s="28" t="s">
        <v>2405</v>
      </c>
      <c r="C201" t="s">
        <v>5932</v>
      </c>
      <c r="D201" s="28" t="s">
        <v>2696</v>
      </c>
    </row>
    <row r="202" spans="1:4" x14ac:dyDescent="0.35">
      <c r="A202" s="28" t="s">
        <v>2697</v>
      </c>
      <c r="B202" s="28" t="s">
        <v>4961</v>
      </c>
      <c r="C202" t="s">
        <v>5933</v>
      </c>
      <c r="D202" s="28" t="s">
        <v>2697</v>
      </c>
    </row>
    <row r="203" spans="1:4" x14ac:dyDescent="0.35">
      <c r="A203" s="28" t="s">
        <v>2698</v>
      </c>
      <c r="B203" s="28" t="s">
        <v>4978</v>
      </c>
      <c r="C203" t="s">
        <v>5934</v>
      </c>
      <c r="D203" s="28" t="s">
        <v>2698</v>
      </c>
    </row>
    <row r="204" spans="1:4" x14ac:dyDescent="0.35">
      <c r="A204" s="28" t="s">
        <v>2699</v>
      </c>
      <c r="B204" s="28" t="s">
        <v>4979</v>
      </c>
      <c r="C204" t="s">
        <v>5935</v>
      </c>
      <c r="D204" s="28" t="s">
        <v>2699</v>
      </c>
    </row>
    <row r="205" spans="1:4" x14ac:dyDescent="0.35">
      <c r="A205" s="28" t="s">
        <v>2700</v>
      </c>
      <c r="B205" s="28" t="s">
        <v>4980</v>
      </c>
      <c r="C205" t="s">
        <v>5936</v>
      </c>
      <c r="D205" s="28" t="s">
        <v>2700</v>
      </c>
    </row>
    <row r="206" spans="1:4" x14ac:dyDescent="0.35">
      <c r="A206" s="28" t="s">
        <v>2701</v>
      </c>
      <c r="B206" s="28" t="s">
        <v>4995</v>
      </c>
      <c r="C206" t="s">
        <v>5937</v>
      </c>
      <c r="D206" s="28" t="s">
        <v>2701</v>
      </c>
    </row>
    <row r="207" spans="1:4" x14ac:dyDescent="0.35">
      <c r="A207" s="28" t="s">
        <v>2702</v>
      </c>
      <c r="B207" s="28" t="s">
        <v>5013</v>
      </c>
      <c r="C207" t="s">
        <v>5938</v>
      </c>
      <c r="D207" s="28" t="s">
        <v>2702</v>
      </c>
    </row>
    <row r="208" spans="1:4" x14ac:dyDescent="0.35">
      <c r="A208" s="28" t="s">
        <v>2703</v>
      </c>
      <c r="B208" s="28" t="s">
        <v>5014</v>
      </c>
      <c r="C208" t="s">
        <v>5939</v>
      </c>
      <c r="D208" s="28" t="s">
        <v>2703</v>
      </c>
    </row>
    <row r="209" spans="1:4" x14ac:dyDescent="0.35">
      <c r="A209" s="28" t="s">
        <v>2704</v>
      </c>
      <c r="B209" s="28" t="s">
        <v>5034</v>
      </c>
      <c r="C209" t="s">
        <v>5940</v>
      </c>
      <c r="D209" s="28" t="s">
        <v>2704</v>
      </c>
    </row>
    <row r="210" spans="1:4" x14ac:dyDescent="0.35">
      <c r="A210" s="28" t="s">
        <v>2705</v>
      </c>
      <c r="B210" s="28" t="s">
        <v>2418</v>
      </c>
      <c r="C210" t="s">
        <v>5941</v>
      </c>
      <c r="D210" s="28" t="s">
        <v>2705</v>
      </c>
    </row>
    <row r="211" spans="1:4" x14ac:dyDescent="0.35">
      <c r="A211" s="28" t="s">
        <v>2706</v>
      </c>
      <c r="B211" s="28" t="s">
        <v>5035</v>
      </c>
      <c r="C211" t="s">
        <v>5942</v>
      </c>
      <c r="D211" s="28" t="s">
        <v>2706</v>
      </c>
    </row>
    <row r="212" spans="1:4" x14ac:dyDescent="0.35">
      <c r="A212" s="28" t="s">
        <v>2707</v>
      </c>
      <c r="B212" s="28" t="s">
        <v>2420</v>
      </c>
      <c r="C212" t="s">
        <v>5943</v>
      </c>
      <c r="D212" s="28" t="s">
        <v>2707</v>
      </c>
    </row>
    <row r="213" spans="1:4" x14ac:dyDescent="0.35">
      <c r="A213" s="28" t="s">
        <v>2708</v>
      </c>
      <c r="B213" s="28" t="s">
        <v>2421</v>
      </c>
      <c r="C213" t="s">
        <v>5944</v>
      </c>
      <c r="D213" s="28" t="s">
        <v>2708</v>
      </c>
    </row>
    <row r="214" spans="1:4" x14ac:dyDescent="0.35">
      <c r="A214" s="28" t="s">
        <v>2709</v>
      </c>
      <c r="B214" s="28" t="s">
        <v>2422</v>
      </c>
      <c r="C214" t="s">
        <v>5945</v>
      </c>
      <c r="D214" s="28" t="s">
        <v>2709</v>
      </c>
    </row>
    <row r="215" spans="1:4" x14ac:dyDescent="0.35">
      <c r="A215" s="28" t="s">
        <v>2710</v>
      </c>
      <c r="B215" s="28" t="s">
        <v>2423</v>
      </c>
      <c r="C215" t="s">
        <v>5946</v>
      </c>
      <c r="D215" s="28" t="s">
        <v>2710</v>
      </c>
    </row>
    <row r="216" spans="1:4" x14ac:dyDescent="0.35">
      <c r="A216" s="28" t="s">
        <v>2711</v>
      </c>
      <c r="B216" s="28" t="s">
        <v>2424</v>
      </c>
      <c r="C216" t="s">
        <v>5947</v>
      </c>
      <c r="D216" s="28" t="s">
        <v>2711</v>
      </c>
    </row>
    <row r="217" spans="1:4" x14ac:dyDescent="0.35">
      <c r="A217" s="28" t="s">
        <v>2712</v>
      </c>
      <c r="B217" s="28" t="s">
        <v>2425</v>
      </c>
      <c r="C217" t="s">
        <v>5948</v>
      </c>
      <c r="D217" s="28" t="s">
        <v>2712</v>
      </c>
    </row>
    <row r="218" spans="1:4" x14ac:dyDescent="0.35">
      <c r="A218" s="28" t="s">
        <v>2713</v>
      </c>
      <c r="B218" s="28" t="s">
        <v>2426</v>
      </c>
      <c r="C218" t="s">
        <v>5949</v>
      </c>
      <c r="D218" s="28" t="s">
        <v>2713</v>
      </c>
    </row>
    <row r="219" spans="1:4" x14ac:dyDescent="0.35">
      <c r="A219" s="28" t="s">
        <v>2714</v>
      </c>
      <c r="B219" s="28" t="s">
        <v>2427</v>
      </c>
      <c r="C219" t="s">
        <v>5950</v>
      </c>
      <c r="D219" s="28" t="s">
        <v>2714</v>
      </c>
    </row>
    <row r="220" spans="1:4" x14ac:dyDescent="0.35">
      <c r="A220" s="28" t="s">
        <v>2715</v>
      </c>
      <c r="B220" s="28" t="s">
        <v>2428</v>
      </c>
      <c r="C220" t="s">
        <v>5951</v>
      </c>
      <c r="D220" s="28" t="s">
        <v>2715</v>
      </c>
    </row>
    <row r="221" spans="1:4" x14ac:dyDescent="0.35">
      <c r="A221" s="28" t="s">
        <v>2716</v>
      </c>
      <c r="B221" s="28" t="s">
        <v>5115</v>
      </c>
      <c r="C221" t="s">
        <v>5952</v>
      </c>
      <c r="D221" s="28" t="s">
        <v>2716</v>
      </c>
    </row>
    <row r="222" spans="1:4" x14ac:dyDescent="0.35">
      <c r="A222" s="28" t="s">
        <v>2717</v>
      </c>
      <c r="B222" s="28" t="s">
        <v>5137</v>
      </c>
      <c r="C222" t="s">
        <v>5953</v>
      </c>
      <c r="D222" s="28" t="s">
        <v>2717</v>
      </c>
    </row>
    <row r="223" spans="1:4" x14ac:dyDescent="0.35">
      <c r="A223" s="28" t="s">
        <v>2718</v>
      </c>
      <c r="B223" s="28" t="s">
        <v>2320</v>
      </c>
      <c r="C223" t="s">
        <v>5954</v>
      </c>
      <c r="D223" s="28" t="s">
        <v>2718</v>
      </c>
    </row>
    <row r="224" spans="1:4" x14ac:dyDescent="0.35">
      <c r="A224" s="28" t="s">
        <v>2719</v>
      </c>
      <c r="B224" s="28" t="s">
        <v>5158</v>
      </c>
      <c r="C224" t="s">
        <v>5955</v>
      </c>
      <c r="D224" s="28" t="s">
        <v>2719</v>
      </c>
    </row>
    <row r="225" spans="1:4" x14ac:dyDescent="0.35">
      <c r="A225" s="28" t="s">
        <v>2720</v>
      </c>
      <c r="B225" s="28" t="s">
        <v>5159</v>
      </c>
      <c r="C225" t="s">
        <v>5956</v>
      </c>
      <c r="D225" s="28" t="s">
        <v>2720</v>
      </c>
    </row>
    <row r="226" spans="1:4" x14ac:dyDescent="0.35">
      <c r="A226" s="28" t="s">
        <v>2721</v>
      </c>
      <c r="B226" s="28" t="s">
        <v>2412</v>
      </c>
      <c r="C226" t="s">
        <v>5957</v>
      </c>
      <c r="D226" s="28" t="s">
        <v>2721</v>
      </c>
    </row>
    <row r="227" spans="1:4" x14ac:dyDescent="0.35">
      <c r="A227" s="28" t="s">
        <v>2722</v>
      </c>
      <c r="B227" s="28" t="s">
        <v>2433</v>
      </c>
      <c r="C227" t="s">
        <v>5958</v>
      </c>
      <c r="D227" s="28" t="s">
        <v>2722</v>
      </c>
    </row>
    <row r="228" spans="1:4" x14ac:dyDescent="0.35">
      <c r="A228" s="28" t="s">
        <v>2723</v>
      </c>
      <c r="B228" s="28" t="s">
        <v>2306</v>
      </c>
      <c r="C228" t="s">
        <v>5959</v>
      </c>
      <c r="D228" s="28" t="s">
        <v>2723</v>
      </c>
    </row>
    <row r="229" spans="1:4" x14ac:dyDescent="0.35">
      <c r="A229" s="28" t="s">
        <v>2724</v>
      </c>
      <c r="B229" s="28" t="s">
        <v>2434</v>
      </c>
      <c r="C229" t="s">
        <v>5960</v>
      </c>
      <c r="D229" s="28" t="s">
        <v>2724</v>
      </c>
    </row>
    <row r="230" spans="1:4" x14ac:dyDescent="0.35">
      <c r="A230" s="28" t="s">
        <v>2725</v>
      </c>
      <c r="B230" s="28" t="s">
        <v>2435</v>
      </c>
      <c r="C230" t="s">
        <v>5961</v>
      </c>
      <c r="D230" s="28" t="s">
        <v>2725</v>
      </c>
    </row>
    <row r="231" spans="1:4" x14ac:dyDescent="0.35">
      <c r="A231" s="28" t="s">
        <v>2726</v>
      </c>
      <c r="B231" s="28" t="s">
        <v>2436</v>
      </c>
      <c r="C231" t="s">
        <v>5962</v>
      </c>
      <c r="D231" s="28" t="s">
        <v>2726</v>
      </c>
    </row>
    <row r="232" spans="1:4" x14ac:dyDescent="0.35">
      <c r="A232" s="28" t="s">
        <v>2727</v>
      </c>
      <c r="B232" s="28" t="s">
        <v>2437</v>
      </c>
      <c r="C232" t="s">
        <v>5963</v>
      </c>
      <c r="D232" s="28" t="s">
        <v>2727</v>
      </c>
    </row>
    <row r="233" spans="1:4" x14ac:dyDescent="0.35">
      <c r="A233" s="28" t="s">
        <v>2728</v>
      </c>
      <c r="B233" s="28" t="s">
        <v>5223</v>
      </c>
      <c r="C233" t="s">
        <v>5964</v>
      </c>
      <c r="D233" s="28" t="s">
        <v>2728</v>
      </c>
    </row>
    <row r="234" spans="1:4" x14ac:dyDescent="0.35">
      <c r="A234" s="28" t="s">
        <v>2729</v>
      </c>
      <c r="B234" s="28" t="s">
        <v>2265</v>
      </c>
      <c r="C234" t="s">
        <v>5965</v>
      </c>
      <c r="D234" s="28" t="s">
        <v>2729</v>
      </c>
    </row>
    <row r="235" spans="1:4" x14ac:dyDescent="0.35">
      <c r="A235" s="28" t="s">
        <v>2730</v>
      </c>
      <c r="B235" s="28" t="s">
        <v>2439</v>
      </c>
      <c r="C235" t="s">
        <v>5966</v>
      </c>
      <c r="D235" s="28" t="s">
        <v>2730</v>
      </c>
    </row>
    <row r="236" spans="1:4" x14ac:dyDescent="0.35">
      <c r="A236" s="28" t="s">
        <v>2731</v>
      </c>
      <c r="B236" s="28" t="s">
        <v>5224</v>
      </c>
      <c r="C236" t="s">
        <v>5967</v>
      </c>
      <c r="D236" s="28" t="s">
        <v>2731</v>
      </c>
    </row>
    <row r="237" spans="1:4" x14ac:dyDescent="0.35">
      <c r="A237" s="28" t="s">
        <v>2732</v>
      </c>
      <c r="B237" s="28" t="s">
        <v>2441</v>
      </c>
      <c r="C237" t="s">
        <v>5968</v>
      </c>
      <c r="D237" s="28" t="s">
        <v>2732</v>
      </c>
    </row>
    <row r="238" spans="1:4" x14ac:dyDescent="0.35">
      <c r="A238" s="28" t="s">
        <v>2733</v>
      </c>
      <c r="B238" s="28" t="s">
        <v>2365</v>
      </c>
      <c r="C238" t="s">
        <v>5969</v>
      </c>
      <c r="D238" s="28" t="s">
        <v>2733</v>
      </c>
    </row>
    <row r="239" spans="1:4" x14ac:dyDescent="0.35">
      <c r="A239" s="28" t="s">
        <v>2734</v>
      </c>
      <c r="B239" s="28" t="s">
        <v>2442</v>
      </c>
      <c r="C239" t="s">
        <v>5970</v>
      </c>
      <c r="D239" s="28" t="s">
        <v>2734</v>
      </c>
    </row>
    <row r="240" spans="1:4" x14ac:dyDescent="0.35">
      <c r="A240" s="28" t="s">
        <v>2735</v>
      </c>
      <c r="B240" s="28" t="s">
        <v>2445</v>
      </c>
      <c r="C240" t="s">
        <v>5971</v>
      </c>
      <c r="D240" s="28" t="s">
        <v>2735</v>
      </c>
    </row>
    <row r="241" spans="1:4" x14ac:dyDescent="0.35">
      <c r="A241" s="28" t="s">
        <v>2736</v>
      </c>
      <c r="B241" s="28" t="s">
        <v>2446</v>
      </c>
      <c r="C241" t="s">
        <v>5972</v>
      </c>
      <c r="D241" s="28" t="s">
        <v>2736</v>
      </c>
    </row>
    <row r="242" spans="1:4" x14ac:dyDescent="0.35">
      <c r="A242" s="28" t="s">
        <v>2737</v>
      </c>
      <c r="B242" s="28" t="s">
        <v>5278</v>
      </c>
      <c r="C242" t="s">
        <v>5973</v>
      </c>
      <c r="D242" s="28" t="s">
        <v>2737</v>
      </c>
    </row>
    <row r="243" spans="1:4" x14ac:dyDescent="0.35">
      <c r="A243" s="28" t="s">
        <v>2738</v>
      </c>
      <c r="B243" s="28" t="s">
        <v>5279</v>
      </c>
      <c r="C243" t="s">
        <v>5974</v>
      </c>
      <c r="D243" s="28" t="s">
        <v>2738</v>
      </c>
    </row>
    <row r="244" spans="1:4" x14ac:dyDescent="0.35">
      <c r="A244" s="28" t="s">
        <v>2739</v>
      </c>
      <c r="B244" s="28" t="s">
        <v>2449</v>
      </c>
      <c r="C244" t="s">
        <v>5975</v>
      </c>
      <c r="D244" s="28" t="s">
        <v>2739</v>
      </c>
    </row>
    <row r="245" spans="1:4" x14ac:dyDescent="0.35">
      <c r="A245" s="28" t="s">
        <v>2740</v>
      </c>
      <c r="B245" s="28" t="s">
        <v>5293</v>
      </c>
      <c r="C245" t="s">
        <v>5976</v>
      </c>
      <c r="D245" s="28" t="s">
        <v>2740</v>
      </c>
    </row>
    <row r="246" spans="1:4" x14ac:dyDescent="0.35">
      <c r="A246" s="28" t="s">
        <v>2741</v>
      </c>
      <c r="B246" s="28" t="s">
        <v>5294</v>
      </c>
      <c r="C246" t="s">
        <v>5977</v>
      </c>
      <c r="D246" s="28" t="s">
        <v>2741</v>
      </c>
    </row>
    <row r="247" spans="1:4" x14ac:dyDescent="0.35">
      <c r="A247" s="28" t="s">
        <v>2742</v>
      </c>
      <c r="B247" s="28" t="s">
        <v>2452</v>
      </c>
      <c r="C247" t="s">
        <v>5978</v>
      </c>
      <c r="D247" s="28" t="s">
        <v>2742</v>
      </c>
    </row>
    <row r="248" spans="1:4" x14ac:dyDescent="0.35">
      <c r="A248" s="28" t="s">
        <v>2743</v>
      </c>
      <c r="B248" s="28" t="s">
        <v>2453</v>
      </c>
      <c r="C248" t="s">
        <v>5979</v>
      </c>
      <c r="D248" s="28" t="s">
        <v>2743</v>
      </c>
    </row>
    <row r="249" spans="1:4" x14ac:dyDescent="0.35">
      <c r="A249" s="28" t="s">
        <v>2744</v>
      </c>
      <c r="B249" s="28" t="s">
        <v>2454</v>
      </c>
      <c r="C249" t="s">
        <v>5980</v>
      </c>
      <c r="D249" s="28" t="s">
        <v>2744</v>
      </c>
    </row>
    <row r="250" spans="1:4" x14ac:dyDescent="0.35">
      <c r="A250" s="28" t="s">
        <v>2745</v>
      </c>
      <c r="B250" s="28" t="s">
        <v>2455</v>
      </c>
      <c r="C250" t="s">
        <v>5981</v>
      </c>
      <c r="D250" s="28" t="s">
        <v>2745</v>
      </c>
    </row>
    <row r="251" spans="1:4" x14ac:dyDescent="0.35">
      <c r="A251" s="28" t="s">
        <v>2746</v>
      </c>
      <c r="B251" s="28" t="s">
        <v>5337</v>
      </c>
      <c r="C251" t="s">
        <v>5982</v>
      </c>
      <c r="D251" s="28" t="s">
        <v>2746</v>
      </c>
    </row>
    <row r="252" spans="1:4" x14ac:dyDescent="0.35">
      <c r="A252" s="28" t="s">
        <v>2747</v>
      </c>
      <c r="B252" s="28" t="s">
        <v>2456</v>
      </c>
      <c r="C252" t="s">
        <v>5983</v>
      </c>
      <c r="D252" s="28" t="s">
        <v>2747</v>
      </c>
    </row>
    <row r="253" spans="1:4" x14ac:dyDescent="0.35">
      <c r="A253" s="28" t="s">
        <v>2748</v>
      </c>
      <c r="B253" s="28" t="s">
        <v>4436</v>
      </c>
      <c r="C253" t="s">
        <v>5984</v>
      </c>
      <c r="D253" s="28" t="s">
        <v>2748</v>
      </c>
    </row>
    <row r="254" spans="1:4" x14ac:dyDescent="0.35">
      <c r="A254" s="28" t="s">
        <v>2749</v>
      </c>
      <c r="B254" s="28" t="s">
        <v>2457</v>
      </c>
      <c r="C254" t="s">
        <v>5985</v>
      </c>
      <c r="D254" s="28" t="s">
        <v>2749</v>
      </c>
    </row>
    <row r="255" spans="1:4" x14ac:dyDescent="0.35">
      <c r="A255" s="28" t="s">
        <v>2750</v>
      </c>
      <c r="B255" s="28" t="s">
        <v>2240</v>
      </c>
      <c r="C255" t="s">
        <v>5986</v>
      </c>
      <c r="D255" s="28" t="s">
        <v>2750</v>
      </c>
    </row>
    <row r="256" spans="1:4" x14ac:dyDescent="0.35">
      <c r="A256" s="28" t="s">
        <v>2751</v>
      </c>
      <c r="B256" s="28" t="s">
        <v>2458</v>
      </c>
      <c r="C256" t="s">
        <v>5987</v>
      </c>
      <c r="D256" s="28" t="s">
        <v>2751</v>
      </c>
    </row>
    <row r="257" spans="1:4" x14ac:dyDescent="0.35">
      <c r="A257" s="28" t="s">
        <v>2752</v>
      </c>
      <c r="B257" s="28" t="s">
        <v>2459</v>
      </c>
      <c r="C257" t="s">
        <v>5988</v>
      </c>
      <c r="D257" s="28" t="s">
        <v>2752</v>
      </c>
    </row>
    <row r="258" spans="1:4" x14ac:dyDescent="0.35">
      <c r="A258" s="28" t="s">
        <v>2753</v>
      </c>
      <c r="B258" s="28" t="s">
        <v>2460</v>
      </c>
      <c r="C258" t="s">
        <v>5989</v>
      </c>
      <c r="D258" s="28" t="s">
        <v>2753</v>
      </c>
    </row>
    <row r="259" spans="1:4" x14ac:dyDescent="0.35">
      <c r="A259" s="28" t="s">
        <v>2754</v>
      </c>
      <c r="B259" s="28" t="s">
        <v>2461</v>
      </c>
      <c r="C259" t="s">
        <v>5990</v>
      </c>
      <c r="D259" s="28" t="s">
        <v>2754</v>
      </c>
    </row>
    <row r="260" spans="1:4" x14ac:dyDescent="0.35">
      <c r="A260" s="28" t="s">
        <v>2755</v>
      </c>
      <c r="B260" s="28" t="s">
        <v>2462</v>
      </c>
      <c r="C260" t="s">
        <v>5991</v>
      </c>
      <c r="D260" s="28" t="s">
        <v>2755</v>
      </c>
    </row>
    <row r="261" spans="1:4" x14ac:dyDescent="0.35">
      <c r="A261" s="28" t="s">
        <v>2756</v>
      </c>
      <c r="B261" s="28" t="s">
        <v>2463</v>
      </c>
      <c r="C261" t="s">
        <v>5992</v>
      </c>
      <c r="D261" s="28" t="s">
        <v>2756</v>
      </c>
    </row>
    <row r="262" spans="1:4" x14ac:dyDescent="0.35">
      <c r="A262" s="28" t="s">
        <v>2757</v>
      </c>
      <c r="B262" s="28" t="s">
        <v>5414</v>
      </c>
      <c r="C262" t="s">
        <v>5993</v>
      </c>
      <c r="D262" s="28" t="s">
        <v>2757</v>
      </c>
    </row>
    <row r="263" spans="1:4" x14ac:dyDescent="0.35">
      <c r="A263" s="28" t="s">
        <v>2758</v>
      </c>
      <c r="B263" s="28" t="s">
        <v>2465</v>
      </c>
      <c r="C263" t="s">
        <v>5994</v>
      </c>
      <c r="D263" s="28" t="s">
        <v>2758</v>
      </c>
    </row>
    <row r="264" spans="1:4" x14ac:dyDescent="0.35">
      <c r="A264" s="28" t="s">
        <v>2759</v>
      </c>
      <c r="B264" s="28" t="s">
        <v>2466</v>
      </c>
      <c r="C264" t="s">
        <v>5995</v>
      </c>
      <c r="D264" s="28" t="s">
        <v>2759</v>
      </c>
    </row>
    <row r="265" spans="1:4" x14ac:dyDescent="0.35">
      <c r="A265" s="28" t="s">
        <v>2760</v>
      </c>
      <c r="B265" s="28" t="s">
        <v>2266</v>
      </c>
      <c r="C265" t="s">
        <v>5996</v>
      </c>
      <c r="D265" s="28" t="s">
        <v>2760</v>
      </c>
    </row>
    <row r="266" spans="1:4" x14ac:dyDescent="0.35">
      <c r="A266" s="28" t="s">
        <v>2761</v>
      </c>
      <c r="B266" s="28" t="s">
        <v>5456</v>
      </c>
      <c r="C266" t="s">
        <v>5997</v>
      </c>
      <c r="D266" s="28" t="s">
        <v>2761</v>
      </c>
    </row>
    <row r="267" spans="1:4" x14ac:dyDescent="0.35">
      <c r="A267" s="28" t="s">
        <v>2762</v>
      </c>
      <c r="B267" s="28" t="s">
        <v>5484</v>
      </c>
      <c r="C267" t="s">
        <v>5998</v>
      </c>
      <c r="D267" s="28" t="s">
        <v>2762</v>
      </c>
    </row>
    <row r="268" spans="1:4" x14ac:dyDescent="0.35">
      <c r="A268" s="28" t="s">
        <v>2763</v>
      </c>
      <c r="B268" s="28" t="s">
        <v>5485</v>
      </c>
      <c r="C268" t="s">
        <v>5999</v>
      </c>
      <c r="D268" s="28" t="s">
        <v>2763</v>
      </c>
    </row>
    <row r="269" spans="1:4" x14ac:dyDescent="0.35">
      <c r="A269" s="28" t="s">
        <v>2764</v>
      </c>
      <c r="B269" s="28" t="s">
        <v>2470</v>
      </c>
      <c r="C269" t="s">
        <v>6000</v>
      </c>
      <c r="D269" s="28" t="s">
        <v>2764</v>
      </c>
    </row>
    <row r="270" spans="1:4" x14ac:dyDescent="0.35">
      <c r="A270" s="28" t="s">
        <v>2765</v>
      </c>
      <c r="B270" s="28" t="s">
        <v>2471</v>
      </c>
      <c r="C270" t="s">
        <v>6001</v>
      </c>
      <c r="D270" s="28" t="s">
        <v>2765</v>
      </c>
    </row>
    <row r="271" spans="1:4" x14ac:dyDescent="0.35">
      <c r="A271" s="28" t="s">
        <v>2766</v>
      </c>
      <c r="B271" s="28" t="s">
        <v>2472</v>
      </c>
      <c r="C271" t="s">
        <v>6002</v>
      </c>
      <c r="D271" s="28" t="s">
        <v>2766</v>
      </c>
    </row>
    <row r="272" spans="1:4" x14ac:dyDescent="0.35">
      <c r="A272" s="28" t="s">
        <v>2767</v>
      </c>
      <c r="B272" s="28" t="s">
        <v>2473</v>
      </c>
      <c r="C272" t="s">
        <v>6003</v>
      </c>
      <c r="D272" s="28" t="s">
        <v>2767</v>
      </c>
    </row>
    <row r="273" spans="1:4" x14ac:dyDescent="0.35">
      <c r="A273" s="28" t="s">
        <v>2768</v>
      </c>
      <c r="B273" s="28" t="s">
        <v>5559</v>
      </c>
      <c r="C273" t="s">
        <v>6004</v>
      </c>
      <c r="D273" s="28" t="s">
        <v>2768</v>
      </c>
    </row>
    <row r="274" spans="1:4" x14ac:dyDescent="0.35">
      <c r="A274" s="28" t="s">
        <v>2769</v>
      </c>
      <c r="B274" s="28" t="s">
        <v>2475</v>
      </c>
      <c r="C274" t="s">
        <v>6005</v>
      </c>
      <c r="D274" s="28" t="s">
        <v>2769</v>
      </c>
    </row>
    <row r="275" spans="1:4" x14ac:dyDescent="0.35">
      <c r="A275" s="28" t="s">
        <v>2770</v>
      </c>
      <c r="B275" s="28" t="s">
        <v>2476</v>
      </c>
      <c r="C275" t="s">
        <v>6006</v>
      </c>
      <c r="D275" s="28" t="s">
        <v>2770</v>
      </c>
    </row>
    <row r="276" spans="1:4" x14ac:dyDescent="0.35">
      <c r="A276" s="28" t="s">
        <v>2771</v>
      </c>
      <c r="B276" s="28" t="s">
        <v>2477</v>
      </c>
      <c r="C276" t="s">
        <v>6007</v>
      </c>
      <c r="D276" s="28" t="s">
        <v>2771</v>
      </c>
    </row>
    <row r="277" spans="1:4" x14ac:dyDescent="0.35">
      <c r="A277" s="28" t="s">
        <v>2772</v>
      </c>
      <c r="B277" s="28" t="s">
        <v>2478</v>
      </c>
      <c r="C277" t="s">
        <v>6008</v>
      </c>
      <c r="D277" s="28" t="s">
        <v>2772</v>
      </c>
    </row>
    <row r="278" spans="1:4" x14ac:dyDescent="0.35">
      <c r="A278" s="28" t="s">
        <v>2773</v>
      </c>
      <c r="B278" s="28" t="s">
        <v>2307</v>
      </c>
      <c r="C278" t="s">
        <v>6009</v>
      </c>
      <c r="D278" s="28" t="s">
        <v>2773</v>
      </c>
    </row>
    <row r="279" spans="1:4" x14ac:dyDescent="0.35">
      <c r="A279" s="28" t="s">
        <v>2774</v>
      </c>
      <c r="B279" s="28" t="s">
        <v>2479</v>
      </c>
      <c r="C279" t="s">
        <v>6010</v>
      </c>
      <c r="D279" s="28" t="s">
        <v>2774</v>
      </c>
    </row>
    <row r="280" spans="1:4" x14ac:dyDescent="0.35">
      <c r="A280" s="28" t="s">
        <v>2775</v>
      </c>
      <c r="B280" s="28" t="s">
        <v>5645</v>
      </c>
      <c r="C280" t="s">
        <v>6011</v>
      </c>
      <c r="D280" s="28" t="s">
        <v>2775</v>
      </c>
    </row>
    <row r="281" spans="1:4" x14ac:dyDescent="0.35">
      <c r="A281" s="28" t="s">
        <v>2776</v>
      </c>
      <c r="B281" s="28" t="s">
        <v>2481</v>
      </c>
      <c r="C281" t="s">
        <v>6012</v>
      </c>
      <c r="D281" s="28" t="s">
        <v>2776</v>
      </c>
    </row>
    <row r="282" spans="1:4" x14ac:dyDescent="0.35">
      <c r="A282" s="28" t="s">
        <v>2777</v>
      </c>
      <c r="B282" s="28" t="s">
        <v>2482</v>
      </c>
      <c r="C282" t="s">
        <v>6013</v>
      </c>
      <c r="D282" s="28" t="s">
        <v>2777</v>
      </c>
    </row>
    <row r="283" spans="1:4" x14ac:dyDescent="0.35">
      <c r="A283" s="28" t="s">
        <v>2778</v>
      </c>
      <c r="B283" s="28" t="s">
        <v>5669</v>
      </c>
      <c r="C283" t="s">
        <v>6014</v>
      </c>
      <c r="D283" s="28" t="s">
        <v>2778</v>
      </c>
    </row>
    <row r="284" spans="1:4" x14ac:dyDescent="0.35">
      <c r="A284" s="28" t="s">
        <v>2779</v>
      </c>
      <c r="B284" s="28" t="s">
        <v>6015</v>
      </c>
      <c r="C284" t="s">
        <v>6016</v>
      </c>
      <c r="D284" s="28" t="s">
        <v>2779</v>
      </c>
    </row>
    <row r="285" spans="1:4" x14ac:dyDescent="0.35">
      <c r="A285" s="28" t="s">
        <v>2780</v>
      </c>
      <c r="B285" s="28" t="s">
        <v>5671</v>
      </c>
      <c r="C285" t="s">
        <v>6017</v>
      </c>
      <c r="D285" s="28" t="s">
        <v>2780</v>
      </c>
    </row>
    <row r="286" spans="1:4" x14ac:dyDescent="0.35">
      <c r="A286" s="28" t="s">
        <v>2781</v>
      </c>
      <c r="B286" s="28" t="s">
        <v>2486</v>
      </c>
      <c r="C286" t="s">
        <v>6018</v>
      </c>
      <c r="D286" s="28" t="s">
        <v>2781</v>
      </c>
    </row>
    <row r="287" spans="1:4" x14ac:dyDescent="0.35">
      <c r="A287" s="28" t="s">
        <v>2782</v>
      </c>
      <c r="B287" s="28" t="s">
        <v>2487</v>
      </c>
      <c r="C287" t="s">
        <v>6019</v>
      </c>
      <c r="D287" s="28" t="s">
        <v>2782</v>
      </c>
    </row>
    <row r="288" spans="1:4" x14ac:dyDescent="0.35">
      <c r="A288" s="28" t="s">
        <v>2579</v>
      </c>
      <c r="B288" s="28" t="s">
        <v>2201</v>
      </c>
      <c r="C288" t="s">
        <v>6020</v>
      </c>
      <c r="D288" s="28" t="s">
        <v>2579</v>
      </c>
    </row>
    <row r="289" spans="1:4" x14ac:dyDescent="0.35">
      <c r="A289" s="28" t="s">
        <v>2652</v>
      </c>
      <c r="B289" s="28" t="s">
        <v>2214</v>
      </c>
      <c r="C289" t="s">
        <v>6021</v>
      </c>
      <c r="D289" s="28" t="s">
        <v>2652</v>
      </c>
    </row>
    <row r="290" spans="1:4" x14ac:dyDescent="0.35">
      <c r="A290" s="28" t="s">
        <v>2783</v>
      </c>
      <c r="B290" s="28" t="s">
        <v>2406</v>
      </c>
      <c r="C290" t="s">
        <v>6022</v>
      </c>
      <c r="D290" s="28" t="s">
        <v>2783</v>
      </c>
    </row>
    <row r="291" spans="1:4" x14ac:dyDescent="0.35">
      <c r="A291" s="28" t="s">
        <v>2784</v>
      </c>
      <c r="B291" s="28" t="s">
        <v>5716</v>
      </c>
      <c r="C291" t="s">
        <v>6023</v>
      </c>
      <c r="D291" s="28" t="s">
        <v>2784</v>
      </c>
    </row>
    <row r="292" spans="1:4" x14ac:dyDescent="0.35">
      <c r="B292"/>
    </row>
    <row r="293" spans="1:4" x14ac:dyDescent="0.35">
      <c r="B293"/>
    </row>
    <row r="294" spans="1:4" x14ac:dyDescent="0.35">
      <c r="B294"/>
    </row>
    <row r="295" spans="1:4" x14ac:dyDescent="0.35">
      <c r="B295"/>
    </row>
    <row r="296" spans="1:4" x14ac:dyDescent="0.35">
      <c r="B296"/>
    </row>
    <row r="297" spans="1:4" x14ac:dyDescent="0.35">
      <c r="B297"/>
    </row>
    <row r="298" spans="1:4" x14ac:dyDescent="0.35">
      <c r="B298"/>
    </row>
    <row r="299" spans="1:4" x14ac:dyDescent="0.35">
      <c r="B299"/>
    </row>
    <row r="300" spans="1:4" x14ac:dyDescent="0.35">
      <c r="B300"/>
    </row>
    <row r="301" spans="1:4" x14ac:dyDescent="0.35">
      <c r="B301"/>
    </row>
    <row r="302" spans="1:4" x14ac:dyDescent="0.35">
      <c r="B302"/>
    </row>
    <row r="303" spans="1:4" x14ac:dyDescent="0.35">
      <c r="B303"/>
    </row>
    <row r="304" spans="1:4" x14ac:dyDescent="0.35">
      <c r="B304"/>
    </row>
    <row r="305" spans="2:2" x14ac:dyDescent="0.35">
      <c r="B305"/>
    </row>
    <row r="306" spans="2:2" x14ac:dyDescent="0.35">
      <c r="B306"/>
    </row>
    <row r="307" spans="2:2" x14ac:dyDescent="0.35">
      <c r="B307"/>
    </row>
    <row r="308" spans="2:2" x14ac:dyDescent="0.35">
      <c r="B308"/>
    </row>
    <row r="309" spans="2:2" x14ac:dyDescent="0.35">
      <c r="B309"/>
    </row>
    <row r="310" spans="2:2" x14ac:dyDescent="0.35">
      <c r="B310"/>
    </row>
    <row r="311" spans="2:2" x14ac:dyDescent="0.35">
      <c r="B311"/>
    </row>
    <row r="312" spans="2:2" x14ac:dyDescent="0.35">
      <c r="B312"/>
    </row>
    <row r="313" spans="2:2" x14ac:dyDescent="0.35">
      <c r="B313"/>
    </row>
    <row r="314" spans="2:2" x14ac:dyDescent="0.35">
      <c r="B314"/>
    </row>
    <row r="315" spans="2:2" x14ac:dyDescent="0.35">
      <c r="B315"/>
    </row>
    <row r="316" spans="2:2" x14ac:dyDescent="0.35">
      <c r="B316"/>
    </row>
    <row r="317" spans="2:2" x14ac:dyDescent="0.35">
      <c r="B317"/>
    </row>
    <row r="318" spans="2:2" x14ac:dyDescent="0.35">
      <c r="B318"/>
    </row>
    <row r="319" spans="2:2" x14ac:dyDescent="0.35">
      <c r="B319"/>
    </row>
    <row r="320" spans="2:2" x14ac:dyDescent="0.35">
      <c r="B320"/>
    </row>
    <row r="321" spans="2:2" x14ac:dyDescent="0.35">
      <c r="B321"/>
    </row>
    <row r="322" spans="2:2" x14ac:dyDescent="0.35">
      <c r="B322"/>
    </row>
    <row r="323" spans="2:2" x14ac:dyDescent="0.35">
      <c r="B323"/>
    </row>
    <row r="324" spans="2:2" x14ac:dyDescent="0.35">
      <c r="B324"/>
    </row>
    <row r="325" spans="2:2" x14ac:dyDescent="0.35">
      <c r="B325"/>
    </row>
    <row r="326" spans="2:2" x14ac:dyDescent="0.35">
      <c r="B326"/>
    </row>
    <row r="327" spans="2:2" x14ac:dyDescent="0.35">
      <c r="B327"/>
    </row>
    <row r="328" spans="2:2" x14ac:dyDescent="0.35">
      <c r="B328"/>
    </row>
    <row r="329" spans="2:2" x14ac:dyDescent="0.35">
      <c r="B329"/>
    </row>
    <row r="330" spans="2:2" x14ac:dyDescent="0.35">
      <c r="B330"/>
    </row>
    <row r="331" spans="2:2" x14ac:dyDescent="0.35">
      <c r="B331"/>
    </row>
    <row r="332" spans="2:2" x14ac:dyDescent="0.35">
      <c r="B332"/>
    </row>
    <row r="333" spans="2:2" x14ac:dyDescent="0.35">
      <c r="B333"/>
    </row>
    <row r="334" spans="2:2" x14ac:dyDescent="0.35">
      <c r="B334"/>
    </row>
    <row r="335" spans="2:2" x14ac:dyDescent="0.35">
      <c r="B335"/>
    </row>
    <row r="336" spans="2:2" x14ac:dyDescent="0.35">
      <c r="B336"/>
    </row>
    <row r="337" spans="2:2" x14ac:dyDescent="0.35">
      <c r="B337"/>
    </row>
    <row r="338" spans="2:2" x14ac:dyDescent="0.35">
      <c r="B338"/>
    </row>
    <row r="339" spans="2:2" x14ac:dyDescent="0.35">
      <c r="B339"/>
    </row>
    <row r="340" spans="2:2" x14ac:dyDescent="0.35">
      <c r="B340"/>
    </row>
    <row r="341" spans="2:2" x14ac:dyDescent="0.35">
      <c r="B341"/>
    </row>
    <row r="342" spans="2:2" x14ac:dyDescent="0.35">
      <c r="B342"/>
    </row>
    <row r="343" spans="2:2" x14ac:dyDescent="0.35">
      <c r="B343"/>
    </row>
    <row r="344" spans="2:2" x14ac:dyDescent="0.35">
      <c r="B344"/>
    </row>
    <row r="345" spans="2:2" x14ac:dyDescent="0.35">
      <c r="B345"/>
    </row>
    <row r="346" spans="2:2" x14ac:dyDescent="0.35">
      <c r="B346"/>
    </row>
    <row r="347" spans="2:2" x14ac:dyDescent="0.35">
      <c r="B347"/>
    </row>
    <row r="348" spans="2:2" x14ac:dyDescent="0.35">
      <c r="B348"/>
    </row>
    <row r="349" spans="2:2" x14ac:dyDescent="0.35">
      <c r="B349"/>
    </row>
    <row r="350" spans="2:2" x14ac:dyDescent="0.35">
      <c r="B350"/>
    </row>
    <row r="351" spans="2:2" x14ac:dyDescent="0.35">
      <c r="B351"/>
    </row>
    <row r="352" spans="2:2" x14ac:dyDescent="0.35">
      <c r="B352"/>
    </row>
    <row r="353" spans="2:2" x14ac:dyDescent="0.35">
      <c r="B353"/>
    </row>
    <row r="354" spans="2:2" x14ac:dyDescent="0.35">
      <c r="B354"/>
    </row>
    <row r="355" spans="2:2" x14ac:dyDescent="0.35">
      <c r="B355"/>
    </row>
    <row r="356" spans="2:2" x14ac:dyDescent="0.35">
      <c r="B356"/>
    </row>
    <row r="357" spans="2:2" x14ac:dyDescent="0.35">
      <c r="B357"/>
    </row>
    <row r="358" spans="2:2" x14ac:dyDescent="0.35">
      <c r="B358"/>
    </row>
    <row r="359" spans="2:2" x14ac:dyDescent="0.35">
      <c r="B359"/>
    </row>
    <row r="360" spans="2:2" x14ac:dyDescent="0.35">
      <c r="B360"/>
    </row>
    <row r="361" spans="2:2" x14ac:dyDescent="0.35">
      <c r="B361"/>
    </row>
    <row r="362" spans="2:2" x14ac:dyDescent="0.35">
      <c r="B362"/>
    </row>
    <row r="363" spans="2:2" x14ac:dyDescent="0.35">
      <c r="B363"/>
    </row>
    <row r="364" spans="2:2" x14ac:dyDescent="0.35">
      <c r="B364"/>
    </row>
    <row r="365" spans="2:2" x14ac:dyDescent="0.35">
      <c r="B365"/>
    </row>
    <row r="366" spans="2:2" x14ac:dyDescent="0.35">
      <c r="B366"/>
    </row>
    <row r="367" spans="2:2" x14ac:dyDescent="0.35">
      <c r="B367"/>
    </row>
    <row r="368" spans="2:2" x14ac:dyDescent="0.35">
      <c r="B368"/>
    </row>
    <row r="369" spans="2:2" x14ac:dyDescent="0.35">
      <c r="B369"/>
    </row>
    <row r="370" spans="2:2" x14ac:dyDescent="0.35">
      <c r="B370"/>
    </row>
    <row r="371" spans="2:2" x14ac:dyDescent="0.35">
      <c r="B371"/>
    </row>
    <row r="372" spans="2:2" x14ac:dyDescent="0.35">
      <c r="B372"/>
    </row>
    <row r="373" spans="2:2" x14ac:dyDescent="0.35">
      <c r="B373"/>
    </row>
    <row r="374" spans="2:2" x14ac:dyDescent="0.35">
      <c r="B374"/>
    </row>
    <row r="375" spans="2:2" x14ac:dyDescent="0.35">
      <c r="B375"/>
    </row>
    <row r="376" spans="2:2" x14ac:dyDescent="0.35">
      <c r="B376"/>
    </row>
    <row r="377" spans="2:2" x14ac:dyDescent="0.35">
      <c r="B377"/>
    </row>
    <row r="378" spans="2:2" x14ac:dyDescent="0.35">
      <c r="B378"/>
    </row>
    <row r="379" spans="2:2" x14ac:dyDescent="0.35">
      <c r="B379"/>
    </row>
    <row r="380" spans="2:2" x14ac:dyDescent="0.35">
      <c r="B380"/>
    </row>
    <row r="381" spans="2:2" x14ac:dyDescent="0.35">
      <c r="B381"/>
    </row>
    <row r="382" spans="2:2" x14ac:dyDescent="0.35">
      <c r="B382"/>
    </row>
    <row r="383" spans="2:2" x14ac:dyDescent="0.35">
      <c r="B383"/>
    </row>
    <row r="384" spans="2:2" x14ac:dyDescent="0.35">
      <c r="B384"/>
    </row>
    <row r="385" spans="2:2" x14ac:dyDescent="0.35">
      <c r="B385"/>
    </row>
    <row r="386" spans="2:2" x14ac:dyDescent="0.35">
      <c r="B386"/>
    </row>
    <row r="387" spans="2:2" x14ac:dyDescent="0.35">
      <c r="B387"/>
    </row>
    <row r="388" spans="2:2" x14ac:dyDescent="0.35">
      <c r="B388"/>
    </row>
    <row r="389" spans="2:2" x14ac:dyDescent="0.35">
      <c r="B389"/>
    </row>
    <row r="390" spans="2:2" x14ac:dyDescent="0.35">
      <c r="B390"/>
    </row>
    <row r="391" spans="2:2" x14ac:dyDescent="0.35">
      <c r="B391"/>
    </row>
    <row r="392" spans="2:2" x14ac:dyDescent="0.35">
      <c r="B392"/>
    </row>
    <row r="393" spans="2:2" x14ac:dyDescent="0.35">
      <c r="B393"/>
    </row>
    <row r="394" spans="2:2" x14ac:dyDescent="0.35">
      <c r="B394"/>
    </row>
    <row r="395" spans="2:2" x14ac:dyDescent="0.35">
      <c r="B395"/>
    </row>
    <row r="396" spans="2:2" x14ac:dyDescent="0.35">
      <c r="B396"/>
    </row>
    <row r="397" spans="2:2" x14ac:dyDescent="0.35">
      <c r="B397"/>
    </row>
    <row r="398" spans="2:2" x14ac:dyDescent="0.35">
      <c r="B398"/>
    </row>
    <row r="399" spans="2:2" x14ac:dyDescent="0.35">
      <c r="B399"/>
    </row>
    <row r="400" spans="2:2" x14ac:dyDescent="0.35">
      <c r="B400"/>
    </row>
    <row r="401" spans="2:2" x14ac:dyDescent="0.35">
      <c r="B401"/>
    </row>
    <row r="402" spans="2:2" x14ac:dyDescent="0.35">
      <c r="B402"/>
    </row>
    <row r="403" spans="2:2" x14ac:dyDescent="0.35">
      <c r="B403"/>
    </row>
    <row r="404" spans="2:2" x14ac:dyDescent="0.35">
      <c r="B404"/>
    </row>
    <row r="405" spans="2:2" x14ac:dyDescent="0.35">
      <c r="B405"/>
    </row>
    <row r="406" spans="2:2" x14ac:dyDescent="0.35">
      <c r="B406"/>
    </row>
    <row r="407" spans="2:2" x14ac:dyDescent="0.35">
      <c r="B407"/>
    </row>
    <row r="408" spans="2:2" x14ac:dyDescent="0.35">
      <c r="B408"/>
    </row>
    <row r="409" spans="2:2" x14ac:dyDescent="0.35">
      <c r="B409"/>
    </row>
    <row r="410" spans="2:2" x14ac:dyDescent="0.35">
      <c r="B410"/>
    </row>
    <row r="411" spans="2:2" x14ac:dyDescent="0.35">
      <c r="B411"/>
    </row>
    <row r="412" spans="2:2" x14ac:dyDescent="0.35">
      <c r="B412"/>
    </row>
    <row r="413" spans="2:2" x14ac:dyDescent="0.35">
      <c r="B413"/>
    </row>
    <row r="414" spans="2:2" x14ac:dyDescent="0.35">
      <c r="B414"/>
    </row>
    <row r="415" spans="2:2" x14ac:dyDescent="0.35">
      <c r="B415"/>
    </row>
    <row r="416" spans="2:2" x14ac:dyDescent="0.35">
      <c r="B416"/>
    </row>
    <row r="417" spans="2:2" x14ac:dyDescent="0.35">
      <c r="B417"/>
    </row>
    <row r="418" spans="2:2" x14ac:dyDescent="0.35">
      <c r="B418"/>
    </row>
    <row r="419" spans="2:2" x14ac:dyDescent="0.35">
      <c r="B419"/>
    </row>
    <row r="420" spans="2:2" x14ac:dyDescent="0.35">
      <c r="B420"/>
    </row>
    <row r="421" spans="2:2" x14ac:dyDescent="0.35">
      <c r="B421"/>
    </row>
    <row r="422" spans="2:2" x14ac:dyDescent="0.35">
      <c r="B422"/>
    </row>
    <row r="423" spans="2:2" x14ac:dyDescent="0.35">
      <c r="B423"/>
    </row>
    <row r="424" spans="2:2" x14ac:dyDescent="0.35">
      <c r="B424"/>
    </row>
    <row r="425" spans="2:2" x14ac:dyDescent="0.35">
      <c r="B425"/>
    </row>
    <row r="426" spans="2:2" x14ac:dyDescent="0.35">
      <c r="B426"/>
    </row>
    <row r="427" spans="2:2" x14ac:dyDescent="0.35">
      <c r="B427"/>
    </row>
    <row r="428" spans="2:2" x14ac:dyDescent="0.35">
      <c r="B428"/>
    </row>
    <row r="429" spans="2:2" x14ac:dyDescent="0.35">
      <c r="B429"/>
    </row>
    <row r="430" spans="2:2" x14ac:dyDescent="0.35">
      <c r="B430"/>
    </row>
    <row r="431" spans="2:2" x14ac:dyDescent="0.35">
      <c r="B431"/>
    </row>
    <row r="432" spans="2:2" x14ac:dyDescent="0.35">
      <c r="B432"/>
    </row>
    <row r="433" spans="2:2" x14ac:dyDescent="0.35">
      <c r="B433"/>
    </row>
    <row r="434" spans="2:2" x14ac:dyDescent="0.35">
      <c r="B434"/>
    </row>
    <row r="435" spans="2:2" x14ac:dyDescent="0.35">
      <c r="B435"/>
    </row>
    <row r="436" spans="2:2" x14ac:dyDescent="0.35">
      <c r="B436"/>
    </row>
    <row r="437" spans="2:2" x14ac:dyDescent="0.35">
      <c r="B437"/>
    </row>
    <row r="438" spans="2:2" x14ac:dyDescent="0.35">
      <c r="B438"/>
    </row>
    <row r="439" spans="2:2" x14ac:dyDescent="0.35">
      <c r="B439"/>
    </row>
    <row r="440" spans="2:2" x14ac:dyDescent="0.35">
      <c r="B440"/>
    </row>
    <row r="441" spans="2:2" x14ac:dyDescent="0.35">
      <c r="B441"/>
    </row>
    <row r="442" spans="2:2" x14ac:dyDescent="0.35">
      <c r="B442"/>
    </row>
    <row r="443" spans="2:2" x14ac:dyDescent="0.35">
      <c r="B443"/>
    </row>
    <row r="444" spans="2:2" x14ac:dyDescent="0.35">
      <c r="B444"/>
    </row>
    <row r="445" spans="2:2" x14ac:dyDescent="0.35">
      <c r="B445"/>
    </row>
    <row r="446" spans="2:2" x14ac:dyDescent="0.35">
      <c r="B446"/>
    </row>
    <row r="447" spans="2:2" x14ac:dyDescent="0.35">
      <c r="B447"/>
    </row>
    <row r="448" spans="2:2" x14ac:dyDescent="0.35">
      <c r="B448"/>
    </row>
    <row r="449" spans="2:2" x14ac:dyDescent="0.35">
      <c r="B449"/>
    </row>
    <row r="450" spans="2:2" x14ac:dyDescent="0.35">
      <c r="B450"/>
    </row>
    <row r="451" spans="2:2" x14ac:dyDescent="0.35">
      <c r="B451"/>
    </row>
    <row r="452" spans="2:2" x14ac:dyDescent="0.35">
      <c r="B452"/>
    </row>
    <row r="453" spans="2:2" x14ac:dyDescent="0.35">
      <c r="B453"/>
    </row>
    <row r="454" spans="2:2" x14ac:dyDescent="0.35">
      <c r="B454"/>
    </row>
    <row r="455" spans="2:2" x14ac:dyDescent="0.35">
      <c r="B455"/>
    </row>
    <row r="456" spans="2:2" x14ac:dyDescent="0.35">
      <c r="B456"/>
    </row>
    <row r="457" spans="2:2" x14ac:dyDescent="0.35">
      <c r="B457"/>
    </row>
    <row r="458" spans="2:2" x14ac:dyDescent="0.35">
      <c r="B458"/>
    </row>
    <row r="459" spans="2:2" x14ac:dyDescent="0.35">
      <c r="B459"/>
    </row>
    <row r="460" spans="2:2" x14ac:dyDescent="0.35">
      <c r="B460"/>
    </row>
    <row r="461" spans="2:2" x14ac:dyDescent="0.35">
      <c r="B461"/>
    </row>
    <row r="462" spans="2:2" x14ac:dyDescent="0.35">
      <c r="B462"/>
    </row>
    <row r="463" spans="2:2" x14ac:dyDescent="0.35">
      <c r="B463"/>
    </row>
    <row r="464" spans="2:2" x14ac:dyDescent="0.35">
      <c r="B464"/>
    </row>
    <row r="465" spans="2:2" x14ac:dyDescent="0.35">
      <c r="B465"/>
    </row>
    <row r="466" spans="2:2" x14ac:dyDescent="0.35">
      <c r="B466"/>
    </row>
    <row r="467" spans="2:2" x14ac:dyDescent="0.35">
      <c r="B467"/>
    </row>
    <row r="468" spans="2:2" x14ac:dyDescent="0.35">
      <c r="B468"/>
    </row>
    <row r="469" spans="2:2" x14ac:dyDescent="0.35">
      <c r="B469"/>
    </row>
    <row r="470" spans="2:2" x14ac:dyDescent="0.35">
      <c r="B470"/>
    </row>
    <row r="471" spans="2:2" x14ac:dyDescent="0.35">
      <c r="B471"/>
    </row>
    <row r="472" spans="2:2" x14ac:dyDescent="0.35">
      <c r="B472"/>
    </row>
    <row r="473" spans="2:2" x14ac:dyDescent="0.35">
      <c r="B473"/>
    </row>
    <row r="474" spans="2:2" x14ac:dyDescent="0.35">
      <c r="B474"/>
    </row>
    <row r="475" spans="2:2" x14ac:dyDescent="0.35">
      <c r="B475"/>
    </row>
    <row r="476" spans="2:2" x14ac:dyDescent="0.35">
      <c r="B476"/>
    </row>
    <row r="477" spans="2:2" x14ac:dyDescent="0.35">
      <c r="B477"/>
    </row>
    <row r="478" spans="2:2" x14ac:dyDescent="0.35">
      <c r="B478"/>
    </row>
    <row r="479" spans="2:2" x14ac:dyDescent="0.35">
      <c r="B479"/>
    </row>
    <row r="480" spans="2:2" x14ac:dyDescent="0.35">
      <c r="B480"/>
    </row>
    <row r="481" spans="2:2" x14ac:dyDescent="0.35">
      <c r="B481"/>
    </row>
    <row r="482" spans="2:2" x14ac:dyDescent="0.35">
      <c r="B482"/>
    </row>
    <row r="483" spans="2:2" x14ac:dyDescent="0.35">
      <c r="B483"/>
    </row>
    <row r="484" spans="2:2" x14ac:dyDescent="0.35">
      <c r="B484"/>
    </row>
    <row r="485" spans="2:2" x14ac:dyDescent="0.35">
      <c r="B485"/>
    </row>
    <row r="486" spans="2:2" x14ac:dyDescent="0.35">
      <c r="B486"/>
    </row>
    <row r="487" spans="2:2" x14ac:dyDescent="0.35">
      <c r="B487"/>
    </row>
    <row r="488" spans="2:2" x14ac:dyDescent="0.35">
      <c r="B488"/>
    </row>
    <row r="489" spans="2:2" x14ac:dyDescent="0.35">
      <c r="B489"/>
    </row>
    <row r="490" spans="2:2" x14ac:dyDescent="0.35">
      <c r="B490"/>
    </row>
    <row r="491" spans="2:2" x14ac:dyDescent="0.35">
      <c r="B491"/>
    </row>
    <row r="492" spans="2:2" x14ac:dyDescent="0.35">
      <c r="B492"/>
    </row>
    <row r="493" spans="2:2" x14ac:dyDescent="0.35">
      <c r="B493"/>
    </row>
    <row r="494" spans="2:2" x14ac:dyDescent="0.35">
      <c r="B494"/>
    </row>
    <row r="495" spans="2:2" x14ac:dyDescent="0.35">
      <c r="B495"/>
    </row>
    <row r="496" spans="2:2" x14ac:dyDescent="0.35">
      <c r="B496"/>
    </row>
    <row r="497" spans="2:2" x14ac:dyDescent="0.35">
      <c r="B497"/>
    </row>
    <row r="498" spans="2:2" x14ac:dyDescent="0.35">
      <c r="B498"/>
    </row>
    <row r="499" spans="2:2" x14ac:dyDescent="0.35">
      <c r="B499"/>
    </row>
    <row r="500" spans="2:2" x14ac:dyDescent="0.35">
      <c r="B500"/>
    </row>
    <row r="501" spans="2:2" x14ac:dyDescent="0.35">
      <c r="B501"/>
    </row>
    <row r="502" spans="2:2" x14ac:dyDescent="0.35">
      <c r="B502"/>
    </row>
    <row r="503" spans="2:2" x14ac:dyDescent="0.35">
      <c r="B503"/>
    </row>
    <row r="504" spans="2:2" x14ac:dyDescent="0.35">
      <c r="B504"/>
    </row>
    <row r="505" spans="2:2" x14ac:dyDescent="0.35">
      <c r="B505"/>
    </row>
    <row r="506" spans="2:2" x14ac:dyDescent="0.35">
      <c r="B506"/>
    </row>
    <row r="507" spans="2:2" x14ac:dyDescent="0.35">
      <c r="B507"/>
    </row>
    <row r="508" spans="2:2" x14ac:dyDescent="0.35">
      <c r="B508"/>
    </row>
    <row r="509" spans="2:2" x14ac:dyDescent="0.35">
      <c r="B509"/>
    </row>
    <row r="510" spans="2:2" x14ac:dyDescent="0.35">
      <c r="B510"/>
    </row>
    <row r="511" spans="2:2" x14ac:dyDescent="0.35">
      <c r="B511"/>
    </row>
    <row r="512" spans="2:2" x14ac:dyDescent="0.35">
      <c r="B512"/>
    </row>
    <row r="513" spans="2:2" x14ac:dyDescent="0.35">
      <c r="B513"/>
    </row>
    <row r="514" spans="2:2" x14ac:dyDescent="0.35">
      <c r="B514"/>
    </row>
    <row r="515" spans="2:2" x14ac:dyDescent="0.35">
      <c r="B515"/>
    </row>
    <row r="516" spans="2:2" x14ac:dyDescent="0.35">
      <c r="B516"/>
    </row>
    <row r="517" spans="2:2" x14ac:dyDescent="0.35">
      <c r="B517"/>
    </row>
    <row r="518" spans="2:2" x14ac:dyDescent="0.35">
      <c r="B518"/>
    </row>
    <row r="519" spans="2:2" x14ac:dyDescent="0.35">
      <c r="B519"/>
    </row>
    <row r="520" spans="2:2" x14ac:dyDescent="0.35">
      <c r="B520"/>
    </row>
    <row r="521" spans="2:2" x14ac:dyDescent="0.35">
      <c r="B521"/>
    </row>
    <row r="522" spans="2:2" x14ac:dyDescent="0.35">
      <c r="B522"/>
    </row>
    <row r="523" spans="2:2" x14ac:dyDescent="0.35">
      <c r="B523"/>
    </row>
    <row r="524" spans="2:2" x14ac:dyDescent="0.35">
      <c r="B524"/>
    </row>
    <row r="525" spans="2:2" x14ac:dyDescent="0.35">
      <c r="B525"/>
    </row>
    <row r="526" spans="2:2" x14ac:dyDescent="0.35">
      <c r="B526"/>
    </row>
    <row r="527" spans="2:2" x14ac:dyDescent="0.35">
      <c r="B527"/>
    </row>
    <row r="528" spans="2:2" x14ac:dyDescent="0.35">
      <c r="B528"/>
    </row>
    <row r="529" spans="2:2" x14ac:dyDescent="0.35">
      <c r="B529"/>
    </row>
    <row r="530" spans="2:2" x14ac:dyDescent="0.35">
      <c r="B530"/>
    </row>
    <row r="531" spans="2:2" x14ac:dyDescent="0.35">
      <c r="B531"/>
    </row>
    <row r="532" spans="2:2" x14ac:dyDescent="0.35">
      <c r="B532"/>
    </row>
    <row r="533" spans="2:2" x14ac:dyDescent="0.35">
      <c r="B533"/>
    </row>
    <row r="534" spans="2:2" x14ac:dyDescent="0.35">
      <c r="B534"/>
    </row>
    <row r="535" spans="2:2" x14ac:dyDescent="0.35">
      <c r="B535"/>
    </row>
    <row r="536" spans="2:2" x14ac:dyDescent="0.35">
      <c r="B536"/>
    </row>
    <row r="537" spans="2:2" x14ac:dyDescent="0.35">
      <c r="B537"/>
    </row>
    <row r="538" spans="2:2" x14ac:dyDescent="0.35">
      <c r="B538"/>
    </row>
    <row r="539" spans="2:2" x14ac:dyDescent="0.35">
      <c r="B539"/>
    </row>
    <row r="540" spans="2:2" x14ac:dyDescent="0.35">
      <c r="B540"/>
    </row>
    <row r="541" spans="2:2" x14ac:dyDescent="0.35">
      <c r="B541"/>
    </row>
    <row r="542" spans="2:2" x14ac:dyDescent="0.35">
      <c r="B542"/>
    </row>
    <row r="543" spans="2:2" x14ac:dyDescent="0.35">
      <c r="B543"/>
    </row>
    <row r="544" spans="2:2" x14ac:dyDescent="0.35">
      <c r="B544"/>
    </row>
    <row r="545" spans="2:2" x14ac:dyDescent="0.35">
      <c r="B545"/>
    </row>
    <row r="546" spans="2:2" x14ac:dyDescent="0.35">
      <c r="B546"/>
    </row>
    <row r="547" spans="2:2" x14ac:dyDescent="0.35">
      <c r="B547"/>
    </row>
    <row r="548" spans="2:2" x14ac:dyDescent="0.35">
      <c r="B548"/>
    </row>
    <row r="549" spans="2:2" x14ac:dyDescent="0.35">
      <c r="B549"/>
    </row>
    <row r="550" spans="2:2" x14ac:dyDescent="0.35">
      <c r="B550"/>
    </row>
    <row r="551" spans="2:2" x14ac:dyDescent="0.35">
      <c r="B551"/>
    </row>
    <row r="552" spans="2:2" x14ac:dyDescent="0.35">
      <c r="B552"/>
    </row>
    <row r="553" spans="2:2" x14ac:dyDescent="0.35">
      <c r="B553"/>
    </row>
    <row r="554" spans="2:2" x14ac:dyDescent="0.35">
      <c r="B554"/>
    </row>
    <row r="555" spans="2:2" x14ac:dyDescent="0.35">
      <c r="B555"/>
    </row>
    <row r="556" spans="2:2" x14ac:dyDescent="0.35">
      <c r="B556"/>
    </row>
    <row r="557" spans="2:2" x14ac:dyDescent="0.35">
      <c r="B557"/>
    </row>
    <row r="558" spans="2:2" x14ac:dyDescent="0.35">
      <c r="B558"/>
    </row>
    <row r="559" spans="2:2" x14ac:dyDescent="0.35">
      <c r="B559"/>
    </row>
    <row r="560" spans="2:2" x14ac:dyDescent="0.35">
      <c r="B560"/>
    </row>
    <row r="561" spans="2:2" x14ac:dyDescent="0.35">
      <c r="B561"/>
    </row>
    <row r="562" spans="2:2" x14ac:dyDescent="0.35">
      <c r="B562"/>
    </row>
    <row r="563" spans="2:2" x14ac:dyDescent="0.35">
      <c r="B563"/>
    </row>
    <row r="564" spans="2:2" x14ac:dyDescent="0.35">
      <c r="B564"/>
    </row>
    <row r="565" spans="2:2" x14ac:dyDescent="0.35">
      <c r="B565"/>
    </row>
    <row r="566" spans="2:2" x14ac:dyDescent="0.35">
      <c r="B566"/>
    </row>
    <row r="567" spans="2:2" x14ac:dyDescent="0.35">
      <c r="B567"/>
    </row>
    <row r="568" spans="2:2" x14ac:dyDescent="0.35">
      <c r="B568"/>
    </row>
    <row r="569" spans="2:2" x14ac:dyDescent="0.35">
      <c r="B569"/>
    </row>
    <row r="570" spans="2:2" x14ac:dyDescent="0.35">
      <c r="B570"/>
    </row>
    <row r="571" spans="2:2" x14ac:dyDescent="0.35">
      <c r="B571"/>
    </row>
    <row r="572" spans="2:2" x14ac:dyDescent="0.35">
      <c r="B572"/>
    </row>
    <row r="573" spans="2:2" x14ac:dyDescent="0.35">
      <c r="B573"/>
    </row>
    <row r="574" spans="2:2" x14ac:dyDescent="0.35">
      <c r="B574"/>
    </row>
    <row r="575" spans="2:2" x14ac:dyDescent="0.35">
      <c r="B575"/>
    </row>
    <row r="576" spans="2:2" x14ac:dyDescent="0.35">
      <c r="B576"/>
    </row>
    <row r="577" spans="2:2" x14ac:dyDescent="0.35">
      <c r="B577"/>
    </row>
    <row r="578" spans="2:2" x14ac:dyDescent="0.35">
      <c r="B578"/>
    </row>
    <row r="579" spans="2:2" x14ac:dyDescent="0.35">
      <c r="B579"/>
    </row>
    <row r="580" spans="2:2" x14ac:dyDescent="0.35">
      <c r="B580"/>
    </row>
    <row r="581" spans="2:2" x14ac:dyDescent="0.35">
      <c r="B581"/>
    </row>
    <row r="582" spans="2:2" x14ac:dyDescent="0.35">
      <c r="B582"/>
    </row>
    <row r="583" spans="2:2" x14ac:dyDescent="0.35">
      <c r="B583"/>
    </row>
    <row r="584" spans="2:2" x14ac:dyDescent="0.35">
      <c r="B584"/>
    </row>
    <row r="585" spans="2:2" x14ac:dyDescent="0.35">
      <c r="B585"/>
    </row>
    <row r="586" spans="2:2" x14ac:dyDescent="0.35">
      <c r="B586"/>
    </row>
    <row r="587" spans="2:2" x14ac:dyDescent="0.35">
      <c r="B587"/>
    </row>
    <row r="588" spans="2:2" x14ac:dyDescent="0.35">
      <c r="B588"/>
    </row>
    <row r="589" spans="2:2" x14ac:dyDescent="0.35">
      <c r="B589"/>
    </row>
    <row r="590" spans="2:2" x14ac:dyDescent="0.35">
      <c r="B590"/>
    </row>
    <row r="591" spans="2:2" x14ac:dyDescent="0.35">
      <c r="B591"/>
    </row>
    <row r="592" spans="2:2" x14ac:dyDescent="0.35">
      <c r="B592"/>
    </row>
    <row r="593" spans="2:2" x14ac:dyDescent="0.35">
      <c r="B593"/>
    </row>
    <row r="594" spans="2:2" x14ac:dyDescent="0.35">
      <c r="B594"/>
    </row>
    <row r="595" spans="2:2" x14ac:dyDescent="0.35">
      <c r="B595"/>
    </row>
    <row r="596" spans="2:2" x14ac:dyDescent="0.35">
      <c r="B596"/>
    </row>
    <row r="597" spans="2:2" x14ac:dyDescent="0.35">
      <c r="B597"/>
    </row>
    <row r="598" spans="2:2" x14ac:dyDescent="0.35">
      <c r="B598"/>
    </row>
    <row r="599" spans="2:2" x14ac:dyDescent="0.35">
      <c r="B599"/>
    </row>
    <row r="600" spans="2:2" x14ac:dyDescent="0.35">
      <c r="B600"/>
    </row>
    <row r="601" spans="2:2" x14ac:dyDescent="0.35">
      <c r="B601"/>
    </row>
    <row r="602" spans="2:2" x14ac:dyDescent="0.35">
      <c r="B602"/>
    </row>
    <row r="603" spans="2:2" x14ac:dyDescent="0.35">
      <c r="B603"/>
    </row>
    <row r="604" spans="2:2" x14ac:dyDescent="0.35">
      <c r="B604"/>
    </row>
    <row r="605" spans="2:2" x14ac:dyDescent="0.35">
      <c r="B605"/>
    </row>
    <row r="606" spans="2:2" x14ac:dyDescent="0.35">
      <c r="B606"/>
    </row>
    <row r="607" spans="2:2" x14ac:dyDescent="0.35">
      <c r="B607"/>
    </row>
    <row r="608" spans="2:2" x14ac:dyDescent="0.35">
      <c r="B608"/>
    </row>
    <row r="609" spans="2:2" x14ac:dyDescent="0.35">
      <c r="B609"/>
    </row>
    <row r="610" spans="2:2" x14ac:dyDescent="0.35">
      <c r="B610"/>
    </row>
    <row r="611" spans="2:2" x14ac:dyDescent="0.35">
      <c r="B611"/>
    </row>
    <row r="612" spans="2:2" x14ac:dyDescent="0.35">
      <c r="B612"/>
    </row>
    <row r="613" spans="2:2" x14ac:dyDescent="0.35">
      <c r="B613"/>
    </row>
    <row r="614" spans="2:2" x14ac:dyDescent="0.35">
      <c r="B614"/>
    </row>
    <row r="615" spans="2:2" x14ac:dyDescent="0.35">
      <c r="B615"/>
    </row>
    <row r="616" spans="2:2" x14ac:dyDescent="0.35">
      <c r="B616"/>
    </row>
    <row r="617" spans="2:2" x14ac:dyDescent="0.35">
      <c r="B617"/>
    </row>
    <row r="618" spans="2:2" x14ac:dyDescent="0.35">
      <c r="B618"/>
    </row>
    <row r="619" spans="2:2" x14ac:dyDescent="0.35">
      <c r="B619"/>
    </row>
    <row r="620" spans="2:2" x14ac:dyDescent="0.35">
      <c r="B620"/>
    </row>
    <row r="621" spans="2:2" x14ac:dyDescent="0.35">
      <c r="B621"/>
    </row>
    <row r="622" spans="2:2" x14ac:dyDescent="0.35">
      <c r="B622"/>
    </row>
    <row r="623" spans="2:2" x14ac:dyDescent="0.35">
      <c r="B623"/>
    </row>
    <row r="624" spans="2:2" x14ac:dyDescent="0.35">
      <c r="B624"/>
    </row>
    <row r="625" spans="2:2" x14ac:dyDescent="0.35">
      <c r="B625"/>
    </row>
    <row r="626" spans="2:2" x14ac:dyDescent="0.35">
      <c r="B626"/>
    </row>
    <row r="627" spans="2:2" x14ac:dyDescent="0.35">
      <c r="B627"/>
    </row>
    <row r="628" spans="2:2" x14ac:dyDescent="0.35">
      <c r="B628"/>
    </row>
    <row r="629" spans="2:2" x14ac:dyDescent="0.35">
      <c r="B629"/>
    </row>
    <row r="630" spans="2:2" x14ac:dyDescent="0.35">
      <c r="B630"/>
    </row>
    <row r="631" spans="2:2" x14ac:dyDescent="0.35">
      <c r="B631"/>
    </row>
    <row r="632" spans="2:2" x14ac:dyDescent="0.35">
      <c r="B632"/>
    </row>
    <row r="633" spans="2:2" x14ac:dyDescent="0.35">
      <c r="B633"/>
    </row>
    <row r="634" spans="2:2" x14ac:dyDescent="0.35">
      <c r="B634"/>
    </row>
    <row r="635" spans="2:2" x14ac:dyDescent="0.35">
      <c r="B635"/>
    </row>
    <row r="636" spans="2:2" x14ac:dyDescent="0.35">
      <c r="B636"/>
    </row>
    <row r="637" spans="2:2" x14ac:dyDescent="0.35">
      <c r="B637"/>
    </row>
    <row r="638" spans="2:2" x14ac:dyDescent="0.35">
      <c r="B638"/>
    </row>
    <row r="639" spans="2:2" x14ac:dyDescent="0.35">
      <c r="B639"/>
    </row>
    <row r="640" spans="2:2" x14ac:dyDescent="0.35">
      <c r="B640"/>
    </row>
    <row r="641" spans="2:2" x14ac:dyDescent="0.35">
      <c r="B641"/>
    </row>
    <row r="642" spans="2:2" x14ac:dyDescent="0.35">
      <c r="B642"/>
    </row>
    <row r="643" spans="2:2" x14ac:dyDescent="0.35">
      <c r="B643"/>
    </row>
    <row r="644" spans="2:2" x14ac:dyDescent="0.35">
      <c r="B644"/>
    </row>
    <row r="645" spans="2:2" x14ac:dyDescent="0.35">
      <c r="B645"/>
    </row>
    <row r="646" spans="2:2" x14ac:dyDescent="0.35">
      <c r="B646"/>
    </row>
    <row r="647" spans="2:2" x14ac:dyDescent="0.35">
      <c r="B647"/>
    </row>
    <row r="648" spans="2:2" x14ac:dyDescent="0.35">
      <c r="B648"/>
    </row>
    <row r="649" spans="2:2" x14ac:dyDescent="0.35">
      <c r="B649"/>
    </row>
    <row r="650" spans="2:2" x14ac:dyDescent="0.35">
      <c r="B650"/>
    </row>
    <row r="651" spans="2:2" x14ac:dyDescent="0.35">
      <c r="B651"/>
    </row>
    <row r="652" spans="2:2" x14ac:dyDescent="0.35">
      <c r="B652"/>
    </row>
    <row r="653" spans="2:2" x14ac:dyDescent="0.35">
      <c r="B653"/>
    </row>
    <row r="654" spans="2:2" x14ac:dyDescent="0.35">
      <c r="B654"/>
    </row>
    <row r="655" spans="2:2" x14ac:dyDescent="0.35">
      <c r="B655"/>
    </row>
    <row r="656" spans="2:2" x14ac:dyDescent="0.35">
      <c r="B656"/>
    </row>
    <row r="657" spans="2:2" x14ac:dyDescent="0.35">
      <c r="B657"/>
    </row>
    <row r="658" spans="2:2" x14ac:dyDescent="0.35">
      <c r="B658"/>
    </row>
    <row r="659" spans="2:2" x14ac:dyDescent="0.35">
      <c r="B659"/>
    </row>
    <row r="660" spans="2:2" x14ac:dyDescent="0.35">
      <c r="B660"/>
    </row>
    <row r="661" spans="2:2" x14ac:dyDescent="0.35">
      <c r="B661"/>
    </row>
    <row r="662" spans="2:2" x14ac:dyDescent="0.35">
      <c r="B662"/>
    </row>
    <row r="663" spans="2:2" x14ac:dyDescent="0.35">
      <c r="B663"/>
    </row>
    <row r="664" spans="2:2" x14ac:dyDescent="0.35">
      <c r="B664"/>
    </row>
    <row r="665" spans="2:2" x14ac:dyDescent="0.35">
      <c r="B665"/>
    </row>
    <row r="666" spans="2:2" x14ac:dyDescent="0.35">
      <c r="B666"/>
    </row>
    <row r="667" spans="2:2" x14ac:dyDescent="0.35">
      <c r="B667"/>
    </row>
    <row r="668" spans="2:2" x14ac:dyDescent="0.35">
      <c r="B668"/>
    </row>
    <row r="669" spans="2:2" x14ac:dyDescent="0.35">
      <c r="B669"/>
    </row>
    <row r="670" spans="2:2" x14ac:dyDescent="0.35">
      <c r="B670"/>
    </row>
    <row r="671" spans="2:2" x14ac:dyDescent="0.35">
      <c r="B671"/>
    </row>
    <row r="672" spans="2:2" x14ac:dyDescent="0.35">
      <c r="B672"/>
    </row>
    <row r="673" spans="2:2" x14ac:dyDescent="0.35">
      <c r="B673"/>
    </row>
    <row r="674" spans="2:2" x14ac:dyDescent="0.35">
      <c r="B674"/>
    </row>
    <row r="675" spans="2:2" x14ac:dyDescent="0.35">
      <c r="B675"/>
    </row>
    <row r="676" spans="2:2" x14ac:dyDescent="0.35">
      <c r="B676"/>
    </row>
    <row r="677" spans="2:2" x14ac:dyDescent="0.35">
      <c r="B677"/>
    </row>
    <row r="678" spans="2:2" x14ac:dyDescent="0.35">
      <c r="B678"/>
    </row>
    <row r="679" spans="2:2" x14ac:dyDescent="0.35">
      <c r="B679"/>
    </row>
    <row r="680" spans="2:2" x14ac:dyDescent="0.35">
      <c r="B680"/>
    </row>
    <row r="681" spans="2:2" x14ac:dyDescent="0.35">
      <c r="B681"/>
    </row>
    <row r="682" spans="2:2" x14ac:dyDescent="0.35">
      <c r="B682"/>
    </row>
    <row r="683" spans="2:2" x14ac:dyDescent="0.35">
      <c r="B683"/>
    </row>
    <row r="684" spans="2:2" x14ac:dyDescent="0.35">
      <c r="B684"/>
    </row>
    <row r="685" spans="2:2" x14ac:dyDescent="0.35">
      <c r="B685"/>
    </row>
    <row r="686" spans="2:2" x14ac:dyDescent="0.35">
      <c r="B686"/>
    </row>
    <row r="687" spans="2:2" x14ac:dyDescent="0.35">
      <c r="B687"/>
    </row>
    <row r="688" spans="2:2" x14ac:dyDescent="0.35">
      <c r="B688"/>
    </row>
    <row r="689" spans="2:2" x14ac:dyDescent="0.35">
      <c r="B689"/>
    </row>
    <row r="690" spans="2:2" x14ac:dyDescent="0.35">
      <c r="B690"/>
    </row>
    <row r="691" spans="2:2" x14ac:dyDescent="0.35">
      <c r="B691"/>
    </row>
    <row r="692" spans="2:2" x14ac:dyDescent="0.35">
      <c r="B692"/>
    </row>
    <row r="693" spans="2:2" x14ac:dyDescent="0.35">
      <c r="B693"/>
    </row>
    <row r="694" spans="2:2" x14ac:dyDescent="0.35">
      <c r="B694"/>
    </row>
    <row r="695" spans="2:2" x14ac:dyDescent="0.35">
      <c r="B695"/>
    </row>
    <row r="696" spans="2:2" x14ac:dyDescent="0.35">
      <c r="B696"/>
    </row>
    <row r="697" spans="2:2" x14ac:dyDescent="0.35">
      <c r="B697"/>
    </row>
    <row r="698" spans="2:2" x14ac:dyDescent="0.35">
      <c r="B698"/>
    </row>
    <row r="699" spans="2:2" x14ac:dyDescent="0.35">
      <c r="B699"/>
    </row>
    <row r="700" spans="2:2" x14ac:dyDescent="0.35">
      <c r="B700"/>
    </row>
    <row r="701" spans="2:2" x14ac:dyDescent="0.35">
      <c r="B701"/>
    </row>
    <row r="702" spans="2:2" x14ac:dyDescent="0.35">
      <c r="B702"/>
    </row>
    <row r="703" spans="2:2" x14ac:dyDescent="0.35">
      <c r="B703"/>
    </row>
    <row r="704" spans="2:2" x14ac:dyDescent="0.35">
      <c r="B704"/>
    </row>
    <row r="705" spans="2:2" x14ac:dyDescent="0.35">
      <c r="B705"/>
    </row>
    <row r="706" spans="2:2" x14ac:dyDescent="0.35">
      <c r="B706"/>
    </row>
    <row r="707" spans="2:2" x14ac:dyDescent="0.35">
      <c r="B707"/>
    </row>
    <row r="708" spans="2:2" x14ac:dyDescent="0.35">
      <c r="B708"/>
    </row>
    <row r="709" spans="2:2" x14ac:dyDescent="0.35">
      <c r="B709"/>
    </row>
    <row r="710" spans="2:2" x14ac:dyDescent="0.35">
      <c r="B710"/>
    </row>
    <row r="711" spans="2:2" x14ac:dyDescent="0.35">
      <c r="B711"/>
    </row>
    <row r="712" spans="2:2" x14ac:dyDescent="0.35">
      <c r="B712"/>
    </row>
    <row r="713" spans="2:2" x14ac:dyDescent="0.35">
      <c r="B713"/>
    </row>
    <row r="714" spans="2:2" x14ac:dyDescent="0.35">
      <c r="B714"/>
    </row>
    <row r="715" spans="2:2" x14ac:dyDescent="0.35">
      <c r="B715"/>
    </row>
    <row r="716" spans="2:2" x14ac:dyDescent="0.35">
      <c r="B716"/>
    </row>
    <row r="717" spans="2:2" x14ac:dyDescent="0.35">
      <c r="B717"/>
    </row>
    <row r="718" spans="2:2" x14ac:dyDescent="0.35">
      <c r="B718"/>
    </row>
    <row r="719" spans="2:2" x14ac:dyDescent="0.35">
      <c r="B719"/>
    </row>
    <row r="720" spans="2:2" x14ac:dyDescent="0.35">
      <c r="B720"/>
    </row>
    <row r="721" spans="2:2" x14ac:dyDescent="0.35">
      <c r="B721"/>
    </row>
    <row r="722" spans="2:2" x14ac:dyDescent="0.35">
      <c r="B722"/>
    </row>
    <row r="723" spans="2:2" x14ac:dyDescent="0.35">
      <c r="B723"/>
    </row>
    <row r="724" spans="2:2" x14ac:dyDescent="0.35">
      <c r="B724"/>
    </row>
    <row r="725" spans="2:2" x14ac:dyDescent="0.35">
      <c r="B725"/>
    </row>
    <row r="726" spans="2:2" x14ac:dyDescent="0.35">
      <c r="B726"/>
    </row>
    <row r="727" spans="2:2" x14ac:dyDescent="0.35">
      <c r="B727"/>
    </row>
    <row r="728" spans="2:2" x14ac:dyDescent="0.35">
      <c r="B728"/>
    </row>
    <row r="729" spans="2:2" x14ac:dyDescent="0.35">
      <c r="B729"/>
    </row>
    <row r="730" spans="2:2" x14ac:dyDescent="0.35">
      <c r="B730"/>
    </row>
    <row r="731" spans="2:2" x14ac:dyDescent="0.35">
      <c r="B731"/>
    </row>
    <row r="732" spans="2:2" x14ac:dyDescent="0.35">
      <c r="B732"/>
    </row>
    <row r="733" spans="2:2" x14ac:dyDescent="0.35">
      <c r="B733"/>
    </row>
    <row r="734" spans="2:2" x14ac:dyDescent="0.35">
      <c r="B734"/>
    </row>
    <row r="735" spans="2:2" x14ac:dyDescent="0.35">
      <c r="B735"/>
    </row>
    <row r="736" spans="2:2" x14ac:dyDescent="0.35">
      <c r="B736"/>
    </row>
    <row r="737" spans="2:2" x14ac:dyDescent="0.35">
      <c r="B737"/>
    </row>
    <row r="738" spans="2:2" x14ac:dyDescent="0.35">
      <c r="B738"/>
    </row>
    <row r="739" spans="2:2" x14ac:dyDescent="0.35">
      <c r="B739"/>
    </row>
    <row r="740" spans="2:2" x14ac:dyDescent="0.35">
      <c r="B740"/>
    </row>
    <row r="741" spans="2:2" x14ac:dyDescent="0.35">
      <c r="B741"/>
    </row>
    <row r="742" spans="2:2" x14ac:dyDescent="0.35">
      <c r="B742"/>
    </row>
    <row r="743" spans="2:2" x14ac:dyDescent="0.35">
      <c r="B743"/>
    </row>
    <row r="744" spans="2:2" x14ac:dyDescent="0.35">
      <c r="B744"/>
    </row>
    <row r="745" spans="2:2" x14ac:dyDescent="0.35">
      <c r="B745"/>
    </row>
    <row r="746" spans="2:2" x14ac:dyDescent="0.35">
      <c r="B746"/>
    </row>
    <row r="747" spans="2:2" x14ac:dyDescent="0.35">
      <c r="B747"/>
    </row>
    <row r="748" spans="2:2" x14ac:dyDescent="0.35">
      <c r="B748"/>
    </row>
    <row r="749" spans="2:2" x14ac:dyDescent="0.35">
      <c r="B749"/>
    </row>
    <row r="750" spans="2:2" x14ac:dyDescent="0.35">
      <c r="B750"/>
    </row>
    <row r="751" spans="2:2" x14ac:dyDescent="0.35">
      <c r="B751"/>
    </row>
    <row r="752" spans="2:2" x14ac:dyDescent="0.35">
      <c r="B752"/>
    </row>
    <row r="753" spans="2:2" x14ac:dyDescent="0.35">
      <c r="B753"/>
    </row>
    <row r="754" spans="2:2" x14ac:dyDescent="0.35">
      <c r="B754"/>
    </row>
    <row r="755" spans="2:2" x14ac:dyDescent="0.35">
      <c r="B755"/>
    </row>
    <row r="756" spans="2:2" x14ac:dyDescent="0.35">
      <c r="B756"/>
    </row>
    <row r="757" spans="2:2" x14ac:dyDescent="0.35">
      <c r="B757"/>
    </row>
    <row r="758" spans="2:2" x14ac:dyDescent="0.35">
      <c r="B758"/>
    </row>
    <row r="759" spans="2:2" x14ac:dyDescent="0.35">
      <c r="B759"/>
    </row>
    <row r="760" spans="2:2" x14ac:dyDescent="0.35">
      <c r="B760"/>
    </row>
    <row r="761" spans="2:2" x14ac:dyDescent="0.35">
      <c r="B761"/>
    </row>
    <row r="762" spans="2:2" x14ac:dyDescent="0.35">
      <c r="B762"/>
    </row>
    <row r="763" spans="2:2" x14ac:dyDescent="0.35">
      <c r="B763"/>
    </row>
    <row r="764" spans="2:2" x14ac:dyDescent="0.35">
      <c r="B764"/>
    </row>
    <row r="765" spans="2:2" x14ac:dyDescent="0.35">
      <c r="B765"/>
    </row>
    <row r="766" spans="2:2" x14ac:dyDescent="0.35">
      <c r="B766"/>
    </row>
    <row r="767" spans="2:2" x14ac:dyDescent="0.35">
      <c r="B767"/>
    </row>
    <row r="768" spans="2:2" x14ac:dyDescent="0.35">
      <c r="B768"/>
    </row>
    <row r="769" spans="2:2" x14ac:dyDescent="0.35">
      <c r="B769"/>
    </row>
    <row r="770" spans="2:2" x14ac:dyDescent="0.35">
      <c r="B770"/>
    </row>
    <row r="771" spans="2:2" x14ac:dyDescent="0.35">
      <c r="B771"/>
    </row>
    <row r="772" spans="2:2" x14ac:dyDescent="0.35">
      <c r="B772"/>
    </row>
    <row r="773" spans="2:2" x14ac:dyDescent="0.35">
      <c r="B773"/>
    </row>
    <row r="774" spans="2:2" x14ac:dyDescent="0.35">
      <c r="B774"/>
    </row>
    <row r="775" spans="2:2" x14ac:dyDescent="0.35">
      <c r="B775"/>
    </row>
    <row r="776" spans="2:2" x14ac:dyDescent="0.35">
      <c r="B776"/>
    </row>
    <row r="777" spans="2:2" x14ac:dyDescent="0.35">
      <c r="B777"/>
    </row>
    <row r="778" spans="2:2" x14ac:dyDescent="0.35">
      <c r="B778"/>
    </row>
    <row r="779" spans="2:2" x14ac:dyDescent="0.35">
      <c r="B779"/>
    </row>
    <row r="780" spans="2:2" x14ac:dyDescent="0.35">
      <c r="B780"/>
    </row>
    <row r="781" spans="2:2" x14ac:dyDescent="0.35">
      <c r="B781"/>
    </row>
    <row r="782" spans="2:2" x14ac:dyDescent="0.35">
      <c r="B782"/>
    </row>
    <row r="783" spans="2:2" x14ac:dyDescent="0.35">
      <c r="B783"/>
    </row>
    <row r="784" spans="2:2" x14ac:dyDescent="0.35">
      <c r="B784"/>
    </row>
    <row r="785" spans="2:2" x14ac:dyDescent="0.35">
      <c r="B785"/>
    </row>
    <row r="786" spans="2:2" x14ac:dyDescent="0.35">
      <c r="B786"/>
    </row>
    <row r="787" spans="2:2" x14ac:dyDescent="0.35">
      <c r="B787"/>
    </row>
    <row r="788" spans="2:2" x14ac:dyDescent="0.35">
      <c r="B788"/>
    </row>
    <row r="789" spans="2:2" x14ac:dyDescent="0.35">
      <c r="B789"/>
    </row>
    <row r="790" spans="2:2" x14ac:dyDescent="0.35">
      <c r="B790"/>
    </row>
    <row r="791" spans="2:2" x14ac:dyDescent="0.35">
      <c r="B791"/>
    </row>
    <row r="792" spans="2:2" x14ac:dyDescent="0.35">
      <c r="B792"/>
    </row>
    <row r="793" spans="2:2" x14ac:dyDescent="0.35">
      <c r="B793"/>
    </row>
    <row r="794" spans="2:2" x14ac:dyDescent="0.35">
      <c r="B794"/>
    </row>
    <row r="795" spans="2:2" x14ac:dyDescent="0.35">
      <c r="B795"/>
    </row>
    <row r="796" spans="2:2" x14ac:dyDescent="0.35">
      <c r="B796"/>
    </row>
    <row r="797" spans="2:2" x14ac:dyDescent="0.35">
      <c r="B797"/>
    </row>
    <row r="798" spans="2:2" x14ac:dyDescent="0.35">
      <c r="B798"/>
    </row>
    <row r="799" spans="2:2" x14ac:dyDescent="0.35">
      <c r="B799"/>
    </row>
    <row r="800" spans="2:2" x14ac:dyDescent="0.35">
      <c r="B800"/>
    </row>
    <row r="801" spans="2:2" x14ac:dyDescent="0.35">
      <c r="B801"/>
    </row>
    <row r="802" spans="2:2" x14ac:dyDescent="0.35">
      <c r="B802"/>
    </row>
    <row r="803" spans="2:2" x14ac:dyDescent="0.35">
      <c r="B803"/>
    </row>
    <row r="804" spans="2:2" x14ac:dyDescent="0.35">
      <c r="B804"/>
    </row>
    <row r="805" spans="2:2" x14ac:dyDescent="0.35">
      <c r="B805"/>
    </row>
    <row r="806" spans="2:2" x14ac:dyDescent="0.35">
      <c r="B806"/>
    </row>
    <row r="807" spans="2:2" x14ac:dyDescent="0.35">
      <c r="B807"/>
    </row>
    <row r="808" spans="2:2" x14ac:dyDescent="0.35">
      <c r="B808"/>
    </row>
    <row r="809" spans="2:2" x14ac:dyDescent="0.35">
      <c r="B809"/>
    </row>
    <row r="810" spans="2:2" x14ac:dyDescent="0.35">
      <c r="B810"/>
    </row>
    <row r="811" spans="2:2" x14ac:dyDescent="0.35">
      <c r="B811"/>
    </row>
    <row r="812" spans="2:2" x14ac:dyDescent="0.35">
      <c r="B812"/>
    </row>
    <row r="813" spans="2:2" x14ac:dyDescent="0.35">
      <c r="B813"/>
    </row>
    <row r="814" spans="2:2" x14ac:dyDescent="0.35">
      <c r="B814"/>
    </row>
    <row r="815" spans="2:2" x14ac:dyDescent="0.35">
      <c r="B815"/>
    </row>
    <row r="816" spans="2:2" x14ac:dyDescent="0.35">
      <c r="B816"/>
    </row>
    <row r="817" spans="2:2" x14ac:dyDescent="0.35">
      <c r="B817"/>
    </row>
    <row r="818" spans="2:2" x14ac:dyDescent="0.35">
      <c r="B818"/>
    </row>
    <row r="819" spans="2:2" x14ac:dyDescent="0.35">
      <c r="B819"/>
    </row>
    <row r="820" spans="2:2" x14ac:dyDescent="0.35">
      <c r="B820"/>
    </row>
    <row r="821" spans="2:2" x14ac:dyDescent="0.35">
      <c r="B821"/>
    </row>
    <row r="822" spans="2:2" x14ac:dyDescent="0.35">
      <c r="B822"/>
    </row>
    <row r="823" spans="2:2" x14ac:dyDescent="0.35">
      <c r="B823"/>
    </row>
    <row r="824" spans="2:2" x14ac:dyDescent="0.35">
      <c r="B824"/>
    </row>
    <row r="825" spans="2:2" x14ac:dyDescent="0.35">
      <c r="B825"/>
    </row>
    <row r="826" spans="2:2" x14ac:dyDescent="0.35">
      <c r="B826"/>
    </row>
    <row r="827" spans="2:2" x14ac:dyDescent="0.35">
      <c r="B827"/>
    </row>
    <row r="828" spans="2:2" x14ac:dyDescent="0.35">
      <c r="B828"/>
    </row>
    <row r="829" spans="2:2" x14ac:dyDescent="0.35">
      <c r="B829"/>
    </row>
    <row r="830" spans="2:2" x14ac:dyDescent="0.35">
      <c r="B830"/>
    </row>
    <row r="831" spans="2:2" x14ac:dyDescent="0.35">
      <c r="B831"/>
    </row>
    <row r="832" spans="2:2" x14ac:dyDescent="0.35">
      <c r="B832"/>
    </row>
    <row r="833" spans="2:2" x14ac:dyDescent="0.35">
      <c r="B833"/>
    </row>
    <row r="834" spans="2:2" x14ac:dyDescent="0.35">
      <c r="B834"/>
    </row>
    <row r="835" spans="2:2" x14ac:dyDescent="0.35">
      <c r="B835"/>
    </row>
    <row r="836" spans="2:2" x14ac:dyDescent="0.35">
      <c r="B836"/>
    </row>
    <row r="837" spans="2:2" x14ac:dyDescent="0.35">
      <c r="B837"/>
    </row>
    <row r="838" spans="2:2" x14ac:dyDescent="0.35">
      <c r="B838"/>
    </row>
    <row r="839" spans="2:2" x14ac:dyDescent="0.35">
      <c r="B839"/>
    </row>
    <row r="840" spans="2:2" x14ac:dyDescent="0.35">
      <c r="B840"/>
    </row>
    <row r="841" spans="2:2" x14ac:dyDescent="0.35">
      <c r="B841"/>
    </row>
    <row r="842" spans="2:2" x14ac:dyDescent="0.35">
      <c r="B842"/>
    </row>
    <row r="843" spans="2:2" x14ac:dyDescent="0.35">
      <c r="B843"/>
    </row>
    <row r="844" spans="2:2" x14ac:dyDescent="0.35">
      <c r="B844"/>
    </row>
    <row r="845" spans="2:2" x14ac:dyDescent="0.35">
      <c r="B845"/>
    </row>
    <row r="846" spans="2:2" x14ac:dyDescent="0.35">
      <c r="B846"/>
    </row>
    <row r="847" spans="2:2" x14ac:dyDescent="0.35">
      <c r="B847"/>
    </row>
    <row r="848" spans="2:2" x14ac:dyDescent="0.35">
      <c r="B848"/>
    </row>
    <row r="849" spans="2:2" x14ac:dyDescent="0.35">
      <c r="B849"/>
    </row>
    <row r="850" spans="2:2" x14ac:dyDescent="0.35">
      <c r="B850"/>
    </row>
    <row r="851" spans="2:2" x14ac:dyDescent="0.35">
      <c r="B851"/>
    </row>
    <row r="852" spans="2:2" x14ac:dyDescent="0.35">
      <c r="B852"/>
    </row>
    <row r="853" spans="2:2" x14ac:dyDescent="0.35">
      <c r="B853"/>
    </row>
    <row r="854" spans="2:2" x14ac:dyDescent="0.35">
      <c r="B854"/>
    </row>
    <row r="855" spans="2:2" x14ac:dyDescent="0.35">
      <c r="B855"/>
    </row>
    <row r="856" spans="2:2" x14ac:dyDescent="0.35">
      <c r="B856"/>
    </row>
    <row r="857" spans="2:2" x14ac:dyDescent="0.35">
      <c r="B857"/>
    </row>
    <row r="858" spans="2:2" x14ac:dyDescent="0.35">
      <c r="B858"/>
    </row>
    <row r="859" spans="2:2" x14ac:dyDescent="0.35">
      <c r="B859"/>
    </row>
    <row r="860" spans="2:2" x14ac:dyDescent="0.35">
      <c r="B860"/>
    </row>
    <row r="861" spans="2:2" x14ac:dyDescent="0.35">
      <c r="B861"/>
    </row>
    <row r="862" spans="2:2" x14ac:dyDescent="0.35">
      <c r="B862"/>
    </row>
    <row r="863" spans="2:2" x14ac:dyDescent="0.35">
      <c r="B863"/>
    </row>
    <row r="864" spans="2:2" x14ac:dyDescent="0.35">
      <c r="B864"/>
    </row>
    <row r="865" spans="2:2" x14ac:dyDescent="0.35">
      <c r="B865"/>
    </row>
    <row r="866" spans="2:2" x14ac:dyDescent="0.35">
      <c r="B866"/>
    </row>
    <row r="867" spans="2:2" x14ac:dyDescent="0.35">
      <c r="B867"/>
    </row>
    <row r="868" spans="2:2" x14ac:dyDescent="0.35">
      <c r="B868"/>
    </row>
    <row r="869" spans="2:2" x14ac:dyDescent="0.35">
      <c r="B869"/>
    </row>
    <row r="870" spans="2:2" x14ac:dyDescent="0.35">
      <c r="B870"/>
    </row>
    <row r="871" spans="2:2" x14ac:dyDescent="0.35">
      <c r="B871"/>
    </row>
    <row r="872" spans="2:2" x14ac:dyDescent="0.35">
      <c r="B872"/>
    </row>
    <row r="873" spans="2:2" x14ac:dyDescent="0.35">
      <c r="B873"/>
    </row>
    <row r="874" spans="2:2" x14ac:dyDescent="0.35">
      <c r="B874"/>
    </row>
    <row r="875" spans="2:2" x14ac:dyDescent="0.35">
      <c r="B875"/>
    </row>
    <row r="876" spans="2:2" x14ac:dyDescent="0.35">
      <c r="B876"/>
    </row>
    <row r="877" spans="2:2" x14ac:dyDescent="0.35">
      <c r="B877"/>
    </row>
    <row r="878" spans="2:2" x14ac:dyDescent="0.35">
      <c r="B878"/>
    </row>
    <row r="879" spans="2:2" x14ac:dyDescent="0.35">
      <c r="B879"/>
    </row>
    <row r="880" spans="2:2" x14ac:dyDescent="0.35">
      <c r="B880"/>
    </row>
    <row r="881" spans="2:2" x14ac:dyDescent="0.35">
      <c r="B881"/>
    </row>
    <row r="882" spans="2:2" x14ac:dyDescent="0.35">
      <c r="B882"/>
    </row>
    <row r="883" spans="2:2" x14ac:dyDescent="0.35">
      <c r="B883"/>
    </row>
    <row r="884" spans="2:2" x14ac:dyDescent="0.35">
      <c r="B884"/>
    </row>
    <row r="885" spans="2:2" x14ac:dyDescent="0.35">
      <c r="B885"/>
    </row>
    <row r="886" spans="2:2" x14ac:dyDescent="0.35">
      <c r="B886"/>
    </row>
    <row r="887" spans="2:2" x14ac:dyDescent="0.35">
      <c r="B887"/>
    </row>
    <row r="888" spans="2:2" x14ac:dyDescent="0.35">
      <c r="B888"/>
    </row>
    <row r="889" spans="2:2" x14ac:dyDescent="0.35">
      <c r="B889"/>
    </row>
    <row r="890" spans="2:2" x14ac:dyDescent="0.35">
      <c r="B890"/>
    </row>
    <row r="891" spans="2:2" x14ac:dyDescent="0.35">
      <c r="B891"/>
    </row>
    <row r="892" spans="2:2" x14ac:dyDescent="0.35">
      <c r="B892"/>
    </row>
    <row r="893" spans="2:2" x14ac:dyDescent="0.35">
      <c r="B893"/>
    </row>
    <row r="894" spans="2:2" x14ac:dyDescent="0.35">
      <c r="B894"/>
    </row>
    <row r="895" spans="2:2" x14ac:dyDescent="0.35">
      <c r="B895"/>
    </row>
    <row r="896" spans="2:2" x14ac:dyDescent="0.35">
      <c r="B896"/>
    </row>
    <row r="897" spans="2:2" x14ac:dyDescent="0.35">
      <c r="B897"/>
    </row>
    <row r="898" spans="2:2" x14ac:dyDescent="0.35">
      <c r="B898"/>
    </row>
    <row r="899" spans="2:2" x14ac:dyDescent="0.35">
      <c r="B899"/>
    </row>
    <row r="900" spans="2:2" x14ac:dyDescent="0.35">
      <c r="B900"/>
    </row>
    <row r="901" spans="2:2" x14ac:dyDescent="0.35">
      <c r="B901"/>
    </row>
    <row r="902" spans="2:2" x14ac:dyDescent="0.35">
      <c r="B902"/>
    </row>
    <row r="903" spans="2:2" x14ac:dyDescent="0.35">
      <c r="B903"/>
    </row>
    <row r="904" spans="2:2" x14ac:dyDescent="0.35">
      <c r="B904"/>
    </row>
    <row r="905" spans="2:2" x14ac:dyDescent="0.35">
      <c r="B905"/>
    </row>
    <row r="906" spans="2:2" x14ac:dyDescent="0.35">
      <c r="B906"/>
    </row>
    <row r="907" spans="2:2" x14ac:dyDescent="0.35">
      <c r="B907"/>
    </row>
    <row r="908" spans="2:2" x14ac:dyDescent="0.35">
      <c r="B908"/>
    </row>
    <row r="909" spans="2:2" x14ac:dyDescent="0.35">
      <c r="B909"/>
    </row>
    <row r="910" spans="2:2" x14ac:dyDescent="0.35">
      <c r="B910"/>
    </row>
    <row r="911" spans="2:2" x14ac:dyDescent="0.35">
      <c r="B911"/>
    </row>
    <row r="912" spans="2:2" x14ac:dyDescent="0.35">
      <c r="B912"/>
    </row>
    <row r="913" spans="2:2" x14ac:dyDescent="0.35">
      <c r="B913"/>
    </row>
    <row r="914" spans="2:2" x14ac:dyDescent="0.35">
      <c r="B914"/>
    </row>
    <row r="915" spans="2:2" x14ac:dyDescent="0.35">
      <c r="B915"/>
    </row>
    <row r="916" spans="2:2" x14ac:dyDescent="0.35">
      <c r="B916"/>
    </row>
    <row r="917" spans="2:2" x14ac:dyDescent="0.35">
      <c r="B917"/>
    </row>
    <row r="918" spans="2:2" x14ac:dyDescent="0.35">
      <c r="B918"/>
    </row>
    <row r="919" spans="2:2" x14ac:dyDescent="0.35">
      <c r="B919"/>
    </row>
    <row r="920" spans="2:2" x14ac:dyDescent="0.35">
      <c r="B920"/>
    </row>
    <row r="921" spans="2:2" x14ac:dyDescent="0.35">
      <c r="B921"/>
    </row>
    <row r="922" spans="2:2" x14ac:dyDescent="0.35">
      <c r="B922"/>
    </row>
    <row r="923" spans="2:2" x14ac:dyDescent="0.35">
      <c r="B923"/>
    </row>
    <row r="924" spans="2:2" x14ac:dyDescent="0.35">
      <c r="B924"/>
    </row>
    <row r="925" spans="2:2" x14ac:dyDescent="0.35">
      <c r="B925"/>
    </row>
    <row r="926" spans="2:2" x14ac:dyDescent="0.35">
      <c r="B926"/>
    </row>
    <row r="927" spans="2:2" x14ac:dyDescent="0.35">
      <c r="B927"/>
    </row>
    <row r="928" spans="2:2" x14ac:dyDescent="0.35">
      <c r="B928"/>
    </row>
    <row r="929" spans="2:2" x14ac:dyDescent="0.35">
      <c r="B929"/>
    </row>
    <row r="930" spans="2:2" x14ac:dyDescent="0.35">
      <c r="B930"/>
    </row>
    <row r="931" spans="2:2" x14ac:dyDescent="0.35">
      <c r="B931"/>
    </row>
    <row r="932" spans="2:2" x14ac:dyDescent="0.35">
      <c r="B932"/>
    </row>
    <row r="933" spans="2:2" x14ac:dyDescent="0.35">
      <c r="B933"/>
    </row>
    <row r="934" spans="2:2" x14ac:dyDescent="0.35">
      <c r="B934"/>
    </row>
    <row r="935" spans="2:2" x14ac:dyDescent="0.35">
      <c r="B935"/>
    </row>
    <row r="936" spans="2:2" x14ac:dyDescent="0.35">
      <c r="B936"/>
    </row>
    <row r="937" spans="2:2" x14ac:dyDescent="0.35">
      <c r="B937"/>
    </row>
    <row r="938" spans="2:2" x14ac:dyDescent="0.35">
      <c r="B938"/>
    </row>
    <row r="939" spans="2:2" x14ac:dyDescent="0.35">
      <c r="B939"/>
    </row>
    <row r="940" spans="2:2" x14ac:dyDescent="0.35">
      <c r="B940"/>
    </row>
    <row r="941" spans="2:2" x14ac:dyDescent="0.35">
      <c r="B941"/>
    </row>
    <row r="942" spans="2:2" x14ac:dyDescent="0.35">
      <c r="B942"/>
    </row>
    <row r="943" spans="2:2" x14ac:dyDescent="0.35">
      <c r="B943"/>
    </row>
    <row r="944" spans="2:2" x14ac:dyDescent="0.35">
      <c r="B944"/>
    </row>
    <row r="945" spans="2:2" x14ac:dyDescent="0.35">
      <c r="B945"/>
    </row>
    <row r="946" spans="2:2" x14ac:dyDescent="0.35">
      <c r="B946"/>
    </row>
    <row r="947" spans="2:2" x14ac:dyDescent="0.35">
      <c r="B947"/>
    </row>
    <row r="948" spans="2:2" x14ac:dyDescent="0.35">
      <c r="B948"/>
    </row>
    <row r="949" spans="2:2" x14ac:dyDescent="0.35">
      <c r="B949"/>
    </row>
    <row r="950" spans="2:2" x14ac:dyDescent="0.35">
      <c r="B950"/>
    </row>
    <row r="951" spans="2:2" x14ac:dyDescent="0.35">
      <c r="B951"/>
    </row>
    <row r="952" spans="2:2" x14ac:dyDescent="0.35">
      <c r="B952"/>
    </row>
    <row r="953" spans="2:2" x14ac:dyDescent="0.35">
      <c r="B953"/>
    </row>
    <row r="954" spans="2:2" x14ac:dyDescent="0.35">
      <c r="B954"/>
    </row>
    <row r="955" spans="2:2" x14ac:dyDescent="0.35">
      <c r="B955"/>
    </row>
    <row r="956" spans="2:2" x14ac:dyDescent="0.35">
      <c r="B956"/>
    </row>
    <row r="957" spans="2:2" x14ac:dyDescent="0.35">
      <c r="B957"/>
    </row>
    <row r="958" spans="2:2" x14ac:dyDescent="0.35">
      <c r="B958"/>
    </row>
    <row r="959" spans="2:2" x14ac:dyDescent="0.35">
      <c r="B959"/>
    </row>
    <row r="960" spans="2:2" x14ac:dyDescent="0.35">
      <c r="B960"/>
    </row>
    <row r="961" spans="2:2" x14ac:dyDescent="0.35">
      <c r="B961"/>
    </row>
    <row r="962" spans="2:2" x14ac:dyDescent="0.35">
      <c r="B962"/>
    </row>
    <row r="963" spans="2:2" x14ac:dyDescent="0.35">
      <c r="B963"/>
    </row>
    <row r="964" spans="2:2" x14ac:dyDescent="0.35">
      <c r="B964"/>
    </row>
    <row r="965" spans="2:2" x14ac:dyDescent="0.35">
      <c r="B965"/>
    </row>
    <row r="966" spans="2:2" x14ac:dyDescent="0.35">
      <c r="B966"/>
    </row>
    <row r="967" spans="2:2" x14ac:dyDescent="0.35">
      <c r="B967"/>
    </row>
    <row r="968" spans="2:2" x14ac:dyDescent="0.35">
      <c r="B968"/>
    </row>
    <row r="969" spans="2:2" x14ac:dyDescent="0.35">
      <c r="B969"/>
    </row>
    <row r="970" spans="2:2" x14ac:dyDescent="0.35">
      <c r="B970"/>
    </row>
    <row r="971" spans="2:2" x14ac:dyDescent="0.35">
      <c r="B971"/>
    </row>
    <row r="972" spans="2:2" x14ac:dyDescent="0.35">
      <c r="B972"/>
    </row>
    <row r="973" spans="2:2" x14ac:dyDescent="0.35">
      <c r="B973"/>
    </row>
    <row r="974" spans="2:2" x14ac:dyDescent="0.35">
      <c r="B974"/>
    </row>
    <row r="975" spans="2:2" x14ac:dyDescent="0.35">
      <c r="B975"/>
    </row>
    <row r="976" spans="2:2" x14ac:dyDescent="0.35">
      <c r="B976"/>
    </row>
    <row r="977" spans="2:2" x14ac:dyDescent="0.35">
      <c r="B977"/>
    </row>
    <row r="978" spans="2:2" x14ac:dyDescent="0.35">
      <c r="B978"/>
    </row>
    <row r="979" spans="2:2" x14ac:dyDescent="0.35">
      <c r="B979"/>
    </row>
    <row r="980" spans="2:2" x14ac:dyDescent="0.35">
      <c r="B980"/>
    </row>
    <row r="981" spans="2:2" x14ac:dyDescent="0.35">
      <c r="B981"/>
    </row>
    <row r="982" spans="2:2" x14ac:dyDescent="0.35">
      <c r="B982"/>
    </row>
    <row r="983" spans="2:2" x14ac:dyDescent="0.35">
      <c r="B983"/>
    </row>
    <row r="984" spans="2:2" x14ac:dyDescent="0.35">
      <c r="B984"/>
    </row>
    <row r="985" spans="2:2" x14ac:dyDescent="0.35">
      <c r="B985"/>
    </row>
    <row r="986" spans="2:2" x14ac:dyDescent="0.35">
      <c r="B986"/>
    </row>
    <row r="987" spans="2:2" x14ac:dyDescent="0.35">
      <c r="B987"/>
    </row>
    <row r="988" spans="2:2" x14ac:dyDescent="0.35">
      <c r="B988"/>
    </row>
    <row r="989" spans="2:2" x14ac:dyDescent="0.35">
      <c r="B989"/>
    </row>
    <row r="990" spans="2:2" x14ac:dyDescent="0.35">
      <c r="B990"/>
    </row>
    <row r="991" spans="2:2" x14ac:dyDescent="0.35">
      <c r="B991"/>
    </row>
    <row r="992" spans="2:2" x14ac:dyDescent="0.35">
      <c r="B992"/>
    </row>
    <row r="993" spans="2:2" x14ac:dyDescent="0.35">
      <c r="B993"/>
    </row>
    <row r="994" spans="2:2" x14ac:dyDescent="0.35">
      <c r="B994"/>
    </row>
    <row r="995" spans="2:2" x14ac:dyDescent="0.35">
      <c r="B995"/>
    </row>
    <row r="996" spans="2:2" x14ac:dyDescent="0.35">
      <c r="B996"/>
    </row>
    <row r="997" spans="2:2" x14ac:dyDescent="0.35">
      <c r="B997"/>
    </row>
    <row r="998" spans="2:2" x14ac:dyDescent="0.35">
      <c r="B998"/>
    </row>
    <row r="999" spans="2:2" x14ac:dyDescent="0.35">
      <c r="B999"/>
    </row>
    <row r="1000" spans="2:2" x14ac:dyDescent="0.35">
      <c r="B1000"/>
    </row>
    <row r="1001" spans="2:2" x14ac:dyDescent="0.35">
      <c r="B1001"/>
    </row>
    <row r="1002" spans="2:2" x14ac:dyDescent="0.35">
      <c r="B1002"/>
    </row>
    <row r="1003" spans="2:2" x14ac:dyDescent="0.35">
      <c r="B1003"/>
    </row>
    <row r="1004" spans="2:2" x14ac:dyDescent="0.35">
      <c r="B1004"/>
    </row>
    <row r="1005" spans="2:2" x14ac:dyDescent="0.35">
      <c r="B1005"/>
    </row>
    <row r="1006" spans="2:2" x14ac:dyDescent="0.35">
      <c r="B1006"/>
    </row>
    <row r="1007" spans="2:2" x14ac:dyDescent="0.35">
      <c r="B1007"/>
    </row>
    <row r="1008" spans="2:2" x14ac:dyDescent="0.35">
      <c r="B1008"/>
    </row>
    <row r="1009" spans="2:2" x14ac:dyDescent="0.35">
      <c r="B1009"/>
    </row>
    <row r="1010" spans="2:2" x14ac:dyDescent="0.35">
      <c r="B1010"/>
    </row>
    <row r="1011" spans="2:2" x14ac:dyDescent="0.35">
      <c r="B1011"/>
    </row>
    <row r="1012" spans="2:2" x14ac:dyDescent="0.35">
      <c r="B1012"/>
    </row>
    <row r="1013" spans="2:2" x14ac:dyDescent="0.35">
      <c r="B1013"/>
    </row>
    <row r="1014" spans="2:2" x14ac:dyDescent="0.35">
      <c r="B1014"/>
    </row>
    <row r="1015" spans="2:2" x14ac:dyDescent="0.35">
      <c r="B1015"/>
    </row>
    <row r="1016" spans="2:2" x14ac:dyDescent="0.35">
      <c r="B1016"/>
    </row>
    <row r="1017" spans="2:2" x14ac:dyDescent="0.35">
      <c r="B1017"/>
    </row>
    <row r="1018" spans="2:2" x14ac:dyDescent="0.35">
      <c r="B1018"/>
    </row>
    <row r="1019" spans="2:2" x14ac:dyDescent="0.35">
      <c r="B1019"/>
    </row>
    <row r="1020" spans="2:2" x14ac:dyDescent="0.35">
      <c r="B1020"/>
    </row>
    <row r="1021" spans="2:2" x14ac:dyDescent="0.35">
      <c r="B1021"/>
    </row>
    <row r="1022" spans="2:2" x14ac:dyDescent="0.35">
      <c r="B1022"/>
    </row>
    <row r="1023" spans="2:2" x14ac:dyDescent="0.35">
      <c r="B1023"/>
    </row>
    <row r="1024" spans="2:2" x14ac:dyDescent="0.35">
      <c r="B1024"/>
    </row>
    <row r="1025" spans="2:2" x14ac:dyDescent="0.35">
      <c r="B1025"/>
    </row>
    <row r="1026" spans="2:2" x14ac:dyDescent="0.35">
      <c r="B1026"/>
    </row>
    <row r="1027" spans="2:2" x14ac:dyDescent="0.35">
      <c r="B1027"/>
    </row>
    <row r="1028" spans="2:2" x14ac:dyDescent="0.35">
      <c r="B1028"/>
    </row>
    <row r="1029" spans="2:2" x14ac:dyDescent="0.35">
      <c r="B1029"/>
    </row>
    <row r="1030" spans="2:2" x14ac:dyDescent="0.35">
      <c r="B1030"/>
    </row>
    <row r="1031" spans="2:2" x14ac:dyDescent="0.35">
      <c r="B1031"/>
    </row>
    <row r="1032" spans="2:2" x14ac:dyDescent="0.35">
      <c r="B1032"/>
    </row>
    <row r="1033" spans="2:2" x14ac:dyDescent="0.35">
      <c r="B1033"/>
    </row>
    <row r="1034" spans="2:2" x14ac:dyDescent="0.35">
      <c r="B1034"/>
    </row>
    <row r="1035" spans="2:2" x14ac:dyDescent="0.35">
      <c r="B1035"/>
    </row>
    <row r="1036" spans="2:2" x14ac:dyDescent="0.35">
      <c r="B1036"/>
    </row>
    <row r="1037" spans="2:2" x14ac:dyDescent="0.35">
      <c r="B1037"/>
    </row>
    <row r="1038" spans="2:2" x14ac:dyDescent="0.35">
      <c r="B1038"/>
    </row>
    <row r="1039" spans="2:2" x14ac:dyDescent="0.35">
      <c r="B1039"/>
    </row>
    <row r="1040" spans="2:2" x14ac:dyDescent="0.35">
      <c r="B1040"/>
    </row>
    <row r="1041" spans="2:2" x14ac:dyDescent="0.35">
      <c r="B1041"/>
    </row>
    <row r="1042" spans="2:2" x14ac:dyDescent="0.35">
      <c r="B1042"/>
    </row>
    <row r="1043" spans="2:2" x14ac:dyDescent="0.35">
      <c r="B1043"/>
    </row>
    <row r="1044" spans="2:2" x14ac:dyDescent="0.35">
      <c r="B1044"/>
    </row>
    <row r="1045" spans="2:2" x14ac:dyDescent="0.35">
      <c r="B1045"/>
    </row>
    <row r="1046" spans="2:2" x14ac:dyDescent="0.35">
      <c r="B1046"/>
    </row>
    <row r="1047" spans="2:2" x14ac:dyDescent="0.35">
      <c r="B1047"/>
    </row>
    <row r="1048" spans="2:2" x14ac:dyDescent="0.35">
      <c r="B1048"/>
    </row>
    <row r="1049" spans="2:2" x14ac:dyDescent="0.35">
      <c r="B1049"/>
    </row>
    <row r="1050" spans="2:2" x14ac:dyDescent="0.35">
      <c r="B1050"/>
    </row>
    <row r="1051" spans="2:2" x14ac:dyDescent="0.35">
      <c r="B1051"/>
    </row>
    <row r="1052" spans="2:2" x14ac:dyDescent="0.35">
      <c r="B1052"/>
    </row>
    <row r="1053" spans="2:2" x14ac:dyDescent="0.35">
      <c r="B1053"/>
    </row>
    <row r="1054" spans="2:2" x14ac:dyDescent="0.35">
      <c r="B1054"/>
    </row>
    <row r="1055" spans="2:2" x14ac:dyDescent="0.35">
      <c r="B1055"/>
    </row>
    <row r="1056" spans="2:2" x14ac:dyDescent="0.35">
      <c r="B1056"/>
    </row>
    <row r="1057" spans="2:2" x14ac:dyDescent="0.35">
      <c r="B1057"/>
    </row>
    <row r="1058" spans="2:2" x14ac:dyDescent="0.35">
      <c r="B1058"/>
    </row>
    <row r="1059" spans="2:2" x14ac:dyDescent="0.35">
      <c r="B1059"/>
    </row>
    <row r="1060" spans="2:2" x14ac:dyDescent="0.35">
      <c r="B1060"/>
    </row>
    <row r="1061" spans="2:2" x14ac:dyDescent="0.35">
      <c r="B1061"/>
    </row>
    <row r="1062" spans="2:2" x14ac:dyDescent="0.35">
      <c r="B1062"/>
    </row>
    <row r="1063" spans="2:2" x14ac:dyDescent="0.35">
      <c r="B1063"/>
    </row>
    <row r="1064" spans="2:2" x14ac:dyDescent="0.35">
      <c r="B1064"/>
    </row>
    <row r="1065" spans="2:2" x14ac:dyDescent="0.35">
      <c r="B1065"/>
    </row>
    <row r="1066" spans="2:2" x14ac:dyDescent="0.35">
      <c r="B1066"/>
    </row>
    <row r="1067" spans="2:2" x14ac:dyDescent="0.35">
      <c r="B1067"/>
    </row>
    <row r="1068" spans="2:2" x14ac:dyDescent="0.35">
      <c r="B1068"/>
    </row>
    <row r="1069" spans="2:2" x14ac:dyDescent="0.35">
      <c r="B1069"/>
    </row>
    <row r="1070" spans="2:2" x14ac:dyDescent="0.35">
      <c r="B1070"/>
    </row>
    <row r="1071" spans="2:2" x14ac:dyDescent="0.35">
      <c r="B1071"/>
    </row>
    <row r="1072" spans="2:2" x14ac:dyDescent="0.35">
      <c r="B1072"/>
    </row>
    <row r="1073" spans="2:2" x14ac:dyDescent="0.35">
      <c r="B1073"/>
    </row>
    <row r="1074" spans="2:2" x14ac:dyDescent="0.35">
      <c r="B1074"/>
    </row>
    <row r="1075" spans="2:2" x14ac:dyDescent="0.35">
      <c r="B1075"/>
    </row>
    <row r="1076" spans="2:2" x14ac:dyDescent="0.35">
      <c r="B1076"/>
    </row>
    <row r="1077" spans="2:2" x14ac:dyDescent="0.35">
      <c r="B1077"/>
    </row>
    <row r="1078" spans="2:2" x14ac:dyDescent="0.35">
      <c r="B1078"/>
    </row>
    <row r="1079" spans="2:2" x14ac:dyDescent="0.35">
      <c r="B1079"/>
    </row>
    <row r="1080" spans="2:2" x14ac:dyDescent="0.35">
      <c r="B1080"/>
    </row>
    <row r="1081" spans="2:2" x14ac:dyDescent="0.35">
      <c r="B1081"/>
    </row>
    <row r="1082" spans="2:2" x14ac:dyDescent="0.35">
      <c r="B1082"/>
    </row>
    <row r="1083" spans="2:2" x14ac:dyDescent="0.35">
      <c r="B1083"/>
    </row>
    <row r="1084" spans="2:2" x14ac:dyDescent="0.35">
      <c r="B1084"/>
    </row>
    <row r="1085" spans="2:2" x14ac:dyDescent="0.35">
      <c r="B1085"/>
    </row>
    <row r="1086" spans="2:2" x14ac:dyDescent="0.35">
      <c r="B1086"/>
    </row>
    <row r="1087" spans="2:2" x14ac:dyDescent="0.35">
      <c r="B1087"/>
    </row>
    <row r="1088" spans="2:2" x14ac:dyDescent="0.35">
      <c r="B1088"/>
    </row>
    <row r="1089" spans="2:2" x14ac:dyDescent="0.35">
      <c r="B1089"/>
    </row>
    <row r="1090" spans="2:2" x14ac:dyDescent="0.35">
      <c r="B1090"/>
    </row>
    <row r="1091" spans="2:2" x14ac:dyDescent="0.35">
      <c r="B1091"/>
    </row>
    <row r="1092" spans="2:2" x14ac:dyDescent="0.35">
      <c r="B1092"/>
    </row>
    <row r="1093" spans="2:2" x14ac:dyDescent="0.35">
      <c r="B1093"/>
    </row>
    <row r="1094" spans="2:2" x14ac:dyDescent="0.35">
      <c r="B1094"/>
    </row>
    <row r="1095" spans="2:2" x14ac:dyDescent="0.35">
      <c r="B1095"/>
    </row>
    <row r="1096" spans="2:2" x14ac:dyDescent="0.35">
      <c r="B1096"/>
    </row>
    <row r="1097" spans="2:2" x14ac:dyDescent="0.35">
      <c r="B1097"/>
    </row>
    <row r="1098" spans="2:2" x14ac:dyDescent="0.35">
      <c r="B1098"/>
    </row>
    <row r="1099" spans="2:2" x14ac:dyDescent="0.35">
      <c r="B1099"/>
    </row>
    <row r="1100" spans="2:2" x14ac:dyDescent="0.35">
      <c r="B1100"/>
    </row>
    <row r="1101" spans="2:2" x14ac:dyDescent="0.35">
      <c r="B1101"/>
    </row>
    <row r="1102" spans="2:2" x14ac:dyDescent="0.35">
      <c r="B1102"/>
    </row>
    <row r="1103" spans="2:2" x14ac:dyDescent="0.35">
      <c r="B1103"/>
    </row>
    <row r="1104" spans="2:2" x14ac:dyDescent="0.35">
      <c r="B1104"/>
    </row>
    <row r="1105" spans="2:2" x14ac:dyDescent="0.35">
      <c r="B1105"/>
    </row>
    <row r="1106" spans="2:2" x14ac:dyDescent="0.35">
      <c r="B1106"/>
    </row>
    <row r="1107" spans="2:2" x14ac:dyDescent="0.35">
      <c r="B1107"/>
    </row>
    <row r="1108" spans="2:2" x14ac:dyDescent="0.35">
      <c r="B1108"/>
    </row>
    <row r="1109" spans="2:2" x14ac:dyDescent="0.35">
      <c r="B1109"/>
    </row>
    <row r="1110" spans="2:2" x14ac:dyDescent="0.35">
      <c r="B1110"/>
    </row>
    <row r="1111" spans="2:2" x14ac:dyDescent="0.35">
      <c r="B1111"/>
    </row>
    <row r="1112" spans="2:2" x14ac:dyDescent="0.35">
      <c r="B1112"/>
    </row>
    <row r="1113" spans="2:2" x14ac:dyDescent="0.35">
      <c r="B1113"/>
    </row>
    <row r="1114" spans="2:2" x14ac:dyDescent="0.35">
      <c r="B1114"/>
    </row>
    <row r="1115" spans="2:2" x14ac:dyDescent="0.35">
      <c r="B1115"/>
    </row>
    <row r="1116" spans="2:2" x14ac:dyDescent="0.35">
      <c r="B1116"/>
    </row>
    <row r="1117" spans="2:2" x14ac:dyDescent="0.35">
      <c r="B1117"/>
    </row>
    <row r="1118" spans="2:2" x14ac:dyDescent="0.35">
      <c r="B1118"/>
    </row>
    <row r="1119" spans="2:2" x14ac:dyDescent="0.35">
      <c r="B1119"/>
    </row>
    <row r="1120" spans="2:2" x14ac:dyDescent="0.35">
      <c r="B1120"/>
    </row>
    <row r="1121" spans="2:2" x14ac:dyDescent="0.35">
      <c r="B1121"/>
    </row>
    <row r="1122" spans="2:2" x14ac:dyDescent="0.35">
      <c r="B1122"/>
    </row>
    <row r="1123" spans="2:2" x14ac:dyDescent="0.35">
      <c r="B1123"/>
    </row>
    <row r="1124" spans="2:2" x14ac:dyDescent="0.35">
      <c r="B1124"/>
    </row>
    <row r="1125" spans="2:2" x14ac:dyDescent="0.35">
      <c r="B1125"/>
    </row>
    <row r="1126" spans="2:2" x14ac:dyDescent="0.35">
      <c r="B1126"/>
    </row>
    <row r="1127" spans="2:2" x14ac:dyDescent="0.35">
      <c r="B1127"/>
    </row>
    <row r="1128" spans="2:2" x14ac:dyDescent="0.35">
      <c r="B1128"/>
    </row>
    <row r="1129" spans="2:2" x14ac:dyDescent="0.35">
      <c r="B1129"/>
    </row>
    <row r="1130" spans="2:2" x14ac:dyDescent="0.35">
      <c r="B1130"/>
    </row>
    <row r="1131" spans="2:2" x14ac:dyDescent="0.35">
      <c r="B1131"/>
    </row>
    <row r="1132" spans="2:2" x14ac:dyDescent="0.35">
      <c r="B1132"/>
    </row>
    <row r="1133" spans="2:2" x14ac:dyDescent="0.35">
      <c r="B1133"/>
    </row>
    <row r="1134" spans="2:2" x14ac:dyDescent="0.35">
      <c r="B1134"/>
    </row>
    <row r="1135" spans="2:2" x14ac:dyDescent="0.35">
      <c r="B1135"/>
    </row>
    <row r="1136" spans="2:2" x14ac:dyDescent="0.35">
      <c r="B1136"/>
    </row>
    <row r="1137" spans="2:2" x14ac:dyDescent="0.35">
      <c r="B1137"/>
    </row>
    <row r="1138" spans="2:2" x14ac:dyDescent="0.35">
      <c r="B1138"/>
    </row>
    <row r="1139" spans="2:2" x14ac:dyDescent="0.35">
      <c r="B1139"/>
    </row>
    <row r="1140" spans="2:2" x14ac:dyDescent="0.35">
      <c r="B1140"/>
    </row>
    <row r="1141" spans="2:2" x14ac:dyDescent="0.35">
      <c r="B1141"/>
    </row>
    <row r="1142" spans="2:2" x14ac:dyDescent="0.35">
      <c r="B1142"/>
    </row>
    <row r="1143" spans="2:2" x14ac:dyDescent="0.35">
      <c r="B1143"/>
    </row>
    <row r="1144" spans="2:2" x14ac:dyDescent="0.35">
      <c r="B1144"/>
    </row>
    <row r="1145" spans="2:2" x14ac:dyDescent="0.35">
      <c r="B1145"/>
    </row>
    <row r="1146" spans="2:2" x14ac:dyDescent="0.35">
      <c r="B1146"/>
    </row>
    <row r="1147" spans="2:2" x14ac:dyDescent="0.35">
      <c r="B1147"/>
    </row>
    <row r="1148" spans="2:2" x14ac:dyDescent="0.35">
      <c r="B1148"/>
    </row>
    <row r="1149" spans="2:2" x14ac:dyDescent="0.35">
      <c r="B1149"/>
    </row>
    <row r="1150" spans="2:2" x14ac:dyDescent="0.35">
      <c r="B1150"/>
    </row>
    <row r="1151" spans="2:2" x14ac:dyDescent="0.35">
      <c r="B1151"/>
    </row>
    <row r="1152" spans="2:2" x14ac:dyDescent="0.35">
      <c r="B1152"/>
    </row>
    <row r="1153" spans="2:2" x14ac:dyDescent="0.35">
      <c r="B1153"/>
    </row>
    <row r="1154" spans="2:2" x14ac:dyDescent="0.35">
      <c r="B1154"/>
    </row>
    <row r="1155" spans="2:2" x14ac:dyDescent="0.35">
      <c r="B1155"/>
    </row>
    <row r="1156" spans="2:2" x14ac:dyDescent="0.35">
      <c r="B1156"/>
    </row>
    <row r="1157" spans="2:2" x14ac:dyDescent="0.35">
      <c r="B1157"/>
    </row>
    <row r="1158" spans="2:2" x14ac:dyDescent="0.35">
      <c r="B1158"/>
    </row>
    <row r="1159" spans="2:2" x14ac:dyDescent="0.35">
      <c r="B1159"/>
    </row>
    <row r="1160" spans="2:2" x14ac:dyDescent="0.35">
      <c r="B1160"/>
    </row>
    <row r="1161" spans="2:2" x14ac:dyDescent="0.35">
      <c r="B1161"/>
    </row>
    <row r="1162" spans="2:2" x14ac:dyDescent="0.35">
      <c r="B1162"/>
    </row>
    <row r="1163" spans="2:2" x14ac:dyDescent="0.35">
      <c r="B1163"/>
    </row>
    <row r="1164" spans="2:2" x14ac:dyDescent="0.35">
      <c r="B1164"/>
    </row>
    <row r="1165" spans="2:2" x14ac:dyDescent="0.35">
      <c r="B1165"/>
    </row>
    <row r="1166" spans="2:2" x14ac:dyDescent="0.35">
      <c r="B1166"/>
    </row>
    <row r="1167" spans="2:2" x14ac:dyDescent="0.35">
      <c r="B1167"/>
    </row>
    <row r="1168" spans="2:2" x14ac:dyDescent="0.35">
      <c r="B1168"/>
    </row>
    <row r="1169" spans="2:2" x14ac:dyDescent="0.35">
      <c r="B1169"/>
    </row>
    <row r="1170" spans="2:2" x14ac:dyDescent="0.35">
      <c r="B1170"/>
    </row>
    <row r="1171" spans="2:2" x14ac:dyDescent="0.35">
      <c r="B1171"/>
    </row>
    <row r="1172" spans="2:2" x14ac:dyDescent="0.35">
      <c r="B1172"/>
    </row>
    <row r="1173" spans="2:2" x14ac:dyDescent="0.35">
      <c r="B1173"/>
    </row>
    <row r="1174" spans="2:2" x14ac:dyDescent="0.35">
      <c r="B1174"/>
    </row>
    <row r="1175" spans="2:2" x14ac:dyDescent="0.35">
      <c r="B1175"/>
    </row>
    <row r="1176" spans="2:2" x14ac:dyDescent="0.35">
      <c r="B1176"/>
    </row>
    <row r="1177" spans="2:2" x14ac:dyDescent="0.35">
      <c r="B1177"/>
    </row>
    <row r="1178" spans="2:2" x14ac:dyDescent="0.35">
      <c r="B1178"/>
    </row>
    <row r="1179" spans="2:2" x14ac:dyDescent="0.35">
      <c r="B1179"/>
    </row>
    <row r="1180" spans="2:2" x14ac:dyDescent="0.35">
      <c r="B1180"/>
    </row>
    <row r="1181" spans="2:2" x14ac:dyDescent="0.35">
      <c r="B1181"/>
    </row>
    <row r="1182" spans="2:2" x14ac:dyDescent="0.35">
      <c r="B1182"/>
    </row>
    <row r="1183" spans="2:2" x14ac:dyDescent="0.35">
      <c r="B1183"/>
    </row>
    <row r="1184" spans="2:2" x14ac:dyDescent="0.35">
      <c r="B1184"/>
    </row>
    <row r="1185" spans="2:2" x14ac:dyDescent="0.35">
      <c r="B1185"/>
    </row>
    <row r="1186" spans="2:2" x14ac:dyDescent="0.35">
      <c r="B1186"/>
    </row>
    <row r="1187" spans="2:2" x14ac:dyDescent="0.35">
      <c r="B1187"/>
    </row>
    <row r="1188" spans="2:2" x14ac:dyDescent="0.35">
      <c r="B1188"/>
    </row>
    <row r="1189" spans="2:2" x14ac:dyDescent="0.35">
      <c r="B1189"/>
    </row>
    <row r="1190" spans="2:2" x14ac:dyDescent="0.35">
      <c r="B1190"/>
    </row>
    <row r="1191" spans="2:2" x14ac:dyDescent="0.35">
      <c r="B1191"/>
    </row>
    <row r="1192" spans="2:2" x14ac:dyDescent="0.35">
      <c r="B1192"/>
    </row>
    <row r="1193" spans="2:2" x14ac:dyDescent="0.35">
      <c r="B1193"/>
    </row>
    <row r="1194" spans="2:2" x14ac:dyDescent="0.35">
      <c r="B1194"/>
    </row>
    <row r="1195" spans="2:2" x14ac:dyDescent="0.35">
      <c r="B1195"/>
    </row>
    <row r="1196" spans="2:2" x14ac:dyDescent="0.35">
      <c r="B1196"/>
    </row>
    <row r="1197" spans="2:2" x14ac:dyDescent="0.35">
      <c r="B1197"/>
    </row>
    <row r="1198" spans="2:2" x14ac:dyDescent="0.35">
      <c r="B1198"/>
    </row>
    <row r="1199" spans="2:2" x14ac:dyDescent="0.35">
      <c r="B1199"/>
    </row>
    <row r="1200" spans="2:2" x14ac:dyDescent="0.35">
      <c r="B1200"/>
    </row>
    <row r="1201" spans="2:2" x14ac:dyDescent="0.35">
      <c r="B1201"/>
    </row>
    <row r="1202" spans="2:2" x14ac:dyDescent="0.35">
      <c r="B1202"/>
    </row>
    <row r="1203" spans="2:2" x14ac:dyDescent="0.35">
      <c r="B1203"/>
    </row>
    <row r="1204" spans="2:2" x14ac:dyDescent="0.35">
      <c r="B1204"/>
    </row>
    <row r="1205" spans="2:2" x14ac:dyDescent="0.35">
      <c r="B1205"/>
    </row>
    <row r="1206" spans="2:2" x14ac:dyDescent="0.35">
      <c r="B1206"/>
    </row>
    <row r="1207" spans="2:2" x14ac:dyDescent="0.35">
      <c r="B1207"/>
    </row>
    <row r="1208" spans="2:2" x14ac:dyDescent="0.35">
      <c r="B1208"/>
    </row>
    <row r="1209" spans="2:2" x14ac:dyDescent="0.35">
      <c r="B1209"/>
    </row>
    <row r="1210" spans="2:2" x14ac:dyDescent="0.35">
      <c r="B1210"/>
    </row>
    <row r="1211" spans="2:2" x14ac:dyDescent="0.35">
      <c r="B1211"/>
    </row>
    <row r="1212" spans="2:2" x14ac:dyDescent="0.35">
      <c r="B1212"/>
    </row>
    <row r="1213" spans="2:2" x14ac:dyDescent="0.35">
      <c r="B1213"/>
    </row>
    <row r="1214" spans="2:2" x14ac:dyDescent="0.35">
      <c r="B1214"/>
    </row>
    <row r="1215" spans="2:2" x14ac:dyDescent="0.35">
      <c r="B1215"/>
    </row>
    <row r="1216" spans="2:2" x14ac:dyDescent="0.35">
      <c r="B1216"/>
    </row>
    <row r="1217" spans="2:2" x14ac:dyDescent="0.35">
      <c r="B1217"/>
    </row>
    <row r="1218" spans="2:2" x14ac:dyDescent="0.35">
      <c r="B1218"/>
    </row>
    <row r="1219" spans="2:2" x14ac:dyDescent="0.35">
      <c r="B1219"/>
    </row>
    <row r="1220" spans="2:2" x14ac:dyDescent="0.35">
      <c r="B1220"/>
    </row>
    <row r="1221" spans="2:2" x14ac:dyDescent="0.35">
      <c r="B1221"/>
    </row>
    <row r="1222" spans="2:2" x14ac:dyDescent="0.35">
      <c r="B1222"/>
    </row>
    <row r="1223" spans="2:2" x14ac:dyDescent="0.35">
      <c r="B1223"/>
    </row>
    <row r="1224" spans="2:2" x14ac:dyDescent="0.35">
      <c r="B1224"/>
    </row>
    <row r="1225" spans="2:2" x14ac:dyDescent="0.35">
      <c r="B1225"/>
    </row>
    <row r="1226" spans="2:2" x14ac:dyDescent="0.35">
      <c r="B1226"/>
    </row>
    <row r="1227" spans="2:2" x14ac:dyDescent="0.35">
      <c r="B1227"/>
    </row>
    <row r="1228" spans="2:2" x14ac:dyDescent="0.35">
      <c r="B1228"/>
    </row>
    <row r="1229" spans="2:2" x14ac:dyDescent="0.35">
      <c r="B1229"/>
    </row>
    <row r="1230" spans="2:2" x14ac:dyDescent="0.35">
      <c r="B1230"/>
    </row>
    <row r="1231" spans="2:2" x14ac:dyDescent="0.35">
      <c r="B1231"/>
    </row>
    <row r="1232" spans="2:2" x14ac:dyDescent="0.35">
      <c r="B1232"/>
    </row>
    <row r="1233" spans="2:2" x14ac:dyDescent="0.35">
      <c r="B1233"/>
    </row>
    <row r="1234" spans="2:2" x14ac:dyDescent="0.35">
      <c r="B1234"/>
    </row>
    <row r="1235" spans="2:2" x14ac:dyDescent="0.35">
      <c r="B1235"/>
    </row>
    <row r="1236" spans="2:2" x14ac:dyDescent="0.35">
      <c r="B1236"/>
    </row>
    <row r="1237" spans="2:2" x14ac:dyDescent="0.35">
      <c r="B1237"/>
    </row>
    <row r="1238" spans="2:2" x14ac:dyDescent="0.35">
      <c r="B1238"/>
    </row>
    <row r="1239" spans="2:2" x14ac:dyDescent="0.35">
      <c r="B1239"/>
    </row>
    <row r="1240" spans="2:2" x14ac:dyDescent="0.35">
      <c r="B1240"/>
    </row>
    <row r="1241" spans="2:2" x14ac:dyDescent="0.35">
      <c r="B1241"/>
    </row>
    <row r="1242" spans="2:2" x14ac:dyDescent="0.35">
      <c r="B1242"/>
    </row>
    <row r="1243" spans="2:2" x14ac:dyDescent="0.35">
      <c r="B1243"/>
    </row>
    <row r="1244" spans="2:2" x14ac:dyDescent="0.35">
      <c r="B1244"/>
    </row>
    <row r="1245" spans="2:2" x14ac:dyDescent="0.35">
      <c r="B1245"/>
    </row>
    <row r="1246" spans="2:2" x14ac:dyDescent="0.35">
      <c r="B1246"/>
    </row>
    <row r="1247" spans="2:2" x14ac:dyDescent="0.35">
      <c r="B1247"/>
    </row>
    <row r="1248" spans="2:2" x14ac:dyDescent="0.35">
      <c r="B1248"/>
    </row>
    <row r="1249" spans="2:2" x14ac:dyDescent="0.35">
      <c r="B1249"/>
    </row>
    <row r="1250" spans="2:2" x14ac:dyDescent="0.35">
      <c r="B1250"/>
    </row>
    <row r="1251" spans="2:2" x14ac:dyDescent="0.35">
      <c r="B1251"/>
    </row>
    <row r="1252" spans="2:2" x14ac:dyDescent="0.35">
      <c r="B1252"/>
    </row>
    <row r="1253" spans="2:2" x14ac:dyDescent="0.35">
      <c r="B1253"/>
    </row>
    <row r="1254" spans="2:2" x14ac:dyDescent="0.35">
      <c r="B1254"/>
    </row>
    <row r="1255" spans="2:2" x14ac:dyDescent="0.35">
      <c r="B1255"/>
    </row>
    <row r="1256" spans="2:2" x14ac:dyDescent="0.35">
      <c r="B1256"/>
    </row>
    <row r="1257" spans="2:2" x14ac:dyDescent="0.35">
      <c r="B1257"/>
    </row>
    <row r="1258" spans="2:2" x14ac:dyDescent="0.35">
      <c r="B1258"/>
    </row>
    <row r="1259" spans="2:2" x14ac:dyDescent="0.35">
      <c r="B1259"/>
    </row>
    <row r="1260" spans="2:2" x14ac:dyDescent="0.35">
      <c r="B1260"/>
    </row>
    <row r="1261" spans="2:2" x14ac:dyDescent="0.35">
      <c r="B1261"/>
    </row>
    <row r="1262" spans="2:2" x14ac:dyDescent="0.35">
      <c r="B1262"/>
    </row>
    <row r="1263" spans="2:2" x14ac:dyDescent="0.35">
      <c r="B1263"/>
    </row>
    <row r="1264" spans="2:2" x14ac:dyDescent="0.35">
      <c r="B1264"/>
    </row>
    <row r="1265" spans="2:2" x14ac:dyDescent="0.35">
      <c r="B1265"/>
    </row>
    <row r="1266" spans="2:2" x14ac:dyDescent="0.35">
      <c r="B1266"/>
    </row>
    <row r="1267" spans="2:2" x14ac:dyDescent="0.35">
      <c r="B1267"/>
    </row>
    <row r="1268" spans="2:2" x14ac:dyDescent="0.35">
      <c r="B1268"/>
    </row>
    <row r="1269" spans="2:2" x14ac:dyDescent="0.35">
      <c r="B1269"/>
    </row>
    <row r="1270" spans="2:2" x14ac:dyDescent="0.35">
      <c r="B1270"/>
    </row>
    <row r="1271" spans="2:2" x14ac:dyDescent="0.35">
      <c r="B1271"/>
    </row>
    <row r="1272" spans="2:2" x14ac:dyDescent="0.35">
      <c r="B1272"/>
    </row>
    <row r="1273" spans="2:2" x14ac:dyDescent="0.35">
      <c r="B1273"/>
    </row>
    <row r="1274" spans="2:2" x14ac:dyDescent="0.35">
      <c r="B1274"/>
    </row>
    <row r="1275" spans="2:2" x14ac:dyDescent="0.35">
      <c r="B1275"/>
    </row>
    <row r="1276" spans="2:2" x14ac:dyDescent="0.35">
      <c r="B1276"/>
    </row>
    <row r="1277" spans="2:2" x14ac:dyDescent="0.35">
      <c r="B1277"/>
    </row>
    <row r="1278" spans="2:2" x14ac:dyDescent="0.35">
      <c r="B1278"/>
    </row>
    <row r="1279" spans="2:2" x14ac:dyDescent="0.35">
      <c r="B1279"/>
    </row>
    <row r="1280" spans="2:2" x14ac:dyDescent="0.35">
      <c r="B1280"/>
    </row>
    <row r="1281" spans="2:2" x14ac:dyDescent="0.35">
      <c r="B1281"/>
    </row>
    <row r="1282" spans="2:2" x14ac:dyDescent="0.35">
      <c r="B1282"/>
    </row>
    <row r="1283" spans="2:2" x14ac:dyDescent="0.35">
      <c r="B1283"/>
    </row>
    <row r="1284" spans="2:2" x14ac:dyDescent="0.35">
      <c r="B1284"/>
    </row>
    <row r="1285" spans="2:2" x14ac:dyDescent="0.35">
      <c r="B1285"/>
    </row>
    <row r="1286" spans="2:2" x14ac:dyDescent="0.35">
      <c r="B1286"/>
    </row>
    <row r="1287" spans="2:2" x14ac:dyDescent="0.35">
      <c r="B1287"/>
    </row>
    <row r="1288" spans="2:2" x14ac:dyDescent="0.35">
      <c r="B1288"/>
    </row>
    <row r="1289" spans="2:2" x14ac:dyDescent="0.35">
      <c r="B1289"/>
    </row>
    <row r="1290" spans="2:2" x14ac:dyDescent="0.35">
      <c r="B1290"/>
    </row>
    <row r="1291" spans="2:2" x14ac:dyDescent="0.35">
      <c r="B1291"/>
    </row>
    <row r="1292" spans="2:2" x14ac:dyDescent="0.35">
      <c r="B1292"/>
    </row>
    <row r="1293" spans="2:2" x14ac:dyDescent="0.35">
      <c r="B1293"/>
    </row>
    <row r="1294" spans="2:2" x14ac:dyDescent="0.35">
      <c r="B1294"/>
    </row>
    <row r="1295" spans="2:2" x14ac:dyDescent="0.35">
      <c r="B1295"/>
    </row>
    <row r="1296" spans="2:2" x14ac:dyDescent="0.35">
      <c r="B1296"/>
    </row>
    <row r="1297" spans="2:2" x14ac:dyDescent="0.35">
      <c r="B1297"/>
    </row>
    <row r="1298" spans="2:2" x14ac:dyDescent="0.35">
      <c r="B1298"/>
    </row>
    <row r="1299" spans="2:2" x14ac:dyDescent="0.35">
      <c r="B1299"/>
    </row>
    <row r="1300" spans="2:2" x14ac:dyDescent="0.35">
      <c r="B1300"/>
    </row>
    <row r="1301" spans="2:2" x14ac:dyDescent="0.35">
      <c r="B1301"/>
    </row>
    <row r="1302" spans="2:2" x14ac:dyDescent="0.35">
      <c r="B1302"/>
    </row>
    <row r="1303" spans="2:2" x14ac:dyDescent="0.35">
      <c r="B1303"/>
    </row>
    <row r="1304" spans="2:2" x14ac:dyDescent="0.35">
      <c r="B1304"/>
    </row>
    <row r="1305" spans="2:2" x14ac:dyDescent="0.35">
      <c r="B1305"/>
    </row>
    <row r="1306" spans="2:2" x14ac:dyDescent="0.35">
      <c r="B1306"/>
    </row>
    <row r="1307" spans="2:2" x14ac:dyDescent="0.35">
      <c r="B1307"/>
    </row>
    <row r="1308" spans="2:2" x14ac:dyDescent="0.35">
      <c r="B1308"/>
    </row>
    <row r="1309" spans="2:2" x14ac:dyDescent="0.35">
      <c r="B1309"/>
    </row>
    <row r="1310" spans="2:2" x14ac:dyDescent="0.35">
      <c r="B1310"/>
    </row>
    <row r="1311" spans="2:2" x14ac:dyDescent="0.35">
      <c r="B1311"/>
    </row>
    <row r="1312" spans="2:2" x14ac:dyDescent="0.35">
      <c r="B1312"/>
    </row>
    <row r="1313" spans="2:2" x14ac:dyDescent="0.35">
      <c r="B1313"/>
    </row>
    <row r="1314" spans="2:2" x14ac:dyDescent="0.35">
      <c r="B1314"/>
    </row>
    <row r="1315" spans="2:2" x14ac:dyDescent="0.35">
      <c r="B1315"/>
    </row>
    <row r="1316" spans="2:2" x14ac:dyDescent="0.35">
      <c r="B1316"/>
    </row>
    <row r="1317" spans="2:2" x14ac:dyDescent="0.35">
      <c r="B1317"/>
    </row>
    <row r="1318" spans="2:2" x14ac:dyDescent="0.35">
      <c r="B1318"/>
    </row>
    <row r="1319" spans="2:2" x14ac:dyDescent="0.35">
      <c r="B1319"/>
    </row>
    <row r="1320" spans="2:2" x14ac:dyDescent="0.35">
      <c r="B1320"/>
    </row>
    <row r="1321" spans="2:2" x14ac:dyDescent="0.35">
      <c r="B1321"/>
    </row>
    <row r="1322" spans="2:2" x14ac:dyDescent="0.35">
      <c r="B1322"/>
    </row>
    <row r="1323" spans="2:2" x14ac:dyDescent="0.35">
      <c r="B1323"/>
    </row>
    <row r="1324" spans="2:2" x14ac:dyDescent="0.35">
      <c r="B1324"/>
    </row>
    <row r="1325" spans="2:2" x14ac:dyDescent="0.35">
      <c r="B1325"/>
    </row>
    <row r="1326" spans="2:2" x14ac:dyDescent="0.35">
      <c r="B1326"/>
    </row>
    <row r="1327" spans="2:2" x14ac:dyDescent="0.35">
      <c r="B1327"/>
    </row>
    <row r="1328" spans="2:2" x14ac:dyDescent="0.35">
      <c r="B1328"/>
    </row>
    <row r="1329" spans="2:2" x14ac:dyDescent="0.35">
      <c r="B1329"/>
    </row>
    <row r="1330" spans="2:2" x14ac:dyDescent="0.35">
      <c r="B1330"/>
    </row>
    <row r="1331" spans="2:2" x14ac:dyDescent="0.35">
      <c r="B1331"/>
    </row>
    <row r="1332" spans="2:2" x14ac:dyDescent="0.35">
      <c r="B1332"/>
    </row>
    <row r="1333" spans="2:2" x14ac:dyDescent="0.35">
      <c r="B1333"/>
    </row>
    <row r="1334" spans="2:2" x14ac:dyDescent="0.35">
      <c r="B1334"/>
    </row>
    <row r="1335" spans="2:2" x14ac:dyDescent="0.35">
      <c r="B1335"/>
    </row>
    <row r="1336" spans="2:2" x14ac:dyDescent="0.35">
      <c r="B1336"/>
    </row>
    <row r="1337" spans="2:2" x14ac:dyDescent="0.35">
      <c r="B1337"/>
    </row>
    <row r="1338" spans="2:2" x14ac:dyDescent="0.35">
      <c r="B1338"/>
    </row>
    <row r="1339" spans="2:2" x14ac:dyDescent="0.35">
      <c r="B1339"/>
    </row>
    <row r="1340" spans="2:2" x14ac:dyDescent="0.35">
      <c r="B1340"/>
    </row>
    <row r="1341" spans="2:2" x14ac:dyDescent="0.35">
      <c r="B1341"/>
    </row>
    <row r="1342" spans="2:2" x14ac:dyDescent="0.35">
      <c r="B1342"/>
    </row>
    <row r="1343" spans="2:2" x14ac:dyDescent="0.35">
      <c r="B1343"/>
    </row>
    <row r="1344" spans="2:2" x14ac:dyDescent="0.35">
      <c r="B1344"/>
    </row>
    <row r="1345" spans="2:2" x14ac:dyDescent="0.35">
      <c r="B1345"/>
    </row>
    <row r="1346" spans="2:2" x14ac:dyDescent="0.35">
      <c r="B1346"/>
    </row>
    <row r="1347" spans="2:2" x14ac:dyDescent="0.35">
      <c r="B1347"/>
    </row>
    <row r="1348" spans="2:2" x14ac:dyDescent="0.35">
      <c r="B1348"/>
    </row>
    <row r="1349" spans="2:2" x14ac:dyDescent="0.35">
      <c r="B1349"/>
    </row>
    <row r="1350" spans="2:2" x14ac:dyDescent="0.35">
      <c r="B1350"/>
    </row>
    <row r="1351" spans="2:2" x14ac:dyDescent="0.35">
      <c r="B1351"/>
    </row>
    <row r="1352" spans="2:2" x14ac:dyDescent="0.35">
      <c r="B1352"/>
    </row>
    <row r="1353" spans="2:2" x14ac:dyDescent="0.35">
      <c r="B1353"/>
    </row>
    <row r="1354" spans="2:2" x14ac:dyDescent="0.35">
      <c r="B1354"/>
    </row>
    <row r="1355" spans="2:2" x14ac:dyDescent="0.35">
      <c r="B1355"/>
    </row>
    <row r="1356" spans="2:2" x14ac:dyDescent="0.35">
      <c r="B1356"/>
    </row>
    <row r="1357" spans="2:2" x14ac:dyDescent="0.35">
      <c r="B1357"/>
    </row>
    <row r="1358" spans="2:2" x14ac:dyDescent="0.35">
      <c r="B1358"/>
    </row>
    <row r="1359" spans="2:2" x14ac:dyDescent="0.35">
      <c r="B1359"/>
    </row>
    <row r="1360" spans="2:2" x14ac:dyDescent="0.35">
      <c r="B1360"/>
    </row>
    <row r="1361" spans="2:2" x14ac:dyDescent="0.35">
      <c r="B1361"/>
    </row>
    <row r="1362" spans="2:2" x14ac:dyDescent="0.35">
      <c r="B1362"/>
    </row>
    <row r="1363" spans="2:2" x14ac:dyDescent="0.35">
      <c r="B1363"/>
    </row>
    <row r="1364" spans="2:2" x14ac:dyDescent="0.35">
      <c r="B1364"/>
    </row>
    <row r="1365" spans="2:2" x14ac:dyDescent="0.35">
      <c r="B1365"/>
    </row>
    <row r="1366" spans="2:2" x14ac:dyDescent="0.35">
      <c r="B1366"/>
    </row>
    <row r="1367" spans="2:2" x14ac:dyDescent="0.35">
      <c r="B1367"/>
    </row>
    <row r="1368" spans="2:2" x14ac:dyDescent="0.35">
      <c r="B1368"/>
    </row>
    <row r="1369" spans="2:2" x14ac:dyDescent="0.35">
      <c r="B1369"/>
    </row>
    <row r="1370" spans="2:2" x14ac:dyDescent="0.35">
      <c r="B1370"/>
    </row>
    <row r="1371" spans="2:2" x14ac:dyDescent="0.35">
      <c r="B1371"/>
    </row>
    <row r="1372" spans="2:2" x14ac:dyDescent="0.35">
      <c r="B1372"/>
    </row>
    <row r="1373" spans="2:2" x14ac:dyDescent="0.35">
      <c r="B1373"/>
    </row>
    <row r="1374" spans="2:2" x14ac:dyDescent="0.35">
      <c r="B1374"/>
    </row>
    <row r="1375" spans="2:2" x14ac:dyDescent="0.35">
      <c r="B1375"/>
    </row>
    <row r="1376" spans="2:2" x14ac:dyDescent="0.35">
      <c r="B1376"/>
    </row>
    <row r="1377" spans="2:2" x14ac:dyDescent="0.35">
      <c r="B1377"/>
    </row>
    <row r="1378" spans="2:2" x14ac:dyDescent="0.35">
      <c r="B1378"/>
    </row>
    <row r="1379" spans="2:2" x14ac:dyDescent="0.35">
      <c r="B1379"/>
    </row>
    <row r="1380" spans="2:2" x14ac:dyDescent="0.35">
      <c r="B1380"/>
    </row>
    <row r="1381" spans="2:2" x14ac:dyDescent="0.35">
      <c r="B1381"/>
    </row>
    <row r="1382" spans="2:2" x14ac:dyDescent="0.35">
      <c r="B1382"/>
    </row>
    <row r="1383" spans="2:2" x14ac:dyDescent="0.35">
      <c r="B1383"/>
    </row>
    <row r="1384" spans="2:2" x14ac:dyDescent="0.35">
      <c r="B1384"/>
    </row>
    <row r="1385" spans="2:2" x14ac:dyDescent="0.35">
      <c r="B1385"/>
    </row>
    <row r="1386" spans="2:2" x14ac:dyDescent="0.35">
      <c r="B1386"/>
    </row>
    <row r="1387" spans="2:2" x14ac:dyDescent="0.35">
      <c r="B1387"/>
    </row>
    <row r="1388" spans="2:2" x14ac:dyDescent="0.35">
      <c r="B1388"/>
    </row>
    <row r="1389" spans="2:2" x14ac:dyDescent="0.35">
      <c r="B1389"/>
    </row>
    <row r="1390" spans="2:2" x14ac:dyDescent="0.35">
      <c r="B1390"/>
    </row>
    <row r="1391" spans="2:2" x14ac:dyDescent="0.35">
      <c r="B1391"/>
    </row>
    <row r="1392" spans="2:2" x14ac:dyDescent="0.35">
      <c r="B1392"/>
    </row>
    <row r="1393" spans="2:2" x14ac:dyDescent="0.35">
      <c r="B1393"/>
    </row>
    <row r="1394" spans="2:2" x14ac:dyDescent="0.35">
      <c r="B1394"/>
    </row>
    <row r="1395" spans="2:2" x14ac:dyDescent="0.35">
      <c r="B1395"/>
    </row>
    <row r="1396" spans="2:2" x14ac:dyDescent="0.35">
      <c r="B1396"/>
    </row>
    <row r="1397" spans="2:2" x14ac:dyDescent="0.35">
      <c r="B1397"/>
    </row>
    <row r="1398" spans="2:2" x14ac:dyDescent="0.35">
      <c r="B1398"/>
    </row>
    <row r="1399" spans="2:2" x14ac:dyDescent="0.35">
      <c r="B1399"/>
    </row>
    <row r="1400" spans="2:2" x14ac:dyDescent="0.35">
      <c r="B1400"/>
    </row>
    <row r="1401" spans="2:2" x14ac:dyDescent="0.35">
      <c r="B1401"/>
    </row>
    <row r="1402" spans="2:2" x14ac:dyDescent="0.35">
      <c r="B1402"/>
    </row>
    <row r="1403" spans="2:2" x14ac:dyDescent="0.35">
      <c r="B1403"/>
    </row>
    <row r="1404" spans="2:2" x14ac:dyDescent="0.35">
      <c r="B1404"/>
    </row>
    <row r="1405" spans="2:2" x14ac:dyDescent="0.35">
      <c r="B1405"/>
    </row>
    <row r="1406" spans="2:2" x14ac:dyDescent="0.35">
      <c r="B1406"/>
    </row>
    <row r="1407" spans="2:2" x14ac:dyDescent="0.35">
      <c r="B1407"/>
    </row>
    <row r="1408" spans="2:2" x14ac:dyDescent="0.35">
      <c r="B1408"/>
    </row>
    <row r="1409" spans="2:2" x14ac:dyDescent="0.35">
      <c r="B1409"/>
    </row>
    <row r="1410" spans="2:2" x14ac:dyDescent="0.35">
      <c r="B1410"/>
    </row>
    <row r="1411" spans="2:2" x14ac:dyDescent="0.35">
      <c r="B1411"/>
    </row>
    <row r="1412" spans="2:2" x14ac:dyDescent="0.35">
      <c r="B1412"/>
    </row>
    <row r="1413" spans="2:2" x14ac:dyDescent="0.35">
      <c r="B1413"/>
    </row>
    <row r="1414" spans="2:2" x14ac:dyDescent="0.35">
      <c r="B1414"/>
    </row>
    <row r="1415" spans="2:2" x14ac:dyDescent="0.35">
      <c r="B1415"/>
    </row>
    <row r="1416" spans="2:2" x14ac:dyDescent="0.35">
      <c r="B1416"/>
    </row>
    <row r="1417" spans="2:2" x14ac:dyDescent="0.35">
      <c r="B1417"/>
    </row>
    <row r="1418" spans="2:2" x14ac:dyDescent="0.35">
      <c r="B1418"/>
    </row>
    <row r="1419" spans="2:2" x14ac:dyDescent="0.35">
      <c r="B1419"/>
    </row>
    <row r="1420" spans="2:2" x14ac:dyDescent="0.35">
      <c r="B1420"/>
    </row>
    <row r="1421" spans="2:2" x14ac:dyDescent="0.35">
      <c r="B1421"/>
    </row>
    <row r="1422" spans="2:2" x14ac:dyDescent="0.35">
      <c r="B1422"/>
    </row>
    <row r="1423" spans="2:2" x14ac:dyDescent="0.35">
      <c r="B1423"/>
    </row>
    <row r="1424" spans="2:2" x14ac:dyDescent="0.35">
      <c r="B1424"/>
    </row>
    <row r="1425" spans="2:2" x14ac:dyDescent="0.35">
      <c r="B1425"/>
    </row>
    <row r="1426" spans="2:2" x14ac:dyDescent="0.35">
      <c r="B1426"/>
    </row>
    <row r="1427" spans="2:2" x14ac:dyDescent="0.35">
      <c r="B1427"/>
    </row>
    <row r="1428" spans="2:2" x14ac:dyDescent="0.35">
      <c r="B1428"/>
    </row>
    <row r="1429" spans="2:2" x14ac:dyDescent="0.35">
      <c r="B1429"/>
    </row>
    <row r="1430" spans="2:2" x14ac:dyDescent="0.35">
      <c r="B1430"/>
    </row>
    <row r="1431" spans="2:2" x14ac:dyDescent="0.35">
      <c r="B1431"/>
    </row>
    <row r="1432" spans="2:2" x14ac:dyDescent="0.35">
      <c r="B1432"/>
    </row>
    <row r="1433" spans="2:2" x14ac:dyDescent="0.35">
      <c r="B1433"/>
    </row>
    <row r="1434" spans="2:2" x14ac:dyDescent="0.35">
      <c r="B1434"/>
    </row>
    <row r="1435" spans="2:2" x14ac:dyDescent="0.35">
      <c r="B1435"/>
    </row>
    <row r="1436" spans="2:2" x14ac:dyDescent="0.35">
      <c r="B1436"/>
    </row>
    <row r="1437" spans="2:2" x14ac:dyDescent="0.35">
      <c r="B1437"/>
    </row>
    <row r="1438" spans="2:2" x14ac:dyDescent="0.35">
      <c r="B1438"/>
    </row>
    <row r="1439" spans="2:2" x14ac:dyDescent="0.35">
      <c r="B1439"/>
    </row>
    <row r="1440" spans="2:2" x14ac:dyDescent="0.35">
      <c r="B1440"/>
    </row>
    <row r="1441" spans="2:2" x14ac:dyDescent="0.35">
      <c r="B1441"/>
    </row>
    <row r="1442" spans="2:2" x14ac:dyDescent="0.35">
      <c r="B1442"/>
    </row>
    <row r="1443" spans="2:2" x14ac:dyDescent="0.35">
      <c r="B1443"/>
    </row>
    <row r="1444" spans="2:2" x14ac:dyDescent="0.35">
      <c r="B1444"/>
    </row>
    <row r="1445" spans="2:2" x14ac:dyDescent="0.35">
      <c r="B1445"/>
    </row>
    <row r="1446" spans="2:2" x14ac:dyDescent="0.35">
      <c r="B1446"/>
    </row>
    <row r="1447" spans="2:2" x14ac:dyDescent="0.35">
      <c r="B1447"/>
    </row>
    <row r="1448" spans="2:2" x14ac:dyDescent="0.35">
      <c r="B1448"/>
    </row>
    <row r="1449" spans="2:2" x14ac:dyDescent="0.35">
      <c r="B1449"/>
    </row>
    <row r="1450" spans="2:2" x14ac:dyDescent="0.35">
      <c r="B1450"/>
    </row>
    <row r="1451" spans="2:2" x14ac:dyDescent="0.35">
      <c r="B1451"/>
    </row>
    <row r="1452" spans="2:2" x14ac:dyDescent="0.35">
      <c r="B1452"/>
    </row>
    <row r="1453" spans="2:2" x14ac:dyDescent="0.35">
      <c r="B1453"/>
    </row>
    <row r="1454" spans="2:2" x14ac:dyDescent="0.35">
      <c r="B1454"/>
    </row>
    <row r="1455" spans="2:2" x14ac:dyDescent="0.35">
      <c r="B1455"/>
    </row>
    <row r="1456" spans="2:2" x14ac:dyDescent="0.35">
      <c r="B1456"/>
    </row>
    <row r="1457" spans="2:2" x14ac:dyDescent="0.35">
      <c r="B1457"/>
    </row>
    <row r="1458" spans="2:2" x14ac:dyDescent="0.35">
      <c r="B1458"/>
    </row>
    <row r="1459" spans="2:2" x14ac:dyDescent="0.35">
      <c r="B1459"/>
    </row>
    <row r="1460" spans="2:2" x14ac:dyDescent="0.35">
      <c r="B1460"/>
    </row>
    <row r="1461" spans="2:2" x14ac:dyDescent="0.35">
      <c r="B1461"/>
    </row>
    <row r="1462" spans="2:2" x14ac:dyDescent="0.35">
      <c r="B1462"/>
    </row>
    <row r="1463" spans="2:2" x14ac:dyDescent="0.35">
      <c r="B1463"/>
    </row>
    <row r="1464" spans="2:2" x14ac:dyDescent="0.35">
      <c r="B1464"/>
    </row>
    <row r="1465" spans="2:2" x14ac:dyDescent="0.35">
      <c r="B1465"/>
    </row>
    <row r="1466" spans="2:2" x14ac:dyDescent="0.35">
      <c r="B1466"/>
    </row>
    <row r="1467" spans="2:2" x14ac:dyDescent="0.35">
      <c r="B1467"/>
    </row>
    <row r="1468" spans="2:2" x14ac:dyDescent="0.35">
      <c r="B1468"/>
    </row>
    <row r="1469" spans="2:2" x14ac:dyDescent="0.35">
      <c r="B1469"/>
    </row>
    <row r="1470" spans="2:2" x14ac:dyDescent="0.35">
      <c r="B1470"/>
    </row>
    <row r="1471" spans="2:2" x14ac:dyDescent="0.35">
      <c r="B1471"/>
    </row>
    <row r="1472" spans="2:2" x14ac:dyDescent="0.35">
      <c r="B1472"/>
    </row>
    <row r="1473" spans="2:2" x14ac:dyDescent="0.35">
      <c r="B1473"/>
    </row>
    <row r="1474" spans="2:2" x14ac:dyDescent="0.35">
      <c r="B1474"/>
    </row>
    <row r="1475" spans="2:2" x14ac:dyDescent="0.35">
      <c r="B1475"/>
    </row>
    <row r="1476" spans="2:2" x14ac:dyDescent="0.35">
      <c r="B1476"/>
    </row>
    <row r="1477" spans="2:2" x14ac:dyDescent="0.35">
      <c r="B1477"/>
    </row>
    <row r="1478" spans="2:2" x14ac:dyDescent="0.35">
      <c r="B1478"/>
    </row>
    <row r="1479" spans="2:2" x14ac:dyDescent="0.35">
      <c r="B1479"/>
    </row>
    <row r="1480" spans="2:2" x14ac:dyDescent="0.35">
      <c r="B1480"/>
    </row>
    <row r="1481" spans="2:2" x14ac:dyDescent="0.35">
      <c r="B1481"/>
    </row>
    <row r="1482" spans="2:2" x14ac:dyDescent="0.35">
      <c r="B1482"/>
    </row>
    <row r="1483" spans="2:2" x14ac:dyDescent="0.35">
      <c r="B1483"/>
    </row>
    <row r="1484" spans="2:2" x14ac:dyDescent="0.35">
      <c r="B1484"/>
    </row>
    <row r="1485" spans="2:2" x14ac:dyDescent="0.35">
      <c r="B1485"/>
    </row>
    <row r="1486" spans="2:2" x14ac:dyDescent="0.35">
      <c r="B1486"/>
    </row>
    <row r="1487" spans="2:2" x14ac:dyDescent="0.35">
      <c r="B1487"/>
    </row>
    <row r="1488" spans="2:2" x14ac:dyDescent="0.35">
      <c r="B1488"/>
    </row>
    <row r="1489" spans="2:2" x14ac:dyDescent="0.35">
      <c r="B1489"/>
    </row>
    <row r="1490" spans="2:2" x14ac:dyDescent="0.35">
      <c r="B1490"/>
    </row>
    <row r="1491" spans="2:2" x14ac:dyDescent="0.35">
      <c r="B1491"/>
    </row>
    <row r="1492" spans="2:2" x14ac:dyDescent="0.35">
      <c r="B1492"/>
    </row>
    <row r="1493" spans="2:2" x14ac:dyDescent="0.35">
      <c r="B1493"/>
    </row>
    <row r="1494" spans="2:2" x14ac:dyDescent="0.35">
      <c r="B1494"/>
    </row>
    <row r="1495" spans="2:2" x14ac:dyDescent="0.35">
      <c r="B1495"/>
    </row>
    <row r="1496" spans="2:2" x14ac:dyDescent="0.35">
      <c r="B1496"/>
    </row>
    <row r="1497" spans="2:2" x14ac:dyDescent="0.35">
      <c r="B1497"/>
    </row>
    <row r="1498" spans="2:2" x14ac:dyDescent="0.35">
      <c r="B1498"/>
    </row>
    <row r="1499" spans="2:2" x14ac:dyDescent="0.35">
      <c r="B1499"/>
    </row>
    <row r="1500" spans="2:2" x14ac:dyDescent="0.35">
      <c r="B1500"/>
    </row>
    <row r="1501" spans="2:2" x14ac:dyDescent="0.35">
      <c r="B1501"/>
    </row>
    <row r="1502" spans="2:2" x14ac:dyDescent="0.35">
      <c r="B1502"/>
    </row>
    <row r="1503" spans="2:2" x14ac:dyDescent="0.35">
      <c r="B1503"/>
    </row>
  </sheetData>
  <sortState xmlns:xlrd2="http://schemas.microsoft.com/office/spreadsheetml/2017/richdata2" ref="A2:D295">
    <sortCondition ref="A2:A295"/>
  </sortState>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122"/>
  <sheetViews>
    <sheetView tabSelected="1" zoomScaleNormal="100" workbookViewId="0">
      <pane xSplit="1" ySplit="6" topLeftCell="B7" activePane="bottomRight" state="frozen"/>
      <selection pane="topRight" activeCell="B1" sqref="B1"/>
      <selection pane="bottomLeft" activeCell="A7" sqref="A7"/>
      <selection pane="bottomRight"/>
    </sheetView>
  </sheetViews>
  <sheetFormatPr defaultColWidth="13.54296875" defaultRowHeight="16" zeroHeight="1" x14ac:dyDescent="0.4"/>
  <cols>
    <col min="1" max="1" width="14.1796875" style="56" bestFit="1" customWidth="1"/>
    <col min="2" max="2" width="27.26953125" style="56" bestFit="1" customWidth="1"/>
    <col min="3" max="3" width="30.08984375" style="56" bestFit="1" customWidth="1"/>
    <col min="4" max="5" width="13.6328125" style="56" bestFit="1" customWidth="1"/>
    <col min="6" max="6" width="16.7265625" style="56" bestFit="1" customWidth="1"/>
    <col min="7" max="7" width="12.1796875" style="56" bestFit="1" customWidth="1"/>
    <col min="8" max="8" width="13.6328125" style="56" bestFit="1" customWidth="1"/>
    <col min="9" max="9" width="12.1796875" style="56" bestFit="1" customWidth="1"/>
    <col min="10" max="11" width="10.81640625" style="56" bestFit="1" customWidth="1"/>
    <col min="12" max="12" width="4.26953125" style="56" bestFit="1" customWidth="1"/>
    <col min="13" max="16384" width="13.54296875" style="56"/>
  </cols>
  <sheetData>
    <row r="1" spans="1:13" ht="16.5" thickBot="1" x14ac:dyDescent="0.45">
      <c r="A1" s="55" t="s">
        <v>6024</v>
      </c>
      <c r="B1" s="135" t="s">
        <v>5904</v>
      </c>
      <c r="C1" s="136"/>
      <c r="D1" s="136"/>
      <c r="E1" s="136"/>
      <c r="F1" s="136"/>
      <c r="G1" s="136"/>
      <c r="H1" s="136"/>
      <c r="I1" s="136"/>
      <c r="J1" s="136"/>
      <c r="K1" s="136"/>
      <c r="L1" s="137"/>
    </row>
    <row r="2" spans="1:13" ht="18.75" customHeight="1" thickBot="1" x14ac:dyDescent="0.45">
      <c r="B2" s="57"/>
      <c r="C2" s="57"/>
      <c r="D2" s="57"/>
      <c r="E2" s="57"/>
      <c r="F2" s="57"/>
      <c r="G2" s="57"/>
      <c r="H2" s="57"/>
      <c r="I2" s="57"/>
      <c r="J2" s="57"/>
      <c r="K2" s="57"/>
    </row>
    <row r="3" spans="1:13" ht="16.5" thickTop="1" x14ac:dyDescent="0.4">
      <c r="B3" s="143" t="s">
        <v>6025</v>
      </c>
      <c r="C3" s="144"/>
      <c r="D3" s="144"/>
      <c r="E3" s="144"/>
      <c r="F3" s="144"/>
      <c r="G3" s="144"/>
      <c r="H3" s="144"/>
      <c r="I3" s="144"/>
      <c r="J3" s="144"/>
      <c r="K3" s="144"/>
      <c r="L3" s="58"/>
    </row>
    <row r="4" spans="1:13" s="57" customFormat="1" x14ac:dyDescent="0.4">
      <c r="B4" s="59" t="s">
        <v>6026</v>
      </c>
      <c r="C4" s="57" t="s">
        <v>6027</v>
      </c>
      <c r="D4" s="57" t="str">
        <f>IF(C5="","",IF(LEFT(C5,3)="Not","","Step 2: "))</f>
        <v xml:space="preserve">Step 2: </v>
      </c>
      <c r="E4" s="57" t="str">
        <f>IF(D4="","",IF(LEFT(D5,3)="Not","","Step 3: "))</f>
        <v xml:space="preserve">Step 3: </v>
      </c>
      <c r="L4" s="60"/>
    </row>
    <row r="5" spans="1:13" s="57" customFormat="1" ht="16.5" thickBot="1" x14ac:dyDescent="0.45">
      <c r="B5" s="61" t="s">
        <v>6028</v>
      </c>
      <c r="C5" s="62" t="str">
        <f>IF(B1="","",IF(E10&gt;10%,"Eligible","Not Eligible"))</f>
        <v>Eligible</v>
      </c>
      <c r="D5" s="62" t="str">
        <f>IF(A24=0,"",IF(A24="","",IF(D4="","",IF(A24="Yes","Eligible","Not Eligible"))))</f>
        <v>Eligible</v>
      </c>
      <c r="E5" s="63" t="str">
        <f>IF(K26="","",IF(D4="","",IF(A36="Yes","Eligible","Not Eligible")))</f>
        <v>Eligible</v>
      </c>
      <c r="F5" s="64">
        <f>IF(E4="","",H110)</f>
        <v>2605593</v>
      </c>
      <c r="G5" s="62"/>
      <c r="H5" s="62"/>
      <c r="I5" s="65"/>
      <c r="J5" s="65"/>
      <c r="K5" s="62"/>
      <c r="L5" s="66"/>
    </row>
    <row r="6" spans="1:13" ht="17" thickTop="1" thickBot="1" x14ac:dyDescent="0.45">
      <c r="C6" s="56" t="s">
        <v>6028</v>
      </c>
    </row>
    <row r="7" spans="1:13" x14ac:dyDescent="0.4">
      <c r="B7" s="126" t="s">
        <v>6029</v>
      </c>
      <c r="C7" s="127"/>
      <c r="D7" s="127"/>
      <c r="E7" s="127"/>
      <c r="F7" s="127"/>
      <c r="G7" s="127"/>
      <c r="H7" s="127"/>
      <c r="I7" s="127"/>
      <c r="J7" s="127"/>
      <c r="K7" s="127"/>
      <c r="L7" s="128"/>
    </row>
    <row r="8" spans="1:13" x14ac:dyDescent="0.4">
      <c r="B8" s="67"/>
      <c r="C8" s="56" t="s">
        <v>6030</v>
      </c>
      <c r="E8" s="68">
        <f>ROUND(+H96*H87,0)</f>
        <v>2605593</v>
      </c>
      <c r="F8" s="68"/>
      <c r="G8" s="68"/>
      <c r="L8" s="69"/>
    </row>
    <row r="9" spans="1:13" x14ac:dyDescent="0.4">
      <c r="B9" s="67"/>
      <c r="C9" s="56" t="s">
        <v>6031</v>
      </c>
      <c r="E9" s="68">
        <f>IFERROR(SUMIF('Budget Support'!H:H,A34&amp;"3300",'Budget Support'!J:J),0)</f>
        <v>2869272</v>
      </c>
      <c r="F9" s="68"/>
      <c r="G9" s="68"/>
      <c r="L9" s="69"/>
    </row>
    <row r="10" spans="1:13" x14ac:dyDescent="0.4">
      <c r="B10" s="67"/>
      <c r="C10" s="56" t="s">
        <v>6032</v>
      </c>
      <c r="E10" s="70">
        <f>IFERROR(+E8/E9,0)</f>
        <v>0.90810247338000716</v>
      </c>
      <c r="F10" s="70"/>
      <c r="G10" s="70"/>
      <c r="L10" s="69"/>
    </row>
    <row r="11" spans="1:13" x14ac:dyDescent="0.4">
      <c r="B11" s="67"/>
      <c r="E11" s="70"/>
      <c r="F11" s="70"/>
      <c r="G11" s="70"/>
      <c r="L11" s="69"/>
    </row>
    <row r="12" spans="1:13" ht="16.5" thickBot="1" x14ac:dyDescent="0.45">
      <c r="B12" s="71" t="str">
        <f>IF(B1="","",IF(E10&lt;10%,"School Does not qualify for Waiver from Protected Taxes","Please proceed to Section 2"))</f>
        <v>Please proceed to Section 2</v>
      </c>
      <c r="C12" s="72"/>
      <c r="D12" s="72"/>
      <c r="E12" s="72"/>
      <c r="F12" s="72"/>
      <c r="G12" s="72"/>
      <c r="H12" s="152"/>
      <c r="I12" s="152"/>
      <c r="J12" s="152"/>
      <c r="K12" s="152"/>
      <c r="L12" s="153"/>
    </row>
    <row r="13" spans="1:13" ht="16.5" thickBot="1" x14ac:dyDescent="0.45"/>
    <row r="14" spans="1:13" ht="16.5" thickBot="1" x14ac:dyDescent="0.45">
      <c r="B14" s="126" t="s">
        <v>6033</v>
      </c>
      <c r="C14" s="127"/>
      <c r="D14" s="127"/>
      <c r="E14" s="127"/>
      <c r="F14" s="127"/>
      <c r="G14" s="127"/>
      <c r="H14" s="127"/>
      <c r="I14" s="127"/>
      <c r="J14" s="127"/>
      <c r="K14" s="127"/>
      <c r="L14" s="128"/>
      <c r="M14" s="74"/>
    </row>
    <row r="15" spans="1:13" ht="15" customHeight="1" x14ac:dyDescent="0.4">
      <c r="A15" s="117" t="s">
        <v>6034</v>
      </c>
      <c r="B15" s="118" t="s">
        <v>6035</v>
      </c>
      <c r="C15" s="119"/>
      <c r="D15" s="119"/>
      <c r="E15" s="119"/>
      <c r="F15" s="119"/>
      <c r="G15" s="119"/>
      <c r="H15" s="119"/>
      <c r="I15" s="119"/>
      <c r="J15" s="119"/>
      <c r="K15" s="120" t="s">
        <v>5732</v>
      </c>
      <c r="L15" s="121"/>
    </row>
    <row r="16" spans="1:13" ht="16.5" thickBot="1" x14ac:dyDescent="0.45">
      <c r="A16" s="117"/>
      <c r="B16" s="118"/>
      <c r="C16" s="119"/>
      <c r="D16" s="119"/>
      <c r="E16" s="119"/>
      <c r="F16" s="119"/>
      <c r="G16" s="119"/>
      <c r="H16" s="119"/>
      <c r="I16" s="119"/>
      <c r="J16" s="119"/>
      <c r="K16" s="122"/>
      <c r="L16" s="123"/>
    </row>
    <row r="17" spans="1:13" ht="16.5" thickBot="1" x14ac:dyDescent="0.45">
      <c r="A17" s="75"/>
      <c r="B17" s="75"/>
      <c r="L17" s="76"/>
    </row>
    <row r="18" spans="1:13" x14ac:dyDescent="0.4">
      <c r="A18" s="117" t="str">
        <f>IF(K15="","",IF(K15="No","","Question 2:"))</f>
        <v/>
      </c>
      <c r="B18" s="115" t="str">
        <f>IF(K15="","",IF(K15="Yes","Is all new indebtedness from Question 1, (A) used to refinance or renew prior bond or lease rental obligations existing before January 1, 2017 or (B) approved by local public question or referendum under IC 6-1.1-20?",""))</f>
        <v/>
      </c>
      <c r="C18" s="116"/>
      <c r="D18" s="116"/>
      <c r="E18" s="116"/>
      <c r="F18" s="116"/>
      <c r="G18" s="116"/>
      <c r="H18" s="116"/>
      <c r="I18" s="116"/>
      <c r="J18" s="116"/>
      <c r="K18" s="120"/>
      <c r="L18" s="121"/>
    </row>
    <row r="19" spans="1:13" ht="16.5" thickBot="1" x14ac:dyDescent="0.45">
      <c r="A19" s="117"/>
      <c r="B19" s="115"/>
      <c r="C19" s="116"/>
      <c r="D19" s="116"/>
      <c r="E19" s="116"/>
      <c r="F19" s="116"/>
      <c r="G19" s="116"/>
      <c r="H19" s="116"/>
      <c r="I19" s="116"/>
      <c r="J19" s="116"/>
      <c r="K19" s="122"/>
      <c r="L19" s="123"/>
    </row>
    <row r="20" spans="1:13" ht="16.5" thickBot="1" x14ac:dyDescent="0.45">
      <c r="A20" s="75"/>
      <c r="B20" s="75"/>
      <c r="L20" s="76"/>
    </row>
    <row r="21" spans="1:13" ht="15" customHeight="1" x14ac:dyDescent="0.4">
      <c r="A21" s="117" t="str">
        <f>IF(K15="","",IF(K18="","",IF(K18="No","","Question 3:")))</f>
        <v/>
      </c>
      <c r="B21" s="115" t="str">
        <f>IF(K18="","",IF(K18="Yes","If the new indebtedness from Question 1, is being used to refinance or renew prior bond or lease rental obligations is it being used to lower the interest rate per IC 6-1.1-20?",""))</f>
        <v/>
      </c>
      <c r="C21" s="116"/>
      <c r="D21" s="116"/>
      <c r="E21" s="116"/>
      <c r="F21" s="116"/>
      <c r="G21" s="116"/>
      <c r="H21" s="116"/>
      <c r="I21" s="116"/>
      <c r="J21" s="116"/>
      <c r="K21" s="120"/>
      <c r="L21" s="121"/>
    </row>
    <row r="22" spans="1:13" ht="16.5" thickBot="1" x14ac:dyDescent="0.45">
      <c r="A22" s="117"/>
      <c r="B22" s="115"/>
      <c r="C22" s="116"/>
      <c r="D22" s="116"/>
      <c r="E22" s="116"/>
      <c r="F22" s="116"/>
      <c r="G22" s="116"/>
      <c r="H22" s="116"/>
      <c r="I22" s="116"/>
      <c r="J22" s="116"/>
      <c r="K22" s="122"/>
      <c r="L22" s="123"/>
    </row>
    <row r="23" spans="1:13" x14ac:dyDescent="0.4">
      <c r="A23" s="79"/>
      <c r="B23" s="77"/>
      <c r="C23" s="78"/>
      <c r="D23" s="78"/>
      <c r="E23" s="78"/>
      <c r="F23" s="78"/>
      <c r="G23" s="78"/>
      <c r="H23" s="78"/>
      <c r="I23" s="78"/>
      <c r="J23" s="78"/>
      <c r="K23" s="78"/>
      <c r="L23" s="76"/>
    </row>
    <row r="24" spans="1:13" ht="16.5" thickBot="1" x14ac:dyDescent="0.45">
      <c r="A24" s="80" t="str">
        <f>IF(K15="","",IF(K15="No","Yes",IF(K18="No","No",IF(K21="Not Applicable ","Yes",K21))))</f>
        <v>Yes</v>
      </c>
      <c r="B24" s="75" t="str">
        <f>IF(K15="","",IF(A24=0,"",IF(A24="No","Based on your answers in Section 1 you do not qualify for Waiver from Protected taxes","Please Proceed to Section 2")))</f>
        <v>Please Proceed to Section 2</v>
      </c>
      <c r="L24" s="76"/>
    </row>
    <row r="25" spans="1:13" ht="16.5" thickBot="1" x14ac:dyDescent="0.45">
      <c r="B25" s="126" t="s">
        <v>6036</v>
      </c>
      <c r="C25" s="127"/>
      <c r="D25" s="127"/>
      <c r="E25" s="127"/>
      <c r="F25" s="127"/>
      <c r="G25" s="127"/>
      <c r="H25" s="127"/>
      <c r="I25" s="127"/>
      <c r="J25" s="127"/>
      <c r="K25" s="127"/>
      <c r="L25" s="128"/>
      <c r="M25" s="74"/>
    </row>
    <row r="26" spans="1:13" ht="15" customHeight="1" x14ac:dyDescent="0.4">
      <c r="A26" s="117" t="s">
        <v>6034</v>
      </c>
      <c r="B26" s="138" t="s">
        <v>6037</v>
      </c>
      <c r="C26" s="139"/>
      <c r="D26" s="139"/>
      <c r="E26" s="139"/>
      <c r="F26" s="139"/>
      <c r="G26" s="139"/>
      <c r="H26" s="139"/>
      <c r="I26" s="139"/>
      <c r="J26" s="139"/>
      <c r="K26" s="120" t="s">
        <v>5730</v>
      </c>
      <c r="L26" s="121"/>
    </row>
    <row r="27" spans="1:13" ht="16.5" thickBot="1" x14ac:dyDescent="0.45">
      <c r="A27" s="117"/>
      <c r="B27" s="138"/>
      <c r="C27" s="139"/>
      <c r="D27" s="139"/>
      <c r="E27" s="139"/>
      <c r="F27" s="139"/>
      <c r="G27" s="139"/>
      <c r="H27" s="139"/>
      <c r="I27" s="139"/>
      <c r="J27" s="139"/>
      <c r="K27" s="122"/>
      <c r="L27" s="123"/>
    </row>
    <row r="28" spans="1:13" ht="16.5" thickBot="1" x14ac:dyDescent="0.45">
      <c r="A28" s="75"/>
      <c r="B28" s="75"/>
      <c r="L28" s="76"/>
    </row>
    <row r="29" spans="1:13" x14ac:dyDescent="0.4">
      <c r="A29" s="117" t="str">
        <f>IF(B29="","",IF(K26="No","","Question 2:"))</f>
        <v>Question 2:</v>
      </c>
      <c r="B29" s="115" t="str">
        <f>IF(K26="","",IF(K26="Yes","Is all new indebtedness from Question 1, (A) used to refinance or renew prior bond or lease rental obligations existing before January 1, 2017 or (B) approved by local public question or referendum under IC 6-1.1-20?",""))</f>
        <v>Is all new indebtedness from Question 1, (A) used to refinance or renew prior bond or lease rental obligations existing before January 1, 2017 or (B) approved by local public question or referendum under IC 6-1.1-20?</v>
      </c>
      <c r="C29" s="116"/>
      <c r="D29" s="116"/>
      <c r="E29" s="116"/>
      <c r="F29" s="116"/>
      <c r="G29" s="116"/>
      <c r="H29" s="116"/>
      <c r="I29" s="116"/>
      <c r="J29" s="116"/>
      <c r="K29" s="120" t="s">
        <v>5730</v>
      </c>
      <c r="L29" s="121"/>
    </row>
    <row r="30" spans="1:13" ht="16.5" thickBot="1" x14ac:dyDescent="0.45">
      <c r="A30" s="117"/>
      <c r="B30" s="115"/>
      <c r="C30" s="116"/>
      <c r="D30" s="116"/>
      <c r="E30" s="116"/>
      <c r="F30" s="116"/>
      <c r="G30" s="116"/>
      <c r="H30" s="116"/>
      <c r="I30" s="116"/>
      <c r="J30" s="116"/>
      <c r="K30" s="122"/>
      <c r="L30" s="123"/>
    </row>
    <row r="31" spans="1:13" ht="16.5" thickBot="1" x14ac:dyDescent="0.45">
      <c r="A31" s="75"/>
      <c r="B31" s="75"/>
      <c r="L31" s="76"/>
    </row>
    <row r="32" spans="1:13" s="82" customFormat="1" ht="16.5" thickBot="1" x14ac:dyDescent="0.45">
      <c r="A32" s="81"/>
      <c r="B32" s="145">
        <v>2016</v>
      </c>
      <c r="C32" s="146"/>
      <c r="D32" s="146"/>
      <c r="E32" s="146"/>
      <c r="F32" s="145">
        <f>Year</f>
        <v>2024</v>
      </c>
      <c r="G32" s="146"/>
      <c r="H32" s="146"/>
      <c r="I32" s="147"/>
      <c r="L32" s="83"/>
    </row>
    <row r="33" spans="1:13" s="82" customFormat="1" ht="64.5" thickBot="1" x14ac:dyDescent="0.45">
      <c r="A33" s="81"/>
      <c r="B33" s="84" t="s">
        <v>6038</v>
      </c>
      <c r="C33" s="85" t="s">
        <v>6039</v>
      </c>
      <c r="D33" s="86" t="s">
        <v>6040</v>
      </c>
      <c r="E33" s="87" t="s">
        <v>6041</v>
      </c>
      <c r="F33" s="88" t="s">
        <v>6038</v>
      </c>
      <c r="G33" s="89" t="s">
        <v>6039</v>
      </c>
      <c r="H33" s="90" t="s">
        <v>6040</v>
      </c>
      <c r="I33" s="91" t="s">
        <v>6041</v>
      </c>
      <c r="J33" s="92" t="str">
        <f>"2016 &gt; "&amp;Year&amp;"
Levy
Debt Only"</f>
        <v>2016 &gt; 2024
Levy
Debt Only</v>
      </c>
      <c r="K33" s="92" t="str">
        <f>"2016 &gt; "&amp;Year&amp;"
Rate
Debt Only"</f>
        <v>2016 &gt; 2024
Rate
Debt Only</v>
      </c>
      <c r="L33" s="93" t="s">
        <v>6042</v>
      </c>
    </row>
    <row r="34" spans="1:13" x14ac:dyDescent="0.4">
      <c r="A34" s="94" t="str">
        <f>IFERROR(VLOOKUP(B1,'Support II'!C2:D300,2,FALSE),"")</f>
        <v>4945380</v>
      </c>
      <c r="B34" s="95">
        <f>IFERROR(VLOOKUP(A34,a,2,FALSE),"")</f>
        <v>9910247</v>
      </c>
      <c r="C34" s="96">
        <f>IFERROR(VLOOKUP(A34,a,3,FALSE),"")</f>
        <v>2.5211000000000001</v>
      </c>
      <c r="D34" s="97">
        <f>IFERROR(VLOOKUP(A34,a,4,FALSE),"")</f>
        <v>5765581</v>
      </c>
      <c r="E34" s="96">
        <f>IFERROR(VLOOKUP(A34,a,5,FALSE),"")</f>
        <v>1.4844999999999999</v>
      </c>
      <c r="F34" s="97">
        <f>IFERROR(VLOOKUP(A34,a,6,FALSE),"")</f>
        <v>15311354</v>
      </c>
      <c r="G34" s="96">
        <f>IFERROR(VLOOKUP(A34,a,7,FALSE),"")</f>
        <v>2.3563000000000001</v>
      </c>
      <c r="H34" s="97">
        <f>IFERROR(VLOOKUP(A34,a,8,FALSE),"")</f>
        <v>7143798</v>
      </c>
      <c r="I34" s="96">
        <f>IFERROR(VLOOKUP(A34,a,9,FALSE),"")</f>
        <v>1.1184000000000001</v>
      </c>
      <c r="J34" s="57" t="str">
        <f>IFERROR(VLOOKUP(A34,a,10,FALSE),"")</f>
        <v>NO</v>
      </c>
      <c r="K34" s="57" t="str">
        <f>IFERROR(VLOOKUP(A34,a,11,FALSE),"")</f>
        <v>YES</v>
      </c>
      <c r="L34" s="57" t="str">
        <f>A36</f>
        <v>Yes</v>
      </c>
    </row>
    <row r="35" spans="1:13" ht="16.5" thickBot="1" x14ac:dyDescent="0.45">
      <c r="A35" s="75"/>
      <c r="B35" s="75"/>
      <c r="L35" s="76"/>
    </row>
    <row r="36" spans="1:13" ht="15" customHeight="1" thickBot="1" x14ac:dyDescent="0.45">
      <c r="A36" s="98" t="str">
        <f>IF(K26="","",IF(K26="No","Yes",IF(K29="","",IF(K26="No","Yes",IF(K29="Yes","Yes",IF(J34="Yes","Yes",IF(K34="Yes","Yes","No")))))))</f>
        <v>Yes</v>
      </c>
      <c r="B36" s="148" t="str">
        <f>IF(B1="","",IF(K26="Yes",IF(K29="","",IF(A36="NO","Based on your answers in Section 2 you do not qualify for Waiver from Protected taxes.","Please proceed to Section 3."))))</f>
        <v>Please proceed to Section 3.</v>
      </c>
      <c r="C36" s="149"/>
      <c r="D36" s="149"/>
      <c r="E36" s="149"/>
      <c r="F36" s="149"/>
      <c r="G36" s="149"/>
      <c r="H36" s="149"/>
      <c r="I36" s="149"/>
      <c r="J36" s="149"/>
      <c r="K36" s="149"/>
      <c r="L36" s="150"/>
    </row>
    <row r="37" spans="1:13" s="72" customFormat="1" ht="15" customHeight="1" thickBot="1" x14ac:dyDescent="0.45">
      <c r="A37" s="99"/>
      <c r="B37" s="100"/>
      <c r="C37" s="100"/>
      <c r="D37" s="100"/>
      <c r="E37" s="100"/>
      <c r="F37" s="100"/>
      <c r="G37" s="100"/>
      <c r="H37" s="100"/>
      <c r="I37" s="100"/>
      <c r="J37" s="100"/>
      <c r="K37" s="100"/>
      <c r="L37" s="100"/>
    </row>
    <row r="38" spans="1:13" ht="15" customHeight="1" thickBot="1" x14ac:dyDescent="0.45">
      <c r="A38" s="55"/>
      <c r="B38" s="55"/>
      <c r="C38" s="55"/>
      <c r="D38" s="55"/>
      <c r="E38" s="55"/>
      <c r="F38" s="55"/>
      <c r="G38" s="55"/>
      <c r="H38" s="55"/>
      <c r="I38" s="55"/>
      <c r="J38" s="55"/>
      <c r="K38" s="55"/>
      <c r="L38" s="55"/>
      <c r="M38" s="55"/>
    </row>
    <row r="39" spans="1:13" x14ac:dyDescent="0.4">
      <c r="B39" s="126" t="s">
        <v>6043</v>
      </c>
      <c r="C39" s="127"/>
      <c r="D39" s="127"/>
      <c r="E39" s="127"/>
      <c r="F39" s="127"/>
      <c r="G39" s="127"/>
      <c r="H39" s="127"/>
      <c r="I39" s="127"/>
      <c r="J39" s="127"/>
      <c r="K39" s="127"/>
      <c r="L39" s="128"/>
    </row>
    <row r="40" spans="1:13" ht="45.75" customHeight="1" x14ac:dyDescent="0.4">
      <c r="A40" s="79"/>
      <c r="B40" s="118" t="s">
        <v>6044</v>
      </c>
      <c r="C40" s="119"/>
      <c r="D40" s="119"/>
      <c r="E40" s="119"/>
      <c r="F40" s="119"/>
      <c r="G40" s="119"/>
      <c r="H40" s="119"/>
      <c r="I40" s="119"/>
      <c r="J40" s="119"/>
      <c r="K40" s="119"/>
      <c r="L40" s="151"/>
    </row>
    <row r="41" spans="1:13" ht="15" customHeight="1" x14ac:dyDescent="0.4">
      <c r="B41" s="101" t="s">
        <v>2154</v>
      </c>
      <c r="C41" s="142" t="s">
        <v>10</v>
      </c>
      <c r="D41" s="142"/>
      <c r="E41" s="142"/>
      <c r="F41" s="142"/>
      <c r="G41" s="142"/>
      <c r="H41" s="142"/>
      <c r="I41" s="142"/>
      <c r="J41" s="140" t="s">
        <v>6045</v>
      </c>
      <c r="K41" s="140"/>
      <c r="L41" s="141"/>
    </row>
    <row r="42" spans="1:13" x14ac:dyDescent="0.4">
      <c r="A42" s="57"/>
      <c r="B42" s="102" t="str">
        <f>'Support - Master DB Debt'!K5</f>
        <v>0180</v>
      </c>
      <c r="C42" s="114" t="str">
        <f>'Support - Master DB Debt'!L5</f>
        <v>Common School Loan B0383</v>
      </c>
      <c r="D42" s="114"/>
      <c r="E42" s="114"/>
      <c r="F42" s="114"/>
      <c r="G42" s="114"/>
      <c r="H42" s="114"/>
      <c r="I42" s="114"/>
      <c r="J42" s="124"/>
      <c r="K42" s="124"/>
      <c r="L42" s="125"/>
    </row>
    <row r="43" spans="1:13" x14ac:dyDescent="0.4">
      <c r="A43" s="57"/>
      <c r="B43" s="102" t="str">
        <f>'Support - Master DB Debt'!K6</f>
        <v>0180</v>
      </c>
      <c r="C43" s="114" t="str">
        <f>'Support - Master DB Debt'!L6</f>
        <v>Common School Loan A0603 - Science Addition</v>
      </c>
      <c r="D43" s="114"/>
      <c r="E43" s="114"/>
      <c r="F43" s="114"/>
      <c r="G43" s="114"/>
      <c r="H43" s="114"/>
      <c r="I43" s="114"/>
      <c r="J43" s="124"/>
      <c r="K43" s="124"/>
      <c r="L43" s="125"/>
    </row>
    <row r="44" spans="1:13" x14ac:dyDescent="0.4">
      <c r="A44" s="57"/>
      <c r="B44" s="102" t="str">
        <f>'Support - Master DB Debt'!K7</f>
        <v>0180</v>
      </c>
      <c r="C44" s="114" t="str">
        <f>'Support - Master DB Debt'!L7</f>
        <v>Common School A2933</v>
      </c>
      <c r="D44" s="114"/>
      <c r="E44" s="114"/>
      <c r="F44" s="114"/>
      <c r="G44" s="114"/>
      <c r="H44" s="114"/>
      <c r="I44" s="114"/>
      <c r="J44" s="124"/>
      <c r="K44" s="124"/>
      <c r="L44" s="125"/>
    </row>
    <row r="45" spans="1:13" x14ac:dyDescent="0.4">
      <c r="A45" s="57"/>
      <c r="B45" s="102" t="str">
        <f>'Support - Master DB Debt'!K8</f>
        <v>0180</v>
      </c>
      <c r="C45" s="114" t="str">
        <f>'Support - Master DB Debt'!L8</f>
        <v>Taxable Ad Valorem Property Tax First Mortgage Refunding Bonds, Series 2016</v>
      </c>
      <c r="D45" s="114"/>
      <c r="E45" s="114"/>
      <c r="F45" s="114"/>
      <c r="G45" s="114"/>
      <c r="H45" s="114"/>
      <c r="I45" s="114"/>
      <c r="J45" s="124"/>
      <c r="K45" s="124"/>
      <c r="L45" s="125"/>
    </row>
    <row r="46" spans="1:13" x14ac:dyDescent="0.4">
      <c r="A46" s="57"/>
      <c r="B46" s="102" t="str">
        <f>'Support - Master DB Debt'!K9</f>
        <v>0180</v>
      </c>
      <c r="C46" s="114" t="str">
        <f>'Support - Master DB Debt'!L9</f>
        <v>Interest on Temporary Loans</v>
      </c>
      <c r="D46" s="114"/>
      <c r="E46" s="114"/>
      <c r="F46" s="114"/>
      <c r="G46" s="114"/>
      <c r="H46" s="114"/>
      <c r="I46" s="114"/>
      <c r="J46" s="124"/>
      <c r="K46" s="124"/>
      <c r="L46" s="125"/>
    </row>
    <row r="47" spans="1:13" x14ac:dyDescent="0.4">
      <c r="A47" s="57"/>
      <c r="B47" s="102" t="str">
        <f>'Support - Master DB Debt'!K10</f>
        <v>0180</v>
      </c>
      <c r="C47" s="114" t="str">
        <f>'Support - Master DB Debt'!L10</f>
        <v>Common School Loan C0010</v>
      </c>
      <c r="D47" s="114"/>
      <c r="E47" s="114"/>
      <c r="F47" s="114"/>
      <c r="G47" s="114"/>
      <c r="H47" s="114"/>
      <c r="I47" s="114"/>
      <c r="J47" s="124"/>
      <c r="K47" s="124"/>
      <c r="L47" s="125"/>
    </row>
    <row r="48" spans="1:13" x14ac:dyDescent="0.4">
      <c r="A48" s="57"/>
      <c r="B48" s="102" t="str">
        <f>'Support - Master DB Debt'!K11</f>
        <v>0180</v>
      </c>
      <c r="C48" s="114" t="str">
        <f>'Support - Master DB Debt'!L11</f>
        <v>Common School Loan A0615</v>
      </c>
      <c r="D48" s="114"/>
      <c r="E48" s="114"/>
      <c r="F48" s="114"/>
      <c r="G48" s="114"/>
      <c r="H48" s="114"/>
      <c r="I48" s="114"/>
      <c r="J48" s="124"/>
      <c r="K48" s="124"/>
      <c r="L48" s="125"/>
    </row>
    <row r="49" spans="1:12" x14ac:dyDescent="0.4">
      <c r="A49" s="57"/>
      <c r="B49" s="102" t="str">
        <f>'Support - Master DB Debt'!K12</f>
        <v>0186</v>
      </c>
      <c r="C49" s="114" t="str">
        <f>'Support - Master DB Debt'!L12</f>
        <v>Fees</v>
      </c>
      <c r="D49" s="114"/>
      <c r="E49" s="114"/>
      <c r="F49" s="114"/>
      <c r="G49" s="114"/>
      <c r="H49" s="114"/>
      <c r="I49" s="114"/>
      <c r="J49" s="124"/>
      <c r="K49" s="124"/>
      <c r="L49" s="125"/>
    </row>
    <row r="50" spans="1:12" x14ac:dyDescent="0.4">
      <c r="A50" s="57"/>
      <c r="B50" s="102" t="str">
        <f>'Support - Master DB Debt'!K13</f>
        <v>0180</v>
      </c>
      <c r="C50" s="114" t="str">
        <f>'Support - Master DB Debt'!L13</f>
        <v>Common School Loan B0222</v>
      </c>
      <c r="D50" s="114"/>
      <c r="E50" s="114"/>
      <c r="F50" s="114"/>
      <c r="G50" s="114"/>
      <c r="H50" s="114"/>
      <c r="I50" s="114"/>
      <c r="J50" s="124"/>
      <c r="K50" s="124"/>
      <c r="L50" s="125"/>
    </row>
    <row r="51" spans="1:12" x14ac:dyDescent="0.4">
      <c r="A51" s="57"/>
      <c r="B51" s="102" t="str">
        <f>'Support - Master DB Debt'!K14</f>
        <v>0180</v>
      </c>
      <c r="C51" s="114" t="str">
        <f>'Support - Master DB Debt'!L14</f>
        <v>Lease QSCB 2009</v>
      </c>
      <c r="D51" s="114"/>
      <c r="E51" s="114"/>
      <c r="F51" s="114"/>
      <c r="G51" s="114"/>
      <c r="H51" s="114"/>
      <c r="I51" s="114"/>
      <c r="J51" s="124"/>
      <c r="K51" s="124"/>
      <c r="L51" s="125"/>
    </row>
    <row r="52" spans="1:12" x14ac:dyDescent="0.4">
      <c r="A52" s="57"/>
      <c r="B52" s="102" t="str">
        <f>'Support - Master DB Debt'!K15</f>
        <v>0180</v>
      </c>
      <c r="C52" s="114" t="str">
        <f>'Support - Master DB Debt'!L15</f>
        <v>General Obligation Bonds of 2022</v>
      </c>
      <c r="D52" s="114"/>
      <c r="E52" s="114"/>
      <c r="F52" s="114"/>
      <c r="G52" s="114"/>
      <c r="H52" s="114"/>
      <c r="I52" s="114"/>
      <c r="J52" s="124"/>
      <c r="K52" s="124"/>
      <c r="L52" s="125"/>
    </row>
    <row r="53" spans="1:12" x14ac:dyDescent="0.4">
      <c r="A53" s="57"/>
      <c r="B53" s="102" t="str">
        <f>'Support - Master DB Debt'!K16</f>
        <v>0180</v>
      </c>
      <c r="C53" s="114" t="str">
        <f>'Support - Master DB Debt'!L16</f>
        <v>Common School Loan A0801</v>
      </c>
      <c r="D53" s="114"/>
      <c r="E53" s="114"/>
      <c r="F53" s="114"/>
      <c r="G53" s="114"/>
      <c r="H53" s="114"/>
      <c r="I53" s="114"/>
      <c r="J53" s="124"/>
      <c r="K53" s="124"/>
      <c r="L53" s="125"/>
    </row>
    <row r="54" spans="1:12" x14ac:dyDescent="0.4">
      <c r="A54" s="57"/>
      <c r="B54" s="102" t="str">
        <f>'Support - Master DB Debt'!K17</f>
        <v>0287</v>
      </c>
      <c r="C54" s="114" t="str">
        <f>'Support - Master DB Debt'!L17</f>
        <v>Fees</v>
      </c>
      <c r="D54" s="114"/>
      <c r="E54" s="114"/>
      <c r="F54" s="114"/>
      <c r="G54" s="114"/>
      <c r="H54" s="114"/>
      <c r="I54" s="114"/>
      <c r="J54" s="124"/>
      <c r="K54" s="124"/>
      <c r="L54" s="125"/>
    </row>
    <row r="55" spans="1:12" x14ac:dyDescent="0.4">
      <c r="A55" s="57"/>
      <c r="B55" s="102" t="str">
        <f>'Support - Master DB Debt'!K18</f>
        <v>0186</v>
      </c>
      <c r="C55" s="114" t="str">
        <f>'Support - Master DB Debt'!L18</f>
        <v>Amended Taxable G. O. Pension Bonds 2004</v>
      </c>
      <c r="D55" s="114"/>
      <c r="E55" s="114"/>
      <c r="F55" s="114"/>
      <c r="G55" s="114"/>
      <c r="H55" s="114"/>
      <c r="I55" s="114"/>
      <c r="J55" s="124"/>
      <c r="K55" s="124"/>
      <c r="L55" s="125"/>
    </row>
    <row r="56" spans="1:12" x14ac:dyDescent="0.4">
      <c r="A56" s="57"/>
      <c r="B56" s="102" t="str">
        <f>'Support - Master DB Debt'!K19</f>
        <v>0180</v>
      </c>
      <c r="C56" s="114" t="str">
        <f>'Support - Master DB Debt'!L19</f>
        <v>Common School Loan C0017</v>
      </c>
      <c r="D56" s="114"/>
      <c r="E56" s="114"/>
      <c r="F56" s="114"/>
      <c r="G56" s="114"/>
      <c r="H56" s="114"/>
      <c r="I56" s="114"/>
      <c r="J56" s="124"/>
      <c r="K56" s="124"/>
      <c r="L56" s="125"/>
    </row>
    <row r="57" spans="1:12" x14ac:dyDescent="0.4">
      <c r="A57" s="57"/>
      <c r="B57" s="102" t="str">
        <f>'Support - Master DB Debt'!K20</f>
        <v>0180</v>
      </c>
      <c r="C57" s="114" t="str">
        <f>'Support - Master DB Debt'!L20</f>
        <v>Unreimbursed Textbooks</v>
      </c>
      <c r="D57" s="114"/>
      <c r="E57" s="114"/>
      <c r="F57" s="114"/>
      <c r="G57" s="114"/>
      <c r="H57" s="114"/>
      <c r="I57" s="114"/>
      <c r="J57" s="124"/>
      <c r="K57" s="124"/>
      <c r="L57" s="125"/>
    </row>
    <row r="58" spans="1:12" x14ac:dyDescent="0.4">
      <c r="A58" s="57"/>
      <c r="B58" s="102" t="str">
        <f>'Support - Master DB Debt'!K21</f>
        <v>0180</v>
      </c>
      <c r="C58" s="114" t="str">
        <f>'Support - Master DB Debt'!L21</f>
        <v>Kindergarten Center Lease Rental 2001</v>
      </c>
      <c r="D58" s="114"/>
      <c r="E58" s="114"/>
      <c r="F58" s="114"/>
      <c r="G58" s="114"/>
      <c r="H58" s="114"/>
      <c r="I58" s="114"/>
      <c r="J58" s="124"/>
      <c r="K58" s="124"/>
      <c r="L58" s="125"/>
    </row>
    <row r="59" spans="1:12" x14ac:dyDescent="0.4">
      <c r="A59" s="57"/>
      <c r="B59" s="102" t="str">
        <f>'Support - Master DB Debt'!K22</f>
        <v>0180</v>
      </c>
      <c r="C59" s="114" t="str">
        <f>'Support - Master DB Debt'!L22</f>
        <v>Common School 0575</v>
      </c>
      <c r="D59" s="114"/>
      <c r="E59" s="114"/>
      <c r="F59" s="114"/>
      <c r="G59" s="114"/>
      <c r="H59" s="114"/>
      <c r="I59" s="114"/>
      <c r="J59" s="124"/>
      <c r="K59" s="124"/>
      <c r="L59" s="125"/>
    </row>
    <row r="60" spans="1:12" x14ac:dyDescent="0.4">
      <c r="A60" s="57"/>
      <c r="B60" s="102" t="str">
        <f>'Support - Master DB Debt'!K23</f>
        <v>0180</v>
      </c>
      <c r="C60" s="114" t="str">
        <f>'Support - Master DB Debt'!L23</f>
        <v>General Obligation Bonds of 2023</v>
      </c>
      <c r="D60" s="114"/>
      <c r="E60" s="114"/>
      <c r="F60" s="114"/>
      <c r="G60" s="114"/>
      <c r="H60" s="114"/>
      <c r="I60" s="114"/>
      <c r="J60" s="124"/>
      <c r="K60" s="124"/>
      <c r="L60" s="125"/>
    </row>
    <row r="61" spans="1:12" x14ac:dyDescent="0.4">
      <c r="A61" s="57"/>
      <c r="B61" s="102" t="str">
        <f>'Support - Master DB Debt'!K24</f>
        <v>0287</v>
      </c>
      <c r="C61" s="114" t="str">
        <f>'Support - Master DB Debt'!L24</f>
        <v>UnlimitedAd Valorem Property Tax First Mortgage Bonds, Series 2021A</v>
      </c>
      <c r="D61" s="114"/>
      <c r="E61" s="114"/>
      <c r="F61" s="114"/>
      <c r="G61" s="114"/>
      <c r="H61" s="114"/>
      <c r="I61" s="114"/>
      <c r="J61" s="124"/>
      <c r="K61" s="124"/>
      <c r="L61" s="125"/>
    </row>
    <row r="62" spans="1:12" x14ac:dyDescent="0.4">
      <c r="A62" s="57"/>
      <c r="B62" s="102" t="str">
        <f>'Support - Master DB Debt'!K25</f>
        <v>0180</v>
      </c>
      <c r="C62" s="114" t="str">
        <f>'Support - Master DB Debt'!L25</f>
        <v>Taxable Ad Valorem Property Tax First Mortgage Refunding Bonds, Series 2014</v>
      </c>
      <c r="D62" s="114"/>
      <c r="E62" s="114"/>
      <c r="F62" s="114"/>
      <c r="G62" s="114"/>
      <c r="H62" s="114"/>
      <c r="I62" s="114"/>
      <c r="J62" s="124"/>
      <c r="K62" s="124"/>
      <c r="L62" s="125"/>
    </row>
    <row r="63" spans="1:12" x14ac:dyDescent="0.4">
      <c r="A63" s="57"/>
      <c r="B63" s="102" t="str">
        <f>'Support - Master DB Debt'!K26</f>
        <v>0287</v>
      </c>
      <c r="C63" s="114" t="str">
        <f>'Support - Master DB Debt'!L26</f>
        <v>Unlimited Ad Valorem Property Tax First Mortgage Bonds, Series 2015</v>
      </c>
      <c r="D63" s="114"/>
      <c r="E63" s="114"/>
      <c r="F63" s="114"/>
      <c r="G63" s="114"/>
      <c r="H63" s="114"/>
      <c r="I63" s="114"/>
      <c r="J63" s="124"/>
      <c r="K63" s="124"/>
      <c r="L63" s="125"/>
    </row>
    <row r="64" spans="1:12" x14ac:dyDescent="0.4">
      <c r="A64" s="57"/>
      <c r="B64" s="102" t="str">
        <f>'Support - Master DB Debt'!K27</f>
        <v>0180</v>
      </c>
      <c r="C64" s="114" t="str">
        <f>'Support - Master DB Debt'!L27</f>
        <v>Common School C0004</v>
      </c>
      <c r="D64" s="114"/>
      <c r="E64" s="114"/>
      <c r="F64" s="114"/>
      <c r="G64" s="114"/>
      <c r="H64" s="114"/>
      <c r="I64" s="114"/>
      <c r="J64" s="124"/>
      <c r="K64" s="124"/>
      <c r="L64" s="125"/>
    </row>
    <row r="65" spans="1:12" x14ac:dyDescent="0.4">
      <c r="A65" s="57"/>
      <c r="B65" s="102" t="str">
        <f>'Support - Master DB Debt'!K28</f>
        <v>0180</v>
      </c>
      <c r="C65" s="114" t="str">
        <f>'Support - Master DB Debt'!L28</f>
        <v>Common School B0135</v>
      </c>
      <c r="D65" s="114"/>
      <c r="E65" s="114"/>
      <c r="F65" s="114"/>
      <c r="G65" s="114"/>
      <c r="H65" s="114"/>
      <c r="I65" s="114"/>
      <c r="J65" s="124"/>
      <c r="K65" s="124"/>
      <c r="L65" s="125"/>
    </row>
    <row r="66" spans="1:12" x14ac:dyDescent="0.4">
      <c r="A66" s="57"/>
      <c r="B66" s="102" t="str">
        <f>'Support - Master DB Debt'!K29</f>
        <v>0180</v>
      </c>
      <c r="C66" s="114" t="str">
        <f>'Support - Master DB Debt'!L29</f>
        <v xml:space="preserve">Ad Valorem Property Tax First Mortgage Refunding Bonds, Series 2021B </v>
      </c>
      <c r="D66" s="114"/>
      <c r="E66" s="114"/>
      <c r="F66" s="114"/>
      <c r="G66" s="114"/>
      <c r="H66" s="114"/>
      <c r="I66" s="114"/>
      <c r="J66" s="124"/>
      <c r="K66" s="124"/>
      <c r="L66" s="125"/>
    </row>
    <row r="67" spans="1:12" x14ac:dyDescent="0.4">
      <c r="A67" s="57"/>
      <c r="B67" s="102" t="str">
        <f>'Support - Master DB Debt'!K30</f>
        <v>0180</v>
      </c>
      <c r="C67" s="114" t="str">
        <f>'Support - Master DB Debt'!L30</f>
        <v>Common School B0036</v>
      </c>
      <c r="D67" s="114"/>
      <c r="E67" s="114"/>
      <c r="F67" s="114"/>
      <c r="G67" s="114"/>
      <c r="H67" s="114"/>
      <c r="I67" s="114"/>
      <c r="J67" s="124"/>
      <c r="K67" s="124"/>
      <c r="L67" s="125"/>
    </row>
    <row r="68" spans="1:12" x14ac:dyDescent="0.4">
      <c r="A68" s="57"/>
      <c r="B68" s="102" t="str">
        <f>'Support - Master DB Debt'!K31</f>
        <v>0180</v>
      </c>
      <c r="C68" s="114" t="str">
        <f>'Support - Master DB Debt'!L31</f>
        <v>Fees</v>
      </c>
      <c r="D68" s="114"/>
      <c r="E68" s="114"/>
      <c r="F68" s="114"/>
      <c r="G68" s="114"/>
      <c r="H68" s="114"/>
      <c r="I68" s="114"/>
      <c r="J68" s="124"/>
      <c r="K68" s="124"/>
      <c r="L68" s="125"/>
    </row>
    <row r="69" spans="1:12" x14ac:dyDescent="0.4">
      <c r="A69" s="57"/>
      <c r="B69" s="102" t="str">
        <f>'Support - Master DB Debt'!K32</f>
        <v/>
      </c>
      <c r="C69" s="114" t="str">
        <f>'Support - Master DB Debt'!L32</f>
        <v/>
      </c>
      <c r="D69" s="114"/>
      <c r="E69" s="114"/>
      <c r="F69" s="114"/>
      <c r="G69" s="114"/>
      <c r="H69" s="114"/>
      <c r="I69" s="114"/>
      <c r="J69" s="124"/>
      <c r="K69" s="124"/>
      <c r="L69" s="125"/>
    </row>
    <row r="70" spans="1:12" x14ac:dyDescent="0.4">
      <c r="A70" s="57"/>
      <c r="B70" s="102" t="str">
        <f>'Support - Master DB Debt'!K33</f>
        <v/>
      </c>
      <c r="C70" s="114" t="str">
        <f>'Support - Master DB Debt'!L33</f>
        <v/>
      </c>
      <c r="D70" s="114"/>
      <c r="E70" s="114"/>
      <c r="F70" s="114"/>
      <c r="G70" s="114"/>
      <c r="H70" s="114"/>
      <c r="I70" s="114"/>
      <c r="J70" s="124"/>
      <c r="K70" s="124"/>
      <c r="L70" s="125"/>
    </row>
    <row r="71" spans="1:12" x14ac:dyDescent="0.4">
      <c r="A71" s="57"/>
      <c r="B71" s="102" t="str">
        <f>'Support - Master DB Debt'!K34</f>
        <v/>
      </c>
      <c r="C71" s="114" t="str">
        <f>'Support - Master DB Debt'!L34</f>
        <v/>
      </c>
      <c r="D71" s="114"/>
      <c r="E71" s="114"/>
      <c r="F71" s="114"/>
      <c r="G71" s="114"/>
      <c r="H71" s="114"/>
      <c r="I71" s="114"/>
      <c r="J71" s="124"/>
      <c r="K71" s="124"/>
      <c r="L71" s="125"/>
    </row>
    <row r="72" spans="1:12" x14ac:dyDescent="0.4">
      <c r="A72" s="57"/>
      <c r="B72" s="102" t="str">
        <f>'Support - Master DB Debt'!K35</f>
        <v/>
      </c>
      <c r="C72" s="114" t="str">
        <f>'Support - Master DB Debt'!L35</f>
        <v/>
      </c>
      <c r="D72" s="114"/>
      <c r="E72" s="114"/>
      <c r="F72" s="114"/>
      <c r="G72" s="114"/>
      <c r="H72" s="114"/>
      <c r="I72" s="114"/>
      <c r="J72" s="124"/>
      <c r="K72" s="124"/>
      <c r="L72" s="125"/>
    </row>
    <row r="73" spans="1:12" x14ac:dyDescent="0.4">
      <c r="A73" s="57"/>
      <c r="B73" s="102" t="str">
        <f>'Support - Master DB Debt'!K36</f>
        <v/>
      </c>
      <c r="C73" s="114" t="str">
        <f>'Support - Master DB Debt'!L36</f>
        <v/>
      </c>
      <c r="D73" s="114"/>
      <c r="E73" s="114"/>
      <c r="F73" s="114"/>
      <c r="G73" s="114"/>
      <c r="H73" s="114"/>
      <c r="I73" s="114"/>
      <c r="J73" s="124"/>
      <c r="K73" s="124"/>
      <c r="L73" s="125"/>
    </row>
    <row r="74" spans="1:12" x14ac:dyDescent="0.4">
      <c r="A74" s="57"/>
      <c r="B74" s="102" t="str">
        <f>'Support - Master DB Debt'!K37</f>
        <v/>
      </c>
      <c r="C74" s="114" t="str">
        <f>'Support - Master DB Debt'!L37</f>
        <v/>
      </c>
      <c r="D74" s="114"/>
      <c r="E74" s="114"/>
      <c r="F74" s="114"/>
      <c r="G74" s="114"/>
      <c r="H74" s="114"/>
      <c r="I74" s="114"/>
      <c r="J74" s="124"/>
      <c r="K74" s="124"/>
      <c r="L74" s="125"/>
    </row>
    <row r="75" spans="1:12" x14ac:dyDescent="0.4">
      <c r="A75" s="57"/>
      <c r="B75" s="102" t="str">
        <f>'Support - Master DB Debt'!K38</f>
        <v/>
      </c>
      <c r="C75" s="114" t="str">
        <f>'Support - Master DB Debt'!L38</f>
        <v/>
      </c>
      <c r="D75" s="114"/>
      <c r="E75" s="114"/>
      <c r="F75" s="114"/>
      <c r="G75" s="114"/>
      <c r="H75" s="114"/>
      <c r="I75" s="114"/>
      <c r="J75" s="124"/>
      <c r="K75" s="124"/>
      <c r="L75" s="125"/>
    </row>
    <row r="76" spans="1:12" x14ac:dyDescent="0.4">
      <c r="A76" s="57"/>
      <c r="B76" s="102" t="str">
        <f>'Support - Master DB Debt'!K39</f>
        <v/>
      </c>
      <c r="C76" s="114" t="str">
        <f>'Support - Master DB Debt'!L39</f>
        <v/>
      </c>
      <c r="D76" s="114"/>
      <c r="E76" s="114"/>
      <c r="F76" s="114"/>
      <c r="G76" s="114"/>
      <c r="H76" s="114"/>
      <c r="I76" s="114"/>
      <c r="J76" s="124"/>
      <c r="K76" s="124"/>
      <c r="L76" s="125"/>
    </row>
    <row r="77" spans="1:12" x14ac:dyDescent="0.4">
      <c r="A77" s="57"/>
      <c r="B77" s="102" t="str">
        <f>'Support - Master DB Debt'!K40</f>
        <v/>
      </c>
      <c r="C77" s="114" t="str">
        <f>'Support - Master DB Debt'!L40</f>
        <v/>
      </c>
      <c r="D77" s="114"/>
      <c r="E77" s="114"/>
      <c r="F77" s="114"/>
      <c r="G77" s="114"/>
      <c r="H77" s="114"/>
      <c r="I77" s="114"/>
      <c r="J77" s="124"/>
      <c r="K77" s="124"/>
      <c r="L77" s="125"/>
    </row>
    <row r="78" spans="1:12" x14ac:dyDescent="0.4">
      <c r="A78" s="57"/>
      <c r="B78" s="102" t="str">
        <f>'Support - Master DB Debt'!K41</f>
        <v/>
      </c>
      <c r="C78" s="114" t="str">
        <f>'Support - Master DB Debt'!L41</f>
        <v/>
      </c>
      <c r="D78" s="114"/>
      <c r="E78" s="114"/>
      <c r="F78" s="114"/>
      <c r="G78" s="114"/>
      <c r="H78" s="114"/>
      <c r="I78" s="114"/>
      <c r="J78" s="124"/>
      <c r="K78" s="124"/>
      <c r="L78" s="125"/>
    </row>
    <row r="79" spans="1:12" x14ac:dyDescent="0.4">
      <c r="A79" s="57"/>
      <c r="B79" s="102" t="str">
        <f>'Support - Master DB Debt'!K42</f>
        <v/>
      </c>
      <c r="C79" s="114" t="str">
        <f>'Support - Master DB Debt'!L42</f>
        <v/>
      </c>
      <c r="D79" s="114"/>
      <c r="E79" s="114"/>
      <c r="F79" s="114"/>
      <c r="G79" s="114"/>
      <c r="H79" s="114"/>
      <c r="I79" s="114"/>
      <c r="J79" s="124"/>
      <c r="K79" s="124"/>
      <c r="L79" s="125"/>
    </row>
    <row r="80" spans="1:12" x14ac:dyDescent="0.4">
      <c r="A80" s="57"/>
      <c r="B80" s="102" t="str">
        <f>'Support - Master DB Debt'!K43</f>
        <v/>
      </c>
      <c r="C80" s="114" t="str">
        <f>'Support - Master DB Debt'!L43</f>
        <v/>
      </c>
      <c r="D80" s="114"/>
      <c r="E80" s="114"/>
      <c r="F80" s="114"/>
      <c r="G80" s="114"/>
      <c r="H80" s="114"/>
      <c r="I80" s="114"/>
      <c r="J80" s="124"/>
      <c r="K80" s="124"/>
      <c r="L80" s="125"/>
    </row>
    <row r="81" spans="1:15" x14ac:dyDescent="0.4">
      <c r="A81" s="57"/>
      <c r="B81" s="102" t="str">
        <f>'Support - Master DB Debt'!K44</f>
        <v/>
      </c>
      <c r="C81" s="114" t="str">
        <f>'Support - Master DB Debt'!L44</f>
        <v/>
      </c>
      <c r="D81" s="114"/>
      <c r="E81" s="114"/>
      <c r="F81" s="114"/>
      <c r="G81" s="114"/>
      <c r="H81" s="114"/>
      <c r="I81" s="114"/>
      <c r="J81" s="124"/>
      <c r="K81" s="124"/>
      <c r="L81" s="125"/>
    </row>
    <row r="82" spans="1:15" x14ac:dyDescent="0.4">
      <c r="A82" s="57"/>
      <c r="B82" s="102" t="str">
        <f>'Support - Master DB Debt'!K45</f>
        <v/>
      </c>
      <c r="C82" s="114" t="str">
        <f>'Support - Master DB Debt'!L45</f>
        <v/>
      </c>
      <c r="D82" s="114"/>
      <c r="E82" s="114"/>
      <c r="F82" s="114"/>
      <c r="G82" s="114"/>
      <c r="H82" s="114"/>
      <c r="I82" s="114"/>
      <c r="J82" s="124"/>
      <c r="K82" s="124"/>
      <c r="L82" s="125"/>
    </row>
    <row r="83" spans="1:15" x14ac:dyDescent="0.4">
      <c r="A83" s="57"/>
      <c r="B83" s="102" t="str">
        <f>'Support - Master DB Debt'!K46</f>
        <v/>
      </c>
      <c r="C83" s="114" t="str">
        <f>'Support - Master DB Debt'!L46</f>
        <v/>
      </c>
      <c r="D83" s="114"/>
      <c r="E83" s="114"/>
      <c r="F83" s="114"/>
      <c r="G83" s="114"/>
      <c r="H83" s="114"/>
      <c r="I83" s="114"/>
      <c r="J83" s="124"/>
      <c r="K83" s="124"/>
      <c r="L83" s="125"/>
    </row>
    <row r="84" spans="1:15" ht="16.5" thickBot="1" x14ac:dyDescent="0.45">
      <c r="A84" s="73"/>
      <c r="B84" s="103" t="str">
        <f>'Support - Master DB Debt'!K47</f>
        <v/>
      </c>
      <c r="C84" s="157" t="str">
        <f>'Support - Master DB Debt'!L47</f>
        <v/>
      </c>
      <c r="D84" s="157"/>
      <c r="E84" s="157"/>
      <c r="F84" s="157"/>
      <c r="G84" s="157"/>
      <c r="H84" s="157"/>
      <c r="I84" s="157"/>
      <c r="J84" s="155"/>
      <c r="K84" s="155"/>
      <c r="L84" s="156"/>
      <c r="M84" s="72"/>
    </row>
    <row r="85" spans="1:15" ht="16.5" thickBot="1" x14ac:dyDescent="0.45"/>
    <row r="86" spans="1:15" x14ac:dyDescent="0.4">
      <c r="B86" s="126" t="s">
        <v>6036</v>
      </c>
      <c r="C86" s="127"/>
      <c r="D86" s="127"/>
      <c r="E86" s="127"/>
      <c r="F86" s="127"/>
      <c r="G86" s="127"/>
      <c r="H86" s="127"/>
      <c r="I86" s="127"/>
      <c r="J86" s="127"/>
      <c r="K86" s="127"/>
      <c r="L86" s="128"/>
    </row>
    <row r="87" spans="1:15" x14ac:dyDescent="0.4">
      <c r="B87" s="67" t="s">
        <v>6046</v>
      </c>
      <c r="C87" s="129" t="s">
        <v>6047</v>
      </c>
      <c r="D87" s="129"/>
      <c r="E87" s="129"/>
      <c r="F87" s="129"/>
      <c r="G87" s="129"/>
      <c r="H87" s="112">
        <f>SUMIFS(' CB Support'!E:E,' CB Support'!C:C,RIGHT(Main!A34,4))</f>
        <v>2605593.31090505</v>
      </c>
      <c r="I87" s="112"/>
      <c r="J87" s="112"/>
      <c r="L87" s="69"/>
      <c r="M87" s="112"/>
      <c r="N87" s="112"/>
      <c r="O87" s="112"/>
    </row>
    <row r="88" spans="1:15" ht="29.25" customHeight="1" x14ac:dyDescent="0.4">
      <c r="B88" s="67" t="s">
        <v>6048</v>
      </c>
      <c r="C88" s="154" t="s">
        <v>6049</v>
      </c>
      <c r="D88" s="154"/>
      <c r="E88" s="154"/>
      <c r="F88" s="154"/>
      <c r="G88" s="154"/>
      <c r="H88" s="111">
        <f>IFERROR(ROUND(+H34*'Support - Master DB Debt'!Q3,0),0)</f>
        <v>0</v>
      </c>
      <c r="I88" s="111"/>
      <c r="J88" s="111"/>
      <c r="L88" s="69"/>
      <c r="M88" s="111"/>
      <c r="N88" s="111"/>
      <c r="O88" s="111"/>
    </row>
    <row r="89" spans="1:15" x14ac:dyDescent="0.4">
      <c r="B89" s="104" t="s">
        <v>6050</v>
      </c>
      <c r="C89" s="129" t="s">
        <v>6051</v>
      </c>
      <c r="D89" s="129"/>
      <c r="E89" s="129"/>
      <c r="F89" s="129"/>
      <c r="G89" s="129"/>
      <c r="H89" s="111">
        <f>IFERROR(VLOOKUP(A34&amp;"0021",'Budget Support'!H:J,3,FALSE),0)</f>
        <v>0</v>
      </c>
      <c r="I89" s="111"/>
      <c r="J89" s="111"/>
      <c r="L89" s="69"/>
      <c r="M89" s="111"/>
      <c r="N89" s="111"/>
      <c r="O89" s="111"/>
    </row>
    <row r="90" spans="1:15" x14ac:dyDescent="0.4">
      <c r="B90" s="104" t="s">
        <v>6052</v>
      </c>
      <c r="C90" s="129" t="s">
        <v>6053</v>
      </c>
      <c r="D90" s="129"/>
      <c r="E90" s="129"/>
      <c r="F90" s="129"/>
      <c r="G90" s="129"/>
      <c r="H90" s="111">
        <f>IFERROR(VLOOKUP(A34&amp;"0022",'Budget Support'!H:J,3,FALSE),0)</f>
        <v>3554358</v>
      </c>
      <c r="I90" s="111"/>
      <c r="J90" s="111"/>
      <c r="L90" s="69"/>
      <c r="M90" s="111"/>
      <c r="N90" s="111"/>
      <c r="O90" s="111"/>
    </row>
    <row r="91" spans="1:15" x14ac:dyDescent="0.4">
      <c r="B91" s="104" t="s">
        <v>6054</v>
      </c>
      <c r="C91" s="129" t="s">
        <v>6055</v>
      </c>
      <c r="D91" s="129"/>
      <c r="E91" s="129"/>
      <c r="F91" s="129"/>
      <c r="G91" s="129"/>
      <c r="H91" s="111">
        <f>IFERROR(VLOOKUP(A34&amp;"0025",'Budget Support'!H:J,3,FALSE),0)</f>
        <v>0</v>
      </c>
      <c r="I91" s="111"/>
      <c r="J91" s="111"/>
      <c r="L91" s="69"/>
      <c r="M91" s="111"/>
      <c r="N91" s="111"/>
      <c r="O91" s="111"/>
    </row>
    <row r="92" spans="1:15" x14ac:dyDescent="0.4">
      <c r="B92" s="104" t="s">
        <v>6056</v>
      </c>
      <c r="C92" s="129" t="s">
        <v>6057</v>
      </c>
      <c r="D92" s="129"/>
      <c r="E92" s="129"/>
      <c r="F92" s="129"/>
      <c r="G92" s="129"/>
      <c r="H92" s="111">
        <f>IFERROR(VLOOKUP(A34&amp;"0187",'Budget Support'!H:J,3,FALSE),0)</f>
        <v>0</v>
      </c>
      <c r="I92" s="111"/>
      <c r="J92" s="111"/>
      <c r="L92" s="69"/>
      <c r="M92" s="111"/>
      <c r="N92" s="111"/>
      <c r="O92" s="111"/>
    </row>
    <row r="93" spans="1:15" x14ac:dyDescent="0.4">
      <c r="B93" s="104" t="s">
        <v>6058</v>
      </c>
      <c r="C93" s="129" t="s">
        <v>6059</v>
      </c>
      <c r="D93" s="129"/>
      <c r="E93" s="129"/>
      <c r="F93" s="129"/>
      <c r="G93" s="129"/>
      <c r="H93" s="111">
        <f>IFERROR(VLOOKUP(A34&amp;"0287",'Budget Support'!H:J,3,FALSE),0)</f>
        <v>1743926</v>
      </c>
      <c r="I93" s="111"/>
      <c r="J93" s="111"/>
      <c r="L93" s="69"/>
      <c r="M93" s="111"/>
      <c r="N93" s="111"/>
      <c r="O93" s="111"/>
    </row>
    <row r="94" spans="1:15" x14ac:dyDescent="0.4">
      <c r="B94" s="67" t="s">
        <v>6060</v>
      </c>
      <c r="C94" s="129" t="s">
        <v>6061</v>
      </c>
      <c r="D94" s="129"/>
      <c r="E94" s="129"/>
      <c r="F94" s="129"/>
      <c r="G94" s="129"/>
      <c r="H94" s="113">
        <f>IFERROR(F34-H89-H90-H91-H92-H93,0)</f>
        <v>10013070</v>
      </c>
      <c r="I94" s="113"/>
      <c r="J94" s="113"/>
      <c r="L94" s="69"/>
      <c r="M94" s="113"/>
      <c r="N94" s="113"/>
      <c r="O94" s="113"/>
    </row>
    <row r="95" spans="1:15" x14ac:dyDescent="0.4">
      <c r="B95" s="67" t="s">
        <v>6062</v>
      </c>
      <c r="C95" s="129" t="s">
        <v>6063</v>
      </c>
      <c r="D95" s="129"/>
      <c r="E95" s="129"/>
      <c r="F95" s="129"/>
      <c r="G95" s="129"/>
      <c r="H95" s="113">
        <f>+H94-H88</f>
        <v>10013070</v>
      </c>
      <c r="I95" s="113"/>
      <c r="J95" s="113"/>
      <c r="L95" s="69"/>
      <c r="M95" s="113"/>
      <c r="N95" s="113"/>
      <c r="O95" s="113"/>
    </row>
    <row r="96" spans="1:15" x14ac:dyDescent="0.4">
      <c r="B96" s="67" t="s">
        <v>6064</v>
      </c>
      <c r="C96" s="129" t="s">
        <v>6065</v>
      </c>
      <c r="D96" s="129"/>
      <c r="E96" s="129"/>
      <c r="F96" s="129"/>
      <c r="G96" s="129"/>
      <c r="H96" s="110">
        <f>IFERROR(+H95/H94,0)</f>
        <v>1</v>
      </c>
      <c r="I96" s="110"/>
      <c r="J96" s="110"/>
      <c r="L96" s="69"/>
      <c r="M96" s="110"/>
      <c r="N96" s="110"/>
      <c r="O96" s="110"/>
    </row>
    <row r="97" spans="2:15" x14ac:dyDescent="0.4">
      <c r="B97" s="67" t="s">
        <v>6066</v>
      </c>
      <c r="C97" s="129" t="s">
        <v>6067</v>
      </c>
      <c r="D97" s="129"/>
      <c r="E97" s="129"/>
      <c r="F97" s="129"/>
      <c r="G97" s="129"/>
      <c r="H97" s="111">
        <f>ROUND(+H96*H87,0)</f>
        <v>2605593</v>
      </c>
      <c r="I97" s="111"/>
      <c r="J97" s="111"/>
      <c r="L97" s="69"/>
      <c r="M97" s="111"/>
      <c r="N97" s="111"/>
      <c r="O97" s="111"/>
    </row>
    <row r="98" spans="2:15" x14ac:dyDescent="0.4">
      <c r="B98" s="67" t="s">
        <v>6068</v>
      </c>
      <c r="C98" s="129" t="s">
        <v>6069</v>
      </c>
      <c r="D98" s="129"/>
      <c r="E98" s="129"/>
      <c r="F98" s="129"/>
      <c r="G98" s="129"/>
      <c r="H98" s="111">
        <f>IFERROR(SUMIF('Budget Support'!H:H,A34&amp;"3300",'Budget Support'!J:J),0)</f>
        <v>2869272</v>
      </c>
      <c r="I98" s="111"/>
      <c r="J98" s="111"/>
      <c r="L98" s="69"/>
      <c r="M98" s="111"/>
      <c r="N98" s="111"/>
      <c r="O98" s="111"/>
    </row>
    <row r="99" spans="2:15" x14ac:dyDescent="0.4">
      <c r="B99" s="67" t="s">
        <v>6070</v>
      </c>
      <c r="C99" s="129" t="s">
        <v>6071</v>
      </c>
      <c r="D99" s="129"/>
      <c r="E99" s="129"/>
      <c r="F99" s="129"/>
      <c r="G99" s="129"/>
      <c r="H99" s="110">
        <f>IFERROR(+H97/H98,0)</f>
        <v>0.90810247338000716</v>
      </c>
      <c r="I99" s="110"/>
      <c r="J99" s="110"/>
      <c r="L99" s="69"/>
      <c r="M99" s="110"/>
      <c r="N99" s="110"/>
      <c r="O99" s="110"/>
    </row>
    <row r="100" spans="2:15" x14ac:dyDescent="0.4">
      <c r="B100" s="67"/>
      <c r="C100" s="55"/>
      <c r="D100" s="55"/>
      <c r="E100" s="55"/>
      <c r="F100" s="55"/>
      <c r="G100" s="55"/>
      <c r="H100" s="105"/>
      <c r="I100" s="105"/>
      <c r="J100" s="105"/>
      <c r="L100" s="76"/>
    </row>
    <row r="101" spans="2:15" ht="16.5" thickBot="1" x14ac:dyDescent="0.45">
      <c r="B101" s="106" t="s">
        <v>6072</v>
      </c>
      <c r="C101" s="130" t="s">
        <v>6073</v>
      </c>
      <c r="D101" s="130"/>
      <c r="E101" s="130"/>
      <c r="F101" s="130"/>
      <c r="G101" s="130"/>
      <c r="H101" s="152" t="str">
        <f>IF(H99&gt;0.1,"YES","NO")</f>
        <v>YES</v>
      </c>
      <c r="I101" s="152"/>
      <c r="J101" s="152"/>
      <c r="K101" s="152" t="str">
        <f>IF(H99&gt;0.1,"ELIGIBLE","NOT ELIGIBLE")</f>
        <v>ELIGIBLE</v>
      </c>
      <c r="L101" s="153"/>
    </row>
    <row r="102" spans="2:15" ht="16.5" thickBot="1" x14ac:dyDescent="0.45"/>
    <row r="103" spans="2:15" x14ac:dyDescent="0.4">
      <c r="B103" s="126" t="s">
        <v>6043</v>
      </c>
      <c r="C103" s="127"/>
      <c r="D103" s="127"/>
      <c r="E103" s="127"/>
      <c r="F103" s="127"/>
      <c r="G103" s="127"/>
      <c r="H103" s="127"/>
      <c r="I103" s="127"/>
      <c r="J103" s="127"/>
      <c r="K103" s="127"/>
      <c r="L103" s="128"/>
    </row>
    <row r="104" spans="2:15" x14ac:dyDescent="0.4">
      <c r="B104" s="104" t="s">
        <v>6074</v>
      </c>
      <c r="C104" s="129" t="s">
        <v>6075</v>
      </c>
      <c r="D104" s="129"/>
      <c r="E104" s="129"/>
      <c r="F104" s="129"/>
      <c r="G104" s="129"/>
      <c r="H104" s="131">
        <f>IF(K101="ELIGIBLE",H99,0)</f>
        <v>0.90810247338000716</v>
      </c>
      <c r="I104" s="129"/>
      <c r="J104" s="129"/>
      <c r="L104" s="76"/>
    </row>
    <row r="105" spans="2:15" x14ac:dyDescent="0.4">
      <c r="B105" s="104" t="s">
        <v>6076</v>
      </c>
      <c r="C105" s="129" t="s">
        <v>6077</v>
      </c>
      <c r="D105" s="129"/>
      <c r="E105" s="129"/>
      <c r="F105" s="129"/>
      <c r="G105" s="129"/>
      <c r="H105" s="132">
        <v>5</v>
      </c>
      <c r="I105" s="132"/>
      <c r="J105" s="132"/>
      <c r="L105" s="76"/>
    </row>
    <row r="106" spans="2:15" x14ac:dyDescent="0.4">
      <c r="B106" s="75" t="s">
        <v>6046</v>
      </c>
      <c r="C106" s="129" t="s">
        <v>6078</v>
      </c>
      <c r="D106" s="129"/>
      <c r="E106" s="129"/>
      <c r="F106" s="129"/>
      <c r="G106" s="129"/>
      <c r="H106" s="110">
        <f>+H104*H105</f>
        <v>4.5405123669000353</v>
      </c>
      <c r="I106" s="110"/>
      <c r="J106" s="110"/>
      <c r="L106" s="76"/>
    </row>
    <row r="107" spans="2:15" x14ac:dyDescent="0.4">
      <c r="B107" s="75" t="s">
        <v>6048</v>
      </c>
      <c r="C107" s="129" t="s">
        <v>6079</v>
      </c>
      <c r="D107" s="129"/>
      <c r="E107" s="129"/>
      <c r="F107" s="129"/>
      <c r="G107" s="129"/>
      <c r="H107" s="131">
        <f>MIN(1,H106)</f>
        <v>1</v>
      </c>
      <c r="I107" s="129"/>
      <c r="J107" s="129"/>
      <c r="L107" s="76"/>
    </row>
    <row r="108" spans="2:15" x14ac:dyDescent="0.4">
      <c r="B108" s="104" t="s">
        <v>6050</v>
      </c>
      <c r="C108" s="129" t="s">
        <v>6080</v>
      </c>
      <c r="D108" s="129"/>
      <c r="E108" s="129"/>
      <c r="F108" s="129"/>
      <c r="G108" s="129"/>
      <c r="H108" s="113">
        <f>H97</f>
        <v>2605593</v>
      </c>
      <c r="I108" s="133"/>
      <c r="J108" s="133"/>
      <c r="L108" s="76"/>
    </row>
    <row r="109" spans="2:15" x14ac:dyDescent="0.4">
      <c r="B109" s="104" t="s">
        <v>6052</v>
      </c>
      <c r="C109" s="129" t="s">
        <v>6081</v>
      </c>
      <c r="D109" s="129"/>
      <c r="E109" s="129"/>
      <c r="F109" s="129"/>
      <c r="G109" s="129"/>
      <c r="H109" s="131">
        <f>H107</f>
        <v>1</v>
      </c>
      <c r="I109" s="131"/>
      <c r="J109" s="131"/>
      <c r="L109" s="76"/>
    </row>
    <row r="110" spans="2:15" ht="16.5" thickBot="1" x14ac:dyDescent="0.45">
      <c r="B110" s="107" t="s">
        <v>6060</v>
      </c>
      <c r="C110" s="130" t="s">
        <v>6082</v>
      </c>
      <c r="D110" s="130"/>
      <c r="E110" s="130"/>
      <c r="F110" s="130"/>
      <c r="G110" s="130"/>
      <c r="H110" s="134">
        <f>+H108*H109</f>
        <v>2605593</v>
      </c>
      <c r="I110" s="134"/>
      <c r="J110" s="134"/>
      <c r="K110" s="72"/>
      <c r="L110" s="108"/>
    </row>
    <row r="111" spans="2:15" x14ac:dyDescent="0.4"/>
    <row r="112" spans="2:15" x14ac:dyDescent="0.4"/>
    <row r="113" x14ac:dyDescent="0.4"/>
    <row r="114" x14ac:dyDescent="0.4"/>
    <row r="115" x14ac:dyDescent="0.4"/>
    <row r="116" x14ac:dyDescent="0.4"/>
    <row r="117" x14ac:dyDescent="0.4"/>
    <row r="118" x14ac:dyDescent="0.4"/>
    <row r="119" x14ac:dyDescent="0.4"/>
    <row r="120" x14ac:dyDescent="0.4"/>
    <row r="121" x14ac:dyDescent="0.4"/>
    <row r="122" x14ac:dyDescent="0.4"/>
  </sheetData>
  <sheetProtection formatCells="0" formatColumns="0" formatRows="0"/>
  <mergeCells count="173">
    <mergeCell ref="C101:G101"/>
    <mergeCell ref="H101:J101"/>
    <mergeCell ref="K101:L101"/>
    <mergeCell ref="H94:J94"/>
    <mergeCell ref="C95:G95"/>
    <mergeCell ref="C96:G96"/>
    <mergeCell ref="C97:G97"/>
    <mergeCell ref="C98:G98"/>
    <mergeCell ref="H95:J95"/>
    <mergeCell ref="H96:J96"/>
    <mergeCell ref="H97:J97"/>
    <mergeCell ref="H98:J98"/>
    <mergeCell ref="C92:G92"/>
    <mergeCell ref="C93:G93"/>
    <mergeCell ref="C94:G94"/>
    <mergeCell ref="H89:J89"/>
    <mergeCell ref="H90:J90"/>
    <mergeCell ref="H91:J91"/>
    <mergeCell ref="H92:J92"/>
    <mergeCell ref="H93:J93"/>
    <mergeCell ref="C99:G99"/>
    <mergeCell ref="H99:J99"/>
    <mergeCell ref="C88:G88"/>
    <mergeCell ref="H88:J88"/>
    <mergeCell ref="C89:G89"/>
    <mergeCell ref="C87:G87"/>
    <mergeCell ref="H87:J87"/>
    <mergeCell ref="C90:G90"/>
    <mergeCell ref="C91:G91"/>
    <mergeCell ref="J79:L79"/>
    <mergeCell ref="J80:L80"/>
    <mergeCell ref="J81:L81"/>
    <mergeCell ref="J82:L82"/>
    <mergeCell ref="J83:L83"/>
    <mergeCell ref="J84:L84"/>
    <mergeCell ref="C84:I84"/>
    <mergeCell ref="B86:L86"/>
    <mergeCell ref="C81:I81"/>
    <mergeCell ref="C82:I82"/>
    <mergeCell ref="C83:I83"/>
    <mergeCell ref="J74:L74"/>
    <mergeCell ref="J75:L75"/>
    <mergeCell ref="J76:L76"/>
    <mergeCell ref="J77:L77"/>
    <mergeCell ref="J78:L78"/>
    <mergeCell ref="J67:L67"/>
    <mergeCell ref="J68:L68"/>
    <mergeCell ref="J69:L69"/>
    <mergeCell ref="J70:L70"/>
    <mergeCell ref="J71:L71"/>
    <mergeCell ref="J72:L72"/>
    <mergeCell ref="J65:L65"/>
    <mergeCell ref="J66:L66"/>
    <mergeCell ref="J55:L55"/>
    <mergeCell ref="J56:L56"/>
    <mergeCell ref="J57:L57"/>
    <mergeCell ref="J58:L58"/>
    <mergeCell ref="J59:L59"/>
    <mergeCell ref="J60:L60"/>
    <mergeCell ref="J73:L73"/>
    <mergeCell ref="C78:I78"/>
    <mergeCell ref="C79:I79"/>
    <mergeCell ref="C80:I80"/>
    <mergeCell ref="C60:I60"/>
    <mergeCell ref="C61:I61"/>
    <mergeCell ref="C62:I62"/>
    <mergeCell ref="C76:I76"/>
    <mergeCell ref="C77:I77"/>
    <mergeCell ref="C69:I69"/>
    <mergeCell ref="C70:I70"/>
    <mergeCell ref="C71:I71"/>
    <mergeCell ref="C72:I72"/>
    <mergeCell ref="C73:I73"/>
    <mergeCell ref="C74:I74"/>
    <mergeCell ref="C63:I63"/>
    <mergeCell ref="C64:I64"/>
    <mergeCell ref="C65:I65"/>
    <mergeCell ref="C66:I66"/>
    <mergeCell ref="C67:I67"/>
    <mergeCell ref="C68:I68"/>
    <mergeCell ref="J44:L44"/>
    <mergeCell ref="J45:L45"/>
    <mergeCell ref="J46:L46"/>
    <mergeCell ref="J47:L47"/>
    <mergeCell ref="J48:L48"/>
    <mergeCell ref="C75:I75"/>
    <mergeCell ref="C57:I57"/>
    <mergeCell ref="C58:I58"/>
    <mergeCell ref="C59:I59"/>
    <mergeCell ref="J49:L49"/>
    <mergeCell ref="J50:L50"/>
    <mergeCell ref="J51:L51"/>
    <mergeCell ref="J52:L52"/>
    <mergeCell ref="J53:L53"/>
    <mergeCell ref="J54:L54"/>
    <mergeCell ref="C52:I52"/>
    <mergeCell ref="C53:I53"/>
    <mergeCell ref="C54:I54"/>
    <mergeCell ref="C55:I55"/>
    <mergeCell ref="C56:I56"/>
    <mergeCell ref="J61:L61"/>
    <mergeCell ref="J62:L62"/>
    <mergeCell ref="J63:L63"/>
    <mergeCell ref="J64:L64"/>
    <mergeCell ref="B1:L1"/>
    <mergeCell ref="K29:L30"/>
    <mergeCell ref="B26:J27"/>
    <mergeCell ref="K26:L27"/>
    <mergeCell ref="J41:L41"/>
    <mergeCell ref="C41:I41"/>
    <mergeCell ref="B25:L25"/>
    <mergeCell ref="B39:L39"/>
    <mergeCell ref="B3:K3"/>
    <mergeCell ref="B14:L14"/>
    <mergeCell ref="B7:L7"/>
    <mergeCell ref="B32:E32"/>
    <mergeCell ref="F32:I32"/>
    <mergeCell ref="B36:L36"/>
    <mergeCell ref="B40:L40"/>
    <mergeCell ref="H12:J12"/>
    <mergeCell ref="K12:L12"/>
    <mergeCell ref="B103:L103"/>
    <mergeCell ref="C104:G104"/>
    <mergeCell ref="C105:G105"/>
    <mergeCell ref="C106:G106"/>
    <mergeCell ref="C107:G107"/>
    <mergeCell ref="C108:G108"/>
    <mergeCell ref="C109:G109"/>
    <mergeCell ref="C110:G110"/>
    <mergeCell ref="H104:J104"/>
    <mergeCell ref="H105:J105"/>
    <mergeCell ref="H106:J106"/>
    <mergeCell ref="H107:J107"/>
    <mergeCell ref="H108:J108"/>
    <mergeCell ref="H109:J109"/>
    <mergeCell ref="H110:J110"/>
    <mergeCell ref="C51:I51"/>
    <mergeCell ref="B29:J30"/>
    <mergeCell ref="A15:A16"/>
    <mergeCell ref="B15:J16"/>
    <mergeCell ref="K15:L16"/>
    <mergeCell ref="A18:A19"/>
    <mergeCell ref="B18:J19"/>
    <mergeCell ref="K18:L19"/>
    <mergeCell ref="A21:A22"/>
    <mergeCell ref="B21:J22"/>
    <mergeCell ref="K21:L22"/>
    <mergeCell ref="C45:I45"/>
    <mergeCell ref="C46:I46"/>
    <mergeCell ref="C47:I47"/>
    <mergeCell ref="C48:I48"/>
    <mergeCell ref="C49:I49"/>
    <mergeCell ref="C50:I50"/>
    <mergeCell ref="J42:L42"/>
    <mergeCell ref="C42:I42"/>
    <mergeCell ref="C43:I43"/>
    <mergeCell ref="A26:A27"/>
    <mergeCell ref="A29:A30"/>
    <mergeCell ref="C44:I44"/>
    <mergeCell ref="J43:L43"/>
    <mergeCell ref="M96:O96"/>
    <mergeCell ref="M97:O97"/>
    <mergeCell ref="M98:O98"/>
    <mergeCell ref="M99:O99"/>
    <mergeCell ref="M87:O87"/>
    <mergeCell ref="M88:O88"/>
    <mergeCell ref="M89:O89"/>
    <mergeCell ref="M90:O90"/>
    <mergeCell ref="M91:O91"/>
    <mergeCell ref="M92:O92"/>
    <mergeCell ref="M93:O93"/>
    <mergeCell ref="M94:O94"/>
    <mergeCell ref="M95:O95"/>
  </mergeCells>
  <conditionalFormatting sqref="A7:A12 M7:XFD12 A13:XFD76">
    <cfRule type="expression" dxfId="19" priority="1">
      <formula>$B$1=""</formula>
    </cfRule>
  </conditionalFormatting>
  <conditionalFormatting sqref="A25:L110">
    <cfRule type="expression" dxfId="18" priority="30">
      <formula>$A$24=""</formula>
    </cfRule>
    <cfRule type="expression" dxfId="17" priority="31">
      <formula>$A$24="No"</formula>
    </cfRule>
  </conditionalFormatting>
  <conditionalFormatting sqref="A25:L111">
    <cfRule type="expression" dxfId="16" priority="29">
      <formula>$A$24=0</formula>
    </cfRule>
  </conditionalFormatting>
  <conditionalFormatting sqref="A14:O122">
    <cfRule type="expression" dxfId="15" priority="2">
      <formula>$C$5="Not Eligible"</formula>
    </cfRule>
  </conditionalFormatting>
  <conditionalFormatting sqref="A38:XFD110">
    <cfRule type="expression" dxfId="14" priority="27">
      <formula>$A$36="No"</formula>
    </cfRule>
  </conditionalFormatting>
  <conditionalFormatting sqref="A38:XFD111">
    <cfRule type="expression" dxfId="13" priority="25">
      <formula>$A$36=""</formula>
    </cfRule>
  </conditionalFormatting>
  <conditionalFormatting sqref="B14:L14">
    <cfRule type="expression" dxfId="12" priority="7">
      <formula>$A$24=0</formula>
    </cfRule>
    <cfRule type="expression" dxfId="11" priority="8">
      <formula>$A$24=""</formula>
    </cfRule>
    <cfRule type="expression" dxfId="10" priority="9">
      <formula>$A$24="No"</formula>
    </cfRule>
  </conditionalFormatting>
  <conditionalFormatting sqref="B24:L24">
    <cfRule type="expression" dxfId="9" priority="28">
      <formula>$A$24="No"</formula>
    </cfRule>
  </conditionalFormatting>
  <conditionalFormatting sqref="B25:L25">
    <cfRule type="expression" dxfId="8" priority="5">
      <formula>$A$36=""</formula>
    </cfRule>
    <cfRule type="expression" dxfId="7" priority="6">
      <formula>$A$36="No"</formula>
    </cfRule>
  </conditionalFormatting>
  <conditionalFormatting sqref="B36:L36">
    <cfRule type="expression" dxfId="6" priority="24">
      <formula>$A$36="No"</formula>
    </cfRule>
  </conditionalFormatting>
  <conditionalFormatting sqref="C5:D5">
    <cfRule type="expression" dxfId="5" priority="26">
      <formula>C5="Not Eligible"</formula>
    </cfRule>
  </conditionalFormatting>
  <conditionalFormatting sqref="J34:L34">
    <cfRule type="cellIs" dxfId="4" priority="35" operator="equal">
      <formula>"YES"</formula>
    </cfRule>
    <cfRule type="cellIs" dxfId="3" priority="37" operator="equal">
      <formula>"NO"</formula>
    </cfRule>
  </conditionalFormatting>
  <conditionalFormatting sqref="K18:L19">
    <cfRule type="expression" dxfId="2" priority="33">
      <formula>$B$18=""</formula>
    </cfRule>
  </conditionalFormatting>
  <conditionalFormatting sqref="K21:L22">
    <cfRule type="expression" dxfId="1" priority="32">
      <formula>$B$21=""</formula>
    </cfRule>
  </conditionalFormatting>
  <conditionalFormatting sqref="K29:L30">
    <cfRule type="expression" dxfId="0" priority="23">
      <formula>$B$29=""</formula>
    </cfRule>
  </conditionalFormatting>
  <pageMargins left="0.25" right="0.25" top="0.75" bottom="0.75" header="0.3" footer="0.3"/>
  <pageSetup scale="67" fitToHeight="2" orientation="portrait" r:id="rId1"/>
  <rowBreaks count="1" manualBreakCount="1">
    <brk id="84" min="1" max="11"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C00-000000000000}">
          <x14:formula1>
            <xm:f>'Support II'!$F$3:$F$4</xm:f>
          </x14:formula1>
          <xm:sqref>K29:L30 K26:L27 J42:L83 K18:L19 K15:L16</xm:sqref>
        </x14:dataValidation>
        <x14:dataValidation type="list" allowBlank="1" showInputMessage="1" showErrorMessage="1" xr:uid="{00000000-0002-0000-0C00-000001000000}">
          <x14:formula1>
            <xm:f>'Support II'!$C$2:$C$292</xm:f>
          </x14:formula1>
          <xm:sqref>B1:L1</xm:sqref>
        </x14:dataValidation>
        <x14:dataValidation type="list" allowBlank="1" showInputMessage="1" showErrorMessage="1" xr:uid="{6069CE5F-32BB-4739-8736-356B16F7F811}">
          <x14:formula1>
            <xm:f>'Support II'!$F$3:$F$5</xm:f>
          </x14:formula1>
          <xm:sqref>K21:L22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J2773"/>
  <sheetViews>
    <sheetView topLeftCell="A2763" workbookViewId="0">
      <selection activeCell="A2774" sqref="A2774:XFD2825"/>
    </sheetView>
  </sheetViews>
  <sheetFormatPr defaultRowHeight="14.5" x14ac:dyDescent="0.35"/>
  <cols>
    <col min="1" max="1" width="8" style="28" bestFit="1" customWidth="1"/>
    <col min="2" max="3" width="8" style="28" customWidth="1"/>
    <col min="4" max="4" width="9.453125" style="28" bestFit="1" customWidth="1"/>
    <col min="5" max="5" width="110.26953125" bestFit="1" customWidth="1"/>
    <col min="6" max="6" width="21.54296875" style="2" bestFit="1" customWidth="1"/>
    <col min="7" max="7" width="22.54296875" style="2" bestFit="1" customWidth="1"/>
    <col min="8" max="8" width="23.81640625" style="2" bestFit="1" customWidth="1"/>
    <col min="9" max="9" width="22.54296875" style="2" bestFit="1" customWidth="1"/>
    <col min="10" max="10" width="23.7265625" style="2" bestFit="1" customWidth="1"/>
  </cols>
  <sheetData>
    <row r="1" spans="1:10" x14ac:dyDescent="0.35">
      <c r="A1" s="28" t="s">
        <v>6</v>
      </c>
      <c r="B1" s="28" t="s">
        <v>7</v>
      </c>
      <c r="C1" s="28" t="s">
        <v>8</v>
      </c>
      <c r="D1" s="28" t="s">
        <v>9</v>
      </c>
      <c r="E1" t="s">
        <v>10</v>
      </c>
      <c r="F1" s="2" t="s">
        <v>11</v>
      </c>
      <c r="G1" s="2" t="s">
        <v>12</v>
      </c>
      <c r="H1" s="2" t="s">
        <v>13</v>
      </c>
      <c r="I1" s="2" t="s">
        <v>14</v>
      </c>
      <c r="J1" s="2" t="s">
        <v>15</v>
      </c>
    </row>
    <row r="2" spans="1:10" x14ac:dyDescent="0.35">
      <c r="A2" s="28" t="s">
        <v>16</v>
      </c>
      <c r="B2" s="28" t="s">
        <v>17</v>
      </c>
      <c r="C2" s="28" t="s">
        <v>18</v>
      </c>
      <c r="D2" s="28" t="s">
        <v>19</v>
      </c>
      <c r="E2" t="s">
        <v>20</v>
      </c>
      <c r="F2" s="2">
        <v>1112930</v>
      </c>
      <c r="G2" s="2">
        <v>1145811</v>
      </c>
      <c r="H2" s="2">
        <v>32881</v>
      </c>
      <c r="I2" s="2">
        <v>32881</v>
      </c>
      <c r="J2" s="2">
        <v>1112930</v>
      </c>
    </row>
    <row r="3" spans="1:10" x14ac:dyDescent="0.35">
      <c r="A3" s="28" t="s">
        <v>16</v>
      </c>
      <c r="B3" s="28" t="s">
        <v>17</v>
      </c>
      <c r="C3" s="28" t="s">
        <v>18</v>
      </c>
      <c r="D3" s="28" t="s">
        <v>19</v>
      </c>
      <c r="E3" t="s">
        <v>21</v>
      </c>
      <c r="F3" s="2">
        <v>0</v>
      </c>
      <c r="G3" s="2">
        <v>0</v>
      </c>
      <c r="H3" s="2">
        <v>0</v>
      </c>
      <c r="I3" s="2">
        <v>0</v>
      </c>
      <c r="J3" s="2">
        <v>0</v>
      </c>
    </row>
    <row r="4" spans="1:10" x14ac:dyDescent="0.35">
      <c r="A4" s="28" t="s">
        <v>16</v>
      </c>
      <c r="B4" s="28" t="s">
        <v>17</v>
      </c>
      <c r="C4" s="28" t="s">
        <v>18</v>
      </c>
      <c r="D4" s="28" t="s">
        <v>19</v>
      </c>
      <c r="E4" t="s">
        <v>22</v>
      </c>
      <c r="F4" s="2">
        <v>0</v>
      </c>
      <c r="G4" s="2">
        <v>589083</v>
      </c>
      <c r="H4" s="2">
        <v>109875</v>
      </c>
      <c r="I4" s="2">
        <v>33375</v>
      </c>
      <c r="J4" s="2">
        <v>112625</v>
      </c>
    </row>
    <row r="5" spans="1:10" x14ac:dyDescent="0.35">
      <c r="A5" s="28" t="s">
        <v>16</v>
      </c>
      <c r="B5" s="28" t="s">
        <v>17</v>
      </c>
      <c r="C5" s="28" t="s">
        <v>18</v>
      </c>
      <c r="D5" s="28" t="s">
        <v>19</v>
      </c>
      <c r="E5" t="s">
        <v>23</v>
      </c>
      <c r="F5" s="2">
        <v>122475</v>
      </c>
      <c r="G5" s="2">
        <v>263150</v>
      </c>
      <c r="H5" s="2">
        <v>135375</v>
      </c>
      <c r="I5" s="2">
        <v>40223</v>
      </c>
      <c r="J5" s="2">
        <v>132775</v>
      </c>
    </row>
    <row r="6" spans="1:10" x14ac:dyDescent="0.35">
      <c r="A6" s="28" t="s">
        <v>16</v>
      </c>
      <c r="B6" s="28" t="s">
        <v>17</v>
      </c>
      <c r="C6" s="28" t="s">
        <v>18</v>
      </c>
      <c r="D6" s="28" t="s">
        <v>19</v>
      </c>
      <c r="E6" t="s">
        <v>24</v>
      </c>
      <c r="F6" s="2">
        <v>0</v>
      </c>
      <c r="G6" s="2">
        <v>0</v>
      </c>
      <c r="H6" s="2">
        <v>0</v>
      </c>
      <c r="I6" s="2">
        <v>0</v>
      </c>
      <c r="J6" s="2">
        <v>0</v>
      </c>
    </row>
    <row r="7" spans="1:10" x14ac:dyDescent="0.35">
      <c r="A7" s="28" t="s">
        <v>16</v>
      </c>
      <c r="B7" s="28" t="s">
        <v>17</v>
      </c>
      <c r="C7" s="28" t="s">
        <v>18</v>
      </c>
      <c r="D7" s="28" t="s">
        <v>19</v>
      </c>
      <c r="E7" t="s">
        <v>25</v>
      </c>
      <c r="F7" s="2">
        <v>356200</v>
      </c>
      <c r="G7" s="2">
        <v>712400</v>
      </c>
      <c r="H7" s="2">
        <v>356200</v>
      </c>
      <c r="I7" s="2">
        <v>106860</v>
      </c>
      <c r="J7" s="2">
        <v>356200</v>
      </c>
    </row>
    <row r="8" spans="1:10" x14ac:dyDescent="0.35">
      <c r="A8" s="28" t="s">
        <v>16</v>
      </c>
      <c r="B8" s="28" t="s">
        <v>17</v>
      </c>
      <c r="C8" s="28" t="s">
        <v>26</v>
      </c>
      <c r="D8" s="28" t="s">
        <v>19</v>
      </c>
      <c r="E8" t="s">
        <v>27</v>
      </c>
      <c r="F8" s="2">
        <v>1220500</v>
      </c>
      <c r="G8" s="2">
        <v>2441000</v>
      </c>
      <c r="H8" s="2">
        <v>1220500</v>
      </c>
      <c r="I8" s="2">
        <v>366150</v>
      </c>
      <c r="J8" s="2">
        <v>1220500</v>
      </c>
    </row>
    <row r="9" spans="1:10" x14ac:dyDescent="0.35">
      <c r="A9" s="28" t="s">
        <v>16</v>
      </c>
      <c r="B9" s="28" t="s">
        <v>17</v>
      </c>
      <c r="C9" s="28" t="s">
        <v>26</v>
      </c>
      <c r="D9" s="28" t="s">
        <v>19</v>
      </c>
      <c r="E9" t="s">
        <v>28</v>
      </c>
      <c r="F9" s="2">
        <v>44745</v>
      </c>
      <c r="G9" s="2">
        <v>0</v>
      </c>
      <c r="H9" s="2">
        <v>0</v>
      </c>
      <c r="I9" s="2">
        <v>0</v>
      </c>
      <c r="J9" s="2">
        <v>0</v>
      </c>
    </row>
    <row r="10" spans="1:10" x14ac:dyDescent="0.35">
      <c r="A10" s="28" t="s">
        <v>16</v>
      </c>
      <c r="B10" s="28" t="s">
        <v>17</v>
      </c>
      <c r="C10" s="28" t="s">
        <v>26</v>
      </c>
      <c r="D10" s="28" t="s">
        <v>19</v>
      </c>
      <c r="E10" t="s">
        <v>29</v>
      </c>
      <c r="F10" s="2">
        <v>0</v>
      </c>
      <c r="G10" s="2">
        <v>770000</v>
      </c>
      <c r="H10" s="2">
        <v>383000</v>
      </c>
      <c r="I10" s="2">
        <v>114900</v>
      </c>
      <c r="J10" s="2">
        <v>383000</v>
      </c>
    </row>
    <row r="11" spans="1:10" x14ac:dyDescent="0.35">
      <c r="A11" s="28" t="s">
        <v>16</v>
      </c>
      <c r="B11" s="28" t="s">
        <v>17</v>
      </c>
      <c r="C11" s="28" t="s">
        <v>26</v>
      </c>
      <c r="D11" s="28" t="s">
        <v>30</v>
      </c>
      <c r="E11" t="s">
        <v>31</v>
      </c>
      <c r="F11" s="2">
        <v>321660</v>
      </c>
      <c r="G11" s="2">
        <v>367100</v>
      </c>
      <c r="H11" s="2">
        <v>0</v>
      </c>
      <c r="I11" s="2">
        <v>0</v>
      </c>
      <c r="J11" s="2">
        <v>0</v>
      </c>
    </row>
    <row r="12" spans="1:10" x14ac:dyDescent="0.35">
      <c r="A12" s="28" t="s">
        <v>16</v>
      </c>
      <c r="B12" s="28" t="s">
        <v>17</v>
      </c>
      <c r="C12" s="28" t="s">
        <v>26</v>
      </c>
      <c r="D12" s="28" t="s">
        <v>19</v>
      </c>
      <c r="E12" t="s">
        <v>32</v>
      </c>
      <c r="F12" s="2">
        <v>3000</v>
      </c>
      <c r="G12" s="2">
        <v>3000</v>
      </c>
      <c r="H12" s="2">
        <v>0</v>
      </c>
      <c r="I12" s="2">
        <v>0</v>
      </c>
      <c r="J12" s="2">
        <v>0</v>
      </c>
    </row>
    <row r="13" spans="1:10" x14ac:dyDescent="0.35">
      <c r="A13" s="28" t="s">
        <v>16</v>
      </c>
      <c r="B13" s="28" t="s">
        <v>17</v>
      </c>
      <c r="C13" s="28" t="s">
        <v>26</v>
      </c>
      <c r="D13" s="28" t="s">
        <v>19</v>
      </c>
      <c r="E13" t="s">
        <v>33</v>
      </c>
      <c r="F13" s="2">
        <v>447150</v>
      </c>
      <c r="G13" s="2">
        <v>67350</v>
      </c>
      <c r="H13" s="2">
        <v>123300</v>
      </c>
      <c r="I13" s="2">
        <v>37583</v>
      </c>
      <c r="J13" s="2">
        <v>127250</v>
      </c>
    </row>
    <row r="14" spans="1:10" x14ac:dyDescent="0.35">
      <c r="A14" s="28" t="s">
        <v>16</v>
      </c>
      <c r="B14" s="28" t="s">
        <v>17</v>
      </c>
      <c r="C14" s="28" t="s">
        <v>26</v>
      </c>
      <c r="D14" s="28" t="s">
        <v>19</v>
      </c>
      <c r="E14" t="s">
        <v>34</v>
      </c>
      <c r="F14" s="2">
        <v>179500</v>
      </c>
      <c r="G14" s="2">
        <v>359000</v>
      </c>
      <c r="H14" s="2">
        <v>179500</v>
      </c>
      <c r="I14" s="2">
        <v>53850</v>
      </c>
      <c r="J14" s="2">
        <v>179500</v>
      </c>
    </row>
    <row r="15" spans="1:10" x14ac:dyDescent="0.35">
      <c r="A15" s="28" t="s">
        <v>16</v>
      </c>
      <c r="B15" s="28" t="s">
        <v>17</v>
      </c>
      <c r="C15" s="28" t="s">
        <v>35</v>
      </c>
      <c r="D15" s="28" t="s">
        <v>19</v>
      </c>
      <c r="E15" t="s">
        <v>36</v>
      </c>
      <c r="F15" s="2">
        <v>0</v>
      </c>
      <c r="G15" s="2">
        <v>85574</v>
      </c>
      <c r="H15" s="2">
        <v>28113</v>
      </c>
      <c r="I15" s="2">
        <v>8434</v>
      </c>
      <c r="J15" s="2">
        <v>28113</v>
      </c>
    </row>
    <row r="16" spans="1:10" x14ac:dyDescent="0.35">
      <c r="A16" s="28" t="s">
        <v>16</v>
      </c>
      <c r="B16" s="28" t="s">
        <v>17</v>
      </c>
      <c r="C16" s="28" t="s">
        <v>35</v>
      </c>
      <c r="D16" s="28" t="s">
        <v>19</v>
      </c>
      <c r="E16" t="s">
        <v>37</v>
      </c>
      <c r="F16" s="2">
        <v>819500</v>
      </c>
      <c r="G16" s="2">
        <v>1658000</v>
      </c>
      <c r="H16" s="2">
        <v>827500</v>
      </c>
      <c r="I16" s="2">
        <v>827500</v>
      </c>
      <c r="J16" s="2">
        <v>827500</v>
      </c>
    </row>
    <row r="17" spans="1:10" x14ac:dyDescent="0.35">
      <c r="A17" s="28" t="s">
        <v>16</v>
      </c>
      <c r="B17" s="28" t="s">
        <v>17</v>
      </c>
      <c r="C17" s="28" t="s">
        <v>35</v>
      </c>
      <c r="D17" s="28" t="s">
        <v>19</v>
      </c>
      <c r="E17" t="s">
        <v>38</v>
      </c>
      <c r="F17" s="2">
        <v>390000</v>
      </c>
      <c r="G17" s="2">
        <v>533000</v>
      </c>
      <c r="H17" s="2">
        <v>269000</v>
      </c>
      <c r="I17" s="2">
        <v>80700</v>
      </c>
      <c r="J17" s="2">
        <v>269000</v>
      </c>
    </row>
    <row r="18" spans="1:10" x14ac:dyDescent="0.35">
      <c r="A18" s="28" t="s">
        <v>39</v>
      </c>
      <c r="B18" s="28" t="s">
        <v>17</v>
      </c>
      <c r="C18" s="28" t="s">
        <v>40</v>
      </c>
      <c r="D18" s="28" t="s">
        <v>19</v>
      </c>
      <c r="E18" t="s">
        <v>41</v>
      </c>
      <c r="F18" s="2">
        <v>231000</v>
      </c>
      <c r="G18" s="2">
        <v>459000</v>
      </c>
      <c r="H18" s="2">
        <v>229000</v>
      </c>
      <c r="I18" s="2">
        <v>68700</v>
      </c>
      <c r="J18" s="2">
        <v>229000</v>
      </c>
    </row>
    <row r="19" spans="1:10" x14ac:dyDescent="0.35">
      <c r="A19" s="28" t="s">
        <v>39</v>
      </c>
      <c r="B19" s="28" t="s">
        <v>17</v>
      </c>
      <c r="C19" s="28" t="s">
        <v>40</v>
      </c>
      <c r="D19" s="28" t="s">
        <v>19</v>
      </c>
      <c r="E19" t="s">
        <v>42</v>
      </c>
      <c r="F19" s="2">
        <v>2116500</v>
      </c>
      <c r="G19" s="2">
        <v>0</v>
      </c>
      <c r="H19" s="2">
        <v>0</v>
      </c>
      <c r="I19" s="2">
        <v>0</v>
      </c>
      <c r="J19" s="2">
        <v>0</v>
      </c>
    </row>
    <row r="20" spans="1:10" x14ac:dyDescent="0.35">
      <c r="A20" s="28" t="s">
        <v>39</v>
      </c>
      <c r="B20" s="28" t="s">
        <v>17</v>
      </c>
      <c r="C20" s="28" t="s">
        <v>40</v>
      </c>
      <c r="D20" s="28" t="s">
        <v>19</v>
      </c>
      <c r="E20" t="s">
        <v>43</v>
      </c>
      <c r="F20" s="2">
        <v>1337250</v>
      </c>
      <c r="G20" s="2">
        <v>529125</v>
      </c>
      <c r="H20" s="2">
        <v>262750</v>
      </c>
      <c r="I20" s="2">
        <v>79388</v>
      </c>
      <c r="J20" s="2">
        <v>266500</v>
      </c>
    </row>
    <row r="21" spans="1:10" x14ac:dyDescent="0.35">
      <c r="A21" s="28" t="s">
        <v>39</v>
      </c>
      <c r="B21" s="28" t="s">
        <v>17</v>
      </c>
      <c r="C21" s="28" t="s">
        <v>40</v>
      </c>
      <c r="D21" s="28" t="s">
        <v>19</v>
      </c>
      <c r="E21" t="s">
        <v>44</v>
      </c>
      <c r="F21" s="2">
        <v>2954000</v>
      </c>
      <c r="G21" s="2">
        <v>11996000</v>
      </c>
      <c r="H21" s="2">
        <v>5997000</v>
      </c>
      <c r="I21" s="2">
        <v>1799100</v>
      </c>
      <c r="J21" s="2">
        <v>5997000</v>
      </c>
    </row>
    <row r="22" spans="1:10" x14ac:dyDescent="0.35">
      <c r="A22" s="28" t="s">
        <v>39</v>
      </c>
      <c r="B22" s="28" t="s">
        <v>17</v>
      </c>
      <c r="C22" s="28" t="s">
        <v>40</v>
      </c>
      <c r="D22" s="28" t="s">
        <v>19</v>
      </c>
      <c r="E22" t="s">
        <v>32</v>
      </c>
      <c r="F22" s="2">
        <v>1875</v>
      </c>
      <c r="G22" s="2">
        <v>2500</v>
      </c>
      <c r="H22" s="2">
        <v>625</v>
      </c>
      <c r="I22" s="2">
        <v>375</v>
      </c>
      <c r="J22" s="2">
        <v>1875</v>
      </c>
    </row>
    <row r="23" spans="1:10" x14ac:dyDescent="0.35">
      <c r="A23" s="28" t="s">
        <v>39</v>
      </c>
      <c r="B23" s="28" t="s">
        <v>17</v>
      </c>
      <c r="C23" s="28" t="s">
        <v>45</v>
      </c>
      <c r="D23" s="28" t="s">
        <v>19</v>
      </c>
      <c r="E23" t="s">
        <v>46</v>
      </c>
      <c r="F23" s="2">
        <v>1446000</v>
      </c>
      <c r="G23" s="2">
        <v>1446000</v>
      </c>
      <c r="H23" s="2">
        <v>0</v>
      </c>
      <c r="I23" s="2">
        <v>0</v>
      </c>
      <c r="J23" s="2">
        <v>0</v>
      </c>
    </row>
    <row r="24" spans="1:10" x14ac:dyDescent="0.35">
      <c r="A24" s="28" t="s">
        <v>39</v>
      </c>
      <c r="B24" s="28" t="s">
        <v>17</v>
      </c>
      <c r="C24" s="28" t="s">
        <v>45</v>
      </c>
      <c r="D24" s="28" t="s">
        <v>19</v>
      </c>
      <c r="E24" t="s">
        <v>47</v>
      </c>
      <c r="F24" s="2">
        <v>386000</v>
      </c>
      <c r="G24" s="2">
        <v>1753000</v>
      </c>
      <c r="H24" s="2">
        <v>876500</v>
      </c>
      <c r="I24" s="2">
        <v>262950</v>
      </c>
      <c r="J24" s="2">
        <v>876500</v>
      </c>
    </row>
    <row r="25" spans="1:10" x14ac:dyDescent="0.35">
      <c r="A25" s="28" t="s">
        <v>39</v>
      </c>
      <c r="B25" s="28" t="s">
        <v>17</v>
      </c>
      <c r="C25" s="28" t="s">
        <v>45</v>
      </c>
      <c r="D25" s="28" t="s">
        <v>19</v>
      </c>
      <c r="E25" t="s">
        <v>36</v>
      </c>
      <c r="F25" s="2">
        <v>0</v>
      </c>
      <c r="G25" s="2">
        <v>10103352</v>
      </c>
      <c r="H25" s="2">
        <v>266125</v>
      </c>
      <c r="I25" s="2">
        <v>79838</v>
      </c>
      <c r="J25" s="2">
        <v>266125</v>
      </c>
    </row>
    <row r="26" spans="1:10" x14ac:dyDescent="0.35">
      <c r="A26" s="28" t="s">
        <v>39</v>
      </c>
      <c r="B26" s="28" t="s">
        <v>17</v>
      </c>
      <c r="C26" s="28" t="s">
        <v>45</v>
      </c>
      <c r="D26" s="28" t="s">
        <v>19</v>
      </c>
      <c r="E26" t="s">
        <v>37</v>
      </c>
      <c r="F26" s="2">
        <v>3046000</v>
      </c>
      <c r="G26" s="2">
        <v>5710000</v>
      </c>
      <c r="H26" s="2">
        <v>2875000</v>
      </c>
      <c r="I26" s="2">
        <v>2875000</v>
      </c>
      <c r="J26" s="2">
        <v>2938000</v>
      </c>
    </row>
    <row r="27" spans="1:10" x14ac:dyDescent="0.35">
      <c r="A27" s="28" t="s">
        <v>39</v>
      </c>
      <c r="B27" s="28" t="s">
        <v>17</v>
      </c>
      <c r="C27" s="28" t="s">
        <v>45</v>
      </c>
      <c r="D27" s="28" t="s">
        <v>19</v>
      </c>
      <c r="E27" t="s">
        <v>48</v>
      </c>
      <c r="F27" s="2">
        <v>2875125</v>
      </c>
      <c r="G27" s="2">
        <v>0</v>
      </c>
      <c r="H27" s="2">
        <v>0</v>
      </c>
      <c r="I27" s="2">
        <v>0</v>
      </c>
      <c r="J27" s="2">
        <v>0</v>
      </c>
    </row>
    <row r="28" spans="1:10" x14ac:dyDescent="0.35">
      <c r="A28" s="28" t="s">
        <v>39</v>
      </c>
      <c r="B28" s="28" t="s">
        <v>17</v>
      </c>
      <c r="C28" s="28" t="s">
        <v>45</v>
      </c>
      <c r="D28" s="28" t="s">
        <v>19</v>
      </c>
      <c r="E28" t="s">
        <v>49</v>
      </c>
      <c r="F28" s="2">
        <v>741000</v>
      </c>
      <c r="G28" s="2">
        <v>1479000</v>
      </c>
      <c r="H28" s="2">
        <v>740000</v>
      </c>
      <c r="I28" s="2">
        <v>740000</v>
      </c>
      <c r="J28" s="2">
        <v>740000</v>
      </c>
    </row>
    <row r="29" spans="1:10" x14ac:dyDescent="0.35">
      <c r="A29" s="28" t="s">
        <v>39</v>
      </c>
      <c r="B29" s="28" t="s">
        <v>17</v>
      </c>
      <c r="C29" s="28" t="s">
        <v>45</v>
      </c>
      <c r="D29" s="28" t="s">
        <v>50</v>
      </c>
      <c r="E29" t="s">
        <v>51</v>
      </c>
      <c r="F29" s="2">
        <v>1324500</v>
      </c>
      <c r="G29" s="2">
        <v>2647000</v>
      </c>
      <c r="H29" s="2">
        <v>1326000</v>
      </c>
      <c r="I29" s="2">
        <v>397800</v>
      </c>
      <c r="J29" s="2">
        <v>1326000</v>
      </c>
    </row>
    <row r="30" spans="1:10" x14ac:dyDescent="0.35">
      <c r="A30" s="28" t="s">
        <v>39</v>
      </c>
      <c r="B30" s="28" t="s">
        <v>17</v>
      </c>
      <c r="C30" s="28" t="s">
        <v>52</v>
      </c>
      <c r="D30" s="28" t="s">
        <v>19</v>
      </c>
      <c r="E30" t="s">
        <v>53</v>
      </c>
      <c r="F30" s="2">
        <v>326602</v>
      </c>
      <c r="G30" s="2">
        <v>0</v>
      </c>
      <c r="H30" s="2">
        <v>0</v>
      </c>
      <c r="I30" s="2">
        <v>0</v>
      </c>
      <c r="J30" s="2">
        <v>0</v>
      </c>
    </row>
    <row r="31" spans="1:10" x14ac:dyDescent="0.35">
      <c r="A31" s="28" t="s">
        <v>39</v>
      </c>
      <c r="B31" s="28" t="s">
        <v>17</v>
      </c>
      <c r="C31" s="28" t="s">
        <v>52</v>
      </c>
      <c r="D31" s="28" t="s">
        <v>50</v>
      </c>
      <c r="E31" t="s">
        <v>54</v>
      </c>
      <c r="F31" s="2">
        <v>414000</v>
      </c>
      <c r="G31" s="2">
        <v>825000</v>
      </c>
      <c r="H31" s="2">
        <v>413000</v>
      </c>
      <c r="I31" s="2">
        <v>123900</v>
      </c>
      <c r="J31" s="2">
        <v>413000</v>
      </c>
    </row>
    <row r="32" spans="1:10" x14ac:dyDescent="0.35">
      <c r="A32" s="28" t="s">
        <v>39</v>
      </c>
      <c r="B32" s="28" t="s">
        <v>17</v>
      </c>
      <c r="C32" s="28" t="s">
        <v>52</v>
      </c>
      <c r="D32" s="28" t="s">
        <v>19</v>
      </c>
      <c r="E32" t="s">
        <v>55</v>
      </c>
      <c r="F32" s="2">
        <v>333805</v>
      </c>
      <c r="G32" s="2">
        <v>662676</v>
      </c>
      <c r="H32" s="2">
        <v>0</v>
      </c>
      <c r="I32" s="2">
        <v>0</v>
      </c>
      <c r="J32" s="2">
        <v>0</v>
      </c>
    </row>
    <row r="33" spans="1:10" x14ac:dyDescent="0.35">
      <c r="A33" s="28" t="s">
        <v>39</v>
      </c>
      <c r="B33" s="28" t="s">
        <v>17</v>
      </c>
      <c r="C33" s="28" t="s">
        <v>52</v>
      </c>
      <c r="D33" s="28" t="s">
        <v>19</v>
      </c>
      <c r="E33" t="s">
        <v>56</v>
      </c>
      <c r="F33" s="2">
        <v>336176</v>
      </c>
      <c r="G33" s="2">
        <v>667432</v>
      </c>
      <c r="H33" s="2">
        <v>331256</v>
      </c>
      <c r="I33" s="2">
        <v>99131</v>
      </c>
      <c r="J33" s="2">
        <v>329616</v>
      </c>
    </row>
    <row r="34" spans="1:10" x14ac:dyDescent="0.35">
      <c r="A34" s="28" t="s">
        <v>39</v>
      </c>
      <c r="B34" s="28" t="s">
        <v>17</v>
      </c>
      <c r="C34" s="28" t="s">
        <v>52</v>
      </c>
      <c r="D34" s="28" t="s">
        <v>19</v>
      </c>
      <c r="E34" t="s">
        <v>57</v>
      </c>
      <c r="F34" s="2">
        <v>0</v>
      </c>
      <c r="G34" s="2">
        <v>4394646</v>
      </c>
      <c r="H34" s="2">
        <v>1171375</v>
      </c>
      <c r="I34" s="2">
        <v>351375</v>
      </c>
      <c r="J34" s="2">
        <v>1171125</v>
      </c>
    </row>
    <row r="35" spans="1:10" x14ac:dyDescent="0.35">
      <c r="A35" s="28" t="s">
        <v>39</v>
      </c>
      <c r="B35" s="28" t="s">
        <v>17</v>
      </c>
      <c r="C35" s="28" t="s">
        <v>52</v>
      </c>
      <c r="D35" s="28" t="s">
        <v>19</v>
      </c>
      <c r="E35" t="s">
        <v>58</v>
      </c>
      <c r="F35" s="2">
        <v>275074</v>
      </c>
      <c r="G35" s="2">
        <v>0</v>
      </c>
      <c r="H35" s="2">
        <v>0</v>
      </c>
      <c r="I35" s="2">
        <v>0</v>
      </c>
      <c r="J35" s="2">
        <v>0</v>
      </c>
    </row>
    <row r="36" spans="1:10" x14ac:dyDescent="0.35">
      <c r="A36" s="28" t="s">
        <v>39</v>
      </c>
      <c r="B36" s="28" t="s">
        <v>17</v>
      </c>
      <c r="C36" s="28" t="s">
        <v>52</v>
      </c>
      <c r="D36" s="28" t="s">
        <v>50</v>
      </c>
      <c r="E36" t="s">
        <v>59</v>
      </c>
      <c r="F36" s="2">
        <v>1948500</v>
      </c>
      <c r="G36" s="2">
        <v>3878000</v>
      </c>
      <c r="H36" s="2">
        <v>1950000</v>
      </c>
      <c r="I36" s="2">
        <v>585000</v>
      </c>
      <c r="J36" s="2">
        <v>1950000</v>
      </c>
    </row>
    <row r="37" spans="1:10" x14ac:dyDescent="0.35">
      <c r="A37" s="28" t="s">
        <v>39</v>
      </c>
      <c r="B37" s="28" t="s">
        <v>17</v>
      </c>
      <c r="C37" s="28" t="s">
        <v>52</v>
      </c>
      <c r="D37" s="28" t="s">
        <v>50</v>
      </c>
      <c r="E37" t="s">
        <v>60</v>
      </c>
      <c r="F37" s="2">
        <v>503000</v>
      </c>
      <c r="G37" s="2">
        <v>1014000</v>
      </c>
      <c r="H37" s="2">
        <v>505500</v>
      </c>
      <c r="I37" s="2">
        <v>151650</v>
      </c>
      <c r="J37" s="2">
        <v>505500</v>
      </c>
    </row>
    <row r="38" spans="1:10" x14ac:dyDescent="0.35">
      <c r="A38" s="28" t="s">
        <v>39</v>
      </c>
      <c r="B38" s="28" t="s">
        <v>17</v>
      </c>
      <c r="C38" s="28" t="s">
        <v>52</v>
      </c>
      <c r="D38" s="28" t="s">
        <v>19</v>
      </c>
      <c r="E38" t="s">
        <v>61</v>
      </c>
      <c r="F38" s="2">
        <v>331518</v>
      </c>
      <c r="G38" s="2">
        <v>0</v>
      </c>
      <c r="H38" s="2">
        <v>0</v>
      </c>
      <c r="I38" s="2">
        <v>0</v>
      </c>
      <c r="J38" s="2">
        <v>0</v>
      </c>
    </row>
    <row r="39" spans="1:10" x14ac:dyDescent="0.35">
      <c r="A39" s="28" t="s">
        <v>39</v>
      </c>
      <c r="B39" s="28" t="s">
        <v>17</v>
      </c>
      <c r="C39" s="28" t="s">
        <v>52</v>
      </c>
      <c r="D39" s="28" t="s">
        <v>50</v>
      </c>
      <c r="E39" t="s">
        <v>62</v>
      </c>
      <c r="F39" s="2">
        <v>6100000</v>
      </c>
      <c r="G39" s="2">
        <v>2500000</v>
      </c>
      <c r="H39" s="2">
        <v>1253000</v>
      </c>
      <c r="I39" s="2">
        <v>375900</v>
      </c>
      <c r="J39" s="2">
        <v>1253000</v>
      </c>
    </row>
    <row r="40" spans="1:10" x14ac:dyDescent="0.35">
      <c r="A40" s="28" t="s">
        <v>39</v>
      </c>
      <c r="B40" s="28" t="s">
        <v>17</v>
      </c>
      <c r="C40" s="28" t="s">
        <v>52</v>
      </c>
      <c r="D40" s="28" t="s">
        <v>50</v>
      </c>
      <c r="E40" t="s">
        <v>63</v>
      </c>
      <c r="F40" s="2">
        <v>890000</v>
      </c>
      <c r="G40" s="2">
        <v>1777000</v>
      </c>
      <c r="H40" s="2">
        <v>889500</v>
      </c>
      <c r="I40" s="2">
        <v>266850</v>
      </c>
      <c r="J40" s="2">
        <v>889500</v>
      </c>
    </row>
    <row r="41" spans="1:10" x14ac:dyDescent="0.35">
      <c r="A41" s="28" t="s">
        <v>39</v>
      </c>
      <c r="B41" s="28" t="s">
        <v>17</v>
      </c>
      <c r="C41" s="28" t="s">
        <v>52</v>
      </c>
      <c r="D41" s="28" t="s">
        <v>50</v>
      </c>
      <c r="E41" t="s">
        <v>64</v>
      </c>
      <c r="F41" s="2">
        <v>698500</v>
      </c>
      <c r="G41" s="2">
        <v>1395000</v>
      </c>
      <c r="H41" s="2">
        <v>700500</v>
      </c>
      <c r="I41" s="2">
        <v>210150</v>
      </c>
      <c r="J41" s="2">
        <v>700500</v>
      </c>
    </row>
    <row r="42" spans="1:10" x14ac:dyDescent="0.35">
      <c r="A42" s="28" t="s">
        <v>39</v>
      </c>
      <c r="B42" s="28" t="s">
        <v>17</v>
      </c>
      <c r="C42" s="28" t="s">
        <v>52</v>
      </c>
      <c r="D42" s="28" t="s">
        <v>19</v>
      </c>
      <c r="E42" t="s">
        <v>65</v>
      </c>
      <c r="F42" s="2">
        <v>0</v>
      </c>
      <c r="G42" s="2">
        <v>657787</v>
      </c>
      <c r="H42" s="2">
        <v>0</v>
      </c>
      <c r="I42" s="2">
        <v>0</v>
      </c>
      <c r="J42" s="2">
        <v>0</v>
      </c>
    </row>
    <row r="43" spans="1:10" x14ac:dyDescent="0.35">
      <c r="A43" s="28" t="s">
        <v>39</v>
      </c>
      <c r="B43" s="28" t="s">
        <v>17</v>
      </c>
      <c r="C43" s="28" t="s">
        <v>52</v>
      </c>
      <c r="D43" s="28" t="s">
        <v>19</v>
      </c>
      <c r="E43" t="s">
        <v>66</v>
      </c>
      <c r="F43" s="2">
        <v>0</v>
      </c>
      <c r="G43" s="2">
        <v>685620</v>
      </c>
      <c r="H43" s="2">
        <v>334434</v>
      </c>
      <c r="I43" s="2">
        <v>100084</v>
      </c>
      <c r="J43" s="2">
        <v>332794</v>
      </c>
    </row>
    <row r="44" spans="1:10" x14ac:dyDescent="0.35">
      <c r="A44" s="28" t="s">
        <v>39</v>
      </c>
      <c r="B44" s="28" t="s">
        <v>17</v>
      </c>
      <c r="C44" s="28" t="s">
        <v>52</v>
      </c>
      <c r="D44" s="28" t="s">
        <v>19</v>
      </c>
      <c r="E44" t="s">
        <v>67</v>
      </c>
      <c r="F44" s="2">
        <v>333580</v>
      </c>
      <c r="G44" s="2">
        <v>662230</v>
      </c>
      <c r="H44" s="2">
        <v>0</v>
      </c>
      <c r="I44" s="2">
        <v>0</v>
      </c>
      <c r="J44" s="2">
        <v>0</v>
      </c>
    </row>
    <row r="45" spans="1:10" x14ac:dyDescent="0.35">
      <c r="A45" s="28" t="s">
        <v>39</v>
      </c>
      <c r="B45" s="28" t="s">
        <v>17</v>
      </c>
      <c r="C45" s="28" t="s">
        <v>52</v>
      </c>
      <c r="D45" s="28" t="s">
        <v>50</v>
      </c>
      <c r="E45" t="s">
        <v>68</v>
      </c>
      <c r="F45" s="2">
        <v>148000</v>
      </c>
      <c r="G45" s="2">
        <v>296000</v>
      </c>
      <c r="H45" s="2">
        <v>148000</v>
      </c>
      <c r="I45" s="2">
        <v>44400</v>
      </c>
      <c r="J45" s="2">
        <v>148000</v>
      </c>
    </row>
    <row r="46" spans="1:10" x14ac:dyDescent="0.35">
      <c r="A46" s="28" t="s">
        <v>39</v>
      </c>
      <c r="B46" s="28" t="s">
        <v>17</v>
      </c>
      <c r="C46" s="28" t="s">
        <v>52</v>
      </c>
      <c r="D46" s="28" t="s">
        <v>19</v>
      </c>
      <c r="E46" t="s">
        <v>69</v>
      </c>
      <c r="F46" s="2">
        <v>142590</v>
      </c>
      <c r="G46" s="2">
        <v>142590</v>
      </c>
      <c r="H46" s="2">
        <v>0</v>
      </c>
      <c r="I46" s="2">
        <v>0</v>
      </c>
      <c r="J46" s="2">
        <v>0</v>
      </c>
    </row>
    <row r="47" spans="1:10" x14ac:dyDescent="0.35">
      <c r="A47" s="28" t="s">
        <v>39</v>
      </c>
      <c r="B47" s="28" t="s">
        <v>17</v>
      </c>
      <c r="C47" s="28" t="s">
        <v>52</v>
      </c>
      <c r="D47" s="28" t="s">
        <v>50</v>
      </c>
      <c r="E47" t="s">
        <v>70</v>
      </c>
      <c r="F47" s="2">
        <v>2710000</v>
      </c>
      <c r="G47" s="2">
        <v>4069000</v>
      </c>
      <c r="H47" s="2">
        <v>2035000</v>
      </c>
      <c r="I47" s="2">
        <v>2035000</v>
      </c>
      <c r="J47" s="2">
        <v>2035000</v>
      </c>
    </row>
    <row r="48" spans="1:10" x14ac:dyDescent="0.35">
      <c r="A48" s="28" t="s">
        <v>39</v>
      </c>
      <c r="B48" s="28" t="s">
        <v>17</v>
      </c>
      <c r="C48" s="28" t="s">
        <v>52</v>
      </c>
      <c r="D48" s="28" t="s">
        <v>50</v>
      </c>
      <c r="E48" t="s">
        <v>71</v>
      </c>
      <c r="F48" s="2">
        <v>1467500</v>
      </c>
      <c r="G48" s="2">
        <v>2934000</v>
      </c>
      <c r="H48" s="2">
        <v>1469000</v>
      </c>
      <c r="I48" s="2">
        <v>1469000</v>
      </c>
      <c r="J48" s="2">
        <v>1469000</v>
      </c>
    </row>
    <row r="49" spans="1:10" x14ac:dyDescent="0.35">
      <c r="A49" s="28" t="s">
        <v>39</v>
      </c>
      <c r="B49" s="28" t="s">
        <v>17</v>
      </c>
      <c r="C49" s="28" t="s">
        <v>52</v>
      </c>
      <c r="D49" s="28" t="s">
        <v>19</v>
      </c>
      <c r="E49" t="s">
        <v>72</v>
      </c>
      <c r="F49" s="2">
        <v>339386</v>
      </c>
      <c r="G49" s="2">
        <v>673804</v>
      </c>
      <c r="H49" s="2">
        <v>334418</v>
      </c>
      <c r="I49" s="2">
        <v>100077</v>
      </c>
      <c r="J49" s="2">
        <v>332764</v>
      </c>
    </row>
    <row r="50" spans="1:10" x14ac:dyDescent="0.35">
      <c r="A50" s="28" t="s">
        <v>39</v>
      </c>
      <c r="B50" s="28" t="s">
        <v>17</v>
      </c>
      <c r="C50" s="28" t="s">
        <v>52</v>
      </c>
      <c r="D50" s="28" t="s">
        <v>50</v>
      </c>
      <c r="E50" t="s">
        <v>73</v>
      </c>
      <c r="F50" s="2">
        <v>0</v>
      </c>
      <c r="G50" s="2">
        <v>10592000</v>
      </c>
      <c r="H50" s="2">
        <v>645500</v>
      </c>
      <c r="I50" s="2">
        <v>193650</v>
      </c>
      <c r="J50" s="2">
        <v>645500</v>
      </c>
    </row>
    <row r="51" spans="1:10" x14ac:dyDescent="0.35">
      <c r="A51" s="28" t="s">
        <v>39</v>
      </c>
      <c r="B51" s="28" t="s">
        <v>17</v>
      </c>
      <c r="C51" s="28" t="s">
        <v>52</v>
      </c>
      <c r="D51" s="28" t="s">
        <v>50</v>
      </c>
      <c r="E51" t="s">
        <v>74</v>
      </c>
      <c r="F51" s="2">
        <v>359500</v>
      </c>
      <c r="G51" s="2">
        <v>719000</v>
      </c>
      <c r="H51" s="2">
        <v>361500</v>
      </c>
      <c r="I51" s="2">
        <v>108450</v>
      </c>
      <c r="J51" s="2">
        <v>361500</v>
      </c>
    </row>
    <row r="52" spans="1:10" x14ac:dyDescent="0.35">
      <c r="A52" s="28" t="s">
        <v>39</v>
      </c>
      <c r="B52" s="28" t="s">
        <v>17</v>
      </c>
      <c r="C52" s="28" t="s">
        <v>52</v>
      </c>
      <c r="D52" s="28" t="s">
        <v>50</v>
      </c>
      <c r="E52" t="s">
        <v>75</v>
      </c>
      <c r="F52" s="2">
        <v>39000</v>
      </c>
      <c r="G52" s="2">
        <v>78000</v>
      </c>
      <c r="H52" s="2">
        <v>39000</v>
      </c>
      <c r="I52" s="2">
        <v>11700</v>
      </c>
      <c r="J52" s="2">
        <v>39000</v>
      </c>
    </row>
    <row r="53" spans="1:10" x14ac:dyDescent="0.35">
      <c r="A53" s="28" t="s">
        <v>39</v>
      </c>
      <c r="B53" s="28" t="s">
        <v>17</v>
      </c>
      <c r="C53" s="28" t="s">
        <v>52</v>
      </c>
      <c r="D53" s="28" t="s">
        <v>19</v>
      </c>
      <c r="E53" t="s">
        <v>76</v>
      </c>
      <c r="F53" s="2">
        <v>0</v>
      </c>
      <c r="G53" s="2">
        <v>606083</v>
      </c>
      <c r="H53" s="2">
        <v>301694</v>
      </c>
      <c r="I53" s="2">
        <v>90286</v>
      </c>
      <c r="J53" s="2">
        <v>300215</v>
      </c>
    </row>
    <row r="54" spans="1:10" x14ac:dyDescent="0.35">
      <c r="A54" s="28" t="s">
        <v>39</v>
      </c>
      <c r="B54" s="28" t="s">
        <v>17</v>
      </c>
      <c r="C54" s="28" t="s">
        <v>77</v>
      </c>
      <c r="D54" s="28" t="s">
        <v>19</v>
      </c>
      <c r="E54" t="s">
        <v>78</v>
      </c>
      <c r="F54" s="2">
        <v>0</v>
      </c>
      <c r="G54" s="2">
        <v>3698186</v>
      </c>
      <c r="H54" s="2">
        <v>1845550</v>
      </c>
      <c r="I54" s="2">
        <v>554989</v>
      </c>
      <c r="J54" s="2">
        <v>1854375</v>
      </c>
    </row>
    <row r="55" spans="1:10" x14ac:dyDescent="0.35">
      <c r="A55" s="28" t="s">
        <v>39</v>
      </c>
      <c r="B55" s="28" t="s">
        <v>17</v>
      </c>
      <c r="C55" s="28" t="s">
        <v>77</v>
      </c>
      <c r="D55" s="28" t="s">
        <v>19</v>
      </c>
      <c r="E55" t="s">
        <v>79</v>
      </c>
      <c r="F55" s="2">
        <v>771250</v>
      </c>
      <c r="G55" s="2">
        <v>692250</v>
      </c>
      <c r="H55" s="2">
        <v>596000</v>
      </c>
      <c r="I55" s="2">
        <v>178219</v>
      </c>
      <c r="J55" s="2">
        <v>592125</v>
      </c>
    </row>
    <row r="56" spans="1:10" x14ac:dyDescent="0.35">
      <c r="A56" s="28" t="s">
        <v>39</v>
      </c>
      <c r="B56" s="28" t="s">
        <v>17</v>
      </c>
      <c r="C56" s="28" t="s">
        <v>77</v>
      </c>
      <c r="D56" s="28" t="s">
        <v>19</v>
      </c>
      <c r="E56" t="s">
        <v>80</v>
      </c>
      <c r="F56" s="2">
        <v>563400</v>
      </c>
      <c r="G56" s="2">
        <v>1133250</v>
      </c>
      <c r="H56" s="2">
        <v>567250</v>
      </c>
      <c r="I56" s="2">
        <v>170003</v>
      </c>
      <c r="J56" s="2">
        <v>566100</v>
      </c>
    </row>
    <row r="57" spans="1:10" x14ac:dyDescent="0.35">
      <c r="A57" s="28" t="s">
        <v>39</v>
      </c>
      <c r="B57" s="28" t="s">
        <v>17</v>
      </c>
      <c r="C57" s="28" t="s">
        <v>77</v>
      </c>
      <c r="D57" s="28" t="s">
        <v>30</v>
      </c>
      <c r="E57" t="s">
        <v>81</v>
      </c>
      <c r="F57" s="2">
        <v>0</v>
      </c>
      <c r="G57" s="2">
        <v>0</v>
      </c>
      <c r="H57" s="2">
        <v>0</v>
      </c>
      <c r="I57" s="2">
        <v>0</v>
      </c>
      <c r="J57" s="2">
        <v>0</v>
      </c>
    </row>
    <row r="58" spans="1:10" x14ac:dyDescent="0.35">
      <c r="A58" s="28" t="s">
        <v>39</v>
      </c>
      <c r="B58" s="28" t="s">
        <v>17</v>
      </c>
      <c r="C58" s="28" t="s">
        <v>77</v>
      </c>
      <c r="D58" s="28" t="s">
        <v>19</v>
      </c>
      <c r="E58" t="s">
        <v>82</v>
      </c>
      <c r="F58" s="2">
        <v>2685500</v>
      </c>
      <c r="G58" s="2">
        <v>5720000</v>
      </c>
      <c r="H58" s="2">
        <v>2862500</v>
      </c>
      <c r="I58" s="2">
        <v>858750</v>
      </c>
      <c r="J58" s="2">
        <v>2862500</v>
      </c>
    </row>
    <row r="59" spans="1:10" x14ac:dyDescent="0.35">
      <c r="A59" s="28" t="s">
        <v>39</v>
      </c>
      <c r="B59" s="28" t="s">
        <v>17</v>
      </c>
      <c r="C59" s="28" t="s">
        <v>77</v>
      </c>
      <c r="D59" s="28" t="s">
        <v>19</v>
      </c>
      <c r="E59" t="s">
        <v>28</v>
      </c>
      <c r="F59" s="2">
        <v>358807</v>
      </c>
      <c r="G59" s="2">
        <v>0</v>
      </c>
      <c r="H59" s="2">
        <v>0</v>
      </c>
      <c r="I59" s="2">
        <v>0</v>
      </c>
      <c r="J59" s="2">
        <v>0</v>
      </c>
    </row>
    <row r="60" spans="1:10" x14ac:dyDescent="0.35">
      <c r="A60" s="28" t="s">
        <v>39</v>
      </c>
      <c r="B60" s="28" t="s">
        <v>17</v>
      </c>
      <c r="C60" s="28" t="s">
        <v>77</v>
      </c>
      <c r="D60" s="28" t="s">
        <v>19</v>
      </c>
      <c r="E60" t="s">
        <v>83</v>
      </c>
      <c r="F60" s="2">
        <v>0</v>
      </c>
      <c r="G60" s="2">
        <v>3495869</v>
      </c>
      <c r="H60" s="2">
        <v>1465500</v>
      </c>
      <c r="I60" s="2">
        <v>439001</v>
      </c>
      <c r="J60" s="2">
        <v>1461175</v>
      </c>
    </row>
    <row r="61" spans="1:10" x14ac:dyDescent="0.35">
      <c r="A61" s="28" t="s">
        <v>39</v>
      </c>
      <c r="B61" s="28" t="s">
        <v>17</v>
      </c>
      <c r="C61" s="28" t="s">
        <v>77</v>
      </c>
      <c r="D61" s="28" t="s">
        <v>19</v>
      </c>
      <c r="E61" t="s">
        <v>32</v>
      </c>
      <c r="F61" s="2">
        <v>1250</v>
      </c>
      <c r="G61" s="2">
        <v>0</v>
      </c>
      <c r="H61" s="2">
        <v>0</v>
      </c>
      <c r="I61" s="2">
        <v>0</v>
      </c>
      <c r="J61" s="2">
        <v>0</v>
      </c>
    </row>
    <row r="62" spans="1:10" x14ac:dyDescent="0.35">
      <c r="A62" s="28" t="s">
        <v>39</v>
      </c>
      <c r="B62" s="28" t="s">
        <v>17</v>
      </c>
      <c r="C62" s="28" t="s">
        <v>77</v>
      </c>
      <c r="D62" s="28" t="s">
        <v>19</v>
      </c>
      <c r="E62" t="s">
        <v>84</v>
      </c>
      <c r="F62" s="2">
        <v>1131000</v>
      </c>
      <c r="G62" s="2">
        <v>2192500</v>
      </c>
      <c r="H62" s="2">
        <v>1061500</v>
      </c>
      <c r="I62" s="2">
        <v>1061500</v>
      </c>
      <c r="J62" s="2">
        <v>1064000</v>
      </c>
    </row>
    <row r="63" spans="1:10" x14ac:dyDescent="0.35">
      <c r="A63" s="28" t="s">
        <v>85</v>
      </c>
      <c r="B63" s="28" t="s">
        <v>17</v>
      </c>
      <c r="C63" s="28" t="s">
        <v>86</v>
      </c>
      <c r="D63" s="28" t="s">
        <v>19</v>
      </c>
      <c r="E63" t="s">
        <v>87</v>
      </c>
      <c r="F63" s="2">
        <v>1798640</v>
      </c>
      <c r="G63" s="2">
        <v>2490308</v>
      </c>
      <c r="H63" s="2">
        <v>0</v>
      </c>
      <c r="I63" s="2">
        <v>0</v>
      </c>
      <c r="J63" s="2">
        <v>0</v>
      </c>
    </row>
    <row r="64" spans="1:10" x14ac:dyDescent="0.35">
      <c r="A64" s="28" t="s">
        <v>85</v>
      </c>
      <c r="B64" s="28" t="s">
        <v>17</v>
      </c>
      <c r="C64" s="28" t="s">
        <v>86</v>
      </c>
      <c r="D64" s="28" t="s">
        <v>19</v>
      </c>
      <c r="E64" t="s">
        <v>88</v>
      </c>
      <c r="F64" s="2">
        <v>0</v>
      </c>
      <c r="G64" s="2">
        <v>4880550</v>
      </c>
      <c r="H64" s="2">
        <v>3372400</v>
      </c>
      <c r="I64" s="2">
        <v>1011608</v>
      </c>
      <c r="J64" s="2">
        <v>3371650</v>
      </c>
    </row>
    <row r="65" spans="1:10" x14ac:dyDescent="0.35">
      <c r="A65" s="28" t="s">
        <v>85</v>
      </c>
      <c r="B65" s="28" t="s">
        <v>17</v>
      </c>
      <c r="C65" s="28" t="s">
        <v>86</v>
      </c>
      <c r="D65" s="28" t="s">
        <v>19</v>
      </c>
      <c r="E65" t="s">
        <v>89</v>
      </c>
      <c r="F65" s="2">
        <v>573475</v>
      </c>
      <c r="G65" s="2">
        <v>0</v>
      </c>
      <c r="H65" s="2">
        <v>0</v>
      </c>
      <c r="I65" s="2">
        <v>0</v>
      </c>
      <c r="J65" s="2">
        <v>0</v>
      </c>
    </row>
    <row r="66" spans="1:10" x14ac:dyDescent="0.35">
      <c r="A66" s="28" t="s">
        <v>85</v>
      </c>
      <c r="B66" s="28" t="s">
        <v>17</v>
      </c>
      <c r="C66" s="28" t="s">
        <v>86</v>
      </c>
      <c r="D66" s="28" t="s">
        <v>19</v>
      </c>
      <c r="E66" t="s">
        <v>90</v>
      </c>
      <c r="F66" s="2">
        <v>51250</v>
      </c>
      <c r="G66" s="2">
        <v>1090038</v>
      </c>
      <c r="H66" s="2">
        <v>525975</v>
      </c>
      <c r="I66" s="2">
        <v>519394</v>
      </c>
      <c r="J66" s="2">
        <v>512813</v>
      </c>
    </row>
    <row r="67" spans="1:10" x14ac:dyDescent="0.35">
      <c r="A67" s="28" t="s">
        <v>85</v>
      </c>
      <c r="B67" s="28" t="s">
        <v>17</v>
      </c>
      <c r="C67" s="28" t="s">
        <v>86</v>
      </c>
      <c r="D67" s="28" t="s">
        <v>19</v>
      </c>
      <c r="E67" t="s">
        <v>28</v>
      </c>
      <c r="F67" s="2">
        <v>0</v>
      </c>
      <c r="G67" s="2">
        <v>0</v>
      </c>
      <c r="H67" s="2">
        <v>0</v>
      </c>
      <c r="I67" s="2">
        <v>0</v>
      </c>
      <c r="J67" s="2">
        <v>0</v>
      </c>
    </row>
    <row r="68" spans="1:10" x14ac:dyDescent="0.35">
      <c r="A68" s="28" t="s">
        <v>85</v>
      </c>
      <c r="B68" s="28" t="s">
        <v>17</v>
      </c>
      <c r="C68" s="28" t="s">
        <v>86</v>
      </c>
      <c r="D68" s="28" t="s">
        <v>19</v>
      </c>
      <c r="E68" t="s">
        <v>91</v>
      </c>
      <c r="F68" s="2">
        <v>345300</v>
      </c>
      <c r="G68" s="2">
        <v>195775</v>
      </c>
      <c r="H68" s="2">
        <v>99075</v>
      </c>
      <c r="I68" s="2">
        <v>29588</v>
      </c>
      <c r="J68" s="2">
        <v>98175</v>
      </c>
    </row>
    <row r="69" spans="1:10" x14ac:dyDescent="0.35">
      <c r="A69" s="28" t="s">
        <v>85</v>
      </c>
      <c r="B69" s="28" t="s">
        <v>17</v>
      </c>
      <c r="C69" s="28" t="s">
        <v>86</v>
      </c>
      <c r="D69" s="28" t="s">
        <v>19</v>
      </c>
      <c r="E69" t="s">
        <v>92</v>
      </c>
      <c r="F69" s="2">
        <v>651000</v>
      </c>
      <c r="G69" s="2">
        <v>1201000</v>
      </c>
      <c r="H69" s="2">
        <v>545000</v>
      </c>
      <c r="I69" s="2">
        <v>163650</v>
      </c>
      <c r="J69" s="2">
        <v>546000</v>
      </c>
    </row>
    <row r="70" spans="1:10" x14ac:dyDescent="0.35">
      <c r="A70" s="28" t="s">
        <v>85</v>
      </c>
      <c r="B70" s="28" t="s">
        <v>17</v>
      </c>
      <c r="C70" s="28" t="s">
        <v>86</v>
      </c>
      <c r="D70" s="28" t="s">
        <v>19</v>
      </c>
      <c r="E70" t="s">
        <v>93</v>
      </c>
      <c r="F70" s="2">
        <v>727500</v>
      </c>
      <c r="G70" s="2">
        <v>0</v>
      </c>
      <c r="H70" s="2">
        <v>0</v>
      </c>
      <c r="I70" s="2">
        <v>0</v>
      </c>
      <c r="J70" s="2">
        <v>0</v>
      </c>
    </row>
    <row r="71" spans="1:10" x14ac:dyDescent="0.35">
      <c r="A71" s="28" t="s">
        <v>85</v>
      </c>
      <c r="B71" s="28" t="s">
        <v>17</v>
      </c>
      <c r="C71" s="28" t="s">
        <v>86</v>
      </c>
      <c r="D71" s="28" t="s">
        <v>94</v>
      </c>
      <c r="E71" t="s">
        <v>32</v>
      </c>
      <c r="F71" s="2">
        <v>1100</v>
      </c>
      <c r="G71" s="2">
        <v>1100</v>
      </c>
      <c r="H71" s="2">
        <v>0</v>
      </c>
      <c r="I71" s="2">
        <v>0</v>
      </c>
      <c r="J71" s="2">
        <v>1100</v>
      </c>
    </row>
    <row r="72" spans="1:10" x14ac:dyDescent="0.35">
      <c r="A72" s="28" t="s">
        <v>85</v>
      </c>
      <c r="B72" s="28" t="s">
        <v>17</v>
      </c>
      <c r="C72" s="28" t="s">
        <v>86</v>
      </c>
      <c r="D72" s="28" t="s">
        <v>19</v>
      </c>
      <c r="E72" t="s">
        <v>32</v>
      </c>
      <c r="F72" s="2">
        <v>3000</v>
      </c>
      <c r="G72" s="2">
        <v>5550</v>
      </c>
      <c r="H72" s="2">
        <v>3000</v>
      </c>
      <c r="I72" s="2">
        <v>900</v>
      </c>
      <c r="J72" s="2">
        <v>3000</v>
      </c>
    </row>
    <row r="73" spans="1:10" x14ac:dyDescent="0.35">
      <c r="A73" s="28" t="s">
        <v>85</v>
      </c>
      <c r="B73" s="28" t="s">
        <v>17</v>
      </c>
      <c r="C73" s="28" t="s">
        <v>86</v>
      </c>
      <c r="D73" s="28" t="s">
        <v>19</v>
      </c>
      <c r="E73" t="s">
        <v>95</v>
      </c>
      <c r="F73" s="2">
        <v>1000500</v>
      </c>
      <c r="G73" s="2">
        <v>1828000</v>
      </c>
      <c r="H73" s="2">
        <v>909500</v>
      </c>
      <c r="I73" s="2">
        <v>909500</v>
      </c>
      <c r="J73" s="2">
        <v>909500</v>
      </c>
    </row>
    <row r="74" spans="1:10" x14ac:dyDescent="0.35">
      <c r="A74" s="28" t="s">
        <v>85</v>
      </c>
      <c r="B74" s="28" t="s">
        <v>17</v>
      </c>
      <c r="C74" s="28" t="s">
        <v>86</v>
      </c>
      <c r="D74" s="28" t="s">
        <v>19</v>
      </c>
      <c r="E74" t="s">
        <v>96</v>
      </c>
      <c r="F74" s="2">
        <v>316850</v>
      </c>
      <c r="G74" s="2">
        <v>187350</v>
      </c>
      <c r="H74" s="2">
        <v>92700</v>
      </c>
      <c r="I74" s="2">
        <v>28463</v>
      </c>
      <c r="J74" s="2">
        <v>97050</v>
      </c>
    </row>
    <row r="75" spans="1:10" x14ac:dyDescent="0.35">
      <c r="A75" s="28" t="s">
        <v>85</v>
      </c>
      <c r="B75" s="28" t="s">
        <v>17</v>
      </c>
      <c r="C75" s="28" t="s">
        <v>86</v>
      </c>
      <c r="D75" s="28" t="s">
        <v>19</v>
      </c>
      <c r="E75" t="s">
        <v>97</v>
      </c>
      <c r="F75" s="2">
        <v>0</v>
      </c>
      <c r="G75" s="2">
        <v>0</v>
      </c>
      <c r="H75" s="2">
        <v>0</v>
      </c>
      <c r="I75" s="2">
        <v>0</v>
      </c>
      <c r="J75" s="2">
        <v>0</v>
      </c>
    </row>
    <row r="76" spans="1:10" x14ac:dyDescent="0.35">
      <c r="A76" s="28" t="s">
        <v>85</v>
      </c>
      <c r="B76" s="28" t="s">
        <v>17</v>
      </c>
      <c r="C76" s="28" t="s">
        <v>86</v>
      </c>
      <c r="D76" s="28" t="s">
        <v>19</v>
      </c>
      <c r="E76" t="s">
        <v>98</v>
      </c>
      <c r="F76" s="2">
        <v>1575500</v>
      </c>
      <c r="G76" s="2">
        <v>2895000</v>
      </c>
      <c r="H76" s="2">
        <v>0</v>
      </c>
      <c r="I76" s="2">
        <v>0</v>
      </c>
      <c r="J76" s="2">
        <v>0</v>
      </c>
    </row>
    <row r="77" spans="1:10" x14ac:dyDescent="0.35">
      <c r="A77" s="28" t="s">
        <v>85</v>
      </c>
      <c r="B77" s="28" t="s">
        <v>17</v>
      </c>
      <c r="C77" s="28" t="s">
        <v>86</v>
      </c>
      <c r="D77" s="28" t="s">
        <v>19</v>
      </c>
      <c r="E77" t="s">
        <v>21</v>
      </c>
      <c r="F77" s="2">
        <v>260698</v>
      </c>
      <c r="G77" s="2">
        <v>500000</v>
      </c>
      <c r="H77" s="2">
        <v>0</v>
      </c>
      <c r="I77" s="2">
        <v>0</v>
      </c>
      <c r="J77" s="2">
        <v>0</v>
      </c>
    </row>
    <row r="78" spans="1:10" x14ac:dyDescent="0.35">
      <c r="A78" s="28" t="s">
        <v>85</v>
      </c>
      <c r="B78" s="28" t="s">
        <v>17</v>
      </c>
      <c r="C78" s="28" t="s">
        <v>86</v>
      </c>
      <c r="D78" s="28" t="s">
        <v>19</v>
      </c>
      <c r="E78" t="s">
        <v>99</v>
      </c>
      <c r="F78" s="2">
        <v>1751500</v>
      </c>
      <c r="G78" s="2">
        <v>1798000</v>
      </c>
      <c r="H78" s="2">
        <v>900500</v>
      </c>
      <c r="I78" s="2">
        <v>270150</v>
      </c>
      <c r="J78" s="2">
        <v>900500</v>
      </c>
    </row>
    <row r="79" spans="1:10" x14ac:dyDescent="0.35">
      <c r="A79" s="28" t="s">
        <v>85</v>
      </c>
      <c r="B79" s="28" t="s">
        <v>17</v>
      </c>
      <c r="C79" s="28" t="s">
        <v>86</v>
      </c>
      <c r="D79" s="28" t="s">
        <v>19</v>
      </c>
      <c r="E79" t="s">
        <v>100</v>
      </c>
      <c r="F79" s="2">
        <v>186781</v>
      </c>
      <c r="G79" s="2">
        <v>373219</v>
      </c>
      <c r="H79" s="2">
        <v>185894</v>
      </c>
      <c r="I79" s="2">
        <v>185894</v>
      </c>
      <c r="J79" s="2">
        <v>188569</v>
      </c>
    </row>
    <row r="80" spans="1:10" x14ac:dyDescent="0.35">
      <c r="A80" s="28" t="s">
        <v>85</v>
      </c>
      <c r="B80" s="28" t="s">
        <v>17</v>
      </c>
      <c r="C80" s="28" t="s">
        <v>86</v>
      </c>
      <c r="D80" s="28" t="s">
        <v>94</v>
      </c>
      <c r="E80" t="s">
        <v>101</v>
      </c>
      <c r="F80" s="2">
        <v>3155000</v>
      </c>
      <c r="G80" s="2">
        <v>6330000</v>
      </c>
      <c r="H80" s="2">
        <v>3175000</v>
      </c>
      <c r="I80" s="2">
        <v>3175000</v>
      </c>
      <c r="J80" s="2">
        <v>3175000</v>
      </c>
    </row>
    <row r="81" spans="1:10" x14ac:dyDescent="0.35">
      <c r="A81" s="28" t="s">
        <v>85</v>
      </c>
      <c r="B81" s="28" t="s">
        <v>17</v>
      </c>
      <c r="C81" s="28" t="s">
        <v>102</v>
      </c>
      <c r="D81" s="28" t="s">
        <v>19</v>
      </c>
      <c r="E81" t="s">
        <v>103</v>
      </c>
      <c r="F81" s="2">
        <v>15109</v>
      </c>
      <c r="G81" s="2">
        <v>0</v>
      </c>
      <c r="H81" s="2">
        <v>0</v>
      </c>
      <c r="I81" s="2">
        <v>0</v>
      </c>
      <c r="J81" s="2">
        <v>0</v>
      </c>
    </row>
    <row r="82" spans="1:10" x14ac:dyDescent="0.35">
      <c r="A82" s="28" t="s">
        <v>85</v>
      </c>
      <c r="B82" s="28" t="s">
        <v>17</v>
      </c>
      <c r="C82" s="28" t="s">
        <v>102</v>
      </c>
      <c r="D82" s="28" t="s">
        <v>19</v>
      </c>
      <c r="E82" t="s">
        <v>104</v>
      </c>
      <c r="F82" s="2">
        <v>132300</v>
      </c>
      <c r="G82" s="2">
        <v>264000</v>
      </c>
      <c r="H82" s="2">
        <v>133600</v>
      </c>
      <c r="I82" s="2">
        <v>40080</v>
      </c>
      <c r="J82" s="2">
        <v>133600</v>
      </c>
    </row>
    <row r="83" spans="1:10" x14ac:dyDescent="0.35">
      <c r="A83" s="28" t="s">
        <v>85</v>
      </c>
      <c r="B83" s="28" t="s">
        <v>17</v>
      </c>
      <c r="C83" s="28" t="s">
        <v>102</v>
      </c>
      <c r="D83" s="28" t="s">
        <v>19</v>
      </c>
      <c r="E83" t="s">
        <v>105</v>
      </c>
      <c r="F83" s="2">
        <v>0</v>
      </c>
      <c r="G83" s="2">
        <v>0</v>
      </c>
      <c r="H83" s="2">
        <v>0</v>
      </c>
      <c r="I83" s="2">
        <v>0</v>
      </c>
      <c r="J83" s="2">
        <v>0</v>
      </c>
    </row>
    <row r="84" spans="1:10" x14ac:dyDescent="0.35">
      <c r="A84" s="28" t="s">
        <v>85</v>
      </c>
      <c r="B84" s="28" t="s">
        <v>17</v>
      </c>
      <c r="C84" s="28" t="s">
        <v>102</v>
      </c>
      <c r="D84" s="28" t="s">
        <v>19</v>
      </c>
      <c r="E84" t="s">
        <v>106</v>
      </c>
      <c r="F84" s="2">
        <v>15058</v>
      </c>
      <c r="G84" s="2">
        <v>0</v>
      </c>
      <c r="H84" s="2">
        <v>0</v>
      </c>
      <c r="I84" s="2">
        <v>0</v>
      </c>
      <c r="J84" s="2">
        <v>0</v>
      </c>
    </row>
    <row r="85" spans="1:10" x14ac:dyDescent="0.35">
      <c r="A85" s="28" t="s">
        <v>85</v>
      </c>
      <c r="B85" s="28" t="s">
        <v>17</v>
      </c>
      <c r="C85" s="28" t="s">
        <v>102</v>
      </c>
      <c r="D85" s="28" t="s">
        <v>19</v>
      </c>
      <c r="E85" t="s">
        <v>107</v>
      </c>
      <c r="F85" s="2">
        <v>15936</v>
      </c>
      <c r="G85" s="2">
        <v>31636</v>
      </c>
      <c r="H85" s="2">
        <v>0</v>
      </c>
      <c r="I85" s="2">
        <v>0</v>
      </c>
      <c r="J85" s="2">
        <v>0</v>
      </c>
    </row>
    <row r="86" spans="1:10" x14ac:dyDescent="0.35">
      <c r="A86" s="28" t="s">
        <v>85</v>
      </c>
      <c r="B86" s="28" t="s">
        <v>17</v>
      </c>
      <c r="C86" s="28" t="s">
        <v>102</v>
      </c>
      <c r="D86" s="28" t="s">
        <v>19</v>
      </c>
      <c r="E86" t="s">
        <v>108</v>
      </c>
      <c r="F86" s="2">
        <v>16088</v>
      </c>
      <c r="G86" s="2">
        <v>31938</v>
      </c>
      <c r="H86" s="2">
        <v>0</v>
      </c>
      <c r="I86" s="2">
        <v>0</v>
      </c>
      <c r="J86" s="2">
        <v>0</v>
      </c>
    </row>
    <row r="87" spans="1:10" x14ac:dyDescent="0.35">
      <c r="A87" s="28" t="s">
        <v>85</v>
      </c>
      <c r="B87" s="28" t="s">
        <v>17</v>
      </c>
      <c r="C87" s="28" t="s">
        <v>102</v>
      </c>
      <c r="D87" s="28" t="s">
        <v>94</v>
      </c>
      <c r="E87" t="s">
        <v>109</v>
      </c>
      <c r="F87" s="2">
        <v>760000</v>
      </c>
      <c r="G87" s="2">
        <v>1520000</v>
      </c>
      <c r="H87" s="2">
        <v>760000</v>
      </c>
      <c r="I87" s="2">
        <v>760000</v>
      </c>
      <c r="J87" s="2">
        <v>760000</v>
      </c>
    </row>
    <row r="88" spans="1:10" x14ac:dyDescent="0.35">
      <c r="A88" s="28" t="s">
        <v>110</v>
      </c>
      <c r="B88" s="28" t="s">
        <v>17</v>
      </c>
      <c r="C88" s="28" t="s">
        <v>111</v>
      </c>
      <c r="D88" s="28" t="s">
        <v>19</v>
      </c>
      <c r="E88" t="s">
        <v>36</v>
      </c>
      <c r="F88" s="2">
        <v>0</v>
      </c>
      <c r="G88" s="2">
        <v>775596</v>
      </c>
      <c r="H88" s="2">
        <v>71381</v>
      </c>
      <c r="I88" s="2">
        <v>21095</v>
      </c>
      <c r="J88" s="2">
        <v>69250</v>
      </c>
    </row>
    <row r="89" spans="1:10" x14ac:dyDescent="0.35">
      <c r="A89" s="28" t="s">
        <v>110</v>
      </c>
      <c r="B89" s="28" t="s">
        <v>17</v>
      </c>
      <c r="C89" s="28" t="s">
        <v>111</v>
      </c>
      <c r="D89" s="28" t="s">
        <v>19</v>
      </c>
      <c r="E89" t="s">
        <v>112</v>
      </c>
      <c r="F89" s="2">
        <v>130200</v>
      </c>
      <c r="G89" s="2">
        <v>260400</v>
      </c>
      <c r="H89" s="2">
        <v>130200</v>
      </c>
      <c r="I89" s="2">
        <v>39060</v>
      </c>
      <c r="J89" s="2">
        <v>130200</v>
      </c>
    </row>
    <row r="90" spans="1:10" x14ac:dyDescent="0.35">
      <c r="A90" s="28" t="s">
        <v>110</v>
      </c>
      <c r="B90" s="28" t="s">
        <v>17</v>
      </c>
      <c r="C90" s="28" t="s">
        <v>111</v>
      </c>
      <c r="D90" s="28" t="s">
        <v>19</v>
      </c>
      <c r="E90" t="s">
        <v>32</v>
      </c>
      <c r="F90" s="2">
        <v>750</v>
      </c>
      <c r="G90" s="2">
        <v>0</v>
      </c>
      <c r="H90" s="2">
        <v>0</v>
      </c>
      <c r="I90" s="2">
        <v>0</v>
      </c>
      <c r="J90" s="2">
        <v>0</v>
      </c>
    </row>
    <row r="91" spans="1:10" x14ac:dyDescent="0.35">
      <c r="A91" s="28" t="s">
        <v>110</v>
      </c>
      <c r="B91" s="28" t="s">
        <v>17</v>
      </c>
      <c r="C91" s="28" t="s">
        <v>111</v>
      </c>
      <c r="D91" s="28" t="s">
        <v>19</v>
      </c>
      <c r="E91" t="s">
        <v>113</v>
      </c>
      <c r="F91" s="2">
        <v>918625</v>
      </c>
      <c r="G91" s="2">
        <v>1834250</v>
      </c>
      <c r="H91" s="2">
        <v>917625</v>
      </c>
      <c r="I91" s="2">
        <v>917625</v>
      </c>
      <c r="J91" s="2">
        <v>917625</v>
      </c>
    </row>
    <row r="92" spans="1:10" x14ac:dyDescent="0.35">
      <c r="A92" s="28" t="s">
        <v>110</v>
      </c>
      <c r="B92" s="28" t="s">
        <v>17</v>
      </c>
      <c r="C92" s="28" t="s">
        <v>111</v>
      </c>
      <c r="D92" s="28" t="s">
        <v>19</v>
      </c>
      <c r="E92" t="s">
        <v>114</v>
      </c>
      <c r="F92" s="2">
        <v>321520</v>
      </c>
      <c r="G92" s="2">
        <v>0</v>
      </c>
      <c r="H92" s="2">
        <v>0</v>
      </c>
      <c r="I92" s="2">
        <v>0</v>
      </c>
      <c r="J92" s="2">
        <v>0</v>
      </c>
    </row>
    <row r="93" spans="1:10" x14ac:dyDescent="0.35">
      <c r="A93" s="28" t="s">
        <v>110</v>
      </c>
      <c r="B93" s="28" t="s">
        <v>17</v>
      </c>
      <c r="C93" s="28" t="s">
        <v>111</v>
      </c>
      <c r="D93" s="28" t="s">
        <v>30</v>
      </c>
      <c r="E93" t="s">
        <v>115</v>
      </c>
      <c r="F93" s="2">
        <v>0</v>
      </c>
      <c r="G93" s="2">
        <v>0</v>
      </c>
      <c r="H93" s="2">
        <v>0</v>
      </c>
      <c r="I93" s="2" t="s">
        <v>116</v>
      </c>
      <c r="J93" s="2">
        <v>0</v>
      </c>
    </row>
    <row r="94" spans="1:10" x14ac:dyDescent="0.35">
      <c r="A94" s="28" t="s">
        <v>110</v>
      </c>
      <c r="B94" s="28" t="s">
        <v>17</v>
      </c>
      <c r="C94" s="28" t="s">
        <v>111</v>
      </c>
      <c r="D94" s="28" t="s">
        <v>30</v>
      </c>
      <c r="E94" t="s">
        <v>117</v>
      </c>
      <c r="F94" s="2">
        <v>0</v>
      </c>
      <c r="G94" s="2">
        <v>0</v>
      </c>
      <c r="H94" s="2">
        <v>0</v>
      </c>
      <c r="I94" s="2">
        <v>0</v>
      </c>
      <c r="J94" s="2">
        <v>0</v>
      </c>
    </row>
    <row r="95" spans="1:10" x14ac:dyDescent="0.35">
      <c r="A95" s="28" t="s">
        <v>118</v>
      </c>
      <c r="B95" s="28" t="s">
        <v>17</v>
      </c>
      <c r="C95" s="28" t="s">
        <v>119</v>
      </c>
      <c r="D95" s="28" t="s">
        <v>19</v>
      </c>
      <c r="E95" t="s">
        <v>38</v>
      </c>
      <c r="F95" s="2">
        <v>254500</v>
      </c>
      <c r="G95" s="2">
        <v>561000</v>
      </c>
      <c r="H95" s="2">
        <v>281500</v>
      </c>
      <c r="I95" s="2">
        <v>84450</v>
      </c>
      <c r="J95" s="2">
        <v>281500</v>
      </c>
    </row>
    <row r="96" spans="1:10" x14ac:dyDescent="0.35">
      <c r="A96" s="28" t="s">
        <v>118</v>
      </c>
      <c r="B96" s="28" t="s">
        <v>17</v>
      </c>
      <c r="C96" s="28" t="s">
        <v>119</v>
      </c>
      <c r="D96" s="28" t="s">
        <v>19</v>
      </c>
      <c r="E96" t="s">
        <v>120</v>
      </c>
      <c r="F96" s="2">
        <v>527650</v>
      </c>
      <c r="G96" s="2">
        <v>1048925</v>
      </c>
      <c r="H96" s="2">
        <v>526125</v>
      </c>
      <c r="I96" s="2">
        <v>157328</v>
      </c>
      <c r="J96" s="2">
        <v>522725</v>
      </c>
    </row>
    <row r="97" spans="1:10" x14ac:dyDescent="0.35">
      <c r="A97" s="28" t="s">
        <v>118</v>
      </c>
      <c r="B97" s="28" t="s">
        <v>17</v>
      </c>
      <c r="C97" s="28" t="s">
        <v>119</v>
      </c>
      <c r="D97" s="28" t="s">
        <v>19</v>
      </c>
      <c r="E97" t="s">
        <v>28</v>
      </c>
      <c r="F97" s="2">
        <v>22718</v>
      </c>
      <c r="G97" s="2">
        <v>0</v>
      </c>
      <c r="H97" s="2">
        <v>0</v>
      </c>
      <c r="I97" s="2">
        <v>0</v>
      </c>
      <c r="J97" s="2">
        <v>0</v>
      </c>
    </row>
    <row r="98" spans="1:10" x14ac:dyDescent="0.35">
      <c r="A98" s="28" t="s">
        <v>118</v>
      </c>
      <c r="B98" s="28" t="s">
        <v>17</v>
      </c>
      <c r="C98" s="28" t="s">
        <v>119</v>
      </c>
      <c r="D98" s="28" t="s">
        <v>19</v>
      </c>
      <c r="E98" t="s">
        <v>32</v>
      </c>
      <c r="F98" s="2">
        <v>750</v>
      </c>
      <c r="G98" s="2">
        <v>0</v>
      </c>
      <c r="H98" s="2">
        <v>0</v>
      </c>
      <c r="I98" s="2">
        <v>0</v>
      </c>
      <c r="J98" s="2">
        <v>0</v>
      </c>
    </row>
    <row r="99" spans="1:10" x14ac:dyDescent="0.35">
      <c r="A99" s="28" t="s">
        <v>118</v>
      </c>
      <c r="B99" s="28" t="s">
        <v>17</v>
      </c>
      <c r="C99" s="28" t="s">
        <v>119</v>
      </c>
      <c r="D99" s="28" t="s">
        <v>19</v>
      </c>
      <c r="E99" t="s">
        <v>121</v>
      </c>
      <c r="F99" s="2">
        <v>426500</v>
      </c>
      <c r="G99" s="2">
        <v>854000</v>
      </c>
      <c r="H99" s="2">
        <v>427000</v>
      </c>
      <c r="I99" s="2">
        <v>128100</v>
      </c>
      <c r="J99" s="2">
        <v>427000</v>
      </c>
    </row>
    <row r="100" spans="1:10" x14ac:dyDescent="0.35">
      <c r="A100" s="28" t="s">
        <v>122</v>
      </c>
      <c r="B100" s="28" t="s">
        <v>17</v>
      </c>
      <c r="C100" s="28" t="s">
        <v>123</v>
      </c>
      <c r="D100" s="28" t="s">
        <v>19</v>
      </c>
      <c r="E100" t="s">
        <v>124</v>
      </c>
      <c r="F100" s="2">
        <v>0</v>
      </c>
      <c r="G100" s="2">
        <v>93489</v>
      </c>
      <c r="H100" s="2">
        <v>0</v>
      </c>
      <c r="I100" s="2">
        <v>0</v>
      </c>
      <c r="J100" s="2">
        <v>0</v>
      </c>
    </row>
    <row r="101" spans="1:10" x14ac:dyDescent="0.35">
      <c r="A101" s="28" t="s">
        <v>122</v>
      </c>
      <c r="B101" s="28" t="s">
        <v>17</v>
      </c>
      <c r="C101" s="28" t="s">
        <v>123</v>
      </c>
      <c r="D101" s="28" t="s">
        <v>19</v>
      </c>
      <c r="E101" t="s">
        <v>125</v>
      </c>
      <c r="F101" s="2">
        <v>10226</v>
      </c>
      <c r="G101" s="2">
        <v>20303</v>
      </c>
      <c r="H101" s="2">
        <v>10078</v>
      </c>
      <c r="I101" s="2">
        <v>3016</v>
      </c>
      <c r="J101" s="2">
        <v>10028</v>
      </c>
    </row>
    <row r="102" spans="1:10" x14ac:dyDescent="0.35">
      <c r="A102" s="28" t="s">
        <v>122</v>
      </c>
      <c r="B102" s="28" t="s">
        <v>17</v>
      </c>
      <c r="C102" s="28" t="s">
        <v>123</v>
      </c>
      <c r="D102" s="28" t="s">
        <v>19</v>
      </c>
      <c r="E102" t="s">
        <v>126</v>
      </c>
      <c r="F102" s="2">
        <v>11777</v>
      </c>
      <c r="G102" s="2">
        <v>23383</v>
      </c>
      <c r="H102" s="2">
        <v>11607</v>
      </c>
      <c r="I102" s="2">
        <v>3474</v>
      </c>
      <c r="J102" s="2">
        <v>11550</v>
      </c>
    </row>
    <row r="103" spans="1:10" x14ac:dyDescent="0.35">
      <c r="A103" s="28" t="s">
        <v>122</v>
      </c>
      <c r="B103" s="28" t="s">
        <v>17</v>
      </c>
      <c r="C103" s="28" t="s">
        <v>123</v>
      </c>
      <c r="D103" s="28" t="s">
        <v>19</v>
      </c>
      <c r="E103" t="s">
        <v>127</v>
      </c>
      <c r="F103" s="2">
        <v>81000</v>
      </c>
      <c r="G103" s="2">
        <v>172000</v>
      </c>
      <c r="H103" s="2">
        <v>80500</v>
      </c>
      <c r="I103" s="2">
        <v>24150</v>
      </c>
      <c r="J103" s="2">
        <v>80500</v>
      </c>
    </row>
    <row r="104" spans="1:10" x14ac:dyDescent="0.35">
      <c r="A104" s="28" t="s">
        <v>122</v>
      </c>
      <c r="B104" s="28" t="s">
        <v>17</v>
      </c>
      <c r="C104" s="28" t="s">
        <v>123</v>
      </c>
      <c r="D104" s="28" t="s">
        <v>19</v>
      </c>
      <c r="E104" t="s">
        <v>38</v>
      </c>
      <c r="F104" s="2">
        <v>305000</v>
      </c>
      <c r="G104" s="2">
        <v>639000</v>
      </c>
      <c r="H104" s="2">
        <v>319500</v>
      </c>
      <c r="I104" s="2">
        <v>95850</v>
      </c>
      <c r="J104" s="2">
        <v>319500</v>
      </c>
    </row>
    <row r="105" spans="1:10" x14ac:dyDescent="0.35">
      <c r="A105" s="28" t="s">
        <v>122</v>
      </c>
      <c r="B105" s="28" t="s">
        <v>17</v>
      </c>
      <c r="C105" s="28" t="s">
        <v>123</v>
      </c>
      <c r="D105" s="28" t="s">
        <v>19</v>
      </c>
      <c r="E105" t="s">
        <v>128</v>
      </c>
      <c r="F105" s="2">
        <v>7426</v>
      </c>
      <c r="G105" s="2">
        <v>14744</v>
      </c>
      <c r="H105" s="2">
        <v>7317</v>
      </c>
      <c r="I105" s="2">
        <v>2190</v>
      </c>
      <c r="J105" s="2">
        <v>7281</v>
      </c>
    </row>
    <row r="106" spans="1:10" x14ac:dyDescent="0.35">
      <c r="A106" s="28" t="s">
        <v>122</v>
      </c>
      <c r="B106" s="28" t="s">
        <v>17</v>
      </c>
      <c r="C106" s="28" t="s">
        <v>123</v>
      </c>
      <c r="D106" s="28" t="s">
        <v>19</v>
      </c>
      <c r="E106" t="s">
        <v>129</v>
      </c>
      <c r="F106" s="2">
        <v>184100</v>
      </c>
      <c r="G106" s="2">
        <v>372900</v>
      </c>
      <c r="H106" s="2">
        <v>188750</v>
      </c>
      <c r="I106" s="2">
        <v>57098</v>
      </c>
      <c r="J106" s="2">
        <v>191900</v>
      </c>
    </row>
    <row r="107" spans="1:10" x14ac:dyDescent="0.35">
      <c r="A107" s="28" t="s">
        <v>122</v>
      </c>
      <c r="B107" s="28" t="s">
        <v>17</v>
      </c>
      <c r="C107" s="28" t="s">
        <v>123</v>
      </c>
      <c r="D107" s="28" t="s">
        <v>19</v>
      </c>
      <c r="E107" t="s">
        <v>130</v>
      </c>
      <c r="F107" s="2">
        <v>0</v>
      </c>
      <c r="G107" s="2">
        <v>22432</v>
      </c>
      <c r="H107" s="2">
        <v>11124</v>
      </c>
      <c r="I107" s="2">
        <v>3329</v>
      </c>
      <c r="J107" s="2">
        <v>11070</v>
      </c>
    </row>
    <row r="108" spans="1:10" x14ac:dyDescent="0.35">
      <c r="A108" s="28" t="s">
        <v>122</v>
      </c>
      <c r="B108" s="28" t="s">
        <v>17</v>
      </c>
      <c r="C108" s="28" t="s">
        <v>123</v>
      </c>
      <c r="D108" s="28" t="s">
        <v>19</v>
      </c>
      <c r="E108" t="s">
        <v>131</v>
      </c>
      <c r="F108" s="2">
        <v>17015</v>
      </c>
      <c r="G108" s="2">
        <v>33781</v>
      </c>
      <c r="H108" s="2">
        <v>16766</v>
      </c>
      <c r="I108" s="2">
        <v>5017</v>
      </c>
      <c r="J108" s="2">
        <v>16683</v>
      </c>
    </row>
    <row r="109" spans="1:10" x14ac:dyDescent="0.35">
      <c r="A109" s="28" t="s">
        <v>122</v>
      </c>
      <c r="B109" s="28" t="s">
        <v>17</v>
      </c>
      <c r="C109" s="28" t="s">
        <v>123</v>
      </c>
      <c r="D109" s="28" t="s">
        <v>19</v>
      </c>
      <c r="E109" t="s">
        <v>132</v>
      </c>
      <c r="F109" s="2">
        <v>16849</v>
      </c>
      <c r="G109" s="2">
        <v>33449</v>
      </c>
      <c r="H109" s="2">
        <v>0</v>
      </c>
      <c r="I109" s="2">
        <v>0</v>
      </c>
      <c r="J109" s="2">
        <v>0</v>
      </c>
    </row>
    <row r="110" spans="1:10" x14ac:dyDescent="0.35">
      <c r="A110" s="28" t="s">
        <v>122</v>
      </c>
      <c r="B110" s="28" t="s">
        <v>17</v>
      </c>
      <c r="C110" s="28" t="s">
        <v>123</v>
      </c>
      <c r="D110" s="28" t="s">
        <v>19</v>
      </c>
      <c r="E110" t="s">
        <v>133</v>
      </c>
      <c r="F110" s="2">
        <v>11725</v>
      </c>
      <c r="G110" s="2">
        <v>23281</v>
      </c>
      <c r="H110" s="2">
        <v>11556</v>
      </c>
      <c r="I110" s="2">
        <v>3458</v>
      </c>
      <c r="J110" s="2">
        <v>11500</v>
      </c>
    </row>
    <row r="111" spans="1:10" x14ac:dyDescent="0.35">
      <c r="A111" s="28" t="s">
        <v>122</v>
      </c>
      <c r="B111" s="28" t="s">
        <v>17</v>
      </c>
      <c r="C111" s="28" t="s">
        <v>123</v>
      </c>
      <c r="D111" s="28" t="s">
        <v>19</v>
      </c>
      <c r="E111" t="s">
        <v>28</v>
      </c>
      <c r="F111" s="2">
        <v>23142</v>
      </c>
      <c r="G111" s="2">
        <v>0</v>
      </c>
      <c r="H111" s="2">
        <v>0</v>
      </c>
      <c r="I111" s="2">
        <v>0</v>
      </c>
      <c r="J111" s="2">
        <v>0</v>
      </c>
    </row>
    <row r="112" spans="1:10" x14ac:dyDescent="0.35">
      <c r="A112" s="28" t="s">
        <v>122</v>
      </c>
      <c r="B112" s="28" t="s">
        <v>17</v>
      </c>
      <c r="C112" s="28" t="s">
        <v>123</v>
      </c>
      <c r="D112" s="28" t="s">
        <v>19</v>
      </c>
      <c r="E112" t="s">
        <v>134</v>
      </c>
      <c r="F112" s="2">
        <v>1563000</v>
      </c>
      <c r="G112" s="2">
        <v>3117000</v>
      </c>
      <c r="H112" s="2">
        <v>1561000</v>
      </c>
      <c r="I112" s="2">
        <v>1561000</v>
      </c>
      <c r="J112" s="2">
        <v>1561000</v>
      </c>
    </row>
    <row r="113" spans="1:10" x14ac:dyDescent="0.35">
      <c r="A113" s="28" t="s">
        <v>122</v>
      </c>
      <c r="B113" s="28" t="s">
        <v>17</v>
      </c>
      <c r="C113" s="28" t="s">
        <v>123</v>
      </c>
      <c r="D113" s="28" t="s">
        <v>19</v>
      </c>
      <c r="E113" t="s">
        <v>135</v>
      </c>
      <c r="F113" s="2">
        <v>14427</v>
      </c>
      <c r="G113" s="2">
        <v>28642</v>
      </c>
      <c r="H113" s="2">
        <v>14215</v>
      </c>
      <c r="I113" s="2">
        <v>4254</v>
      </c>
      <c r="J113" s="2">
        <v>14145</v>
      </c>
    </row>
    <row r="114" spans="1:10" x14ac:dyDescent="0.35">
      <c r="A114" s="28" t="s">
        <v>122</v>
      </c>
      <c r="B114" s="28" t="s">
        <v>17</v>
      </c>
      <c r="C114" s="28" t="s">
        <v>123</v>
      </c>
      <c r="D114" s="28" t="s">
        <v>19</v>
      </c>
      <c r="E114" t="s">
        <v>136</v>
      </c>
      <c r="F114" s="2">
        <v>6579</v>
      </c>
      <c r="G114" s="2">
        <v>0</v>
      </c>
      <c r="H114" s="2">
        <v>0</v>
      </c>
      <c r="I114" s="2">
        <v>0</v>
      </c>
      <c r="J114" s="2">
        <v>0</v>
      </c>
    </row>
    <row r="115" spans="1:10" x14ac:dyDescent="0.35">
      <c r="A115" s="28" t="s">
        <v>122</v>
      </c>
      <c r="B115" s="28" t="s">
        <v>17</v>
      </c>
      <c r="C115" s="28" t="s">
        <v>123</v>
      </c>
      <c r="D115" s="28" t="s">
        <v>19</v>
      </c>
      <c r="E115" t="s">
        <v>137</v>
      </c>
      <c r="F115" s="2">
        <v>11725</v>
      </c>
      <c r="G115" s="2">
        <v>23281</v>
      </c>
      <c r="H115" s="2">
        <v>11556</v>
      </c>
      <c r="I115" s="2">
        <v>3458</v>
      </c>
      <c r="J115" s="2">
        <v>11500</v>
      </c>
    </row>
    <row r="116" spans="1:10" x14ac:dyDescent="0.35">
      <c r="A116" s="28" t="s">
        <v>122</v>
      </c>
      <c r="B116" s="28" t="s">
        <v>17</v>
      </c>
      <c r="C116" s="28" t="s">
        <v>138</v>
      </c>
      <c r="D116" s="28" t="s">
        <v>30</v>
      </c>
      <c r="E116" t="s">
        <v>139</v>
      </c>
      <c r="F116" s="2">
        <v>374630</v>
      </c>
      <c r="G116" s="2">
        <v>754830</v>
      </c>
      <c r="H116" s="2">
        <v>0</v>
      </c>
      <c r="I116" s="2">
        <v>0</v>
      </c>
      <c r="J116" s="2">
        <v>0</v>
      </c>
    </row>
    <row r="117" spans="1:10" x14ac:dyDescent="0.35">
      <c r="A117" s="28" t="s">
        <v>122</v>
      </c>
      <c r="B117" s="28" t="s">
        <v>17</v>
      </c>
      <c r="C117" s="28" t="s">
        <v>138</v>
      </c>
      <c r="D117" s="28" t="s">
        <v>19</v>
      </c>
      <c r="E117" t="s">
        <v>140</v>
      </c>
      <c r="F117" s="2">
        <v>1105000</v>
      </c>
      <c r="G117" s="2">
        <v>2210000</v>
      </c>
      <c r="H117" s="2">
        <v>0</v>
      </c>
      <c r="I117" s="2">
        <v>0</v>
      </c>
      <c r="J117" s="2">
        <v>0</v>
      </c>
    </row>
    <row r="118" spans="1:10" x14ac:dyDescent="0.35">
      <c r="A118" s="28" t="s">
        <v>122</v>
      </c>
      <c r="B118" s="28" t="s">
        <v>17</v>
      </c>
      <c r="C118" s="28" t="s">
        <v>138</v>
      </c>
      <c r="D118" s="28" t="s">
        <v>19</v>
      </c>
      <c r="E118" t="s">
        <v>141</v>
      </c>
      <c r="F118" s="2">
        <v>1350000</v>
      </c>
      <c r="G118" s="2">
        <v>1678100</v>
      </c>
      <c r="H118" s="2">
        <v>837500</v>
      </c>
      <c r="I118" s="2">
        <v>251235</v>
      </c>
      <c r="J118" s="2">
        <v>837400</v>
      </c>
    </row>
    <row r="119" spans="1:10" x14ac:dyDescent="0.35">
      <c r="A119" s="28" t="s">
        <v>122</v>
      </c>
      <c r="B119" s="28" t="s">
        <v>17</v>
      </c>
      <c r="C119" s="28" t="s">
        <v>138</v>
      </c>
      <c r="D119" s="28" t="s">
        <v>19</v>
      </c>
      <c r="E119" t="s">
        <v>142</v>
      </c>
      <c r="F119" s="2">
        <v>0</v>
      </c>
      <c r="G119" s="2">
        <v>0</v>
      </c>
      <c r="H119" s="2">
        <v>1820000</v>
      </c>
      <c r="I119" s="2">
        <v>1820000</v>
      </c>
      <c r="J119" s="2">
        <v>1825000</v>
      </c>
    </row>
    <row r="120" spans="1:10" x14ac:dyDescent="0.35">
      <c r="A120" s="28" t="s">
        <v>122</v>
      </c>
      <c r="B120" s="28" t="s">
        <v>17</v>
      </c>
      <c r="C120" s="28" t="s">
        <v>138</v>
      </c>
      <c r="D120" s="28" t="s">
        <v>19</v>
      </c>
      <c r="E120" t="s">
        <v>143</v>
      </c>
      <c r="F120" s="2">
        <v>1000000</v>
      </c>
      <c r="G120" s="2">
        <v>2000000</v>
      </c>
      <c r="H120" s="2">
        <v>0</v>
      </c>
      <c r="I120" s="2">
        <v>0</v>
      </c>
      <c r="J120" s="2">
        <v>0</v>
      </c>
    </row>
    <row r="121" spans="1:10" x14ac:dyDescent="0.35">
      <c r="A121" s="28" t="s">
        <v>122</v>
      </c>
      <c r="B121" s="28" t="s">
        <v>17</v>
      </c>
      <c r="C121" s="28" t="s">
        <v>138</v>
      </c>
      <c r="D121" s="28" t="s">
        <v>19</v>
      </c>
      <c r="E121" t="s">
        <v>144</v>
      </c>
      <c r="F121" s="2">
        <v>1348547</v>
      </c>
      <c r="G121" s="2">
        <v>1676647</v>
      </c>
      <c r="H121" s="2">
        <v>837500</v>
      </c>
      <c r="I121" s="2">
        <v>251235</v>
      </c>
      <c r="J121" s="2">
        <v>837400</v>
      </c>
    </row>
    <row r="122" spans="1:10" x14ac:dyDescent="0.35">
      <c r="A122" s="28" t="s">
        <v>122</v>
      </c>
      <c r="B122" s="28" t="s">
        <v>17</v>
      </c>
      <c r="C122" s="28" t="s">
        <v>138</v>
      </c>
      <c r="D122" s="28" t="s">
        <v>50</v>
      </c>
      <c r="E122" t="s">
        <v>145</v>
      </c>
      <c r="F122" s="2">
        <v>2165000</v>
      </c>
      <c r="G122" s="2">
        <v>2357000</v>
      </c>
      <c r="H122" s="2">
        <v>1177000</v>
      </c>
      <c r="I122" s="2">
        <v>353100</v>
      </c>
      <c r="J122" s="2">
        <v>1177000</v>
      </c>
    </row>
    <row r="123" spans="1:10" x14ac:dyDescent="0.35">
      <c r="A123" s="28" t="s">
        <v>122</v>
      </c>
      <c r="B123" s="28" t="s">
        <v>17</v>
      </c>
      <c r="C123" s="28" t="s">
        <v>138</v>
      </c>
      <c r="D123" s="28" t="s">
        <v>50</v>
      </c>
      <c r="E123" t="s">
        <v>146</v>
      </c>
      <c r="F123" s="2">
        <v>1895000</v>
      </c>
      <c r="G123" s="2">
        <v>3789000</v>
      </c>
      <c r="H123" s="2">
        <v>1892500</v>
      </c>
      <c r="I123" s="2">
        <v>567750</v>
      </c>
      <c r="J123" s="2">
        <v>1892500</v>
      </c>
    </row>
    <row r="124" spans="1:10" x14ac:dyDescent="0.35">
      <c r="A124" s="28" t="s">
        <v>122</v>
      </c>
      <c r="B124" s="28" t="s">
        <v>17</v>
      </c>
      <c r="C124" s="28" t="s">
        <v>138</v>
      </c>
      <c r="D124" s="28" t="s">
        <v>19</v>
      </c>
      <c r="E124" t="s">
        <v>147</v>
      </c>
      <c r="F124" s="2">
        <v>0</v>
      </c>
      <c r="G124" s="2">
        <v>3744145</v>
      </c>
      <c r="H124" s="2">
        <v>1344750</v>
      </c>
      <c r="I124" s="2">
        <v>403125</v>
      </c>
      <c r="J124" s="2">
        <v>1342750</v>
      </c>
    </row>
    <row r="125" spans="1:10" x14ac:dyDescent="0.35">
      <c r="A125" s="28" t="s">
        <v>122</v>
      </c>
      <c r="B125" s="28" t="s">
        <v>17</v>
      </c>
      <c r="C125" s="28" t="s">
        <v>138</v>
      </c>
      <c r="D125" s="28" t="s">
        <v>19</v>
      </c>
      <c r="E125" t="s">
        <v>28</v>
      </c>
      <c r="F125" s="2">
        <v>21101</v>
      </c>
      <c r="G125" s="2">
        <v>0</v>
      </c>
      <c r="H125" s="2">
        <v>0</v>
      </c>
      <c r="I125" s="2">
        <v>0</v>
      </c>
      <c r="J125" s="2">
        <v>0</v>
      </c>
    </row>
    <row r="126" spans="1:10" x14ac:dyDescent="0.35">
      <c r="A126" s="28" t="s">
        <v>122</v>
      </c>
      <c r="B126" s="28" t="s">
        <v>17</v>
      </c>
      <c r="C126" s="28" t="s">
        <v>138</v>
      </c>
      <c r="D126" s="28" t="s">
        <v>19</v>
      </c>
      <c r="E126" t="s">
        <v>148</v>
      </c>
      <c r="F126" s="2">
        <v>5904500</v>
      </c>
      <c r="G126" s="2">
        <v>11827500</v>
      </c>
      <c r="H126" s="2">
        <v>5911500</v>
      </c>
      <c r="I126" s="2">
        <v>5911250</v>
      </c>
      <c r="J126" s="2">
        <v>5911000</v>
      </c>
    </row>
    <row r="127" spans="1:10" x14ac:dyDescent="0.35">
      <c r="A127" s="28" t="s">
        <v>122</v>
      </c>
      <c r="B127" s="28" t="s">
        <v>17</v>
      </c>
      <c r="C127" s="28" t="s">
        <v>138</v>
      </c>
      <c r="D127" s="28" t="s">
        <v>19</v>
      </c>
      <c r="E127" t="s">
        <v>149</v>
      </c>
      <c r="F127" s="2">
        <v>0</v>
      </c>
      <c r="G127" s="2">
        <v>5193120</v>
      </c>
      <c r="H127" s="2">
        <v>609250</v>
      </c>
      <c r="I127" s="2">
        <v>182100</v>
      </c>
      <c r="J127" s="2">
        <v>604750</v>
      </c>
    </row>
    <row r="128" spans="1:10" x14ac:dyDescent="0.35">
      <c r="A128" s="28" t="s">
        <v>122</v>
      </c>
      <c r="B128" s="28" t="s">
        <v>17</v>
      </c>
      <c r="C128" s="28" t="s">
        <v>138</v>
      </c>
      <c r="D128" s="28" t="s">
        <v>19</v>
      </c>
      <c r="E128" t="s">
        <v>150</v>
      </c>
      <c r="F128" s="2">
        <v>902500</v>
      </c>
      <c r="G128" s="2">
        <v>1805000</v>
      </c>
      <c r="H128" s="2">
        <v>0</v>
      </c>
      <c r="I128" s="2">
        <v>0</v>
      </c>
      <c r="J128" s="2">
        <v>0</v>
      </c>
    </row>
    <row r="129" spans="1:10" x14ac:dyDescent="0.35">
      <c r="A129" s="28" t="s">
        <v>122</v>
      </c>
      <c r="B129" s="28" t="s">
        <v>17</v>
      </c>
      <c r="C129" s="28" t="s">
        <v>138</v>
      </c>
      <c r="D129" s="28" t="s">
        <v>19</v>
      </c>
      <c r="E129" t="s">
        <v>151</v>
      </c>
      <c r="F129" s="2">
        <v>0</v>
      </c>
      <c r="G129" s="2">
        <v>0</v>
      </c>
      <c r="H129" s="2">
        <v>0</v>
      </c>
      <c r="I129" s="2">
        <v>0</v>
      </c>
      <c r="J129" s="2">
        <v>0</v>
      </c>
    </row>
    <row r="130" spans="1:10" x14ac:dyDescent="0.35">
      <c r="A130" s="28" t="s">
        <v>122</v>
      </c>
      <c r="B130" s="28" t="s">
        <v>17</v>
      </c>
      <c r="C130" s="28" t="s">
        <v>138</v>
      </c>
      <c r="D130" s="28" t="s">
        <v>19</v>
      </c>
      <c r="E130" t="s">
        <v>32</v>
      </c>
      <c r="F130" s="2">
        <v>5501</v>
      </c>
      <c r="G130" s="2">
        <v>0</v>
      </c>
      <c r="H130" s="2">
        <v>0</v>
      </c>
      <c r="I130" s="2">
        <v>0</v>
      </c>
      <c r="J130" s="2">
        <v>0</v>
      </c>
    </row>
    <row r="131" spans="1:10" x14ac:dyDescent="0.35">
      <c r="A131" s="28" t="s">
        <v>122</v>
      </c>
      <c r="B131" s="28" t="s">
        <v>17</v>
      </c>
      <c r="C131" s="28" t="s">
        <v>138</v>
      </c>
      <c r="D131" s="28" t="s">
        <v>19</v>
      </c>
      <c r="E131" t="s">
        <v>152</v>
      </c>
      <c r="F131" s="2">
        <v>0</v>
      </c>
      <c r="G131" s="2">
        <v>0</v>
      </c>
      <c r="H131" s="2">
        <v>0</v>
      </c>
      <c r="I131" s="2">
        <v>0</v>
      </c>
      <c r="J131" s="2">
        <v>0</v>
      </c>
    </row>
    <row r="132" spans="1:10" x14ac:dyDescent="0.35">
      <c r="A132" s="28" t="s">
        <v>122</v>
      </c>
      <c r="B132" s="28" t="s">
        <v>17</v>
      </c>
      <c r="C132" s="28" t="s">
        <v>138</v>
      </c>
      <c r="D132" s="28" t="s">
        <v>19</v>
      </c>
      <c r="E132" t="s">
        <v>153</v>
      </c>
      <c r="F132" s="2">
        <v>0</v>
      </c>
      <c r="G132" s="2">
        <v>5193119</v>
      </c>
      <c r="H132" s="2">
        <v>629250</v>
      </c>
      <c r="I132" s="2">
        <v>182025</v>
      </c>
      <c r="J132" s="2">
        <v>584250</v>
      </c>
    </row>
    <row r="133" spans="1:10" x14ac:dyDescent="0.35">
      <c r="A133" s="28" t="s">
        <v>122</v>
      </c>
      <c r="B133" s="28" t="s">
        <v>17</v>
      </c>
      <c r="C133" s="28" t="s">
        <v>154</v>
      </c>
      <c r="D133" s="28" t="s">
        <v>19</v>
      </c>
      <c r="E133" t="s">
        <v>48</v>
      </c>
      <c r="F133" s="2">
        <v>1807300</v>
      </c>
      <c r="G133" s="2">
        <v>0</v>
      </c>
      <c r="H133" s="2">
        <v>0</v>
      </c>
      <c r="I133" s="2">
        <v>0</v>
      </c>
      <c r="J133" s="2">
        <v>0</v>
      </c>
    </row>
    <row r="134" spans="1:10" x14ac:dyDescent="0.35">
      <c r="A134" s="28" t="s">
        <v>122</v>
      </c>
      <c r="B134" s="28" t="s">
        <v>17</v>
      </c>
      <c r="C134" s="28" t="s">
        <v>154</v>
      </c>
      <c r="D134" s="28" t="s">
        <v>19</v>
      </c>
      <c r="E134" t="s">
        <v>155</v>
      </c>
      <c r="F134" s="2">
        <v>167132</v>
      </c>
      <c r="G134" s="2">
        <v>0</v>
      </c>
      <c r="H134" s="2">
        <v>0</v>
      </c>
      <c r="I134" s="2">
        <v>0</v>
      </c>
      <c r="J134" s="2">
        <v>0</v>
      </c>
    </row>
    <row r="135" spans="1:10" x14ac:dyDescent="0.35">
      <c r="A135" s="28" t="s">
        <v>122</v>
      </c>
      <c r="B135" s="28" t="s">
        <v>17</v>
      </c>
      <c r="C135" s="28" t="s">
        <v>154</v>
      </c>
      <c r="D135" s="28" t="s">
        <v>19</v>
      </c>
      <c r="E135" t="s">
        <v>156</v>
      </c>
      <c r="F135" s="2">
        <v>0</v>
      </c>
      <c r="G135" s="2">
        <v>10003042</v>
      </c>
      <c r="H135" s="2">
        <v>1128375</v>
      </c>
      <c r="I135" s="2">
        <v>338681</v>
      </c>
      <c r="J135" s="2">
        <v>1129500</v>
      </c>
    </row>
    <row r="136" spans="1:10" x14ac:dyDescent="0.35">
      <c r="A136" s="28" t="s">
        <v>122</v>
      </c>
      <c r="B136" s="28" t="s">
        <v>17</v>
      </c>
      <c r="C136" s="28" t="s">
        <v>154</v>
      </c>
      <c r="D136" s="28" t="s">
        <v>19</v>
      </c>
      <c r="E136" t="s">
        <v>114</v>
      </c>
      <c r="F136" s="2">
        <v>1404650</v>
      </c>
      <c r="G136" s="2">
        <v>0</v>
      </c>
      <c r="H136" s="2">
        <v>0</v>
      </c>
      <c r="I136" s="2">
        <v>0</v>
      </c>
      <c r="J136" s="2">
        <v>0</v>
      </c>
    </row>
    <row r="137" spans="1:10" x14ac:dyDescent="0.35">
      <c r="A137" s="28" t="s">
        <v>122</v>
      </c>
      <c r="B137" s="28" t="s">
        <v>17</v>
      </c>
      <c r="C137" s="28" t="s">
        <v>154</v>
      </c>
      <c r="D137" s="28" t="s">
        <v>50</v>
      </c>
      <c r="E137" t="s">
        <v>157</v>
      </c>
      <c r="F137" s="2">
        <v>3756500</v>
      </c>
      <c r="G137" s="2">
        <v>0</v>
      </c>
      <c r="H137" s="2">
        <v>0</v>
      </c>
      <c r="I137" s="2">
        <v>0</v>
      </c>
      <c r="J137" s="2">
        <v>0</v>
      </c>
    </row>
    <row r="138" spans="1:10" x14ac:dyDescent="0.35">
      <c r="A138" s="28" t="s">
        <v>122</v>
      </c>
      <c r="B138" s="28" t="s">
        <v>17</v>
      </c>
      <c r="C138" s="28" t="s">
        <v>154</v>
      </c>
      <c r="D138" s="28" t="s">
        <v>50</v>
      </c>
      <c r="E138" t="s">
        <v>62</v>
      </c>
      <c r="F138" s="2">
        <v>2750000</v>
      </c>
      <c r="G138" s="2">
        <v>7525000</v>
      </c>
      <c r="H138" s="2">
        <v>2769500</v>
      </c>
      <c r="I138" s="2">
        <v>830850</v>
      </c>
      <c r="J138" s="2">
        <v>2769500</v>
      </c>
    </row>
    <row r="139" spans="1:10" x14ac:dyDescent="0.35">
      <c r="A139" s="28" t="s">
        <v>158</v>
      </c>
      <c r="B139" s="28" t="s">
        <v>17</v>
      </c>
      <c r="C139" s="28" t="s">
        <v>159</v>
      </c>
      <c r="D139" s="28" t="s">
        <v>19</v>
      </c>
      <c r="E139" t="s">
        <v>160</v>
      </c>
      <c r="F139" s="2">
        <v>252500</v>
      </c>
      <c r="G139" s="2">
        <v>505000</v>
      </c>
      <c r="H139" s="2">
        <v>254500</v>
      </c>
      <c r="I139" s="2">
        <v>76350</v>
      </c>
      <c r="J139" s="2">
        <v>254500</v>
      </c>
    </row>
    <row r="140" spans="1:10" x14ac:dyDescent="0.35">
      <c r="A140" s="28" t="s">
        <v>158</v>
      </c>
      <c r="B140" s="28" t="s">
        <v>17</v>
      </c>
      <c r="C140" s="28" t="s">
        <v>159</v>
      </c>
      <c r="D140" s="28" t="s">
        <v>19</v>
      </c>
      <c r="E140" t="s">
        <v>161</v>
      </c>
      <c r="F140" s="2">
        <v>136425</v>
      </c>
      <c r="G140" s="2">
        <v>271500</v>
      </c>
      <c r="H140" s="2">
        <v>0</v>
      </c>
      <c r="I140" s="2">
        <v>0</v>
      </c>
      <c r="J140" s="2">
        <v>0</v>
      </c>
    </row>
    <row r="141" spans="1:10" x14ac:dyDescent="0.35">
      <c r="A141" s="28" t="s">
        <v>158</v>
      </c>
      <c r="B141" s="28" t="s">
        <v>17</v>
      </c>
      <c r="C141" s="28" t="s">
        <v>159</v>
      </c>
      <c r="D141" s="28" t="s">
        <v>19</v>
      </c>
      <c r="E141" t="s">
        <v>162</v>
      </c>
      <c r="F141" s="2">
        <v>699518</v>
      </c>
      <c r="G141" s="2">
        <v>0</v>
      </c>
      <c r="H141" s="2">
        <v>0</v>
      </c>
      <c r="I141" s="2">
        <v>0</v>
      </c>
      <c r="J141" s="2">
        <v>0</v>
      </c>
    </row>
    <row r="142" spans="1:10" x14ac:dyDescent="0.35">
      <c r="A142" s="28" t="s">
        <v>158</v>
      </c>
      <c r="B142" s="28" t="s">
        <v>17</v>
      </c>
      <c r="C142" s="28" t="s">
        <v>159</v>
      </c>
      <c r="D142" s="28" t="s">
        <v>19</v>
      </c>
      <c r="E142" t="s">
        <v>163</v>
      </c>
      <c r="F142" s="2">
        <v>159805</v>
      </c>
      <c r="G142" s="2">
        <v>162832</v>
      </c>
      <c r="H142" s="2">
        <v>0</v>
      </c>
      <c r="I142" s="2">
        <v>0</v>
      </c>
      <c r="J142" s="2">
        <v>0</v>
      </c>
    </row>
    <row r="143" spans="1:10" x14ac:dyDescent="0.35">
      <c r="A143" s="28" t="s">
        <v>158</v>
      </c>
      <c r="B143" s="28" t="s">
        <v>17</v>
      </c>
      <c r="C143" s="28" t="s">
        <v>159</v>
      </c>
      <c r="D143" s="28" t="s">
        <v>19</v>
      </c>
      <c r="E143" t="s">
        <v>164</v>
      </c>
      <c r="F143" s="2">
        <v>779500</v>
      </c>
      <c r="G143" s="2">
        <v>1692000</v>
      </c>
      <c r="H143" s="2">
        <v>846000</v>
      </c>
      <c r="I143" s="2">
        <v>253800</v>
      </c>
      <c r="J143" s="2">
        <v>846000</v>
      </c>
    </row>
    <row r="144" spans="1:10" x14ac:dyDescent="0.35">
      <c r="A144" s="28" t="s">
        <v>158</v>
      </c>
      <c r="B144" s="28" t="s">
        <v>17</v>
      </c>
      <c r="C144" s="28" t="s">
        <v>159</v>
      </c>
      <c r="D144" s="28" t="s">
        <v>19</v>
      </c>
      <c r="E144" t="s">
        <v>32</v>
      </c>
      <c r="F144" s="2">
        <v>1751</v>
      </c>
      <c r="G144" s="2">
        <v>5000</v>
      </c>
      <c r="H144" s="2">
        <v>2500</v>
      </c>
      <c r="I144" s="2">
        <v>750</v>
      </c>
      <c r="J144" s="2">
        <v>2500</v>
      </c>
    </row>
    <row r="145" spans="1:10" x14ac:dyDescent="0.35">
      <c r="A145" s="28" t="s">
        <v>158</v>
      </c>
      <c r="B145" s="28" t="s">
        <v>17</v>
      </c>
      <c r="C145" s="28" t="s">
        <v>159</v>
      </c>
      <c r="D145" s="28" t="s">
        <v>19</v>
      </c>
      <c r="E145" t="s">
        <v>36</v>
      </c>
      <c r="F145" s="2">
        <v>0</v>
      </c>
      <c r="G145" s="2">
        <v>2629017</v>
      </c>
      <c r="H145" s="2">
        <v>661725</v>
      </c>
      <c r="I145" s="2">
        <v>198540</v>
      </c>
      <c r="J145" s="2">
        <v>661875</v>
      </c>
    </row>
    <row r="146" spans="1:10" x14ac:dyDescent="0.35">
      <c r="A146" s="28" t="s">
        <v>158</v>
      </c>
      <c r="B146" s="28" t="s">
        <v>17</v>
      </c>
      <c r="C146" s="28" t="s">
        <v>159</v>
      </c>
      <c r="D146" s="28" t="s">
        <v>19</v>
      </c>
      <c r="E146" t="s">
        <v>28</v>
      </c>
      <c r="F146" s="2">
        <v>12021</v>
      </c>
      <c r="G146" s="2">
        <v>0</v>
      </c>
      <c r="H146" s="2">
        <v>0</v>
      </c>
      <c r="I146" s="2">
        <v>0</v>
      </c>
      <c r="J146" s="2">
        <v>0</v>
      </c>
    </row>
    <row r="147" spans="1:10" x14ac:dyDescent="0.35">
      <c r="A147" s="28" t="s">
        <v>165</v>
      </c>
      <c r="B147" s="28" t="s">
        <v>17</v>
      </c>
      <c r="C147" s="28" t="s">
        <v>166</v>
      </c>
      <c r="D147" s="28" t="s">
        <v>19</v>
      </c>
      <c r="E147" t="s">
        <v>167</v>
      </c>
      <c r="F147" s="2">
        <v>0</v>
      </c>
      <c r="G147" s="2">
        <v>599000</v>
      </c>
      <c r="H147" s="2">
        <v>521500</v>
      </c>
      <c r="I147" s="2">
        <v>156450</v>
      </c>
      <c r="J147" s="2">
        <v>521500</v>
      </c>
    </row>
    <row r="148" spans="1:10" x14ac:dyDescent="0.35">
      <c r="A148" s="28" t="s">
        <v>165</v>
      </c>
      <c r="B148" s="28" t="s">
        <v>17</v>
      </c>
      <c r="C148" s="28" t="s">
        <v>166</v>
      </c>
      <c r="D148" s="28" t="s">
        <v>19</v>
      </c>
      <c r="E148" t="s">
        <v>168</v>
      </c>
      <c r="F148" s="2">
        <v>349500</v>
      </c>
      <c r="G148" s="2">
        <v>698000</v>
      </c>
      <c r="H148" s="2">
        <v>0</v>
      </c>
      <c r="I148" s="2">
        <v>0</v>
      </c>
      <c r="J148" s="2">
        <v>0</v>
      </c>
    </row>
    <row r="149" spans="1:10" x14ac:dyDescent="0.35">
      <c r="A149" s="28" t="s">
        <v>165</v>
      </c>
      <c r="B149" s="28" t="s">
        <v>17</v>
      </c>
      <c r="C149" s="28" t="s">
        <v>166</v>
      </c>
      <c r="D149" s="28" t="s">
        <v>19</v>
      </c>
      <c r="E149" t="s">
        <v>32</v>
      </c>
      <c r="F149" s="2">
        <v>2294</v>
      </c>
      <c r="G149" s="2">
        <v>1800</v>
      </c>
      <c r="H149" s="2">
        <v>900</v>
      </c>
      <c r="I149" s="2">
        <v>405</v>
      </c>
      <c r="J149" s="2">
        <v>1800</v>
      </c>
    </row>
    <row r="150" spans="1:10" x14ac:dyDescent="0.35">
      <c r="A150" s="28" t="s">
        <v>165</v>
      </c>
      <c r="B150" s="28" t="s">
        <v>17</v>
      </c>
      <c r="C150" s="28" t="s">
        <v>166</v>
      </c>
      <c r="D150" s="28" t="s">
        <v>19</v>
      </c>
      <c r="E150" t="s">
        <v>48</v>
      </c>
      <c r="F150" s="2">
        <v>132000</v>
      </c>
      <c r="G150" s="2">
        <v>303200</v>
      </c>
      <c r="H150" s="2">
        <v>225700</v>
      </c>
      <c r="I150" s="2">
        <v>67020</v>
      </c>
      <c r="J150" s="2">
        <v>221100</v>
      </c>
    </row>
    <row r="151" spans="1:10" x14ac:dyDescent="0.35">
      <c r="A151" s="28" t="s">
        <v>165</v>
      </c>
      <c r="B151" s="28" t="s">
        <v>17</v>
      </c>
      <c r="C151" s="28" t="s">
        <v>166</v>
      </c>
      <c r="D151" s="28" t="s">
        <v>19</v>
      </c>
      <c r="E151" t="s">
        <v>28</v>
      </c>
      <c r="F151" s="2">
        <v>0</v>
      </c>
      <c r="G151" s="2">
        <v>0</v>
      </c>
      <c r="H151" s="2">
        <v>0</v>
      </c>
      <c r="I151" s="2">
        <v>0</v>
      </c>
      <c r="J151" s="2">
        <v>0</v>
      </c>
    </row>
    <row r="152" spans="1:10" x14ac:dyDescent="0.35">
      <c r="A152" s="28" t="s">
        <v>165</v>
      </c>
      <c r="B152" s="28" t="s">
        <v>17</v>
      </c>
      <c r="C152" s="28" t="s">
        <v>166</v>
      </c>
      <c r="D152" s="28" t="s">
        <v>19</v>
      </c>
      <c r="E152" t="s">
        <v>169</v>
      </c>
      <c r="F152" s="2">
        <v>170000</v>
      </c>
      <c r="G152" s="2">
        <v>340050</v>
      </c>
      <c r="H152" s="2">
        <v>0</v>
      </c>
      <c r="I152" s="2">
        <v>0</v>
      </c>
      <c r="J152" s="2">
        <v>0</v>
      </c>
    </row>
    <row r="153" spans="1:10" x14ac:dyDescent="0.35">
      <c r="A153" s="28" t="s">
        <v>165</v>
      </c>
      <c r="B153" s="28" t="s">
        <v>17</v>
      </c>
      <c r="C153" s="28" t="s">
        <v>170</v>
      </c>
      <c r="D153" s="28" t="s">
        <v>19</v>
      </c>
      <c r="E153" t="s">
        <v>32</v>
      </c>
      <c r="F153" s="2">
        <v>3300</v>
      </c>
      <c r="G153" s="2">
        <v>4075</v>
      </c>
      <c r="H153" s="2">
        <v>0</v>
      </c>
      <c r="I153" s="2">
        <v>0</v>
      </c>
      <c r="J153" s="2">
        <v>4075</v>
      </c>
    </row>
    <row r="154" spans="1:10" x14ac:dyDescent="0.35">
      <c r="A154" s="28" t="s">
        <v>165</v>
      </c>
      <c r="B154" s="28" t="s">
        <v>17</v>
      </c>
      <c r="C154" s="28" t="s">
        <v>170</v>
      </c>
      <c r="D154" s="28" t="s">
        <v>19</v>
      </c>
      <c r="E154" t="s">
        <v>164</v>
      </c>
      <c r="F154" s="2">
        <v>92500</v>
      </c>
      <c r="G154" s="2">
        <v>183000</v>
      </c>
      <c r="H154" s="2">
        <v>95500</v>
      </c>
      <c r="I154" s="2">
        <v>28650</v>
      </c>
      <c r="J154" s="2">
        <v>95500</v>
      </c>
    </row>
    <row r="155" spans="1:10" x14ac:dyDescent="0.35">
      <c r="A155" s="28" t="s">
        <v>165</v>
      </c>
      <c r="B155" s="28" t="s">
        <v>17</v>
      </c>
      <c r="C155" s="28" t="s">
        <v>170</v>
      </c>
      <c r="D155" s="28" t="s">
        <v>19</v>
      </c>
      <c r="E155" t="s">
        <v>171</v>
      </c>
      <c r="F155" s="2">
        <v>184500</v>
      </c>
      <c r="G155" s="2">
        <v>369000</v>
      </c>
      <c r="H155" s="2">
        <v>184000</v>
      </c>
      <c r="I155" s="2">
        <v>184000</v>
      </c>
      <c r="J155" s="2">
        <v>184000</v>
      </c>
    </row>
    <row r="156" spans="1:10" x14ac:dyDescent="0.35">
      <c r="A156" s="28" t="s">
        <v>165</v>
      </c>
      <c r="B156" s="28" t="s">
        <v>17</v>
      </c>
      <c r="C156" s="28" t="s">
        <v>170</v>
      </c>
      <c r="D156" s="28" t="s">
        <v>19</v>
      </c>
      <c r="E156" t="s">
        <v>172</v>
      </c>
      <c r="F156" s="2">
        <v>252334</v>
      </c>
      <c r="G156" s="2">
        <v>0</v>
      </c>
      <c r="H156" s="2">
        <v>0</v>
      </c>
      <c r="I156" s="2">
        <v>0</v>
      </c>
      <c r="J156" s="2">
        <v>0</v>
      </c>
    </row>
    <row r="157" spans="1:10" x14ac:dyDescent="0.35">
      <c r="A157" s="28" t="s">
        <v>165</v>
      </c>
      <c r="B157" s="28" t="s">
        <v>17</v>
      </c>
      <c r="C157" s="28" t="s">
        <v>170</v>
      </c>
      <c r="D157" s="28" t="s">
        <v>19</v>
      </c>
      <c r="E157" t="s">
        <v>127</v>
      </c>
      <c r="F157" s="2">
        <v>237500</v>
      </c>
      <c r="G157" s="2">
        <v>474000</v>
      </c>
      <c r="H157" s="2">
        <v>241000</v>
      </c>
      <c r="I157" s="2">
        <v>72300</v>
      </c>
      <c r="J157" s="2">
        <v>241000</v>
      </c>
    </row>
    <row r="158" spans="1:10" x14ac:dyDescent="0.35">
      <c r="A158" s="28" t="s">
        <v>165</v>
      </c>
      <c r="B158" s="28" t="s">
        <v>17</v>
      </c>
      <c r="C158" s="28" t="s">
        <v>170</v>
      </c>
      <c r="D158" s="28" t="s">
        <v>19</v>
      </c>
      <c r="E158" t="s">
        <v>28</v>
      </c>
      <c r="F158" s="2">
        <v>0</v>
      </c>
      <c r="G158" s="2">
        <v>0</v>
      </c>
      <c r="H158" s="2">
        <v>0</v>
      </c>
      <c r="I158" s="2">
        <v>0</v>
      </c>
      <c r="J158" s="2">
        <v>0</v>
      </c>
    </row>
    <row r="159" spans="1:10" x14ac:dyDescent="0.35">
      <c r="A159" s="28" t="s">
        <v>165</v>
      </c>
      <c r="B159" s="28" t="s">
        <v>17</v>
      </c>
      <c r="C159" s="28" t="s">
        <v>170</v>
      </c>
      <c r="D159" s="28" t="s">
        <v>19</v>
      </c>
      <c r="E159" t="s">
        <v>36</v>
      </c>
      <c r="F159" s="2">
        <v>0</v>
      </c>
      <c r="G159" s="2">
        <v>2254959</v>
      </c>
      <c r="H159" s="2">
        <v>137250</v>
      </c>
      <c r="I159" s="2">
        <v>40575</v>
      </c>
      <c r="J159" s="2">
        <v>133250</v>
      </c>
    </row>
    <row r="160" spans="1:10" x14ac:dyDescent="0.35">
      <c r="A160" s="28" t="s">
        <v>165</v>
      </c>
      <c r="B160" s="28" t="s">
        <v>17</v>
      </c>
      <c r="C160" s="28" t="s">
        <v>170</v>
      </c>
      <c r="D160" s="28" t="s">
        <v>19</v>
      </c>
      <c r="E160" t="s">
        <v>173</v>
      </c>
      <c r="F160" s="2">
        <v>94517</v>
      </c>
      <c r="G160" s="2">
        <v>176077</v>
      </c>
      <c r="H160" s="2">
        <v>76589</v>
      </c>
      <c r="I160" s="2">
        <v>23691</v>
      </c>
      <c r="J160" s="2">
        <v>81354</v>
      </c>
    </row>
    <row r="161" spans="1:10" x14ac:dyDescent="0.35">
      <c r="A161" s="28" t="s">
        <v>165</v>
      </c>
      <c r="B161" s="28" t="s">
        <v>17</v>
      </c>
      <c r="C161" s="28" t="s">
        <v>170</v>
      </c>
      <c r="D161" s="28" t="s">
        <v>30</v>
      </c>
      <c r="E161" t="s">
        <v>174</v>
      </c>
      <c r="F161" s="2">
        <v>90584</v>
      </c>
      <c r="G161" s="2">
        <v>183745</v>
      </c>
      <c r="H161" s="2">
        <v>0</v>
      </c>
      <c r="I161" s="2">
        <v>0</v>
      </c>
      <c r="J161" s="2">
        <v>0</v>
      </c>
    </row>
    <row r="162" spans="1:10" x14ac:dyDescent="0.35">
      <c r="A162" s="28" t="s">
        <v>165</v>
      </c>
      <c r="B162" s="28" t="s">
        <v>17</v>
      </c>
      <c r="C162" s="28" t="s">
        <v>170</v>
      </c>
      <c r="D162" s="28" t="s">
        <v>19</v>
      </c>
      <c r="E162" t="s">
        <v>175</v>
      </c>
      <c r="F162" s="2">
        <v>141345</v>
      </c>
      <c r="G162" s="2">
        <v>292884</v>
      </c>
      <c r="H162" s="2">
        <v>151884</v>
      </c>
      <c r="I162" s="2">
        <v>45098</v>
      </c>
      <c r="J162" s="2">
        <v>148768</v>
      </c>
    </row>
    <row r="163" spans="1:10" x14ac:dyDescent="0.35">
      <c r="A163" s="28" t="s">
        <v>176</v>
      </c>
      <c r="B163" s="28" t="s">
        <v>17</v>
      </c>
      <c r="C163" s="28" t="s">
        <v>177</v>
      </c>
      <c r="D163" s="28" t="s">
        <v>19</v>
      </c>
      <c r="E163" t="s">
        <v>178</v>
      </c>
      <c r="F163" s="2">
        <v>296000</v>
      </c>
      <c r="G163" s="2">
        <v>591000</v>
      </c>
      <c r="H163" s="2">
        <v>299000</v>
      </c>
      <c r="I163" s="2">
        <v>89700</v>
      </c>
      <c r="J163" s="2">
        <v>299000</v>
      </c>
    </row>
    <row r="164" spans="1:10" x14ac:dyDescent="0.35">
      <c r="A164" s="28" t="s">
        <v>176</v>
      </c>
      <c r="B164" s="28" t="s">
        <v>17</v>
      </c>
      <c r="C164" s="28" t="s">
        <v>177</v>
      </c>
      <c r="D164" s="28" t="s">
        <v>19</v>
      </c>
      <c r="E164" t="s">
        <v>28</v>
      </c>
      <c r="F164" s="2">
        <v>33433</v>
      </c>
      <c r="G164" s="2">
        <v>0</v>
      </c>
      <c r="H164" s="2">
        <v>0</v>
      </c>
      <c r="I164" s="2">
        <v>0</v>
      </c>
      <c r="J164" s="2">
        <v>0</v>
      </c>
    </row>
    <row r="165" spans="1:10" x14ac:dyDescent="0.35">
      <c r="A165" s="28" t="s">
        <v>176</v>
      </c>
      <c r="B165" s="28" t="s">
        <v>17</v>
      </c>
      <c r="C165" s="28" t="s">
        <v>177</v>
      </c>
      <c r="D165" s="28" t="s">
        <v>30</v>
      </c>
      <c r="E165" t="s">
        <v>179</v>
      </c>
      <c r="F165" s="2">
        <v>80238</v>
      </c>
      <c r="G165" s="2">
        <v>159018</v>
      </c>
      <c r="H165" s="2">
        <v>78626</v>
      </c>
      <c r="I165" s="2">
        <v>77473</v>
      </c>
      <c r="J165" s="2">
        <v>76320</v>
      </c>
    </row>
    <row r="166" spans="1:10" x14ac:dyDescent="0.35">
      <c r="A166" s="28" t="s">
        <v>176</v>
      </c>
      <c r="B166" s="28" t="s">
        <v>17</v>
      </c>
      <c r="C166" s="28" t="s">
        <v>177</v>
      </c>
      <c r="D166" s="28" t="s">
        <v>19</v>
      </c>
      <c r="E166" t="s">
        <v>21</v>
      </c>
      <c r="F166" s="2">
        <v>0</v>
      </c>
      <c r="G166" s="2">
        <v>50000</v>
      </c>
      <c r="H166" s="2">
        <v>0</v>
      </c>
      <c r="I166" s="2">
        <v>0</v>
      </c>
      <c r="J166" s="2">
        <v>0</v>
      </c>
    </row>
    <row r="167" spans="1:10" x14ac:dyDescent="0.35">
      <c r="A167" s="28" t="s">
        <v>176</v>
      </c>
      <c r="B167" s="28" t="s">
        <v>17</v>
      </c>
      <c r="C167" s="28" t="s">
        <v>177</v>
      </c>
      <c r="D167" s="28" t="s">
        <v>19</v>
      </c>
      <c r="E167" t="s">
        <v>38</v>
      </c>
      <c r="F167" s="2">
        <v>69000</v>
      </c>
      <c r="G167" s="2">
        <v>304000</v>
      </c>
      <c r="H167" s="2">
        <v>153500</v>
      </c>
      <c r="I167" s="2">
        <v>46050</v>
      </c>
      <c r="J167" s="2">
        <v>153500</v>
      </c>
    </row>
    <row r="168" spans="1:10" x14ac:dyDescent="0.35">
      <c r="A168" s="28" t="s">
        <v>176</v>
      </c>
      <c r="B168" s="28" t="s">
        <v>17</v>
      </c>
      <c r="C168" s="28" t="s">
        <v>177</v>
      </c>
      <c r="D168" s="28" t="s">
        <v>19</v>
      </c>
      <c r="E168" t="s">
        <v>180</v>
      </c>
      <c r="F168" s="2">
        <v>39500</v>
      </c>
      <c r="G168" s="2">
        <v>78000</v>
      </c>
      <c r="H168" s="2">
        <v>38500</v>
      </c>
      <c r="I168" s="2">
        <v>11550</v>
      </c>
      <c r="J168" s="2">
        <v>38500</v>
      </c>
    </row>
    <row r="169" spans="1:10" x14ac:dyDescent="0.35">
      <c r="A169" s="28" t="s">
        <v>176</v>
      </c>
      <c r="B169" s="28" t="s">
        <v>17</v>
      </c>
      <c r="C169" s="28" t="s">
        <v>181</v>
      </c>
      <c r="D169" s="28" t="s">
        <v>19</v>
      </c>
      <c r="E169" t="s">
        <v>182</v>
      </c>
      <c r="F169" s="2">
        <v>627000</v>
      </c>
      <c r="G169" s="2">
        <v>1254000</v>
      </c>
      <c r="H169" s="2">
        <v>629000</v>
      </c>
      <c r="I169" s="2">
        <v>188700</v>
      </c>
      <c r="J169" s="2">
        <v>629000</v>
      </c>
    </row>
    <row r="170" spans="1:10" x14ac:dyDescent="0.35">
      <c r="A170" s="28" t="s">
        <v>176</v>
      </c>
      <c r="B170" s="28" t="s">
        <v>17</v>
      </c>
      <c r="C170" s="28" t="s">
        <v>181</v>
      </c>
      <c r="D170" s="28" t="s">
        <v>19</v>
      </c>
      <c r="E170" t="s">
        <v>28</v>
      </c>
      <c r="F170" s="2">
        <v>46806</v>
      </c>
      <c r="G170" s="2">
        <v>0</v>
      </c>
      <c r="H170" s="2">
        <v>0</v>
      </c>
      <c r="I170" s="2">
        <v>0</v>
      </c>
      <c r="J170" s="2">
        <v>0</v>
      </c>
    </row>
    <row r="171" spans="1:10" x14ac:dyDescent="0.35">
      <c r="A171" s="28" t="s">
        <v>176</v>
      </c>
      <c r="B171" s="28" t="s">
        <v>17</v>
      </c>
      <c r="C171" s="28" t="s">
        <v>181</v>
      </c>
      <c r="D171" s="28" t="s">
        <v>19</v>
      </c>
      <c r="E171" t="s">
        <v>164</v>
      </c>
      <c r="F171" s="2">
        <v>399500</v>
      </c>
      <c r="G171" s="2">
        <v>802000</v>
      </c>
      <c r="H171" s="2">
        <v>399500</v>
      </c>
      <c r="I171" s="2">
        <v>119850</v>
      </c>
      <c r="J171" s="2">
        <v>399500</v>
      </c>
    </row>
    <row r="172" spans="1:10" x14ac:dyDescent="0.35">
      <c r="A172" s="28" t="s">
        <v>176</v>
      </c>
      <c r="B172" s="28" t="s">
        <v>17</v>
      </c>
      <c r="C172" s="28" t="s">
        <v>183</v>
      </c>
      <c r="D172" s="28" t="s">
        <v>19</v>
      </c>
      <c r="E172" t="s">
        <v>178</v>
      </c>
      <c r="F172" s="2">
        <v>2057000</v>
      </c>
      <c r="G172" s="2">
        <v>2362000</v>
      </c>
      <c r="H172" s="2">
        <v>0</v>
      </c>
      <c r="I172" s="2">
        <v>0</v>
      </c>
      <c r="J172" s="2">
        <v>0</v>
      </c>
    </row>
    <row r="173" spans="1:10" x14ac:dyDescent="0.35">
      <c r="A173" s="28" t="s">
        <v>176</v>
      </c>
      <c r="B173" s="28" t="s">
        <v>17</v>
      </c>
      <c r="C173" s="28" t="s">
        <v>183</v>
      </c>
      <c r="D173" s="28" t="s">
        <v>19</v>
      </c>
      <c r="E173" t="s">
        <v>164</v>
      </c>
      <c r="F173" s="2">
        <v>233000</v>
      </c>
      <c r="G173" s="2">
        <v>1646000</v>
      </c>
      <c r="H173" s="2">
        <v>1749000</v>
      </c>
      <c r="I173" s="2">
        <v>524700</v>
      </c>
      <c r="J173" s="2">
        <v>1749000</v>
      </c>
    </row>
    <row r="174" spans="1:10" x14ac:dyDescent="0.35">
      <c r="A174" s="28" t="s">
        <v>176</v>
      </c>
      <c r="B174" s="28" t="s">
        <v>17</v>
      </c>
      <c r="C174" s="28" t="s">
        <v>183</v>
      </c>
      <c r="D174" s="28" t="s">
        <v>19</v>
      </c>
      <c r="E174" t="s">
        <v>28</v>
      </c>
      <c r="F174" s="2">
        <v>37697</v>
      </c>
      <c r="G174" s="2">
        <v>0</v>
      </c>
      <c r="H174" s="2">
        <v>0</v>
      </c>
      <c r="I174" s="2">
        <v>0</v>
      </c>
      <c r="J174" s="2">
        <v>0</v>
      </c>
    </row>
    <row r="175" spans="1:10" x14ac:dyDescent="0.35">
      <c r="A175" s="28" t="s">
        <v>176</v>
      </c>
      <c r="B175" s="28" t="s">
        <v>17</v>
      </c>
      <c r="C175" s="28" t="s">
        <v>183</v>
      </c>
      <c r="D175" s="28" t="s">
        <v>19</v>
      </c>
      <c r="E175" t="s">
        <v>36</v>
      </c>
      <c r="F175" s="2">
        <v>0</v>
      </c>
      <c r="G175" s="2">
        <v>570742</v>
      </c>
      <c r="H175" s="2">
        <v>540250</v>
      </c>
      <c r="I175" s="2">
        <v>161963</v>
      </c>
      <c r="J175" s="2">
        <v>539500</v>
      </c>
    </row>
    <row r="176" spans="1:10" x14ac:dyDescent="0.35">
      <c r="A176" s="28" t="s">
        <v>184</v>
      </c>
      <c r="B176" s="28" t="s">
        <v>17</v>
      </c>
      <c r="C176" s="28" t="s">
        <v>185</v>
      </c>
      <c r="D176" s="28" t="s">
        <v>19</v>
      </c>
      <c r="E176" t="s">
        <v>186</v>
      </c>
      <c r="F176" s="2">
        <v>503000</v>
      </c>
      <c r="G176" s="2">
        <v>1002000</v>
      </c>
      <c r="H176" s="2">
        <v>500000</v>
      </c>
      <c r="I176" s="2">
        <v>150150</v>
      </c>
      <c r="J176" s="2">
        <v>501000</v>
      </c>
    </row>
    <row r="177" spans="1:10" x14ac:dyDescent="0.35">
      <c r="A177" s="28" t="s">
        <v>184</v>
      </c>
      <c r="B177" s="28" t="s">
        <v>17</v>
      </c>
      <c r="C177" s="28" t="s">
        <v>185</v>
      </c>
      <c r="D177" s="28" t="s">
        <v>19</v>
      </c>
      <c r="E177" t="s">
        <v>187</v>
      </c>
      <c r="F177" s="2">
        <v>270000</v>
      </c>
      <c r="G177" s="2">
        <v>1457000</v>
      </c>
      <c r="H177" s="2">
        <v>730000</v>
      </c>
      <c r="I177" s="2">
        <v>218700</v>
      </c>
      <c r="J177" s="2">
        <v>728000</v>
      </c>
    </row>
    <row r="178" spans="1:10" x14ac:dyDescent="0.35">
      <c r="A178" s="28" t="s">
        <v>184</v>
      </c>
      <c r="B178" s="28" t="s">
        <v>17</v>
      </c>
      <c r="C178" s="28" t="s">
        <v>185</v>
      </c>
      <c r="D178" s="28" t="s">
        <v>19</v>
      </c>
      <c r="E178" t="s">
        <v>188</v>
      </c>
      <c r="F178" s="2">
        <v>0</v>
      </c>
      <c r="G178" s="2">
        <v>1241143</v>
      </c>
      <c r="H178" s="2">
        <v>419309</v>
      </c>
      <c r="I178" s="2">
        <v>126233</v>
      </c>
      <c r="J178" s="2">
        <v>422242</v>
      </c>
    </row>
    <row r="179" spans="1:10" x14ac:dyDescent="0.35">
      <c r="A179" s="28" t="s">
        <v>184</v>
      </c>
      <c r="B179" s="28" t="s">
        <v>17</v>
      </c>
      <c r="C179" s="28" t="s">
        <v>185</v>
      </c>
      <c r="D179" s="28" t="s">
        <v>19</v>
      </c>
      <c r="E179" t="s">
        <v>189</v>
      </c>
      <c r="F179" s="2">
        <v>0</v>
      </c>
      <c r="G179" s="2">
        <v>0</v>
      </c>
      <c r="H179" s="2">
        <v>0</v>
      </c>
      <c r="I179" s="2">
        <v>0</v>
      </c>
      <c r="J179" s="2">
        <v>0</v>
      </c>
    </row>
    <row r="180" spans="1:10" x14ac:dyDescent="0.35">
      <c r="A180" s="28" t="s">
        <v>184</v>
      </c>
      <c r="B180" s="28" t="s">
        <v>17</v>
      </c>
      <c r="C180" s="28" t="s">
        <v>185</v>
      </c>
      <c r="D180" s="28" t="s">
        <v>19</v>
      </c>
      <c r="E180" t="s">
        <v>32</v>
      </c>
      <c r="F180" s="2">
        <v>2500</v>
      </c>
      <c r="G180" s="2">
        <v>10000</v>
      </c>
      <c r="H180" s="2">
        <v>5000</v>
      </c>
      <c r="I180" s="2">
        <v>1500</v>
      </c>
      <c r="J180" s="2">
        <v>5000</v>
      </c>
    </row>
    <row r="181" spans="1:10" x14ac:dyDescent="0.35">
      <c r="A181" s="28" t="s">
        <v>184</v>
      </c>
      <c r="B181" s="28" t="s">
        <v>17</v>
      </c>
      <c r="C181" s="28" t="s">
        <v>185</v>
      </c>
      <c r="D181" s="28" t="s">
        <v>19</v>
      </c>
      <c r="E181" t="s">
        <v>190</v>
      </c>
      <c r="F181" s="2">
        <v>0</v>
      </c>
      <c r="G181" s="2">
        <v>1285000</v>
      </c>
      <c r="H181" s="2">
        <v>585000</v>
      </c>
      <c r="I181" s="2">
        <v>175500</v>
      </c>
      <c r="J181" s="2">
        <v>585000</v>
      </c>
    </row>
    <row r="182" spans="1:10" x14ac:dyDescent="0.35">
      <c r="A182" s="28" t="s">
        <v>184</v>
      </c>
      <c r="B182" s="28" t="s">
        <v>17</v>
      </c>
      <c r="C182" s="28" t="s">
        <v>191</v>
      </c>
      <c r="D182" s="28" t="s">
        <v>19</v>
      </c>
      <c r="E182" t="s">
        <v>192</v>
      </c>
      <c r="F182" s="2">
        <v>0</v>
      </c>
      <c r="G182" s="2">
        <v>62512</v>
      </c>
      <c r="H182" s="2">
        <v>31647</v>
      </c>
      <c r="I182" s="2">
        <v>9471</v>
      </c>
      <c r="J182" s="2">
        <v>31495</v>
      </c>
    </row>
    <row r="183" spans="1:10" x14ac:dyDescent="0.35">
      <c r="A183" s="28" t="s">
        <v>184</v>
      </c>
      <c r="B183" s="28" t="s">
        <v>17</v>
      </c>
      <c r="C183" s="28" t="s">
        <v>191</v>
      </c>
      <c r="D183" s="28" t="s">
        <v>19</v>
      </c>
      <c r="E183" t="s">
        <v>193</v>
      </c>
      <c r="F183" s="2">
        <v>0</v>
      </c>
      <c r="G183" s="2">
        <v>63006</v>
      </c>
      <c r="H183" s="2">
        <v>31897</v>
      </c>
      <c r="I183" s="2">
        <v>9546</v>
      </c>
      <c r="J183" s="2">
        <v>31743</v>
      </c>
    </row>
    <row r="184" spans="1:10" x14ac:dyDescent="0.35">
      <c r="A184" s="28" t="s">
        <v>184</v>
      </c>
      <c r="B184" s="28" t="s">
        <v>17</v>
      </c>
      <c r="C184" s="28" t="s">
        <v>191</v>
      </c>
      <c r="D184" s="28" t="s">
        <v>19</v>
      </c>
      <c r="E184" t="s">
        <v>164</v>
      </c>
      <c r="F184" s="2">
        <v>885000</v>
      </c>
      <c r="G184" s="2">
        <v>2440000</v>
      </c>
      <c r="H184" s="2">
        <v>915000</v>
      </c>
      <c r="I184" s="2">
        <v>274500</v>
      </c>
      <c r="J184" s="2">
        <v>915000</v>
      </c>
    </row>
    <row r="185" spans="1:10" x14ac:dyDescent="0.35">
      <c r="A185" s="28" t="s">
        <v>184</v>
      </c>
      <c r="B185" s="28" t="s">
        <v>17</v>
      </c>
      <c r="C185" s="28" t="s">
        <v>191</v>
      </c>
      <c r="D185" s="28" t="s">
        <v>194</v>
      </c>
      <c r="E185" t="s">
        <v>195</v>
      </c>
      <c r="F185" s="2">
        <v>46304</v>
      </c>
      <c r="G185" s="2">
        <v>91924</v>
      </c>
      <c r="H185" s="2">
        <v>0</v>
      </c>
      <c r="I185" s="2">
        <v>0</v>
      </c>
      <c r="J185" s="2">
        <v>0</v>
      </c>
    </row>
    <row r="186" spans="1:10" x14ac:dyDescent="0.35">
      <c r="A186" s="28" t="s">
        <v>184</v>
      </c>
      <c r="B186" s="28" t="s">
        <v>17</v>
      </c>
      <c r="C186" s="28" t="s">
        <v>191</v>
      </c>
      <c r="D186" s="28" t="s">
        <v>194</v>
      </c>
      <c r="E186" t="s">
        <v>196</v>
      </c>
      <c r="F186" s="2">
        <v>0</v>
      </c>
      <c r="G186" s="2">
        <v>0</v>
      </c>
      <c r="H186" s="2">
        <v>0</v>
      </c>
      <c r="I186" s="2">
        <v>0</v>
      </c>
      <c r="J186" s="2">
        <v>0</v>
      </c>
    </row>
    <row r="187" spans="1:10" x14ac:dyDescent="0.35">
      <c r="A187" s="28" t="s">
        <v>184</v>
      </c>
      <c r="B187" s="28" t="s">
        <v>17</v>
      </c>
      <c r="C187" s="28" t="s">
        <v>191</v>
      </c>
      <c r="D187" s="28" t="s">
        <v>194</v>
      </c>
      <c r="E187" t="s">
        <v>197</v>
      </c>
      <c r="F187" s="2">
        <v>46925</v>
      </c>
      <c r="G187" s="2">
        <v>93169</v>
      </c>
      <c r="H187" s="2">
        <v>46244</v>
      </c>
      <c r="I187" s="2">
        <v>13839</v>
      </c>
      <c r="J187" s="2">
        <v>46018</v>
      </c>
    </row>
    <row r="188" spans="1:10" x14ac:dyDescent="0.35">
      <c r="A188" s="28" t="s">
        <v>184</v>
      </c>
      <c r="B188" s="28" t="s">
        <v>17</v>
      </c>
      <c r="C188" s="28" t="s">
        <v>191</v>
      </c>
      <c r="D188" s="28" t="s">
        <v>19</v>
      </c>
      <c r="E188" t="s">
        <v>198</v>
      </c>
      <c r="F188" s="2">
        <v>435000</v>
      </c>
      <c r="G188" s="2">
        <v>2323000</v>
      </c>
      <c r="H188" s="2">
        <v>1158000</v>
      </c>
      <c r="I188" s="2">
        <v>347850</v>
      </c>
      <c r="J188" s="2">
        <v>1161000</v>
      </c>
    </row>
    <row r="189" spans="1:10" x14ac:dyDescent="0.35">
      <c r="A189" s="28" t="s">
        <v>184</v>
      </c>
      <c r="B189" s="28" t="s">
        <v>17</v>
      </c>
      <c r="C189" s="28" t="s">
        <v>191</v>
      </c>
      <c r="D189" s="28" t="s">
        <v>194</v>
      </c>
      <c r="E189" t="s">
        <v>199</v>
      </c>
      <c r="F189" s="2">
        <v>46874</v>
      </c>
      <c r="G189" s="2">
        <v>0</v>
      </c>
      <c r="H189" s="2">
        <v>0</v>
      </c>
      <c r="I189" s="2">
        <v>0</v>
      </c>
      <c r="J189" s="2">
        <v>0</v>
      </c>
    </row>
    <row r="190" spans="1:10" x14ac:dyDescent="0.35">
      <c r="A190" s="28" t="s">
        <v>184</v>
      </c>
      <c r="B190" s="28" t="s">
        <v>17</v>
      </c>
      <c r="C190" s="28" t="s">
        <v>191</v>
      </c>
      <c r="D190" s="28" t="s">
        <v>19</v>
      </c>
      <c r="E190" t="s">
        <v>200</v>
      </c>
      <c r="F190" s="2">
        <v>0</v>
      </c>
      <c r="G190" s="2">
        <v>61824</v>
      </c>
      <c r="H190" s="2">
        <v>30129</v>
      </c>
      <c r="I190" s="2">
        <v>9017</v>
      </c>
      <c r="J190" s="2">
        <v>29984</v>
      </c>
    </row>
    <row r="191" spans="1:10" x14ac:dyDescent="0.35">
      <c r="A191" s="28" t="s">
        <v>184</v>
      </c>
      <c r="B191" s="28" t="s">
        <v>17</v>
      </c>
      <c r="C191" s="28" t="s">
        <v>191</v>
      </c>
      <c r="D191" s="28" t="s">
        <v>194</v>
      </c>
      <c r="E191" t="s">
        <v>201</v>
      </c>
      <c r="F191" s="2">
        <v>47298</v>
      </c>
      <c r="G191" s="2">
        <v>47064</v>
      </c>
      <c r="H191" s="2">
        <v>0</v>
      </c>
      <c r="I191" s="2">
        <v>0</v>
      </c>
      <c r="J191" s="2">
        <v>0</v>
      </c>
    </row>
    <row r="192" spans="1:10" x14ac:dyDescent="0.35">
      <c r="A192" s="28" t="s">
        <v>184</v>
      </c>
      <c r="B192" s="28" t="s">
        <v>17</v>
      </c>
      <c r="C192" s="28" t="s">
        <v>191</v>
      </c>
      <c r="D192" s="28" t="s">
        <v>19</v>
      </c>
      <c r="E192" t="s">
        <v>167</v>
      </c>
      <c r="F192" s="2">
        <v>0</v>
      </c>
      <c r="G192" s="2">
        <v>1600000</v>
      </c>
      <c r="H192" s="2">
        <v>1448000</v>
      </c>
      <c r="I192" s="2">
        <v>434700</v>
      </c>
      <c r="J192" s="2">
        <v>1450000</v>
      </c>
    </row>
    <row r="193" spans="1:10" x14ac:dyDescent="0.35">
      <c r="A193" s="28" t="s">
        <v>184</v>
      </c>
      <c r="B193" s="28" t="s">
        <v>17</v>
      </c>
      <c r="C193" s="28" t="s">
        <v>191</v>
      </c>
      <c r="D193" s="28" t="s">
        <v>19</v>
      </c>
      <c r="E193" t="s">
        <v>28</v>
      </c>
      <c r="F193" s="2">
        <v>0</v>
      </c>
      <c r="G193" s="2">
        <v>0</v>
      </c>
      <c r="H193" s="2">
        <v>0</v>
      </c>
      <c r="I193" s="2">
        <v>0</v>
      </c>
      <c r="J193" s="2">
        <v>0</v>
      </c>
    </row>
    <row r="194" spans="1:10" x14ac:dyDescent="0.35">
      <c r="A194" s="28" t="s">
        <v>184</v>
      </c>
      <c r="B194" s="28" t="s">
        <v>17</v>
      </c>
      <c r="C194" s="28" t="s">
        <v>191</v>
      </c>
      <c r="D194" s="28" t="s">
        <v>19</v>
      </c>
      <c r="E194" t="s">
        <v>32</v>
      </c>
      <c r="F194" s="2">
        <v>10000</v>
      </c>
      <c r="G194" s="2">
        <v>10000</v>
      </c>
      <c r="H194" s="2">
        <v>5000</v>
      </c>
      <c r="I194" s="2">
        <v>1500</v>
      </c>
      <c r="J194" s="2">
        <v>5000</v>
      </c>
    </row>
    <row r="195" spans="1:10" x14ac:dyDescent="0.35">
      <c r="A195" s="28" t="s">
        <v>184</v>
      </c>
      <c r="B195" s="28" t="s">
        <v>17</v>
      </c>
      <c r="C195" s="28" t="s">
        <v>191</v>
      </c>
      <c r="D195" s="28" t="s">
        <v>194</v>
      </c>
      <c r="E195" t="s">
        <v>202</v>
      </c>
      <c r="F195" s="2">
        <v>20100</v>
      </c>
      <c r="G195" s="2">
        <v>0</v>
      </c>
      <c r="H195" s="2">
        <v>0</v>
      </c>
      <c r="I195" s="2">
        <v>0</v>
      </c>
      <c r="J195" s="2">
        <v>0</v>
      </c>
    </row>
    <row r="196" spans="1:10" x14ac:dyDescent="0.35">
      <c r="A196" s="28" t="s">
        <v>184</v>
      </c>
      <c r="B196" s="28" t="s">
        <v>17</v>
      </c>
      <c r="C196" s="28" t="s">
        <v>191</v>
      </c>
      <c r="D196" s="28" t="s">
        <v>194</v>
      </c>
      <c r="E196" t="s">
        <v>203</v>
      </c>
      <c r="F196" s="2">
        <v>27121</v>
      </c>
      <c r="G196" s="2">
        <v>53841</v>
      </c>
      <c r="H196" s="2">
        <v>0</v>
      </c>
      <c r="I196" s="2">
        <v>0</v>
      </c>
      <c r="J196" s="2">
        <v>0</v>
      </c>
    </row>
    <row r="197" spans="1:10" x14ac:dyDescent="0.35">
      <c r="A197" s="28" t="s">
        <v>184</v>
      </c>
      <c r="B197" s="28" t="s">
        <v>17</v>
      </c>
      <c r="C197" s="28" t="s">
        <v>191</v>
      </c>
      <c r="D197" s="28" t="s">
        <v>194</v>
      </c>
      <c r="E197" t="s">
        <v>204</v>
      </c>
      <c r="F197" s="2">
        <v>47066</v>
      </c>
      <c r="G197" s="2">
        <v>93449</v>
      </c>
      <c r="H197" s="2">
        <v>46383</v>
      </c>
      <c r="I197" s="2">
        <v>13881</v>
      </c>
      <c r="J197" s="2">
        <v>46156</v>
      </c>
    </row>
    <row r="198" spans="1:10" x14ac:dyDescent="0.35">
      <c r="A198" s="28" t="s">
        <v>184</v>
      </c>
      <c r="B198" s="28" t="s">
        <v>17</v>
      </c>
      <c r="C198" s="28" t="s">
        <v>191</v>
      </c>
      <c r="D198" s="28" t="s">
        <v>194</v>
      </c>
      <c r="E198" t="s">
        <v>205</v>
      </c>
      <c r="F198" s="2">
        <v>1040000</v>
      </c>
      <c r="G198" s="2">
        <v>2080000</v>
      </c>
      <c r="H198" s="2">
        <v>1040000</v>
      </c>
      <c r="I198" s="2">
        <v>312000</v>
      </c>
      <c r="J198" s="2">
        <v>1040000</v>
      </c>
    </row>
    <row r="199" spans="1:10" x14ac:dyDescent="0.35">
      <c r="A199" s="28" t="s">
        <v>184</v>
      </c>
      <c r="B199" s="28" t="s">
        <v>17</v>
      </c>
      <c r="C199" s="28" t="s">
        <v>191</v>
      </c>
      <c r="D199" s="28" t="s">
        <v>194</v>
      </c>
      <c r="E199" t="s">
        <v>206</v>
      </c>
      <c r="F199" s="2">
        <v>47034</v>
      </c>
      <c r="G199" s="2">
        <v>93387</v>
      </c>
      <c r="H199" s="2">
        <v>46352</v>
      </c>
      <c r="I199" s="2">
        <v>13872</v>
      </c>
      <c r="J199" s="2">
        <v>46125</v>
      </c>
    </row>
    <row r="200" spans="1:10" x14ac:dyDescent="0.35">
      <c r="A200" s="28" t="s">
        <v>184</v>
      </c>
      <c r="B200" s="28" t="s">
        <v>17</v>
      </c>
      <c r="C200" s="28" t="s">
        <v>191</v>
      </c>
      <c r="D200" s="28" t="s">
        <v>19</v>
      </c>
      <c r="E200" t="s">
        <v>21</v>
      </c>
      <c r="F200" s="2">
        <v>0</v>
      </c>
      <c r="G200" s="2">
        <v>0</v>
      </c>
      <c r="H200" s="2">
        <v>0</v>
      </c>
      <c r="I200" s="2">
        <v>0</v>
      </c>
      <c r="J200" s="2">
        <v>0</v>
      </c>
    </row>
    <row r="201" spans="1:10" x14ac:dyDescent="0.35">
      <c r="A201" s="28" t="s">
        <v>184</v>
      </c>
      <c r="B201" s="28" t="s">
        <v>17</v>
      </c>
      <c r="C201" s="28" t="s">
        <v>207</v>
      </c>
      <c r="D201" s="28" t="s">
        <v>19</v>
      </c>
      <c r="E201" t="s">
        <v>208</v>
      </c>
      <c r="F201" s="2">
        <v>188350</v>
      </c>
      <c r="G201" s="2">
        <v>374500</v>
      </c>
      <c r="H201" s="2">
        <v>185400</v>
      </c>
      <c r="I201" s="2">
        <v>55328</v>
      </c>
      <c r="J201" s="2">
        <v>183450</v>
      </c>
    </row>
    <row r="202" spans="1:10" x14ac:dyDescent="0.35">
      <c r="A202" s="28" t="s">
        <v>184</v>
      </c>
      <c r="B202" s="28" t="s">
        <v>17</v>
      </c>
      <c r="C202" s="28" t="s">
        <v>207</v>
      </c>
      <c r="D202" s="28" t="s">
        <v>19</v>
      </c>
      <c r="E202" t="s">
        <v>209</v>
      </c>
      <c r="F202" s="2">
        <v>402500</v>
      </c>
      <c r="G202" s="2">
        <v>998000</v>
      </c>
      <c r="H202" s="2">
        <v>0</v>
      </c>
      <c r="I202" s="2">
        <v>0</v>
      </c>
      <c r="J202" s="2">
        <v>0</v>
      </c>
    </row>
    <row r="203" spans="1:10" x14ac:dyDescent="0.35">
      <c r="A203" s="28" t="s">
        <v>184</v>
      </c>
      <c r="B203" s="28" t="s">
        <v>17</v>
      </c>
      <c r="C203" s="28" t="s">
        <v>207</v>
      </c>
      <c r="D203" s="28" t="s">
        <v>19</v>
      </c>
      <c r="E203" t="s">
        <v>210</v>
      </c>
      <c r="F203" s="2">
        <v>0</v>
      </c>
      <c r="G203" s="2">
        <v>1249000</v>
      </c>
      <c r="H203" s="2">
        <v>297500</v>
      </c>
      <c r="I203" s="2">
        <v>89250</v>
      </c>
      <c r="J203" s="2">
        <v>297500</v>
      </c>
    </row>
    <row r="204" spans="1:10" x14ac:dyDescent="0.35">
      <c r="A204" s="28" t="s">
        <v>184</v>
      </c>
      <c r="B204" s="28" t="s">
        <v>17</v>
      </c>
      <c r="C204" s="28" t="s">
        <v>207</v>
      </c>
      <c r="D204" s="28" t="s">
        <v>19</v>
      </c>
      <c r="E204" t="s">
        <v>211</v>
      </c>
      <c r="F204" s="2">
        <v>427000</v>
      </c>
      <c r="G204" s="2">
        <v>0</v>
      </c>
      <c r="H204" s="2">
        <v>0</v>
      </c>
      <c r="I204" s="2">
        <v>0</v>
      </c>
      <c r="J204" s="2">
        <v>0</v>
      </c>
    </row>
    <row r="205" spans="1:10" x14ac:dyDescent="0.35">
      <c r="A205" s="28" t="s">
        <v>184</v>
      </c>
      <c r="B205" s="28" t="s">
        <v>17</v>
      </c>
      <c r="C205" s="28" t="s">
        <v>207</v>
      </c>
      <c r="D205" s="28" t="s">
        <v>19</v>
      </c>
      <c r="E205" t="s">
        <v>28</v>
      </c>
      <c r="F205" s="2">
        <v>45078</v>
      </c>
      <c r="G205" s="2">
        <v>0</v>
      </c>
      <c r="H205" s="2">
        <v>0</v>
      </c>
      <c r="I205" s="2">
        <v>0</v>
      </c>
      <c r="J205" s="2">
        <v>0</v>
      </c>
    </row>
    <row r="206" spans="1:10" x14ac:dyDescent="0.35">
      <c r="A206" s="28" t="s">
        <v>184</v>
      </c>
      <c r="B206" s="28" t="s">
        <v>17</v>
      </c>
      <c r="C206" s="28" t="s">
        <v>207</v>
      </c>
      <c r="D206" s="28" t="s">
        <v>19</v>
      </c>
      <c r="E206" t="s">
        <v>212</v>
      </c>
      <c r="F206" s="2">
        <v>652000</v>
      </c>
      <c r="G206" s="2">
        <v>496000</v>
      </c>
      <c r="H206" s="2">
        <v>249500</v>
      </c>
      <c r="I206" s="2">
        <v>74850</v>
      </c>
      <c r="J206" s="2">
        <v>249500</v>
      </c>
    </row>
    <row r="207" spans="1:10" x14ac:dyDescent="0.35">
      <c r="A207" s="28" t="s">
        <v>184</v>
      </c>
      <c r="B207" s="28" t="s">
        <v>17</v>
      </c>
      <c r="C207" s="28" t="s">
        <v>207</v>
      </c>
      <c r="D207" s="28" t="s">
        <v>19</v>
      </c>
      <c r="E207" t="s">
        <v>213</v>
      </c>
      <c r="F207" s="2">
        <v>183500</v>
      </c>
      <c r="G207" s="2">
        <v>363000</v>
      </c>
      <c r="H207" s="2">
        <v>181500</v>
      </c>
      <c r="I207" s="2">
        <v>54450</v>
      </c>
      <c r="J207" s="2">
        <v>181500</v>
      </c>
    </row>
    <row r="208" spans="1:10" x14ac:dyDescent="0.35">
      <c r="A208" s="28" t="s">
        <v>184</v>
      </c>
      <c r="B208" s="28" t="s">
        <v>17</v>
      </c>
      <c r="C208" s="28" t="s">
        <v>207</v>
      </c>
      <c r="D208" s="28" t="s">
        <v>19</v>
      </c>
      <c r="E208" t="s">
        <v>214</v>
      </c>
      <c r="F208" s="2">
        <v>219500</v>
      </c>
      <c r="G208" s="2">
        <v>449000</v>
      </c>
      <c r="H208" s="2">
        <v>726000</v>
      </c>
      <c r="I208" s="2">
        <v>217800</v>
      </c>
      <c r="J208" s="2">
        <v>726000</v>
      </c>
    </row>
    <row r="209" spans="1:10" x14ac:dyDescent="0.35">
      <c r="A209" s="28" t="s">
        <v>184</v>
      </c>
      <c r="B209" s="28" t="s">
        <v>17</v>
      </c>
      <c r="C209" s="28" t="s">
        <v>215</v>
      </c>
      <c r="D209" s="28" t="s">
        <v>19</v>
      </c>
      <c r="E209" t="s">
        <v>216</v>
      </c>
      <c r="F209" s="2">
        <v>102474</v>
      </c>
      <c r="G209" s="2">
        <v>203433</v>
      </c>
      <c r="H209" s="2">
        <v>0</v>
      </c>
      <c r="I209" s="2">
        <v>0</v>
      </c>
      <c r="J209" s="2">
        <v>0</v>
      </c>
    </row>
    <row r="210" spans="1:10" x14ac:dyDescent="0.35">
      <c r="A210" s="28" t="s">
        <v>184</v>
      </c>
      <c r="B210" s="28" t="s">
        <v>17</v>
      </c>
      <c r="C210" s="28" t="s">
        <v>215</v>
      </c>
      <c r="D210" s="28" t="s">
        <v>19</v>
      </c>
      <c r="E210" t="s">
        <v>217</v>
      </c>
      <c r="F210" s="2">
        <v>0</v>
      </c>
      <c r="G210" s="2">
        <v>3150000</v>
      </c>
      <c r="H210" s="2">
        <v>1249500</v>
      </c>
      <c r="I210" s="2">
        <v>374850</v>
      </c>
      <c r="J210" s="2">
        <v>1249500</v>
      </c>
    </row>
    <row r="211" spans="1:10" x14ac:dyDescent="0.35">
      <c r="A211" s="28" t="s">
        <v>184</v>
      </c>
      <c r="B211" s="28" t="s">
        <v>17</v>
      </c>
      <c r="C211" s="28" t="s">
        <v>215</v>
      </c>
      <c r="D211" s="28" t="s">
        <v>19</v>
      </c>
      <c r="E211" t="s">
        <v>218</v>
      </c>
      <c r="F211" s="2">
        <v>1950000</v>
      </c>
      <c r="G211" s="2">
        <v>6227000</v>
      </c>
      <c r="H211" s="2">
        <v>3114000</v>
      </c>
      <c r="I211" s="2">
        <v>934200</v>
      </c>
      <c r="J211" s="2">
        <v>3114000</v>
      </c>
    </row>
    <row r="212" spans="1:10" x14ac:dyDescent="0.35">
      <c r="A212" s="28" t="s">
        <v>184</v>
      </c>
      <c r="B212" s="28" t="s">
        <v>17</v>
      </c>
      <c r="C212" s="28" t="s">
        <v>215</v>
      </c>
      <c r="D212" s="28" t="s">
        <v>19</v>
      </c>
      <c r="E212" t="s">
        <v>219</v>
      </c>
      <c r="F212" s="2">
        <v>104232</v>
      </c>
      <c r="G212" s="2">
        <v>206954</v>
      </c>
      <c r="H212" s="2">
        <v>102722</v>
      </c>
      <c r="I212" s="2">
        <v>30741</v>
      </c>
      <c r="J212" s="2">
        <v>102218</v>
      </c>
    </row>
    <row r="213" spans="1:10" x14ac:dyDescent="0.35">
      <c r="A213" s="28" t="s">
        <v>184</v>
      </c>
      <c r="B213" s="28" t="s">
        <v>17</v>
      </c>
      <c r="C213" s="28" t="s">
        <v>215</v>
      </c>
      <c r="D213" s="28" t="s">
        <v>19</v>
      </c>
      <c r="E213" t="s">
        <v>220</v>
      </c>
      <c r="F213" s="2">
        <v>615000</v>
      </c>
      <c r="G213" s="2">
        <v>1135000</v>
      </c>
      <c r="H213" s="2">
        <v>569000</v>
      </c>
      <c r="I213" s="2">
        <v>170700</v>
      </c>
      <c r="J213" s="2">
        <v>569000</v>
      </c>
    </row>
    <row r="214" spans="1:10" x14ac:dyDescent="0.35">
      <c r="A214" s="28" t="s">
        <v>184</v>
      </c>
      <c r="B214" s="28" t="s">
        <v>17</v>
      </c>
      <c r="C214" s="28" t="s">
        <v>215</v>
      </c>
      <c r="D214" s="28" t="s">
        <v>19</v>
      </c>
      <c r="E214" t="s">
        <v>221</v>
      </c>
      <c r="F214" s="2">
        <v>102822</v>
      </c>
      <c r="G214" s="2">
        <v>204139</v>
      </c>
      <c r="H214" s="2">
        <v>101317</v>
      </c>
      <c r="I214" s="2">
        <v>30320</v>
      </c>
      <c r="J214" s="2">
        <v>100816</v>
      </c>
    </row>
    <row r="215" spans="1:10" x14ac:dyDescent="0.35">
      <c r="A215" s="28" t="s">
        <v>184</v>
      </c>
      <c r="B215" s="28" t="s">
        <v>17</v>
      </c>
      <c r="C215" s="28" t="s">
        <v>215</v>
      </c>
      <c r="D215" s="28" t="s">
        <v>19</v>
      </c>
      <c r="E215" t="s">
        <v>32</v>
      </c>
      <c r="F215" s="2">
        <v>8966</v>
      </c>
      <c r="G215" s="2">
        <v>50000</v>
      </c>
      <c r="H215" s="2">
        <v>0</v>
      </c>
      <c r="I215" s="2">
        <v>0</v>
      </c>
      <c r="J215" s="2">
        <v>0</v>
      </c>
    </row>
    <row r="216" spans="1:10" x14ac:dyDescent="0.35">
      <c r="A216" s="28" t="s">
        <v>184</v>
      </c>
      <c r="B216" s="28" t="s">
        <v>17</v>
      </c>
      <c r="C216" s="28" t="s">
        <v>215</v>
      </c>
      <c r="D216" s="28" t="s">
        <v>19</v>
      </c>
      <c r="E216" t="s">
        <v>222</v>
      </c>
      <c r="F216" s="2">
        <v>554925</v>
      </c>
      <c r="G216" s="2">
        <v>1112050</v>
      </c>
      <c r="H216" s="2">
        <v>556825</v>
      </c>
      <c r="I216" s="2">
        <v>166853</v>
      </c>
      <c r="J216" s="2">
        <v>555525</v>
      </c>
    </row>
    <row r="217" spans="1:10" x14ac:dyDescent="0.35">
      <c r="A217" s="28" t="s">
        <v>184</v>
      </c>
      <c r="B217" s="28" t="s">
        <v>17</v>
      </c>
      <c r="C217" s="28" t="s">
        <v>215</v>
      </c>
      <c r="D217" s="28" t="s">
        <v>19</v>
      </c>
      <c r="E217" t="s">
        <v>223</v>
      </c>
      <c r="F217" s="2">
        <v>80580</v>
      </c>
      <c r="G217" s="2">
        <v>154965</v>
      </c>
      <c r="H217" s="2">
        <v>79350</v>
      </c>
      <c r="I217" s="2">
        <v>75725</v>
      </c>
      <c r="J217" s="2">
        <v>72100</v>
      </c>
    </row>
    <row r="218" spans="1:10" x14ac:dyDescent="0.35">
      <c r="A218" s="28" t="s">
        <v>184</v>
      </c>
      <c r="B218" s="28" t="s">
        <v>17</v>
      </c>
      <c r="C218" s="28" t="s">
        <v>215</v>
      </c>
      <c r="D218" s="28" t="s">
        <v>19</v>
      </c>
      <c r="E218" t="s">
        <v>224</v>
      </c>
      <c r="F218" s="2">
        <v>287000</v>
      </c>
      <c r="G218" s="2">
        <v>575000</v>
      </c>
      <c r="H218" s="2">
        <v>287000</v>
      </c>
      <c r="I218" s="2">
        <v>86100</v>
      </c>
      <c r="J218" s="2">
        <v>287000</v>
      </c>
    </row>
    <row r="219" spans="1:10" x14ac:dyDescent="0.35">
      <c r="A219" s="28" t="s">
        <v>184</v>
      </c>
      <c r="B219" s="28" t="s">
        <v>17</v>
      </c>
      <c r="C219" s="28" t="s">
        <v>215</v>
      </c>
      <c r="D219" s="28" t="s">
        <v>19</v>
      </c>
      <c r="E219" t="s">
        <v>225</v>
      </c>
      <c r="F219" s="2">
        <v>74659</v>
      </c>
      <c r="G219" s="2">
        <v>115269</v>
      </c>
      <c r="H219" s="2">
        <v>57325</v>
      </c>
      <c r="I219" s="2">
        <v>57222</v>
      </c>
      <c r="J219" s="2">
        <v>57119</v>
      </c>
    </row>
    <row r="220" spans="1:10" x14ac:dyDescent="0.35">
      <c r="A220" s="28" t="s">
        <v>184</v>
      </c>
      <c r="B220" s="28" t="s">
        <v>17</v>
      </c>
      <c r="C220" s="28" t="s">
        <v>215</v>
      </c>
      <c r="D220" s="28" t="s">
        <v>19</v>
      </c>
      <c r="E220" t="s">
        <v>226</v>
      </c>
      <c r="F220" s="2">
        <v>69153</v>
      </c>
      <c r="G220" s="2">
        <v>145283</v>
      </c>
      <c r="H220" s="2">
        <v>71005</v>
      </c>
      <c r="I220" s="2">
        <v>70455</v>
      </c>
      <c r="J220" s="2">
        <v>69905</v>
      </c>
    </row>
    <row r="221" spans="1:10" x14ac:dyDescent="0.35">
      <c r="A221" s="28" t="s">
        <v>184</v>
      </c>
      <c r="B221" s="28" t="s">
        <v>17</v>
      </c>
      <c r="C221" s="28" t="s">
        <v>215</v>
      </c>
      <c r="D221" s="28" t="s">
        <v>19</v>
      </c>
      <c r="E221" t="s">
        <v>227</v>
      </c>
      <c r="F221" s="2">
        <v>105155</v>
      </c>
      <c r="G221" s="2">
        <v>208786</v>
      </c>
      <c r="H221" s="2">
        <v>103631</v>
      </c>
      <c r="I221" s="2">
        <v>31013</v>
      </c>
      <c r="J221" s="2">
        <v>103123</v>
      </c>
    </row>
    <row r="222" spans="1:10" x14ac:dyDescent="0.35">
      <c r="A222" s="28" t="s">
        <v>184</v>
      </c>
      <c r="B222" s="28" t="s">
        <v>17</v>
      </c>
      <c r="C222" s="28" t="s">
        <v>215</v>
      </c>
      <c r="D222" s="28" t="s">
        <v>19</v>
      </c>
      <c r="E222" t="s">
        <v>228</v>
      </c>
      <c r="F222" s="2">
        <v>101658</v>
      </c>
      <c r="G222" s="2">
        <v>0</v>
      </c>
      <c r="H222" s="2">
        <v>0</v>
      </c>
      <c r="I222" s="2">
        <v>0</v>
      </c>
      <c r="J222" s="2">
        <v>0</v>
      </c>
    </row>
    <row r="223" spans="1:10" x14ac:dyDescent="0.35">
      <c r="A223" s="28" t="s">
        <v>184</v>
      </c>
      <c r="B223" s="28" t="s">
        <v>17</v>
      </c>
      <c r="C223" s="28" t="s">
        <v>215</v>
      </c>
      <c r="D223" s="28" t="s">
        <v>19</v>
      </c>
      <c r="E223" t="s">
        <v>229</v>
      </c>
      <c r="F223" s="2">
        <v>558000</v>
      </c>
      <c r="G223" s="2">
        <v>1111000</v>
      </c>
      <c r="H223" s="2">
        <v>558000</v>
      </c>
      <c r="I223" s="2">
        <v>167400</v>
      </c>
      <c r="J223" s="2">
        <v>558000</v>
      </c>
    </row>
    <row r="224" spans="1:10" x14ac:dyDescent="0.35">
      <c r="A224" s="28" t="s">
        <v>184</v>
      </c>
      <c r="B224" s="28" t="s">
        <v>17</v>
      </c>
      <c r="C224" s="28" t="s">
        <v>215</v>
      </c>
      <c r="D224" s="28" t="s">
        <v>19</v>
      </c>
      <c r="E224" t="s">
        <v>230</v>
      </c>
      <c r="F224" s="2">
        <v>768750</v>
      </c>
      <c r="G224" s="2">
        <v>1539500</v>
      </c>
      <c r="H224" s="2">
        <v>774000</v>
      </c>
      <c r="I224" s="2">
        <v>231825</v>
      </c>
      <c r="J224" s="2">
        <v>771500</v>
      </c>
    </row>
    <row r="225" spans="1:10" x14ac:dyDescent="0.35">
      <c r="A225" s="28" t="s">
        <v>184</v>
      </c>
      <c r="B225" s="28" t="s">
        <v>17</v>
      </c>
      <c r="C225" s="28" t="s">
        <v>215</v>
      </c>
      <c r="D225" s="28" t="s">
        <v>19</v>
      </c>
      <c r="E225" t="s">
        <v>231</v>
      </c>
      <c r="F225" s="2">
        <v>1073500</v>
      </c>
      <c r="G225" s="2">
        <v>2151000</v>
      </c>
      <c r="H225" s="2">
        <v>1076500</v>
      </c>
      <c r="I225" s="2">
        <v>322950</v>
      </c>
      <c r="J225" s="2">
        <v>1076500</v>
      </c>
    </row>
    <row r="226" spans="1:10" x14ac:dyDescent="0.35">
      <c r="A226" s="28" t="s">
        <v>184</v>
      </c>
      <c r="B226" s="28" t="s">
        <v>17</v>
      </c>
      <c r="C226" s="28" t="s">
        <v>215</v>
      </c>
      <c r="D226" s="28" t="s">
        <v>19</v>
      </c>
      <c r="E226" t="s">
        <v>232</v>
      </c>
      <c r="F226" s="2">
        <v>20958</v>
      </c>
      <c r="G226" s="2">
        <v>41606</v>
      </c>
      <c r="H226" s="2">
        <v>0</v>
      </c>
      <c r="I226" s="2">
        <v>0</v>
      </c>
      <c r="J226" s="2">
        <v>0</v>
      </c>
    </row>
    <row r="227" spans="1:10" x14ac:dyDescent="0.35">
      <c r="A227" s="28" t="s">
        <v>184</v>
      </c>
      <c r="B227" s="28" t="s">
        <v>17</v>
      </c>
      <c r="C227" s="28" t="s">
        <v>215</v>
      </c>
      <c r="D227" s="28" t="s">
        <v>30</v>
      </c>
      <c r="E227" t="s">
        <v>233</v>
      </c>
      <c r="F227" s="2">
        <v>632754</v>
      </c>
      <c r="G227" s="2">
        <v>1262979</v>
      </c>
      <c r="H227" s="2">
        <v>0</v>
      </c>
      <c r="I227" s="2">
        <v>0</v>
      </c>
      <c r="J227" s="2">
        <v>0</v>
      </c>
    </row>
    <row r="228" spans="1:10" x14ac:dyDescent="0.35">
      <c r="A228" s="28" t="s">
        <v>184</v>
      </c>
      <c r="B228" s="28" t="s">
        <v>17</v>
      </c>
      <c r="C228" s="28" t="s">
        <v>215</v>
      </c>
      <c r="D228" s="28" t="s">
        <v>19</v>
      </c>
      <c r="E228" t="s">
        <v>234</v>
      </c>
      <c r="F228" s="2">
        <v>71680</v>
      </c>
      <c r="G228" s="2">
        <v>140658</v>
      </c>
      <c r="H228" s="2">
        <v>68840</v>
      </c>
      <c r="I228" s="2">
        <v>68840</v>
      </c>
      <c r="J228" s="2">
        <v>68848</v>
      </c>
    </row>
    <row r="229" spans="1:10" x14ac:dyDescent="0.35">
      <c r="A229" s="28" t="s">
        <v>184</v>
      </c>
      <c r="B229" s="28" t="s">
        <v>17</v>
      </c>
      <c r="C229" s="28" t="s">
        <v>215</v>
      </c>
      <c r="D229" s="28" t="s">
        <v>19</v>
      </c>
      <c r="E229" t="s">
        <v>235</v>
      </c>
      <c r="F229" s="2">
        <v>21166</v>
      </c>
      <c r="G229" s="2">
        <v>42023</v>
      </c>
      <c r="H229" s="2">
        <v>20857</v>
      </c>
      <c r="I229" s="2">
        <v>6242</v>
      </c>
      <c r="J229" s="2">
        <v>20753</v>
      </c>
    </row>
    <row r="230" spans="1:10" x14ac:dyDescent="0.35">
      <c r="A230" s="28" t="s">
        <v>184</v>
      </c>
      <c r="B230" s="28" t="s">
        <v>17</v>
      </c>
      <c r="C230" s="28" t="s">
        <v>215</v>
      </c>
      <c r="D230" s="28" t="s">
        <v>19</v>
      </c>
      <c r="E230" t="s">
        <v>236</v>
      </c>
      <c r="F230" s="2">
        <v>69125</v>
      </c>
      <c r="G230" s="2">
        <v>140663</v>
      </c>
      <c r="H230" s="2">
        <v>71451</v>
      </c>
      <c r="I230" s="2">
        <v>70977</v>
      </c>
      <c r="J230" s="2">
        <v>70503</v>
      </c>
    </row>
    <row r="231" spans="1:10" x14ac:dyDescent="0.35">
      <c r="A231" s="28" t="s">
        <v>184</v>
      </c>
      <c r="B231" s="28" t="s">
        <v>17</v>
      </c>
      <c r="C231" s="28" t="s">
        <v>215</v>
      </c>
      <c r="D231" s="28" t="s">
        <v>19</v>
      </c>
      <c r="E231" t="s">
        <v>237</v>
      </c>
      <c r="F231" s="2">
        <v>0</v>
      </c>
      <c r="G231" s="2">
        <v>2175000</v>
      </c>
      <c r="H231" s="2">
        <v>704000</v>
      </c>
      <c r="I231" s="2">
        <v>211200</v>
      </c>
      <c r="J231" s="2">
        <v>704000</v>
      </c>
    </row>
    <row r="232" spans="1:10" x14ac:dyDescent="0.35">
      <c r="A232" s="28" t="s">
        <v>184</v>
      </c>
      <c r="B232" s="28" t="s">
        <v>17</v>
      </c>
      <c r="C232" s="28" t="s">
        <v>215</v>
      </c>
      <c r="D232" s="28" t="s">
        <v>19</v>
      </c>
      <c r="E232" t="s">
        <v>238</v>
      </c>
      <c r="F232" s="2">
        <v>31425</v>
      </c>
      <c r="G232" s="2">
        <v>30713</v>
      </c>
      <c r="H232" s="2">
        <v>0</v>
      </c>
      <c r="I232" s="2">
        <v>0</v>
      </c>
      <c r="J232" s="2">
        <v>0</v>
      </c>
    </row>
    <row r="233" spans="1:10" x14ac:dyDescent="0.35">
      <c r="A233" s="28" t="s">
        <v>184</v>
      </c>
      <c r="B233" s="28" t="s">
        <v>17</v>
      </c>
      <c r="C233" s="28" t="s">
        <v>215</v>
      </c>
      <c r="D233" s="28" t="s">
        <v>19</v>
      </c>
      <c r="E233" t="s">
        <v>239</v>
      </c>
      <c r="F233" s="2">
        <v>54735</v>
      </c>
      <c r="G233" s="2">
        <v>0</v>
      </c>
      <c r="H233" s="2">
        <v>0</v>
      </c>
      <c r="I233" s="2">
        <v>0</v>
      </c>
      <c r="J233" s="2">
        <v>0</v>
      </c>
    </row>
    <row r="234" spans="1:10" x14ac:dyDescent="0.35">
      <c r="A234" s="28" t="s">
        <v>184</v>
      </c>
      <c r="B234" s="28" t="s">
        <v>17</v>
      </c>
      <c r="C234" s="28" t="s">
        <v>215</v>
      </c>
      <c r="D234" s="28" t="s">
        <v>19</v>
      </c>
      <c r="E234" t="s">
        <v>240</v>
      </c>
      <c r="F234" s="2">
        <v>1342625</v>
      </c>
      <c r="G234" s="2">
        <v>2690250</v>
      </c>
      <c r="H234" s="2">
        <v>1344500</v>
      </c>
      <c r="I234" s="2">
        <v>1344500</v>
      </c>
      <c r="J234" s="2">
        <v>1345000</v>
      </c>
    </row>
    <row r="235" spans="1:10" x14ac:dyDescent="0.35">
      <c r="A235" s="28" t="s">
        <v>184</v>
      </c>
      <c r="B235" s="28" t="s">
        <v>17</v>
      </c>
      <c r="C235" s="28" t="s">
        <v>215</v>
      </c>
      <c r="D235" s="28" t="s">
        <v>19</v>
      </c>
      <c r="E235" t="s">
        <v>241</v>
      </c>
      <c r="F235" s="2">
        <v>2745375</v>
      </c>
      <c r="G235" s="2">
        <v>3496750</v>
      </c>
      <c r="H235" s="2">
        <v>1749000</v>
      </c>
      <c r="I235" s="2">
        <v>524588</v>
      </c>
      <c r="J235" s="2">
        <v>1748250</v>
      </c>
    </row>
    <row r="236" spans="1:10" x14ac:dyDescent="0.35">
      <c r="A236" s="28" t="s">
        <v>184</v>
      </c>
      <c r="B236" s="28" t="s">
        <v>17</v>
      </c>
      <c r="C236" s="28" t="s">
        <v>215</v>
      </c>
      <c r="D236" s="28" t="s">
        <v>19</v>
      </c>
      <c r="E236" t="s">
        <v>242</v>
      </c>
      <c r="F236" s="2">
        <v>1879375</v>
      </c>
      <c r="G236" s="2">
        <v>3764750</v>
      </c>
      <c r="H236" s="2">
        <v>1878500</v>
      </c>
      <c r="I236" s="2">
        <v>1878250</v>
      </c>
      <c r="J236" s="2">
        <v>1878000</v>
      </c>
    </row>
    <row r="237" spans="1:10" x14ac:dyDescent="0.35">
      <c r="A237" s="28" t="s">
        <v>184</v>
      </c>
      <c r="B237" s="28" t="s">
        <v>17</v>
      </c>
      <c r="C237" s="28" t="s">
        <v>215</v>
      </c>
      <c r="D237" s="28" t="s">
        <v>19</v>
      </c>
      <c r="E237" t="s">
        <v>243</v>
      </c>
      <c r="F237" s="2">
        <v>102038</v>
      </c>
      <c r="G237" s="2">
        <v>202568</v>
      </c>
      <c r="H237" s="2">
        <v>0</v>
      </c>
      <c r="I237" s="2">
        <v>0</v>
      </c>
      <c r="J237" s="2">
        <v>0</v>
      </c>
    </row>
    <row r="238" spans="1:10" x14ac:dyDescent="0.35">
      <c r="A238" s="28" t="s">
        <v>184</v>
      </c>
      <c r="B238" s="28" t="s">
        <v>17</v>
      </c>
      <c r="C238" s="28" t="s">
        <v>215</v>
      </c>
      <c r="D238" s="28" t="s">
        <v>19</v>
      </c>
      <c r="E238" t="s">
        <v>28</v>
      </c>
      <c r="F238" s="2">
        <v>0</v>
      </c>
      <c r="G238" s="2">
        <v>0</v>
      </c>
      <c r="H238" s="2">
        <v>0</v>
      </c>
      <c r="I238" s="2">
        <v>0</v>
      </c>
      <c r="J238" s="2">
        <v>0</v>
      </c>
    </row>
    <row r="239" spans="1:10" x14ac:dyDescent="0.35">
      <c r="A239" s="28" t="s">
        <v>244</v>
      </c>
      <c r="B239" s="28" t="s">
        <v>17</v>
      </c>
      <c r="C239" s="28" t="s">
        <v>245</v>
      </c>
      <c r="D239" s="28" t="s">
        <v>19</v>
      </c>
      <c r="E239" t="s">
        <v>246</v>
      </c>
      <c r="F239" s="2">
        <v>1547500</v>
      </c>
      <c r="G239" s="2">
        <v>3098000</v>
      </c>
      <c r="H239" s="2">
        <v>1549500</v>
      </c>
      <c r="I239" s="2">
        <v>464850</v>
      </c>
      <c r="J239" s="2">
        <v>1549500</v>
      </c>
    </row>
    <row r="240" spans="1:10" x14ac:dyDescent="0.35">
      <c r="A240" s="28" t="s">
        <v>244</v>
      </c>
      <c r="B240" s="28" t="s">
        <v>17</v>
      </c>
      <c r="C240" s="28" t="s">
        <v>245</v>
      </c>
      <c r="D240" s="28" t="s">
        <v>19</v>
      </c>
      <c r="E240" t="s">
        <v>247</v>
      </c>
      <c r="F240" s="2">
        <v>114000</v>
      </c>
      <c r="G240" s="2">
        <v>228000</v>
      </c>
      <c r="H240" s="2">
        <v>114000</v>
      </c>
      <c r="I240" s="2">
        <v>34200</v>
      </c>
      <c r="J240" s="2">
        <v>114000</v>
      </c>
    </row>
    <row r="241" spans="1:10" x14ac:dyDescent="0.35">
      <c r="A241" s="28" t="s">
        <v>244</v>
      </c>
      <c r="B241" s="28" t="s">
        <v>17</v>
      </c>
      <c r="C241" s="28" t="s">
        <v>245</v>
      </c>
      <c r="D241" s="28" t="s">
        <v>19</v>
      </c>
      <c r="E241" t="s">
        <v>28</v>
      </c>
      <c r="F241" s="2">
        <v>0</v>
      </c>
      <c r="G241" s="2">
        <v>0</v>
      </c>
      <c r="H241" s="2">
        <v>0</v>
      </c>
      <c r="I241" s="2">
        <v>0</v>
      </c>
      <c r="J241" s="2">
        <v>0</v>
      </c>
    </row>
    <row r="242" spans="1:10" x14ac:dyDescent="0.35">
      <c r="A242" s="28" t="s">
        <v>244</v>
      </c>
      <c r="B242" s="28" t="s">
        <v>17</v>
      </c>
      <c r="C242" s="28" t="s">
        <v>248</v>
      </c>
      <c r="D242" s="28" t="s">
        <v>19</v>
      </c>
      <c r="E242" t="s">
        <v>249</v>
      </c>
      <c r="F242" s="2">
        <v>87500</v>
      </c>
      <c r="G242" s="2">
        <v>175000</v>
      </c>
      <c r="H242" s="2">
        <v>87500</v>
      </c>
      <c r="I242" s="2">
        <v>26250</v>
      </c>
      <c r="J242" s="2">
        <v>87500</v>
      </c>
    </row>
    <row r="243" spans="1:10" x14ac:dyDescent="0.35">
      <c r="A243" s="28" t="s">
        <v>244</v>
      </c>
      <c r="B243" s="28" t="s">
        <v>17</v>
      </c>
      <c r="C243" s="28" t="s">
        <v>248</v>
      </c>
      <c r="D243" s="28" t="s">
        <v>19</v>
      </c>
      <c r="E243" t="s">
        <v>250</v>
      </c>
      <c r="F243" s="2">
        <v>39168</v>
      </c>
      <c r="G243" s="2">
        <v>76119</v>
      </c>
      <c r="H243" s="2">
        <v>0</v>
      </c>
      <c r="I243" s="2">
        <v>0</v>
      </c>
      <c r="J243" s="2">
        <v>0</v>
      </c>
    </row>
    <row r="244" spans="1:10" x14ac:dyDescent="0.35">
      <c r="A244" s="28" t="s">
        <v>244</v>
      </c>
      <c r="B244" s="28" t="s">
        <v>17</v>
      </c>
      <c r="C244" s="28" t="s">
        <v>248</v>
      </c>
      <c r="D244" s="28" t="s">
        <v>19</v>
      </c>
      <c r="E244" t="s">
        <v>251</v>
      </c>
      <c r="F244" s="2">
        <v>44250</v>
      </c>
      <c r="G244" s="2">
        <v>88500</v>
      </c>
      <c r="H244" s="2">
        <v>7657</v>
      </c>
      <c r="I244" s="2">
        <v>3829</v>
      </c>
      <c r="J244" s="2">
        <v>0</v>
      </c>
    </row>
    <row r="245" spans="1:10" x14ac:dyDescent="0.35">
      <c r="A245" s="28" t="s">
        <v>244</v>
      </c>
      <c r="B245" s="28" t="s">
        <v>17</v>
      </c>
      <c r="C245" s="28" t="s">
        <v>248</v>
      </c>
      <c r="D245" s="28" t="s">
        <v>19</v>
      </c>
      <c r="E245" t="s">
        <v>28</v>
      </c>
      <c r="F245" s="2">
        <v>3901</v>
      </c>
      <c r="G245" s="2">
        <v>0</v>
      </c>
      <c r="H245" s="2">
        <v>0</v>
      </c>
      <c r="I245" s="2">
        <v>0</v>
      </c>
      <c r="J245" s="2">
        <v>0</v>
      </c>
    </row>
    <row r="246" spans="1:10" x14ac:dyDescent="0.35">
      <c r="A246" s="28" t="s">
        <v>244</v>
      </c>
      <c r="B246" s="28" t="s">
        <v>17</v>
      </c>
      <c r="C246" s="28" t="s">
        <v>248</v>
      </c>
      <c r="D246" s="28" t="s">
        <v>19</v>
      </c>
      <c r="E246" t="s">
        <v>252</v>
      </c>
      <c r="F246" s="2">
        <v>131500</v>
      </c>
      <c r="G246" s="2">
        <v>266000</v>
      </c>
      <c r="H246" s="2">
        <v>133500</v>
      </c>
      <c r="I246" s="2">
        <v>24600</v>
      </c>
      <c r="J246" s="2">
        <v>30500</v>
      </c>
    </row>
    <row r="247" spans="1:10" x14ac:dyDescent="0.35">
      <c r="A247" s="28" t="s">
        <v>244</v>
      </c>
      <c r="B247" s="28" t="s">
        <v>17</v>
      </c>
      <c r="C247" s="28" t="s">
        <v>248</v>
      </c>
      <c r="D247" s="28" t="s">
        <v>19</v>
      </c>
      <c r="E247" t="s">
        <v>253</v>
      </c>
      <c r="F247" s="2">
        <v>0</v>
      </c>
      <c r="G247" s="2">
        <v>12000</v>
      </c>
      <c r="H247" s="2">
        <v>68000</v>
      </c>
      <c r="I247" s="2">
        <v>20400</v>
      </c>
      <c r="J247" s="2">
        <v>68000</v>
      </c>
    </row>
    <row r="248" spans="1:10" x14ac:dyDescent="0.35">
      <c r="A248" s="28" t="s">
        <v>244</v>
      </c>
      <c r="B248" s="28" t="s">
        <v>17</v>
      </c>
      <c r="C248" s="28" t="s">
        <v>248</v>
      </c>
      <c r="D248" s="28" t="s">
        <v>30</v>
      </c>
      <c r="E248" t="s">
        <v>254</v>
      </c>
      <c r="F248" s="2">
        <v>86451</v>
      </c>
      <c r="G248" s="2">
        <v>171445</v>
      </c>
      <c r="H248" s="2">
        <v>84840</v>
      </c>
      <c r="I248" s="2">
        <v>84840</v>
      </c>
      <c r="J248" s="2">
        <v>87534</v>
      </c>
    </row>
    <row r="249" spans="1:10" x14ac:dyDescent="0.35">
      <c r="A249" s="28" t="s">
        <v>255</v>
      </c>
      <c r="B249" s="28" t="s">
        <v>17</v>
      </c>
      <c r="C249" s="28" t="s">
        <v>256</v>
      </c>
      <c r="D249" s="28" t="s">
        <v>19</v>
      </c>
      <c r="E249" t="s">
        <v>257</v>
      </c>
      <c r="F249" s="2">
        <v>0</v>
      </c>
      <c r="G249" s="2">
        <v>163542</v>
      </c>
      <c r="H249" s="2">
        <v>241875</v>
      </c>
      <c r="I249" s="2">
        <v>72638</v>
      </c>
      <c r="J249" s="2">
        <v>242375</v>
      </c>
    </row>
    <row r="250" spans="1:10" x14ac:dyDescent="0.35">
      <c r="A250" s="28" t="s">
        <v>255</v>
      </c>
      <c r="B250" s="28" t="s">
        <v>17</v>
      </c>
      <c r="C250" s="28" t="s">
        <v>256</v>
      </c>
      <c r="D250" s="28" t="s">
        <v>19</v>
      </c>
      <c r="E250" t="s">
        <v>258</v>
      </c>
      <c r="F250" s="2">
        <v>158168</v>
      </c>
      <c r="G250" s="2">
        <v>316552</v>
      </c>
      <c r="H250" s="2">
        <v>158253</v>
      </c>
      <c r="I250" s="2">
        <v>43463</v>
      </c>
      <c r="J250" s="2">
        <v>131501</v>
      </c>
    </row>
    <row r="251" spans="1:10" x14ac:dyDescent="0.35">
      <c r="A251" s="28" t="s">
        <v>255</v>
      </c>
      <c r="B251" s="28" t="s">
        <v>17</v>
      </c>
      <c r="C251" s="28" t="s">
        <v>256</v>
      </c>
      <c r="D251" s="28" t="s">
        <v>19</v>
      </c>
      <c r="E251" t="s">
        <v>259</v>
      </c>
      <c r="F251" s="2">
        <v>0</v>
      </c>
      <c r="G251" s="2">
        <v>912000</v>
      </c>
      <c r="H251" s="2">
        <v>699500</v>
      </c>
      <c r="I251" s="2">
        <v>209850</v>
      </c>
      <c r="J251" s="2">
        <v>699500</v>
      </c>
    </row>
    <row r="252" spans="1:10" x14ac:dyDescent="0.35">
      <c r="A252" s="28" t="s">
        <v>255</v>
      </c>
      <c r="B252" s="28" t="s">
        <v>17</v>
      </c>
      <c r="C252" s="28" t="s">
        <v>256</v>
      </c>
      <c r="D252" s="28" t="s">
        <v>19</v>
      </c>
      <c r="E252" t="s">
        <v>260</v>
      </c>
      <c r="F252" s="2">
        <v>91179</v>
      </c>
      <c r="G252" s="2">
        <v>0</v>
      </c>
      <c r="H252" s="2">
        <v>0</v>
      </c>
      <c r="I252" s="2">
        <v>0</v>
      </c>
      <c r="J252" s="2">
        <v>0</v>
      </c>
    </row>
    <row r="253" spans="1:10" x14ac:dyDescent="0.35">
      <c r="A253" s="28" t="s">
        <v>255</v>
      </c>
      <c r="B253" s="28" t="s">
        <v>17</v>
      </c>
      <c r="C253" s="28" t="s">
        <v>256</v>
      </c>
      <c r="D253" s="28" t="s">
        <v>19</v>
      </c>
      <c r="E253" t="s">
        <v>261</v>
      </c>
      <c r="F253" s="2">
        <v>519000</v>
      </c>
      <c r="G253" s="2">
        <v>1038000</v>
      </c>
      <c r="H253" s="2">
        <v>0</v>
      </c>
      <c r="I253" s="2">
        <v>0</v>
      </c>
      <c r="J253" s="2">
        <v>0</v>
      </c>
    </row>
    <row r="254" spans="1:10" x14ac:dyDescent="0.35">
      <c r="A254" s="28" t="s">
        <v>255</v>
      </c>
      <c r="B254" s="28" t="s">
        <v>17</v>
      </c>
      <c r="C254" s="28" t="s">
        <v>256</v>
      </c>
      <c r="D254" s="28" t="s">
        <v>19</v>
      </c>
      <c r="E254" t="s">
        <v>28</v>
      </c>
      <c r="F254" s="2">
        <v>0</v>
      </c>
      <c r="G254" s="2">
        <v>0</v>
      </c>
      <c r="H254" s="2">
        <v>0</v>
      </c>
      <c r="I254" s="2">
        <v>0</v>
      </c>
      <c r="J254" s="2">
        <v>0</v>
      </c>
    </row>
    <row r="255" spans="1:10" x14ac:dyDescent="0.35">
      <c r="A255" s="28" t="s">
        <v>255</v>
      </c>
      <c r="B255" s="28" t="s">
        <v>17</v>
      </c>
      <c r="C255" s="28" t="s">
        <v>262</v>
      </c>
      <c r="D255" s="28" t="s">
        <v>19</v>
      </c>
      <c r="E255" t="s">
        <v>263</v>
      </c>
      <c r="F255" s="2">
        <v>0</v>
      </c>
      <c r="G255" s="2">
        <v>383576</v>
      </c>
      <c r="H255" s="2">
        <v>198067</v>
      </c>
      <c r="I255" s="2">
        <v>59678</v>
      </c>
      <c r="J255" s="2">
        <v>199783</v>
      </c>
    </row>
    <row r="256" spans="1:10" x14ac:dyDescent="0.35">
      <c r="A256" s="28" t="s">
        <v>255</v>
      </c>
      <c r="B256" s="28" t="s">
        <v>17</v>
      </c>
      <c r="C256" s="28" t="s">
        <v>262</v>
      </c>
      <c r="D256" s="28" t="s">
        <v>30</v>
      </c>
      <c r="E256" t="s">
        <v>264</v>
      </c>
      <c r="F256" s="2">
        <v>0</v>
      </c>
      <c r="G256" s="2">
        <v>0</v>
      </c>
      <c r="H256" s="2">
        <v>0</v>
      </c>
      <c r="I256" s="2">
        <v>0</v>
      </c>
      <c r="J256" s="2">
        <v>0</v>
      </c>
    </row>
    <row r="257" spans="1:10" x14ac:dyDescent="0.35">
      <c r="A257" s="28" t="s">
        <v>255</v>
      </c>
      <c r="B257" s="28" t="s">
        <v>17</v>
      </c>
      <c r="C257" s="28" t="s">
        <v>262</v>
      </c>
      <c r="D257" s="28" t="s">
        <v>19</v>
      </c>
      <c r="E257" t="s">
        <v>47</v>
      </c>
      <c r="F257" s="2">
        <v>198500</v>
      </c>
      <c r="G257" s="2">
        <v>403000</v>
      </c>
      <c r="H257" s="2">
        <v>434500</v>
      </c>
      <c r="I257" s="2">
        <v>130350</v>
      </c>
      <c r="J257" s="2">
        <v>434500</v>
      </c>
    </row>
    <row r="258" spans="1:10" x14ac:dyDescent="0.35">
      <c r="A258" s="28" t="s">
        <v>255</v>
      </c>
      <c r="B258" s="28" t="s">
        <v>17</v>
      </c>
      <c r="C258" s="28" t="s">
        <v>262</v>
      </c>
      <c r="D258" s="28" t="s">
        <v>19</v>
      </c>
      <c r="E258" t="s">
        <v>28</v>
      </c>
      <c r="F258" s="2">
        <v>32788</v>
      </c>
      <c r="G258" s="2">
        <v>0</v>
      </c>
      <c r="H258" s="2">
        <v>0</v>
      </c>
      <c r="I258" s="2">
        <v>0</v>
      </c>
      <c r="J258" s="2">
        <v>0</v>
      </c>
    </row>
    <row r="259" spans="1:10" x14ac:dyDescent="0.35">
      <c r="A259" s="28" t="s">
        <v>255</v>
      </c>
      <c r="B259" s="28" t="s">
        <v>17</v>
      </c>
      <c r="C259" s="28" t="s">
        <v>262</v>
      </c>
      <c r="D259" s="28" t="s">
        <v>19</v>
      </c>
      <c r="E259" t="s">
        <v>121</v>
      </c>
      <c r="F259" s="2">
        <v>567000</v>
      </c>
      <c r="G259" s="2">
        <v>1131000</v>
      </c>
      <c r="H259" s="2">
        <v>0</v>
      </c>
      <c r="I259" s="2">
        <v>0</v>
      </c>
      <c r="J259" s="2">
        <v>0</v>
      </c>
    </row>
    <row r="260" spans="1:10" x14ac:dyDescent="0.35">
      <c r="A260" s="28" t="s">
        <v>255</v>
      </c>
      <c r="B260" s="28" t="s">
        <v>17</v>
      </c>
      <c r="C260" s="28" t="s">
        <v>265</v>
      </c>
      <c r="D260" s="28" t="s">
        <v>50</v>
      </c>
      <c r="E260" t="s">
        <v>32</v>
      </c>
      <c r="F260" s="2">
        <v>1500</v>
      </c>
      <c r="G260" s="2">
        <v>0</v>
      </c>
      <c r="H260" s="2">
        <v>0</v>
      </c>
      <c r="I260" s="2">
        <v>0</v>
      </c>
      <c r="J260" s="2">
        <v>0</v>
      </c>
    </row>
    <row r="261" spans="1:10" x14ac:dyDescent="0.35">
      <c r="A261" s="28" t="s">
        <v>255</v>
      </c>
      <c r="B261" s="28" t="s">
        <v>17</v>
      </c>
      <c r="C261" s="28" t="s">
        <v>265</v>
      </c>
      <c r="D261" s="28" t="s">
        <v>30</v>
      </c>
      <c r="E261" t="s">
        <v>266</v>
      </c>
      <c r="F261" s="2">
        <v>179178</v>
      </c>
      <c r="G261" s="2">
        <v>359267</v>
      </c>
      <c r="H261" s="2">
        <v>0</v>
      </c>
      <c r="I261" s="2">
        <v>0</v>
      </c>
      <c r="J261" s="2">
        <v>0</v>
      </c>
    </row>
    <row r="262" spans="1:10" x14ac:dyDescent="0.35">
      <c r="A262" s="28" t="s">
        <v>255</v>
      </c>
      <c r="B262" s="28" t="s">
        <v>17</v>
      </c>
      <c r="C262" s="28" t="s">
        <v>265</v>
      </c>
      <c r="D262" s="28" t="s">
        <v>19</v>
      </c>
      <c r="E262" t="s">
        <v>28</v>
      </c>
      <c r="F262" s="2">
        <v>67445</v>
      </c>
      <c r="G262" s="2">
        <v>0</v>
      </c>
      <c r="H262" s="2">
        <v>0</v>
      </c>
      <c r="I262" s="2">
        <v>0</v>
      </c>
      <c r="J262" s="2">
        <v>0</v>
      </c>
    </row>
    <row r="263" spans="1:10" x14ac:dyDescent="0.35">
      <c r="A263" s="28" t="s">
        <v>255</v>
      </c>
      <c r="B263" s="28" t="s">
        <v>17</v>
      </c>
      <c r="C263" s="28" t="s">
        <v>265</v>
      </c>
      <c r="D263" s="28" t="s">
        <v>50</v>
      </c>
      <c r="E263" t="s">
        <v>75</v>
      </c>
      <c r="F263" s="2">
        <v>355000</v>
      </c>
      <c r="G263" s="2">
        <v>712000</v>
      </c>
      <c r="H263" s="2">
        <v>352000</v>
      </c>
      <c r="I263" s="2">
        <v>105600</v>
      </c>
      <c r="J263" s="2">
        <v>352000</v>
      </c>
    </row>
    <row r="264" spans="1:10" x14ac:dyDescent="0.35">
      <c r="A264" s="28" t="s">
        <v>255</v>
      </c>
      <c r="B264" s="28" t="s">
        <v>17</v>
      </c>
      <c r="C264" s="28" t="s">
        <v>265</v>
      </c>
      <c r="D264" s="28" t="s">
        <v>19</v>
      </c>
      <c r="E264" t="s">
        <v>267</v>
      </c>
      <c r="F264" s="2">
        <v>1736000</v>
      </c>
      <c r="G264" s="2">
        <v>3454000</v>
      </c>
      <c r="H264" s="2">
        <v>1724500</v>
      </c>
      <c r="I264" s="2">
        <v>1724500</v>
      </c>
      <c r="J264" s="2">
        <v>1724500</v>
      </c>
    </row>
    <row r="265" spans="1:10" x14ac:dyDescent="0.35">
      <c r="A265" s="28" t="s">
        <v>255</v>
      </c>
      <c r="B265" s="28" t="s">
        <v>17</v>
      </c>
      <c r="C265" s="28" t="s">
        <v>265</v>
      </c>
      <c r="D265" s="28" t="s">
        <v>19</v>
      </c>
      <c r="E265" t="s">
        <v>32</v>
      </c>
      <c r="F265" s="2">
        <v>2000</v>
      </c>
      <c r="G265" s="2">
        <v>0</v>
      </c>
      <c r="H265" s="2">
        <v>0</v>
      </c>
      <c r="I265" s="2">
        <v>0</v>
      </c>
      <c r="J265" s="2">
        <v>0</v>
      </c>
    </row>
    <row r="266" spans="1:10" x14ac:dyDescent="0.35">
      <c r="A266" s="28" t="s">
        <v>255</v>
      </c>
      <c r="B266" s="28" t="s">
        <v>17</v>
      </c>
      <c r="C266" s="28" t="s">
        <v>265</v>
      </c>
      <c r="D266" s="28" t="s">
        <v>50</v>
      </c>
      <c r="E266" t="s">
        <v>74</v>
      </c>
      <c r="F266" s="2">
        <v>734500</v>
      </c>
      <c r="G266" s="2">
        <v>1465000</v>
      </c>
      <c r="H266" s="2">
        <v>734000</v>
      </c>
      <c r="I266" s="2">
        <v>220200</v>
      </c>
      <c r="J266" s="2">
        <v>734000</v>
      </c>
    </row>
    <row r="267" spans="1:10" x14ac:dyDescent="0.35">
      <c r="A267" s="28" t="s">
        <v>255</v>
      </c>
      <c r="B267" s="28" t="s">
        <v>17</v>
      </c>
      <c r="C267" s="28" t="s">
        <v>265</v>
      </c>
      <c r="D267" s="28" t="s">
        <v>19</v>
      </c>
      <c r="E267" t="s">
        <v>48</v>
      </c>
      <c r="F267" s="2">
        <v>161026</v>
      </c>
      <c r="G267" s="2">
        <v>338603</v>
      </c>
      <c r="H267" s="2">
        <v>172442</v>
      </c>
      <c r="I267" s="2">
        <v>52172</v>
      </c>
      <c r="J267" s="2">
        <v>175369</v>
      </c>
    </row>
    <row r="268" spans="1:10" x14ac:dyDescent="0.35">
      <c r="A268" s="28" t="s">
        <v>255</v>
      </c>
      <c r="B268" s="28" t="s">
        <v>17</v>
      </c>
      <c r="C268" s="28" t="s">
        <v>268</v>
      </c>
      <c r="D268" s="28" t="s">
        <v>19</v>
      </c>
      <c r="E268" t="s">
        <v>269</v>
      </c>
      <c r="F268" s="2">
        <v>136994</v>
      </c>
      <c r="G268" s="2">
        <v>277037</v>
      </c>
      <c r="H268" s="2">
        <v>140019</v>
      </c>
      <c r="I268" s="2">
        <v>41904</v>
      </c>
      <c r="J268" s="2">
        <v>139344</v>
      </c>
    </row>
    <row r="269" spans="1:10" x14ac:dyDescent="0.35">
      <c r="A269" s="28" t="s">
        <v>255</v>
      </c>
      <c r="B269" s="28" t="s">
        <v>17</v>
      </c>
      <c r="C269" s="28" t="s">
        <v>268</v>
      </c>
      <c r="D269" s="28" t="s">
        <v>19</v>
      </c>
      <c r="E269" t="s">
        <v>32</v>
      </c>
      <c r="F269" s="2">
        <v>0</v>
      </c>
      <c r="G269" s="2">
        <v>4000</v>
      </c>
      <c r="H269" s="2">
        <v>4000</v>
      </c>
      <c r="I269" s="2">
        <v>600</v>
      </c>
      <c r="J269" s="2">
        <v>0</v>
      </c>
    </row>
    <row r="270" spans="1:10" x14ac:dyDescent="0.35">
      <c r="A270" s="28" t="s">
        <v>255</v>
      </c>
      <c r="B270" s="28" t="s">
        <v>17</v>
      </c>
      <c r="C270" s="28" t="s">
        <v>268</v>
      </c>
      <c r="D270" s="28" t="s">
        <v>19</v>
      </c>
      <c r="E270" t="s">
        <v>270</v>
      </c>
      <c r="F270" s="2">
        <v>488500</v>
      </c>
      <c r="G270" s="2">
        <v>981000</v>
      </c>
      <c r="H270" s="2">
        <v>489500</v>
      </c>
      <c r="I270" s="2">
        <v>146850</v>
      </c>
      <c r="J270" s="2">
        <v>489500</v>
      </c>
    </row>
    <row r="271" spans="1:10" x14ac:dyDescent="0.35">
      <c r="A271" s="28" t="s">
        <v>255</v>
      </c>
      <c r="B271" s="28" t="s">
        <v>17</v>
      </c>
      <c r="C271" s="28" t="s">
        <v>268</v>
      </c>
      <c r="D271" s="28" t="s">
        <v>19</v>
      </c>
      <c r="E271" t="s">
        <v>271</v>
      </c>
      <c r="F271" s="2">
        <v>146000</v>
      </c>
      <c r="G271" s="2">
        <v>294000</v>
      </c>
      <c r="H271" s="2">
        <v>148000</v>
      </c>
      <c r="I271" s="2">
        <v>44400</v>
      </c>
      <c r="J271" s="2">
        <v>148000</v>
      </c>
    </row>
    <row r="272" spans="1:10" x14ac:dyDescent="0.35">
      <c r="A272" s="28" t="s">
        <v>272</v>
      </c>
      <c r="B272" s="28" t="s">
        <v>17</v>
      </c>
      <c r="C272" s="28" t="s">
        <v>273</v>
      </c>
      <c r="D272" s="28" t="s">
        <v>19</v>
      </c>
      <c r="E272" t="s">
        <v>274</v>
      </c>
      <c r="F272" s="2">
        <v>85890</v>
      </c>
      <c r="G272" s="2">
        <v>0</v>
      </c>
      <c r="H272" s="2">
        <v>0</v>
      </c>
      <c r="I272" s="2">
        <v>0</v>
      </c>
      <c r="J272" s="2">
        <v>0</v>
      </c>
    </row>
    <row r="273" spans="1:10" x14ac:dyDescent="0.35">
      <c r="A273" s="28" t="s">
        <v>272</v>
      </c>
      <c r="B273" s="28" t="s">
        <v>17</v>
      </c>
      <c r="C273" s="28" t="s">
        <v>273</v>
      </c>
      <c r="D273" s="28" t="s">
        <v>19</v>
      </c>
      <c r="E273" t="s">
        <v>21</v>
      </c>
      <c r="F273" s="2">
        <v>0</v>
      </c>
      <c r="G273" s="2">
        <v>0</v>
      </c>
      <c r="H273" s="2">
        <v>0</v>
      </c>
      <c r="I273" s="2">
        <v>0</v>
      </c>
      <c r="J273" s="2">
        <v>0</v>
      </c>
    </row>
    <row r="274" spans="1:10" x14ac:dyDescent="0.35">
      <c r="A274" s="28" t="s">
        <v>272</v>
      </c>
      <c r="B274" s="28" t="s">
        <v>17</v>
      </c>
      <c r="C274" s="28" t="s">
        <v>273</v>
      </c>
      <c r="D274" s="28" t="s">
        <v>19</v>
      </c>
      <c r="E274" t="s">
        <v>28</v>
      </c>
      <c r="F274" s="2">
        <v>0</v>
      </c>
      <c r="G274" s="2">
        <v>0</v>
      </c>
      <c r="H274" s="2">
        <v>0</v>
      </c>
      <c r="I274" s="2">
        <v>0</v>
      </c>
      <c r="J274" s="2">
        <v>0</v>
      </c>
    </row>
    <row r="275" spans="1:10" x14ac:dyDescent="0.35">
      <c r="A275" s="28" t="s">
        <v>272</v>
      </c>
      <c r="B275" s="28" t="s">
        <v>17</v>
      </c>
      <c r="C275" s="28" t="s">
        <v>273</v>
      </c>
      <c r="D275" s="28" t="s">
        <v>19</v>
      </c>
      <c r="E275" t="s">
        <v>275</v>
      </c>
      <c r="F275" s="2">
        <v>184000</v>
      </c>
      <c r="G275" s="2">
        <v>708000</v>
      </c>
      <c r="H275" s="2">
        <v>355000</v>
      </c>
      <c r="I275" s="2">
        <v>106500</v>
      </c>
      <c r="J275" s="2">
        <v>355000</v>
      </c>
    </row>
    <row r="276" spans="1:10" x14ac:dyDescent="0.35">
      <c r="A276" s="28" t="s">
        <v>272</v>
      </c>
      <c r="B276" s="28" t="s">
        <v>17</v>
      </c>
      <c r="C276" s="28" t="s">
        <v>273</v>
      </c>
      <c r="D276" s="28" t="s">
        <v>19</v>
      </c>
      <c r="E276" t="s">
        <v>276</v>
      </c>
      <c r="F276" s="2">
        <v>25838</v>
      </c>
      <c r="G276" s="2">
        <v>50213</v>
      </c>
      <c r="H276" s="2">
        <v>0</v>
      </c>
      <c r="I276" s="2">
        <v>0</v>
      </c>
      <c r="J276" s="2">
        <v>0</v>
      </c>
    </row>
    <row r="277" spans="1:10" x14ac:dyDescent="0.35">
      <c r="A277" s="28" t="s">
        <v>272</v>
      </c>
      <c r="B277" s="28" t="s">
        <v>17</v>
      </c>
      <c r="C277" s="28" t="s">
        <v>273</v>
      </c>
      <c r="D277" s="28" t="s">
        <v>19</v>
      </c>
      <c r="E277" t="s">
        <v>277</v>
      </c>
      <c r="F277" s="2">
        <v>235000</v>
      </c>
      <c r="G277" s="2">
        <v>488000</v>
      </c>
      <c r="H277" s="2">
        <v>243000</v>
      </c>
      <c r="I277" s="2">
        <v>73050</v>
      </c>
      <c r="J277" s="2">
        <v>244000</v>
      </c>
    </row>
    <row r="278" spans="1:10" x14ac:dyDescent="0.35">
      <c r="A278" s="28" t="s">
        <v>278</v>
      </c>
      <c r="B278" s="28" t="s">
        <v>17</v>
      </c>
      <c r="C278" s="28" t="s">
        <v>279</v>
      </c>
      <c r="D278" s="28" t="s">
        <v>19</v>
      </c>
      <c r="E278" t="s">
        <v>280</v>
      </c>
      <c r="F278" s="2">
        <v>112650</v>
      </c>
      <c r="G278" s="2">
        <v>228200</v>
      </c>
      <c r="H278" s="2">
        <v>115500</v>
      </c>
      <c r="I278" s="2">
        <v>34388</v>
      </c>
      <c r="J278" s="2">
        <v>113750</v>
      </c>
    </row>
    <row r="279" spans="1:10" x14ac:dyDescent="0.35">
      <c r="A279" s="28" t="s">
        <v>278</v>
      </c>
      <c r="B279" s="28" t="s">
        <v>17</v>
      </c>
      <c r="C279" s="28" t="s">
        <v>279</v>
      </c>
      <c r="D279" s="28" t="s">
        <v>19</v>
      </c>
      <c r="E279" t="s">
        <v>121</v>
      </c>
      <c r="F279" s="2">
        <v>250500</v>
      </c>
      <c r="G279" s="2">
        <v>508000</v>
      </c>
      <c r="H279" s="2">
        <v>254000</v>
      </c>
      <c r="I279" s="2">
        <v>76500</v>
      </c>
      <c r="J279" s="2">
        <v>256000</v>
      </c>
    </row>
    <row r="280" spans="1:10" x14ac:dyDescent="0.35">
      <c r="A280" s="28" t="s">
        <v>278</v>
      </c>
      <c r="B280" s="28" t="s">
        <v>17</v>
      </c>
      <c r="C280" s="28" t="s">
        <v>279</v>
      </c>
      <c r="D280" s="28" t="s">
        <v>19</v>
      </c>
      <c r="E280" t="s">
        <v>167</v>
      </c>
      <c r="F280" s="2">
        <v>0</v>
      </c>
      <c r="G280" s="2">
        <v>458000</v>
      </c>
      <c r="H280" s="2">
        <v>229500</v>
      </c>
      <c r="I280" s="2">
        <v>68850</v>
      </c>
      <c r="J280" s="2">
        <v>229500</v>
      </c>
    </row>
    <row r="281" spans="1:10" x14ac:dyDescent="0.35">
      <c r="A281" s="28" t="s">
        <v>278</v>
      </c>
      <c r="B281" s="28" t="s">
        <v>17</v>
      </c>
      <c r="C281" s="28" t="s">
        <v>279</v>
      </c>
      <c r="D281" s="28" t="s">
        <v>19</v>
      </c>
      <c r="E281" t="s">
        <v>32</v>
      </c>
      <c r="F281" s="2">
        <v>1998</v>
      </c>
      <c r="G281" s="2">
        <v>2000</v>
      </c>
      <c r="H281" s="2">
        <v>0</v>
      </c>
      <c r="I281" s="2">
        <v>0</v>
      </c>
      <c r="J281" s="2">
        <v>0</v>
      </c>
    </row>
    <row r="282" spans="1:10" x14ac:dyDescent="0.35">
      <c r="A282" s="28" t="s">
        <v>278</v>
      </c>
      <c r="B282" s="28" t="s">
        <v>17</v>
      </c>
      <c r="C282" s="28" t="s">
        <v>279</v>
      </c>
      <c r="D282" s="28" t="s">
        <v>19</v>
      </c>
      <c r="E282" t="s">
        <v>281</v>
      </c>
      <c r="F282" s="2">
        <v>80750</v>
      </c>
      <c r="G282" s="2">
        <v>160750</v>
      </c>
      <c r="H282" s="2">
        <v>80000</v>
      </c>
      <c r="I282" s="2">
        <v>80000</v>
      </c>
      <c r="J282" s="2">
        <v>80750</v>
      </c>
    </row>
    <row r="283" spans="1:10" x14ac:dyDescent="0.35">
      <c r="A283" s="28" t="s">
        <v>278</v>
      </c>
      <c r="B283" s="28" t="s">
        <v>17</v>
      </c>
      <c r="C283" s="28" t="s">
        <v>279</v>
      </c>
      <c r="D283" s="28" t="s">
        <v>19</v>
      </c>
      <c r="E283" t="s">
        <v>47</v>
      </c>
      <c r="F283" s="2">
        <v>104500</v>
      </c>
      <c r="G283" s="2">
        <v>207000</v>
      </c>
      <c r="H283" s="2">
        <v>105500</v>
      </c>
      <c r="I283" s="2">
        <v>31650</v>
      </c>
      <c r="J283" s="2">
        <v>105500</v>
      </c>
    </row>
    <row r="284" spans="1:10" x14ac:dyDescent="0.35">
      <c r="A284" s="28" t="s">
        <v>278</v>
      </c>
      <c r="B284" s="28" t="s">
        <v>17</v>
      </c>
      <c r="C284" s="28" t="s">
        <v>279</v>
      </c>
      <c r="D284" s="28" t="s">
        <v>19</v>
      </c>
      <c r="E284" t="s">
        <v>282</v>
      </c>
      <c r="F284" s="2">
        <v>94500</v>
      </c>
      <c r="G284" s="2">
        <v>183000</v>
      </c>
      <c r="H284" s="2">
        <v>90500</v>
      </c>
      <c r="I284" s="2">
        <v>27150</v>
      </c>
      <c r="J284" s="2">
        <v>90500</v>
      </c>
    </row>
    <row r="285" spans="1:10" x14ac:dyDescent="0.35">
      <c r="A285" s="28" t="s">
        <v>278</v>
      </c>
      <c r="B285" s="28" t="s">
        <v>17</v>
      </c>
      <c r="C285" s="28" t="s">
        <v>283</v>
      </c>
      <c r="D285" s="28" t="s">
        <v>19</v>
      </c>
      <c r="E285" t="s">
        <v>28</v>
      </c>
      <c r="F285" s="2">
        <v>0</v>
      </c>
      <c r="G285" s="2">
        <v>0</v>
      </c>
      <c r="H285" s="2">
        <v>0</v>
      </c>
      <c r="I285" s="2">
        <v>0</v>
      </c>
      <c r="J285" s="2">
        <v>0</v>
      </c>
    </row>
    <row r="286" spans="1:10" x14ac:dyDescent="0.35">
      <c r="A286" s="28" t="s">
        <v>278</v>
      </c>
      <c r="B286" s="28" t="s">
        <v>17</v>
      </c>
      <c r="C286" s="28" t="s">
        <v>283</v>
      </c>
      <c r="D286" s="28" t="s">
        <v>19</v>
      </c>
      <c r="E286" t="s">
        <v>280</v>
      </c>
      <c r="F286" s="2">
        <v>355850</v>
      </c>
      <c r="G286" s="2">
        <v>715950</v>
      </c>
      <c r="H286" s="2">
        <v>0</v>
      </c>
      <c r="I286" s="2">
        <v>0</v>
      </c>
      <c r="J286" s="2">
        <v>0</v>
      </c>
    </row>
    <row r="287" spans="1:10" x14ac:dyDescent="0.35">
      <c r="A287" s="28" t="s">
        <v>278</v>
      </c>
      <c r="B287" s="28" t="s">
        <v>17</v>
      </c>
      <c r="C287" s="28" t="s">
        <v>283</v>
      </c>
      <c r="D287" s="28" t="s">
        <v>19</v>
      </c>
      <c r="E287" t="s">
        <v>32</v>
      </c>
      <c r="F287" s="2">
        <v>5000</v>
      </c>
      <c r="G287" s="2">
        <v>5475</v>
      </c>
      <c r="H287" s="2">
        <v>500</v>
      </c>
      <c r="I287" s="2">
        <v>500</v>
      </c>
      <c r="J287" s="2">
        <v>5125</v>
      </c>
    </row>
    <row r="288" spans="1:10" x14ac:dyDescent="0.35">
      <c r="A288" s="28" t="s">
        <v>278</v>
      </c>
      <c r="B288" s="28" t="s">
        <v>17</v>
      </c>
      <c r="C288" s="28" t="s">
        <v>283</v>
      </c>
      <c r="D288" s="28" t="s">
        <v>19</v>
      </c>
      <c r="E288" t="s">
        <v>47</v>
      </c>
      <c r="F288" s="2">
        <v>255000</v>
      </c>
      <c r="G288" s="2">
        <v>508000</v>
      </c>
      <c r="H288" s="2">
        <v>515000</v>
      </c>
      <c r="I288" s="2">
        <v>154500</v>
      </c>
      <c r="J288" s="2">
        <v>515000</v>
      </c>
    </row>
    <row r="289" spans="1:10" x14ac:dyDescent="0.35">
      <c r="A289" s="28" t="s">
        <v>278</v>
      </c>
      <c r="B289" s="28" t="s">
        <v>17</v>
      </c>
      <c r="C289" s="28" t="s">
        <v>284</v>
      </c>
      <c r="D289" s="28" t="s">
        <v>19</v>
      </c>
      <c r="E289" t="s">
        <v>285</v>
      </c>
      <c r="F289" s="2">
        <v>0</v>
      </c>
      <c r="G289" s="2">
        <v>0</v>
      </c>
      <c r="H289" s="2">
        <v>0</v>
      </c>
      <c r="I289" s="2">
        <v>0</v>
      </c>
      <c r="J289" s="2">
        <v>0</v>
      </c>
    </row>
    <row r="290" spans="1:10" x14ac:dyDescent="0.35">
      <c r="A290" s="28" t="s">
        <v>278</v>
      </c>
      <c r="B290" s="28" t="s">
        <v>17</v>
      </c>
      <c r="C290" s="28" t="s">
        <v>284</v>
      </c>
      <c r="D290" s="28" t="s">
        <v>19</v>
      </c>
      <c r="E290" t="s">
        <v>21</v>
      </c>
      <c r="F290" s="2">
        <v>180211</v>
      </c>
      <c r="G290" s="2">
        <v>220000</v>
      </c>
      <c r="H290" s="2">
        <v>0</v>
      </c>
      <c r="I290" s="2">
        <v>0</v>
      </c>
      <c r="J290" s="2">
        <v>0</v>
      </c>
    </row>
    <row r="291" spans="1:10" x14ac:dyDescent="0.35">
      <c r="A291" s="28" t="s">
        <v>278</v>
      </c>
      <c r="B291" s="28" t="s">
        <v>17</v>
      </c>
      <c r="C291" s="28" t="s">
        <v>284</v>
      </c>
      <c r="D291" s="28" t="s">
        <v>19</v>
      </c>
      <c r="E291" t="s">
        <v>286</v>
      </c>
      <c r="F291" s="2">
        <v>26000</v>
      </c>
      <c r="G291" s="2">
        <v>52000</v>
      </c>
      <c r="H291" s="2">
        <v>26000</v>
      </c>
      <c r="I291" s="2">
        <v>7800</v>
      </c>
      <c r="J291" s="2">
        <v>26000</v>
      </c>
    </row>
    <row r="292" spans="1:10" x14ac:dyDescent="0.35">
      <c r="A292" s="28" t="s">
        <v>278</v>
      </c>
      <c r="B292" s="28" t="s">
        <v>17</v>
      </c>
      <c r="C292" s="28" t="s">
        <v>284</v>
      </c>
      <c r="D292" s="28" t="s">
        <v>19</v>
      </c>
      <c r="E292" t="s">
        <v>280</v>
      </c>
      <c r="F292" s="2">
        <v>324000</v>
      </c>
      <c r="G292" s="2">
        <v>892100</v>
      </c>
      <c r="H292" s="2">
        <v>92150</v>
      </c>
      <c r="I292" s="2">
        <v>27458</v>
      </c>
      <c r="J292" s="2">
        <v>90900</v>
      </c>
    </row>
    <row r="293" spans="1:10" x14ac:dyDescent="0.35">
      <c r="A293" s="28" t="s">
        <v>278</v>
      </c>
      <c r="B293" s="28" t="s">
        <v>17</v>
      </c>
      <c r="C293" s="28" t="s">
        <v>284</v>
      </c>
      <c r="D293" s="28" t="s">
        <v>19</v>
      </c>
      <c r="E293" t="s">
        <v>287</v>
      </c>
      <c r="F293" s="2">
        <v>118000</v>
      </c>
      <c r="G293" s="2">
        <v>0</v>
      </c>
      <c r="H293" s="2">
        <v>0</v>
      </c>
      <c r="I293" s="2">
        <v>0</v>
      </c>
      <c r="J293" s="2">
        <v>0</v>
      </c>
    </row>
    <row r="294" spans="1:10" x14ac:dyDescent="0.35">
      <c r="A294" s="28" t="s">
        <v>278</v>
      </c>
      <c r="B294" s="28" t="s">
        <v>17</v>
      </c>
      <c r="C294" s="28" t="s">
        <v>284</v>
      </c>
      <c r="D294" s="28" t="s">
        <v>19</v>
      </c>
      <c r="E294" t="s">
        <v>48</v>
      </c>
      <c r="F294" s="2">
        <v>128550</v>
      </c>
      <c r="G294" s="2">
        <v>93350</v>
      </c>
      <c r="H294" s="2">
        <v>371650</v>
      </c>
      <c r="I294" s="2">
        <v>111218</v>
      </c>
      <c r="J294" s="2">
        <v>369800</v>
      </c>
    </row>
    <row r="295" spans="1:10" x14ac:dyDescent="0.35">
      <c r="A295" s="28" t="s">
        <v>278</v>
      </c>
      <c r="B295" s="28" t="s">
        <v>17</v>
      </c>
      <c r="C295" s="28" t="s">
        <v>284</v>
      </c>
      <c r="D295" s="28" t="s">
        <v>19</v>
      </c>
      <c r="E295" t="s">
        <v>288</v>
      </c>
      <c r="F295" s="2">
        <v>674000</v>
      </c>
      <c r="G295" s="2">
        <v>1348000</v>
      </c>
      <c r="H295" s="2">
        <v>674000</v>
      </c>
      <c r="I295" s="2">
        <v>674000</v>
      </c>
      <c r="J295" s="2">
        <v>674000</v>
      </c>
    </row>
    <row r="296" spans="1:10" x14ac:dyDescent="0.35">
      <c r="A296" s="28" t="s">
        <v>289</v>
      </c>
      <c r="B296" s="28" t="s">
        <v>17</v>
      </c>
      <c r="C296" s="28" t="s">
        <v>290</v>
      </c>
      <c r="D296" s="28" t="s">
        <v>19</v>
      </c>
      <c r="E296" t="s">
        <v>291</v>
      </c>
      <c r="F296" s="2">
        <v>1721500</v>
      </c>
      <c r="G296" s="2">
        <v>3443000</v>
      </c>
      <c r="H296" s="2">
        <v>1721500</v>
      </c>
      <c r="I296" s="2">
        <v>1721500</v>
      </c>
      <c r="J296" s="2">
        <v>1721500</v>
      </c>
    </row>
    <row r="297" spans="1:10" x14ac:dyDescent="0.35">
      <c r="A297" s="28" t="s">
        <v>289</v>
      </c>
      <c r="B297" s="28" t="s">
        <v>17</v>
      </c>
      <c r="C297" s="28" t="s">
        <v>290</v>
      </c>
      <c r="D297" s="28" t="s">
        <v>19</v>
      </c>
      <c r="E297" t="s">
        <v>292</v>
      </c>
      <c r="F297" s="2">
        <v>0</v>
      </c>
      <c r="G297" s="2">
        <v>1569396</v>
      </c>
      <c r="H297" s="2">
        <v>0</v>
      </c>
      <c r="I297" s="2">
        <v>0</v>
      </c>
      <c r="J297" s="2">
        <v>0</v>
      </c>
    </row>
    <row r="298" spans="1:10" x14ac:dyDescent="0.35">
      <c r="A298" s="28" t="s">
        <v>289</v>
      </c>
      <c r="B298" s="28" t="s">
        <v>17</v>
      </c>
      <c r="C298" s="28" t="s">
        <v>290</v>
      </c>
      <c r="D298" s="28" t="s">
        <v>30</v>
      </c>
      <c r="E298" t="s">
        <v>293</v>
      </c>
      <c r="F298" s="2">
        <v>538430</v>
      </c>
      <c r="G298" s="2">
        <v>1073531</v>
      </c>
      <c r="H298" s="2">
        <v>534386</v>
      </c>
      <c r="I298" s="2">
        <v>534386</v>
      </c>
      <c r="J298" s="2">
        <v>538942</v>
      </c>
    </row>
    <row r="299" spans="1:10" x14ac:dyDescent="0.35">
      <c r="A299" s="28" t="s">
        <v>289</v>
      </c>
      <c r="B299" s="28" t="s">
        <v>17</v>
      </c>
      <c r="C299" s="28" t="s">
        <v>290</v>
      </c>
      <c r="D299" s="28" t="s">
        <v>19</v>
      </c>
      <c r="E299" t="s">
        <v>294</v>
      </c>
      <c r="F299" s="2">
        <v>25125</v>
      </c>
      <c r="G299" s="2">
        <v>0</v>
      </c>
      <c r="H299" s="2">
        <v>0</v>
      </c>
      <c r="I299" s="2">
        <v>0</v>
      </c>
      <c r="J299" s="2">
        <v>0</v>
      </c>
    </row>
    <row r="300" spans="1:10" x14ac:dyDescent="0.35">
      <c r="A300" s="28" t="s">
        <v>289</v>
      </c>
      <c r="B300" s="28" t="s">
        <v>17</v>
      </c>
      <c r="C300" s="28" t="s">
        <v>290</v>
      </c>
      <c r="D300" s="28" t="s">
        <v>19</v>
      </c>
      <c r="E300" t="s">
        <v>295</v>
      </c>
      <c r="F300" s="2">
        <v>11808</v>
      </c>
      <c r="G300" s="2">
        <v>23443</v>
      </c>
      <c r="H300" s="2">
        <v>11635</v>
      </c>
      <c r="I300" s="2">
        <v>3482</v>
      </c>
      <c r="J300" s="2">
        <v>11578</v>
      </c>
    </row>
    <row r="301" spans="1:10" x14ac:dyDescent="0.35">
      <c r="A301" s="28" t="s">
        <v>289</v>
      </c>
      <c r="B301" s="28" t="s">
        <v>17</v>
      </c>
      <c r="C301" s="28" t="s">
        <v>290</v>
      </c>
      <c r="D301" s="28" t="s">
        <v>19</v>
      </c>
      <c r="E301" t="s">
        <v>296</v>
      </c>
      <c r="F301" s="2">
        <v>1060000</v>
      </c>
      <c r="G301" s="2">
        <v>2120000</v>
      </c>
      <c r="H301" s="2">
        <v>1060000</v>
      </c>
      <c r="I301" s="2">
        <v>318000</v>
      </c>
      <c r="J301" s="2">
        <v>1060000</v>
      </c>
    </row>
    <row r="302" spans="1:10" x14ac:dyDescent="0.35">
      <c r="A302" s="28" t="s">
        <v>289</v>
      </c>
      <c r="B302" s="28" t="s">
        <v>17</v>
      </c>
      <c r="C302" s="28" t="s">
        <v>290</v>
      </c>
      <c r="D302" s="28" t="s">
        <v>19</v>
      </c>
      <c r="E302" t="s">
        <v>297</v>
      </c>
      <c r="F302" s="2">
        <v>38438</v>
      </c>
      <c r="G302" s="2">
        <v>76313</v>
      </c>
      <c r="H302" s="2">
        <v>37875</v>
      </c>
      <c r="I302" s="2">
        <v>11334</v>
      </c>
      <c r="J302" s="2">
        <v>37688</v>
      </c>
    </row>
    <row r="303" spans="1:10" x14ac:dyDescent="0.35">
      <c r="A303" s="28" t="s">
        <v>289</v>
      </c>
      <c r="B303" s="28" t="s">
        <v>17</v>
      </c>
      <c r="C303" s="28" t="s">
        <v>290</v>
      </c>
      <c r="D303" s="28" t="s">
        <v>19</v>
      </c>
      <c r="E303" t="s">
        <v>298</v>
      </c>
      <c r="F303" s="2">
        <v>35525</v>
      </c>
      <c r="G303" s="2">
        <v>70525</v>
      </c>
      <c r="H303" s="2">
        <v>0</v>
      </c>
      <c r="I303" s="2">
        <v>0</v>
      </c>
      <c r="J303" s="2">
        <v>0</v>
      </c>
    </row>
    <row r="304" spans="1:10" x14ac:dyDescent="0.35">
      <c r="A304" s="28" t="s">
        <v>289</v>
      </c>
      <c r="B304" s="28" t="s">
        <v>17</v>
      </c>
      <c r="C304" s="28" t="s">
        <v>290</v>
      </c>
      <c r="D304" s="28" t="s">
        <v>19</v>
      </c>
      <c r="E304" t="s">
        <v>299</v>
      </c>
      <c r="F304" s="2">
        <v>0</v>
      </c>
      <c r="G304" s="2">
        <v>69476</v>
      </c>
      <c r="H304" s="2">
        <v>34312</v>
      </c>
      <c r="I304" s="2">
        <v>10269</v>
      </c>
      <c r="J304" s="2">
        <v>34147</v>
      </c>
    </row>
    <row r="305" spans="1:10" x14ac:dyDescent="0.35">
      <c r="A305" s="28" t="s">
        <v>289</v>
      </c>
      <c r="B305" s="28" t="s">
        <v>17</v>
      </c>
      <c r="C305" s="28" t="s">
        <v>290</v>
      </c>
      <c r="D305" s="28" t="s">
        <v>19</v>
      </c>
      <c r="E305" t="s">
        <v>300</v>
      </c>
      <c r="F305" s="2">
        <v>31272</v>
      </c>
      <c r="G305" s="2">
        <v>62094</v>
      </c>
      <c r="H305" s="2">
        <v>30823</v>
      </c>
      <c r="I305" s="2">
        <v>9224</v>
      </c>
      <c r="J305" s="2">
        <v>30673</v>
      </c>
    </row>
    <row r="306" spans="1:10" x14ac:dyDescent="0.35">
      <c r="A306" s="28" t="s">
        <v>289</v>
      </c>
      <c r="B306" s="28" t="s">
        <v>17</v>
      </c>
      <c r="C306" s="28" t="s">
        <v>301</v>
      </c>
      <c r="D306" s="28" t="s">
        <v>19</v>
      </c>
      <c r="E306" t="s">
        <v>32</v>
      </c>
      <c r="F306" s="2">
        <v>0</v>
      </c>
      <c r="G306" s="2">
        <v>0</v>
      </c>
      <c r="H306" s="2">
        <v>0</v>
      </c>
      <c r="I306" s="2">
        <v>0</v>
      </c>
      <c r="J306" s="2">
        <v>0</v>
      </c>
    </row>
    <row r="307" spans="1:10" x14ac:dyDescent="0.35">
      <c r="A307" s="28" t="s">
        <v>289</v>
      </c>
      <c r="B307" s="28" t="s">
        <v>17</v>
      </c>
      <c r="C307" s="28" t="s">
        <v>301</v>
      </c>
      <c r="D307" s="28" t="s">
        <v>19</v>
      </c>
      <c r="E307" t="s">
        <v>178</v>
      </c>
      <c r="F307" s="2">
        <v>89900</v>
      </c>
      <c r="G307" s="2">
        <v>179800</v>
      </c>
      <c r="H307" s="2">
        <v>1715900</v>
      </c>
      <c r="I307" s="2">
        <v>514770</v>
      </c>
      <c r="J307" s="2">
        <v>1715900</v>
      </c>
    </row>
    <row r="308" spans="1:10" x14ac:dyDescent="0.35">
      <c r="A308" s="28" t="s">
        <v>289</v>
      </c>
      <c r="B308" s="28" t="s">
        <v>17</v>
      </c>
      <c r="C308" s="28" t="s">
        <v>301</v>
      </c>
      <c r="D308" s="28" t="s">
        <v>19</v>
      </c>
      <c r="E308" t="s">
        <v>302</v>
      </c>
      <c r="F308" s="2">
        <v>0</v>
      </c>
      <c r="G308" s="2">
        <v>0</v>
      </c>
      <c r="H308" s="2">
        <v>265000</v>
      </c>
      <c r="I308" s="2">
        <v>79500</v>
      </c>
      <c r="J308" s="2">
        <v>265000</v>
      </c>
    </row>
    <row r="309" spans="1:10" x14ac:dyDescent="0.35">
      <c r="A309" s="28" t="s">
        <v>289</v>
      </c>
      <c r="B309" s="28" t="s">
        <v>17</v>
      </c>
      <c r="C309" s="28" t="s">
        <v>301</v>
      </c>
      <c r="D309" s="28" t="s">
        <v>19</v>
      </c>
      <c r="E309" t="s">
        <v>303</v>
      </c>
      <c r="F309" s="2">
        <v>310203</v>
      </c>
      <c r="G309" s="2">
        <v>603172</v>
      </c>
      <c r="H309" s="2">
        <v>292969</v>
      </c>
      <c r="I309" s="2">
        <v>146485</v>
      </c>
      <c r="J309" s="2">
        <v>0</v>
      </c>
    </row>
    <row r="310" spans="1:10" x14ac:dyDescent="0.35">
      <c r="A310" s="28" t="s">
        <v>289</v>
      </c>
      <c r="B310" s="28" t="s">
        <v>17</v>
      </c>
      <c r="C310" s="28" t="s">
        <v>301</v>
      </c>
      <c r="D310" s="28" t="s">
        <v>19</v>
      </c>
      <c r="E310" t="s">
        <v>182</v>
      </c>
      <c r="F310" s="2">
        <v>66000</v>
      </c>
      <c r="G310" s="2">
        <v>132000</v>
      </c>
      <c r="H310" s="2">
        <v>66000</v>
      </c>
      <c r="I310" s="2">
        <v>23550</v>
      </c>
      <c r="J310" s="2">
        <v>91000</v>
      </c>
    </row>
    <row r="311" spans="1:10" x14ac:dyDescent="0.35">
      <c r="A311" s="28" t="s">
        <v>289</v>
      </c>
      <c r="B311" s="28" t="s">
        <v>17</v>
      </c>
      <c r="C311" s="28" t="s">
        <v>301</v>
      </c>
      <c r="D311" s="28" t="s">
        <v>19</v>
      </c>
      <c r="E311" t="s">
        <v>304</v>
      </c>
      <c r="F311" s="2">
        <v>157000</v>
      </c>
      <c r="G311" s="2">
        <v>332000</v>
      </c>
      <c r="H311" s="2">
        <v>195000</v>
      </c>
      <c r="I311" s="2">
        <v>58050</v>
      </c>
      <c r="J311" s="2">
        <v>192000</v>
      </c>
    </row>
    <row r="312" spans="1:10" x14ac:dyDescent="0.35">
      <c r="A312" s="28" t="s">
        <v>289</v>
      </c>
      <c r="B312" s="28" t="s">
        <v>17</v>
      </c>
      <c r="C312" s="28" t="s">
        <v>301</v>
      </c>
      <c r="D312" s="28" t="s">
        <v>19</v>
      </c>
      <c r="E312" t="s">
        <v>305</v>
      </c>
      <c r="F312" s="2">
        <v>113346</v>
      </c>
      <c r="G312" s="2">
        <v>1432960</v>
      </c>
      <c r="H312" s="2">
        <v>0</v>
      </c>
      <c r="I312" s="2">
        <v>0</v>
      </c>
      <c r="J312" s="2">
        <v>0</v>
      </c>
    </row>
    <row r="313" spans="1:10" x14ac:dyDescent="0.35">
      <c r="A313" s="28" t="s">
        <v>289</v>
      </c>
      <c r="B313" s="28" t="s">
        <v>17</v>
      </c>
      <c r="C313" s="28" t="s">
        <v>301</v>
      </c>
      <c r="D313" s="28" t="s">
        <v>19</v>
      </c>
      <c r="E313" t="s">
        <v>306</v>
      </c>
      <c r="F313" s="2">
        <v>1686000</v>
      </c>
      <c r="G313" s="2">
        <v>3373000</v>
      </c>
      <c r="H313" s="2">
        <v>1687000</v>
      </c>
      <c r="I313" s="2">
        <v>843500</v>
      </c>
      <c r="J313" s="2">
        <v>0</v>
      </c>
    </row>
    <row r="314" spans="1:10" x14ac:dyDescent="0.35">
      <c r="A314" s="28" t="s">
        <v>289</v>
      </c>
      <c r="B314" s="28" t="s">
        <v>17</v>
      </c>
      <c r="C314" s="28" t="s">
        <v>301</v>
      </c>
      <c r="D314" s="28" t="s">
        <v>19</v>
      </c>
      <c r="E314" t="s">
        <v>307</v>
      </c>
      <c r="F314" s="2">
        <v>0</v>
      </c>
      <c r="G314" s="2">
        <v>681701</v>
      </c>
      <c r="H314" s="2">
        <v>402046</v>
      </c>
      <c r="I314" s="2">
        <v>113265</v>
      </c>
      <c r="J314" s="2">
        <v>353056</v>
      </c>
    </row>
    <row r="315" spans="1:10" x14ac:dyDescent="0.35">
      <c r="A315" s="28" t="s">
        <v>289</v>
      </c>
      <c r="B315" s="28" t="s">
        <v>17</v>
      </c>
      <c r="C315" s="28" t="s">
        <v>308</v>
      </c>
      <c r="D315" s="28" t="s">
        <v>19</v>
      </c>
      <c r="E315" t="s">
        <v>309</v>
      </c>
      <c r="F315" s="2">
        <v>0</v>
      </c>
      <c r="G315" s="2">
        <v>203195</v>
      </c>
      <c r="H315" s="2">
        <v>0</v>
      </c>
      <c r="I315" s="2">
        <v>0</v>
      </c>
      <c r="J315" s="2">
        <v>0</v>
      </c>
    </row>
    <row r="316" spans="1:10" x14ac:dyDescent="0.35">
      <c r="A316" s="28" t="s">
        <v>289</v>
      </c>
      <c r="B316" s="28" t="s">
        <v>17</v>
      </c>
      <c r="C316" s="28" t="s">
        <v>308</v>
      </c>
      <c r="D316" s="28" t="s">
        <v>19</v>
      </c>
      <c r="E316" t="s">
        <v>310</v>
      </c>
      <c r="F316" s="2">
        <v>758775</v>
      </c>
      <c r="G316" s="2">
        <v>0</v>
      </c>
      <c r="H316" s="2">
        <v>0</v>
      </c>
      <c r="I316" s="2">
        <v>0</v>
      </c>
      <c r="J316" s="2">
        <v>0</v>
      </c>
    </row>
    <row r="317" spans="1:10" x14ac:dyDescent="0.35">
      <c r="A317" s="28" t="s">
        <v>289</v>
      </c>
      <c r="B317" s="28" t="s">
        <v>17</v>
      </c>
      <c r="C317" s="28" t="s">
        <v>308</v>
      </c>
      <c r="D317" s="28" t="s">
        <v>19</v>
      </c>
      <c r="E317" t="s">
        <v>32</v>
      </c>
      <c r="F317" s="2">
        <v>2750</v>
      </c>
      <c r="G317" s="2">
        <v>2750</v>
      </c>
      <c r="H317" s="2">
        <v>2750</v>
      </c>
      <c r="I317" s="2">
        <v>825</v>
      </c>
      <c r="J317" s="2">
        <v>2750</v>
      </c>
    </row>
    <row r="318" spans="1:10" x14ac:dyDescent="0.35">
      <c r="A318" s="28" t="s">
        <v>289</v>
      </c>
      <c r="B318" s="28" t="s">
        <v>17</v>
      </c>
      <c r="C318" s="28" t="s">
        <v>308</v>
      </c>
      <c r="D318" s="28" t="s">
        <v>19</v>
      </c>
      <c r="E318" t="s">
        <v>164</v>
      </c>
      <c r="F318" s="2">
        <v>459000</v>
      </c>
      <c r="G318" s="2">
        <v>2452000</v>
      </c>
      <c r="H318" s="2">
        <v>1229500</v>
      </c>
      <c r="I318" s="2">
        <v>368850</v>
      </c>
      <c r="J318" s="2">
        <v>1229500</v>
      </c>
    </row>
    <row r="319" spans="1:10" x14ac:dyDescent="0.35">
      <c r="A319" s="28" t="s">
        <v>289</v>
      </c>
      <c r="B319" s="28" t="s">
        <v>17</v>
      </c>
      <c r="C319" s="28" t="s">
        <v>308</v>
      </c>
      <c r="D319" s="28" t="s">
        <v>19</v>
      </c>
      <c r="E319" t="s">
        <v>311</v>
      </c>
      <c r="F319" s="2">
        <v>590500</v>
      </c>
      <c r="G319" s="2">
        <v>1169000</v>
      </c>
      <c r="H319" s="2">
        <v>580000</v>
      </c>
      <c r="I319" s="2">
        <v>580000</v>
      </c>
      <c r="J319" s="2">
        <v>580000</v>
      </c>
    </row>
    <row r="320" spans="1:10" x14ac:dyDescent="0.35">
      <c r="A320" s="28" t="s">
        <v>312</v>
      </c>
      <c r="B320" s="28" t="s">
        <v>17</v>
      </c>
      <c r="C320" s="28" t="s">
        <v>313</v>
      </c>
      <c r="D320" s="28" t="s">
        <v>19</v>
      </c>
      <c r="E320" t="s">
        <v>314</v>
      </c>
      <c r="F320" s="2">
        <v>37500</v>
      </c>
      <c r="G320" s="2">
        <v>75000</v>
      </c>
      <c r="H320" s="2">
        <v>37500</v>
      </c>
      <c r="I320" s="2">
        <v>37500</v>
      </c>
      <c r="J320" s="2">
        <v>37500</v>
      </c>
    </row>
    <row r="321" spans="1:10" x14ac:dyDescent="0.35">
      <c r="A321" s="28" t="s">
        <v>312</v>
      </c>
      <c r="B321" s="28" t="s">
        <v>17</v>
      </c>
      <c r="C321" s="28" t="s">
        <v>313</v>
      </c>
      <c r="D321" s="28" t="s">
        <v>19</v>
      </c>
      <c r="E321" t="s">
        <v>315</v>
      </c>
      <c r="F321" s="2">
        <v>37500</v>
      </c>
      <c r="G321" s="2">
        <v>75000</v>
      </c>
      <c r="H321" s="2">
        <v>37500</v>
      </c>
      <c r="I321" s="2">
        <v>37500</v>
      </c>
      <c r="J321" s="2">
        <v>37500</v>
      </c>
    </row>
    <row r="322" spans="1:10" x14ac:dyDescent="0.35">
      <c r="A322" s="28" t="s">
        <v>312</v>
      </c>
      <c r="B322" s="28" t="s">
        <v>17</v>
      </c>
      <c r="C322" s="28" t="s">
        <v>313</v>
      </c>
      <c r="D322" s="28" t="s">
        <v>19</v>
      </c>
      <c r="E322" t="s">
        <v>316</v>
      </c>
      <c r="F322" s="2">
        <v>160300</v>
      </c>
      <c r="G322" s="2">
        <v>160300</v>
      </c>
      <c r="H322" s="2">
        <v>0</v>
      </c>
      <c r="I322" s="2">
        <v>0</v>
      </c>
      <c r="J322" s="2">
        <v>0</v>
      </c>
    </row>
    <row r="323" spans="1:10" x14ac:dyDescent="0.35">
      <c r="A323" s="28" t="s">
        <v>312</v>
      </c>
      <c r="B323" s="28" t="s">
        <v>17</v>
      </c>
      <c r="C323" s="28" t="s">
        <v>313</v>
      </c>
      <c r="D323" s="28" t="s">
        <v>19</v>
      </c>
      <c r="E323" t="s">
        <v>317</v>
      </c>
      <c r="F323" s="2">
        <v>39000</v>
      </c>
      <c r="G323" s="2">
        <v>77500</v>
      </c>
      <c r="H323" s="2">
        <v>38500</v>
      </c>
      <c r="I323" s="2">
        <v>38500</v>
      </c>
      <c r="J323" s="2">
        <v>38500</v>
      </c>
    </row>
    <row r="324" spans="1:10" x14ac:dyDescent="0.35">
      <c r="A324" s="28" t="s">
        <v>312</v>
      </c>
      <c r="B324" s="28" t="s">
        <v>17</v>
      </c>
      <c r="C324" s="28" t="s">
        <v>313</v>
      </c>
      <c r="D324" s="28" t="s">
        <v>19</v>
      </c>
      <c r="E324" t="s">
        <v>318</v>
      </c>
      <c r="F324" s="2">
        <v>39000</v>
      </c>
      <c r="G324" s="2">
        <v>77500</v>
      </c>
      <c r="H324" s="2">
        <v>38500</v>
      </c>
      <c r="I324" s="2">
        <v>38500</v>
      </c>
      <c r="J324" s="2">
        <v>38500</v>
      </c>
    </row>
    <row r="325" spans="1:10" x14ac:dyDescent="0.35">
      <c r="A325" s="28" t="s">
        <v>312</v>
      </c>
      <c r="B325" s="28" t="s">
        <v>17</v>
      </c>
      <c r="C325" s="28" t="s">
        <v>313</v>
      </c>
      <c r="D325" s="28" t="s">
        <v>19</v>
      </c>
      <c r="E325" t="s">
        <v>319</v>
      </c>
      <c r="F325" s="2">
        <v>230000</v>
      </c>
      <c r="G325" s="2">
        <v>486000</v>
      </c>
      <c r="H325" s="2">
        <v>259500</v>
      </c>
      <c r="I325" s="2">
        <v>259500</v>
      </c>
      <c r="J325" s="2">
        <v>259500</v>
      </c>
    </row>
    <row r="326" spans="1:10" x14ac:dyDescent="0.35">
      <c r="A326" s="28" t="s">
        <v>312</v>
      </c>
      <c r="B326" s="28" t="s">
        <v>17</v>
      </c>
      <c r="C326" s="28" t="s">
        <v>313</v>
      </c>
      <c r="D326" s="28" t="s">
        <v>30</v>
      </c>
      <c r="E326" t="s">
        <v>320</v>
      </c>
      <c r="F326" s="2">
        <v>111678</v>
      </c>
      <c r="G326" s="2">
        <v>219182</v>
      </c>
      <c r="H326" s="2">
        <v>107365</v>
      </c>
      <c r="I326" s="2">
        <v>53683</v>
      </c>
      <c r="J326" s="2">
        <v>0</v>
      </c>
    </row>
    <row r="327" spans="1:10" x14ac:dyDescent="0.35">
      <c r="A327" s="28" t="s">
        <v>312</v>
      </c>
      <c r="B327" s="28" t="s">
        <v>17</v>
      </c>
      <c r="C327" s="28" t="s">
        <v>313</v>
      </c>
      <c r="D327" s="28" t="s">
        <v>19</v>
      </c>
      <c r="E327" t="s">
        <v>127</v>
      </c>
      <c r="F327" s="2">
        <v>712000</v>
      </c>
      <c r="G327" s="2">
        <v>1425000</v>
      </c>
      <c r="H327" s="2">
        <v>712500</v>
      </c>
      <c r="I327" s="2">
        <v>213750</v>
      </c>
      <c r="J327" s="2">
        <v>712500</v>
      </c>
    </row>
    <row r="328" spans="1:10" x14ac:dyDescent="0.35">
      <c r="A328" s="28" t="s">
        <v>312</v>
      </c>
      <c r="B328" s="28" t="s">
        <v>17</v>
      </c>
      <c r="C328" s="28" t="s">
        <v>313</v>
      </c>
      <c r="D328" s="28" t="s">
        <v>19</v>
      </c>
      <c r="E328" t="s">
        <v>321</v>
      </c>
      <c r="F328" s="2">
        <v>230000</v>
      </c>
      <c r="G328" s="2">
        <v>490000</v>
      </c>
      <c r="H328" s="2">
        <v>257500</v>
      </c>
      <c r="I328" s="2">
        <v>257500</v>
      </c>
      <c r="J328" s="2">
        <v>257500</v>
      </c>
    </row>
    <row r="329" spans="1:10" x14ac:dyDescent="0.35">
      <c r="A329" s="28" t="s">
        <v>312</v>
      </c>
      <c r="B329" s="28" t="s">
        <v>17</v>
      </c>
      <c r="C329" s="28" t="s">
        <v>313</v>
      </c>
      <c r="D329" s="28" t="s">
        <v>19</v>
      </c>
      <c r="E329" t="s">
        <v>21</v>
      </c>
      <c r="F329" s="2">
        <v>0</v>
      </c>
      <c r="G329" s="2">
        <v>0</v>
      </c>
      <c r="H329" s="2">
        <v>0</v>
      </c>
      <c r="I329" s="2">
        <v>0</v>
      </c>
      <c r="J329" s="2">
        <v>0</v>
      </c>
    </row>
    <row r="330" spans="1:10" x14ac:dyDescent="0.35">
      <c r="A330" s="28" t="s">
        <v>312</v>
      </c>
      <c r="B330" s="28" t="s">
        <v>17</v>
      </c>
      <c r="C330" s="28" t="s">
        <v>313</v>
      </c>
      <c r="D330" s="28" t="s">
        <v>19</v>
      </c>
      <c r="E330" t="s">
        <v>322</v>
      </c>
      <c r="F330" s="2">
        <v>133000</v>
      </c>
      <c r="G330" s="2">
        <v>268000</v>
      </c>
      <c r="H330" s="2">
        <v>130000</v>
      </c>
      <c r="I330" s="2">
        <v>130000</v>
      </c>
      <c r="J330" s="2">
        <v>130000</v>
      </c>
    </row>
    <row r="331" spans="1:10" x14ac:dyDescent="0.35">
      <c r="A331" s="28" t="s">
        <v>312</v>
      </c>
      <c r="B331" s="28" t="s">
        <v>17</v>
      </c>
      <c r="C331" s="28" t="s">
        <v>313</v>
      </c>
      <c r="D331" s="28" t="s">
        <v>19</v>
      </c>
      <c r="E331" t="s">
        <v>28</v>
      </c>
      <c r="F331" s="2">
        <v>0</v>
      </c>
      <c r="G331" s="2">
        <v>0</v>
      </c>
      <c r="H331" s="2">
        <v>0</v>
      </c>
      <c r="I331" s="2">
        <v>0</v>
      </c>
      <c r="J331" s="2">
        <v>0</v>
      </c>
    </row>
    <row r="332" spans="1:10" x14ac:dyDescent="0.35">
      <c r="A332" s="28" t="s">
        <v>312</v>
      </c>
      <c r="B332" s="28" t="s">
        <v>17</v>
      </c>
      <c r="C332" s="28" t="s">
        <v>313</v>
      </c>
      <c r="D332" s="28" t="s">
        <v>19</v>
      </c>
      <c r="E332" t="s">
        <v>323</v>
      </c>
      <c r="F332" s="2">
        <v>232000</v>
      </c>
      <c r="G332" s="2">
        <v>563000</v>
      </c>
      <c r="H332" s="2">
        <v>336000</v>
      </c>
      <c r="I332" s="2">
        <v>100800</v>
      </c>
      <c r="J332" s="2">
        <v>336000</v>
      </c>
    </row>
    <row r="333" spans="1:10" x14ac:dyDescent="0.35">
      <c r="A333" s="28" t="s">
        <v>312</v>
      </c>
      <c r="B333" s="28" t="s">
        <v>17</v>
      </c>
      <c r="C333" s="28" t="s">
        <v>324</v>
      </c>
      <c r="D333" s="28" t="s">
        <v>19</v>
      </c>
      <c r="E333" t="s">
        <v>325</v>
      </c>
      <c r="F333" s="2">
        <v>282500</v>
      </c>
      <c r="G333" s="2">
        <v>613000</v>
      </c>
      <c r="H333" s="2">
        <v>300500</v>
      </c>
      <c r="I333" s="2">
        <v>90150</v>
      </c>
      <c r="J333" s="2">
        <v>300500</v>
      </c>
    </row>
    <row r="334" spans="1:10" x14ac:dyDescent="0.35">
      <c r="A334" s="28" t="s">
        <v>312</v>
      </c>
      <c r="B334" s="28" t="s">
        <v>17</v>
      </c>
      <c r="C334" s="28" t="s">
        <v>324</v>
      </c>
      <c r="D334" s="28" t="s">
        <v>19</v>
      </c>
      <c r="E334" t="s">
        <v>246</v>
      </c>
      <c r="F334" s="2">
        <v>369500</v>
      </c>
      <c r="G334" s="2">
        <v>1476000</v>
      </c>
      <c r="H334" s="2">
        <v>738000</v>
      </c>
      <c r="I334" s="2">
        <v>221400</v>
      </c>
      <c r="J334" s="2">
        <v>738000</v>
      </c>
    </row>
    <row r="335" spans="1:10" x14ac:dyDescent="0.35">
      <c r="A335" s="28" t="s">
        <v>312</v>
      </c>
      <c r="B335" s="28" t="s">
        <v>17</v>
      </c>
      <c r="C335" s="28" t="s">
        <v>324</v>
      </c>
      <c r="D335" s="28" t="s">
        <v>19</v>
      </c>
      <c r="E335" t="s">
        <v>162</v>
      </c>
      <c r="F335" s="2">
        <v>341450</v>
      </c>
      <c r="G335" s="2">
        <v>692800</v>
      </c>
      <c r="H335" s="2">
        <v>351950</v>
      </c>
      <c r="I335" s="2">
        <v>106478</v>
      </c>
      <c r="J335" s="2">
        <v>357900</v>
      </c>
    </row>
    <row r="336" spans="1:10" x14ac:dyDescent="0.35">
      <c r="A336" s="28" t="s">
        <v>312</v>
      </c>
      <c r="B336" s="28" t="s">
        <v>17</v>
      </c>
      <c r="C336" s="28" t="s">
        <v>324</v>
      </c>
      <c r="D336" s="28" t="s">
        <v>19</v>
      </c>
      <c r="E336" t="s">
        <v>326</v>
      </c>
      <c r="F336" s="2">
        <v>281500</v>
      </c>
      <c r="G336" s="2">
        <v>0</v>
      </c>
      <c r="H336" s="2">
        <v>0</v>
      </c>
      <c r="I336" s="2">
        <v>0</v>
      </c>
      <c r="J336" s="2">
        <v>0</v>
      </c>
    </row>
    <row r="337" spans="1:10" x14ac:dyDescent="0.35">
      <c r="A337" s="28" t="s">
        <v>327</v>
      </c>
      <c r="B337" s="28" t="s">
        <v>17</v>
      </c>
      <c r="C337" s="28" t="s">
        <v>328</v>
      </c>
      <c r="D337" s="28" t="s">
        <v>19</v>
      </c>
      <c r="E337" t="s">
        <v>329</v>
      </c>
      <c r="F337" s="2">
        <v>320388</v>
      </c>
      <c r="G337" s="2">
        <v>320388</v>
      </c>
      <c r="H337" s="2">
        <v>0</v>
      </c>
      <c r="I337" s="2">
        <v>0</v>
      </c>
      <c r="J337" s="2">
        <v>0</v>
      </c>
    </row>
    <row r="338" spans="1:10" x14ac:dyDescent="0.35">
      <c r="A338" s="28" t="s">
        <v>327</v>
      </c>
      <c r="B338" s="28" t="s">
        <v>17</v>
      </c>
      <c r="C338" s="28" t="s">
        <v>328</v>
      </c>
      <c r="D338" s="28" t="s">
        <v>19</v>
      </c>
      <c r="E338" t="s">
        <v>330</v>
      </c>
      <c r="F338" s="2">
        <v>82833</v>
      </c>
      <c r="G338" s="2">
        <v>165666</v>
      </c>
      <c r="H338" s="2">
        <v>0</v>
      </c>
      <c r="I338" s="2">
        <v>0</v>
      </c>
      <c r="J338" s="2">
        <v>0</v>
      </c>
    </row>
    <row r="339" spans="1:10" x14ac:dyDescent="0.35">
      <c r="A339" s="28" t="s">
        <v>327</v>
      </c>
      <c r="B339" s="28" t="s">
        <v>17</v>
      </c>
      <c r="C339" s="28" t="s">
        <v>328</v>
      </c>
      <c r="D339" s="28" t="s">
        <v>19</v>
      </c>
      <c r="E339" t="s">
        <v>331</v>
      </c>
      <c r="F339" s="2">
        <v>0</v>
      </c>
      <c r="G339" s="2">
        <v>572000</v>
      </c>
      <c r="H339" s="2">
        <v>273000</v>
      </c>
      <c r="I339" s="2">
        <v>81900</v>
      </c>
      <c r="J339" s="2">
        <v>273000</v>
      </c>
    </row>
    <row r="340" spans="1:10" x14ac:dyDescent="0.35">
      <c r="A340" s="28" t="s">
        <v>327</v>
      </c>
      <c r="B340" s="28" t="s">
        <v>17</v>
      </c>
      <c r="C340" s="28" t="s">
        <v>328</v>
      </c>
      <c r="D340" s="28" t="s">
        <v>19</v>
      </c>
      <c r="E340" t="s">
        <v>28</v>
      </c>
      <c r="F340" s="2">
        <v>14298</v>
      </c>
      <c r="G340" s="2">
        <v>0</v>
      </c>
      <c r="H340" s="2">
        <v>0</v>
      </c>
      <c r="I340" s="2">
        <v>0</v>
      </c>
      <c r="J340" s="2">
        <v>0</v>
      </c>
    </row>
    <row r="341" spans="1:10" x14ac:dyDescent="0.35">
      <c r="A341" s="28" t="s">
        <v>327</v>
      </c>
      <c r="B341" s="28" t="s">
        <v>17</v>
      </c>
      <c r="C341" s="28" t="s">
        <v>328</v>
      </c>
      <c r="D341" s="28" t="s">
        <v>19</v>
      </c>
      <c r="E341" t="s">
        <v>332</v>
      </c>
      <c r="F341" s="2">
        <v>1033825</v>
      </c>
      <c r="G341" s="2">
        <v>745575</v>
      </c>
      <c r="H341" s="2">
        <v>0</v>
      </c>
      <c r="I341" s="2">
        <v>0</v>
      </c>
      <c r="J341" s="2">
        <v>0</v>
      </c>
    </row>
    <row r="342" spans="1:10" x14ac:dyDescent="0.35">
      <c r="A342" s="28" t="s">
        <v>327</v>
      </c>
      <c r="B342" s="28" t="s">
        <v>17</v>
      </c>
      <c r="C342" s="28" t="s">
        <v>328</v>
      </c>
      <c r="D342" s="28" t="s">
        <v>19</v>
      </c>
      <c r="E342" t="s">
        <v>21</v>
      </c>
      <c r="F342" s="2">
        <v>48793</v>
      </c>
      <c r="G342" s="2">
        <v>90000</v>
      </c>
      <c r="H342" s="2">
        <v>0</v>
      </c>
      <c r="I342" s="2">
        <v>0</v>
      </c>
      <c r="J342" s="2">
        <v>0</v>
      </c>
    </row>
    <row r="343" spans="1:10" x14ac:dyDescent="0.35">
      <c r="A343" s="28" t="s">
        <v>327</v>
      </c>
      <c r="B343" s="28" t="s">
        <v>17</v>
      </c>
      <c r="C343" s="28" t="s">
        <v>333</v>
      </c>
      <c r="D343" s="28" t="s">
        <v>19</v>
      </c>
      <c r="E343" t="s">
        <v>334</v>
      </c>
      <c r="F343" s="2">
        <v>96000</v>
      </c>
      <c r="G343" s="2">
        <v>189000</v>
      </c>
      <c r="H343" s="2">
        <v>104000</v>
      </c>
      <c r="I343" s="2">
        <v>32100</v>
      </c>
      <c r="J343" s="2">
        <v>110000</v>
      </c>
    </row>
    <row r="344" spans="1:10" x14ac:dyDescent="0.35">
      <c r="A344" s="28" t="s">
        <v>327</v>
      </c>
      <c r="B344" s="28" t="s">
        <v>17</v>
      </c>
      <c r="C344" s="28" t="s">
        <v>333</v>
      </c>
      <c r="D344" s="28" t="s">
        <v>19</v>
      </c>
      <c r="E344" t="s">
        <v>335</v>
      </c>
      <c r="F344" s="2">
        <v>40625</v>
      </c>
      <c r="G344" s="2">
        <v>81250</v>
      </c>
      <c r="H344" s="2">
        <v>40125</v>
      </c>
      <c r="I344" s="2">
        <v>40125</v>
      </c>
      <c r="J344" s="2">
        <v>40125</v>
      </c>
    </row>
    <row r="345" spans="1:10" x14ac:dyDescent="0.35">
      <c r="A345" s="28" t="s">
        <v>327</v>
      </c>
      <c r="B345" s="28" t="s">
        <v>17</v>
      </c>
      <c r="C345" s="28" t="s">
        <v>333</v>
      </c>
      <c r="D345" s="28" t="s">
        <v>19</v>
      </c>
      <c r="E345" t="s">
        <v>336</v>
      </c>
      <c r="F345" s="2">
        <v>41250</v>
      </c>
      <c r="G345" s="2">
        <v>82500</v>
      </c>
      <c r="H345" s="2">
        <v>40750</v>
      </c>
      <c r="I345" s="2">
        <v>40750</v>
      </c>
      <c r="J345" s="2">
        <v>40750</v>
      </c>
    </row>
    <row r="346" spans="1:10" x14ac:dyDescent="0.35">
      <c r="A346" s="28" t="s">
        <v>327</v>
      </c>
      <c r="B346" s="28" t="s">
        <v>17</v>
      </c>
      <c r="C346" s="28" t="s">
        <v>333</v>
      </c>
      <c r="D346" s="28" t="s">
        <v>19</v>
      </c>
      <c r="E346" t="s">
        <v>337</v>
      </c>
      <c r="F346" s="2">
        <v>1114500</v>
      </c>
      <c r="G346" s="2">
        <v>2230500</v>
      </c>
      <c r="H346" s="2">
        <v>1100500</v>
      </c>
      <c r="I346" s="2">
        <v>1100500</v>
      </c>
      <c r="J346" s="2">
        <v>1120000</v>
      </c>
    </row>
    <row r="347" spans="1:10" x14ac:dyDescent="0.35">
      <c r="A347" s="28" t="s">
        <v>327</v>
      </c>
      <c r="B347" s="28" t="s">
        <v>17</v>
      </c>
      <c r="C347" s="28" t="s">
        <v>333</v>
      </c>
      <c r="D347" s="28" t="s">
        <v>19</v>
      </c>
      <c r="E347" t="s">
        <v>338</v>
      </c>
      <c r="F347" s="2">
        <v>387532</v>
      </c>
      <c r="G347" s="2">
        <v>799092</v>
      </c>
      <c r="H347" s="2">
        <v>405938</v>
      </c>
      <c r="I347" s="2">
        <v>119746</v>
      </c>
      <c r="J347" s="2">
        <v>392370</v>
      </c>
    </row>
    <row r="348" spans="1:10" x14ac:dyDescent="0.35">
      <c r="A348" s="28" t="s">
        <v>327</v>
      </c>
      <c r="B348" s="28" t="s">
        <v>17</v>
      </c>
      <c r="C348" s="28" t="s">
        <v>339</v>
      </c>
      <c r="D348" s="28" t="s">
        <v>19</v>
      </c>
      <c r="E348" t="s">
        <v>340</v>
      </c>
      <c r="F348" s="2">
        <v>550000</v>
      </c>
      <c r="G348" s="2">
        <v>2000000</v>
      </c>
      <c r="H348" s="2">
        <v>1021000</v>
      </c>
      <c r="I348" s="2">
        <v>306300</v>
      </c>
      <c r="J348" s="2">
        <v>1021000</v>
      </c>
    </row>
    <row r="349" spans="1:10" x14ac:dyDescent="0.35">
      <c r="A349" s="28" t="s">
        <v>327</v>
      </c>
      <c r="B349" s="28" t="s">
        <v>17</v>
      </c>
      <c r="C349" s="28" t="s">
        <v>339</v>
      </c>
      <c r="D349" s="28" t="s">
        <v>19</v>
      </c>
      <c r="E349" t="s">
        <v>341</v>
      </c>
      <c r="F349" s="2">
        <v>0</v>
      </c>
      <c r="G349" s="2">
        <v>1320000</v>
      </c>
      <c r="H349" s="2">
        <v>1611000</v>
      </c>
      <c r="I349" s="2">
        <v>483300</v>
      </c>
      <c r="J349" s="2">
        <v>1611000</v>
      </c>
    </row>
    <row r="350" spans="1:10" x14ac:dyDescent="0.35">
      <c r="A350" s="28" t="s">
        <v>327</v>
      </c>
      <c r="B350" s="28" t="s">
        <v>17</v>
      </c>
      <c r="C350" s="28" t="s">
        <v>339</v>
      </c>
      <c r="D350" s="28" t="s">
        <v>19</v>
      </c>
      <c r="E350" t="s">
        <v>342</v>
      </c>
      <c r="F350" s="2">
        <v>576000</v>
      </c>
      <c r="G350" s="2">
        <v>0</v>
      </c>
      <c r="H350" s="2">
        <v>0</v>
      </c>
      <c r="I350" s="2">
        <v>0</v>
      </c>
      <c r="J350" s="2">
        <v>0</v>
      </c>
    </row>
    <row r="351" spans="1:10" x14ac:dyDescent="0.35">
      <c r="A351" s="28" t="s">
        <v>327</v>
      </c>
      <c r="B351" s="28" t="s">
        <v>17</v>
      </c>
      <c r="C351" s="28" t="s">
        <v>339</v>
      </c>
      <c r="D351" s="28" t="s">
        <v>19</v>
      </c>
      <c r="E351" t="s">
        <v>280</v>
      </c>
      <c r="F351" s="2">
        <v>703800</v>
      </c>
      <c r="G351" s="2">
        <v>0</v>
      </c>
      <c r="H351" s="2">
        <v>0</v>
      </c>
      <c r="I351" s="2">
        <v>0</v>
      </c>
      <c r="J351" s="2">
        <v>0</v>
      </c>
    </row>
    <row r="352" spans="1:10" x14ac:dyDescent="0.35">
      <c r="A352" s="28" t="s">
        <v>327</v>
      </c>
      <c r="B352" s="28" t="s">
        <v>17</v>
      </c>
      <c r="C352" s="28" t="s">
        <v>339</v>
      </c>
      <c r="D352" s="28" t="s">
        <v>19</v>
      </c>
      <c r="E352" t="s">
        <v>343</v>
      </c>
      <c r="F352" s="2">
        <v>1069000</v>
      </c>
      <c r="G352" s="2">
        <v>2120000</v>
      </c>
      <c r="H352" s="2">
        <v>0</v>
      </c>
      <c r="I352" s="2">
        <v>0</v>
      </c>
      <c r="J352" s="2">
        <v>0</v>
      </c>
    </row>
    <row r="353" spans="1:10" x14ac:dyDescent="0.35">
      <c r="A353" s="28" t="s">
        <v>344</v>
      </c>
      <c r="B353" s="28" t="s">
        <v>17</v>
      </c>
      <c r="C353" s="28" t="s">
        <v>345</v>
      </c>
      <c r="D353" s="28" t="s">
        <v>19</v>
      </c>
      <c r="E353" t="s">
        <v>114</v>
      </c>
      <c r="F353" s="2">
        <v>338900</v>
      </c>
      <c r="G353" s="2">
        <v>687425</v>
      </c>
      <c r="H353" s="2">
        <v>348475</v>
      </c>
      <c r="I353" s="2">
        <v>105094</v>
      </c>
      <c r="J353" s="2">
        <v>352150</v>
      </c>
    </row>
    <row r="354" spans="1:10" x14ac:dyDescent="0.35">
      <c r="A354" s="28" t="s">
        <v>344</v>
      </c>
      <c r="B354" s="28" t="s">
        <v>17</v>
      </c>
      <c r="C354" s="28" t="s">
        <v>345</v>
      </c>
      <c r="D354" s="28" t="s">
        <v>30</v>
      </c>
      <c r="E354" t="s">
        <v>346</v>
      </c>
      <c r="F354" s="2">
        <v>193749</v>
      </c>
      <c r="G354" s="2">
        <v>385851</v>
      </c>
      <c r="H354" s="2">
        <v>191813</v>
      </c>
      <c r="I354" s="2">
        <v>95907</v>
      </c>
      <c r="J354" s="2">
        <v>0</v>
      </c>
    </row>
    <row r="355" spans="1:10" x14ac:dyDescent="0.35">
      <c r="A355" s="28" t="s">
        <v>344</v>
      </c>
      <c r="B355" s="28" t="s">
        <v>17</v>
      </c>
      <c r="C355" s="28" t="s">
        <v>345</v>
      </c>
      <c r="D355" s="28" t="s">
        <v>19</v>
      </c>
      <c r="E355" t="s">
        <v>121</v>
      </c>
      <c r="F355" s="2">
        <v>490000</v>
      </c>
      <c r="G355" s="2">
        <v>978000</v>
      </c>
      <c r="H355" s="2">
        <v>490000</v>
      </c>
      <c r="I355" s="2">
        <v>147000</v>
      </c>
      <c r="J355" s="2">
        <v>490000</v>
      </c>
    </row>
    <row r="356" spans="1:10" x14ac:dyDescent="0.35">
      <c r="A356" s="28" t="s">
        <v>344</v>
      </c>
      <c r="B356" s="28" t="s">
        <v>17</v>
      </c>
      <c r="C356" s="28" t="s">
        <v>345</v>
      </c>
      <c r="D356" s="28" t="s">
        <v>19</v>
      </c>
      <c r="E356" t="s">
        <v>47</v>
      </c>
      <c r="F356" s="2">
        <v>394000</v>
      </c>
      <c r="G356" s="2">
        <v>789000</v>
      </c>
      <c r="H356" s="2">
        <v>394000</v>
      </c>
      <c r="I356" s="2">
        <v>118200</v>
      </c>
      <c r="J356" s="2">
        <v>394000</v>
      </c>
    </row>
    <row r="357" spans="1:10" x14ac:dyDescent="0.35">
      <c r="A357" s="28" t="s">
        <v>344</v>
      </c>
      <c r="B357" s="28" t="s">
        <v>17</v>
      </c>
      <c r="C357" s="28" t="s">
        <v>345</v>
      </c>
      <c r="D357" s="28" t="s">
        <v>19</v>
      </c>
      <c r="E357" t="s">
        <v>167</v>
      </c>
      <c r="F357" s="2">
        <v>0</v>
      </c>
      <c r="G357" s="2">
        <v>897000</v>
      </c>
      <c r="H357" s="2">
        <v>450500</v>
      </c>
      <c r="I357" s="2">
        <v>135150</v>
      </c>
      <c r="J357" s="2">
        <v>450500</v>
      </c>
    </row>
    <row r="358" spans="1:10" x14ac:dyDescent="0.35">
      <c r="A358" s="28" t="s">
        <v>344</v>
      </c>
      <c r="B358" s="28" t="s">
        <v>17</v>
      </c>
      <c r="C358" s="28" t="s">
        <v>347</v>
      </c>
      <c r="D358" s="28" t="s">
        <v>19</v>
      </c>
      <c r="E358" t="s">
        <v>105</v>
      </c>
      <c r="F358" s="2">
        <v>0</v>
      </c>
      <c r="G358" s="2">
        <v>0</v>
      </c>
      <c r="H358" s="2">
        <v>0</v>
      </c>
      <c r="I358" s="2">
        <v>0</v>
      </c>
      <c r="J358" s="2">
        <v>0</v>
      </c>
    </row>
    <row r="359" spans="1:10" x14ac:dyDescent="0.35">
      <c r="A359" s="28" t="s">
        <v>344</v>
      </c>
      <c r="B359" s="28" t="s">
        <v>17</v>
      </c>
      <c r="C359" s="28" t="s">
        <v>347</v>
      </c>
      <c r="D359" s="28" t="s">
        <v>19</v>
      </c>
      <c r="E359" t="s">
        <v>28</v>
      </c>
      <c r="F359" s="2">
        <v>0</v>
      </c>
      <c r="G359" s="2">
        <v>0</v>
      </c>
      <c r="H359" s="2">
        <v>0</v>
      </c>
      <c r="I359" s="2">
        <v>0</v>
      </c>
      <c r="J359" s="2">
        <v>0</v>
      </c>
    </row>
    <row r="360" spans="1:10" x14ac:dyDescent="0.35">
      <c r="A360" s="28" t="s">
        <v>344</v>
      </c>
      <c r="B360" s="28" t="s">
        <v>17</v>
      </c>
      <c r="C360" s="28" t="s">
        <v>347</v>
      </c>
      <c r="D360" s="28" t="s">
        <v>19</v>
      </c>
      <c r="E360" t="s">
        <v>121</v>
      </c>
      <c r="F360" s="2">
        <v>312000</v>
      </c>
      <c r="G360" s="2">
        <v>304000</v>
      </c>
      <c r="H360" s="2">
        <v>108000</v>
      </c>
      <c r="I360" s="2">
        <v>32400</v>
      </c>
      <c r="J360" s="2">
        <v>108000</v>
      </c>
    </row>
    <row r="361" spans="1:10" x14ac:dyDescent="0.35">
      <c r="A361" s="28" t="s">
        <v>344</v>
      </c>
      <c r="B361" s="28" t="s">
        <v>17</v>
      </c>
      <c r="C361" s="28" t="s">
        <v>347</v>
      </c>
      <c r="D361" s="28" t="s">
        <v>19</v>
      </c>
      <c r="E361" t="s">
        <v>21</v>
      </c>
      <c r="F361" s="2">
        <v>0</v>
      </c>
      <c r="G361" s="2">
        <v>0</v>
      </c>
      <c r="H361" s="2">
        <v>0</v>
      </c>
      <c r="I361" s="2">
        <v>0</v>
      </c>
      <c r="J361" s="2">
        <v>0</v>
      </c>
    </row>
    <row r="362" spans="1:10" x14ac:dyDescent="0.35">
      <c r="A362" s="28" t="s">
        <v>344</v>
      </c>
      <c r="B362" s="28" t="s">
        <v>17</v>
      </c>
      <c r="C362" s="28" t="s">
        <v>347</v>
      </c>
      <c r="D362" s="28" t="s">
        <v>19</v>
      </c>
      <c r="E362" t="s">
        <v>167</v>
      </c>
      <c r="F362" s="2">
        <v>0</v>
      </c>
      <c r="G362" s="2">
        <v>374000</v>
      </c>
      <c r="H362" s="2">
        <v>111000</v>
      </c>
      <c r="I362" s="2">
        <v>33300</v>
      </c>
      <c r="J362" s="2">
        <v>111000</v>
      </c>
    </row>
    <row r="363" spans="1:10" x14ac:dyDescent="0.35">
      <c r="A363" s="28" t="s">
        <v>344</v>
      </c>
      <c r="B363" s="28" t="s">
        <v>17</v>
      </c>
      <c r="C363" s="28" t="s">
        <v>347</v>
      </c>
      <c r="D363" s="28" t="s">
        <v>19</v>
      </c>
      <c r="E363" t="s">
        <v>348</v>
      </c>
      <c r="F363" s="2">
        <v>300500</v>
      </c>
      <c r="G363" s="2">
        <v>600000</v>
      </c>
      <c r="H363" s="2">
        <v>299500</v>
      </c>
      <c r="I363" s="2">
        <v>298000</v>
      </c>
      <c r="J363" s="2">
        <v>296500</v>
      </c>
    </row>
    <row r="364" spans="1:10" x14ac:dyDescent="0.35">
      <c r="A364" s="28" t="s">
        <v>344</v>
      </c>
      <c r="B364" s="28" t="s">
        <v>17</v>
      </c>
      <c r="C364" s="28" t="s">
        <v>347</v>
      </c>
      <c r="D364" s="28" t="s">
        <v>19</v>
      </c>
      <c r="E364" t="s">
        <v>349</v>
      </c>
      <c r="F364" s="2">
        <v>72841</v>
      </c>
      <c r="G364" s="2">
        <v>158133</v>
      </c>
      <c r="H364" s="2">
        <v>80164</v>
      </c>
      <c r="I364" s="2">
        <v>80164</v>
      </c>
      <c r="J364" s="2">
        <v>169208</v>
      </c>
    </row>
    <row r="365" spans="1:10" x14ac:dyDescent="0.35">
      <c r="A365" s="28" t="s">
        <v>344</v>
      </c>
      <c r="B365" s="28" t="s">
        <v>17</v>
      </c>
      <c r="C365" s="28" t="s">
        <v>350</v>
      </c>
      <c r="D365" s="28" t="s">
        <v>30</v>
      </c>
      <c r="E365" t="s">
        <v>351</v>
      </c>
      <c r="F365" s="2">
        <v>153820</v>
      </c>
      <c r="G365" s="2">
        <v>310294</v>
      </c>
      <c r="H365" s="2">
        <v>156184</v>
      </c>
      <c r="I365" s="2">
        <v>78092</v>
      </c>
      <c r="J365" s="2">
        <v>0</v>
      </c>
    </row>
    <row r="366" spans="1:10" x14ac:dyDescent="0.35">
      <c r="A366" s="28" t="s">
        <v>344</v>
      </c>
      <c r="B366" s="28" t="s">
        <v>17</v>
      </c>
      <c r="C366" s="28" t="s">
        <v>350</v>
      </c>
      <c r="D366" s="28" t="s">
        <v>19</v>
      </c>
      <c r="E366" t="s">
        <v>28</v>
      </c>
      <c r="F366" s="2">
        <v>23904</v>
      </c>
      <c r="G366" s="2">
        <v>0</v>
      </c>
      <c r="H366" s="2">
        <v>0</v>
      </c>
      <c r="I366" s="2">
        <v>0</v>
      </c>
      <c r="J366" s="2">
        <v>0</v>
      </c>
    </row>
    <row r="367" spans="1:10" x14ac:dyDescent="0.35">
      <c r="A367" s="28" t="s">
        <v>344</v>
      </c>
      <c r="B367" s="28" t="s">
        <v>17</v>
      </c>
      <c r="C367" s="28" t="s">
        <v>350</v>
      </c>
      <c r="D367" s="28" t="s">
        <v>19</v>
      </c>
      <c r="E367" t="s">
        <v>352</v>
      </c>
      <c r="F367" s="2">
        <v>259500</v>
      </c>
      <c r="G367" s="2">
        <v>516000</v>
      </c>
      <c r="H367" s="2">
        <v>258500</v>
      </c>
      <c r="I367" s="2">
        <v>77550</v>
      </c>
      <c r="J367" s="2">
        <v>258500</v>
      </c>
    </row>
    <row r="368" spans="1:10" x14ac:dyDescent="0.35">
      <c r="A368" s="28" t="s">
        <v>344</v>
      </c>
      <c r="B368" s="28" t="s">
        <v>17</v>
      </c>
      <c r="C368" s="28" t="s">
        <v>353</v>
      </c>
      <c r="D368" s="28" t="s">
        <v>19</v>
      </c>
      <c r="E368" t="s">
        <v>354</v>
      </c>
      <c r="F368" s="2">
        <v>187942</v>
      </c>
      <c r="G368" s="2">
        <v>365384</v>
      </c>
      <c r="H368" s="2">
        <v>124533</v>
      </c>
      <c r="I368" s="2">
        <v>62267</v>
      </c>
      <c r="J368" s="2">
        <v>0</v>
      </c>
    </row>
    <row r="369" spans="1:10" x14ac:dyDescent="0.35">
      <c r="A369" s="28" t="s">
        <v>344</v>
      </c>
      <c r="B369" s="28" t="s">
        <v>17</v>
      </c>
      <c r="C369" s="28" t="s">
        <v>353</v>
      </c>
      <c r="D369" s="28" t="s">
        <v>19</v>
      </c>
      <c r="E369" t="s">
        <v>355</v>
      </c>
      <c r="F369" s="2">
        <v>80043</v>
      </c>
      <c r="G369" s="2">
        <v>156016</v>
      </c>
      <c r="H369" s="2">
        <v>75973</v>
      </c>
      <c r="I369" s="2">
        <v>22588</v>
      </c>
      <c r="J369" s="2">
        <v>74616</v>
      </c>
    </row>
    <row r="370" spans="1:10" x14ac:dyDescent="0.35">
      <c r="A370" s="28" t="s">
        <v>344</v>
      </c>
      <c r="B370" s="28" t="s">
        <v>17</v>
      </c>
      <c r="C370" s="28" t="s">
        <v>353</v>
      </c>
      <c r="D370" s="28" t="s">
        <v>19</v>
      </c>
      <c r="E370" t="s">
        <v>36</v>
      </c>
      <c r="F370" s="2">
        <v>0</v>
      </c>
      <c r="G370" s="2">
        <v>369145</v>
      </c>
      <c r="H370" s="2">
        <v>57986</v>
      </c>
      <c r="I370" s="2">
        <v>17175</v>
      </c>
      <c r="J370" s="2">
        <v>56512</v>
      </c>
    </row>
    <row r="371" spans="1:10" x14ac:dyDescent="0.35">
      <c r="A371" s="28" t="s">
        <v>344</v>
      </c>
      <c r="B371" s="28" t="s">
        <v>17</v>
      </c>
      <c r="C371" s="28" t="s">
        <v>353</v>
      </c>
      <c r="D371" s="28" t="s">
        <v>19</v>
      </c>
      <c r="E371" t="s">
        <v>356</v>
      </c>
      <c r="F371" s="2">
        <v>12420</v>
      </c>
      <c r="G371" s="2">
        <v>0</v>
      </c>
      <c r="H371" s="2">
        <v>0</v>
      </c>
      <c r="I371" s="2">
        <v>0</v>
      </c>
      <c r="J371" s="2">
        <v>0</v>
      </c>
    </row>
    <row r="372" spans="1:10" x14ac:dyDescent="0.35">
      <c r="A372" s="28" t="s">
        <v>344</v>
      </c>
      <c r="B372" s="28" t="s">
        <v>17</v>
      </c>
      <c r="C372" s="28" t="s">
        <v>357</v>
      </c>
      <c r="D372" s="28" t="s">
        <v>19</v>
      </c>
      <c r="E372" t="s">
        <v>121</v>
      </c>
      <c r="F372" s="2">
        <v>184500</v>
      </c>
      <c r="G372" s="2">
        <v>370000</v>
      </c>
      <c r="H372" s="2">
        <v>185000</v>
      </c>
      <c r="I372" s="2">
        <v>55500</v>
      </c>
      <c r="J372" s="2">
        <v>185000</v>
      </c>
    </row>
    <row r="373" spans="1:10" x14ac:dyDescent="0.35">
      <c r="A373" s="28" t="s">
        <v>344</v>
      </c>
      <c r="B373" s="28" t="s">
        <v>17</v>
      </c>
      <c r="C373" s="28" t="s">
        <v>357</v>
      </c>
      <c r="D373" s="28" t="s">
        <v>19</v>
      </c>
      <c r="E373" t="s">
        <v>358</v>
      </c>
      <c r="F373" s="2">
        <v>161125</v>
      </c>
      <c r="G373" s="2">
        <v>0</v>
      </c>
      <c r="H373" s="2">
        <v>0</v>
      </c>
      <c r="I373" s="2">
        <v>0</v>
      </c>
      <c r="J373" s="2">
        <v>0</v>
      </c>
    </row>
    <row r="374" spans="1:10" x14ac:dyDescent="0.35">
      <c r="A374" s="28" t="s">
        <v>344</v>
      </c>
      <c r="B374" s="28" t="s">
        <v>17</v>
      </c>
      <c r="C374" s="28" t="s">
        <v>357</v>
      </c>
      <c r="D374" s="28" t="s">
        <v>19</v>
      </c>
      <c r="E374" t="s">
        <v>36</v>
      </c>
      <c r="F374" s="2">
        <v>0</v>
      </c>
      <c r="G374" s="2">
        <v>510978</v>
      </c>
      <c r="H374" s="2">
        <v>10975</v>
      </c>
      <c r="I374" s="2">
        <v>3221</v>
      </c>
      <c r="J374" s="2">
        <v>10500</v>
      </c>
    </row>
    <row r="375" spans="1:10" x14ac:dyDescent="0.35">
      <c r="A375" s="28" t="s">
        <v>344</v>
      </c>
      <c r="B375" s="28" t="s">
        <v>17</v>
      </c>
      <c r="C375" s="28" t="s">
        <v>357</v>
      </c>
      <c r="D375" s="28" t="s">
        <v>19</v>
      </c>
      <c r="E375" t="s">
        <v>32</v>
      </c>
      <c r="F375" s="2">
        <v>19600</v>
      </c>
      <c r="G375" s="2">
        <v>20000</v>
      </c>
      <c r="H375" s="2">
        <v>10000</v>
      </c>
      <c r="I375" s="2">
        <v>3000</v>
      </c>
      <c r="J375" s="2">
        <v>10000</v>
      </c>
    </row>
    <row r="376" spans="1:10" x14ac:dyDescent="0.35">
      <c r="A376" s="28" t="s">
        <v>344</v>
      </c>
      <c r="B376" s="28" t="s">
        <v>17</v>
      </c>
      <c r="C376" s="28" t="s">
        <v>357</v>
      </c>
      <c r="D376" s="28" t="s">
        <v>19</v>
      </c>
      <c r="E376" t="s">
        <v>21</v>
      </c>
      <c r="F376" s="2">
        <v>0</v>
      </c>
      <c r="G376" s="2">
        <v>0</v>
      </c>
      <c r="H376" s="2">
        <v>0</v>
      </c>
      <c r="I376" s="2">
        <v>0</v>
      </c>
      <c r="J376" s="2">
        <v>0</v>
      </c>
    </row>
    <row r="377" spans="1:10" x14ac:dyDescent="0.35">
      <c r="A377" s="28" t="s">
        <v>344</v>
      </c>
      <c r="B377" s="28" t="s">
        <v>17</v>
      </c>
      <c r="C377" s="28" t="s">
        <v>357</v>
      </c>
      <c r="D377" s="28" t="s">
        <v>19</v>
      </c>
      <c r="E377" t="s">
        <v>127</v>
      </c>
      <c r="F377" s="2">
        <v>472500</v>
      </c>
      <c r="G377" s="2">
        <v>1100000</v>
      </c>
      <c r="H377" s="2">
        <v>554000</v>
      </c>
      <c r="I377" s="2">
        <v>166200</v>
      </c>
      <c r="J377" s="2">
        <v>554000</v>
      </c>
    </row>
    <row r="378" spans="1:10" x14ac:dyDescent="0.35">
      <c r="A378" s="28" t="s">
        <v>344</v>
      </c>
      <c r="B378" s="28" t="s">
        <v>17</v>
      </c>
      <c r="C378" s="28" t="s">
        <v>357</v>
      </c>
      <c r="D378" s="28" t="s">
        <v>19</v>
      </c>
      <c r="E378" t="s">
        <v>28</v>
      </c>
      <c r="F378" s="2">
        <v>108486</v>
      </c>
      <c r="G378" s="2">
        <v>0</v>
      </c>
      <c r="H378" s="2">
        <v>0</v>
      </c>
      <c r="I378" s="2">
        <v>0</v>
      </c>
      <c r="J378" s="2">
        <v>0</v>
      </c>
    </row>
    <row r="379" spans="1:10" x14ac:dyDescent="0.35">
      <c r="A379" s="28" t="s">
        <v>344</v>
      </c>
      <c r="B379" s="28" t="s">
        <v>17</v>
      </c>
      <c r="C379" s="28" t="s">
        <v>357</v>
      </c>
      <c r="D379" s="28" t="s">
        <v>19</v>
      </c>
      <c r="E379" t="s">
        <v>114</v>
      </c>
      <c r="F379" s="2">
        <v>130000</v>
      </c>
      <c r="G379" s="2">
        <v>271723</v>
      </c>
      <c r="H379" s="2">
        <v>153500</v>
      </c>
      <c r="I379" s="2">
        <v>46538</v>
      </c>
      <c r="J379" s="2">
        <v>156750</v>
      </c>
    </row>
    <row r="380" spans="1:10" x14ac:dyDescent="0.35">
      <c r="A380" s="28" t="s">
        <v>344</v>
      </c>
      <c r="B380" s="28" t="s">
        <v>17</v>
      </c>
      <c r="C380" s="28" t="s">
        <v>357</v>
      </c>
      <c r="D380" s="28" t="s">
        <v>19</v>
      </c>
      <c r="E380" t="s">
        <v>359</v>
      </c>
      <c r="F380" s="2">
        <v>0</v>
      </c>
      <c r="G380" s="2">
        <v>273407</v>
      </c>
      <c r="H380" s="2">
        <v>0</v>
      </c>
      <c r="I380" s="2">
        <v>0</v>
      </c>
      <c r="J380" s="2">
        <v>0</v>
      </c>
    </row>
    <row r="381" spans="1:10" x14ac:dyDescent="0.35">
      <c r="A381" s="28" t="s">
        <v>344</v>
      </c>
      <c r="B381" s="28" t="s">
        <v>17</v>
      </c>
      <c r="C381" s="28" t="s">
        <v>357</v>
      </c>
      <c r="D381" s="28" t="s">
        <v>19</v>
      </c>
      <c r="E381" t="s">
        <v>360</v>
      </c>
      <c r="F381" s="2">
        <v>69000</v>
      </c>
      <c r="G381" s="2">
        <v>144000</v>
      </c>
      <c r="H381" s="2">
        <v>70000</v>
      </c>
      <c r="I381" s="2">
        <v>70000</v>
      </c>
      <c r="J381" s="2">
        <v>70000</v>
      </c>
    </row>
    <row r="382" spans="1:10" x14ac:dyDescent="0.35">
      <c r="A382" s="28" t="s">
        <v>344</v>
      </c>
      <c r="B382" s="28" t="s">
        <v>17</v>
      </c>
      <c r="C382" s="28" t="s">
        <v>361</v>
      </c>
      <c r="D382" s="28" t="s">
        <v>19</v>
      </c>
      <c r="E382" t="s">
        <v>21</v>
      </c>
      <c r="F382" s="2">
        <v>0</v>
      </c>
      <c r="G382" s="2">
        <v>0</v>
      </c>
      <c r="H382" s="2">
        <v>0</v>
      </c>
      <c r="I382" s="2">
        <v>0</v>
      </c>
      <c r="J382" s="2">
        <v>0</v>
      </c>
    </row>
    <row r="383" spans="1:10" x14ac:dyDescent="0.35">
      <c r="A383" s="28" t="s">
        <v>344</v>
      </c>
      <c r="B383" s="28" t="s">
        <v>17</v>
      </c>
      <c r="C383" s="28" t="s">
        <v>361</v>
      </c>
      <c r="D383" s="28" t="s">
        <v>19</v>
      </c>
      <c r="E383" t="s">
        <v>28</v>
      </c>
      <c r="F383" s="2">
        <v>15000</v>
      </c>
      <c r="G383" s="2">
        <v>0</v>
      </c>
      <c r="H383" s="2">
        <v>0</v>
      </c>
      <c r="I383" s="2">
        <v>0</v>
      </c>
      <c r="J383" s="2">
        <v>0</v>
      </c>
    </row>
    <row r="384" spans="1:10" x14ac:dyDescent="0.35">
      <c r="A384" s="28" t="s">
        <v>344</v>
      </c>
      <c r="B384" s="28" t="s">
        <v>17</v>
      </c>
      <c r="C384" s="28" t="s">
        <v>361</v>
      </c>
      <c r="D384" s="28" t="s">
        <v>19</v>
      </c>
      <c r="E384" t="s">
        <v>362</v>
      </c>
      <c r="F384" s="2">
        <v>349500</v>
      </c>
      <c r="G384" s="2">
        <v>700000</v>
      </c>
      <c r="H384" s="2">
        <v>350000</v>
      </c>
      <c r="I384" s="2">
        <v>350000</v>
      </c>
      <c r="J384" s="2">
        <v>350000</v>
      </c>
    </row>
    <row r="385" spans="1:10" x14ac:dyDescent="0.35">
      <c r="A385" s="28" t="s">
        <v>344</v>
      </c>
      <c r="B385" s="28" t="s">
        <v>17</v>
      </c>
      <c r="C385" s="28" t="s">
        <v>361</v>
      </c>
      <c r="D385" s="28" t="s">
        <v>19</v>
      </c>
      <c r="E385" t="s">
        <v>38</v>
      </c>
      <c r="F385" s="2">
        <v>210500</v>
      </c>
      <c r="G385" s="2">
        <v>424000</v>
      </c>
      <c r="H385" s="2">
        <v>210500</v>
      </c>
      <c r="I385" s="2">
        <v>63150</v>
      </c>
      <c r="J385" s="2">
        <v>210500</v>
      </c>
    </row>
    <row r="386" spans="1:10" x14ac:dyDescent="0.35">
      <c r="A386" s="28" t="s">
        <v>344</v>
      </c>
      <c r="B386" s="28" t="s">
        <v>17</v>
      </c>
      <c r="C386" s="28" t="s">
        <v>361</v>
      </c>
      <c r="D386" s="28" t="s">
        <v>19</v>
      </c>
      <c r="E386" t="s">
        <v>105</v>
      </c>
      <c r="F386" s="2">
        <v>0</v>
      </c>
      <c r="G386" s="2">
        <v>0</v>
      </c>
      <c r="H386" s="2">
        <v>0</v>
      </c>
      <c r="I386" s="2">
        <v>0</v>
      </c>
      <c r="J386" s="2">
        <v>0</v>
      </c>
    </row>
    <row r="387" spans="1:10" x14ac:dyDescent="0.35">
      <c r="A387" s="28" t="s">
        <v>344</v>
      </c>
      <c r="B387" s="28" t="s">
        <v>17</v>
      </c>
      <c r="C387" s="28" t="s">
        <v>361</v>
      </c>
      <c r="D387" s="28" t="s">
        <v>19</v>
      </c>
      <c r="E387" t="s">
        <v>32</v>
      </c>
      <c r="F387" s="2">
        <v>2075</v>
      </c>
      <c r="G387" s="2">
        <v>2075</v>
      </c>
      <c r="H387" s="2">
        <v>0</v>
      </c>
      <c r="I387" s="2">
        <v>0</v>
      </c>
      <c r="J387" s="2">
        <v>0</v>
      </c>
    </row>
    <row r="388" spans="1:10" x14ac:dyDescent="0.35">
      <c r="A388" s="28" t="s">
        <v>344</v>
      </c>
      <c r="B388" s="28" t="s">
        <v>17</v>
      </c>
      <c r="C388" s="28" t="s">
        <v>361</v>
      </c>
      <c r="D388" s="28" t="s">
        <v>19</v>
      </c>
      <c r="E388" t="s">
        <v>114</v>
      </c>
      <c r="F388" s="2">
        <v>163996</v>
      </c>
      <c r="G388" s="2">
        <v>319196</v>
      </c>
      <c r="H388" s="2">
        <v>0</v>
      </c>
      <c r="I388" s="2">
        <v>0</v>
      </c>
      <c r="J388" s="2">
        <v>0</v>
      </c>
    </row>
    <row r="389" spans="1:10" x14ac:dyDescent="0.35">
      <c r="A389" s="28" t="s">
        <v>344</v>
      </c>
      <c r="B389" s="28" t="s">
        <v>17</v>
      </c>
      <c r="C389" s="28" t="s">
        <v>363</v>
      </c>
      <c r="D389" s="28" t="s">
        <v>19</v>
      </c>
      <c r="E389" t="s">
        <v>21</v>
      </c>
      <c r="F389" s="2">
        <v>0</v>
      </c>
      <c r="G389" s="2">
        <v>0</v>
      </c>
      <c r="H389" s="2">
        <v>0</v>
      </c>
      <c r="I389" s="2">
        <v>0</v>
      </c>
      <c r="J389" s="2">
        <v>0</v>
      </c>
    </row>
    <row r="390" spans="1:10" x14ac:dyDescent="0.35">
      <c r="A390" s="28" t="s">
        <v>344</v>
      </c>
      <c r="B390" s="28" t="s">
        <v>17</v>
      </c>
      <c r="C390" s="28" t="s">
        <v>363</v>
      </c>
      <c r="D390" s="28" t="s">
        <v>19</v>
      </c>
      <c r="E390" t="s">
        <v>28</v>
      </c>
      <c r="F390" s="2">
        <v>0</v>
      </c>
      <c r="G390" s="2">
        <v>0</v>
      </c>
      <c r="H390" s="2">
        <v>0</v>
      </c>
      <c r="I390" s="2">
        <v>0</v>
      </c>
      <c r="J390" s="2">
        <v>0</v>
      </c>
    </row>
    <row r="391" spans="1:10" x14ac:dyDescent="0.35">
      <c r="A391" s="28" t="s">
        <v>344</v>
      </c>
      <c r="B391" s="28" t="s">
        <v>17</v>
      </c>
      <c r="C391" s="28" t="s">
        <v>363</v>
      </c>
      <c r="D391" s="28" t="s">
        <v>19</v>
      </c>
      <c r="E391" t="s">
        <v>167</v>
      </c>
      <c r="F391" s="2">
        <v>0</v>
      </c>
      <c r="G391" s="2">
        <v>6379000</v>
      </c>
      <c r="H391" s="2">
        <v>0</v>
      </c>
      <c r="I391" s="2">
        <v>0</v>
      </c>
      <c r="J391" s="2">
        <v>0</v>
      </c>
    </row>
    <row r="392" spans="1:10" x14ac:dyDescent="0.35">
      <c r="A392" s="28" t="s">
        <v>344</v>
      </c>
      <c r="B392" s="28" t="s">
        <v>17</v>
      </c>
      <c r="C392" s="28" t="s">
        <v>363</v>
      </c>
      <c r="D392" s="28" t="s">
        <v>19</v>
      </c>
      <c r="E392" t="s">
        <v>364</v>
      </c>
      <c r="F392" s="2">
        <v>282500</v>
      </c>
      <c r="G392" s="2">
        <v>2022000</v>
      </c>
      <c r="H392" s="2">
        <v>1011500</v>
      </c>
      <c r="I392" s="2">
        <v>1011500</v>
      </c>
      <c r="J392" s="2">
        <v>1011500</v>
      </c>
    </row>
    <row r="393" spans="1:10" x14ac:dyDescent="0.35">
      <c r="A393" s="28" t="s">
        <v>344</v>
      </c>
      <c r="B393" s="28" t="s">
        <v>17</v>
      </c>
      <c r="C393" s="28" t="s">
        <v>363</v>
      </c>
      <c r="D393" s="28" t="s">
        <v>19</v>
      </c>
      <c r="E393" t="s">
        <v>365</v>
      </c>
      <c r="F393" s="2">
        <v>3582950</v>
      </c>
      <c r="G393" s="2">
        <v>0</v>
      </c>
      <c r="H393" s="2">
        <v>0</v>
      </c>
      <c r="I393" s="2">
        <v>0</v>
      </c>
      <c r="J393" s="2">
        <v>0</v>
      </c>
    </row>
    <row r="394" spans="1:10" x14ac:dyDescent="0.35">
      <c r="A394" s="28" t="s">
        <v>344</v>
      </c>
      <c r="B394" s="28" t="s">
        <v>17</v>
      </c>
      <c r="C394" s="28" t="s">
        <v>363</v>
      </c>
      <c r="D394" s="28" t="s">
        <v>19</v>
      </c>
      <c r="E394" t="s">
        <v>366</v>
      </c>
      <c r="F394" s="2">
        <v>40600</v>
      </c>
      <c r="G394" s="2">
        <v>80600</v>
      </c>
      <c r="H394" s="2">
        <v>0</v>
      </c>
      <c r="I394" s="2">
        <v>0</v>
      </c>
      <c r="J394" s="2">
        <v>0</v>
      </c>
    </row>
    <row r="395" spans="1:10" x14ac:dyDescent="0.35">
      <c r="A395" s="28" t="s">
        <v>344</v>
      </c>
      <c r="B395" s="28" t="s">
        <v>17</v>
      </c>
      <c r="C395" s="28" t="s">
        <v>363</v>
      </c>
      <c r="D395" s="28" t="s">
        <v>19</v>
      </c>
      <c r="E395" t="s">
        <v>367</v>
      </c>
      <c r="F395" s="2">
        <v>2177000</v>
      </c>
      <c r="G395" s="2">
        <v>1753000</v>
      </c>
      <c r="H395" s="2">
        <v>0</v>
      </c>
      <c r="I395" s="2">
        <v>0</v>
      </c>
      <c r="J395" s="2">
        <v>0</v>
      </c>
    </row>
    <row r="396" spans="1:10" x14ac:dyDescent="0.35">
      <c r="A396" s="28" t="s">
        <v>344</v>
      </c>
      <c r="B396" s="28" t="s">
        <v>17</v>
      </c>
      <c r="C396" s="28" t="s">
        <v>363</v>
      </c>
      <c r="D396" s="28" t="s">
        <v>19</v>
      </c>
      <c r="E396" t="s">
        <v>368</v>
      </c>
      <c r="F396" s="2">
        <v>79000</v>
      </c>
      <c r="G396" s="2">
        <v>435000</v>
      </c>
      <c r="H396" s="2">
        <v>218000</v>
      </c>
      <c r="I396" s="2">
        <v>218000</v>
      </c>
      <c r="J396" s="2">
        <v>218000</v>
      </c>
    </row>
    <row r="397" spans="1:10" x14ac:dyDescent="0.35">
      <c r="A397" s="28" t="s">
        <v>369</v>
      </c>
      <c r="B397" s="28" t="s">
        <v>17</v>
      </c>
      <c r="C397" s="28" t="s">
        <v>370</v>
      </c>
      <c r="D397" s="28" t="s">
        <v>30</v>
      </c>
      <c r="E397" t="s">
        <v>371</v>
      </c>
      <c r="F397" s="2">
        <v>0</v>
      </c>
      <c r="G397" s="2">
        <v>344234</v>
      </c>
      <c r="H397" s="2">
        <v>174093</v>
      </c>
      <c r="I397" s="2">
        <v>87047</v>
      </c>
      <c r="J397" s="2">
        <v>0</v>
      </c>
    </row>
    <row r="398" spans="1:10" x14ac:dyDescent="0.35">
      <c r="A398" s="28" t="s">
        <v>369</v>
      </c>
      <c r="B398" s="28" t="s">
        <v>17</v>
      </c>
      <c r="C398" s="28" t="s">
        <v>370</v>
      </c>
      <c r="D398" s="28" t="s">
        <v>19</v>
      </c>
      <c r="E398" t="s">
        <v>21</v>
      </c>
      <c r="F398" s="2">
        <v>0</v>
      </c>
      <c r="G398" s="2">
        <v>10000</v>
      </c>
      <c r="H398" s="2">
        <v>0</v>
      </c>
      <c r="I398" s="2">
        <v>0</v>
      </c>
      <c r="J398" s="2">
        <v>0</v>
      </c>
    </row>
    <row r="399" spans="1:10" x14ac:dyDescent="0.35">
      <c r="A399" s="28" t="s">
        <v>369</v>
      </c>
      <c r="B399" s="28" t="s">
        <v>17</v>
      </c>
      <c r="C399" s="28" t="s">
        <v>370</v>
      </c>
      <c r="D399" s="28" t="s">
        <v>19</v>
      </c>
      <c r="E399" t="s">
        <v>372</v>
      </c>
      <c r="F399" s="2">
        <v>247500</v>
      </c>
      <c r="G399" s="2">
        <v>0</v>
      </c>
      <c r="H399" s="2">
        <v>0</v>
      </c>
      <c r="I399" s="2">
        <v>0</v>
      </c>
      <c r="J399" s="2">
        <v>0</v>
      </c>
    </row>
    <row r="400" spans="1:10" x14ac:dyDescent="0.35">
      <c r="A400" s="28" t="s">
        <v>369</v>
      </c>
      <c r="B400" s="28" t="s">
        <v>17</v>
      </c>
      <c r="C400" s="28" t="s">
        <v>370</v>
      </c>
      <c r="D400" s="28" t="s">
        <v>19</v>
      </c>
      <c r="E400" t="s">
        <v>32</v>
      </c>
      <c r="F400" s="2">
        <v>825</v>
      </c>
      <c r="G400" s="2">
        <v>1650</v>
      </c>
      <c r="H400" s="2">
        <v>825</v>
      </c>
      <c r="I400" s="2">
        <v>248</v>
      </c>
      <c r="J400" s="2">
        <v>825</v>
      </c>
    </row>
    <row r="401" spans="1:10" x14ac:dyDescent="0.35">
      <c r="A401" s="28" t="s">
        <v>369</v>
      </c>
      <c r="B401" s="28" t="s">
        <v>17</v>
      </c>
      <c r="C401" s="28" t="s">
        <v>370</v>
      </c>
      <c r="D401" s="28" t="s">
        <v>19</v>
      </c>
      <c r="E401" t="s">
        <v>28</v>
      </c>
      <c r="F401" s="2">
        <v>1808</v>
      </c>
      <c r="G401" s="2">
        <v>0</v>
      </c>
      <c r="H401" s="2">
        <v>0</v>
      </c>
      <c r="I401" s="2">
        <v>0</v>
      </c>
      <c r="J401" s="2">
        <v>0</v>
      </c>
    </row>
    <row r="402" spans="1:10" x14ac:dyDescent="0.35">
      <c r="A402" s="28" t="s">
        <v>369</v>
      </c>
      <c r="B402" s="28" t="s">
        <v>17</v>
      </c>
      <c r="C402" s="28" t="s">
        <v>370</v>
      </c>
      <c r="D402" s="28" t="s">
        <v>19</v>
      </c>
      <c r="E402" t="s">
        <v>373</v>
      </c>
      <c r="F402" s="2">
        <v>0</v>
      </c>
      <c r="G402" s="2">
        <v>480000</v>
      </c>
      <c r="H402" s="2">
        <v>177500</v>
      </c>
      <c r="I402" s="2">
        <v>53250</v>
      </c>
      <c r="J402" s="2">
        <v>177500</v>
      </c>
    </row>
    <row r="403" spans="1:10" x14ac:dyDescent="0.35">
      <c r="A403" s="28" t="s">
        <v>369</v>
      </c>
      <c r="B403" s="28" t="s">
        <v>17</v>
      </c>
      <c r="C403" s="28" t="s">
        <v>370</v>
      </c>
      <c r="D403" s="28" t="s">
        <v>19</v>
      </c>
      <c r="E403" t="s">
        <v>374</v>
      </c>
      <c r="F403" s="2">
        <v>64000</v>
      </c>
      <c r="G403" s="2">
        <v>128000</v>
      </c>
      <c r="H403" s="2">
        <v>103000</v>
      </c>
      <c r="I403" s="2">
        <v>30900</v>
      </c>
      <c r="J403" s="2">
        <v>103000</v>
      </c>
    </row>
    <row r="404" spans="1:10" x14ac:dyDescent="0.35">
      <c r="A404" s="28" t="s">
        <v>369</v>
      </c>
      <c r="B404" s="28" t="s">
        <v>17</v>
      </c>
      <c r="C404" s="28" t="s">
        <v>370</v>
      </c>
      <c r="D404" s="28" t="s">
        <v>19</v>
      </c>
      <c r="E404" t="s">
        <v>375</v>
      </c>
      <c r="F404" s="2">
        <v>82000</v>
      </c>
      <c r="G404" s="2">
        <v>515000</v>
      </c>
      <c r="H404" s="2">
        <v>260000</v>
      </c>
      <c r="I404" s="2">
        <v>78000</v>
      </c>
      <c r="J404" s="2">
        <v>260000</v>
      </c>
    </row>
    <row r="405" spans="1:10" x14ac:dyDescent="0.35">
      <c r="A405" s="28" t="s">
        <v>369</v>
      </c>
      <c r="B405" s="28" t="s">
        <v>17</v>
      </c>
      <c r="C405" s="28" t="s">
        <v>376</v>
      </c>
      <c r="D405" s="28" t="s">
        <v>19</v>
      </c>
      <c r="E405" t="s">
        <v>377</v>
      </c>
      <c r="F405" s="2">
        <v>688400</v>
      </c>
      <c r="G405" s="2">
        <v>943300</v>
      </c>
      <c r="H405" s="2">
        <v>0</v>
      </c>
      <c r="I405" s="2">
        <v>0</v>
      </c>
      <c r="J405" s="2">
        <v>0</v>
      </c>
    </row>
    <row r="406" spans="1:10" x14ac:dyDescent="0.35">
      <c r="A406" s="28" t="s">
        <v>369</v>
      </c>
      <c r="B406" s="28" t="s">
        <v>17</v>
      </c>
      <c r="C406" s="28" t="s">
        <v>376</v>
      </c>
      <c r="D406" s="28" t="s">
        <v>19</v>
      </c>
      <c r="E406" t="s">
        <v>32</v>
      </c>
      <c r="F406" s="2">
        <v>750</v>
      </c>
      <c r="G406" s="2">
        <v>2000</v>
      </c>
      <c r="H406" s="2">
        <v>1250</v>
      </c>
      <c r="I406" s="2">
        <v>1000</v>
      </c>
      <c r="J406" s="2">
        <v>750</v>
      </c>
    </row>
    <row r="407" spans="1:10" x14ac:dyDescent="0.35">
      <c r="A407" s="28" t="s">
        <v>369</v>
      </c>
      <c r="B407" s="28" t="s">
        <v>17</v>
      </c>
      <c r="C407" s="28" t="s">
        <v>376</v>
      </c>
      <c r="D407" s="28" t="s">
        <v>30</v>
      </c>
      <c r="E407" t="s">
        <v>378</v>
      </c>
      <c r="F407" s="2">
        <v>181500</v>
      </c>
      <c r="G407" s="2">
        <v>374500</v>
      </c>
      <c r="H407" s="2">
        <v>177000</v>
      </c>
      <c r="I407" s="2">
        <v>88500</v>
      </c>
      <c r="J407" s="2">
        <v>0</v>
      </c>
    </row>
    <row r="408" spans="1:10" x14ac:dyDescent="0.35">
      <c r="A408" s="28" t="s">
        <v>369</v>
      </c>
      <c r="B408" s="28" t="s">
        <v>17</v>
      </c>
      <c r="C408" s="28" t="s">
        <v>376</v>
      </c>
      <c r="D408" s="28" t="s">
        <v>19</v>
      </c>
      <c r="E408" t="s">
        <v>379</v>
      </c>
      <c r="F408" s="2">
        <v>9172</v>
      </c>
      <c r="G408" s="2">
        <v>18207</v>
      </c>
      <c r="H408" s="2">
        <v>0</v>
      </c>
      <c r="I408" s="2">
        <v>0</v>
      </c>
      <c r="J408" s="2">
        <v>0</v>
      </c>
    </row>
    <row r="409" spans="1:10" x14ac:dyDescent="0.35">
      <c r="A409" s="28" t="s">
        <v>369</v>
      </c>
      <c r="B409" s="28" t="s">
        <v>17</v>
      </c>
      <c r="C409" s="28" t="s">
        <v>376</v>
      </c>
      <c r="D409" s="28" t="s">
        <v>19</v>
      </c>
      <c r="E409" t="s">
        <v>21</v>
      </c>
      <c r="F409" s="2">
        <v>0</v>
      </c>
      <c r="G409" s="2">
        <v>50000</v>
      </c>
      <c r="H409" s="2">
        <v>0</v>
      </c>
      <c r="I409" s="2">
        <v>0</v>
      </c>
      <c r="J409" s="2">
        <v>0</v>
      </c>
    </row>
    <row r="410" spans="1:10" x14ac:dyDescent="0.35">
      <c r="A410" s="28" t="s">
        <v>369</v>
      </c>
      <c r="B410" s="28" t="s">
        <v>17</v>
      </c>
      <c r="C410" s="28" t="s">
        <v>376</v>
      </c>
      <c r="D410" s="28" t="s">
        <v>19</v>
      </c>
      <c r="E410" t="s">
        <v>36</v>
      </c>
      <c r="F410" s="2">
        <v>0</v>
      </c>
      <c r="G410" s="2">
        <v>594709</v>
      </c>
      <c r="H410" s="2">
        <v>0</v>
      </c>
      <c r="I410" s="2">
        <v>0</v>
      </c>
      <c r="J410" s="2">
        <v>0</v>
      </c>
    </row>
    <row r="411" spans="1:10" x14ac:dyDescent="0.35">
      <c r="A411" s="28" t="s">
        <v>369</v>
      </c>
      <c r="B411" s="28" t="s">
        <v>17</v>
      </c>
      <c r="C411" s="28" t="s">
        <v>376</v>
      </c>
      <c r="D411" s="28" t="s">
        <v>19</v>
      </c>
      <c r="E411" t="s">
        <v>380</v>
      </c>
      <c r="F411" s="2">
        <v>0</v>
      </c>
      <c r="G411" s="2">
        <v>19401</v>
      </c>
      <c r="H411" s="2">
        <v>9599</v>
      </c>
      <c r="I411" s="2">
        <v>2873</v>
      </c>
      <c r="J411" s="2">
        <v>9552</v>
      </c>
    </row>
    <row r="412" spans="1:10" x14ac:dyDescent="0.35">
      <c r="A412" s="28" t="s">
        <v>369</v>
      </c>
      <c r="B412" s="28" t="s">
        <v>17</v>
      </c>
      <c r="C412" s="28" t="s">
        <v>376</v>
      </c>
      <c r="D412" s="28" t="s">
        <v>19</v>
      </c>
      <c r="E412" t="s">
        <v>182</v>
      </c>
      <c r="F412" s="2">
        <v>96000</v>
      </c>
      <c r="G412" s="2">
        <v>192000</v>
      </c>
      <c r="H412" s="2">
        <v>96000</v>
      </c>
      <c r="I412" s="2">
        <v>96000</v>
      </c>
      <c r="J412" s="2">
        <v>735500</v>
      </c>
    </row>
    <row r="413" spans="1:10" x14ac:dyDescent="0.35">
      <c r="A413" s="28" t="s">
        <v>369</v>
      </c>
      <c r="B413" s="28" t="s">
        <v>17</v>
      </c>
      <c r="C413" s="28" t="s">
        <v>376</v>
      </c>
      <c r="D413" s="28" t="s">
        <v>19</v>
      </c>
      <c r="E413" t="s">
        <v>28</v>
      </c>
      <c r="F413" s="2">
        <v>0</v>
      </c>
      <c r="G413" s="2">
        <v>0</v>
      </c>
      <c r="H413" s="2">
        <v>0</v>
      </c>
      <c r="I413" s="2">
        <v>0</v>
      </c>
      <c r="J413" s="2">
        <v>0</v>
      </c>
    </row>
    <row r="414" spans="1:10" x14ac:dyDescent="0.35">
      <c r="A414" s="28" t="s">
        <v>369</v>
      </c>
      <c r="B414" s="28" t="s">
        <v>17</v>
      </c>
      <c r="C414" s="28" t="s">
        <v>376</v>
      </c>
      <c r="D414" s="28" t="s">
        <v>30</v>
      </c>
      <c r="E414" t="s">
        <v>32</v>
      </c>
      <c r="F414" s="2">
        <v>0</v>
      </c>
      <c r="G414" s="2">
        <v>750</v>
      </c>
      <c r="H414" s="2">
        <v>750</v>
      </c>
      <c r="I414" s="2">
        <v>375</v>
      </c>
      <c r="J414" s="2">
        <v>0</v>
      </c>
    </row>
    <row r="415" spans="1:10" x14ac:dyDescent="0.35">
      <c r="A415" s="28" t="s">
        <v>369</v>
      </c>
      <c r="B415" s="28" t="s">
        <v>17</v>
      </c>
      <c r="C415" s="28" t="s">
        <v>376</v>
      </c>
      <c r="D415" s="28" t="s">
        <v>19</v>
      </c>
      <c r="E415" t="s">
        <v>381</v>
      </c>
      <c r="F415" s="2">
        <v>28077</v>
      </c>
      <c r="G415" s="2">
        <v>0</v>
      </c>
      <c r="H415" s="2">
        <v>0</v>
      </c>
      <c r="I415" s="2">
        <v>0</v>
      </c>
      <c r="J415" s="2">
        <v>0</v>
      </c>
    </row>
    <row r="416" spans="1:10" x14ac:dyDescent="0.35">
      <c r="A416" s="28" t="s">
        <v>369</v>
      </c>
      <c r="B416" s="28" t="s">
        <v>17</v>
      </c>
      <c r="C416" s="28" t="s">
        <v>376</v>
      </c>
      <c r="D416" s="28" t="s">
        <v>19</v>
      </c>
      <c r="E416" t="s">
        <v>382</v>
      </c>
      <c r="F416" s="2">
        <v>7521</v>
      </c>
      <c r="G416" s="2">
        <v>14931</v>
      </c>
      <c r="H416" s="2">
        <v>0</v>
      </c>
      <c r="I416" s="2">
        <v>0</v>
      </c>
      <c r="J416" s="2">
        <v>0</v>
      </c>
    </row>
    <row r="417" spans="1:10" x14ac:dyDescent="0.35">
      <c r="A417" s="28" t="s">
        <v>369</v>
      </c>
      <c r="B417" s="28" t="s">
        <v>17</v>
      </c>
      <c r="C417" s="28" t="s">
        <v>376</v>
      </c>
      <c r="D417" s="28" t="s">
        <v>19</v>
      </c>
      <c r="E417" t="s">
        <v>383</v>
      </c>
      <c r="F417" s="2">
        <v>17100</v>
      </c>
      <c r="G417" s="2">
        <v>464200</v>
      </c>
      <c r="H417" s="2">
        <v>720650</v>
      </c>
      <c r="I417" s="2">
        <v>360325</v>
      </c>
      <c r="J417" s="2">
        <v>0</v>
      </c>
    </row>
    <row r="418" spans="1:10" x14ac:dyDescent="0.35">
      <c r="A418" s="28" t="s">
        <v>369</v>
      </c>
      <c r="B418" s="28" t="s">
        <v>17</v>
      </c>
      <c r="C418" s="28" t="s">
        <v>384</v>
      </c>
      <c r="D418" s="28" t="s">
        <v>19</v>
      </c>
      <c r="E418" t="s">
        <v>21</v>
      </c>
      <c r="F418" s="2">
        <v>0</v>
      </c>
      <c r="G418" s="2">
        <v>0</v>
      </c>
      <c r="H418" s="2">
        <v>0</v>
      </c>
      <c r="I418" s="2">
        <v>0</v>
      </c>
      <c r="J418" s="2">
        <v>0</v>
      </c>
    </row>
    <row r="419" spans="1:10" x14ac:dyDescent="0.35">
      <c r="A419" s="28" t="s">
        <v>369</v>
      </c>
      <c r="B419" s="28" t="s">
        <v>17</v>
      </c>
      <c r="C419" s="28" t="s">
        <v>384</v>
      </c>
      <c r="D419" s="28" t="s">
        <v>50</v>
      </c>
      <c r="E419" t="s">
        <v>385</v>
      </c>
      <c r="F419" s="2">
        <v>315206</v>
      </c>
      <c r="G419" s="2">
        <v>616506</v>
      </c>
      <c r="H419" s="2">
        <v>301300</v>
      </c>
      <c r="I419" s="2">
        <v>298983</v>
      </c>
      <c r="J419" s="2">
        <v>296665</v>
      </c>
    </row>
    <row r="420" spans="1:10" x14ac:dyDescent="0.35">
      <c r="A420" s="28" t="s">
        <v>369</v>
      </c>
      <c r="B420" s="28" t="s">
        <v>17</v>
      </c>
      <c r="C420" s="28" t="s">
        <v>384</v>
      </c>
      <c r="D420" s="28" t="s">
        <v>50</v>
      </c>
      <c r="E420" t="s">
        <v>386</v>
      </c>
      <c r="F420" s="2">
        <v>54300</v>
      </c>
      <c r="G420" s="2">
        <v>108600</v>
      </c>
      <c r="H420" s="2">
        <v>54300</v>
      </c>
      <c r="I420" s="2">
        <v>54300</v>
      </c>
      <c r="J420" s="2">
        <v>555550</v>
      </c>
    </row>
    <row r="421" spans="1:10" x14ac:dyDescent="0.35">
      <c r="A421" s="28" t="s">
        <v>369</v>
      </c>
      <c r="B421" s="28" t="s">
        <v>17</v>
      </c>
      <c r="C421" s="28" t="s">
        <v>384</v>
      </c>
      <c r="D421" s="28" t="s">
        <v>30</v>
      </c>
      <c r="E421" t="s">
        <v>387</v>
      </c>
      <c r="F421" s="2">
        <v>172211</v>
      </c>
      <c r="G421" s="2">
        <v>349461</v>
      </c>
      <c r="H421" s="2">
        <v>0</v>
      </c>
      <c r="I421" s="2">
        <v>0</v>
      </c>
      <c r="J421" s="2">
        <v>0</v>
      </c>
    </row>
    <row r="422" spans="1:10" x14ac:dyDescent="0.35">
      <c r="A422" s="28" t="s">
        <v>369</v>
      </c>
      <c r="B422" s="28" t="s">
        <v>17</v>
      </c>
      <c r="C422" s="28" t="s">
        <v>384</v>
      </c>
      <c r="D422" s="28" t="s">
        <v>50</v>
      </c>
      <c r="E422" t="s">
        <v>388</v>
      </c>
      <c r="F422" s="2">
        <v>854582</v>
      </c>
      <c r="G422" s="2">
        <v>1645103</v>
      </c>
      <c r="H422" s="2">
        <v>791771</v>
      </c>
      <c r="I422" s="2">
        <v>395886</v>
      </c>
      <c r="J422" s="2">
        <v>0</v>
      </c>
    </row>
    <row r="423" spans="1:10" x14ac:dyDescent="0.35">
      <c r="A423" s="28" t="s">
        <v>369</v>
      </c>
      <c r="B423" s="28" t="s">
        <v>17</v>
      </c>
      <c r="C423" s="28" t="s">
        <v>384</v>
      </c>
      <c r="D423" s="28" t="s">
        <v>19</v>
      </c>
      <c r="E423" t="s">
        <v>28</v>
      </c>
      <c r="F423" s="2">
        <v>0</v>
      </c>
      <c r="G423" s="2">
        <v>0</v>
      </c>
      <c r="H423" s="2">
        <v>0</v>
      </c>
      <c r="I423" s="2">
        <v>0</v>
      </c>
      <c r="J423" s="2">
        <v>0</v>
      </c>
    </row>
    <row r="424" spans="1:10" x14ac:dyDescent="0.35">
      <c r="A424" s="28" t="s">
        <v>369</v>
      </c>
      <c r="B424" s="28" t="s">
        <v>17</v>
      </c>
      <c r="C424" s="28" t="s">
        <v>384</v>
      </c>
      <c r="D424" s="28" t="s">
        <v>19</v>
      </c>
      <c r="E424" t="s">
        <v>389</v>
      </c>
      <c r="F424" s="2">
        <v>317750</v>
      </c>
      <c r="G424" s="2">
        <v>0</v>
      </c>
      <c r="H424" s="2">
        <v>0</v>
      </c>
      <c r="I424" s="2">
        <v>0</v>
      </c>
      <c r="J424" s="2">
        <v>0</v>
      </c>
    </row>
    <row r="425" spans="1:10" x14ac:dyDescent="0.35">
      <c r="A425" s="28" t="s">
        <v>369</v>
      </c>
      <c r="B425" s="28" t="s">
        <v>17</v>
      </c>
      <c r="C425" s="28" t="s">
        <v>384</v>
      </c>
      <c r="D425" s="28" t="s">
        <v>19</v>
      </c>
      <c r="E425" t="s">
        <v>390</v>
      </c>
      <c r="F425" s="2">
        <v>0</v>
      </c>
      <c r="G425" s="2">
        <v>1327792</v>
      </c>
      <c r="H425" s="2">
        <v>253375</v>
      </c>
      <c r="I425" s="2">
        <v>76763</v>
      </c>
      <c r="J425" s="2">
        <v>258375</v>
      </c>
    </row>
    <row r="426" spans="1:10" x14ac:dyDescent="0.35">
      <c r="A426" s="28" t="s">
        <v>369</v>
      </c>
      <c r="B426" s="28" t="s">
        <v>17</v>
      </c>
      <c r="C426" s="28" t="s">
        <v>384</v>
      </c>
      <c r="D426" s="28" t="s">
        <v>50</v>
      </c>
      <c r="E426" t="s">
        <v>391</v>
      </c>
      <c r="F426" s="2">
        <v>28468</v>
      </c>
      <c r="G426" s="2">
        <v>54436</v>
      </c>
      <c r="H426" s="2">
        <v>25968</v>
      </c>
      <c r="I426" s="2">
        <v>25968</v>
      </c>
      <c r="J426" s="2">
        <v>263468</v>
      </c>
    </row>
    <row r="427" spans="1:10" x14ac:dyDescent="0.35">
      <c r="A427" s="28" t="s">
        <v>369</v>
      </c>
      <c r="B427" s="28" t="s">
        <v>17</v>
      </c>
      <c r="C427" s="28" t="s">
        <v>384</v>
      </c>
      <c r="D427" s="28" t="s">
        <v>19</v>
      </c>
      <c r="E427" t="s">
        <v>325</v>
      </c>
      <c r="F427" s="2">
        <v>494000</v>
      </c>
      <c r="G427" s="2">
        <v>863000</v>
      </c>
      <c r="H427" s="2">
        <v>400500</v>
      </c>
      <c r="I427" s="2">
        <v>120150</v>
      </c>
      <c r="J427" s="2">
        <v>400500</v>
      </c>
    </row>
    <row r="428" spans="1:10" x14ac:dyDescent="0.35">
      <c r="A428" s="28" t="s">
        <v>369</v>
      </c>
      <c r="B428" s="28" t="s">
        <v>17</v>
      </c>
      <c r="C428" s="28" t="s">
        <v>392</v>
      </c>
      <c r="D428" s="28" t="s">
        <v>19</v>
      </c>
      <c r="E428" t="s">
        <v>393</v>
      </c>
      <c r="F428" s="2">
        <v>676875</v>
      </c>
      <c r="G428" s="2">
        <v>2553750</v>
      </c>
      <c r="H428" s="2">
        <v>2716875</v>
      </c>
      <c r="I428" s="2">
        <v>814800</v>
      </c>
      <c r="J428" s="2">
        <v>2715125</v>
      </c>
    </row>
    <row r="429" spans="1:10" x14ac:dyDescent="0.35">
      <c r="A429" s="28" t="s">
        <v>369</v>
      </c>
      <c r="B429" s="28" t="s">
        <v>17</v>
      </c>
      <c r="C429" s="28" t="s">
        <v>392</v>
      </c>
      <c r="D429" s="28" t="s">
        <v>19</v>
      </c>
      <c r="E429" t="s">
        <v>394</v>
      </c>
      <c r="F429" s="2">
        <v>600973</v>
      </c>
      <c r="G429" s="2">
        <v>2730000</v>
      </c>
      <c r="H429" s="2">
        <v>0</v>
      </c>
      <c r="I429" s="2">
        <v>0</v>
      </c>
      <c r="J429" s="2">
        <v>0</v>
      </c>
    </row>
    <row r="430" spans="1:10" x14ac:dyDescent="0.35">
      <c r="A430" s="28" t="s">
        <v>369</v>
      </c>
      <c r="B430" s="28" t="s">
        <v>17</v>
      </c>
      <c r="C430" s="28" t="s">
        <v>392</v>
      </c>
      <c r="D430" s="28" t="s">
        <v>19</v>
      </c>
      <c r="E430" t="s">
        <v>395</v>
      </c>
      <c r="F430" s="2">
        <v>925150</v>
      </c>
      <c r="G430" s="2">
        <v>0</v>
      </c>
      <c r="H430" s="2">
        <v>0</v>
      </c>
      <c r="I430" s="2">
        <v>0</v>
      </c>
      <c r="J430" s="2">
        <v>0</v>
      </c>
    </row>
    <row r="431" spans="1:10" x14ac:dyDescent="0.35">
      <c r="A431" s="28" t="s">
        <v>369</v>
      </c>
      <c r="B431" s="28" t="s">
        <v>17</v>
      </c>
      <c r="C431" s="28" t="s">
        <v>392</v>
      </c>
      <c r="D431" s="28" t="s">
        <v>19</v>
      </c>
      <c r="E431" t="s">
        <v>396</v>
      </c>
      <c r="F431" s="2">
        <v>28000</v>
      </c>
      <c r="G431" s="2">
        <v>1592000</v>
      </c>
      <c r="H431" s="2">
        <v>0</v>
      </c>
      <c r="I431" s="2">
        <v>0</v>
      </c>
      <c r="J431" s="2">
        <v>0</v>
      </c>
    </row>
    <row r="432" spans="1:10" x14ac:dyDescent="0.35">
      <c r="A432" s="28" t="s">
        <v>369</v>
      </c>
      <c r="B432" s="28" t="s">
        <v>17</v>
      </c>
      <c r="C432" s="28" t="s">
        <v>392</v>
      </c>
      <c r="D432" s="28" t="s">
        <v>19</v>
      </c>
      <c r="E432" t="s">
        <v>32</v>
      </c>
      <c r="F432" s="2">
        <v>9225</v>
      </c>
      <c r="G432" s="2">
        <v>0</v>
      </c>
      <c r="H432" s="2">
        <v>0</v>
      </c>
      <c r="I432" s="2">
        <v>0</v>
      </c>
      <c r="J432" s="2">
        <v>0</v>
      </c>
    </row>
    <row r="433" spans="1:10" x14ac:dyDescent="0.35">
      <c r="A433" s="28" t="s">
        <v>369</v>
      </c>
      <c r="B433" s="28" t="s">
        <v>17</v>
      </c>
      <c r="C433" s="28" t="s">
        <v>392</v>
      </c>
      <c r="D433" s="28" t="s">
        <v>19</v>
      </c>
      <c r="E433" t="s">
        <v>397</v>
      </c>
      <c r="F433" s="2">
        <v>798000</v>
      </c>
      <c r="G433" s="2">
        <v>414000</v>
      </c>
      <c r="H433" s="2">
        <v>206500</v>
      </c>
      <c r="I433" s="2">
        <v>61950</v>
      </c>
      <c r="J433" s="2">
        <v>206500</v>
      </c>
    </row>
    <row r="434" spans="1:10" x14ac:dyDescent="0.35">
      <c r="A434" s="28" t="s">
        <v>369</v>
      </c>
      <c r="B434" s="28" t="s">
        <v>17</v>
      </c>
      <c r="C434" s="28" t="s">
        <v>392</v>
      </c>
      <c r="D434" s="28" t="s">
        <v>19</v>
      </c>
      <c r="E434" t="s">
        <v>398</v>
      </c>
      <c r="F434" s="2">
        <v>1290000</v>
      </c>
      <c r="G434" s="2">
        <v>0</v>
      </c>
      <c r="H434" s="2">
        <v>0</v>
      </c>
      <c r="I434" s="2">
        <v>0</v>
      </c>
      <c r="J434" s="2">
        <v>0</v>
      </c>
    </row>
    <row r="435" spans="1:10" x14ac:dyDescent="0.35">
      <c r="A435" s="28" t="s">
        <v>369</v>
      </c>
      <c r="B435" s="28" t="s">
        <v>17</v>
      </c>
      <c r="C435" s="28" t="s">
        <v>392</v>
      </c>
      <c r="D435" s="28" t="s">
        <v>19</v>
      </c>
      <c r="E435" t="s">
        <v>399</v>
      </c>
      <c r="F435" s="2">
        <v>0</v>
      </c>
      <c r="G435" s="2">
        <v>3500000</v>
      </c>
      <c r="H435" s="2">
        <v>1749500</v>
      </c>
      <c r="I435" s="2">
        <v>524850</v>
      </c>
      <c r="J435" s="2">
        <v>1749500</v>
      </c>
    </row>
    <row r="436" spans="1:10" x14ac:dyDescent="0.35">
      <c r="A436" s="28" t="s">
        <v>400</v>
      </c>
      <c r="B436" s="28" t="s">
        <v>17</v>
      </c>
      <c r="C436" s="28" t="s">
        <v>401</v>
      </c>
      <c r="D436" s="28" t="s">
        <v>19</v>
      </c>
      <c r="E436" t="s">
        <v>162</v>
      </c>
      <c r="F436" s="2">
        <v>172000</v>
      </c>
      <c r="G436" s="2">
        <v>335300</v>
      </c>
      <c r="H436" s="2">
        <v>168300</v>
      </c>
      <c r="I436" s="2">
        <v>50040</v>
      </c>
      <c r="J436" s="2">
        <v>165300</v>
      </c>
    </row>
    <row r="437" spans="1:10" x14ac:dyDescent="0.35">
      <c r="A437" s="28" t="s">
        <v>400</v>
      </c>
      <c r="B437" s="28" t="s">
        <v>17</v>
      </c>
      <c r="C437" s="28" t="s">
        <v>401</v>
      </c>
      <c r="D437" s="28" t="s">
        <v>19</v>
      </c>
      <c r="E437" t="s">
        <v>280</v>
      </c>
      <c r="F437" s="2">
        <v>525200</v>
      </c>
      <c r="G437" s="2">
        <v>0</v>
      </c>
      <c r="H437" s="2">
        <v>0</v>
      </c>
      <c r="I437" s="2">
        <v>0</v>
      </c>
      <c r="J437" s="2">
        <v>0</v>
      </c>
    </row>
    <row r="438" spans="1:10" x14ac:dyDescent="0.35">
      <c r="A438" s="28" t="s">
        <v>400</v>
      </c>
      <c r="B438" s="28" t="s">
        <v>17</v>
      </c>
      <c r="C438" s="28" t="s">
        <v>401</v>
      </c>
      <c r="D438" s="28" t="s">
        <v>19</v>
      </c>
      <c r="E438" t="s">
        <v>164</v>
      </c>
      <c r="F438" s="2">
        <v>342000</v>
      </c>
      <c r="G438" s="2">
        <v>380000</v>
      </c>
      <c r="H438" s="2">
        <v>188000</v>
      </c>
      <c r="I438" s="2">
        <v>56400</v>
      </c>
      <c r="J438" s="2">
        <v>188000</v>
      </c>
    </row>
    <row r="439" spans="1:10" x14ac:dyDescent="0.35">
      <c r="A439" s="28" t="s">
        <v>400</v>
      </c>
      <c r="B439" s="28" t="s">
        <v>17</v>
      </c>
      <c r="C439" s="28" t="s">
        <v>401</v>
      </c>
      <c r="D439" s="28" t="s">
        <v>19</v>
      </c>
      <c r="E439" t="s">
        <v>28</v>
      </c>
      <c r="F439" s="2">
        <v>0</v>
      </c>
      <c r="G439" s="2">
        <v>0</v>
      </c>
      <c r="H439" s="2">
        <v>0</v>
      </c>
      <c r="I439" s="2">
        <v>0</v>
      </c>
      <c r="J439" s="2">
        <v>0</v>
      </c>
    </row>
    <row r="440" spans="1:10" x14ac:dyDescent="0.35">
      <c r="A440" s="28" t="s">
        <v>400</v>
      </c>
      <c r="B440" s="28" t="s">
        <v>17</v>
      </c>
      <c r="C440" s="28" t="s">
        <v>401</v>
      </c>
      <c r="D440" s="28" t="s">
        <v>19</v>
      </c>
      <c r="E440" t="s">
        <v>402</v>
      </c>
      <c r="F440" s="2">
        <v>21513</v>
      </c>
      <c r="G440" s="2">
        <v>0</v>
      </c>
      <c r="H440" s="2">
        <v>0</v>
      </c>
      <c r="I440" s="2">
        <v>0</v>
      </c>
      <c r="J440" s="2">
        <v>0</v>
      </c>
    </row>
    <row r="441" spans="1:10" x14ac:dyDescent="0.35">
      <c r="A441" s="28" t="s">
        <v>400</v>
      </c>
      <c r="B441" s="28" t="s">
        <v>17</v>
      </c>
      <c r="C441" s="28" t="s">
        <v>401</v>
      </c>
      <c r="D441" s="28" t="s">
        <v>19</v>
      </c>
      <c r="E441" t="s">
        <v>178</v>
      </c>
      <c r="F441" s="2">
        <v>164500</v>
      </c>
      <c r="G441" s="2">
        <v>336000</v>
      </c>
      <c r="H441" s="2">
        <v>166000</v>
      </c>
      <c r="I441" s="2">
        <v>49800</v>
      </c>
      <c r="J441" s="2">
        <v>166000</v>
      </c>
    </row>
    <row r="442" spans="1:10" x14ac:dyDescent="0.35">
      <c r="A442" s="28" t="s">
        <v>400</v>
      </c>
      <c r="B442" s="28" t="s">
        <v>17</v>
      </c>
      <c r="C442" s="28" t="s">
        <v>401</v>
      </c>
      <c r="D442" s="28" t="s">
        <v>19</v>
      </c>
      <c r="E442" t="s">
        <v>36</v>
      </c>
      <c r="F442" s="2">
        <v>0</v>
      </c>
      <c r="G442" s="2">
        <v>3244459</v>
      </c>
      <c r="H442" s="2">
        <v>408675</v>
      </c>
      <c r="I442" s="2">
        <v>122764</v>
      </c>
      <c r="J442" s="2">
        <v>409750</v>
      </c>
    </row>
    <row r="443" spans="1:10" x14ac:dyDescent="0.35">
      <c r="A443" s="28" t="s">
        <v>400</v>
      </c>
      <c r="B443" s="28" t="s">
        <v>17</v>
      </c>
      <c r="C443" s="28" t="s">
        <v>401</v>
      </c>
      <c r="D443" s="28" t="s">
        <v>19</v>
      </c>
      <c r="E443" t="s">
        <v>403</v>
      </c>
      <c r="F443" s="2">
        <v>27036</v>
      </c>
      <c r="G443" s="2">
        <v>0</v>
      </c>
      <c r="H443" s="2">
        <v>0</v>
      </c>
      <c r="I443" s="2">
        <v>0</v>
      </c>
      <c r="J443" s="2">
        <v>0</v>
      </c>
    </row>
    <row r="444" spans="1:10" x14ac:dyDescent="0.35">
      <c r="A444" s="28" t="s">
        <v>400</v>
      </c>
      <c r="B444" s="28" t="s">
        <v>17</v>
      </c>
      <c r="C444" s="28" t="s">
        <v>401</v>
      </c>
      <c r="D444" s="28" t="s">
        <v>19</v>
      </c>
      <c r="E444" t="s">
        <v>168</v>
      </c>
      <c r="F444" s="2">
        <v>264000</v>
      </c>
      <c r="G444" s="2">
        <v>526000</v>
      </c>
      <c r="H444" s="2">
        <v>264000</v>
      </c>
      <c r="I444" s="2">
        <v>79200</v>
      </c>
      <c r="J444" s="2">
        <v>264000</v>
      </c>
    </row>
    <row r="445" spans="1:10" x14ac:dyDescent="0.35">
      <c r="A445" s="28" t="s">
        <v>400</v>
      </c>
      <c r="B445" s="28" t="s">
        <v>17</v>
      </c>
      <c r="C445" s="28" t="s">
        <v>401</v>
      </c>
      <c r="D445" s="28" t="s">
        <v>19</v>
      </c>
      <c r="E445" t="s">
        <v>404</v>
      </c>
      <c r="F445" s="2">
        <v>994000</v>
      </c>
      <c r="G445" s="2">
        <v>1986000</v>
      </c>
      <c r="H445" s="2">
        <v>995000</v>
      </c>
      <c r="I445" s="2">
        <v>995000</v>
      </c>
      <c r="J445" s="2">
        <v>995000</v>
      </c>
    </row>
    <row r="446" spans="1:10" x14ac:dyDescent="0.35">
      <c r="A446" s="28" t="s">
        <v>400</v>
      </c>
      <c r="B446" s="28" t="s">
        <v>17</v>
      </c>
      <c r="C446" s="28" t="s">
        <v>401</v>
      </c>
      <c r="D446" s="28" t="s">
        <v>19</v>
      </c>
      <c r="E446" t="s">
        <v>48</v>
      </c>
      <c r="F446" s="2">
        <v>612000</v>
      </c>
      <c r="G446" s="2">
        <v>0</v>
      </c>
      <c r="H446" s="2">
        <v>0</v>
      </c>
      <c r="I446" s="2">
        <v>0</v>
      </c>
      <c r="J446" s="2">
        <v>0</v>
      </c>
    </row>
    <row r="447" spans="1:10" x14ac:dyDescent="0.35">
      <c r="A447" s="28" t="s">
        <v>400</v>
      </c>
      <c r="B447" s="28" t="s">
        <v>17</v>
      </c>
      <c r="C447" s="28" t="s">
        <v>405</v>
      </c>
      <c r="D447" s="28" t="s">
        <v>19</v>
      </c>
      <c r="E447" t="s">
        <v>114</v>
      </c>
      <c r="F447" s="2">
        <v>915225</v>
      </c>
      <c r="G447" s="2">
        <v>0</v>
      </c>
      <c r="H447" s="2">
        <v>0</v>
      </c>
      <c r="I447" s="2">
        <v>0</v>
      </c>
      <c r="J447" s="2">
        <v>0</v>
      </c>
    </row>
    <row r="448" spans="1:10" x14ac:dyDescent="0.35">
      <c r="A448" s="28" t="s">
        <v>400</v>
      </c>
      <c r="B448" s="28" t="s">
        <v>17</v>
      </c>
      <c r="C448" s="28" t="s">
        <v>405</v>
      </c>
      <c r="D448" s="28" t="s">
        <v>19</v>
      </c>
      <c r="E448" t="s">
        <v>362</v>
      </c>
      <c r="F448" s="2">
        <v>1430500</v>
      </c>
      <c r="G448" s="2">
        <v>2857000</v>
      </c>
      <c r="H448" s="2">
        <v>0</v>
      </c>
      <c r="I448" s="2">
        <v>0</v>
      </c>
      <c r="J448" s="2">
        <v>0</v>
      </c>
    </row>
    <row r="449" spans="1:10" x14ac:dyDescent="0.35">
      <c r="A449" s="28" t="s">
        <v>400</v>
      </c>
      <c r="B449" s="28" t="s">
        <v>17</v>
      </c>
      <c r="C449" s="28" t="s">
        <v>405</v>
      </c>
      <c r="D449" s="28" t="s">
        <v>19</v>
      </c>
      <c r="E449" t="s">
        <v>32</v>
      </c>
      <c r="F449" s="2">
        <v>5000</v>
      </c>
      <c r="G449" s="2">
        <v>0</v>
      </c>
      <c r="H449" s="2">
        <v>0</v>
      </c>
      <c r="I449" s="2">
        <v>0</v>
      </c>
      <c r="J449" s="2">
        <v>0</v>
      </c>
    </row>
    <row r="450" spans="1:10" x14ac:dyDescent="0.35">
      <c r="A450" s="28" t="s">
        <v>400</v>
      </c>
      <c r="B450" s="28" t="s">
        <v>17</v>
      </c>
      <c r="C450" s="28" t="s">
        <v>405</v>
      </c>
      <c r="D450" s="28" t="s">
        <v>19</v>
      </c>
      <c r="E450" t="s">
        <v>28</v>
      </c>
      <c r="F450" s="2">
        <v>43495</v>
      </c>
      <c r="G450" s="2">
        <v>0</v>
      </c>
      <c r="H450" s="2">
        <v>0</v>
      </c>
      <c r="I450" s="2">
        <v>0</v>
      </c>
      <c r="J450" s="2">
        <v>0</v>
      </c>
    </row>
    <row r="451" spans="1:10" x14ac:dyDescent="0.35">
      <c r="A451" s="28" t="s">
        <v>400</v>
      </c>
      <c r="B451" s="28" t="s">
        <v>17</v>
      </c>
      <c r="C451" s="28" t="s">
        <v>405</v>
      </c>
      <c r="D451" s="28" t="s">
        <v>19</v>
      </c>
      <c r="E451" t="s">
        <v>21</v>
      </c>
      <c r="F451" s="2">
        <v>16990</v>
      </c>
      <c r="G451" s="2">
        <v>0</v>
      </c>
      <c r="H451" s="2">
        <v>0</v>
      </c>
      <c r="I451" s="2">
        <v>0</v>
      </c>
      <c r="J451" s="2">
        <v>0</v>
      </c>
    </row>
    <row r="452" spans="1:10" x14ac:dyDescent="0.35">
      <c r="A452" s="28" t="s">
        <v>400</v>
      </c>
      <c r="B452" s="28" t="s">
        <v>17</v>
      </c>
      <c r="C452" s="28" t="s">
        <v>405</v>
      </c>
      <c r="D452" s="28" t="s">
        <v>19</v>
      </c>
      <c r="E452" t="s">
        <v>406</v>
      </c>
      <c r="F452" s="2">
        <v>1510134</v>
      </c>
      <c r="G452" s="2">
        <v>1509750</v>
      </c>
      <c r="H452" s="2">
        <v>0</v>
      </c>
      <c r="I452" s="2">
        <v>0</v>
      </c>
      <c r="J452" s="2">
        <v>0</v>
      </c>
    </row>
    <row r="453" spans="1:10" x14ac:dyDescent="0.35">
      <c r="A453" s="28" t="s">
        <v>400</v>
      </c>
      <c r="B453" s="28" t="s">
        <v>17</v>
      </c>
      <c r="C453" s="28" t="s">
        <v>405</v>
      </c>
      <c r="D453" s="28" t="s">
        <v>19</v>
      </c>
      <c r="E453" t="s">
        <v>47</v>
      </c>
      <c r="F453" s="2">
        <v>229500</v>
      </c>
      <c r="G453" s="2">
        <v>463000</v>
      </c>
      <c r="H453" s="2">
        <v>233500</v>
      </c>
      <c r="I453" s="2">
        <v>70050</v>
      </c>
      <c r="J453" s="2">
        <v>233500</v>
      </c>
    </row>
    <row r="454" spans="1:10" x14ac:dyDescent="0.35">
      <c r="A454" s="28" t="s">
        <v>400</v>
      </c>
      <c r="B454" s="28" t="s">
        <v>17</v>
      </c>
      <c r="C454" s="28" t="s">
        <v>405</v>
      </c>
      <c r="D454" s="28" t="s">
        <v>19</v>
      </c>
      <c r="E454" t="s">
        <v>121</v>
      </c>
      <c r="F454" s="2">
        <v>95500</v>
      </c>
      <c r="G454" s="2">
        <v>191000</v>
      </c>
      <c r="H454" s="2">
        <v>1227000</v>
      </c>
      <c r="I454" s="2">
        <v>368100</v>
      </c>
      <c r="J454" s="2">
        <v>1227000</v>
      </c>
    </row>
    <row r="455" spans="1:10" x14ac:dyDescent="0.35">
      <c r="A455" s="28" t="s">
        <v>400</v>
      </c>
      <c r="B455" s="28" t="s">
        <v>17</v>
      </c>
      <c r="C455" s="28" t="s">
        <v>405</v>
      </c>
      <c r="D455" s="28" t="s">
        <v>19</v>
      </c>
      <c r="E455" t="s">
        <v>36</v>
      </c>
      <c r="F455" s="2">
        <v>0</v>
      </c>
      <c r="G455" s="2">
        <v>1793967</v>
      </c>
      <c r="H455" s="2">
        <v>734050</v>
      </c>
      <c r="I455" s="2">
        <v>220268</v>
      </c>
      <c r="J455" s="2">
        <v>734400</v>
      </c>
    </row>
    <row r="456" spans="1:10" x14ac:dyDescent="0.35">
      <c r="A456" s="28" t="s">
        <v>400</v>
      </c>
      <c r="B456" s="28" t="s">
        <v>17</v>
      </c>
      <c r="C456" s="28" t="s">
        <v>407</v>
      </c>
      <c r="D456" s="28" t="s">
        <v>19</v>
      </c>
      <c r="E456" t="s">
        <v>36</v>
      </c>
      <c r="F456" s="2">
        <v>0</v>
      </c>
      <c r="G456" s="2">
        <v>3665353</v>
      </c>
      <c r="H456" s="2">
        <v>0</v>
      </c>
      <c r="I456" s="2">
        <v>0</v>
      </c>
      <c r="J456" s="2">
        <v>0</v>
      </c>
    </row>
    <row r="457" spans="1:10" x14ac:dyDescent="0.35">
      <c r="A457" s="28" t="s">
        <v>400</v>
      </c>
      <c r="B457" s="28" t="s">
        <v>17</v>
      </c>
      <c r="C457" s="28" t="s">
        <v>407</v>
      </c>
      <c r="D457" s="28" t="s">
        <v>19</v>
      </c>
      <c r="E457" t="s">
        <v>162</v>
      </c>
      <c r="F457" s="2">
        <v>721925</v>
      </c>
      <c r="G457" s="2">
        <v>1449125</v>
      </c>
      <c r="H457" s="2">
        <v>723700</v>
      </c>
      <c r="I457" s="2">
        <v>216743</v>
      </c>
      <c r="J457" s="2">
        <v>721250</v>
      </c>
    </row>
    <row r="458" spans="1:10" x14ac:dyDescent="0.35">
      <c r="A458" s="28" t="s">
        <v>400</v>
      </c>
      <c r="B458" s="28" t="s">
        <v>17</v>
      </c>
      <c r="C458" s="28" t="s">
        <v>407</v>
      </c>
      <c r="D458" s="28" t="s">
        <v>19</v>
      </c>
      <c r="E458" t="s">
        <v>32</v>
      </c>
      <c r="F458" s="2">
        <v>10000</v>
      </c>
      <c r="G458" s="2">
        <v>10000</v>
      </c>
      <c r="H458" s="2">
        <v>10000</v>
      </c>
      <c r="I458" s="2">
        <v>3000</v>
      </c>
      <c r="J458" s="2">
        <v>10000</v>
      </c>
    </row>
    <row r="459" spans="1:10" x14ac:dyDescent="0.35">
      <c r="A459" s="28" t="s">
        <v>400</v>
      </c>
      <c r="B459" s="28" t="s">
        <v>17</v>
      </c>
      <c r="C459" s="28" t="s">
        <v>407</v>
      </c>
      <c r="D459" s="28" t="s">
        <v>19</v>
      </c>
      <c r="E459" t="s">
        <v>28</v>
      </c>
      <c r="F459" s="2">
        <v>0</v>
      </c>
      <c r="G459" s="2">
        <v>0</v>
      </c>
      <c r="H459" s="2">
        <v>0</v>
      </c>
      <c r="I459" s="2">
        <v>0</v>
      </c>
      <c r="J459" s="2">
        <v>0</v>
      </c>
    </row>
    <row r="460" spans="1:10" x14ac:dyDescent="0.35">
      <c r="A460" s="28" t="s">
        <v>400</v>
      </c>
      <c r="B460" s="28" t="s">
        <v>17</v>
      </c>
      <c r="C460" s="28" t="s">
        <v>407</v>
      </c>
      <c r="D460" s="28" t="s">
        <v>19</v>
      </c>
      <c r="E460" t="s">
        <v>127</v>
      </c>
      <c r="F460" s="2">
        <v>672000</v>
      </c>
      <c r="G460" s="2">
        <v>1347000</v>
      </c>
      <c r="H460" s="2">
        <v>674000</v>
      </c>
      <c r="I460" s="2">
        <v>202200</v>
      </c>
      <c r="J460" s="2">
        <v>674000</v>
      </c>
    </row>
    <row r="461" spans="1:10" x14ac:dyDescent="0.35">
      <c r="A461" s="28" t="s">
        <v>400</v>
      </c>
      <c r="B461" s="28" t="s">
        <v>17</v>
      </c>
      <c r="C461" s="28" t="s">
        <v>407</v>
      </c>
      <c r="D461" s="28" t="s">
        <v>19</v>
      </c>
      <c r="E461" t="s">
        <v>134</v>
      </c>
      <c r="F461" s="2">
        <v>2242500</v>
      </c>
      <c r="G461" s="2">
        <v>4487000</v>
      </c>
      <c r="H461" s="2">
        <v>2241000</v>
      </c>
      <c r="I461" s="2">
        <v>2241000</v>
      </c>
      <c r="J461" s="2">
        <v>2241000</v>
      </c>
    </row>
    <row r="462" spans="1:10" x14ac:dyDescent="0.35">
      <c r="A462" s="28" t="s">
        <v>400</v>
      </c>
      <c r="B462" s="28" t="s">
        <v>17</v>
      </c>
      <c r="C462" s="28" t="s">
        <v>407</v>
      </c>
      <c r="D462" s="28" t="s">
        <v>19</v>
      </c>
      <c r="E462" t="s">
        <v>121</v>
      </c>
      <c r="F462" s="2">
        <v>429500</v>
      </c>
      <c r="G462" s="2">
        <v>857000</v>
      </c>
      <c r="H462" s="2">
        <v>429000</v>
      </c>
      <c r="I462" s="2">
        <v>128700</v>
      </c>
      <c r="J462" s="2">
        <v>429000</v>
      </c>
    </row>
    <row r="463" spans="1:10" x14ac:dyDescent="0.35">
      <c r="A463" s="28" t="s">
        <v>400</v>
      </c>
      <c r="B463" s="28" t="s">
        <v>17</v>
      </c>
      <c r="C463" s="28" t="s">
        <v>407</v>
      </c>
      <c r="D463" s="28" t="s">
        <v>19</v>
      </c>
      <c r="E463" t="s">
        <v>408</v>
      </c>
      <c r="F463" s="2">
        <v>1701500</v>
      </c>
      <c r="G463" s="2">
        <v>0</v>
      </c>
      <c r="H463" s="2">
        <v>0</v>
      </c>
      <c r="I463" s="2">
        <v>0</v>
      </c>
      <c r="J463" s="2">
        <v>0</v>
      </c>
    </row>
    <row r="464" spans="1:10" x14ac:dyDescent="0.35">
      <c r="A464" s="28" t="s">
        <v>400</v>
      </c>
      <c r="B464" s="28" t="s">
        <v>17</v>
      </c>
      <c r="C464" s="28" t="s">
        <v>407</v>
      </c>
      <c r="D464" s="28" t="s">
        <v>19</v>
      </c>
      <c r="E464" t="s">
        <v>409</v>
      </c>
      <c r="F464" s="2">
        <v>352500</v>
      </c>
      <c r="G464" s="2">
        <v>705000</v>
      </c>
      <c r="H464" s="2">
        <v>353500</v>
      </c>
      <c r="I464" s="2">
        <v>106050</v>
      </c>
      <c r="J464" s="2">
        <v>353500</v>
      </c>
    </row>
    <row r="465" spans="1:10" x14ac:dyDescent="0.35">
      <c r="A465" s="28" t="s">
        <v>400</v>
      </c>
      <c r="B465" s="28" t="s">
        <v>17</v>
      </c>
      <c r="C465" s="28" t="s">
        <v>410</v>
      </c>
      <c r="D465" s="28" t="s">
        <v>19</v>
      </c>
      <c r="E465" t="s">
        <v>411</v>
      </c>
      <c r="F465" s="2">
        <v>2214000</v>
      </c>
      <c r="G465" s="2">
        <v>4426000</v>
      </c>
      <c r="H465" s="2">
        <v>2213000</v>
      </c>
      <c r="I465" s="2">
        <v>2213000</v>
      </c>
      <c r="J465" s="2">
        <v>2213000</v>
      </c>
    </row>
    <row r="466" spans="1:10" x14ac:dyDescent="0.35">
      <c r="A466" s="28" t="s">
        <v>400</v>
      </c>
      <c r="B466" s="28" t="s">
        <v>17</v>
      </c>
      <c r="C466" s="28" t="s">
        <v>410</v>
      </c>
      <c r="D466" s="28" t="s">
        <v>19</v>
      </c>
      <c r="E466" t="s">
        <v>412</v>
      </c>
      <c r="F466" s="2">
        <v>601000</v>
      </c>
      <c r="G466" s="2">
        <v>1205000</v>
      </c>
      <c r="H466" s="2">
        <v>609000</v>
      </c>
      <c r="I466" s="2">
        <v>606000</v>
      </c>
      <c r="J466" s="2">
        <v>603000</v>
      </c>
    </row>
    <row r="467" spans="1:10" x14ac:dyDescent="0.35">
      <c r="A467" s="28" t="s">
        <v>400</v>
      </c>
      <c r="B467" s="28" t="s">
        <v>17</v>
      </c>
      <c r="C467" s="28" t="s">
        <v>410</v>
      </c>
      <c r="D467" s="28" t="s">
        <v>19</v>
      </c>
      <c r="E467" t="s">
        <v>32</v>
      </c>
      <c r="F467" s="2">
        <v>0</v>
      </c>
      <c r="G467" s="2">
        <v>1000</v>
      </c>
      <c r="H467" s="2">
        <v>0</v>
      </c>
      <c r="I467" s="2">
        <v>0</v>
      </c>
      <c r="J467" s="2">
        <v>1000</v>
      </c>
    </row>
    <row r="468" spans="1:10" x14ac:dyDescent="0.35">
      <c r="A468" s="28" t="s">
        <v>400</v>
      </c>
      <c r="B468" s="28" t="s">
        <v>17</v>
      </c>
      <c r="C468" s="28" t="s">
        <v>410</v>
      </c>
      <c r="D468" s="28" t="s">
        <v>19</v>
      </c>
      <c r="E468" t="s">
        <v>413</v>
      </c>
      <c r="F468" s="2">
        <v>3833676</v>
      </c>
      <c r="G468" s="2">
        <v>0</v>
      </c>
      <c r="H468" s="2">
        <v>0</v>
      </c>
      <c r="I468" s="2">
        <v>0</v>
      </c>
      <c r="J468" s="2">
        <v>0</v>
      </c>
    </row>
    <row r="469" spans="1:10" x14ac:dyDescent="0.35">
      <c r="A469" s="28" t="s">
        <v>400</v>
      </c>
      <c r="B469" s="28" t="s">
        <v>17</v>
      </c>
      <c r="C469" s="28" t="s">
        <v>410</v>
      </c>
      <c r="D469" s="28" t="s">
        <v>19</v>
      </c>
      <c r="E469" t="s">
        <v>414</v>
      </c>
      <c r="F469" s="2">
        <v>991750</v>
      </c>
      <c r="G469" s="2">
        <v>738000</v>
      </c>
      <c r="H469" s="2">
        <v>0</v>
      </c>
      <c r="I469" s="2">
        <v>0</v>
      </c>
      <c r="J469" s="2">
        <v>0</v>
      </c>
    </row>
    <row r="470" spans="1:10" x14ac:dyDescent="0.35">
      <c r="A470" s="28" t="s">
        <v>400</v>
      </c>
      <c r="B470" s="28" t="s">
        <v>17</v>
      </c>
      <c r="C470" s="28" t="s">
        <v>410</v>
      </c>
      <c r="D470" s="28" t="s">
        <v>19</v>
      </c>
      <c r="E470" t="s">
        <v>415</v>
      </c>
      <c r="F470" s="2">
        <v>0</v>
      </c>
      <c r="G470" s="2">
        <v>8281000</v>
      </c>
      <c r="H470" s="2">
        <v>2072000</v>
      </c>
      <c r="I470" s="2">
        <v>621600</v>
      </c>
      <c r="J470" s="2">
        <v>2072000</v>
      </c>
    </row>
    <row r="471" spans="1:10" x14ac:dyDescent="0.35">
      <c r="A471" s="28" t="s">
        <v>400</v>
      </c>
      <c r="B471" s="28" t="s">
        <v>17</v>
      </c>
      <c r="C471" s="28" t="s">
        <v>410</v>
      </c>
      <c r="D471" s="28" t="s">
        <v>19</v>
      </c>
      <c r="E471" t="s">
        <v>416</v>
      </c>
      <c r="F471" s="2">
        <v>1241500</v>
      </c>
      <c r="G471" s="2">
        <v>2484000</v>
      </c>
      <c r="H471" s="2">
        <v>0</v>
      </c>
      <c r="I471" s="2">
        <v>0</v>
      </c>
      <c r="J471" s="2">
        <v>0</v>
      </c>
    </row>
    <row r="472" spans="1:10" x14ac:dyDescent="0.35">
      <c r="A472" s="28" t="s">
        <v>400</v>
      </c>
      <c r="B472" s="28" t="s">
        <v>17</v>
      </c>
      <c r="C472" s="28" t="s">
        <v>417</v>
      </c>
      <c r="D472" s="28" t="s">
        <v>19</v>
      </c>
      <c r="E472" t="s">
        <v>418</v>
      </c>
      <c r="F472" s="2">
        <v>609000</v>
      </c>
      <c r="G472" s="2">
        <v>0</v>
      </c>
      <c r="H472" s="2">
        <v>0</v>
      </c>
      <c r="I472" s="2">
        <v>0</v>
      </c>
      <c r="J472" s="2">
        <v>0</v>
      </c>
    </row>
    <row r="473" spans="1:10" x14ac:dyDescent="0.35">
      <c r="A473" s="28" t="s">
        <v>400</v>
      </c>
      <c r="B473" s="28" t="s">
        <v>17</v>
      </c>
      <c r="C473" s="28" t="s">
        <v>417</v>
      </c>
      <c r="D473" s="28" t="s">
        <v>19</v>
      </c>
      <c r="E473" t="s">
        <v>167</v>
      </c>
      <c r="F473" s="2">
        <v>0</v>
      </c>
      <c r="G473" s="2">
        <v>1744000</v>
      </c>
      <c r="H473" s="2">
        <v>354500</v>
      </c>
      <c r="I473" s="2">
        <v>106350</v>
      </c>
      <c r="J473" s="2">
        <v>354500</v>
      </c>
    </row>
    <row r="474" spans="1:10" x14ac:dyDescent="0.35">
      <c r="A474" s="28" t="s">
        <v>400</v>
      </c>
      <c r="B474" s="28" t="s">
        <v>17</v>
      </c>
      <c r="C474" s="28" t="s">
        <v>417</v>
      </c>
      <c r="D474" s="28" t="s">
        <v>19</v>
      </c>
      <c r="E474" t="s">
        <v>182</v>
      </c>
      <c r="F474" s="2">
        <v>401000</v>
      </c>
      <c r="G474" s="2">
        <v>800000</v>
      </c>
      <c r="H474" s="2">
        <v>401000</v>
      </c>
      <c r="I474" s="2">
        <v>120300</v>
      </c>
      <c r="J474" s="2">
        <v>401000</v>
      </c>
    </row>
    <row r="475" spans="1:10" x14ac:dyDescent="0.35">
      <c r="A475" s="28" t="s">
        <v>400</v>
      </c>
      <c r="B475" s="28" t="s">
        <v>17</v>
      </c>
      <c r="C475" s="28" t="s">
        <v>417</v>
      </c>
      <c r="D475" s="28" t="s">
        <v>19</v>
      </c>
      <c r="E475" t="s">
        <v>38</v>
      </c>
      <c r="F475" s="2">
        <v>497000</v>
      </c>
      <c r="G475" s="2">
        <v>1492000</v>
      </c>
      <c r="H475" s="2">
        <v>635000</v>
      </c>
      <c r="I475" s="2">
        <v>190500</v>
      </c>
      <c r="J475" s="2">
        <v>635000</v>
      </c>
    </row>
    <row r="476" spans="1:10" x14ac:dyDescent="0.35">
      <c r="A476" s="28" t="s">
        <v>400</v>
      </c>
      <c r="B476" s="28" t="s">
        <v>17</v>
      </c>
      <c r="C476" s="28" t="s">
        <v>417</v>
      </c>
      <c r="D476" s="28" t="s">
        <v>19</v>
      </c>
      <c r="E476" t="s">
        <v>419</v>
      </c>
      <c r="F476" s="2">
        <v>1074500</v>
      </c>
      <c r="G476" s="2">
        <v>2153000</v>
      </c>
      <c r="H476" s="2">
        <v>1075500</v>
      </c>
      <c r="I476" s="2">
        <v>322650</v>
      </c>
      <c r="J476" s="2">
        <v>1075500</v>
      </c>
    </row>
    <row r="477" spans="1:10" x14ac:dyDescent="0.35">
      <c r="A477" s="28" t="s">
        <v>400</v>
      </c>
      <c r="B477" s="28" t="s">
        <v>17</v>
      </c>
      <c r="C477" s="28" t="s">
        <v>417</v>
      </c>
      <c r="D477" s="28" t="s">
        <v>19</v>
      </c>
      <c r="E477" t="s">
        <v>47</v>
      </c>
      <c r="F477" s="2">
        <v>751500</v>
      </c>
      <c r="G477" s="2">
        <v>1319000</v>
      </c>
      <c r="H477" s="2">
        <v>660000</v>
      </c>
      <c r="I477" s="2">
        <v>198000</v>
      </c>
      <c r="J477" s="2">
        <v>660000</v>
      </c>
    </row>
    <row r="478" spans="1:10" x14ac:dyDescent="0.35">
      <c r="A478" s="28" t="s">
        <v>400</v>
      </c>
      <c r="B478" s="28" t="s">
        <v>17</v>
      </c>
      <c r="C478" s="28" t="s">
        <v>420</v>
      </c>
      <c r="D478" s="28" t="s">
        <v>19</v>
      </c>
      <c r="E478" t="s">
        <v>421</v>
      </c>
      <c r="F478" s="2">
        <v>888000</v>
      </c>
      <c r="G478" s="2">
        <v>485000</v>
      </c>
      <c r="H478" s="2">
        <v>243500</v>
      </c>
      <c r="I478" s="2">
        <v>73050</v>
      </c>
      <c r="J478" s="2">
        <v>243500</v>
      </c>
    </row>
    <row r="479" spans="1:10" x14ac:dyDescent="0.35">
      <c r="A479" s="28" t="s">
        <v>400</v>
      </c>
      <c r="B479" s="28" t="s">
        <v>17</v>
      </c>
      <c r="C479" s="28" t="s">
        <v>420</v>
      </c>
      <c r="D479" s="28" t="s">
        <v>19</v>
      </c>
      <c r="E479" t="s">
        <v>422</v>
      </c>
      <c r="F479" s="2">
        <v>157919</v>
      </c>
      <c r="G479" s="2">
        <v>0</v>
      </c>
      <c r="H479" s="2">
        <v>0</v>
      </c>
      <c r="I479" s="2">
        <v>0</v>
      </c>
      <c r="J479" s="2">
        <v>0</v>
      </c>
    </row>
    <row r="480" spans="1:10" x14ac:dyDescent="0.35">
      <c r="A480" s="28" t="s">
        <v>400</v>
      </c>
      <c r="B480" s="28" t="s">
        <v>17</v>
      </c>
      <c r="C480" s="28" t="s">
        <v>420</v>
      </c>
      <c r="D480" s="28" t="s">
        <v>19</v>
      </c>
      <c r="E480" t="s">
        <v>423</v>
      </c>
      <c r="F480" s="2">
        <v>0</v>
      </c>
      <c r="G480" s="2">
        <v>30581</v>
      </c>
      <c r="H480" s="2">
        <v>29260</v>
      </c>
      <c r="I480" s="2">
        <v>8757</v>
      </c>
      <c r="J480" s="2">
        <v>29118</v>
      </c>
    </row>
    <row r="481" spans="1:10" x14ac:dyDescent="0.35">
      <c r="A481" s="28" t="s">
        <v>400</v>
      </c>
      <c r="B481" s="28" t="s">
        <v>17</v>
      </c>
      <c r="C481" s="28" t="s">
        <v>420</v>
      </c>
      <c r="D481" s="28" t="s">
        <v>19</v>
      </c>
      <c r="E481" t="s">
        <v>424</v>
      </c>
      <c r="F481" s="2">
        <v>30765</v>
      </c>
      <c r="G481" s="2">
        <v>61075</v>
      </c>
      <c r="H481" s="2">
        <v>0</v>
      </c>
      <c r="I481" s="2">
        <v>0</v>
      </c>
      <c r="J481" s="2">
        <v>0</v>
      </c>
    </row>
    <row r="482" spans="1:10" x14ac:dyDescent="0.35">
      <c r="A482" s="28" t="s">
        <v>400</v>
      </c>
      <c r="B482" s="28" t="s">
        <v>17</v>
      </c>
      <c r="C482" s="28" t="s">
        <v>420</v>
      </c>
      <c r="D482" s="28" t="s">
        <v>19</v>
      </c>
      <c r="E482" t="s">
        <v>425</v>
      </c>
      <c r="F482" s="2">
        <v>149000</v>
      </c>
      <c r="G482" s="2">
        <v>297000</v>
      </c>
      <c r="H482" s="2">
        <v>148000</v>
      </c>
      <c r="I482" s="2">
        <v>44400</v>
      </c>
      <c r="J482" s="2">
        <v>148000</v>
      </c>
    </row>
    <row r="483" spans="1:10" x14ac:dyDescent="0.35">
      <c r="A483" s="28" t="s">
        <v>400</v>
      </c>
      <c r="B483" s="28" t="s">
        <v>17</v>
      </c>
      <c r="C483" s="28" t="s">
        <v>420</v>
      </c>
      <c r="D483" s="28" t="s">
        <v>19</v>
      </c>
      <c r="E483" t="s">
        <v>426</v>
      </c>
      <c r="F483" s="2">
        <v>156875</v>
      </c>
      <c r="G483" s="2">
        <v>0</v>
      </c>
      <c r="H483" s="2">
        <v>0</v>
      </c>
      <c r="I483" s="2">
        <v>0</v>
      </c>
      <c r="J483" s="2">
        <v>0</v>
      </c>
    </row>
    <row r="484" spans="1:10" x14ac:dyDescent="0.35">
      <c r="A484" s="28" t="s">
        <v>400</v>
      </c>
      <c r="B484" s="28" t="s">
        <v>17</v>
      </c>
      <c r="C484" s="28" t="s">
        <v>420</v>
      </c>
      <c r="D484" s="28" t="s">
        <v>19</v>
      </c>
      <c r="E484" t="s">
        <v>427</v>
      </c>
      <c r="F484" s="2">
        <v>149681</v>
      </c>
      <c r="G484" s="2">
        <v>297172</v>
      </c>
      <c r="H484" s="2">
        <v>147491</v>
      </c>
      <c r="I484" s="2">
        <v>44138</v>
      </c>
      <c r="J484" s="2">
        <v>146760</v>
      </c>
    </row>
    <row r="485" spans="1:10" x14ac:dyDescent="0.35">
      <c r="A485" s="28" t="s">
        <v>400</v>
      </c>
      <c r="B485" s="28" t="s">
        <v>17</v>
      </c>
      <c r="C485" s="28" t="s">
        <v>420</v>
      </c>
      <c r="D485" s="28" t="s">
        <v>19</v>
      </c>
      <c r="E485" t="s">
        <v>428</v>
      </c>
      <c r="F485" s="2">
        <v>149500</v>
      </c>
      <c r="G485" s="2">
        <v>300000</v>
      </c>
      <c r="H485" s="2">
        <v>150500</v>
      </c>
      <c r="I485" s="2">
        <v>45150</v>
      </c>
      <c r="J485" s="2">
        <v>150500</v>
      </c>
    </row>
    <row r="486" spans="1:10" x14ac:dyDescent="0.35">
      <c r="A486" s="28" t="s">
        <v>400</v>
      </c>
      <c r="B486" s="28" t="s">
        <v>17</v>
      </c>
      <c r="C486" s="28" t="s">
        <v>420</v>
      </c>
      <c r="D486" s="28" t="s">
        <v>19</v>
      </c>
      <c r="E486" t="s">
        <v>429</v>
      </c>
      <c r="F486" s="2">
        <v>147000</v>
      </c>
      <c r="G486" s="2">
        <v>292000</v>
      </c>
      <c r="H486" s="2">
        <v>147500</v>
      </c>
      <c r="I486" s="2">
        <v>44250</v>
      </c>
      <c r="J486" s="2">
        <v>147500</v>
      </c>
    </row>
    <row r="487" spans="1:10" x14ac:dyDescent="0.35">
      <c r="A487" s="28" t="s">
        <v>400</v>
      </c>
      <c r="B487" s="28" t="s">
        <v>17</v>
      </c>
      <c r="C487" s="28" t="s">
        <v>420</v>
      </c>
      <c r="D487" s="28" t="s">
        <v>19</v>
      </c>
      <c r="E487" t="s">
        <v>32</v>
      </c>
      <c r="F487" s="2">
        <v>7450</v>
      </c>
      <c r="G487" s="2">
        <v>15000</v>
      </c>
      <c r="H487" s="2">
        <v>0</v>
      </c>
      <c r="I487" s="2">
        <v>0</v>
      </c>
      <c r="J487" s="2">
        <v>0</v>
      </c>
    </row>
    <row r="488" spans="1:10" x14ac:dyDescent="0.35">
      <c r="A488" s="28" t="s">
        <v>400</v>
      </c>
      <c r="B488" s="28" t="s">
        <v>17</v>
      </c>
      <c r="C488" s="28" t="s">
        <v>420</v>
      </c>
      <c r="D488" s="28" t="s">
        <v>19</v>
      </c>
      <c r="E488" t="s">
        <v>430</v>
      </c>
      <c r="F488" s="2">
        <v>220000</v>
      </c>
      <c r="G488" s="2">
        <v>451000</v>
      </c>
      <c r="H488" s="2">
        <v>225000</v>
      </c>
      <c r="I488" s="2">
        <v>225000</v>
      </c>
      <c r="J488" s="2">
        <v>232000</v>
      </c>
    </row>
    <row r="489" spans="1:10" x14ac:dyDescent="0.35">
      <c r="A489" s="28" t="s">
        <v>400</v>
      </c>
      <c r="B489" s="28" t="s">
        <v>17</v>
      </c>
      <c r="C489" s="28" t="s">
        <v>420</v>
      </c>
      <c r="D489" s="28" t="s">
        <v>50</v>
      </c>
      <c r="E489" t="s">
        <v>71</v>
      </c>
      <c r="F489" s="2">
        <v>347000</v>
      </c>
      <c r="G489" s="2">
        <v>694000</v>
      </c>
      <c r="H489" s="2">
        <v>346500</v>
      </c>
      <c r="I489" s="2">
        <v>103950</v>
      </c>
      <c r="J489" s="2">
        <v>346500</v>
      </c>
    </row>
    <row r="490" spans="1:10" x14ac:dyDescent="0.35">
      <c r="A490" s="28" t="s">
        <v>400</v>
      </c>
      <c r="B490" s="28" t="s">
        <v>17</v>
      </c>
      <c r="C490" s="28" t="s">
        <v>420</v>
      </c>
      <c r="D490" s="28" t="s">
        <v>19</v>
      </c>
      <c r="E490" t="s">
        <v>431</v>
      </c>
      <c r="F490" s="2">
        <v>888000</v>
      </c>
      <c r="G490" s="2">
        <v>485000</v>
      </c>
      <c r="H490" s="2">
        <v>243500</v>
      </c>
      <c r="I490" s="2">
        <v>73050</v>
      </c>
      <c r="J490" s="2">
        <v>243500</v>
      </c>
    </row>
    <row r="491" spans="1:10" x14ac:dyDescent="0.35">
      <c r="A491" s="28" t="s">
        <v>400</v>
      </c>
      <c r="B491" s="28" t="s">
        <v>17</v>
      </c>
      <c r="C491" s="28" t="s">
        <v>420</v>
      </c>
      <c r="D491" s="28" t="s">
        <v>19</v>
      </c>
      <c r="E491" t="s">
        <v>432</v>
      </c>
      <c r="F491" s="2">
        <v>149280</v>
      </c>
      <c r="G491" s="2">
        <v>296397</v>
      </c>
      <c r="H491" s="2">
        <v>147117</v>
      </c>
      <c r="I491" s="2">
        <v>44027</v>
      </c>
      <c r="J491" s="2">
        <v>146396</v>
      </c>
    </row>
    <row r="492" spans="1:10" x14ac:dyDescent="0.35">
      <c r="A492" s="28" t="s">
        <v>400</v>
      </c>
      <c r="B492" s="28" t="s">
        <v>17</v>
      </c>
      <c r="C492" s="28" t="s">
        <v>420</v>
      </c>
      <c r="D492" s="28" t="s">
        <v>30</v>
      </c>
      <c r="E492" t="s">
        <v>433</v>
      </c>
      <c r="F492" s="2">
        <v>1537724</v>
      </c>
      <c r="G492" s="2">
        <v>3088753</v>
      </c>
      <c r="H492" s="2">
        <v>1549576</v>
      </c>
      <c r="I492" s="2">
        <v>1549576</v>
      </c>
      <c r="J492" s="2">
        <v>1557054</v>
      </c>
    </row>
    <row r="493" spans="1:10" x14ac:dyDescent="0.35">
      <c r="A493" s="28" t="s">
        <v>400</v>
      </c>
      <c r="B493" s="28" t="s">
        <v>17</v>
      </c>
      <c r="C493" s="28" t="s">
        <v>420</v>
      </c>
      <c r="D493" s="28" t="s">
        <v>19</v>
      </c>
      <c r="E493" t="s">
        <v>434</v>
      </c>
      <c r="F493" s="2">
        <v>395000</v>
      </c>
      <c r="G493" s="2">
        <v>788000</v>
      </c>
      <c r="H493" s="2">
        <v>394000</v>
      </c>
      <c r="I493" s="2">
        <v>118200</v>
      </c>
      <c r="J493" s="2">
        <v>394000</v>
      </c>
    </row>
    <row r="494" spans="1:10" x14ac:dyDescent="0.35">
      <c r="A494" s="28" t="s">
        <v>400</v>
      </c>
      <c r="B494" s="28" t="s">
        <v>17</v>
      </c>
      <c r="C494" s="28" t="s">
        <v>420</v>
      </c>
      <c r="D494" s="28" t="s">
        <v>19</v>
      </c>
      <c r="E494" t="s">
        <v>435</v>
      </c>
      <c r="F494" s="2">
        <v>697000</v>
      </c>
      <c r="G494" s="2">
        <v>683000</v>
      </c>
      <c r="H494" s="2">
        <v>0</v>
      </c>
      <c r="I494" s="2">
        <v>0</v>
      </c>
      <c r="J494" s="2">
        <v>0</v>
      </c>
    </row>
    <row r="495" spans="1:10" x14ac:dyDescent="0.35">
      <c r="A495" s="28" t="s">
        <v>400</v>
      </c>
      <c r="B495" s="28" t="s">
        <v>17</v>
      </c>
      <c r="C495" s="28" t="s">
        <v>420</v>
      </c>
      <c r="D495" s="28" t="s">
        <v>19</v>
      </c>
      <c r="E495" t="s">
        <v>28</v>
      </c>
      <c r="F495" s="2">
        <v>0</v>
      </c>
      <c r="G495" s="2">
        <v>0</v>
      </c>
      <c r="H495" s="2">
        <v>0</v>
      </c>
      <c r="I495" s="2">
        <v>0</v>
      </c>
      <c r="J495" s="2">
        <v>0</v>
      </c>
    </row>
    <row r="496" spans="1:10" x14ac:dyDescent="0.35">
      <c r="A496" s="28" t="s">
        <v>400</v>
      </c>
      <c r="B496" s="28" t="s">
        <v>17</v>
      </c>
      <c r="C496" s="28" t="s">
        <v>420</v>
      </c>
      <c r="D496" s="28" t="s">
        <v>19</v>
      </c>
      <c r="E496" t="s">
        <v>246</v>
      </c>
      <c r="F496" s="2">
        <v>86000</v>
      </c>
      <c r="G496" s="2">
        <v>174000</v>
      </c>
      <c r="H496" s="2">
        <v>85500</v>
      </c>
      <c r="I496" s="2">
        <v>25650</v>
      </c>
      <c r="J496" s="2">
        <v>85500</v>
      </c>
    </row>
    <row r="497" spans="1:10" x14ac:dyDescent="0.35">
      <c r="A497" s="28" t="s">
        <v>400</v>
      </c>
      <c r="B497" s="28" t="s">
        <v>17</v>
      </c>
      <c r="C497" s="28" t="s">
        <v>420</v>
      </c>
      <c r="D497" s="28" t="s">
        <v>19</v>
      </c>
      <c r="E497" t="s">
        <v>436</v>
      </c>
      <c r="F497" s="2">
        <v>998000</v>
      </c>
      <c r="G497" s="2">
        <v>1995000</v>
      </c>
      <c r="H497" s="2">
        <v>405000</v>
      </c>
      <c r="I497" s="2">
        <v>121500</v>
      </c>
      <c r="J497" s="2">
        <v>405000</v>
      </c>
    </row>
    <row r="498" spans="1:10" x14ac:dyDescent="0.35">
      <c r="A498" s="28" t="s">
        <v>400</v>
      </c>
      <c r="B498" s="28" t="s">
        <v>17</v>
      </c>
      <c r="C498" s="28" t="s">
        <v>420</v>
      </c>
      <c r="D498" s="28" t="s">
        <v>19</v>
      </c>
      <c r="E498" t="s">
        <v>437</v>
      </c>
      <c r="F498" s="2">
        <v>0</v>
      </c>
      <c r="G498" s="2">
        <v>294658</v>
      </c>
      <c r="H498" s="2">
        <v>145595</v>
      </c>
      <c r="I498" s="2">
        <v>43572</v>
      </c>
      <c r="J498" s="2">
        <v>144888</v>
      </c>
    </row>
    <row r="499" spans="1:10" x14ac:dyDescent="0.35">
      <c r="A499" s="28" t="s">
        <v>400</v>
      </c>
      <c r="B499" s="28" t="s">
        <v>17</v>
      </c>
      <c r="C499" s="28" t="s">
        <v>420</v>
      </c>
      <c r="D499" s="28" t="s">
        <v>19</v>
      </c>
      <c r="E499" t="s">
        <v>438</v>
      </c>
      <c r="F499" s="2">
        <v>154685</v>
      </c>
      <c r="G499" s="2">
        <v>307106</v>
      </c>
      <c r="H499" s="2">
        <v>152421</v>
      </c>
      <c r="I499" s="2">
        <v>45613</v>
      </c>
      <c r="J499" s="2">
        <v>151667</v>
      </c>
    </row>
    <row r="500" spans="1:10" x14ac:dyDescent="0.35">
      <c r="A500" s="28" t="s">
        <v>400</v>
      </c>
      <c r="B500" s="28" t="s">
        <v>17</v>
      </c>
      <c r="C500" s="28" t="s">
        <v>420</v>
      </c>
      <c r="D500" s="28" t="s">
        <v>19</v>
      </c>
      <c r="E500" t="s">
        <v>439</v>
      </c>
      <c r="F500" s="2">
        <v>30241</v>
      </c>
      <c r="G500" s="2">
        <v>0</v>
      </c>
      <c r="H500" s="2">
        <v>0</v>
      </c>
      <c r="I500" s="2">
        <v>0</v>
      </c>
      <c r="J500" s="2">
        <v>0</v>
      </c>
    </row>
    <row r="501" spans="1:10" x14ac:dyDescent="0.35">
      <c r="A501" s="28" t="s">
        <v>400</v>
      </c>
      <c r="B501" s="28" t="s">
        <v>17</v>
      </c>
      <c r="C501" s="28" t="s">
        <v>420</v>
      </c>
      <c r="D501" s="28" t="s">
        <v>19</v>
      </c>
      <c r="E501" t="s">
        <v>440</v>
      </c>
      <c r="F501" s="2">
        <v>31939</v>
      </c>
      <c r="G501" s="2">
        <v>63410</v>
      </c>
      <c r="H501" s="2">
        <v>31472</v>
      </c>
      <c r="I501" s="2">
        <v>9418</v>
      </c>
      <c r="J501" s="2">
        <v>31316</v>
      </c>
    </row>
    <row r="502" spans="1:10" x14ac:dyDescent="0.35">
      <c r="A502" s="28" t="s">
        <v>400</v>
      </c>
      <c r="B502" s="28" t="s">
        <v>17</v>
      </c>
      <c r="C502" s="28" t="s">
        <v>420</v>
      </c>
      <c r="D502" s="28" t="s">
        <v>19</v>
      </c>
      <c r="E502" t="s">
        <v>441</v>
      </c>
      <c r="F502" s="2">
        <v>153599</v>
      </c>
      <c r="G502" s="2">
        <v>304928</v>
      </c>
      <c r="H502" s="2">
        <v>0</v>
      </c>
      <c r="I502" s="2">
        <v>0</v>
      </c>
      <c r="J502" s="2">
        <v>0</v>
      </c>
    </row>
    <row r="503" spans="1:10" x14ac:dyDescent="0.35">
      <c r="A503" s="28" t="s">
        <v>400</v>
      </c>
      <c r="B503" s="28" t="s">
        <v>17</v>
      </c>
      <c r="C503" s="28" t="s">
        <v>420</v>
      </c>
      <c r="D503" s="28" t="s">
        <v>19</v>
      </c>
      <c r="E503" t="s">
        <v>442</v>
      </c>
      <c r="F503" s="2">
        <v>29692</v>
      </c>
      <c r="G503" s="2">
        <v>58953</v>
      </c>
      <c r="H503" s="2">
        <v>29261</v>
      </c>
      <c r="I503" s="2">
        <v>8757</v>
      </c>
      <c r="J503" s="2">
        <v>29118</v>
      </c>
    </row>
    <row r="504" spans="1:10" x14ac:dyDescent="0.35">
      <c r="A504" s="28" t="s">
        <v>400</v>
      </c>
      <c r="B504" s="28" t="s">
        <v>17</v>
      </c>
      <c r="C504" s="28" t="s">
        <v>420</v>
      </c>
      <c r="D504" s="28" t="s">
        <v>19</v>
      </c>
      <c r="E504" t="s">
        <v>443</v>
      </c>
      <c r="F504" s="2">
        <v>0</v>
      </c>
      <c r="G504" s="2">
        <v>1343092</v>
      </c>
      <c r="H504" s="2">
        <v>674100</v>
      </c>
      <c r="I504" s="2">
        <v>201915</v>
      </c>
      <c r="J504" s="2">
        <v>672000</v>
      </c>
    </row>
    <row r="505" spans="1:10" x14ac:dyDescent="0.35">
      <c r="A505" s="28" t="s">
        <v>400</v>
      </c>
      <c r="B505" s="28" t="s">
        <v>17</v>
      </c>
      <c r="C505" s="28" t="s">
        <v>420</v>
      </c>
      <c r="D505" s="28" t="s">
        <v>19</v>
      </c>
      <c r="E505" t="s">
        <v>444</v>
      </c>
      <c r="F505" s="2">
        <v>149500</v>
      </c>
      <c r="G505" s="2">
        <v>300000</v>
      </c>
      <c r="H505" s="2">
        <v>150500</v>
      </c>
      <c r="I505" s="2">
        <v>45150</v>
      </c>
      <c r="J505" s="2">
        <v>150500</v>
      </c>
    </row>
    <row r="506" spans="1:10" x14ac:dyDescent="0.35">
      <c r="A506" s="28" t="s">
        <v>400</v>
      </c>
      <c r="B506" s="28" t="s">
        <v>17</v>
      </c>
      <c r="C506" s="28" t="s">
        <v>420</v>
      </c>
      <c r="D506" s="28" t="s">
        <v>19</v>
      </c>
      <c r="E506" t="s">
        <v>445</v>
      </c>
      <c r="F506" s="2">
        <v>123866</v>
      </c>
      <c r="G506" s="2">
        <v>245901</v>
      </c>
      <c r="H506" s="2">
        <v>0</v>
      </c>
      <c r="I506" s="2">
        <v>0</v>
      </c>
      <c r="J506" s="2">
        <v>0</v>
      </c>
    </row>
    <row r="507" spans="1:10" x14ac:dyDescent="0.35">
      <c r="A507" s="28" t="s">
        <v>400</v>
      </c>
      <c r="B507" s="28" t="s">
        <v>17</v>
      </c>
      <c r="C507" s="28" t="s">
        <v>420</v>
      </c>
      <c r="D507" s="28" t="s">
        <v>19</v>
      </c>
      <c r="E507" t="s">
        <v>446</v>
      </c>
      <c r="F507" s="2">
        <v>153704</v>
      </c>
      <c r="G507" s="2">
        <v>305137</v>
      </c>
      <c r="H507" s="2">
        <v>0</v>
      </c>
      <c r="I507" s="2">
        <v>0</v>
      </c>
      <c r="J507" s="2">
        <v>0</v>
      </c>
    </row>
    <row r="508" spans="1:10" x14ac:dyDescent="0.35">
      <c r="A508" s="28" t="s">
        <v>400</v>
      </c>
      <c r="B508" s="28" t="s">
        <v>17</v>
      </c>
      <c r="C508" s="28" t="s">
        <v>420</v>
      </c>
      <c r="D508" s="28" t="s">
        <v>19</v>
      </c>
      <c r="E508" t="s">
        <v>447</v>
      </c>
      <c r="F508" s="2">
        <v>31391</v>
      </c>
      <c r="G508" s="2">
        <v>0</v>
      </c>
      <c r="H508" s="2">
        <v>0</v>
      </c>
      <c r="I508" s="2">
        <v>0</v>
      </c>
      <c r="J508" s="2">
        <v>0</v>
      </c>
    </row>
    <row r="509" spans="1:10" x14ac:dyDescent="0.35">
      <c r="A509" s="28" t="s">
        <v>400</v>
      </c>
      <c r="B509" s="28" t="s">
        <v>17</v>
      </c>
      <c r="C509" s="28" t="s">
        <v>420</v>
      </c>
      <c r="D509" s="28" t="s">
        <v>19</v>
      </c>
      <c r="E509" t="s">
        <v>448</v>
      </c>
      <c r="F509" s="2">
        <v>148458</v>
      </c>
      <c r="G509" s="2">
        <v>294764</v>
      </c>
      <c r="H509" s="2">
        <v>146306</v>
      </c>
      <c r="I509" s="2">
        <v>43784</v>
      </c>
      <c r="J509" s="2">
        <v>145589</v>
      </c>
    </row>
    <row r="510" spans="1:10" x14ac:dyDescent="0.35">
      <c r="A510" s="28" t="s">
        <v>400</v>
      </c>
      <c r="B510" s="28" t="s">
        <v>17</v>
      </c>
      <c r="C510" s="28" t="s">
        <v>420</v>
      </c>
      <c r="D510" s="28" t="s">
        <v>19</v>
      </c>
      <c r="E510" t="s">
        <v>449</v>
      </c>
      <c r="F510" s="2">
        <v>184000</v>
      </c>
      <c r="G510" s="2">
        <v>365000</v>
      </c>
      <c r="H510" s="2">
        <v>184000</v>
      </c>
      <c r="I510" s="2">
        <v>55200</v>
      </c>
      <c r="J510" s="2">
        <v>184000</v>
      </c>
    </row>
    <row r="511" spans="1:10" x14ac:dyDescent="0.35">
      <c r="A511" s="28" t="s">
        <v>400</v>
      </c>
      <c r="B511" s="28" t="s">
        <v>17</v>
      </c>
      <c r="C511" s="28" t="s">
        <v>420</v>
      </c>
      <c r="D511" s="28" t="s">
        <v>50</v>
      </c>
      <c r="E511" t="s">
        <v>450</v>
      </c>
      <c r="F511" s="2">
        <v>344000</v>
      </c>
      <c r="G511" s="2">
        <v>688000</v>
      </c>
      <c r="H511" s="2">
        <v>344000</v>
      </c>
      <c r="I511" s="2">
        <v>103200</v>
      </c>
      <c r="J511" s="2">
        <v>344000</v>
      </c>
    </row>
    <row r="512" spans="1:10" x14ac:dyDescent="0.35">
      <c r="A512" s="28" t="s">
        <v>400</v>
      </c>
      <c r="B512" s="28" t="s">
        <v>17</v>
      </c>
      <c r="C512" s="28" t="s">
        <v>420</v>
      </c>
      <c r="D512" s="28" t="s">
        <v>19</v>
      </c>
      <c r="E512" t="s">
        <v>21</v>
      </c>
      <c r="F512" s="2">
        <v>0</v>
      </c>
      <c r="G512" s="2">
        <v>150000</v>
      </c>
      <c r="H512" s="2">
        <v>0</v>
      </c>
      <c r="I512" s="2">
        <v>0</v>
      </c>
      <c r="J512" s="2">
        <v>0</v>
      </c>
    </row>
    <row r="513" spans="1:10" x14ac:dyDescent="0.35">
      <c r="A513" s="28" t="s">
        <v>400</v>
      </c>
      <c r="B513" s="28" t="s">
        <v>17</v>
      </c>
      <c r="C513" s="28" t="s">
        <v>420</v>
      </c>
      <c r="D513" s="28" t="s">
        <v>19</v>
      </c>
      <c r="E513" t="s">
        <v>451</v>
      </c>
      <c r="F513" s="2">
        <v>323000</v>
      </c>
      <c r="G513" s="2">
        <v>641000</v>
      </c>
      <c r="H513" s="2">
        <v>323000</v>
      </c>
      <c r="I513" s="2">
        <v>321000</v>
      </c>
      <c r="J513" s="2">
        <v>319000</v>
      </c>
    </row>
    <row r="514" spans="1:10" x14ac:dyDescent="0.35">
      <c r="A514" s="28" t="s">
        <v>400</v>
      </c>
      <c r="B514" s="28" t="s">
        <v>17</v>
      </c>
      <c r="C514" s="28" t="s">
        <v>420</v>
      </c>
      <c r="D514" s="28" t="s">
        <v>19</v>
      </c>
      <c r="E514" t="s">
        <v>452</v>
      </c>
      <c r="F514" s="2">
        <v>0</v>
      </c>
      <c r="G514" s="2">
        <v>1343092</v>
      </c>
      <c r="H514" s="2">
        <v>674100</v>
      </c>
      <c r="I514" s="2">
        <v>201915</v>
      </c>
      <c r="J514" s="2">
        <v>672000</v>
      </c>
    </row>
    <row r="515" spans="1:10" x14ac:dyDescent="0.35">
      <c r="A515" s="28" t="s">
        <v>400</v>
      </c>
      <c r="B515" s="28" t="s">
        <v>17</v>
      </c>
      <c r="C515" s="28" t="s">
        <v>420</v>
      </c>
      <c r="D515" s="28" t="s">
        <v>19</v>
      </c>
      <c r="E515" t="s">
        <v>453</v>
      </c>
      <c r="F515" s="2">
        <v>0</v>
      </c>
      <c r="G515" s="2">
        <v>230058</v>
      </c>
      <c r="H515" s="2">
        <v>116466</v>
      </c>
      <c r="I515" s="2">
        <v>34856</v>
      </c>
      <c r="J515" s="2">
        <v>115908</v>
      </c>
    </row>
    <row r="516" spans="1:10" x14ac:dyDescent="0.35">
      <c r="A516" s="28" t="s">
        <v>400</v>
      </c>
      <c r="B516" s="28" t="s">
        <v>17</v>
      </c>
      <c r="C516" s="28" t="s">
        <v>454</v>
      </c>
      <c r="D516" s="28" t="s">
        <v>19</v>
      </c>
      <c r="E516" t="s">
        <v>455</v>
      </c>
      <c r="F516" s="2">
        <v>143522</v>
      </c>
      <c r="G516" s="2">
        <v>0</v>
      </c>
      <c r="H516" s="2">
        <v>0</v>
      </c>
      <c r="I516" s="2">
        <v>0</v>
      </c>
      <c r="J516" s="2">
        <v>0</v>
      </c>
    </row>
    <row r="517" spans="1:10" x14ac:dyDescent="0.35">
      <c r="A517" s="28" t="s">
        <v>400</v>
      </c>
      <c r="B517" s="28" t="s">
        <v>17</v>
      </c>
      <c r="C517" s="28" t="s">
        <v>454</v>
      </c>
      <c r="D517" s="28" t="s">
        <v>19</v>
      </c>
      <c r="E517" t="s">
        <v>456</v>
      </c>
      <c r="F517" s="2">
        <v>141316</v>
      </c>
      <c r="G517" s="2">
        <v>141316</v>
      </c>
      <c r="H517" s="2">
        <v>0</v>
      </c>
      <c r="I517" s="2">
        <v>0</v>
      </c>
      <c r="J517" s="2">
        <v>0</v>
      </c>
    </row>
    <row r="518" spans="1:10" x14ac:dyDescent="0.35">
      <c r="A518" s="28" t="s">
        <v>400</v>
      </c>
      <c r="B518" s="28" t="s">
        <v>17</v>
      </c>
      <c r="C518" s="28" t="s">
        <v>454</v>
      </c>
      <c r="D518" s="28" t="s">
        <v>19</v>
      </c>
      <c r="E518" t="s">
        <v>457</v>
      </c>
      <c r="F518" s="2">
        <v>0</v>
      </c>
      <c r="G518" s="2">
        <v>2849000</v>
      </c>
      <c r="H518" s="2">
        <v>628500</v>
      </c>
      <c r="I518" s="2">
        <v>188550</v>
      </c>
      <c r="J518" s="2">
        <v>628500</v>
      </c>
    </row>
    <row r="519" spans="1:10" x14ac:dyDescent="0.35">
      <c r="A519" s="28" t="s">
        <v>400</v>
      </c>
      <c r="B519" s="28" t="s">
        <v>17</v>
      </c>
      <c r="C519" s="28" t="s">
        <v>454</v>
      </c>
      <c r="D519" s="28" t="s">
        <v>50</v>
      </c>
      <c r="E519" t="s">
        <v>64</v>
      </c>
      <c r="F519" s="2">
        <v>1464000</v>
      </c>
      <c r="G519" s="2">
        <v>2928000</v>
      </c>
      <c r="H519" s="2">
        <v>1465000</v>
      </c>
      <c r="I519" s="2">
        <v>439500</v>
      </c>
      <c r="J519" s="2">
        <v>1465000</v>
      </c>
    </row>
    <row r="520" spans="1:10" x14ac:dyDescent="0.35">
      <c r="A520" s="28" t="s">
        <v>400</v>
      </c>
      <c r="B520" s="28" t="s">
        <v>17</v>
      </c>
      <c r="C520" s="28" t="s">
        <v>454</v>
      </c>
      <c r="D520" s="28" t="s">
        <v>19</v>
      </c>
      <c r="E520" t="s">
        <v>458</v>
      </c>
      <c r="F520" s="2">
        <v>952400</v>
      </c>
      <c r="G520" s="2">
        <v>2225750</v>
      </c>
      <c r="H520" s="2">
        <v>1171600</v>
      </c>
      <c r="I520" s="2">
        <v>175740</v>
      </c>
      <c r="J520" s="2">
        <v>0</v>
      </c>
    </row>
    <row r="521" spans="1:10" x14ac:dyDescent="0.35">
      <c r="A521" s="28" t="s">
        <v>400</v>
      </c>
      <c r="B521" s="28" t="s">
        <v>17</v>
      </c>
      <c r="C521" s="28" t="s">
        <v>454</v>
      </c>
      <c r="D521" s="28" t="s">
        <v>50</v>
      </c>
      <c r="E521" t="s">
        <v>459</v>
      </c>
      <c r="F521" s="2">
        <v>634500</v>
      </c>
      <c r="G521" s="2">
        <v>1268000</v>
      </c>
      <c r="H521" s="2">
        <v>635500</v>
      </c>
      <c r="I521" s="2">
        <v>635500</v>
      </c>
      <c r="J521" s="2">
        <v>635500</v>
      </c>
    </row>
    <row r="522" spans="1:10" x14ac:dyDescent="0.35">
      <c r="A522" s="28" t="s">
        <v>400</v>
      </c>
      <c r="B522" s="28" t="s">
        <v>17</v>
      </c>
      <c r="C522" s="28" t="s">
        <v>454</v>
      </c>
      <c r="D522" s="28" t="s">
        <v>19</v>
      </c>
      <c r="E522" t="s">
        <v>460</v>
      </c>
      <c r="F522" s="2">
        <v>1851000</v>
      </c>
      <c r="G522" s="2">
        <v>3702000</v>
      </c>
      <c r="H522" s="2">
        <v>1851000</v>
      </c>
      <c r="I522" s="2">
        <v>1851000</v>
      </c>
      <c r="J522" s="2">
        <v>1851000</v>
      </c>
    </row>
    <row r="523" spans="1:10" x14ac:dyDescent="0.35">
      <c r="A523" s="28" t="s">
        <v>400</v>
      </c>
      <c r="B523" s="28" t="s">
        <v>17</v>
      </c>
      <c r="C523" s="28" t="s">
        <v>454</v>
      </c>
      <c r="D523" s="28" t="s">
        <v>50</v>
      </c>
      <c r="E523" t="s">
        <v>461</v>
      </c>
      <c r="F523" s="2">
        <v>1079500</v>
      </c>
      <c r="G523" s="2">
        <v>2163000</v>
      </c>
      <c r="H523" s="2">
        <v>1082000</v>
      </c>
      <c r="I523" s="2">
        <v>324600</v>
      </c>
      <c r="J523" s="2">
        <v>1082000</v>
      </c>
    </row>
    <row r="524" spans="1:10" x14ac:dyDescent="0.35">
      <c r="A524" s="28" t="s">
        <v>400</v>
      </c>
      <c r="B524" s="28" t="s">
        <v>17</v>
      </c>
      <c r="C524" s="28" t="s">
        <v>454</v>
      </c>
      <c r="D524" s="28" t="s">
        <v>19</v>
      </c>
      <c r="E524" t="s">
        <v>462</v>
      </c>
      <c r="F524" s="2">
        <v>50250</v>
      </c>
      <c r="G524" s="2">
        <v>0</v>
      </c>
      <c r="H524" s="2">
        <v>0</v>
      </c>
      <c r="I524" s="2">
        <v>0</v>
      </c>
      <c r="J524" s="2">
        <v>0</v>
      </c>
    </row>
    <row r="525" spans="1:10" x14ac:dyDescent="0.35">
      <c r="A525" s="28" t="s">
        <v>400</v>
      </c>
      <c r="B525" s="28" t="s">
        <v>17</v>
      </c>
      <c r="C525" s="28" t="s">
        <v>454</v>
      </c>
      <c r="D525" s="28" t="s">
        <v>19</v>
      </c>
      <c r="E525" t="s">
        <v>463</v>
      </c>
      <c r="F525" s="2">
        <v>10000</v>
      </c>
      <c r="G525" s="2">
        <v>10000</v>
      </c>
      <c r="H525" s="2">
        <v>0</v>
      </c>
      <c r="I525" s="2">
        <v>0</v>
      </c>
      <c r="J525" s="2">
        <v>0</v>
      </c>
    </row>
    <row r="526" spans="1:10" x14ac:dyDescent="0.35">
      <c r="A526" s="28" t="s">
        <v>400</v>
      </c>
      <c r="B526" s="28" t="s">
        <v>17</v>
      </c>
      <c r="C526" s="28" t="s">
        <v>454</v>
      </c>
      <c r="D526" s="28" t="s">
        <v>19</v>
      </c>
      <c r="E526" t="s">
        <v>464</v>
      </c>
      <c r="F526" s="2">
        <v>1539500</v>
      </c>
      <c r="G526" s="2">
        <v>410000</v>
      </c>
      <c r="H526" s="2">
        <v>205500</v>
      </c>
      <c r="I526" s="2">
        <v>61650</v>
      </c>
      <c r="J526" s="2">
        <v>205500</v>
      </c>
    </row>
    <row r="527" spans="1:10" x14ac:dyDescent="0.35">
      <c r="A527" s="28" t="s">
        <v>465</v>
      </c>
      <c r="B527" s="28" t="s">
        <v>17</v>
      </c>
      <c r="C527" s="28" t="s">
        <v>466</v>
      </c>
      <c r="D527" s="28" t="s">
        <v>19</v>
      </c>
      <c r="E527" t="s">
        <v>28</v>
      </c>
      <c r="F527" s="2">
        <v>0</v>
      </c>
      <c r="G527" s="2">
        <v>0</v>
      </c>
      <c r="H527" s="2">
        <v>0</v>
      </c>
      <c r="I527" s="2">
        <v>0</v>
      </c>
      <c r="J527" s="2">
        <v>0</v>
      </c>
    </row>
    <row r="528" spans="1:10" x14ac:dyDescent="0.35">
      <c r="A528" s="28" t="s">
        <v>465</v>
      </c>
      <c r="B528" s="28" t="s">
        <v>17</v>
      </c>
      <c r="C528" s="28" t="s">
        <v>466</v>
      </c>
      <c r="D528" s="28" t="s">
        <v>19</v>
      </c>
      <c r="E528" t="s">
        <v>467</v>
      </c>
      <c r="F528" s="2">
        <v>534000</v>
      </c>
      <c r="G528" s="2">
        <v>1066000</v>
      </c>
      <c r="H528" s="2">
        <v>533500</v>
      </c>
      <c r="I528" s="2">
        <v>533500</v>
      </c>
      <c r="J528" s="2">
        <v>533500</v>
      </c>
    </row>
    <row r="529" spans="1:10" x14ac:dyDescent="0.35">
      <c r="A529" s="28" t="s">
        <v>465</v>
      </c>
      <c r="B529" s="28" t="s">
        <v>17</v>
      </c>
      <c r="C529" s="28" t="s">
        <v>466</v>
      </c>
      <c r="D529" s="28" t="s">
        <v>19</v>
      </c>
      <c r="E529" t="s">
        <v>48</v>
      </c>
      <c r="F529" s="2">
        <v>535500</v>
      </c>
      <c r="G529" s="2">
        <v>0</v>
      </c>
      <c r="H529" s="2">
        <v>0</v>
      </c>
      <c r="I529" s="2">
        <v>0</v>
      </c>
      <c r="J529" s="2">
        <v>0</v>
      </c>
    </row>
    <row r="530" spans="1:10" x14ac:dyDescent="0.35">
      <c r="A530" s="28" t="s">
        <v>465</v>
      </c>
      <c r="B530" s="28" t="s">
        <v>17</v>
      </c>
      <c r="C530" s="28" t="s">
        <v>466</v>
      </c>
      <c r="D530" s="28" t="s">
        <v>19</v>
      </c>
      <c r="E530" t="s">
        <v>32</v>
      </c>
      <c r="F530" s="2">
        <v>2500</v>
      </c>
      <c r="G530" s="2">
        <v>2500</v>
      </c>
      <c r="H530" s="2">
        <v>2500</v>
      </c>
      <c r="I530" s="2">
        <v>2500</v>
      </c>
      <c r="J530" s="2">
        <v>2500</v>
      </c>
    </row>
    <row r="531" spans="1:10" x14ac:dyDescent="0.35">
      <c r="A531" s="28" t="s">
        <v>465</v>
      </c>
      <c r="B531" s="28" t="s">
        <v>17</v>
      </c>
      <c r="C531" s="28" t="s">
        <v>466</v>
      </c>
      <c r="D531" s="28" t="s">
        <v>19</v>
      </c>
      <c r="E531" t="s">
        <v>468</v>
      </c>
      <c r="F531" s="2">
        <v>295000</v>
      </c>
      <c r="G531" s="2">
        <v>575000</v>
      </c>
      <c r="H531" s="2">
        <v>280000</v>
      </c>
      <c r="I531" s="2">
        <v>83250</v>
      </c>
      <c r="J531" s="2">
        <v>275000</v>
      </c>
    </row>
    <row r="532" spans="1:10" x14ac:dyDescent="0.35">
      <c r="A532" s="28" t="s">
        <v>465</v>
      </c>
      <c r="B532" s="28" t="s">
        <v>17</v>
      </c>
      <c r="C532" s="28" t="s">
        <v>466</v>
      </c>
      <c r="D532" s="28" t="s">
        <v>19</v>
      </c>
      <c r="E532" t="s">
        <v>21</v>
      </c>
      <c r="F532" s="2">
        <v>0</v>
      </c>
      <c r="G532" s="2">
        <v>0</v>
      </c>
      <c r="H532" s="2">
        <v>0</v>
      </c>
      <c r="I532" s="2">
        <v>0</v>
      </c>
      <c r="J532" s="2">
        <v>0</v>
      </c>
    </row>
    <row r="533" spans="1:10" x14ac:dyDescent="0.35">
      <c r="A533" s="28" t="s">
        <v>465</v>
      </c>
      <c r="B533" s="28" t="s">
        <v>17</v>
      </c>
      <c r="C533" s="28" t="s">
        <v>466</v>
      </c>
      <c r="D533" s="28" t="s">
        <v>19</v>
      </c>
      <c r="E533" t="s">
        <v>167</v>
      </c>
      <c r="F533" s="2">
        <v>0</v>
      </c>
      <c r="G533" s="2">
        <v>1276250</v>
      </c>
      <c r="H533" s="2">
        <v>580750</v>
      </c>
      <c r="I533" s="2">
        <v>174038</v>
      </c>
      <c r="J533" s="2">
        <v>579500</v>
      </c>
    </row>
    <row r="534" spans="1:10" x14ac:dyDescent="0.35">
      <c r="A534" s="28" t="s">
        <v>469</v>
      </c>
      <c r="B534" s="28" t="s">
        <v>17</v>
      </c>
      <c r="C534" s="28" t="s">
        <v>470</v>
      </c>
      <c r="D534" s="28" t="s">
        <v>19</v>
      </c>
      <c r="E534" t="s">
        <v>471</v>
      </c>
      <c r="F534" s="2">
        <v>0</v>
      </c>
      <c r="G534" s="2">
        <v>4745835</v>
      </c>
      <c r="H534" s="2">
        <v>835250</v>
      </c>
      <c r="I534" s="2">
        <v>250706</v>
      </c>
      <c r="J534" s="2">
        <v>836125</v>
      </c>
    </row>
    <row r="535" spans="1:10" x14ac:dyDescent="0.35">
      <c r="A535" s="28" t="s">
        <v>469</v>
      </c>
      <c r="B535" s="28" t="s">
        <v>17</v>
      </c>
      <c r="C535" s="28" t="s">
        <v>470</v>
      </c>
      <c r="D535" s="28" t="s">
        <v>19</v>
      </c>
      <c r="E535" t="s">
        <v>472</v>
      </c>
      <c r="F535" s="2">
        <v>126500</v>
      </c>
      <c r="G535" s="2">
        <v>253000</v>
      </c>
      <c r="H535" s="2">
        <v>126500</v>
      </c>
      <c r="I535" s="2">
        <v>37950</v>
      </c>
      <c r="J535" s="2">
        <v>126500</v>
      </c>
    </row>
    <row r="536" spans="1:10" x14ac:dyDescent="0.35">
      <c r="A536" s="28" t="s">
        <v>469</v>
      </c>
      <c r="B536" s="28" t="s">
        <v>17</v>
      </c>
      <c r="C536" s="28" t="s">
        <v>470</v>
      </c>
      <c r="D536" s="28" t="s">
        <v>19</v>
      </c>
      <c r="E536" t="s">
        <v>473</v>
      </c>
      <c r="F536" s="2">
        <v>653850</v>
      </c>
      <c r="G536" s="2">
        <v>1303725</v>
      </c>
      <c r="H536" s="2">
        <v>0</v>
      </c>
      <c r="I536" s="2">
        <v>0</v>
      </c>
      <c r="J536" s="2">
        <v>0</v>
      </c>
    </row>
    <row r="537" spans="1:10" x14ac:dyDescent="0.35">
      <c r="A537" s="28" t="s">
        <v>469</v>
      </c>
      <c r="B537" s="28" t="s">
        <v>17</v>
      </c>
      <c r="C537" s="28" t="s">
        <v>470</v>
      </c>
      <c r="D537" s="28" t="s">
        <v>19</v>
      </c>
      <c r="E537" t="s">
        <v>474</v>
      </c>
      <c r="F537" s="2">
        <v>2858000</v>
      </c>
      <c r="G537" s="2">
        <v>5720000</v>
      </c>
      <c r="H537" s="2">
        <v>2856500</v>
      </c>
      <c r="I537" s="2">
        <v>2856500</v>
      </c>
      <c r="J537" s="2">
        <v>2856500</v>
      </c>
    </row>
    <row r="538" spans="1:10" x14ac:dyDescent="0.35">
      <c r="A538" s="28" t="s">
        <v>469</v>
      </c>
      <c r="B538" s="28" t="s">
        <v>17</v>
      </c>
      <c r="C538" s="28" t="s">
        <v>470</v>
      </c>
      <c r="D538" s="28" t="s">
        <v>19</v>
      </c>
      <c r="E538" t="s">
        <v>475</v>
      </c>
      <c r="F538" s="2">
        <v>2245500</v>
      </c>
      <c r="G538" s="2">
        <v>1520125</v>
      </c>
      <c r="H538" s="2">
        <v>0</v>
      </c>
      <c r="I538" s="2">
        <v>0</v>
      </c>
      <c r="J538" s="2">
        <v>0</v>
      </c>
    </row>
    <row r="539" spans="1:10" x14ac:dyDescent="0.35">
      <c r="A539" s="28" t="s">
        <v>469</v>
      </c>
      <c r="B539" s="28" t="s">
        <v>17</v>
      </c>
      <c r="C539" s="28" t="s">
        <v>470</v>
      </c>
      <c r="D539" s="28" t="s">
        <v>50</v>
      </c>
      <c r="E539" t="s">
        <v>476</v>
      </c>
      <c r="F539" s="2">
        <v>3309500</v>
      </c>
      <c r="G539" s="2">
        <v>6614000</v>
      </c>
      <c r="H539" s="2">
        <v>3308000</v>
      </c>
      <c r="I539" s="2">
        <v>992400</v>
      </c>
      <c r="J539" s="2">
        <v>3308000</v>
      </c>
    </row>
    <row r="540" spans="1:10" x14ac:dyDescent="0.35">
      <c r="A540" s="28" t="s">
        <v>469</v>
      </c>
      <c r="B540" s="28" t="s">
        <v>17</v>
      </c>
      <c r="C540" s="28" t="s">
        <v>470</v>
      </c>
      <c r="D540" s="28" t="s">
        <v>19</v>
      </c>
      <c r="E540" t="s">
        <v>477</v>
      </c>
      <c r="F540" s="2">
        <v>2363000</v>
      </c>
      <c r="G540" s="2">
        <v>4719000</v>
      </c>
      <c r="H540" s="2">
        <v>2361500</v>
      </c>
      <c r="I540" s="2">
        <v>2361500</v>
      </c>
      <c r="J540" s="2">
        <v>2361500</v>
      </c>
    </row>
    <row r="541" spans="1:10" x14ac:dyDescent="0.35">
      <c r="A541" s="28" t="s">
        <v>469</v>
      </c>
      <c r="B541" s="28" t="s">
        <v>17</v>
      </c>
      <c r="C541" s="28" t="s">
        <v>470</v>
      </c>
      <c r="D541" s="28" t="s">
        <v>19</v>
      </c>
      <c r="E541" t="s">
        <v>28</v>
      </c>
      <c r="F541" s="2">
        <v>0</v>
      </c>
      <c r="G541" s="2">
        <v>0</v>
      </c>
      <c r="H541" s="2">
        <v>0</v>
      </c>
      <c r="I541" s="2">
        <v>0</v>
      </c>
      <c r="J541" s="2">
        <v>0</v>
      </c>
    </row>
    <row r="542" spans="1:10" x14ac:dyDescent="0.35">
      <c r="A542" s="28" t="s">
        <v>469</v>
      </c>
      <c r="B542" s="28" t="s">
        <v>17</v>
      </c>
      <c r="C542" s="28" t="s">
        <v>470</v>
      </c>
      <c r="D542" s="28" t="s">
        <v>19</v>
      </c>
      <c r="E542" t="s">
        <v>478</v>
      </c>
      <c r="F542" s="2">
        <v>270300</v>
      </c>
      <c r="G542" s="2">
        <v>533250</v>
      </c>
      <c r="H542" s="2">
        <v>267950</v>
      </c>
      <c r="I542" s="2">
        <v>80385</v>
      </c>
      <c r="J542" s="2">
        <v>267950</v>
      </c>
    </row>
    <row r="543" spans="1:10" x14ac:dyDescent="0.35">
      <c r="A543" s="28" t="s">
        <v>479</v>
      </c>
      <c r="B543" s="28" t="s">
        <v>17</v>
      </c>
      <c r="C543" s="28" t="s">
        <v>480</v>
      </c>
      <c r="D543" s="28" t="s">
        <v>19</v>
      </c>
      <c r="E543" t="s">
        <v>481</v>
      </c>
      <c r="F543" s="2">
        <v>43500</v>
      </c>
      <c r="G543" s="2">
        <v>0</v>
      </c>
      <c r="H543" s="2">
        <v>0</v>
      </c>
      <c r="I543" s="2">
        <v>0</v>
      </c>
      <c r="J543" s="2">
        <v>0</v>
      </c>
    </row>
    <row r="544" spans="1:10" x14ac:dyDescent="0.35">
      <c r="A544" s="28" t="s">
        <v>479</v>
      </c>
      <c r="B544" s="28" t="s">
        <v>17</v>
      </c>
      <c r="C544" s="28" t="s">
        <v>480</v>
      </c>
      <c r="D544" s="28" t="s">
        <v>19</v>
      </c>
      <c r="E544" t="s">
        <v>38</v>
      </c>
      <c r="F544" s="2">
        <v>448000</v>
      </c>
      <c r="G544" s="2">
        <v>1182000</v>
      </c>
      <c r="H544" s="2">
        <v>608000</v>
      </c>
      <c r="I544" s="2">
        <v>182400</v>
      </c>
      <c r="J544" s="2">
        <v>608000</v>
      </c>
    </row>
    <row r="545" spans="1:10" x14ac:dyDescent="0.35">
      <c r="A545" s="28" t="s">
        <v>479</v>
      </c>
      <c r="B545" s="28" t="s">
        <v>17</v>
      </c>
      <c r="C545" s="28" t="s">
        <v>480</v>
      </c>
      <c r="D545" s="28" t="s">
        <v>19</v>
      </c>
      <c r="E545" t="s">
        <v>21</v>
      </c>
      <c r="F545" s="2">
        <v>0</v>
      </c>
      <c r="G545" s="2">
        <v>0</v>
      </c>
      <c r="H545" s="2">
        <v>0</v>
      </c>
      <c r="I545" s="2">
        <v>0</v>
      </c>
      <c r="J545" s="2">
        <v>0</v>
      </c>
    </row>
    <row r="546" spans="1:10" x14ac:dyDescent="0.35">
      <c r="A546" s="28" t="s">
        <v>479</v>
      </c>
      <c r="B546" s="28" t="s">
        <v>17</v>
      </c>
      <c r="C546" s="28" t="s">
        <v>480</v>
      </c>
      <c r="D546" s="28" t="s">
        <v>19</v>
      </c>
      <c r="E546" t="s">
        <v>482</v>
      </c>
      <c r="F546" s="2">
        <v>157761</v>
      </c>
      <c r="G546" s="2">
        <v>159778</v>
      </c>
      <c r="H546" s="2">
        <v>0</v>
      </c>
      <c r="I546" s="2">
        <v>0</v>
      </c>
      <c r="J546" s="2">
        <v>0</v>
      </c>
    </row>
    <row r="547" spans="1:10" x14ac:dyDescent="0.35">
      <c r="A547" s="28" t="s">
        <v>479</v>
      </c>
      <c r="B547" s="28" t="s">
        <v>17</v>
      </c>
      <c r="C547" s="28" t="s">
        <v>480</v>
      </c>
      <c r="D547" s="28" t="s">
        <v>19</v>
      </c>
      <c r="E547" t="s">
        <v>114</v>
      </c>
      <c r="F547" s="2">
        <v>112750</v>
      </c>
      <c r="G547" s="2">
        <v>224250</v>
      </c>
      <c r="H547" s="2">
        <v>111500</v>
      </c>
      <c r="I547" s="2">
        <v>33308</v>
      </c>
      <c r="J547" s="2">
        <v>110550</v>
      </c>
    </row>
    <row r="548" spans="1:10" x14ac:dyDescent="0.35">
      <c r="A548" s="28" t="s">
        <v>479</v>
      </c>
      <c r="B548" s="28" t="s">
        <v>17</v>
      </c>
      <c r="C548" s="28" t="s">
        <v>480</v>
      </c>
      <c r="D548" s="28" t="s">
        <v>19</v>
      </c>
      <c r="E548" t="s">
        <v>32</v>
      </c>
      <c r="F548" s="2">
        <v>400</v>
      </c>
      <c r="G548" s="2">
        <v>0</v>
      </c>
      <c r="H548" s="2">
        <v>0</v>
      </c>
      <c r="I548" s="2">
        <v>0</v>
      </c>
      <c r="J548" s="2">
        <v>0</v>
      </c>
    </row>
    <row r="549" spans="1:10" x14ac:dyDescent="0.35">
      <c r="A549" s="28" t="s">
        <v>479</v>
      </c>
      <c r="B549" s="28" t="s">
        <v>17</v>
      </c>
      <c r="C549" s="28" t="s">
        <v>480</v>
      </c>
      <c r="D549" s="28" t="s">
        <v>19</v>
      </c>
      <c r="E549" t="s">
        <v>28</v>
      </c>
      <c r="F549" s="2">
        <v>0</v>
      </c>
      <c r="G549" s="2">
        <v>0</v>
      </c>
      <c r="H549" s="2">
        <v>0</v>
      </c>
      <c r="I549" s="2">
        <v>0</v>
      </c>
      <c r="J549" s="2">
        <v>0</v>
      </c>
    </row>
    <row r="550" spans="1:10" x14ac:dyDescent="0.35">
      <c r="A550" s="28" t="s">
        <v>479</v>
      </c>
      <c r="B550" s="28" t="s">
        <v>17</v>
      </c>
      <c r="C550" s="28" t="s">
        <v>483</v>
      </c>
      <c r="D550" s="28" t="s">
        <v>19</v>
      </c>
      <c r="E550" t="s">
        <v>484</v>
      </c>
      <c r="F550" s="2">
        <v>125000</v>
      </c>
      <c r="G550" s="2">
        <v>254000</v>
      </c>
      <c r="H550" s="2">
        <v>128500</v>
      </c>
      <c r="I550" s="2">
        <v>38550</v>
      </c>
      <c r="J550" s="2">
        <v>128500</v>
      </c>
    </row>
    <row r="551" spans="1:10" x14ac:dyDescent="0.35">
      <c r="A551" s="28" t="s">
        <v>479</v>
      </c>
      <c r="B551" s="28" t="s">
        <v>17</v>
      </c>
      <c r="C551" s="28" t="s">
        <v>483</v>
      </c>
      <c r="D551" s="28" t="s">
        <v>19</v>
      </c>
      <c r="E551" t="s">
        <v>418</v>
      </c>
      <c r="F551" s="2">
        <v>91463</v>
      </c>
      <c r="G551" s="2">
        <v>0</v>
      </c>
      <c r="H551" s="2">
        <v>0</v>
      </c>
      <c r="I551" s="2">
        <v>0</v>
      </c>
      <c r="J551" s="2">
        <v>0</v>
      </c>
    </row>
    <row r="552" spans="1:10" x14ac:dyDescent="0.35">
      <c r="A552" s="28" t="s">
        <v>479</v>
      </c>
      <c r="B552" s="28" t="s">
        <v>17</v>
      </c>
      <c r="C552" s="28" t="s">
        <v>483</v>
      </c>
      <c r="D552" s="28" t="s">
        <v>19</v>
      </c>
      <c r="E552" t="s">
        <v>21</v>
      </c>
      <c r="F552" s="2">
        <v>0</v>
      </c>
      <c r="G552" s="2">
        <v>0</v>
      </c>
      <c r="H552" s="2">
        <v>0</v>
      </c>
      <c r="I552" s="2">
        <v>0</v>
      </c>
      <c r="J552" s="2">
        <v>0</v>
      </c>
    </row>
    <row r="553" spans="1:10" x14ac:dyDescent="0.35">
      <c r="A553" s="28" t="s">
        <v>479</v>
      </c>
      <c r="B553" s="28" t="s">
        <v>17</v>
      </c>
      <c r="C553" s="28" t="s">
        <v>483</v>
      </c>
      <c r="D553" s="28" t="s">
        <v>19</v>
      </c>
      <c r="E553" t="s">
        <v>48</v>
      </c>
      <c r="F553" s="2">
        <v>94141</v>
      </c>
      <c r="G553" s="2">
        <v>111473</v>
      </c>
      <c r="H553" s="2">
        <v>52743</v>
      </c>
      <c r="I553" s="2">
        <v>16449</v>
      </c>
      <c r="J553" s="2">
        <v>56920</v>
      </c>
    </row>
    <row r="554" spans="1:10" x14ac:dyDescent="0.35">
      <c r="A554" s="28" t="s">
        <v>479</v>
      </c>
      <c r="B554" s="28" t="s">
        <v>17</v>
      </c>
      <c r="C554" s="28" t="s">
        <v>483</v>
      </c>
      <c r="D554" s="28" t="s">
        <v>19</v>
      </c>
      <c r="E554" t="s">
        <v>32</v>
      </c>
      <c r="F554" s="2">
        <v>1650</v>
      </c>
      <c r="G554" s="2">
        <v>2100</v>
      </c>
      <c r="H554" s="2">
        <v>450</v>
      </c>
      <c r="I554" s="2">
        <v>315</v>
      </c>
      <c r="J554" s="2">
        <v>1650</v>
      </c>
    </row>
    <row r="555" spans="1:10" x14ac:dyDescent="0.35">
      <c r="A555" s="28" t="s">
        <v>479</v>
      </c>
      <c r="B555" s="28" t="s">
        <v>17</v>
      </c>
      <c r="C555" s="28" t="s">
        <v>483</v>
      </c>
      <c r="D555" s="28" t="s">
        <v>19</v>
      </c>
      <c r="E555" t="s">
        <v>485</v>
      </c>
      <c r="F555" s="2">
        <v>33863</v>
      </c>
      <c r="G555" s="2">
        <v>66113</v>
      </c>
      <c r="H555" s="2">
        <v>32250</v>
      </c>
      <c r="I555" s="2">
        <v>31982</v>
      </c>
      <c r="J555" s="2">
        <v>31713</v>
      </c>
    </row>
    <row r="556" spans="1:10" x14ac:dyDescent="0.35">
      <c r="A556" s="28" t="s">
        <v>479</v>
      </c>
      <c r="B556" s="28" t="s">
        <v>17</v>
      </c>
      <c r="C556" s="28" t="s">
        <v>483</v>
      </c>
      <c r="D556" s="28" t="s">
        <v>19</v>
      </c>
      <c r="E556" t="s">
        <v>28</v>
      </c>
      <c r="F556" s="2">
        <v>4171</v>
      </c>
      <c r="G556" s="2">
        <v>0</v>
      </c>
      <c r="H556" s="2">
        <v>0</v>
      </c>
      <c r="I556" s="2">
        <v>0</v>
      </c>
      <c r="J556" s="2">
        <v>0</v>
      </c>
    </row>
    <row r="557" spans="1:10" x14ac:dyDescent="0.35">
      <c r="A557" s="28" t="s">
        <v>479</v>
      </c>
      <c r="B557" s="28" t="s">
        <v>17</v>
      </c>
      <c r="C557" s="28" t="s">
        <v>483</v>
      </c>
      <c r="D557" s="28" t="s">
        <v>19</v>
      </c>
      <c r="E557" t="s">
        <v>486</v>
      </c>
      <c r="F557" s="2">
        <v>0</v>
      </c>
      <c r="G557" s="2">
        <v>322150</v>
      </c>
      <c r="H557" s="2">
        <v>21088</v>
      </c>
      <c r="I557" s="2">
        <v>6233</v>
      </c>
      <c r="J557" s="2">
        <v>20462</v>
      </c>
    </row>
    <row r="558" spans="1:10" x14ac:dyDescent="0.35">
      <c r="A558" s="28" t="s">
        <v>479</v>
      </c>
      <c r="B558" s="28" t="s">
        <v>17</v>
      </c>
      <c r="C558" s="28" t="s">
        <v>483</v>
      </c>
      <c r="D558" s="28" t="s">
        <v>19</v>
      </c>
      <c r="E558" t="s">
        <v>487</v>
      </c>
      <c r="F558" s="2">
        <v>307000</v>
      </c>
      <c r="G558" s="2">
        <v>615000</v>
      </c>
      <c r="H558" s="2">
        <v>309500</v>
      </c>
      <c r="I558" s="2">
        <v>309500</v>
      </c>
      <c r="J558" s="2">
        <v>309500</v>
      </c>
    </row>
    <row r="559" spans="1:10" x14ac:dyDescent="0.35">
      <c r="A559" s="28" t="s">
        <v>479</v>
      </c>
      <c r="B559" s="28" t="s">
        <v>17</v>
      </c>
      <c r="C559" s="28" t="s">
        <v>488</v>
      </c>
      <c r="D559" s="28" t="s">
        <v>19</v>
      </c>
      <c r="E559" t="s">
        <v>28</v>
      </c>
      <c r="F559" s="2">
        <v>0</v>
      </c>
      <c r="G559" s="2">
        <v>0</v>
      </c>
      <c r="H559" s="2">
        <v>0</v>
      </c>
      <c r="I559" s="2">
        <v>0</v>
      </c>
      <c r="J559" s="2">
        <v>0</v>
      </c>
    </row>
    <row r="560" spans="1:10" x14ac:dyDescent="0.35">
      <c r="A560" s="28" t="s">
        <v>479</v>
      </c>
      <c r="B560" s="28" t="s">
        <v>17</v>
      </c>
      <c r="C560" s="28" t="s">
        <v>488</v>
      </c>
      <c r="D560" s="28" t="s">
        <v>19</v>
      </c>
      <c r="E560" t="s">
        <v>32</v>
      </c>
      <c r="F560" s="2">
        <v>901</v>
      </c>
      <c r="G560" s="2">
        <v>1400</v>
      </c>
      <c r="H560" s="2">
        <v>0</v>
      </c>
      <c r="I560" s="2">
        <v>0</v>
      </c>
      <c r="J560" s="2">
        <v>0</v>
      </c>
    </row>
    <row r="561" spans="1:10" x14ac:dyDescent="0.35">
      <c r="A561" s="28" t="s">
        <v>479</v>
      </c>
      <c r="B561" s="28" t="s">
        <v>17</v>
      </c>
      <c r="C561" s="28" t="s">
        <v>488</v>
      </c>
      <c r="D561" s="28" t="s">
        <v>19</v>
      </c>
      <c r="E561" t="s">
        <v>57</v>
      </c>
      <c r="F561" s="2">
        <v>0</v>
      </c>
      <c r="G561" s="2">
        <v>1756654</v>
      </c>
      <c r="H561" s="2">
        <v>651312</v>
      </c>
      <c r="I561" s="2">
        <v>195323</v>
      </c>
      <c r="J561" s="2">
        <v>650843</v>
      </c>
    </row>
    <row r="562" spans="1:10" x14ac:dyDescent="0.35">
      <c r="A562" s="28" t="s">
        <v>479</v>
      </c>
      <c r="B562" s="28" t="s">
        <v>17</v>
      </c>
      <c r="C562" s="28" t="s">
        <v>488</v>
      </c>
      <c r="D562" s="28" t="s">
        <v>19</v>
      </c>
      <c r="E562" t="s">
        <v>21</v>
      </c>
      <c r="F562" s="2">
        <v>0</v>
      </c>
      <c r="G562" s="2">
        <v>0</v>
      </c>
      <c r="H562" s="2">
        <v>0</v>
      </c>
      <c r="I562" s="2">
        <v>0</v>
      </c>
      <c r="J562" s="2">
        <v>0</v>
      </c>
    </row>
    <row r="563" spans="1:10" x14ac:dyDescent="0.35">
      <c r="A563" s="28" t="s">
        <v>479</v>
      </c>
      <c r="B563" s="28" t="s">
        <v>17</v>
      </c>
      <c r="C563" s="28" t="s">
        <v>488</v>
      </c>
      <c r="D563" s="28" t="s">
        <v>19</v>
      </c>
      <c r="E563" t="s">
        <v>489</v>
      </c>
      <c r="F563" s="2">
        <v>394000</v>
      </c>
      <c r="G563" s="2">
        <v>788000</v>
      </c>
      <c r="H563" s="2">
        <v>394000</v>
      </c>
      <c r="I563" s="2">
        <v>394000</v>
      </c>
      <c r="J563" s="2">
        <v>394000</v>
      </c>
    </row>
    <row r="564" spans="1:10" x14ac:dyDescent="0.35">
      <c r="A564" s="28" t="s">
        <v>479</v>
      </c>
      <c r="B564" s="28" t="s">
        <v>17</v>
      </c>
      <c r="C564" s="28" t="s">
        <v>488</v>
      </c>
      <c r="D564" s="28" t="s">
        <v>19</v>
      </c>
      <c r="E564" t="s">
        <v>169</v>
      </c>
      <c r="F564" s="2">
        <v>82700</v>
      </c>
      <c r="G564" s="2">
        <v>162760</v>
      </c>
      <c r="H564" s="2">
        <v>0</v>
      </c>
      <c r="I564" s="2">
        <v>0</v>
      </c>
      <c r="J564" s="2">
        <v>0</v>
      </c>
    </row>
    <row r="565" spans="1:10" x14ac:dyDescent="0.35">
      <c r="A565" s="28" t="s">
        <v>490</v>
      </c>
      <c r="B565" s="28" t="s">
        <v>17</v>
      </c>
      <c r="C565" s="28" t="s">
        <v>491</v>
      </c>
      <c r="D565" s="28" t="s">
        <v>19</v>
      </c>
      <c r="E565" t="s">
        <v>492</v>
      </c>
      <c r="F565" s="2">
        <v>573250</v>
      </c>
      <c r="G565" s="2">
        <v>1376075</v>
      </c>
      <c r="H565" s="2">
        <v>647225</v>
      </c>
      <c r="I565" s="2">
        <v>194663</v>
      </c>
      <c r="J565" s="2">
        <v>650525</v>
      </c>
    </row>
    <row r="566" spans="1:10" x14ac:dyDescent="0.35">
      <c r="A566" s="28" t="s">
        <v>490</v>
      </c>
      <c r="B566" s="28" t="s">
        <v>17</v>
      </c>
      <c r="C566" s="28" t="s">
        <v>491</v>
      </c>
      <c r="D566" s="28" t="s">
        <v>19</v>
      </c>
      <c r="E566" t="s">
        <v>493</v>
      </c>
      <c r="F566" s="2">
        <v>0</v>
      </c>
      <c r="G566" s="2">
        <v>0</v>
      </c>
      <c r="H566" s="2">
        <v>0</v>
      </c>
      <c r="I566" s="2">
        <v>0</v>
      </c>
      <c r="J566" s="2">
        <v>0</v>
      </c>
    </row>
    <row r="567" spans="1:10" x14ac:dyDescent="0.35">
      <c r="A567" s="28" t="s">
        <v>490</v>
      </c>
      <c r="B567" s="28" t="s">
        <v>17</v>
      </c>
      <c r="C567" s="28" t="s">
        <v>491</v>
      </c>
      <c r="D567" s="28" t="s">
        <v>19</v>
      </c>
      <c r="E567" t="s">
        <v>494</v>
      </c>
      <c r="F567" s="2">
        <v>119000</v>
      </c>
      <c r="G567" s="2">
        <v>106000</v>
      </c>
      <c r="H567" s="2">
        <v>52500</v>
      </c>
      <c r="I567" s="2">
        <v>15750</v>
      </c>
      <c r="J567" s="2">
        <v>52500</v>
      </c>
    </row>
    <row r="568" spans="1:10" x14ac:dyDescent="0.35">
      <c r="A568" s="28" t="s">
        <v>490</v>
      </c>
      <c r="B568" s="28" t="s">
        <v>17</v>
      </c>
      <c r="C568" s="28" t="s">
        <v>491</v>
      </c>
      <c r="D568" s="28" t="s">
        <v>19</v>
      </c>
      <c r="E568" t="s">
        <v>28</v>
      </c>
      <c r="F568" s="2">
        <v>10664</v>
      </c>
      <c r="G568" s="2">
        <v>0</v>
      </c>
      <c r="H568" s="2">
        <v>0</v>
      </c>
      <c r="I568" s="2">
        <v>0</v>
      </c>
      <c r="J568" s="2">
        <v>0</v>
      </c>
    </row>
    <row r="569" spans="1:10" x14ac:dyDescent="0.35">
      <c r="A569" s="28" t="s">
        <v>490</v>
      </c>
      <c r="B569" s="28" t="s">
        <v>17</v>
      </c>
      <c r="C569" s="28" t="s">
        <v>491</v>
      </c>
      <c r="D569" s="28" t="s">
        <v>19</v>
      </c>
      <c r="E569" t="s">
        <v>495</v>
      </c>
      <c r="F569" s="2">
        <v>21350</v>
      </c>
      <c r="G569" s="2">
        <v>21150</v>
      </c>
      <c r="H569" s="2">
        <v>10500</v>
      </c>
      <c r="I569" s="2">
        <v>3143</v>
      </c>
      <c r="J569" s="2">
        <v>10450</v>
      </c>
    </row>
    <row r="570" spans="1:10" x14ac:dyDescent="0.35">
      <c r="A570" s="28" t="s">
        <v>490</v>
      </c>
      <c r="B570" s="28" t="s">
        <v>17</v>
      </c>
      <c r="C570" s="28" t="s">
        <v>491</v>
      </c>
      <c r="D570" s="28" t="s">
        <v>19</v>
      </c>
      <c r="E570" t="s">
        <v>496</v>
      </c>
      <c r="F570" s="2">
        <v>198030</v>
      </c>
      <c r="G570" s="2">
        <v>191590</v>
      </c>
      <c r="H570" s="2">
        <v>93380</v>
      </c>
      <c r="I570" s="2">
        <v>92575</v>
      </c>
      <c r="J570" s="2">
        <v>91770</v>
      </c>
    </row>
    <row r="571" spans="1:10" x14ac:dyDescent="0.35">
      <c r="A571" s="28" t="s">
        <v>490</v>
      </c>
      <c r="B571" s="28" t="s">
        <v>17</v>
      </c>
      <c r="C571" s="28" t="s">
        <v>491</v>
      </c>
      <c r="D571" s="28" t="s">
        <v>19</v>
      </c>
      <c r="E571" t="s">
        <v>497</v>
      </c>
      <c r="F571" s="2">
        <v>166000</v>
      </c>
      <c r="G571" s="2">
        <v>338000</v>
      </c>
      <c r="H571" s="2">
        <v>172000</v>
      </c>
      <c r="I571" s="2">
        <v>172000</v>
      </c>
      <c r="J571" s="2">
        <v>172000</v>
      </c>
    </row>
    <row r="572" spans="1:10" x14ac:dyDescent="0.35">
      <c r="A572" s="28" t="s">
        <v>490</v>
      </c>
      <c r="B572" s="28" t="s">
        <v>17</v>
      </c>
      <c r="C572" s="28" t="s">
        <v>491</v>
      </c>
      <c r="D572" s="28" t="s">
        <v>19</v>
      </c>
      <c r="E572" t="s">
        <v>498</v>
      </c>
      <c r="F572" s="2">
        <v>172500</v>
      </c>
      <c r="G572" s="2">
        <v>347000</v>
      </c>
      <c r="H572" s="2">
        <v>178500</v>
      </c>
      <c r="I572" s="2">
        <v>178500</v>
      </c>
      <c r="J572" s="2">
        <v>178500</v>
      </c>
    </row>
    <row r="573" spans="1:10" x14ac:dyDescent="0.35">
      <c r="A573" s="28" t="s">
        <v>490</v>
      </c>
      <c r="B573" s="28" t="s">
        <v>17</v>
      </c>
      <c r="C573" s="28" t="s">
        <v>491</v>
      </c>
      <c r="D573" s="28" t="s">
        <v>19</v>
      </c>
      <c r="E573" t="s">
        <v>499</v>
      </c>
      <c r="F573" s="2">
        <v>636250</v>
      </c>
      <c r="G573" s="2">
        <v>436750</v>
      </c>
      <c r="H573" s="2">
        <v>215500</v>
      </c>
      <c r="I573" s="2">
        <v>65494</v>
      </c>
      <c r="J573" s="2">
        <v>221125</v>
      </c>
    </row>
    <row r="574" spans="1:10" x14ac:dyDescent="0.35">
      <c r="A574" s="28" t="s">
        <v>490</v>
      </c>
      <c r="B574" s="28" t="s">
        <v>17</v>
      </c>
      <c r="C574" s="28" t="s">
        <v>491</v>
      </c>
      <c r="D574" s="28" t="s">
        <v>19</v>
      </c>
      <c r="E574" t="s">
        <v>500</v>
      </c>
      <c r="F574" s="2">
        <v>59500</v>
      </c>
      <c r="G574" s="2">
        <v>182000</v>
      </c>
      <c r="H574" s="2">
        <v>86500</v>
      </c>
      <c r="I574" s="2">
        <v>86500</v>
      </c>
      <c r="J574" s="2">
        <v>86500</v>
      </c>
    </row>
    <row r="575" spans="1:10" x14ac:dyDescent="0.35">
      <c r="A575" s="28" t="s">
        <v>490</v>
      </c>
      <c r="B575" s="28" t="s">
        <v>17</v>
      </c>
      <c r="C575" s="28" t="s">
        <v>491</v>
      </c>
      <c r="D575" s="28" t="s">
        <v>19</v>
      </c>
      <c r="E575" t="s">
        <v>501</v>
      </c>
      <c r="F575" s="2">
        <v>0</v>
      </c>
      <c r="G575" s="2">
        <v>1198000</v>
      </c>
      <c r="H575" s="2">
        <v>495500</v>
      </c>
      <c r="I575" s="2">
        <v>149175</v>
      </c>
      <c r="J575" s="2">
        <v>499000</v>
      </c>
    </row>
    <row r="576" spans="1:10" x14ac:dyDescent="0.35">
      <c r="A576" s="28" t="s">
        <v>502</v>
      </c>
      <c r="B576" s="28" t="s">
        <v>17</v>
      </c>
      <c r="C576" s="28" t="s">
        <v>503</v>
      </c>
      <c r="D576" s="28" t="s">
        <v>19</v>
      </c>
      <c r="E576" t="s">
        <v>167</v>
      </c>
      <c r="F576" s="2">
        <v>0</v>
      </c>
      <c r="G576" s="2">
        <v>678000</v>
      </c>
      <c r="H576" s="2">
        <v>337500</v>
      </c>
      <c r="I576" s="2">
        <v>101250</v>
      </c>
      <c r="J576" s="2">
        <v>337500</v>
      </c>
    </row>
    <row r="577" spans="1:10" x14ac:dyDescent="0.35">
      <c r="A577" s="28" t="s">
        <v>502</v>
      </c>
      <c r="B577" s="28" t="s">
        <v>17</v>
      </c>
      <c r="C577" s="28" t="s">
        <v>503</v>
      </c>
      <c r="D577" s="28" t="s">
        <v>19</v>
      </c>
      <c r="E577" t="s">
        <v>28</v>
      </c>
      <c r="F577" s="2">
        <v>59831</v>
      </c>
      <c r="G577" s="2">
        <v>0</v>
      </c>
      <c r="H577" s="2">
        <v>0</v>
      </c>
      <c r="I577" s="2">
        <v>0</v>
      </c>
      <c r="J577" s="2">
        <v>0</v>
      </c>
    </row>
    <row r="578" spans="1:10" x14ac:dyDescent="0.35">
      <c r="A578" s="28" t="s">
        <v>502</v>
      </c>
      <c r="B578" s="28" t="s">
        <v>17</v>
      </c>
      <c r="C578" s="28" t="s">
        <v>503</v>
      </c>
      <c r="D578" s="28" t="s">
        <v>19</v>
      </c>
      <c r="E578" t="s">
        <v>504</v>
      </c>
      <c r="F578" s="2">
        <v>172971</v>
      </c>
      <c r="G578" s="2">
        <v>338883</v>
      </c>
      <c r="H578" s="2">
        <v>0</v>
      </c>
      <c r="I578" s="2">
        <v>0</v>
      </c>
      <c r="J578" s="2">
        <v>0</v>
      </c>
    </row>
    <row r="579" spans="1:10" x14ac:dyDescent="0.35">
      <c r="A579" s="28" t="s">
        <v>502</v>
      </c>
      <c r="B579" s="28" t="s">
        <v>17</v>
      </c>
      <c r="C579" s="28" t="s">
        <v>503</v>
      </c>
      <c r="D579" s="28" t="s">
        <v>19</v>
      </c>
      <c r="E579" t="s">
        <v>505</v>
      </c>
      <c r="F579" s="2">
        <v>346000</v>
      </c>
      <c r="G579" s="2">
        <v>692000</v>
      </c>
      <c r="H579" s="2">
        <v>347500</v>
      </c>
      <c r="I579" s="2">
        <v>347500</v>
      </c>
      <c r="J579" s="2">
        <v>347500</v>
      </c>
    </row>
    <row r="580" spans="1:10" x14ac:dyDescent="0.35">
      <c r="A580" s="28" t="s">
        <v>502</v>
      </c>
      <c r="B580" s="28" t="s">
        <v>17</v>
      </c>
      <c r="C580" s="28" t="s">
        <v>503</v>
      </c>
      <c r="D580" s="28" t="s">
        <v>19</v>
      </c>
      <c r="E580" t="s">
        <v>506</v>
      </c>
      <c r="F580" s="2">
        <v>362000</v>
      </c>
      <c r="G580" s="2">
        <v>723000</v>
      </c>
      <c r="H580" s="2">
        <v>362500</v>
      </c>
      <c r="I580" s="2">
        <v>108750</v>
      </c>
      <c r="J580" s="2">
        <v>362500</v>
      </c>
    </row>
    <row r="581" spans="1:10" x14ac:dyDescent="0.35">
      <c r="A581" s="28" t="s">
        <v>502</v>
      </c>
      <c r="B581" s="28" t="s">
        <v>17</v>
      </c>
      <c r="C581" s="28" t="s">
        <v>503</v>
      </c>
      <c r="D581" s="28" t="s">
        <v>19</v>
      </c>
      <c r="E581" t="s">
        <v>48</v>
      </c>
      <c r="F581" s="2">
        <v>438600</v>
      </c>
      <c r="G581" s="2">
        <v>0</v>
      </c>
      <c r="H581" s="2">
        <v>0</v>
      </c>
      <c r="I581" s="2">
        <v>0</v>
      </c>
      <c r="J581" s="2">
        <v>0</v>
      </c>
    </row>
    <row r="582" spans="1:10" x14ac:dyDescent="0.35">
      <c r="A582" s="28" t="s">
        <v>502</v>
      </c>
      <c r="B582" s="28" t="s">
        <v>17</v>
      </c>
      <c r="C582" s="28" t="s">
        <v>503</v>
      </c>
      <c r="D582" s="28" t="s">
        <v>19</v>
      </c>
      <c r="E582" t="s">
        <v>32</v>
      </c>
      <c r="F582" s="2">
        <v>10000</v>
      </c>
      <c r="G582" s="2">
        <v>25000</v>
      </c>
      <c r="H582" s="2">
        <v>12500</v>
      </c>
      <c r="I582" s="2">
        <v>3750</v>
      </c>
      <c r="J582" s="2">
        <v>12500</v>
      </c>
    </row>
    <row r="583" spans="1:10" x14ac:dyDescent="0.35">
      <c r="A583" s="28" t="s">
        <v>502</v>
      </c>
      <c r="B583" s="28" t="s">
        <v>17</v>
      </c>
      <c r="C583" s="28" t="s">
        <v>503</v>
      </c>
      <c r="D583" s="28" t="s">
        <v>19</v>
      </c>
      <c r="E583" t="s">
        <v>121</v>
      </c>
      <c r="F583" s="2">
        <v>481500</v>
      </c>
      <c r="G583" s="2">
        <v>963000</v>
      </c>
      <c r="H583" s="2">
        <v>481000</v>
      </c>
      <c r="I583" s="2">
        <v>144300</v>
      </c>
      <c r="J583" s="2">
        <v>481000</v>
      </c>
    </row>
    <row r="584" spans="1:10" x14ac:dyDescent="0.35">
      <c r="A584" s="28" t="s">
        <v>502</v>
      </c>
      <c r="B584" s="28" t="s">
        <v>17</v>
      </c>
      <c r="C584" s="28" t="s">
        <v>507</v>
      </c>
      <c r="D584" s="28" t="s">
        <v>19</v>
      </c>
      <c r="E584" t="s">
        <v>28</v>
      </c>
      <c r="F584" s="2">
        <v>25812</v>
      </c>
      <c r="G584" s="2">
        <v>0</v>
      </c>
      <c r="H584" s="2">
        <v>0</v>
      </c>
      <c r="I584" s="2">
        <v>0</v>
      </c>
      <c r="J584" s="2">
        <v>0</v>
      </c>
    </row>
    <row r="585" spans="1:10" x14ac:dyDescent="0.35">
      <c r="A585" s="28" t="s">
        <v>502</v>
      </c>
      <c r="B585" s="28" t="s">
        <v>17</v>
      </c>
      <c r="C585" s="28" t="s">
        <v>507</v>
      </c>
      <c r="D585" s="28" t="s">
        <v>19</v>
      </c>
      <c r="E585" t="s">
        <v>419</v>
      </c>
      <c r="F585" s="2">
        <v>105109</v>
      </c>
      <c r="G585" s="2">
        <v>198000</v>
      </c>
      <c r="H585" s="2">
        <v>99500</v>
      </c>
      <c r="I585" s="2">
        <v>29850</v>
      </c>
      <c r="J585" s="2">
        <v>99500</v>
      </c>
    </row>
    <row r="586" spans="1:10" x14ac:dyDescent="0.35">
      <c r="A586" s="28" t="s">
        <v>502</v>
      </c>
      <c r="B586" s="28" t="s">
        <v>17</v>
      </c>
      <c r="C586" s="28" t="s">
        <v>507</v>
      </c>
      <c r="D586" s="28" t="s">
        <v>19</v>
      </c>
      <c r="E586" t="s">
        <v>47</v>
      </c>
      <c r="F586" s="2">
        <v>109247</v>
      </c>
      <c r="G586" s="2">
        <v>216000</v>
      </c>
      <c r="H586" s="2">
        <v>106500</v>
      </c>
      <c r="I586" s="2">
        <v>31950</v>
      </c>
      <c r="J586" s="2">
        <v>106500</v>
      </c>
    </row>
    <row r="587" spans="1:10" x14ac:dyDescent="0.35">
      <c r="A587" s="28" t="s">
        <v>508</v>
      </c>
      <c r="B587" s="28" t="s">
        <v>17</v>
      </c>
      <c r="C587" s="28" t="s">
        <v>509</v>
      </c>
      <c r="D587" s="28" t="s">
        <v>19</v>
      </c>
      <c r="E587" t="s">
        <v>21</v>
      </c>
      <c r="F587" s="2">
        <v>0</v>
      </c>
      <c r="G587" s="2">
        <v>10000</v>
      </c>
      <c r="H587" s="2">
        <v>0</v>
      </c>
      <c r="I587" s="2">
        <v>0</v>
      </c>
      <c r="J587" s="2">
        <v>0</v>
      </c>
    </row>
    <row r="588" spans="1:10" x14ac:dyDescent="0.35">
      <c r="A588" s="28" t="s">
        <v>508</v>
      </c>
      <c r="B588" s="28" t="s">
        <v>17</v>
      </c>
      <c r="C588" s="28" t="s">
        <v>509</v>
      </c>
      <c r="D588" s="28" t="s">
        <v>19</v>
      </c>
      <c r="E588" t="s">
        <v>275</v>
      </c>
      <c r="F588" s="2">
        <v>270000</v>
      </c>
      <c r="G588" s="2">
        <v>266000</v>
      </c>
      <c r="H588" s="2">
        <v>133000</v>
      </c>
      <c r="I588" s="2">
        <v>40050</v>
      </c>
      <c r="J588" s="2">
        <v>134000</v>
      </c>
    </row>
    <row r="589" spans="1:10" x14ac:dyDescent="0.35">
      <c r="A589" s="28" t="s">
        <v>508</v>
      </c>
      <c r="B589" s="28" t="s">
        <v>17</v>
      </c>
      <c r="C589" s="28" t="s">
        <v>509</v>
      </c>
      <c r="D589" s="28" t="s">
        <v>19</v>
      </c>
      <c r="E589" t="s">
        <v>32</v>
      </c>
      <c r="F589" s="2">
        <v>16</v>
      </c>
      <c r="G589" s="2">
        <v>150</v>
      </c>
      <c r="H589" s="2">
        <v>150</v>
      </c>
      <c r="I589" s="2">
        <v>23</v>
      </c>
      <c r="J589" s="2">
        <v>0</v>
      </c>
    </row>
    <row r="590" spans="1:10" x14ac:dyDescent="0.35">
      <c r="A590" s="28" t="s">
        <v>508</v>
      </c>
      <c r="B590" s="28" t="s">
        <v>17</v>
      </c>
      <c r="C590" s="28" t="s">
        <v>509</v>
      </c>
      <c r="D590" s="28" t="s">
        <v>19</v>
      </c>
      <c r="E590" t="s">
        <v>28</v>
      </c>
      <c r="F590" s="2">
        <v>0</v>
      </c>
      <c r="G590" s="2">
        <v>0</v>
      </c>
      <c r="H590" s="2">
        <v>0</v>
      </c>
      <c r="I590" s="2">
        <v>0</v>
      </c>
      <c r="J590" s="2">
        <v>0</v>
      </c>
    </row>
    <row r="591" spans="1:10" x14ac:dyDescent="0.35">
      <c r="A591" s="28" t="s">
        <v>508</v>
      </c>
      <c r="B591" s="28" t="s">
        <v>17</v>
      </c>
      <c r="C591" s="28" t="s">
        <v>510</v>
      </c>
      <c r="D591" s="28" t="s">
        <v>30</v>
      </c>
      <c r="E591" t="s">
        <v>511</v>
      </c>
      <c r="F591" s="2">
        <v>233691</v>
      </c>
      <c r="G591" s="2">
        <v>0</v>
      </c>
      <c r="H591" s="2">
        <v>0</v>
      </c>
      <c r="I591" s="2">
        <v>0</v>
      </c>
      <c r="J591" s="2">
        <v>0</v>
      </c>
    </row>
    <row r="592" spans="1:10" x14ac:dyDescent="0.35">
      <c r="A592" s="28" t="s">
        <v>508</v>
      </c>
      <c r="B592" s="28" t="s">
        <v>17</v>
      </c>
      <c r="C592" s="28" t="s">
        <v>510</v>
      </c>
      <c r="D592" s="28" t="s">
        <v>19</v>
      </c>
      <c r="E592" t="s">
        <v>512</v>
      </c>
      <c r="F592" s="2">
        <v>49500</v>
      </c>
      <c r="G592" s="2">
        <v>97000</v>
      </c>
      <c r="H592" s="2">
        <v>47500</v>
      </c>
      <c r="I592" s="2">
        <v>14250</v>
      </c>
      <c r="J592" s="2">
        <v>47500</v>
      </c>
    </row>
    <row r="593" spans="1:10" x14ac:dyDescent="0.35">
      <c r="A593" s="28" t="s">
        <v>508</v>
      </c>
      <c r="B593" s="28" t="s">
        <v>17</v>
      </c>
      <c r="C593" s="28" t="s">
        <v>510</v>
      </c>
      <c r="D593" s="28" t="s">
        <v>19</v>
      </c>
      <c r="E593" t="s">
        <v>429</v>
      </c>
      <c r="F593" s="2">
        <v>286000</v>
      </c>
      <c r="G593" s="2">
        <v>566000</v>
      </c>
      <c r="H593" s="2">
        <v>287500</v>
      </c>
      <c r="I593" s="2">
        <v>86250</v>
      </c>
      <c r="J593" s="2">
        <v>287500</v>
      </c>
    </row>
    <row r="594" spans="1:10" x14ac:dyDescent="0.35">
      <c r="A594" s="28" t="s">
        <v>508</v>
      </c>
      <c r="B594" s="28" t="s">
        <v>17</v>
      </c>
      <c r="C594" s="28" t="s">
        <v>510</v>
      </c>
      <c r="D594" s="28" t="s">
        <v>19</v>
      </c>
      <c r="E594" t="s">
        <v>513</v>
      </c>
      <c r="F594" s="2">
        <v>1886000</v>
      </c>
      <c r="G594" s="2">
        <v>3771000</v>
      </c>
      <c r="H594" s="2">
        <v>1888500</v>
      </c>
      <c r="I594" s="2">
        <v>1888500</v>
      </c>
      <c r="J594" s="2">
        <v>1888500</v>
      </c>
    </row>
    <row r="595" spans="1:10" x14ac:dyDescent="0.35">
      <c r="A595" s="28" t="s">
        <v>508</v>
      </c>
      <c r="B595" s="28" t="s">
        <v>17</v>
      </c>
      <c r="C595" s="28" t="s">
        <v>510</v>
      </c>
      <c r="D595" s="28" t="s">
        <v>19</v>
      </c>
      <c r="E595" t="s">
        <v>28</v>
      </c>
      <c r="F595" s="2">
        <v>0</v>
      </c>
      <c r="G595" s="2">
        <v>0</v>
      </c>
      <c r="H595" s="2">
        <v>0</v>
      </c>
      <c r="I595" s="2">
        <v>0</v>
      </c>
      <c r="J595" s="2">
        <v>0</v>
      </c>
    </row>
    <row r="596" spans="1:10" x14ac:dyDescent="0.35">
      <c r="A596" s="28" t="s">
        <v>508</v>
      </c>
      <c r="B596" s="28" t="s">
        <v>17</v>
      </c>
      <c r="C596" s="28" t="s">
        <v>510</v>
      </c>
      <c r="D596" s="28" t="s">
        <v>19</v>
      </c>
      <c r="E596" t="s">
        <v>32</v>
      </c>
      <c r="F596" s="2">
        <v>0</v>
      </c>
      <c r="G596" s="2">
        <v>6600</v>
      </c>
      <c r="H596" s="2">
        <v>0</v>
      </c>
      <c r="I596" s="2">
        <v>0</v>
      </c>
      <c r="J596" s="2">
        <v>0</v>
      </c>
    </row>
    <row r="597" spans="1:10" x14ac:dyDescent="0.35">
      <c r="A597" s="28" t="s">
        <v>508</v>
      </c>
      <c r="B597" s="28" t="s">
        <v>17</v>
      </c>
      <c r="C597" s="28" t="s">
        <v>510</v>
      </c>
      <c r="D597" s="28" t="s">
        <v>19</v>
      </c>
      <c r="E597" t="s">
        <v>514</v>
      </c>
      <c r="F597" s="2">
        <v>195500</v>
      </c>
      <c r="G597" s="2">
        <v>395000</v>
      </c>
      <c r="H597" s="2">
        <v>194000</v>
      </c>
      <c r="I597" s="2">
        <v>58200</v>
      </c>
      <c r="J597" s="2">
        <v>194000</v>
      </c>
    </row>
    <row r="598" spans="1:10" x14ac:dyDescent="0.35">
      <c r="A598" s="28" t="s">
        <v>508</v>
      </c>
      <c r="B598" s="28" t="s">
        <v>17</v>
      </c>
      <c r="C598" s="28" t="s">
        <v>510</v>
      </c>
      <c r="D598" s="28" t="s">
        <v>19</v>
      </c>
      <c r="E598" t="s">
        <v>21</v>
      </c>
      <c r="F598" s="2">
        <v>0</v>
      </c>
      <c r="G598" s="2">
        <v>50000</v>
      </c>
      <c r="H598" s="2">
        <v>0</v>
      </c>
      <c r="I598" s="2">
        <v>0</v>
      </c>
      <c r="J598" s="2">
        <v>0</v>
      </c>
    </row>
    <row r="599" spans="1:10" x14ac:dyDescent="0.35">
      <c r="A599" s="28" t="s">
        <v>508</v>
      </c>
      <c r="B599" s="28" t="s">
        <v>17</v>
      </c>
      <c r="C599" s="28" t="s">
        <v>515</v>
      </c>
      <c r="D599" s="28" t="s">
        <v>19</v>
      </c>
      <c r="E599" t="s">
        <v>134</v>
      </c>
      <c r="F599" s="2">
        <v>1355000</v>
      </c>
      <c r="G599" s="2">
        <v>2714000</v>
      </c>
      <c r="H599" s="2">
        <v>1359500</v>
      </c>
      <c r="I599" s="2">
        <v>1359500</v>
      </c>
      <c r="J599" s="2">
        <v>1359500</v>
      </c>
    </row>
    <row r="600" spans="1:10" x14ac:dyDescent="0.35">
      <c r="A600" s="28" t="s">
        <v>508</v>
      </c>
      <c r="B600" s="28" t="s">
        <v>17</v>
      </c>
      <c r="C600" s="28" t="s">
        <v>515</v>
      </c>
      <c r="D600" s="28" t="s">
        <v>19</v>
      </c>
      <c r="E600" t="s">
        <v>21</v>
      </c>
      <c r="F600" s="2">
        <v>0</v>
      </c>
      <c r="G600" s="2">
        <v>0</v>
      </c>
      <c r="H600" s="2">
        <v>0</v>
      </c>
      <c r="I600" s="2">
        <v>0</v>
      </c>
      <c r="J600" s="2">
        <v>0</v>
      </c>
    </row>
    <row r="601" spans="1:10" x14ac:dyDescent="0.35">
      <c r="A601" s="28" t="s">
        <v>508</v>
      </c>
      <c r="B601" s="28" t="s">
        <v>17</v>
      </c>
      <c r="C601" s="28" t="s">
        <v>515</v>
      </c>
      <c r="D601" s="28" t="s">
        <v>19</v>
      </c>
      <c r="E601" t="s">
        <v>28</v>
      </c>
      <c r="F601" s="2">
        <v>50000</v>
      </c>
      <c r="G601" s="2">
        <v>0</v>
      </c>
      <c r="H601" s="2">
        <v>0</v>
      </c>
      <c r="I601" s="2">
        <v>0</v>
      </c>
      <c r="J601" s="2">
        <v>0</v>
      </c>
    </row>
    <row r="602" spans="1:10" x14ac:dyDescent="0.35">
      <c r="A602" s="28" t="s">
        <v>516</v>
      </c>
      <c r="B602" s="28" t="s">
        <v>17</v>
      </c>
      <c r="C602" s="28" t="s">
        <v>517</v>
      </c>
      <c r="D602" s="28" t="s">
        <v>19</v>
      </c>
      <c r="E602" t="s">
        <v>518</v>
      </c>
      <c r="F602" s="2">
        <v>315500</v>
      </c>
      <c r="G602" s="2">
        <v>612000</v>
      </c>
      <c r="H602" s="2">
        <v>358500</v>
      </c>
      <c r="I602" s="2">
        <v>107550</v>
      </c>
      <c r="J602" s="2">
        <v>358500</v>
      </c>
    </row>
    <row r="603" spans="1:10" x14ac:dyDescent="0.35">
      <c r="A603" s="28" t="s">
        <v>516</v>
      </c>
      <c r="B603" s="28" t="s">
        <v>17</v>
      </c>
      <c r="C603" s="28" t="s">
        <v>517</v>
      </c>
      <c r="D603" s="28" t="s">
        <v>19</v>
      </c>
      <c r="E603" t="s">
        <v>519</v>
      </c>
      <c r="F603" s="2">
        <v>199500</v>
      </c>
      <c r="G603" s="2">
        <v>399000</v>
      </c>
      <c r="H603" s="2">
        <v>263500</v>
      </c>
      <c r="I603" s="2">
        <v>263500</v>
      </c>
      <c r="J603" s="2">
        <v>263500</v>
      </c>
    </row>
    <row r="604" spans="1:10" x14ac:dyDescent="0.35">
      <c r="A604" s="28" t="s">
        <v>516</v>
      </c>
      <c r="B604" s="28" t="s">
        <v>17</v>
      </c>
      <c r="C604" s="28" t="s">
        <v>517</v>
      </c>
      <c r="D604" s="28" t="s">
        <v>19</v>
      </c>
      <c r="E604" t="s">
        <v>28</v>
      </c>
      <c r="F604" s="2">
        <v>0</v>
      </c>
      <c r="G604" s="2">
        <v>0</v>
      </c>
      <c r="H604" s="2">
        <v>0</v>
      </c>
      <c r="I604" s="2">
        <v>0</v>
      </c>
      <c r="J604" s="2">
        <v>0</v>
      </c>
    </row>
    <row r="605" spans="1:10" x14ac:dyDescent="0.35">
      <c r="A605" s="28" t="s">
        <v>516</v>
      </c>
      <c r="B605" s="28" t="s">
        <v>17</v>
      </c>
      <c r="C605" s="28" t="s">
        <v>517</v>
      </c>
      <c r="D605" s="28" t="s">
        <v>19</v>
      </c>
      <c r="E605" t="s">
        <v>520</v>
      </c>
      <c r="F605" s="2">
        <v>65798</v>
      </c>
      <c r="G605" s="2">
        <v>130624</v>
      </c>
      <c r="H605" s="2">
        <v>0</v>
      </c>
      <c r="I605" s="2">
        <v>0</v>
      </c>
      <c r="J605" s="2">
        <v>0</v>
      </c>
    </row>
    <row r="606" spans="1:10" x14ac:dyDescent="0.35">
      <c r="A606" s="28" t="s">
        <v>516</v>
      </c>
      <c r="B606" s="28" t="s">
        <v>17</v>
      </c>
      <c r="C606" s="28" t="s">
        <v>517</v>
      </c>
      <c r="D606" s="28" t="s">
        <v>19</v>
      </c>
      <c r="E606" t="s">
        <v>521</v>
      </c>
      <c r="F606" s="2">
        <v>0</v>
      </c>
      <c r="G606" s="2">
        <v>493716</v>
      </c>
      <c r="H606" s="2">
        <v>0</v>
      </c>
      <c r="I606" s="2">
        <v>0</v>
      </c>
      <c r="J606" s="2">
        <v>0</v>
      </c>
    </row>
    <row r="607" spans="1:10" x14ac:dyDescent="0.35">
      <c r="A607" s="28" t="s">
        <v>516</v>
      </c>
      <c r="B607" s="28" t="s">
        <v>17</v>
      </c>
      <c r="C607" s="28" t="s">
        <v>517</v>
      </c>
      <c r="D607" s="28" t="s">
        <v>19</v>
      </c>
      <c r="E607" t="s">
        <v>522</v>
      </c>
      <c r="F607" s="2">
        <v>209750</v>
      </c>
      <c r="G607" s="2">
        <v>231250</v>
      </c>
      <c r="H607" s="2">
        <v>168300</v>
      </c>
      <c r="I607" s="2">
        <v>50993</v>
      </c>
      <c r="J607" s="2">
        <v>171650</v>
      </c>
    </row>
    <row r="608" spans="1:10" x14ac:dyDescent="0.35">
      <c r="A608" s="28" t="s">
        <v>516</v>
      </c>
      <c r="B608" s="28" t="s">
        <v>17</v>
      </c>
      <c r="C608" s="28" t="s">
        <v>523</v>
      </c>
      <c r="D608" s="28" t="s">
        <v>19</v>
      </c>
      <c r="E608" t="s">
        <v>28</v>
      </c>
      <c r="F608" s="2">
        <v>0</v>
      </c>
      <c r="G608" s="2">
        <v>0</v>
      </c>
      <c r="H608" s="2">
        <v>0</v>
      </c>
      <c r="I608" s="2">
        <v>0</v>
      </c>
      <c r="J608" s="2">
        <v>0</v>
      </c>
    </row>
    <row r="609" spans="1:10" x14ac:dyDescent="0.35">
      <c r="A609" s="28" t="s">
        <v>516</v>
      </c>
      <c r="B609" s="28" t="s">
        <v>17</v>
      </c>
      <c r="C609" s="28" t="s">
        <v>523</v>
      </c>
      <c r="D609" s="28" t="s">
        <v>19</v>
      </c>
      <c r="E609" t="s">
        <v>524</v>
      </c>
      <c r="F609" s="2">
        <v>135000</v>
      </c>
      <c r="G609" s="2">
        <v>262000</v>
      </c>
      <c r="H609" s="2">
        <v>132000</v>
      </c>
      <c r="I609" s="2">
        <v>132000</v>
      </c>
      <c r="J609" s="2">
        <v>132000</v>
      </c>
    </row>
    <row r="610" spans="1:10" x14ac:dyDescent="0.35">
      <c r="A610" s="28" t="s">
        <v>516</v>
      </c>
      <c r="B610" s="28" t="s">
        <v>17</v>
      </c>
      <c r="C610" s="28" t="s">
        <v>523</v>
      </c>
      <c r="D610" s="28" t="s">
        <v>19</v>
      </c>
      <c r="E610" t="s">
        <v>167</v>
      </c>
      <c r="F610" s="2">
        <v>0</v>
      </c>
      <c r="G610" s="2">
        <v>800000</v>
      </c>
      <c r="H610" s="2">
        <v>400500</v>
      </c>
      <c r="I610" s="2">
        <v>120150</v>
      </c>
      <c r="J610" s="2">
        <v>400500</v>
      </c>
    </row>
    <row r="611" spans="1:10" x14ac:dyDescent="0.35">
      <c r="A611" s="28" t="s">
        <v>516</v>
      </c>
      <c r="B611" s="28" t="s">
        <v>17</v>
      </c>
      <c r="C611" s="28" t="s">
        <v>523</v>
      </c>
      <c r="D611" s="28" t="s">
        <v>19</v>
      </c>
      <c r="E611" t="s">
        <v>525</v>
      </c>
      <c r="F611" s="2">
        <v>75000</v>
      </c>
      <c r="G611" s="2">
        <v>147000</v>
      </c>
      <c r="H611" s="2">
        <v>72000</v>
      </c>
      <c r="I611" s="2">
        <v>72000</v>
      </c>
      <c r="J611" s="2">
        <v>72000</v>
      </c>
    </row>
    <row r="612" spans="1:10" x14ac:dyDescent="0.35">
      <c r="A612" s="28" t="s">
        <v>516</v>
      </c>
      <c r="B612" s="28" t="s">
        <v>17</v>
      </c>
      <c r="C612" s="28" t="s">
        <v>523</v>
      </c>
      <c r="D612" s="28" t="s">
        <v>19</v>
      </c>
      <c r="E612" t="s">
        <v>526</v>
      </c>
      <c r="F612" s="2">
        <v>74500</v>
      </c>
      <c r="G612" s="2">
        <v>146000</v>
      </c>
      <c r="H612" s="2">
        <v>74000</v>
      </c>
      <c r="I612" s="2">
        <v>74000</v>
      </c>
      <c r="J612" s="2">
        <v>74000</v>
      </c>
    </row>
    <row r="613" spans="1:10" x14ac:dyDescent="0.35">
      <c r="A613" s="28" t="s">
        <v>516</v>
      </c>
      <c r="B613" s="28" t="s">
        <v>17</v>
      </c>
      <c r="C613" s="28" t="s">
        <v>523</v>
      </c>
      <c r="D613" s="28" t="s">
        <v>19</v>
      </c>
      <c r="E613" t="s">
        <v>527</v>
      </c>
      <c r="F613" s="2">
        <v>69000</v>
      </c>
      <c r="G613" s="2">
        <v>136000</v>
      </c>
      <c r="H613" s="2">
        <v>69000</v>
      </c>
      <c r="I613" s="2">
        <v>20700</v>
      </c>
      <c r="J613" s="2">
        <v>69000</v>
      </c>
    </row>
    <row r="614" spans="1:10" x14ac:dyDescent="0.35">
      <c r="A614" s="28" t="s">
        <v>516</v>
      </c>
      <c r="B614" s="28" t="s">
        <v>17</v>
      </c>
      <c r="C614" s="28" t="s">
        <v>523</v>
      </c>
      <c r="D614" s="28" t="s">
        <v>19</v>
      </c>
      <c r="E614" t="s">
        <v>528</v>
      </c>
      <c r="F614" s="2">
        <v>5000</v>
      </c>
      <c r="G614" s="2">
        <v>20000</v>
      </c>
      <c r="H614" s="2">
        <v>10000</v>
      </c>
      <c r="I614" s="2">
        <v>3000</v>
      </c>
      <c r="J614" s="2">
        <v>10000</v>
      </c>
    </row>
    <row r="615" spans="1:10" x14ac:dyDescent="0.35">
      <c r="A615" s="28" t="s">
        <v>516</v>
      </c>
      <c r="B615" s="28" t="s">
        <v>17</v>
      </c>
      <c r="C615" s="28" t="s">
        <v>523</v>
      </c>
      <c r="D615" s="28" t="s">
        <v>19</v>
      </c>
      <c r="E615" t="s">
        <v>48</v>
      </c>
      <c r="F615" s="2">
        <v>174038</v>
      </c>
      <c r="G615" s="2">
        <v>0</v>
      </c>
      <c r="H615" s="2">
        <v>0</v>
      </c>
      <c r="I615" s="2">
        <v>0</v>
      </c>
      <c r="J615" s="2">
        <v>0</v>
      </c>
    </row>
    <row r="616" spans="1:10" x14ac:dyDescent="0.35">
      <c r="A616" s="28" t="s">
        <v>516</v>
      </c>
      <c r="B616" s="28" t="s">
        <v>17</v>
      </c>
      <c r="C616" s="28" t="s">
        <v>523</v>
      </c>
      <c r="D616" s="28" t="s">
        <v>19</v>
      </c>
      <c r="E616" t="s">
        <v>32</v>
      </c>
      <c r="F616" s="2">
        <v>400</v>
      </c>
      <c r="G616" s="2">
        <v>0</v>
      </c>
      <c r="H616" s="2">
        <v>0</v>
      </c>
      <c r="I616" s="2">
        <v>0</v>
      </c>
      <c r="J616" s="2">
        <v>0</v>
      </c>
    </row>
    <row r="617" spans="1:10" x14ac:dyDescent="0.35">
      <c r="A617" s="28" t="s">
        <v>516</v>
      </c>
      <c r="B617" s="28" t="s">
        <v>17</v>
      </c>
      <c r="C617" s="28" t="s">
        <v>523</v>
      </c>
      <c r="D617" s="28" t="s">
        <v>19</v>
      </c>
      <c r="E617" t="s">
        <v>529</v>
      </c>
      <c r="F617" s="2">
        <v>184500</v>
      </c>
      <c r="G617" s="2">
        <v>368000</v>
      </c>
      <c r="H617" s="2">
        <v>185000</v>
      </c>
      <c r="I617" s="2">
        <v>55500</v>
      </c>
      <c r="J617" s="2">
        <v>185000</v>
      </c>
    </row>
    <row r="618" spans="1:10" x14ac:dyDescent="0.35">
      <c r="A618" s="28" t="s">
        <v>516</v>
      </c>
      <c r="B618" s="28" t="s">
        <v>17</v>
      </c>
      <c r="C618" s="28" t="s">
        <v>523</v>
      </c>
      <c r="D618" s="28" t="s">
        <v>19</v>
      </c>
      <c r="E618" t="s">
        <v>530</v>
      </c>
      <c r="F618" s="2">
        <v>68500</v>
      </c>
      <c r="G618" s="2">
        <v>144000</v>
      </c>
      <c r="H618" s="2">
        <v>70500</v>
      </c>
      <c r="I618" s="2">
        <v>70500</v>
      </c>
      <c r="J618" s="2">
        <v>70500</v>
      </c>
    </row>
    <row r="619" spans="1:10" x14ac:dyDescent="0.35">
      <c r="A619" s="28" t="s">
        <v>516</v>
      </c>
      <c r="B619" s="28" t="s">
        <v>17</v>
      </c>
      <c r="C619" s="28" t="s">
        <v>531</v>
      </c>
      <c r="D619" s="28" t="s">
        <v>19</v>
      </c>
      <c r="E619" t="s">
        <v>532</v>
      </c>
      <c r="F619" s="2">
        <v>224700</v>
      </c>
      <c r="G619" s="2">
        <v>449400</v>
      </c>
      <c r="H619" s="2">
        <v>224700</v>
      </c>
      <c r="I619" s="2">
        <v>224700</v>
      </c>
      <c r="J619" s="2">
        <v>224700</v>
      </c>
    </row>
    <row r="620" spans="1:10" x14ac:dyDescent="0.35">
      <c r="A620" s="28" t="s">
        <v>516</v>
      </c>
      <c r="B620" s="28" t="s">
        <v>17</v>
      </c>
      <c r="C620" s="28" t="s">
        <v>531</v>
      </c>
      <c r="D620" s="28" t="s">
        <v>19</v>
      </c>
      <c r="E620" t="s">
        <v>533</v>
      </c>
      <c r="F620" s="2">
        <v>190784</v>
      </c>
      <c r="G620" s="2">
        <v>381568</v>
      </c>
      <c r="H620" s="2">
        <v>190784</v>
      </c>
      <c r="I620" s="2">
        <v>190784</v>
      </c>
      <c r="J620" s="2">
        <v>190784</v>
      </c>
    </row>
    <row r="621" spans="1:10" x14ac:dyDescent="0.35">
      <c r="A621" s="28" t="s">
        <v>516</v>
      </c>
      <c r="B621" s="28" t="s">
        <v>17</v>
      </c>
      <c r="C621" s="28" t="s">
        <v>531</v>
      </c>
      <c r="D621" s="28" t="s">
        <v>19</v>
      </c>
      <c r="E621" t="s">
        <v>534</v>
      </c>
      <c r="F621" s="2">
        <v>130264</v>
      </c>
      <c r="G621" s="2">
        <v>264896</v>
      </c>
      <c r="H621" s="2">
        <v>132132</v>
      </c>
      <c r="I621" s="2">
        <v>132027</v>
      </c>
      <c r="J621" s="2">
        <v>131922</v>
      </c>
    </row>
    <row r="622" spans="1:10" x14ac:dyDescent="0.35">
      <c r="A622" s="28" t="s">
        <v>516</v>
      </c>
      <c r="B622" s="28" t="s">
        <v>17</v>
      </c>
      <c r="C622" s="28" t="s">
        <v>531</v>
      </c>
      <c r="D622" s="28" t="s">
        <v>19</v>
      </c>
      <c r="E622" t="s">
        <v>178</v>
      </c>
      <c r="F622" s="2">
        <v>235000</v>
      </c>
      <c r="G622" s="2">
        <v>475000</v>
      </c>
      <c r="H622" s="2">
        <v>240500</v>
      </c>
      <c r="I622" s="2">
        <v>36075</v>
      </c>
      <c r="J622" s="2">
        <v>0</v>
      </c>
    </row>
    <row r="623" spans="1:10" x14ac:dyDescent="0.35">
      <c r="A623" s="28" t="s">
        <v>516</v>
      </c>
      <c r="B623" s="28" t="s">
        <v>17</v>
      </c>
      <c r="C623" s="28" t="s">
        <v>531</v>
      </c>
      <c r="D623" s="28" t="s">
        <v>19</v>
      </c>
      <c r="E623" t="s">
        <v>167</v>
      </c>
      <c r="F623" s="2">
        <v>0</v>
      </c>
      <c r="G623" s="2">
        <v>927000</v>
      </c>
      <c r="H623" s="2">
        <v>135000</v>
      </c>
      <c r="I623" s="2">
        <v>40500</v>
      </c>
      <c r="J623" s="2">
        <v>135000</v>
      </c>
    </row>
    <row r="624" spans="1:10" x14ac:dyDescent="0.35">
      <c r="A624" s="28" t="s">
        <v>516</v>
      </c>
      <c r="B624" s="28" t="s">
        <v>17</v>
      </c>
      <c r="C624" s="28" t="s">
        <v>535</v>
      </c>
      <c r="D624" s="28" t="s">
        <v>19</v>
      </c>
      <c r="E624" t="s">
        <v>536</v>
      </c>
      <c r="F624" s="2">
        <v>0</v>
      </c>
      <c r="G624" s="2">
        <v>292432</v>
      </c>
      <c r="H624" s="2">
        <v>98170</v>
      </c>
      <c r="I624" s="2">
        <v>29416</v>
      </c>
      <c r="J624" s="2">
        <v>97939</v>
      </c>
    </row>
    <row r="625" spans="1:10" x14ac:dyDescent="0.35">
      <c r="A625" s="28" t="s">
        <v>516</v>
      </c>
      <c r="B625" s="28" t="s">
        <v>17</v>
      </c>
      <c r="C625" s="28" t="s">
        <v>535</v>
      </c>
      <c r="D625" s="28" t="s">
        <v>19</v>
      </c>
      <c r="E625" t="s">
        <v>537</v>
      </c>
      <c r="F625" s="2">
        <v>104000</v>
      </c>
      <c r="G625" s="2">
        <v>203000</v>
      </c>
      <c r="H625" s="2">
        <v>99500</v>
      </c>
      <c r="I625" s="2">
        <v>29850</v>
      </c>
      <c r="J625" s="2">
        <v>99500</v>
      </c>
    </row>
    <row r="626" spans="1:10" x14ac:dyDescent="0.35">
      <c r="A626" s="28" t="s">
        <v>516</v>
      </c>
      <c r="B626" s="28" t="s">
        <v>17</v>
      </c>
      <c r="C626" s="28" t="s">
        <v>535</v>
      </c>
      <c r="D626" s="28" t="s">
        <v>19</v>
      </c>
      <c r="E626" t="s">
        <v>538</v>
      </c>
      <c r="F626" s="2">
        <v>325000</v>
      </c>
      <c r="G626" s="2">
        <v>651000</v>
      </c>
      <c r="H626" s="2">
        <v>325500</v>
      </c>
      <c r="I626" s="2">
        <v>97650</v>
      </c>
      <c r="J626" s="2">
        <v>325500</v>
      </c>
    </row>
    <row r="627" spans="1:10" x14ac:dyDescent="0.35">
      <c r="A627" s="28" t="s">
        <v>516</v>
      </c>
      <c r="B627" s="28" t="s">
        <v>17</v>
      </c>
      <c r="C627" s="28" t="s">
        <v>535</v>
      </c>
      <c r="D627" s="28" t="s">
        <v>30</v>
      </c>
      <c r="E627" t="s">
        <v>539</v>
      </c>
      <c r="F627" s="2">
        <v>642052</v>
      </c>
      <c r="G627" s="2">
        <v>315501</v>
      </c>
      <c r="H627" s="2">
        <v>0</v>
      </c>
      <c r="I627" s="2">
        <v>0</v>
      </c>
      <c r="J627" s="2">
        <v>0</v>
      </c>
    </row>
    <row r="628" spans="1:10" x14ac:dyDescent="0.35">
      <c r="A628" s="28" t="s">
        <v>516</v>
      </c>
      <c r="B628" s="28" t="s">
        <v>17</v>
      </c>
      <c r="C628" s="28" t="s">
        <v>535</v>
      </c>
      <c r="D628" s="28" t="s">
        <v>19</v>
      </c>
      <c r="E628" t="s">
        <v>540</v>
      </c>
      <c r="F628" s="2">
        <v>313500</v>
      </c>
      <c r="G628" s="2">
        <v>628000</v>
      </c>
      <c r="H628" s="2">
        <v>314500</v>
      </c>
      <c r="I628" s="2">
        <v>94350</v>
      </c>
      <c r="J628" s="2">
        <v>314500</v>
      </c>
    </row>
    <row r="629" spans="1:10" x14ac:dyDescent="0.35">
      <c r="A629" s="28" t="s">
        <v>516</v>
      </c>
      <c r="B629" s="28" t="s">
        <v>17</v>
      </c>
      <c r="C629" s="28" t="s">
        <v>535</v>
      </c>
      <c r="D629" s="28" t="s">
        <v>19</v>
      </c>
      <c r="E629" t="s">
        <v>541</v>
      </c>
      <c r="F629" s="2">
        <v>290500</v>
      </c>
      <c r="G629" s="2">
        <v>584000</v>
      </c>
      <c r="H629" s="2">
        <v>288000</v>
      </c>
      <c r="I629" s="2">
        <v>86400</v>
      </c>
      <c r="J629" s="2">
        <v>288000</v>
      </c>
    </row>
    <row r="630" spans="1:10" x14ac:dyDescent="0.35">
      <c r="A630" s="28" t="s">
        <v>516</v>
      </c>
      <c r="B630" s="28" t="s">
        <v>17</v>
      </c>
      <c r="C630" s="28" t="s">
        <v>535</v>
      </c>
      <c r="D630" s="28" t="s">
        <v>19</v>
      </c>
      <c r="E630" t="s">
        <v>542</v>
      </c>
      <c r="F630" s="2">
        <v>326500</v>
      </c>
      <c r="G630" s="2">
        <v>654000</v>
      </c>
      <c r="H630" s="2">
        <v>327000</v>
      </c>
      <c r="I630" s="2">
        <v>98100</v>
      </c>
      <c r="J630" s="2">
        <v>327000</v>
      </c>
    </row>
    <row r="631" spans="1:10" x14ac:dyDescent="0.35">
      <c r="A631" s="28" t="s">
        <v>516</v>
      </c>
      <c r="B631" s="28" t="s">
        <v>17</v>
      </c>
      <c r="C631" s="28" t="s">
        <v>535</v>
      </c>
      <c r="D631" s="28" t="s">
        <v>19</v>
      </c>
      <c r="E631" t="s">
        <v>32</v>
      </c>
      <c r="F631" s="2">
        <v>0</v>
      </c>
      <c r="G631" s="2">
        <v>5000</v>
      </c>
      <c r="H631" s="2">
        <v>2500</v>
      </c>
      <c r="I631" s="2">
        <v>750</v>
      </c>
      <c r="J631" s="2">
        <v>2500</v>
      </c>
    </row>
    <row r="632" spans="1:10" x14ac:dyDescent="0.35">
      <c r="A632" s="28" t="s">
        <v>516</v>
      </c>
      <c r="B632" s="28" t="s">
        <v>17</v>
      </c>
      <c r="C632" s="28" t="s">
        <v>535</v>
      </c>
      <c r="D632" s="28" t="s">
        <v>19</v>
      </c>
      <c r="E632" t="s">
        <v>543</v>
      </c>
      <c r="F632" s="2">
        <v>631000</v>
      </c>
      <c r="G632" s="2">
        <v>1254000</v>
      </c>
      <c r="H632" s="2">
        <v>629500</v>
      </c>
      <c r="I632" s="2">
        <v>629500</v>
      </c>
      <c r="J632" s="2">
        <v>629500</v>
      </c>
    </row>
    <row r="633" spans="1:10" x14ac:dyDescent="0.35">
      <c r="A633" s="28" t="s">
        <v>516</v>
      </c>
      <c r="B633" s="28" t="s">
        <v>17</v>
      </c>
      <c r="C633" s="28" t="s">
        <v>544</v>
      </c>
      <c r="D633" s="28" t="s">
        <v>19</v>
      </c>
      <c r="E633" t="s">
        <v>545</v>
      </c>
      <c r="F633" s="2">
        <v>72999</v>
      </c>
      <c r="G633" s="2">
        <v>142998</v>
      </c>
      <c r="H633" s="2">
        <v>69999</v>
      </c>
      <c r="I633" s="2">
        <v>20850</v>
      </c>
      <c r="J633" s="2">
        <v>68999</v>
      </c>
    </row>
    <row r="634" spans="1:10" x14ac:dyDescent="0.35">
      <c r="A634" s="28" t="s">
        <v>516</v>
      </c>
      <c r="B634" s="28" t="s">
        <v>17</v>
      </c>
      <c r="C634" s="28" t="s">
        <v>544</v>
      </c>
      <c r="D634" s="28" t="s">
        <v>19</v>
      </c>
      <c r="E634" t="s">
        <v>546</v>
      </c>
      <c r="F634" s="2">
        <v>25416</v>
      </c>
      <c r="G634" s="2">
        <v>49773</v>
      </c>
      <c r="H634" s="2">
        <v>24357</v>
      </c>
      <c r="I634" s="2">
        <v>24181</v>
      </c>
      <c r="J634" s="2">
        <v>24004</v>
      </c>
    </row>
    <row r="635" spans="1:10" x14ac:dyDescent="0.35">
      <c r="A635" s="28" t="s">
        <v>516</v>
      </c>
      <c r="B635" s="28" t="s">
        <v>17</v>
      </c>
      <c r="C635" s="28" t="s">
        <v>544</v>
      </c>
      <c r="D635" s="28" t="s">
        <v>19</v>
      </c>
      <c r="E635" t="s">
        <v>547</v>
      </c>
      <c r="F635" s="2">
        <v>4612</v>
      </c>
      <c r="G635" s="2">
        <v>0</v>
      </c>
      <c r="H635" s="2">
        <v>0</v>
      </c>
      <c r="I635" s="2">
        <v>0</v>
      </c>
      <c r="J635" s="2">
        <v>0</v>
      </c>
    </row>
    <row r="636" spans="1:10" x14ac:dyDescent="0.35">
      <c r="A636" s="28" t="s">
        <v>516</v>
      </c>
      <c r="B636" s="28" t="s">
        <v>17</v>
      </c>
      <c r="C636" s="28" t="s">
        <v>544</v>
      </c>
      <c r="D636" s="28" t="s">
        <v>19</v>
      </c>
      <c r="E636" t="s">
        <v>548</v>
      </c>
      <c r="F636" s="2">
        <v>7169</v>
      </c>
      <c r="G636" s="2">
        <v>14235</v>
      </c>
      <c r="H636" s="2">
        <v>7065</v>
      </c>
      <c r="I636" s="2">
        <v>2114</v>
      </c>
      <c r="J636" s="2">
        <v>7031</v>
      </c>
    </row>
    <row r="637" spans="1:10" x14ac:dyDescent="0.35">
      <c r="A637" s="28" t="s">
        <v>516</v>
      </c>
      <c r="B637" s="28" t="s">
        <v>17</v>
      </c>
      <c r="C637" s="28" t="s">
        <v>544</v>
      </c>
      <c r="D637" s="28" t="s">
        <v>19</v>
      </c>
      <c r="E637" t="s">
        <v>549</v>
      </c>
      <c r="F637" s="2">
        <v>0</v>
      </c>
      <c r="G637" s="2">
        <v>0</v>
      </c>
      <c r="H637" s="2">
        <v>0</v>
      </c>
      <c r="I637" s="2">
        <v>0</v>
      </c>
      <c r="J637" s="2">
        <v>0</v>
      </c>
    </row>
    <row r="638" spans="1:10" x14ac:dyDescent="0.35">
      <c r="A638" s="28" t="s">
        <v>516</v>
      </c>
      <c r="B638" s="28" t="s">
        <v>17</v>
      </c>
      <c r="C638" s="28" t="s">
        <v>544</v>
      </c>
      <c r="D638" s="28" t="s">
        <v>19</v>
      </c>
      <c r="E638" t="s">
        <v>550</v>
      </c>
      <c r="F638" s="2">
        <v>75000</v>
      </c>
      <c r="G638" s="2">
        <v>147000</v>
      </c>
      <c r="H638" s="2">
        <v>72000</v>
      </c>
      <c r="I638" s="2">
        <v>21450</v>
      </c>
      <c r="J638" s="2">
        <v>71000</v>
      </c>
    </row>
    <row r="639" spans="1:10" x14ac:dyDescent="0.35">
      <c r="A639" s="28" t="s">
        <v>516</v>
      </c>
      <c r="B639" s="28" t="s">
        <v>17</v>
      </c>
      <c r="C639" s="28" t="s">
        <v>544</v>
      </c>
      <c r="D639" s="28" t="s">
        <v>19</v>
      </c>
      <c r="E639" t="s">
        <v>551</v>
      </c>
      <c r="F639" s="2">
        <v>104500</v>
      </c>
      <c r="G639" s="2">
        <v>209000</v>
      </c>
      <c r="H639" s="2">
        <v>106500</v>
      </c>
      <c r="I639" s="2">
        <v>106500</v>
      </c>
      <c r="J639" s="2">
        <v>106500</v>
      </c>
    </row>
    <row r="640" spans="1:10" x14ac:dyDescent="0.35">
      <c r="A640" s="28" t="s">
        <v>516</v>
      </c>
      <c r="B640" s="28" t="s">
        <v>17</v>
      </c>
      <c r="C640" s="28" t="s">
        <v>544</v>
      </c>
      <c r="D640" s="28" t="s">
        <v>19</v>
      </c>
      <c r="E640" t="s">
        <v>552</v>
      </c>
      <c r="F640" s="2">
        <v>79917</v>
      </c>
      <c r="G640" s="2">
        <v>156873</v>
      </c>
      <c r="H640" s="2">
        <v>76957</v>
      </c>
      <c r="I640" s="2">
        <v>22939</v>
      </c>
      <c r="J640" s="2">
        <v>75970</v>
      </c>
    </row>
    <row r="641" spans="1:10" x14ac:dyDescent="0.35">
      <c r="A641" s="28" t="s">
        <v>516</v>
      </c>
      <c r="B641" s="28" t="s">
        <v>17</v>
      </c>
      <c r="C641" s="28" t="s">
        <v>544</v>
      </c>
      <c r="D641" s="28" t="s">
        <v>19</v>
      </c>
      <c r="E641" t="s">
        <v>553</v>
      </c>
      <c r="F641" s="2">
        <v>18333</v>
      </c>
      <c r="G641" s="2">
        <v>35667</v>
      </c>
      <c r="H641" s="2">
        <v>17333</v>
      </c>
      <c r="I641" s="2">
        <v>17167</v>
      </c>
      <c r="J641" s="2">
        <v>17000</v>
      </c>
    </row>
    <row r="642" spans="1:10" x14ac:dyDescent="0.35">
      <c r="A642" s="28" t="s">
        <v>516</v>
      </c>
      <c r="B642" s="28" t="s">
        <v>17</v>
      </c>
      <c r="C642" s="28" t="s">
        <v>544</v>
      </c>
      <c r="D642" s="28" t="s">
        <v>19</v>
      </c>
      <c r="E642" t="s">
        <v>554</v>
      </c>
      <c r="F642" s="2">
        <v>75000</v>
      </c>
      <c r="G642" s="2">
        <v>147000</v>
      </c>
      <c r="H642" s="2">
        <v>72000</v>
      </c>
      <c r="I642" s="2">
        <v>21450</v>
      </c>
      <c r="J642" s="2">
        <v>71000</v>
      </c>
    </row>
    <row r="643" spans="1:10" x14ac:dyDescent="0.35">
      <c r="A643" s="28" t="s">
        <v>516</v>
      </c>
      <c r="B643" s="28" t="s">
        <v>17</v>
      </c>
      <c r="C643" s="28" t="s">
        <v>544</v>
      </c>
      <c r="D643" s="28" t="s">
        <v>19</v>
      </c>
      <c r="E643" t="s">
        <v>555</v>
      </c>
      <c r="F643" s="2">
        <v>5408</v>
      </c>
      <c r="G643" s="2">
        <v>10736</v>
      </c>
      <c r="H643" s="2">
        <v>0</v>
      </c>
      <c r="I643" s="2">
        <v>0</v>
      </c>
      <c r="J643" s="2">
        <v>0</v>
      </c>
    </row>
    <row r="644" spans="1:10" x14ac:dyDescent="0.35">
      <c r="A644" s="28" t="s">
        <v>516</v>
      </c>
      <c r="B644" s="28" t="s">
        <v>17</v>
      </c>
      <c r="C644" s="28" t="s">
        <v>544</v>
      </c>
      <c r="D644" s="28" t="s">
        <v>19</v>
      </c>
      <c r="E644" t="s">
        <v>556</v>
      </c>
      <c r="F644" s="2">
        <v>47936</v>
      </c>
      <c r="G644" s="2">
        <v>94119</v>
      </c>
      <c r="H644" s="2">
        <v>46182</v>
      </c>
      <c r="I644" s="2">
        <v>13767</v>
      </c>
      <c r="J644" s="2">
        <v>45598</v>
      </c>
    </row>
    <row r="645" spans="1:10" x14ac:dyDescent="0.35">
      <c r="A645" s="28" t="s">
        <v>516</v>
      </c>
      <c r="B645" s="28" t="s">
        <v>17</v>
      </c>
      <c r="C645" s="28" t="s">
        <v>544</v>
      </c>
      <c r="D645" s="28" t="s">
        <v>19</v>
      </c>
      <c r="E645" t="s">
        <v>28</v>
      </c>
      <c r="F645" s="2">
        <v>0</v>
      </c>
      <c r="G645" s="2">
        <v>0</v>
      </c>
      <c r="H645" s="2">
        <v>0</v>
      </c>
      <c r="I645" s="2">
        <v>0</v>
      </c>
      <c r="J645" s="2">
        <v>0</v>
      </c>
    </row>
    <row r="646" spans="1:10" x14ac:dyDescent="0.35">
      <c r="A646" s="28" t="s">
        <v>516</v>
      </c>
      <c r="B646" s="28" t="s">
        <v>17</v>
      </c>
      <c r="C646" s="28" t="s">
        <v>544</v>
      </c>
      <c r="D646" s="28" t="s">
        <v>19</v>
      </c>
      <c r="E646" t="s">
        <v>557</v>
      </c>
      <c r="F646" s="2">
        <v>653000</v>
      </c>
      <c r="G646" s="2">
        <v>1309000</v>
      </c>
      <c r="H646" s="2">
        <v>655500</v>
      </c>
      <c r="I646" s="2">
        <v>196350</v>
      </c>
      <c r="J646" s="2">
        <v>653500</v>
      </c>
    </row>
    <row r="647" spans="1:10" x14ac:dyDescent="0.35">
      <c r="A647" s="28" t="s">
        <v>516</v>
      </c>
      <c r="B647" s="28" t="s">
        <v>17</v>
      </c>
      <c r="C647" s="28" t="s">
        <v>544</v>
      </c>
      <c r="D647" s="28" t="s">
        <v>19</v>
      </c>
      <c r="E647" t="s">
        <v>32</v>
      </c>
      <c r="F647" s="2">
        <v>0</v>
      </c>
      <c r="G647" s="2">
        <v>2400</v>
      </c>
      <c r="H647" s="2">
        <v>1200</v>
      </c>
      <c r="I647" s="2">
        <v>360</v>
      </c>
      <c r="J647" s="2">
        <v>1200</v>
      </c>
    </row>
    <row r="648" spans="1:10" x14ac:dyDescent="0.35">
      <c r="A648" s="28" t="s">
        <v>516</v>
      </c>
      <c r="B648" s="28" t="s">
        <v>17</v>
      </c>
      <c r="C648" s="28" t="s">
        <v>544</v>
      </c>
      <c r="D648" s="28" t="s">
        <v>19</v>
      </c>
      <c r="E648" t="s">
        <v>558</v>
      </c>
      <c r="F648" s="2">
        <v>169377</v>
      </c>
      <c r="G648" s="2">
        <v>338754</v>
      </c>
      <c r="H648" s="2">
        <v>169377</v>
      </c>
      <c r="I648" s="2">
        <v>50813</v>
      </c>
      <c r="J648" s="2">
        <v>169377</v>
      </c>
    </row>
    <row r="649" spans="1:10" x14ac:dyDescent="0.35">
      <c r="A649" s="28" t="s">
        <v>516</v>
      </c>
      <c r="B649" s="28" t="s">
        <v>17</v>
      </c>
      <c r="C649" s="28" t="s">
        <v>544</v>
      </c>
      <c r="D649" s="28" t="s">
        <v>19</v>
      </c>
      <c r="E649" t="s">
        <v>559</v>
      </c>
      <c r="F649" s="2">
        <v>77000</v>
      </c>
      <c r="G649" s="2">
        <v>151000</v>
      </c>
      <c r="H649" s="2">
        <v>74000</v>
      </c>
      <c r="I649" s="2">
        <v>22050</v>
      </c>
      <c r="J649" s="2">
        <v>73000</v>
      </c>
    </row>
    <row r="650" spans="1:10" x14ac:dyDescent="0.35">
      <c r="A650" s="28" t="s">
        <v>516</v>
      </c>
      <c r="B650" s="28" t="s">
        <v>17</v>
      </c>
      <c r="C650" s="28" t="s">
        <v>544</v>
      </c>
      <c r="D650" s="28" t="s">
        <v>19</v>
      </c>
      <c r="E650" t="s">
        <v>560</v>
      </c>
      <c r="F650" s="2">
        <v>6129</v>
      </c>
      <c r="G650" s="2">
        <v>12169</v>
      </c>
      <c r="H650" s="2">
        <v>6040</v>
      </c>
      <c r="I650" s="2">
        <v>1808</v>
      </c>
      <c r="J650" s="2">
        <v>6011</v>
      </c>
    </row>
    <row r="651" spans="1:10" x14ac:dyDescent="0.35">
      <c r="A651" s="28" t="s">
        <v>516</v>
      </c>
      <c r="B651" s="28" t="s">
        <v>17</v>
      </c>
      <c r="C651" s="28" t="s">
        <v>544</v>
      </c>
      <c r="D651" s="28" t="s">
        <v>19</v>
      </c>
      <c r="E651" t="s">
        <v>561</v>
      </c>
      <c r="F651" s="2">
        <v>5542</v>
      </c>
      <c r="G651" s="2">
        <v>10802</v>
      </c>
      <c r="H651" s="2">
        <v>5260</v>
      </c>
      <c r="I651" s="2">
        <v>1564</v>
      </c>
      <c r="J651" s="2">
        <v>5166</v>
      </c>
    </row>
    <row r="652" spans="1:10" x14ac:dyDescent="0.35">
      <c r="A652" s="28" t="s">
        <v>516</v>
      </c>
      <c r="B652" s="28" t="s">
        <v>17</v>
      </c>
      <c r="C652" s="28" t="s">
        <v>544</v>
      </c>
      <c r="D652" s="28" t="s">
        <v>19</v>
      </c>
      <c r="E652" t="s">
        <v>562</v>
      </c>
      <c r="F652" s="2">
        <v>18860</v>
      </c>
      <c r="G652" s="2">
        <v>36745</v>
      </c>
      <c r="H652" s="2">
        <v>17885</v>
      </c>
      <c r="I652" s="2">
        <v>17723</v>
      </c>
      <c r="J652" s="2">
        <v>17560</v>
      </c>
    </row>
    <row r="653" spans="1:10" x14ac:dyDescent="0.35">
      <c r="A653" s="28" t="s">
        <v>516</v>
      </c>
      <c r="B653" s="28" t="s">
        <v>17</v>
      </c>
      <c r="C653" s="28" t="s">
        <v>544</v>
      </c>
      <c r="D653" s="28" t="s">
        <v>19</v>
      </c>
      <c r="E653" t="s">
        <v>563</v>
      </c>
      <c r="F653" s="2">
        <v>17278</v>
      </c>
      <c r="G653" s="2">
        <v>34299</v>
      </c>
      <c r="H653" s="2">
        <v>0</v>
      </c>
      <c r="I653" s="2">
        <v>0</v>
      </c>
      <c r="J653" s="2">
        <v>0</v>
      </c>
    </row>
    <row r="654" spans="1:10" x14ac:dyDescent="0.35">
      <c r="A654" s="28" t="s">
        <v>516</v>
      </c>
      <c r="B654" s="28" t="s">
        <v>17</v>
      </c>
      <c r="C654" s="28" t="s">
        <v>544</v>
      </c>
      <c r="D654" s="28" t="s">
        <v>19</v>
      </c>
      <c r="E654" t="s">
        <v>564</v>
      </c>
      <c r="F654" s="2">
        <v>60632</v>
      </c>
      <c r="G654" s="2">
        <v>118903</v>
      </c>
      <c r="H654" s="2">
        <v>58270</v>
      </c>
      <c r="I654" s="2">
        <v>17363</v>
      </c>
      <c r="J654" s="2">
        <v>57483</v>
      </c>
    </row>
    <row r="655" spans="1:10" x14ac:dyDescent="0.35">
      <c r="A655" s="28" t="s">
        <v>516</v>
      </c>
      <c r="B655" s="28" t="s">
        <v>17</v>
      </c>
      <c r="C655" s="28" t="s">
        <v>544</v>
      </c>
      <c r="D655" s="28" t="s">
        <v>19</v>
      </c>
      <c r="E655" t="s">
        <v>565</v>
      </c>
      <c r="F655" s="2">
        <v>17419</v>
      </c>
      <c r="G655" s="2">
        <v>34580</v>
      </c>
      <c r="H655" s="2">
        <v>0</v>
      </c>
      <c r="I655" s="2">
        <v>0</v>
      </c>
      <c r="J655" s="2">
        <v>0</v>
      </c>
    </row>
    <row r="656" spans="1:10" x14ac:dyDescent="0.35">
      <c r="A656" s="28" t="s">
        <v>516</v>
      </c>
      <c r="B656" s="28" t="s">
        <v>17</v>
      </c>
      <c r="C656" s="28" t="s">
        <v>544</v>
      </c>
      <c r="D656" s="28" t="s">
        <v>19</v>
      </c>
      <c r="E656" t="s">
        <v>566</v>
      </c>
      <c r="F656" s="2">
        <v>5311</v>
      </c>
      <c r="G656" s="2">
        <v>0</v>
      </c>
      <c r="H656" s="2">
        <v>0</v>
      </c>
      <c r="I656" s="2">
        <v>0</v>
      </c>
      <c r="J656" s="2">
        <v>0</v>
      </c>
    </row>
    <row r="657" spans="1:10" x14ac:dyDescent="0.35">
      <c r="A657" s="28" t="s">
        <v>516</v>
      </c>
      <c r="B657" s="28" t="s">
        <v>17</v>
      </c>
      <c r="C657" s="28" t="s">
        <v>544</v>
      </c>
      <c r="D657" s="28" t="s">
        <v>19</v>
      </c>
      <c r="E657" t="s">
        <v>567</v>
      </c>
      <c r="F657" s="2">
        <v>43534</v>
      </c>
      <c r="G657" s="2">
        <v>85568</v>
      </c>
      <c r="H657" s="2">
        <v>42033</v>
      </c>
      <c r="I657" s="2">
        <v>12535</v>
      </c>
      <c r="J657" s="2">
        <v>41533</v>
      </c>
    </row>
    <row r="658" spans="1:10" x14ac:dyDescent="0.35">
      <c r="A658" s="28" t="s">
        <v>516</v>
      </c>
      <c r="B658" s="28" t="s">
        <v>17</v>
      </c>
      <c r="C658" s="28" t="s">
        <v>544</v>
      </c>
      <c r="D658" s="28" t="s">
        <v>19</v>
      </c>
      <c r="E658" t="s">
        <v>568</v>
      </c>
      <c r="F658" s="2">
        <v>39781</v>
      </c>
      <c r="G658" s="2">
        <v>78051</v>
      </c>
      <c r="H658" s="2">
        <v>38270</v>
      </c>
      <c r="I658" s="2">
        <v>11406</v>
      </c>
      <c r="J658" s="2">
        <v>37767</v>
      </c>
    </row>
    <row r="659" spans="1:10" x14ac:dyDescent="0.35">
      <c r="A659" s="28" t="s">
        <v>516</v>
      </c>
      <c r="B659" s="28" t="s">
        <v>17</v>
      </c>
      <c r="C659" s="28" t="s">
        <v>544</v>
      </c>
      <c r="D659" s="28" t="s">
        <v>19</v>
      </c>
      <c r="E659" t="s">
        <v>569</v>
      </c>
      <c r="F659" s="2">
        <v>10426</v>
      </c>
      <c r="G659" s="2">
        <v>20702</v>
      </c>
      <c r="H659" s="2">
        <v>10276</v>
      </c>
      <c r="I659" s="2">
        <v>3075</v>
      </c>
      <c r="J659" s="2">
        <v>10227</v>
      </c>
    </row>
    <row r="660" spans="1:10" x14ac:dyDescent="0.35">
      <c r="A660" s="28" t="s">
        <v>516</v>
      </c>
      <c r="B660" s="28" t="s">
        <v>17</v>
      </c>
      <c r="C660" s="28" t="s">
        <v>544</v>
      </c>
      <c r="D660" s="28" t="s">
        <v>19</v>
      </c>
      <c r="E660" t="s">
        <v>570</v>
      </c>
      <c r="F660" s="2">
        <v>29450</v>
      </c>
      <c r="G660" s="2">
        <v>57690</v>
      </c>
      <c r="H660" s="2">
        <v>28240</v>
      </c>
      <c r="I660" s="2">
        <v>8411</v>
      </c>
      <c r="J660" s="2">
        <v>27836</v>
      </c>
    </row>
    <row r="661" spans="1:10" x14ac:dyDescent="0.35">
      <c r="A661" s="28" t="s">
        <v>571</v>
      </c>
      <c r="B661" s="28" t="s">
        <v>17</v>
      </c>
      <c r="C661" s="28" t="s">
        <v>572</v>
      </c>
      <c r="D661" s="28" t="s">
        <v>19</v>
      </c>
      <c r="E661" t="s">
        <v>573</v>
      </c>
      <c r="F661" s="2">
        <v>400500</v>
      </c>
      <c r="G661" s="2">
        <v>805000</v>
      </c>
      <c r="H661" s="2">
        <v>402000</v>
      </c>
      <c r="I661" s="2">
        <v>120600</v>
      </c>
      <c r="J661" s="2">
        <v>402000</v>
      </c>
    </row>
    <row r="662" spans="1:10" x14ac:dyDescent="0.35">
      <c r="A662" s="28" t="s">
        <v>571</v>
      </c>
      <c r="B662" s="28" t="s">
        <v>17</v>
      </c>
      <c r="C662" s="28" t="s">
        <v>572</v>
      </c>
      <c r="D662" s="28" t="s">
        <v>19</v>
      </c>
      <c r="E662" t="s">
        <v>28</v>
      </c>
      <c r="F662" s="2">
        <v>0</v>
      </c>
      <c r="G662" s="2">
        <v>0</v>
      </c>
      <c r="H662" s="2">
        <v>0</v>
      </c>
      <c r="I662" s="2">
        <v>0</v>
      </c>
      <c r="J662" s="2">
        <v>0</v>
      </c>
    </row>
    <row r="663" spans="1:10" x14ac:dyDescent="0.35">
      <c r="A663" s="28" t="s">
        <v>571</v>
      </c>
      <c r="B663" s="28" t="s">
        <v>17</v>
      </c>
      <c r="C663" s="28" t="s">
        <v>574</v>
      </c>
      <c r="D663" s="28" t="s">
        <v>19</v>
      </c>
      <c r="E663" t="s">
        <v>21</v>
      </c>
      <c r="F663" s="2">
        <v>0</v>
      </c>
      <c r="G663" s="2">
        <v>15000</v>
      </c>
      <c r="H663" s="2">
        <v>0</v>
      </c>
      <c r="I663" s="2">
        <v>0</v>
      </c>
      <c r="J663" s="2">
        <v>0</v>
      </c>
    </row>
    <row r="664" spans="1:10" x14ac:dyDescent="0.35">
      <c r="A664" s="28" t="s">
        <v>571</v>
      </c>
      <c r="B664" s="28" t="s">
        <v>17</v>
      </c>
      <c r="C664" s="28" t="s">
        <v>574</v>
      </c>
      <c r="D664" s="28" t="s">
        <v>19</v>
      </c>
      <c r="E664" t="s">
        <v>575</v>
      </c>
      <c r="F664" s="2">
        <v>46550</v>
      </c>
      <c r="G664" s="2">
        <v>106733</v>
      </c>
      <c r="H664" s="2">
        <v>51870</v>
      </c>
      <c r="I664" s="2">
        <v>51372</v>
      </c>
      <c r="J664" s="2">
        <v>50873</v>
      </c>
    </row>
    <row r="665" spans="1:10" x14ac:dyDescent="0.35">
      <c r="A665" s="28" t="s">
        <v>571</v>
      </c>
      <c r="B665" s="28" t="s">
        <v>17</v>
      </c>
      <c r="C665" s="28" t="s">
        <v>574</v>
      </c>
      <c r="D665" s="28" t="s">
        <v>19</v>
      </c>
      <c r="E665" t="s">
        <v>576</v>
      </c>
      <c r="F665" s="2">
        <v>222000</v>
      </c>
      <c r="G665" s="2">
        <v>493200</v>
      </c>
      <c r="H665" s="2">
        <v>241200</v>
      </c>
      <c r="I665" s="2">
        <v>239400</v>
      </c>
      <c r="J665" s="2">
        <v>237600</v>
      </c>
    </row>
    <row r="666" spans="1:10" x14ac:dyDescent="0.35">
      <c r="A666" s="28" t="s">
        <v>571</v>
      </c>
      <c r="B666" s="28" t="s">
        <v>17</v>
      </c>
      <c r="C666" s="28" t="s">
        <v>574</v>
      </c>
      <c r="D666" s="28" t="s">
        <v>19</v>
      </c>
      <c r="E666" t="s">
        <v>577</v>
      </c>
      <c r="F666" s="2">
        <v>254000</v>
      </c>
      <c r="G666" s="2">
        <v>508000</v>
      </c>
      <c r="H666" s="2">
        <v>254000</v>
      </c>
      <c r="I666" s="2">
        <v>254000</v>
      </c>
      <c r="J666" s="2">
        <v>254000</v>
      </c>
    </row>
    <row r="667" spans="1:10" x14ac:dyDescent="0.35">
      <c r="A667" s="28" t="s">
        <v>571</v>
      </c>
      <c r="B667" s="28" t="s">
        <v>17</v>
      </c>
      <c r="C667" s="28" t="s">
        <v>578</v>
      </c>
      <c r="D667" s="28" t="s">
        <v>19</v>
      </c>
      <c r="E667" t="s">
        <v>579</v>
      </c>
      <c r="F667" s="2">
        <v>76000</v>
      </c>
      <c r="G667" s="2">
        <v>646800</v>
      </c>
      <c r="H667" s="2">
        <v>651000</v>
      </c>
      <c r="I667" s="2">
        <v>325500</v>
      </c>
      <c r="J667" s="2">
        <v>0</v>
      </c>
    </row>
    <row r="668" spans="1:10" x14ac:dyDescent="0.35">
      <c r="A668" s="28" t="s">
        <v>571</v>
      </c>
      <c r="B668" s="28" t="s">
        <v>17</v>
      </c>
      <c r="C668" s="28" t="s">
        <v>578</v>
      </c>
      <c r="D668" s="28" t="s">
        <v>19</v>
      </c>
      <c r="E668" t="s">
        <v>580</v>
      </c>
      <c r="F668" s="2">
        <v>25000</v>
      </c>
      <c r="G668" s="2">
        <v>55000</v>
      </c>
      <c r="H668" s="2">
        <v>30000</v>
      </c>
      <c r="I668" s="2">
        <v>8100</v>
      </c>
      <c r="J668" s="2">
        <v>24000</v>
      </c>
    </row>
    <row r="669" spans="1:10" x14ac:dyDescent="0.35">
      <c r="A669" s="28" t="s">
        <v>571</v>
      </c>
      <c r="B669" s="28" t="s">
        <v>17</v>
      </c>
      <c r="C669" s="28" t="s">
        <v>578</v>
      </c>
      <c r="D669" s="28" t="s">
        <v>19</v>
      </c>
      <c r="E669" t="s">
        <v>581</v>
      </c>
      <c r="F669" s="2">
        <v>0</v>
      </c>
      <c r="G669" s="2">
        <v>0</v>
      </c>
      <c r="H669" s="2">
        <v>0</v>
      </c>
      <c r="I669" s="2">
        <v>0</v>
      </c>
      <c r="J669" s="2">
        <v>0</v>
      </c>
    </row>
    <row r="670" spans="1:10" x14ac:dyDescent="0.35">
      <c r="A670" s="28" t="s">
        <v>571</v>
      </c>
      <c r="B670" s="28" t="s">
        <v>17</v>
      </c>
      <c r="C670" s="28" t="s">
        <v>578</v>
      </c>
      <c r="D670" s="28" t="s">
        <v>19</v>
      </c>
      <c r="E670" t="s">
        <v>21</v>
      </c>
      <c r="F670" s="2">
        <v>0</v>
      </c>
      <c r="G670" s="2">
        <v>0</v>
      </c>
      <c r="H670" s="2">
        <v>0</v>
      </c>
      <c r="I670" s="2">
        <v>0</v>
      </c>
      <c r="J670" s="2">
        <v>0</v>
      </c>
    </row>
    <row r="671" spans="1:10" x14ac:dyDescent="0.35">
      <c r="A671" s="28" t="s">
        <v>571</v>
      </c>
      <c r="B671" s="28" t="s">
        <v>17</v>
      </c>
      <c r="C671" s="28" t="s">
        <v>578</v>
      </c>
      <c r="D671" s="28" t="s">
        <v>19</v>
      </c>
      <c r="E671" t="s">
        <v>582</v>
      </c>
      <c r="F671" s="2">
        <v>262113</v>
      </c>
      <c r="G671" s="2">
        <v>144963</v>
      </c>
      <c r="H671" s="2">
        <v>170775</v>
      </c>
      <c r="I671" s="2">
        <v>50799</v>
      </c>
      <c r="J671" s="2">
        <v>167888</v>
      </c>
    </row>
    <row r="672" spans="1:10" x14ac:dyDescent="0.35">
      <c r="A672" s="28" t="s">
        <v>571</v>
      </c>
      <c r="B672" s="28" t="s">
        <v>17</v>
      </c>
      <c r="C672" s="28" t="s">
        <v>578</v>
      </c>
      <c r="D672" s="28" t="s">
        <v>19</v>
      </c>
      <c r="E672" t="s">
        <v>583</v>
      </c>
      <c r="F672" s="2">
        <v>38000</v>
      </c>
      <c r="G672" s="2">
        <v>79000</v>
      </c>
      <c r="H672" s="2">
        <v>37000</v>
      </c>
      <c r="I672" s="2">
        <v>12450</v>
      </c>
      <c r="J672" s="2">
        <v>46000</v>
      </c>
    </row>
    <row r="673" spans="1:10" x14ac:dyDescent="0.35">
      <c r="A673" s="28" t="s">
        <v>571</v>
      </c>
      <c r="B673" s="28" t="s">
        <v>17</v>
      </c>
      <c r="C673" s="28" t="s">
        <v>578</v>
      </c>
      <c r="D673" s="28" t="s">
        <v>19</v>
      </c>
      <c r="E673" t="s">
        <v>584</v>
      </c>
      <c r="F673" s="2">
        <v>30000</v>
      </c>
      <c r="G673" s="2">
        <v>651800</v>
      </c>
      <c r="H673" s="2">
        <v>637800</v>
      </c>
      <c r="I673" s="2">
        <v>324400</v>
      </c>
      <c r="J673" s="2">
        <v>11000</v>
      </c>
    </row>
    <row r="674" spans="1:10" x14ac:dyDescent="0.35">
      <c r="A674" s="28" t="s">
        <v>571</v>
      </c>
      <c r="B674" s="28" t="s">
        <v>17</v>
      </c>
      <c r="C674" s="28" t="s">
        <v>578</v>
      </c>
      <c r="D674" s="28" t="s">
        <v>19</v>
      </c>
      <c r="E674" t="s">
        <v>585</v>
      </c>
      <c r="F674" s="2">
        <v>0</v>
      </c>
      <c r="G674" s="2">
        <v>0</v>
      </c>
      <c r="H674" s="2">
        <v>0</v>
      </c>
      <c r="I674" s="2">
        <v>0</v>
      </c>
      <c r="J674" s="2">
        <v>0</v>
      </c>
    </row>
    <row r="675" spans="1:10" x14ac:dyDescent="0.35">
      <c r="A675" s="28" t="s">
        <v>571</v>
      </c>
      <c r="B675" s="28" t="s">
        <v>17</v>
      </c>
      <c r="C675" s="28" t="s">
        <v>578</v>
      </c>
      <c r="D675" s="28" t="s">
        <v>19</v>
      </c>
      <c r="E675" t="s">
        <v>586</v>
      </c>
      <c r="F675" s="2">
        <v>46000</v>
      </c>
      <c r="G675" s="2">
        <v>106000</v>
      </c>
      <c r="H675" s="2">
        <v>50000</v>
      </c>
      <c r="I675" s="2">
        <v>15750</v>
      </c>
      <c r="J675" s="2">
        <v>55000</v>
      </c>
    </row>
    <row r="676" spans="1:10" x14ac:dyDescent="0.35">
      <c r="A676" s="28" t="s">
        <v>571</v>
      </c>
      <c r="B676" s="28" t="s">
        <v>17</v>
      </c>
      <c r="C676" s="28" t="s">
        <v>578</v>
      </c>
      <c r="D676" s="28" t="s">
        <v>19</v>
      </c>
      <c r="E676" t="s">
        <v>587</v>
      </c>
      <c r="F676" s="2">
        <v>0</v>
      </c>
      <c r="G676" s="2">
        <v>0</v>
      </c>
      <c r="H676" s="2">
        <v>0</v>
      </c>
      <c r="I676" s="2">
        <v>0</v>
      </c>
      <c r="J676" s="2">
        <v>0</v>
      </c>
    </row>
    <row r="677" spans="1:10" x14ac:dyDescent="0.35">
      <c r="A677" s="28" t="s">
        <v>571</v>
      </c>
      <c r="B677" s="28" t="s">
        <v>17</v>
      </c>
      <c r="C677" s="28" t="s">
        <v>588</v>
      </c>
      <c r="D677" s="28" t="s">
        <v>19</v>
      </c>
      <c r="E677" t="s">
        <v>21</v>
      </c>
      <c r="F677" s="2">
        <v>0</v>
      </c>
      <c r="G677" s="2">
        <v>10000</v>
      </c>
      <c r="H677" s="2">
        <v>0</v>
      </c>
      <c r="I677" s="2">
        <v>0</v>
      </c>
      <c r="J677" s="2">
        <v>0</v>
      </c>
    </row>
    <row r="678" spans="1:10" x14ac:dyDescent="0.35">
      <c r="A678" s="28" t="s">
        <v>571</v>
      </c>
      <c r="B678" s="28" t="s">
        <v>17</v>
      </c>
      <c r="C678" s="28" t="s">
        <v>588</v>
      </c>
      <c r="D678" s="28" t="s">
        <v>19</v>
      </c>
      <c r="E678" t="s">
        <v>28</v>
      </c>
      <c r="F678" s="2">
        <v>0</v>
      </c>
      <c r="G678" s="2">
        <v>0</v>
      </c>
      <c r="H678" s="2">
        <v>0</v>
      </c>
      <c r="I678" s="2">
        <v>0</v>
      </c>
      <c r="J678" s="2">
        <v>0</v>
      </c>
    </row>
    <row r="679" spans="1:10" x14ac:dyDescent="0.35">
      <c r="A679" s="28" t="s">
        <v>571</v>
      </c>
      <c r="B679" s="28" t="s">
        <v>17</v>
      </c>
      <c r="C679" s="28" t="s">
        <v>588</v>
      </c>
      <c r="D679" s="28" t="s">
        <v>19</v>
      </c>
      <c r="E679" t="s">
        <v>32</v>
      </c>
      <c r="F679" s="2">
        <v>2733</v>
      </c>
      <c r="G679" s="2">
        <v>2733</v>
      </c>
      <c r="H679" s="2">
        <v>1150</v>
      </c>
      <c r="I679" s="2">
        <v>1150</v>
      </c>
      <c r="J679" s="2">
        <v>1150</v>
      </c>
    </row>
    <row r="680" spans="1:10" x14ac:dyDescent="0.35">
      <c r="A680" s="28" t="s">
        <v>571</v>
      </c>
      <c r="B680" s="28" t="s">
        <v>17</v>
      </c>
      <c r="C680" s="28" t="s">
        <v>588</v>
      </c>
      <c r="D680" s="28" t="s">
        <v>19</v>
      </c>
      <c r="E680" t="s">
        <v>589</v>
      </c>
      <c r="F680" s="2">
        <v>183500</v>
      </c>
      <c r="G680" s="2">
        <v>365000</v>
      </c>
      <c r="H680" s="2">
        <v>184500</v>
      </c>
      <c r="I680" s="2">
        <v>55350</v>
      </c>
      <c r="J680" s="2">
        <v>184500</v>
      </c>
    </row>
    <row r="681" spans="1:10" x14ac:dyDescent="0.35">
      <c r="A681" s="28" t="s">
        <v>571</v>
      </c>
      <c r="B681" s="28" t="s">
        <v>17</v>
      </c>
      <c r="C681" s="28" t="s">
        <v>588</v>
      </c>
      <c r="D681" s="28" t="s">
        <v>19</v>
      </c>
      <c r="E681" t="s">
        <v>590</v>
      </c>
      <c r="F681" s="2">
        <v>80000</v>
      </c>
      <c r="G681" s="2">
        <v>160000</v>
      </c>
      <c r="H681" s="2">
        <v>0</v>
      </c>
      <c r="I681" s="2">
        <v>0</v>
      </c>
      <c r="J681" s="2">
        <v>0</v>
      </c>
    </row>
    <row r="682" spans="1:10" x14ac:dyDescent="0.35">
      <c r="A682" s="28" t="s">
        <v>571</v>
      </c>
      <c r="B682" s="28" t="s">
        <v>17</v>
      </c>
      <c r="C682" s="28" t="s">
        <v>588</v>
      </c>
      <c r="D682" s="28" t="s">
        <v>19</v>
      </c>
      <c r="E682" t="s">
        <v>167</v>
      </c>
      <c r="F682" s="2">
        <v>0</v>
      </c>
      <c r="G682" s="2">
        <v>453000</v>
      </c>
      <c r="H682" s="2">
        <v>251000</v>
      </c>
      <c r="I682" s="2">
        <v>75300</v>
      </c>
      <c r="J682" s="2">
        <v>251000</v>
      </c>
    </row>
    <row r="683" spans="1:10" x14ac:dyDescent="0.35">
      <c r="A683" s="28" t="s">
        <v>571</v>
      </c>
      <c r="B683" s="28" t="s">
        <v>17</v>
      </c>
      <c r="C683" s="28" t="s">
        <v>588</v>
      </c>
      <c r="D683" s="28" t="s">
        <v>19</v>
      </c>
      <c r="E683" t="s">
        <v>591</v>
      </c>
      <c r="F683" s="2">
        <v>184500</v>
      </c>
      <c r="G683" s="2">
        <v>367000</v>
      </c>
      <c r="H683" s="2">
        <v>183000</v>
      </c>
      <c r="I683" s="2">
        <v>54900</v>
      </c>
      <c r="J683" s="2">
        <v>183000</v>
      </c>
    </row>
    <row r="684" spans="1:10" x14ac:dyDescent="0.35">
      <c r="A684" s="28" t="s">
        <v>592</v>
      </c>
      <c r="B684" s="28" t="s">
        <v>17</v>
      </c>
      <c r="C684" s="28" t="s">
        <v>593</v>
      </c>
      <c r="D684" s="28" t="s">
        <v>19</v>
      </c>
      <c r="E684" t="s">
        <v>594</v>
      </c>
      <c r="F684" s="2">
        <v>9048543</v>
      </c>
      <c r="G684" s="2">
        <v>0</v>
      </c>
      <c r="H684" s="2">
        <v>0</v>
      </c>
      <c r="I684" s="2">
        <v>0</v>
      </c>
      <c r="J684" s="2">
        <v>0</v>
      </c>
    </row>
    <row r="685" spans="1:10" x14ac:dyDescent="0.35">
      <c r="A685" s="28" t="s">
        <v>592</v>
      </c>
      <c r="B685" s="28" t="s">
        <v>17</v>
      </c>
      <c r="C685" s="28" t="s">
        <v>593</v>
      </c>
      <c r="D685" s="28" t="s">
        <v>19</v>
      </c>
      <c r="E685" t="s">
        <v>595</v>
      </c>
      <c r="F685" s="2">
        <v>0</v>
      </c>
      <c r="G685" s="2">
        <v>36362250</v>
      </c>
      <c r="H685" s="2">
        <v>0</v>
      </c>
      <c r="I685" s="2">
        <v>0</v>
      </c>
      <c r="J685" s="2">
        <v>0</v>
      </c>
    </row>
    <row r="686" spans="1:10" x14ac:dyDescent="0.35">
      <c r="A686" s="28" t="s">
        <v>592</v>
      </c>
      <c r="B686" s="28" t="s">
        <v>17</v>
      </c>
      <c r="C686" s="28" t="s">
        <v>593</v>
      </c>
      <c r="D686" s="28" t="s">
        <v>19</v>
      </c>
      <c r="E686" t="s">
        <v>596</v>
      </c>
      <c r="F686" s="2">
        <v>600000</v>
      </c>
      <c r="G686" s="2">
        <v>1200000</v>
      </c>
      <c r="H686" s="2">
        <v>600000</v>
      </c>
      <c r="I686" s="2">
        <v>600000</v>
      </c>
      <c r="J686" s="2">
        <v>600000</v>
      </c>
    </row>
    <row r="687" spans="1:10" x14ac:dyDescent="0.35">
      <c r="A687" s="28" t="s">
        <v>592</v>
      </c>
      <c r="B687" s="28" t="s">
        <v>17</v>
      </c>
      <c r="C687" s="28" t="s">
        <v>593</v>
      </c>
      <c r="D687" s="28" t="s">
        <v>19</v>
      </c>
      <c r="E687" t="s">
        <v>164</v>
      </c>
      <c r="F687" s="2">
        <v>1332500</v>
      </c>
      <c r="G687" s="2">
        <v>2600000</v>
      </c>
      <c r="H687" s="2">
        <v>1267500</v>
      </c>
      <c r="I687" s="2">
        <v>380250</v>
      </c>
      <c r="J687" s="2">
        <v>1267500</v>
      </c>
    </row>
    <row r="688" spans="1:10" x14ac:dyDescent="0.35">
      <c r="A688" s="28" t="s">
        <v>592</v>
      </c>
      <c r="B688" s="28" t="s">
        <v>17</v>
      </c>
      <c r="C688" s="28" t="s">
        <v>593</v>
      </c>
      <c r="D688" s="28" t="s">
        <v>19</v>
      </c>
      <c r="E688" t="s">
        <v>597</v>
      </c>
      <c r="F688" s="2">
        <v>269000</v>
      </c>
      <c r="G688" s="2">
        <v>538000</v>
      </c>
      <c r="H688" s="2">
        <v>269000</v>
      </c>
      <c r="I688" s="2">
        <v>269000</v>
      </c>
      <c r="J688" s="2">
        <v>269000</v>
      </c>
    </row>
    <row r="689" spans="1:10" x14ac:dyDescent="0.35">
      <c r="A689" s="28" t="s">
        <v>592</v>
      </c>
      <c r="B689" s="28" t="s">
        <v>17</v>
      </c>
      <c r="C689" s="28" t="s">
        <v>593</v>
      </c>
      <c r="D689" s="28" t="s">
        <v>50</v>
      </c>
      <c r="E689" t="s">
        <v>598</v>
      </c>
      <c r="F689" s="2">
        <v>1011000</v>
      </c>
      <c r="G689" s="2">
        <v>2022000</v>
      </c>
      <c r="H689" s="2">
        <v>1011000</v>
      </c>
      <c r="I689" s="2">
        <v>1011000</v>
      </c>
      <c r="J689" s="2">
        <v>1011000</v>
      </c>
    </row>
    <row r="690" spans="1:10" x14ac:dyDescent="0.35">
      <c r="A690" s="28" t="s">
        <v>592</v>
      </c>
      <c r="B690" s="28" t="s">
        <v>17</v>
      </c>
      <c r="C690" s="28" t="s">
        <v>593</v>
      </c>
      <c r="D690" s="28" t="s">
        <v>19</v>
      </c>
      <c r="E690" t="s">
        <v>599</v>
      </c>
      <c r="F690" s="2">
        <v>279758</v>
      </c>
      <c r="G690" s="2">
        <v>556468</v>
      </c>
      <c r="H690" s="2">
        <v>276638</v>
      </c>
      <c r="I690" s="2">
        <v>83328</v>
      </c>
      <c r="J690" s="2">
        <v>278883</v>
      </c>
    </row>
    <row r="691" spans="1:10" x14ac:dyDescent="0.35">
      <c r="A691" s="28" t="s">
        <v>592</v>
      </c>
      <c r="B691" s="28" t="s">
        <v>17</v>
      </c>
      <c r="C691" s="28" t="s">
        <v>593</v>
      </c>
      <c r="D691" s="28" t="s">
        <v>19</v>
      </c>
      <c r="E691" t="s">
        <v>600</v>
      </c>
      <c r="F691" s="2">
        <v>768000</v>
      </c>
      <c r="G691" s="2">
        <v>1536000</v>
      </c>
      <c r="H691" s="2">
        <v>768000</v>
      </c>
      <c r="I691" s="2">
        <v>768000</v>
      </c>
      <c r="J691" s="2">
        <v>768000</v>
      </c>
    </row>
    <row r="692" spans="1:10" x14ac:dyDescent="0.35">
      <c r="A692" s="28" t="s">
        <v>592</v>
      </c>
      <c r="B692" s="28" t="s">
        <v>17</v>
      </c>
      <c r="C692" s="28" t="s">
        <v>593</v>
      </c>
      <c r="D692" s="28" t="s">
        <v>50</v>
      </c>
      <c r="E692" t="s">
        <v>601</v>
      </c>
      <c r="F692" s="2">
        <v>845000</v>
      </c>
      <c r="G692" s="2">
        <v>1690000</v>
      </c>
      <c r="H692" s="2">
        <v>845000</v>
      </c>
      <c r="I692" s="2">
        <v>253500</v>
      </c>
      <c r="J692" s="2">
        <v>845000</v>
      </c>
    </row>
    <row r="693" spans="1:10" x14ac:dyDescent="0.35">
      <c r="A693" s="28" t="s">
        <v>592</v>
      </c>
      <c r="B693" s="28" t="s">
        <v>17</v>
      </c>
      <c r="C693" s="28" t="s">
        <v>593</v>
      </c>
      <c r="D693" s="28" t="s">
        <v>19</v>
      </c>
      <c r="E693" t="s">
        <v>602</v>
      </c>
      <c r="F693" s="2">
        <v>1437500</v>
      </c>
      <c r="G693" s="2">
        <v>0</v>
      </c>
      <c r="H693" s="2">
        <v>0</v>
      </c>
      <c r="I693" s="2">
        <v>0</v>
      </c>
      <c r="J693" s="2">
        <v>0</v>
      </c>
    </row>
    <row r="694" spans="1:10" x14ac:dyDescent="0.35">
      <c r="A694" s="28" t="s">
        <v>592</v>
      </c>
      <c r="B694" s="28" t="s">
        <v>17</v>
      </c>
      <c r="C694" s="28" t="s">
        <v>593</v>
      </c>
      <c r="D694" s="28" t="s">
        <v>19</v>
      </c>
      <c r="E694" t="s">
        <v>32</v>
      </c>
      <c r="F694" s="2">
        <v>19500</v>
      </c>
      <c r="G694" s="2">
        <v>25000</v>
      </c>
      <c r="H694" s="2">
        <v>12500</v>
      </c>
      <c r="I694" s="2">
        <v>3750</v>
      </c>
      <c r="J694" s="2">
        <v>12500</v>
      </c>
    </row>
    <row r="695" spans="1:10" x14ac:dyDescent="0.35">
      <c r="A695" s="28" t="s">
        <v>592</v>
      </c>
      <c r="B695" s="28" t="s">
        <v>17</v>
      </c>
      <c r="C695" s="28" t="s">
        <v>593</v>
      </c>
      <c r="D695" s="28" t="s">
        <v>19</v>
      </c>
      <c r="E695" t="s">
        <v>603</v>
      </c>
      <c r="F695" s="2">
        <v>5761250</v>
      </c>
      <c r="G695" s="2">
        <v>0</v>
      </c>
      <c r="H695" s="2">
        <v>0</v>
      </c>
      <c r="I695" s="2">
        <v>0</v>
      </c>
      <c r="J695" s="2">
        <v>0</v>
      </c>
    </row>
    <row r="696" spans="1:10" x14ac:dyDescent="0.35">
      <c r="A696" s="28" t="s">
        <v>592</v>
      </c>
      <c r="B696" s="28" t="s">
        <v>17</v>
      </c>
      <c r="C696" s="28" t="s">
        <v>593</v>
      </c>
      <c r="D696" s="28" t="s">
        <v>19</v>
      </c>
      <c r="E696" t="s">
        <v>28</v>
      </c>
      <c r="F696" s="2">
        <v>0</v>
      </c>
      <c r="G696" s="2">
        <v>0</v>
      </c>
      <c r="H696" s="2">
        <v>0</v>
      </c>
      <c r="I696" s="2">
        <v>0</v>
      </c>
      <c r="J696" s="2">
        <v>0</v>
      </c>
    </row>
    <row r="697" spans="1:10" x14ac:dyDescent="0.35">
      <c r="A697" s="28" t="s">
        <v>592</v>
      </c>
      <c r="B697" s="28" t="s">
        <v>17</v>
      </c>
      <c r="C697" s="28" t="s">
        <v>593</v>
      </c>
      <c r="D697" s="28" t="s">
        <v>50</v>
      </c>
      <c r="E697" t="s">
        <v>604</v>
      </c>
      <c r="F697" s="2">
        <v>1735000</v>
      </c>
      <c r="G697" s="2">
        <v>3474000</v>
      </c>
      <c r="H697" s="2">
        <v>1736000</v>
      </c>
      <c r="I697" s="2">
        <v>1736000</v>
      </c>
      <c r="J697" s="2">
        <v>1736000</v>
      </c>
    </row>
    <row r="698" spans="1:10" x14ac:dyDescent="0.35">
      <c r="A698" s="28" t="s">
        <v>592</v>
      </c>
      <c r="B698" s="28" t="s">
        <v>17</v>
      </c>
      <c r="C698" s="28" t="s">
        <v>593</v>
      </c>
      <c r="D698" s="28" t="s">
        <v>19</v>
      </c>
      <c r="E698" t="s">
        <v>605</v>
      </c>
      <c r="F698" s="2">
        <v>1498000</v>
      </c>
      <c r="G698" s="2">
        <v>1449000</v>
      </c>
      <c r="H698" s="2">
        <v>0</v>
      </c>
      <c r="I698" s="2">
        <v>0</v>
      </c>
      <c r="J698" s="2">
        <v>0</v>
      </c>
    </row>
    <row r="699" spans="1:10" x14ac:dyDescent="0.35">
      <c r="A699" s="28" t="s">
        <v>592</v>
      </c>
      <c r="B699" s="28" t="s">
        <v>17</v>
      </c>
      <c r="C699" s="28" t="s">
        <v>593</v>
      </c>
      <c r="D699" s="28" t="s">
        <v>19</v>
      </c>
      <c r="E699" t="s">
        <v>134</v>
      </c>
      <c r="F699" s="2">
        <v>1600000</v>
      </c>
      <c r="G699" s="2">
        <v>6075000</v>
      </c>
      <c r="H699" s="2">
        <v>3037500</v>
      </c>
      <c r="I699" s="2">
        <v>3037500</v>
      </c>
      <c r="J699" s="2">
        <v>3037500</v>
      </c>
    </row>
    <row r="700" spans="1:10" x14ac:dyDescent="0.35">
      <c r="A700" s="28" t="s">
        <v>592</v>
      </c>
      <c r="B700" s="28" t="s">
        <v>17</v>
      </c>
      <c r="C700" s="28" t="s">
        <v>593</v>
      </c>
      <c r="D700" s="28" t="s">
        <v>30</v>
      </c>
      <c r="E700" t="s">
        <v>606</v>
      </c>
      <c r="F700" s="2">
        <v>194956</v>
      </c>
      <c r="G700" s="2">
        <v>195045</v>
      </c>
      <c r="H700" s="2">
        <v>0</v>
      </c>
      <c r="I700" s="2">
        <v>0</v>
      </c>
      <c r="J700" s="2">
        <v>0</v>
      </c>
    </row>
    <row r="701" spans="1:10" x14ac:dyDescent="0.35">
      <c r="A701" s="28" t="s">
        <v>592</v>
      </c>
      <c r="B701" s="28" t="s">
        <v>17</v>
      </c>
      <c r="C701" s="28" t="s">
        <v>593</v>
      </c>
      <c r="D701" s="28" t="s">
        <v>19</v>
      </c>
      <c r="E701" t="s">
        <v>280</v>
      </c>
      <c r="F701" s="2">
        <v>640200</v>
      </c>
      <c r="G701" s="2">
        <v>0</v>
      </c>
      <c r="H701" s="2">
        <v>0</v>
      </c>
      <c r="I701" s="2">
        <v>0</v>
      </c>
      <c r="J701" s="2">
        <v>0</v>
      </c>
    </row>
    <row r="702" spans="1:10" x14ac:dyDescent="0.35">
      <c r="A702" s="28" t="s">
        <v>592</v>
      </c>
      <c r="B702" s="28" t="s">
        <v>17</v>
      </c>
      <c r="C702" s="28" t="s">
        <v>593</v>
      </c>
      <c r="D702" s="28" t="s">
        <v>19</v>
      </c>
      <c r="E702" t="s">
        <v>607</v>
      </c>
      <c r="F702" s="2">
        <v>1075000</v>
      </c>
      <c r="G702" s="2">
        <v>2150000</v>
      </c>
      <c r="H702" s="2">
        <v>1075000</v>
      </c>
      <c r="I702" s="2">
        <v>1075000</v>
      </c>
      <c r="J702" s="2">
        <v>1075000</v>
      </c>
    </row>
    <row r="703" spans="1:10" x14ac:dyDescent="0.35">
      <c r="A703" s="28" t="s">
        <v>592</v>
      </c>
      <c r="B703" s="28" t="s">
        <v>17</v>
      </c>
      <c r="C703" s="28" t="s">
        <v>593</v>
      </c>
      <c r="D703" s="28" t="s">
        <v>50</v>
      </c>
      <c r="E703" t="s">
        <v>608</v>
      </c>
      <c r="F703" s="2">
        <v>865000</v>
      </c>
      <c r="G703" s="2">
        <v>1730000</v>
      </c>
      <c r="H703" s="2">
        <v>865000</v>
      </c>
      <c r="I703" s="2">
        <v>259500</v>
      </c>
      <c r="J703" s="2">
        <v>865000</v>
      </c>
    </row>
    <row r="704" spans="1:10" x14ac:dyDescent="0.35">
      <c r="A704" s="28" t="s">
        <v>592</v>
      </c>
      <c r="B704" s="28" t="s">
        <v>17</v>
      </c>
      <c r="C704" s="28" t="s">
        <v>593</v>
      </c>
      <c r="D704" s="28" t="s">
        <v>50</v>
      </c>
      <c r="E704" t="s">
        <v>609</v>
      </c>
      <c r="F704" s="2">
        <v>1025000</v>
      </c>
      <c r="G704" s="2">
        <v>2050000</v>
      </c>
      <c r="H704" s="2">
        <v>1025000</v>
      </c>
      <c r="I704" s="2">
        <v>307500</v>
      </c>
      <c r="J704" s="2">
        <v>1025000</v>
      </c>
    </row>
    <row r="705" spans="1:10" x14ac:dyDescent="0.35">
      <c r="A705" s="28" t="s">
        <v>592</v>
      </c>
      <c r="B705" s="28" t="s">
        <v>17</v>
      </c>
      <c r="C705" s="28" t="s">
        <v>593</v>
      </c>
      <c r="D705" s="28" t="s">
        <v>50</v>
      </c>
      <c r="E705" t="s">
        <v>610</v>
      </c>
      <c r="F705" s="2">
        <v>1010000</v>
      </c>
      <c r="G705" s="2">
        <v>2020000</v>
      </c>
      <c r="H705" s="2">
        <v>1010000</v>
      </c>
      <c r="I705" s="2">
        <v>1010000</v>
      </c>
      <c r="J705" s="2">
        <v>1010000</v>
      </c>
    </row>
    <row r="706" spans="1:10" x14ac:dyDescent="0.35">
      <c r="A706" s="28" t="s">
        <v>592</v>
      </c>
      <c r="B706" s="28" t="s">
        <v>17</v>
      </c>
      <c r="C706" s="28" t="s">
        <v>593</v>
      </c>
      <c r="D706" s="28" t="s">
        <v>19</v>
      </c>
      <c r="E706" t="s">
        <v>611</v>
      </c>
      <c r="F706" s="2">
        <v>1407000</v>
      </c>
      <c r="G706" s="2">
        <v>2814000</v>
      </c>
      <c r="H706" s="2">
        <v>1407000</v>
      </c>
      <c r="I706" s="2">
        <v>1407000</v>
      </c>
      <c r="J706" s="2">
        <v>1407000</v>
      </c>
    </row>
    <row r="707" spans="1:10" x14ac:dyDescent="0.35">
      <c r="A707" s="28" t="s">
        <v>592</v>
      </c>
      <c r="B707" s="28" t="s">
        <v>17</v>
      </c>
      <c r="C707" s="28" t="s">
        <v>612</v>
      </c>
      <c r="D707" s="28" t="s">
        <v>19</v>
      </c>
      <c r="E707" t="s">
        <v>613</v>
      </c>
      <c r="F707" s="2">
        <v>456375</v>
      </c>
      <c r="G707" s="2">
        <v>921050</v>
      </c>
      <c r="H707" s="2">
        <v>464625</v>
      </c>
      <c r="I707" s="2">
        <v>139793</v>
      </c>
      <c r="J707" s="2">
        <v>467325</v>
      </c>
    </row>
    <row r="708" spans="1:10" x14ac:dyDescent="0.35">
      <c r="A708" s="28" t="s">
        <v>592</v>
      </c>
      <c r="B708" s="28" t="s">
        <v>17</v>
      </c>
      <c r="C708" s="28" t="s">
        <v>612</v>
      </c>
      <c r="D708" s="28" t="s">
        <v>19</v>
      </c>
      <c r="E708" t="s">
        <v>614</v>
      </c>
      <c r="F708" s="2">
        <v>764813</v>
      </c>
      <c r="G708" s="2">
        <v>0</v>
      </c>
      <c r="H708" s="2">
        <v>0</v>
      </c>
      <c r="I708" s="2">
        <v>0</v>
      </c>
      <c r="J708" s="2">
        <v>0</v>
      </c>
    </row>
    <row r="709" spans="1:10" x14ac:dyDescent="0.35">
      <c r="A709" s="28" t="s">
        <v>592</v>
      </c>
      <c r="B709" s="28" t="s">
        <v>17</v>
      </c>
      <c r="C709" s="28" t="s">
        <v>612</v>
      </c>
      <c r="D709" s="28" t="s">
        <v>19</v>
      </c>
      <c r="E709" t="s">
        <v>615</v>
      </c>
      <c r="F709" s="2">
        <v>167500</v>
      </c>
      <c r="G709" s="2">
        <v>335000</v>
      </c>
      <c r="H709" s="2">
        <v>167500</v>
      </c>
      <c r="I709" s="2">
        <v>50250</v>
      </c>
      <c r="J709" s="2">
        <v>167500</v>
      </c>
    </row>
    <row r="710" spans="1:10" x14ac:dyDescent="0.35">
      <c r="A710" s="28" t="s">
        <v>592</v>
      </c>
      <c r="B710" s="28" t="s">
        <v>17</v>
      </c>
      <c r="C710" s="28" t="s">
        <v>612</v>
      </c>
      <c r="D710" s="28" t="s">
        <v>19</v>
      </c>
      <c r="E710" t="s">
        <v>616</v>
      </c>
      <c r="F710" s="2">
        <v>0</v>
      </c>
      <c r="G710" s="2">
        <v>2785681</v>
      </c>
      <c r="H710" s="2">
        <v>655250</v>
      </c>
      <c r="I710" s="2">
        <v>196706</v>
      </c>
      <c r="J710" s="2">
        <v>656125</v>
      </c>
    </row>
    <row r="711" spans="1:10" x14ac:dyDescent="0.35">
      <c r="A711" s="28" t="s">
        <v>592</v>
      </c>
      <c r="B711" s="28" t="s">
        <v>17</v>
      </c>
      <c r="C711" s="28" t="s">
        <v>612</v>
      </c>
      <c r="D711" s="28" t="s">
        <v>19</v>
      </c>
      <c r="E711" t="s">
        <v>617</v>
      </c>
      <c r="F711" s="2">
        <v>474500</v>
      </c>
      <c r="G711" s="2">
        <v>439000</v>
      </c>
      <c r="H711" s="2">
        <v>219500</v>
      </c>
      <c r="I711" s="2">
        <v>65850</v>
      </c>
      <c r="J711" s="2">
        <v>219500</v>
      </c>
    </row>
    <row r="712" spans="1:10" x14ac:dyDescent="0.35">
      <c r="A712" s="28" t="s">
        <v>592</v>
      </c>
      <c r="B712" s="28" t="s">
        <v>17</v>
      </c>
      <c r="C712" s="28" t="s">
        <v>612</v>
      </c>
      <c r="D712" s="28" t="s">
        <v>19</v>
      </c>
      <c r="E712" t="s">
        <v>618</v>
      </c>
      <c r="F712" s="2">
        <v>1192500</v>
      </c>
      <c r="G712" s="2">
        <v>2385000</v>
      </c>
      <c r="H712" s="2">
        <v>1192500</v>
      </c>
      <c r="I712" s="2">
        <v>357750</v>
      </c>
      <c r="J712" s="2">
        <v>1192500</v>
      </c>
    </row>
    <row r="713" spans="1:10" x14ac:dyDescent="0.35">
      <c r="A713" s="28" t="s">
        <v>592</v>
      </c>
      <c r="B713" s="28" t="s">
        <v>17</v>
      </c>
      <c r="C713" s="28" t="s">
        <v>612</v>
      </c>
      <c r="D713" s="28" t="s">
        <v>19</v>
      </c>
      <c r="E713" t="s">
        <v>619</v>
      </c>
      <c r="F713" s="2">
        <v>717500</v>
      </c>
      <c r="G713" s="2">
        <v>1435000</v>
      </c>
      <c r="H713" s="2">
        <v>717500</v>
      </c>
      <c r="I713" s="2">
        <v>215250</v>
      </c>
      <c r="J713" s="2">
        <v>717500</v>
      </c>
    </row>
    <row r="714" spans="1:10" x14ac:dyDescent="0.35">
      <c r="A714" s="28" t="s">
        <v>592</v>
      </c>
      <c r="B714" s="28" t="s">
        <v>17</v>
      </c>
      <c r="C714" s="28" t="s">
        <v>620</v>
      </c>
      <c r="D714" s="28" t="s">
        <v>19</v>
      </c>
      <c r="E714" t="s">
        <v>621</v>
      </c>
      <c r="F714" s="2">
        <v>145000</v>
      </c>
      <c r="G714" s="2">
        <v>290000</v>
      </c>
      <c r="H714" s="2">
        <v>145000</v>
      </c>
      <c r="I714" s="2">
        <v>43500</v>
      </c>
      <c r="J714" s="2">
        <v>145000</v>
      </c>
    </row>
    <row r="715" spans="1:10" x14ac:dyDescent="0.35">
      <c r="A715" s="28" t="s">
        <v>592</v>
      </c>
      <c r="B715" s="28" t="s">
        <v>17</v>
      </c>
      <c r="C715" s="28" t="s">
        <v>620</v>
      </c>
      <c r="D715" s="28" t="s">
        <v>19</v>
      </c>
      <c r="E715" t="s">
        <v>164</v>
      </c>
      <c r="F715" s="2">
        <v>1251500</v>
      </c>
      <c r="G715" s="2">
        <v>1277000</v>
      </c>
      <c r="H715" s="2">
        <v>636500</v>
      </c>
      <c r="I715" s="2">
        <v>190950</v>
      </c>
      <c r="J715" s="2">
        <v>636500</v>
      </c>
    </row>
    <row r="716" spans="1:10" x14ac:dyDescent="0.35">
      <c r="A716" s="28" t="s">
        <v>592</v>
      </c>
      <c r="B716" s="28" t="s">
        <v>17</v>
      </c>
      <c r="C716" s="28" t="s">
        <v>620</v>
      </c>
      <c r="D716" s="28" t="s">
        <v>19</v>
      </c>
      <c r="E716" t="s">
        <v>487</v>
      </c>
      <c r="F716" s="2">
        <v>1355000</v>
      </c>
      <c r="G716" s="2">
        <v>2704000</v>
      </c>
      <c r="H716" s="2">
        <v>0</v>
      </c>
      <c r="I716" s="2">
        <v>0</v>
      </c>
      <c r="J716" s="2">
        <v>0</v>
      </c>
    </row>
    <row r="717" spans="1:10" x14ac:dyDescent="0.35">
      <c r="A717" s="28" t="s">
        <v>592</v>
      </c>
      <c r="B717" s="28" t="s">
        <v>17</v>
      </c>
      <c r="C717" s="28" t="s">
        <v>620</v>
      </c>
      <c r="D717" s="28" t="s">
        <v>50</v>
      </c>
      <c r="E717" t="s">
        <v>622</v>
      </c>
      <c r="F717" s="2">
        <v>1637500</v>
      </c>
      <c r="G717" s="2">
        <v>3680000</v>
      </c>
      <c r="H717" s="2">
        <v>1840000</v>
      </c>
      <c r="I717" s="2">
        <v>552000</v>
      </c>
      <c r="J717" s="2">
        <v>1840000</v>
      </c>
    </row>
    <row r="718" spans="1:10" x14ac:dyDescent="0.35">
      <c r="A718" s="28" t="s">
        <v>592</v>
      </c>
      <c r="B718" s="28" t="s">
        <v>17</v>
      </c>
      <c r="C718" s="28" t="s">
        <v>620</v>
      </c>
      <c r="D718" s="28" t="s">
        <v>19</v>
      </c>
      <c r="E718" t="s">
        <v>623</v>
      </c>
      <c r="F718" s="2">
        <v>792500</v>
      </c>
      <c r="G718" s="2">
        <v>1585000</v>
      </c>
      <c r="H718" s="2">
        <v>792500</v>
      </c>
      <c r="I718" s="2">
        <v>237750</v>
      </c>
      <c r="J718" s="2">
        <v>792500</v>
      </c>
    </row>
    <row r="719" spans="1:10" x14ac:dyDescent="0.35">
      <c r="A719" s="28" t="s">
        <v>592</v>
      </c>
      <c r="B719" s="28" t="s">
        <v>17</v>
      </c>
      <c r="C719" s="28" t="s">
        <v>620</v>
      </c>
      <c r="D719" s="28" t="s">
        <v>19</v>
      </c>
      <c r="E719" t="s">
        <v>624</v>
      </c>
      <c r="F719" s="2">
        <v>1158000</v>
      </c>
      <c r="G719" s="2">
        <v>2316000</v>
      </c>
      <c r="H719" s="2">
        <v>1158000</v>
      </c>
      <c r="I719" s="2">
        <v>1158000</v>
      </c>
      <c r="J719" s="2">
        <v>1158000</v>
      </c>
    </row>
    <row r="720" spans="1:10" x14ac:dyDescent="0.35">
      <c r="A720" s="28" t="s">
        <v>592</v>
      </c>
      <c r="B720" s="28" t="s">
        <v>17</v>
      </c>
      <c r="C720" s="28" t="s">
        <v>620</v>
      </c>
      <c r="D720" s="28" t="s">
        <v>50</v>
      </c>
      <c r="E720" t="s">
        <v>625</v>
      </c>
      <c r="F720" s="2">
        <v>1645000</v>
      </c>
      <c r="G720" s="2">
        <v>3290000</v>
      </c>
      <c r="H720" s="2">
        <v>1645000</v>
      </c>
      <c r="I720" s="2">
        <v>493500</v>
      </c>
      <c r="J720" s="2">
        <v>1645000</v>
      </c>
    </row>
    <row r="721" spans="1:10" x14ac:dyDescent="0.35">
      <c r="A721" s="28" t="s">
        <v>592</v>
      </c>
      <c r="B721" s="28" t="s">
        <v>17</v>
      </c>
      <c r="C721" s="28" t="s">
        <v>620</v>
      </c>
      <c r="D721" s="28" t="s">
        <v>19</v>
      </c>
      <c r="E721" t="s">
        <v>626</v>
      </c>
      <c r="F721" s="2">
        <v>0</v>
      </c>
      <c r="G721" s="2">
        <v>6998658</v>
      </c>
      <c r="H721" s="2">
        <v>1745200</v>
      </c>
      <c r="I721" s="2">
        <v>523658</v>
      </c>
      <c r="J721" s="2">
        <v>1745850</v>
      </c>
    </row>
    <row r="722" spans="1:10" x14ac:dyDescent="0.35">
      <c r="A722" s="28" t="s">
        <v>592</v>
      </c>
      <c r="B722" s="28" t="s">
        <v>17</v>
      </c>
      <c r="C722" s="28" t="s">
        <v>620</v>
      </c>
      <c r="D722" s="28" t="s">
        <v>19</v>
      </c>
      <c r="E722" t="s">
        <v>627</v>
      </c>
      <c r="F722" s="2">
        <v>0</v>
      </c>
      <c r="G722" s="2">
        <v>2994467</v>
      </c>
      <c r="H722" s="2">
        <v>888500</v>
      </c>
      <c r="I722" s="2">
        <v>266531</v>
      </c>
      <c r="J722" s="2">
        <v>888375</v>
      </c>
    </row>
    <row r="723" spans="1:10" x14ac:dyDescent="0.35">
      <c r="A723" s="28" t="s">
        <v>592</v>
      </c>
      <c r="B723" s="28" t="s">
        <v>17</v>
      </c>
      <c r="C723" s="28" t="s">
        <v>620</v>
      </c>
      <c r="D723" s="28" t="s">
        <v>19</v>
      </c>
      <c r="E723" t="s">
        <v>628</v>
      </c>
      <c r="F723" s="2">
        <v>345000</v>
      </c>
      <c r="G723" s="2">
        <v>690000</v>
      </c>
      <c r="H723" s="2">
        <v>345000</v>
      </c>
      <c r="I723" s="2">
        <v>345000</v>
      </c>
      <c r="J723" s="2">
        <v>345000</v>
      </c>
    </row>
    <row r="724" spans="1:10" x14ac:dyDescent="0.35">
      <c r="A724" s="28" t="s">
        <v>592</v>
      </c>
      <c r="B724" s="28" t="s">
        <v>17</v>
      </c>
      <c r="C724" s="28" t="s">
        <v>620</v>
      </c>
      <c r="D724" s="28" t="s">
        <v>19</v>
      </c>
      <c r="E724" t="s">
        <v>629</v>
      </c>
      <c r="F724" s="2">
        <v>797998</v>
      </c>
      <c r="G724" s="2">
        <v>1602362</v>
      </c>
      <c r="H724" s="2">
        <v>799130</v>
      </c>
      <c r="I724" s="2">
        <v>240019</v>
      </c>
      <c r="J724" s="2">
        <v>800999</v>
      </c>
    </row>
    <row r="725" spans="1:10" x14ac:dyDescent="0.35">
      <c r="A725" s="28" t="s">
        <v>592</v>
      </c>
      <c r="B725" s="28" t="s">
        <v>17</v>
      </c>
      <c r="C725" s="28" t="s">
        <v>620</v>
      </c>
      <c r="D725" s="28" t="s">
        <v>19</v>
      </c>
      <c r="E725" t="s">
        <v>630</v>
      </c>
      <c r="F725" s="2">
        <v>310500</v>
      </c>
      <c r="G725" s="2">
        <v>620000</v>
      </c>
      <c r="H725" s="2">
        <v>0</v>
      </c>
      <c r="I725" s="2">
        <v>0</v>
      </c>
      <c r="J725" s="2">
        <v>0</v>
      </c>
    </row>
    <row r="726" spans="1:10" x14ac:dyDescent="0.35">
      <c r="A726" s="28" t="s">
        <v>592</v>
      </c>
      <c r="B726" s="28" t="s">
        <v>17</v>
      </c>
      <c r="C726" s="28" t="s">
        <v>620</v>
      </c>
      <c r="D726" s="28" t="s">
        <v>19</v>
      </c>
      <c r="E726" t="s">
        <v>631</v>
      </c>
      <c r="F726" s="2">
        <v>616500</v>
      </c>
      <c r="G726" s="2">
        <v>1233000</v>
      </c>
      <c r="H726" s="2">
        <v>616500</v>
      </c>
      <c r="I726" s="2">
        <v>616500</v>
      </c>
      <c r="J726" s="2">
        <v>616500</v>
      </c>
    </row>
    <row r="727" spans="1:10" x14ac:dyDescent="0.35">
      <c r="A727" s="28" t="s">
        <v>592</v>
      </c>
      <c r="B727" s="28" t="s">
        <v>17</v>
      </c>
      <c r="C727" s="28" t="s">
        <v>620</v>
      </c>
      <c r="D727" s="28" t="s">
        <v>19</v>
      </c>
      <c r="E727" t="s">
        <v>632</v>
      </c>
      <c r="F727" s="2">
        <v>155000</v>
      </c>
      <c r="G727" s="2">
        <v>310000</v>
      </c>
      <c r="H727" s="2">
        <v>155000</v>
      </c>
      <c r="I727" s="2">
        <v>46500</v>
      </c>
      <c r="J727" s="2">
        <v>155000</v>
      </c>
    </row>
    <row r="728" spans="1:10" x14ac:dyDescent="0.35">
      <c r="A728" s="28" t="s">
        <v>592</v>
      </c>
      <c r="B728" s="28" t="s">
        <v>17</v>
      </c>
      <c r="C728" s="28" t="s">
        <v>620</v>
      </c>
      <c r="D728" s="28" t="s">
        <v>19</v>
      </c>
      <c r="E728" t="s">
        <v>633</v>
      </c>
      <c r="F728" s="2">
        <v>1165000</v>
      </c>
      <c r="G728" s="2">
        <v>2330000</v>
      </c>
      <c r="H728" s="2">
        <v>1165000</v>
      </c>
      <c r="I728" s="2">
        <v>1165000</v>
      </c>
      <c r="J728" s="2">
        <v>1165000</v>
      </c>
    </row>
    <row r="729" spans="1:10" x14ac:dyDescent="0.35">
      <c r="A729" s="28" t="s">
        <v>592</v>
      </c>
      <c r="B729" s="28" t="s">
        <v>17</v>
      </c>
      <c r="C729" s="28" t="s">
        <v>620</v>
      </c>
      <c r="D729" s="28" t="s">
        <v>19</v>
      </c>
      <c r="E729" t="s">
        <v>634</v>
      </c>
      <c r="F729" s="2">
        <v>812500</v>
      </c>
      <c r="G729" s="2">
        <v>1625000</v>
      </c>
      <c r="H729" s="2">
        <v>812500</v>
      </c>
      <c r="I729" s="2">
        <v>243750</v>
      </c>
      <c r="J729" s="2">
        <v>812500</v>
      </c>
    </row>
    <row r="730" spans="1:10" x14ac:dyDescent="0.35">
      <c r="A730" s="28" t="s">
        <v>592</v>
      </c>
      <c r="B730" s="28" t="s">
        <v>17</v>
      </c>
      <c r="C730" s="28" t="s">
        <v>620</v>
      </c>
      <c r="D730" s="28" t="s">
        <v>19</v>
      </c>
      <c r="E730" t="s">
        <v>48</v>
      </c>
      <c r="F730" s="2">
        <v>3756794</v>
      </c>
      <c r="G730" s="2">
        <v>0</v>
      </c>
      <c r="H730" s="2">
        <v>0</v>
      </c>
      <c r="I730" s="2">
        <v>0</v>
      </c>
      <c r="J730" s="2">
        <v>0</v>
      </c>
    </row>
    <row r="731" spans="1:10" x14ac:dyDescent="0.35">
      <c r="A731" s="28" t="s">
        <v>592</v>
      </c>
      <c r="B731" s="28" t="s">
        <v>17</v>
      </c>
      <c r="C731" s="28" t="s">
        <v>620</v>
      </c>
      <c r="D731" s="28" t="s">
        <v>19</v>
      </c>
      <c r="E731" t="s">
        <v>635</v>
      </c>
      <c r="F731" s="2">
        <v>0</v>
      </c>
      <c r="G731" s="2">
        <v>7493267</v>
      </c>
      <c r="H731" s="2">
        <v>1892100</v>
      </c>
      <c r="I731" s="2">
        <v>566715</v>
      </c>
      <c r="J731" s="2">
        <v>1886000</v>
      </c>
    </row>
    <row r="732" spans="1:10" x14ac:dyDescent="0.35">
      <c r="A732" s="28" t="s">
        <v>592</v>
      </c>
      <c r="B732" s="28" t="s">
        <v>17</v>
      </c>
      <c r="C732" s="28" t="s">
        <v>620</v>
      </c>
      <c r="D732" s="28" t="s">
        <v>19</v>
      </c>
      <c r="E732" t="s">
        <v>636</v>
      </c>
      <c r="F732" s="2">
        <v>362275</v>
      </c>
      <c r="G732" s="2">
        <v>723150</v>
      </c>
      <c r="H732" s="2">
        <v>366350</v>
      </c>
      <c r="I732" s="2">
        <v>109856</v>
      </c>
      <c r="J732" s="2">
        <v>366025</v>
      </c>
    </row>
    <row r="733" spans="1:10" x14ac:dyDescent="0.35">
      <c r="A733" s="28" t="s">
        <v>592</v>
      </c>
      <c r="B733" s="28" t="s">
        <v>17</v>
      </c>
      <c r="C733" s="28" t="s">
        <v>620</v>
      </c>
      <c r="D733" s="28" t="s">
        <v>19</v>
      </c>
      <c r="E733" t="s">
        <v>167</v>
      </c>
      <c r="F733" s="2">
        <v>0</v>
      </c>
      <c r="G733" s="2">
        <v>1040000</v>
      </c>
      <c r="H733" s="2">
        <v>538000</v>
      </c>
      <c r="I733" s="2">
        <v>161400</v>
      </c>
      <c r="J733" s="2">
        <v>538000</v>
      </c>
    </row>
    <row r="734" spans="1:10" x14ac:dyDescent="0.35">
      <c r="A734" s="28" t="s">
        <v>592</v>
      </c>
      <c r="B734" s="28" t="s">
        <v>17</v>
      </c>
      <c r="C734" s="28" t="s">
        <v>637</v>
      </c>
      <c r="D734" s="28" t="s">
        <v>19</v>
      </c>
      <c r="E734" t="s">
        <v>28</v>
      </c>
      <c r="F734" s="2">
        <v>0</v>
      </c>
      <c r="G734" s="2">
        <v>0</v>
      </c>
      <c r="H734" s="2">
        <v>0</v>
      </c>
      <c r="I734" s="2">
        <v>0</v>
      </c>
      <c r="J734" s="2">
        <v>0</v>
      </c>
    </row>
    <row r="735" spans="1:10" x14ac:dyDescent="0.35">
      <c r="A735" s="28" t="s">
        <v>592</v>
      </c>
      <c r="B735" s="28" t="s">
        <v>17</v>
      </c>
      <c r="C735" s="28" t="s">
        <v>637</v>
      </c>
      <c r="D735" s="28" t="s">
        <v>19</v>
      </c>
      <c r="E735" t="s">
        <v>32</v>
      </c>
      <c r="F735" s="2">
        <v>0</v>
      </c>
      <c r="G735" s="2">
        <v>1000</v>
      </c>
      <c r="H735" s="2">
        <v>1000</v>
      </c>
      <c r="I735" s="2">
        <v>150</v>
      </c>
      <c r="J735" s="2">
        <v>0</v>
      </c>
    </row>
    <row r="736" spans="1:10" x14ac:dyDescent="0.35">
      <c r="A736" s="28" t="s">
        <v>592</v>
      </c>
      <c r="B736" s="28" t="s">
        <v>17</v>
      </c>
      <c r="C736" s="28" t="s">
        <v>637</v>
      </c>
      <c r="D736" s="28" t="s">
        <v>30</v>
      </c>
      <c r="E736" t="s">
        <v>638</v>
      </c>
      <c r="F736" s="2">
        <v>17556</v>
      </c>
      <c r="G736" s="2">
        <v>38729</v>
      </c>
      <c r="H736" s="2">
        <v>21019</v>
      </c>
      <c r="I736" s="2">
        <v>20712</v>
      </c>
      <c r="J736" s="2">
        <v>20404</v>
      </c>
    </row>
    <row r="737" spans="1:10" x14ac:dyDescent="0.35">
      <c r="A737" s="28" t="s">
        <v>592</v>
      </c>
      <c r="B737" s="28" t="s">
        <v>17</v>
      </c>
      <c r="C737" s="28" t="s">
        <v>637</v>
      </c>
      <c r="D737" s="28" t="s">
        <v>19</v>
      </c>
      <c r="E737" t="s">
        <v>639</v>
      </c>
      <c r="F737" s="2">
        <v>0</v>
      </c>
      <c r="G737" s="2">
        <v>992908</v>
      </c>
      <c r="H737" s="2">
        <v>153625</v>
      </c>
      <c r="I737" s="2">
        <v>46516</v>
      </c>
      <c r="J737" s="2">
        <v>156480</v>
      </c>
    </row>
    <row r="738" spans="1:10" x14ac:dyDescent="0.35">
      <c r="A738" s="28" t="s">
        <v>592</v>
      </c>
      <c r="B738" s="28" t="s">
        <v>17</v>
      </c>
      <c r="C738" s="28" t="s">
        <v>637</v>
      </c>
      <c r="D738" s="28" t="s">
        <v>19</v>
      </c>
      <c r="E738" t="s">
        <v>640</v>
      </c>
      <c r="F738" s="2">
        <v>55850</v>
      </c>
      <c r="G738" s="2">
        <v>108325</v>
      </c>
      <c r="H738" s="2">
        <v>57475</v>
      </c>
      <c r="I738" s="2">
        <v>56901</v>
      </c>
      <c r="J738" s="2">
        <v>56327</v>
      </c>
    </row>
    <row r="739" spans="1:10" x14ac:dyDescent="0.35">
      <c r="A739" s="28" t="s">
        <v>592</v>
      </c>
      <c r="B739" s="28" t="s">
        <v>17</v>
      </c>
      <c r="C739" s="28" t="s">
        <v>637</v>
      </c>
      <c r="D739" s="28" t="s">
        <v>19</v>
      </c>
      <c r="E739" t="s">
        <v>641</v>
      </c>
      <c r="F739" s="2">
        <v>1034500</v>
      </c>
      <c r="G739" s="2">
        <v>2069000</v>
      </c>
      <c r="H739" s="2">
        <v>1034500</v>
      </c>
      <c r="I739" s="2">
        <v>1034500</v>
      </c>
      <c r="J739" s="2">
        <v>1034500</v>
      </c>
    </row>
    <row r="740" spans="1:10" x14ac:dyDescent="0.35">
      <c r="A740" s="28" t="s">
        <v>592</v>
      </c>
      <c r="B740" s="28" t="s">
        <v>17</v>
      </c>
      <c r="C740" s="28" t="s">
        <v>637</v>
      </c>
      <c r="D740" s="28" t="s">
        <v>19</v>
      </c>
      <c r="E740" t="s">
        <v>642</v>
      </c>
      <c r="F740" s="2">
        <v>299500</v>
      </c>
      <c r="G740" s="2">
        <v>602000</v>
      </c>
      <c r="H740" s="2">
        <v>299500</v>
      </c>
      <c r="I740" s="2">
        <v>89850</v>
      </c>
      <c r="J740" s="2">
        <v>299500</v>
      </c>
    </row>
    <row r="741" spans="1:10" x14ac:dyDescent="0.35">
      <c r="A741" s="28" t="s">
        <v>592</v>
      </c>
      <c r="B741" s="28" t="s">
        <v>17</v>
      </c>
      <c r="C741" s="28" t="s">
        <v>637</v>
      </c>
      <c r="D741" s="28" t="s">
        <v>19</v>
      </c>
      <c r="E741" t="s">
        <v>643</v>
      </c>
      <c r="F741" s="2">
        <v>122500</v>
      </c>
      <c r="G741" s="2">
        <v>246000</v>
      </c>
      <c r="H741" s="2">
        <v>123000</v>
      </c>
      <c r="I741" s="2">
        <v>36900</v>
      </c>
      <c r="J741" s="2">
        <v>123000</v>
      </c>
    </row>
    <row r="742" spans="1:10" x14ac:dyDescent="0.35">
      <c r="A742" s="28" t="s">
        <v>592</v>
      </c>
      <c r="B742" s="28" t="s">
        <v>17</v>
      </c>
      <c r="C742" s="28" t="s">
        <v>644</v>
      </c>
      <c r="D742" s="28" t="s">
        <v>19</v>
      </c>
      <c r="E742" t="s">
        <v>645</v>
      </c>
      <c r="F742" s="2">
        <v>1450900</v>
      </c>
      <c r="G742" s="2">
        <v>2903475</v>
      </c>
      <c r="H742" s="2">
        <v>3482050</v>
      </c>
      <c r="I742" s="2">
        <v>1044623</v>
      </c>
      <c r="J742" s="2">
        <v>3482100</v>
      </c>
    </row>
    <row r="743" spans="1:10" x14ac:dyDescent="0.35">
      <c r="A743" s="28" t="s">
        <v>592</v>
      </c>
      <c r="B743" s="28" t="s">
        <v>17</v>
      </c>
      <c r="C743" s="28" t="s">
        <v>644</v>
      </c>
      <c r="D743" s="28" t="s">
        <v>19</v>
      </c>
      <c r="E743" t="s">
        <v>28</v>
      </c>
      <c r="F743" s="2">
        <v>49586</v>
      </c>
      <c r="G743" s="2">
        <v>0</v>
      </c>
      <c r="H743" s="2">
        <v>0</v>
      </c>
      <c r="I743" s="2">
        <v>0</v>
      </c>
      <c r="J743" s="2">
        <v>0</v>
      </c>
    </row>
    <row r="744" spans="1:10" x14ac:dyDescent="0.35">
      <c r="A744" s="28" t="s">
        <v>592</v>
      </c>
      <c r="B744" s="28" t="s">
        <v>17</v>
      </c>
      <c r="C744" s="28" t="s">
        <v>644</v>
      </c>
      <c r="D744" s="28" t="s">
        <v>19</v>
      </c>
      <c r="E744" t="s">
        <v>120</v>
      </c>
      <c r="F744" s="2">
        <v>2519100</v>
      </c>
      <c r="G744" s="2">
        <v>5040100</v>
      </c>
      <c r="H744" s="2">
        <v>0</v>
      </c>
      <c r="I744" s="2">
        <v>0</v>
      </c>
      <c r="J744" s="2">
        <v>0</v>
      </c>
    </row>
    <row r="745" spans="1:10" x14ac:dyDescent="0.35">
      <c r="A745" s="28" t="s">
        <v>592</v>
      </c>
      <c r="B745" s="28" t="s">
        <v>17</v>
      </c>
      <c r="C745" s="28" t="s">
        <v>644</v>
      </c>
      <c r="D745" s="28" t="s">
        <v>19</v>
      </c>
      <c r="E745" t="s">
        <v>275</v>
      </c>
      <c r="F745" s="2">
        <v>2879500</v>
      </c>
      <c r="G745" s="2">
        <v>5758000</v>
      </c>
      <c r="H745" s="2">
        <v>2879500</v>
      </c>
      <c r="I745" s="2">
        <v>863850</v>
      </c>
      <c r="J745" s="2">
        <v>2879500</v>
      </c>
    </row>
    <row r="746" spans="1:10" x14ac:dyDescent="0.35">
      <c r="A746" s="28" t="s">
        <v>592</v>
      </c>
      <c r="B746" s="28" t="s">
        <v>17</v>
      </c>
      <c r="C746" s="28" t="s">
        <v>644</v>
      </c>
      <c r="D746" s="28" t="s">
        <v>19</v>
      </c>
      <c r="E746" t="s">
        <v>277</v>
      </c>
      <c r="F746" s="2">
        <v>1098000</v>
      </c>
      <c r="G746" s="2">
        <v>2400000</v>
      </c>
      <c r="H746" s="2">
        <v>3699000</v>
      </c>
      <c r="I746" s="2">
        <v>1109700</v>
      </c>
      <c r="J746" s="2">
        <v>3699000</v>
      </c>
    </row>
    <row r="747" spans="1:10" x14ac:dyDescent="0.35">
      <c r="A747" s="28" t="s">
        <v>592</v>
      </c>
      <c r="B747" s="28" t="s">
        <v>17</v>
      </c>
      <c r="C747" s="28" t="s">
        <v>644</v>
      </c>
      <c r="D747" s="28" t="s">
        <v>19</v>
      </c>
      <c r="E747" t="s">
        <v>646</v>
      </c>
      <c r="F747" s="2">
        <v>571750</v>
      </c>
      <c r="G747" s="2">
        <v>1256375</v>
      </c>
      <c r="H747" s="2">
        <v>1528875</v>
      </c>
      <c r="I747" s="2">
        <v>458700</v>
      </c>
      <c r="J747" s="2">
        <v>1529125</v>
      </c>
    </row>
    <row r="748" spans="1:10" x14ac:dyDescent="0.35">
      <c r="A748" s="28" t="s">
        <v>592</v>
      </c>
      <c r="B748" s="28" t="s">
        <v>17</v>
      </c>
      <c r="C748" s="28" t="s">
        <v>644</v>
      </c>
      <c r="D748" s="28" t="s">
        <v>19</v>
      </c>
      <c r="E748" t="s">
        <v>267</v>
      </c>
      <c r="F748" s="2">
        <v>1374000</v>
      </c>
      <c r="G748" s="2">
        <v>0</v>
      </c>
      <c r="H748" s="2">
        <v>0</v>
      </c>
      <c r="I748" s="2">
        <v>0</v>
      </c>
      <c r="J748" s="2">
        <v>0</v>
      </c>
    </row>
    <row r="749" spans="1:10" x14ac:dyDescent="0.35">
      <c r="A749" s="28" t="s">
        <v>592</v>
      </c>
      <c r="B749" s="28" t="s">
        <v>17</v>
      </c>
      <c r="C749" s="28" t="s">
        <v>644</v>
      </c>
      <c r="D749" s="28" t="s">
        <v>19</v>
      </c>
      <c r="E749" t="s">
        <v>647</v>
      </c>
      <c r="F749" s="2">
        <v>2958750</v>
      </c>
      <c r="G749" s="2">
        <v>5881500</v>
      </c>
      <c r="H749" s="2">
        <v>0</v>
      </c>
      <c r="I749" s="2">
        <v>0</v>
      </c>
      <c r="J749" s="2">
        <v>0</v>
      </c>
    </row>
    <row r="750" spans="1:10" x14ac:dyDescent="0.35">
      <c r="A750" s="28" t="s">
        <v>592</v>
      </c>
      <c r="B750" s="28" t="s">
        <v>17</v>
      </c>
      <c r="C750" s="28" t="s">
        <v>644</v>
      </c>
      <c r="D750" s="28" t="s">
        <v>19</v>
      </c>
      <c r="E750" t="s">
        <v>648</v>
      </c>
      <c r="F750" s="2">
        <v>0</v>
      </c>
      <c r="G750" s="2">
        <v>5290000</v>
      </c>
      <c r="H750" s="2">
        <v>2644000</v>
      </c>
      <c r="I750" s="2">
        <v>793200</v>
      </c>
      <c r="J750" s="2">
        <v>2644000</v>
      </c>
    </row>
    <row r="751" spans="1:10" x14ac:dyDescent="0.35">
      <c r="A751" s="28" t="s">
        <v>592</v>
      </c>
      <c r="B751" s="28" t="s">
        <v>17</v>
      </c>
      <c r="C751" s="28" t="s">
        <v>644</v>
      </c>
      <c r="D751" s="28" t="s">
        <v>19</v>
      </c>
      <c r="E751" t="s">
        <v>649</v>
      </c>
      <c r="F751" s="2">
        <v>2887750</v>
      </c>
      <c r="G751" s="2">
        <v>5815500</v>
      </c>
      <c r="H751" s="2">
        <v>0</v>
      </c>
      <c r="I751" s="2">
        <v>0</v>
      </c>
      <c r="J751" s="2">
        <v>0</v>
      </c>
    </row>
    <row r="752" spans="1:10" x14ac:dyDescent="0.35">
      <c r="A752" s="28" t="s">
        <v>592</v>
      </c>
      <c r="B752" s="28" t="s">
        <v>17</v>
      </c>
      <c r="C752" s="28" t="s">
        <v>644</v>
      </c>
      <c r="D752" s="28" t="s">
        <v>19</v>
      </c>
      <c r="E752" t="s">
        <v>325</v>
      </c>
      <c r="F752" s="2">
        <v>550000</v>
      </c>
      <c r="G752" s="2">
        <v>2308000</v>
      </c>
      <c r="H752" s="2">
        <v>2226500</v>
      </c>
      <c r="I752" s="2">
        <v>667950</v>
      </c>
      <c r="J752" s="2">
        <v>2226500</v>
      </c>
    </row>
    <row r="753" spans="1:10" x14ac:dyDescent="0.35">
      <c r="A753" s="28" t="s">
        <v>592</v>
      </c>
      <c r="B753" s="28" t="s">
        <v>17</v>
      </c>
      <c r="C753" s="28" t="s">
        <v>650</v>
      </c>
      <c r="D753" s="28" t="s">
        <v>50</v>
      </c>
      <c r="E753" t="s">
        <v>32</v>
      </c>
      <c r="F753" s="2">
        <v>2000</v>
      </c>
      <c r="G753" s="2">
        <v>2000</v>
      </c>
      <c r="H753" s="2">
        <v>0</v>
      </c>
      <c r="I753" s="2">
        <v>0</v>
      </c>
      <c r="J753" s="2">
        <v>0</v>
      </c>
    </row>
    <row r="754" spans="1:10" x14ac:dyDescent="0.35">
      <c r="A754" s="28" t="s">
        <v>592</v>
      </c>
      <c r="B754" s="28" t="s">
        <v>17</v>
      </c>
      <c r="C754" s="28" t="s">
        <v>650</v>
      </c>
      <c r="D754" s="28" t="s">
        <v>19</v>
      </c>
      <c r="E754" t="s">
        <v>651</v>
      </c>
      <c r="F754" s="2">
        <v>4086000</v>
      </c>
      <c r="G754" s="2">
        <v>4085000</v>
      </c>
      <c r="H754" s="2">
        <v>1916000</v>
      </c>
      <c r="I754" s="2">
        <v>1916000</v>
      </c>
      <c r="J754" s="2">
        <v>1916000</v>
      </c>
    </row>
    <row r="755" spans="1:10" x14ac:dyDescent="0.35">
      <c r="A755" s="28" t="s">
        <v>592</v>
      </c>
      <c r="B755" s="28" t="s">
        <v>17</v>
      </c>
      <c r="C755" s="28" t="s">
        <v>650</v>
      </c>
      <c r="D755" s="28" t="s">
        <v>19</v>
      </c>
      <c r="E755" t="s">
        <v>32</v>
      </c>
      <c r="F755" s="2">
        <v>7000</v>
      </c>
      <c r="G755" s="2">
        <v>5000</v>
      </c>
      <c r="H755" s="2">
        <v>0</v>
      </c>
      <c r="I755" s="2">
        <v>0</v>
      </c>
      <c r="J755" s="2">
        <v>0</v>
      </c>
    </row>
    <row r="756" spans="1:10" x14ac:dyDescent="0.35">
      <c r="A756" s="28" t="s">
        <v>592</v>
      </c>
      <c r="B756" s="28" t="s">
        <v>17</v>
      </c>
      <c r="C756" s="28" t="s">
        <v>650</v>
      </c>
      <c r="D756" s="28" t="s">
        <v>19</v>
      </c>
      <c r="E756" t="s">
        <v>652</v>
      </c>
      <c r="F756" s="2">
        <v>775000</v>
      </c>
      <c r="G756" s="2">
        <v>1550000</v>
      </c>
      <c r="H756" s="2">
        <v>775000</v>
      </c>
      <c r="I756" s="2">
        <v>232500</v>
      </c>
      <c r="J756" s="2">
        <v>775000</v>
      </c>
    </row>
    <row r="757" spans="1:10" x14ac:dyDescent="0.35">
      <c r="A757" s="28" t="s">
        <v>592</v>
      </c>
      <c r="B757" s="28" t="s">
        <v>17</v>
      </c>
      <c r="C757" s="28" t="s">
        <v>650</v>
      </c>
      <c r="D757" s="28" t="s">
        <v>50</v>
      </c>
      <c r="E757" t="s">
        <v>653</v>
      </c>
      <c r="F757" s="2">
        <v>1394000</v>
      </c>
      <c r="G757" s="2">
        <v>0</v>
      </c>
      <c r="H757" s="2">
        <v>0</v>
      </c>
      <c r="I757" s="2">
        <v>0</v>
      </c>
      <c r="J757" s="2">
        <v>0</v>
      </c>
    </row>
    <row r="758" spans="1:10" x14ac:dyDescent="0.35">
      <c r="A758" s="28" t="s">
        <v>592</v>
      </c>
      <c r="B758" s="28" t="s">
        <v>17</v>
      </c>
      <c r="C758" s="28" t="s">
        <v>650</v>
      </c>
      <c r="D758" s="28" t="s">
        <v>19</v>
      </c>
      <c r="E758" t="s">
        <v>654</v>
      </c>
      <c r="F758" s="2">
        <v>0</v>
      </c>
      <c r="G758" s="2">
        <v>7500000</v>
      </c>
      <c r="H758" s="2">
        <v>1505500</v>
      </c>
      <c r="I758" s="2">
        <v>451650</v>
      </c>
      <c r="J758" s="2">
        <v>1505500</v>
      </c>
    </row>
    <row r="759" spans="1:10" x14ac:dyDescent="0.35">
      <c r="A759" s="28" t="s">
        <v>592</v>
      </c>
      <c r="B759" s="28" t="s">
        <v>17</v>
      </c>
      <c r="C759" s="28" t="s">
        <v>650</v>
      </c>
      <c r="D759" s="28" t="s">
        <v>19</v>
      </c>
      <c r="E759" t="s">
        <v>655</v>
      </c>
      <c r="F759" s="2">
        <v>901500</v>
      </c>
      <c r="G759" s="2">
        <v>1808000</v>
      </c>
      <c r="H759" s="2">
        <v>904000</v>
      </c>
      <c r="I759" s="2">
        <v>271200</v>
      </c>
      <c r="J759" s="2">
        <v>904000</v>
      </c>
    </row>
    <row r="760" spans="1:10" x14ac:dyDescent="0.35">
      <c r="A760" s="28" t="s">
        <v>592</v>
      </c>
      <c r="B760" s="28" t="s">
        <v>17</v>
      </c>
      <c r="C760" s="28" t="s">
        <v>650</v>
      </c>
      <c r="D760" s="28" t="s">
        <v>19</v>
      </c>
      <c r="E760" t="s">
        <v>656</v>
      </c>
      <c r="F760" s="2">
        <v>725000</v>
      </c>
      <c r="G760" s="2">
        <v>1450000</v>
      </c>
      <c r="H760" s="2">
        <v>725000</v>
      </c>
      <c r="I760" s="2">
        <v>725000</v>
      </c>
      <c r="J760" s="2">
        <v>725000</v>
      </c>
    </row>
    <row r="761" spans="1:10" x14ac:dyDescent="0.35">
      <c r="A761" s="28" t="s">
        <v>592</v>
      </c>
      <c r="B761" s="28" t="s">
        <v>17</v>
      </c>
      <c r="C761" s="28" t="s">
        <v>650</v>
      </c>
      <c r="D761" s="28" t="s">
        <v>19</v>
      </c>
      <c r="E761" t="s">
        <v>657</v>
      </c>
      <c r="F761" s="2">
        <v>495000</v>
      </c>
      <c r="G761" s="2">
        <v>990000</v>
      </c>
      <c r="H761" s="2">
        <v>495000</v>
      </c>
      <c r="I761" s="2">
        <v>148500</v>
      </c>
      <c r="J761" s="2">
        <v>495000</v>
      </c>
    </row>
    <row r="762" spans="1:10" x14ac:dyDescent="0.35">
      <c r="A762" s="28" t="s">
        <v>592</v>
      </c>
      <c r="B762" s="28" t="s">
        <v>17</v>
      </c>
      <c r="C762" s="28" t="s">
        <v>650</v>
      </c>
      <c r="D762" s="28" t="s">
        <v>19</v>
      </c>
      <c r="E762" t="s">
        <v>658</v>
      </c>
      <c r="F762" s="2">
        <v>521000</v>
      </c>
      <c r="G762" s="2">
        <v>1042000</v>
      </c>
      <c r="H762" s="2">
        <v>521000</v>
      </c>
      <c r="I762" s="2">
        <v>156300</v>
      </c>
      <c r="J762" s="2">
        <v>521000</v>
      </c>
    </row>
    <row r="763" spans="1:10" x14ac:dyDescent="0.35">
      <c r="A763" s="28" t="s">
        <v>592</v>
      </c>
      <c r="B763" s="28" t="s">
        <v>17</v>
      </c>
      <c r="C763" s="28" t="s">
        <v>650</v>
      </c>
      <c r="D763" s="28" t="s">
        <v>19</v>
      </c>
      <c r="E763" t="s">
        <v>659</v>
      </c>
      <c r="F763" s="2">
        <v>66310</v>
      </c>
      <c r="G763" s="2">
        <v>0</v>
      </c>
      <c r="H763" s="2">
        <v>0</v>
      </c>
      <c r="I763" s="2">
        <v>0</v>
      </c>
      <c r="J763" s="2">
        <v>0</v>
      </c>
    </row>
    <row r="764" spans="1:10" x14ac:dyDescent="0.35">
      <c r="A764" s="28" t="s">
        <v>592</v>
      </c>
      <c r="B764" s="28" t="s">
        <v>17</v>
      </c>
      <c r="C764" s="28" t="s">
        <v>650</v>
      </c>
      <c r="D764" s="28" t="s">
        <v>19</v>
      </c>
      <c r="E764" t="s">
        <v>660</v>
      </c>
      <c r="F764" s="2">
        <v>314000</v>
      </c>
      <c r="G764" s="2">
        <v>628000</v>
      </c>
      <c r="H764" s="2">
        <v>729500</v>
      </c>
      <c r="I764" s="2">
        <v>218850</v>
      </c>
      <c r="J764" s="2">
        <v>729500</v>
      </c>
    </row>
    <row r="765" spans="1:10" x14ac:dyDescent="0.35">
      <c r="A765" s="28" t="s">
        <v>592</v>
      </c>
      <c r="B765" s="28" t="s">
        <v>17</v>
      </c>
      <c r="C765" s="28" t="s">
        <v>650</v>
      </c>
      <c r="D765" s="28" t="s">
        <v>19</v>
      </c>
      <c r="E765" t="s">
        <v>661</v>
      </c>
      <c r="F765" s="2">
        <v>2499000</v>
      </c>
      <c r="G765" s="2">
        <v>3004000</v>
      </c>
      <c r="H765" s="2">
        <v>528500</v>
      </c>
      <c r="I765" s="2">
        <v>158550</v>
      </c>
      <c r="J765" s="2">
        <v>528500</v>
      </c>
    </row>
    <row r="766" spans="1:10" x14ac:dyDescent="0.35">
      <c r="A766" s="28" t="s">
        <v>592</v>
      </c>
      <c r="B766" s="28" t="s">
        <v>17</v>
      </c>
      <c r="C766" s="28" t="s">
        <v>650</v>
      </c>
      <c r="D766" s="28" t="s">
        <v>19</v>
      </c>
      <c r="E766" t="s">
        <v>662</v>
      </c>
      <c r="F766" s="2">
        <v>517000</v>
      </c>
      <c r="G766" s="2">
        <v>1034000</v>
      </c>
      <c r="H766" s="2">
        <v>515000</v>
      </c>
      <c r="I766" s="2">
        <v>154500</v>
      </c>
      <c r="J766" s="2">
        <v>515000</v>
      </c>
    </row>
    <row r="767" spans="1:10" x14ac:dyDescent="0.35">
      <c r="A767" s="28" t="s">
        <v>592</v>
      </c>
      <c r="B767" s="28" t="s">
        <v>17</v>
      </c>
      <c r="C767" s="28" t="s">
        <v>650</v>
      </c>
      <c r="D767" s="28" t="s">
        <v>19</v>
      </c>
      <c r="E767" t="s">
        <v>663</v>
      </c>
      <c r="F767" s="2">
        <v>1436100</v>
      </c>
      <c r="G767" s="2">
        <v>1437000</v>
      </c>
      <c r="H767" s="2">
        <v>0</v>
      </c>
      <c r="I767" s="2">
        <v>0</v>
      </c>
      <c r="J767" s="2">
        <v>0</v>
      </c>
    </row>
    <row r="768" spans="1:10" x14ac:dyDescent="0.35">
      <c r="A768" s="28" t="s">
        <v>592</v>
      </c>
      <c r="B768" s="28" t="s">
        <v>17</v>
      </c>
      <c r="C768" s="28" t="s">
        <v>650</v>
      </c>
      <c r="D768" s="28" t="s">
        <v>50</v>
      </c>
      <c r="E768" t="s">
        <v>664</v>
      </c>
      <c r="F768" s="2">
        <v>2464000</v>
      </c>
      <c r="G768" s="2">
        <v>5009000</v>
      </c>
      <c r="H768" s="2">
        <v>2550500</v>
      </c>
      <c r="I768" s="2">
        <v>2550500</v>
      </c>
      <c r="J768" s="2">
        <v>2550500</v>
      </c>
    </row>
    <row r="769" spans="1:10" x14ac:dyDescent="0.35">
      <c r="A769" s="28" t="s">
        <v>592</v>
      </c>
      <c r="B769" s="28" t="s">
        <v>17</v>
      </c>
      <c r="C769" s="28" t="s">
        <v>650</v>
      </c>
      <c r="D769" s="28" t="s">
        <v>50</v>
      </c>
      <c r="E769" t="s">
        <v>665</v>
      </c>
      <c r="F769" s="2">
        <v>0</v>
      </c>
      <c r="G769" s="2">
        <v>2517000</v>
      </c>
      <c r="H769" s="2">
        <v>1257500</v>
      </c>
      <c r="I769" s="2">
        <v>1257500</v>
      </c>
      <c r="J769" s="2">
        <v>1261500</v>
      </c>
    </row>
    <row r="770" spans="1:10" x14ac:dyDescent="0.35">
      <c r="A770" s="28" t="s">
        <v>666</v>
      </c>
      <c r="B770" s="28" t="s">
        <v>17</v>
      </c>
      <c r="C770" s="28" t="s">
        <v>667</v>
      </c>
      <c r="D770" s="28" t="s">
        <v>19</v>
      </c>
      <c r="E770" t="s">
        <v>668</v>
      </c>
      <c r="F770" s="2">
        <v>0</v>
      </c>
      <c r="G770" s="2">
        <v>851010</v>
      </c>
      <c r="H770" s="2">
        <v>425500</v>
      </c>
      <c r="I770" s="2">
        <v>127631</v>
      </c>
      <c r="J770" s="2">
        <v>425375</v>
      </c>
    </row>
    <row r="771" spans="1:10" x14ac:dyDescent="0.35">
      <c r="A771" s="28" t="s">
        <v>666</v>
      </c>
      <c r="B771" s="28" t="s">
        <v>17</v>
      </c>
      <c r="C771" s="28" t="s">
        <v>667</v>
      </c>
      <c r="D771" s="28" t="s">
        <v>19</v>
      </c>
      <c r="E771" t="s">
        <v>36</v>
      </c>
      <c r="F771" s="2">
        <v>0</v>
      </c>
      <c r="G771" s="2">
        <v>2021766</v>
      </c>
      <c r="H771" s="2">
        <v>1198300</v>
      </c>
      <c r="I771" s="2">
        <v>359633</v>
      </c>
      <c r="J771" s="2">
        <v>1199250</v>
      </c>
    </row>
    <row r="772" spans="1:10" x14ac:dyDescent="0.35">
      <c r="A772" s="28" t="s">
        <v>666</v>
      </c>
      <c r="B772" s="28" t="s">
        <v>17</v>
      </c>
      <c r="C772" s="28" t="s">
        <v>667</v>
      </c>
      <c r="D772" s="28" t="s">
        <v>19</v>
      </c>
      <c r="E772" t="s">
        <v>28</v>
      </c>
      <c r="F772" s="2">
        <v>0</v>
      </c>
      <c r="G772" s="2">
        <v>0</v>
      </c>
      <c r="H772" s="2">
        <v>0</v>
      </c>
      <c r="I772" s="2">
        <v>0</v>
      </c>
      <c r="J772" s="2">
        <v>0</v>
      </c>
    </row>
    <row r="773" spans="1:10" x14ac:dyDescent="0.35">
      <c r="A773" s="28" t="s">
        <v>666</v>
      </c>
      <c r="B773" s="28" t="s">
        <v>17</v>
      </c>
      <c r="C773" s="28" t="s">
        <v>667</v>
      </c>
      <c r="D773" s="28" t="s">
        <v>19</v>
      </c>
      <c r="E773" t="s">
        <v>669</v>
      </c>
      <c r="F773" s="2">
        <v>611050</v>
      </c>
      <c r="G773" s="2">
        <v>0</v>
      </c>
      <c r="H773" s="2">
        <v>0</v>
      </c>
      <c r="I773" s="2">
        <v>0</v>
      </c>
      <c r="J773" s="2">
        <v>0</v>
      </c>
    </row>
    <row r="774" spans="1:10" x14ac:dyDescent="0.35">
      <c r="A774" s="28" t="s">
        <v>666</v>
      </c>
      <c r="B774" s="28" t="s">
        <v>17</v>
      </c>
      <c r="C774" s="28" t="s">
        <v>667</v>
      </c>
      <c r="D774" s="28" t="s">
        <v>19</v>
      </c>
      <c r="E774" t="s">
        <v>670</v>
      </c>
      <c r="F774" s="2">
        <v>1086000</v>
      </c>
      <c r="G774" s="2">
        <v>2169000</v>
      </c>
      <c r="H774" s="2">
        <v>1081000</v>
      </c>
      <c r="I774" s="2">
        <v>324300</v>
      </c>
      <c r="J774" s="2">
        <v>1081000</v>
      </c>
    </row>
    <row r="775" spans="1:10" x14ac:dyDescent="0.35">
      <c r="A775" s="28" t="s">
        <v>666</v>
      </c>
      <c r="B775" s="28" t="s">
        <v>17</v>
      </c>
      <c r="C775" s="28" t="s">
        <v>667</v>
      </c>
      <c r="D775" s="28" t="s">
        <v>19</v>
      </c>
      <c r="E775" t="s">
        <v>671</v>
      </c>
      <c r="F775" s="2">
        <v>452500</v>
      </c>
      <c r="G775" s="2">
        <v>906000</v>
      </c>
      <c r="H775" s="2">
        <v>453000</v>
      </c>
      <c r="I775" s="2">
        <v>135900</v>
      </c>
      <c r="J775" s="2">
        <v>453000</v>
      </c>
    </row>
    <row r="776" spans="1:10" x14ac:dyDescent="0.35">
      <c r="A776" s="28" t="s">
        <v>666</v>
      </c>
      <c r="B776" s="28" t="s">
        <v>17</v>
      </c>
      <c r="C776" s="28" t="s">
        <v>667</v>
      </c>
      <c r="D776" s="28" t="s">
        <v>19</v>
      </c>
      <c r="E776" t="s">
        <v>672</v>
      </c>
      <c r="F776" s="2">
        <v>1380500</v>
      </c>
      <c r="G776" s="2">
        <v>2960000</v>
      </c>
      <c r="H776" s="2">
        <v>1481000</v>
      </c>
      <c r="I776" s="2">
        <v>444300</v>
      </c>
      <c r="J776" s="2">
        <v>1481000</v>
      </c>
    </row>
    <row r="777" spans="1:10" x14ac:dyDescent="0.35">
      <c r="A777" s="28" t="s">
        <v>666</v>
      </c>
      <c r="B777" s="28" t="s">
        <v>17</v>
      </c>
      <c r="C777" s="28" t="s">
        <v>673</v>
      </c>
      <c r="D777" s="28" t="s">
        <v>19</v>
      </c>
      <c r="E777" t="s">
        <v>28</v>
      </c>
      <c r="F777" s="2">
        <v>103433</v>
      </c>
      <c r="G777" s="2">
        <v>0</v>
      </c>
      <c r="H777" s="2">
        <v>0</v>
      </c>
      <c r="I777" s="2">
        <v>0</v>
      </c>
      <c r="J777" s="2">
        <v>0</v>
      </c>
    </row>
    <row r="778" spans="1:10" x14ac:dyDescent="0.35">
      <c r="A778" s="28" t="s">
        <v>666</v>
      </c>
      <c r="B778" s="28" t="s">
        <v>17</v>
      </c>
      <c r="C778" s="28" t="s">
        <v>673</v>
      </c>
      <c r="D778" s="28" t="s">
        <v>19</v>
      </c>
      <c r="E778" t="s">
        <v>674</v>
      </c>
      <c r="F778" s="2">
        <v>0</v>
      </c>
      <c r="G778" s="2">
        <v>3496456</v>
      </c>
      <c r="H778" s="2">
        <v>1471750</v>
      </c>
      <c r="I778" s="2">
        <v>442163</v>
      </c>
      <c r="J778" s="2">
        <v>1476000</v>
      </c>
    </row>
    <row r="779" spans="1:10" x14ac:dyDescent="0.35">
      <c r="A779" s="28" t="s">
        <v>666</v>
      </c>
      <c r="B779" s="28" t="s">
        <v>17</v>
      </c>
      <c r="C779" s="28" t="s">
        <v>673</v>
      </c>
      <c r="D779" s="28" t="s">
        <v>19</v>
      </c>
      <c r="E779" t="s">
        <v>675</v>
      </c>
      <c r="F779" s="2">
        <v>1080375</v>
      </c>
      <c r="G779" s="2">
        <v>0</v>
      </c>
      <c r="H779" s="2">
        <v>0</v>
      </c>
      <c r="I779" s="2">
        <v>0</v>
      </c>
      <c r="J779" s="2">
        <v>0</v>
      </c>
    </row>
    <row r="780" spans="1:10" x14ac:dyDescent="0.35">
      <c r="A780" s="28" t="s">
        <v>666</v>
      </c>
      <c r="B780" s="28" t="s">
        <v>17</v>
      </c>
      <c r="C780" s="28" t="s">
        <v>673</v>
      </c>
      <c r="D780" s="28" t="s">
        <v>19</v>
      </c>
      <c r="E780" t="s">
        <v>676</v>
      </c>
      <c r="F780" s="2">
        <v>542500</v>
      </c>
      <c r="G780" s="2">
        <v>1085000</v>
      </c>
      <c r="H780" s="2">
        <v>542500</v>
      </c>
      <c r="I780" s="2">
        <v>162750</v>
      </c>
      <c r="J780" s="2">
        <v>542500</v>
      </c>
    </row>
    <row r="781" spans="1:10" x14ac:dyDescent="0.35">
      <c r="A781" s="28" t="s">
        <v>666</v>
      </c>
      <c r="B781" s="28" t="s">
        <v>17</v>
      </c>
      <c r="C781" s="28" t="s">
        <v>673</v>
      </c>
      <c r="D781" s="28" t="s">
        <v>19</v>
      </c>
      <c r="E781" t="s">
        <v>677</v>
      </c>
      <c r="F781" s="2">
        <v>715000</v>
      </c>
      <c r="G781" s="2">
        <v>4500000</v>
      </c>
      <c r="H781" s="2">
        <v>1423500</v>
      </c>
      <c r="I781" s="2">
        <v>427050</v>
      </c>
      <c r="J781" s="2">
        <v>1423500</v>
      </c>
    </row>
    <row r="782" spans="1:10" x14ac:dyDescent="0.35">
      <c r="A782" s="28" t="s">
        <v>666</v>
      </c>
      <c r="B782" s="28" t="s">
        <v>17</v>
      </c>
      <c r="C782" s="28" t="s">
        <v>673</v>
      </c>
      <c r="D782" s="28" t="s">
        <v>19</v>
      </c>
      <c r="E782" t="s">
        <v>134</v>
      </c>
      <c r="F782" s="2">
        <v>2143000</v>
      </c>
      <c r="G782" s="2">
        <v>4284000</v>
      </c>
      <c r="H782" s="2">
        <v>2145000</v>
      </c>
      <c r="I782" s="2">
        <v>2145000</v>
      </c>
      <c r="J782" s="2">
        <v>2145000</v>
      </c>
    </row>
    <row r="783" spans="1:10" x14ac:dyDescent="0.35">
      <c r="A783" s="28" t="s">
        <v>666</v>
      </c>
      <c r="B783" s="28" t="s">
        <v>17</v>
      </c>
      <c r="C783" s="28" t="s">
        <v>673</v>
      </c>
      <c r="D783" s="28" t="s">
        <v>19</v>
      </c>
      <c r="E783" t="s">
        <v>678</v>
      </c>
      <c r="F783" s="2">
        <v>75563</v>
      </c>
      <c r="G783" s="2">
        <v>0</v>
      </c>
      <c r="H783" s="2">
        <v>0</v>
      </c>
      <c r="I783" s="2">
        <v>0</v>
      </c>
      <c r="J783" s="2">
        <v>0</v>
      </c>
    </row>
    <row r="784" spans="1:10" x14ac:dyDescent="0.35">
      <c r="A784" s="28" t="s">
        <v>666</v>
      </c>
      <c r="B784" s="28" t="s">
        <v>17</v>
      </c>
      <c r="C784" s="28" t="s">
        <v>673</v>
      </c>
      <c r="D784" s="28" t="s">
        <v>19</v>
      </c>
      <c r="E784" t="s">
        <v>679</v>
      </c>
      <c r="F784" s="2">
        <v>310000</v>
      </c>
      <c r="G784" s="2">
        <v>625000</v>
      </c>
      <c r="H784" s="2">
        <v>312500</v>
      </c>
      <c r="I784" s="2">
        <v>312500</v>
      </c>
      <c r="J784" s="2">
        <v>312500</v>
      </c>
    </row>
    <row r="785" spans="1:10" x14ac:dyDescent="0.35">
      <c r="A785" s="28" t="s">
        <v>666</v>
      </c>
      <c r="B785" s="28" t="s">
        <v>17</v>
      </c>
      <c r="C785" s="28" t="s">
        <v>680</v>
      </c>
      <c r="D785" s="28" t="s">
        <v>19</v>
      </c>
      <c r="E785" t="s">
        <v>681</v>
      </c>
      <c r="F785" s="2">
        <v>1291500</v>
      </c>
      <c r="G785" s="2">
        <v>0</v>
      </c>
      <c r="H785" s="2">
        <v>0</v>
      </c>
      <c r="I785" s="2">
        <v>0</v>
      </c>
      <c r="J785" s="2">
        <v>0</v>
      </c>
    </row>
    <row r="786" spans="1:10" x14ac:dyDescent="0.35">
      <c r="A786" s="28" t="s">
        <v>666</v>
      </c>
      <c r="B786" s="28" t="s">
        <v>17</v>
      </c>
      <c r="C786" s="28" t="s">
        <v>680</v>
      </c>
      <c r="D786" s="28" t="s">
        <v>30</v>
      </c>
      <c r="E786" t="s">
        <v>682</v>
      </c>
      <c r="F786" s="2">
        <v>120514</v>
      </c>
      <c r="G786" s="2">
        <v>236341</v>
      </c>
      <c r="H786" s="2">
        <v>120674</v>
      </c>
      <c r="I786" s="2">
        <v>118906</v>
      </c>
      <c r="J786" s="2">
        <v>117137</v>
      </c>
    </row>
    <row r="787" spans="1:10" x14ac:dyDescent="0.35">
      <c r="A787" s="28" t="s">
        <v>666</v>
      </c>
      <c r="B787" s="28" t="s">
        <v>17</v>
      </c>
      <c r="C787" s="28" t="s">
        <v>680</v>
      </c>
      <c r="D787" s="28" t="s">
        <v>19</v>
      </c>
      <c r="E787" t="s">
        <v>32</v>
      </c>
      <c r="F787" s="2">
        <v>275</v>
      </c>
      <c r="G787" s="2">
        <v>5672</v>
      </c>
      <c r="H787" s="2">
        <v>500</v>
      </c>
      <c r="I787" s="2">
        <v>150</v>
      </c>
      <c r="J787" s="2">
        <v>500</v>
      </c>
    </row>
    <row r="788" spans="1:10" x14ac:dyDescent="0.35">
      <c r="A788" s="28" t="s">
        <v>666</v>
      </c>
      <c r="B788" s="28" t="s">
        <v>17</v>
      </c>
      <c r="C788" s="28" t="s">
        <v>680</v>
      </c>
      <c r="D788" s="28" t="s">
        <v>19</v>
      </c>
      <c r="E788" t="s">
        <v>28</v>
      </c>
      <c r="F788" s="2">
        <v>0</v>
      </c>
      <c r="G788" s="2">
        <v>0</v>
      </c>
      <c r="H788" s="2">
        <v>0</v>
      </c>
      <c r="I788" s="2">
        <v>0</v>
      </c>
      <c r="J788" s="2">
        <v>0</v>
      </c>
    </row>
    <row r="789" spans="1:10" x14ac:dyDescent="0.35">
      <c r="A789" s="28" t="s">
        <v>666</v>
      </c>
      <c r="B789" s="28" t="s">
        <v>17</v>
      </c>
      <c r="C789" s="28" t="s">
        <v>680</v>
      </c>
      <c r="D789" s="28" t="s">
        <v>19</v>
      </c>
      <c r="E789" t="s">
        <v>683</v>
      </c>
      <c r="F789" s="2">
        <v>52288</v>
      </c>
      <c r="G789" s="2">
        <v>104576</v>
      </c>
      <c r="H789" s="2">
        <v>0</v>
      </c>
      <c r="I789" s="2">
        <v>0</v>
      </c>
      <c r="J789" s="2">
        <v>0</v>
      </c>
    </row>
    <row r="790" spans="1:10" x14ac:dyDescent="0.35">
      <c r="A790" s="28" t="s">
        <v>666</v>
      </c>
      <c r="B790" s="28" t="s">
        <v>17</v>
      </c>
      <c r="C790" s="28" t="s">
        <v>680</v>
      </c>
      <c r="D790" s="28" t="s">
        <v>19</v>
      </c>
      <c r="E790" t="s">
        <v>684</v>
      </c>
      <c r="F790" s="2">
        <v>41828</v>
      </c>
      <c r="G790" s="2">
        <v>83038</v>
      </c>
      <c r="H790" s="2">
        <v>0</v>
      </c>
      <c r="I790" s="2">
        <v>0</v>
      </c>
      <c r="J790" s="2">
        <v>0</v>
      </c>
    </row>
    <row r="791" spans="1:10" x14ac:dyDescent="0.35">
      <c r="A791" s="28" t="s">
        <v>666</v>
      </c>
      <c r="B791" s="28" t="s">
        <v>17</v>
      </c>
      <c r="C791" s="28" t="s">
        <v>680</v>
      </c>
      <c r="D791" s="28" t="s">
        <v>19</v>
      </c>
      <c r="E791" t="s">
        <v>105</v>
      </c>
      <c r="F791" s="2">
        <v>0</v>
      </c>
      <c r="G791" s="2">
        <v>0</v>
      </c>
      <c r="H791" s="2">
        <v>0</v>
      </c>
      <c r="I791" s="2">
        <v>0</v>
      </c>
      <c r="J791" s="2">
        <v>0</v>
      </c>
    </row>
    <row r="792" spans="1:10" x14ac:dyDescent="0.35">
      <c r="A792" s="28" t="s">
        <v>666</v>
      </c>
      <c r="B792" s="28" t="s">
        <v>17</v>
      </c>
      <c r="C792" s="28" t="s">
        <v>680</v>
      </c>
      <c r="D792" s="28" t="s">
        <v>19</v>
      </c>
      <c r="E792" t="s">
        <v>685</v>
      </c>
      <c r="F792" s="2">
        <v>653000</v>
      </c>
      <c r="G792" s="2">
        <v>1306000</v>
      </c>
      <c r="H792" s="2">
        <v>651000</v>
      </c>
      <c r="I792" s="2">
        <v>325500</v>
      </c>
      <c r="J792" s="2">
        <v>0</v>
      </c>
    </row>
    <row r="793" spans="1:10" x14ac:dyDescent="0.35">
      <c r="A793" s="28" t="s">
        <v>666</v>
      </c>
      <c r="B793" s="28" t="s">
        <v>17</v>
      </c>
      <c r="C793" s="28" t="s">
        <v>680</v>
      </c>
      <c r="D793" s="28" t="s">
        <v>19</v>
      </c>
      <c r="E793" t="s">
        <v>649</v>
      </c>
      <c r="F793" s="2">
        <v>232000</v>
      </c>
      <c r="G793" s="2">
        <v>0</v>
      </c>
      <c r="H793" s="2">
        <v>0</v>
      </c>
      <c r="I793" s="2">
        <v>0</v>
      </c>
      <c r="J793" s="2">
        <v>0</v>
      </c>
    </row>
    <row r="794" spans="1:10" x14ac:dyDescent="0.35">
      <c r="A794" s="28" t="s">
        <v>666</v>
      </c>
      <c r="B794" s="28" t="s">
        <v>17</v>
      </c>
      <c r="C794" s="28" t="s">
        <v>680</v>
      </c>
      <c r="D794" s="28" t="s">
        <v>19</v>
      </c>
      <c r="E794" t="s">
        <v>686</v>
      </c>
      <c r="F794" s="2">
        <v>378500</v>
      </c>
      <c r="G794" s="2">
        <v>962000</v>
      </c>
      <c r="H794" s="2">
        <v>481500</v>
      </c>
      <c r="I794" s="2">
        <v>481500</v>
      </c>
      <c r="J794" s="2">
        <v>481500</v>
      </c>
    </row>
    <row r="795" spans="1:10" x14ac:dyDescent="0.35">
      <c r="A795" s="28" t="s">
        <v>666</v>
      </c>
      <c r="B795" s="28" t="s">
        <v>17</v>
      </c>
      <c r="C795" s="28" t="s">
        <v>680</v>
      </c>
      <c r="D795" s="28" t="s">
        <v>19</v>
      </c>
      <c r="E795" t="s">
        <v>687</v>
      </c>
      <c r="F795" s="2">
        <v>20317</v>
      </c>
      <c r="G795" s="2">
        <v>0</v>
      </c>
      <c r="H795" s="2">
        <v>0</v>
      </c>
      <c r="I795" s="2">
        <v>0</v>
      </c>
      <c r="J795" s="2">
        <v>0</v>
      </c>
    </row>
    <row r="796" spans="1:10" x14ac:dyDescent="0.35">
      <c r="A796" s="28" t="s">
        <v>666</v>
      </c>
      <c r="B796" s="28" t="s">
        <v>17</v>
      </c>
      <c r="C796" s="28" t="s">
        <v>680</v>
      </c>
      <c r="D796" s="28" t="s">
        <v>19</v>
      </c>
      <c r="E796" t="s">
        <v>688</v>
      </c>
      <c r="F796" s="2">
        <v>426000</v>
      </c>
      <c r="G796" s="2">
        <v>798000</v>
      </c>
      <c r="H796" s="2">
        <v>502000</v>
      </c>
      <c r="I796" s="2">
        <v>150600</v>
      </c>
      <c r="J796" s="2">
        <v>502000</v>
      </c>
    </row>
    <row r="797" spans="1:10" x14ac:dyDescent="0.35">
      <c r="A797" s="28" t="s">
        <v>666</v>
      </c>
      <c r="B797" s="28" t="s">
        <v>17</v>
      </c>
      <c r="C797" s="28" t="s">
        <v>680</v>
      </c>
      <c r="D797" s="28" t="s">
        <v>19</v>
      </c>
      <c r="E797" t="s">
        <v>689</v>
      </c>
      <c r="F797" s="2">
        <v>0</v>
      </c>
      <c r="G797" s="2">
        <v>1297369</v>
      </c>
      <c r="H797" s="2">
        <v>1118875</v>
      </c>
      <c r="I797" s="2">
        <v>335584</v>
      </c>
      <c r="J797" s="2">
        <v>1118350</v>
      </c>
    </row>
    <row r="798" spans="1:10" x14ac:dyDescent="0.35">
      <c r="A798" s="28" t="s">
        <v>666</v>
      </c>
      <c r="B798" s="28" t="s">
        <v>17</v>
      </c>
      <c r="C798" s="28" t="s">
        <v>680</v>
      </c>
      <c r="D798" s="28" t="s">
        <v>19</v>
      </c>
      <c r="E798" t="s">
        <v>690</v>
      </c>
      <c r="F798" s="2">
        <v>433000</v>
      </c>
      <c r="G798" s="2">
        <v>2527000</v>
      </c>
      <c r="H798" s="2">
        <v>1588500</v>
      </c>
      <c r="I798" s="2">
        <v>1588500</v>
      </c>
      <c r="J798" s="2">
        <v>1588500</v>
      </c>
    </row>
    <row r="799" spans="1:10" x14ac:dyDescent="0.35">
      <c r="A799" s="28" t="s">
        <v>666</v>
      </c>
      <c r="B799" s="28" t="s">
        <v>17</v>
      </c>
      <c r="C799" s="28" t="s">
        <v>680</v>
      </c>
      <c r="D799" s="28" t="s">
        <v>19</v>
      </c>
      <c r="E799" t="s">
        <v>691</v>
      </c>
      <c r="F799" s="2">
        <v>20500</v>
      </c>
      <c r="G799" s="2">
        <v>40700</v>
      </c>
      <c r="H799" s="2">
        <v>20200</v>
      </c>
      <c r="I799" s="2">
        <v>6045</v>
      </c>
      <c r="J799" s="2">
        <v>20100</v>
      </c>
    </row>
    <row r="800" spans="1:10" x14ac:dyDescent="0.35">
      <c r="A800" s="28" t="s">
        <v>666</v>
      </c>
      <c r="B800" s="28" t="s">
        <v>17</v>
      </c>
      <c r="C800" s="28" t="s">
        <v>680</v>
      </c>
      <c r="D800" s="28" t="s">
        <v>19</v>
      </c>
      <c r="E800" t="s">
        <v>692</v>
      </c>
      <c r="F800" s="2">
        <v>209400</v>
      </c>
      <c r="G800" s="2">
        <v>417950</v>
      </c>
      <c r="H800" s="2">
        <v>213500</v>
      </c>
      <c r="I800" s="2">
        <v>64493</v>
      </c>
      <c r="J800" s="2">
        <v>216450</v>
      </c>
    </row>
    <row r="801" spans="1:10" x14ac:dyDescent="0.35">
      <c r="A801" s="28" t="s">
        <v>666</v>
      </c>
      <c r="B801" s="28" t="s">
        <v>17</v>
      </c>
      <c r="C801" s="28" t="s">
        <v>680</v>
      </c>
      <c r="D801" s="28" t="s">
        <v>19</v>
      </c>
      <c r="E801" t="s">
        <v>693</v>
      </c>
      <c r="F801" s="2">
        <v>40010</v>
      </c>
      <c r="G801" s="2">
        <v>0</v>
      </c>
      <c r="H801" s="2">
        <v>0</v>
      </c>
      <c r="I801" s="2">
        <v>0</v>
      </c>
      <c r="J801" s="2">
        <v>0</v>
      </c>
    </row>
    <row r="802" spans="1:10" x14ac:dyDescent="0.35">
      <c r="A802" s="28" t="s">
        <v>666</v>
      </c>
      <c r="B802" s="28" t="s">
        <v>17</v>
      </c>
      <c r="C802" s="28" t="s">
        <v>680</v>
      </c>
      <c r="D802" s="28" t="s">
        <v>19</v>
      </c>
      <c r="E802" t="s">
        <v>694</v>
      </c>
      <c r="F802" s="2">
        <v>0</v>
      </c>
      <c r="G802" s="2">
        <v>1995329</v>
      </c>
      <c r="H802" s="2">
        <v>784984</v>
      </c>
      <c r="I802" s="2">
        <v>235360</v>
      </c>
      <c r="J802" s="2">
        <v>784084</v>
      </c>
    </row>
    <row r="803" spans="1:10" x14ac:dyDescent="0.35">
      <c r="A803" s="28" t="s">
        <v>666</v>
      </c>
      <c r="B803" s="28" t="s">
        <v>17</v>
      </c>
      <c r="C803" s="28" t="s">
        <v>680</v>
      </c>
      <c r="D803" s="28" t="s">
        <v>19</v>
      </c>
      <c r="E803" t="s">
        <v>695</v>
      </c>
      <c r="F803" s="2">
        <v>2952000</v>
      </c>
      <c r="G803" s="2">
        <v>4800000</v>
      </c>
      <c r="H803" s="2">
        <v>2402000</v>
      </c>
      <c r="I803" s="2">
        <v>720600</v>
      </c>
      <c r="J803" s="2">
        <v>2402000</v>
      </c>
    </row>
    <row r="804" spans="1:10" x14ac:dyDescent="0.35">
      <c r="A804" s="28" t="s">
        <v>666</v>
      </c>
      <c r="B804" s="28" t="s">
        <v>17</v>
      </c>
      <c r="C804" s="28" t="s">
        <v>680</v>
      </c>
      <c r="D804" s="28" t="s">
        <v>19</v>
      </c>
      <c r="E804" t="s">
        <v>696</v>
      </c>
      <c r="F804" s="2">
        <v>1993000</v>
      </c>
      <c r="G804" s="2">
        <v>3989000</v>
      </c>
      <c r="H804" s="2">
        <v>1995500</v>
      </c>
      <c r="I804" s="2">
        <v>1995500</v>
      </c>
      <c r="J804" s="2">
        <v>1995500</v>
      </c>
    </row>
    <row r="805" spans="1:10" x14ac:dyDescent="0.35">
      <c r="A805" s="28" t="s">
        <v>666</v>
      </c>
      <c r="B805" s="28" t="s">
        <v>17</v>
      </c>
      <c r="C805" s="28" t="s">
        <v>680</v>
      </c>
      <c r="D805" s="28" t="s">
        <v>19</v>
      </c>
      <c r="E805" t="s">
        <v>697</v>
      </c>
      <c r="F805" s="2">
        <v>234530</v>
      </c>
      <c r="G805" s="2">
        <v>469060</v>
      </c>
      <c r="H805" s="2">
        <v>234627</v>
      </c>
      <c r="I805" s="2">
        <v>35194</v>
      </c>
      <c r="J805" s="2">
        <v>0</v>
      </c>
    </row>
    <row r="806" spans="1:10" x14ac:dyDescent="0.35">
      <c r="A806" s="28" t="s">
        <v>666</v>
      </c>
      <c r="B806" s="28" t="s">
        <v>17</v>
      </c>
      <c r="C806" s="28" t="s">
        <v>680</v>
      </c>
      <c r="D806" s="28" t="s">
        <v>19</v>
      </c>
      <c r="E806" t="s">
        <v>182</v>
      </c>
      <c r="F806" s="2">
        <v>380000</v>
      </c>
      <c r="G806" s="2">
        <v>760000</v>
      </c>
      <c r="H806" s="2">
        <v>379500</v>
      </c>
      <c r="I806" s="2">
        <v>113850</v>
      </c>
      <c r="J806" s="2">
        <v>379500</v>
      </c>
    </row>
    <row r="807" spans="1:10" x14ac:dyDescent="0.35">
      <c r="A807" s="28" t="s">
        <v>666</v>
      </c>
      <c r="B807" s="28" t="s">
        <v>17</v>
      </c>
      <c r="C807" s="28" t="s">
        <v>680</v>
      </c>
      <c r="D807" s="28" t="s">
        <v>19</v>
      </c>
      <c r="E807" t="s">
        <v>698</v>
      </c>
      <c r="F807" s="2">
        <v>0</v>
      </c>
      <c r="G807" s="2">
        <v>0</v>
      </c>
      <c r="H807" s="2">
        <v>0</v>
      </c>
      <c r="I807" s="2">
        <v>0</v>
      </c>
      <c r="J807" s="2">
        <v>0</v>
      </c>
    </row>
    <row r="808" spans="1:10" x14ac:dyDescent="0.35">
      <c r="A808" s="28" t="s">
        <v>666</v>
      </c>
      <c r="B808" s="28" t="s">
        <v>17</v>
      </c>
      <c r="C808" s="28" t="s">
        <v>680</v>
      </c>
      <c r="D808" s="28" t="s">
        <v>19</v>
      </c>
      <c r="E808" t="s">
        <v>699</v>
      </c>
      <c r="F808" s="2">
        <v>0</v>
      </c>
      <c r="G808" s="2">
        <v>0</v>
      </c>
      <c r="H808" s="2">
        <v>0</v>
      </c>
      <c r="I808" s="2">
        <v>0</v>
      </c>
      <c r="J808" s="2">
        <v>0</v>
      </c>
    </row>
    <row r="809" spans="1:10" x14ac:dyDescent="0.35">
      <c r="A809" s="28" t="s">
        <v>666</v>
      </c>
      <c r="B809" s="28" t="s">
        <v>17</v>
      </c>
      <c r="C809" s="28" t="s">
        <v>700</v>
      </c>
      <c r="D809" s="28" t="s">
        <v>19</v>
      </c>
      <c r="E809" t="s">
        <v>47</v>
      </c>
      <c r="F809" s="2">
        <v>309500</v>
      </c>
      <c r="G809" s="2">
        <v>623000</v>
      </c>
      <c r="H809" s="2">
        <v>219000</v>
      </c>
      <c r="I809" s="2">
        <v>65700</v>
      </c>
      <c r="J809" s="2">
        <v>219000</v>
      </c>
    </row>
    <row r="810" spans="1:10" x14ac:dyDescent="0.35">
      <c r="A810" s="28" t="s">
        <v>666</v>
      </c>
      <c r="B810" s="28" t="s">
        <v>17</v>
      </c>
      <c r="C810" s="28" t="s">
        <v>700</v>
      </c>
      <c r="D810" s="28" t="s">
        <v>19</v>
      </c>
      <c r="E810" t="s">
        <v>37</v>
      </c>
      <c r="F810" s="2">
        <v>449000</v>
      </c>
      <c r="G810" s="2">
        <v>897000</v>
      </c>
      <c r="H810" s="2">
        <v>448000</v>
      </c>
      <c r="I810" s="2">
        <v>448000</v>
      </c>
      <c r="J810" s="2">
        <v>448000</v>
      </c>
    </row>
    <row r="811" spans="1:10" x14ac:dyDescent="0.35">
      <c r="A811" s="28" t="s">
        <v>666</v>
      </c>
      <c r="B811" s="28" t="s">
        <v>17</v>
      </c>
      <c r="C811" s="28" t="s">
        <v>700</v>
      </c>
      <c r="D811" s="28" t="s">
        <v>19</v>
      </c>
      <c r="E811" t="s">
        <v>28</v>
      </c>
      <c r="F811" s="2">
        <v>14731</v>
      </c>
      <c r="G811" s="2">
        <v>0</v>
      </c>
      <c r="H811" s="2">
        <v>0</v>
      </c>
      <c r="I811" s="2">
        <v>0</v>
      </c>
      <c r="J811" s="2">
        <v>0</v>
      </c>
    </row>
    <row r="812" spans="1:10" x14ac:dyDescent="0.35">
      <c r="A812" s="28" t="s">
        <v>701</v>
      </c>
      <c r="B812" s="28" t="s">
        <v>17</v>
      </c>
      <c r="C812" s="28" t="s">
        <v>702</v>
      </c>
      <c r="D812" s="28" t="s">
        <v>19</v>
      </c>
      <c r="E812" t="s">
        <v>182</v>
      </c>
      <c r="F812" s="2">
        <v>121000</v>
      </c>
      <c r="G812" s="2">
        <v>243000</v>
      </c>
      <c r="H812" s="2">
        <v>121000</v>
      </c>
      <c r="I812" s="2">
        <v>36300</v>
      </c>
      <c r="J812" s="2">
        <v>121000</v>
      </c>
    </row>
    <row r="813" spans="1:10" x14ac:dyDescent="0.35">
      <c r="A813" s="28" t="s">
        <v>701</v>
      </c>
      <c r="B813" s="28" t="s">
        <v>17</v>
      </c>
      <c r="C813" s="28" t="s">
        <v>702</v>
      </c>
      <c r="D813" s="28" t="s">
        <v>19</v>
      </c>
      <c r="E813" t="s">
        <v>121</v>
      </c>
      <c r="F813" s="2">
        <v>66500</v>
      </c>
      <c r="G813" s="2">
        <v>142000</v>
      </c>
      <c r="H813" s="2">
        <v>85000</v>
      </c>
      <c r="I813" s="2">
        <v>25500</v>
      </c>
      <c r="J813" s="2">
        <v>85000</v>
      </c>
    </row>
    <row r="814" spans="1:10" x14ac:dyDescent="0.35">
      <c r="A814" s="28" t="s">
        <v>701</v>
      </c>
      <c r="B814" s="28" t="s">
        <v>17</v>
      </c>
      <c r="C814" s="28" t="s">
        <v>702</v>
      </c>
      <c r="D814" s="28" t="s">
        <v>19</v>
      </c>
      <c r="E814" t="s">
        <v>703</v>
      </c>
      <c r="F814" s="2">
        <v>118921</v>
      </c>
      <c r="G814" s="2">
        <v>223922</v>
      </c>
      <c r="H814" s="2">
        <v>0</v>
      </c>
      <c r="I814" s="2">
        <v>0</v>
      </c>
      <c r="J814" s="2">
        <v>0</v>
      </c>
    </row>
    <row r="815" spans="1:10" x14ac:dyDescent="0.35">
      <c r="A815" s="28" t="s">
        <v>701</v>
      </c>
      <c r="B815" s="28" t="s">
        <v>17</v>
      </c>
      <c r="C815" s="28" t="s">
        <v>702</v>
      </c>
      <c r="D815" s="28" t="s">
        <v>19</v>
      </c>
      <c r="E815" t="s">
        <v>28</v>
      </c>
      <c r="F815" s="2">
        <v>0</v>
      </c>
      <c r="G815" s="2">
        <v>0</v>
      </c>
      <c r="H815" s="2">
        <v>0</v>
      </c>
      <c r="I815" s="2">
        <v>0</v>
      </c>
      <c r="J815" s="2">
        <v>0</v>
      </c>
    </row>
    <row r="816" spans="1:10" x14ac:dyDescent="0.35">
      <c r="A816" s="28" t="s">
        <v>701</v>
      </c>
      <c r="B816" s="28" t="s">
        <v>17</v>
      </c>
      <c r="C816" s="28" t="s">
        <v>702</v>
      </c>
      <c r="D816" s="28" t="s">
        <v>19</v>
      </c>
      <c r="E816" t="s">
        <v>32</v>
      </c>
      <c r="F816" s="2">
        <v>0</v>
      </c>
      <c r="G816" s="2">
        <v>0</v>
      </c>
      <c r="H816" s="2">
        <v>0</v>
      </c>
      <c r="I816" s="2">
        <v>0</v>
      </c>
      <c r="J816" s="2">
        <v>0</v>
      </c>
    </row>
    <row r="817" spans="1:10" x14ac:dyDescent="0.35">
      <c r="A817" s="28" t="s">
        <v>701</v>
      </c>
      <c r="B817" s="28" t="s">
        <v>17</v>
      </c>
      <c r="C817" s="28" t="s">
        <v>704</v>
      </c>
      <c r="D817" s="28" t="s">
        <v>19</v>
      </c>
      <c r="E817" t="s">
        <v>705</v>
      </c>
      <c r="F817" s="2">
        <v>0</v>
      </c>
      <c r="G817" s="2">
        <v>892550</v>
      </c>
      <c r="H817" s="2">
        <v>447625</v>
      </c>
      <c r="I817" s="2">
        <v>447625</v>
      </c>
      <c r="J817" s="2">
        <v>513425</v>
      </c>
    </row>
    <row r="818" spans="1:10" x14ac:dyDescent="0.35">
      <c r="A818" s="28" t="s">
        <v>701</v>
      </c>
      <c r="B818" s="28" t="s">
        <v>17</v>
      </c>
      <c r="C818" s="28" t="s">
        <v>704</v>
      </c>
      <c r="D818" s="28" t="s">
        <v>19</v>
      </c>
      <c r="E818" t="s">
        <v>706</v>
      </c>
      <c r="F818" s="2">
        <v>0</v>
      </c>
      <c r="G818" s="2">
        <v>620000</v>
      </c>
      <c r="H818" s="2">
        <v>205000</v>
      </c>
      <c r="I818" s="2">
        <v>61500</v>
      </c>
      <c r="J818" s="2">
        <v>205000</v>
      </c>
    </row>
    <row r="819" spans="1:10" x14ac:dyDescent="0.35">
      <c r="A819" s="28" t="s">
        <v>701</v>
      </c>
      <c r="B819" s="28" t="s">
        <v>17</v>
      </c>
      <c r="C819" s="28" t="s">
        <v>704</v>
      </c>
      <c r="D819" s="28" t="s">
        <v>19</v>
      </c>
      <c r="E819" t="s">
        <v>32</v>
      </c>
      <c r="F819" s="2">
        <v>2500</v>
      </c>
      <c r="G819" s="2">
        <v>2500</v>
      </c>
      <c r="H819" s="2">
        <v>0</v>
      </c>
      <c r="I819" s="2">
        <v>0</v>
      </c>
      <c r="J819" s="2">
        <v>2500</v>
      </c>
    </row>
    <row r="820" spans="1:10" x14ac:dyDescent="0.35">
      <c r="A820" s="28" t="s">
        <v>701</v>
      </c>
      <c r="B820" s="28" t="s">
        <v>17</v>
      </c>
      <c r="C820" s="28" t="s">
        <v>704</v>
      </c>
      <c r="D820" s="28" t="s">
        <v>19</v>
      </c>
      <c r="E820" t="s">
        <v>707</v>
      </c>
      <c r="F820" s="2">
        <v>0</v>
      </c>
      <c r="G820" s="2">
        <v>930000</v>
      </c>
      <c r="H820" s="2">
        <v>926000</v>
      </c>
      <c r="I820" s="2">
        <v>463000</v>
      </c>
      <c r="J820" s="2">
        <v>0</v>
      </c>
    </row>
    <row r="821" spans="1:10" x14ac:dyDescent="0.35">
      <c r="A821" s="28" t="s">
        <v>701</v>
      </c>
      <c r="B821" s="28" t="s">
        <v>17</v>
      </c>
      <c r="C821" s="28" t="s">
        <v>704</v>
      </c>
      <c r="D821" s="28" t="s">
        <v>19</v>
      </c>
      <c r="E821" t="s">
        <v>708</v>
      </c>
      <c r="F821" s="2">
        <v>0</v>
      </c>
      <c r="G821" s="2">
        <v>237262</v>
      </c>
      <c r="H821" s="2">
        <v>112431</v>
      </c>
      <c r="I821" s="2">
        <v>30561</v>
      </c>
      <c r="J821" s="2">
        <v>91306</v>
      </c>
    </row>
    <row r="822" spans="1:10" x14ac:dyDescent="0.35">
      <c r="A822" s="28" t="s">
        <v>701</v>
      </c>
      <c r="B822" s="28" t="s">
        <v>17</v>
      </c>
      <c r="C822" s="28" t="s">
        <v>704</v>
      </c>
      <c r="D822" s="28" t="s">
        <v>19</v>
      </c>
      <c r="E822" t="s">
        <v>709</v>
      </c>
      <c r="F822" s="2">
        <v>0</v>
      </c>
      <c r="G822" s="2">
        <v>478650</v>
      </c>
      <c r="H822" s="2">
        <v>239325</v>
      </c>
      <c r="I822" s="2">
        <v>135698</v>
      </c>
      <c r="J822" s="2">
        <v>665325</v>
      </c>
    </row>
    <row r="823" spans="1:10" x14ac:dyDescent="0.35">
      <c r="A823" s="28" t="s">
        <v>701</v>
      </c>
      <c r="B823" s="28" t="s">
        <v>17</v>
      </c>
      <c r="C823" s="28" t="s">
        <v>704</v>
      </c>
      <c r="D823" s="28" t="s">
        <v>19</v>
      </c>
      <c r="E823" t="s">
        <v>28</v>
      </c>
      <c r="F823" s="2">
        <v>8752</v>
      </c>
      <c r="G823" s="2">
        <v>0</v>
      </c>
      <c r="H823" s="2">
        <v>0</v>
      </c>
      <c r="I823" s="2">
        <v>0</v>
      </c>
      <c r="J823" s="2">
        <v>0</v>
      </c>
    </row>
    <row r="824" spans="1:10" x14ac:dyDescent="0.35">
      <c r="A824" s="28" t="s">
        <v>701</v>
      </c>
      <c r="B824" s="28" t="s">
        <v>17</v>
      </c>
      <c r="C824" s="28" t="s">
        <v>710</v>
      </c>
      <c r="D824" s="28" t="s">
        <v>19</v>
      </c>
      <c r="E824" t="s">
        <v>711</v>
      </c>
      <c r="F824" s="2">
        <v>2191831</v>
      </c>
      <c r="G824" s="2">
        <v>4376775</v>
      </c>
      <c r="H824" s="2">
        <v>538888</v>
      </c>
      <c r="I824" s="2">
        <v>538888</v>
      </c>
      <c r="J824" s="2">
        <v>540275</v>
      </c>
    </row>
    <row r="825" spans="1:10" x14ac:dyDescent="0.35">
      <c r="A825" s="28" t="s">
        <v>701</v>
      </c>
      <c r="B825" s="28" t="s">
        <v>17</v>
      </c>
      <c r="C825" s="28" t="s">
        <v>710</v>
      </c>
      <c r="D825" s="28" t="s">
        <v>19</v>
      </c>
      <c r="E825" t="s">
        <v>57</v>
      </c>
      <c r="F825" s="2">
        <v>0</v>
      </c>
      <c r="G825" s="2">
        <v>631414</v>
      </c>
      <c r="H825" s="2">
        <v>216760</v>
      </c>
      <c r="I825" s="2">
        <v>65780</v>
      </c>
      <c r="J825" s="2">
        <v>221770</v>
      </c>
    </row>
    <row r="826" spans="1:10" x14ac:dyDescent="0.35">
      <c r="A826" s="28" t="s">
        <v>712</v>
      </c>
      <c r="B826" s="28" t="s">
        <v>17</v>
      </c>
      <c r="C826" s="28" t="s">
        <v>713</v>
      </c>
      <c r="D826" s="28" t="s">
        <v>19</v>
      </c>
      <c r="E826" t="s">
        <v>714</v>
      </c>
      <c r="F826" s="2">
        <v>1926000</v>
      </c>
      <c r="G826" s="2">
        <v>2280000</v>
      </c>
      <c r="H826" s="2">
        <v>1145000</v>
      </c>
      <c r="I826" s="2">
        <v>1145000</v>
      </c>
      <c r="J826" s="2">
        <v>1145000</v>
      </c>
    </row>
    <row r="827" spans="1:10" x14ac:dyDescent="0.35">
      <c r="A827" s="28" t="s">
        <v>712</v>
      </c>
      <c r="B827" s="28" t="s">
        <v>17</v>
      </c>
      <c r="C827" s="28" t="s">
        <v>713</v>
      </c>
      <c r="D827" s="28" t="s">
        <v>19</v>
      </c>
      <c r="E827" t="s">
        <v>715</v>
      </c>
      <c r="F827" s="2">
        <v>27138</v>
      </c>
      <c r="G827" s="2">
        <v>820476</v>
      </c>
      <c r="H827" s="2">
        <v>414438</v>
      </c>
      <c r="I827" s="2">
        <v>125165</v>
      </c>
      <c r="J827" s="2">
        <v>419994</v>
      </c>
    </row>
    <row r="828" spans="1:10" x14ac:dyDescent="0.35">
      <c r="A828" s="28" t="s">
        <v>712</v>
      </c>
      <c r="B828" s="28" t="s">
        <v>17</v>
      </c>
      <c r="C828" s="28" t="s">
        <v>713</v>
      </c>
      <c r="D828" s="28" t="s">
        <v>19</v>
      </c>
      <c r="E828" t="s">
        <v>716</v>
      </c>
      <c r="F828" s="2">
        <v>1976500</v>
      </c>
      <c r="G828" s="2">
        <v>0</v>
      </c>
      <c r="H828" s="2">
        <v>0</v>
      </c>
      <c r="I828" s="2">
        <v>0</v>
      </c>
      <c r="J828" s="2">
        <v>0</v>
      </c>
    </row>
    <row r="829" spans="1:10" x14ac:dyDescent="0.35">
      <c r="A829" s="28" t="s">
        <v>712</v>
      </c>
      <c r="B829" s="28" t="s">
        <v>17</v>
      </c>
      <c r="C829" s="28" t="s">
        <v>713</v>
      </c>
      <c r="D829" s="28" t="s">
        <v>19</v>
      </c>
      <c r="E829" t="s">
        <v>717</v>
      </c>
      <c r="F829" s="2">
        <v>845000</v>
      </c>
      <c r="G829" s="2">
        <v>690000</v>
      </c>
      <c r="H829" s="2">
        <v>845000</v>
      </c>
      <c r="I829" s="2">
        <v>845000</v>
      </c>
      <c r="J829" s="2">
        <v>845000</v>
      </c>
    </row>
    <row r="830" spans="1:10" x14ac:dyDescent="0.35">
      <c r="A830" s="28" t="s">
        <v>712</v>
      </c>
      <c r="B830" s="28" t="s">
        <v>17</v>
      </c>
      <c r="C830" s="28" t="s">
        <v>713</v>
      </c>
      <c r="D830" s="28" t="s">
        <v>19</v>
      </c>
      <c r="E830" t="s">
        <v>32</v>
      </c>
      <c r="F830" s="2">
        <v>7251</v>
      </c>
      <c r="G830" s="2">
        <v>4000</v>
      </c>
      <c r="H830" s="2">
        <v>2000</v>
      </c>
      <c r="I830" s="2">
        <v>600</v>
      </c>
      <c r="J830" s="2">
        <v>2000</v>
      </c>
    </row>
    <row r="831" spans="1:10" x14ac:dyDescent="0.35">
      <c r="A831" s="28" t="s">
        <v>712</v>
      </c>
      <c r="B831" s="28" t="s">
        <v>17</v>
      </c>
      <c r="C831" s="28" t="s">
        <v>713</v>
      </c>
      <c r="D831" s="28" t="s">
        <v>19</v>
      </c>
      <c r="E831" t="s">
        <v>21</v>
      </c>
      <c r="F831" s="2">
        <v>0</v>
      </c>
      <c r="G831" s="2">
        <v>70000</v>
      </c>
      <c r="H831" s="2">
        <v>0</v>
      </c>
      <c r="I831" s="2">
        <v>0</v>
      </c>
      <c r="J831" s="2">
        <v>0</v>
      </c>
    </row>
    <row r="832" spans="1:10" x14ac:dyDescent="0.35">
      <c r="A832" s="28" t="s">
        <v>712</v>
      </c>
      <c r="B832" s="28" t="s">
        <v>17</v>
      </c>
      <c r="C832" s="28" t="s">
        <v>713</v>
      </c>
      <c r="D832" s="28" t="s">
        <v>19</v>
      </c>
      <c r="E832" t="s">
        <v>718</v>
      </c>
      <c r="F832" s="2">
        <v>700000</v>
      </c>
      <c r="G832" s="2">
        <v>2315000</v>
      </c>
      <c r="H832" s="2">
        <v>1411500</v>
      </c>
      <c r="I832" s="2">
        <v>423450</v>
      </c>
      <c r="J832" s="2">
        <v>1411500</v>
      </c>
    </row>
    <row r="833" spans="1:10" x14ac:dyDescent="0.35">
      <c r="A833" s="28" t="s">
        <v>712</v>
      </c>
      <c r="B833" s="28" t="s">
        <v>17</v>
      </c>
      <c r="C833" s="28" t="s">
        <v>713</v>
      </c>
      <c r="D833" s="28" t="s">
        <v>19</v>
      </c>
      <c r="E833" t="s">
        <v>719</v>
      </c>
      <c r="F833" s="2">
        <v>4000</v>
      </c>
      <c r="G833" s="2">
        <v>1007891</v>
      </c>
      <c r="H833" s="2">
        <v>0</v>
      </c>
      <c r="I833" s="2">
        <v>0</v>
      </c>
      <c r="J833" s="2">
        <v>0</v>
      </c>
    </row>
    <row r="834" spans="1:10" x14ac:dyDescent="0.35">
      <c r="A834" s="28" t="s">
        <v>712</v>
      </c>
      <c r="B834" s="28" t="s">
        <v>17</v>
      </c>
      <c r="C834" s="28" t="s">
        <v>713</v>
      </c>
      <c r="D834" s="28" t="s">
        <v>19</v>
      </c>
      <c r="E834" t="s">
        <v>28</v>
      </c>
      <c r="F834" s="2">
        <v>4678</v>
      </c>
      <c r="G834" s="2">
        <v>0</v>
      </c>
      <c r="H834" s="2">
        <v>0</v>
      </c>
      <c r="I834" s="2">
        <v>0</v>
      </c>
      <c r="J834" s="2">
        <v>0</v>
      </c>
    </row>
    <row r="835" spans="1:10" x14ac:dyDescent="0.35">
      <c r="A835" s="28" t="s">
        <v>712</v>
      </c>
      <c r="B835" s="28" t="s">
        <v>17</v>
      </c>
      <c r="C835" s="28" t="s">
        <v>720</v>
      </c>
      <c r="D835" s="28" t="s">
        <v>19</v>
      </c>
      <c r="E835" t="s">
        <v>28</v>
      </c>
      <c r="F835" s="2">
        <v>194622</v>
      </c>
      <c r="G835" s="2">
        <v>0</v>
      </c>
      <c r="H835" s="2">
        <v>0</v>
      </c>
      <c r="I835" s="2">
        <v>0</v>
      </c>
      <c r="J835" s="2">
        <v>0</v>
      </c>
    </row>
    <row r="836" spans="1:10" x14ac:dyDescent="0.35">
      <c r="A836" s="28" t="s">
        <v>712</v>
      </c>
      <c r="B836" s="28" t="s">
        <v>17</v>
      </c>
      <c r="C836" s="28" t="s">
        <v>720</v>
      </c>
      <c r="D836" s="28" t="s">
        <v>19</v>
      </c>
      <c r="E836" t="s">
        <v>48</v>
      </c>
      <c r="F836" s="2">
        <v>6289473</v>
      </c>
      <c r="G836" s="2">
        <v>0</v>
      </c>
      <c r="H836" s="2">
        <v>0</v>
      </c>
      <c r="I836" s="2">
        <v>0</v>
      </c>
      <c r="J836" s="2">
        <v>0</v>
      </c>
    </row>
    <row r="837" spans="1:10" x14ac:dyDescent="0.35">
      <c r="A837" s="28" t="s">
        <v>712</v>
      </c>
      <c r="B837" s="28" t="s">
        <v>17</v>
      </c>
      <c r="C837" s="28" t="s">
        <v>720</v>
      </c>
      <c r="D837" s="28" t="s">
        <v>19</v>
      </c>
      <c r="E837" t="s">
        <v>721</v>
      </c>
      <c r="F837" s="2">
        <v>1269915</v>
      </c>
      <c r="G837" s="2">
        <v>2547270</v>
      </c>
      <c r="H837" s="2">
        <v>1276425</v>
      </c>
      <c r="I837" s="2">
        <v>1276425</v>
      </c>
      <c r="J837" s="2">
        <v>1276425</v>
      </c>
    </row>
    <row r="838" spans="1:10" x14ac:dyDescent="0.35">
      <c r="A838" s="28" t="s">
        <v>712</v>
      </c>
      <c r="B838" s="28" t="s">
        <v>17</v>
      </c>
      <c r="C838" s="28" t="s">
        <v>720</v>
      </c>
      <c r="D838" s="28" t="s">
        <v>19</v>
      </c>
      <c r="E838" t="s">
        <v>722</v>
      </c>
      <c r="F838" s="2">
        <v>1544125</v>
      </c>
      <c r="G838" s="2">
        <v>1544125</v>
      </c>
      <c r="H838" s="2">
        <v>0</v>
      </c>
      <c r="I838" s="2">
        <v>0</v>
      </c>
      <c r="J838" s="2">
        <v>0</v>
      </c>
    </row>
    <row r="839" spans="1:10" x14ac:dyDescent="0.35">
      <c r="A839" s="28" t="s">
        <v>712</v>
      </c>
      <c r="B839" s="28" t="s">
        <v>17</v>
      </c>
      <c r="C839" s="28" t="s">
        <v>720</v>
      </c>
      <c r="D839" s="28" t="s">
        <v>19</v>
      </c>
      <c r="E839" t="s">
        <v>723</v>
      </c>
      <c r="F839" s="2">
        <v>19205</v>
      </c>
      <c r="G839" s="2">
        <v>38466</v>
      </c>
      <c r="H839" s="2">
        <v>19683</v>
      </c>
      <c r="I839" s="2">
        <v>5905</v>
      </c>
      <c r="J839" s="2">
        <v>19683</v>
      </c>
    </row>
    <row r="840" spans="1:10" x14ac:dyDescent="0.35">
      <c r="A840" s="28" t="s">
        <v>712</v>
      </c>
      <c r="B840" s="28" t="s">
        <v>17</v>
      </c>
      <c r="C840" s="28" t="s">
        <v>720</v>
      </c>
      <c r="D840" s="28" t="s">
        <v>19</v>
      </c>
      <c r="E840" t="s">
        <v>724</v>
      </c>
      <c r="F840" s="2">
        <v>85250</v>
      </c>
      <c r="G840" s="2">
        <v>171270</v>
      </c>
      <c r="H840" s="2">
        <v>85360</v>
      </c>
      <c r="I840" s="2">
        <v>25608</v>
      </c>
      <c r="J840" s="2">
        <v>85360</v>
      </c>
    </row>
    <row r="841" spans="1:10" x14ac:dyDescent="0.35">
      <c r="A841" s="28" t="s">
        <v>712</v>
      </c>
      <c r="B841" s="28" t="s">
        <v>17</v>
      </c>
      <c r="C841" s="28" t="s">
        <v>720</v>
      </c>
      <c r="D841" s="28" t="s">
        <v>19</v>
      </c>
      <c r="E841" t="s">
        <v>725</v>
      </c>
      <c r="F841" s="2">
        <v>395000</v>
      </c>
      <c r="G841" s="2">
        <v>297000</v>
      </c>
      <c r="H841" s="2">
        <v>338000</v>
      </c>
      <c r="I841" s="2">
        <v>338000</v>
      </c>
      <c r="J841" s="2">
        <v>394000</v>
      </c>
    </row>
    <row r="842" spans="1:10" x14ac:dyDescent="0.35">
      <c r="A842" s="28" t="s">
        <v>712</v>
      </c>
      <c r="B842" s="28" t="s">
        <v>17</v>
      </c>
      <c r="C842" s="28" t="s">
        <v>720</v>
      </c>
      <c r="D842" s="28" t="s">
        <v>19</v>
      </c>
      <c r="E842" t="s">
        <v>726</v>
      </c>
      <c r="F842" s="2">
        <v>1985625</v>
      </c>
      <c r="G842" s="2">
        <v>3970250</v>
      </c>
      <c r="H842" s="2">
        <v>1984625</v>
      </c>
      <c r="I842" s="2">
        <v>1738063</v>
      </c>
      <c r="J842" s="2">
        <v>1491500</v>
      </c>
    </row>
    <row r="843" spans="1:10" x14ac:dyDescent="0.35">
      <c r="A843" s="28" t="s">
        <v>712</v>
      </c>
      <c r="B843" s="28" t="s">
        <v>17</v>
      </c>
      <c r="C843" s="28" t="s">
        <v>720</v>
      </c>
      <c r="D843" s="28" t="s">
        <v>19</v>
      </c>
      <c r="E843" t="s">
        <v>727</v>
      </c>
      <c r="F843" s="2">
        <v>140833</v>
      </c>
      <c r="G843" s="2">
        <v>282084</v>
      </c>
      <c r="H843" s="2">
        <v>144342</v>
      </c>
      <c r="I843" s="2">
        <v>144342</v>
      </c>
      <c r="J843" s="2">
        <v>144342</v>
      </c>
    </row>
    <row r="844" spans="1:10" x14ac:dyDescent="0.35">
      <c r="A844" s="28" t="s">
        <v>712</v>
      </c>
      <c r="B844" s="28" t="s">
        <v>17</v>
      </c>
      <c r="C844" s="28" t="s">
        <v>720</v>
      </c>
      <c r="D844" s="28" t="s">
        <v>19</v>
      </c>
      <c r="E844" t="s">
        <v>167</v>
      </c>
      <c r="F844" s="2">
        <v>0</v>
      </c>
      <c r="G844" s="2">
        <v>8499000</v>
      </c>
      <c r="H844" s="2">
        <v>2677500</v>
      </c>
      <c r="I844" s="2">
        <v>803250</v>
      </c>
      <c r="J844" s="2">
        <v>2677500</v>
      </c>
    </row>
    <row r="845" spans="1:10" x14ac:dyDescent="0.35">
      <c r="A845" s="28" t="s">
        <v>712</v>
      </c>
      <c r="B845" s="28" t="s">
        <v>17</v>
      </c>
      <c r="C845" s="28" t="s">
        <v>720</v>
      </c>
      <c r="D845" s="28" t="s">
        <v>19</v>
      </c>
      <c r="E845" t="s">
        <v>32</v>
      </c>
      <c r="F845" s="2">
        <v>0</v>
      </c>
      <c r="G845" s="2">
        <v>0</v>
      </c>
      <c r="H845" s="2">
        <v>0</v>
      </c>
      <c r="I845" s="2">
        <v>0</v>
      </c>
      <c r="J845" s="2">
        <v>0</v>
      </c>
    </row>
    <row r="846" spans="1:10" x14ac:dyDescent="0.35">
      <c r="A846" s="28" t="s">
        <v>712</v>
      </c>
      <c r="B846" s="28" t="s">
        <v>17</v>
      </c>
      <c r="C846" s="28" t="s">
        <v>720</v>
      </c>
      <c r="D846" s="28" t="s">
        <v>19</v>
      </c>
      <c r="E846" t="s">
        <v>164</v>
      </c>
      <c r="F846" s="2">
        <v>610500</v>
      </c>
      <c r="G846" s="2">
        <v>1221000</v>
      </c>
      <c r="H846" s="2">
        <v>1403000</v>
      </c>
      <c r="I846" s="2">
        <v>420900</v>
      </c>
      <c r="J846" s="2">
        <v>1403000</v>
      </c>
    </row>
    <row r="847" spans="1:10" x14ac:dyDescent="0.35">
      <c r="A847" s="28" t="s">
        <v>712</v>
      </c>
      <c r="B847" s="28" t="s">
        <v>17</v>
      </c>
      <c r="C847" s="28" t="s">
        <v>720</v>
      </c>
      <c r="D847" s="28" t="s">
        <v>19</v>
      </c>
      <c r="E847" t="s">
        <v>728</v>
      </c>
      <c r="F847" s="2">
        <v>689750</v>
      </c>
      <c r="G847" s="2">
        <v>1385730</v>
      </c>
      <c r="H847" s="2">
        <v>690640</v>
      </c>
      <c r="I847" s="2">
        <v>690640</v>
      </c>
      <c r="J847" s="2">
        <v>690640</v>
      </c>
    </row>
    <row r="848" spans="1:10" x14ac:dyDescent="0.35">
      <c r="A848" s="28" t="s">
        <v>712</v>
      </c>
      <c r="B848" s="28" t="s">
        <v>17</v>
      </c>
      <c r="C848" s="28" t="s">
        <v>720</v>
      </c>
      <c r="D848" s="28" t="s">
        <v>19</v>
      </c>
      <c r="E848" t="s">
        <v>729</v>
      </c>
      <c r="F848" s="2">
        <v>95585</v>
      </c>
      <c r="G848" s="2">
        <v>191730</v>
      </c>
      <c r="H848" s="2">
        <v>96075</v>
      </c>
      <c r="I848" s="2">
        <v>28823</v>
      </c>
      <c r="J848" s="2">
        <v>96075</v>
      </c>
    </row>
    <row r="849" spans="1:10" x14ac:dyDescent="0.35">
      <c r="A849" s="28" t="s">
        <v>712</v>
      </c>
      <c r="B849" s="28" t="s">
        <v>17</v>
      </c>
      <c r="C849" s="28" t="s">
        <v>720</v>
      </c>
      <c r="D849" s="28" t="s">
        <v>19</v>
      </c>
      <c r="E849" t="s">
        <v>730</v>
      </c>
      <c r="F849" s="2">
        <v>71255</v>
      </c>
      <c r="G849" s="2">
        <v>139541</v>
      </c>
      <c r="H849" s="2">
        <v>68286</v>
      </c>
      <c r="I849" s="2">
        <v>67791</v>
      </c>
      <c r="J849" s="2">
        <v>67296</v>
      </c>
    </row>
    <row r="850" spans="1:10" x14ac:dyDescent="0.35">
      <c r="A850" s="28" t="s">
        <v>712</v>
      </c>
      <c r="B850" s="28" t="s">
        <v>17</v>
      </c>
      <c r="C850" s="28" t="s">
        <v>720</v>
      </c>
      <c r="D850" s="28" t="s">
        <v>19</v>
      </c>
      <c r="E850" t="s">
        <v>38</v>
      </c>
      <c r="F850" s="2">
        <v>1298000</v>
      </c>
      <c r="G850" s="2">
        <v>3501000</v>
      </c>
      <c r="H850" s="2">
        <v>2002000</v>
      </c>
      <c r="I850" s="2">
        <v>600600</v>
      </c>
      <c r="J850" s="2">
        <v>2002000</v>
      </c>
    </row>
    <row r="851" spans="1:10" x14ac:dyDescent="0.35">
      <c r="A851" s="28" t="s">
        <v>712</v>
      </c>
      <c r="B851" s="28" t="s">
        <v>17</v>
      </c>
      <c r="C851" s="28" t="s">
        <v>720</v>
      </c>
      <c r="D851" s="28" t="s">
        <v>19</v>
      </c>
      <c r="E851" t="s">
        <v>47</v>
      </c>
      <c r="F851" s="2">
        <v>652500</v>
      </c>
      <c r="G851" s="2">
        <v>1972000</v>
      </c>
      <c r="H851" s="2">
        <v>986500</v>
      </c>
      <c r="I851" s="2">
        <v>295950</v>
      </c>
      <c r="J851" s="2">
        <v>986500</v>
      </c>
    </row>
    <row r="852" spans="1:10" x14ac:dyDescent="0.35">
      <c r="A852" s="28" t="s">
        <v>712</v>
      </c>
      <c r="B852" s="28" t="s">
        <v>17</v>
      </c>
      <c r="C852" s="28" t="s">
        <v>720</v>
      </c>
      <c r="D852" s="28" t="s">
        <v>19</v>
      </c>
      <c r="E852" t="s">
        <v>182</v>
      </c>
      <c r="F852" s="2">
        <v>1804000</v>
      </c>
      <c r="G852" s="2">
        <v>3612000</v>
      </c>
      <c r="H852" s="2">
        <v>1805500</v>
      </c>
      <c r="I852" s="2">
        <v>541650</v>
      </c>
      <c r="J852" s="2">
        <v>1805500</v>
      </c>
    </row>
    <row r="853" spans="1:10" x14ac:dyDescent="0.35">
      <c r="A853" s="28" t="s">
        <v>712</v>
      </c>
      <c r="B853" s="28" t="s">
        <v>17</v>
      </c>
      <c r="C853" s="28" t="s">
        <v>720</v>
      </c>
      <c r="D853" s="28" t="s">
        <v>19</v>
      </c>
      <c r="E853" t="s">
        <v>418</v>
      </c>
      <c r="F853" s="2">
        <v>744575</v>
      </c>
      <c r="G853" s="2">
        <v>1481900</v>
      </c>
      <c r="H853" s="2">
        <v>741925</v>
      </c>
      <c r="I853" s="2">
        <v>222720</v>
      </c>
      <c r="J853" s="2">
        <v>742875</v>
      </c>
    </row>
    <row r="854" spans="1:10" x14ac:dyDescent="0.35">
      <c r="A854" s="28" t="s">
        <v>712</v>
      </c>
      <c r="B854" s="28" t="s">
        <v>17</v>
      </c>
      <c r="C854" s="28" t="s">
        <v>720</v>
      </c>
      <c r="D854" s="28" t="s">
        <v>19</v>
      </c>
      <c r="E854" t="s">
        <v>731</v>
      </c>
      <c r="F854" s="2">
        <v>7463</v>
      </c>
      <c r="G854" s="2">
        <v>155525</v>
      </c>
      <c r="H854" s="2">
        <v>155525</v>
      </c>
      <c r="I854" s="2">
        <v>77763</v>
      </c>
      <c r="J854" s="2">
        <v>0</v>
      </c>
    </row>
    <row r="855" spans="1:10" x14ac:dyDescent="0.35">
      <c r="A855" s="28" t="s">
        <v>712</v>
      </c>
      <c r="B855" s="28" t="s">
        <v>17</v>
      </c>
      <c r="C855" s="28" t="s">
        <v>720</v>
      </c>
      <c r="D855" s="28" t="s">
        <v>19</v>
      </c>
      <c r="E855" t="s">
        <v>732</v>
      </c>
      <c r="F855" s="2">
        <v>71640</v>
      </c>
      <c r="G855" s="2">
        <v>140295</v>
      </c>
      <c r="H855" s="2">
        <v>68655</v>
      </c>
      <c r="I855" s="2">
        <v>68158</v>
      </c>
      <c r="J855" s="2">
        <v>67660</v>
      </c>
    </row>
    <row r="856" spans="1:10" x14ac:dyDescent="0.35">
      <c r="A856" s="28" t="s">
        <v>712</v>
      </c>
      <c r="B856" s="28" t="s">
        <v>17</v>
      </c>
      <c r="C856" s="28" t="s">
        <v>720</v>
      </c>
      <c r="D856" s="28" t="s">
        <v>19</v>
      </c>
      <c r="E856" t="s">
        <v>127</v>
      </c>
      <c r="F856" s="2">
        <v>453000</v>
      </c>
      <c r="G856" s="2">
        <v>910000</v>
      </c>
      <c r="H856" s="2">
        <v>422500</v>
      </c>
      <c r="I856" s="2">
        <v>126750</v>
      </c>
      <c r="J856" s="2">
        <v>422500</v>
      </c>
    </row>
    <row r="857" spans="1:10" x14ac:dyDescent="0.35">
      <c r="A857" s="28" t="s">
        <v>712</v>
      </c>
      <c r="B857" s="28" t="s">
        <v>17</v>
      </c>
      <c r="C857" s="28" t="s">
        <v>720</v>
      </c>
      <c r="D857" s="28" t="s">
        <v>19</v>
      </c>
      <c r="E857" t="s">
        <v>21</v>
      </c>
      <c r="F857" s="2">
        <v>127151</v>
      </c>
      <c r="G857" s="2">
        <v>100000</v>
      </c>
      <c r="H857" s="2">
        <v>0</v>
      </c>
      <c r="I857" s="2">
        <v>0</v>
      </c>
      <c r="J857" s="2">
        <v>0</v>
      </c>
    </row>
    <row r="858" spans="1:10" x14ac:dyDescent="0.35">
      <c r="A858" s="28" t="s">
        <v>712</v>
      </c>
      <c r="B858" s="28" t="s">
        <v>17</v>
      </c>
      <c r="C858" s="28" t="s">
        <v>720</v>
      </c>
      <c r="D858" s="28" t="s">
        <v>19</v>
      </c>
      <c r="E858" t="s">
        <v>733</v>
      </c>
      <c r="F858" s="2">
        <v>18500</v>
      </c>
      <c r="G858" s="2">
        <v>37000</v>
      </c>
      <c r="H858" s="2">
        <v>18500</v>
      </c>
      <c r="I858" s="2">
        <v>18500</v>
      </c>
      <c r="J858" s="2">
        <v>18500</v>
      </c>
    </row>
    <row r="859" spans="1:10" x14ac:dyDescent="0.35">
      <c r="A859" s="28" t="s">
        <v>712</v>
      </c>
      <c r="B859" s="28" t="s">
        <v>17</v>
      </c>
      <c r="C859" s="28" t="s">
        <v>720</v>
      </c>
      <c r="D859" s="28" t="s">
        <v>19</v>
      </c>
      <c r="E859" t="s">
        <v>121</v>
      </c>
      <c r="F859" s="2">
        <v>1572000</v>
      </c>
      <c r="G859" s="2">
        <v>4851000</v>
      </c>
      <c r="H859" s="2">
        <v>2427500</v>
      </c>
      <c r="I859" s="2">
        <v>728250</v>
      </c>
      <c r="J859" s="2">
        <v>2427500</v>
      </c>
    </row>
    <row r="860" spans="1:10" x14ac:dyDescent="0.35">
      <c r="A860" s="28" t="s">
        <v>712</v>
      </c>
      <c r="B860" s="28" t="s">
        <v>17</v>
      </c>
      <c r="C860" s="28" t="s">
        <v>734</v>
      </c>
      <c r="D860" s="28" t="s">
        <v>19</v>
      </c>
      <c r="E860" t="s">
        <v>167</v>
      </c>
      <c r="F860" s="2">
        <v>0</v>
      </c>
      <c r="G860" s="2">
        <v>8791000</v>
      </c>
      <c r="H860" s="2">
        <v>3898000</v>
      </c>
      <c r="I860" s="2">
        <v>1169400</v>
      </c>
      <c r="J860" s="2">
        <v>3898000</v>
      </c>
    </row>
    <row r="861" spans="1:10" x14ac:dyDescent="0.35">
      <c r="A861" s="28" t="s">
        <v>712</v>
      </c>
      <c r="B861" s="28" t="s">
        <v>17</v>
      </c>
      <c r="C861" s="28" t="s">
        <v>734</v>
      </c>
      <c r="D861" s="28" t="s">
        <v>19</v>
      </c>
      <c r="E861" t="s">
        <v>735</v>
      </c>
      <c r="F861" s="2">
        <v>425500</v>
      </c>
      <c r="G861" s="2">
        <v>851000</v>
      </c>
      <c r="H861" s="2">
        <v>426500</v>
      </c>
      <c r="I861" s="2">
        <v>426500</v>
      </c>
      <c r="J861" s="2">
        <v>426500</v>
      </c>
    </row>
    <row r="862" spans="1:10" x14ac:dyDescent="0.35">
      <c r="A862" s="28" t="s">
        <v>712</v>
      </c>
      <c r="B862" s="28" t="s">
        <v>17</v>
      </c>
      <c r="C862" s="28" t="s">
        <v>734</v>
      </c>
      <c r="D862" s="28" t="s">
        <v>19</v>
      </c>
      <c r="E862" t="s">
        <v>38</v>
      </c>
      <c r="F862" s="2">
        <v>2018000</v>
      </c>
      <c r="G862" s="2">
        <v>4036000</v>
      </c>
      <c r="H862" s="2">
        <v>2021500</v>
      </c>
      <c r="I862" s="2">
        <v>606450</v>
      </c>
      <c r="J862" s="2">
        <v>2021500</v>
      </c>
    </row>
    <row r="863" spans="1:10" x14ac:dyDescent="0.35">
      <c r="A863" s="28" t="s">
        <v>712</v>
      </c>
      <c r="B863" s="28" t="s">
        <v>17</v>
      </c>
      <c r="C863" s="28" t="s">
        <v>734</v>
      </c>
      <c r="D863" s="28" t="s">
        <v>19</v>
      </c>
      <c r="E863" t="s">
        <v>28</v>
      </c>
      <c r="F863" s="2">
        <v>253192</v>
      </c>
      <c r="G863" s="2">
        <v>0</v>
      </c>
      <c r="H863" s="2">
        <v>0</v>
      </c>
      <c r="I863" s="2">
        <v>0</v>
      </c>
      <c r="J863" s="2">
        <v>0</v>
      </c>
    </row>
    <row r="864" spans="1:10" x14ac:dyDescent="0.35">
      <c r="A864" s="28" t="s">
        <v>712</v>
      </c>
      <c r="B864" s="28" t="s">
        <v>17</v>
      </c>
      <c r="C864" s="28" t="s">
        <v>734</v>
      </c>
      <c r="D864" s="28" t="s">
        <v>19</v>
      </c>
      <c r="E864" t="s">
        <v>48</v>
      </c>
      <c r="F864" s="2">
        <v>3044700</v>
      </c>
      <c r="G864" s="2">
        <v>0</v>
      </c>
      <c r="H864" s="2">
        <v>0</v>
      </c>
      <c r="I864" s="2">
        <v>0</v>
      </c>
      <c r="J864" s="2">
        <v>0</v>
      </c>
    </row>
    <row r="865" spans="1:10" x14ac:dyDescent="0.35">
      <c r="A865" s="28" t="s">
        <v>712</v>
      </c>
      <c r="B865" s="28" t="s">
        <v>17</v>
      </c>
      <c r="C865" s="28" t="s">
        <v>734</v>
      </c>
      <c r="D865" s="28" t="s">
        <v>19</v>
      </c>
      <c r="E865" t="s">
        <v>736</v>
      </c>
      <c r="F865" s="2">
        <v>763562</v>
      </c>
      <c r="G865" s="2">
        <v>742938</v>
      </c>
      <c r="H865" s="2">
        <v>362925</v>
      </c>
      <c r="I865" s="2">
        <v>362400</v>
      </c>
      <c r="J865" s="2">
        <v>361875</v>
      </c>
    </row>
    <row r="866" spans="1:10" x14ac:dyDescent="0.35">
      <c r="A866" s="28" t="s">
        <v>712</v>
      </c>
      <c r="B866" s="28" t="s">
        <v>17</v>
      </c>
      <c r="C866" s="28" t="s">
        <v>734</v>
      </c>
      <c r="D866" s="28" t="s">
        <v>19</v>
      </c>
      <c r="E866" t="s">
        <v>737</v>
      </c>
      <c r="F866" s="2">
        <v>4716124</v>
      </c>
      <c r="G866" s="2">
        <v>9680000</v>
      </c>
      <c r="H866" s="2">
        <v>4764000</v>
      </c>
      <c r="I866" s="2">
        <v>4764000</v>
      </c>
      <c r="J866" s="2">
        <v>4764000</v>
      </c>
    </row>
    <row r="867" spans="1:10" x14ac:dyDescent="0.35">
      <c r="A867" s="28" t="s">
        <v>712</v>
      </c>
      <c r="B867" s="28" t="s">
        <v>17</v>
      </c>
      <c r="C867" s="28" t="s">
        <v>734</v>
      </c>
      <c r="D867" s="28" t="s">
        <v>19</v>
      </c>
      <c r="E867" t="s">
        <v>47</v>
      </c>
      <c r="F867" s="2">
        <v>1711500</v>
      </c>
      <c r="G867" s="2">
        <v>3423000</v>
      </c>
      <c r="H867" s="2">
        <v>1712500</v>
      </c>
      <c r="I867" s="2">
        <v>513750</v>
      </c>
      <c r="J867" s="2">
        <v>1712500</v>
      </c>
    </row>
    <row r="868" spans="1:10" x14ac:dyDescent="0.35">
      <c r="A868" s="28" t="s">
        <v>712</v>
      </c>
      <c r="B868" s="28" t="s">
        <v>17</v>
      </c>
      <c r="C868" s="28" t="s">
        <v>734</v>
      </c>
      <c r="D868" s="28" t="s">
        <v>19</v>
      </c>
      <c r="E868" t="s">
        <v>32</v>
      </c>
      <c r="F868" s="2">
        <v>1051</v>
      </c>
      <c r="G868" s="2">
        <v>0</v>
      </c>
      <c r="H868" s="2">
        <v>0</v>
      </c>
      <c r="I868" s="2">
        <v>0</v>
      </c>
      <c r="J868" s="2">
        <v>0</v>
      </c>
    </row>
    <row r="869" spans="1:10" x14ac:dyDescent="0.35">
      <c r="A869" s="28" t="s">
        <v>712</v>
      </c>
      <c r="B869" s="28" t="s">
        <v>17</v>
      </c>
      <c r="C869" s="28" t="s">
        <v>734</v>
      </c>
      <c r="D869" s="28" t="s">
        <v>19</v>
      </c>
      <c r="E869" t="s">
        <v>36</v>
      </c>
      <c r="F869" s="2">
        <v>0</v>
      </c>
      <c r="G869" s="2">
        <v>1362404</v>
      </c>
      <c r="H869" s="2">
        <v>680550</v>
      </c>
      <c r="I869" s="2">
        <v>204563</v>
      </c>
      <c r="J869" s="2">
        <v>683200</v>
      </c>
    </row>
    <row r="870" spans="1:10" x14ac:dyDescent="0.35">
      <c r="A870" s="28" t="s">
        <v>712</v>
      </c>
      <c r="B870" s="28" t="s">
        <v>17</v>
      </c>
      <c r="C870" s="28" t="s">
        <v>734</v>
      </c>
      <c r="D870" s="28" t="s">
        <v>19</v>
      </c>
      <c r="E870" t="s">
        <v>164</v>
      </c>
      <c r="F870" s="2">
        <v>3761000</v>
      </c>
      <c r="G870" s="2">
        <v>7523000</v>
      </c>
      <c r="H870" s="2">
        <v>3758500</v>
      </c>
      <c r="I870" s="2">
        <v>1127550</v>
      </c>
      <c r="J870" s="2">
        <v>3758500</v>
      </c>
    </row>
    <row r="871" spans="1:10" x14ac:dyDescent="0.35">
      <c r="A871" s="28" t="s">
        <v>712</v>
      </c>
      <c r="B871" s="28" t="s">
        <v>17</v>
      </c>
      <c r="C871" s="28" t="s">
        <v>734</v>
      </c>
      <c r="D871" s="28" t="s">
        <v>19</v>
      </c>
      <c r="E871" t="s">
        <v>171</v>
      </c>
      <c r="F871" s="2">
        <v>1679500</v>
      </c>
      <c r="G871" s="2">
        <v>3358000</v>
      </c>
      <c r="H871" s="2">
        <v>1678500</v>
      </c>
      <c r="I871" s="2">
        <v>1678000</v>
      </c>
      <c r="J871" s="2">
        <v>1677500</v>
      </c>
    </row>
    <row r="872" spans="1:10" x14ac:dyDescent="0.35">
      <c r="A872" s="28" t="s">
        <v>712</v>
      </c>
      <c r="B872" s="28" t="s">
        <v>17</v>
      </c>
      <c r="C872" s="28" t="s">
        <v>734</v>
      </c>
      <c r="D872" s="28" t="s">
        <v>19</v>
      </c>
      <c r="E872" t="s">
        <v>738</v>
      </c>
      <c r="F872" s="2">
        <v>775000</v>
      </c>
      <c r="G872" s="2">
        <v>1550000</v>
      </c>
      <c r="H872" s="2">
        <v>775000</v>
      </c>
      <c r="I872" s="2">
        <v>232500</v>
      </c>
      <c r="J872" s="2">
        <v>775000</v>
      </c>
    </row>
    <row r="873" spans="1:10" x14ac:dyDescent="0.35">
      <c r="A873" s="28" t="s">
        <v>712</v>
      </c>
      <c r="B873" s="28" t="s">
        <v>17</v>
      </c>
      <c r="C873" s="28" t="s">
        <v>734</v>
      </c>
      <c r="D873" s="28" t="s">
        <v>30</v>
      </c>
      <c r="E873" t="s">
        <v>739</v>
      </c>
      <c r="F873" s="2">
        <v>0</v>
      </c>
      <c r="G873" s="2">
        <v>0</v>
      </c>
      <c r="H873" s="2">
        <v>0</v>
      </c>
      <c r="I873" s="2">
        <v>0</v>
      </c>
      <c r="J873" s="2">
        <v>0</v>
      </c>
    </row>
    <row r="874" spans="1:10" x14ac:dyDescent="0.35">
      <c r="A874" s="28" t="s">
        <v>712</v>
      </c>
      <c r="B874" s="28" t="s">
        <v>17</v>
      </c>
      <c r="C874" s="28" t="s">
        <v>740</v>
      </c>
      <c r="D874" s="28" t="s">
        <v>19</v>
      </c>
      <c r="E874" t="s">
        <v>741</v>
      </c>
      <c r="F874" s="2">
        <v>24874</v>
      </c>
      <c r="G874" s="2">
        <v>0</v>
      </c>
      <c r="H874" s="2">
        <v>0</v>
      </c>
      <c r="I874" s="2">
        <v>0</v>
      </c>
      <c r="J874" s="2">
        <v>0</v>
      </c>
    </row>
    <row r="875" spans="1:10" x14ac:dyDescent="0.35">
      <c r="A875" s="28" t="s">
        <v>712</v>
      </c>
      <c r="B875" s="28" t="s">
        <v>17</v>
      </c>
      <c r="C875" s="28" t="s">
        <v>740</v>
      </c>
      <c r="D875" s="28" t="s">
        <v>19</v>
      </c>
      <c r="E875" t="s">
        <v>742</v>
      </c>
      <c r="F875" s="2">
        <v>49634</v>
      </c>
      <c r="G875" s="2">
        <v>0</v>
      </c>
      <c r="H875" s="2">
        <v>0</v>
      </c>
      <c r="I875" s="2">
        <v>0</v>
      </c>
      <c r="J875" s="2">
        <v>0</v>
      </c>
    </row>
    <row r="876" spans="1:10" x14ac:dyDescent="0.35">
      <c r="A876" s="28" t="s">
        <v>712</v>
      </c>
      <c r="B876" s="28" t="s">
        <v>17</v>
      </c>
      <c r="C876" s="28" t="s">
        <v>740</v>
      </c>
      <c r="D876" s="28" t="s">
        <v>19</v>
      </c>
      <c r="E876" t="s">
        <v>743</v>
      </c>
      <c r="F876" s="2">
        <v>0</v>
      </c>
      <c r="G876" s="2">
        <v>1289000</v>
      </c>
      <c r="H876" s="2">
        <v>449500</v>
      </c>
      <c r="I876" s="2">
        <v>134850</v>
      </c>
      <c r="J876" s="2">
        <v>449500</v>
      </c>
    </row>
    <row r="877" spans="1:10" x14ac:dyDescent="0.35">
      <c r="A877" s="28" t="s">
        <v>712</v>
      </c>
      <c r="B877" s="28" t="s">
        <v>17</v>
      </c>
      <c r="C877" s="28" t="s">
        <v>740</v>
      </c>
      <c r="D877" s="28" t="s">
        <v>19</v>
      </c>
      <c r="E877" t="s">
        <v>744</v>
      </c>
      <c r="F877" s="2">
        <v>25678</v>
      </c>
      <c r="G877" s="2">
        <v>49992</v>
      </c>
      <c r="H877" s="2">
        <v>0</v>
      </c>
      <c r="I877" s="2">
        <v>0</v>
      </c>
      <c r="J877" s="2">
        <v>0</v>
      </c>
    </row>
    <row r="878" spans="1:10" x14ac:dyDescent="0.35">
      <c r="A878" s="28" t="s">
        <v>712</v>
      </c>
      <c r="B878" s="28" t="s">
        <v>17</v>
      </c>
      <c r="C878" s="28" t="s">
        <v>740</v>
      </c>
      <c r="D878" s="28" t="s">
        <v>19</v>
      </c>
      <c r="E878" t="s">
        <v>745</v>
      </c>
      <c r="F878" s="2">
        <v>0</v>
      </c>
      <c r="G878" s="2">
        <v>54075</v>
      </c>
      <c r="H878" s="2">
        <v>26322</v>
      </c>
      <c r="I878" s="2">
        <v>7878</v>
      </c>
      <c r="J878" s="2">
        <v>26196</v>
      </c>
    </row>
    <row r="879" spans="1:10" x14ac:dyDescent="0.35">
      <c r="A879" s="28" t="s">
        <v>712</v>
      </c>
      <c r="B879" s="28" t="s">
        <v>17</v>
      </c>
      <c r="C879" s="28" t="s">
        <v>740</v>
      </c>
      <c r="D879" s="28" t="s">
        <v>19</v>
      </c>
      <c r="E879" t="s">
        <v>746</v>
      </c>
      <c r="F879" s="2">
        <v>1405500</v>
      </c>
      <c r="G879" s="2">
        <v>2811000</v>
      </c>
      <c r="H879" s="2">
        <v>1420500</v>
      </c>
      <c r="I879" s="2">
        <v>1420500</v>
      </c>
      <c r="J879" s="2">
        <v>1420500</v>
      </c>
    </row>
    <row r="880" spans="1:10" x14ac:dyDescent="0.35">
      <c r="A880" s="28" t="s">
        <v>712</v>
      </c>
      <c r="B880" s="28" t="s">
        <v>17</v>
      </c>
      <c r="C880" s="28" t="s">
        <v>740</v>
      </c>
      <c r="D880" s="28" t="s">
        <v>19</v>
      </c>
      <c r="E880" t="s">
        <v>747</v>
      </c>
      <c r="F880" s="2">
        <v>2712535</v>
      </c>
      <c r="G880" s="2">
        <v>0</v>
      </c>
      <c r="H880" s="2">
        <v>0</v>
      </c>
      <c r="I880" s="2">
        <v>0</v>
      </c>
      <c r="J880" s="2">
        <v>0</v>
      </c>
    </row>
    <row r="881" spans="1:10" x14ac:dyDescent="0.35">
      <c r="A881" s="28" t="s">
        <v>712</v>
      </c>
      <c r="B881" s="28" t="s">
        <v>17</v>
      </c>
      <c r="C881" s="28" t="s">
        <v>740</v>
      </c>
      <c r="D881" s="28" t="s">
        <v>19</v>
      </c>
      <c r="E881" t="s">
        <v>748</v>
      </c>
      <c r="F881" s="2">
        <v>25409</v>
      </c>
      <c r="G881" s="2">
        <v>50450</v>
      </c>
      <c r="H881" s="2">
        <v>25041</v>
      </c>
      <c r="I881" s="2">
        <v>7494</v>
      </c>
      <c r="J881" s="2">
        <v>24918</v>
      </c>
    </row>
    <row r="882" spans="1:10" x14ac:dyDescent="0.35">
      <c r="A882" s="28" t="s">
        <v>712</v>
      </c>
      <c r="B882" s="28" t="s">
        <v>17</v>
      </c>
      <c r="C882" s="28" t="s">
        <v>740</v>
      </c>
      <c r="D882" s="28" t="s">
        <v>19</v>
      </c>
      <c r="E882" t="s">
        <v>749</v>
      </c>
      <c r="F882" s="2">
        <v>52503</v>
      </c>
      <c r="G882" s="2">
        <v>51398</v>
      </c>
      <c r="H882" s="2">
        <v>25513</v>
      </c>
      <c r="I882" s="2">
        <v>7635</v>
      </c>
      <c r="J882" s="2">
        <v>25389</v>
      </c>
    </row>
    <row r="883" spans="1:10" x14ac:dyDescent="0.35">
      <c r="A883" s="28" t="s">
        <v>712</v>
      </c>
      <c r="B883" s="28" t="s">
        <v>17</v>
      </c>
      <c r="C883" s="28" t="s">
        <v>740</v>
      </c>
      <c r="D883" s="28" t="s">
        <v>19</v>
      </c>
      <c r="E883" t="s">
        <v>750</v>
      </c>
      <c r="F883" s="2">
        <v>732500</v>
      </c>
      <c r="G883" s="2">
        <v>1456000</v>
      </c>
      <c r="H883" s="2">
        <v>728500</v>
      </c>
      <c r="I883" s="2">
        <v>728500</v>
      </c>
      <c r="J883" s="2">
        <v>728500</v>
      </c>
    </row>
    <row r="884" spans="1:10" x14ac:dyDescent="0.35">
      <c r="A884" s="28" t="s">
        <v>712</v>
      </c>
      <c r="B884" s="28" t="s">
        <v>17</v>
      </c>
      <c r="C884" s="28" t="s">
        <v>740</v>
      </c>
      <c r="D884" s="28" t="s">
        <v>19</v>
      </c>
      <c r="E884" t="s">
        <v>751</v>
      </c>
      <c r="F884" s="2">
        <v>25851</v>
      </c>
      <c r="G884" s="2">
        <v>51322</v>
      </c>
      <c r="H884" s="2">
        <v>25472</v>
      </c>
      <c r="I884" s="2">
        <v>7623</v>
      </c>
      <c r="J884" s="2">
        <v>25346</v>
      </c>
    </row>
    <row r="885" spans="1:10" x14ac:dyDescent="0.35">
      <c r="A885" s="28" t="s">
        <v>712</v>
      </c>
      <c r="B885" s="28" t="s">
        <v>17</v>
      </c>
      <c r="C885" s="28" t="s">
        <v>740</v>
      </c>
      <c r="D885" s="28" t="s">
        <v>19</v>
      </c>
      <c r="E885" t="s">
        <v>752</v>
      </c>
      <c r="F885" s="2">
        <v>143500</v>
      </c>
      <c r="G885" s="2">
        <v>146000</v>
      </c>
      <c r="H885" s="2">
        <v>0</v>
      </c>
      <c r="I885" s="2">
        <v>0</v>
      </c>
      <c r="J885" s="2">
        <v>0</v>
      </c>
    </row>
    <row r="886" spans="1:10" x14ac:dyDescent="0.35">
      <c r="A886" s="28" t="s">
        <v>712</v>
      </c>
      <c r="B886" s="28" t="s">
        <v>17</v>
      </c>
      <c r="C886" s="28" t="s">
        <v>740</v>
      </c>
      <c r="D886" s="28" t="s">
        <v>19</v>
      </c>
      <c r="E886" t="s">
        <v>753</v>
      </c>
      <c r="F886" s="2">
        <v>0</v>
      </c>
      <c r="G886" s="2">
        <v>5086367</v>
      </c>
      <c r="H886" s="2">
        <v>0</v>
      </c>
      <c r="I886" s="2">
        <v>0</v>
      </c>
      <c r="J886" s="2">
        <v>0</v>
      </c>
    </row>
    <row r="887" spans="1:10" x14ac:dyDescent="0.35">
      <c r="A887" s="28" t="s">
        <v>712</v>
      </c>
      <c r="B887" s="28" t="s">
        <v>17</v>
      </c>
      <c r="C887" s="28" t="s">
        <v>754</v>
      </c>
      <c r="D887" s="28" t="s">
        <v>19</v>
      </c>
      <c r="E887" t="s">
        <v>755</v>
      </c>
      <c r="F887" s="2">
        <v>0</v>
      </c>
      <c r="G887" s="2">
        <v>0</v>
      </c>
      <c r="H887" s="2">
        <v>0</v>
      </c>
      <c r="I887" s="2">
        <v>0</v>
      </c>
      <c r="J887" s="2">
        <v>0</v>
      </c>
    </row>
    <row r="888" spans="1:10" x14ac:dyDescent="0.35">
      <c r="A888" s="28" t="s">
        <v>712</v>
      </c>
      <c r="B888" s="28" t="s">
        <v>17</v>
      </c>
      <c r="C888" s="28" t="s">
        <v>754</v>
      </c>
      <c r="D888" s="28" t="s">
        <v>19</v>
      </c>
      <c r="E888" t="s">
        <v>756</v>
      </c>
      <c r="F888" s="2">
        <v>188000</v>
      </c>
      <c r="G888" s="2">
        <v>368750</v>
      </c>
      <c r="H888" s="2">
        <v>190750</v>
      </c>
      <c r="I888" s="2">
        <v>56723</v>
      </c>
      <c r="J888" s="2">
        <v>187400</v>
      </c>
    </row>
    <row r="889" spans="1:10" x14ac:dyDescent="0.35">
      <c r="A889" s="28" t="s">
        <v>712</v>
      </c>
      <c r="B889" s="28" t="s">
        <v>17</v>
      </c>
      <c r="C889" s="28" t="s">
        <v>754</v>
      </c>
      <c r="D889" s="28" t="s">
        <v>19</v>
      </c>
      <c r="E889" t="s">
        <v>267</v>
      </c>
      <c r="F889" s="2">
        <v>3735500</v>
      </c>
      <c r="G889" s="2">
        <v>7475000</v>
      </c>
      <c r="H889" s="2">
        <v>3734000</v>
      </c>
      <c r="I889" s="2">
        <v>3734000</v>
      </c>
      <c r="J889" s="2">
        <v>3734000</v>
      </c>
    </row>
    <row r="890" spans="1:10" x14ac:dyDescent="0.35">
      <c r="A890" s="28" t="s">
        <v>712</v>
      </c>
      <c r="B890" s="28" t="s">
        <v>17</v>
      </c>
      <c r="C890" s="28" t="s">
        <v>754</v>
      </c>
      <c r="D890" s="28" t="s">
        <v>19</v>
      </c>
      <c r="E890" t="s">
        <v>28</v>
      </c>
      <c r="F890" s="2">
        <v>17949</v>
      </c>
      <c r="G890" s="2">
        <v>0</v>
      </c>
      <c r="H890" s="2">
        <v>0</v>
      </c>
      <c r="I890" s="2">
        <v>0</v>
      </c>
      <c r="J890" s="2">
        <v>0</v>
      </c>
    </row>
    <row r="891" spans="1:10" x14ac:dyDescent="0.35">
      <c r="A891" s="28" t="s">
        <v>712</v>
      </c>
      <c r="B891" s="28" t="s">
        <v>17</v>
      </c>
      <c r="C891" s="28" t="s">
        <v>754</v>
      </c>
      <c r="D891" s="28" t="s">
        <v>19</v>
      </c>
      <c r="E891" t="s">
        <v>21</v>
      </c>
      <c r="F891" s="2">
        <v>0</v>
      </c>
      <c r="G891" s="2">
        <v>95000</v>
      </c>
      <c r="H891" s="2">
        <v>0</v>
      </c>
      <c r="I891" s="2">
        <v>0</v>
      </c>
      <c r="J891" s="2">
        <v>0</v>
      </c>
    </row>
    <row r="892" spans="1:10" x14ac:dyDescent="0.35">
      <c r="A892" s="28" t="s">
        <v>712</v>
      </c>
      <c r="B892" s="28" t="s">
        <v>17</v>
      </c>
      <c r="C892" s="28" t="s">
        <v>754</v>
      </c>
      <c r="D892" s="28" t="s">
        <v>19</v>
      </c>
      <c r="E892" t="s">
        <v>32</v>
      </c>
      <c r="F892" s="2">
        <v>2500</v>
      </c>
      <c r="G892" s="2">
        <v>5000</v>
      </c>
      <c r="H892" s="2">
        <v>2500</v>
      </c>
      <c r="I892" s="2">
        <v>750</v>
      </c>
      <c r="J892" s="2">
        <v>2500</v>
      </c>
    </row>
    <row r="893" spans="1:10" x14ac:dyDescent="0.35">
      <c r="A893" s="28" t="s">
        <v>712</v>
      </c>
      <c r="B893" s="28" t="s">
        <v>17</v>
      </c>
      <c r="C893" s="28" t="s">
        <v>754</v>
      </c>
      <c r="D893" s="28" t="s">
        <v>19</v>
      </c>
      <c r="E893" t="s">
        <v>757</v>
      </c>
      <c r="F893" s="2">
        <v>335450</v>
      </c>
      <c r="G893" s="2">
        <v>0</v>
      </c>
      <c r="H893" s="2">
        <v>0</v>
      </c>
      <c r="I893" s="2">
        <v>0</v>
      </c>
      <c r="J893" s="2">
        <v>0</v>
      </c>
    </row>
    <row r="894" spans="1:10" x14ac:dyDescent="0.35">
      <c r="A894" s="28" t="s">
        <v>712</v>
      </c>
      <c r="B894" s="28" t="s">
        <v>17</v>
      </c>
      <c r="C894" s="28" t="s">
        <v>754</v>
      </c>
      <c r="D894" s="28" t="s">
        <v>19</v>
      </c>
      <c r="E894" t="s">
        <v>758</v>
      </c>
      <c r="F894" s="2">
        <v>227100</v>
      </c>
      <c r="G894" s="2">
        <v>447100</v>
      </c>
      <c r="H894" s="2">
        <v>0</v>
      </c>
      <c r="I894" s="2">
        <v>0</v>
      </c>
      <c r="J894" s="2">
        <v>0</v>
      </c>
    </row>
    <row r="895" spans="1:10" x14ac:dyDescent="0.35">
      <c r="A895" s="28" t="s">
        <v>712</v>
      </c>
      <c r="B895" s="28" t="s">
        <v>17</v>
      </c>
      <c r="C895" s="28" t="s">
        <v>754</v>
      </c>
      <c r="D895" s="28" t="s">
        <v>19</v>
      </c>
      <c r="E895" t="s">
        <v>759</v>
      </c>
      <c r="F895" s="2">
        <v>0</v>
      </c>
      <c r="G895" s="2">
        <v>0</v>
      </c>
      <c r="H895" s="2">
        <v>0</v>
      </c>
      <c r="I895" s="2">
        <v>0</v>
      </c>
      <c r="J895" s="2">
        <v>0</v>
      </c>
    </row>
    <row r="896" spans="1:10" x14ac:dyDescent="0.35">
      <c r="A896" s="28" t="s">
        <v>712</v>
      </c>
      <c r="B896" s="28" t="s">
        <v>17</v>
      </c>
      <c r="C896" s="28" t="s">
        <v>754</v>
      </c>
      <c r="D896" s="28" t="s">
        <v>19</v>
      </c>
      <c r="E896" t="s">
        <v>760</v>
      </c>
      <c r="F896" s="2">
        <v>1273000</v>
      </c>
      <c r="G896" s="2">
        <v>2546000</v>
      </c>
      <c r="H896" s="2">
        <v>1272000</v>
      </c>
      <c r="I896" s="2">
        <v>381600</v>
      </c>
      <c r="J896" s="2">
        <v>1272000</v>
      </c>
    </row>
    <row r="897" spans="1:10" x14ac:dyDescent="0.35">
      <c r="A897" s="28" t="s">
        <v>712</v>
      </c>
      <c r="B897" s="28" t="s">
        <v>17</v>
      </c>
      <c r="C897" s="28" t="s">
        <v>754</v>
      </c>
      <c r="D897" s="28" t="s">
        <v>19</v>
      </c>
      <c r="E897" t="s">
        <v>761</v>
      </c>
      <c r="F897" s="2">
        <v>882000</v>
      </c>
      <c r="G897" s="2">
        <v>1760000</v>
      </c>
      <c r="H897" s="2">
        <v>882000</v>
      </c>
      <c r="I897" s="2">
        <v>264600</v>
      </c>
      <c r="J897" s="2">
        <v>882000</v>
      </c>
    </row>
    <row r="898" spans="1:10" x14ac:dyDescent="0.35">
      <c r="A898" s="28" t="s">
        <v>712</v>
      </c>
      <c r="B898" s="28" t="s">
        <v>17</v>
      </c>
      <c r="C898" s="28" t="s">
        <v>754</v>
      </c>
      <c r="D898" s="28" t="s">
        <v>19</v>
      </c>
      <c r="E898" t="s">
        <v>762</v>
      </c>
      <c r="F898" s="2">
        <v>0</v>
      </c>
      <c r="G898" s="2">
        <v>1837000</v>
      </c>
      <c r="H898" s="2">
        <v>916000</v>
      </c>
      <c r="I898" s="2">
        <v>394650</v>
      </c>
      <c r="J898" s="2">
        <v>1715000</v>
      </c>
    </row>
    <row r="899" spans="1:10" x14ac:dyDescent="0.35">
      <c r="A899" s="28" t="s">
        <v>712</v>
      </c>
      <c r="B899" s="28" t="s">
        <v>17</v>
      </c>
      <c r="C899" s="28" t="s">
        <v>754</v>
      </c>
      <c r="D899" s="28" t="s">
        <v>19</v>
      </c>
      <c r="E899" t="s">
        <v>763</v>
      </c>
      <c r="F899" s="2">
        <v>673050</v>
      </c>
      <c r="G899" s="2">
        <v>1319000</v>
      </c>
      <c r="H899" s="2">
        <v>665950</v>
      </c>
      <c r="I899" s="2">
        <v>198495</v>
      </c>
      <c r="J899" s="2">
        <v>657350</v>
      </c>
    </row>
    <row r="900" spans="1:10" x14ac:dyDescent="0.35">
      <c r="A900" s="28" t="s">
        <v>712</v>
      </c>
      <c r="B900" s="28" t="s">
        <v>17</v>
      </c>
      <c r="C900" s="28" t="s">
        <v>754</v>
      </c>
      <c r="D900" s="28" t="s">
        <v>19</v>
      </c>
      <c r="E900" t="s">
        <v>764</v>
      </c>
      <c r="F900" s="2">
        <v>319500</v>
      </c>
      <c r="G900" s="2">
        <v>647000</v>
      </c>
      <c r="H900" s="2">
        <v>317500</v>
      </c>
      <c r="I900" s="2">
        <v>95250</v>
      </c>
      <c r="J900" s="2">
        <v>317500</v>
      </c>
    </row>
    <row r="901" spans="1:10" x14ac:dyDescent="0.35">
      <c r="A901" s="28" t="s">
        <v>712</v>
      </c>
      <c r="B901" s="28" t="s">
        <v>17</v>
      </c>
      <c r="C901" s="28" t="s">
        <v>754</v>
      </c>
      <c r="D901" s="28" t="s">
        <v>19</v>
      </c>
      <c r="E901" t="s">
        <v>765</v>
      </c>
      <c r="F901" s="2">
        <v>987000</v>
      </c>
      <c r="G901" s="2">
        <v>1971000</v>
      </c>
      <c r="H901" s="2">
        <v>986500</v>
      </c>
      <c r="I901" s="2">
        <v>295950</v>
      </c>
      <c r="J901" s="2">
        <v>986500</v>
      </c>
    </row>
    <row r="902" spans="1:10" x14ac:dyDescent="0.35">
      <c r="A902" s="28" t="s">
        <v>712</v>
      </c>
      <c r="B902" s="28" t="s">
        <v>17</v>
      </c>
      <c r="C902" s="28" t="s">
        <v>766</v>
      </c>
      <c r="D902" s="28" t="s">
        <v>19</v>
      </c>
      <c r="E902" t="s">
        <v>21</v>
      </c>
      <c r="F902" s="2">
        <v>0</v>
      </c>
      <c r="G902" s="2">
        <v>25000</v>
      </c>
      <c r="H902" s="2">
        <v>0</v>
      </c>
      <c r="I902" s="2">
        <v>0</v>
      </c>
      <c r="J902" s="2">
        <v>0</v>
      </c>
    </row>
    <row r="903" spans="1:10" x14ac:dyDescent="0.35">
      <c r="A903" s="28" t="s">
        <v>712</v>
      </c>
      <c r="B903" s="28" t="s">
        <v>17</v>
      </c>
      <c r="C903" s="28" t="s">
        <v>766</v>
      </c>
      <c r="D903" s="28" t="s">
        <v>19</v>
      </c>
      <c r="E903" t="s">
        <v>32</v>
      </c>
      <c r="F903" s="2">
        <v>0</v>
      </c>
      <c r="G903" s="2">
        <v>0</v>
      </c>
      <c r="H903" s="2">
        <v>0</v>
      </c>
      <c r="I903" s="2">
        <v>0</v>
      </c>
      <c r="J903" s="2">
        <v>0</v>
      </c>
    </row>
    <row r="904" spans="1:10" x14ac:dyDescent="0.35">
      <c r="A904" s="28" t="s">
        <v>712</v>
      </c>
      <c r="B904" s="28" t="s">
        <v>17</v>
      </c>
      <c r="C904" s="28" t="s">
        <v>766</v>
      </c>
      <c r="D904" s="28" t="s">
        <v>19</v>
      </c>
      <c r="E904" t="s">
        <v>365</v>
      </c>
      <c r="F904" s="2">
        <v>107225</v>
      </c>
      <c r="G904" s="2">
        <v>736275</v>
      </c>
      <c r="H904" s="2">
        <v>0</v>
      </c>
      <c r="I904" s="2">
        <v>0</v>
      </c>
      <c r="J904" s="2">
        <v>0</v>
      </c>
    </row>
    <row r="905" spans="1:10" x14ac:dyDescent="0.35">
      <c r="A905" s="28" t="s">
        <v>712</v>
      </c>
      <c r="B905" s="28" t="s">
        <v>17</v>
      </c>
      <c r="C905" s="28" t="s">
        <v>766</v>
      </c>
      <c r="D905" s="28" t="s">
        <v>19</v>
      </c>
      <c r="E905" t="s">
        <v>38</v>
      </c>
      <c r="F905" s="2">
        <v>554500</v>
      </c>
      <c r="G905" s="2">
        <v>1917000</v>
      </c>
      <c r="H905" s="2">
        <v>452500</v>
      </c>
      <c r="I905" s="2">
        <v>135750</v>
      </c>
      <c r="J905" s="2">
        <v>452500</v>
      </c>
    </row>
    <row r="906" spans="1:10" x14ac:dyDescent="0.35">
      <c r="A906" s="28" t="s">
        <v>712</v>
      </c>
      <c r="B906" s="28" t="s">
        <v>17</v>
      </c>
      <c r="C906" s="28" t="s">
        <v>766</v>
      </c>
      <c r="D906" s="28" t="s">
        <v>19</v>
      </c>
      <c r="E906" t="s">
        <v>47</v>
      </c>
      <c r="F906" s="2">
        <v>76500</v>
      </c>
      <c r="G906" s="2">
        <v>391000</v>
      </c>
      <c r="H906" s="2">
        <v>194500</v>
      </c>
      <c r="I906" s="2">
        <v>58350</v>
      </c>
      <c r="J906" s="2">
        <v>194500</v>
      </c>
    </row>
    <row r="907" spans="1:10" x14ac:dyDescent="0.35">
      <c r="A907" s="28" t="s">
        <v>712</v>
      </c>
      <c r="B907" s="28" t="s">
        <v>17</v>
      </c>
      <c r="C907" s="28" t="s">
        <v>766</v>
      </c>
      <c r="D907" s="28" t="s">
        <v>19</v>
      </c>
      <c r="E907" t="s">
        <v>767</v>
      </c>
      <c r="F907" s="2">
        <v>1137300</v>
      </c>
      <c r="G907" s="2">
        <v>0</v>
      </c>
      <c r="H907" s="2">
        <v>0</v>
      </c>
      <c r="I907" s="2">
        <v>0</v>
      </c>
      <c r="J907" s="2">
        <v>0</v>
      </c>
    </row>
    <row r="908" spans="1:10" x14ac:dyDescent="0.35">
      <c r="A908" s="28" t="s">
        <v>712</v>
      </c>
      <c r="B908" s="28" t="s">
        <v>17</v>
      </c>
      <c r="C908" s="28" t="s">
        <v>766</v>
      </c>
      <c r="D908" s="28" t="s">
        <v>19</v>
      </c>
      <c r="E908" t="s">
        <v>121</v>
      </c>
      <c r="F908" s="2">
        <v>110000</v>
      </c>
      <c r="G908" s="2">
        <v>921000</v>
      </c>
      <c r="H908" s="2">
        <v>954000</v>
      </c>
      <c r="I908" s="2">
        <v>286200</v>
      </c>
      <c r="J908" s="2">
        <v>954000</v>
      </c>
    </row>
    <row r="909" spans="1:10" x14ac:dyDescent="0.35">
      <c r="A909" s="28" t="s">
        <v>712</v>
      </c>
      <c r="B909" s="28" t="s">
        <v>17</v>
      </c>
      <c r="C909" s="28" t="s">
        <v>766</v>
      </c>
      <c r="D909" s="28" t="s">
        <v>19</v>
      </c>
      <c r="E909" t="s">
        <v>182</v>
      </c>
      <c r="F909" s="2">
        <v>125500</v>
      </c>
      <c r="G909" s="2">
        <v>250000</v>
      </c>
      <c r="H909" s="2">
        <v>0</v>
      </c>
      <c r="I909" s="2">
        <v>0</v>
      </c>
      <c r="J909" s="2">
        <v>0</v>
      </c>
    </row>
    <row r="910" spans="1:10" x14ac:dyDescent="0.35">
      <c r="A910" s="28" t="s">
        <v>712</v>
      </c>
      <c r="B910" s="28" t="s">
        <v>17</v>
      </c>
      <c r="C910" s="28" t="s">
        <v>766</v>
      </c>
      <c r="D910" s="28" t="s">
        <v>19</v>
      </c>
      <c r="E910" t="s">
        <v>48</v>
      </c>
      <c r="F910" s="2">
        <v>565063</v>
      </c>
      <c r="G910" s="2">
        <v>1378332</v>
      </c>
      <c r="H910" s="2">
        <v>0</v>
      </c>
      <c r="I910" s="2">
        <v>0</v>
      </c>
      <c r="J910" s="2">
        <v>0</v>
      </c>
    </row>
    <row r="911" spans="1:10" x14ac:dyDescent="0.35">
      <c r="A911" s="28" t="s">
        <v>768</v>
      </c>
      <c r="B911" s="28" t="s">
        <v>17</v>
      </c>
      <c r="C911" s="28" t="s">
        <v>769</v>
      </c>
      <c r="D911" s="28" t="s">
        <v>19</v>
      </c>
      <c r="E911" t="s">
        <v>770</v>
      </c>
      <c r="F911" s="2">
        <v>0</v>
      </c>
      <c r="G911" s="2">
        <v>749000</v>
      </c>
      <c r="H911" s="2">
        <v>381000</v>
      </c>
      <c r="I911" s="2">
        <v>114300</v>
      </c>
      <c r="J911" s="2">
        <v>381000</v>
      </c>
    </row>
    <row r="912" spans="1:10" x14ac:dyDescent="0.35">
      <c r="A912" s="28" t="s">
        <v>768</v>
      </c>
      <c r="B912" s="28" t="s">
        <v>17</v>
      </c>
      <c r="C912" s="28" t="s">
        <v>769</v>
      </c>
      <c r="D912" s="28" t="s">
        <v>19</v>
      </c>
      <c r="E912" t="s">
        <v>771</v>
      </c>
      <c r="F912" s="2">
        <v>0</v>
      </c>
      <c r="G912" s="2">
        <v>0</v>
      </c>
      <c r="H912" s="2">
        <v>0</v>
      </c>
      <c r="I912" s="2">
        <v>0</v>
      </c>
      <c r="J912" s="2">
        <v>0</v>
      </c>
    </row>
    <row r="913" spans="1:10" x14ac:dyDescent="0.35">
      <c r="A913" s="28" t="s">
        <v>768</v>
      </c>
      <c r="B913" s="28" t="s">
        <v>17</v>
      </c>
      <c r="C913" s="28" t="s">
        <v>769</v>
      </c>
      <c r="D913" s="28" t="s">
        <v>19</v>
      </c>
      <c r="E913" t="s">
        <v>772</v>
      </c>
      <c r="F913" s="2">
        <v>0</v>
      </c>
      <c r="G913" s="2">
        <v>12020</v>
      </c>
      <c r="H913" s="2">
        <v>6105</v>
      </c>
      <c r="I913" s="2">
        <v>1827</v>
      </c>
      <c r="J913" s="2">
        <v>6075</v>
      </c>
    </row>
    <row r="914" spans="1:10" x14ac:dyDescent="0.35">
      <c r="A914" s="28" t="s">
        <v>768</v>
      </c>
      <c r="B914" s="28" t="s">
        <v>17</v>
      </c>
      <c r="C914" s="28" t="s">
        <v>769</v>
      </c>
      <c r="D914" s="28" t="s">
        <v>19</v>
      </c>
      <c r="E914" t="s">
        <v>47</v>
      </c>
      <c r="F914" s="2">
        <v>350000</v>
      </c>
      <c r="G914" s="2">
        <v>1114000</v>
      </c>
      <c r="H914" s="2">
        <v>555000</v>
      </c>
      <c r="I914" s="2">
        <v>166500</v>
      </c>
      <c r="J914" s="2">
        <v>555000</v>
      </c>
    </row>
    <row r="915" spans="1:10" x14ac:dyDescent="0.35">
      <c r="A915" s="28" t="s">
        <v>768</v>
      </c>
      <c r="B915" s="28" t="s">
        <v>17</v>
      </c>
      <c r="C915" s="28" t="s">
        <v>769</v>
      </c>
      <c r="D915" s="28" t="s">
        <v>19</v>
      </c>
      <c r="E915" t="s">
        <v>28</v>
      </c>
      <c r="F915" s="2">
        <v>13847</v>
      </c>
      <c r="G915" s="2">
        <v>0</v>
      </c>
      <c r="H915" s="2">
        <v>0</v>
      </c>
      <c r="I915" s="2">
        <v>0</v>
      </c>
      <c r="J915" s="2">
        <v>0</v>
      </c>
    </row>
    <row r="916" spans="1:10" x14ac:dyDescent="0.35">
      <c r="A916" s="28" t="s">
        <v>768</v>
      </c>
      <c r="B916" s="28" t="s">
        <v>17</v>
      </c>
      <c r="C916" s="28" t="s">
        <v>769</v>
      </c>
      <c r="D916" s="28" t="s">
        <v>19</v>
      </c>
      <c r="E916" t="s">
        <v>773</v>
      </c>
      <c r="F916" s="2">
        <v>466375</v>
      </c>
      <c r="G916" s="2">
        <v>0</v>
      </c>
      <c r="H916" s="2">
        <v>0</v>
      </c>
      <c r="I916" s="2">
        <v>0</v>
      </c>
      <c r="J916" s="2">
        <v>0</v>
      </c>
    </row>
    <row r="917" spans="1:10" x14ac:dyDescent="0.35">
      <c r="A917" s="28" t="s">
        <v>768</v>
      </c>
      <c r="B917" s="28" t="s">
        <v>17</v>
      </c>
      <c r="C917" s="28" t="s">
        <v>774</v>
      </c>
      <c r="D917" s="28" t="s">
        <v>19</v>
      </c>
      <c r="E917" t="s">
        <v>32</v>
      </c>
      <c r="F917" s="2">
        <v>2750</v>
      </c>
      <c r="G917" s="2">
        <v>5500</v>
      </c>
      <c r="H917" s="2">
        <v>2750</v>
      </c>
      <c r="I917" s="2">
        <v>825</v>
      </c>
      <c r="J917" s="2">
        <v>2750</v>
      </c>
    </row>
    <row r="918" spans="1:10" x14ac:dyDescent="0.35">
      <c r="A918" s="28" t="s">
        <v>768</v>
      </c>
      <c r="B918" s="28" t="s">
        <v>17</v>
      </c>
      <c r="C918" s="28" t="s">
        <v>774</v>
      </c>
      <c r="D918" s="28" t="s">
        <v>19</v>
      </c>
      <c r="E918" t="s">
        <v>775</v>
      </c>
      <c r="F918" s="2">
        <v>13525</v>
      </c>
      <c r="G918" s="2">
        <v>26446</v>
      </c>
      <c r="H918" s="2">
        <v>12920</v>
      </c>
      <c r="I918" s="2">
        <v>3846</v>
      </c>
      <c r="J918" s="2">
        <v>12718</v>
      </c>
    </row>
    <row r="919" spans="1:10" x14ac:dyDescent="0.35">
      <c r="A919" s="28" t="s">
        <v>768</v>
      </c>
      <c r="B919" s="28" t="s">
        <v>17</v>
      </c>
      <c r="C919" s="28" t="s">
        <v>774</v>
      </c>
      <c r="D919" s="28" t="s">
        <v>19</v>
      </c>
      <c r="E919" t="s">
        <v>776</v>
      </c>
      <c r="F919" s="2">
        <v>0</v>
      </c>
      <c r="G919" s="2">
        <v>58470</v>
      </c>
      <c r="H919" s="2">
        <v>29235</v>
      </c>
      <c r="I919" s="2">
        <v>8771</v>
      </c>
      <c r="J919" s="2">
        <v>29235</v>
      </c>
    </row>
    <row r="920" spans="1:10" x14ac:dyDescent="0.35">
      <c r="A920" s="28" t="s">
        <v>768</v>
      </c>
      <c r="B920" s="28" t="s">
        <v>17</v>
      </c>
      <c r="C920" s="28" t="s">
        <v>774</v>
      </c>
      <c r="D920" s="28" t="s">
        <v>19</v>
      </c>
      <c r="E920" t="s">
        <v>777</v>
      </c>
      <c r="F920" s="2">
        <v>96017</v>
      </c>
      <c r="G920" s="2">
        <v>186980</v>
      </c>
      <c r="H920" s="2">
        <v>90963</v>
      </c>
      <c r="I920" s="2">
        <v>27036</v>
      </c>
      <c r="J920" s="2">
        <v>89279</v>
      </c>
    </row>
    <row r="921" spans="1:10" x14ac:dyDescent="0.35">
      <c r="A921" s="28" t="s">
        <v>768</v>
      </c>
      <c r="B921" s="28" t="s">
        <v>17</v>
      </c>
      <c r="C921" s="28" t="s">
        <v>774</v>
      </c>
      <c r="D921" s="28" t="s">
        <v>19</v>
      </c>
      <c r="E921" t="s">
        <v>778</v>
      </c>
      <c r="F921" s="2">
        <v>0</v>
      </c>
      <c r="G921" s="2">
        <v>0</v>
      </c>
      <c r="H921" s="2">
        <v>0</v>
      </c>
      <c r="I921" s="2">
        <v>0</v>
      </c>
      <c r="J921" s="2">
        <v>0</v>
      </c>
    </row>
    <row r="922" spans="1:10" x14ac:dyDescent="0.35">
      <c r="A922" s="28" t="s">
        <v>768</v>
      </c>
      <c r="B922" s="28" t="s">
        <v>17</v>
      </c>
      <c r="C922" s="28" t="s">
        <v>774</v>
      </c>
      <c r="D922" s="28" t="s">
        <v>19</v>
      </c>
      <c r="E922" t="s">
        <v>779</v>
      </c>
      <c r="F922" s="2">
        <v>27367</v>
      </c>
      <c r="G922" s="2">
        <v>54734</v>
      </c>
      <c r="H922" s="2">
        <v>27367</v>
      </c>
      <c r="I922" s="2">
        <v>8210</v>
      </c>
      <c r="J922" s="2">
        <v>27367</v>
      </c>
    </row>
    <row r="923" spans="1:10" x14ac:dyDescent="0.35">
      <c r="A923" s="28" t="s">
        <v>768</v>
      </c>
      <c r="B923" s="28" t="s">
        <v>17</v>
      </c>
      <c r="C923" s="28" t="s">
        <v>774</v>
      </c>
      <c r="D923" s="28" t="s">
        <v>19</v>
      </c>
      <c r="E923" t="s">
        <v>780</v>
      </c>
      <c r="F923" s="2">
        <v>0</v>
      </c>
      <c r="G923" s="2">
        <v>112648</v>
      </c>
      <c r="H923" s="2">
        <v>0</v>
      </c>
      <c r="I923" s="2">
        <v>0</v>
      </c>
      <c r="J923" s="2">
        <v>0</v>
      </c>
    </row>
    <row r="924" spans="1:10" x14ac:dyDescent="0.35">
      <c r="A924" s="28" t="s">
        <v>768</v>
      </c>
      <c r="B924" s="28" t="s">
        <v>17</v>
      </c>
      <c r="C924" s="28" t="s">
        <v>774</v>
      </c>
      <c r="D924" s="28" t="s">
        <v>19</v>
      </c>
      <c r="E924" t="s">
        <v>781</v>
      </c>
      <c r="F924" s="2">
        <v>25592</v>
      </c>
      <c r="G924" s="2">
        <v>25592</v>
      </c>
      <c r="H924" s="2">
        <v>0</v>
      </c>
      <c r="I924" s="2">
        <v>0</v>
      </c>
      <c r="J924" s="2">
        <v>0</v>
      </c>
    </row>
    <row r="925" spans="1:10" x14ac:dyDescent="0.35">
      <c r="A925" s="28" t="s">
        <v>768</v>
      </c>
      <c r="B925" s="28" t="s">
        <v>17</v>
      </c>
      <c r="C925" s="28" t="s">
        <v>774</v>
      </c>
      <c r="D925" s="28" t="s">
        <v>19</v>
      </c>
      <c r="E925" t="s">
        <v>782</v>
      </c>
      <c r="F925" s="2">
        <v>52155</v>
      </c>
      <c r="G925" s="2">
        <v>127521</v>
      </c>
      <c r="H925" s="2">
        <v>80035</v>
      </c>
      <c r="I925" s="2">
        <v>23861</v>
      </c>
      <c r="J925" s="2">
        <v>79041</v>
      </c>
    </row>
    <row r="926" spans="1:10" x14ac:dyDescent="0.35">
      <c r="A926" s="28" t="s">
        <v>768</v>
      </c>
      <c r="B926" s="28" t="s">
        <v>17</v>
      </c>
      <c r="C926" s="28" t="s">
        <v>774</v>
      </c>
      <c r="D926" s="28" t="s">
        <v>19</v>
      </c>
      <c r="E926" t="s">
        <v>783</v>
      </c>
      <c r="F926" s="2">
        <v>2005</v>
      </c>
      <c r="G926" s="2">
        <v>0</v>
      </c>
      <c r="H926" s="2">
        <v>0</v>
      </c>
      <c r="I926" s="2">
        <v>0</v>
      </c>
      <c r="J926" s="2">
        <v>0</v>
      </c>
    </row>
    <row r="927" spans="1:10" x14ac:dyDescent="0.35">
      <c r="A927" s="28" t="s">
        <v>768</v>
      </c>
      <c r="B927" s="28" t="s">
        <v>17</v>
      </c>
      <c r="C927" s="28" t="s">
        <v>774</v>
      </c>
      <c r="D927" s="28" t="s">
        <v>19</v>
      </c>
      <c r="E927" t="s">
        <v>784</v>
      </c>
      <c r="F927" s="2">
        <v>78006</v>
      </c>
      <c r="G927" s="2">
        <v>161711</v>
      </c>
      <c r="H927" s="2">
        <v>78589</v>
      </c>
      <c r="I927" s="2">
        <v>78589</v>
      </c>
      <c r="J927" s="2">
        <v>82078</v>
      </c>
    </row>
    <row r="928" spans="1:10" x14ac:dyDescent="0.35">
      <c r="A928" s="28" t="s">
        <v>768</v>
      </c>
      <c r="B928" s="28" t="s">
        <v>17</v>
      </c>
      <c r="C928" s="28" t="s">
        <v>774</v>
      </c>
      <c r="D928" s="28" t="s">
        <v>19</v>
      </c>
      <c r="E928" t="s">
        <v>785</v>
      </c>
      <c r="F928" s="2">
        <v>77959</v>
      </c>
      <c r="G928" s="2">
        <v>154219</v>
      </c>
      <c r="H928" s="2">
        <v>0</v>
      </c>
      <c r="I928" s="2">
        <v>0</v>
      </c>
      <c r="J928" s="2">
        <v>0</v>
      </c>
    </row>
    <row r="929" spans="1:10" x14ac:dyDescent="0.35">
      <c r="A929" s="28" t="s">
        <v>768</v>
      </c>
      <c r="B929" s="28" t="s">
        <v>17</v>
      </c>
      <c r="C929" s="28" t="s">
        <v>774</v>
      </c>
      <c r="D929" s="28" t="s">
        <v>19</v>
      </c>
      <c r="E929" t="s">
        <v>786</v>
      </c>
      <c r="F929" s="2">
        <v>31391</v>
      </c>
      <c r="G929" s="2">
        <v>61527</v>
      </c>
      <c r="H929" s="2">
        <v>30136</v>
      </c>
      <c r="I929" s="2">
        <v>8978</v>
      </c>
      <c r="J929" s="2">
        <v>29717</v>
      </c>
    </row>
    <row r="930" spans="1:10" x14ac:dyDescent="0.35">
      <c r="A930" s="28" t="s">
        <v>768</v>
      </c>
      <c r="B930" s="28" t="s">
        <v>17</v>
      </c>
      <c r="C930" s="28" t="s">
        <v>774</v>
      </c>
      <c r="D930" s="28" t="s">
        <v>19</v>
      </c>
      <c r="E930" t="s">
        <v>787</v>
      </c>
      <c r="F930" s="2">
        <v>96000</v>
      </c>
      <c r="G930" s="2">
        <v>439000</v>
      </c>
      <c r="H930" s="2">
        <v>218000</v>
      </c>
      <c r="I930" s="2">
        <v>65400</v>
      </c>
      <c r="J930" s="2">
        <v>218000</v>
      </c>
    </row>
    <row r="931" spans="1:10" x14ac:dyDescent="0.35">
      <c r="A931" s="28" t="s">
        <v>768</v>
      </c>
      <c r="B931" s="28" t="s">
        <v>17</v>
      </c>
      <c r="C931" s="28" t="s">
        <v>788</v>
      </c>
      <c r="D931" s="28" t="s">
        <v>19</v>
      </c>
      <c r="E931" t="s">
        <v>789</v>
      </c>
      <c r="F931" s="2">
        <v>0</v>
      </c>
      <c r="G931" s="2">
        <v>0</v>
      </c>
      <c r="H931" s="2">
        <v>0</v>
      </c>
      <c r="I931" s="2">
        <v>0</v>
      </c>
      <c r="J931" s="2">
        <v>0</v>
      </c>
    </row>
    <row r="932" spans="1:10" x14ac:dyDescent="0.35">
      <c r="A932" s="28" t="s">
        <v>768</v>
      </c>
      <c r="B932" s="28" t="s">
        <v>17</v>
      </c>
      <c r="C932" s="28" t="s">
        <v>788</v>
      </c>
      <c r="D932" s="28" t="s">
        <v>19</v>
      </c>
      <c r="E932" t="s">
        <v>167</v>
      </c>
      <c r="F932" s="2">
        <v>0</v>
      </c>
      <c r="G932" s="2">
        <v>207000</v>
      </c>
      <c r="H932" s="2">
        <v>95000</v>
      </c>
      <c r="I932" s="2">
        <v>28500</v>
      </c>
      <c r="J932" s="2">
        <v>95000</v>
      </c>
    </row>
    <row r="933" spans="1:10" x14ac:dyDescent="0.35">
      <c r="A933" s="28" t="s">
        <v>768</v>
      </c>
      <c r="B933" s="28" t="s">
        <v>17</v>
      </c>
      <c r="C933" s="28" t="s">
        <v>788</v>
      </c>
      <c r="D933" s="28" t="s">
        <v>19</v>
      </c>
      <c r="E933" t="s">
        <v>790</v>
      </c>
      <c r="F933" s="2">
        <v>92500</v>
      </c>
      <c r="G933" s="2">
        <v>186000</v>
      </c>
      <c r="H933" s="2">
        <v>93500</v>
      </c>
      <c r="I933" s="2">
        <v>93500</v>
      </c>
      <c r="J933" s="2">
        <v>93500</v>
      </c>
    </row>
    <row r="934" spans="1:10" x14ac:dyDescent="0.35">
      <c r="A934" s="28" t="s">
        <v>768</v>
      </c>
      <c r="B934" s="28" t="s">
        <v>17</v>
      </c>
      <c r="C934" s="28" t="s">
        <v>788</v>
      </c>
      <c r="D934" s="28" t="s">
        <v>19</v>
      </c>
      <c r="E934" t="s">
        <v>164</v>
      </c>
      <c r="F934" s="2">
        <v>54500</v>
      </c>
      <c r="G934" s="2">
        <v>223000</v>
      </c>
      <c r="H934" s="2">
        <v>110000</v>
      </c>
      <c r="I934" s="2">
        <v>33000</v>
      </c>
      <c r="J934" s="2">
        <v>110000</v>
      </c>
    </row>
    <row r="935" spans="1:10" x14ac:dyDescent="0.35">
      <c r="A935" s="28" t="s">
        <v>768</v>
      </c>
      <c r="B935" s="28" t="s">
        <v>17</v>
      </c>
      <c r="C935" s="28" t="s">
        <v>788</v>
      </c>
      <c r="D935" s="28" t="s">
        <v>19</v>
      </c>
      <c r="E935" t="s">
        <v>791</v>
      </c>
      <c r="F935" s="2">
        <v>105250</v>
      </c>
      <c r="G935" s="2">
        <v>225500</v>
      </c>
      <c r="H935" s="2">
        <v>114750</v>
      </c>
      <c r="I935" s="2">
        <v>114750</v>
      </c>
      <c r="J935" s="2">
        <v>114750</v>
      </c>
    </row>
    <row r="936" spans="1:10" x14ac:dyDescent="0.35">
      <c r="A936" s="28" t="s">
        <v>768</v>
      </c>
      <c r="B936" s="28" t="s">
        <v>17</v>
      </c>
      <c r="C936" s="28" t="s">
        <v>788</v>
      </c>
      <c r="D936" s="28" t="s">
        <v>19</v>
      </c>
      <c r="E936" t="s">
        <v>792</v>
      </c>
      <c r="F936" s="2">
        <v>172500</v>
      </c>
      <c r="G936" s="2">
        <v>0</v>
      </c>
      <c r="H936" s="2">
        <v>0</v>
      </c>
      <c r="I936" s="2">
        <v>0</v>
      </c>
      <c r="J936" s="2">
        <v>0</v>
      </c>
    </row>
    <row r="937" spans="1:10" x14ac:dyDescent="0.35">
      <c r="A937" s="28" t="s">
        <v>768</v>
      </c>
      <c r="B937" s="28" t="s">
        <v>17</v>
      </c>
      <c r="C937" s="28" t="s">
        <v>788</v>
      </c>
      <c r="D937" s="28" t="s">
        <v>19</v>
      </c>
      <c r="E937" t="s">
        <v>793</v>
      </c>
      <c r="F937" s="2">
        <v>14750</v>
      </c>
      <c r="G937" s="2">
        <v>29500</v>
      </c>
      <c r="H937" s="2">
        <v>14750</v>
      </c>
      <c r="I937" s="2">
        <v>14750</v>
      </c>
      <c r="J937" s="2">
        <v>14750</v>
      </c>
    </row>
    <row r="938" spans="1:10" x14ac:dyDescent="0.35">
      <c r="A938" s="28" t="s">
        <v>768</v>
      </c>
      <c r="B938" s="28" t="s">
        <v>17</v>
      </c>
      <c r="C938" s="28" t="s">
        <v>788</v>
      </c>
      <c r="D938" s="28" t="s">
        <v>19</v>
      </c>
      <c r="E938" t="s">
        <v>794</v>
      </c>
      <c r="F938" s="2">
        <v>112750</v>
      </c>
      <c r="G938" s="2">
        <v>225500</v>
      </c>
      <c r="H938" s="2">
        <v>115250</v>
      </c>
      <c r="I938" s="2">
        <v>115250</v>
      </c>
      <c r="J938" s="2">
        <v>115250</v>
      </c>
    </row>
    <row r="939" spans="1:10" x14ac:dyDescent="0.35">
      <c r="A939" s="28" t="s">
        <v>768</v>
      </c>
      <c r="B939" s="28" t="s">
        <v>17</v>
      </c>
      <c r="C939" s="28" t="s">
        <v>788</v>
      </c>
      <c r="D939" s="28" t="s">
        <v>19</v>
      </c>
      <c r="E939" t="s">
        <v>182</v>
      </c>
      <c r="F939" s="2">
        <v>86000</v>
      </c>
      <c r="G939" s="2">
        <v>180000</v>
      </c>
      <c r="H939" s="2">
        <v>88500</v>
      </c>
      <c r="I939" s="2">
        <v>26550</v>
      </c>
      <c r="J939" s="2">
        <v>88500</v>
      </c>
    </row>
    <row r="940" spans="1:10" x14ac:dyDescent="0.35">
      <c r="A940" s="28" t="s">
        <v>768</v>
      </c>
      <c r="B940" s="28" t="s">
        <v>17</v>
      </c>
      <c r="C940" s="28" t="s">
        <v>788</v>
      </c>
      <c r="D940" s="28" t="s">
        <v>19</v>
      </c>
      <c r="E940" t="s">
        <v>795</v>
      </c>
      <c r="F940" s="2">
        <v>14034</v>
      </c>
      <c r="G940" s="2">
        <v>27864</v>
      </c>
      <c r="H940" s="2">
        <v>13829</v>
      </c>
      <c r="I940" s="2">
        <v>4139</v>
      </c>
      <c r="J940" s="2">
        <v>13761</v>
      </c>
    </row>
    <row r="941" spans="1:10" x14ac:dyDescent="0.35">
      <c r="A941" s="28" t="s">
        <v>768</v>
      </c>
      <c r="B941" s="28" t="s">
        <v>17</v>
      </c>
      <c r="C941" s="28" t="s">
        <v>788</v>
      </c>
      <c r="D941" s="28" t="s">
        <v>19</v>
      </c>
      <c r="E941" t="s">
        <v>36</v>
      </c>
      <c r="F941" s="2">
        <v>0</v>
      </c>
      <c r="G941" s="2">
        <v>270922</v>
      </c>
      <c r="H941" s="2">
        <v>141425</v>
      </c>
      <c r="I941" s="2">
        <v>41959</v>
      </c>
      <c r="J941" s="2">
        <v>138300</v>
      </c>
    </row>
    <row r="942" spans="1:10" x14ac:dyDescent="0.35">
      <c r="A942" s="28" t="s">
        <v>768</v>
      </c>
      <c r="B942" s="28" t="s">
        <v>17</v>
      </c>
      <c r="C942" s="28" t="s">
        <v>788</v>
      </c>
      <c r="D942" s="28" t="s">
        <v>19</v>
      </c>
      <c r="E942" t="s">
        <v>796</v>
      </c>
      <c r="F942" s="2">
        <v>90500</v>
      </c>
      <c r="G942" s="2">
        <v>182000</v>
      </c>
      <c r="H942" s="2">
        <v>92000</v>
      </c>
      <c r="I942" s="2">
        <v>92000</v>
      </c>
      <c r="J942" s="2">
        <v>92000</v>
      </c>
    </row>
    <row r="943" spans="1:10" x14ac:dyDescent="0.35">
      <c r="A943" s="28" t="s">
        <v>768</v>
      </c>
      <c r="B943" s="28" t="s">
        <v>17</v>
      </c>
      <c r="C943" s="28" t="s">
        <v>788</v>
      </c>
      <c r="D943" s="28" t="s">
        <v>19</v>
      </c>
      <c r="E943" t="s">
        <v>797</v>
      </c>
      <c r="F943" s="2">
        <v>50250</v>
      </c>
      <c r="G943" s="2">
        <v>108500</v>
      </c>
      <c r="H943" s="2">
        <v>52750</v>
      </c>
      <c r="I943" s="2">
        <v>52750</v>
      </c>
      <c r="J943" s="2">
        <v>52750</v>
      </c>
    </row>
    <row r="944" spans="1:10" x14ac:dyDescent="0.35">
      <c r="A944" s="28" t="s">
        <v>768</v>
      </c>
      <c r="B944" s="28" t="s">
        <v>17</v>
      </c>
      <c r="C944" s="28" t="s">
        <v>788</v>
      </c>
      <c r="D944" s="28" t="s">
        <v>19</v>
      </c>
      <c r="E944" t="s">
        <v>798</v>
      </c>
      <c r="F944" s="2">
        <v>0</v>
      </c>
      <c r="G944" s="2">
        <v>0</v>
      </c>
      <c r="H944" s="2">
        <v>0</v>
      </c>
      <c r="I944" s="2">
        <v>0</v>
      </c>
      <c r="J944" s="2">
        <v>0</v>
      </c>
    </row>
    <row r="945" spans="1:10" x14ac:dyDescent="0.35">
      <c r="A945" s="28" t="s">
        <v>768</v>
      </c>
      <c r="B945" s="28" t="s">
        <v>17</v>
      </c>
      <c r="C945" s="28" t="s">
        <v>788</v>
      </c>
      <c r="D945" s="28" t="s">
        <v>19</v>
      </c>
      <c r="E945" t="s">
        <v>799</v>
      </c>
      <c r="F945" s="2">
        <v>5500</v>
      </c>
      <c r="G945" s="2">
        <v>6600</v>
      </c>
      <c r="H945" s="2">
        <v>3300</v>
      </c>
      <c r="I945" s="2">
        <v>990</v>
      </c>
      <c r="J945" s="2">
        <v>3300</v>
      </c>
    </row>
    <row r="946" spans="1:10" x14ac:dyDescent="0.35">
      <c r="A946" s="28" t="s">
        <v>768</v>
      </c>
      <c r="B946" s="28" t="s">
        <v>17</v>
      </c>
      <c r="C946" s="28" t="s">
        <v>800</v>
      </c>
      <c r="D946" s="28" t="s">
        <v>19</v>
      </c>
      <c r="E946" t="s">
        <v>801</v>
      </c>
      <c r="F946" s="2">
        <v>363375</v>
      </c>
      <c r="G946" s="2">
        <v>696875</v>
      </c>
      <c r="H946" s="2">
        <v>383500</v>
      </c>
      <c r="I946" s="2">
        <v>115331</v>
      </c>
      <c r="J946" s="2">
        <v>385375</v>
      </c>
    </row>
    <row r="947" spans="1:10" x14ac:dyDescent="0.35">
      <c r="A947" s="28" t="s">
        <v>768</v>
      </c>
      <c r="B947" s="28" t="s">
        <v>17</v>
      </c>
      <c r="C947" s="28" t="s">
        <v>800</v>
      </c>
      <c r="D947" s="28" t="s">
        <v>19</v>
      </c>
      <c r="E947" t="s">
        <v>28</v>
      </c>
      <c r="F947" s="2">
        <v>29101</v>
      </c>
      <c r="G947" s="2">
        <v>0</v>
      </c>
      <c r="H947" s="2">
        <v>0</v>
      </c>
      <c r="I947" s="2">
        <v>0</v>
      </c>
      <c r="J947" s="2">
        <v>0</v>
      </c>
    </row>
    <row r="948" spans="1:10" x14ac:dyDescent="0.35">
      <c r="A948" s="28" t="s">
        <v>768</v>
      </c>
      <c r="B948" s="28" t="s">
        <v>17</v>
      </c>
      <c r="C948" s="28" t="s">
        <v>800</v>
      </c>
      <c r="D948" s="28" t="s">
        <v>19</v>
      </c>
      <c r="E948" t="s">
        <v>802</v>
      </c>
      <c r="F948" s="2">
        <v>1388500</v>
      </c>
      <c r="G948" s="2">
        <v>2688000</v>
      </c>
      <c r="H948" s="2">
        <v>1020000</v>
      </c>
      <c r="I948" s="2">
        <v>306000</v>
      </c>
      <c r="J948" s="2">
        <v>1020000</v>
      </c>
    </row>
    <row r="949" spans="1:10" x14ac:dyDescent="0.35">
      <c r="A949" s="28" t="s">
        <v>768</v>
      </c>
      <c r="B949" s="28" t="s">
        <v>17</v>
      </c>
      <c r="C949" s="28" t="s">
        <v>803</v>
      </c>
      <c r="D949" s="28" t="s">
        <v>19</v>
      </c>
      <c r="E949" t="s">
        <v>120</v>
      </c>
      <c r="F949" s="2">
        <v>191750</v>
      </c>
      <c r="G949" s="2">
        <v>1309275</v>
      </c>
      <c r="H949" s="2">
        <v>0</v>
      </c>
      <c r="I949" s="2">
        <v>0</v>
      </c>
      <c r="J949" s="2">
        <v>0</v>
      </c>
    </row>
    <row r="950" spans="1:10" x14ac:dyDescent="0.35">
      <c r="A950" s="28" t="s">
        <v>768</v>
      </c>
      <c r="B950" s="28" t="s">
        <v>17</v>
      </c>
      <c r="C950" s="28" t="s">
        <v>803</v>
      </c>
      <c r="D950" s="28" t="s">
        <v>19</v>
      </c>
      <c r="E950" t="s">
        <v>804</v>
      </c>
      <c r="F950" s="2">
        <v>163236</v>
      </c>
      <c r="G950" s="2">
        <v>318444</v>
      </c>
      <c r="H950" s="2">
        <v>155208</v>
      </c>
      <c r="I950" s="2">
        <v>153870</v>
      </c>
      <c r="J950" s="2">
        <v>152532</v>
      </c>
    </row>
    <row r="951" spans="1:10" x14ac:dyDescent="0.35">
      <c r="A951" s="28" t="s">
        <v>768</v>
      </c>
      <c r="B951" s="28" t="s">
        <v>17</v>
      </c>
      <c r="C951" s="28" t="s">
        <v>803</v>
      </c>
      <c r="D951" s="28" t="s">
        <v>19</v>
      </c>
      <c r="E951" t="s">
        <v>805</v>
      </c>
      <c r="F951" s="2">
        <v>179790</v>
      </c>
      <c r="G951" s="2">
        <v>176333</v>
      </c>
      <c r="H951" s="2">
        <v>0</v>
      </c>
      <c r="I951" s="2">
        <v>0</v>
      </c>
      <c r="J951" s="2">
        <v>0</v>
      </c>
    </row>
    <row r="952" spans="1:10" x14ac:dyDescent="0.35">
      <c r="A952" s="28" t="s">
        <v>768</v>
      </c>
      <c r="B952" s="28" t="s">
        <v>17</v>
      </c>
      <c r="C952" s="28" t="s">
        <v>803</v>
      </c>
      <c r="D952" s="28" t="s">
        <v>19</v>
      </c>
      <c r="E952" t="s">
        <v>806</v>
      </c>
      <c r="F952" s="2">
        <v>344000</v>
      </c>
      <c r="G952" s="2">
        <v>0</v>
      </c>
      <c r="H952" s="2">
        <v>0</v>
      </c>
      <c r="I952" s="2">
        <v>0</v>
      </c>
      <c r="J952" s="2">
        <v>0</v>
      </c>
    </row>
    <row r="953" spans="1:10" x14ac:dyDescent="0.35">
      <c r="A953" s="28" t="s">
        <v>768</v>
      </c>
      <c r="B953" s="28" t="s">
        <v>17</v>
      </c>
      <c r="C953" s="28" t="s">
        <v>803</v>
      </c>
      <c r="D953" s="28" t="s">
        <v>19</v>
      </c>
      <c r="E953" t="s">
        <v>807</v>
      </c>
      <c r="F953" s="2">
        <v>161875</v>
      </c>
      <c r="G953" s="2">
        <v>165250</v>
      </c>
      <c r="H953" s="2">
        <v>0</v>
      </c>
      <c r="I953" s="2">
        <v>0</v>
      </c>
      <c r="J953" s="2">
        <v>0</v>
      </c>
    </row>
    <row r="954" spans="1:10" x14ac:dyDescent="0.35">
      <c r="A954" s="28" t="s">
        <v>768</v>
      </c>
      <c r="B954" s="28" t="s">
        <v>17</v>
      </c>
      <c r="C954" s="28" t="s">
        <v>803</v>
      </c>
      <c r="D954" s="28" t="s">
        <v>19</v>
      </c>
      <c r="E954" t="s">
        <v>28</v>
      </c>
      <c r="F954" s="2">
        <v>4150</v>
      </c>
      <c r="G954" s="2">
        <v>0</v>
      </c>
      <c r="H954" s="2">
        <v>0</v>
      </c>
      <c r="I954" s="2">
        <v>0</v>
      </c>
      <c r="J954" s="2">
        <v>0</v>
      </c>
    </row>
    <row r="955" spans="1:10" x14ac:dyDescent="0.35">
      <c r="A955" s="28" t="s">
        <v>768</v>
      </c>
      <c r="B955" s="28" t="s">
        <v>17</v>
      </c>
      <c r="C955" s="28" t="s">
        <v>803</v>
      </c>
      <c r="D955" s="28" t="s">
        <v>19</v>
      </c>
      <c r="E955" t="s">
        <v>808</v>
      </c>
      <c r="F955" s="2">
        <v>0</v>
      </c>
      <c r="G955" s="2">
        <v>484473</v>
      </c>
      <c r="H955" s="2">
        <v>15390</v>
      </c>
      <c r="I955" s="2">
        <v>4730</v>
      </c>
      <c r="J955" s="2">
        <v>16140</v>
      </c>
    </row>
    <row r="956" spans="1:10" x14ac:dyDescent="0.35">
      <c r="A956" s="28" t="s">
        <v>768</v>
      </c>
      <c r="B956" s="28" t="s">
        <v>17</v>
      </c>
      <c r="C956" s="28" t="s">
        <v>803</v>
      </c>
      <c r="D956" s="28" t="s">
        <v>19</v>
      </c>
      <c r="E956" t="s">
        <v>809</v>
      </c>
      <c r="F956" s="2">
        <v>42640</v>
      </c>
      <c r="G956" s="2">
        <v>41820</v>
      </c>
      <c r="H956" s="2">
        <v>0</v>
      </c>
      <c r="I956" s="2">
        <v>0</v>
      </c>
      <c r="J956" s="2">
        <v>0</v>
      </c>
    </row>
    <row r="957" spans="1:10" x14ac:dyDescent="0.35">
      <c r="A957" s="28" t="s">
        <v>768</v>
      </c>
      <c r="B957" s="28" t="s">
        <v>17</v>
      </c>
      <c r="C957" s="28" t="s">
        <v>803</v>
      </c>
      <c r="D957" s="28" t="s">
        <v>19</v>
      </c>
      <c r="E957" t="s">
        <v>810</v>
      </c>
      <c r="F957" s="2">
        <v>600000</v>
      </c>
      <c r="G957" s="2">
        <v>1196000</v>
      </c>
      <c r="H957" s="2">
        <v>498000</v>
      </c>
      <c r="I957" s="2">
        <v>149400</v>
      </c>
      <c r="J957" s="2">
        <v>498000</v>
      </c>
    </row>
    <row r="958" spans="1:10" x14ac:dyDescent="0.35">
      <c r="A958" s="28" t="s">
        <v>811</v>
      </c>
      <c r="B958" s="28" t="s">
        <v>17</v>
      </c>
      <c r="C958" s="28" t="s">
        <v>812</v>
      </c>
      <c r="D958" s="28" t="s">
        <v>19</v>
      </c>
      <c r="E958" t="s">
        <v>813</v>
      </c>
      <c r="F958" s="2">
        <v>0</v>
      </c>
      <c r="G958" s="2">
        <v>0</v>
      </c>
      <c r="H958" s="2">
        <v>722500</v>
      </c>
      <c r="I958" s="2">
        <v>216750</v>
      </c>
      <c r="J958" s="2">
        <v>722500</v>
      </c>
    </row>
    <row r="959" spans="1:10" x14ac:dyDescent="0.35">
      <c r="A959" s="28" t="s">
        <v>811</v>
      </c>
      <c r="B959" s="28" t="s">
        <v>17</v>
      </c>
      <c r="C959" s="28" t="s">
        <v>812</v>
      </c>
      <c r="D959" s="28" t="s">
        <v>19</v>
      </c>
      <c r="E959" t="s">
        <v>814</v>
      </c>
      <c r="F959" s="2">
        <v>0</v>
      </c>
      <c r="G959" s="2">
        <v>24693</v>
      </c>
      <c r="H959" s="2">
        <v>12334</v>
      </c>
      <c r="I959" s="2">
        <v>3691</v>
      </c>
      <c r="J959" s="2">
        <v>12275</v>
      </c>
    </row>
    <row r="960" spans="1:10" x14ac:dyDescent="0.35">
      <c r="A960" s="28" t="s">
        <v>811</v>
      </c>
      <c r="B960" s="28" t="s">
        <v>17</v>
      </c>
      <c r="C960" s="28" t="s">
        <v>812</v>
      </c>
      <c r="D960" s="28" t="s">
        <v>19</v>
      </c>
      <c r="E960" t="s">
        <v>167</v>
      </c>
      <c r="F960" s="2">
        <v>0</v>
      </c>
      <c r="G960" s="2">
        <v>761000</v>
      </c>
      <c r="H960" s="2">
        <v>328000</v>
      </c>
      <c r="I960" s="2">
        <v>98400</v>
      </c>
      <c r="J960" s="2">
        <v>328000</v>
      </c>
    </row>
    <row r="961" spans="1:10" x14ac:dyDescent="0.35">
      <c r="A961" s="28" t="s">
        <v>811</v>
      </c>
      <c r="B961" s="28" t="s">
        <v>17</v>
      </c>
      <c r="C961" s="28" t="s">
        <v>812</v>
      </c>
      <c r="D961" s="28" t="s">
        <v>19</v>
      </c>
      <c r="E961" t="s">
        <v>815</v>
      </c>
      <c r="F961" s="2">
        <v>12823</v>
      </c>
      <c r="G961" s="2">
        <v>25458</v>
      </c>
      <c r="H961" s="2">
        <v>12635</v>
      </c>
      <c r="I961" s="2">
        <v>3781</v>
      </c>
      <c r="J961" s="2">
        <v>12573</v>
      </c>
    </row>
    <row r="962" spans="1:10" x14ac:dyDescent="0.35">
      <c r="A962" s="28" t="s">
        <v>811</v>
      </c>
      <c r="B962" s="28" t="s">
        <v>17</v>
      </c>
      <c r="C962" s="28" t="s">
        <v>812</v>
      </c>
      <c r="D962" s="28" t="s">
        <v>19</v>
      </c>
      <c r="E962" t="s">
        <v>816</v>
      </c>
      <c r="F962" s="2">
        <v>0</v>
      </c>
      <c r="G962" s="2">
        <v>33842</v>
      </c>
      <c r="H962" s="2">
        <v>84588</v>
      </c>
      <c r="I962" s="2">
        <v>25229</v>
      </c>
      <c r="J962" s="2">
        <v>83608</v>
      </c>
    </row>
    <row r="963" spans="1:10" x14ac:dyDescent="0.35">
      <c r="A963" s="28" t="s">
        <v>811</v>
      </c>
      <c r="B963" s="28" t="s">
        <v>17</v>
      </c>
      <c r="C963" s="28" t="s">
        <v>812</v>
      </c>
      <c r="D963" s="28" t="s">
        <v>19</v>
      </c>
      <c r="E963" t="s">
        <v>817</v>
      </c>
      <c r="F963" s="2">
        <v>12743</v>
      </c>
      <c r="G963" s="2">
        <v>0</v>
      </c>
      <c r="H963" s="2">
        <v>0</v>
      </c>
      <c r="I963" s="2">
        <v>0</v>
      </c>
      <c r="J963" s="2">
        <v>0</v>
      </c>
    </row>
    <row r="964" spans="1:10" x14ac:dyDescent="0.35">
      <c r="A964" s="28" t="s">
        <v>811</v>
      </c>
      <c r="B964" s="28" t="s">
        <v>17</v>
      </c>
      <c r="C964" s="28" t="s">
        <v>812</v>
      </c>
      <c r="D964" s="28" t="s">
        <v>19</v>
      </c>
      <c r="E964" t="s">
        <v>818</v>
      </c>
      <c r="F964" s="2">
        <v>15779</v>
      </c>
      <c r="G964" s="2">
        <v>0</v>
      </c>
      <c r="H964" s="2">
        <v>0</v>
      </c>
      <c r="I964" s="2">
        <v>0</v>
      </c>
      <c r="J964" s="2">
        <v>0</v>
      </c>
    </row>
    <row r="965" spans="1:10" x14ac:dyDescent="0.35">
      <c r="A965" s="28" t="s">
        <v>811</v>
      </c>
      <c r="B965" s="28" t="s">
        <v>17</v>
      </c>
      <c r="C965" s="28" t="s">
        <v>812</v>
      </c>
      <c r="D965" s="28" t="s">
        <v>19</v>
      </c>
      <c r="E965" t="s">
        <v>819</v>
      </c>
      <c r="F965" s="2">
        <v>1047250</v>
      </c>
      <c r="G965" s="2">
        <v>2092500</v>
      </c>
      <c r="H965" s="2">
        <v>904500</v>
      </c>
      <c r="I965" s="2">
        <v>135675</v>
      </c>
      <c r="J965" s="2">
        <v>0</v>
      </c>
    </row>
    <row r="966" spans="1:10" x14ac:dyDescent="0.35">
      <c r="A966" s="28" t="s">
        <v>811</v>
      </c>
      <c r="B966" s="28" t="s">
        <v>17</v>
      </c>
      <c r="C966" s="28" t="s">
        <v>812</v>
      </c>
      <c r="D966" s="28" t="s">
        <v>19</v>
      </c>
      <c r="E966" t="s">
        <v>820</v>
      </c>
      <c r="F966" s="2">
        <v>82450</v>
      </c>
      <c r="G966" s="2">
        <v>167500</v>
      </c>
      <c r="H966" s="2">
        <v>0</v>
      </c>
      <c r="I966" s="2">
        <v>0</v>
      </c>
      <c r="J966" s="2">
        <v>0</v>
      </c>
    </row>
    <row r="967" spans="1:10" x14ac:dyDescent="0.35">
      <c r="A967" s="28" t="s">
        <v>811</v>
      </c>
      <c r="B967" s="28" t="s">
        <v>17</v>
      </c>
      <c r="C967" s="28" t="s">
        <v>812</v>
      </c>
      <c r="D967" s="28" t="s">
        <v>19</v>
      </c>
      <c r="E967" t="s">
        <v>821</v>
      </c>
      <c r="F967" s="2">
        <v>12760</v>
      </c>
      <c r="G967" s="2">
        <v>25333</v>
      </c>
      <c r="H967" s="2">
        <v>0</v>
      </c>
      <c r="I967" s="2">
        <v>0</v>
      </c>
      <c r="J967" s="2">
        <v>0</v>
      </c>
    </row>
    <row r="968" spans="1:10" x14ac:dyDescent="0.35">
      <c r="A968" s="28" t="s">
        <v>811</v>
      </c>
      <c r="B968" s="28" t="s">
        <v>17</v>
      </c>
      <c r="C968" s="28" t="s">
        <v>822</v>
      </c>
      <c r="D968" s="28" t="s">
        <v>19</v>
      </c>
      <c r="E968" t="s">
        <v>823</v>
      </c>
      <c r="F968" s="2">
        <v>18917</v>
      </c>
      <c r="G968" s="2">
        <v>37556</v>
      </c>
      <c r="H968" s="2">
        <v>18640</v>
      </c>
      <c r="I968" s="2">
        <v>5578</v>
      </c>
      <c r="J968" s="2">
        <v>18548</v>
      </c>
    </row>
    <row r="969" spans="1:10" x14ac:dyDescent="0.35">
      <c r="A969" s="28" t="s">
        <v>811</v>
      </c>
      <c r="B969" s="28" t="s">
        <v>17</v>
      </c>
      <c r="C969" s="28" t="s">
        <v>822</v>
      </c>
      <c r="D969" s="28" t="s">
        <v>19</v>
      </c>
      <c r="E969" t="s">
        <v>824</v>
      </c>
      <c r="F969" s="2">
        <v>18564</v>
      </c>
      <c r="G969" s="2">
        <v>36854</v>
      </c>
      <c r="H969" s="2">
        <v>0</v>
      </c>
      <c r="I969" s="2">
        <v>0</v>
      </c>
      <c r="J969" s="2">
        <v>0</v>
      </c>
    </row>
    <row r="970" spans="1:10" x14ac:dyDescent="0.35">
      <c r="A970" s="28" t="s">
        <v>811</v>
      </c>
      <c r="B970" s="28" t="s">
        <v>17</v>
      </c>
      <c r="C970" s="28" t="s">
        <v>822</v>
      </c>
      <c r="D970" s="28" t="s">
        <v>19</v>
      </c>
      <c r="E970" t="s">
        <v>32</v>
      </c>
      <c r="F970" s="2">
        <v>0</v>
      </c>
      <c r="G970" s="2">
        <v>636</v>
      </c>
      <c r="H970" s="2">
        <v>0</v>
      </c>
      <c r="I970" s="2">
        <v>0</v>
      </c>
      <c r="J970" s="2">
        <v>0</v>
      </c>
    </row>
    <row r="971" spans="1:10" x14ac:dyDescent="0.35">
      <c r="A971" s="28" t="s">
        <v>811</v>
      </c>
      <c r="B971" s="28" t="s">
        <v>17</v>
      </c>
      <c r="C971" s="28" t="s">
        <v>822</v>
      </c>
      <c r="D971" s="28" t="s">
        <v>19</v>
      </c>
      <c r="E971" t="s">
        <v>825</v>
      </c>
      <c r="F971" s="2">
        <v>18207</v>
      </c>
      <c r="G971" s="2">
        <v>36144</v>
      </c>
      <c r="H971" s="2">
        <v>0</v>
      </c>
      <c r="I971" s="2">
        <v>0</v>
      </c>
      <c r="J971" s="2">
        <v>0</v>
      </c>
    </row>
    <row r="972" spans="1:10" x14ac:dyDescent="0.35">
      <c r="A972" s="28" t="s">
        <v>811</v>
      </c>
      <c r="B972" s="28" t="s">
        <v>17</v>
      </c>
      <c r="C972" s="28" t="s">
        <v>822</v>
      </c>
      <c r="D972" s="28" t="s">
        <v>19</v>
      </c>
      <c r="E972" t="s">
        <v>826</v>
      </c>
      <c r="F972" s="2">
        <v>443000</v>
      </c>
      <c r="G972" s="2">
        <v>880000</v>
      </c>
      <c r="H972" s="2">
        <v>0</v>
      </c>
      <c r="I972" s="2">
        <v>0</v>
      </c>
      <c r="J972" s="2">
        <v>0</v>
      </c>
    </row>
    <row r="973" spans="1:10" x14ac:dyDescent="0.35">
      <c r="A973" s="28" t="s">
        <v>811</v>
      </c>
      <c r="B973" s="28" t="s">
        <v>17</v>
      </c>
      <c r="C973" s="28" t="s">
        <v>822</v>
      </c>
      <c r="D973" s="28" t="s">
        <v>19</v>
      </c>
      <c r="E973" t="s">
        <v>827</v>
      </c>
      <c r="F973" s="2">
        <v>127000</v>
      </c>
      <c r="G973" s="2">
        <v>254000</v>
      </c>
      <c r="H973" s="2">
        <v>127000</v>
      </c>
      <c r="I973" s="2">
        <v>127000</v>
      </c>
      <c r="J973" s="2">
        <v>127000</v>
      </c>
    </row>
    <row r="974" spans="1:10" x14ac:dyDescent="0.35">
      <c r="A974" s="28" t="s">
        <v>811</v>
      </c>
      <c r="B974" s="28" t="s">
        <v>17</v>
      </c>
      <c r="C974" s="28" t="s">
        <v>822</v>
      </c>
      <c r="D974" s="28" t="s">
        <v>19</v>
      </c>
      <c r="E974" t="s">
        <v>28</v>
      </c>
      <c r="F974" s="2">
        <v>36482</v>
      </c>
      <c r="G974" s="2">
        <v>0</v>
      </c>
      <c r="H974" s="2">
        <v>0</v>
      </c>
      <c r="I974" s="2">
        <v>0</v>
      </c>
      <c r="J974" s="2">
        <v>0</v>
      </c>
    </row>
    <row r="975" spans="1:10" x14ac:dyDescent="0.35">
      <c r="A975" s="28" t="s">
        <v>811</v>
      </c>
      <c r="B975" s="28" t="s">
        <v>17</v>
      </c>
      <c r="C975" s="28" t="s">
        <v>822</v>
      </c>
      <c r="D975" s="28" t="s">
        <v>19</v>
      </c>
      <c r="E975" t="s">
        <v>828</v>
      </c>
      <c r="F975" s="2">
        <v>0</v>
      </c>
      <c r="G975" s="2">
        <v>651500</v>
      </c>
      <c r="H975" s="2">
        <v>1220000</v>
      </c>
      <c r="I975" s="2">
        <v>366000</v>
      </c>
      <c r="J975" s="2">
        <v>1220000</v>
      </c>
    </row>
    <row r="976" spans="1:10" x14ac:dyDescent="0.35">
      <c r="A976" s="28" t="s">
        <v>811</v>
      </c>
      <c r="B976" s="28" t="s">
        <v>17</v>
      </c>
      <c r="C976" s="28" t="s">
        <v>822</v>
      </c>
      <c r="D976" s="28" t="s">
        <v>19</v>
      </c>
      <c r="E976" t="s">
        <v>829</v>
      </c>
      <c r="F976" s="2">
        <v>849000</v>
      </c>
      <c r="G976" s="2">
        <v>1786000</v>
      </c>
      <c r="H976" s="2">
        <v>0</v>
      </c>
      <c r="I976" s="2">
        <v>0</v>
      </c>
      <c r="J976" s="2">
        <v>0</v>
      </c>
    </row>
    <row r="977" spans="1:10" x14ac:dyDescent="0.35">
      <c r="A977" s="28" t="s">
        <v>811</v>
      </c>
      <c r="B977" s="28" t="s">
        <v>17</v>
      </c>
      <c r="C977" s="28" t="s">
        <v>822</v>
      </c>
      <c r="D977" s="28" t="s">
        <v>30</v>
      </c>
      <c r="E977" t="s">
        <v>830</v>
      </c>
      <c r="F977" s="2">
        <v>0</v>
      </c>
      <c r="G977" s="2">
        <v>0</v>
      </c>
      <c r="H977" s="2">
        <v>0</v>
      </c>
      <c r="I977" s="2">
        <v>0</v>
      </c>
      <c r="J977" s="2">
        <v>0</v>
      </c>
    </row>
    <row r="978" spans="1:10" x14ac:dyDescent="0.35">
      <c r="A978" s="28" t="s">
        <v>811</v>
      </c>
      <c r="B978" s="28" t="s">
        <v>17</v>
      </c>
      <c r="C978" s="28" t="s">
        <v>822</v>
      </c>
      <c r="D978" s="28" t="s">
        <v>19</v>
      </c>
      <c r="E978" t="s">
        <v>831</v>
      </c>
      <c r="F978" s="2">
        <v>38493</v>
      </c>
      <c r="G978" s="2">
        <v>0</v>
      </c>
      <c r="H978" s="2">
        <v>0</v>
      </c>
      <c r="I978" s="2">
        <v>0</v>
      </c>
      <c r="J978" s="2">
        <v>0</v>
      </c>
    </row>
    <row r="979" spans="1:10" x14ac:dyDescent="0.35">
      <c r="A979" s="28" t="s">
        <v>811</v>
      </c>
      <c r="B979" s="28" t="s">
        <v>17</v>
      </c>
      <c r="C979" s="28" t="s">
        <v>822</v>
      </c>
      <c r="D979" s="28" t="s">
        <v>19</v>
      </c>
      <c r="E979" t="s">
        <v>832</v>
      </c>
      <c r="F979" s="2">
        <v>396750</v>
      </c>
      <c r="G979" s="2">
        <v>250250</v>
      </c>
      <c r="H979" s="2">
        <v>700125</v>
      </c>
      <c r="I979" s="2">
        <v>209381</v>
      </c>
      <c r="J979" s="2">
        <v>695750</v>
      </c>
    </row>
    <row r="980" spans="1:10" x14ac:dyDescent="0.35">
      <c r="A980" s="28" t="s">
        <v>811</v>
      </c>
      <c r="B980" s="28" t="s">
        <v>17</v>
      </c>
      <c r="C980" s="28" t="s">
        <v>822</v>
      </c>
      <c r="D980" s="28" t="s">
        <v>19</v>
      </c>
      <c r="E980" t="s">
        <v>833</v>
      </c>
      <c r="F980" s="2">
        <v>18687</v>
      </c>
      <c r="G980" s="2">
        <v>37102</v>
      </c>
      <c r="H980" s="2">
        <v>18416</v>
      </c>
      <c r="I980" s="2">
        <v>5511</v>
      </c>
      <c r="J980" s="2">
        <v>18326</v>
      </c>
    </row>
    <row r="981" spans="1:10" x14ac:dyDescent="0.35">
      <c r="A981" s="28" t="s">
        <v>811</v>
      </c>
      <c r="B981" s="28" t="s">
        <v>17</v>
      </c>
      <c r="C981" s="28" t="s">
        <v>822</v>
      </c>
      <c r="D981" s="28" t="s">
        <v>19</v>
      </c>
      <c r="E981" t="s">
        <v>834</v>
      </c>
      <c r="F981" s="2">
        <v>0</v>
      </c>
      <c r="G981" s="2">
        <v>0</v>
      </c>
      <c r="H981" s="2">
        <v>0</v>
      </c>
      <c r="I981" s="2">
        <v>0</v>
      </c>
      <c r="J981" s="2">
        <v>0</v>
      </c>
    </row>
    <row r="982" spans="1:10" x14ac:dyDescent="0.35">
      <c r="A982" s="28" t="s">
        <v>811</v>
      </c>
      <c r="B982" s="28" t="s">
        <v>17</v>
      </c>
      <c r="C982" s="28" t="s">
        <v>835</v>
      </c>
      <c r="D982" s="28" t="s">
        <v>19</v>
      </c>
      <c r="E982" t="s">
        <v>836</v>
      </c>
      <c r="F982" s="2">
        <v>152500</v>
      </c>
      <c r="G982" s="2">
        <v>414000</v>
      </c>
      <c r="H982" s="2">
        <v>207500</v>
      </c>
      <c r="I982" s="2">
        <v>207500</v>
      </c>
      <c r="J982" s="2">
        <v>207500</v>
      </c>
    </row>
    <row r="983" spans="1:10" x14ac:dyDescent="0.35">
      <c r="A983" s="28" t="s">
        <v>811</v>
      </c>
      <c r="B983" s="28" t="s">
        <v>17</v>
      </c>
      <c r="C983" s="28" t="s">
        <v>835</v>
      </c>
      <c r="D983" s="28" t="s">
        <v>19</v>
      </c>
      <c r="E983" t="s">
        <v>837</v>
      </c>
      <c r="F983" s="2">
        <v>594056</v>
      </c>
      <c r="G983" s="2">
        <v>942125</v>
      </c>
      <c r="H983" s="2">
        <v>219625</v>
      </c>
      <c r="I983" s="2">
        <v>65325</v>
      </c>
      <c r="J983" s="2">
        <v>215875</v>
      </c>
    </row>
    <row r="984" spans="1:10" x14ac:dyDescent="0.35">
      <c r="A984" s="28" t="s">
        <v>811</v>
      </c>
      <c r="B984" s="28" t="s">
        <v>17</v>
      </c>
      <c r="C984" s="28" t="s">
        <v>835</v>
      </c>
      <c r="D984" s="28" t="s">
        <v>19</v>
      </c>
      <c r="E984" t="s">
        <v>838</v>
      </c>
      <c r="F984" s="2">
        <v>269500</v>
      </c>
      <c r="G984" s="2">
        <v>537000</v>
      </c>
      <c r="H984" s="2">
        <v>267500</v>
      </c>
      <c r="I984" s="2">
        <v>267500</v>
      </c>
      <c r="J984" s="2">
        <v>267500</v>
      </c>
    </row>
    <row r="985" spans="1:10" x14ac:dyDescent="0.35">
      <c r="A985" s="28" t="s">
        <v>811</v>
      </c>
      <c r="B985" s="28" t="s">
        <v>17</v>
      </c>
      <c r="C985" s="28" t="s">
        <v>835</v>
      </c>
      <c r="D985" s="28" t="s">
        <v>19</v>
      </c>
      <c r="E985" t="s">
        <v>839</v>
      </c>
      <c r="F985" s="2">
        <v>275000</v>
      </c>
      <c r="G985" s="2">
        <v>550000</v>
      </c>
      <c r="H985" s="2">
        <v>275000</v>
      </c>
      <c r="I985" s="2">
        <v>82500</v>
      </c>
      <c r="J985" s="2">
        <v>275000</v>
      </c>
    </row>
    <row r="986" spans="1:10" x14ac:dyDescent="0.35">
      <c r="A986" s="28" t="s">
        <v>811</v>
      </c>
      <c r="B986" s="28" t="s">
        <v>17</v>
      </c>
      <c r="C986" s="28" t="s">
        <v>835</v>
      </c>
      <c r="D986" s="28" t="s">
        <v>19</v>
      </c>
      <c r="E986" t="s">
        <v>840</v>
      </c>
      <c r="F986" s="2">
        <v>14964</v>
      </c>
      <c r="G986" s="2">
        <v>0</v>
      </c>
      <c r="H986" s="2">
        <v>0</v>
      </c>
      <c r="I986" s="2">
        <v>0</v>
      </c>
      <c r="J986" s="2">
        <v>0</v>
      </c>
    </row>
    <row r="987" spans="1:10" x14ac:dyDescent="0.35">
      <c r="A987" s="28" t="s">
        <v>811</v>
      </c>
      <c r="B987" s="28" t="s">
        <v>17</v>
      </c>
      <c r="C987" s="28" t="s">
        <v>835</v>
      </c>
      <c r="D987" s="28" t="s">
        <v>19</v>
      </c>
      <c r="E987" t="s">
        <v>841</v>
      </c>
      <c r="F987" s="2">
        <v>74500</v>
      </c>
      <c r="G987" s="2">
        <v>146000</v>
      </c>
      <c r="H987" s="2">
        <v>76000</v>
      </c>
      <c r="I987" s="2">
        <v>22800</v>
      </c>
      <c r="J987" s="2">
        <v>76000</v>
      </c>
    </row>
    <row r="988" spans="1:10" x14ac:dyDescent="0.35">
      <c r="A988" s="28" t="s">
        <v>811</v>
      </c>
      <c r="B988" s="28" t="s">
        <v>17</v>
      </c>
      <c r="C988" s="28" t="s">
        <v>835</v>
      </c>
      <c r="D988" s="28" t="s">
        <v>19</v>
      </c>
      <c r="E988" t="s">
        <v>842</v>
      </c>
      <c r="F988" s="2">
        <v>124088</v>
      </c>
      <c r="G988" s="2">
        <v>249238</v>
      </c>
      <c r="H988" s="2">
        <v>125063</v>
      </c>
      <c r="I988" s="2">
        <v>37309</v>
      </c>
      <c r="J988" s="2">
        <v>123663</v>
      </c>
    </row>
    <row r="989" spans="1:10" x14ac:dyDescent="0.35">
      <c r="A989" s="28" t="s">
        <v>811</v>
      </c>
      <c r="B989" s="28" t="s">
        <v>17</v>
      </c>
      <c r="C989" s="28" t="s">
        <v>835</v>
      </c>
      <c r="D989" s="28" t="s">
        <v>19</v>
      </c>
      <c r="E989" t="s">
        <v>28</v>
      </c>
      <c r="F989" s="2">
        <v>28771</v>
      </c>
      <c r="G989" s="2">
        <v>0</v>
      </c>
      <c r="H989" s="2">
        <v>0</v>
      </c>
      <c r="I989" s="2">
        <v>0</v>
      </c>
      <c r="J989" s="2">
        <v>0</v>
      </c>
    </row>
    <row r="990" spans="1:10" x14ac:dyDescent="0.35">
      <c r="A990" s="28" t="s">
        <v>811</v>
      </c>
      <c r="B990" s="28" t="s">
        <v>17</v>
      </c>
      <c r="C990" s="28" t="s">
        <v>835</v>
      </c>
      <c r="D990" s="28" t="s">
        <v>19</v>
      </c>
      <c r="E990" t="s">
        <v>843</v>
      </c>
      <c r="F990" s="2">
        <v>949500</v>
      </c>
      <c r="G990" s="2">
        <v>1313000</v>
      </c>
      <c r="H990" s="2">
        <v>656500</v>
      </c>
      <c r="I990" s="2">
        <v>196950</v>
      </c>
      <c r="J990" s="2">
        <v>656500</v>
      </c>
    </row>
    <row r="991" spans="1:10" x14ac:dyDescent="0.35">
      <c r="A991" s="28" t="s">
        <v>811</v>
      </c>
      <c r="B991" s="28" t="s">
        <v>17</v>
      </c>
      <c r="C991" s="28" t="s">
        <v>835</v>
      </c>
      <c r="D991" s="28" t="s">
        <v>19</v>
      </c>
      <c r="E991" t="s">
        <v>844</v>
      </c>
      <c r="F991" s="2">
        <v>11867</v>
      </c>
      <c r="G991" s="2">
        <v>23086</v>
      </c>
      <c r="H991" s="2">
        <v>11220</v>
      </c>
      <c r="I991" s="2">
        <v>3334</v>
      </c>
      <c r="J991" s="2">
        <v>11004</v>
      </c>
    </row>
    <row r="992" spans="1:10" x14ac:dyDescent="0.35">
      <c r="A992" s="28" t="s">
        <v>811</v>
      </c>
      <c r="B992" s="28" t="s">
        <v>17</v>
      </c>
      <c r="C992" s="28" t="s">
        <v>845</v>
      </c>
      <c r="D992" s="28" t="s">
        <v>19</v>
      </c>
      <c r="E992" t="s">
        <v>846</v>
      </c>
      <c r="F992" s="2">
        <v>806000</v>
      </c>
      <c r="G992" s="2">
        <v>1616000</v>
      </c>
      <c r="H992" s="2">
        <v>808000</v>
      </c>
      <c r="I992" s="2">
        <v>808000</v>
      </c>
      <c r="J992" s="2">
        <v>808000</v>
      </c>
    </row>
    <row r="993" spans="1:10" x14ac:dyDescent="0.35">
      <c r="A993" s="28" t="s">
        <v>811</v>
      </c>
      <c r="B993" s="28" t="s">
        <v>17</v>
      </c>
      <c r="C993" s="28" t="s">
        <v>845</v>
      </c>
      <c r="D993" s="28" t="s">
        <v>19</v>
      </c>
      <c r="E993" t="s">
        <v>847</v>
      </c>
      <c r="F993" s="2">
        <v>25000</v>
      </c>
      <c r="G993" s="2">
        <v>50000</v>
      </c>
      <c r="H993" s="2">
        <v>25000</v>
      </c>
      <c r="I993" s="2">
        <v>7500</v>
      </c>
      <c r="J993" s="2">
        <v>25000</v>
      </c>
    </row>
    <row r="994" spans="1:10" x14ac:dyDescent="0.35">
      <c r="A994" s="28" t="s">
        <v>811</v>
      </c>
      <c r="B994" s="28" t="s">
        <v>17</v>
      </c>
      <c r="C994" s="28" t="s">
        <v>845</v>
      </c>
      <c r="D994" s="28" t="s">
        <v>19</v>
      </c>
      <c r="E994" t="s">
        <v>848</v>
      </c>
      <c r="F994" s="2">
        <v>122500</v>
      </c>
      <c r="G994" s="2">
        <v>244000</v>
      </c>
      <c r="H994" s="2">
        <v>121500</v>
      </c>
      <c r="I994" s="2">
        <v>36450</v>
      </c>
      <c r="J994" s="2">
        <v>121500</v>
      </c>
    </row>
    <row r="995" spans="1:10" x14ac:dyDescent="0.35">
      <c r="A995" s="28" t="s">
        <v>811</v>
      </c>
      <c r="B995" s="28" t="s">
        <v>17</v>
      </c>
      <c r="C995" s="28" t="s">
        <v>845</v>
      </c>
      <c r="D995" s="28" t="s">
        <v>19</v>
      </c>
      <c r="E995" t="s">
        <v>849</v>
      </c>
      <c r="F995" s="2">
        <v>268700</v>
      </c>
      <c r="G995" s="2">
        <v>534000</v>
      </c>
      <c r="H995" s="2">
        <v>265250</v>
      </c>
      <c r="I995" s="2">
        <v>80048</v>
      </c>
      <c r="J995" s="2">
        <v>268400</v>
      </c>
    </row>
    <row r="996" spans="1:10" x14ac:dyDescent="0.35">
      <c r="A996" s="28" t="s">
        <v>811</v>
      </c>
      <c r="B996" s="28" t="s">
        <v>17</v>
      </c>
      <c r="C996" s="28" t="s">
        <v>845</v>
      </c>
      <c r="D996" s="28" t="s">
        <v>19</v>
      </c>
      <c r="E996" t="s">
        <v>28</v>
      </c>
      <c r="F996" s="2">
        <v>0</v>
      </c>
      <c r="G996" s="2">
        <v>0</v>
      </c>
      <c r="H996" s="2">
        <v>0</v>
      </c>
      <c r="I996" s="2">
        <v>0</v>
      </c>
      <c r="J996" s="2">
        <v>0</v>
      </c>
    </row>
    <row r="997" spans="1:10" x14ac:dyDescent="0.35">
      <c r="A997" s="28" t="s">
        <v>811</v>
      </c>
      <c r="B997" s="28" t="s">
        <v>17</v>
      </c>
      <c r="C997" s="28" t="s">
        <v>845</v>
      </c>
      <c r="D997" s="28" t="s">
        <v>19</v>
      </c>
      <c r="E997" t="s">
        <v>512</v>
      </c>
      <c r="F997" s="2">
        <v>212000</v>
      </c>
      <c r="G997" s="2">
        <v>429000</v>
      </c>
      <c r="H997" s="2">
        <v>219500</v>
      </c>
      <c r="I997" s="2">
        <v>65850</v>
      </c>
      <c r="J997" s="2">
        <v>219500</v>
      </c>
    </row>
    <row r="998" spans="1:10" x14ac:dyDescent="0.35">
      <c r="A998" s="28" t="s">
        <v>811</v>
      </c>
      <c r="B998" s="28" t="s">
        <v>17</v>
      </c>
      <c r="C998" s="28" t="s">
        <v>845</v>
      </c>
      <c r="D998" s="28" t="s">
        <v>19</v>
      </c>
      <c r="E998" t="s">
        <v>850</v>
      </c>
      <c r="F998" s="2">
        <v>90500</v>
      </c>
      <c r="G998" s="2">
        <v>179000</v>
      </c>
      <c r="H998" s="2">
        <v>88000</v>
      </c>
      <c r="I998" s="2">
        <v>26400</v>
      </c>
      <c r="J998" s="2">
        <v>88000</v>
      </c>
    </row>
    <row r="999" spans="1:10" x14ac:dyDescent="0.35">
      <c r="A999" s="28" t="s">
        <v>811</v>
      </c>
      <c r="B999" s="28" t="s">
        <v>17</v>
      </c>
      <c r="C999" s="28" t="s">
        <v>845</v>
      </c>
      <c r="D999" s="28" t="s">
        <v>19</v>
      </c>
      <c r="E999" t="s">
        <v>851</v>
      </c>
      <c r="F999" s="2">
        <v>74000</v>
      </c>
      <c r="G999" s="2">
        <v>144000</v>
      </c>
      <c r="H999" s="2">
        <v>69000</v>
      </c>
      <c r="I999" s="2">
        <v>68500</v>
      </c>
      <c r="J999" s="2">
        <v>68000</v>
      </c>
    </row>
    <row r="1000" spans="1:10" x14ac:dyDescent="0.35">
      <c r="A1000" s="28" t="s">
        <v>811</v>
      </c>
      <c r="B1000" s="28" t="s">
        <v>17</v>
      </c>
      <c r="C1000" s="28" t="s">
        <v>845</v>
      </c>
      <c r="D1000" s="28" t="s">
        <v>19</v>
      </c>
      <c r="E1000" t="s">
        <v>852</v>
      </c>
      <c r="F1000" s="2">
        <v>122500</v>
      </c>
      <c r="G1000" s="2">
        <v>244000</v>
      </c>
      <c r="H1000" s="2">
        <v>121500</v>
      </c>
      <c r="I1000" s="2">
        <v>36450</v>
      </c>
      <c r="J1000" s="2">
        <v>121500</v>
      </c>
    </row>
    <row r="1001" spans="1:10" x14ac:dyDescent="0.35">
      <c r="A1001" s="28" t="s">
        <v>811</v>
      </c>
      <c r="B1001" s="28" t="s">
        <v>17</v>
      </c>
      <c r="C1001" s="28" t="s">
        <v>845</v>
      </c>
      <c r="D1001" s="28" t="s">
        <v>19</v>
      </c>
      <c r="E1001" t="s">
        <v>853</v>
      </c>
      <c r="F1001" s="2">
        <v>548500</v>
      </c>
      <c r="G1001" s="2">
        <v>325000</v>
      </c>
      <c r="H1001" s="2">
        <v>160500</v>
      </c>
      <c r="I1001" s="2">
        <v>48150</v>
      </c>
      <c r="J1001" s="2">
        <v>160500</v>
      </c>
    </row>
    <row r="1002" spans="1:10" x14ac:dyDescent="0.35">
      <c r="A1002" s="28" t="s">
        <v>811</v>
      </c>
      <c r="B1002" s="28" t="s">
        <v>17</v>
      </c>
      <c r="C1002" s="28" t="s">
        <v>845</v>
      </c>
      <c r="D1002" s="28" t="s">
        <v>19</v>
      </c>
      <c r="E1002" t="s">
        <v>854</v>
      </c>
      <c r="F1002" s="2">
        <v>101741</v>
      </c>
      <c r="G1002" s="2">
        <v>202932</v>
      </c>
      <c r="H1002" s="2">
        <v>101166</v>
      </c>
      <c r="I1002" s="2">
        <v>30312</v>
      </c>
      <c r="J1002" s="2">
        <v>100916</v>
      </c>
    </row>
    <row r="1003" spans="1:10" x14ac:dyDescent="0.35">
      <c r="A1003" s="28" t="s">
        <v>811</v>
      </c>
      <c r="B1003" s="28" t="s">
        <v>17</v>
      </c>
      <c r="C1003" s="28" t="s">
        <v>855</v>
      </c>
      <c r="D1003" s="28" t="s">
        <v>19</v>
      </c>
      <c r="E1003" t="s">
        <v>38</v>
      </c>
      <c r="F1003" s="2">
        <v>748000</v>
      </c>
      <c r="G1003" s="2">
        <v>0</v>
      </c>
      <c r="H1003" s="2">
        <v>0</v>
      </c>
      <c r="I1003" s="2">
        <v>0</v>
      </c>
      <c r="J1003" s="2">
        <v>0</v>
      </c>
    </row>
    <row r="1004" spans="1:10" x14ac:dyDescent="0.35">
      <c r="A1004" s="28" t="s">
        <v>811</v>
      </c>
      <c r="B1004" s="28" t="s">
        <v>17</v>
      </c>
      <c r="C1004" s="28" t="s">
        <v>855</v>
      </c>
      <c r="D1004" s="28" t="s">
        <v>19</v>
      </c>
      <c r="E1004" t="s">
        <v>856</v>
      </c>
      <c r="F1004" s="2">
        <v>1059500</v>
      </c>
      <c r="G1004" s="2">
        <v>2119000</v>
      </c>
      <c r="H1004" s="2">
        <v>1057500</v>
      </c>
      <c r="I1004" s="2">
        <v>317250</v>
      </c>
      <c r="J1004" s="2">
        <v>1057500</v>
      </c>
    </row>
    <row r="1005" spans="1:10" x14ac:dyDescent="0.35">
      <c r="A1005" s="28" t="s">
        <v>811</v>
      </c>
      <c r="B1005" s="28" t="s">
        <v>17</v>
      </c>
      <c r="C1005" s="28" t="s">
        <v>855</v>
      </c>
      <c r="D1005" s="28" t="s">
        <v>19</v>
      </c>
      <c r="E1005" t="s">
        <v>121</v>
      </c>
      <c r="F1005" s="2">
        <v>447000</v>
      </c>
      <c r="G1005" s="2">
        <v>894000</v>
      </c>
      <c r="H1005" s="2">
        <v>446000</v>
      </c>
      <c r="I1005" s="2">
        <v>133800</v>
      </c>
      <c r="J1005" s="2">
        <v>446000</v>
      </c>
    </row>
    <row r="1006" spans="1:10" x14ac:dyDescent="0.35">
      <c r="A1006" s="28" t="s">
        <v>811</v>
      </c>
      <c r="B1006" s="28" t="s">
        <v>17</v>
      </c>
      <c r="C1006" s="28" t="s">
        <v>855</v>
      </c>
      <c r="D1006" s="28" t="s">
        <v>19</v>
      </c>
      <c r="E1006" t="s">
        <v>182</v>
      </c>
      <c r="F1006" s="2">
        <v>470500</v>
      </c>
      <c r="G1006" s="2">
        <v>937000</v>
      </c>
      <c r="H1006" s="2">
        <v>471000</v>
      </c>
      <c r="I1006" s="2">
        <v>141300</v>
      </c>
      <c r="J1006" s="2">
        <v>471000</v>
      </c>
    </row>
    <row r="1007" spans="1:10" x14ac:dyDescent="0.35">
      <c r="A1007" s="28" t="s">
        <v>811</v>
      </c>
      <c r="B1007" s="28" t="s">
        <v>17</v>
      </c>
      <c r="C1007" s="28" t="s">
        <v>855</v>
      </c>
      <c r="D1007" s="28" t="s">
        <v>19</v>
      </c>
      <c r="E1007" t="s">
        <v>32</v>
      </c>
      <c r="F1007" s="2">
        <v>5751</v>
      </c>
      <c r="G1007" s="2">
        <v>0</v>
      </c>
      <c r="H1007" s="2">
        <v>0</v>
      </c>
      <c r="I1007" s="2">
        <v>0</v>
      </c>
      <c r="J1007" s="2">
        <v>0</v>
      </c>
    </row>
    <row r="1008" spans="1:10" x14ac:dyDescent="0.35">
      <c r="A1008" s="28" t="s">
        <v>811</v>
      </c>
      <c r="B1008" s="28" t="s">
        <v>17</v>
      </c>
      <c r="C1008" s="28" t="s">
        <v>855</v>
      </c>
      <c r="D1008" s="28" t="s">
        <v>19</v>
      </c>
      <c r="E1008" t="s">
        <v>419</v>
      </c>
      <c r="F1008" s="2">
        <v>888500</v>
      </c>
      <c r="G1008" s="2">
        <v>1782000</v>
      </c>
      <c r="H1008" s="2">
        <v>944000</v>
      </c>
      <c r="I1008" s="2">
        <v>283200</v>
      </c>
      <c r="J1008" s="2">
        <v>944000</v>
      </c>
    </row>
    <row r="1009" spans="1:10" x14ac:dyDescent="0.35">
      <c r="A1009" s="28" t="s">
        <v>811</v>
      </c>
      <c r="B1009" s="28" t="s">
        <v>17</v>
      </c>
      <c r="C1009" s="28" t="s">
        <v>855</v>
      </c>
      <c r="D1009" s="28" t="s">
        <v>19</v>
      </c>
      <c r="E1009" t="s">
        <v>280</v>
      </c>
      <c r="F1009" s="2">
        <v>845250</v>
      </c>
      <c r="G1009" s="2">
        <v>1686875</v>
      </c>
      <c r="H1009" s="2">
        <v>0</v>
      </c>
      <c r="I1009" s="2">
        <v>0</v>
      </c>
      <c r="J1009" s="2">
        <v>0</v>
      </c>
    </row>
    <row r="1010" spans="1:10" x14ac:dyDescent="0.35">
      <c r="A1010" s="28" t="s">
        <v>811</v>
      </c>
      <c r="B1010" s="28" t="s">
        <v>17</v>
      </c>
      <c r="C1010" s="28" t="s">
        <v>855</v>
      </c>
      <c r="D1010" s="28" t="s">
        <v>19</v>
      </c>
      <c r="E1010" t="s">
        <v>36</v>
      </c>
      <c r="F1010" s="2">
        <v>0</v>
      </c>
      <c r="G1010" s="2">
        <v>1606478</v>
      </c>
      <c r="H1010" s="2">
        <v>237750</v>
      </c>
      <c r="I1010" s="2">
        <v>71494</v>
      </c>
      <c r="J1010" s="2">
        <v>238875</v>
      </c>
    </row>
    <row r="1011" spans="1:10" x14ac:dyDescent="0.35">
      <c r="A1011" s="28" t="s">
        <v>811</v>
      </c>
      <c r="B1011" s="28" t="s">
        <v>17</v>
      </c>
      <c r="C1011" s="28" t="s">
        <v>855</v>
      </c>
      <c r="D1011" s="28" t="s">
        <v>19</v>
      </c>
      <c r="E1011" t="s">
        <v>857</v>
      </c>
      <c r="F1011" s="2">
        <v>218440</v>
      </c>
      <c r="G1011" s="2">
        <v>444325</v>
      </c>
      <c r="H1011" s="2">
        <v>0</v>
      </c>
      <c r="I1011" s="2">
        <v>0</v>
      </c>
      <c r="J1011" s="2">
        <v>0</v>
      </c>
    </row>
    <row r="1012" spans="1:10" x14ac:dyDescent="0.35">
      <c r="A1012" s="28" t="s">
        <v>811</v>
      </c>
      <c r="B1012" s="28" t="s">
        <v>17</v>
      </c>
      <c r="C1012" s="28" t="s">
        <v>855</v>
      </c>
      <c r="D1012" s="28" t="s">
        <v>19</v>
      </c>
      <c r="E1012" t="s">
        <v>858</v>
      </c>
      <c r="F1012" s="2">
        <v>145500</v>
      </c>
      <c r="G1012" s="2">
        <v>294000</v>
      </c>
      <c r="H1012" s="2">
        <v>150000</v>
      </c>
      <c r="I1012" s="2">
        <v>28050</v>
      </c>
      <c r="J1012" s="2">
        <v>37000</v>
      </c>
    </row>
    <row r="1013" spans="1:10" x14ac:dyDescent="0.35">
      <c r="A1013" s="28" t="s">
        <v>811</v>
      </c>
      <c r="B1013" s="28" t="s">
        <v>17</v>
      </c>
      <c r="C1013" s="28" t="s">
        <v>855</v>
      </c>
      <c r="D1013" s="28" t="s">
        <v>19</v>
      </c>
      <c r="E1013" t="s">
        <v>114</v>
      </c>
      <c r="F1013" s="2">
        <v>32200</v>
      </c>
      <c r="G1013" s="2">
        <v>64850</v>
      </c>
      <c r="H1013" s="2">
        <v>377650</v>
      </c>
      <c r="I1013" s="2">
        <v>113400</v>
      </c>
      <c r="J1013" s="2">
        <v>378350</v>
      </c>
    </row>
    <row r="1014" spans="1:10" x14ac:dyDescent="0.35">
      <c r="A1014" s="28" t="s">
        <v>811</v>
      </c>
      <c r="B1014" s="28" t="s">
        <v>17</v>
      </c>
      <c r="C1014" s="28" t="s">
        <v>855</v>
      </c>
      <c r="D1014" s="28" t="s">
        <v>19</v>
      </c>
      <c r="E1014" t="s">
        <v>47</v>
      </c>
      <c r="F1014" s="2">
        <v>296000</v>
      </c>
      <c r="G1014" s="2">
        <v>590000</v>
      </c>
      <c r="H1014" s="2">
        <v>725000</v>
      </c>
      <c r="I1014" s="2">
        <v>217500</v>
      </c>
      <c r="J1014" s="2">
        <v>725000</v>
      </c>
    </row>
    <row r="1015" spans="1:10" x14ac:dyDescent="0.35">
      <c r="A1015" s="28" t="s">
        <v>811</v>
      </c>
      <c r="B1015" s="28" t="s">
        <v>17</v>
      </c>
      <c r="C1015" s="28" t="s">
        <v>855</v>
      </c>
      <c r="D1015" s="28" t="s">
        <v>19</v>
      </c>
      <c r="E1015" t="s">
        <v>164</v>
      </c>
      <c r="F1015" s="2">
        <v>222500</v>
      </c>
      <c r="G1015" s="2">
        <v>445000</v>
      </c>
      <c r="H1015" s="2">
        <v>222500</v>
      </c>
      <c r="I1015" s="2">
        <v>66750</v>
      </c>
      <c r="J1015" s="2">
        <v>222500</v>
      </c>
    </row>
    <row r="1016" spans="1:10" x14ac:dyDescent="0.35">
      <c r="A1016" s="28" t="s">
        <v>811</v>
      </c>
      <c r="B1016" s="28" t="s">
        <v>17</v>
      </c>
      <c r="C1016" s="28" t="s">
        <v>855</v>
      </c>
      <c r="D1016" s="28" t="s">
        <v>19</v>
      </c>
      <c r="E1016" t="s">
        <v>859</v>
      </c>
      <c r="F1016" s="2">
        <v>159750</v>
      </c>
      <c r="G1016" s="2">
        <v>325550</v>
      </c>
      <c r="H1016" s="2">
        <v>0</v>
      </c>
      <c r="I1016" s="2">
        <v>0</v>
      </c>
      <c r="J1016" s="2">
        <v>0</v>
      </c>
    </row>
    <row r="1017" spans="1:10" x14ac:dyDescent="0.35">
      <c r="A1017" s="28" t="s">
        <v>860</v>
      </c>
      <c r="B1017" s="28" t="s">
        <v>17</v>
      </c>
      <c r="C1017" s="28" t="s">
        <v>861</v>
      </c>
      <c r="D1017" s="28" t="s">
        <v>19</v>
      </c>
      <c r="E1017" t="s">
        <v>121</v>
      </c>
      <c r="F1017" s="2">
        <v>925000</v>
      </c>
      <c r="G1017" s="2">
        <v>3897000</v>
      </c>
      <c r="H1017" s="2">
        <v>1948000</v>
      </c>
      <c r="I1017" s="2">
        <v>584400</v>
      </c>
      <c r="J1017" s="2">
        <v>1948000</v>
      </c>
    </row>
    <row r="1018" spans="1:10" x14ac:dyDescent="0.35">
      <c r="A1018" s="28" t="s">
        <v>860</v>
      </c>
      <c r="B1018" s="28" t="s">
        <v>17</v>
      </c>
      <c r="C1018" s="28" t="s">
        <v>861</v>
      </c>
      <c r="D1018" s="28" t="s">
        <v>19</v>
      </c>
      <c r="E1018" t="s">
        <v>36</v>
      </c>
      <c r="F1018" s="2">
        <v>0</v>
      </c>
      <c r="G1018" s="2">
        <v>2929172</v>
      </c>
      <c r="H1018" s="2">
        <v>1507950</v>
      </c>
      <c r="I1018" s="2">
        <v>451733</v>
      </c>
      <c r="J1018" s="2">
        <v>1503600</v>
      </c>
    </row>
    <row r="1019" spans="1:10" x14ac:dyDescent="0.35">
      <c r="A1019" s="28" t="s">
        <v>860</v>
      </c>
      <c r="B1019" s="28" t="s">
        <v>17</v>
      </c>
      <c r="C1019" s="28" t="s">
        <v>861</v>
      </c>
      <c r="D1019" s="28" t="s">
        <v>19</v>
      </c>
      <c r="E1019" t="s">
        <v>162</v>
      </c>
      <c r="F1019" s="2">
        <v>930125</v>
      </c>
      <c r="G1019" s="2">
        <v>0</v>
      </c>
      <c r="H1019" s="2">
        <v>0</v>
      </c>
      <c r="I1019" s="2">
        <v>0</v>
      </c>
      <c r="J1019" s="2">
        <v>0</v>
      </c>
    </row>
    <row r="1020" spans="1:10" x14ac:dyDescent="0.35">
      <c r="A1020" s="28" t="s">
        <v>860</v>
      </c>
      <c r="B1020" s="28" t="s">
        <v>17</v>
      </c>
      <c r="C1020" s="28" t="s">
        <v>861</v>
      </c>
      <c r="D1020" s="28" t="s">
        <v>19</v>
      </c>
      <c r="E1020" t="s">
        <v>862</v>
      </c>
      <c r="F1020" s="2">
        <v>81970</v>
      </c>
      <c r="G1020" s="2">
        <v>80111</v>
      </c>
      <c r="H1020" s="2">
        <v>0</v>
      </c>
      <c r="I1020" s="2">
        <v>0</v>
      </c>
      <c r="J1020" s="2">
        <v>0</v>
      </c>
    </row>
    <row r="1021" spans="1:10" x14ac:dyDescent="0.35">
      <c r="A1021" s="28" t="s">
        <v>860</v>
      </c>
      <c r="B1021" s="28" t="s">
        <v>17</v>
      </c>
      <c r="C1021" s="28" t="s">
        <v>861</v>
      </c>
      <c r="D1021" s="28" t="s">
        <v>19</v>
      </c>
      <c r="E1021" t="s">
        <v>28</v>
      </c>
      <c r="F1021" s="2">
        <v>65629</v>
      </c>
      <c r="G1021" s="2">
        <v>0</v>
      </c>
      <c r="H1021" s="2">
        <v>0</v>
      </c>
      <c r="I1021" s="2">
        <v>0</v>
      </c>
      <c r="J1021" s="2">
        <v>0</v>
      </c>
    </row>
    <row r="1022" spans="1:10" x14ac:dyDescent="0.35">
      <c r="A1022" s="28" t="s">
        <v>860</v>
      </c>
      <c r="B1022" s="28" t="s">
        <v>17</v>
      </c>
      <c r="C1022" s="28" t="s">
        <v>861</v>
      </c>
      <c r="D1022" s="28" t="s">
        <v>19</v>
      </c>
      <c r="E1022" t="s">
        <v>134</v>
      </c>
      <c r="F1022" s="2">
        <v>1584000</v>
      </c>
      <c r="G1022" s="2">
        <v>0</v>
      </c>
      <c r="H1022" s="2">
        <v>0</v>
      </c>
      <c r="I1022" s="2">
        <v>0</v>
      </c>
      <c r="J1022" s="2">
        <v>0</v>
      </c>
    </row>
    <row r="1023" spans="1:10" x14ac:dyDescent="0.35">
      <c r="A1023" s="28" t="s">
        <v>860</v>
      </c>
      <c r="B1023" s="28" t="s">
        <v>17</v>
      </c>
      <c r="C1023" s="28" t="s">
        <v>861</v>
      </c>
      <c r="D1023" s="28" t="s">
        <v>19</v>
      </c>
      <c r="E1023" t="s">
        <v>38</v>
      </c>
      <c r="F1023" s="2">
        <v>1032500</v>
      </c>
      <c r="G1023" s="2">
        <v>1345000</v>
      </c>
      <c r="H1023" s="2">
        <v>672000</v>
      </c>
      <c r="I1023" s="2">
        <v>201600</v>
      </c>
      <c r="J1023" s="2">
        <v>672000</v>
      </c>
    </row>
    <row r="1024" spans="1:10" x14ac:dyDescent="0.35">
      <c r="A1024" s="28" t="s">
        <v>863</v>
      </c>
      <c r="B1024" s="28" t="s">
        <v>17</v>
      </c>
      <c r="C1024" s="28" t="s">
        <v>864</v>
      </c>
      <c r="D1024" s="28" t="s">
        <v>19</v>
      </c>
      <c r="E1024" t="s">
        <v>865</v>
      </c>
      <c r="F1024" s="2">
        <v>97857</v>
      </c>
      <c r="G1024" s="2">
        <v>97857</v>
      </c>
      <c r="H1024" s="2">
        <v>0</v>
      </c>
      <c r="I1024" s="2">
        <v>0</v>
      </c>
      <c r="J1024" s="2">
        <v>97857</v>
      </c>
    </row>
    <row r="1025" spans="1:10" x14ac:dyDescent="0.35">
      <c r="A1025" s="28" t="s">
        <v>863</v>
      </c>
      <c r="B1025" s="28" t="s">
        <v>17</v>
      </c>
      <c r="C1025" s="28" t="s">
        <v>864</v>
      </c>
      <c r="D1025" s="28" t="s">
        <v>19</v>
      </c>
      <c r="E1025" t="s">
        <v>57</v>
      </c>
      <c r="F1025" s="2">
        <v>0</v>
      </c>
      <c r="G1025" s="2">
        <v>113000</v>
      </c>
      <c r="H1025" s="2">
        <v>104000</v>
      </c>
      <c r="I1025" s="2">
        <v>30900</v>
      </c>
      <c r="J1025" s="2">
        <v>102000</v>
      </c>
    </row>
    <row r="1026" spans="1:10" x14ac:dyDescent="0.35">
      <c r="A1026" s="28" t="s">
        <v>863</v>
      </c>
      <c r="B1026" s="28" t="s">
        <v>17</v>
      </c>
      <c r="C1026" s="28" t="s">
        <v>864</v>
      </c>
      <c r="D1026" s="28" t="s">
        <v>19</v>
      </c>
      <c r="E1026" t="s">
        <v>866</v>
      </c>
      <c r="F1026" s="2">
        <v>166000</v>
      </c>
      <c r="G1026" s="2">
        <v>332000</v>
      </c>
      <c r="H1026" s="2">
        <v>166000</v>
      </c>
      <c r="I1026" s="2">
        <v>83000</v>
      </c>
      <c r="J1026" s="2">
        <v>0</v>
      </c>
    </row>
    <row r="1027" spans="1:10" x14ac:dyDescent="0.35">
      <c r="A1027" s="28" t="s">
        <v>863</v>
      </c>
      <c r="B1027" s="28" t="s">
        <v>17</v>
      </c>
      <c r="C1027" s="28" t="s">
        <v>867</v>
      </c>
      <c r="D1027" s="28" t="s">
        <v>30</v>
      </c>
      <c r="E1027" t="s">
        <v>868</v>
      </c>
      <c r="F1027" s="2">
        <v>151845</v>
      </c>
      <c r="G1027" s="2">
        <v>306656</v>
      </c>
      <c r="H1027" s="2">
        <v>0</v>
      </c>
      <c r="I1027" s="2">
        <v>0</v>
      </c>
      <c r="J1027" s="2">
        <v>0</v>
      </c>
    </row>
    <row r="1028" spans="1:10" x14ac:dyDescent="0.35">
      <c r="A1028" s="28" t="s">
        <v>863</v>
      </c>
      <c r="B1028" s="28" t="s">
        <v>17</v>
      </c>
      <c r="C1028" s="28" t="s">
        <v>867</v>
      </c>
      <c r="D1028" s="28" t="s">
        <v>19</v>
      </c>
      <c r="E1028" t="s">
        <v>869</v>
      </c>
      <c r="F1028" s="2">
        <v>47470</v>
      </c>
      <c r="G1028" s="2">
        <v>94237</v>
      </c>
      <c r="H1028" s="2">
        <v>0</v>
      </c>
      <c r="I1028" s="2">
        <v>0</v>
      </c>
      <c r="J1028" s="2">
        <v>0</v>
      </c>
    </row>
    <row r="1029" spans="1:10" x14ac:dyDescent="0.35">
      <c r="A1029" s="28" t="s">
        <v>863</v>
      </c>
      <c r="B1029" s="28" t="s">
        <v>17</v>
      </c>
      <c r="C1029" s="28" t="s">
        <v>867</v>
      </c>
      <c r="D1029" s="28" t="s">
        <v>19</v>
      </c>
      <c r="E1029" t="s">
        <v>870</v>
      </c>
      <c r="F1029" s="2">
        <v>54978</v>
      </c>
      <c r="G1029" s="2">
        <v>109166</v>
      </c>
      <c r="H1029" s="2">
        <v>54188</v>
      </c>
      <c r="I1029" s="2">
        <v>16217</v>
      </c>
      <c r="J1029" s="2">
        <v>53925</v>
      </c>
    </row>
    <row r="1030" spans="1:10" x14ac:dyDescent="0.35">
      <c r="A1030" s="28" t="s">
        <v>863</v>
      </c>
      <c r="B1030" s="28" t="s">
        <v>17</v>
      </c>
      <c r="C1030" s="28" t="s">
        <v>867</v>
      </c>
      <c r="D1030" s="28" t="s">
        <v>19</v>
      </c>
      <c r="E1030" t="s">
        <v>871</v>
      </c>
      <c r="F1030" s="2">
        <v>0</v>
      </c>
      <c r="G1030" s="2">
        <v>535579</v>
      </c>
      <c r="H1030" s="2">
        <v>0</v>
      </c>
      <c r="I1030" s="2">
        <v>0</v>
      </c>
      <c r="J1030" s="2">
        <v>0</v>
      </c>
    </row>
    <row r="1031" spans="1:10" x14ac:dyDescent="0.35">
      <c r="A1031" s="28" t="s">
        <v>863</v>
      </c>
      <c r="B1031" s="28" t="s">
        <v>17</v>
      </c>
      <c r="C1031" s="28" t="s">
        <v>867</v>
      </c>
      <c r="D1031" s="28" t="s">
        <v>19</v>
      </c>
      <c r="E1031" t="s">
        <v>872</v>
      </c>
      <c r="F1031" s="2">
        <v>1151000</v>
      </c>
      <c r="G1031" s="2">
        <v>4096000</v>
      </c>
      <c r="H1031" s="2">
        <v>2047500</v>
      </c>
      <c r="I1031" s="2">
        <v>614250</v>
      </c>
      <c r="J1031" s="2">
        <v>2047500</v>
      </c>
    </row>
    <row r="1032" spans="1:10" x14ac:dyDescent="0.35">
      <c r="A1032" s="28" t="s">
        <v>863</v>
      </c>
      <c r="B1032" s="28" t="s">
        <v>17</v>
      </c>
      <c r="C1032" s="28" t="s">
        <v>867</v>
      </c>
      <c r="D1032" s="28" t="s">
        <v>19</v>
      </c>
      <c r="E1032" t="s">
        <v>873</v>
      </c>
      <c r="F1032" s="2">
        <v>46461</v>
      </c>
      <c r="G1032" s="2">
        <v>0</v>
      </c>
      <c r="H1032" s="2">
        <v>0</v>
      </c>
      <c r="I1032" s="2">
        <v>0</v>
      </c>
      <c r="J1032" s="2">
        <v>0</v>
      </c>
    </row>
    <row r="1033" spans="1:10" x14ac:dyDescent="0.35">
      <c r="A1033" s="28" t="s">
        <v>863</v>
      </c>
      <c r="B1033" s="28" t="s">
        <v>17</v>
      </c>
      <c r="C1033" s="28" t="s">
        <v>867</v>
      </c>
      <c r="D1033" s="28" t="s">
        <v>19</v>
      </c>
      <c r="E1033" t="s">
        <v>874</v>
      </c>
      <c r="F1033" s="2">
        <v>53799</v>
      </c>
      <c r="G1033" s="2">
        <v>106819</v>
      </c>
      <c r="H1033" s="2">
        <v>53020</v>
      </c>
      <c r="I1033" s="2">
        <v>15867</v>
      </c>
      <c r="J1033" s="2">
        <v>52760</v>
      </c>
    </row>
    <row r="1034" spans="1:10" x14ac:dyDescent="0.35">
      <c r="A1034" s="28" t="s">
        <v>863</v>
      </c>
      <c r="B1034" s="28" t="s">
        <v>17</v>
      </c>
      <c r="C1034" s="28" t="s">
        <v>867</v>
      </c>
      <c r="D1034" s="28" t="s">
        <v>19</v>
      </c>
      <c r="E1034" t="s">
        <v>875</v>
      </c>
      <c r="F1034" s="2">
        <v>988000</v>
      </c>
      <c r="G1034" s="2">
        <v>0</v>
      </c>
      <c r="H1034" s="2">
        <v>0</v>
      </c>
      <c r="I1034" s="2">
        <v>0</v>
      </c>
      <c r="J1034" s="2">
        <v>0</v>
      </c>
    </row>
    <row r="1035" spans="1:10" x14ac:dyDescent="0.35">
      <c r="A1035" s="28" t="s">
        <v>863</v>
      </c>
      <c r="B1035" s="28" t="s">
        <v>17</v>
      </c>
      <c r="C1035" s="28" t="s">
        <v>867</v>
      </c>
      <c r="D1035" s="28" t="s">
        <v>19</v>
      </c>
      <c r="E1035" t="s">
        <v>876</v>
      </c>
      <c r="F1035" s="2">
        <v>49948</v>
      </c>
      <c r="G1035" s="2">
        <v>99166</v>
      </c>
      <c r="H1035" s="2">
        <v>49217</v>
      </c>
      <c r="I1035" s="2">
        <v>14729</v>
      </c>
      <c r="J1035" s="2">
        <v>48974</v>
      </c>
    </row>
    <row r="1036" spans="1:10" x14ac:dyDescent="0.35">
      <c r="A1036" s="28" t="s">
        <v>863</v>
      </c>
      <c r="B1036" s="28" t="s">
        <v>17</v>
      </c>
      <c r="C1036" s="28" t="s">
        <v>867</v>
      </c>
      <c r="D1036" s="28" t="s">
        <v>19</v>
      </c>
      <c r="E1036" t="s">
        <v>32</v>
      </c>
      <c r="F1036" s="2">
        <v>39071</v>
      </c>
      <c r="G1036" s="2">
        <v>0</v>
      </c>
      <c r="H1036" s="2">
        <v>0</v>
      </c>
      <c r="I1036" s="2">
        <v>0</v>
      </c>
      <c r="J1036" s="2">
        <v>0</v>
      </c>
    </row>
    <row r="1037" spans="1:10" x14ac:dyDescent="0.35">
      <c r="A1037" s="28" t="s">
        <v>863</v>
      </c>
      <c r="B1037" s="28" t="s">
        <v>17</v>
      </c>
      <c r="C1037" s="28" t="s">
        <v>867</v>
      </c>
      <c r="D1037" s="28" t="s">
        <v>19</v>
      </c>
      <c r="E1037" t="s">
        <v>877</v>
      </c>
      <c r="F1037" s="2">
        <v>0</v>
      </c>
      <c r="G1037" s="2">
        <v>0</v>
      </c>
      <c r="H1037" s="2">
        <v>0</v>
      </c>
      <c r="I1037" s="2">
        <v>0</v>
      </c>
      <c r="J1037" s="2">
        <v>0</v>
      </c>
    </row>
    <row r="1038" spans="1:10" x14ac:dyDescent="0.35">
      <c r="A1038" s="28" t="s">
        <v>863</v>
      </c>
      <c r="B1038" s="28" t="s">
        <v>17</v>
      </c>
      <c r="C1038" s="28" t="s">
        <v>867</v>
      </c>
      <c r="D1038" s="28" t="s">
        <v>19</v>
      </c>
      <c r="E1038" t="s">
        <v>878</v>
      </c>
      <c r="F1038" s="2">
        <v>1529989</v>
      </c>
      <c r="G1038" s="2">
        <v>3056048</v>
      </c>
      <c r="H1038" s="2">
        <v>0</v>
      </c>
      <c r="I1038" s="2">
        <v>0</v>
      </c>
      <c r="J1038" s="2">
        <v>0</v>
      </c>
    </row>
    <row r="1039" spans="1:10" x14ac:dyDescent="0.35">
      <c r="A1039" s="28" t="s">
        <v>863</v>
      </c>
      <c r="B1039" s="28" t="s">
        <v>17</v>
      </c>
      <c r="C1039" s="28" t="s">
        <v>879</v>
      </c>
      <c r="D1039" s="28" t="s">
        <v>19</v>
      </c>
      <c r="E1039" t="s">
        <v>880</v>
      </c>
      <c r="F1039" s="2">
        <v>220400</v>
      </c>
      <c r="G1039" s="2">
        <v>225000</v>
      </c>
      <c r="H1039" s="2">
        <v>0</v>
      </c>
      <c r="I1039" s="2">
        <v>0</v>
      </c>
      <c r="J1039" s="2">
        <v>0</v>
      </c>
    </row>
    <row r="1040" spans="1:10" x14ac:dyDescent="0.35">
      <c r="A1040" s="28" t="s">
        <v>863</v>
      </c>
      <c r="B1040" s="28" t="s">
        <v>17</v>
      </c>
      <c r="C1040" s="28" t="s">
        <v>879</v>
      </c>
      <c r="D1040" s="28" t="s">
        <v>19</v>
      </c>
      <c r="E1040" t="s">
        <v>881</v>
      </c>
      <c r="F1040" s="2">
        <v>286750</v>
      </c>
      <c r="G1040" s="2">
        <v>575500</v>
      </c>
      <c r="H1040" s="2">
        <v>289750</v>
      </c>
      <c r="I1040" s="2">
        <v>203750</v>
      </c>
      <c r="J1040" s="2">
        <v>117750</v>
      </c>
    </row>
    <row r="1041" spans="1:10" x14ac:dyDescent="0.35">
      <c r="A1041" s="28" t="s">
        <v>863</v>
      </c>
      <c r="B1041" s="28" t="s">
        <v>17</v>
      </c>
      <c r="C1041" s="28" t="s">
        <v>879</v>
      </c>
      <c r="D1041" s="28" t="s">
        <v>19</v>
      </c>
      <c r="E1041" t="s">
        <v>882</v>
      </c>
      <c r="F1041" s="2">
        <v>170000</v>
      </c>
      <c r="G1041" s="2">
        <v>335000</v>
      </c>
      <c r="H1041" s="2">
        <v>165500</v>
      </c>
      <c r="I1041" s="2">
        <v>49650</v>
      </c>
      <c r="J1041" s="2">
        <v>165500</v>
      </c>
    </row>
    <row r="1042" spans="1:10" x14ac:dyDescent="0.35">
      <c r="A1042" s="28" t="s">
        <v>863</v>
      </c>
      <c r="B1042" s="28" t="s">
        <v>17</v>
      </c>
      <c r="C1042" s="28" t="s">
        <v>879</v>
      </c>
      <c r="D1042" s="28" t="s">
        <v>19</v>
      </c>
      <c r="E1042" t="s">
        <v>883</v>
      </c>
      <c r="F1042" s="2">
        <v>137000</v>
      </c>
      <c r="G1042" s="2">
        <v>274000</v>
      </c>
      <c r="H1042" s="2">
        <v>281100</v>
      </c>
      <c r="I1042" s="2">
        <v>84315</v>
      </c>
      <c r="J1042" s="2">
        <v>281000</v>
      </c>
    </row>
    <row r="1043" spans="1:10" x14ac:dyDescent="0.35">
      <c r="A1043" s="28" t="s">
        <v>863</v>
      </c>
      <c r="B1043" s="28" t="s">
        <v>17</v>
      </c>
      <c r="C1043" s="28" t="s">
        <v>879</v>
      </c>
      <c r="D1043" s="28" t="s">
        <v>19</v>
      </c>
      <c r="E1043" t="s">
        <v>884</v>
      </c>
      <c r="F1043" s="2">
        <v>0</v>
      </c>
      <c r="G1043" s="2">
        <v>98423</v>
      </c>
      <c r="H1043" s="2">
        <v>184625</v>
      </c>
      <c r="I1043" s="2">
        <v>55613</v>
      </c>
      <c r="J1043" s="2">
        <v>186125</v>
      </c>
    </row>
    <row r="1044" spans="1:10" x14ac:dyDescent="0.35">
      <c r="A1044" s="28" t="s">
        <v>863</v>
      </c>
      <c r="B1044" s="28" t="s">
        <v>17</v>
      </c>
      <c r="C1044" s="28" t="s">
        <v>879</v>
      </c>
      <c r="D1044" s="28" t="s">
        <v>19</v>
      </c>
      <c r="E1044" t="s">
        <v>28</v>
      </c>
      <c r="F1044" s="2">
        <v>24915</v>
      </c>
      <c r="G1044" s="2">
        <v>0</v>
      </c>
      <c r="H1044" s="2">
        <v>0</v>
      </c>
      <c r="I1044" s="2">
        <v>0</v>
      </c>
      <c r="J1044" s="2">
        <v>0</v>
      </c>
    </row>
    <row r="1045" spans="1:10" x14ac:dyDescent="0.35">
      <c r="A1045" s="28" t="s">
        <v>863</v>
      </c>
      <c r="B1045" s="28" t="s">
        <v>17</v>
      </c>
      <c r="C1045" s="28" t="s">
        <v>879</v>
      </c>
      <c r="D1045" s="28" t="s">
        <v>19</v>
      </c>
      <c r="E1045" t="s">
        <v>885</v>
      </c>
      <c r="F1045" s="2">
        <v>0</v>
      </c>
      <c r="G1045" s="2">
        <v>957000</v>
      </c>
      <c r="H1045" s="2">
        <v>382000</v>
      </c>
      <c r="I1045" s="2">
        <v>114600</v>
      </c>
      <c r="J1045" s="2">
        <v>382000</v>
      </c>
    </row>
    <row r="1046" spans="1:10" x14ac:dyDescent="0.35">
      <c r="A1046" s="28" t="s">
        <v>863</v>
      </c>
      <c r="B1046" s="28" t="s">
        <v>17</v>
      </c>
      <c r="C1046" s="28" t="s">
        <v>879</v>
      </c>
      <c r="D1046" s="28" t="s">
        <v>19</v>
      </c>
      <c r="E1046" t="s">
        <v>886</v>
      </c>
      <c r="F1046" s="2">
        <v>0</v>
      </c>
      <c r="G1046" s="2">
        <v>0</v>
      </c>
      <c r="H1046" s="2">
        <v>0</v>
      </c>
      <c r="I1046" s="2">
        <v>0</v>
      </c>
      <c r="J1046" s="2">
        <v>0</v>
      </c>
    </row>
    <row r="1047" spans="1:10" x14ac:dyDescent="0.35">
      <c r="A1047" s="28" t="s">
        <v>863</v>
      </c>
      <c r="B1047" s="28" t="s">
        <v>17</v>
      </c>
      <c r="C1047" s="28" t="s">
        <v>887</v>
      </c>
      <c r="D1047" s="28" t="s">
        <v>30</v>
      </c>
      <c r="E1047" t="s">
        <v>888</v>
      </c>
      <c r="F1047" s="2">
        <v>101113</v>
      </c>
      <c r="G1047" s="2">
        <v>199134</v>
      </c>
      <c r="H1047" s="2">
        <v>102840</v>
      </c>
      <c r="I1047" s="2">
        <v>101325</v>
      </c>
      <c r="J1047" s="2">
        <v>99810</v>
      </c>
    </row>
    <row r="1048" spans="1:10" x14ac:dyDescent="0.35">
      <c r="A1048" s="28" t="s">
        <v>863</v>
      </c>
      <c r="B1048" s="28" t="s">
        <v>17</v>
      </c>
      <c r="C1048" s="28" t="s">
        <v>887</v>
      </c>
      <c r="D1048" s="28" t="s">
        <v>19</v>
      </c>
      <c r="E1048" t="s">
        <v>889</v>
      </c>
      <c r="F1048" s="2">
        <v>346000</v>
      </c>
      <c r="G1048" s="2">
        <v>662000</v>
      </c>
      <c r="H1048" s="2">
        <v>331000</v>
      </c>
      <c r="I1048" s="2">
        <v>331000</v>
      </c>
      <c r="J1048" s="2">
        <v>331000</v>
      </c>
    </row>
    <row r="1049" spans="1:10" x14ac:dyDescent="0.35">
      <c r="A1049" s="28" t="s">
        <v>863</v>
      </c>
      <c r="B1049" s="28" t="s">
        <v>17</v>
      </c>
      <c r="C1049" s="28" t="s">
        <v>887</v>
      </c>
      <c r="D1049" s="28" t="s">
        <v>19</v>
      </c>
      <c r="E1049" t="s">
        <v>890</v>
      </c>
      <c r="F1049" s="2">
        <v>136000</v>
      </c>
      <c r="G1049" s="2">
        <v>136000</v>
      </c>
      <c r="H1049" s="2">
        <v>68000</v>
      </c>
      <c r="I1049" s="2">
        <v>20400</v>
      </c>
      <c r="J1049" s="2">
        <v>68000</v>
      </c>
    </row>
    <row r="1050" spans="1:10" x14ac:dyDescent="0.35">
      <c r="A1050" s="28" t="s">
        <v>863</v>
      </c>
      <c r="B1050" s="28" t="s">
        <v>17</v>
      </c>
      <c r="C1050" s="28" t="s">
        <v>887</v>
      </c>
      <c r="D1050" s="28" t="s">
        <v>19</v>
      </c>
      <c r="E1050" t="s">
        <v>28</v>
      </c>
      <c r="F1050" s="2">
        <v>3550</v>
      </c>
      <c r="G1050" s="2">
        <v>0</v>
      </c>
      <c r="H1050" s="2">
        <v>0</v>
      </c>
      <c r="I1050" s="2">
        <v>0</v>
      </c>
      <c r="J1050" s="2">
        <v>0</v>
      </c>
    </row>
    <row r="1051" spans="1:10" x14ac:dyDescent="0.35">
      <c r="A1051" s="28" t="s">
        <v>891</v>
      </c>
      <c r="B1051" s="28" t="s">
        <v>17</v>
      </c>
      <c r="C1051" s="28" t="s">
        <v>892</v>
      </c>
      <c r="D1051" s="28" t="s">
        <v>19</v>
      </c>
      <c r="E1051" t="s">
        <v>168</v>
      </c>
      <c r="F1051" s="2">
        <v>377500</v>
      </c>
      <c r="G1051" s="2">
        <v>754000</v>
      </c>
      <c r="H1051" s="2">
        <v>378500</v>
      </c>
      <c r="I1051" s="2">
        <v>113550</v>
      </c>
      <c r="J1051" s="2">
        <v>378500</v>
      </c>
    </row>
    <row r="1052" spans="1:10" x14ac:dyDescent="0.35">
      <c r="A1052" s="28" t="s">
        <v>891</v>
      </c>
      <c r="B1052" s="28" t="s">
        <v>17</v>
      </c>
      <c r="C1052" s="28" t="s">
        <v>892</v>
      </c>
      <c r="D1052" s="28" t="s">
        <v>19</v>
      </c>
      <c r="E1052" t="s">
        <v>418</v>
      </c>
      <c r="F1052" s="2">
        <v>486300</v>
      </c>
      <c r="G1052" s="2">
        <v>622319</v>
      </c>
      <c r="H1052" s="2">
        <v>337975</v>
      </c>
      <c r="I1052" s="2">
        <v>101588</v>
      </c>
      <c r="J1052" s="2">
        <v>339275</v>
      </c>
    </row>
    <row r="1053" spans="1:10" x14ac:dyDescent="0.35">
      <c r="A1053" s="28" t="s">
        <v>891</v>
      </c>
      <c r="B1053" s="28" t="s">
        <v>17</v>
      </c>
      <c r="C1053" s="28" t="s">
        <v>892</v>
      </c>
      <c r="D1053" s="28" t="s">
        <v>94</v>
      </c>
      <c r="E1053" t="s">
        <v>32</v>
      </c>
      <c r="F1053" s="2">
        <v>5850</v>
      </c>
      <c r="G1053" s="2">
        <v>5850</v>
      </c>
      <c r="H1053" s="2">
        <v>0</v>
      </c>
      <c r="I1053" s="2">
        <v>0</v>
      </c>
      <c r="J1053" s="2">
        <v>5850</v>
      </c>
    </row>
    <row r="1054" spans="1:10" x14ac:dyDescent="0.35">
      <c r="A1054" s="28" t="s">
        <v>891</v>
      </c>
      <c r="B1054" s="28" t="s">
        <v>17</v>
      </c>
      <c r="C1054" s="28" t="s">
        <v>892</v>
      </c>
      <c r="D1054" s="28" t="s">
        <v>19</v>
      </c>
      <c r="E1054" t="s">
        <v>28</v>
      </c>
      <c r="F1054" s="2">
        <v>0</v>
      </c>
      <c r="G1054" s="2">
        <v>0</v>
      </c>
      <c r="H1054" s="2">
        <v>0</v>
      </c>
      <c r="I1054" s="2">
        <v>0</v>
      </c>
      <c r="J1054" s="2">
        <v>0</v>
      </c>
    </row>
    <row r="1055" spans="1:10" x14ac:dyDescent="0.35">
      <c r="A1055" s="28" t="s">
        <v>891</v>
      </c>
      <c r="B1055" s="28" t="s">
        <v>17</v>
      </c>
      <c r="C1055" s="28" t="s">
        <v>892</v>
      </c>
      <c r="D1055" s="28" t="s">
        <v>19</v>
      </c>
      <c r="E1055" t="s">
        <v>32</v>
      </c>
      <c r="F1055" s="2">
        <v>1300</v>
      </c>
      <c r="G1055" s="2">
        <v>2300</v>
      </c>
      <c r="H1055" s="2">
        <v>500</v>
      </c>
      <c r="I1055" s="2">
        <v>270</v>
      </c>
      <c r="J1055" s="2">
        <v>1300</v>
      </c>
    </row>
    <row r="1056" spans="1:10" x14ac:dyDescent="0.35">
      <c r="A1056" s="28" t="s">
        <v>891</v>
      </c>
      <c r="B1056" s="28" t="s">
        <v>17</v>
      </c>
      <c r="C1056" s="28" t="s">
        <v>892</v>
      </c>
      <c r="D1056" s="28" t="s">
        <v>19</v>
      </c>
      <c r="E1056" t="s">
        <v>36</v>
      </c>
      <c r="F1056" s="2">
        <v>0</v>
      </c>
      <c r="G1056" s="2">
        <v>1036856</v>
      </c>
      <c r="H1056" s="2">
        <v>0</v>
      </c>
      <c r="I1056" s="2">
        <v>0</v>
      </c>
      <c r="J1056" s="2">
        <v>0</v>
      </c>
    </row>
    <row r="1057" spans="1:10" x14ac:dyDescent="0.35">
      <c r="A1057" s="28" t="s">
        <v>891</v>
      </c>
      <c r="B1057" s="28" t="s">
        <v>17</v>
      </c>
      <c r="C1057" s="28" t="s">
        <v>892</v>
      </c>
      <c r="D1057" s="28" t="s">
        <v>94</v>
      </c>
      <c r="E1057" t="s">
        <v>893</v>
      </c>
      <c r="F1057" s="2">
        <v>1982000</v>
      </c>
      <c r="G1057" s="2">
        <v>3908000</v>
      </c>
      <c r="H1057" s="2">
        <v>1924000</v>
      </c>
      <c r="I1057" s="2">
        <v>1924000</v>
      </c>
      <c r="J1057" s="2">
        <v>1924000</v>
      </c>
    </row>
    <row r="1058" spans="1:10" x14ac:dyDescent="0.35">
      <c r="A1058" s="28" t="s">
        <v>891</v>
      </c>
      <c r="B1058" s="28" t="s">
        <v>17</v>
      </c>
      <c r="C1058" s="28" t="s">
        <v>894</v>
      </c>
      <c r="D1058" s="28" t="s">
        <v>19</v>
      </c>
      <c r="E1058" t="s">
        <v>127</v>
      </c>
      <c r="F1058" s="2">
        <v>327500</v>
      </c>
      <c r="G1058" s="2">
        <v>698000</v>
      </c>
      <c r="H1058" s="2">
        <v>347500</v>
      </c>
      <c r="I1058" s="2">
        <v>104250</v>
      </c>
      <c r="J1058" s="2">
        <v>347500</v>
      </c>
    </row>
    <row r="1059" spans="1:10" x14ac:dyDescent="0.35">
      <c r="A1059" s="28" t="s">
        <v>891</v>
      </c>
      <c r="B1059" s="28" t="s">
        <v>17</v>
      </c>
      <c r="C1059" s="28" t="s">
        <v>894</v>
      </c>
      <c r="D1059" s="28" t="s">
        <v>19</v>
      </c>
      <c r="E1059" t="s">
        <v>28</v>
      </c>
      <c r="F1059" s="2">
        <v>0</v>
      </c>
      <c r="G1059" s="2">
        <v>0</v>
      </c>
      <c r="H1059" s="2">
        <v>0</v>
      </c>
      <c r="I1059" s="2">
        <v>0</v>
      </c>
      <c r="J1059" s="2">
        <v>0</v>
      </c>
    </row>
    <row r="1060" spans="1:10" x14ac:dyDescent="0.35">
      <c r="A1060" s="28" t="s">
        <v>891</v>
      </c>
      <c r="B1060" s="28" t="s">
        <v>17</v>
      </c>
      <c r="C1060" s="28" t="s">
        <v>894</v>
      </c>
      <c r="D1060" s="28" t="s">
        <v>50</v>
      </c>
      <c r="E1060" t="s">
        <v>604</v>
      </c>
      <c r="F1060" s="2">
        <v>602000</v>
      </c>
      <c r="G1060" s="2">
        <v>1188000</v>
      </c>
      <c r="H1060" s="2">
        <v>588000</v>
      </c>
      <c r="I1060" s="2">
        <v>588000</v>
      </c>
      <c r="J1060" s="2">
        <v>588000</v>
      </c>
    </row>
    <row r="1061" spans="1:10" x14ac:dyDescent="0.35">
      <c r="A1061" s="28" t="s">
        <v>891</v>
      </c>
      <c r="B1061" s="28" t="s">
        <v>17</v>
      </c>
      <c r="C1061" s="28" t="s">
        <v>894</v>
      </c>
      <c r="D1061" s="28" t="s">
        <v>19</v>
      </c>
      <c r="E1061" t="s">
        <v>895</v>
      </c>
      <c r="F1061" s="2">
        <v>0</v>
      </c>
      <c r="G1061" s="2">
        <v>0</v>
      </c>
      <c r="H1061" s="2">
        <v>0</v>
      </c>
      <c r="I1061" s="2">
        <v>0</v>
      </c>
      <c r="J1061" s="2">
        <v>0</v>
      </c>
    </row>
    <row r="1062" spans="1:10" x14ac:dyDescent="0.35">
      <c r="A1062" s="28" t="s">
        <v>891</v>
      </c>
      <c r="B1062" s="28" t="s">
        <v>17</v>
      </c>
      <c r="C1062" s="28" t="s">
        <v>894</v>
      </c>
      <c r="D1062" s="28" t="s">
        <v>19</v>
      </c>
      <c r="E1062" t="s">
        <v>164</v>
      </c>
      <c r="F1062" s="2">
        <v>117500</v>
      </c>
      <c r="G1062" s="2">
        <v>274000</v>
      </c>
      <c r="H1062" s="2">
        <v>160500</v>
      </c>
      <c r="I1062" s="2">
        <v>48150</v>
      </c>
      <c r="J1062" s="2">
        <v>160500</v>
      </c>
    </row>
    <row r="1063" spans="1:10" x14ac:dyDescent="0.35">
      <c r="A1063" s="28" t="s">
        <v>891</v>
      </c>
      <c r="B1063" s="28" t="s">
        <v>17</v>
      </c>
      <c r="C1063" s="28" t="s">
        <v>894</v>
      </c>
      <c r="D1063" s="28" t="s">
        <v>19</v>
      </c>
      <c r="E1063" t="s">
        <v>896</v>
      </c>
      <c r="F1063" s="2">
        <v>11507</v>
      </c>
      <c r="G1063" s="2">
        <v>22845</v>
      </c>
      <c r="H1063" s="2">
        <v>11338</v>
      </c>
      <c r="I1063" s="2">
        <v>3393</v>
      </c>
      <c r="J1063" s="2">
        <v>11282</v>
      </c>
    </row>
    <row r="1064" spans="1:10" x14ac:dyDescent="0.35">
      <c r="A1064" s="28" t="s">
        <v>897</v>
      </c>
      <c r="B1064" s="28" t="s">
        <v>17</v>
      </c>
      <c r="C1064" s="28" t="s">
        <v>898</v>
      </c>
      <c r="D1064" s="28" t="s">
        <v>19</v>
      </c>
      <c r="E1064" t="s">
        <v>899</v>
      </c>
      <c r="F1064" s="2">
        <v>1098500</v>
      </c>
      <c r="G1064" s="2">
        <v>2204500</v>
      </c>
      <c r="H1064" s="2">
        <v>1106000</v>
      </c>
      <c r="I1064" s="2">
        <v>1106000</v>
      </c>
      <c r="J1064" s="2">
        <v>1106000</v>
      </c>
    </row>
    <row r="1065" spans="1:10" x14ac:dyDescent="0.35">
      <c r="A1065" s="28" t="s">
        <v>897</v>
      </c>
      <c r="B1065" s="28" t="s">
        <v>17</v>
      </c>
      <c r="C1065" s="28" t="s">
        <v>898</v>
      </c>
      <c r="D1065" s="28" t="s">
        <v>19</v>
      </c>
      <c r="E1065" t="s">
        <v>900</v>
      </c>
      <c r="F1065" s="2">
        <v>223000</v>
      </c>
      <c r="G1065" s="2">
        <v>445500</v>
      </c>
      <c r="H1065" s="2">
        <v>222500</v>
      </c>
      <c r="I1065" s="2">
        <v>67050</v>
      </c>
      <c r="J1065" s="2">
        <v>224500</v>
      </c>
    </row>
    <row r="1066" spans="1:10" x14ac:dyDescent="0.35">
      <c r="A1066" s="28" t="s">
        <v>897</v>
      </c>
      <c r="B1066" s="28" t="s">
        <v>17</v>
      </c>
      <c r="C1066" s="28" t="s">
        <v>898</v>
      </c>
      <c r="D1066" s="28" t="s">
        <v>19</v>
      </c>
      <c r="E1066" t="s">
        <v>41</v>
      </c>
      <c r="F1066" s="2">
        <v>201000</v>
      </c>
      <c r="G1066" s="2">
        <v>401500</v>
      </c>
      <c r="H1066" s="2">
        <v>200500</v>
      </c>
      <c r="I1066" s="2">
        <v>60225</v>
      </c>
      <c r="J1066" s="2">
        <v>201000</v>
      </c>
    </row>
    <row r="1067" spans="1:10" x14ac:dyDescent="0.35">
      <c r="A1067" s="28" t="s">
        <v>897</v>
      </c>
      <c r="B1067" s="28" t="s">
        <v>17</v>
      </c>
      <c r="C1067" s="28" t="s">
        <v>898</v>
      </c>
      <c r="D1067" s="28" t="s">
        <v>19</v>
      </c>
      <c r="E1067" t="s">
        <v>901</v>
      </c>
      <c r="F1067" s="2">
        <v>32824</v>
      </c>
      <c r="G1067" s="2">
        <v>0</v>
      </c>
      <c r="H1067" s="2">
        <v>0</v>
      </c>
      <c r="I1067" s="2">
        <v>0</v>
      </c>
      <c r="J1067" s="2">
        <v>0</v>
      </c>
    </row>
    <row r="1068" spans="1:10" x14ac:dyDescent="0.35">
      <c r="A1068" s="28" t="s">
        <v>897</v>
      </c>
      <c r="B1068" s="28" t="s">
        <v>17</v>
      </c>
      <c r="C1068" s="28" t="s">
        <v>898</v>
      </c>
      <c r="D1068" s="28" t="s">
        <v>19</v>
      </c>
      <c r="E1068" t="s">
        <v>902</v>
      </c>
      <c r="F1068" s="2">
        <v>12601</v>
      </c>
      <c r="G1068" s="2">
        <v>24501</v>
      </c>
      <c r="H1068" s="2">
        <v>11892</v>
      </c>
      <c r="I1068" s="2">
        <v>5946</v>
      </c>
      <c r="J1068" s="2">
        <v>0</v>
      </c>
    </row>
    <row r="1069" spans="1:10" x14ac:dyDescent="0.35">
      <c r="A1069" s="28" t="s">
        <v>897</v>
      </c>
      <c r="B1069" s="28" t="s">
        <v>17</v>
      </c>
      <c r="C1069" s="28" t="s">
        <v>898</v>
      </c>
      <c r="D1069" s="28" t="s">
        <v>19</v>
      </c>
      <c r="E1069" t="s">
        <v>903</v>
      </c>
      <c r="F1069" s="2">
        <v>82673</v>
      </c>
      <c r="G1069" s="2">
        <v>165346</v>
      </c>
      <c r="H1069" s="2">
        <v>0</v>
      </c>
      <c r="I1069" s="2">
        <v>0</v>
      </c>
      <c r="J1069" s="2">
        <v>0</v>
      </c>
    </row>
    <row r="1070" spans="1:10" x14ac:dyDescent="0.35">
      <c r="A1070" s="28" t="s">
        <v>897</v>
      </c>
      <c r="B1070" s="28" t="s">
        <v>17</v>
      </c>
      <c r="C1070" s="28" t="s">
        <v>898</v>
      </c>
      <c r="D1070" s="28" t="s">
        <v>19</v>
      </c>
      <c r="E1070" t="s">
        <v>904</v>
      </c>
      <c r="F1070" s="2">
        <v>703500</v>
      </c>
      <c r="G1070" s="2">
        <v>1403500</v>
      </c>
      <c r="H1070" s="2">
        <v>700000</v>
      </c>
      <c r="I1070" s="2">
        <v>699750</v>
      </c>
      <c r="J1070" s="2">
        <v>699500</v>
      </c>
    </row>
    <row r="1071" spans="1:10" x14ac:dyDescent="0.35">
      <c r="A1071" s="28" t="s">
        <v>897</v>
      </c>
      <c r="B1071" s="28" t="s">
        <v>17</v>
      </c>
      <c r="C1071" s="28" t="s">
        <v>898</v>
      </c>
      <c r="D1071" s="28" t="s">
        <v>19</v>
      </c>
      <c r="E1071" t="s">
        <v>905</v>
      </c>
      <c r="F1071" s="2">
        <v>89500</v>
      </c>
      <c r="G1071" s="2">
        <v>179000</v>
      </c>
      <c r="H1071" s="2">
        <v>89500</v>
      </c>
      <c r="I1071" s="2">
        <v>26850</v>
      </c>
      <c r="J1071" s="2">
        <v>89500</v>
      </c>
    </row>
    <row r="1072" spans="1:10" x14ac:dyDescent="0.35">
      <c r="A1072" s="28" t="s">
        <v>897</v>
      </c>
      <c r="B1072" s="28" t="s">
        <v>17</v>
      </c>
      <c r="C1072" s="28" t="s">
        <v>898</v>
      </c>
      <c r="D1072" s="28" t="s">
        <v>19</v>
      </c>
      <c r="E1072" t="s">
        <v>28</v>
      </c>
      <c r="F1072" s="2">
        <v>117995</v>
      </c>
      <c r="G1072" s="2">
        <v>0</v>
      </c>
      <c r="H1072" s="2">
        <v>0</v>
      </c>
      <c r="I1072" s="2">
        <v>0</v>
      </c>
      <c r="J1072" s="2">
        <v>0</v>
      </c>
    </row>
    <row r="1073" spans="1:10" x14ac:dyDescent="0.35">
      <c r="A1073" s="28" t="s">
        <v>897</v>
      </c>
      <c r="B1073" s="28" t="s">
        <v>17</v>
      </c>
      <c r="C1073" s="28" t="s">
        <v>898</v>
      </c>
      <c r="D1073" s="28" t="s">
        <v>19</v>
      </c>
      <c r="E1073" t="s">
        <v>167</v>
      </c>
      <c r="F1073" s="2">
        <v>0</v>
      </c>
      <c r="G1073" s="2">
        <v>458000</v>
      </c>
      <c r="H1073" s="2">
        <v>257000</v>
      </c>
      <c r="I1073" s="2">
        <v>77100</v>
      </c>
      <c r="J1073" s="2">
        <v>257000</v>
      </c>
    </row>
    <row r="1074" spans="1:10" x14ac:dyDescent="0.35">
      <c r="A1074" s="28" t="s">
        <v>897</v>
      </c>
      <c r="B1074" s="28" t="s">
        <v>17</v>
      </c>
      <c r="C1074" s="28" t="s">
        <v>898</v>
      </c>
      <c r="D1074" s="28" t="s">
        <v>19</v>
      </c>
      <c r="E1074" t="s">
        <v>906</v>
      </c>
      <c r="F1074" s="2">
        <v>26625</v>
      </c>
      <c r="G1074" s="2">
        <v>52875</v>
      </c>
      <c r="H1074" s="2">
        <v>26250</v>
      </c>
      <c r="I1074" s="2">
        <v>7856</v>
      </c>
      <c r="J1074" s="2">
        <v>26125</v>
      </c>
    </row>
    <row r="1075" spans="1:10" x14ac:dyDescent="0.35">
      <c r="A1075" s="28" t="s">
        <v>897</v>
      </c>
      <c r="B1075" s="28" t="s">
        <v>17</v>
      </c>
      <c r="C1075" s="28" t="s">
        <v>898</v>
      </c>
      <c r="D1075" s="28" t="s">
        <v>19</v>
      </c>
      <c r="E1075" t="s">
        <v>907</v>
      </c>
      <c r="F1075" s="2">
        <v>101528</v>
      </c>
      <c r="G1075" s="2">
        <v>203056</v>
      </c>
      <c r="H1075" s="2">
        <v>101528</v>
      </c>
      <c r="I1075" s="2">
        <v>30458</v>
      </c>
      <c r="J1075" s="2">
        <v>101528</v>
      </c>
    </row>
    <row r="1076" spans="1:10" x14ac:dyDescent="0.35">
      <c r="A1076" s="28" t="s">
        <v>897</v>
      </c>
      <c r="B1076" s="28" t="s">
        <v>17</v>
      </c>
      <c r="C1076" s="28" t="s">
        <v>898</v>
      </c>
      <c r="D1076" s="28" t="s">
        <v>19</v>
      </c>
      <c r="E1076" t="s">
        <v>908</v>
      </c>
      <c r="F1076" s="2">
        <v>97615</v>
      </c>
      <c r="G1076" s="2">
        <v>195230</v>
      </c>
      <c r="H1076" s="2">
        <v>97615</v>
      </c>
      <c r="I1076" s="2">
        <v>29285</v>
      </c>
      <c r="J1076" s="2">
        <v>97615</v>
      </c>
    </row>
    <row r="1077" spans="1:10" x14ac:dyDescent="0.35">
      <c r="A1077" s="28" t="s">
        <v>897</v>
      </c>
      <c r="B1077" s="28" t="s">
        <v>17</v>
      </c>
      <c r="C1077" s="28" t="s">
        <v>898</v>
      </c>
      <c r="D1077" s="28" t="s">
        <v>19</v>
      </c>
      <c r="E1077" t="s">
        <v>909</v>
      </c>
      <c r="F1077" s="2">
        <v>104273</v>
      </c>
      <c r="G1077" s="2">
        <v>0</v>
      </c>
      <c r="H1077" s="2">
        <v>0</v>
      </c>
      <c r="I1077" s="2">
        <v>0</v>
      </c>
      <c r="J1077" s="2">
        <v>0</v>
      </c>
    </row>
    <row r="1078" spans="1:10" x14ac:dyDescent="0.35">
      <c r="A1078" s="28" t="s">
        <v>897</v>
      </c>
      <c r="B1078" s="28" t="s">
        <v>17</v>
      </c>
      <c r="C1078" s="28" t="s">
        <v>898</v>
      </c>
      <c r="D1078" s="28" t="s">
        <v>30</v>
      </c>
      <c r="E1078" t="s">
        <v>910</v>
      </c>
      <c r="F1078" s="2">
        <v>448703</v>
      </c>
      <c r="G1078" s="2">
        <v>893902</v>
      </c>
      <c r="H1078" s="2">
        <v>444475</v>
      </c>
      <c r="I1078" s="2">
        <v>222238</v>
      </c>
      <c r="J1078" s="2">
        <v>0</v>
      </c>
    </row>
    <row r="1079" spans="1:10" x14ac:dyDescent="0.35">
      <c r="A1079" s="28" t="s">
        <v>911</v>
      </c>
      <c r="B1079" s="28" t="s">
        <v>17</v>
      </c>
      <c r="C1079" s="28" t="s">
        <v>912</v>
      </c>
      <c r="D1079" s="28" t="s">
        <v>19</v>
      </c>
      <c r="E1079" t="s">
        <v>28</v>
      </c>
      <c r="F1079" s="2">
        <v>0</v>
      </c>
      <c r="G1079" s="2">
        <v>0</v>
      </c>
      <c r="H1079" s="2">
        <v>0</v>
      </c>
      <c r="I1079" s="2">
        <v>0</v>
      </c>
      <c r="J1079" s="2">
        <v>0</v>
      </c>
    </row>
    <row r="1080" spans="1:10" x14ac:dyDescent="0.35">
      <c r="A1080" s="28" t="s">
        <v>911</v>
      </c>
      <c r="B1080" s="28" t="s">
        <v>17</v>
      </c>
      <c r="C1080" s="28" t="s">
        <v>912</v>
      </c>
      <c r="D1080" s="28" t="s">
        <v>19</v>
      </c>
      <c r="E1080" t="s">
        <v>48</v>
      </c>
      <c r="F1080" s="2">
        <v>292850</v>
      </c>
      <c r="G1080" s="2">
        <v>584250</v>
      </c>
      <c r="H1080" s="2">
        <v>291150</v>
      </c>
      <c r="I1080" s="2">
        <v>87863</v>
      </c>
      <c r="J1080" s="2">
        <v>294600</v>
      </c>
    </row>
    <row r="1081" spans="1:10" x14ac:dyDescent="0.35">
      <c r="A1081" s="28" t="s">
        <v>911</v>
      </c>
      <c r="B1081" s="28" t="s">
        <v>17</v>
      </c>
      <c r="C1081" s="28" t="s">
        <v>912</v>
      </c>
      <c r="D1081" s="28" t="s">
        <v>19</v>
      </c>
      <c r="E1081" t="s">
        <v>164</v>
      </c>
      <c r="F1081" s="2">
        <v>511000</v>
      </c>
      <c r="G1081" s="2">
        <v>1022000</v>
      </c>
      <c r="H1081" s="2">
        <v>448500</v>
      </c>
      <c r="I1081" s="2">
        <v>134550</v>
      </c>
      <c r="J1081" s="2">
        <v>448500</v>
      </c>
    </row>
    <row r="1082" spans="1:10" x14ac:dyDescent="0.35">
      <c r="A1082" s="28" t="s">
        <v>911</v>
      </c>
      <c r="B1082" s="28" t="s">
        <v>17</v>
      </c>
      <c r="C1082" s="28" t="s">
        <v>912</v>
      </c>
      <c r="D1082" s="28" t="s">
        <v>19</v>
      </c>
      <c r="E1082" t="s">
        <v>36</v>
      </c>
      <c r="F1082" s="2">
        <v>0</v>
      </c>
      <c r="G1082" s="2">
        <v>226396</v>
      </c>
      <c r="H1082" s="2">
        <v>378050</v>
      </c>
      <c r="I1082" s="2">
        <v>112845</v>
      </c>
      <c r="J1082" s="2">
        <v>374250</v>
      </c>
    </row>
    <row r="1083" spans="1:10" x14ac:dyDescent="0.35">
      <c r="A1083" s="28" t="s">
        <v>911</v>
      </c>
      <c r="B1083" s="28" t="s">
        <v>17</v>
      </c>
      <c r="C1083" s="28" t="s">
        <v>912</v>
      </c>
      <c r="D1083" s="28" t="s">
        <v>19</v>
      </c>
      <c r="E1083" t="s">
        <v>32</v>
      </c>
      <c r="F1083" s="2">
        <v>550</v>
      </c>
      <c r="G1083" s="2">
        <v>0</v>
      </c>
      <c r="H1083" s="2">
        <v>0</v>
      </c>
      <c r="I1083" s="2">
        <v>0</v>
      </c>
      <c r="J1083" s="2">
        <v>0</v>
      </c>
    </row>
    <row r="1084" spans="1:10" x14ac:dyDescent="0.35">
      <c r="A1084" s="28" t="s">
        <v>911</v>
      </c>
      <c r="B1084" s="28" t="s">
        <v>17</v>
      </c>
      <c r="C1084" s="28" t="s">
        <v>912</v>
      </c>
      <c r="D1084" s="28" t="s">
        <v>19</v>
      </c>
      <c r="E1084" t="s">
        <v>162</v>
      </c>
      <c r="F1084" s="2">
        <v>794800</v>
      </c>
      <c r="G1084" s="2">
        <v>1580700</v>
      </c>
      <c r="H1084" s="2">
        <v>785400</v>
      </c>
      <c r="I1084" s="2">
        <v>234930</v>
      </c>
      <c r="J1084" s="2">
        <v>780800</v>
      </c>
    </row>
    <row r="1085" spans="1:10" x14ac:dyDescent="0.35">
      <c r="A1085" s="28" t="s">
        <v>911</v>
      </c>
      <c r="B1085" s="28" t="s">
        <v>17</v>
      </c>
      <c r="C1085" s="28" t="s">
        <v>912</v>
      </c>
      <c r="D1085" s="28" t="s">
        <v>19</v>
      </c>
      <c r="E1085" t="s">
        <v>484</v>
      </c>
      <c r="F1085" s="2">
        <v>368500</v>
      </c>
      <c r="G1085" s="2">
        <v>740000</v>
      </c>
      <c r="H1085" s="2">
        <v>366000</v>
      </c>
      <c r="I1085" s="2">
        <v>109800</v>
      </c>
      <c r="J1085" s="2">
        <v>366000</v>
      </c>
    </row>
    <row r="1086" spans="1:10" x14ac:dyDescent="0.35">
      <c r="A1086" s="28" t="s">
        <v>911</v>
      </c>
      <c r="B1086" s="28" t="s">
        <v>17</v>
      </c>
      <c r="C1086" s="28" t="s">
        <v>912</v>
      </c>
      <c r="D1086" s="28" t="s">
        <v>19</v>
      </c>
      <c r="E1086" t="s">
        <v>47</v>
      </c>
      <c r="F1086" s="2">
        <v>358500</v>
      </c>
      <c r="G1086" s="2">
        <v>715000</v>
      </c>
      <c r="H1086" s="2">
        <v>358500</v>
      </c>
      <c r="I1086" s="2">
        <v>107550</v>
      </c>
      <c r="J1086" s="2">
        <v>358500</v>
      </c>
    </row>
    <row r="1087" spans="1:10" x14ac:dyDescent="0.35">
      <c r="A1087" s="28" t="s">
        <v>911</v>
      </c>
      <c r="B1087" s="28" t="s">
        <v>17</v>
      </c>
      <c r="C1087" s="28" t="s">
        <v>913</v>
      </c>
      <c r="D1087" s="28" t="s">
        <v>19</v>
      </c>
      <c r="E1087" t="s">
        <v>914</v>
      </c>
      <c r="F1087" s="2">
        <v>13043</v>
      </c>
      <c r="G1087" s="2">
        <v>25893</v>
      </c>
      <c r="H1087" s="2">
        <v>0</v>
      </c>
      <c r="I1087" s="2">
        <v>0</v>
      </c>
      <c r="J1087" s="2">
        <v>0</v>
      </c>
    </row>
    <row r="1088" spans="1:10" x14ac:dyDescent="0.35">
      <c r="A1088" s="28" t="s">
        <v>911</v>
      </c>
      <c r="B1088" s="28" t="s">
        <v>17</v>
      </c>
      <c r="C1088" s="28" t="s">
        <v>913</v>
      </c>
      <c r="D1088" s="28" t="s">
        <v>19</v>
      </c>
      <c r="E1088" t="s">
        <v>915</v>
      </c>
      <c r="F1088" s="2">
        <v>13463</v>
      </c>
      <c r="G1088" s="2">
        <v>13397</v>
      </c>
      <c r="H1088" s="2">
        <v>0</v>
      </c>
      <c r="I1088" s="2">
        <v>0</v>
      </c>
      <c r="J1088" s="2">
        <v>0</v>
      </c>
    </row>
    <row r="1089" spans="1:10" x14ac:dyDescent="0.35">
      <c r="A1089" s="28" t="s">
        <v>911</v>
      </c>
      <c r="B1089" s="28" t="s">
        <v>17</v>
      </c>
      <c r="C1089" s="28" t="s">
        <v>913</v>
      </c>
      <c r="D1089" s="28" t="s">
        <v>19</v>
      </c>
      <c r="E1089" t="s">
        <v>32</v>
      </c>
      <c r="F1089" s="2">
        <v>5000</v>
      </c>
      <c r="G1089" s="2">
        <v>10000</v>
      </c>
      <c r="H1089" s="2">
        <v>5000</v>
      </c>
      <c r="I1089" s="2">
        <v>1500</v>
      </c>
      <c r="J1089" s="2">
        <v>5000</v>
      </c>
    </row>
    <row r="1090" spans="1:10" x14ac:dyDescent="0.35">
      <c r="A1090" s="28" t="s">
        <v>911</v>
      </c>
      <c r="B1090" s="28" t="s">
        <v>17</v>
      </c>
      <c r="C1090" s="28" t="s">
        <v>913</v>
      </c>
      <c r="D1090" s="28" t="s">
        <v>19</v>
      </c>
      <c r="E1090" t="s">
        <v>916</v>
      </c>
      <c r="F1090" s="2">
        <v>0</v>
      </c>
      <c r="G1090" s="2">
        <v>25228</v>
      </c>
      <c r="H1090" s="2">
        <v>12438</v>
      </c>
      <c r="I1090" s="2">
        <v>3723</v>
      </c>
      <c r="J1090" s="2">
        <v>12379</v>
      </c>
    </row>
    <row r="1091" spans="1:10" x14ac:dyDescent="0.35">
      <c r="A1091" s="28" t="s">
        <v>911</v>
      </c>
      <c r="B1091" s="28" t="s">
        <v>17</v>
      </c>
      <c r="C1091" s="28" t="s">
        <v>913</v>
      </c>
      <c r="D1091" s="28" t="s">
        <v>19</v>
      </c>
      <c r="E1091" t="s">
        <v>917</v>
      </c>
      <c r="F1091" s="2">
        <v>135500</v>
      </c>
      <c r="G1091" s="2">
        <v>280000</v>
      </c>
      <c r="H1091" s="2">
        <v>142000</v>
      </c>
      <c r="I1091" s="2">
        <v>42600</v>
      </c>
      <c r="J1091" s="2">
        <v>142000</v>
      </c>
    </row>
    <row r="1092" spans="1:10" x14ac:dyDescent="0.35">
      <c r="A1092" s="28" t="s">
        <v>911</v>
      </c>
      <c r="B1092" s="28" t="s">
        <v>17</v>
      </c>
      <c r="C1092" s="28" t="s">
        <v>913</v>
      </c>
      <c r="D1092" s="28" t="s">
        <v>19</v>
      </c>
      <c r="E1092" t="s">
        <v>918</v>
      </c>
      <c r="F1092" s="2">
        <v>13062</v>
      </c>
      <c r="G1092" s="2">
        <v>25935</v>
      </c>
      <c r="H1092" s="2">
        <v>12872</v>
      </c>
      <c r="I1092" s="2">
        <v>3852</v>
      </c>
      <c r="J1092" s="2">
        <v>12809</v>
      </c>
    </row>
    <row r="1093" spans="1:10" x14ac:dyDescent="0.35">
      <c r="A1093" s="28" t="s">
        <v>911</v>
      </c>
      <c r="B1093" s="28" t="s">
        <v>17</v>
      </c>
      <c r="C1093" s="28" t="s">
        <v>913</v>
      </c>
      <c r="D1093" s="28" t="s">
        <v>19</v>
      </c>
      <c r="E1093" t="s">
        <v>919</v>
      </c>
      <c r="F1093" s="2">
        <v>51000</v>
      </c>
      <c r="G1093" s="2">
        <v>102000</v>
      </c>
      <c r="H1093" s="2">
        <v>51500</v>
      </c>
      <c r="I1093" s="2">
        <v>51500</v>
      </c>
      <c r="J1093" s="2">
        <v>51500</v>
      </c>
    </row>
    <row r="1094" spans="1:10" x14ac:dyDescent="0.35">
      <c r="A1094" s="28" t="s">
        <v>911</v>
      </c>
      <c r="B1094" s="28" t="s">
        <v>17</v>
      </c>
      <c r="C1094" s="28" t="s">
        <v>913</v>
      </c>
      <c r="D1094" s="28" t="s">
        <v>19</v>
      </c>
      <c r="E1094" t="s">
        <v>920</v>
      </c>
      <c r="F1094" s="2">
        <v>97989</v>
      </c>
      <c r="G1094" s="2">
        <v>191237</v>
      </c>
      <c r="H1094" s="2">
        <v>93248</v>
      </c>
      <c r="I1094" s="2">
        <v>92458</v>
      </c>
      <c r="J1094" s="2">
        <v>91667</v>
      </c>
    </row>
    <row r="1095" spans="1:10" x14ac:dyDescent="0.35">
      <c r="A1095" s="28" t="s">
        <v>921</v>
      </c>
      <c r="B1095" s="28" t="s">
        <v>17</v>
      </c>
      <c r="C1095" s="28" t="s">
        <v>922</v>
      </c>
      <c r="D1095" s="28" t="s">
        <v>19</v>
      </c>
      <c r="E1095" t="s">
        <v>923</v>
      </c>
      <c r="F1095" s="2">
        <v>42265</v>
      </c>
      <c r="G1095" s="2">
        <v>83904</v>
      </c>
      <c r="H1095" s="2">
        <v>0</v>
      </c>
      <c r="I1095" s="2">
        <v>0</v>
      </c>
      <c r="J1095" s="2">
        <v>0</v>
      </c>
    </row>
    <row r="1096" spans="1:10" x14ac:dyDescent="0.35">
      <c r="A1096" s="28" t="s">
        <v>921</v>
      </c>
      <c r="B1096" s="28" t="s">
        <v>17</v>
      </c>
      <c r="C1096" s="28" t="s">
        <v>922</v>
      </c>
      <c r="D1096" s="28" t="s">
        <v>19</v>
      </c>
      <c r="E1096" t="s">
        <v>924</v>
      </c>
      <c r="F1096" s="2">
        <v>138000</v>
      </c>
      <c r="G1096" s="2">
        <v>277000</v>
      </c>
      <c r="H1096" s="2">
        <v>138500</v>
      </c>
      <c r="I1096" s="2">
        <v>41550</v>
      </c>
      <c r="J1096" s="2">
        <v>138500</v>
      </c>
    </row>
    <row r="1097" spans="1:10" x14ac:dyDescent="0.35">
      <c r="A1097" s="28" t="s">
        <v>921</v>
      </c>
      <c r="B1097" s="28" t="s">
        <v>17</v>
      </c>
      <c r="C1097" s="28" t="s">
        <v>922</v>
      </c>
      <c r="D1097" s="28" t="s">
        <v>19</v>
      </c>
      <c r="E1097" t="s">
        <v>925</v>
      </c>
      <c r="F1097" s="2">
        <v>96500</v>
      </c>
      <c r="G1097" s="2">
        <v>193000</v>
      </c>
      <c r="H1097" s="2">
        <v>96500</v>
      </c>
      <c r="I1097" s="2">
        <v>96500</v>
      </c>
      <c r="J1097" s="2">
        <v>96500</v>
      </c>
    </row>
    <row r="1098" spans="1:10" x14ac:dyDescent="0.35">
      <c r="A1098" s="28" t="s">
        <v>921</v>
      </c>
      <c r="B1098" s="28" t="s">
        <v>17</v>
      </c>
      <c r="C1098" s="28" t="s">
        <v>922</v>
      </c>
      <c r="D1098" s="28" t="s">
        <v>19</v>
      </c>
      <c r="E1098" t="s">
        <v>32</v>
      </c>
      <c r="F1098" s="2">
        <v>15000</v>
      </c>
      <c r="G1098" s="2">
        <v>15000</v>
      </c>
      <c r="H1098" s="2">
        <v>0</v>
      </c>
      <c r="I1098" s="2">
        <v>0</v>
      </c>
      <c r="J1098" s="2">
        <v>0</v>
      </c>
    </row>
    <row r="1099" spans="1:10" x14ac:dyDescent="0.35">
      <c r="A1099" s="28" t="s">
        <v>921</v>
      </c>
      <c r="B1099" s="28" t="s">
        <v>17</v>
      </c>
      <c r="C1099" s="28" t="s">
        <v>922</v>
      </c>
      <c r="D1099" s="28" t="s">
        <v>19</v>
      </c>
      <c r="E1099" t="s">
        <v>926</v>
      </c>
      <c r="F1099" s="2">
        <v>41642</v>
      </c>
      <c r="G1099" s="2">
        <v>82674</v>
      </c>
      <c r="H1099" s="2">
        <v>41032</v>
      </c>
      <c r="I1099" s="2">
        <v>12279</v>
      </c>
      <c r="J1099" s="2">
        <v>40829</v>
      </c>
    </row>
    <row r="1100" spans="1:10" x14ac:dyDescent="0.35">
      <c r="A1100" s="28" t="s">
        <v>921</v>
      </c>
      <c r="B1100" s="28" t="s">
        <v>17</v>
      </c>
      <c r="C1100" s="28" t="s">
        <v>922</v>
      </c>
      <c r="D1100" s="28" t="s">
        <v>19</v>
      </c>
      <c r="E1100" t="s">
        <v>927</v>
      </c>
      <c r="F1100" s="2">
        <v>78500</v>
      </c>
      <c r="G1100" s="2">
        <v>164000</v>
      </c>
      <c r="H1100" s="2">
        <v>80500</v>
      </c>
      <c r="I1100" s="2">
        <v>24150</v>
      </c>
      <c r="J1100" s="2">
        <v>80500</v>
      </c>
    </row>
    <row r="1101" spans="1:10" x14ac:dyDescent="0.35">
      <c r="A1101" s="28" t="s">
        <v>921</v>
      </c>
      <c r="B1101" s="28" t="s">
        <v>17</v>
      </c>
      <c r="C1101" s="28" t="s">
        <v>922</v>
      </c>
      <c r="D1101" s="28" t="s">
        <v>19</v>
      </c>
      <c r="E1101" t="s">
        <v>928</v>
      </c>
      <c r="F1101" s="2">
        <v>41894</v>
      </c>
      <c r="G1101" s="2">
        <v>0</v>
      </c>
      <c r="H1101" s="2">
        <v>0</v>
      </c>
      <c r="I1101" s="2">
        <v>0</v>
      </c>
      <c r="J1101" s="2">
        <v>0</v>
      </c>
    </row>
    <row r="1102" spans="1:10" x14ac:dyDescent="0.35">
      <c r="A1102" s="28" t="s">
        <v>921</v>
      </c>
      <c r="B1102" s="28" t="s">
        <v>17</v>
      </c>
      <c r="C1102" s="28" t="s">
        <v>922</v>
      </c>
      <c r="D1102" s="28" t="s">
        <v>19</v>
      </c>
      <c r="E1102" t="s">
        <v>57</v>
      </c>
      <c r="F1102" s="2">
        <v>0</v>
      </c>
      <c r="G1102" s="2">
        <v>615092</v>
      </c>
      <c r="H1102" s="2">
        <v>80650</v>
      </c>
      <c r="I1102" s="2">
        <v>24668</v>
      </c>
      <c r="J1102" s="2">
        <v>83800</v>
      </c>
    </row>
    <row r="1103" spans="1:10" x14ac:dyDescent="0.35">
      <c r="A1103" s="28" t="s">
        <v>921</v>
      </c>
      <c r="B1103" s="28" t="s">
        <v>17</v>
      </c>
      <c r="C1103" s="28" t="s">
        <v>922</v>
      </c>
      <c r="D1103" s="28" t="s">
        <v>19</v>
      </c>
      <c r="E1103" t="s">
        <v>813</v>
      </c>
      <c r="F1103" s="2">
        <v>126500</v>
      </c>
      <c r="G1103" s="2">
        <v>250000</v>
      </c>
      <c r="H1103" s="2">
        <v>125500</v>
      </c>
      <c r="I1103" s="2">
        <v>37650</v>
      </c>
      <c r="J1103" s="2">
        <v>125500</v>
      </c>
    </row>
    <row r="1104" spans="1:10" x14ac:dyDescent="0.35">
      <c r="A1104" s="28" t="s">
        <v>921</v>
      </c>
      <c r="B1104" s="28" t="s">
        <v>17</v>
      </c>
      <c r="C1104" s="28" t="s">
        <v>922</v>
      </c>
      <c r="D1104" s="28" t="s">
        <v>19</v>
      </c>
      <c r="E1104" t="s">
        <v>929</v>
      </c>
      <c r="F1104" s="2">
        <v>113500</v>
      </c>
      <c r="G1104" s="2">
        <v>226000</v>
      </c>
      <c r="H1104" s="2">
        <v>112500</v>
      </c>
      <c r="I1104" s="2">
        <v>112500</v>
      </c>
      <c r="J1104" s="2">
        <v>112500</v>
      </c>
    </row>
    <row r="1105" spans="1:10" x14ac:dyDescent="0.35">
      <c r="A1105" s="28" t="s">
        <v>921</v>
      </c>
      <c r="B1105" s="28" t="s">
        <v>17</v>
      </c>
      <c r="C1105" s="28" t="s">
        <v>922</v>
      </c>
      <c r="D1105" s="28" t="s">
        <v>19</v>
      </c>
      <c r="E1105" t="s">
        <v>930</v>
      </c>
      <c r="F1105" s="2">
        <v>0</v>
      </c>
      <c r="G1105" s="2">
        <v>0</v>
      </c>
      <c r="H1105" s="2">
        <v>0</v>
      </c>
      <c r="I1105" s="2">
        <v>0</v>
      </c>
      <c r="J1105" s="2">
        <v>0</v>
      </c>
    </row>
    <row r="1106" spans="1:10" x14ac:dyDescent="0.35">
      <c r="A1106" s="28" t="s">
        <v>921</v>
      </c>
      <c r="B1106" s="28" t="s">
        <v>17</v>
      </c>
      <c r="C1106" s="28" t="s">
        <v>922</v>
      </c>
      <c r="D1106" s="28" t="s">
        <v>19</v>
      </c>
      <c r="E1106" t="s">
        <v>931</v>
      </c>
      <c r="F1106" s="2">
        <v>41778</v>
      </c>
      <c r="G1106" s="2">
        <v>82956</v>
      </c>
      <c r="H1106" s="2">
        <v>41178</v>
      </c>
      <c r="I1106" s="2">
        <v>12324</v>
      </c>
      <c r="J1106" s="2">
        <v>40979</v>
      </c>
    </row>
    <row r="1107" spans="1:10" x14ac:dyDescent="0.35">
      <c r="A1107" s="28" t="s">
        <v>921</v>
      </c>
      <c r="B1107" s="28" t="s">
        <v>17</v>
      </c>
      <c r="C1107" s="28" t="s">
        <v>922</v>
      </c>
      <c r="D1107" s="28" t="s">
        <v>19</v>
      </c>
      <c r="E1107" t="s">
        <v>932</v>
      </c>
      <c r="F1107" s="2">
        <v>100000</v>
      </c>
      <c r="G1107" s="2">
        <v>196000</v>
      </c>
      <c r="H1107" s="2">
        <v>97000</v>
      </c>
      <c r="I1107" s="2">
        <v>29700</v>
      </c>
      <c r="J1107" s="2">
        <v>101000</v>
      </c>
    </row>
    <row r="1108" spans="1:10" x14ac:dyDescent="0.35">
      <c r="A1108" s="28" t="s">
        <v>921</v>
      </c>
      <c r="B1108" s="28" t="s">
        <v>17</v>
      </c>
      <c r="C1108" s="28" t="s">
        <v>922</v>
      </c>
      <c r="D1108" s="28" t="s">
        <v>19</v>
      </c>
      <c r="E1108" t="s">
        <v>933</v>
      </c>
      <c r="F1108" s="2">
        <v>122000</v>
      </c>
      <c r="G1108" s="2">
        <v>240000</v>
      </c>
      <c r="H1108" s="2">
        <v>122500</v>
      </c>
      <c r="I1108" s="2">
        <v>36750</v>
      </c>
      <c r="J1108" s="2">
        <v>122500</v>
      </c>
    </row>
    <row r="1109" spans="1:10" x14ac:dyDescent="0.35">
      <c r="A1109" s="28" t="s">
        <v>921</v>
      </c>
      <c r="B1109" s="28" t="s">
        <v>17</v>
      </c>
      <c r="C1109" s="28" t="s">
        <v>922</v>
      </c>
      <c r="D1109" s="28" t="s">
        <v>19</v>
      </c>
      <c r="E1109" t="s">
        <v>934</v>
      </c>
      <c r="F1109" s="2">
        <v>0</v>
      </c>
      <c r="G1109" s="2">
        <v>80365</v>
      </c>
      <c r="H1109" s="2">
        <v>40144</v>
      </c>
      <c r="I1109" s="2">
        <v>12014</v>
      </c>
      <c r="J1109" s="2">
        <v>39951</v>
      </c>
    </row>
    <row r="1110" spans="1:10" x14ac:dyDescent="0.35">
      <c r="A1110" s="28" t="s">
        <v>921</v>
      </c>
      <c r="B1110" s="28" t="s">
        <v>17</v>
      </c>
      <c r="C1110" s="28" t="s">
        <v>922</v>
      </c>
      <c r="D1110" s="28" t="s">
        <v>19</v>
      </c>
      <c r="E1110" t="s">
        <v>935</v>
      </c>
      <c r="F1110" s="2">
        <v>310000</v>
      </c>
      <c r="G1110" s="2">
        <v>626000</v>
      </c>
      <c r="H1110" s="2">
        <v>312500</v>
      </c>
      <c r="I1110" s="2">
        <v>312500</v>
      </c>
      <c r="J1110" s="2">
        <v>312500</v>
      </c>
    </row>
    <row r="1111" spans="1:10" x14ac:dyDescent="0.35">
      <c r="A1111" s="28" t="s">
        <v>921</v>
      </c>
      <c r="B1111" s="28" t="s">
        <v>17</v>
      </c>
      <c r="C1111" s="28" t="s">
        <v>922</v>
      </c>
      <c r="D1111" s="28" t="s">
        <v>19</v>
      </c>
      <c r="E1111" t="s">
        <v>936</v>
      </c>
      <c r="F1111" s="2">
        <v>99000</v>
      </c>
      <c r="G1111" s="2">
        <v>198000</v>
      </c>
      <c r="H1111" s="2">
        <v>99000</v>
      </c>
      <c r="I1111" s="2">
        <v>99000</v>
      </c>
      <c r="J1111" s="2">
        <v>99000</v>
      </c>
    </row>
    <row r="1112" spans="1:10" x14ac:dyDescent="0.35">
      <c r="A1112" s="28" t="s">
        <v>921</v>
      </c>
      <c r="B1112" s="28" t="s">
        <v>17</v>
      </c>
      <c r="C1112" s="28" t="s">
        <v>922</v>
      </c>
      <c r="D1112" s="28" t="s">
        <v>19</v>
      </c>
      <c r="E1112" t="s">
        <v>937</v>
      </c>
      <c r="F1112" s="2">
        <v>179500</v>
      </c>
      <c r="G1112" s="2">
        <v>357000</v>
      </c>
      <c r="H1112" s="2">
        <v>178000</v>
      </c>
      <c r="I1112" s="2">
        <v>53400</v>
      </c>
      <c r="J1112" s="2">
        <v>178000</v>
      </c>
    </row>
    <row r="1113" spans="1:10" x14ac:dyDescent="0.35">
      <c r="A1113" s="28" t="s">
        <v>921</v>
      </c>
      <c r="B1113" s="28" t="s">
        <v>17</v>
      </c>
      <c r="C1113" s="28" t="s">
        <v>922</v>
      </c>
      <c r="D1113" s="28" t="s">
        <v>19</v>
      </c>
      <c r="E1113" t="s">
        <v>938</v>
      </c>
      <c r="F1113" s="2">
        <v>0</v>
      </c>
      <c r="G1113" s="2">
        <v>79324</v>
      </c>
      <c r="H1113" s="2">
        <v>39624</v>
      </c>
      <c r="I1113" s="2">
        <v>11859</v>
      </c>
      <c r="J1113" s="2">
        <v>39434</v>
      </c>
    </row>
    <row r="1114" spans="1:10" x14ac:dyDescent="0.35">
      <c r="A1114" s="28" t="s">
        <v>921</v>
      </c>
      <c r="B1114" s="28" t="s">
        <v>17</v>
      </c>
      <c r="C1114" s="28" t="s">
        <v>922</v>
      </c>
      <c r="D1114" s="28" t="s">
        <v>19</v>
      </c>
      <c r="E1114" t="s">
        <v>939</v>
      </c>
      <c r="F1114" s="2">
        <v>105500</v>
      </c>
      <c r="G1114" s="2">
        <v>207000</v>
      </c>
      <c r="H1114" s="2">
        <v>107000</v>
      </c>
      <c r="I1114" s="2">
        <v>32100</v>
      </c>
      <c r="J1114" s="2">
        <v>107000</v>
      </c>
    </row>
    <row r="1115" spans="1:10" x14ac:dyDescent="0.35">
      <c r="A1115" s="28" t="s">
        <v>921</v>
      </c>
      <c r="B1115" s="28" t="s">
        <v>17</v>
      </c>
      <c r="C1115" s="28" t="s">
        <v>922</v>
      </c>
      <c r="D1115" s="28" t="s">
        <v>19</v>
      </c>
      <c r="E1115" t="s">
        <v>940</v>
      </c>
      <c r="F1115" s="2">
        <v>178000</v>
      </c>
      <c r="G1115" s="2">
        <v>357000</v>
      </c>
      <c r="H1115" s="2">
        <v>178000</v>
      </c>
      <c r="I1115" s="2">
        <v>53400</v>
      </c>
      <c r="J1115" s="2">
        <v>178000</v>
      </c>
    </row>
    <row r="1116" spans="1:10" x14ac:dyDescent="0.35">
      <c r="A1116" s="28" t="s">
        <v>941</v>
      </c>
      <c r="B1116" s="28" t="s">
        <v>17</v>
      </c>
      <c r="C1116" s="28" t="s">
        <v>942</v>
      </c>
      <c r="D1116" s="28" t="s">
        <v>19</v>
      </c>
      <c r="E1116" t="s">
        <v>105</v>
      </c>
      <c r="F1116" s="2">
        <v>0</v>
      </c>
      <c r="G1116" s="2">
        <v>0</v>
      </c>
      <c r="H1116" s="2">
        <v>0</v>
      </c>
      <c r="I1116" s="2">
        <v>0</v>
      </c>
      <c r="J1116" s="2">
        <v>0</v>
      </c>
    </row>
    <row r="1117" spans="1:10" x14ac:dyDescent="0.35">
      <c r="A1117" s="28" t="s">
        <v>941</v>
      </c>
      <c r="B1117" s="28" t="s">
        <v>17</v>
      </c>
      <c r="C1117" s="28" t="s">
        <v>942</v>
      </c>
      <c r="D1117" s="28" t="s">
        <v>19</v>
      </c>
      <c r="E1117" t="s">
        <v>28</v>
      </c>
      <c r="F1117" s="2">
        <v>172003</v>
      </c>
      <c r="G1117" s="2">
        <v>0</v>
      </c>
      <c r="H1117" s="2">
        <v>0</v>
      </c>
      <c r="I1117" s="2">
        <v>0</v>
      </c>
      <c r="J1117" s="2">
        <v>0</v>
      </c>
    </row>
    <row r="1118" spans="1:10" x14ac:dyDescent="0.35">
      <c r="A1118" s="28" t="s">
        <v>941</v>
      </c>
      <c r="B1118" s="28" t="s">
        <v>17</v>
      </c>
      <c r="C1118" s="28" t="s">
        <v>942</v>
      </c>
      <c r="D1118" s="28" t="s">
        <v>19</v>
      </c>
      <c r="E1118" t="s">
        <v>943</v>
      </c>
      <c r="F1118" s="2">
        <v>1304000</v>
      </c>
      <c r="G1118" s="2">
        <v>2604000</v>
      </c>
      <c r="H1118" s="2">
        <v>1304000</v>
      </c>
      <c r="I1118" s="2">
        <v>1304000</v>
      </c>
      <c r="J1118" s="2">
        <v>1304000</v>
      </c>
    </row>
    <row r="1119" spans="1:10" x14ac:dyDescent="0.35">
      <c r="A1119" s="28" t="s">
        <v>941</v>
      </c>
      <c r="B1119" s="28" t="s">
        <v>17</v>
      </c>
      <c r="C1119" s="28" t="s">
        <v>942</v>
      </c>
      <c r="D1119" s="28" t="s">
        <v>19</v>
      </c>
      <c r="E1119" t="s">
        <v>944</v>
      </c>
      <c r="F1119" s="2">
        <v>482000</v>
      </c>
      <c r="G1119" s="2">
        <v>500000</v>
      </c>
      <c r="H1119" s="2">
        <v>252500</v>
      </c>
      <c r="I1119" s="2">
        <v>126250</v>
      </c>
      <c r="J1119" s="2">
        <v>0</v>
      </c>
    </row>
    <row r="1120" spans="1:10" x14ac:dyDescent="0.35">
      <c r="A1120" s="28" t="s">
        <v>941</v>
      </c>
      <c r="B1120" s="28" t="s">
        <v>17</v>
      </c>
      <c r="C1120" s="28" t="s">
        <v>942</v>
      </c>
      <c r="D1120" s="28" t="s">
        <v>19</v>
      </c>
      <c r="E1120" t="s">
        <v>696</v>
      </c>
      <c r="F1120" s="2">
        <v>1598000</v>
      </c>
      <c r="G1120" s="2">
        <v>3200000</v>
      </c>
      <c r="H1120" s="2">
        <v>1596000</v>
      </c>
      <c r="I1120" s="2">
        <v>1596000</v>
      </c>
      <c r="J1120" s="2">
        <v>1596000</v>
      </c>
    </row>
    <row r="1121" spans="1:10" x14ac:dyDescent="0.35">
      <c r="A1121" s="28" t="s">
        <v>941</v>
      </c>
      <c r="B1121" s="28" t="s">
        <v>17</v>
      </c>
      <c r="C1121" s="28" t="s">
        <v>942</v>
      </c>
      <c r="D1121" s="28" t="s">
        <v>19</v>
      </c>
      <c r="E1121" t="s">
        <v>134</v>
      </c>
      <c r="F1121" s="2">
        <v>299500</v>
      </c>
      <c r="G1121" s="2">
        <v>0</v>
      </c>
      <c r="H1121" s="2">
        <v>0</v>
      </c>
      <c r="I1121" s="2">
        <v>0</v>
      </c>
      <c r="J1121" s="2">
        <v>0</v>
      </c>
    </row>
    <row r="1122" spans="1:10" x14ac:dyDescent="0.35">
      <c r="A1122" s="28" t="s">
        <v>941</v>
      </c>
      <c r="B1122" s="28" t="s">
        <v>17</v>
      </c>
      <c r="C1122" s="28" t="s">
        <v>942</v>
      </c>
      <c r="D1122" s="28" t="s">
        <v>19</v>
      </c>
      <c r="E1122" t="s">
        <v>38</v>
      </c>
      <c r="F1122" s="2">
        <v>1267000</v>
      </c>
      <c r="G1122" s="2">
        <v>2534000</v>
      </c>
      <c r="H1122" s="2">
        <v>1267000</v>
      </c>
      <c r="I1122" s="2">
        <v>380100</v>
      </c>
      <c r="J1122" s="2">
        <v>1267000</v>
      </c>
    </row>
    <row r="1123" spans="1:10" x14ac:dyDescent="0.35">
      <c r="A1123" s="28" t="s">
        <v>941</v>
      </c>
      <c r="B1123" s="28" t="s">
        <v>17</v>
      </c>
      <c r="C1123" s="28" t="s">
        <v>942</v>
      </c>
      <c r="D1123" s="28" t="s">
        <v>19</v>
      </c>
      <c r="E1123" t="s">
        <v>945</v>
      </c>
      <c r="F1123" s="2">
        <v>854000</v>
      </c>
      <c r="G1123" s="2">
        <v>1705000</v>
      </c>
      <c r="H1123" s="2">
        <v>851000</v>
      </c>
      <c r="I1123" s="2">
        <v>851000</v>
      </c>
      <c r="J1123" s="2">
        <v>851000</v>
      </c>
    </row>
    <row r="1124" spans="1:10" x14ac:dyDescent="0.35">
      <c r="A1124" s="28" t="s">
        <v>941</v>
      </c>
      <c r="B1124" s="28" t="s">
        <v>17</v>
      </c>
      <c r="C1124" s="28" t="s">
        <v>942</v>
      </c>
      <c r="D1124" s="28" t="s">
        <v>19</v>
      </c>
      <c r="E1124" t="s">
        <v>47</v>
      </c>
      <c r="F1124" s="2">
        <v>1497000</v>
      </c>
      <c r="G1124" s="2">
        <v>2995000</v>
      </c>
      <c r="H1124" s="2">
        <v>1498500</v>
      </c>
      <c r="I1124" s="2">
        <v>449550</v>
      </c>
      <c r="J1124" s="2">
        <v>1498500</v>
      </c>
    </row>
    <row r="1125" spans="1:10" x14ac:dyDescent="0.35">
      <c r="A1125" s="28" t="s">
        <v>941</v>
      </c>
      <c r="B1125" s="28" t="s">
        <v>17</v>
      </c>
      <c r="C1125" s="28" t="s">
        <v>942</v>
      </c>
      <c r="D1125" s="28" t="s">
        <v>19</v>
      </c>
      <c r="E1125" t="s">
        <v>946</v>
      </c>
      <c r="F1125" s="2">
        <v>728000</v>
      </c>
      <c r="G1125" s="2">
        <v>1452000</v>
      </c>
      <c r="H1125" s="2">
        <v>731000</v>
      </c>
      <c r="I1125" s="2">
        <v>731000</v>
      </c>
      <c r="J1125" s="2">
        <v>731000</v>
      </c>
    </row>
    <row r="1126" spans="1:10" x14ac:dyDescent="0.35">
      <c r="A1126" s="28" t="s">
        <v>941</v>
      </c>
      <c r="B1126" s="28" t="s">
        <v>17</v>
      </c>
      <c r="C1126" s="28" t="s">
        <v>942</v>
      </c>
      <c r="D1126" s="28" t="s">
        <v>19</v>
      </c>
      <c r="E1126" t="s">
        <v>48</v>
      </c>
      <c r="F1126" s="2">
        <v>3674125</v>
      </c>
      <c r="G1126" s="2">
        <v>1632625</v>
      </c>
      <c r="H1126" s="2">
        <v>817375</v>
      </c>
      <c r="I1126" s="2">
        <v>244575</v>
      </c>
      <c r="J1126" s="2">
        <v>813125</v>
      </c>
    </row>
    <row r="1127" spans="1:10" x14ac:dyDescent="0.35">
      <c r="A1127" s="28" t="s">
        <v>941</v>
      </c>
      <c r="B1127" s="28" t="s">
        <v>17</v>
      </c>
      <c r="C1127" s="28" t="s">
        <v>942</v>
      </c>
      <c r="D1127" s="28" t="s">
        <v>19</v>
      </c>
      <c r="E1127" t="s">
        <v>36</v>
      </c>
      <c r="F1127" s="2">
        <v>0</v>
      </c>
      <c r="G1127" s="2">
        <v>8256098</v>
      </c>
      <c r="H1127" s="2">
        <v>0</v>
      </c>
      <c r="I1127" s="2">
        <v>0</v>
      </c>
      <c r="J1127" s="2">
        <v>0</v>
      </c>
    </row>
    <row r="1128" spans="1:10" x14ac:dyDescent="0.35">
      <c r="A1128" s="28" t="s">
        <v>941</v>
      </c>
      <c r="B1128" s="28" t="s">
        <v>17</v>
      </c>
      <c r="C1128" s="28" t="s">
        <v>942</v>
      </c>
      <c r="D1128" s="28" t="s">
        <v>19</v>
      </c>
      <c r="E1128" t="s">
        <v>947</v>
      </c>
      <c r="F1128" s="2">
        <v>459000</v>
      </c>
      <c r="G1128" s="2">
        <v>919000</v>
      </c>
      <c r="H1128" s="2">
        <v>456500</v>
      </c>
      <c r="I1128" s="2">
        <v>228250</v>
      </c>
      <c r="J1128" s="2">
        <v>0</v>
      </c>
    </row>
    <row r="1129" spans="1:10" x14ac:dyDescent="0.35">
      <c r="A1129" s="28" t="s">
        <v>941</v>
      </c>
      <c r="B1129" s="28" t="s">
        <v>17</v>
      </c>
      <c r="C1129" s="28" t="s">
        <v>948</v>
      </c>
      <c r="D1129" s="28" t="s">
        <v>19</v>
      </c>
      <c r="E1129" t="s">
        <v>949</v>
      </c>
      <c r="F1129" s="2">
        <v>907500</v>
      </c>
      <c r="G1129" s="2">
        <v>1815000</v>
      </c>
      <c r="H1129" s="2">
        <v>907500</v>
      </c>
      <c r="I1129" s="2">
        <v>272250</v>
      </c>
      <c r="J1129" s="2">
        <v>907500</v>
      </c>
    </row>
    <row r="1130" spans="1:10" x14ac:dyDescent="0.35">
      <c r="A1130" s="28" t="s">
        <v>941</v>
      </c>
      <c r="B1130" s="28" t="s">
        <v>17</v>
      </c>
      <c r="C1130" s="28" t="s">
        <v>948</v>
      </c>
      <c r="D1130" s="28" t="s">
        <v>19</v>
      </c>
      <c r="E1130" t="s">
        <v>950</v>
      </c>
      <c r="F1130" s="2">
        <v>494500</v>
      </c>
      <c r="G1130" s="2">
        <v>989000</v>
      </c>
      <c r="H1130" s="2">
        <v>494500</v>
      </c>
      <c r="I1130" s="2">
        <v>494500</v>
      </c>
      <c r="J1130" s="2">
        <v>494500</v>
      </c>
    </row>
    <row r="1131" spans="1:10" x14ac:dyDescent="0.35">
      <c r="A1131" s="28" t="s">
        <v>941</v>
      </c>
      <c r="B1131" s="28" t="s">
        <v>17</v>
      </c>
      <c r="C1131" s="28" t="s">
        <v>948</v>
      </c>
      <c r="D1131" s="28" t="s">
        <v>19</v>
      </c>
      <c r="E1131" t="s">
        <v>951</v>
      </c>
      <c r="F1131" s="2">
        <v>620000</v>
      </c>
      <c r="G1131" s="2">
        <v>1241000</v>
      </c>
      <c r="H1131" s="2">
        <v>617500</v>
      </c>
      <c r="I1131" s="2">
        <v>185250</v>
      </c>
      <c r="J1131" s="2">
        <v>617500</v>
      </c>
    </row>
    <row r="1132" spans="1:10" x14ac:dyDescent="0.35">
      <c r="A1132" s="28" t="s">
        <v>941</v>
      </c>
      <c r="B1132" s="28" t="s">
        <v>17</v>
      </c>
      <c r="C1132" s="28" t="s">
        <v>948</v>
      </c>
      <c r="D1132" s="28" t="s">
        <v>19</v>
      </c>
      <c r="E1132" t="s">
        <v>952</v>
      </c>
      <c r="F1132" s="2">
        <v>1473000</v>
      </c>
      <c r="G1132" s="2">
        <v>2946000</v>
      </c>
      <c r="H1132" s="2">
        <v>1473000</v>
      </c>
      <c r="I1132" s="2">
        <v>1473000</v>
      </c>
      <c r="J1132" s="2">
        <v>1473000</v>
      </c>
    </row>
    <row r="1133" spans="1:10" x14ac:dyDescent="0.35">
      <c r="A1133" s="28" t="s">
        <v>941</v>
      </c>
      <c r="B1133" s="28" t="s">
        <v>17</v>
      </c>
      <c r="C1133" s="28" t="s">
        <v>948</v>
      </c>
      <c r="D1133" s="28" t="s">
        <v>19</v>
      </c>
      <c r="E1133" t="s">
        <v>953</v>
      </c>
      <c r="F1133" s="2">
        <v>2106300</v>
      </c>
      <c r="G1133" s="2">
        <v>0</v>
      </c>
      <c r="H1133" s="2">
        <v>0</v>
      </c>
      <c r="I1133" s="2">
        <v>0</v>
      </c>
      <c r="J1133" s="2">
        <v>0</v>
      </c>
    </row>
    <row r="1134" spans="1:10" x14ac:dyDescent="0.35">
      <c r="A1134" s="28" t="s">
        <v>941</v>
      </c>
      <c r="B1134" s="28" t="s">
        <v>17</v>
      </c>
      <c r="C1134" s="28" t="s">
        <v>948</v>
      </c>
      <c r="D1134" s="28" t="s">
        <v>19</v>
      </c>
      <c r="E1134" t="s">
        <v>954</v>
      </c>
      <c r="F1134" s="2">
        <v>412000</v>
      </c>
      <c r="G1134" s="2">
        <v>824000</v>
      </c>
      <c r="H1134" s="2">
        <v>412000</v>
      </c>
      <c r="I1134" s="2">
        <v>412000</v>
      </c>
      <c r="J1134" s="2">
        <v>412000</v>
      </c>
    </row>
    <row r="1135" spans="1:10" x14ac:dyDescent="0.35">
      <c r="A1135" s="28" t="s">
        <v>941</v>
      </c>
      <c r="B1135" s="28" t="s">
        <v>17</v>
      </c>
      <c r="C1135" s="28" t="s">
        <v>948</v>
      </c>
      <c r="D1135" s="28" t="s">
        <v>19</v>
      </c>
      <c r="E1135" t="s">
        <v>955</v>
      </c>
      <c r="F1135" s="2">
        <v>70000</v>
      </c>
      <c r="G1135" s="2">
        <v>140000</v>
      </c>
      <c r="H1135" s="2">
        <v>70000</v>
      </c>
      <c r="I1135" s="2">
        <v>21000</v>
      </c>
      <c r="J1135" s="2">
        <v>70000</v>
      </c>
    </row>
    <row r="1136" spans="1:10" x14ac:dyDescent="0.35">
      <c r="A1136" s="28" t="s">
        <v>941</v>
      </c>
      <c r="B1136" s="28" t="s">
        <v>17</v>
      </c>
      <c r="C1136" s="28" t="s">
        <v>948</v>
      </c>
      <c r="D1136" s="28" t="s">
        <v>19</v>
      </c>
      <c r="E1136" t="s">
        <v>956</v>
      </c>
      <c r="F1136" s="2">
        <v>1357000</v>
      </c>
      <c r="G1136" s="2">
        <v>2573000</v>
      </c>
      <c r="H1136" s="2">
        <v>1284500</v>
      </c>
      <c r="I1136" s="2">
        <v>1284500</v>
      </c>
      <c r="J1136" s="2">
        <v>1284500</v>
      </c>
    </row>
    <row r="1137" spans="1:10" x14ac:dyDescent="0.35">
      <c r="A1137" s="28" t="s">
        <v>941</v>
      </c>
      <c r="B1137" s="28" t="s">
        <v>17</v>
      </c>
      <c r="C1137" s="28" t="s">
        <v>948</v>
      </c>
      <c r="D1137" s="28" t="s">
        <v>19</v>
      </c>
      <c r="E1137" t="s">
        <v>957</v>
      </c>
      <c r="F1137" s="2">
        <v>77500</v>
      </c>
      <c r="G1137" s="2">
        <v>155000</v>
      </c>
      <c r="H1137" s="2">
        <v>77500</v>
      </c>
      <c r="I1137" s="2">
        <v>23250</v>
      </c>
      <c r="J1137" s="2">
        <v>77500</v>
      </c>
    </row>
    <row r="1138" spans="1:10" x14ac:dyDescent="0.35">
      <c r="A1138" s="28" t="s">
        <v>941</v>
      </c>
      <c r="B1138" s="28" t="s">
        <v>17</v>
      </c>
      <c r="C1138" s="28" t="s">
        <v>948</v>
      </c>
      <c r="D1138" s="28" t="s">
        <v>19</v>
      </c>
      <c r="E1138" t="s">
        <v>958</v>
      </c>
      <c r="F1138" s="2">
        <v>1240000</v>
      </c>
      <c r="G1138" s="2">
        <v>2480000</v>
      </c>
      <c r="H1138" s="2">
        <v>1240000</v>
      </c>
      <c r="I1138" s="2">
        <v>372000</v>
      </c>
      <c r="J1138" s="2">
        <v>1240000</v>
      </c>
    </row>
    <row r="1139" spans="1:10" x14ac:dyDescent="0.35">
      <c r="A1139" s="28" t="s">
        <v>941</v>
      </c>
      <c r="B1139" s="28" t="s">
        <v>17</v>
      </c>
      <c r="C1139" s="28" t="s">
        <v>948</v>
      </c>
      <c r="D1139" s="28" t="s">
        <v>19</v>
      </c>
      <c r="E1139" t="s">
        <v>21</v>
      </c>
      <c r="F1139" s="2">
        <v>143720</v>
      </c>
      <c r="G1139" s="2">
        <v>211650</v>
      </c>
      <c r="H1139" s="2">
        <v>0</v>
      </c>
      <c r="I1139" s="2">
        <v>0</v>
      </c>
      <c r="J1139" s="2">
        <v>0</v>
      </c>
    </row>
    <row r="1140" spans="1:10" x14ac:dyDescent="0.35">
      <c r="A1140" s="28" t="s">
        <v>941</v>
      </c>
      <c r="B1140" s="28" t="s">
        <v>17</v>
      </c>
      <c r="C1140" s="28" t="s">
        <v>948</v>
      </c>
      <c r="D1140" s="28" t="s">
        <v>19</v>
      </c>
      <c r="E1140" t="s">
        <v>959</v>
      </c>
      <c r="F1140" s="2">
        <v>0</v>
      </c>
      <c r="G1140" s="2">
        <v>2565000</v>
      </c>
      <c r="H1140" s="2">
        <v>1282000</v>
      </c>
      <c r="I1140" s="2">
        <v>384600</v>
      </c>
      <c r="J1140" s="2">
        <v>1282000</v>
      </c>
    </row>
    <row r="1141" spans="1:10" x14ac:dyDescent="0.35">
      <c r="A1141" s="28" t="s">
        <v>941</v>
      </c>
      <c r="B1141" s="28" t="s">
        <v>17</v>
      </c>
      <c r="C1141" s="28" t="s">
        <v>948</v>
      </c>
      <c r="D1141" s="28" t="s">
        <v>19</v>
      </c>
      <c r="E1141" t="s">
        <v>960</v>
      </c>
      <c r="F1141" s="2">
        <v>19500</v>
      </c>
      <c r="G1141" s="2">
        <v>39000</v>
      </c>
      <c r="H1141" s="2">
        <v>19500</v>
      </c>
      <c r="I1141" s="2">
        <v>5850</v>
      </c>
      <c r="J1141" s="2">
        <v>19500</v>
      </c>
    </row>
    <row r="1142" spans="1:10" x14ac:dyDescent="0.35">
      <c r="A1142" s="28" t="s">
        <v>941</v>
      </c>
      <c r="B1142" s="28" t="s">
        <v>17</v>
      </c>
      <c r="C1142" s="28" t="s">
        <v>948</v>
      </c>
      <c r="D1142" s="28" t="s">
        <v>19</v>
      </c>
      <c r="E1142" t="s">
        <v>961</v>
      </c>
      <c r="F1142" s="2">
        <v>815500</v>
      </c>
      <c r="G1142" s="2">
        <v>1631000</v>
      </c>
      <c r="H1142" s="2">
        <v>815500</v>
      </c>
      <c r="I1142" s="2">
        <v>815500</v>
      </c>
      <c r="J1142" s="2">
        <v>815500</v>
      </c>
    </row>
    <row r="1143" spans="1:10" x14ac:dyDescent="0.35">
      <c r="A1143" s="28" t="s">
        <v>941</v>
      </c>
      <c r="B1143" s="28" t="s">
        <v>17</v>
      </c>
      <c r="C1143" s="28" t="s">
        <v>948</v>
      </c>
      <c r="D1143" s="28" t="s">
        <v>19</v>
      </c>
      <c r="E1143" t="s">
        <v>962</v>
      </c>
      <c r="F1143" s="2">
        <v>52675</v>
      </c>
      <c r="G1143" s="2">
        <v>105350</v>
      </c>
      <c r="H1143" s="2">
        <v>332675</v>
      </c>
      <c r="I1143" s="2">
        <v>99173</v>
      </c>
      <c r="J1143" s="2">
        <v>328475</v>
      </c>
    </row>
    <row r="1144" spans="1:10" x14ac:dyDescent="0.35">
      <c r="A1144" s="28" t="s">
        <v>941</v>
      </c>
      <c r="B1144" s="28" t="s">
        <v>17</v>
      </c>
      <c r="C1144" s="28" t="s">
        <v>948</v>
      </c>
      <c r="D1144" s="28" t="s">
        <v>19</v>
      </c>
      <c r="E1144" t="s">
        <v>963</v>
      </c>
      <c r="F1144" s="2">
        <v>3008375</v>
      </c>
      <c r="G1144" s="2">
        <v>0</v>
      </c>
      <c r="H1144" s="2">
        <v>0</v>
      </c>
      <c r="I1144" s="2">
        <v>0</v>
      </c>
      <c r="J1144" s="2">
        <v>0</v>
      </c>
    </row>
    <row r="1145" spans="1:10" x14ac:dyDescent="0.35">
      <c r="A1145" s="28" t="s">
        <v>941</v>
      </c>
      <c r="B1145" s="28" t="s">
        <v>17</v>
      </c>
      <c r="C1145" s="28" t="s">
        <v>948</v>
      </c>
      <c r="D1145" s="28" t="s">
        <v>19</v>
      </c>
      <c r="E1145" t="s">
        <v>964</v>
      </c>
      <c r="F1145" s="2">
        <v>606000</v>
      </c>
      <c r="G1145" s="2">
        <v>1212000</v>
      </c>
      <c r="H1145" s="2">
        <v>606000</v>
      </c>
      <c r="I1145" s="2">
        <v>181800</v>
      </c>
      <c r="J1145" s="2">
        <v>606000</v>
      </c>
    </row>
    <row r="1146" spans="1:10" x14ac:dyDescent="0.35">
      <c r="A1146" s="28" t="s">
        <v>941</v>
      </c>
      <c r="B1146" s="28" t="s">
        <v>17</v>
      </c>
      <c r="C1146" s="28" t="s">
        <v>948</v>
      </c>
      <c r="D1146" s="28" t="s">
        <v>19</v>
      </c>
      <c r="E1146" t="s">
        <v>965</v>
      </c>
      <c r="F1146" s="2">
        <v>0</v>
      </c>
      <c r="G1146" s="2">
        <v>2638000</v>
      </c>
      <c r="H1146" s="2">
        <v>828000</v>
      </c>
      <c r="I1146" s="2">
        <v>248400</v>
      </c>
      <c r="J1146" s="2">
        <v>828000</v>
      </c>
    </row>
    <row r="1147" spans="1:10" x14ac:dyDescent="0.35">
      <c r="A1147" s="28" t="s">
        <v>941</v>
      </c>
      <c r="B1147" s="28" t="s">
        <v>17</v>
      </c>
      <c r="C1147" s="28" t="s">
        <v>948</v>
      </c>
      <c r="D1147" s="28" t="s">
        <v>19</v>
      </c>
      <c r="E1147" t="s">
        <v>28</v>
      </c>
      <c r="F1147" s="2">
        <v>0</v>
      </c>
      <c r="G1147" s="2">
        <v>0</v>
      </c>
      <c r="H1147" s="2">
        <v>0</v>
      </c>
      <c r="I1147" s="2">
        <v>0</v>
      </c>
      <c r="J1147" s="2">
        <v>0</v>
      </c>
    </row>
    <row r="1148" spans="1:10" x14ac:dyDescent="0.35">
      <c r="A1148" s="28" t="s">
        <v>941</v>
      </c>
      <c r="B1148" s="28" t="s">
        <v>17</v>
      </c>
      <c r="C1148" s="28" t="s">
        <v>948</v>
      </c>
      <c r="D1148" s="28" t="s">
        <v>19</v>
      </c>
      <c r="E1148" t="s">
        <v>966</v>
      </c>
      <c r="F1148" s="2">
        <v>0</v>
      </c>
      <c r="G1148" s="2">
        <v>2997000</v>
      </c>
      <c r="H1148" s="2">
        <v>321500</v>
      </c>
      <c r="I1148" s="2">
        <v>96450</v>
      </c>
      <c r="J1148" s="2">
        <v>321500</v>
      </c>
    </row>
    <row r="1149" spans="1:10" x14ac:dyDescent="0.35">
      <c r="A1149" s="28" t="s">
        <v>941</v>
      </c>
      <c r="B1149" s="28" t="s">
        <v>17</v>
      </c>
      <c r="C1149" s="28" t="s">
        <v>948</v>
      </c>
      <c r="D1149" s="28" t="s">
        <v>19</v>
      </c>
      <c r="E1149" t="s">
        <v>967</v>
      </c>
      <c r="F1149" s="2">
        <v>0</v>
      </c>
      <c r="G1149" s="2">
        <v>2997000</v>
      </c>
      <c r="H1149" s="2">
        <v>321500</v>
      </c>
      <c r="I1149" s="2">
        <v>96450</v>
      </c>
      <c r="J1149" s="2">
        <v>321500</v>
      </c>
    </row>
    <row r="1150" spans="1:10" x14ac:dyDescent="0.35">
      <c r="A1150" s="28" t="s">
        <v>941</v>
      </c>
      <c r="B1150" s="28" t="s">
        <v>17</v>
      </c>
      <c r="C1150" s="28" t="s">
        <v>948</v>
      </c>
      <c r="D1150" s="28" t="s">
        <v>19</v>
      </c>
      <c r="E1150" t="s">
        <v>968</v>
      </c>
      <c r="F1150" s="2">
        <v>0</v>
      </c>
      <c r="G1150" s="2">
        <v>2793467</v>
      </c>
      <c r="H1150" s="2">
        <v>1849125</v>
      </c>
      <c r="I1150" s="2">
        <v>554888</v>
      </c>
      <c r="J1150" s="2">
        <v>1850125</v>
      </c>
    </row>
    <row r="1151" spans="1:10" x14ac:dyDescent="0.35">
      <c r="A1151" s="28" t="s">
        <v>941</v>
      </c>
      <c r="B1151" s="28" t="s">
        <v>17</v>
      </c>
      <c r="C1151" s="28" t="s">
        <v>969</v>
      </c>
      <c r="D1151" s="28" t="s">
        <v>19</v>
      </c>
      <c r="E1151" t="s">
        <v>28</v>
      </c>
      <c r="F1151" s="2">
        <v>87423</v>
      </c>
      <c r="G1151" s="2">
        <v>0</v>
      </c>
      <c r="H1151" s="2">
        <v>0</v>
      </c>
      <c r="I1151" s="2">
        <v>0</v>
      </c>
      <c r="J1151" s="2">
        <v>0</v>
      </c>
    </row>
    <row r="1152" spans="1:10" x14ac:dyDescent="0.35">
      <c r="A1152" s="28" t="s">
        <v>941</v>
      </c>
      <c r="B1152" s="28" t="s">
        <v>17</v>
      </c>
      <c r="C1152" s="28" t="s">
        <v>969</v>
      </c>
      <c r="D1152" s="28" t="s">
        <v>19</v>
      </c>
      <c r="E1152" t="s">
        <v>36</v>
      </c>
      <c r="F1152" s="2">
        <v>0</v>
      </c>
      <c r="G1152" s="2">
        <v>708282</v>
      </c>
      <c r="H1152" s="2">
        <v>0</v>
      </c>
      <c r="I1152" s="2">
        <v>0</v>
      </c>
      <c r="J1152" s="2">
        <v>0</v>
      </c>
    </row>
    <row r="1153" spans="1:10" x14ac:dyDescent="0.35">
      <c r="A1153" s="28" t="s">
        <v>941</v>
      </c>
      <c r="B1153" s="28" t="s">
        <v>17</v>
      </c>
      <c r="C1153" s="28" t="s">
        <v>969</v>
      </c>
      <c r="D1153" s="28" t="s">
        <v>19</v>
      </c>
      <c r="E1153" t="s">
        <v>32</v>
      </c>
      <c r="F1153" s="2">
        <v>14000</v>
      </c>
      <c r="G1153" s="2">
        <v>16500</v>
      </c>
      <c r="H1153" s="2">
        <v>9500</v>
      </c>
      <c r="I1153" s="2">
        <v>9500</v>
      </c>
      <c r="J1153" s="2">
        <v>9500</v>
      </c>
    </row>
    <row r="1154" spans="1:10" x14ac:dyDescent="0.35">
      <c r="A1154" s="28" t="s">
        <v>941</v>
      </c>
      <c r="B1154" s="28" t="s">
        <v>17</v>
      </c>
      <c r="C1154" s="28" t="s">
        <v>969</v>
      </c>
      <c r="D1154" s="28" t="s">
        <v>19</v>
      </c>
      <c r="E1154" t="s">
        <v>970</v>
      </c>
      <c r="F1154" s="2">
        <v>45000</v>
      </c>
      <c r="G1154" s="2">
        <v>0</v>
      </c>
      <c r="H1154" s="2">
        <v>0</v>
      </c>
      <c r="I1154" s="2">
        <v>0</v>
      </c>
      <c r="J1154" s="2">
        <v>0</v>
      </c>
    </row>
    <row r="1155" spans="1:10" x14ac:dyDescent="0.35">
      <c r="A1155" s="28" t="s">
        <v>941</v>
      </c>
      <c r="B1155" s="28" t="s">
        <v>17</v>
      </c>
      <c r="C1155" s="28" t="s">
        <v>969</v>
      </c>
      <c r="D1155" s="28" t="s">
        <v>30</v>
      </c>
      <c r="E1155" t="s">
        <v>971</v>
      </c>
      <c r="F1155" s="2">
        <v>99560</v>
      </c>
      <c r="G1155" s="2">
        <v>195810</v>
      </c>
      <c r="H1155" s="2">
        <v>0</v>
      </c>
      <c r="I1155" s="2">
        <v>0</v>
      </c>
      <c r="J1155" s="2">
        <v>0</v>
      </c>
    </row>
    <row r="1156" spans="1:10" x14ac:dyDescent="0.35">
      <c r="A1156" s="28" t="s">
        <v>941</v>
      </c>
      <c r="B1156" s="28" t="s">
        <v>17</v>
      </c>
      <c r="C1156" s="28" t="s">
        <v>969</v>
      </c>
      <c r="D1156" s="28" t="s">
        <v>19</v>
      </c>
      <c r="E1156" t="s">
        <v>21</v>
      </c>
      <c r="F1156" s="2">
        <v>0</v>
      </c>
      <c r="G1156" s="2">
        <v>0</v>
      </c>
      <c r="H1156" s="2">
        <v>0</v>
      </c>
      <c r="I1156" s="2">
        <v>0</v>
      </c>
      <c r="J1156" s="2">
        <v>0</v>
      </c>
    </row>
    <row r="1157" spans="1:10" x14ac:dyDescent="0.35">
      <c r="A1157" s="28" t="s">
        <v>941</v>
      </c>
      <c r="B1157" s="28" t="s">
        <v>17</v>
      </c>
      <c r="C1157" s="28" t="s">
        <v>969</v>
      </c>
      <c r="D1157" s="28" t="s">
        <v>19</v>
      </c>
      <c r="E1157" t="s">
        <v>38</v>
      </c>
      <c r="F1157" s="2">
        <v>349500</v>
      </c>
      <c r="G1157" s="2">
        <v>445000</v>
      </c>
      <c r="H1157" s="2">
        <v>223000</v>
      </c>
      <c r="I1157" s="2">
        <v>66900</v>
      </c>
      <c r="J1157" s="2">
        <v>223000</v>
      </c>
    </row>
    <row r="1158" spans="1:10" x14ac:dyDescent="0.35">
      <c r="A1158" s="28" t="s">
        <v>941</v>
      </c>
      <c r="B1158" s="28" t="s">
        <v>17</v>
      </c>
      <c r="C1158" s="28" t="s">
        <v>969</v>
      </c>
      <c r="D1158" s="28" t="s">
        <v>19</v>
      </c>
      <c r="E1158" t="s">
        <v>114</v>
      </c>
      <c r="F1158" s="2">
        <v>75375</v>
      </c>
      <c r="G1158" s="2">
        <v>0</v>
      </c>
      <c r="H1158" s="2">
        <v>0</v>
      </c>
      <c r="I1158" s="2">
        <v>0</v>
      </c>
      <c r="J1158" s="2">
        <v>0</v>
      </c>
    </row>
    <row r="1159" spans="1:10" x14ac:dyDescent="0.35">
      <c r="A1159" s="28" t="s">
        <v>941</v>
      </c>
      <c r="B1159" s="28" t="s">
        <v>17</v>
      </c>
      <c r="C1159" s="28" t="s">
        <v>969</v>
      </c>
      <c r="D1159" s="28" t="s">
        <v>30</v>
      </c>
      <c r="E1159" t="s">
        <v>32</v>
      </c>
      <c r="F1159" s="2">
        <v>3750</v>
      </c>
      <c r="G1159" s="2">
        <v>3270</v>
      </c>
      <c r="H1159" s="2">
        <v>0</v>
      </c>
      <c r="I1159" s="2">
        <v>0</v>
      </c>
      <c r="J1159" s="2">
        <v>0</v>
      </c>
    </row>
    <row r="1160" spans="1:10" x14ac:dyDescent="0.35">
      <c r="A1160" s="28" t="s">
        <v>941</v>
      </c>
      <c r="B1160" s="28" t="s">
        <v>17</v>
      </c>
      <c r="C1160" s="28" t="s">
        <v>969</v>
      </c>
      <c r="D1160" s="28" t="s">
        <v>19</v>
      </c>
      <c r="E1160" t="s">
        <v>972</v>
      </c>
      <c r="F1160" s="2">
        <v>121450</v>
      </c>
      <c r="G1160" s="2">
        <v>246226</v>
      </c>
      <c r="H1160" s="2">
        <v>122163</v>
      </c>
      <c r="I1160" s="2">
        <v>36649</v>
      </c>
      <c r="J1160" s="2">
        <v>122163</v>
      </c>
    </row>
    <row r="1161" spans="1:10" x14ac:dyDescent="0.35">
      <c r="A1161" s="28" t="s">
        <v>941</v>
      </c>
      <c r="B1161" s="28" t="s">
        <v>17</v>
      </c>
      <c r="C1161" s="28" t="s">
        <v>973</v>
      </c>
      <c r="D1161" s="28" t="s">
        <v>19</v>
      </c>
      <c r="E1161" t="s">
        <v>974</v>
      </c>
      <c r="F1161" s="2">
        <v>494100</v>
      </c>
      <c r="G1161" s="2">
        <v>431400</v>
      </c>
      <c r="H1161" s="2">
        <v>0</v>
      </c>
      <c r="I1161" s="2">
        <v>0</v>
      </c>
      <c r="J1161" s="2">
        <v>0</v>
      </c>
    </row>
    <row r="1162" spans="1:10" x14ac:dyDescent="0.35">
      <c r="A1162" s="28" t="s">
        <v>941</v>
      </c>
      <c r="B1162" s="28" t="s">
        <v>17</v>
      </c>
      <c r="C1162" s="28" t="s">
        <v>973</v>
      </c>
      <c r="D1162" s="28" t="s">
        <v>19</v>
      </c>
      <c r="E1162" t="s">
        <v>28</v>
      </c>
      <c r="F1162" s="2">
        <v>1646</v>
      </c>
      <c r="G1162" s="2">
        <v>0</v>
      </c>
      <c r="H1162" s="2">
        <v>0</v>
      </c>
      <c r="I1162" s="2">
        <v>0</v>
      </c>
      <c r="J1162" s="2">
        <v>0</v>
      </c>
    </row>
    <row r="1163" spans="1:10" x14ac:dyDescent="0.35">
      <c r="A1163" s="28" t="s">
        <v>941</v>
      </c>
      <c r="B1163" s="28" t="s">
        <v>17</v>
      </c>
      <c r="C1163" s="28" t="s">
        <v>973</v>
      </c>
      <c r="D1163" s="28" t="s">
        <v>19</v>
      </c>
      <c r="E1163" t="s">
        <v>38</v>
      </c>
      <c r="F1163" s="2">
        <v>1408000</v>
      </c>
      <c r="G1163" s="2">
        <v>2815000</v>
      </c>
      <c r="H1163" s="2">
        <v>1409000</v>
      </c>
      <c r="I1163" s="2">
        <v>422700</v>
      </c>
      <c r="J1163" s="2">
        <v>1409000</v>
      </c>
    </row>
    <row r="1164" spans="1:10" x14ac:dyDescent="0.35">
      <c r="A1164" s="28" t="s">
        <v>941</v>
      </c>
      <c r="B1164" s="28" t="s">
        <v>17</v>
      </c>
      <c r="C1164" s="28" t="s">
        <v>973</v>
      </c>
      <c r="D1164" s="28" t="s">
        <v>19</v>
      </c>
      <c r="E1164" t="s">
        <v>348</v>
      </c>
      <c r="F1164" s="2">
        <v>170000</v>
      </c>
      <c r="G1164" s="2">
        <v>340000</v>
      </c>
      <c r="H1164" s="2">
        <v>170000</v>
      </c>
      <c r="I1164" s="2">
        <v>170000</v>
      </c>
      <c r="J1164" s="2">
        <v>170000</v>
      </c>
    </row>
    <row r="1165" spans="1:10" x14ac:dyDescent="0.35">
      <c r="A1165" s="28" t="s">
        <v>941</v>
      </c>
      <c r="B1165" s="28" t="s">
        <v>17</v>
      </c>
      <c r="C1165" s="28" t="s">
        <v>973</v>
      </c>
      <c r="D1165" s="28" t="s">
        <v>19</v>
      </c>
      <c r="E1165" t="s">
        <v>418</v>
      </c>
      <c r="F1165" s="2">
        <v>1245563</v>
      </c>
      <c r="G1165" s="2">
        <v>2491938</v>
      </c>
      <c r="H1165" s="2">
        <v>0</v>
      </c>
      <c r="I1165" s="2">
        <v>0</v>
      </c>
      <c r="J1165" s="2">
        <v>0</v>
      </c>
    </row>
    <row r="1166" spans="1:10" x14ac:dyDescent="0.35">
      <c r="A1166" s="28" t="s">
        <v>941</v>
      </c>
      <c r="B1166" s="28" t="s">
        <v>17</v>
      </c>
      <c r="C1166" s="28" t="s">
        <v>973</v>
      </c>
      <c r="D1166" s="28" t="s">
        <v>19</v>
      </c>
      <c r="E1166" t="s">
        <v>32</v>
      </c>
      <c r="F1166" s="2">
        <v>2700</v>
      </c>
      <c r="G1166" s="2">
        <v>1700</v>
      </c>
      <c r="H1166" s="2">
        <v>0</v>
      </c>
      <c r="I1166" s="2">
        <v>0</v>
      </c>
      <c r="J1166" s="2">
        <v>0</v>
      </c>
    </row>
    <row r="1167" spans="1:10" x14ac:dyDescent="0.35">
      <c r="A1167" s="28" t="s">
        <v>941</v>
      </c>
      <c r="B1167" s="28" t="s">
        <v>17</v>
      </c>
      <c r="C1167" s="28" t="s">
        <v>973</v>
      </c>
      <c r="D1167" s="28" t="s">
        <v>19</v>
      </c>
      <c r="E1167" t="s">
        <v>975</v>
      </c>
      <c r="F1167" s="2">
        <v>4440500</v>
      </c>
      <c r="G1167" s="2">
        <v>8883000</v>
      </c>
      <c r="H1167" s="2">
        <v>4440000</v>
      </c>
      <c r="I1167" s="2">
        <v>4440000</v>
      </c>
      <c r="J1167" s="2">
        <v>4440000</v>
      </c>
    </row>
    <row r="1168" spans="1:10" x14ac:dyDescent="0.35">
      <c r="A1168" s="28" t="s">
        <v>941</v>
      </c>
      <c r="B1168" s="28" t="s">
        <v>17</v>
      </c>
      <c r="C1168" s="28" t="s">
        <v>973</v>
      </c>
      <c r="D1168" s="28" t="s">
        <v>19</v>
      </c>
      <c r="E1168" t="s">
        <v>362</v>
      </c>
      <c r="F1168" s="2">
        <v>1221000</v>
      </c>
      <c r="G1168" s="2">
        <v>2447000</v>
      </c>
      <c r="H1168" s="2">
        <v>1220500</v>
      </c>
      <c r="I1168" s="2">
        <v>1220500</v>
      </c>
      <c r="J1168" s="2">
        <v>1220500</v>
      </c>
    </row>
    <row r="1169" spans="1:10" x14ac:dyDescent="0.35">
      <c r="A1169" s="28" t="s">
        <v>941</v>
      </c>
      <c r="B1169" s="28" t="s">
        <v>17</v>
      </c>
      <c r="C1169" s="28" t="s">
        <v>973</v>
      </c>
      <c r="D1169" s="28" t="s">
        <v>19</v>
      </c>
      <c r="E1169" t="s">
        <v>21</v>
      </c>
      <c r="F1169" s="2">
        <v>0</v>
      </c>
      <c r="G1169" s="2">
        <v>0</v>
      </c>
      <c r="H1169" s="2">
        <v>0</v>
      </c>
      <c r="I1169" s="2">
        <v>0</v>
      </c>
      <c r="J1169" s="2">
        <v>0</v>
      </c>
    </row>
    <row r="1170" spans="1:10" x14ac:dyDescent="0.35">
      <c r="A1170" s="28" t="s">
        <v>941</v>
      </c>
      <c r="B1170" s="28" t="s">
        <v>17</v>
      </c>
      <c r="C1170" s="28" t="s">
        <v>976</v>
      </c>
      <c r="D1170" s="28" t="s">
        <v>19</v>
      </c>
      <c r="E1170" t="s">
        <v>977</v>
      </c>
      <c r="F1170" s="2">
        <v>1412000</v>
      </c>
      <c r="G1170" s="2">
        <v>2827000</v>
      </c>
      <c r="H1170" s="2">
        <v>1413000</v>
      </c>
      <c r="I1170" s="2">
        <v>423900</v>
      </c>
      <c r="J1170" s="2">
        <v>1413000</v>
      </c>
    </row>
    <row r="1171" spans="1:10" x14ac:dyDescent="0.35">
      <c r="A1171" s="28" t="s">
        <v>941</v>
      </c>
      <c r="B1171" s="28" t="s">
        <v>17</v>
      </c>
      <c r="C1171" s="28" t="s">
        <v>976</v>
      </c>
      <c r="D1171" s="28" t="s">
        <v>19</v>
      </c>
      <c r="E1171" t="s">
        <v>28</v>
      </c>
      <c r="F1171" s="2">
        <v>0</v>
      </c>
      <c r="G1171" s="2">
        <v>0</v>
      </c>
      <c r="H1171" s="2">
        <v>0</v>
      </c>
      <c r="I1171" s="2">
        <v>0</v>
      </c>
      <c r="J1171" s="2">
        <v>0</v>
      </c>
    </row>
    <row r="1172" spans="1:10" x14ac:dyDescent="0.35">
      <c r="A1172" s="28" t="s">
        <v>941</v>
      </c>
      <c r="B1172" s="28" t="s">
        <v>17</v>
      </c>
      <c r="C1172" s="28" t="s">
        <v>976</v>
      </c>
      <c r="D1172" s="28" t="s">
        <v>19</v>
      </c>
      <c r="E1172" t="s">
        <v>21</v>
      </c>
      <c r="F1172" s="2">
        <v>0</v>
      </c>
      <c r="G1172" s="2">
        <v>0</v>
      </c>
      <c r="H1172" s="2">
        <v>0</v>
      </c>
      <c r="I1172" s="2">
        <v>0</v>
      </c>
      <c r="J1172" s="2">
        <v>0</v>
      </c>
    </row>
    <row r="1173" spans="1:10" x14ac:dyDescent="0.35">
      <c r="A1173" s="28" t="s">
        <v>941</v>
      </c>
      <c r="B1173" s="28" t="s">
        <v>17</v>
      </c>
      <c r="C1173" s="28" t="s">
        <v>976</v>
      </c>
      <c r="D1173" s="28" t="s">
        <v>19</v>
      </c>
      <c r="E1173" t="s">
        <v>978</v>
      </c>
      <c r="F1173" s="2">
        <v>421000</v>
      </c>
      <c r="G1173" s="2">
        <v>841000</v>
      </c>
      <c r="H1173" s="2">
        <v>420000</v>
      </c>
      <c r="I1173" s="2">
        <v>126000</v>
      </c>
      <c r="J1173" s="2">
        <v>420000</v>
      </c>
    </row>
    <row r="1174" spans="1:10" x14ac:dyDescent="0.35">
      <c r="A1174" s="28" t="s">
        <v>941</v>
      </c>
      <c r="B1174" s="28" t="s">
        <v>17</v>
      </c>
      <c r="C1174" s="28" t="s">
        <v>976</v>
      </c>
      <c r="D1174" s="28" t="s">
        <v>19</v>
      </c>
      <c r="E1174" t="s">
        <v>38</v>
      </c>
      <c r="F1174" s="2">
        <v>715000</v>
      </c>
      <c r="G1174" s="2">
        <v>1432000</v>
      </c>
      <c r="H1174" s="2">
        <v>720000</v>
      </c>
      <c r="I1174" s="2">
        <v>216000</v>
      </c>
      <c r="J1174" s="2">
        <v>720000</v>
      </c>
    </row>
    <row r="1175" spans="1:10" x14ac:dyDescent="0.35">
      <c r="A1175" s="28" t="s">
        <v>941</v>
      </c>
      <c r="B1175" s="28" t="s">
        <v>17</v>
      </c>
      <c r="C1175" s="28" t="s">
        <v>976</v>
      </c>
      <c r="D1175" s="28" t="s">
        <v>19</v>
      </c>
      <c r="E1175" t="s">
        <v>32</v>
      </c>
      <c r="F1175" s="2">
        <v>24000</v>
      </c>
      <c r="G1175" s="2">
        <v>100000</v>
      </c>
      <c r="H1175" s="2">
        <v>50000</v>
      </c>
      <c r="I1175" s="2">
        <v>15000</v>
      </c>
      <c r="J1175" s="2">
        <v>50000</v>
      </c>
    </row>
    <row r="1176" spans="1:10" x14ac:dyDescent="0.35">
      <c r="A1176" s="28" t="s">
        <v>941</v>
      </c>
      <c r="B1176" s="28" t="s">
        <v>17</v>
      </c>
      <c r="C1176" s="28" t="s">
        <v>979</v>
      </c>
      <c r="D1176" s="28" t="s">
        <v>19</v>
      </c>
      <c r="E1176" t="s">
        <v>21</v>
      </c>
      <c r="F1176" s="2">
        <v>0</v>
      </c>
      <c r="G1176" s="2">
        <v>682526</v>
      </c>
      <c r="H1176" s="2">
        <v>0</v>
      </c>
      <c r="I1176" s="2">
        <v>0</v>
      </c>
      <c r="J1176" s="2">
        <v>0</v>
      </c>
    </row>
    <row r="1177" spans="1:10" x14ac:dyDescent="0.35">
      <c r="A1177" s="28" t="s">
        <v>941</v>
      </c>
      <c r="B1177" s="28" t="s">
        <v>17</v>
      </c>
      <c r="C1177" s="28" t="s">
        <v>979</v>
      </c>
      <c r="D1177" s="28" t="s">
        <v>19</v>
      </c>
      <c r="E1177" t="s">
        <v>980</v>
      </c>
      <c r="F1177" s="2">
        <v>473000</v>
      </c>
      <c r="G1177" s="2">
        <v>938000</v>
      </c>
      <c r="H1177" s="2">
        <v>473000</v>
      </c>
      <c r="I1177" s="2">
        <v>473000</v>
      </c>
      <c r="J1177" s="2">
        <v>473000</v>
      </c>
    </row>
    <row r="1178" spans="1:10" x14ac:dyDescent="0.35">
      <c r="A1178" s="28" t="s">
        <v>941</v>
      </c>
      <c r="B1178" s="28" t="s">
        <v>17</v>
      </c>
      <c r="C1178" s="28" t="s">
        <v>979</v>
      </c>
      <c r="D1178" s="28" t="s">
        <v>19</v>
      </c>
      <c r="E1178" t="s">
        <v>981</v>
      </c>
      <c r="F1178" s="2">
        <v>739500</v>
      </c>
      <c r="G1178" s="2">
        <v>1553000</v>
      </c>
      <c r="H1178" s="2">
        <v>848500</v>
      </c>
      <c r="I1178" s="2">
        <v>254550</v>
      </c>
      <c r="J1178" s="2">
        <v>848500</v>
      </c>
    </row>
    <row r="1179" spans="1:10" x14ac:dyDescent="0.35">
      <c r="A1179" s="28" t="s">
        <v>941</v>
      </c>
      <c r="B1179" s="28" t="s">
        <v>17</v>
      </c>
      <c r="C1179" s="28" t="s">
        <v>979</v>
      </c>
      <c r="D1179" s="28" t="s">
        <v>19</v>
      </c>
      <c r="E1179" t="s">
        <v>28</v>
      </c>
      <c r="F1179" s="2">
        <v>49702</v>
      </c>
      <c r="G1179" s="2">
        <v>0</v>
      </c>
      <c r="H1179" s="2">
        <v>0</v>
      </c>
      <c r="I1179" s="2">
        <v>0</v>
      </c>
      <c r="J1179" s="2">
        <v>0</v>
      </c>
    </row>
    <row r="1180" spans="1:10" x14ac:dyDescent="0.35">
      <c r="A1180" s="28" t="s">
        <v>941</v>
      </c>
      <c r="B1180" s="28" t="s">
        <v>17</v>
      </c>
      <c r="C1180" s="28" t="s">
        <v>979</v>
      </c>
      <c r="D1180" s="28" t="s">
        <v>19</v>
      </c>
      <c r="E1180" t="s">
        <v>982</v>
      </c>
      <c r="F1180" s="2">
        <v>384500</v>
      </c>
      <c r="G1180" s="2">
        <v>773000</v>
      </c>
      <c r="H1180" s="2">
        <v>386000</v>
      </c>
      <c r="I1180" s="2">
        <v>115800</v>
      </c>
      <c r="J1180" s="2">
        <v>386000</v>
      </c>
    </row>
    <row r="1181" spans="1:10" x14ac:dyDescent="0.35">
      <c r="A1181" s="28" t="s">
        <v>941</v>
      </c>
      <c r="B1181" s="28" t="s">
        <v>17</v>
      </c>
      <c r="C1181" s="28" t="s">
        <v>979</v>
      </c>
      <c r="D1181" s="28" t="s">
        <v>19</v>
      </c>
      <c r="E1181" t="s">
        <v>983</v>
      </c>
      <c r="F1181" s="2">
        <v>52806</v>
      </c>
      <c r="G1181" s="2">
        <v>105363</v>
      </c>
      <c r="H1181" s="2">
        <v>52056</v>
      </c>
      <c r="I1181" s="2">
        <v>16404</v>
      </c>
      <c r="J1181" s="2">
        <v>57307</v>
      </c>
    </row>
    <row r="1182" spans="1:10" x14ac:dyDescent="0.35">
      <c r="A1182" s="28" t="s">
        <v>941</v>
      </c>
      <c r="B1182" s="28" t="s">
        <v>17</v>
      </c>
      <c r="C1182" s="28" t="s">
        <v>979</v>
      </c>
      <c r="D1182" s="28" t="s">
        <v>19</v>
      </c>
      <c r="E1182" t="s">
        <v>984</v>
      </c>
      <c r="F1182" s="2">
        <v>0</v>
      </c>
      <c r="G1182" s="2">
        <v>1304000</v>
      </c>
      <c r="H1182" s="2">
        <v>288000</v>
      </c>
      <c r="I1182" s="2">
        <v>86400</v>
      </c>
      <c r="J1182" s="2">
        <v>288000</v>
      </c>
    </row>
    <row r="1183" spans="1:10" x14ac:dyDescent="0.35">
      <c r="A1183" s="28" t="s">
        <v>941</v>
      </c>
      <c r="B1183" s="28" t="s">
        <v>17</v>
      </c>
      <c r="C1183" s="28" t="s">
        <v>979</v>
      </c>
      <c r="D1183" s="28" t="s">
        <v>19</v>
      </c>
      <c r="E1183" t="s">
        <v>985</v>
      </c>
      <c r="F1183" s="2">
        <v>750350</v>
      </c>
      <c r="G1183" s="2">
        <v>584050</v>
      </c>
      <c r="H1183" s="2">
        <v>290125</v>
      </c>
      <c r="I1183" s="2">
        <v>87683</v>
      </c>
      <c r="J1183" s="2">
        <v>294425</v>
      </c>
    </row>
    <row r="1184" spans="1:10" x14ac:dyDescent="0.35">
      <c r="A1184" s="28" t="s">
        <v>986</v>
      </c>
      <c r="B1184" s="28" t="s">
        <v>17</v>
      </c>
      <c r="C1184" s="28" t="s">
        <v>987</v>
      </c>
      <c r="D1184" s="28" t="s">
        <v>19</v>
      </c>
      <c r="E1184" t="s">
        <v>988</v>
      </c>
      <c r="F1184" s="2">
        <v>314000</v>
      </c>
      <c r="G1184" s="2">
        <v>628000</v>
      </c>
      <c r="H1184" s="2">
        <v>314000</v>
      </c>
      <c r="I1184" s="2">
        <v>94200</v>
      </c>
      <c r="J1184" s="2">
        <v>314000</v>
      </c>
    </row>
    <row r="1185" spans="1:10" x14ac:dyDescent="0.35">
      <c r="A1185" s="28" t="s">
        <v>986</v>
      </c>
      <c r="B1185" s="28" t="s">
        <v>17</v>
      </c>
      <c r="C1185" s="28" t="s">
        <v>987</v>
      </c>
      <c r="D1185" s="28" t="s">
        <v>19</v>
      </c>
      <c r="E1185" t="s">
        <v>32</v>
      </c>
      <c r="F1185" s="2">
        <v>15500</v>
      </c>
      <c r="G1185" s="2">
        <v>15500</v>
      </c>
      <c r="H1185" s="2">
        <v>12000</v>
      </c>
      <c r="I1185" s="2">
        <v>12000</v>
      </c>
      <c r="J1185" s="2">
        <v>12000</v>
      </c>
    </row>
    <row r="1186" spans="1:10" x14ac:dyDescent="0.35">
      <c r="A1186" s="28" t="s">
        <v>986</v>
      </c>
      <c r="B1186" s="28" t="s">
        <v>17</v>
      </c>
      <c r="C1186" s="28" t="s">
        <v>987</v>
      </c>
      <c r="D1186" s="28" t="s">
        <v>19</v>
      </c>
      <c r="E1186" t="s">
        <v>127</v>
      </c>
      <c r="F1186" s="2">
        <v>160500</v>
      </c>
      <c r="G1186" s="2">
        <v>320000</v>
      </c>
      <c r="H1186" s="2">
        <v>157500</v>
      </c>
      <c r="I1186" s="2">
        <v>47250</v>
      </c>
      <c r="J1186" s="2">
        <v>157500</v>
      </c>
    </row>
    <row r="1187" spans="1:10" x14ac:dyDescent="0.35">
      <c r="A1187" s="28" t="s">
        <v>986</v>
      </c>
      <c r="B1187" s="28" t="s">
        <v>17</v>
      </c>
      <c r="C1187" s="28" t="s">
        <v>987</v>
      </c>
      <c r="D1187" s="28" t="s">
        <v>19</v>
      </c>
      <c r="E1187" t="s">
        <v>989</v>
      </c>
      <c r="F1187" s="2">
        <v>87500</v>
      </c>
      <c r="G1187" s="2">
        <v>173000</v>
      </c>
      <c r="H1187" s="2">
        <v>83000</v>
      </c>
      <c r="I1187" s="2">
        <v>83000</v>
      </c>
      <c r="J1187" s="2">
        <v>83000</v>
      </c>
    </row>
    <row r="1188" spans="1:10" x14ac:dyDescent="0.35">
      <c r="A1188" s="28" t="s">
        <v>986</v>
      </c>
      <c r="B1188" s="28" t="s">
        <v>17</v>
      </c>
      <c r="C1188" s="28" t="s">
        <v>987</v>
      </c>
      <c r="D1188" s="28" t="s">
        <v>19</v>
      </c>
      <c r="E1188" t="s">
        <v>990</v>
      </c>
      <c r="F1188" s="2">
        <v>225000</v>
      </c>
      <c r="G1188" s="2">
        <v>449000</v>
      </c>
      <c r="H1188" s="2">
        <v>226000</v>
      </c>
      <c r="I1188" s="2">
        <v>226000</v>
      </c>
      <c r="J1188" s="2">
        <v>226000</v>
      </c>
    </row>
    <row r="1189" spans="1:10" x14ac:dyDescent="0.35">
      <c r="A1189" s="28" t="s">
        <v>986</v>
      </c>
      <c r="B1189" s="28" t="s">
        <v>17</v>
      </c>
      <c r="C1189" s="28" t="s">
        <v>991</v>
      </c>
      <c r="D1189" s="28" t="s">
        <v>19</v>
      </c>
      <c r="E1189" t="s">
        <v>419</v>
      </c>
      <c r="F1189" s="2">
        <v>340000</v>
      </c>
      <c r="G1189" s="2">
        <v>682000</v>
      </c>
      <c r="H1189" s="2">
        <v>339500</v>
      </c>
      <c r="I1189" s="2">
        <v>101850</v>
      </c>
      <c r="J1189" s="2">
        <v>339500</v>
      </c>
    </row>
    <row r="1190" spans="1:10" x14ac:dyDescent="0.35">
      <c r="A1190" s="28" t="s">
        <v>986</v>
      </c>
      <c r="B1190" s="28" t="s">
        <v>17</v>
      </c>
      <c r="C1190" s="28" t="s">
        <v>991</v>
      </c>
      <c r="D1190" s="28" t="s">
        <v>19</v>
      </c>
      <c r="E1190" t="s">
        <v>32</v>
      </c>
      <c r="F1190" s="2">
        <v>2750</v>
      </c>
      <c r="G1190" s="2">
        <v>2750</v>
      </c>
      <c r="H1190" s="2">
        <v>1325</v>
      </c>
      <c r="I1190" s="2">
        <v>1325</v>
      </c>
      <c r="J1190" s="2">
        <v>1325</v>
      </c>
    </row>
    <row r="1191" spans="1:10" x14ac:dyDescent="0.35">
      <c r="A1191" s="28" t="s">
        <v>986</v>
      </c>
      <c r="B1191" s="28" t="s">
        <v>17</v>
      </c>
      <c r="C1191" s="28" t="s">
        <v>991</v>
      </c>
      <c r="D1191" s="28" t="s">
        <v>19</v>
      </c>
      <c r="E1191" t="s">
        <v>992</v>
      </c>
      <c r="F1191" s="2">
        <v>75965</v>
      </c>
      <c r="G1191" s="2">
        <v>146165</v>
      </c>
      <c r="H1191" s="2">
        <v>0</v>
      </c>
      <c r="I1191" s="2">
        <v>0</v>
      </c>
      <c r="J1191" s="2">
        <v>0</v>
      </c>
    </row>
    <row r="1192" spans="1:10" x14ac:dyDescent="0.35">
      <c r="A1192" s="28" t="s">
        <v>986</v>
      </c>
      <c r="B1192" s="28" t="s">
        <v>17</v>
      </c>
      <c r="C1192" s="28" t="s">
        <v>991</v>
      </c>
      <c r="D1192" s="28" t="s">
        <v>19</v>
      </c>
      <c r="E1192" t="s">
        <v>21</v>
      </c>
      <c r="F1192" s="2">
        <v>0</v>
      </c>
      <c r="G1192" s="2">
        <v>100000</v>
      </c>
      <c r="H1192" s="2">
        <v>0</v>
      </c>
      <c r="I1192" s="2">
        <v>0</v>
      </c>
      <c r="J1192" s="2">
        <v>0</v>
      </c>
    </row>
    <row r="1193" spans="1:10" x14ac:dyDescent="0.35">
      <c r="A1193" s="28" t="s">
        <v>986</v>
      </c>
      <c r="B1193" s="28" t="s">
        <v>17</v>
      </c>
      <c r="C1193" s="28" t="s">
        <v>991</v>
      </c>
      <c r="D1193" s="28" t="s">
        <v>19</v>
      </c>
      <c r="E1193" t="s">
        <v>182</v>
      </c>
      <c r="F1193" s="2">
        <v>218500</v>
      </c>
      <c r="G1193" s="2">
        <v>431000</v>
      </c>
      <c r="H1193" s="2">
        <v>217500</v>
      </c>
      <c r="I1193" s="2">
        <v>65250</v>
      </c>
      <c r="J1193" s="2">
        <v>217500</v>
      </c>
    </row>
    <row r="1194" spans="1:10" x14ac:dyDescent="0.35">
      <c r="A1194" s="28" t="s">
        <v>986</v>
      </c>
      <c r="B1194" s="28" t="s">
        <v>17</v>
      </c>
      <c r="C1194" s="28" t="s">
        <v>993</v>
      </c>
      <c r="D1194" s="28" t="s">
        <v>19</v>
      </c>
      <c r="E1194" t="s">
        <v>711</v>
      </c>
      <c r="F1194" s="2">
        <v>1086000</v>
      </c>
      <c r="G1194" s="2">
        <v>2140000</v>
      </c>
      <c r="H1194" s="2">
        <v>1066000</v>
      </c>
      <c r="I1194" s="2">
        <v>1066000</v>
      </c>
      <c r="J1194" s="2">
        <v>1066000</v>
      </c>
    </row>
    <row r="1195" spans="1:10" x14ac:dyDescent="0.35">
      <c r="A1195" s="28" t="s">
        <v>986</v>
      </c>
      <c r="B1195" s="28" t="s">
        <v>17</v>
      </c>
      <c r="C1195" s="28" t="s">
        <v>993</v>
      </c>
      <c r="D1195" s="28" t="s">
        <v>19</v>
      </c>
      <c r="E1195" t="s">
        <v>247</v>
      </c>
      <c r="F1195" s="2">
        <v>161500</v>
      </c>
      <c r="G1195" s="2">
        <v>362000</v>
      </c>
      <c r="H1195" s="2">
        <v>180500</v>
      </c>
      <c r="I1195" s="2">
        <v>54150</v>
      </c>
      <c r="J1195" s="2">
        <v>180500</v>
      </c>
    </row>
    <row r="1196" spans="1:10" x14ac:dyDescent="0.35">
      <c r="A1196" s="28" t="s">
        <v>986</v>
      </c>
      <c r="B1196" s="28" t="s">
        <v>17</v>
      </c>
      <c r="C1196" s="28" t="s">
        <v>993</v>
      </c>
      <c r="D1196" s="28" t="s">
        <v>19</v>
      </c>
      <c r="E1196" t="s">
        <v>813</v>
      </c>
      <c r="F1196" s="2">
        <v>340000</v>
      </c>
      <c r="G1196" s="2">
        <v>679000</v>
      </c>
      <c r="H1196" s="2">
        <v>341500</v>
      </c>
      <c r="I1196" s="2">
        <v>102450</v>
      </c>
      <c r="J1196" s="2">
        <v>341500</v>
      </c>
    </row>
    <row r="1197" spans="1:10" x14ac:dyDescent="0.35">
      <c r="A1197" s="28" t="s">
        <v>986</v>
      </c>
      <c r="B1197" s="28" t="s">
        <v>17</v>
      </c>
      <c r="C1197" s="28" t="s">
        <v>993</v>
      </c>
      <c r="D1197" s="28" t="s">
        <v>19</v>
      </c>
      <c r="E1197" t="s">
        <v>994</v>
      </c>
      <c r="F1197" s="2">
        <v>29500</v>
      </c>
      <c r="G1197" s="2">
        <v>69000</v>
      </c>
      <c r="H1197" s="2">
        <v>34500</v>
      </c>
      <c r="I1197" s="2">
        <v>10350</v>
      </c>
      <c r="J1197" s="2">
        <v>34500</v>
      </c>
    </row>
    <row r="1198" spans="1:10" x14ac:dyDescent="0.35">
      <c r="A1198" s="28" t="s">
        <v>986</v>
      </c>
      <c r="B1198" s="28" t="s">
        <v>17</v>
      </c>
      <c r="C1198" s="28" t="s">
        <v>993</v>
      </c>
      <c r="D1198" s="28" t="s">
        <v>19</v>
      </c>
      <c r="E1198" t="s">
        <v>995</v>
      </c>
      <c r="F1198" s="2">
        <v>29500</v>
      </c>
      <c r="G1198" s="2">
        <v>69000</v>
      </c>
      <c r="H1198" s="2">
        <v>34500</v>
      </c>
      <c r="I1198" s="2">
        <v>10350</v>
      </c>
      <c r="J1198" s="2">
        <v>34500</v>
      </c>
    </row>
    <row r="1199" spans="1:10" x14ac:dyDescent="0.35">
      <c r="A1199" s="28" t="s">
        <v>986</v>
      </c>
      <c r="B1199" s="28" t="s">
        <v>17</v>
      </c>
      <c r="C1199" s="28" t="s">
        <v>993</v>
      </c>
      <c r="D1199" s="28" t="s">
        <v>19</v>
      </c>
      <c r="E1199" t="s">
        <v>996</v>
      </c>
      <c r="F1199" s="2">
        <v>29500</v>
      </c>
      <c r="G1199" s="2">
        <v>69000</v>
      </c>
      <c r="H1199" s="2">
        <v>34500</v>
      </c>
      <c r="I1199" s="2">
        <v>10350</v>
      </c>
      <c r="J1199" s="2">
        <v>34500</v>
      </c>
    </row>
    <row r="1200" spans="1:10" x14ac:dyDescent="0.35">
      <c r="A1200" s="28" t="s">
        <v>986</v>
      </c>
      <c r="B1200" s="28" t="s">
        <v>17</v>
      </c>
      <c r="C1200" s="28" t="s">
        <v>993</v>
      </c>
      <c r="D1200" s="28" t="s">
        <v>19</v>
      </c>
      <c r="E1200" t="s">
        <v>997</v>
      </c>
      <c r="F1200" s="2">
        <v>408000</v>
      </c>
      <c r="G1200" s="2">
        <v>823000</v>
      </c>
      <c r="H1200" s="2">
        <v>412000</v>
      </c>
      <c r="I1200" s="2">
        <v>123600</v>
      </c>
      <c r="J1200" s="2">
        <v>412000</v>
      </c>
    </row>
    <row r="1201" spans="1:10" x14ac:dyDescent="0.35">
      <c r="A1201" s="28" t="s">
        <v>986</v>
      </c>
      <c r="B1201" s="28" t="s">
        <v>17</v>
      </c>
      <c r="C1201" s="28" t="s">
        <v>993</v>
      </c>
      <c r="D1201" s="28" t="s">
        <v>19</v>
      </c>
      <c r="E1201" t="s">
        <v>21</v>
      </c>
      <c r="F1201" s="2">
        <v>0</v>
      </c>
      <c r="G1201" s="2">
        <v>350000</v>
      </c>
      <c r="H1201" s="2">
        <v>0</v>
      </c>
      <c r="I1201" s="2">
        <v>0</v>
      </c>
      <c r="J1201" s="2">
        <v>0</v>
      </c>
    </row>
    <row r="1202" spans="1:10" x14ac:dyDescent="0.35">
      <c r="A1202" s="28" t="s">
        <v>986</v>
      </c>
      <c r="B1202" s="28" t="s">
        <v>17</v>
      </c>
      <c r="C1202" s="28" t="s">
        <v>993</v>
      </c>
      <c r="D1202" s="28" t="s">
        <v>19</v>
      </c>
      <c r="E1202" t="s">
        <v>998</v>
      </c>
      <c r="F1202" s="2">
        <v>29500</v>
      </c>
      <c r="G1202" s="2">
        <v>69000</v>
      </c>
      <c r="H1202" s="2">
        <v>34500</v>
      </c>
      <c r="I1202" s="2">
        <v>10350</v>
      </c>
      <c r="J1202" s="2">
        <v>34500</v>
      </c>
    </row>
    <row r="1203" spans="1:10" x14ac:dyDescent="0.35">
      <c r="A1203" s="28" t="s">
        <v>999</v>
      </c>
      <c r="B1203" s="28" t="s">
        <v>17</v>
      </c>
      <c r="C1203" s="28" t="s">
        <v>1000</v>
      </c>
      <c r="D1203" s="28" t="s">
        <v>19</v>
      </c>
      <c r="E1203" t="s">
        <v>1001</v>
      </c>
      <c r="F1203" s="2">
        <v>1835000</v>
      </c>
      <c r="G1203" s="2">
        <v>1045625</v>
      </c>
      <c r="H1203" s="2">
        <v>662000</v>
      </c>
      <c r="I1203" s="2">
        <v>199388</v>
      </c>
      <c r="J1203" s="2">
        <v>667250</v>
      </c>
    </row>
    <row r="1204" spans="1:10" x14ac:dyDescent="0.35">
      <c r="A1204" s="28" t="s">
        <v>999</v>
      </c>
      <c r="B1204" s="28" t="s">
        <v>17</v>
      </c>
      <c r="C1204" s="28" t="s">
        <v>1000</v>
      </c>
      <c r="D1204" s="28" t="s">
        <v>19</v>
      </c>
      <c r="E1204" t="s">
        <v>28</v>
      </c>
      <c r="F1204" s="2">
        <v>82388</v>
      </c>
      <c r="G1204" s="2">
        <v>0</v>
      </c>
      <c r="H1204" s="2">
        <v>0</v>
      </c>
      <c r="I1204" s="2">
        <v>0</v>
      </c>
      <c r="J1204" s="2">
        <v>0</v>
      </c>
    </row>
    <row r="1205" spans="1:10" x14ac:dyDescent="0.35">
      <c r="A1205" s="28" t="s">
        <v>999</v>
      </c>
      <c r="B1205" s="28" t="s">
        <v>17</v>
      </c>
      <c r="C1205" s="28" t="s">
        <v>1000</v>
      </c>
      <c r="D1205" s="28" t="s">
        <v>19</v>
      </c>
      <c r="E1205" t="s">
        <v>1002</v>
      </c>
      <c r="F1205" s="2">
        <v>66500</v>
      </c>
      <c r="G1205" s="2">
        <v>134000</v>
      </c>
      <c r="H1205" s="2">
        <v>65500</v>
      </c>
      <c r="I1205" s="2">
        <v>65500</v>
      </c>
      <c r="J1205" s="2">
        <v>65500</v>
      </c>
    </row>
    <row r="1206" spans="1:10" x14ac:dyDescent="0.35">
      <c r="A1206" s="28" t="s">
        <v>999</v>
      </c>
      <c r="B1206" s="28" t="s">
        <v>17</v>
      </c>
      <c r="C1206" s="28" t="s">
        <v>1000</v>
      </c>
      <c r="D1206" s="28" t="s">
        <v>19</v>
      </c>
      <c r="E1206" t="s">
        <v>1003</v>
      </c>
      <c r="F1206" s="2">
        <v>164000</v>
      </c>
      <c r="G1206" s="2">
        <v>910000</v>
      </c>
      <c r="H1206" s="2">
        <v>694000</v>
      </c>
      <c r="I1206" s="2">
        <v>208200</v>
      </c>
      <c r="J1206" s="2">
        <v>694000</v>
      </c>
    </row>
    <row r="1207" spans="1:10" x14ac:dyDescent="0.35">
      <c r="A1207" s="28" t="s">
        <v>999</v>
      </c>
      <c r="B1207" s="28" t="s">
        <v>17</v>
      </c>
      <c r="C1207" s="28" t="s">
        <v>1000</v>
      </c>
      <c r="D1207" s="28" t="s">
        <v>19</v>
      </c>
      <c r="E1207" t="s">
        <v>1004</v>
      </c>
      <c r="F1207" s="2">
        <v>212857</v>
      </c>
      <c r="G1207" s="2">
        <v>0</v>
      </c>
      <c r="H1207" s="2">
        <v>0</v>
      </c>
      <c r="I1207" s="2">
        <v>0</v>
      </c>
      <c r="J1207" s="2">
        <v>0</v>
      </c>
    </row>
    <row r="1208" spans="1:10" x14ac:dyDescent="0.35">
      <c r="A1208" s="28" t="s">
        <v>999</v>
      </c>
      <c r="B1208" s="28" t="s">
        <v>17</v>
      </c>
      <c r="C1208" s="28" t="s">
        <v>1000</v>
      </c>
      <c r="D1208" s="28" t="s">
        <v>19</v>
      </c>
      <c r="E1208" t="s">
        <v>1005</v>
      </c>
      <c r="F1208" s="2">
        <v>349000</v>
      </c>
      <c r="G1208" s="2">
        <v>698000</v>
      </c>
      <c r="H1208" s="2">
        <v>349000</v>
      </c>
      <c r="I1208" s="2">
        <v>104700</v>
      </c>
      <c r="J1208" s="2">
        <v>349000</v>
      </c>
    </row>
    <row r="1209" spans="1:10" x14ac:dyDescent="0.35">
      <c r="A1209" s="28" t="s">
        <v>999</v>
      </c>
      <c r="B1209" s="28" t="s">
        <v>17</v>
      </c>
      <c r="C1209" s="28" t="s">
        <v>1000</v>
      </c>
      <c r="D1209" s="28" t="s">
        <v>19</v>
      </c>
      <c r="E1209" t="s">
        <v>1006</v>
      </c>
      <c r="F1209" s="2">
        <v>81000</v>
      </c>
      <c r="G1209" s="2">
        <v>158000</v>
      </c>
      <c r="H1209" s="2">
        <v>77000</v>
      </c>
      <c r="I1209" s="2">
        <v>38500</v>
      </c>
      <c r="J1209" s="2">
        <v>0</v>
      </c>
    </row>
    <row r="1210" spans="1:10" x14ac:dyDescent="0.35">
      <c r="A1210" s="28" t="s">
        <v>999</v>
      </c>
      <c r="B1210" s="28" t="s">
        <v>17</v>
      </c>
      <c r="C1210" s="28" t="s">
        <v>1000</v>
      </c>
      <c r="D1210" s="28" t="s">
        <v>19</v>
      </c>
      <c r="E1210" t="s">
        <v>1007</v>
      </c>
      <c r="F1210" s="2">
        <v>1422500</v>
      </c>
      <c r="G1210" s="2">
        <v>1422500</v>
      </c>
      <c r="H1210" s="2">
        <v>0</v>
      </c>
      <c r="I1210" s="2">
        <v>0</v>
      </c>
      <c r="J1210" s="2">
        <v>0</v>
      </c>
    </row>
    <row r="1211" spans="1:10" x14ac:dyDescent="0.35">
      <c r="A1211" s="28" t="s">
        <v>999</v>
      </c>
      <c r="B1211" s="28" t="s">
        <v>17</v>
      </c>
      <c r="C1211" s="28" t="s">
        <v>1000</v>
      </c>
      <c r="D1211" s="28" t="s">
        <v>19</v>
      </c>
      <c r="E1211" t="s">
        <v>1008</v>
      </c>
      <c r="F1211" s="2">
        <v>714500</v>
      </c>
      <c r="G1211" s="2">
        <v>2692000</v>
      </c>
      <c r="H1211" s="2">
        <v>1345500</v>
      </c>
      <c r="I1211" s="2">
        <v>403650</v>
      </c>
      <c r="J1211" s="2">
        <v>1345500</v>
      </c>
    </row>
    <row r="1212" spans="1:10" x14ac:dyDescent="0.35">
      <c r="A1212" s="28" t="s">
        <v>999</v>
      </c>
      <c r="B1212" s="28" t="s">
        <v>17</v>
      </c>
      <c r="C1212" s="28" t="s">
        <v>1000</v>
      </c>
      <c r="D1212" s="28" t="s">
        <v>19</v>
      </c>
      <c r="E1212" t="s">
        <v>1009</v>
      </c>
      <c r="F1212" s="2">
        <v>250000</v>
      </c>
      <c r="G1212" s="2">
        <v>900000</v>
      </c>
      <c r="H1212" s="2">
        <v>450000</v>
      </c>
      <c r="I1212" s="2">
        <v>135000</v>
      </c>
      <c r="J1212" s="2">
        <v>450000</v>
      </c>
    </row>
    <row r="1213" spans="1:10" x14ac:dyDescent="0.35">
      <c r="A1213" s="28" t="s">
        <v>999</v>
      </c>
      <c r="B1213" s="28" t="s">
        <v>17</v>
      </c>
      <c r="C1213" s="28" t="s">
        <v>1000</v>
      </c>
      <c r="D1213" s="28" t="s">
        <v>19</v>
      </c>
      <c r="E1213" t="s">
        <v>1010</v>
      </c>
      <c r="F1213" s="2">
        <v>33000</v>
      </c>
      <c r="G1213" s="2">
        <v>232000</v>
      </c>
      <c r="H1213" s="2">
        <v>199000</v>
      </c>
      <c r="I1213" s="2">
        <v>84900</v>
      </c>
      <c r="J1213" s="2">
        <v>367000</v>
      </c>
    </row>
    <row r="1214" spans="1:10" x14ac:dyDescent="0.35">
      <c r="A1214" s="28" t="s">
        <v>999</v>
      </c>
      <c r="B1214" s="28" t="s">
        <v>17</v>
      </c>
      <c r="C1214" s="28" t="s">
        <v>1000</v>
      </c>
      <c r="D1214" s="28" t="s">
        <v>19</v>
      </c>
      <c r="E1214" t="s">
        <v>162</v>
      </c>
      <c r="F1214" s="2">
        <v>692675</v>
      </c>
      <c r="G1214" s="2">
        <v>686800</v>
      </c>
      <c r="H1214" s="2">
        <v>0</v>
      </c>
      <c r="I1214" s="2">
        <v>0</v>
      </c>
      <c r="J1214" s="2">
        <v>0</v>
      </c>
    </row>
    <row r="1215" spans="1:10" x14ac:dyDescent="0.35">
      <c r="A1215" s="28" t="s">
        <v>999</v>
      </c>
      <c r="B1215" s="28" t="s">
        <v>17</v>
      </c>
      <c r="C1215" s="28" t="s">
        <v>1000</v>
      </c>
      <c r="D1215" s="28" t="s">
        <v>19</v>
      </c>
      <c r="E1215" t="s">
        <v>504</v>
      </c>
      <c r="F1215" s="2">
        <v>145975</v>
      </c>
      <c r="G1215" s="2">
        <v>1156675</v>
      </c>
      <c r="H1215" s="2">
        <v>424100</v>
      </c>
      <c r="I1215" s="2">
        <v>126979</v>
      </c>
      <c r="J1215" s="2">
        <v>422425</v>
      </c>
    </row>
    <row r="1216" spans="1:10" x14ac:dyDescent="0.35">
      <c r="A1216" s="28" t="s">
        <v>999</v>
      </c>
      <c r="B1216" s="28" t="s">
        <v>17</v>
      </c>
      <c r="C1216" s="28" t="s">
        <v>1000</v>
      </c>
      <c r="D1216" s="28" t="s">
        <v>19</v>
      </c>
      <c r="E1216" t="s">
        <v>1011</v>
      </c>
      <c r="F1216" s="2">
        <v>0</v>
      </c>
      <c r="G1216" s="2">
        <v>845683</v>
      </c>
      <c r="H1216" s="2">
        <v>363000</v>
      </c>
      <c r="I1216" s="2">
        <v>109005</v>
      </c>
      <c r="J1216" s="2">
        <v>363700</v>
      </c>
    </row>
    <row r="1217" spans="1:10" x14ac:dyDescent="0.35">
      <c r="A1217" s="28" t="s">
        <v>999</v>
      </c>
      <c r="B1217" s="28" t="s">
        <v>17</v>
      </c>
      <c r="C1217" s="28" t="s">
        <v>1000</v>
      </c>
      <c r="D1217" s="28" t="s">
        <v>19</v>
      </c>
      <c r="E1217" t="s">
        <v>32</v>
      </c>
      <c r="F1217" s="2">
        <v>0</v>
      </c>
      <c r="G1217" s="2">
        <v>10000</v>
      </c>
      <c r="H1217" s="2">
        <v>0</v>
      </c>
      <c r="I1217" s="2">
        <v>0</v>
      </c>
      <c r="J1217" s="2">
        <v>0</v>
      </c>
    </row>
    <row r="1218" spans="1:10" x14ac:dyDescent="0.35">
      <c r="A1218" s="28" t="s">
        <v>999</v>
      </c>
      <c r="B1218" s="28" t="s">
        <v>17</v>
      </c>
      <c r="C1218" s="28" t="s">
        <v>1000</v>
      </c>
      <c r="D1218" s="28" t="s">
        <v>19</v>
      </c>
      <c r="E1218" t="s">
        <v>1012</v>
      </c>
      <c r="F1218" s="2">
        <v>81000</v>
      </c>
      <c r="G1218" s="2">
        <v>162000</v>
      </c>
      <c r="H1218" s="2">
        <v>80000</v>
      </c>
      <c r="I1218" s="2">
        <v>80000</v>
      </c>
      <c r="J1218" s="2">
        <v>80000</v>
      </c>
    </row>
    <row r="1219" spans="1:10" x14ac:dyDescent="0.35">
      <c r="A1219" s="28" t="s">
        <v>999</v>
      </c>
      <c r="B1219" s="28" t="s">
        <v>17</v>
      </c>
      <c r="C1219" s="28" t="s">
        <v>1000</v>
      </c>
      <c r="D1219" s="28" t="s">
        <v>19</v>
      </c>
      <c r="E1219" t="s">
        <v>1013</v>
      </c>
      <c r="F1219" s="2">
        <v>0</v>
      </c>
      <c r="G1219" s="2">
        <v>1625919</v>
      </c>
      <c r="H1219" s="2">
        <v>59750</v>
      </c>
      <c r="I1219" s="2">
        <v>18030</v>
      </c>
      <c r="J1219" s="2">
        <v>60450</v>
      </c>
    </row>
    <row r="1220" spans="1:10" x14ac:dyDescent="0.35">
      <c r="A1220" s="28" t="s">
        <v>999</v>
      </c>
      <c r="B1220" s="28" t="s">
        <v>17</v>
      </c>
      <c r="C1220" s="28" t="s">
        <v>1014</v>
      </c>
      <c r="D1220" s="28" t="s">
        <v>19</v>
      </c>
      <c r="E1220" t="s">
        <v>28</v>
      </c>
      <c r="F1220" s="2">
        <v>0</v>
      </c>
      <c r="G1220" s="2">
        <v>0</v>
      </c>
      <c r="H1220" s="2">
        <v>0</v>
      </c>
      <c r="I1220" s="2">
        <v>0</v>
      </c>
      <c r="J1220" s="2">
        <v>0</v>
      </c>
    </row>
    <row r="1221" spans="1:10" x14ac:dyDescent="0.35">
      <c r="A1221" s="28" t="s">
        <v>999</v>
      </c>
      <c r="B1221" s="28" t="s">
        <v>17</v>
      </c>
      <c r="C1221" s="28" t="s">
        <v>1014</v>
      </c>
      <c r="D1221" s="28" t="s">
        <v>19</v>
      </c>
      <c r="E1221" t="s">
        <v>280</v>
      </c>
      <c r="F1221" s="2">
        <v>175622</v>
      </c>
      <c r="G1221" s="2">
        <v>358094</v>
      </c>
      <c r="H1221" s="2">
        <v>322397</v>
      </c>
      <c r="I1221" s="2">
        <v>96828</v>
      </c>
      <c r="J1221" s="2">
        <v>323122</v>
      </c>
    </row>
    <row r="1222" spans="1:10" x14ac:dyDescent="0.35">
      <c r="A1222" s="28" t="s">
        <v>999</v>
      </c>
      <c r="B1222" s="28" t="s">
        <v>17</v>
      </c>
      <c r="C1222" s="28" t="s">
        <v>1014</v>
      </c>
      <c r="D1222" s="28" t="s">
        <v>19</v>
      </c>
      <c r="E1222" t="s">
        <v>121</v>
      </c>
      <c r="F1222" s="2">
        <v>169000</v>
      </c>
      <c r="G1222" s="2">
        <v>338000</v>
      </c>
      <c r="H1222" s="2">
        <v>523000</v>
      </c>
      <c r="I1222" s="2">
        <v>156900</v>
      </c>
      <c r="J1222" s="2">
        <v>523000</v>
      </c>
    </row>
    <row r="1223" spans="1:10" x14ac:dyDescent="0.35">
      <c r="A1223" s="28" t="s">
        <v>999</v>
      </c>
      <c r="B1223" s="28" t="s">
        <v>17</v>
      </c>
      <c r="C1223" s="28" t="s">
        <v>1014</v>
      </c>
      <c r="D1223" s="28" t="s">
        <v>19</v>
      </c>
      <c r="E1223" t="s">
        <v>129</v>
      </c>
      <c r="F1223" s="2">
        <v>52700</v>
      </c>
      <c r="G1223" s="2">
        <v>113850</v>
      </c>
      <c r="H1223" s="2">
        <v>56100</v>
      </c>
      <c r="I1223" s="2">
        <v>16748</v>
      </c>
      <c r="J1223" s="2">
        <v>55550</v>
      </c>
    </row>
    <row r="1224" spans="1:10" x14ac:dyDescent="0.35">
      <c r="A1224" s="28" t="s">
        <v>999</v>
      </c>
      <c r="B1224" s="28" t="s">
        <v>17</v>
      </c>
      <c r="C1224" s="28" t="s">
        <v>1014</v>
      </c>
      <c r="D1224" s="28" t="s">
        <v>50</v>
      </c>
      <c r="E1224" t="s">
        <v>74</v>
      </c>
      <c r="F1224" s="2">
        <v>1119500</v>
      </c>
      <c r="G1224" s="2">
        <v>2241000</v>
      </c>
      <c r="H1224" s="2">
        <v>1119500</v>
      </c>
      <c r="I1224" s="2">
        <v>335850</v>
      </c>
      <c r="J1224" s="2">
        <v>1119500</v>
      </c>
    </row>
    <row r="1225" spans="1:10" x14ac:dyDescent="0.35">
      <c r="A1225" s="28" t="s">
        <v>999</v>
      </c>
      <c r="B1225" s="28" t="s">
        <v>17</v>
      </c>
      <c r="C1225" s="28" t="s">
        <v>1014</v>
      </c>
      <c r="D1225" s="28" t="s">
        <v>19</v>
      </c>
      <c r="E1225" t="s">
        <v>1015</v>
      </c>
      <c r="F1225" s="2">
        <v>147578</v>
      </c>
      <c r="G1225" s="2">
        <v>150604</v>
      </c>
      <c r="H1225" s="2">
        <v>0</v>
      </c>
      <c r="I1225" s="2">
        <v>0</v>
      </c>
      <c r="J1225" s="2">
        <v>0</v>
      </c>
    </row>
    <row r="1226" spans="1:10" x14ac:dyDescent="0.35">
      <c r="A1226" s="28" t="s">
        <v>999</v>
      </c>
      <c r="B1226" s="28" t="s">
        <v>17</v>
      </c>
      <c r="C1226" s="28" t="s">
        <v>1014</v>
      </c>
      <c r="D1226" s="28" t="s">
        <v>50</v>
      </c>
      <c r="E1226" t="s">
        <v>75</v>
      </c>
      <c r="F1226" s="2">
        <v>321000</v>
      </c>
      <c r="G1226" s="2">
        <v>643000</v>
      </c>
      <c r="H1226" s="2">
        <v>321500</v>
      </c>
      <c r="I1226" s="2">
        <v>96450</v>
      </c>
      <c r="J1226" s="2">
        <v>321500</v>
      </c>
    </row>
    <row r="1227" spans="1:10" x14ac:dyDescent="0.35">
      <c r="A1227" s="28" t="s">
        <v>999</v>
      </c>
      <c r="B1227" s="28" t="s">
        <v>17</v>
      </c>
      <c r="C1227" s="28" t="s">
        <v>1014</v>
      </c>
      <c r="D1227" s="28" t="s">
        <v>19</v>
      </c>
      <c r="E1227" t="s">
        <v>37</v>
      </c>
      <c r="F1227" s="2">
        <v>2105500</v>
      </c>
      <c r="G1227" s="2">
        <v>4213000</v>
      </c>
      <c r="H1227" s="2">
        <v>2193500</v>
      </c>
      <c r="I1227" s="2">
        <v>2193500</v>
      </c>
      <c r="J1227" s="2">
        <v>2193500</v>
      </c>
    </row>
    <row r="1228" spans="1:10" x14ac:dyDescent="0.35">
      <c r="A1228" s="28" t="s">
        <v>999</v>
      </c>
      <c r="B1228" s="28" t="s">
        <v>17</v>
      </c>
      <c r="C1228" s="28" t="s">
        <v>1014</v>
      </c>
      <c r="D1228" s="28" t="s">
        <v>19</v>
      </c>
      <c r="E1228" t="s">
        <v>36</v>
      </c>
      <c r="F1228" s="2">
        <v>0</v>
      </c>
      <c r="G1228" s="2">
        <v>4497117</v>
      </c>
      <c r="H1228" s="2">
        <v>2017250</v>
      </c>
      <c r="I1228" s="2">
        <v>605580</v>
      </c>
      <c r="J1228" s="2">
        <v>2019950</v>
      </c>
    </row>
    <row r="1229" spans="1:10" x14ac:dyDescent="0.35">
      <c r="A1229" s="28" t="s">
        <v>999</v>
      </c>
      <c r="B1229" s="28" t="s">
        <v>17</v>
      </c>
      <c r="C1229" s="28" t="s">
        <v>1014</v>
      </c>
      <c r="D1229" s="28" t="s">
        <v>19</v>
      </c>
      <c r="E1229" t="s">
        <v>418</v>
      </c>
      <c r="F1229" s="2">
        <v>400432</v>
      </c>
      <c r="G1229" s="2">
        <v>797313</v>
      </c>
      <c r="H1229" s="2">
        <v>397875</v>
      </c>
      <c r="I1229" s="2">
        <v>118650</v>
      </c>
      <c r="J1229" s="2">
        <v>393125</v>
      </c>
    </row>
    <row r="1230" spans="1:10" x14ac:dyDescent="0.35">
      <c r="A1230" s="28" t="s">
        <v>999</v>
      </c>
      <c r="B1230" s="28" t="s">
        <v>17</v>
      </c>
      <c r="C1230" s="28" t="s">
        <v>1014</v>
      </c>
      <c r="D1230" s="28" t="s">
        <v>19</v>
      </c>
      <c r="E1230" t="s">
        <v>48</v>
      </c>
      <c r="F1230" s="2">
        <v>1948250</v>
      </c>
      <c r="G1230" s="2">
        <v>1107200</v>
      </c>
      <c r="H1230" s="2">
        <v>552325</v>
      </c>
      <c r="I1230" s="2">
        <v>165874</v>
      </c>
      <c r="J1230" s="2">
        <v>553500</v>
      </c>
    </row>
    <row r="1231" spans="1:10" x14ac:dyDescent="0.35">
      <c r="A1231" s="28" t="s">
        <v>999</v>
      </c>
      <c r="B1231" s="28" t="s">
        <v>17</v>
      </c>
      <c r="C1231" s="28" t="s">
        <v>1014</v>
      </c>
      <c r="D1231" s="28" t="s">
        <v>19</v>
      </c>
      <c r="E1231" t="s">
        <v>38</v>
      </c>
      <c r="F1231" s="2">
        <v>595000</v>
      </c>
      <c r="G1231" s="2">
        <v>1713000</v>
      </c>
      <c r="H1231" s="2">
        <v>855500</v>
      </c>
      <c r="I1231" s="2">
        <v>256650</v>
      </c>
      <c r="J1231" s="2">
        <v>855500</v>
      </c>
    </row>
    <row r="1232" spans="1:10" x14ac:dyDescent="0.35">
      <c r="A1232" s="28" t="s">
        <v>999</v>
      </c>
      <c r="B1232" s="28" t="s">
        <v>17</v>
      </c>
      <c r="C1232" s="28" t="s">
        <v>1014</v>
      </c>
      <c r="D1232" s="28" t="s">
        <v>19</v>
      </c>
      <c r="E1232" t="s">
        <v>1016</v>
      </c>
      <c r="F1232" s="2">
        <v>1617500</v>
      </c>
      <c r="G1232" s="2">
        <v>1753000</v>
      </c>
      <c r="H1232" s="2">
        <v>0</v>
      </c>
      <c r="I1232" s="2">
        <v>0</v>
      </c>
      <c r="J1232" s="2">
        <v>0</v>
      </c>
    </row>
    <row r="1233" spans="1:10" x14ac:dyDescent="0.35">
      <c r="A1233" s="28" t="s">
        <v>999</v>
      </c>
      <c r="B1233" s="28" t="s">
        <v>17</v>
      </c>
      <c r="C1233" s="28" t="s">
        <v>1017</v>
      </c>
      <c r="D1233" s="28" t="s">
        <v>19</v>
      </c>
      <c r="E1233" t="s">
        <v>1018</v>
      </c>
      <c r="F1233" s="2">
        <v>486000</v>
      </c>
      <c r="G1233" s="2">
        <v>969000</v>
      </c>
      <c r="H1233" s="2">
        <v>487500</v>
      </c>
      <c r="I1233" s="2">
        <v>146250</v>
      </c>
      <c r="J1233" s="2">
        <v>487500</v>
      </c>
    </row>
    <row r="1234" spans="1:10" x14ac:dyDescent="0.35">
      <c r="A1234" s="28" t="s">
        <v>999</v>
      </c>
      <c r="B1234" s="28" t="s">
        <v>17</v>
      </c>
      <c r="C1234" s="28" t="s">
        <v>1017</v>
      </c>
      <c r="D1234" s="28" t="s">
        <v>19</v>
      </c>
      <c r="E1234" t="s">
        <v>28</v>
      </c>
      <c r="F1234" s="2">
        <v>57232</v>
      </c>
      <c r="G1234" s="2">
        <v>0</v>
      </c>
      <c r="H1234" s="2">
        <v>0</v>
      </c>
      <c r="I1234" s="2">
        <v>0</v>
      </c>
      <c r="J1234" s="2">
        <v>0</v>
      </c>
    </row>
    <row r="1235" spans="1:10" x14ac:dyDescent="0.35">
      <c r="A1235" s="28" t="s">
        <v>999</v>
      </c>
      <c r="B1235" s="28" t="s">
        <v>17</v>
      </c>
      <c r="C1235" s="28" t="s">
        <v>1017</v>
      </c>
      <c r="D1235" s="28" t="s">
        <v>19</v>
      </c>
      <c r="E1235" t="s">
        <v>1019</v>
      </c>
      <c r="F1235" s="2">
        <v>174000</v>
      </c>
      <c r="G1235" s="2">
        <v>348000</v>
      </c>
      <c r="H1235" s="2">
        <v>174000</v>
      </c>
      <c r="I1235" s="2">
        <v>174000</v>
      </c>
      <c r="J1235" s="2">
        <v>174000</v>
      </c>
    </row>
    <row r="1236" spans="1:10" x14ac:dyDescent="0.35">
      <c r="A1236" s="28" t="s">
        <v>999</v>
      </c>
      <c r="B1236" s="28" t="s">
        <v>17</v>
      </c>
      <c r="C1236" s="28" t="s">
        <v>1017</v>
      </c>
      <c r="D1236" s="28" t="s">
        <v>19</v>
      </c>
      <c r="E1236" t="s">
        <v>1020</v>
      </c>
      <c r="F1236" s="2">
        <v>425000</v>
      </c>
      <c r="G1236" s="2">
        <v>0</v>
      </c>
      <c r="H1236" s="2">
        <v>0</v>
      </c>
      <c r="I1236" s="2">
        <v>0</v>
      </c>
      <c r="J1236" s="2">
        <v>0</v>
      </c>
    </row>
    <row r="1237" spans="1:10" x14ac:dyDescent="0.35">
      <c r="A1237" s="28" t="s">
        <v>999</v>
      </c>
      <c r="B1237" s="28" t="s">
        <v>17</v>
      </c>
      <c r="C1237" s="28" t="s">
        <v>1017</v>
      </c>
      <c r="D1237" s="28" t="s">
        <v>19</v>
      </c>
      <c r="E1237" t="s">
        <v>38</v>
      </c>
      <c r="F1237" s="2">
        <v>219500</v>
      </c>
      <c r="G1237" s="2">
        <v>959000</v>
      </c>
      <c r="H1237" s="2">
        <v>515500</v>
      </c>
      <c r="I1237" s="2">
        <v>154650</v>
      </c>
      <c r="J1237" s="2">
        <v>515500</v>
      </c>
    </row>
    <row r="1238" spans="1:10" x14ac:dyDescent="0.35">
      <c r="A1238" s="28" t="s">
        <v>999</v>
      </c>
      <c r="B1238" s="28" t="s">
        <v>17</v>
      </c>
      <c r="C1238" s="28" t="s">
        <v>1017</v>
      </c>
      <c r="D1238" s="28" t="s">
        <v>19</v>
      </c>
      <c r="E1238" t="s">
        <v>1021</v>
      </c>
      <c r="F1238" s="2">
        <v>286500</v>
      </c>
      <c r="G1238" s="2">
        <v>573000</v>
      </c>
      <c r="H1238" s="2">
        <v>284000</v>
      </c>
      <c r="I1238" s="2">
        <v>85200</v>
      </c>
      <c r="J1238" s="2">
        <v>284000</v>
      </c>
    </row>
    <row r="1239" spans="1:10" x14ac:dyDescent="0.35">
      <c r="A1239" s="28" t="s">
        <v>999</v>
      </c>
      <c r="B1239" s="28" t="s">
        <v>17</v>
      </c>
      <c r="C1239" s="28" t="s">
        <v>1017</v>
      </c>
      <c r="D1239" s="28" t="s">
        <v>19</v>
      </c>
      <c r="E1239" t="s">
        <v>167</v>
      </c>
      <c r="F1239" s="2">
        <v>0</v>
      </c>
      <c r="G1239" s="2">
        <v>668000</v>
      </c>
      <c r="H1239" s="2">
        <v>175500</v>
      </c>
      <c r="I1239" s="2">
        <v>52650</v>
      </c>
      <c r="J1239" s="2">
        <v>175500</v>
      </c>
    </row>
    <row r="1240" spans="1:10" x14ac:dyDescent="0.35">
      <c r="A1240" s="28" t="s">
        <v>999</v>
      </c>
      <c r="B1240" s="28" t="s">
        <v>17</v>
      </c>
      <c r="C1240" s="28" t="s">
        <v>1017</v>
      </c>
      <c r="D1240" s="28" t="s">
        <v>19</v>
      </c>
      <c r="E1240" t="s">
        <v>48</v>
      </c>
      <c r="F1240" s="2">
        <v>297288</v>
      </c>
      <c r="G1240" s="2">
        <v>0</v>
      </c>
      <c r="H1240" s="2">
        <v>0</v>
      </c>
      <c r="I1240" s="2">
        <v>0</v>
      </c>
      <c r="J1240" s="2">
        <v>0</v>
      </c>
    </row>
    <row r="1241" spans="1:10" x14ac:dyDescent="0.35">
      <c r="A1241" s="28" t="s">
        <v>999</v>
      </c>
      <c r="B1241" s="28" t="s">
        <v>17</v>
      </c>
      <c r="C1241" s="28" t="s">
        <v>1022</v>
      </c>
      <c r="D1241" s="28" t="s">
        <v>19</v>
      </c>
      <c r="E1241" t="s">
        <v>1023</v>
      </c>
      <c r="F1241" s="2">
        <v>194550</v>
      </c>
      <c r="G1241" s="2">
        <v>398850</v>
      </c>
      <c r="H1241" s="2">
        <v>204100</v>
      </c>
      <c r="I1241" s="2">
        <v>60068</v>
      </c>
      <c r="J1241" s="2">
        <v>196350</v>
      </c>
    </row>
    <row r="1242" spans="1:10" x14ac:dyDescent="0.35">
      <c r="A1242" s="28" t="s">
        <v>999</v>
      </c>
      <c r="B1242" s="28" t="s">
        <v>17</v>
      </c>
      <c r="C1242" s="28" t="s">
        <v>1022</v>
      </c>
      <c r="D1242" s="28" t="s">
        <v>19</v>
      </c>
      <c r="E1242" t="s">
        <v>1024</v>
      </c>
      <c r="F1242" s="2">
        <v>0</v>
      </c>
      <c r="G1242" s="2">
        <v>999000</v>
      </c>
      <c r="H1242" s="2">
        <v>226000</v>
      </c>
      <c r="I1242" s="2">
        <v>67800</v>
      </c>
      <c r="J1242" s="2">
        <v>226000</v>
      </c>
    </row>
    <row r="1243" spans="1:10" x14ac:dyDescent="0.35">
      <c r="A1243" s="28" t="s">
        <v>999</v>
      </c>
      <c r="B1243" s="28" t="s">
        <v>17</v>
      </c>
      <c r="C1243" s="28" t="s">
        <v>1022</v>
      </c>
      <c r="D1243" s="28" t="s">
        <v>19</v>
      </c>
      <c r="E1243" t="s">
        <v>1025</v>
      </c>
      <c r="F1243" s="2">
        <v>1008500</v>
      </c>
      <c r="G1243" s="2">
        <v>2014000</v>
      </c>
      <c r="H1243" s="2">
        <v>1007500</v>
      </c>
      <c r="I1243" s="2">
        <v>1007500</v>
      </c>
      <c r="J1243" s="2">
        <v>1007500</v>
      </c>
    </row>
    <row r="1244" spans="1:10" x14ac:dyDescent="0.35">
      <c r="A1244" s="28" t="s">
        <v>1026</v>
      </c>
      <c r="B1244" s="28" t="s">
        <v>17</v>
      </c>
      <c r="C1244" s="28" t="s">
        <v>1027</v>
      </c>
      <c r="D1244" s="28" t="s">
        <v>19</v>
      </c>
      <c r="E1244" t="s">
        <v>36</v>
      </c>
      <c r="F1244" s="2">
        <v>0</v>
      </c>
      <c r="G1244" s="2">
        <v>1303700</v>
      </c>
      <c r="H1244" s="2">
        <v>721200</v>
      </c>
      <c r="I1244" s="2">
        <v>215880</v>
      </c>
      <c r="J1244" s="2">
        <v>718000</v>
      </c>
    </row>
    <row r="1245" spans="1:10" x14ac:dyDescent="0.35">
      <c r="A1245" s="28" t="s">
        <v>1026</v>
      </c>
      <c r="B1245" s="28" t="s">
        <v>17</v>
      </c>
      <c r="C1245" s="28" t="s">
        <v>1027</v>
      </c>
      <c r="D1245" s="28" t="s">
        <v>19</v>
      </c>
      <c r="E1245" t="s">
        <v>418</v>
      </c>
      <c r="F1245" s="2">
        <v>234300</v>
      </c>
      <c r="G1245" s="2">
        <v>469200</v>
      </c>
      <c r="H1245" s="2">
        <v>234825</v>
      </c>
      <c r="I1245" s="2">
        <v>91774</v>
      </c>
      <c r="J1245" s="2">
        <v>377000</v>
      </c>
    </row>
    <row r="1246" spans="1:10" x14ac:dyDescent="0.35">
      <c r="A1246" s="28" t="s">
        <v>1026</v>
      </c>
      <c r="B1246" s="28" t="s">
        <v>17</v>
      </c>
      <c r="C1246" s="28" t="s">
        <v>1027</v>
      </c>
      <c r="D1246" s="28" t="s">
        <v>19</v>
      </c>
      <c r="E1246" t="s">
        <v>28</v>
      </c>
      <c r="F1246" s="2">
        <v>10169</v>
      </c>
      <c r="G1246" s="2">
        <v>0</v>
      </c>
      <c r="H1246" s="2">
        <v>0</v>
      </c>
      <c r="I1246" s="2">
        <v>0</v>
      </c>
      <c r="J1246" s="2">
        <v>0</v>
      </c>
    </row>
    <row r="1247" spans="1:10" x14ac:dyDescent="0.35">
      <c r="A1247" s="28" t="s">
        <v>1026</v>
      </c>
      <c r="B1247" s="28" t="s">
        <v>17</v>
      </c>
      <c r="C1247" s="28" t="s">
        <v>1027</v>
      </c>
      <c r="D1247" s="28" t="s">
        <v>19</v>
      </c>
      <c r="E1247" t="s">
        <v>1028</v>
      </c>
      <c r="F1247" s="2">
        <v>273778</v>
      </c>
      <c r="G1247" s="2">
        <v>278822</v>
      </c>
      <c r="H1247" s="2">
        <v>0</v>
      </c>
      <c r="I1247" s="2">
        <v>0</v>
      </c>
      <c r="J1247" s="2">
        <v>0</v>
      </c>
    </row>
    <row r="1248" spans="1:10" x14ac:dyDescent="0.35">
      <c r="A1248" s="28" t="s">
        <v>1026</v>
      </c>
      <c r="B1248" s="28" t="s">
        <v>17</v>
      </c>
      <c r="C1248" s="28" t="s">
        <v>1027</v>
      </c>
      <c r="D1248" s="28" t="s">
        <v>30</v>
      </c>
      <c r="E1248" t="s">
        <v>1029</v>
      </c>
      <c r="F1248" s="2">
        <v>143232</v>
      </c>
      <c r="G1248" s="2">
        <v>285298</v>
      </c>
      <c r="H1248" s="2">
        <v>141907</v>
      </c>
      <c r="I1248" s="2">
        <v>141907</v>
      </c>
      <c r="J1248" s="2">
        <v>142920</v>
      </c>
    </row>
    <row r="1249" spans="1:10" x14ac:dyDescent="0.35">
      <c r="A1249" s="28" t="s">
        <v>1026</v>
      </c>
      <c r="B1249" s="28" t="s">
        <v>17</v>
      </c>
      <c r="C1249" s="28" t="s">
        <v>1030</v>
      </c>
      <c r="D1249" s="28" t="s">
        <v>19</v>
      </c>
      <c r="E1249" t="s">
        <v>32</v>
      </c>
      <c r="F1249" s="2">
        <v>2844</v>
      </c>
      <c r="G1249" s="2">
        <v>5844</v>
      </c>
      <c r="H1249" s="2">
        <v>3000</v>
      </c>
      <c r="I1249" s="2">
        <v>877</v>
      </c>
      <c r="J1249" s="2">
        <v>2844</v>
      </c>
    </row>
    <row r="1250" spans="1:10" x14ac:dyDescent="0.35">
      <c r="A1250" s="28" t="s">
        <v>1026</v>
      </c>
      <c r="B1250" s="28" t="s">
        <v>17</v>
      </c>
      <c r="C1250" s="28" t="s">
        <v>1030</v>
      </c>
      <c r="D1250" s="28" t="s">
        <v>19</v>
      </c>
      <c r="E1250" t="s">
        <v>1031</v>
      </c>
      <c r="F1250" s="2">
        <v>254000</v>
      </c>
      <c r="G1250" s="2">
        <v>506000</v>
      </c>
      <c r="H1250" s="2">
        <v>253000</v>
      </c>
      <c r="I1250" s="2">
        <v>253000</v>
      </c>
      <c r="J1250" s="2">
        <v>253000</v>
      </c>
    </row>
    <row r="1251" spans="1:10" x14ac:dyDescent="0.35">
      <c r="A1251" s="28" t="s">
        <v>1026</v>
      </c>
      <c r="B1251" s="28" t="s">
        <v>17</v>
      </c>
      <c r="C1251" s="28" t="s">
        <v>1030</v>
      </c>
      <c r="D1251" s="28" t="s">
        <v>19</v>
      </c>
      <c r="E1251" t="s">
        <v>1032</v>
      </c>
      <c r="F1251" s="2">
        <v>0</v>
      </c>
      <c r="G1251" s="2">
        <v>17461</v>
      </c>
      <c r="H1251" s="2">
        <v>8666</v>
      </c>
      <c r="I1251" s="2">
        <v>2594</v>
      </c>
      <c r="J1251" s="2">
        <v>8625</v>
      </c>
    </row>
    <row r="1252" spans="1:10" x14ac:dyDescent="0.35">
      <c r="A1252" s="28" t="s">
        <v>1026</v>
      </c>
      <c r="B1252" s="28" t="s">
        <v>17</v>
      </c>
      <c r="C1252" s="28" t="s">
        <v>1030</v>
      </c>
      <c r="D1252" s="28" t="s">
        <v>19</v>
      </c>
      <c r="E1252" t="s">
        <v>1033</v>
      </c>
      <c r="F1252" s="2">
        <v>19501</v>
      </c>
      <c r="G1252" s="2">
        <v>0</v>
      </c>
      <c r="H1252" s="2">
        <v>0</v>
      </c>
      <c r="I1252" s="2">
        <v>0</v>
      </c>
      <c r="J1252" s="2">
        <v>0</v>
      </c>
    </row>
    <row r="1253" spans="1:10" x14ac:dyDescent="0.35">
      <c r="A1253" s="28" t="s">
        <v>1026</v>
      </c>
      <c r="B1253" s="28" t="s">
        <v>17</v>
      </c>
      <c r="C1253" s="28" t="s">
        <v>1030</v>
      </c>
      <c r="D1253" s="28" t="s">
        <v>19</v>
      </c>
      <c r="E1253" t="s">
        <v>1034</v>
      </c>
      <c r="F1253" s="2">
        <v>166000</v>
      </c>
      <c r="G1253" s="2">
        <v>332000</v>
      </c>
      <c r="H1253" s="2">
        <v>166000</v>
      </c>
      <c r="I1253" s="2">
        <v>49800</v>
      </c>
      <c r="J1253" s="2">
        <v>166000</v>
      </c>
    </row>
    <row r="1254" spans="1:10" x14ac:dyDescent="0.35">
      <c r="A1254" s="28" t="s">
        <v>1026</v>
      </c>
      <c r="B1254" s="28" t="s">
        <v>17</v>
      </c>
      <c r="C1254" s="28" t="s">
        <v>1030</v>
      </c>
      <c r="D1254" s="28" t="s">
        <v>19</v>
      </c>
      <c r="E1254" t="s">
        <v>28</v>
      </c>
      <c r="F1254" s="2">
        <v>55118</v>
      </c>
      <c r="G1254" s="2">
        <v>0</v>
      </c>
      <c r="H1254" s="2">
        <v>0</v>
      </c>
      <c r="I1254" s="2">
        <v>0</v>
      </c>
      <c r="J1254" s="2">
        <v>0</v>
      </c>
    </row>
    <row r="1255" spans="1:10" x14ac:dyDescent="0.35">
      <c r="A1255" s="28" t="s">
        <v>1026</v>
      </c>
      <c r="B1255" s="28" t="s">
        <v>17</v>
      </c>
      <c r="C1255" s="28" t="s">
        <v>1030</v>
      </c>
      <c r="D1255" s="28" t="s">
        <v>19</v>
      </c>
      <c r="E1255" t="s">
        <v>1035</v>
      </c>
      <c r="F1255" s="2">
        <v>82000</v>
      </c>
      <c r="G1255" s="2">
        <v>163000</v>
      </c>
      <c r="H1255" s="2">
        <v>81500</v>
      </c>
      <c r="I1255" s="2">
        <v>81500</v>
      </c>
      <c r="J1255" s="2">
        <v>81500</v>
      </c>
    </row>
    <row r="1256" spans="1:10" x14ac:dyDescent="0.35">
      <c r="A1256" s="28" t="s">
        <v>1026</v>
      </c>
      <c r="B1256" s="28" t="s">
        <v>17</v>
      </c>
      <c r="C1256" s="28" t="s">
        <v>1030</v>
      </c>
      <c r="D1256" s="28" t="s">
        <v>19</v>
      </c>
      <c r="E1256" t="s">
        <v>1036</v>
      </c>
      <c r="F1256" s="2">
        <v>150000</v>
      </c>
      <c r="G1256" s="2">
        <v>312000</v>
      </c>
      <c r="H1256" s="2">
        <v>155000</v>
      </c>
      <c r="I1256" s="2">
        <v>46500</v>
      </c>
      <c r="J1256" s="2">
        <v>155000</v>
      </c>
    </row>
    <row r="1257" spans="1:10" x14ac:dyDescent="0.35">
      <c r="A1257" s="28" t="s">
        <v>1037</v>
      </c>
      <c r="B1257" s="28" t="s">
        <v>17</v>
      </c>
      <c r="C1257" s="28" t="s">
        <v>1038</v>
      </c>
      <c r="D1257" s="28" t="s">
        <v>19</v>
      </c>
      <c r="E1257" t="s">
        <v>1039</v>
      </c>
      <c r="F1257" s="2">
        <v>23265</v>
      </c>
      <c r="G1257" s="2">
        <v>46185</v>
      </c>
      <c r="H1257" s="2">
        <v>0</v>
      </c>
      <c r="I1257" s="2">
        <v>0</v>
      </c>
      <c r="J1257" s="2">
        <v>0</v>
      </c>
    </row>
    <row r="1258" spans="1:10" x14ac:dyDescent="0.35">
      <c r="A1258" s="28" t="s">
        <v>1037</v>
      </c>
      <c r="B1258" s="28" t="s">
        <v>17</v>
      </c>
      <c r="C1258" s="28" t="s">
        <v>1038</v>
      </c>
      <c r="D1258" s="28" t="s">
        <v>19</v>
      </c>
      <c r="E1258" t="s">
        <v>280</v>
      </c>
      <c r="F1258" s="2">
        <v>126875</v>
      </c>
      <c r="G1258" s="2">
        <v>0</v>
      </c>
      <c r="H1258" s="2">
        <v>0</v>
      </c>
      <c r="I1258" s="2">
        <v>0</v>
      </c>
      <c r="J1258" s="2">
        <v>0</v>
      </c>
    </row>
    <row r="1259" spans="1:10" x14ac:dyDescent="0.35">
      <c r="A1259" s="28" t="s">
        <v>1037</v>
      </c>
      <c r="B1259" s="28" t="s">
        <v>17</v>
      </c>
      <c r="C1259" s="28" t="s">
        <v>1038</v>
      </c>
      <c r="D1259" s="28" t="s">
        <v>19</v>
      </c>
      <c r="E1259" t="s">
        <v>1040</v>
      </c>
      <c r="F1259" s="2">
        <v>35467</v>
      </c>
      <c r="G1259" s="2">
        <v>34785</v>
      </c>
      <c r="H1259" s="2">
        <v>0</v>
      </c>
      <c r="I1259" s="2">
        <v>0</v>
      </c>
      <c r="J1259" s="2">
        <v>0</v>
      </c>
    </row>
    <row r="1260" spans="1:10" x14ac:dyDescent="0.35">
      <c r="A1260" s="28" t="s">
        <v>1037</v>
      </c>
      <c r="B1260" s="28" t="s">
        <v>17</v>
      </c>
      <c r="C1260" s="28" t="s">
        <v>1038</v>
      </c>
      <c r="D1260" s="28" t="s">
        <v>19</v>
      </c>
      <c r="E1260" t="s">
        <v>48</v>
      </c>
      <c r="F1260" s="2">
        <v>959931</v>
      </c>
      <c r="G1260" s="2">
        <v>0</v>
      </c>
      <c r="H1260" s="2">
        <v>0</v>
      </c>
      <c r="I1260" s="2">
        <v>0</v>
      </c>
      <c r="J1260" s="2">
        <v>0</v>
      </c>
    </row>
    <row r="1261" spans="1:10" x14ac:dyDescent="0.35">
      <c r="A1261" s="28" t="s">
        <v>1037</v>
      </c>
      <c r="B1261" s="28" t="s">
        <v>17</v>
      </c>
      <c r="C1261" s="28" t="s">
        <v>1038</v>
      </c>
      <c r="D1261" s="28" t="s">
        <v>19</v>
      </c>
      <c r="E1261" t="s">
        <v>36</v>
      </c>
      <c r="F1261" s="2">
        <v>0</v>
      </c>
      <c r="G1261" s="2">
        <v>3124146</v>
      </c>
      <c r="H1261" s="2">
        <v>462250</v>
      </c>
      <c r="I1261" s="2">
        <v>138638</v>
      </c>
      <c r="J1261" s="2">
        <v>462000</v>
      </c>
    </row>
    <row r="1262" spans="1:10" x14ac:dyDescent="0.35">
      <c r="A1262" s="28" t="s">
        <v>1037</v>
      </c>
      <c r="B1262" s="28" t="s">
        <v>17</v>
      </c>
      <c r="C1262" s="28" t="s">
        <v>1038</v>
      </c>
      <c r="D1262" s="28" t="s">
        <v>19</v>
      </c>
      <c r="E1262" t="s">
        <v>1041</v>
      </c>
      <c r="F1262" s="2">
        <v>1287500</v>
      </c>
      <c r="G1262" s="2">
        <v>2575000</v>
      </c>
      <c r="H1262" s="2">
        <v>1284500</v>
      </c>
      <c r="I1262" s="2">
        <v>1284500</v>
      </c>
      <c r="J1262" s="2">
        <v>1284500</v>
      </c>
    </row>
    <row r="1263" spans="1:10" x14ac:dyDescent="0.35">
      <c r="A1263" s="28" t="s">
        <v>1037</v>
      </c>
      <c r="B1263" s="28" t="s">
        <v>17</v>
      </c>
      <c r="C1263" s="28" t="s">
        <v>1038</v>
      </c>
      <c r="D1263" s="28" t="s">
        <v>50</v>
      </c>
      <c r="E1263" t="s">
        <v>64</v>
      </c>
      <c r="F1263" s="2">
        <v>1142000</v>
      </c>
      <c r="G1263" s="2">
        <v>2688000</v>
      </c>
      <c r="H1263" s="2">
        <v>1427500</v>
      </c>
      <c r="I1263" s="2">
        <v>428250</v>
      </c>
      <c r="J1263" s="2">
        <v>1427500</v>
      </c>
    </row>
    <row r="1264" spans="1:10" x14ac:dyDescent="0.35">
      <c r="A1264" s="28" t="s">
        <v>1037</v>
      </c>
      <c r="B1264" s="28" t="s">
        <v>17</v>
      </c>
      <c r="C1264" s="28" t="s">
        <v>1038</v>
      </c>
      <c r="D1264" s="28" t="s">
        <v>19</v>
      </c>
      <c r="E1264" t="s">
        <v>1042</v>
      </c>
      <c r="F1264" s="2">
        <v>32160</v>
      </c>
      <c r="G1264" s="2">
        <v>62880</v>
      </c>
      <c r="H1264" s="2">
        <v>30720</v>
      </c>
      <c r="I1264" s="2">
        <v>30480</v>
      </c>
      <c r="J1264" s="2">
        <v>30240</v>
      </c>
    </row>
    <row r="1265" spans="1:10" x14ac:dyDescent="0.35">
      <c r="A1265" s="28" t="s">
        <v>1037</v>
      </c>
      <c r="B1265" s="28" t="s">
        <v>17</v>
      </c>
      <c r="C1265" s="28" t="s">
        <v>1038</v>
      </c>
      <c r="D1265" s="28" t="s">
        <v>19</v>
      </c>
      <c r="E1265" t="s">
        <v>418</v>
      </c>
      <c r="F1265" s="2">
        <v>55350</v>
      </c>
      <c r="G1265" s="2">
        <v>346300</v>
      </c>
      <c r="H1265" s="2">
        <v>174150</v>
      </c>
      <c r="I1265" s="2">
        <v>52020</v>
      </c>
      <c r="J1265" s="2">
        <v>172650</v>
      </c>
    </row>
    <row r="1266" spans="1:10" x14ac:dyDescent="0.35">
      <c r="A1266" s="28" t="s">
        <v>1037</v>
      </c>
      <c r="B1266" s="28" t="s">
        <v>17</v>
      </c>
      <c r="C1266" s="28" t="s">
        <v>1038</v>
      </c>
      <c r="D1266" s="28" t="s">
        <v>19</v>
      </c>
      <c r="E1266" t="s">
        <v>1043</v>
      </c>
      <c r="F1266" s="2">
        <v>24398</v>
      </c>
      <c r="G1266" s="2">
        <v>48439</v>
      </c>
      <c r="H1266" s="2">
        <v>24041</v>
      </c>
      <c r="I1266" s="2">
        <v>7194</v>
      </c>
      <c r="J1266" s="2">
        <v>23922</v>
      </c>
    </row>
    <row r="1267" spans="1:10" x14ac:dyDescent="0.35">
      <c r="A1267" s="28" t="s">
        <v>1037</v>
      </c>
      <c r="B1267" s="28" t="s">
        <v>17</v>
      </c>
      <c r="C1267" s="28" t="s">
        <v>1038</v>
      </c>
      <c r="D1267" s="28" t="s">
        <v>19</v>
      </c>
      <c r="E1267" t="s">
        <v>1044</v>
      </c>
      <c r="F1267" s="2">
        <v>460000</v>
      </c>
      <c r="G1267" s="2">
        <v>920000</v>
      </c>
      <c r="H1267" s="2">
        <v>460000</v>
      </c>
      <c r="I1267" s="2">
        <v>460000</v>
      </c>
      <c r="J1267" s="2">
        <v>460000</v>
      </c>
    </row>
    <row r="1268" spans="1:10" x14ac:dyDescent="0.35">
      <c r="A1268" s="28" t="s">
        <v>1037</v>
      </c>
      <c r="B1268" s="28" t="s">
        <v>17</v>
      </c>
      <c r="C1268" s="28" t="s">
        <v>1038</v>
      </c>
      <c r="D1268" s="28" t="s">
        <v>19</v>
      </c>
      <c r="E1268" t="s">
        <v>1045</v>
      </c>
      <c r="F1268" s="2">
        <v>0</v>
      </c>
      <c r="G1268" s="2">
        <v>56198</v>
      </c>
      <c r="H1268" s="2">
        <v>27216</v>
      </c>
      <c r="I1268" s="2">
        <v>8145</v>
      </c>
      <c r="J1268" s="2">
        <v>27086</v>
      </c>
    </row>
    <row r="1269" spans="1:10" x14ac:dyDescent="0.35">
      <c r="A1269" s="28" t="s">
        <v>1037</v>
      </c>
      <c r="B1269" s="28" t="s">
        <v>17</v>
      </c>
      <c r="C1269" s="28" t="s">
        <v>1038</v>
      </c>
      <c r="D1269" s="28" t="s">
        <v>19</v>
      </c>
      <c r="E1269" t="s">
        <v>1046</v>
      </c>
      <c r="F1269" s="2">
        <v>135723</v>
      </c>
      <c r="G1269" s="2">
        <v>0</v>
      </c>
      <c r="H1269" s="2">
        <v>0</v>
      </c>
      <c r="I1269" s="2">
        <v>0</v>
      </c>
      <c r="J1269" s="2">
        <v>0</v>
      </c>
    </row>
    <row r="1270" spans="1:10" x14ac:dyDescent="0.35">
      <c r="A1270" s="28" t="s">
        <v>1037</v>
      </c>
      <c r="B1270" s="28" t="s">
        <v>17</v>
      </c>
      <c r="C1270" s="28" t="s">
        <v>1038</v>
      </c>
      <c r="D1270" s="28" t="s">
        <v>19</v>
      </c>
      <c r="E1270" t="s">
        <v>1047</v>
      </c>
      <c r="F1270" s="2">
        <v>24170</v>
      </c>
      <c r="G1270" s="2">
        <v>47983</v>
      </c>
      <c r="H1270" s="2">
        <v>0</v>
      </c>
      <c r="I1270" s="2">
        <v>0</v>
      </c>
      <c r="J1270" s="2">
        <v>0</v>
      </c>
    </row>
    <row r="1271" spans="1:10" x14ac:dyDescent="0.35">
      <c r="A1271" s="28" t="s">
        <v>1037</v>
      </c>
      <c r="B1271" s="28" t="s">
        <v>17</v>
      </c>
      <c r="C1271" s="28" t="s">
        <v>1038</v>
      </c>
      <c r="D1271" s="28" t="s">
        <v>19</v>
      </c>
      <c r="E1271" t="s">
        <v>1048</v>
      </c>
      <c r="F1271" s="2">
        <v>20899</v>
      </c>
      <c r="G1271" s="2">
        <v>41498</v>
      </c>
      <c r="H1271" s="2">
        <v>20599</v>
      </c>
      <c r="I1271" s="2">
        <v>6165</v>
      </c>
      <c r="J1271" s="2">
        <v>20499</v>
      </c>
    </row>
    <row r="1272" spans="1:10" x14ac:dyDescent="0.35">
      <c r="A1272" s="28" t="s">
        <v>1037</v>
      </c>
      <c r="B1272" s="28" t="s">
        <v>17</v>
      </c>
      <c r="C1272" s="28" t="s">
        <v>1038</v>
      </c>
      <c r="D1272" s="28" t="s">
        <v>19</v>
      </c>
      <c r="E1272" t="s">
        <v>1049</v>
      </c>
      <c r="F1272" s="2">
        <v>6723</v>
      </c>
      <c r="G1272" s="2">
        <v>13347</v>
      </c>
      <c r="H1272" s="2">
        <v>0</v>
      </c>
      <c r="I1272" s="2">
        <v>0</v>
      </c>
      <c r="J1272" s="2">
        <v>0</v>
      </c>
    </row>
    <row r="1273" spans="1:10" x14ac:dyDescent="0.35">
      <c r="A1273" s="28" t="s">
        <v>1037</v>
      </c>
      <c r="B1273" s="28" t="s">
        <v>17</v>
      </c>
      <c r="C1273" s="28" t="s">
        <v>1038</v>
      </c>
      <c r="D1273" s="28" t="s">
        <v>19</v>
      </c>
      <c r="E1273" t="s">
        <v>1050</v>
      </c>
      <c r="F1273" s="2">
        <v>456500</v>
      </c>
      <c r="G1273" s="2">
        <v>912000</v>
      </c>
      <c r="H1273" s="2">
        <v>458000</v>
      </c>
      <c r="I1273" s="2">
        <v>458000</v>
      </c>
      <c r="J1273" s="2">
        <v>458000</v>
      </c>
    </row>
    <row r="1274" spans="1:10" x14ac:dyDescent="0.35">
      <c r="A1274" s="28" t="s">
        <v>1037</v>
      </c>
      <c r="B1274" s="28" t="s">
        <v>17</v>
      </c>
      <c r="C1274" s="28" t="s">
        <v>1038</v>
      </c>
      <c r="D1274" s="28" t="s">
        <v>19</v>
      </c>
      <c r="E1274" t="s">
        <v>1051</v>
      </c>
      <c r="F1274" s="2">
        <v>22834</v>
      </c>
      <c r="G1274" s="2">
        <v>0</v>
      </c>
      <c r="H1274" s="2">
        <v>0</v>
      </c>
      <c r="I1274" s="2">
        <v>0</v>
      </c>
      <c r="J1274" s="2">
        <v>0</v>
      </c>
    </row>
    <row r="1275" spans="1:10" x14ac:dyDescent="0.35">
      <c r="A1275" s="28" t="s">
        <v>1037</v>
      </c>
      <c r="B1275" s="28" t="s">
        <v>17</v>
      </c>
      <c r="C1275" s="28" t="s">
        <v>1038</v>
      </c>
      <c r="D1275" s="28" t="s">
        <v>19</v>
      </c>
      <c r="E1275" t="s">
        <v>28</v>
      </c>
      <c r="F1275" s="2">
        <v>26398</v>
      </c>
      <c r="G1275" s="2">
        <v>0</v>
      </c>
      <c r="H1275" s="2">
        <v>0</v>
      </c>
      <c r="I1275" s="2">
        <v>0</v>
      </c>
      <c r="J1275" s="2">
        <v>0</v>
      </c>
    </row>
    <row r="1276" spans="1:10" x14ac:dyDescent="0.35">
      <c r="A1276" s="28" t="s">
        <v>1037</v>
      </c>
      <c r="B1276" s="28" t="s">
        <v>17</v>
      </c>
      <c r="C1276" s="28" t="s">
        <v>1038</v>
      </c>
      <c r="D1276" s="28" t="s">
        <v>19</v>
      </c>
      <c r="E1276" t="s">
        <v>1052</v>
      </c>
      <c r="F1276" s="2">
        <v>372245</v>
      </c>
      <c r="G1276" s="2">
        <v>727570</v>
      </c>
      <c r="H1276" s="2">
        <v>355325</v>
      </c>
      <c r="I1276" s="2">
        <v>352505</v>
      </c>
      <c r="J1276" s="2">
        <v>349685</v>
      </c>
    </row>
    <row r="1277" spans="1:10" x14ac:dyDescent="0.35">
      <c r="A1277" s="28" t="s">
        <v>1037</v>
      </c>
      <c r="B1277" s="28" t="s">
        <v>17</v>
      </c>
      <c r="C1277" s="28" t="s">
        <v>1038</v>
      </c>
      <c r="D1277" s="28" t="s">
        <v>19</v>
      </c>
      <c r="E1277" t="s">
        <v>505</v>
      </c>
      <c r="F1277" s="2">
        <v>220000</v>
      </c>
      <c r="G1277" s="2">
        <v>441000</v>
      </c>
      <c r="H1277" s="2">
        <v>220500</v>
      </c>
      <c r="I1277" s="2">
        <v>66150</v>
      </c>
      <c r="J1277" s="2">
        <v>220500</v>
      </c>
    </row>
    <row r="1278" spans="1:10" x14ac:dyDescent="0.35">
      <c r="A1278" s="28" t="s">
        <v>1037</v>
      </c>
      <c r="B1278" s="28" t="s">
        <v>17</v>
      </c>
      <c r="C1278" s="28" t="s">
        <v>1038</v>
      </c>
      <c r="D1278" s="28" t="s">
        <v>19</v>
      </c>
      <c r="E1278" t="s">
        <v>1053</v>
      </c>
      <c r="F1278" s="2">
        <v>24990</v>
      </c>
      <c r="G1278" s="2">
        <v>49616</v>
      </c>
      <c r="H1278" s="2">
        <v>24625</v>
      </c>
      <c r="I1278" s="2">
        <v>7369</v>
      </c>
      <c r="J1278" s="2">
        <v>24503</v>
      </c>
    </row>
    <row r="1279" spans="1:10" x14ac:dyDescent="0.35">
      <c r="A1279" s="28" t="s">
        <v>1037</v>
      </c>
      <c r="B1279" s="28" t="s">
        <v>17</v>
      </c>
      <c r="C1279" s="28" t="s">
        <v>1054</v>
      </c>
      <c r="D1279" s="28" t="s">
        <v>19</v>
      </c>
      <c r="E1279" t="s">
        <v>1055</v>
      </c>
      <c r="F1279" s="2">
        <v>16367</v>
      </c>
      <c r="G1279" s="2">
        <v>32500</v>
      </c>
      <c r="H1279" s="2">
        <v>16132</v>
      </c>
      <c r="I1279" s="2">
        <v>4828</v>
      </c>
      <c r="J1279" s="2">
        <v>16054</v>
      </c>
    </row>
    <row r="1280" spans="1:10" x14ac:dyDescent="0.35">
      <c r="A1280" s="28" t="s">
        <v>1037</v>
      </c>
      <c r="B1280" s="28" t="s">
        <v>17</v>
      </c>
      <c r="C1280" s="28" t="s">
        <v>1054</v>
      </c>
      <c r="D1280" s="28" t="s">
        <v>19</v>
      </c>
      <c r="E1280" t="s">
        <v>1056</v>
      </c>
      <c r="F1280" s="2">
        <v>123600</v>
      </c>
      <c r="G1280" s="2">
        <v>241020</v>
      </c>
      <c r="H1280" s="2">
        <v>117420</v>
      </c>
      <c r="I1280" s="2">
        <v>116390</v>
      </c>
      <c r="J1280" s="2">
        <v>115360</v>
      </c>
    </row>
    <row r="1281" spans="1:10" x14ac:dyDescent="0.35">
      <c r="A1281" s="28" t="s">
        <v>1037</v>
      </c>
      <c r="B1281" s="28" t="s">
        <v>17</v>
      </c>
      <c r="C1281" s="28" t="s">
        <v>1054</v>
      </c>
      <c r="D1281" s="28" t="s">
        <v>19</v>
      </c>
      <c r="E1281" t="s">
        <v>1057</v>
      </c>
      <c r="F1281" s="2">
        <v>16567</v>
      </c>
      <c r="G1281" s="2">
        <v>32894</v>
      </c>
      <c r="H1281" s="2">
        <v>16327</v>
      </c>
      <c r="I1281" s="2">
        <v>4886</v>
      </c>
      <c r="J1281" s="2">
        <v>16247</v>
      </c>
    </row>
    <row r="1282" spans="1:10" x14ac:dyDescent="0.35">
      <c r="A1282" s="28" t="s">
        <v>1037</v>
      </c>
      <c r="B1282" s="28" t="s">
        <v>17</v>
      </c>
      <c r="C1282" s="28" t="s">
        <v>1054</v>
      </c>
      <c r="D1282" s="28" t="s">
        <v>19</v>
      </c>
      <c r="E1282" t="s">
        <v>28</v>
      </c>
      <c r="F1282" s="2">
        <v>192121</v>
      </c>
      <c r="G1282" s="2">
        <v>0</v>
      </c>
      <c r="H1282" s="2">
        <v>0</v>
      </c>
      <c r="I1282" s="2">
        <v>0</v>
      </c>
      <c r="J1282" s="2">
        <v>0</v>
      </c>
    </row>
    <row r="1283" spans="1:10" x14ac:dyDescent="0.35">
      <c r="A1283" s="28" t="s">
        <v>1037</v>
      </c>
      <c r="B1283" s="28" t="s">
        <v>17</v>
      </c>
      <c r="C1283" s="28" t="s">
        <v>1054</v>
      </c>
      <c r="D1283" s="28" t="s">
        <v>19</v>
      </c>
      <c r="E1283" t="s">
        <v>1058</v>
      </c>
      <c r="F1283" s="2">
        <v>18025</v>
      </c>
      <c r="G1283" s="2">
        <v>35700</v>
      </c>
      <c r="H1283" s="2">
        <v>17675</v>
      </c>
      <c r="I1283" s="2">
        <v>17675</v>
      </c>
      <c r="J1283" s="2">
        <v>17675</v>
      </c>
    </row>
    <row r="1284" spans="1:10" x14ac:dyDescent="0.35">
      <c r="A1284" s="28" t="s">
        <v>1037</v>
      </c>
      <c r="B1284" s="28" t="s">
        <v>17</v>
      </c>
      <c r="C1284" s="28" t="s">
        <v>1054</v>
      </c>
      <c r="D1284" s="28" t="s">
        <v>19</v>
      </c>
      <c r="E1284" t="s">
        <v>1059</v>
      </c>
      <c r="F1284" s="2">
        <v>361015</v>
      </c>
      <c r="G1284" s="2">
        <v>706335</v>
      </c>
      <c r="H1284" s="2">
        <v>345320</v>
      </c>
      <c r="I1284" s="2">
        <v>342704</v>
      </c>
      <c r="J1284" s="2">
        <v>340087</v>
      </c>
    </row>
    <row r="1285" spans="1:10" x14ac:dyDescent="0.35">
      <c r="A1285" s="28" t="s">
        <v>1037</v>
      </c>
      <c r="B1285" s="28" t="s">
        <v>17</v>
      </c>
      <c r="C1285" s="28" t="s">
        <v>1054</v>
      </c>
      <c r="D1285" s="28" t="s">
        <v>19</v>
      </c>
      <c r="E1285" t="s">
        <v>162</v>
      </c>
      <c r="F1285" s="2">
        <v>126550</v>
      </c>
      <c r="G1285" s="2">
        <v>215050</v>
      </c>
      <c r="H1285" s="2">
        <v>73350</v>
      </c>
      <c r="I1285" s="2">
        <v>11475</v>
      </c>
      <c r="J1285" s="2">
        <v>3150</v>
      </c>
    </row>
    <row r="1286" spans="1:10" x14ac:dyDescent="0.35">
      <c r="A1286" s="28" t="s">
        <v>1037</v>
      </c>
      <c r="B1286" s="28" t="s">
        <v>17</v>
      </c>
      <c r="C1286" s="28" t="s">
        <v>1054</v>
      </c>
      <c r="D1286" s="28" t="s">
        <v>19</v>
      </c>
      <c r="E1286" t="s">
        <v>419</v>
      </c>
      <c r="F1286" s="2">
        <v>137000</v>
      </c>
      <c r="G1286" s="2">
        <v>271000</v>
      </c>
      <c r="H1286" s="2">
        <v>0</v>
      </c>
      <c r="I1286" s="2">
        <v>0</v>
      </c>
      <c r="J1286" s="2">
        <v>0</v>
      </c>
    </row>
    <row r="1287" spans="1:10" x14ac:dyDescent="0.35">
      <c r="A1287" s="28" t="s">
        <v>1037</v>
      </c>
      <c r="B1287" s="28" t="s">
        <v>17</v>
      </c>
      <c r="C1287" s="28" t="s">
        <v>1054</v>
      </c>
      <c r="D1287" s="28" t="s">
        <v>19</v>
      </c>
      <c r="E1287" t="s">
        <v>1060</v>
      </c>
      <c r="F1287" s="2">
        <v>16375</v>
      </c>
      <c r="G1287" s="2">
        <v>32515</v>
      </c>
      <c r="H1287" s="2">
        <v>16140</v>
      </c>
      <c r="I1287" s="2">
        <v>4830</v>
      </c>
      <c r="J1287" s="2">
        <v>16062</v>
      </c>
    </row>
    <row r="1288" spans="1:10" x14ac:dyDescent="0.35">
      <c r="A1288" s="28" t="s">
        <v>1037</v>
      </c>
      <c r="B1288" s="28" t="s">
        <v>17</v>
      </c>
      <c r="C1288" s="28" t="s">
        <v>1061</v>
      </c>
      <c r="D1288" s="28" t="s">
        <v>30</v>
      </c>
      <c r="E1288" t="s">
        <v>1062</v>
      </c>
      <c r="F1288" s="2">
        <v>224480</v>
      </c>
      <c r="G1288" s="2">
        <v>446520</v>
      </c>
      <c r="H1288" s="2">
        <v>226720</v>
      </c>
      <c r="I1288" s="2">
        <v>226020</v>
      </c>
      <c r="J1288" s="2">
        <v>225320</v>
      </c>
    </row>
    <row r="1289" spans="1:10" x14ac:dyDescent="0.35">
      <c r="A1289" s="28" t="s">
        <v>1037</v>
      </c>
      <c r="B1289" s="28" t="s">
        <v>17</v>
      </c>
      <c r="C1289" s="28" t="s">
        <v>1061</v>
      </c>
      <c r="D1289" s="28" t="s">
        <v>19</v>
      </c>
      <c r="E1289" t="s">
        <v>1063</v>
      </c>
      <c r="F1289" s="2">
        <v>847500</v>
      </c>
      <c r="G1289" s="2">
        <v>1695000</v>
      </c>
      <c r="H1289" s="2">
        <v>0</v>
      </c>
      <c r="I1289" s="2">
        <v>0</v>
      </c>
      <c r="J1289" s="2">
        <v>0</v>
      </c>
    </row>
    <row r="1290" spans="1:10" x14ac:dyDescent="0.35">
      <c r="A1290" s="28" t="s">
        <v>1037</v>
      </c>
      <c r="B1290" s="28" t="s">
        <v>17</v>
      </c>
      <c r="C1290" s="28" t="s">
        <v>1061</v>
      </c>
      <c r="D1290" s="28" t="s">
        <v>19</v>
      </c>
      <c r="E1290" t="s">
        <v>32</v>
      </c>
      <c r="F1290" s="2">
        <v>8750</v>
      </c>
      <c r="G1290" s="2">
        <v>6250</v>
      </c>
      <c r="H1290" s="2">
        <v>0</v>
      </c>
      <c r="I1290" s="2">
        <v>0</v>
      </c>
      <c r="J1290" s="2">
        <v>0</v>
      </c>
    </row>
    <row r="1291" spans="1:10" x14ac:dyDescent="0.35">
      <c r="A1291" s="28" t="s">
        <v>1037</v>
      </c>
      <c r="B1291" s="28" t="s">
        <v>17</v>
      </c>
      <c r="C1291" s="28" t="s">
        <v>1061</v>
      </c>
      <c r="D1291" s="28" t="s">
        <v>19</v>
      </c>
      <c r="E1291" t="s">
        <v>57</v>
      </c>
      <c r="F1291" s="2">
        <v>0</v>
      </c>
      <c r="G1291" s="2">
        <v>361963</v>
      </c>
      <c r="H1291" s="2">
        <v>738375</v>
      </c>
      <c r="I1291" s="2">
        <v>221456</v>
      </c>
      <c r="J1291" s="2">
        <v>738000</v>
      </c>
    </row>
    <row r="1292" spans="1:10" x14ac:dyDescent="0.35">
      <c r="A1292" s="28" t="s">
        <v>1037</v>
      </c>
      <c r="B1292" s="28" t="s">
        <v>17</v>
      </c>
      <c r="C1292" s="28" t="s">
        <v>1061</v>
      </c>
      <c r="D1292" s="28" t="s">
        <v>19</v>
      </c>
      <c r="E1292" t="s">
        <v>38</v>
      </c>
      <c r="F1292" s="2">
        <v>3643000</v>
      </c>
      <c r="G1292" s="2">
        <v>7280000</v>
      </c>
      <c r="H1292" s="2">
        <v>3640000</v>
      </c>
      <c r="I1292" s="2">
        <v>1092000</v>
      </c>
      <c r="J1292" s="2">
        <v>3640000</v>
      </c>
    </row>
    <row r="1293" spans="1:10" x14ac:dyDescent="0.35">
      <c r="A1293" s="28" t="s">
        <v>1037</v>
      </c>
      <c r="B1293" s="28" t="s">
        <v>17</v>
      </c>
      <c r="C1293" s="28" t="s">
        <v>1061</v>
      </c>
      <c r="D1293" s="28" t="s">
        <v>19</v>
      </c>
      <c r="E1293" t="s">
        <v>1064</v>
      </c>
      <c r="F1293" s="2">
        <v>489722</v>
      </c>
      <c r="G1293" s="2">
        <v>0</v>
      </c>
      <c r="H1293" s="2">
        <v>0</v>
      </c>
      <c r="I1293" s="2">
        <v>0</v>
      </c>
      <c r="J1293" s="2">
        <v>0</v>
      </c>
    </row>
    <row r="1294" spans="1:10" x14ac:dyDescent="0.35">
      <c r="A1294" s="28" t="s">
        <v>1037</v>
      </c>
      <c r="B1294" s="28" t="s">
        <v>17</v>
      </c>
      <c r="C1294" s="28" t="s">
        <v>1061</v>
      </c>
      <c r="D1294" s="28" t="s">
        <v>19</v>
      </c>
      <c r="E1294" t="s">
        <v>645</v>
      </c>
      <c r="F1294" s="2">
        <v>1050400</v>
      </c>
      <c r="G1294" s="2">
        <v>0</v>
      </c>
      <c r="H1294" s="2">
        <v>0</v>
      </c>
      <c r="I1294" s="2">
        <v>0</v>
      </c>
      <c r="J1294" s="2">
        <v>0</v>
      </c>
    </row>
    <row r="1295" spans="1:10" x14ac:dyDescent="0.35">
      <c r="A1295" s="28" t="s">
        <v>1037</v>
      </c>
      <c r="B1295" s="28" t="s">
        <v>17</v>
      </c>
      <c r="C1295" s="28" t="s">
        <v>1061</v>
      </c>
      <c r="D1295" s="28" t="s">
        <v>19</v>
      </c>
      <c r="E1295" t="s">
        <v>725</v>
      </c>
      <c r="F1295" s="2">
        <v>2183000</v>
      </c>
      <c r="G1295" s="2">
        <v>4163000</v>
      </c>
      <c r="H1295" s="2">
        <v>2081500</v>
      </c>
      <c r="I1295" s="2">
        <v>2081500</v>
      </c>
      <c r="J1295" s="2">
        <v>2081500</v>
      </c>
    </row>
    <row r="1296" spans="1:10" x14ac:dyDescent="0.35">
      <c r="A1296" s="28" t="s">
        <v>1037</v>
      </c>
      <c r="B1296" s="28" t="s">
        <v>17</v>
      </c>
      <c r="C1296" s="28" t="s">
        <v>1061</v>
      </c>
      <c r="D1296" s="28" t="s">
        <v>19</v>
      </c>
      <c r="E1296" t="s">
        <v>1065</v>
      </c>
      <c r="F1296" s="2">
        <v>2497500</v>
      </c>
      <c r="G1296" s="2">
        <v>4991000</v>
      </c>
      <c r="H1296" s="2">
        <v>2494500</v>
      </c>
      <c r="I1296" s="2">
        <v>2494500</v>
      </c>
      <c r="J1296" s="2">
        <v>2494500</v>
      </c>
    </row>
    <row r="1297" spans="1:10" x14ac:dyDescent="0.35">
      <c r="A1297" s="28" t="s">
        <v>1037</v>
      </c>
      <c r="B1297" s="28" t="s">
        <v>17</v>
      </c>
      <c r="C1297" s="28" t="s">
        <v>1061</v>
      </c>
      <c r="D1297" s="28" t="s">
        <v>19</v>
      </c>
      <c r="E1297" t="s">
        <v>1066</v>
      </c>
      <c r="F1297" s="2">
        <v>0</v>
      </c>
      <c r="G1297" s="2">
        <v>510000</v>
      </c>
      <c r="H1297" s="2">
        <v>255000</v>
      </c>
      <c r="I1297" s="2">
        <v>76500</v>
      </c>
      <c r="J1297" s="2">
        <v>255000</v>
      </c>
    </row>
    <row r="1298" spans="1:10" x14ac:dyDescent="0.35">
      <c r="A1298" s="28" t="s">
        <v>1037</v>
      </c>
      <c r="B1298" s="28" t="s">
        <v>17</v>
      </c>
      <c r="C1298" s="28" t="s">
        <v>1067</v>
      </c>
      <c r="D1298" s="28" t="s">
        <v>19</v>
      </c>
      <c r="E1298" t="s">
        <v>1068</v>
      </c>
      <c r="F1298" s="2">
        <v>0</v>
      </c>
      <c r="G1298" s="2">
        <v>98888</v>
      </c>
      <c r="H1298" s="2">
        <v>95032</v>
      </c>
      <c r="I1298" s="2">
        <v>28442</v>
      </c>
      <c r="J1298" s="2">
        <v>94578</v>
      </c>
    </row>
    <row r="1299" spans="1:10" x14ac:dyDescent="0.35">
      <c r="A1299" s="28" t="s">
        <v>1037</v>
      </c>
      <c r="B1299" s="28" t="s">
        <v>17</v>
      </c>
      <c r="C1299" s="28" t="s">
        <v>1067</v>
      </c>
      <c r="D1299" s="28" t="s">
        <v>19</v>
      </c>
      <c r="E1299" t="s">
        <v>1069</v>
      </c>
      <c r="F1299" s="2">
        <v>634500</v>
      </c>
      <c r="G1299" s="2">
        <v>1265000</v>
      </c>
      <c r="H1299" s="2">
        <v>633000</v>
      </c>
      <c r="I1299" s="2">
        <v>189900</v>
      </c>
      <c r="J1299" s="2">
        <v>633000</v>
      </c>
    </row>
    <row r="1300" spans="1:10" x14ac:dyDescent="0.35">
      <c r="A1300" s="28" t="s">
        <v>1037</v>
      </c>
      <c r="B1300" s="28" t="s">
        <v>17</v>
      </c>
      <c r="C1300" s="28" t="s">
        <v>1067</v>
      </c>
      <c r="D1300" s="28" t="s">
        <v>50</v>
      </c>
      <c r="E1300" t="s">
        <v>1070</v>
      </c>
      <c r="F1300" s="2">
        <v>0</v>
      </c>
      <c r="G1300" s="2">
        <v>0</v>
      </c>
      <c r="H1300" s="2">
        <v>0</v>
      </c>
      <c r="I1300" s="2">
        <v>0</v>
      </c>
      <c r="J1300" s="2">
        <v>0</v>
      </c>
    </row>
    <row r="1301" spans="1:10" x14ac:dyDescent="0.35">
      <c r="A1301" s="28" t="s">
        <v>1037</v>
      </c>
      <c r="B1301" s="28" t="s">
        <v>17</v>
      </c>
      <c r="C1301" s="28" t="s">
        <v>1067</v>
      </c>
      <c r="D1301" s="28" t="s">
        <v>19</v>
      </c>
      <c r="E1301" t="s">
        <v>1071</v>
      </c>
      <c r="F1301" s="2">
        <v>96944</v>
      </c>
      <c r="G1301" s="2">
        <v>192475</v>
      </c>
      <c r="H1301" s="2">
        <v>95532</v>
      </c>
      <c r="I1301" s="2">
        <v>28589</v>
      </c>
      <c r="J1301" s="2">
        <v>95061</v>
      </c>
    </row>
    <row r="1302" spans="1:10" x14ac:dyDescent="0.35">
      <c r="A1302" s="28" t="s">
        <v>1037</v>
      </c>
      <c r="B1302" s="28" t="s">
        <v>17</v>
      </c>
      <c r="C1302" s="28" t="s">
        <v>1067</v>
      </c>
      <c r="D1302" s="28" t="s">
        <v>19</v>
      </c>
      <c r="E1302" t="s">
        <v>1072</v>
      </c>
      <c r="F1302" s="2">
        <v>115000</v>
      </c>
      <c r="G1302" s="2">
        <v>230000</v>
      </c>
      <c r="H1302" s="2">
        <v>115000</v>
      </c>
      <c r="I1302" s="2">
        <v>115000</v>
      </c>
      <c r="J1302" s="2">
        <v>1615000</v>
      </c>
    </row>
    <row r="1303" spans="1:10" x14ac:dyDescent="0.35">
      <c r="A1303" s="28" t="s">
        <v>1037</v>
      </c>
      <c r="B1303" s="28" t="s">
        <v>17</v>
      </c>
      <c r="C1303" s="28" t="s">
        <v>1067</v>
      </c>
      <c r="D1303" s="28" t="s">
        <v>19</v>
      </c>
      <c r="E1303" t="s">
        <v>1073</v>
      </c>
      <c r="F1303" s="2">
        <v>412000</v>
      </c>
      <c r="G1303" s="2">
        <v>819000</v>
      </c>
      <c r="H1303" s="2">
        <v>411500</v>
      </c>
      <c r="I1303" s="2">
        <v>411500</v>
      </c>
      <c r="J1303" s="2">
        <v>411500</v>
      </c>
    </row>
    <row r="1304" spans="1:10" x14ac:dyDescent="0.35">
      <c r="A1304" s="28" t="s">
        <v>1037</v>
      </c>
      <c r="B1304" s="28" t="s">
        <v>17</v>
      </c>
      <c r="C1304" s="28" t="s">
        <v>1067</v>
      </c>
      <c r="D1304" s="28" t="s">
        <v>30</v>
      </c>
      <c r="E1304" t="s">
        <v>1074</v>
      </c>
      <c r="F1304" s="2">
        <v>662577</v>
      </c>
      <c r="G1304" s="2">
        <v>1328248</v>
      </c>
      <c r="H1304" s="2">
        <v>0</v>
      </c>
      <c r="I1304" s="2">
        <v>0</v>
      </c>
      <c r="J1304" s="2">
        <v>0</v>
      </c>
    </row>
    <row r="1305" spans="1:10" x14ac:dyDescent="0.35">
      <c r="A1305" s="28" t="s">
        <v>1037</v>
      </c>
      <c r="B1305" s="28" t="s">
        <v>17</v>
      </c>
      <c r="C1305" s="28" t="s">
        <v>1067</v>
      </c>
      <c r="D1305" s="28" t="s">
        <v>19</v>
      </c>
      <c r="E1305" t="s">
        <v>32</v>
      </c>
      <c r="F1305" s="2">
        <v>12352</v>
      </c>
      <c r="G1305" s="2">
        <v>10000</v>
      </c>
      <c r="H1305" s="2">
        <v>5000</v>
      </c>
      <c r="I1305" s="2">
        <v>1500</v>
      </c>
      <c r="J1305" s="2">
        <v>5000</v>
      </c>
    </row>
    <row r="1306" spans="1:10" x14ac:dyDescent="0.35">
      <c r="A1306" s="28" t="s">
        <v>1037</v>
      </c>
      <c r="B1306" s="28" t="s">
        <v>17</v>
      </c>
      <c r="C1306" s="28" t="s">
        <v>1067</v>
      </c>
      <c r="D1306" s="28" t="s">
        <v>19</v>
      </c>
      <c r="E1306" t="s">
        <v>1075</v>
      </c>
      <c r="F1306" s="2">
        <v>0</v>
      </c>
      <c r="G1306" s="2">
        <v>192720</v>
      </c>
      <c r="H1306" s="2">
        <v>95129</v>
      </c>
      <c r="I1306" s="2">
        <v>28470</v>
      </c>
      <c r="J1306" s="2">
        <v>94671</v>
      </c>
    </row>
    <row r="1307" spans="1:10" x14ac:dyDescent="0.35">
      <c r="A1307" s="28" t="s">
        <v>1037</v>
      </c>
      <c r="B1307" s="28" t="s">
        <v>17</v>
      </c>
      <c r="C1307" s="28" t="s">
        <v>1067</v>
      </c>
      <c r="D1307" s="28" t="s">
        <v>19</v>
      </c>
      <c r="E1307" t="s">
        <v>1076</v>
      </c>
      <c r="F1307" s="2">
        <v>96349</v>
      </c>
      <c r="G1307" s="2">
        <v>191282</v>
      </c>
      <c r="H1307" s="2">
        <v>94932</v>
      </c>
      <c r="I1307" s="2">
        <v>14240</v>
      </c>
      <c r="J1307" s="2">
        <v>0</v>
      </c>
    </row>
    <row r="1308" spans="1:10" x14ac:dyDescent="0.35">
      <c r="A1308" s="28" t="s">
        <v>1037</v>
      </c>
      <c r="B1308" s="28" t="s">
        <v>17</v>
      </c>
      <c r="C1308" s="28" t="s">
        <v>1067</v>
      </c>
      <c r="D1308" s="28" t="s">
        <v>19</v>
      </c>
      <c r="E1308" t="s">
        <v>1077</v>
      </c>
      <c r="F1308" s="2">
        <v>94943</v>
      </c>
      <c r="G1308" s="2">
        <v>188483</v>
      </c>
      <c r="H1308" s="2">
        <v>0</v>
      </c>
      <c r="I1308" s="2">
        <v>0</v>
      </c>
      <c r="J1308" s="2">
        <v>0</v>
      </c>
    </row>
    <row r="1309" spans="1:10" x14ac:dyDescent="0.35">
      <c r="A1309" s="28" t="s">
        <v>1037</v>
      </c>
      <c r="B1309" s="28" t="s">
        <v>17</v>
      </c>
      <c r="C1309" s="28" t="s">
        <v>1067</v>
      </c>
      <c r="D1309" s="28" t="s">
        <v>19</v>
      </c>
      <c r="E1309" t="s">
        <v>1078</v>
      </c>
      <c r="F1309" s="2">
        <v>95326</v>
      </c>
      <c r="G1309" s="2">
        <v>189278</v>
      </c>
      <c r="H1309" s="2">
        <v>93952</v>
      </c>
      <c r="I1309" s="2">
        <v>28117</v>
      </c>
      <c r="J1309" s="2">
        <v>93493</v>
      </c>
    </row>
    <row r="1310" spans="1:10" x14ac:dyDescent="0.35">
      <c r="A1310" s="28" t="s">
        <v>1037</v>
      </c>
      <c r="B1310" s="28" t="s">
        <v>17</v>
      </c>
      <c r="C1310" s="28" t="s">
        <v>1067</v>
      </c>
      <c r="D1310" s="28" t="s">
        <v>19</v>
      </c>
      <c r="E1310" t="s">
        <v>1079</v>
      </c>
      <c r="F1310" s="2">
        <v>1075000</v>
      </c>
      <c r="G1310" s="2">
        <v>2150000</v>
      </c>
      <c r="H1310" s="2">
        <v>1075000</v>
      </c>
      <c r="I1310" s="2">
        <v>1075000</v>
      </c>
      <c r="J1310" s="2">
        <v>1075000</v>
      </c>
    </row>
    <row r="1311" spans="1:10" x14ac:dyDescent="0.35">
      <c r="A1311" s="28" t="s">
        <v>1037</v>
      </c>
      <c r="B1311" s="28" t="s">
        <v>17</v>
      </c>
      <c r="C1311" s="28" t="s">
        <v>1067</v>
      </c>
      <c r="D1311" s="28" t="s">
        <v>19</v>
      </c>
      <c r="E1311" t="s">
        <v>1080</v>
      </c>
      <c r="F1311" s="2">
        <v>98879</v>
      </c>
      <c r="G1311" s="2">
        <v>192404</v>
      </c>
      <c r="H1311" s="2">
        <v>95510</v>
      </c>
      <c r="I1311" s="2">
        <v>28584</v>
      </c>
      <c r="J1311" s="2">
        <v>95048</v>
      </c>
    </row>
    <row r="1312" spans="1:10" x14ac:dyDescent="0.35">
      <c r="A1312" s="28" t="s">
        <v>1037</v>
      </c>
      <c r="B1312" s="28" t="s">
        <v>17</v>
      </c>
      <c r="C1312" s="28" t="s">
        <v>1067</v>
      </c>
      <c r="D1312" s="28" t="s">
        <v>19</v>
      </c>
      <c r="E1312" t="s">
        <v>1081</v>
      </c>
      <c r="F1312" s="2">
        <v>96350</v>
      </c>
      <c r="G1312" s="2">
        <v>191290</v>
      </c>
      <c r="H1312" s="2">
        <v>94940</v>
      </c>
      <c r="I1312" s="2">
        <v>28412</v>
      </c>
      <c r="J1312" s="2">
        <v>94470</v>
      </c>
    </row>
    <row r="1313" spans="1:10" x14ac:dyDescent="0.35">
      <c r="A1313" s="28" t="s">
        <v>1037</v>
      </c>
      <c r="B1313" s="28" t="s">
        <v>17</v>
      </c>
      <c r="C1313" s="28" t="s">
        <v>1067</v>
      </c>
      <c r="D1313" s="28" t="s">
        <v>19</v>
      </c>
      <c r="E1313" t="s">
        <v>1082</v>
      </c>
      <c r="F1313" s="2">
        <v>96928</v>
      </c>
      <c r="G1313" s="2">
        <v>192451</v>
      </c>
      <c r="H1313" s="2">
        <v>95523</v>
      </c>
      <c r="I1313" s="2">
        <v>28587</v>
      </c>
      <c r="J1313" s="2">
        <v>95055</v>
      </c>
    </row>
    <row r="1314" spans="1:10" x14ac:dyDescent="0.35">
      <c r="A1314" s="28" t="s">
        <v>1037</v>
      </c>
      <c r="B1314" s="28" t="s">
        <v>17</v>
      </c>
      <c r="C1314" s="28" t="s">
        <v>1067</v>
      </c>
      <c r="D1314" s="28" t="s">
        <v>19</v>
      </c>
      <c r="E1314" t="s">
        <v>57</v>
      </c>
      <c r="F1314" s="2">
        <v>0</v>
      </c>
      <c r="G1314" s="2">
        <v>611875</v>
      </c>
      <c r="H1314" s="2">
        <v>967500</v>
      </c>
      <c r="I1314" s="2">
        <v>289800</v>
      </c>
      <c r="J1314" s="2">
        <v>964500</v>
      </c>
    </row>
    <row r="1315" spans="1:10" x14ac:dyDescent="0.35">
      <c r="A1315" s="28" t="s">
        <v>1037</v>
      </c>
      <c r="B1315" s="28" t="s">
        <v>17</v>
      </c>
      <c r="C1315" s="28" t="s">
        <v>1067</v>
      </c>
      <c r="D1315" s="28" t="s">
        <v>19</v>
      </c>
      <c r="E1315" t="s">
        <v>1083</v>
      </c>
      <c r="F1315" s="2">
        <v>94365</v>
      </c>
      <c r="G1315" s="2">
        <v>0</v>
      </c>
      <c r="H1315" s="2">
        <v>0</v>
      </c>
      <c r="I1315" s="2">
        <v>0</v>
      </c>
      <c r="J1315" s="2">
        <v>0</v>
      </c>
    </row>
    <row r="1316" spans="1:10" x14ac:dyDescent="0.35">
      <c r="A1316" s="28" t="s">
        <v>1037</v>
      </c>
      <c r="B1316" s="28" t="s">
        <v>17</v>
      </c>
      <c r="C1316" s="28" t="s">
        <v>1067</v>
      </c>
      <c r="D1316" s="28" t="s">
        <v>19</v>
      </c>
      <c r="E1316" t="s">
        <v>1084</v>
      </c>
      <c r="F1316" s="2">
        <v>26625</v>
      </c>
      <c r="G1316" s="2">
        <v>52875</v>
      </c>
      <c r="H1316" s="2">
        <v>26250</v>
      </c>
      <c r="I1316" s="2">
        <v>7856</v>
      </c>
      <c r="J1316" s="2">
        <v>26125</v>
      </c>
    </row>
    <row r="1317" spans="1:10" x14ac:dyDescent="0.35">
      <c r="A1317" s="28" t="s">
        <v>1037</v>
      </c>
      <c r="B1317" s="28" t="s">
        <v>17</v>
      </c>
      <c r="C1317" s="28" t="s">
        <v>1067</v>
      </c>
      <c r="D1317" s="28" t="s">
        <v>19</v>
      </c>
      <c r="E1317" t="s">
        <v>120</v>
      </c>
      <c r="F1317" s="2">
        <v>525450</v>
      </c>
      <c r="G1317" s="2">
        <v>1050550</v>
      </c>
      <c r="H1317" s="2">
        <v>0</v>
      </c>
      <c r="I1317" s="2">
        <v>0</v>
      </c>
      <c r="J1317" s="2">
        <v>0</v>
      </c>
    </row>
    <row r="1318" spans="1:10" x14ac:dyDescent="0.35">
      <c r="A1318" s="28" t="s">
        <v>1037</v>
      </c>
      <c r="B1318" s="28" t="s">
        <v>17</v>
      </c>
      <c r="C1318" s="28" t="s">
        <v>1067</v>
      </c>
      <c r="D1318" s="28" t="s">
        <v>50</v>
      </c>
      <c r="E1318" t="s">
        <v>1085</v>
      </c>
      <c r="F1318" s="2">
        <v>6197000</v>
      </c>
      <c r="G1318" s="2">
        <v>12390000</v>
      </c>
      <c r="H1318" s="2">
        <v>6193000</v>
      </c>
      <c r="I1318" s="2">
        <v>6178250</v>
      </c>
      <c r="J1318" s="2">
        <v>6163500</v>
      </c>
    </row>
    <row r="1319" spans="1:10" x14ac:dyDescent="0.35">
      <c r="A1319" s="28" t="s">
        <v>1037</v>
      </c>
      <c r="B1319" s="28" t="s">
        <v>17</v>
      </c>
      <c r="C1319" s="28" t="s">
        <v>1067</v>
      </c>
      <c r="D1319" s="28" t="s">
        <v>19</v>
      </c>
      <c r="E1319" t="s">
        <v>1086</v>
      </c>
      <c r="F1319" s="2">
        <v>94970</v>
      </c>
      <c r="G1319" s="2">
        <v>94500</v>
      </c>
      <c r="H1319" s="2">
        <v>0</v>
      </c>
      <c r="I1319" s="2">
        <v>0</v>
      </c>
      <c r="J1319" s="2">
        <v>0</v>
      </c>
    </row>
    <row r="1320" spans="1:10" x14ac:dyDescent="0.35">
      <c r="A1320" s="28" t="s">
        <v>1037</v>
      </c>
      <c r="B1320" s="28" t="s">
        <v>17</v>
      </c>
      <c r="C1320" s="28" t="s">
        <v>1067</v>
      </c>
      <c r="D1320" s="28" t="s">
        <v>19</v>
      </c>
      <c r="E1320" t="s">
        <v>1087</v>
      </c>
      <c r="F1320" s="2">
        <v>0</v>
      </c>
      <c r="G1320" s="2">
        <v>0</v>
      </c>
      <c r="H1320" s="2">
        <v>0</v>
      </c>
      <c r="I1320" s="2">
        <v>0</v>
      </c>
      <c r="J1320" s="2">
        <v>0</v>
      </c>
    </row>
    <row r="1321" spans="1:10" x14ac:dyDescent="0.35">
      <c r="A1321" s="28" t="s">
        <v>1037</v>
      </c>
      <c r="B1321" s="28" t="s">
        <v>17</v>
      </c>
      <c r="C1321" s="28" t="s">
        <v>1067</v>
      </c>
      <c r="D1321" s="28" t="s">
        <v>19</v>
      </c>
      <c r="E1321" t="s">
        <v>1088</v>
      </c>
      <c r="F1321" s="2">
        <v>95847</v>
      </c>
      <c r="G1321" s="2">
        <v>190319</v>
      </c>
      <c r="H1321" s="2">
        <v>94472</v>
      </c>
      <c r="I1321" s="2">
        <v>28273</v>
      </c>
      <c r="J1321" s="2">
        <v>94013</v>
      </c>
    </row>
    <row r="1322" spans="1:10" x14ac:dyDescent="0.35">
      <c r="A1322" s="28" t="s">
        <v>1037</v>
      </c>
      <c r="B1322" s="28" t="s">
        <v>17</v>
      </c>
      <c r="C1322" s="28" t="s">
        <v>1089</v>
      </c>
      <c r="D1322" s="28" t="s">
        <v>19</v>
      </c>
      <c r="E1322" t="s">
        <v>1090</v>
      </c>
      <c r="F1322" s="2">
        <v>33637</v>
      </c>
      <c r="G1322" s="2">
        <v>66782</v>
      </c>
      <c r="H1322" s="2">
        <v>33145</v>
      </c>
      <c r="I1322" s="2">
        <v>9919</v>
      </c>
      <c r="J1322" s="2">
        <v>32981</v>
      </c>
    </row>
    <row r="1323" spans="1:10" x14ac:dyDescent="0.35">
      <c r="A1323" s="28" t="s">
        <v>1037</v>
      </c>
      <c r="B1323" s="28" t="s">
        <v>17</v>
      </c>
      <c r="C1323" s="28" t="s">
        <v>1089</v>
      </c>
      <c r="D1323" s="28" t="s">
        <v>19</v>
      </c>
      <c r="E1323" t="s">
        <v>21</v>
      </c>
      <c r="F1323" s="2">
        <v>0</v>
      </c>
      <c r="G1323" s="2">
        <v>0</v>
      </c>
      <c r="H1323" s="2">
        <v>0</v>
      </c>
      <c r="I1323" s="2">
        <v>0</v>
      </c>
      <c r="J1323" s="2">
        <v>0</v>
      </c>
    </row>
    <row r="1324" spans="1:10" x14ac:dyDescent="0.35">
      <c r="A1324" s="28" t="s">
        <v>1037</v>
      </c>
      <c r="B1324" s="28" t="s">
        <v>17</v>
      </c>
      <c r="C1324" s="28" t="s">
        <v>1089</v>
      </c>
      <c r="D1324" s="28" t="s">
        <v>19</v>
      </c>
      <c r="E1324" t="s">
        <v>1091</v>
      </c>
      <c r="F1324" s="2">
        <v>1248000</v>
      </c>
      <c r="G1324" s="2">
        <v>2532000</v>
      </c>
      <c r="H1324" s="2">
        <v>1183000</v>
      </c>
      <c r="I1324" s="2">
        <v>1183000</v>
      </c>
      <c r="J1324" s="2">
        <v>1183000</v>
      </c>
    </row>
    <row r="1325" spans="1:10" x14ac:dyDescent="0.35">
      <c r="A1325" s="28" t="s">
        <v>1037</v>
      </c>
      <c r="B1325" s="28" t="s">
        <v>17</v>
      </c>
      <c r="C1325" s="28" t="s">
        <v>1089</v>
      </c>
      <c r="D1325" s="28" t="s">
        <v>19</v>
      </c>
      <c r="E1325" t="s">
        <v>1092</v>
      </c>
      <c r="F1325" s="2">
        <v>176000</v>
      </c>
      <c r="G1325" s="2">
        <v>352000</v>
      </c>
      <c r="H1325" s="2">
        <v>176000</v>
      </c>
      <c r="I1325" s="2">
        <v>52800</v>
      </c>
      <c r="J1325" s="2">
        <v>176000</v>
      </c>
    </row>
    <row r="1326" spans="1:10" x14ac:dyDescent="0.35">
      <c r="A1326" s="28" t="s">
        <v>1037</v>
      </c>
      <c r="B1326" s="28" t="s">
        <v>17</v>
      </c>
      <c r="C1326" s="28" t="s">
        <v>1089</v>
      </c>
      <c r="D1326" s="28" t="s">
        <v>19</v>
      </c>
      <c r="E1326" t="s">
        <v>1093</v>
      </c>
      <c r="F1326" s="2">
        <v>0</v>
      </c>
      <c r="G1326" s="2">
        <v>67637</v>
      </c>
      <c r="H1326" s="2">
        <v>33166</v>
      </c>
      <c r="I1326" s="2">
        <v>9926</v>
      </c>
      <c r="J1326" s="2">
        <v>33007</v>
      </c>
    </row>
    <row r="1327" spans="1:10" x14ac:dyDescent="0.35">
      <c r="A1327" s="28" t="s">
        <v>1037</v>
      </c>
      <c r="B1327" s="28" t="s">
        <v>17</v>
      </c>
      <c r="C1327" s="28" t="s">
        <v>1089</v>
      </c>
      <c r="D1327" s="28" t="s">
        <v>19</v>
      </c>
      <c r="E1327" t="s">
        <v>1094</v>
      </c>
      <c r="F1327" s="2">
        <v>378000</v>
      </c>
      <c r="G1327" s="2">
        <v>66000</v>
      </c>
      <c r="H1327" s="2">
        <v>33000</v>
      </c>
      <c r="I1327" s="2">
        <v>9900</v>
      </c>
      <c r="J1327" s="2">
        <v>33000</v>
      </c>
    </row>
    <row r="1328" spans="1:10" x14ac:dyDescent="0.35">
      <c r="A1328" s="28" t="s">
        <v>1037</v>
      </c>
      <c r="B1328" s="28" t="s">
        <v>17</v>
      </c>
      <c r="C1328" s="28" t="s">
        <v>1089</v>
      </c>
      <c r="D1328" s="28" t="s">
        <v>19</v>
      </c>
      <c r="E1328" t="s">
        <v>1095</v>
      </c>
      <c r="F1328" s="2">
        <v>284000</v>
      </c>
      <c r="G1328" s="2">
        <v>572000</v>
      </c>
      <c r="H1328" s="2">
        <v>462000</v>
      </c>
      <c r="I1328" s="2">
        <v>138600</v>
      </c>
      <c r="J1328" s="2">
        <v>462000</v>
      </c>
    </row>
    <row r="1329" spans="1:10" x14ac:dyDescent="0.35">
      <c r="A1329" s="28" t="s">
        <v>1037</v>
      </c>
      <c r="B1329" s="28" t="s">
        <v>17</v>
      </c>
      <c r="C1329" s="28" t="s">
        <v>1089</v>
      </c>
      <c r="D1329" s="28" t="s">
        <v>30</v>
      </c>
      <c r="E1329" t="s">
        <v>888</v>
      </c>
      <c r="F1329" s="2">
        <v>93690</v>
      </c>
      <c r="G1329" s="2">
        <v>94233</v>
      </c>
      <c r="H1329" s="2">
        <v>47782</v>
      </c>
      <c r="I1329" s="2">
        <v>47144</v>
      </c>
      <c r="J1329" s="2">
        <v>46506</v>
      </c>
    </row>
    <row r="1330" spans="1:10" x14ac:dyDescent="0.35">
      <c r="A1330" s="28" t="s">
        <v>1037</v>
      </c>
      <c r="B1330" s="28" t="s">
        <v>17</v>
      </c>
      <c r="C1330" s="28" t="s">
        <v>1089</v>
      </c>
      <c r="D1330" s="28" t="s">
        <v>19</v>
      </c>
      <c r="E1330" t="s">
        <v>1096</v>
      </c>
      <c r="F1330" s="2">
        <v>231126</v>
      </c>
      <c r="G1330" s="2">
        <v>231701</v>
      </c>
      <c r="H1330" s="2">
        <v>113913</v>
      </c>
      <c r="I1330" s="2">
        <v>34080</v>
      </c>
      <c r="J1330" s="2">
        <v>113288</v>
      </c>
    </row>
    <row r="1331" spans="1:10" x14ac:dyDescent="0.35">
      <c r="A1331" s="28" t="s">
        <v>1037</v>
      </c>
      <c r="B1331" s="28" t="s">
        <v>17</v>
      </c>
      <c r="C1331" s="28" t="s">
        <v>1089</v>
      </c>
      <c r="D1331" s="28" t="s">
        <v>19</v>
      </c>
      <c r="E1331" t="s">
        <v>48</v>
      </c>
      <c r="F1331" s="2">
        <v>2997267</v>
      </c>
      <c r="G1331" s="2">
        <v>348525</v>
      </c>
      <c r="H1331" s="2">
        <v>175175</v>
      </c>
      <c r="I1331" s="2">
        <v>53033</v>
      </c>
      <c r="J1331" s="2">
        <v>178375</v>
      </c>
    </row>
    <row r="1332" spans="1:10" x14ac:dyDescent="0.35">
      <c r="A1332" s="28" t="s">
        <v>1037</v>
      </c>
      <c r="B1332" s="28" t="s">
        <v>17</v>
      </c>
      <c r="C1332" s="28" t="s">
        <v>1089</v>
      </c>
      <c r="D1332" s="28" t="s">
        <v>19</v>
      </c>
      <c r="E1332" t="s">
        <v>1097</v>
      </c>
      <c r="F1332" s="2">
        <v>33818</v>
      </c>
      <c r="G1332" s="2">
        <v>67151</v>
      </c>
      <c r="H1332" s="2">
        <v>33333</v>
      </c>
      <c r="I1332" s="2">
        <v>9976</v>
      </c>
      <c r="J1332" s="2">
        <v>33171</v>
      </c>
    </row>
    <row r="1333" spans="1:10" x14ac:dyDescent="0.35">
      <c r="A1333" s="28" t="s">
        <v>1037</v>
      </c>
      <c r="B1333" s="28" t="s">
        <v>17</v>
      </c>
      <c r="C1333" s="28" t="s">
        <v>1089</v>
      </c>
      <c r="D1333" s="28" t="s">
        <v>19</v>
      </c>
      <c r="E1333" t="s">
        <v>1098</v>
      </c>
      <c r="F1333" s="2">
        <v>31914</v>
      </c>
      <c r="G1333" s="2">
        <v>63358</v>
      </c>
      <c r="H1333" s="2">
        <v>0</v>
      </c>
      <c r="I1333" s="2">
        <v>0</v>
      </c>
      <c r="J1333" s="2">
        <v>0</v>
      </c>
    </row>
    <row r="1334" spans="1:10" x14ac:dyDescent="0.35">
      <c r="A1334" s="28" t="s">
        <v>1037</v>
      </c>
      <c r="B1334" s="28" t="s">
        <v>17</v>
      </c>
      <c r="C1334" s="28" t="s">
        <v>1089</v>
      </c>
      <c r="D1334" s="28" t="s">
        <v>19</v>
      </c>
      <c r="E1334" t="s">
        <v>1099</v>
      </c>
      <c r="F1334" s="2">
        <v>283000</v>
      </c>
      <c r="G1334" s="2">
        <v>566000</v>
      </c>
      <c r="H1334" s="2">
        <v>283000</v>
      </c>
      <c r="I1334" s="2">
        <v>84900</v>
      </c>
      <c r="J1334" s="2">
        <v>283000</v>
      </c>
    </row>
    <row r="1335" spans="1:10" x14ac:dyDescent="0.35">
      <c r="A1335" s="28" t="s">
        <v>1037</v>
      </c>
      <c r="B1335" s="28" t="s">
        <v>17</v>
      </c>
      <c r="C1335" s="28" t="s">
        <v>1089</v>
      </c>
      <c r="D1335" s="28" t="s">
        <v>19</v>
      </c>
      <c r="E1335" t="s">
        <v>1100</v>
      </c>
      <c r="F1335" s="2">
        <v>33138</v>
      </c>
      <c r="G1335" s="2">
        <v>32974</v>
      </c>
      <c r="H1335" s="2">
        <v>0</v>
      </c>
      <c r="I1335" s="2">
        <v>0</v>
      </c>
      <c r="J1335" s="2">
        <v>0</v>
      </c>
    </row>
    <row r="1336" spans="1:10" x14ac:dyDescent="0.35">
      <c r="A1336" s="28" t="s">
        <v>1037</v>
      </c>
      <c r="B1336" s="28" t="s">
        <v>17</v>
      </c>
      <c r="C1336" s="28" t="s">
        <v>1089</v>
      </c>
      <c r="D1336" s="28" t="s">
        <v>19</v>
      </c>
      <c r="E1336" t="s">
        <v>28</v>
      </c>
      <c r="F1336" s="2">
        <v>78794</v>
      </c>
      <c r="G1336" s="2">
        <v>0</v>
      </c>
      <c r="H1336" s="2">
        <v>0</v>
      </c>
      <c r="I1336" s="2">
        <v>0</v>
      </c>
      <c r="J1336" s="2">
        <v>0</v>
      </c>
    </row>
    <row r="1337" spans="1:10" x14ac:dyDescent="0.35">
      <c r="A1337" s="28" t="s">
        <v>1037</v>
      </c>
      <c r="B1337" s="28" t="s">
        <v>17</v>
      </c>
      <c r="C1337" s="28" t="s">
        <v>1089</v>
      </c>
      <c r="D1337" s="28" t="s">
        <v>19</v>
      </c>
      <c r="E1337" t="s">
        <v>32</v>
      </c>
      <c r="F1337" s="2">
        <v>0</v>
      </c>
      <c r="G1337" s="2">
        <v>15000</v>
      </c>
      <c r="H1337" s="2">
        <v>7500</v>
      </c>
      <c r="I1337" s="2">
        <v>2250</v>
      </c>
      <c r="J1337" s="2">
        <v>7500</v>
      </c>
    </row>
    <row r="1338" spans="1:10" x14ac:dyDescent="0.35">
      <c r="A1338" s="28" t="s">
        <v>1037</v>
      </c>
      <c r="B1338" s="28" t="s">
        <v>17</v>
      </c>
      <c r="C1338" s="28" t="s">
        <v>1089</v>
      </c>
      <c r="D1338" s="28" t="s">
        <v>19</v>
      </c>
      <c r="E1338" t="s">
        <v>1101</v>
      </c>
      <c r="F1338" s="2">
        <v>1148500</v>
      </c>
      <c r="G1338" s="2">
        <v>831000</v>
      </c>
      <c r="H1338" s="2">
        <v>414000</v>
      </c>
      <c r="I1338" s="2">
        <v>124200</v>
      </c>
      <c r="J1338" s="2">
        <v>414000</v>
      </c>
    </row>
    <row r="1339" spans="1:10" x14ac:dyDescent="0.35">
      <c r="A1339" s="28" t="s">
        <v>1037</v>
      </c>
      <c r="B1339" s="28" t="s">
        <v>17</v>
      </c>
      <c r="C1339" s="28" t="s">
        <v>1089</v>
      </c>
      <c r="D1339" s="28" t="s">
        <v>19</v>
      </c>
      <c r="E1339" t="s">
        <v>1102</v>
      </c>
      <c r="F1339" s="2">
        <v>437400</v>
      </c>
      <c r="G1339" s="2">
        <v>850500</v>
      </c>
      <c r="H1339" s="2">
        <v>413100</v>
      </c>
      <c r="I1339" s="2">
        <v>206550</v>
      </c>
      <c r="J1339" s="2">
        <v>0</v>
      </c>
    </row>
    <row r="1340" spans="1:10" x14ac:dyDescent="0.35">
      <c r="A1340" s="28" t="s">
        <v>1037</v>
      </c>
      <c r="B1340" s="28" t="s">
        <v>17</v>
      </c>
      <c r="C1340" s="28" t="s">
        <v>1089</v>
      </c>
      <c r="D1340" s="28" t="s">
        <v>19</v>
      </c>
      <c r="E1340" t="s">
        <v>1103</v>
      </c>
      <c r="F1340" s="2">
        <v>175000</v>
      </c>
      <c r="G1340" s="2">
        <v>89000</v>
      </c>
      <c r="H1340" s="2">
        <v>44500</v>
      </c>
      <c r="I1340" s="2">
        <v>13350</v>
      </c>
      <c r="J1340" s="2">
        <v>44500</v>
      </c>
    </row>
    <row r="1341" spans="1:10" x14ac:dyDescent="0.35">
      <c r="A1341" s="28" t="s">
        <v>1037</v>
      </c>
      <c r="B1341" s="28" t="s">
        <v>17</v>
      </c>
      <c r="C1341" s="28" t="s">
        <v>1089</v>
      </c>
      <c r="D1341" s="28" t="s">
        <v>19</v>
      </c>
      <c r="E1341" t="s">
        <v>1104</v>
      </c>
      <c r="F1341" s="2">
        <v>236000</v>
      </c>
      <c r="G1341" s="2">
        <v>464000</v>
      </c>
      <c r="H1341" s="2">
        <v>241500</v>
      </c>
      <c r="I1341" s="2">
        <v>66450</v>
      </c>
      <c r="J1341" s="2">
        <v>201500</v>
      </c>
    </row>
    <row r="1342" spans="1:10" x14ac:dyDescent="0.35">
      <c r="A1342" s="28" t="s">
        <v>1037</v>
      </c>
      <c r="B1342" s="28" t="s">
        <v>17</v>
      </c>
      <c r="C1342" s="28" t="s">
        <v>1089</v>
      </c>
      <c r="D1342" s="28" t="s">
        <v>19</v>
      </c>
      <c r="E1342" t="s">
        <v>1105</v>
      </c>
      <c r="F1342" s="2">
        <v>32637</v>
      </c>
      <c r="G1342" s="2">
        <v>64801</v>
      </c>
      <c r="H1342" s="2">
        <v>32164</v>
      </c>
      <c r="I1342" s="2">
        <v>9626</v>
      </c>
      <c r="J1342" s="2">
        <v>32006</v>
      </c>
    </row>
    <row r="1343" spans="1:10" x14ac:dyDescent="0.35">
      <c r="A1343" s="28" t="s">
        <v>1037</v>
      </c>
      <c r="B1343" s="28" t="s">
        <v>17</v>
      </c>
      <c r="C1343" s="28" t="s">
        <v>1089</v>
      </c>
      <c r="D1343" s="28" t="s">
        <v>19</v>
      </c>
      <c r="E1343" t="s">
        <v>1106</v>
      </c>
      <c r="F1343" s="2">
        <v>2175000</v>
      </c>
      <c r="G1343" s="2">
        <v>2167000</v>
      </c>
      <c r="H1343" s="2">
        <v>1083500</v>
      </c>
      <c r="I1343" s="2">
        <v>1083500</v>
      </c>
      <c r="J1343" s="2">
        <v>1680000</v>
      </c>
    </row>
    <row r="1344" spans="1:10" x14ac:dyDescent="0.35">
      <c r="A1344" s="28" t="s">
        <v>1037</v>
      </c>
      <c r="B1344" s="28" t="s">
        <v>17</v>
      </c>
      <c r="C1344" s="28" t="s">
        <v>1089</v>
      </c>
      <c r="D1344" s="28" t="s">
        <v>19</v>
      </c>
      <c r="E1344" t="s">
        <v>1107</v>
      </c>
      <c r="F1344" s="2">
        <v>33634</v>
      </c>
      <c r="G1344" s="2">
        <v>66781</v>
      </c>
      <c r="H1344" s="2">
        <v>33147</v>
      </c>
      <c r="I1344" s="2">
        <v>9920</v>
      </c>
      <c r="J1344" s="2">
        <v>32984</v>
      </c>
    </row>
    <row r="1345" spans="1:10" x14ac:dyDescent="0.35">
      <c r="A1345" s="28" t="s">
        <v>1037</v>
      </c>
      <c r="B1345" s="28" t="s">
        <v>17</v>
      </c>
      <c r="C1345" s="28" t="s">
        <v>1089</v>
      </c>
      <c r="D1345" s="28" t="s">
        <v>19</v>
      </c>
      <c r="E1345" t="s">
        <v>1108</v>
      </c>
      <c r="F1345" s="2">
        <v>0</v>
      </c>
      <c r="G1345" s="2">
        <v>5069000</v>
      </c>
      <c r="H1345" s="2">
        <v>2536000</v>
      </c>
      <c r="I1345" s="2">
        <v>760800</v>
      </c>
      <c r="J1345" s="2">
        <v>2536000</v>
      </c>
    </row>
    <row r="1346" spans="1:10" x14ac:dyDescent="0.35">
      <c r="A1346" s="28" t="s">
        <v>1037</v>
      </c>
      <c r="B1346" s="28" t="s">
        <v>17</v>
      </c>
      <c r="C1346" s="28" t="s">
        <v>1109</v>
      </c>
      <c r="D1346" s="28" t="s">
        <v>19</v>
      </c>
      <c r="E1346" t="s">
        <v>1110</v>
      </c>
      <c r="F1346" s="2">
        <v>503500</v>
      </c>
      <c r="G1346" s="2">
        <v>1129000</v>
      </c>
      <c r="H1346" s="2">
        <v>656000</v>
      </c>
      <c r="I1346" s="2">
        <v>196800</v>
      </c>
      <c r="J1346" s="2">
        <v>656000</v>
      </c>
    </row>
    <row r="1347" spans="1:10" x14ac:dyDescent="0.35">
      <c r="A1347" s="28" t="s">
        <v>1037</v>
      </c>
      <c r="B1347" s="28" t="s">
        <v>17</v>
      </c>
      <c r="C1347" s="28" t="s">
        <v>1109</v>
      </c>
      <c r="D1347" s="28" t="s">
        <v>19</v>
      </c>
      <c r="E1347" t="s">
        <v>1111</v>
      </c>
      <c r="F1347" s="2">
        <v>156000</v>
      </c>
      <c r="G1347" s="2">
        <v>312000</v>
      </c>
      <c r="H1347" s="2">
        <v>156000</v>
      </c>
      <c r="I1347" s="2">
        <v>156000</v>
      </c>
      <c r="J1347" s="2">
        <v>156000</v>
      </c>
    </row>
    <row r="1348" spans="1:10" x14ac:dyDescent="0.35">
      <c r="A1348" s="28" t="s">
        <v>1037</v>
      </c>
      <c r="B1348" s="28" t="s">
        <v>17</v>
      </c>
      <c r="C1348" s="28" t="s">
        <v>1109</v>
      </c>
      <c r="D1348" s="28" t="s">
        <v>19</v>
      </c>
      <c r="E1348" t="s">
        <v>1112</v>
      </c>
      <c r="F1348" s="2">
        <v>121125</v>
      </c>
      <c r="G1348" s="2">
        <v>243250</v>
      </c>
      <c r="H1348" s="2">
        <v>0</v>
      </c>
      <c r="I1348" s="2">
        <v>0</v>
      </c>
      <c r="J1348" s="2">
        <v>0</v>
      </c>
    </row>
    <row r="1349" spans="1:10" x14ac:dyDescent="0.35">
      <c r="A1349" s="28" t="s">
        <v>1037</v>
      </c>
      <c r="B1349" s="28" t="s">
        <v>17</v>
      </c>
      <c r="C1349" s="28" t="s">
        <v>1109</v>
      </c>
      <c r="D1349" s="28" t="s">
        <v>19</v>
      </c>
      <c r="E1349" t="s">
        <v>1113</v>
      </c>
      <c r="F1349" s="2">
        <v>158250</v>
      </c>
      <c r="G1349" s="2">
        <v>316500</v>
      </c>
      <c r="H1349" s="2">
        <v>158250</v>
      </c>
      <c r="I1349" s="2">
        <v>158250</v>
      </c>
      <c r="J1349" s="2">
        <v>158250</v>
      </c>
    </row>
    <row r="1350" spans="1:10" x14ac:dyDescent="0.35">
      <c r="A1350" s="28" t="s">
        <v>1037</v>
      </c>
      <c r="B1350" s="28" t="s">
        <v>17</v>
      </c>
      <c r="C1350" s="28" t="s">
        <v>1109</v>
      </c>
      <c r="D1350" s="28" t="s">
        <v>19</v>
      </c>
      <c r="E1350" t="s">
        <v>1114</v>
      </c>
      <c r="F1350" s="2">
        <v>134000</v>
      </c>
      <c r="G1350" s="2">
        <v>360000</v>
      </c>
      <c r="H1350" s="2">
        <v>306125</v>
      </c>
      <c r="I1350" s="2">
        <v>91838</v>
      </c>
      <c r="J1350" s="2">
        <v>306125</v>
      </c>
    </row>
    <row r="1351" spans="1:10" x14ac:dyDescent="0.35">
      <c r="A1351" s="28" t="s">
        <v>1037</v>
      </c>
      <c r="B1351" s="28" t="s">
        <v>17</v>
      </c>
      <c r="C1351" s="28" t="s">
        <v>1109</v>
      </c>
      <c r="D1351" s="28" t="s">
        <v>19</v>
      </c>
      <c r="E1351" t="s">
        <v>1115</v>
      </c>
      <c r="F1351" s="2">
        <v>31579</v>
      </c>
      <c r="G1351" s="2">
        <v>61280</v>
      </c>
      <c r="H1351" s="2">
        <v>29701</v>
      </c>
      <c r="I1351" s="2">
        <v>29388</v>
      </c>
      <c r="J1351" s="2">
        <v>29075</v>
      </c>
    </row>
    <row r="1352" spans="1:10" x14ac:dyDescent="0.35">
      <c r="A1352" s="28" t="s">
        <v>1037</v>
      </c>
      <c r="B1352" s="28" t="s">
        <v>17</v>
      </c>
      <c r="C1352" s="28" t="s">
        <v>1109</v>
      </c>
      <c r="D1352" s="28" t="s">
        <v>19</v>
      </c>
      <c r="E1352" t="s">
        <v>1116</v>
      </c>
      <c r="F1352" s="2">
        <v>66997</v>
      </c>
      <c r="G1352" s="2">
        <v>130994</v>
      </c>
      <c r="H1352" s="2">
        <v>63997</v>
      </c>
      <c r="I1352" s="2">
        <v>63497</v>
      </c>
      <c r="J1352" s="2">
        <v>62997</v>
      </c>
    </row>
    <row r="1353" spans="1:10" x14ac:dyDescent="0.35">
      <c r="A1353" s="28" t="s">
        <v>1037</v>
      </c>
      <c r="B1353" s="28" t="s">
        <v>17</v>
      </c>
      <c r="C1353" s="28" t="s">
        <v>1109</v>
      </c>
      <c r="D1353" s="28" t="s">
        <v>19</v>
      </c>
      <c r="E1353" t="s">
        <v>1117</v>
      </c>
      <c r="F1353" s="2">
        <v>86434</v>
      </c>
      <c r="G1353" s="2">
        <v>167516</v>
      </c>
      <c r="H1353" s="2">
        <v>81082</v>
      </c>
      <c r="I1353" s="2">
        <v>40541</v>
      </c>
      <c r="J1353" s="2">
        <v>0</v>
      </c>
    </row>
    <row r="1354" spans="1:10" x14ac:dyDescent="0.35">
      <c r="A1354" s="28" t="s">
        <v>1037</v>
      </c>
      <c r="B1354" s="28" t="s">
        <v>17</v>
      </c>
      <c r="C1354" s="28" t="s">
        <v>1109</v>
      </c>
      <c r="D1354" s="28" t="s">
        <v>19</v>
      </c>
      <c r="E1354" t="s">
        <v>1118</v>
      </c>
      <c r="F1354" s="2">
        <v>10151</v>
      </c>
      <c r="G1354" s="2">
        <v>19840</v>
      </c>
      <c r="H1354" s="2">
        <v>9689</v>
      </c>
      <c r="I1354" s="2">
        <v>9613</v>
      </c>
      <c r="J1354" s="2">
        <v>9536</v>
      </c>
    </row>
    <row r="1355" spans="1:10" x14ac:dyDescent="0.35">
      <c r="A1355" s="28" t="s">
        <v>1037</v>
      </c>
      <c r="B1355" s="28" t="s">
        <v>17</v>
      </c>
      <c r="C1355" s="28" t="s">
        <v>1109</v>
      </c>
      <c r="D1355" s="28" t="s">
        <v>19</v>
      </c>
      <c r="E1355" t="s">
        <v>28</v>
      </c>
      <c r="F1355" s="2">
        <v>0</v>
      </c>
      <c r="G1355" s="2">
        <v>0</v>
      </c>
      <c r="H1355" s="2">
        <v>0</v>
      </c>
      <c r="I1355" s="2">
        <v>0</v>
      </c>
      <c r="J1355" s="2">
        <v>0</v>
      </c>
    </row>
    <row r="1356" spans="1:10" x14ac:dyDescent="0.35">
      <c r="A1356" s="28" t="s">
        <v>1037</v>
      </c>
      <c r="B1356" s="28" t="s">
        <v>17</v>
      </c>
      <c r="C1356" s="28" t="s">
        <v>1109</v>
      </c>
      <c r="D1356" s="28" t="s">
        <v>19</v>
      </c>
      <c r="E1356" t="s">
        <v>1119</v>
      </c>
      <c r="F1356" s="2">
        <v>145250</v>
      </c>
      <c r="G1356" s="2">
        <v>290500</v>
      </c>
      <c r="H1356" s="2">
        <v>145250</v>
      </c>
      <c r="I1356" s="2">
        <v>145250</v>
      </c>
      <c r="J1356" s="2">
        <v>145250</v>
      </c>
    </row>
    <row r="1357" spans="1:10" x14ac:dyDescent="0.35">
      <c r="A1357" s="28" t="s">
        <v>1037</v>
      </c>
      <c r="B1357" s="28" t="s">
        <v>17</v>
      </c>
      <c r="C1357" s="28" t="s">
        <v>1109</v>
      </c>
      <c r="D1357" s="28" t="s">
        <v>19</v>
      </c>
      <c r="E1357" t="s">
        <v>1120</v>
      </c>
      <c r="F1357" s="2">
        <v>68000</v>
      </c>
      <c r="G1357" s="2">
        <v>133000</v>
      </c>
      <c r="H1357" s="2">
        <v>65000</v>
      </c>
      <c r="I1357" s="2">
        <v>64500</v>
      </c>
      <c r="J1357" s="2">
        <v>64000</v>
      </c>
    </row>
    <row r="1358" spans="1:10" x14ac:dyDescent="0.35">
      <c r="A1358" s="28" t="s">
        <v>1037</v>
      </c>
      <c r="B1358" s="28" t="s">
        <v>17</v>
      </c>
      <c r="C1358" s="28" t="s">
        <v>1109</v>
      </c>
      <c r="D1358" s="28" t="s">
        <v>19</v>
      </c>
      <c r="E1358" t="s">
        <v>1121</v>
      </c>
      <c r="F1358" s="2">
        <v>331033</v>
      </c>
      <c r="G1358" s="2">
        <v>648079</v>
      </c>
      <c r="H1358" s="2">
        <v>317046</v>
      </c>
      <c r="I1358" s="2">
        <v>314715</v>
      </c>
      <c r="J1358" s="2">
        <v>312383</v>
      </c>
    </row>
    <row r="1359" spans="1:10" x14ac:dyDescent="0.35">
      <c r="A1359" s="28" t="s">
        <v>1037</v>
      </c>
      <c r="B1359" s="28" t="s">
        <v>17</v>
      </c>
      <c r="C1359" s="28" t="s">
        <v>1109</v>
      </c>
      <c r="D1359" s="28" t="s">
        <v>19</v>
      </c>
      <c r="E1359" t="s">
        <v>1122</v>
      </c>
      <c r="F1359" s="2">
        <v>29700</v>
      </c>
      <c r="G1359" s="2">
        <v>57563</v>
      </c>
      <c r="H1359" s="2">
        <v>27862</v>
      </c>
      <c r="I1359" s="2">
        <v>13931</v>
      </c>
      <c r="J1359" s="2">
        <v>0</v>
      </c>
    </row>
    <row r="1360" spans="1:10" x14ac:dyDescent="0.35">
      <c r="A1360" s="28" t="s">
        <v>1037</v>
      </c>
      <c r="B1360" s="28" t="s">
        <v>17</v>
      </c>
      <c r="C1360" s="28" t="s">
        <v>1109</v>
      </c>
      <c r="D1360" s="28" t="s">
        <v>19</v>
      </c>
      <c r="E1360" t="s">
        <v>1123</v>
      </c>
      <c r="F1360" s="2">
        <v>72000</v>
      </c>
      <c r="G1360" s="2">
        <v>140000</v>
      </c>
      <c r="H1360" s="2">
        <v>68000</v>
      </c>
      <c r="I1360" s="2">
        <v>34000</v>
      </c>
      <c r="J1360" s="2">
        <v>0</v>
      </c>
    </row>
    <row r="1361" spans="1:10" x14ac:dyDescent="0.35">
      <c r="A1361" s="28" t="s">
        <v>1037</v>
      </c>
      <c r="B1361" s="28" t="s">
        <v>17</v>
      </c>
      <c r="C1361" s="28" t="s">
        <v>1109</v>
      </c>
      <c r="D1361" s="28" t="s">
        <v>19</v>
      </c>
      <c r="E1361" t="s">
        <v>1124</v>
      </c>
      <c r="F1361" s="2">
        <v>70977</v>
      </c>
      <c r="G1361" s="2">
        <v>139038</v>
      </c>
      <c r="H1361" s="2">
        <v>68060</v>
      </c>
      <c r="I1361" s="2">
        <v>67574</v>
      </c>
      <c r="J1361" s="2">
        <v>67088</v>
      </c>
    </row>
    <row r="1362" spans="1:10" x14ac:dyDescent="0.35">
      <c r="A1362" s="28" t="s">
        <v>1037</v>
      </c>
      <c r="B1362" s="28" t="s">
        <v>17</v>
      </c>
      <c r="C1362" s="28" t="s">
        <v>1109</v>
      </c>
      <c r="D1362" s="28" t="s">
        <v>19</v>
      </c>
      <c r="E1362" t="s">
        <v>1125</v>
      </c>
      <c r="F1362" s="2">
        <v>28742</v>
      </c>
      <c r="G1362" s="2">
        <v>56177</v>
      </c>
      <c r="H1362" s="2">
        <v>27435</v>
      </c>
      <c r="I1362" s="2">
        <v>27218</v>
      </c>
      <c r="J1362" s="2">
        <v>27000</v>
      </c>
    </row>
    <row r="1363" spans="1:10" x14ac:dyDescent="0.35">
      <c r="A1363" s="28" t="s">
        <v>1037</v>
      </c>
      <c r="B1363" s="28" t="s">
        <v>17</v>
      </c>
      <c r="C1363" s="28" t="s">
        <v>1126</v>
      </c>
      <c r="D1363" s="28" t="s">
        <v>19</v>
      </c>
      <c r="E1363" t="s">
        <v>28</v>
      </c>
      <c r="F1363" s="2">
        <v>157636</v>
      </c>
      <c r="G1363" s="2">
        <v>0</v>
      </c>
      <c r="H1363" s="2">
        <v>0</v>
      </c>
      <c r="I1363" s="2">
        <v>0</v>
      </c>
      <c r="J1363" s="2">
        <v>0</v>
      </c>
    </row>
    <row r="1364" spans="1:10" x14ac:dyDescent="0.35">
      <c r="A1364" s="28" t="s">
        <v>1037</v>
      </c>
      <c r="B1364" s="28" t="s">
        <v>17</v>
      </c>
      <c r="C1364" s="28" t="s">
        <v>1126</v>
      </c>
      <c r="D1364" s="28" t="s">
        <v>19</v>
      </c>
      <c r="E1364" t="s">
        <v>1127</v>
      </c>
      <c r="F1364" s="2">
        <v>4115000</v>
      </c>
      <c r="G1364" s="2">
        <v>8230000</v>
      </c>
      <c r="H1364" s="2">
        <v>0</v>
      </c>
      <c r="I1364" s="2">
        <v>0</v>
      </c>
      <c r="J1364" s="2">
        <v>0</v>
      </c>
    </row>
    <row r="1365" spans="1:10" x14ac:dyDescent="0.35">
      <c r="A1365" s="28" t="s">
        <v>1037</v>
      </c>
      <c r="B1365" s="28" t="s">
        <v>17</v>
      </c>
      <c r="C1365" s="28" t="s">
        <v>1126</v>
      </c>
      <c r="D1365" s="28" t="s">
        <v>19</v>
      </c>
      <c r="E1365" t="s">
        <v>1016</v>
      </c>
      <c r="F1365" s="2">
        <v>2605000</v>
      </c>
      <c r="G1365" s="2">
        <v>5193000</v>
      </c>
      <c r="H1365" s="2">
        <v>0</v>
      </c>
      <c r="I1365" s="2">
        <v>0</v>
      </c>
      <c r="J1365" s="2">
        <v>0</v>
      </c>
    </row>
    <row r="1366" spans="1:10" x14ac:dyDescent="0.35">
      <c r="A1366" s="28" t="s">
        <v>1037</v>
      </c>
      <c r="B1366" s="28" t="s">
        <v>17</v>
      </c>
      <c r="C1366" s="28" t="s">
        <v>1126</v>
      </c>
      <c r="D1366" s="28" t="s">
        <v>19</v>
      </c>
      <c r="E1366" t="s">
        <v>164</v>
      </c>
      <c r="F1366" s="2">
        <v>810000</v>
      </c>
      <c r="G1366" s="2">
        <v>15359000</v>
      </c>
      <c r="H1366" s="2">
        <v>11660000</v>
      </c>
      <c r="I1366" s="2">
        <v>3498000</v>
      </c>
      <c r="J1366" s="2">
        <v>11660000</v>
      </c>
    </row>
    <row r="1367" spans="1:10" x14ac:dyDescent="0.35">
      <c r="A1367" s="28" t="s">
        <v>1037</v>
      </c>
      <c r="B1367" s="28" t="s">
        <v>17</v>
      </c>
      <c r="C1367" s="28" t="s">
        <v>1126</v>
      </c>
      <c r="D1367" s="28" t="s">
        <v>19</v>
      </c>
      <c r="E1367" t="s">
        <v>167</v>
      </c>
      <c r="F1367" s="2">
        <v>0</v>
      </c>
      <c r="G1367" s="2">
        <v>2862000</v>
      </c>
      <c r="H1367" s="2">
        <v>1843000</v>
      </c>
      <c r="I1367" s="2">
        <v>552900</v>
      </c>
      <c r="J1367" s="2">
        <v>1843000</v>
      </c>
    </row>
    <row r="1368" spans="1:10" x14ac:dyDescent="0.35">
      <c r="A1368" s="28" t="s">
        <v>1037</v>
      </c>
      <c r="B1368" s="28" t="s">
        <v>17</v>
      </c>
      <c r="C1368" s="28" t="s">
        <v>1126</v>
      </c>
      <c r="D1368" s="28" t="s">
        <v>19</v>
      </c>
      <c r="E1368" t="s">
        <v>134</v>
      </c>
      <c r="F1368" s="2">
        <v>2048500</v>
      </c>
      <c r="G1368" s="2">
        <v>4100000</v>
      </c>
      <c r="H1368" s="2">
        <v>2050000</v>
      </c>
      <c r="I1368" s="2">
        <v>2050000</v>
      </c>
      <c r="J1368" s="2">
        <v>2050000</v>
      </c>
    </row>
    <row r="1369" spans="1:10" x14ac:dyDescent="0.35">
      <c r="A1369" s="28" t="s">
        <v>1037</v>
      </c>
      <c r="B1369" s="28" t="s">
        <v>17</v>
      </c>
      <c r="C1369" s="28" t="s">
        <v>1126</v>
      </c>
      <c r="D1369" s="28" t="s">
        <v>19</v>
      </c>
      <c r="E1369" t="s">
        <v>1128</v>
      </c>
      <c r="F1369" s="2">
        <v>248625</v>
      </c>
      <c r="G1369" s="2">
        <v>0</v>
      </c>
      <c r="H1369" s="2">
        <v>0</v>
      </c>
      <c r="I1369" s="2">
        <v>0</v>
      </c>
      <c r="J1369" s="2">
        <v>0</v>
      </c>
    </row>
    <row r="1370" spans="1:10" x14ac:dyDescent="0.35">
      <c r="A1370" s="28" t="s">
        <v>1037</v>
      </c>
      <c r="B1370" s="28" t="s">
        <v>17</v>
      </c>
      <c r="C1370" s="28" t="s">
        <v>1126</v>
      </c>
      <c r="D1370" s="28" t="s">
        <v>19</v>
      </c>
      <c r="E1370" t="s">
        <v>406</v>
      </c>
      <c r="F1370" s="2">
        <v>0</v>
      </c>
      <c r="G1370" s="2">
        <v>0</v>
      </c>
      <c r="H1370" s="2">
        <v>0</v>
      </c>
      <c r="I1370" s="2">
        <v>0</v>
      </c>
      <c r="J1370" s="2">
        <v>0</v>
      </c>
    </row>
    <row r="1371" spans="1:10" x14ac:dyDescent="0.35">
      <c r="A1371" s="28" t="s">
        <v>1037</v>
      </c>
      <c r="B1371" s="28" t="s">
        <v>17</v>
      </c>
      <c r="C1371" s="28" t="s">
        <v>1126</v>
      </c>
      <c r="D1371" s="28" t="s">
        <v>19</v>
      </c>
      <c r="E1371" t="s">
        <v>162</v>
      </c>
      <c r="F1371" s="2">
        <v>1677350</v>
      </c>
      <c r="G1371" s="2">
        <v>0</v>
      </c>
      <c r="H1371" s="2">
        <v>0</v>
      </c>
      <c r="I1371" s="2">
        <v>0</v>
      </c>
      <c r="J1371" s="2">
        <v>0</v>
      </c>
    </row>
    <row r="1372" spans="1:10" x14ac:dyDescent="0.35">
      <c r="A1372" s="28" t="s">
        <v>1037</v>
      </c>
      <c r="B1372" s="28" t="s">
        <v>17</v>
      </c>
      <c r="C1372" s="28" t="s">
        <v>1129</v>
      </c>
      <c r="D1372" s="28" t="s">
        <v>19</v>
      </c>
      <c r="E1372" t="s">
        <v>1130</v>
      </c>
      <c r="F1372" s="2">
        <v>533725</v>
      </c>
      <c r="G1372" s="2">
        <v>0</v>
      </c>
      <c r="H1372" s="2">
        <v>0</v>
      </c>
      <c r="I1372" s="2">
        <v>0</v>
      </c>
      <c r="J1372" s="2">
        <v>0</v>
      </c>
    </row>
    <row r="1373" spans="1:10" x14ac:dyDescent="0.35">
      <c r="A1373" s="28" t="s">
        <v>1037</v>
      </c>
      <c r="B1373" s="28" t="s">
        <v>17</v>
      </c>
      <c r="C1373" s="28" t="s">
        <v>1129</v>
      </c>
      <c r="D1373" s="28" t="s">
        <v>19</v>
      </c>
      <c r="E1373" t="s">
        <v>1131</v>
      </c>
      <c r="F1373" s="2">
        <v>361000</v>
      </c>
      <c r="G1373" s="2">
        <v>730000</v>
      </c>
      <c r="H1373" s="2">
        <v>361000</v>
      </c>
      <c r="I1373" s="2">
        <v>108300</v>
      </c>
      <c r="J1373" s="2">
        <v>361000</v>
      </c>
    </row>
    <row r="1374" spans="1:10" x14ac:dyDescent="0.35">
      <c r="A1374" s="28" t="s">
        <v>1037</v>
      </c>
      <c r="B1374" s="28" t="s">
        <v>17</v>
      </c>
      <c r="C1374" s="28" t="s">
        <v>1129</v>
      </c>
      <c r="D1374" s="28" t="s">
        <v>19</v>
      </c>
      <c r="E1374" t="s">
        <v>1132</v>
      </c>
      <c r="F1374" s="2">
        <v>362550</v>
      </c>
      <c r="G1374" s="2">
        <v>724700</v>
      </c>
      <c r="H1374" s="2">
        <v>362100</v>
      </c>
      <c r="I1374" s="2">
        <v>108098</v>
      </c>
      <c r="J1374" s="2">
        <v>358550</v>
      </c>
    </row>
    <row r="1375" spans="1:10" x14ac:dyDescent="0.35">
      <c r="A1375" s="28" t="s">
        <v>1037</v>
      </c>
      <c r="B1375" s="28" t="s">
        <v>17</v>
      </c>
      <c r="C1375" s="28" t="s">
        <v>1129</v>
      </c>
      <c r="D1375" s="28" t="s">
        <v>19</v>
      </c>
      <c r="E1375" t="s">
        <v>1133</v>
      </c>
      <c r="F1375" s="2">
        <v>71519</v>
      </c>
      <c r="G1375" s="2">
        <v>70891</v>
      </c>
      <c r="H1375" s="2">
        <v>35210</v>
      </c>
      <c r="I1375" s="2">
        <v>10539</v>
      </c>
      <c r="J1375" s="2">
        <v>35052</v>
      </c>
    </row>
    <row r="1376" spans="1:10" x14ac:dyDescent="0.35">
      <c r="A1376" s="28" t="s">
        <v>1037</v>
      </c>
      <c r="B1376" s="28" t="s">
        <v>17</v>
      </c>
      <c r="C1376" s="28" t="s">
        <v>1129</v>
      </c>
      <c r="D1376" s="28" t="s">
        <v>19</v>
      </c>
      <c r="E1376" t="s">
        <v>28</v>
      </c>
      <c r="F1376" s="2">
        <v>865856</v>
      </c>
      <c r="G1376" s="2">
        <v>0</v>
      </c>
      <c r="H1376" s="2">
        <v>0</v>
      </c>
      <c r="I1376" s="2">
        <v>0</v>
      </c>
      <c r="J1376" s="2">
        <v>0</v>
      </c>
    </row>
    <row r="1377" spans="1:10" x14ac:dyDescent="0.35">
      <c r="A1377" s="28" t="s">
        <v>1037</v>
      </c>
      <c r="B1377" s="28" t="s">
        <v>17</v>
      </c>
      <c r="C1377" s="28" t="s">
        <v>1129</v>
      </c>
      <c r="D1377" s="28" t="s">
        <v>19</v>
      </c>
      <c r="E1377" t="s">
        <v>1134</v>
      </c>
      <c r="F1377" s="2">
        <v>578217</v>
      </c>
      <c r="G1377" s="2">
        <v>1150617</v>
      </c>
      <c r="H1377" s="2">
        <v>576819</v>
      </c>
      <c r="I1377" s="2">
        <v>171906</v>
      </c>
      <c r="J1377" s="2">
        <v>569219</v>
      </c>
    </row>
    <row r="1378" spans="1:10" x14ac:dyDescent="0.35">
      <c r="A1378" s="28" t="s">
        <v>1037</v>
      </c>
      <c r="B1378" s="28" t="s">
        <v>17</v>
      </c>
      <c r="C1378" s="28" t="s">
        <v>1135</v>
      </c>
      <c r="D1378" s="28" t="s">
        <v>19</v>
      </c>
      <c r="E1378" t="s">
        <v>1136</v>
      </c>
      <c r="F1378" s="2">
        <v>11591</v>
      </c>
      <c r="G1378" s="2">
        <v>0</v>
      </c>
      <c r="H1378" s="2">
        <v>0</v>
      </c>
      <c r="I1378" s="2">
        <v>0</v>
      </c>
      <c r="J1378" s="2">
        <v>0</v>
      </c>
    </row>
    <row r="1379" spans="1:10" x14ac:dyDescent="0.35">
      <c r="A1379" s="28" t="s">
        <v>1037</v>
      </c>
      <c r="B1379" s="28" t="s">
        <v>17</v>
      </c>
      <c r="C1379" s="28" t="s">
        <v>1135</v>
      </c>
      <c r="D1379" s="28" t="s">
        <v>19</v>
      </c>
      <c r="E1379" t="s">
        <v>1137</v>
      </c>
      <c r="F1379" s="2">
        <v>9230</v>
      </c>
      <c r="G1379" s="2">
        <v>0</v>
      </c>
      <c r="H1379" s="2">
        <v>0</v>
      </c>
      <c r="I1379" s="2">
        <v>0</v>
      </c>
      <c r="J1379" s="2">
        <v>0</v>
      </c>
    </row>
    <row r="1380" spans="1:10" x14ac:dyDescent="0.35">
      <c r="A1380" s="28" t="s">
        <v>1037</v>
      </c>
      <c r="B1380" s="28" t="s">
        <v>17</v>
      </c>
      <c r="C1380" s="28" t="s">
        <v>1135</v>
      </c>
      <c r="D1380" s="28" t="s">
        <v>19</v>
      </c>
      <c r="E1380" t="s">
        <v>1138</v>
      </c>
      <c r="F1380" s="2">
        <v>129054</v>
      </c>
      <c r="G1380" s="2">
        <v>129054</v>
      </c>
      <c r="H1380" s="2">
        <v>0</v>
      </c>
      <c r="I1380" s="2">
        <v>0</v>
      </c>
      <c r="J1380" s="2">
        <v>0</v>
      </c>
    </row>
    <row r="1381" spans="1:10" x14ac:dyDescent="0.35">
      <c r="A1381" s="28" t="s">
        <v>1037</v>
      </c>
      <c r="B1381" s="28" t="s">
        <v>17</v>
      </c>
      <c r="C1381" s="28" t="s">
        <v>1135</v>
      </c>
      <c r="D1381" s="28" t="s">
        <v>19</v>
      </c>
      <c r="E1381" t="s">
        <v>1139</v>
      </c>
      <c r="F1381" s="2">
        <v>272388</v>
      </c>
      <c r="G1381" s="2">
        <v>544776</v>
      </c>
      <c r="H1381" s="2">
        <v>272388</v>
      </c>
      <c r="I1381" s="2">
        <v>272388</v>
      </c>
      <c r="J1381" s="2">
        <v>272388</v>
      </c>
    </row>
    <row r="1382" spans="1:10" x14ac:dyDescent="0.35">
      <c r="A1382" s="28" t="s">
        <v>1037</v>
      </c>
      <c r="B1382" s="28" t="s">
        <v>17</v>
      </c>
      <c r="C1382" s="28" t="s">
        <v>1135</v>
      </c>
      <c r="D1382" s="28" t="s">
        <v>19</v>
      </c>
      <c r="E1382" t="s">
        <v>1140</v>
      </c>
      <c r="F1382" s="2">
        <v>14833</v>
      </c>
      <c r="G1382" s="2">
        <v>29450</v>
      </c>
      <c r="H1382" s="2">
        <v>14616</v>
      </c>
      <c r="I1382" s="2">
        <v>4374</v>
      </c>
      <c r="J1382" s="2">
        <v>14544</v>
      </c>
    </row>
    <row r="1383" spans="1:10" x14ac:dyDescent="0.35">
      <c r="A1383" s="28" t="s">
        <v>1037</v>
      </c>
      <c r="B1383" s="28" t="s">
        <v>17</v>
      </c>
      <c r="C1383" s="28" t="s">
        <v>1135</v>
      </c>
      <c r="D1383" s="28" t="s">
        <v>19</v>
      </c>
      <c r="E1383" t="s">
        <v>1141</v>
      </c>
      <c r="F1383" s="2">
        <v>13970</v>
      </c>
      <c r="G1383" s="2">
        <v>0</v>
      </c>
      <c r="H1383" s="2">
        <v>0</v>
      </c>
      <c r="I1383" s="2">
        <v>0</v>
      </c>
      <c r="J1383" s="2">
        <v>0</v>
      </c>
    </row>
    <row r="1384" spans="1:10" x14ac:dyDescent="0.35">
      <c r="A1384" s="28" t="s">
        <v>1037</v>
      </c>
      <c r="B1384" s="28" t="s">
        <v>17</v>
      </c>
      <c r="C1384" s="28" t="s">
        <v>1135</v>
      </c>
      <c r="D1384" s="28" t="s">
        <v>19</v>
      </c>
      <c r="E1384" t="s">
        <v>28</v>
      </c>
      <c r="F1384" s="2">
        <v>21285</v>
      </c>
      <c r="G1384" s="2">
        <v>0</v>
      </c>
      <c r="H1384" s="2">
        <v>0</v>
      </c>
      <c r="I1384" s="2">
        <v>0</v>
      </c>
      <c r="J1384" s="2">
        <v>0</v>
      </c>
    </row>
    <row r="1385" spans="1:10" x14ac:dyDescent="0.35">
      <c r="A1385" s="28" t="s">
        <v>1037</v>
      </c>
      <c r="B1385" s="28" t="s">
        <v>17</v>
      </c>
      <c r="C1385" s="28" t="s">
        <v>1135</v>
      </c>
      <c r="D1385" s="28" t="s">
        <v>19</v>
      </c>
      <c r="E1385" t="s">
        <v>1142</v>
      </c>
      <c r="F1385" s="2">
        <v>2030</v>
      </c>
      <c r="G1385" s="2">
        <v>3973</v>
      </c>
      <c r="H1385" s="2">
        <v>1943</v>
      </c>
      <c r="I1385" s="2">
        <v>1929</v>
      </c>
      <c r="J1385" s="2">
        <v>1914</v>
      </c>
    </row>
    <row r="1386" spans="1:10" x14ac:dyDescent="0.35">
      <c r="A1386" s="28" t="s">
        <v>1037</v>
      </c>
      <c r="B1386" s="28" t="s">
        <v>17</v>
      </c>
      <c r="C1386" s="28" t="s">
        <v>1135</v>
      </c>
      <c r="D1386" s="28" t="s">
        <v>19</v>
      </c>
      <c r="E1386" t="s">
        <v>1143</v>
      </c>
      <c r="F1386" s="2">
        <v>35306</v>
      </c>
      <c r="G1386" s="2">
        <v>69181</v>
      </c>
      <c r="H1386" s="2">
        <v>33875</v>
      </c>
      <c r="I1386" s="2">
        <v>33636</v>
      </c>
      <c r="J1386" s="2">
        <v>33397</v>
      </c>
    </row>
    <row r="1387" spans="1:10" x14ac:dyDescent="0.35">
      <c r="A1387" s="28" t="s">
        <v>1037</v>
      </c>
      <c r="B1387" s="28" t="s">
        <v>17</v>
      </c>
      <c r="C1387" s="28" t="s">
        <v>1135</v>
      </c>
      <c r="D1387" s="28" t="s">
        <v>19</v>
      </c>
      <c r="E1387" t="s">
        <v>1144</v>
      </c>
      <c r="F1387" s="2">
        <v>12103</v>
      </c>
      <c r="G1387" s="2">
        <v>23534</v>
      </c>
      <c r="H1387" s="2">
        <v>11431</v>
      </c>
      <c r="I1387" s="2">
        <v>5716</v>
      </c>
      <c r="J1387" s="2">
        <v>0</v>
      </c>
    </row>
    <row r="1388" spans="1:10" x14ac:dyDescent="0.35">
      <c r="A1388" s="28" t="s">
        <v>1037</v>
      </c>
      <c r="B1388" s="28" t="s">
        <v>17</v>
      </c>
      <c r="C1388" s="28" t="s">
        <v>1135</v>
      </c>
      <c r="D1388" s="28" t="s">
        <v>19</v>
      </c>
      <c r="E1388" t="s">
        <v>1145</v>
      </c>
      <c r="F1388" s="2">
        <v>26282</v>
      </c>
      <c r="G1388" s="2">
        <v>51405</v>
      </c>
      <c r="H1388" s="2">
        <v>25123</v>
      </c>
      <c r="I1388" s="2">
        <v>24930</v>
      </c>
      <c r="J1388" s="2">
        <v>24736</v>
      </c>
    </row>
    <row r="1389" spans="1:10" x14ac:dyDescent="0.35">
      <c r="A1389" s="28" t="s">
        <v>1037</v>
      </c>
      <c r="B1389" s="28" t="s">
        <v>17</v>
      </c>
      <c r="C1389" s="28" t="s">
        <v>1135</v>
      </c>
      <c r="D1389" s="28" t="s">
        <v>19</v>
      </c>
      <c r="E1389" t="s">
        <v>1146</v>
      </c>
      <c r="F1389" s="2">
        <v>21930</v>
      </c>
      <c r="G1389" s="2">
        <v>42893</v>
      </c>
      <c r="H1389" s="2">
        <v>20963</v>
      </c>
      <c r="I1389" s="2">
        <v>20802</v>
      </c>
      <c r="J1389" s="2">
        <v>20640</v>
      </c>
    </row>
    <row r="1390" spans="1:10" x14ac:dyDescent="0.35">
      <c r="A1390" s="28" t="s">
        <v>1037</v>
      </c>
      <c r="B1390" s="28" t="s">
        <v>17</v>
      </c>
      <c r="C1390" s="28" t="s">
        <v>1135</v>
      </c>
      <c r="D1390" s="28" t="s">
        <v>19</v>
      </c>
      <c r="E1390" t="s">
        <v>646</v>
      </c>
      <c r="F1390" s="2">
        <v>810900</v>
      </c>
      <c r="G1390" s="2">
        <v>0</v>
      </c>
      <c r="H1390" s="2">
        <v>0</v>
      </c>
      <c r="I1390" s="2">
        <v>0</v>
      </c>
      <c r="J1390" s="2">
        <v>0</v>
      </c>
    </row>
    <row r="1391" spans="1:10" x14ac:dyDescent="0.35">
      <c r="A1391" s="28" t="s">
        <v>1037</v>
      </c>
      <c r="B1391" s="28" t="s">
        <v>17</v>
      </c>
      <c r="C1391" s="28" t="s">
        <v>1135</v>
      </c>
      <c r="D1391" s="28" t="s">
        <v>19</v>
      </c>
      <c r="E1391" t="s">
        <v>1147</v>
      </c>
      <c r="F1391" s="2">
        <v>41201</v>
      </c>
      <c r="G1391" s="2">
        <v>41201</v>
      </c>
      <c r="H1391" s="2">
        <v>0</v>
      </c>
      <c r="I1391" s="2">
        <v>0</v>
      </c>
      <c r="J1391" s="2">
        <v>0</v>
      </c>
    </row>
    <row r="1392" spans="1:10" x14ac:dyDescent="0.35">
      <c r="A1392" s="28" t="s">
        <v>1037</v>
      </c>
      <c r="B1392" s="28" t="s">
        <v>17</v>
      </c>
      <c r="C1392" s="28" t="s">
        <v>1135</v>
      </c>
      <c r="D1392" s="28" t="s">
        <v>19</v>
      </c>
      <c r="E1392" t="s">
        <v>1148</v>
      </c>
      <c r="F1392" s="2">
        <v>12281</v>
      </c>
      <c r="G1392" s="2">
        <v>12220</v>
      </c>
      <c r="H1392" s="2">
        <v>0</v>
      </c>
      <c r="I1392" s="2">
        <v>0</v>
      </c>
      <c r="J1392" s="2">
        <v>0</v>
      </c>
    </row>
    <row r="1393" spans="1:10" x14ac:dyDescent="0.35">
      <c r="A1393" s="28" t="s">
        <v>1037</v>
      </c>
      <c r="B1393" s="28" t="s">
        <v>17</v>
      </c>
      <c r="C1393" s="28" t="s">
        <v>1135</v>
      </c>
      <c r="D1393" s="28" t="s">
        <v>19</v>
      </c>
      <c r="E1393" t="s">
        <v>1149</v>
      </c>
      <c r="F1393" s="2">
        <v>20600</v>
      </c>
      <c r="G1393" s="2">
        <v>20600</v>
      </c>
      <c r="H1393" s="2">
        <v>0</v>
      </c>
      <c r="I1393" s="2">
        <v>0</v>
      </c>
      <c r="J1393" s="2">
        <v>0</v>
      </c>
    </row>
    <row r="1394" spans="1:10" x14ac:dyDescent="0.35">
      <c r="A1394" s="28" t="s">
        <v>1037</v>
      </c>
      <c r="B1394" s="28" t="s">
        <v>17</v>
      </c>
      <c r="C1394" s="28" t="s">
        <v>1135</v>
      </c>
      <c r="D1394" s="28" t="s">
        <v>19</v>
      </c>
      <c r="E1394" t="s">
        <v>1150</v>
      </c>
      <c r="F1394" s="2">
        <v>10222</v>
      </c>
      <c r="G1394" s="2">
        <v>20444</v>
      </c>
      <c r="H1394" s="2">
        <v>10222</v>
      </c>
      <c r="I1394" s="2">
        <v>10222</v>
      </c>
      <c r="J1394" s="2">
        <v>10222</v>
      </c>
    </row>
    <row r="1395" spans="1:10" x14ac:dyDescent="0.35">
      <c r="A1395" s="28" t="s">
        <v>1037</v>
      </c>
      <c r="B1395" s="28" t="s">
        <v>17</v>
      </c>
      <c r="C1395" s="28" t="s">
        <v>1135</v>
      </c>
      <c r="D1395" s="28" t="s">
        <v>19</v>
      </c>
      <c r="E1395" t="s">
        <v>1151</v>
      </c>
      <c r="F1395" s="2">
        <v>324000</v>
      </c>
      <c r="G1395" s="2">
        <v>780500</v>
      </c>
      <c r="H1395" s="2">
        <v>542500</v>
      </c>
      <c r="I1395" s="2">
        <v>405000</v>
      </c>
      <c r="J1395" s="2">
        <v>267500</v>
      </c>
    </row>
    <row r="1396" spans="1:10" x14ac:dyDescent="0.35">
      <c r="A1396" s="28" t="s">
        <v>1037</v>
      </c>
      <c r="B1396" s="28" t="s">
        <v>17</v>
      </c>
      <c r="C1396" s="28" t="s">
        <v>1152</v>
      </c>
      <c r="D1396" s="28" t="s">
        <v>19</v>
      </c>
      <c r="E1396" t="s">
        <v>1153</v>
      </c>
      <c r="F1396" s="2">
        <v>286000</v>
      </c>
      <c r="G1396" s="2">
        <v>558800</v>
      </c>
      <c r="H1396" s="2">
        <v>272800</v>
      </c>
      <c r="I1396" s="2">
        <v>270600</v>
      </c>
      <c r="J1396" s="2">
        <v>268400</v>
      </c>
    </row>
    <row r="1397" spans="1:10" x14ac:dyDescent="0.35">
      <c r="A1397" s="28" t="s">
        <v>1037</v>
      </c>
      <c r="B1397" s="28" t="s">
        <v>17</v>
      </c>
      <c r="C1397" s="28" t="s">
        <v>1152</v>
      </c>
      <c r="D1397" s="28" t="s">
        <v>19</v>
      </c>
      <c r="E1397" t="s">
        <v>1154</v>
      </c>
      <c r="F1397" s="2">
        <v>316738</v>
      </c>
      <c r="G1397" s="2">
        <v>316738</v>
      </c>
      <c r="H1397" s="2">
        <v>158369</v>
      </c>
      <c r="I1397" s="2">
        <v>47511</v>
      </c>
      <c r="J1397" s="2">
        <v>158369</v>
      </c>
    </row>
    <row r="1398" spans="1:10" x14ac:dyDescent="0.35">
      <c r="A1398" s="28" t="s">
        <v>1037</v>
      </c>
      <c r="B1398" s="28" t="s">
        <v>17</v>
      </c>
      <c r="C1398" s="28" t="s">
        <v>1152</v>
      </c>
      <c r="D1398" s="28" t="s">
        <v>19</v>
      </c>
      <c r="E1398" t="s">
        <v>1155</v>
      </c>
      <c r="F1398" s="2">
        <v>307782</v>
      </c>
      <c r="G1398" s="2">
        <v>307782</v>
      </c>
      <c r="H1398" s="2">
        <v>153891</v>
      </c>
      <c r="I1398" s="2">
        <v>46167</v>
      </c>
      <c r="J1398" s="2">
        <v>153891</v>
      </c>
    </row>
    <row r="1399" spans="1:10" x14ac:dyDescent="0.35">
      <c r="A1399" s="28" t="s">
        <v>1037</v>
      </c>
      <c r="B1399" s="28" t="s">
        <v>17</v>
      </c>
      <c r="C1399" s="28" t="s">
        <v>1152</v>
      </c>
      <c r="D1399" s="28" t="s">
        <v>19</v>
      </c>
      <c r="E1399" t="s">
        <v>1156</v>
      </c>
      <c r="F1399" s="2">
        <v>278850</v>
      </c>
      <c r="G1399" s="2">
        <v>544830</v>
      </c>
      <c r="H1399" s="2">
        <v>265980</v>
      </c>
      <c r="I1399" s="2">
        <v>263835</v>
      </c>
      <c r="J1399" s="2">
        <v>261690</v>
      </c>
    </row>
    <row r="1400" spans="1:10" x14ac:dyDescent="0.35">
      <c r="A1400" s="28" t="s">
        <v>1037</v>
      </c>
      <c r="B1400" s="28" t="s">
        <v>17</v>
      </c>
      <c r="C1400" s="28" t="s">
        <v>1152</v>
      </c>
      <c r="D1400" s="28" t="s">
        <v>19</v>
      </c>
      <c r="E1400" t="s">
        <v>487</v>
      </c>
      <c r="F1400" s="2">
        <v>692500</v>
      </c>
      <c r="G1400" s="2">
        <v>1381000</v>
      </c>
      <c r="H1400" s="2">
        <v>692500</v>
      </c>
      <c r="I1400" s="2">
        <v>692500</v>
      </c>
      <c r="J1400" s="2">
        <v>692500</v>
      </c>
    </row>
    <row r="1401" spans="1:10" x14ac:dyDescent="0.35">
      <c r="A1401" s="28" t="s">
        <v>1037</v>
      </c>
      <c r="B1401" s="28" t="s">
        <v>17</v>
      </c>
      <c r="C1401" s="28" t="s">
        <v>1152</v>
      </c>
      <c r="D1401" s="28" t="s">
        <v>19</v>
      </c>
      <c r="E1401" t="s">
        <v>1157</v>
      </c>
      <c r="F1401" s="2">
        <v>10725</v>
      </c>
      <c r="G1401" s="2">
        <v>670725</v>
      </c>
      <c r="H1401" s="2">
        <v>0</v>
      </c>
      <c r="I1401" s="2">
        <v>0</v>
      </c>
      <c r="J1401" s="2">
        <v>0</v>
      </c>
    </row>
    <row r="1402" spans="1:10" x14ac:dyDescent="0.35">
      <c r="A1402" s="28" t="s">
        <v>1037</v>
      </c>
      <c r="B1402" s="28" t="s">
        <v>17</v>
      </c>
      <c r="C1402" s="28" t="s">
        <v>1152</v>
      </c>
      <c r="D1402" s="28" t="s">
        <v>19</v>
      </c>
      <c r="E1402" t="s">
        <v>1158</v>
      </c>
      <c r="F1402" s="2">
        <v>482868</v>
      </c>
      <c r="G1402" s="2">
        <v>482868</v>
      </c>
      <c r="H1402" s="2">
        <v>0</v>
      </c>
      <c r="I1402" s="2">
        <v>0</v>
      </c>
      <c r="J1402" s="2">
        <v>0</v>
      </c>
    </row>
    <row r="1403" spans="1:10" x14ac:dyDescent="0.35">
      <c r="A1403" s="28" t="s">
        <v>1037</v>
      </c>
      <c r="B1403" s="28" t="s">
        <v>17</v>
      </c>
      <c r="C1403" s="28" t="s">
        <v>1152</v>
      </c>
      <c r="D1403" s="28" t="s">
        <v>19</v>
      </c>
      <c r="E1403" t="s">
        <v>1159</v>
      </c>
      <c r="F1403" s="2">
        <v>64583</v>
      </c>
      <c r="G1403" s="2">
        <v>126091</v>
      </c>
      <c r="H1403" s="2">
        <v>61508</v>
      </c>
      <c r="I1403" s="2">
        <v>60996</v>
      </c>
      <c r="J1403" s="2">
        <v>60483</v>
      </c>
    </row>
    <row r="1404" spans="1:10" x14ac:dyDescent="0.35">
      <c r="A1404" s="28" t="s">
        <v>1037</v>
      </c>
      <c r="B1404" s="28" t="s">
        <v>17</v>
      </c>
      <c r="C1404" s="28" t="s">
        <v>1152</v>
      </c>
      <c r="D1404" s="28" t="s">
        <v>19</v>
      </c>
      <c r="E1404" t="s">
        <v>1160</v>
      </c>
      <c r="F1404" s="2">
        <v>351312</v>
      </c>
      <c r="G1404" s="2">
        <v>351312</v>
      </c>
      <c r="H1404" s="2">
        <v>175656</v>
      </c>
      <c r="I1404" s="2">
        <v>52697</v>
      </c>
      <c r="J1404" s="2">
        <v>175656</v>
      </c>
    </row>
    <row r="1405" spans="1:10" x14ac:dyDescent="0.35">
      <c r="A1405" s="28" t="s">
        <v>1037</v>
      </c>
      <c r="B1405" s="28" t="s">
        <v>17</v>
      </c>
      <c r="C1405" s="28" t="s">
        <v>1152</v>
      </c>
      <c r="D1405" s="28" t="s">
        <v>19</v>
      </c>
      <c r="E1405" t="s">
        <v>1161</v>
      </c>
      <c r="F1405" s="2">
        <v>7650</v>
      </c>
      <c r="G1405" s="2">
        <v>231588</v>
      </c>
      <c r="H1405" s="2">
        <v>228938</v>
      </c>
      <c r="I1405" s="2">
        <v>34341</v>
      </c>
      <c r="J1405" s="2">
        <v>0</v>
      </c>
    </row>
    <row r="1406" spans="1:10" x14ac:dyDescent="0.35">
      <c r="A1406" s="28" t="s">
        <v>1037</v>
      </c>
      <c r="B1406" s="28" t="s">
        <v>17</v>
      </c>
      <c r="C1406" s="28" t="s">
        <v>1152</v>
      </c>
      <c r="D1406" s="28" t="s">
        <v>19</v>
      </c>
      <c r="E1406" t="s">
        <v>1162</v>
      </c>
      <c r="F1406" s="2">
        <v>485500</v>
      </c>
      <c r="G1406" s="2">
        <v>1011000</v>
      </c>
      <c r="H1406" s="2">
        <v>522000</v>
      </c>
      <c r="I1406" s="2">
        <v>522000</v>
      </c>
      <c r="J1406" s="2">
        <v>522000</v>
      </c>
    </row>
    <row r="1407" spans="1:10" x14ac:dyDescent="0.35">
      <c r="A1407" s="28" t="s">
        <v>1037</v>
      </c>
      <c r="B1407" s="28" t="s">
        <v>17</v>
      </c>
      <c r="C1407" s="28" t="s">
        <v>1152</v>
      </c>
      <c r="D1407" s="28" t="s">
        <v>19</v>
      </c>
      <c r="E1407" t="s">
        <v>1163</v>
      </c>
      <c r="F1407" s="2">
        <v>2500000</v>
      </c>
      <c r="G1407" s="2">
        <v>2500000</v>
      </c>
      <c r="H1407" s="2">
        <v>0</v>
      </c>
      <c r="I1407" s="2">
        <v>0</v>
      </c>
      <c r="J1407" s="2">
        <v>0</v>
      </c>
    </row>
    <row r="1408" spans="1:10" x14ac:dyDescent="0.35">
      <c r="A1408" s="28" t="s">
        <v>1037</v>
      </c>
      <c r="B1408" s="28" t="s">
        <v>17</v>
      </c>
      <c r="C1408" s="28" t="s">
        <v>1152</v>
      </c>
      <c r="D1408" s="28" t="s">
        <v>19</v>
      </c>
      <c r="E1408" t="s">
        <v>1164</v>
      </c>
      <c r="F1408" s="2">
        <v>746000</v>
      </c>
      <c r="G1408" s="2">
        <v>1508000</v>
      </c>
      <c r="H1408" s="2">
        <v>766500</v>
      </c>
      <c r="I1408" s="2">
        <v>766500</v>
      </c>
      <c r="J1408" s="2">
        <v>766500</v>
      </c>
    </row>
    <row r="1409" spans="1:10" x14ac:dyDescent="0.35">
      <c r="A1409" s="28" t="s">
        <v>1037</v>
      </c>
      <c r="B1409" s="28" t="s">
        <v>17</v>
      </c>
      <c r="C1409" s="28" t="s">
        <v>1152</v>
      </c>
      <c r="D1409" s="28" t="s">
        <v>19</v>
      </c>
      <c r="E1409" t="s">
        <v>1165</v>
      </c>
      <c r="F1409" s="2">
        <v>66908</v>
      </c>
      <c r="G1409" s="2">
        <v>133816</v>
      </c>
      <c r="H1409" s="2">
        <v>66908</v>
      </c>
      <c r="I1409" s="2">
        <v>66908</v>
      </c>
      <c r="J1409" s="2">
        <v>66908</v>
      </c>
    </row>
    <row r="1410" spans="1:10" x14ac:dyDescent="0.35">
      <c r="A1410" s="28" t="s">
        <v>1037</v>
      </c>
      <c r="B1410" s="28" t="s">
        <v>17</v>
      </c>
      <c r="C1410" s="28" t="s">
        <v>1152</v>
      </c>
      <c r="D1410" s="28" t="s">
        <v>19</v>
      </c>
      <c r="E1410" t="s">
        <v>1166</v>
      </c>
      <c r="F1410" s="2">
        <v>608892</v>
      </c>
      <c r="G1410" s="2">
        <v>608892</v>
      </c>
      <c r="H1410" s="2">
        <v>0</v>
      </c>
      <c r="I1410" s="2">
        <v>0</v>
      </c>
      <c r="J1410" s="2">
        <v>0</v>
      </c>
    </row>
    <row r="1411" spans="1:10" x14ac:dyDescent="0.35">
      <c r="A1411" s="28" t="s">
        <v>1037</v>
      </c>
      <c r="B1411" s="28" t="s">
        <v>17</v>
      </c>
      <c r="C1411" s="28" t="s">
        <v>1152</v>
      </c>
      <c r="D1411" s="28" t="s">
        <v>19</v>
      </c>
      <c r="E1411" t="s">
        <v>1167</v>
      </c>
      <c r="F1411" s="2">
        <v>270322</v>
      </c>
      <c r="G1411" s="2">
        <v>270322</v>
      </c>
      <c r="H1411" s="2">
        <v>135161</v>
      </c>
      <c r="I1411" s="2">
        <v>40548</v>
      </c>
      <c r="J1411" s="2">
        <v>135161</v>
      </c>
    </row>
    <row r="1412" spans="1:10" x14ac:dyDescent="0.35">
      <c r="A1412" s="28" t="s">
        <v>1037</v>
      </c>
      <c r="B1412" s="28" t="s">
        <v>17</v>
      </c>
      <c r="C1412" s="28" t="s">
        <v>1152</v>
      </c>
      <c r="D1412" s="28" t="s">
        <v>19</v>
      </c>
      <c r="E1412" t="s">
        <v>28</v>
      </c>
      <c r="F1412" s="2">
        <v>3000000</v>
      </c>
      <c r="G1412" s="2">
        <v>0</v>
      </c>
      <c r="H1412" s="2">
        <v>0</v>
      </c>
      <c r="I1412" s="2">
        <v>0</v>
      </c>
      <c r="J1412" s="2">
        <v>0</v>
      </c>
    </row>
    <row r="1413" spans="1:10" x14ac:dyDescent="0.35">
      <c r="A1413" s="28" t="s">
        <v>1037</v>
      </c>
      <c r="B1413" s="28" t="s">
        <v>17</v>
      </c>
      <c r="C1413" s="28" t="s">
        <v>1152</v>
      </c>
      <c r="D1413" s="28" t="s">
        <v>19</v>
      </c>
      <c r="E1413" t="s">
        <v>1168</v>
      </c>
      <c r="F1413" s="2">
        <v>307275</v>
      </c>
      <c r="G1413" s="2">
        <v>597100</v>
      </c>
      <c r="H1413" s="2">
        <v>299875</v>
      </c>
      <c r="I1413" s="2">
        <v>298625</v>
      </c>
      <c r="J1413" s="2">
        <v>297375</v>
      </c>
    </row>
    <row r="1414" spans="1:10" x14ac:dyDescent="0.35">
      <c r="A1414" s="28" t="s">
        <v>1037</v>
      </c>
      <c r="B1414" s="28" t="s">
        <v>17</v>
      </c>
      <c r="C1414" s="28" t="s">
        <v>1152</v>
      </c>
      <c r="D1414" s="28" t="s">
        <v>19</v>
      </c>
      <c r="E1414" t="s">
        <v>1169</v>
      </c>
      <c r="F1414" s="2">
        <v>255530</v>
      </c>
      <c r="G1414" s="2">
        <v>255530</v>
      </c>
      <c r="H1414" s="2">
        <v>0</v>
      </c>
      <c r="I1414" s="2">
        <v>0</v>
      </c>
      <c r="J1414" s="2">
        <v>0</v>
      </c>
    </row>
    <row r="1415" spans="1:10" x14ac:dyDescent="0.35">
      <c r="A1415" s="28" t="s">
        <v>1037</v>
      </c>
      <c r="B1415" s="28" t="s">
        <v>17</v>
      </c>
      <c r="C1415" s="28" t="s">
        <v>1152</v>
      </c>
      <c r="D1415" s="28" t="s">
        <v>19</v>
      </c>
      <c r="E1415" t="s">
        <v>105</v>
      </c>
      <c r="F1415" s="2">
        <v>0</v>
      </c>
      <c r="G1415" s="2">
        <v>0</v>
      </c>
      <c r="H1415" s="2">
        <v>0</v>
      </c>
      <c r="I1415" s="2">
        <v>0</v>
      </c>
      <c r="J1415" s="2">
        <v>0</v>
      </c>
    </row>
    <row r="1416" spans="1:10" x14ac:dyDescent="0.35">
      <c r="A1416" s="28" t="s">
        <v>1037</v>
      </c>
      <c r="B1416" s="28" t="s">
        <v>17</v>
      </c>
      <c r="C1416" s="28" t="s">
        <v>1152</v>
      </c>
      <c r="D1416" s="28" t="s">
        <v>19</v>
      </c>
      <c r="E1416" t="s">
        <v>32</v>
      </c>
      <c r="F1416" s="2">
        <v>5600</v>
      </c>
      <c r="G1416" s="2">
        <v>5000</v>
      </c>
      <c r="H1416" s="2">
        <v>2500</v>
      </c>
      <c r="I1416" s="2">
        <v>2500</v>
      </c>
      <c r="J1416" s="2">
        <v>2500</v>
      </c>
    </row>
    <row r="1417" spans="1:10" x14ac:dyDescent="0.35">
      <c r="A1417" s="28" t="s">
        <v>1037</v>
      </c>
      <c r="B1417" s="28" t="s">
        <v>17</v>
      </c>
      <c r="C1417" s="28" t="s">
        <v>1152</v>
      </c>
      <c r="D1417" s="28" t="s">
        <v>19</v>
      </c>
      <c r="E1417" t="s">
        <v>1170</v>
      </c>
      <c r="F1417" s="2">
        <v>364258</v>
      </c>
      <c r="G1417" s="2">
        <v>364258</v>
      </c>
      <c r="H1417" s="2">
        <v>182129</v>
      </c>
      <c r="I1417" s="2">
        <v>54639</v>
      </c>
      <c r="J1417" s="2">
        <v>182129</v>
      </c>
    </row>
    <row r="1418" spans="1:10" x14ac:dyDescent="0.35">
      <c r="A1418" s="28" t="s">
        <v>1037</v>
      </c>
      <c r="B1418" s="28" t="s">
        <v>17</v>
      </c>
      <c r="C1418" s="28" t="s">
        <v>1171</v>
      </c>
      <c r="D1418" s="28" t="s">
        <v>19</v>
      </c>
      <c r="E1418" t="s">
        <v>263</v>
      </c>
      <c r="F1418" s="2">
        <v>0</v>
      </c>
      <c r="G1418" s="2">
        <v>1964783</v>
      </c>
      <c r="H1418" s="2">
        <v>835559</v>
      </c>
      <c r="I1418" s="2">
        <v>250543</v>
      </c>
      <c r="J1418" s="2">
        <v>834728</v>
      </c>
    </row>
    <row r="1419" spans="1:10" x14ac:dyDescent="0.35">
      <c r="A1419" s="28" t="s">
        <v>1037</v>
      </c>
      <c r="B1419" s="28" t="s">
        <v>17</v>
      </c>
      <c r="C1419" s="28" t="s">
        <v>1171</v>
      </c>
      <c r="D1419" s="28" t="s">
        <v>19</v>
      </c>
      <c r="E1419" t="s">
        <v>1172</v>
      </c>
      <c r="F1419" s="2">
        <v>0</v>
      </c>
      <c r="G1419" s="2">
        <v>0</v>
      </c>
      <c r="H1419" s="2">
        <v>0</v>
      </c>
      <c r="I1419" s="2">
        <v>0</v>
      </c>
      <c r="J1419" s="2">
        <v>0</v>
      </c>
    </row>
    <row r="1420" spans="1:10" x14ac:dyDescent="0.35">
      <c r="A1420" s="28" t="s">
        <v>1037</v>
      </c>
      <c r="B1420" s="28" t="s">
        <v>17</v>
      </c>
      <c r="C1420" s="28" t="s">
        <v>1171</v>
      </c>
      <c r="D1420" s="28" t="s">
        <v>19</v>
      </c>
      <c r="E1420" t="s">
        <v>1173</v>
      </c>
      <c r="F1420" s="2">
        <v>410527</v>
      </c>
      <c r="G1420" s="2">
        <v>402632</v>
      </c>
      <c r="H1420" s="2">
        <v>0</v>
      </c>
      <c r="I1420" s="2">
        <v>0</v>
      </c>
      <c r="J1420" s="2">
        <v>0</v>
      </c>
    </row>
    <row r="1421" spans="1:10" x14ac:dyDescent="0.35">
      <c r="A1421" s="28" t="s">
        <v>1037</v>
      </c>
      <c r="B1421" s="28" t="s">
        <v>17</v>
      </c>
      <c r="C1421" s="28" t="s">
        <v>1171</v>
      </c>
      <c r="D1421" s="28" t="s">
        <v>30</v>
      </c>
      <c r="E1421" t="s">
        <v>1174</v>
      </c>
      <c r="F1421" s="2">
        <v>0</v>
      </c>
      <c r="G1421" s="2">
        <v>391491</v>
      </c>
      <c r="H1421" s="2">
        <v>193373</v>
      </c>
      <c r="I1421" s="2">
        <v>96687</v>
      </c>
      <c r="J1421" s="2">
        <v>0</v>
      </c>
    </row>
    <row r="1422" spans="1:10" x14ac:dyDescent="0.35">
      <c r="A1422" s="28" t="s">
        <v>1037</v>
      </c>
      <c r="B1422" s="28" t="s">
        <v>17</v>
      </c>
      <c r="C1422" s="28" t="s">
        <v>1171</v>
      </c>
      <c r="D1422" s="28" t="s">
        <v>19</v>
      </c>
      <c r="E1422" t="s">
        <v>1175</v>
      </c>
      <c r="F1422" s="2">
        <v>300000</v>
      </c>
      <c r="G1422" s="2">
        <v>2100000</v>
      </c>
      <c r="H1422" s="2">
        <v>1800000</v>
      </c>
      <c r="I1422" s="2">
        <v>540000</v>
      </c>
      <c r="J1422" s="2">
        <v>1800000</v>
      </c>
    </row>
    <row r="1423" spans="1:10" x14ac:dyDescent="0.35">
      <c r="A1423" s="28" t="s">
        <v>1037</v>
      </c>
      <c r="B1423" s="28" t="s">
        <v>17</v>
      </c>
      <c r="C1423" s="28" t="s">
        <v>1171</v>
      </c>
      <c r="D1423" s="28" t="s">
        <v>19</v>
      </c>
      <c r="E1423" t="s">
        <v>48</v>
      </c>
      <c r="F1423" s="2">
        <v>1041150</v>
      </c>
      <c r="G1423" s="2">
        <v>0</v>
      </c>
      <c r="H1423" s="2">
        <v>0</v>
      </c>
      <c r="I1423" s="2">
        <v>0</v>
      </c>
      <c r="J1423" s="2">
        <v>0</v>
      </c>
    </row>
    <row r="1424" spans="1:10" x14ac:dyDescent="0.35">
      <c r="A1424" s="28" t="s">
        <v>1037</v>
      </c>
      <c r="B1424" s="28" t="s">
        <v>17</v>
      </c>
      <c r="C1424" s="28" t="s">
        <v>1171</v>
      </c>
      <c r="D1424" s="28" t="s">
        <v>19</v>
      </c>
      <c r="E1424" t="s">
        <v>1176</v>
      </c>
      <c r="F1424" s="2">
        <v>21605</v>
      </c>
      <c r="G1424" s="2">
        <v>40664</v>
      </c>
      <c r="H1424" s="2">
        <v>20185</v>
      </c>
      <c r="I1424" s="2">
        <v>6041</v>
      </c>
      <c r="J1424" s="2">
        <v>20087</v>
      </c>
    </row>
    <row r="1425" spans="1:10" x14ac:dyDescent="0.35">
      <c r="A1425" s="28" t="s">
        <v>1037</v>
      </c>
      <c r="B1425" s="28" t="s">
        <v>17</v>
      </c>
      <c r="C1425" s="28" t="s">
        <v>1171</v>
      </c>
      <c r="D1425" s="28" t="s">
        <v>19</v>
      </c>
      <c r="E1425" t="s">
        <v>1177</v>
      </c>
      <c r="F1425" s="2">
        <v>24100</v>
      </c>
      <c r="G1425" s="2">
        <v>0</v>
      </c>
      <c r="H1425" s="2">
        <v>0</v>
      </c>
      <c r="I1425" s="2">
        <v>0</v>
      </c>
      <c r="J1425" s="2">
        <v>0</v>
      </c>
    </row>
    <row r="1426" spans="1:10" x14ac:dyDescent="0.35">
      <c r="A1426" s="28" t="s">
        <v>1037</v>
      </c>
      <c r="B1426" s="28" t="s">
        <v>17</v>
      </c>
      <c r="C1426" s="28" t="s">
        <v>1171</v>
      </c>
      <c r="D1426" s="28" t="s">
        <v>19</v>
      </c>
      <c r="E1426" t="s">
        <v>38</v>
      </c>
      <c r="F1426" s="2">
        <v>0</v>
      </c>
      <c r="G1426" s="2">
        <v>457000</v>
      </c>
      <c r="H1426" s="2">
        <v>228500</v>
      </c>
      <c r="I1426" s="2">
        <v>68550</v>
      </c>
      <c r="J1426" s="2">
        <v>228500</v>
      </c>
    </row>
    <row r="1427" spans="1:10" x14ac:dyDescent="0.35">
      <c r="A1427" s="28" t="s">
        <v>1037</v>
      </c>
      <c r="B1427" s="28" t="s">
        <v>17</v>
      </c>
      <c r="C1427" s="28" t="s">
        <v>1171</v>
      </c>
      <c r="D1427" s="28" t="s">
        <v>19</v>
      </c>
      <c r="E1427" t="s">
        <v>790</v>
      </c>
      <c r="F1427" s="2">
        <v>114000</v>
      </c>
      <c r="G1427" s="2">
        <v>0</v>
      </c>
      <c r="H1427" s="2">
        <v>0</v>
      </c>
      <c r="I1427" s="2">
        <v>0</v>
      </c>
      <c r="J1427" s="2">
        <v>0</v>
      </c>
    </row>
    <row r="1428" spans="1:10" x14ac:dyDescent="0.35">
      <c r="A1428" s="28" t="s">
        <v>1037</v>
      </c>
      <c r="B1428" s="28" t="s">
        <v>17</v>
      </c>
      <c r="C1428" s="28" t="s">
        <v>1171</v>
      </c>
      <c r="D1428" s="28" t="s">
        <v>19</v>
      </c>
      <c r="E1428" t="s">
        <v>1178</v>
      </c>
      <c r="F1428" s="2">
        <v>25200</v>
      </c>
      <c r="G1428" s="2">
        <v>49320</v>
      </c>
      <c r="H1428" s="2">
        <v>24120</v>
      </c>
      <c r="I1428" s="2">
        <v>23940</v>
      </c>
      <c r="J1428" s="2">
        <v>23760</v>
      </c>
    </row>
    <row r="1429" spans="1:10" x14ac:dyDescent="0.35">
      <c r="A1429" s="28" t="s">
        <v>1037</v>
      </c>
      <c r="B1429" s="28" t="s">
        <v>17</v>
      </c>
      <c r="C1429" s="28" t="s">
        <v>1171</v>
      </c>
      <c r="D1429" s="28" t="s">
        <v>19</v>
      </c>
      <c r="E1429" t="s">
        <v>1179</v>
      </c>
      <c r="F1429" s="2">
        <v>1064000</v>
      </c>
      <c r="G1429" s="2">
        <v>0</v>
      </c>
      <c r="H1429" s="2">
        <v>0</v>
      </c>
      <c r="I1429" s="2">
        <v>0</v>
      </c>
      <c r="J1429" s="2">
        <v>0</v>
      </c>
    </row>
    <row r="1430" spans="1:10" x14ac:dyDescent="0.35">
      <c r="A1430" s="28" t="s">
        <v>1037</v>
      </c>
      <c r="B1430" s="28" t="s">
        <v>17</v>
      </c>
      <c r="C1430" s="28" t="s">
        <v>1171</v>
      </c>
      <c r="D1430" s="28" t="s">
        <v>19</v>
      </c>
      <c r="E1430" t="s">
        <v>28</v>
      </c>
      <c r="F1430" s="2">
        <v>164117</v>
      </c>
      <c r="G1430" s="2">
        <v>0</v>
      </c>
      <c r="H1430" s="2">
        <v>0</v>
      </c>
      <c r="I1430" s="2">
        <v>0</v>
      </c>
      <c r="J1430" s="2">
        <v>0</v>
      </c>
    </row>
    <row r="1431" spans="1:10" x14ac:dyDescent="0.35">
      <c r="A1431" s="28" t="s">
        <v>1037</v>
      </c>
      <c r="B1431" s="28" t="s">
        <v>17</v>
      </c>
      <c r="C1431" s="28" t="s">
        <v>1171</v>
      </c>
      <c r="D1431" s="28" t="s">
        <v>19</v>
      </c>
      <c r="E1431" t="s">
        <v>1180</v>
      </c>
      <c r="F1431" s="2">
        <v>23200</v>
      </c>
      <c r="G1431" s="2">
        <v>45240</v>
      </c>
      <c r="H1431" s="2">
        <v>22040</v>
      </c>
      <c r="I1431" s="2">
        <v>21847</v>
      </c>
      <c r="J1431" s="2">
        <v>21653</v>
      </c>
    </row>
    <row r="1432" spans="1:10" x14ac:dyDescent="0.35">
      <c r="A1432" s="28" t="s">
        <v>1037</v>
      </c>
      <c r="B1432" s="28" t="s">
        <v>17</v>
      </c>
      <c r="C1432" s="28" t="s">
        <v>1171</v>
      </c>
      <c r="D1432" s="28" t="s">
        <v>19</v>
      </c>
      <c r="E1432" t="s">
        <v>1181</v>
      </c>
      <c r="F1432" s="2">
        <v>36580</v>
      </c>
      <c r="G1432" s="2">
        <v>71390</v>
      </c>
      <c r="H1432" s="2">
        <v>34810</v>
      </c>
      <c r="I1432" s="2">
        <v>34515</v>
      </c>
      <c r="J1432" s="2">
        <v>34220</v>
      </c>
    </row>
    <row r="1433" spans="1:10" x14ac:dyDescent="0.35">
      <c r="A1433" s="28" t="s">
        <v>1037</v>
      </c>
      <c r="B1433" s="28" t="s">
        <v>17</v>
      </c>
      <c r="C1433" s="28" t="s">
        <v>1171</v>
      </c>
      <c r="D1433" s="28" t="s">
        <v>19</v>
      </c>
      <c r="E1433" t="s">
        <v>1182</v>
      </c>
      <c r="F1433" s="2">
        <v>779000</v>
      </c>
      <c r="G1433" s="2">
        <v>795000</v>
      </c>
      <c r="H1433" s="2">
        <v>0</v>
      </c>
      <c r="I1433" s="2">
        <v>0</v>
      </c>
      <c r="J1433" s="2">
        <v>0</v>
      </c>
    </row>
    <row r="1434" spans="1:10" x14ac:dyDescent="0.35">
      <c r="A1434" s="28" t="s">
        <v>1037</v>
      </c>
      <c r="B1434" s="28" t="s">
        <v>17</v>
      </c>
      <c r="C1434" s="28" t="s">
        <v>1183</v>
      </c>
      <c r="D1434" s="28" t="s">
        <v>19</v>
      </c>
      <c r="E1434" t="s">
        <v>1184</v>
      </c>
      <c r="F1434" s="2">
        <v>122341</v>
      </c>
      <c r="G1434" s="2">
        <v>242925</v>
      </c>
      <c r="H1434" s="2">
        <v>120585</v>
      </c>
      <c r="I1434" s="2">
        <v>36088</v>
      </c>
      <c r="J1434" s="2">
        <v>119999</v>
      </c>
    </row>
    <row r="1435" spans="1:10" x14ac:dyDescent="0.35">
      <c r="A1435" s="28" t="s">
        <v>1037</v>
      </c>
      <c r="B1435" s="28" t="s">
        <v>17</v>
      </c>
      <c r="C1435" s="28" t="s">
        <v>1183</v>
      </c>
      <c r="D1435" s="28" t="s">
        <v>19</v>
      </c>
      <c r="E1435" t="s">
        <v>1185</v>
      </c>
      <c r="F1435" s="2">
        <v>160000</v>
      </c>
      <c r="G1435" s="2">
        <v>319000</v>
      </c>
      <c r="H1435" s="2">
        <v>159500</v>
      </c>
      <c r="I1435" s="2">
        <v>159500</v>
      </c>
      <c r="J1435" s="2">
        <v>159500</v>
      </c>
    </row>
    <row r="1436" spans="1:10" x14ac:dyDescent="0.35">
      <c r="A1436" s="28" t="s">
        <v>1037</v>
      </c>
      <c r="B1436" s="28" t="s">
        <v>17</v>
      </c>
      <c r="C1436" s="28" t="s">
        <v>1183</v>
      </c>
      <c r="D1436" s="28" t="s">
        <v>19</v>
      </c>
      <c r="E1436" t="s">
        <v>1186</v>
      </c>
      <c r="F1436" s="2">
        <v>128309</v>
      </c>
      <c r="G1436" s="2">
        <v>254758</v>
      </c>
      <c r="H1436" s="2">
        <v>126449</v>
      </c>
      <c r="I1436" s="2">
        <v>37842</v>
      </c>
      <c r="J1436" s="2">
        <v>125830</v>
      </c>
    </row>
    <row r="1437" spans="1:10" x14ac:dyDescent="0.35">
      <c r="A1437" s="28" t="s">
        <v>1037</v>
      </c>
      <c r="B1437" s="28" t="s">
        <v>17</v>
      </c>
      <c r="C1437" s="28" t="s">
        <v>1183</v>
      </c>
      <c r="D1437" s="28" t="s">
        <v>19</v>
      </c>
      <c r="E1437" t="s">
        <v>1187</v>
      </c>
      <c r="F1437" s="2">
        <v>132087</v>
      </c>
      <c r="G1437" s="2">
        <v>0</v>
      </c>
      <c r="H1437" s="2">
        <v>0</v>
      </c>
      <c r="I1437" s="2">
        <v>0</v>
      </c>
      <c r="J1437" s="2">
        <v>0</v>
      </c>
    </row>
    <row r="1438" spans="1:10" x14ac:dyDescent="0.35">
      <c r="A1438" s="28" t="s">
        <v>1037</v>
      </c>
      <c r="B1438" s="28" t="s">
        <v>17</v>
      </c>
      <c r="C1438" s="28" t="s">
        <v>1183</v>
      </c>
      <c r="D1438" s="28" t="s">
        <v>19</v>
      </c>
      <c r="E1438" t="s">
        <v>1188</v>
      </c>
      <c r="F1438" s="2">
        <v>0</v>
      </c>
      <c r="G1438" s="2">
        <v>0</v>
      </c>
      <c r="H1438" s="2">
        <v>0</v>
      </c>
      <c r="I1438" s="2">
        <v>0</v>
      </c>
      <c r="J1438" s="2">
        <v>0</v>
      </c>
    </row>
    <row r="1439" spans="1:10" x14ac:dyDescent="0.35">
      <c r="A1439" s="28" t="s">
        <v>1037</v>
      </c>
      <c r="B1439" s="28" t="s">
        <v>17</v>
      </c>
      <c r="C1439" s="28" t="s">
        <v>1183</v>
      </c>
      <c r="D1439" s="28" t="s">
        <v>50</v>
      </c>
      <c r="E1439" t="s">
        <v>1189</v>
      </c>
      <c r="F1439" s="2">
        <v>4087100</v>
      </c>
      <c r="G1439" s="2">
        <v>8174200</v>
      </c>
      <c r="H1439" s="2">
        <v>4087100</v>
      </c>
      <c r="I1439" s="2">
        <v>1226130</v>
      </c>
      <c r="J1439" s="2">
        <v>4087100</v>
      </c>
    </row>
    <row r="1440" spans="1:10" x14ac:dyDescent="0.35">
      <c r="A1440" s="28" t="s">
        <v>1037</v>
      </c>
      <c r="B1440" s="28" t="s">
        <v>17</v>
      </c>
      <c r="C1440" s="28" t="s">
        <v>1183</v>
      </c>
      <c r="D1440" s="28" t="s">
        <v>19</v>
      </c>
      <c r="E1440" t="s">
        <v>1190</v>
      </c>
      <c r="F1440" s="2">
        <v>132077</v>
      </c>
      <c r="G1440" s="2">
        <v>0</v>
      </c>
      <c r="H1440" s="2">
        <v>0</v>
      </c>
      <c r="I1440" s="2">
        <v>0</v>
      </c>
      <c r="J1440" s="2">
        <v>0</v>
      </c>
    </row>
    <row r="1441" spans="1:10" x14ac:dyDescent="0.35">
      <c r="A1441" s="28" t="s">
        <v>1037</v>
      </c>
      <c r="B1441" s="28" t="s">
        <v>17</v>
      </c>
      <c r="C1441" s="28" t="s">
        <v>1183</v>
      </c>
      <c r="D1441" s="28" t="s">
        <v>19</v>
      </c>
      <c r="E1441" t="s">
        <v>1191</v>
      </c>
      <c r="F1441" s="2">
        <v>805000</v>
      </c>
      <c r="G1441" s="2">
        <v>1610000</v>
      </c>
      <c r="H1441" s="2">
        <v>805000</v>
      </c>
      <c r="I1441" s="2">
        <v>805000</v>
      </c>
      <c r="J1441" s="2">
        <v>805000</v>
      </c>
    </row>
    <row r="1442" spans="1:10" x14ac:dyDescent="0.35">
      <c r="A1442" s="28" t="s">
        <v>1037</v>
      </c>
      <c r="B1442" s="28" t="s">
        <v>17</v>
      </c>
      <c r="C1442" s="28" t="s">
        <v>1183</v>
      </c>
      <c r="D1442" s="28" t="s">
        <v>19</v>
      </c>
      <c r="E1442" t="s">
        <v>1192</v>
      </c>
      <c r="F1442" s="2">
        <v>118092</v>
      </c>
      <c r="G1442" s="2">
        <v>228663</v>
      </c>
      <c r="H1442" s="2">
        <v>110571</v>
      </c>
      <c r="I1442" s="2">
        <v>109318</v>
      </c>
      <c r="J1442" s="2">
        <v>108064</v>
      </c>
    </row>
    <row r="1443" spans="1:10" x14ac:dyDescent="0.35">
      <c r="A1443" s="28" t="s">
        <v>1037</v>
      </c>
      <c r="B1443" s="28" t="s">
        <v>17</v>
      </c>
      <c r="C1443" s="28" t="s">
        <v>1183</v>
      </c>
      <c r="D1443" s="28" t="s">
        <v>19</v>
      </c>
      <c r="E1443" t="s">
        <v>1193</v>
      </c>
      <c r="F1443" s="2">
        <v>0</v>
      </c>
      <c r="G1443" s="2">
        <v>0</v>
      </c>
      <c r="H1443" s="2">
        <v>0</v>
      </c>
      <c r="I1443" s="2">
        <v>0</v>
      </c>
      <c r="J1443" s="2">
        <v>0</v>
      </c>
    </row>
    <row r="1444" spans="1:10" x14ac:dyDescent="0.35">
      <c r="A1444" s="28" t="s">
        <v>1037</v>
      </c>
      <c r="B1444" s="28" t="s">
        <v>17</v>
      </c>
      <c r="C1444" s="28" t="s">
        <v>1183</v>
      </c>
      <c r="D1444" s="28" t="s">
        <v>19</v>
      </c>
      <c r="E1444" t="s">
        <v>1194</v>
      </c>
      <c r="F1444" s="2">
        <v>82600</v>
      </c>
      <c r="G1444" s="2">
        <v>161000</v>
      </c>
      <c r="H1444" s="2">
        <v>78400</v>
      </c>
      <c r="I1444" s="2">
        <v>77700</v>
      </c>
      <c r="J1444" s="2">
        <v>77000</v>
      </c>
    </row>
    <row r="1445" spans="1:10" x14ac:dyDescent="0.35">
      <c r="A1445" s="28" t="s">
        <v>1037</v>
      </c>
      <c r="B1445" s="28" t="s">
        <v>17</v>
      </c>
      <c r="C1445" s="28" t="s">
        <v>1183</v>
      </c>
      <c r="D1445" s="28" t="s">
        <v>19</v>
      </c>
      <c r="E1445" t="s">
        <v>1195</v>
      </c>
      <c r="F1445" s="2">
        <v>462500</v>
      </c>
      <c r="G1445" s="2">
        <v>925000</v>
      </c>
      <c r="H1445" s="2">
        <v>462000</v>
      </c>
      <c r="I1445" s="2">
        <v>138600</v>
      </c>
      <c r="J1445" s="2">
        <v>462000</v>
      </c>
    </row>
    <row r="1446" spans="1:10" x14ac:dyDescent="0.35">
      <c r="A1446" s="28" t="s">
        <v>1037</v>
      </c>
      <c r="B1446" s="28" t="s">
        <v>17</v>
      </c>
      <c r="C1446" s="28" t="s">
        <v>1183</v>
      </c>
      <c r="D1446" s="28" t="s">
        <v>19</v>
      </c>
      <c r="E1446" t="s">
        <v>1196</v>
      </c>
      <c r="F1446" s="2">
        <v>122924</v>
      </c>
      <c r="G1446" s="2">
        <v>244084</v>
      </c>
      <c r="H1446" s="2">
        <v>121160</v>
      </c>
      <c r="I1446" s="2">
        <v>36260</v>
      </c>
      <c r="J1446" s="2">
        <v>120572</v>
      </c>
    </row>
    <row r="1447" spans="1:10" x14ac:dyDescent="0.35">
      <c r="A1447" s="28" t="s">
        <v>1037</v>
      </c>
      <c r="B1447" s="28" t="s">
        <v>17</v>
      </c>
      <c r="C1447" s="28" t="s">
        <v>1183</v>
      </c>
      <c r="D1447" s="28" t="s">
        <v>19</v>
      </c>
      <c r="E1447" t="s">
        <v>1197</v>
      </c>
      <c r="F1447" s="2">
        <v>195135</v>
      </c>
      <c r="G1447" s="2">
        <v>383042</v>
      </c>
      <c r="H1447" s="2">
        <v>187907</v>
      </c>
      <c r="I1447" s="2">
        <v>56011</v>
      </c>
      <c r="J1447" s="2">
        <v>185498</v>
      </c>
    </row>
    <row r="1448" spans="1:10" x14ac:dyDescent="0.35">
      <c r="A1448" s="28" t="s">
        <v>1037</v>
      </c>
      <c r="B1448" s="28" t="s">
        <v>17</v>
      </c>
      <c r="C1448" s="28" t="s">
        <v>1183</v>
      </c>
      <c r="D1448" s="28" t="s">
        <v>19</v>
      </c>
      <c r="E1448" t="s">
        <v>28</v>
      </c>
      <c r="F1448" s="2">
        <v>94484</v>
      </c>
      <c r="G1448" s="2">
        <v>0</v>
      </c>
      <c r="H1448" s="2">
        <v>0</v>
      </c>
      <c r="I1448" s="2">
        <v>0</v>
      </c>
      <c r="J1448" s="2">
        <v>0</v>
      </c>
    </row>
    <row r="1449" spans="1:10" x14ac:dyDescent="0.35">
      <c r="A1449" s="28" t="s">
        <v>1037</v>
      </c>
      <c r="B1449" s="28" t="s">
        <v>17</v>
      </c>
      <c r="C1449" s="28" t="s">
        <v>1183</v>
      </c>
      <c r="D1449" s="28" t="s">
        <v>19</v>
      </c>
      <c r="E1449" t="s">
        <v>1198</v>
      </c>
      <c r="F1449" s="2">
        <v>139409</v>
      </c>
      <c r="G1449" s="2">
        <v>272575</v>
      </c>
      <c r="H1449" s="2">
        <v>133167</v>
      </c>
      <c r="I1449" s="2">
        <v>132127</v>
      </c>
      <c r="J1449" s="2">
        <v>131086</v>
      </c>
    </row>
    <row r="1450" spans="1:10" x14ac:dyDescent="0.35">
      <c r="A1450" s="28" t="s">
        <v>1037</v>
      </c>
      <c r="B1450" s="28" t="s">
        <v>17</v>
      </c>
      <c r="C1450" s="28" t="s">
        <v>1183</v>
      </c>
      <c r="D1450" s="28" t="s">
        <v>19</v>
      </c>
      <c r="E1450" t="s">
        <v>1199</v>
      </c>
      <c r="F1450" s="2">
        <v>415838</v>
      </c>
      <c r="G1450" s="2">
        <v>831675</v>
      </c>
      <c r="H1450" s="2">
        <v>414187</v>
      </c>
      <c r="I1450" s="2">
        <v>124350</v>
      </c>
      <c r="J1450" s="2">
        <v>414813</v>
      </c>
    </row>
    <row r="1451" spans="1:10" x14ac:dyDescent="0.35">
      <c r="A1451" s="28" t="s">
        <v>1037</v>
      </c>
      <c r="B1451" s="28" t="s">
        <v>17</v>
      </c>
      <c r="C1451" s="28" t="s">
        <v>1183</v>
      </c>
      <c r="D1451" s="28" t="s">
        <v>19</v>
      </c>
      <c r="E1451" t="s">
        <v>21</v>
      </c>
      <c r="F1451" s="2">
        <v>536041</v>
      </c>
      <c r="G1451" s="2">
        <v>532077</v>
      </c>
      <c r="H1451" s="2">
        <v>0</v>
      </c>
      <c r="I1451" s="2">
        <v>0</v>
      </c>
      <c r="J1451" s="2">
        <v>0</v>
      </c>
    </row>
    <row r="1452" spans="1:10" x14ac:dyDescent="0.35">
      <c r="A1452" s="28" t="s">
        <v>1037</v>
      </c>
      <c r="B1452" s="28" t="s">
        <v>17</v>
      </c>
      <c r="C1452" s="28" t="s">
        <v>1183</v>
      </c>
      <c r="D1452" s="28" t="s">
        <v>19</v>
      </c>
      <c r="E1452" t="s">
        <v>1200</v>
      </c>
      <c r="F1452" s="2">
        <v>112714</v>
      </c>
      <c r="G1452" s="2">
        <v>225428</v>
      </c>
      <c r="H1452" s="2">
        <v>112714</v>
      </c>
      <c r="I1452" s="2">
        <v>112714</v>
      </c>
      <c r="J1452" s="2">
        <v>112714</v>
      </c>
    </row>
    <row r="1453" spans="1:10" x14ac:dyDescent="0.35">
      <c r="A1453" s="28" t="s">
        <v>1037</v>
      </c>
      <c r="B1453" s="28" t="s">
        <v>17</v>
      </c>
      <c r="C1453" s="28" t="s">
        <v>1183</v>
      </c>
      <c r="D1453" s="28" t="s">
        <v>19</v>
      </c>
      <c r="E1453" t="s">
        <v>1201</v>
      </c>
      <c r="F1453" s="2">
        <v>2628000</v>
      </c>
      <c r="G1453" s="2">
        <v>5255500</v>
      </c>
      <c r="H1453" s="2">
        <v>2627500</v>
      </c>
      <c r="I1453" s="2">
        <v>2436250</v>
      </c>
      <c r="J1453" s="2">
        <v>2245000</v>
      </c>
    </row>
    <row r="1454" spans="1:10" x14ac:dyDescent="0.35">
      <c r="A1454" s="28" t="s">
        <v>1037</v>
      </c>
      <c r="B1454" s="28" t="s">
        <v>17</v>
      </c>
      <c r="C1454" s="28" t="s">
        <v>1183</v>
      </c>
      <c r="D1454" s="28" t="s">
        <v>19</v>
      </c>
      <c r="E1454" t="s">
        <v>1202</v>
      </c>
      <c r="F1454" s="2">
        <v>462500</v>
      </c>
      <c r="G1454" s="2">
        <v>925000</v>
      </c>
      <c r="H1454" s="2">
        <v>462000</v>
      </c>
      <c r="I1454" s="2">
        <v>138600</v>
      </c>
      <c r="J1454" s="2">
        <v>462000</v>
      </c>
    </row>
    <row r="1455" spans="1:10" x14ac:dyDescent="0.35">
      <c r="A1455" s="28" t="s">
        <v>1037</v>
      </c>
      <c r="B1455" s="28" t="s">
        <v>17</v>
      </c>
      <c r="C1455" s="28" t="s">
        <v>1183</v>
      </c>
      <c r="D1455" s="28" t="s">
        <v>19</v>
      </c>
      <c r="E1455" t="s">
        <v>267</v>
      </c>
      <c r="F1455" s="2">
        <v>2000000</v>
      </c>
      <c r="G1455" s="2">
        <v>4000000</v>
      </c>
      <c r="H1455" s="2">
        <v>2000000</v>
      </c>
      <c r="I1455" s="2">
        <v>2000000</v>
      </c>
      <c r="J1455" s="2">
        <v>2000000</v>
      </c>
    </row>
    <row r="1456" spans="1:10" x14ac:dyDescent="0.35">
      <c r="A1456" s="28" t="s">
        <v>1037</v>
      </c>
      <c r="B1456" s="28" t="s">
        <v>17</v>
      </c>
      <c r="C1456" s="28" t="s">
        <v>1203</v>
      </c>
      <c r="D1456" s="28" t="s">
        <v>19</v>
      </c>
      <c r="E1456" t="s">
        <v>1204</v>
      </c>
      <c r="F1456" s="2">
        <v>31738</v>
      </c>
      <c r="G1456" s="2">
        <v>0</v>
      </c>
      <c r="H1456" s="2">
        <v>0</v>
      </c>
      <c r="I1456" s="2">
        <v>0</v>
      </c>
      <c r="J1456" s="2">
        <v>0</v>
      </c>
    </row>
    <row r="1457" spans="1:10" x14ac:dyDescent="0.35">
      <c r="A1457" s="28" t="s">
        <v>1037</v>
      </c>
      <c r="B1457" s="28" t="s">
        <v>17</v>
      </c>
      <c r="C1457" s="28" t="s">
        <v>1203</v>
      </c>
      <c r="D1457" s="28" t="s">
        <v>19</v>
      </c>
      <c r="E1457" t="s">
        <v>57</v>
      </c>
      <c r="F1457" s="2">
        <v>0</v>
      </c>
      <c r="G1457" s="2">
        <v>4644396</v>
      </c>
      <c r="H1457" s="2">
        <v>0</v>
      </c>
      <c r="I1457" s="2">
        <v>0</v>
      </c>
      <c r="J1457" s="2">
        <v>0</v>
      </c>
    </row>
    <row r="1458" spans="1:10" x14ac:dyDescent="0.35">
      <c r="A1458" s="28" t="s">
        <v>1037</v>
      </c>
      <c r="B1458" s="28" t="s">
        <v>17</v>
      </c>
      <c r="C1458" s="28" t="s">
        <v>1203</v>
      </c>
      <c r="D1458" s="28" t="s">
        <v>19</v>
      </c>
      <c r="E1458" t="s">
        <v>1205</v>
      </c>
      <c r="F1458" s="2">
        <v>31738</v>
      </c>
      <c r="G1458" s="2">
        <v>0</v>
      </c>
      <c r="H1458" s="2">
        <v>0</v>
      </c>
      <c r="I1458" s="2">
        <v>0</v>
      </c>
      <c r="J1458" s="2">
        <v>0</v>
      </c>
    </row>
    <row r="1459" spans="1:10" x14ac:dyDescent="0.35">
      <c r="A1459" s="28" t="s">
        <v>1037</v>
      </c>
      <c r="B1459" s="28" t="s">
        <v>17</v>
      </c>
      <c r="C1459" s="28" t="s">
        <v>1203</v>
      </c>
      <c r="D1459" s="28" t="s">
        <v>19</v>
      </c>
      <c r="E1459" t="s">
        <v>1206</v>
      </c>
      <c r="F1459" s="2">
        <v>32155</v>
      </c>
      <c r="G1459" s="2">
        <v>63848</v>
      </c>
      <c r="H1459" s="2">
        <v>31693</v>
      </c>
      <c r="I1459" s="2">
        <v>9485</v>
      </c>
      <c r="J1459" s="2">
        <v>31539</v>
      </c>
    </row>
    <row r="1460" spans="1:10" x14ac:dyDescent="0.35">
      <c r="A1460" s="28" t="s">
        <v>1037</v>
      </c>
      <c r="B1460" s="28" t="s">
        <v>17</v>
      </c>
      <c r="C1460" s="28" t="s">
        <v>1203</v>
      </c>
      <c r="D1460" s="28" t="s">
        <v>19</v>
      </c>
      <c r="E1460" t="s">
        <v>646</v>
      </c>
      <c r="F1460" s="2">
        <v>60000</v>
      </c>
      <c r="G1460" s="2">
        <v>1499650</v>
      </c>
      <c r="H1460" s="2">
        <v>1184150</v>
      </c>
      <c r="I1460" s="2">
        <v>354919</v>
      </c>
      <c r="J1460" s="2">
        <v>1181975</v>
      </c>
    </row>
    <row r="1461" spans="1:10" x14ac:dyDescent="0.35">
      <c r="A1461" s="28" t="s">
        <v>1037</v>
      </c>
      <c r="B1461" s="28" t="s">
        <v>17</v>
      </c>
      <c r="C1461" s="28" t="s">
        <v>1203</v>
      </c>
      <c r="D1461" s="28" t="s">
        <v>19</v>
      </c>
      <c r="E1461" t="s">
        <v>419</v>
      </c>
      <c r="F1461" s="2">
        <v>1100500</v>
      </c>
      <c r="G1461" s="2">
        <v>2203000</v>
      </c>
      <c r="H1461" s="2">
        <v>1102500</v>
      </c>
      <c r="I1461" s="2">
        <v>330750</v>
      </c>
      <c r="J1461" s="2">
        <v>1102500</v>
      </c>
    </row>
    <row r="1462" spans="1:10" x14ac:dyDescent="0.35">
      <c r="A1462" s="28" t="s">
        <v>1037</v>
      </c>
      <c r="B1462" s="28" t="s">
        <v>17</v>
      </c>
      <c r="C1462" s="28" t="s">
        <v>1203</v>
      </c>
      <c r="D1462" s="28" t="s">
        <v>19</v>
      </c>
      <c r="E1462" t="s">
        <v>1207</v>
      </c>
      <c r="F1462" s="2">
        <v>32778</v>
      </c>
      <c r="G1462" s="2">
        <v>65082</v>
      </c>
      <c r="H1462" s="2">
        <v>32303</v>
      </c>
      <c r="I1462" s="2">
        <v>9667</v>
      </c>
      <c r="J1462" s="2">
        <v>32145</v>
      </c>
    </row>
    <row r="1463" spans="1:10" x14ac:dyDescent="0.35">
      <c r="A1463" s="28" t="s">
        <v>1037</v>
      </c>
      <c r="B1463" s="28" t="s">
        <v>17</v>
      </c>
      <c r="C1463" s="28" t="s">
        <v>1203</v>
      </c>
      <c r="D1463" s="28" t="s">
        <v>19</v>
      </c>
      <c r="E1463" t="s">
        <v>1208</v>
      </c>
      <c r="F1463" s="2">
        <v>618000</v>
      </c>
      <c r="G1463" s="2">
        <v>1232000</v>
      </c>
      <c r="H1463" s="2">
        <v>617500</v>
      </c>
      <c r="I1463" s="2">
        <v>185250</v>
      </c>
      <c r="J1463" s="2">
        <v>617500</v>
      </c>
    </row>
    <row r="1464" spans="1:10" x14ac:dyDescent="0.35">
      <c r="A1464" s="28" t="s">
        <v>1037</v>
      </c>
      <c r="B1464" s="28" t="s">
        <v>17</v>
      </c>
      <c r="C1464" s="28" t="s">
        <v>1203</v>
      </c>
      <c r="D1464" s="28" t="s">
        <v>19</v>
      </c>
      <c r="E1464" t="s">
        <v>1209</v>
      </c>
      <c r="F1464" s="2">
        <v>32906</v>
      </c>
      <c r="G1464" s="2">
        <v>65326</v>
      </c>
      <c r="H1464" s="2">
        <v>0</v>
      </c>
      <c r="I1464" s="2">
        <v>0</v>
      </c>
      <c r="J1464" s="2">
        <v>0</v>
      </c>
    </row>
    <row r="1465" spans="1:10" x14ac:dyDescent="0.35">
      <c r="A1465" s="28" t="s">
        <v>1037</v>
      </c>
      <c r="B1465" s="28" t="s">
        <v>17</v>
      </c>
      <c r="C1465" s="28" t="s">
        <v>1203</v>
      </c>
      <c r="D1465" s="28" t="s">
        <v>19</v>
      </c>
      <c r="E1465" t="s">
        <v>1210</v>
      </c>
      <c r="F1465" s="2">
        <v>33477</v>
      </c>
      <c r="G1465" s="2">
        <v>66463</v>
      </c>
      <c r="H1465" s="2">
        <v>32987</v>
      </c>
      <c r="I1465" s="2">
        <v>9872</v>
      </c>
      <c r="J1465" s="2">
        <v>32823</v>
      </c>
    </row>
    <row r="1466" spans="1:10" x14ac:dyDescent="0.35">
      <c r="A1466" s="28" t="s">
        <v>1037</v>
      </c>
      <c r="B1466" s="28" t="s">
        <v>17</v>
      </c>
      <c r="C1466" s="28" t="s">
        <v>1203</v>
      </c>
      <c r="D1466" s="28" t="s">
        <v>19</v>
      </c>
      <c r="E1466" t="s">
        <v>820</v>
      </c>
      <c r="F1466" s="2">
        <v>762550</v>
      </c>
      <c r="G1466" s="2">
        <v>0</v>
      </c>
      <c r="H1466" s="2">
        <v>0</v>
      </c>
      <c r="I1466" s="2">
        <v>0</v>
      </c>
      <c r="J1466" s="2">
        <v>0</v>
      </c>
    </row>
    <row r="1467" spans="1:10" x14ac:dyDescent="0.35">
      <c r="A1467" s="28" t="s">
        <v>1037</v>
      </c>
      <c r="B1467" s="28" t="s">
        <v>17</v>
      </c>
      <c r="C1467" s="28" t="s">
        <v>1203</v>
      </c>
      <c r="D1467" s="28" t="s">
        <v>19</v>
      </c>
      <c r="E1467" t="s">
        <v>1211</v>
      </c>
      <c r="F1467" s="2">
        <v>33363</v>
      </c>
      <c r="G1467" s="2">
        <v>66233</v>
      </c>
      <c r="H1467" s="2">
        <v>0</v>
      </c>
      <c r="I1467" s="2">
        <v>0</v>
      </c>
      <c r="J1467" s="2">
        <v>0</v>
      </c>
    </row>
    <row r="1468" spans="1:10" x14ac:dyDescent="0.35">
      <c r="A1468" s="28" t="s">
        <v>1037</v>
      </c>
      <c r="B1468" s="28" t="s">
        <v>17</v>
      </c>
      <c r="C1468" s="28" t="s">
        <v>1212</v>
      </c>
      <c r="D1468" s="28" t="s">
        <v>50</v>
      </c>
      <c r="E1468" t="s">
        <v>1213</v>
      </c>
      <c r="F1468" s="2">
        <v>890500</v>
      </c>
      <c r="G1468" s="2">
        <v>1781000</v>
      </c>
      <c r="H1468" s="2">
        <v>890500</v>
      </c>
      <c r="I1468" s="2">
        <v>267150</v>
      </c>
      <c r="J1468" s="2">
        <v>890500</v>
      </c>
    </row>
    <row r="1469" spans="1:10" x14ac:dyDescent="0.35">
      <c r="A1469" s="28" t="s">
        <v>1037</v>
      </c>
      <c r="B1469" s="28" t="s">
        <v>17</v>
      </c>
      <c r="C1469" s="28" t="s">
        <v>1212</v>
      </c>
      <c r="D1469" s="28" t="s">
        <v>19</v>
      </c>
      <c r="E1469" t="s">
        <v>28</v>
      </c>
      <c r="F1469" s="2">
        <v>262812</v>
      </c>
      <c r="G1469" s="2">
        <v>0</v>
      </c>
      <c r="H1469" s="2">
        <v>0</v>
      </c>
      <c r="I1469" s="2">
        <v>0</v>
      </c>
      <c r="J1469" s="2">
        <v>0</v>
      </c>
    </row>
    <row r="1470" spans="1:10" x14ac:dyDescent="0.35">
      <c r="A1470" s="28" t="s">
        <v>1037</v>
      </c>
      <c r="B1470" s="28" t="s">
        <v>17</v>
      </c>
      <c r="C1470" s="28" t="s">
        <v>1212</v>
      </c>
      <c r="D1470" s="28" t="s">
        <v>19</v>
      </c>
      <c r="E1470" t="s">
        <v>1214</v>
      </c>
      <c r="F1470" s="2">
        <v>3414000</v>
      </c>
      <c r="G1470" s="2">
        <v>6973000</v>
      </c>
      <c r="H1470" s="2">
        <v>3509500</v>
      </c>
      <c r="I1470" s="2">
        <v>3509500</v>
      </c>
      <c r="J1470" s="2">
        <v>3509500</v>
      </c>
    </row>
    <row r="1471" spans="1:10" x14ac:dyDescent="0.35">
      <c r="A1471" s="28" t="s">
        <v>1037</v>
      </c>
      <c r="B1471" s="28" t="s">
        <v>17</v>
      </c>
      <c r="C1471" s="28" t="s">
        <v>1212</v>
      </c>
      <c r="D1471" s="28" t="s">
        <v>19</v>
      </c>
      <c r="E1471" t="s">
        <v>21</v>
      </c>
      <c r="F1471" s="2">
        <v>29577</v>
      </c>
      <c r="G1471" s="2">
        <v>100000</v>
      </c>
      <c r="H1471" s="2">
        <v>0</v>
      </c>
      <c r="I1471" s="2">
        <v>0</v>
      </c>
      <c r="J1471" s="2">
        <v>0</v>
      </c>
    </row>
    <row r="1472" spans="1:10" x14ac:dyDescent="0.35">
      <c r="A1472" s="28" t="s">
        <v>1037</v>
      </c>
      <c r="B1472" s="28" t="s">
        <v>17</v>
      </c>
      <c r="C1472" s="28" t="s">
        <v>1212</v>
      </c>
      <c r="D1472" s="28" t="s">
        <v>19</v>
      </c>
      <c r="E1472" t="s">
        <v>1215</v>
      </c>
      <c r="F1472" s="2">
        <v>234500</v>
      </c>
      <c r="G1472" s="2">
        <v>470000</v>
      </c>
      <c r="H1472" s="2">
        <v>236000</v>
      </c>
      <c r="I1472" s="2">
        <v>236000</v>
      </c>
      <c r="J1472" s="2">
        <v>236000</v>
      </c>
    </row>
    <row r="1473" spans="1:10" x14ac:dyDescent="0.35">
      <c r="A1473" s="28" t="s">
        <v>1037</v>
      </c>
      <c r="B1473" s="28" t="s">
        <v>17</v>
      </c>
      <c r="C1473" s="28" t="s">
        <v>1212</v>
      </c>
      <c r="D1473" s="28" t="s">
        <v>19</v>
      </c>
      <c r="E1473" t="s">
        <v>1216</v>
      </c>
      <c r="F1473" s="2">
        <v>76000</v>
      </c>
      <c r="G1473" s="2">
        <v>152000</v>
      </c>
      <c r="H1473" s="2">
        <v>76000</v>
      </c>
      <c r="I1473" s="2">
        <v>22800</v>
      </c>
      <c r="J1473" s="2">
        <v>76000</v>
      </c>
    </row>
    <row r="1474" spans="1:10" x14ac:dyDescent="0.35">
      <c r="A1474" s="28" t="s">
        <v>1037</v>
      </c>
      <c r="B1474" s="28" t="s">
        <v>17</v>
      </c>
      <c r="C1474" s="28" t="s">
        <v>1212</v>
      </c>
      <c r="D1474" s="28" t="s">
        <v>19</v>
      </c>
      <c r="E1474" t="s">
        <v>32</v>
      </c>
      <c r="F1474" s="2">
        <v>5000</v>
      </c>
      <c r="G1474" s="2">
        <v>5001</v>
      </c>
      <c r="H1474" s="2">
        <v>0</v>
      </c>
      <c r="I1474" s="2">
        <v>0</v>
      </c>
      <c r="J1474" s="2">
        <v>5750</v>
      </c>
    </row>
    <row r="1475" spans="1:10" x14ac:dyDescent="0.35">
      <c r="A1475" s="28" t="s">
        <v>1037</v>
      </c>
      <c r="B1475" s="28" t="s">
        <v>17</v>
      </c>
      <c r="C1475" s="28" t="s">
        <v>1212</v>
      </c>
      <c r="D1475" s="28" t="s">
        <v>19</v>
      </c>
      <c r="E1475" t="s">
        <v>1217</v>
      </c>
      <c r="F1475" s="2">
        <v>81500</v>
      </c>
      <c r="G1475" s="2">
        <v>163000</v>
      </c>
      <c r="H1475" s="2">
        <v>81500</v>
      </c>
      <c r="I1475" s="2">
        <v>24450</v>
      </c>
      <c r="J1475" s="2">
        <v>81500</v>
      </c>
    </row>
    <row r="1476" spans="1:10" x14ac:dyDescent="0.35">
      <c r="A1476" s="28" t="s">
        <v>1037</v>
      </c>
      <c r="B1476" s="28" t="s">
        <v>17</v>
      </c>
      <c r="C1476" s="28" t="s">
        <v>1212</v>
      </c>
      <c r="D1476" s="28" t="s">
        <v>19</v>
      </c>
      <c r="E1476" t="s">
        <v>1218</v>
      </c>
      <c r="F1476" s="2">
        <v>10000</v>
      </c>
      <c r="G1476" s="2">
        <v>20000</v>
      </c>
      <c r="H1476" s="2">
        <v>10000</v>
      </c>
      <c r="I1476" s="2">
        <v>3000</v>
      </c>
      <c r="J1476" s="2">
        <v>10000</v>
      </c>
    </row>
    <row r="1477" spans="1:10" x14ac:dyDescent="0.35">
      <c r="A1477" s="28" t="s">
        <v>1037</v>
      </c>
      <c r="B1477" s="28" t="s">
        <v>17</v>
      </c>
      <c r="C1477" s="28" t="s">
        <v>1212</v>
      </c>
      <c r="D1477" s="28" t="s">
        <v>19</v>
      </c>
      <c r="E1477" t="s">
        <v>1219</v>
      </c>
      <c r="F1477" s="2">
        <v>0</v>
      </c>
      <c r="G1477" s="2">
        <v>3038583</v>
      </c>
      <c r="H1477" s="2">
        <v>458500</v>
      </c>
      <c r="I1477" s="2">
        <v>137494</v>
      </c>
      <c r="J1477" s="2">
        <v>458125</v>
      </c>
    </row>
    <row r="1478" spans="1:10" x14ac:dyDescent="0.35">
      <c r="A1478" s="28" t="s">
        <v>1037</v>
      </c>
      <c r="B1478" s="28" t="s">
        <v>17</v>
      </c>
      <c r="C1478" s="28" t="s">
        <v>1212</v>
      </c>
      <c r="D1478" s="28" t="s">
        <v>50</v>
      </c>
      <c r="E1478" t="s">
        <v>32</v>
      </c>
      <c r="F1478" s="2">
        <v>1250</v>
      </c>
      <c r="G1478" s="2">
        <v>1250</v>
      </c>
      <c r="H1478" s="2">
        <v>0</v>
      </c>
      <c r="I1478" s="2">
        <v>0</v>
      </c>
      <c r="J1478" s="2">
        <v>1250</v>
      </c>
    </row>
    <row r="1479" spans="1:10" x14ac:dyDescent="0.35">
      <c r="A1479" s="28" t="s">
        <v>1037</v>
      </c>
      <c r="B1479" s="28" t="s">
        <v>17</v>
      </c>
      <c r="C1479" s="28" t="s">
        <v>1220</v>
      </c>
      <c r="D1479" s="28" t="s">
        <v>30</v>
      </c>
      <c r="E1479" t="s">
        <v>1221</v>
      </c>
      <c r="F1479" s="2">
        <v>318430</v>
      </c>
      <c r="G1479" s="2">
        <v>638245</v>
      </c>
      <c r="H1479" s="2">
        <v>314515</v>
      </c>
      <c r="I1479" s="2">
        <v>314515</v>
      </c>
      <c r="J1479" s="2">
        <v>315369</v>
      </c>
    </row>
    <row r="1480" spans="1:10" x14ac:dyDescent="0.35">
      <c r="A1480" s="28" t="s">
        <v>1037</v>
      </c>
      <c r="B1480" s="28" t="s">
        <v>17</v>
      </c>
      <c r="C1480" s="28" t="s">
        <v>1220</v>
      </c>
      <c r="D1480" s="28" t="s">
        <v>19</v>
      </c>
      <c r="E1480" t="s">
        <v>167</v>
      </c>
      <c r="F1480" s="2">
        <v>0</v>
      </c>
      <c r="G1480" s="2">
        <v>386000</v>
      </c>
      <c r="H1480" s="2">
        <v>390000</v>
      </c>
      <c r="I1480" s="2">
        <v>117000</v>
      </c>
      <c r="J1480" s="2">
        <v>390000</v>
      </c>
    </row>
    <row r="1481" spans="1:10" x14ac:dyDescent="0.35">
      <c r="A1481" s="28" t="s">
        <v>1037</v>
      </c>
      <c r="B1481" s="28" t="s">
        <v>17</v>
      </c>
      <c r="C1481" s="28" t="s">
        <v>1220</v>
      </c>
      <c r="D1481" s="28" t="s">
        <v>50</v>
      </c>
      <c r="E1481" t="s">
        <v>1222</v>
      </c>
      <c r="F1481" s="2">
        <v>303000</v>
      </c>
      <c r="G1481" s="2">
        <v>608000</v>
      </c>
      <c r="H1481" s="2">
        <v>304500</v>
      </c>
      <c r="I1481" s="2">
        <v>91350</v>
      </c>
      <c r="J1481" s="2">
        <v>304500</v>
      </c>
    </row>
    <row r="1482" spans="1:10" x14ac:dyDescent="0.35">
      <c r="A1482" s="28" t="s">
        <v>1037</v>
      </c>
      <c r="B1482" s="28" t="s">
        <v>17</v>
      </c>
      <c r="C1482" s="28" t="s">
        <v>1220</v>
      </c>
      <c r="D1482" s="28" t="s">
        <v>50</v>
      </c>
      <c r="E1482" t="s">
        <v>51</v>
      </c>
      <c r="F1482" s="2">
        <v>1489000</v>
      </c>
      <c r="G1482" s="2">
        <v>2974000</v>
      </c>
      <c r="H1482" s="2">
        <v>1488000</v>
      </c>
      <c r="I1482" s="2">
        <v>446400</v>
      </c>
      <c r="J1482" s="2">
        <v>1488000</v>
      </c>
    </row>
    <row r="1483" spans="1:10" x14ac:dyDescent="0.35">
      <c r="A1483" s="28" t="s">
        <v>1037</v>
      </c>
      <c r="B1483" s="28" t="s">
        <v>17</v>
      </c>
      <c r="C1483" s="28" t="s">
        <v>1220</v>
      </c>
      <c r="D1483" s="28" t="s">
        <v>50</v>
      </c>
      <c r="E1483" t="s">
        <v>60</v>
      </c>
      <c r="F1483" s="2">
        <v>314000</v>
      </c>
      <c r="G1483" s="2">
        <v>628000</v>
      </c>
      <c r="H1483" s="2">
        <v>315000</v>
      </c>
      <c r="I1483" s="2">
        <v>94500</v>
      </c>
      <c r="J1483" s="2">
        <v>315000</v>
      </c>
    </row>
    <row r="1484" spans="1:10" x14ac:dyDescent="0.35">
      <c r="A1484" s="28" t="s">
        <v>1037</v>
      </c>
      <c r="B1484" s="28" t="s">
        <v>17</v>
      </c>
      <c r="C1484" s="28" t="s">
        <v>1220</v>
      </c>
      <c r="D1484" s="28" t="s">
        <v>19</v>
      </c>
      <c r="E1484" t="s">
        <v>646</v>
      </c>
      <c r="F1484" s="2">
        <v>554300</v>
      </c>
      <c r="G1484" s="2">
        <v>1521700</v>
      </c>
      <c r="H1484" s="2">
        <v>757800</v>
      </c>
      <c r="I1484" s="2">
        <v>227490</v>
      </c>
      <c r="J1484" s="2">
        <v>758800</v>
      </c>
    </row>
    <row r="1485" spans="1:10" x14ac:dyDescent="0.35">
      <c r="A1485" s="28" t="s">
        <v>1037</v>
      </c>
      <c r="B1485" s="28" t="s">
        <v>17</v>
      </c>
      <c r="C1485" s="28" t="s">
        <v>1220</v>
      </c>
      <c r="D1485" s="28" t="s">
        <v>19</v>
      </c>
      <c r="E1485" t="s">
        <v>1223</v>
      </c>
      <c r="F1485" s="2">
        <v>442250</v>
      </c>
      <c r="G1485" s="2">
        <v>883500</v>
      </c>
      <c r="H1485" s="2">
        <v>435250</v>
      </c>
      <c r="I1485" s="2">
        <v>435250</v>
      </c>
      <c r="J1485" s="2">
        <v>439250</v>
      </c>
    </row>
    <row r="1486" spans="1:10" x14ac:dyDescent="0.35">
      <c r="A1486" s="28" t="s">
        <v>1037</v>
      </c>
      <c r="B1486" s="28" t="s">
        <v>17</v>
      </c>
      <c r="C1486" s="28" t="s">
        <v>1220</v>
      </c>
      <c r="D1486" s="28" t="s">
        <v>19</v>
      </c>
      <c r="E1486" t="s">
        <v>134</v>
      </c>
      <c r="F1486" s="2">
        <v>725000</v>
      </c>
      <c r="G1486" s="2">
        <v>1456000</v>
      </c>
      <c r="H1486" s="2">
        <v>733000</v>
      </c>
      <c r="I1486" s="2">
        <v>733000</v>
      </c>
      <c r="J1486" s="2">
        <v>733000</v>
      </c>
    </row>
    <row r="1487" spans="1:10" x14ac:dyDescent="0.35">
      <c r="A1487" s="28" t="s">
        <v>1037</v>
      </c>
      <c r="B1487" s="28" t="s">
        <v>17</v>
      </c>
      <c r="C1487" s="28" t="s">
        <v>1220</v>
      </c>
      <c r="D1487" s="28" t="s">
        <v>19</v>
      </c>
      <c r="E1487" t="s">
        <v>164</v>
      </c>
      <c r="F1487" s="2">
        <v>1342500</v>
      </c>
      <c r="G1487" s="2">
        <v>2684000</v>
      </c>
      <c r="H1487" s="2">
        <v>0</v>
      </c>
      <c r="I1487" s="2">
        <v>0</v>
      </c>
      <c r="J1487" s="2">
        <v>0</v>
      </c>
    </row>
    <row r="1488" spans="1:10" x14ac:dyDescent="0.35">
      <c r="A1488" s="28" t="s">
        <v>1037</v>
      </c>
      <c r="B1488" s="28" t="s">
        <v>17</v>
      </c>
      <c r="C1488" s="28" t="s">
        <v>1220</v>
      </c>
      <c r="D1488" s="28" t="s">
        <v>19</v>
      </c>
      <c r="E1488" t="s">
        <v>419</v>
      </c>
      <c r="F1488" s="2">
        <v>79000</v>
      </c>
      <c r="G1488" s="2">
        <v>158000</v>
      </c>
      <c r="H1488" s="2">
        <v>79000</v>
      </c>
      <c r="I1488" s="2">
        <v>23700</v>
      </c>
      <c r="J1488" s="2">
        <v>79000</v>
      </c>
    </row>
    <row r="1489" spans="1:10" x14ac:dyDescent="0.35">
      <c r="A1489" s="28" t="s">
        <v>1037</v>
      </c>
      <c r="B1489" s="28" t="s">
        <v>17</v>
      </c>
      <c r="C1489" s="28" t="s">
        <v>1220</v>
      </c>
      <c r="D1489" s="28" t="s">
        <v>19</v>
      </c>
      <c r="E1489" t="s">
        <v>28</v>
      </c>
      <c r="F1489" s="2">
        <v>191380</v>
      </c>
      <c r="G1489" s="2">
        <v>0</v>
      </c>
      <c r="H1489" s="2">
        <v>0</v>
      </c>
      <c r="I1489" s="2">
        <v>0</v>
      </c>
      <c r="J1489" s="2">
        <v>0</v>
      </c>
    </row>
    <row r="1490" spans="1:10" x14ac:dyDescent="0.35">
      <c r="A1490" s="28" t="s">
        <v>1037</v>
      </c>
      <c r="B1490" s="28" t="s">
        <v>17</v>
      </c>
      <c r="C1490" s="28" t="s">
        <v>1220</v>
      </c>
      <c r="D1490" s="28" t="s">
        <v>19</v>
      </c>
      <c r="E1490" t="s">
        <v>1224</v>
      </c>
      <c r="F1490" s="2">
        <v>193100</v>
      </c>
      <c r="G1490" s="2">
        <v>389200</v>
      </c>
      <c r="H1490" s="2">
        <v>631000</v>
      </c>
      <c r="I1490" s="2">
        <v>189870</v>
      </c>
      <c r="J1490" s="2">
        <v>634800</v>
      </c>
    </row>
    <row r="1491" spans="1:10" x14ac:dyDescent="0.35">
      <c r="A1491" s="28" t="s">
        <v>1037</v>
      </c>
      <c r="B1491" s="28" t="s">
        <v>17</v>
      </c>
      <c r="C1491" s="28" t="s">
        <v>1220</v>
      </c>
      <c r="D1491" s="28" t="s">
        <v>19</v>
      </c>
      <c r="E1491" t="s">
        <v>1225</v>
      </c>
      <c r="F1491" s="2">
        <v>237000</v>
      </c>
      <c r="G1491" s="2">
        <v>0</v>
      </c>
      <c r="H1491" s="2">
        <v>0</v>
      </c>
      <c r="I1491" s="2">
        <v>0</v>
      </c>
      <c r="J1491" s="2">
        <v>0</v>
      </c>
    </row>
    <row r="1492" spans="1:10" x14ac:dyDescent="0.35">
      <c r="A1492" s="28" t="s">
        <v>1037</v>
      </c>
      <c r="B1492" s="28" t="s">
        <v>17</v>
      </c>
      <c r="C1492" s="28" t="s">
        <v>1226</v>
      </c>
      <c r="D1492" s="28" t="s">
        <v>19</v>
      </c>
      <c r="E1492" t="s">
        <v>1227</v>
      </c>
      <c r="F1492" s="2">
        <v>18698</v>
      </c>
      <c r="G1492" s="2">
        <v>207296</v>
      </c>
      <c r="H1492" s="2">
        <v>51998</v>
      </c>
      <c r="I1492" s="2">
        <v>15659</v>
      </c>
      <c r="J1492" s="2">
        <v>52398</v>
      </c>
    </row>
    <row r="1493" spans="1:10" x14ac:dyDescent="0.35">
      <c r="A1493" s="28" t="s">
        <v>1037</v>
      </c>
      <c r="B1493" s="28" t="s">
        <v>17</v>
      </c>
      <c r="C1493" s="28" t="s">
        <v>1226</v>
      </c>
      <c r="D1493" s="28" t="s">
        <v>19</v>
      </c>
      <c r="E1493" t="s">
        <v>1228</v>
      </c>
      <c r="F1493" s="2">
        <v>12151</v>
      </c>
      <c r="G1493" s="2">
        <v>24122</v>
      </c>
      <c r="H1493" s="2">
        <v>0</v>
      </c>
      <c r="I1493" s="2">
        <v>0</v>
      </c>
      <c r="J1493" s="2">
        <v>0</v>
      </c>
    </row>
    <row r="1494" spans="1:10" x14ac:dyDescent="0.35">
      <c r="A1494" s="28" t="s">
        <v>1037</v>
      </c>
      <c r="B1494" s="28" t="s">
        <v>17</v>
      </c>
      <c r="C1494" s="28" t="s">
        <v>1226</v>
      </c>
      <c r="D1494" s="28" t="s">
        <v>19</v>
      </c>
      <c r="E1494" t="s">
        <v>1229</v>
      </c>
      <c r="F1494" s="2">
        <v>12420</v>
      </c>
      <c r="G1494" s="2">
        <v>24660</v>
      </c>
      <c r="H1494" s="2">
        <v>12240</v>
      </c>
      <c r="I1494" s="2">
        <v>3663</v>
      </c>
      <c r="J1494" s="2">
        <v>12180</v>
      </c>
    </row>
    <row r="1495" spans="1:10" x14ac:dyDescent="0.35">
      <c r="A1495" s="28" t="s">
        <v>1037</v>
      </c>
      <c r="B1495" s="28" t="s">
        <v>17</v>
      </c>
      <c r="C1495" s="28" t="s">
        <v>1226</v>
      </c>
      <c r="D1495" s="28" t="s">
        <v>19</v>
      </c>
      <c r="E1495" t="s">
        <v>1230</v>
      </c>
      <c r="F1495" s="2">
        <v>17575</v>
      </c>
      <c r="G1495" s="2">
        <v>35900</v>
      </c>
      <c r="H1495" s="2">
        <v>192575</v>
      </c>
      <c r="I1495" s="2">
        <v>57491</v>
      </c>
      <c r="J1495" s="2">
        <v>190700</v>
      </c>
    </row>
    <row r="1496" spans="1:10" x14ac:dyDescent="0.35">
      <c r="A1496" s="28" t="s">
        <v>1037</v>
      </c>
      <c r="B1496" s="28" t="s">
        <v>17</v>
      </c>
      <c r="C1496" s="28" t="s">
        <v>1226</v>
      </c>
      <c r="D1496" s="28" t="s">
        <v>19</v>
      </c>
      <c r="E1496" t="s">
        <v>1231</v>
      </c>
      <c r="F1496" s="2">
        <v>11736</v>
      </c>
      <c r="G1496" s="2">
        <v>11678</v>
      </c>
      <c r="H1496" s="2">
        <v>0</v>
      </c>
      <c r="I1496" s="2">
        <v>0</v>
      </c>
      <c r="J1496" s="2">
        <v>0</v>
      </c>
    </row>
    <row r="1497" spans="1:10" x14ac:dyDescent="0.35">
      <c r="A1497" s="28" t="s">
        <v>1037</v>
      </c>
      <c r="B1497" s="28" t="s">
        <v>17</v>
      </c>
      <c r="C1497" s="28" t="s">
        <v>1226</v>
      </c>
      <c r="D1497" s="28" t="s">
        <v>19</v>
      </c>
      <c r="E1497" t="s">
        <v>1232</v>
      </c>
      <c r="F1497" s="2">
        <v>11527</v>
      </c>
      <c r="G1497" s="2">
        <v>0</v>
      </c>
      <c r="H1497" s="2">
        <v>0</v>
      </c>
      <c r="I1497" s="2">
        <v>0</v>
      </c>
      <c r="J1497" s="2">
        <v>0</v>
      </c>
    </row>
    <row r="1498" spans="1:10" x14ac:dyDescent="0.35">
      <c r="A1498" s="28" t="s">
        <v>1037</v>
      </c>
      <c r="B1498" s="28" t="s">
        <v>17</v>
      </c>
      <c r="C1498" s="28" t="s">
        <v>1226</v>
      </c>
      <c r="D1498" s="28" t="s">
        <v>19</v>
      </c>
      <c r="E1498" t="s">
        <v>1233</v>
      </c>
      <c r="F1498" s="2">
        <v>199000</v>
      </c>
      <c r="G1498" s="2">
        <v>398000</v>
      </c>
      <c r="H1498" s="2">
        <v>0</v>
      </c>
      <c r="I1498" s="2">
        <v>0</v>
      </c>
      <c r="J1498" s="2">
        <v>0</v>
      </c>
    </row>
    <row r="1499" spans="1:10" x14ac:dyDescent="0.35">
      <c r="A1499" s="28" t="s">
        <v>1234</v>
      </c>
      <c r="B1499" s="28" t="s">
        <v>17</v>
      </c>
      <c r="C1499" s="28" t="s">
        <v>1235</v>
      </c>
      <c r="D1499" s="28" t="s">
        <v>19</v>
      </c>
      <c r="E1499" t="s">
        <v>1236</v>
      </c>
      <c r="F1499" s="2">
        <v>0</v>
      </c>
      <c r="G1499" s="2">
        <v>424715</v>
      </c>
      <c r="H1499" s="2">
        <v>178700</v>
      </c>
      <c r="I1499" s="2">
        <v>53175</v>
      </c>
      <c r="J1499" s="2">
        <v>175800</v>
      </c>
    </row>
    <row r="1500" spans="1:10" x14ac:dyDescent="0.35">
      <c r="A1500" s="28" t="s">
        <v>1234</v>
      </c>
      <c r="B1500" s="28" t="s">
        <v>17</v>
      </c>
      <c r="C1500" s="28" t="s">
        <v>1235</v>
      </c>
      <c r="D1500" s="28" t="s">
        <v>19</v>
      </c>
      <c r="E1500" t="s">
        <v>1237</v>
      </c>
      <c r="F1500" s="2">
        <v>21050</v>
      </c>
      <c r="G1500" s="2">
        <v>257100</v>
      </c>
      <c r="H1500" s="2">
        <v>238900</v>
      </c>
      <c r="I1500" s="2">
        <v>84090</v>
      </c>
      <c r="J1500" s="2">
        <v>321700</v>
      </c>
    </row>
    <row r="1501" spans="1:10" x14ac:dyDescent="0.35">
      <c r="A1501" s="28" t="s">
        <v>1234</v>
      </c>
      <c r="B1501" s="28" t="s">
        <v>17</v>
      </c>
      <c r="C1501" s="28" t="s">
        <v>1235</v>
      </c>
      <c r="D1501" s="28" t="s">
        <v>19</v>
      </c>
      <c r="E1501" t="s">
        <v>21</v>
      </c>
      <c r="F1501" s="2">
        <v>0</v>
      </c>
      <c r="G1501" s="2">
        <v>0</v>
      </c>
      <c r="H1501" s="2">
        <v>0</v>
      </c>
      <c r="I1501" s="2">
        <v>0</v>
      </c>
      <c r="J1501" s="2">
        <v>0</v>
      </c>
    </row>
    <row r="1502" spans="1:10" x14ac:dyDescent="0.35">
      <c r="A1502" s="28" t="s">
        <v>1234</v>
      </c>
      <c r="B1502" s="28" t="s">
        <v>17</v>
      </c>
      <c r="C1502" s="28" t="s">
        <v>1235</v>
      </c>
      <c r="D1502" s="28" t="s">
        <v>19</v>
      </c>
      <c r="E1502" t="s">
        <v>1238</v>
      </c>
      <c r="F1502" s="2">
        <v>181000</v>
      </c>
      <c r="G1502" s="2">
        <v>360500</v>
      </c>
      <c r="H1502" s="2">
        <v>179500</v>
      </c>
      <c r="I1502" s="2">
        <v>54150</v>
      </c>
      <c r="J1502" s="2">
        <v>181500</v>
      </c>
    </row>
    <row r="1503" spans="1:10" x14ac:dyDescent="0.35">
      <c r="A1503" s="28" t="s">
        <v>1234</v>
      </c>
      <c r="B1503" s="28" t="s">
        <v>17</v>
      </c>
      <c r="C1503" s="28" t="s">
        <v>1235</v>
      </c>
      <c r="D1503" s="28" t="s">
        <v>19</v>
      </c>
      <c r="E1503" t="s">
        <v>28</v>
      </c>
      <c r="F1503" s="2">
        <v>0</v>
      </c>
      <c r="G1503" s="2">
        <v>0</v>
      </c>
      <c r="H1503" s="2">
        <v>0</v>
      </c>
      <c r="I1503" s="2">
        <v>0</v>
      </c>
      <c r="J1503" s="2">
        <v>0</v>
      </c>
    </row>
    <row r="1504" spans="1:10" x14ac:dyDescent="0.35">
      <c r="A1504" s="28" t="s">
        <v>1234</v>
      </c>
      <c r="B1504" s="28" t="s">
        <v>17</v>
      </c>
      <c r="C1504" s="28" t="s">
        <v>1235</v>
      </c>
      <c r="D1504" s="28" t="s">
        <v>19</v>
      </c>
      <c r="E1504" t="s">
        <v>349</v>
      </c>
      <c r="F1504" s="2">
        <v>113769</v>
      </c>
      <c r="G1504" s="2">
        <v>228825</v>
      </c>
      <c r="H1504" s="2">
        <v>0</v>
      </c>
      <c r="I1504" s="2">
        <v>0</v>
      </c>
      <c r="J1504" s="2">
        <v>0</v>
      </c>
    </row>
    <row r="1505" spans="1:10" x14ac:dyDescent="0.35">
      <c r="A1505" s="28" t="s">
        <v>1234</v>
      </c>
      <c r="B1505" s="28" t="s">
        <v>17</v>
      </c>
      <c r="C1505" s="28" t="s">
        <v>1235</v>
      </c>
      <c r="D1505" s="28" t="s">
        <v>19</v>
      </c>
      <c r="E1505" t="s">
        <v>1239</v>
      </c>
      <c r="F1505" s="2">
        <v>0</v>
      </c>
      <c r="G1505" s="2">
        <v>261990</v>
      </c>
      <c r="H1505" s="2">
        <v>136838</v>
      </c>
      <c r="I1505" s="2">
        <v>40499</v>
      </c>
      <c r="J1505" s="2">
        <v>133153</v>
      </c>
    </row>
    <row r="1506" spans="1:10" x14ac:dyDescent="0.35">
      <c r="A1506" s="28" t="s">
        <v>1234</v>
      </c>
      <c r="B1506" s="28" t="s">
        <v>17</v>
      </c>
      <c r="C1506" s="28" t="s">
        <v>1235</v>
      </c>
      <c r="D1506" s="28" t="s">
        <v>50</v>
      </c>
      <c r="E1506" t="s">
        <v>75</v>
      </c>
      <c r="F1506" s="2">
        <v>879000</v>
      </c>
      <c r="G1506" s="2">
        <v>3263000</v>
      </c>
      <c r="H1506" s="2">
        <v>2384000</v>
      </c>
      <c r="I1506" s="2">
        <v>732825</v>
      </c>
      <c r="J1506" s="2">
        <v>2501500</v>
      </c>
    </row>
    <row r="1507" spans="1:10" x14ac:dyDescent="0.35">
      <c r="A1507" s="28" t="s">
        <v>1234</v>
      </c>
      <c r="B1507" s="28" t="s">
        <v>17</v>
      </c>
      <c r="C1507" s="28" t="s">
        <v>1235</v>
      </c>
      <c r="D1507" s="28" t="s">
        <v>19</v>
      </c>
      <c r="E1507" t="s">
        <v>46</v>
      </c>
      <c r="F1507" s="2">
        <v>2377000</v>
      </c>
      <c r="G1507" s="2">
        <v>2377000</v>
      </c>
      <c r="H1507" s="2">
        <v>0</v>
      </c>
      <c r="I1507" s="2">
        <v>0</v>
      </c>
      <c r="J1507" s="2">
        <v>0</v>
      </c>
    </row>
    <row r="1508" spans="1:10" x14ac:dyDescent="0.35">
      <c r="A1508" s="28" t="s">
        <v>1234</v>
      </c>
      <c r="B1508" s="28" t="s">
        <v>17</v>
      </c>
      <c r="C1508" s="28" t="s">
        <v>1235</v>
      </c>
      <c r="D1508" s="28" t="s">
        <v>50</v>
      </c>
      <c r="E1508" t="s">
        <v>32</v>
      </c>
      <c r="F1508" s="2">
        <v>0</v>
      </c>
      <c r="G1508" s="2">
        <v>0</v>
      </c>
      <c r="H1508" s="2">
        <v>0</v>
      </c>
      <c r="I1508" s="2">
        <v>0</v>
      </c>
      <c r="J1508" s="2">
        <v>0</v>
      </c>
    </row>
    <row r="1509" spans="1:10" x14ac:dyDescent="0.35">
      <c r="A1509" s="28" t="s">
        <v>1234</v>
      </c>
      <c r="B1509" s="28" t="s">
        <v>17</v>
      </c>
      <c r="C1509" s="28" t="s">
        <v>1235</v>
      </c>
      <c r="D1509" s="28" t="s">
        <v>19</v>
      </c>
      <c r="E1509" t="s">
        <v>32</v>
      </c>
      <c r="F1509" s="2">
        <v>0</v>
      </c>
      <c r="G1509" s="2">
        <v>0</v>
      </c>
      <c r="H1509" s="2">
        <v>0</v>
      </c>
      <c r="I1509" s="2">
        <v>0</v>
      </c>
      <c r="J1509" s="2">
        <v>0</v>
      </c>
    </row>
    <row r="1510" spans="1:10" x14ac:dyDescent="0.35">
      <c r="A1510" s="28" t="s">
        <v>1234</v>
      </c>
      <c r="B1510" s="28" t="s">
        <v>17</v>
      </c>
      <c r="C1510" s="28" t="s">
        <v>1235</v>
      </c>
      <c r="D1510" s="28" t="s">
        <v>19</v>
      </c>
      <c r="E1510" t="s">
        <v>1240</v>
      </c>
      <c r="F1510" s="2">
        <v>82905</v>
      </c>
      <c r="G1510" s="2">
        <v>169538</v>
      </c>
      <c r="H1510" s="2">
        <v>76450</v>
      </c>
      <c r="I1510" s="2">
        <v>76450</v>
      </c>
      <c r="J1510" s="2">
        <v>79350</v>
      </c>
    </row>
    <row r="1511" spans="1:10" x14ac:dyDescent="0.35">
      <c r="A1511" s="28" t="s">
        <v>1234</v>
      </c>
      <c r="B1511" s="28" t="s">
        <v>17</v>
      </c>
      <c r="C1511" s="28" t="s">
        <v>1235</v>
      </c>
      <c r="D1511" s="28" t="s">
        <v>19</v>
      </c>
      <c r="E1511" t="s">
        <v>1241</v>
      </c>
      <c r="F1511" s="2">
        <v>0</v>
      </c>
      <c r="G1511" s="2">
        <v>229948</v>
      </c>
      <c r="H1511" s="2">
        <v>236293</v>
      </c>
      <c r="I1511" s="2">
        <v>35444</v>
      </c>
      <c r="J1511" s="2">
        <v>0</v>
      </c>
    </row>
    <row r="1512" spans="1:10" x14ac:dyDescent="0.35">
      <c r="A1512" s="28" t="s">
        <v>1234</v>
      </c>
      <c r="B1512" s="28" t="s">
        <v>17</v>
      </c>
      <c r="C1512" s="28" t="s">
        <v>1242</v>
      </c>
      <c r="D1512" s="28" t="s">
        <v>19</v>
      </c>
      <c r="E1512" t="s">
        <v>1243</v>
      </c>
      <c r="F1512" s="2">
        <v>0</v>
      </c>
      <c r="G1512" s="2">
        <v>0</v>
      </c>
      <c r="H1512" s="2">
        <v>0</v>
      </c>
      <c r="I1512" s="2">
        <v>0</v>
      </c>
      <c r="J1512" s="2">
        <v>0</v>
      </c>
    </row>
    <row r="1513" spans="1:10" x14ac:dyDescent="0.35">
      <c r="A1513" s="28" t="s">
        <v>1234</v>
      </c>
      <c r="B1513" s="28" t="s">
        <v>17</v>
      </c>
      <c r="C1513" s="28" t="s">
        <v>1242</v>
      </c>
      <c r="D1513" s="28" t="s">
        <v>19</v>
      </c>
      <c r="E1513" t="s">
        <v>1244</v>
      </c>
      <c r="F1513" s="2">
        <v>431500</v>
      </c>
      <c r="G1513" s="2">
        <v>436500</v>
      </c>
      <c r="H1513" s="2">
        <v>0</v>
      </c>
      <c r="I1513" s="2">
        <v>0</v>
      </c>
      <c r="J1513" s="2">
        <v>0</v>
      </c>
    </row>
    <row r="1514" spans="1:10" x14ac:dyDescent="0.35">
      <c r="A1514" s="28" t="s">
        <v>1234</v>
      </c>
      <c r="B1514" s="28" t="s">
        <v>17</v>
      </c>
      <c r="C1514" s="28" t="s">
        <v>1242</v>
      </c>
      <c r="D1514" s="28" t="s">
        <v>19</v>
      </c>
      <c r="E1514" t="s">
        <v>1245</v>
      </c>
      <c r="F1514" s="2">
        <v>126760</v>
      </c>
      <c r="G1514" s="2">
        <v>241246</v>
      </c>
      <c r="H1514" s="2">
        <v>544486</v>
      </c>
      <c r="I1514" s="2">
        <v>539918</v>
      </c>
      <c r="J1514" s="2">
        <v>535349</v>
      </c>
    </row>
    <row r="1515" spans="1:10" x14ac:dyDescent="0.35">
      <c r="A1515" s="28" t="s">
        <v>1234</v>
      </c>
      <c r="B1515" s="28" t="s">
        <v>17</v>
      </c>
      <c r="C1515" s="28" t="s">
        <v>1242</v>
      </c>
      <c r="D1515" s="28" t="s">
        <v>19</v>
      </c>
      <c r="E1515" t="s">
        <v>28</v>
      </c>
      <c r="F1515" s="2">
        <v>26051</v>
      </c>
      <c r="G1515" s="2">
        <v>0</v>
      </c>
      <c r="H1515" s="2">
        <v>0</v>
      </c>
      <c r="I1515" s="2">
        <v>0</v>
      </c>
      <c r="J1515" s="2">
        <v>0</v>
      </c>
    </row>
    <row r="1516" spans="1:10" x14ac:dyDescent="0.35">
      <c r="A1516" s="28" t="s">
        <v>1234</v>
      </c>
      <c r="B1516" s="28" t="s">
        <v>17</v>
      </c>
      <c r="C1516" s="28" t="s">
        <v>1242</v>
      </c>
      <c r="D1516" s="28" t="s">
        <v>19</v>
      </c>
      <c r="E1516" t="s">
        <v>168</v>
      </c>
      <c r="F1516" s="2">
        <v>79875</v>
      </c>
      <c r="G1516" s="2">
        <v>157365</v>
      </c>
      <c r="H1516" s="2">
        <v>82490</v>
      </c>
      <c r="I1516" s="2">
        <v>82060</v>
      </c>
      <c r="J1516" s="2">
        <v>81629</v>
      </c>
    </row>
    <row r="1517" spans="1:10" x14ac:dyDescent="0.35">
      <c r="A1517" s="28" t="s">
        <v>1234</v>
      </c>
      <c r="B1517" s="28" t="s">
        <v>17</v>
      </c>
      <c r="C1517" s="28" t="s">
        <v>1242</v>
      </c>
      <c r="D1517" s="28" t="s">
        <v>30</v>
      </c>
      <c r="E1517" t="s">
        <v>1246</v>
      </c>
      <c r="F1517" s="2">
        <v>46586</v>
      </c>
      <c r="G1517" s="2">
        <v>99185</v>
      </c>
      <c r="H1517" s="2">
        <v>47439</v>
      </c>
      <c r="I1517" s="2">
        <v>46722</v>
      </c>
      <c r="J1517" s="2">
        <v>46004</v>
      </c>
    </row>
    <row r="1518" spans="1:10" x14ac:dyDescent="0.35">
      <c r="A1518" s="28" t="s">
        <v>1234</v>
      </c>
      <c r="B1518" s="28" t="s">
        <v>17</v>
      </c>
      <c r="C1518" s="28" t="s">
        <v>1242</v>
      </c>
      <c r="D1518" s="28" t="s">
        <v>19</v>
      </c>
      <c r="E1518" t="s">
        <v>164</v>
      </c>
      <c r="F1518" s="2">
        <v>26500</v>
      </c>
      <c r="G1518" s="2">
        <v>53000</v>
      </c>
      <c r="H1518" s="2">
        <v>26500</v>
      </c>
      <c r="I1518" s="2">
        <v>7950</v>
      </c>
      <c r="J1518" s="2">
        <v>26500</v>
      </c>
    </row>
    <row r="1519" spans="1:10" x14ac:dyDescent="0.35">
      <c r="A1519" s="28" t="s">
        <v>1234</v>
      </c>
      <c r="B1519" s="28" t="s">
        <v>17</v>
      </c>
      <c r="C1519" s="28" t="s">
        <v>1242</v>
      </c>
      <c r="D1519" s="28" t="s">
        <v>30</v>
      </c>
      <c r="E1519" t="s">
        <v>32</v>
      </c>
      <c r="F1519" s="2">
        <v>0</v>
      </c>
      <c r="G1519" s="2">
        <v>0</v>
      </c>
      <c r="H1519" s="2">
        <v>0</v>
      </c>
      <c r="I1519" s="2">
        <v>0</v>
      </c>
      <c r="J1519" s="2">
        <v>0</v>
      </c>
    </row>
    <row r="1520" spans="1:10" x14ac:dyDescent="0.35">
      <c r="A1520" s="28" t="s">
        <v>1234</v>
      </c>
      <c r="B1520" s="28" t="s">
        <v>17</v>
      </c>
      <c r="C1520" s="28" t="s">
        <v>1242</v>
      </c>
      <c r="D1520" s="28" t="s">
        <v>19</v>
      </c>
      <c r="E1520" t="s">
        <v>32</v>
      </c>
      <c r="F1520" s="2">
        <v>27650</v>
      </c>
      <c r="G1520" s="2">
        <v>15225</v>
      </c>
      <c r="H1520" s="2">
        <v>12425</v>
      </c>
      <c r="I1520" s="2">
        <v>4148</v>
      </c>
      <c r="J1520" s="2">
        <v>15225</v>
      </c>
    </row>
    <row r="1521" spans="1:10" x14ac:dyDescent="0.35">
      <c r="A1521" s="28" t="s">
        <v>1234</v>
      </c>
      <c r="B1521" s="28" t="s">
        <v>17</v>
      </c>
      <c r="C1521" s="28" t="s">
        <v>1242</v>
      </c>
      <c r="D1521" s="28" t="s">
        <v>19</v>
      </c>
      <c r="E1521" t="s">
        <v>1247</v>
      </c>
      <c r="F1521" s="2">
        <v>0</v>
      </c>
      <c r="G1521" s="2">
        <v>430000</v>
      </c>
      <c r="H1521" s="2">
        <v>0</v>
      </c>
      <c r="I1521" s="2">
        <v>0</v>
      </c>
      <c r="J1521" s="2">
        <v>0</v>
      </c>
    </row>
    <row r="1522" spans="1:10" x14ac:dyDescent="0.35">
      <c r="A1522" s="28" t="s">
        <v>1234</v>
      </c>
      <c r="B1522" s="28" t="s">
        <v>17</v>
      </c>
      <c r="C1522" s="28" t="s">
        <v>1248</v>
      </c>
      <c r="D1522" s="28" t="s">
        <v>19</v>
      </c>
      <c r="E1522" t="s">
        <v>1249</v>
      </c>
      <c r="F1522" s="2">
        <v>36000</v>
      </c>
      <c r="G1522" s="2">
        <v>73000</v>
      </c>
      <c r="H1522" s="2">
        <v>96000</v>
      </c>
      <c r="I1522" s="2">
        <v>28800</v>
      </c>
      <c r="J1522" s="2">
        <v>96000</v>
      </c>
    </row>
    <row r="1523" spans="1:10" x14ac:dyDescent="0.35">
      <c r="A1523" s="28" t="s">
        <v>1234</v>
      </c>
      <c r="B1523" s="28" t="s">
        <v>17</v>
      </c>
      <c r="C1523" s="28" t="s">
        <v>1248</v>
      </c>
      <c r="D1523" s="28" t="s">
        <v>19</v>
      </c>
      <c r="E1523" t="s">
        <v>1250</v>
      </c>
      <c r="F1523" s="2">
        <v>0</v>
      </c>
      <c r="G1523" s="2">
        <v>262000</v>
      </c>
      <c r="H1523" s="2">
        <v>124500</v>
      </c>
      <c r="I1523" s="2">
        <v>37350</v>
      </c>
      <c r="J1523" s="2">
        <v>124500</v>
      </c>
    </row>
    <row r="1524" spans="1:10" x14ac:dyDescent="0.35">
      <c r="A1524" s="28" t="s">
        <v>1234</v>
      </c>
      <c r="B1524" s="28" t="s">
        <v>17</v>
      </c>
      <c r="C1524" s="28" t="s">
        <v>1248</v>
      </c>
      <c r="D1524" s="28" t="s">
        <v>19</v>
      </c>
      <c r="E1524" t="s">
        <v>28</v>
      </c>
      <c r="F1524" s="2">
        <v>0</v>
      </c>
      <c r="G1524" s="2">
        <v>0</v>
      </c>
      <c r="H1524" s="2">
        <v>0</v>
      </c>
      <c r="I1524" s="2">
        <v>0</v>
      </c>
      <c r="J1524" s="2">
        <v>0</v>
      </c>
    </row>
    <row r="1525" spans="1:10" x14ac:dyDescent="0.35">
      <c r="A1525" s="28" t="s">
        <v>1234</v>
      </c>
      <c r="B1525" s="28" t="s">
        <v>17</v>
      </c>
      <c r="C1525" s="28" t="s">
        <v>1248</v>
      </c>
      <c r="D1525" s="28" t="s">
        <v>19</v>
      </c>
      <c r="E1525" t="s">
        <v>1251</v>
      </c>
      <c r="F1525" s="2">
        <v>115000</v>
      </c>
      <c r="G1525" s="2">
        <v>228000</v>
      </c>
      <c r="H1525" s="2">
        <v>0</v>
      </c>
      <c r="I1525" s="2">
        <v>0</v>
      </c>
      <c r="J1525" s="2">
        <v>0</v>
      </c>
    </row>
    <row r="1526" spans="1:10" x14ac:dyDescent="0.35">
      <c r="A1526" s="28" t="s">
        <v>1234</v>
      </c>
      <c r="B1526" s="28" t="s">
        <v>17</v>
      </c>
      <c r="C1526" s="28" t="s">
        <v>1252</v>
      </c>
      <c r="D1526" s="28" t="s">
        <v>19</v>
      </c>
      <c r="E1526" t="s">
        <v>28</v>
      </c>
      <c r="F1526" s="2">
        <v>138299</v>
      </c>
      <c r="G1526" s="2">
        <v>0</v>
      </c>
      <c r="H1526" s="2">
        <v>0</v>
      </c>
      <c r="I1526" s="2">
        <v>0</v>
      </c>
      <c r="J1526" s="2">
        <v>0</v>
      </c>
    </row>
    <row r="1527" spans="1:10" x14ac:dyDescent="0.35">
      <c r="A1527" s="28" t="s">
        <v>1234</v>
      </c>
      <c r="B1527" s="28" t="s">
        <v>17</v>
      </c>
      <c r="C1527" s="28" t="s">
        <v>1252</v>
      </c>
      <c r="D1527" s="28" t="s">
        <v>19</v>
      </c>
      <c r="E1527" t="s">
        <v>1253</v>
      </c>
      <c r="F1527" s="2">
        <v>55659</v>
      </c>
      <c r="G1527" s="2">
        <v>108214</v>
      </c>
      <c r="H1527" s="2">
        <v>53717</v>
      </c>
      <c r="I1527" s="2">
        <v>16076</v>
      </c>
      <c r="J1527" s="2">
        <v>53458</v>
      </c>
    </row>
    <row r="1528" spans="1:10" x14ac:dyDescent="0.35">
      <c r="A1528" s="28" t="s">
        <v>1234</v>
      </c>
      <c r="B1528" s="28" t="s">
        <v>17</v>
      </c>
      <c r="C1528" s="28" t="s">
        <v>1252</v>
      </c>
      <c r="D1528" s="28" t="s">
        <v>19</v>
      </c>
      <c r="E1528" t="s">
        <v>1254</v>
      </c>
      <c r="F1528" s="2">
        <v>292367</v>
      </c>
      <c r="G1528" s="2">
        <v>591976</v>
      </c>
      <c r="H1528" s="2">
        <v>0</v>
      </c>
      <c r="I1528" s="2">
        <v>0</v>
      </c>
      <c r="J1528" s="2">
        <v>0</v>
      </c>
    </row>
    <row r="1529" spans="1:10" x14ac:dyDescent="0.35">
      <c r="A1529" s="28" t="s">
        <v>1234</v>
      </c>
      <c r="B1529" s="28" t="s">
        <v>17</v>
      </c>
      <c r="C1529" s="28" t="s">
        <v>1252</v>
      </c>
      <c r="D1529" s="28" t="s">
        <v>19</v>
      </c>
      <c r="E1529" t="s">
        <v>1255</v>
      </c>
      <c r="F1529" s="2">
        <v>132000</v>
      </c>
      <c r="G1529" s="2">
        <v>268000</v>
      </c>
      <c r="H1529" s="2">
        <v>3301000</v>
      </c>
      <c r="I1529" s="2">
        <v>3301000</v>
      </c>
      <c r="J1529" s="2">
        <v>3301000</v>
      </c>
    </row>
    <row r="1530" spans="1:10" x14ac:dyDescent="0.35">
      <c r="A1530" s="28" t="s">
        <v>1234</v>
      </c>
      <c r="B1530" s="28" t="s">
        <v>17</v>
      </c>
      <c r="C1530" s="28" t="s">
        <v>1252</v>
      </c>
      <c r="D1530" s="28" t="s">
        <v>19</v>
      </c>
      <c r="E1530" t="s">
        <v>167</v>
      </c>
      <c r="F1530" s="2">
        <v>0</v>
      </c>
      <c r="G1530" s="2">
        <v>2320000</v>
      </c>
      <c r="H1530" s="2">
        <v>1159500</v>
      </c>
      <c r="I1530" s="2">
        <v>347850</v>
      </c>
      <c r="J1530" s="2">
        <v>1159500</v>
      </c>
    </row>
    <row r="1531" spans="1:10" x14ac:dyDescent="0.35">
      <c r="A1531" s="28" t="s">
        <v>1234</v>
      </c>
      <c r="B1531" s="28" t="s">
        <v>17</v>
      </c>
      <c r="C1531" s="28" t="s">
        <v>1252</v>
      </c>
      <c r="D1531" s="28" t="s">
        <v>19</v>
      </c>
      <c r="E1531" t="s">
        <v>645</v>
      </c>
      <c r="F1531" s="2">
        <v>554400</v>
      </c>
      <c r="G1531" s="2">
        <v>1336800</v>
      </c>
      <c r="H1531" s="2">
        <v>671150</v>
      </c>
      <c r="I1531" s="2">
        <v>201203</v>
      </c>
      <c r="J1531" s="2">
        <v>670200</v>
      </c>
    </row>
    <row r="1532" spans="1:10" x14ac:dyDescent="0.35">
      <c r="A1532" s="28" t="s">
        <v>1234</v>
      </c>
      <c r="B1532" s="28" t="s">
        <v>17</v>
      </c>
      <c r="C1532" s="28" t="s">
        <v>1252</v>
      </c>
      <c r="D1532" s="28" t="s">
        <v>19</v>
      </c>
      <c r="E1532" t="s">
        <v>946</v>
      </c>
      <c r="F1532" s="2">
        <v>23000</v>
      </c>
      <c r="G1532" s="2">
        <v>46000</v>
      </c>
      <c r="H1532" s="2">
        <v>375500</v>
      </c>
      <c r="I1532" s="2">
        <v>375500</v>
      </c>
      <c r="J1532" s="2">
        <v>375500</v>
      </c>
    </row>
    <row r="1533" spans="1:10" x14ac:dyDescent="0.35">
      <c r="A1533" s="28" t="s">
        <v>1234</v>
      </c>
      <c r="B1533" s="28" t="s">
        <v>17</v>
      </c>
      <c r="C1533" s="28" t="s">
        <v>1252</v>
      </c>
      <c r="D1533" s="28" t="s">
        <v>19</v>
      </c>
      <c r="E1533" t="s">
        <v>646</v>
      </c>
      <c r="F1533" s="2">
        <v>888738</v>
      </c>
      <c r="G1533" s="2">
        <v>310050</v>
      </c>
      <c r="H1533" s="2">
        <v>155313</v>
      </c>
      <c r="I1533" s="2">
        <v>47229</v>
      </c>
      <c r="J1533" s="2">
        <v>159550</v>
      </c>
    </row>
    <row r="1534" spans="1:10" x14ac:dyDescent="0.35">
      <c r="A1534" s="28" t="s">
        <v>1234</v>
      </c>
      <c r="B1534" s="28" t="s">
        <v>17</v>
      </c>
      <c r="C1534" s="28" t="s">
        <v>1252</v>
      </c>
      <c r="D1534" s="28" t="s">
        <v>30</v>
      </c>
      <c r="E1534" t="s">
        <v>1256</v>
      </c>
      <c r="F1534" s="2">
        <v>443485</v>
      </c>
      <c r="G1534" s="2">
        <v>886550</v>
      </c>
      <c r="H1534" s="2">
        <v>442395</v>
      </c>
      <c r="I1534" s="2">
        <v>221198</v>
      </c>
      <c r="J1534" s="2">
        <v>0</v>
      </c>
    </row>
    <row r="1535" spans="1:10" x14ac:dyDescent="0.35">
      <c r="A1535" s="28" t="s">
        <v>1234</v>
      </c>
      <c r="B1535" s="28" t="s">
        <v>17</v>
      </c>
      <c r="C1535" s="28" t="s">
        <v>1252</v>
      </c>
      <c r="D1535" s="28" t="s">
        <v>19</v>
      </c>
      <c r="E1535" t="s">
        <v>21</v>
      </c>
      <c r="F1535" s="2">
        <v>577293</v>
      </c>
      <c r="G1535" s="2">
        <v>750000</v>
      </c>
      <c r="H1535" s="2">
        <v>0</v>
      </c>
      <c r="I1535" s="2">
        <v>0</v>
      </c>
      <c r="J1535" s="2">
        <v>0</v>
      </c>
    </row>
    <row r="1536" spans="1:10" x14ac:dyDescent="0.35">
      <c r="A1536" s="28" t="s">
        <v>1234</v>
      </c>
      <c r="B1536" s="28" t="s">
        <v>17</v>
      </c>
      <c r="C1536" s="28" t="s">
        <v>1252</v>
      </c>
      <c r="D1536" s="28" t="s">
        <v>19</v>
      </c>
      <c r="E1536" t="s">
        <v>32</v>
      </c>
      <c r="F1536" s="2">
        <v>5000</v>
      </c>
      <c r="G1536" s="2">
        <v>10000</v>
      </c>
      <c r="H1536" s="2">
        <v>0</v>
      </c>
      <c r="I1536" s="2">
        <v>0</v>
      </c>
      <c r="J1536" s="2">
        <v>0</v>
      </c>
    </row>
    <row r="1537" spans="1:10" x14ac:dyDescent="0.35">
      <c r="A1537" s="28" t="s">
        <v>1234</v>
      </c>
      <c r="B1537" s="28" t="s">
        <v>17</v>
      </c>
      <c r="C1537" s="28" t="s">
        <v>1252</v>
      </c>
      <c r="D1537" s="28" t="s">
        <v>19</v>
      </c>
      <c r="E1537" t="s">
        <v>120</v>
      </c>
      <c r="F1537" s="2">
        <v>575700</v>
      </c>
      <c r="G1537" s="2">
        <v>0</v>
      </c>
      <c r="H1537" s="2">
        <v>0</v>
      </c>
      <c r="I1537" s="2">
        <v>0</v>
      </c>
      <c r="J1537" s="2">
        <v>0</v>
      </c>
    </row>
    <row r="1538" spans="1:10" x14ac:dyDescent="0.35">
      <c r="A1538" s="28" t="s">
        <v>1234</v>
      </c>
      <c r="B1538" s="28" t="s">
        <v>17</v>
      </c>
      <c r="C1538" s="28" t="s">
        <v>1252</v>
      </c>
      <c r="D1538" s="28" t="s">
        <v>19</v>
      </c>
      <c r="E1538" t="s">
        <v>649</v>
      </c>
      <c r="F1538" s="2">
        <v>3989633</v>
      </c>
      <c r="G1538" s="2">
        <v>7970024</v>
      </c>
      <c r="H1538" s="2">
        <v>0</v>
      </c>
      <c r="I1538" s="2">
        <v>0</v>
      </c>
      <c r="J1538" s="2">
        <v>0</v>
      </c>
    </row>
    <row r="1539" spans="1:10" x14ac:dyDescent="0.35">
      <c r="A1539" s="28" t="s">
        <v>1234</v>
      </c>
      <c r="B1539" s="28" t="s">
        <v>17</v>
      </c>
      <c r="C1539" s="28" t="s">
        <v>1257</v>
      </c>
      <c r="D1539" s="28" t="s">
        <v>19</v>
      </c>
      <c r="E1539" t="s">
        <v>32</v>
      </c>
      <c r="F1539" s="2">
        <v>0</v>
      </c>
      <c r="G1539" s="2">
        <v>3000</v>
      </c>
      <c r="H1539" s="2">
        <v>3000</v>
      </c>
      <c r="I1539" s="2">
        <v>450</v>
      </c>
      <c r="J1539" s="2">
        <v>0</v>
      </c>
    </row>
    <row r="1540" spans="1:10" x14ac:dyDescent="0.35">
      <c r="A1540" s="28" t="s">
        <v>1234</v>
      </c>
      <c r="B1540" s="28" t="s">
        <v>17</v>
      </c>
      <c r="C1540" s="28" t="s">
        <v>1257</v>
      </c>
      <c r="D1540" s="28" t="s">
        <v>19</v>
      </c>
      <c r="E1540" t="s">
        <v>1254</v>
      </c>
      <c r="F1540" s="2">
        <v>67500</v>
      </c>
      <c r="G1540" s="2">
        <v>128000</v>
      </c>
      <c r="H1540" s="2">
        <v>65500</v>
      </c>
      <c r="I1540" s="2">
        <v>19650</v>
      </c>
      <c r="J1540" s="2">
        <v>65500</v>
      </c>
    </row>
    <row r="1541" spans="1:10" x14ac:dyDescent="0.35">
      <c r="A1541" s="28" t="s">
        <v>1234</v>
      </c>
      <c r="B1541" s="28" t="s">
        <v>17</v>
      </c>
      <c r="C1541" s="28" t="s">
        <v>1257</v>
      </c>
      <c r="D1541" s="28" t="s">
        <v>19</v>
      </c>
      <c r="E1541" t="s">
        <v>1258</v>
      </c>
      <c r="F1541" s="2">
        <v>247500</v>
      </c>
      <c r="G1541" s="2">
        <v>497000</v>
      </c>
      <c r="H1541" s="2">
        <v>249500</v>
      </c>
      <c r="I1541" s="2">
        <v>249500</v>
      </c>
      <c r="J1541" s="2">
        <v>249500</v>
      </c>
    </row>
    <row r="1542" spans="1:10" x14ac:dyDescent="0.35">
      <c r="A1542" s="28" t="s">
        <v>1234</v>
      </c>
      <c r="B1542" s="28" t="s">
        <v>17</v>
      </c>
      <c r="C1542" s="28" t="s">
        <v>1257</v>
      </c>
      <c r="D1542" s="28" t="s">
        <v>19</v>
      </c>
      <c r="E1542" t="s">
        <v>48</v>
      </c>
      <c r="F1542" s="2">
        <v>194714</v>
      </c>
      <c r="G1542" s="2">
        <v>384693</v>
      </c>
      <c r="H1542" s="2">
        <v>144866</v>
      </c>
      <c r="I1542" s="2">
        <v>43940</v>
      </c>
      <c r="J1542" s="2">
        <v>148065</v>
      </c>
    </row>
    <row r="1543" spans="1:10" x14ac:dyDescent="0.35">
      <c r="A1543" s="28" t="s">
        <v>1234</v>
      </c>
      <c r="B1543" s="28" t="s">
        <v>17</v>
      </c>
      <c r="C1543" s="28" t="s">
        <v>1257</v>
      </c>
      <c r="D1543" s="28" t="s">
        <v>30</v>
      </c>
      <c r="E1543" t="s">
        <v>1259</v>
      </c>
      <c r="F1543" s="2">
        <v>40601</v>
      </c>
      <c r="G1543" s="2">
        <v>82853</v>
      </c>
      <c r="H1543" s="2">
        <v>42092</v>
      </c>
      <c r="I1543" s="2">
        <v>41454</v>
      </c>
      <c r="J1543" s="2">
        <v>40816</v>
      </c>
    </row>
    <row r="1544" spans="1:10" x14ac:dyDescent="0.35">
      <c r="A1544" s="28" t="s">
        <v>1234</v>
      </c>
      <c r="B1544" s="28" t="s">
        <v>17</v>
      </c>
      <c r="C1544" s="28" t="s">
        <v>1257</v>
      </c>
      <c r="D1544" s="28" t="s">
        <v>19</v>
      </c>
      <c r="E1544" t="s">
        <v>178</v>
      </c>
      <c r="F1544" s="2">
        <v>308500</v>
      </c>
      <c r="G1544" s="2">
        <v>620000</v>
      </c>
      <c r="H1544" s="2">
        <v>309000</v>
      </c>
      <c r="I1544" s="2">
        <v>92700</v>
      </c>
      <c r="J1544" s="2">
        <v>309000</v>
      </c>
    </row>
    <row r="1545" spans="1:10" x14ac:dyDescent="0.35">
      <c r="A1545" s="28" t="s">
        <v>1234</v>
      </c>
      <c r="B1545" s="28" t="s">
        <v>17</v>
      </c>
      <c r="C1545" s="28" t="s">
        <v>1260</v>
      </c>
      <c r="D1545" s="28" t="s">
        <v>19</v>
      </c>
      <c r="E1545" t="s">
        <v>57</v>
      </c>
      <c r="F1545" s="2">
        <v>0</v>
      </c>
      <c r="G1545" s="2">
        <v>1215494</v>
      </c>
      <c r="H1545" s="2">
        <v>257700</v>
      </c>
      <c r="I1545" s="2">
        <v>77595</v>
      </c>
      <c r="J1545" s="2">
        <v>259600</v>
      </c>
    </row>
    <row r="1546" spans="1:10" x14ac:dyDescent="0.35">
      <c r="A1546" s="28" t="s">
        <v>1234</v>
      </c>
      <c r="B1546" s="28" t="s">
        <v>17</v>
      </c>
      <c r="C1546" s="28" t="s">
        <v>1260</v>
      </c>
      <c r="D1546" s="28" t="s">
        <v>19</v>
      </c>
      <c r="E1546" t="s">
        <v>332</v>
      </c>
      <c r="F1546" s="2">
        <v>244150</v>
      </c>
      <c r="G1546" s="2">
        <v>511500</v>
      </c>
      <c r="H1546" s="2">
        <v>267200</v>
      </c>
      <c r="I1546" s="2">
        <v>79883</v>
      </c>
      <c r="J1546" s="2">
        <v>265350</v>
      </c>
    </row>
    <row r="1547" spans="1:10" x14ac:dyDescent="0.35">
      <c r="A1547" s="28" t="s">
        <v>1234</v>
      </c>
      <c r="B1547" s="28" t="s">
        <v>17</v>
      </c>
      <c r="C1547" s="28" t="s">
        <v>1260</v>
      </c>
      <c r="D1547" s="28" t="s">
        <v>19</v>
      </c>
      <c r="E1547" t="s">
        <v>1261</v>
      </c>
      <c r="F1547" s="2">
        <v>1834000</v>
      </c>
      <c r="G1547" s="2">
        <v>3640000</v>
      </c>
      <c r="H1547" s="2">
        <v>1805500</v>
      </c>
      <c r="I1547" s="2">
        <v>541650</v>
      </c>
      <c r="J1547" s="2">
        <v>1805500</v>
      </c>
    </row>
    <row r="1548" spans="1:10" x14ac:dyDescent="0.35">
      <c r="A1548" s="28" t="s">
        <v>1234</v>
      </c>
      <c r="B1548" s="28" t="s">
        <v>17</v>
      </c>
      <c r="C1548" s="28" t="s">
        <v>1260</v>
      </c>
      <c r="D1548" s="28" t="s">
        <v>19</v>
      </c>
      <c r="E1548" t="s">
        <v>645</v>
      </c>
      <c r="F1548" s="2">
        <v>114500</v>
      </c>
      <c r="G1548" s="2">
        <v>227850</v>
      </c>
      <c r="H1548" s="2">
        <v>118350</v>
      </c>
      <c r="I1548" s="2">
        <v>35331</v>
      </c>
      <c r="J1548" s="2">
        <v>117189</v>
      </c>
    </row>
    <row r="1549" spans="1:10" x14ac:dyDescent="0.35">
      <c r="A1549" s="28" t="s">
        <v>1234</v>
      </c>
      <c r="B1549" s="28" t="s">
        <v>17</v>
      </c>
      <c r="C1549" s="28" t="s">
        <v>1260</v>
      </c>
      <c r="D1549" s="28" t="s">
        <v>19</v>
      </c>
      <c r="E1549" t="s">
        <v>419</v>
      </c>
      <c r="F1549" s="2">
        <v>616000</v>
      </c>
      <c r="G1549" s="2">
        <v>1235000</v>
      </c>
      <c r="H1549" s="2">
        <v>618500</v>
      </c>
      <c r="I1549" s="2">
        <v>185550</v>
      </c>
      <c r="J1549" s="2">
        <v>618500</v>
      </c>
    </row>
    <row r="1550" spans="1:10" x14ac:dyDescent="0.35">
      <c r="A1550" s="28" t="s">
        <v>1234</v>
      </c>
      <c r="B1550" s="28" t="s">
        <v>17</v>
      </c>
      <c r="C1550" s="28" t="s">
        <v>1260</v>
      </c>
      <c r="D1550" s="28" t="s">
        <v>19</v>
      </c>
      <c r="E1550" t="s">
        <v>121</v>
      </c>
      <c r="F1550" s="2">
        <v>750000</v>
      </c>
      <c r="G1550" s="2">
        <v>1500000</v>
      </c>
      <c r="H1550" s="2">
        <v>751000</v>
      </c>
      <c r="I1550" s="2">
        <v>225300</v>
      </c>
      <c r="J1550" s="2">
        <v>751000</v>
      </c>
    </row>
    <row r="1551" spans="1:10" x14ac:dyDescent="0.35">
      <c r="A1551" s="28" t="s">
        <v>1234</v>
      </c>
      <c r="B1551" s="28" t="s">
        <v>17</v>
      </c>
      <c r="C1551" s="28" t="s">
        <v>1260</v>
      </c>
      <c r="D1551" s="28" t="s">
        <v>19</v>
      </c>
      <c r="E1551" t="s">
        <v>646</v>
      </c>
      <c r="F1551" s="2">
        <v>565816</v>
      </c>
      <c r="G1551" s="2">
        <v>600169</v>
      </c>
      <c r="H1551" s="2">
        <v>0</v>
      </c>
      <c r="I1551" s="2">
        <v>0</v>
      </c>
      <c r="J1551" s="2">
        <v>0</v>
      </c>
    </row>
    <row r="1552" spans="1:10" x14ac:dyDescent="0.35">
      <c r="A1552" s="28" t="s">
        <v>1262</v>
      </c>
      <c r="B1552" s="28" t="s">
        <v>17</v>
      </c>
      <c r="C1552" s="28" t="s">
        <v>1263</v>
      </c>
      <c r="D1552" s="28" t="s">
        <v>19</v>
      </c>
      <c r="E1552" t="s">
        <v>28</v>
      </c>
      <c r="F1552" s="2">
        <v>43422</v>
      </c>
      <c r="G1552" s="2">
        <v>0</v>
      </c>
      <c r="H1552" s="2">
        <v>0</v>
      </c>
      <c r="I1552" s="2">
        <v>0</v>
      </c>
      <c r="J1552" s="2">
        <v>0</v>
      </c>
    </row>
    <row r="1553" spans="1:10" x14ac:dyDescent="0.35">
      <c r="A1553" s="28" t="s">
        <v>1262</v>
      </c>
      <c r="B1553" s="28" t="s">
        <v>17</v>
      </c>
      <c r="C1553" s="28" t="s">
        <v>1263</v>
      </c>
      <c r="D1553" s="28" t="s">
        <v>19</v>
      </c>
      <c r="E1553" t="s">
        <v>32</v>
      </c>
      <c r="F1553" s="2">
        <v>4413</v>
      </c>
      <c r="G1553" s="2">
        <v>4000</v>
      </c>
      <c r="H1553" s="2">
        <v>2000</v>
      </c>
      <c r="I1553" s="2">
        <v>600</v>
      </c>
      <c r="J1553" s="2">
        <v>2000</v>
      </c>
    </row>
    <row r="1554" spans="1:10" x14ac:dyDescent="0.35">
      <c r="A1554" s="28" t="s">
        <v>1262</v>
      </c>
      <c r="B1554" s="28" t="s">
        <v>17</v>
      </c>
      <c r="C1554" s="28" t="s">
        <v>1263</v>
      </c>
      <c r="D1554" s="28" t="s">
        <v>19</v>
      </c>
      <c r="E1554" t="s">
        <v>1264</v>
      </c>
      <c r="F1554" s="2">
        <v>919500</v>
      </c>
      <c r="G1554" s="2">
        <v>1839000</v>
      </c>
      <c r="H1554" s="2">
        <v>919500</v>
      </c>
      <c r="I1554" s="2">
        <v>919500</v>
      </c>
      <c r="J1554" s="2">
        <v>919500</v>
      </c>
    </row>
    <row r="1555" spans="1:10" x14ac:dyDescent="0.35">
      <c r="A1555" s="28" t="s">
        <v>1262</v>
      </c>
      <c r="B1555" s="28" t="s">
        <v>17</v>
      </c>
      <c r="C1555" s="28" t="s">
        <v>1263</v>
      </c>
      <c r="D1555" s="28" t="s">
        <v>19</v>
      </c>
      <c r="E1555" t="s">
        <v>1265</v>
      </c>
      <c r="F1555" s="2">
        <v>363000</v>
      </c>
      <c r="G1555" s="2">
        <v>732000</v>
      </c>
      <c r="H1555" s="2">
        <v>409000</v>
      </c>
      <c r="I1555" s="2">
        <v>122400</v>
      </c>
      <c r="J1555" s="2">
        <v>407000</v>
      </c>
    </row>
    <row r="1556" spans="1:10" x14ac:dyDescent="0.35">
      <c r="A1556" s="28" t="s">
        <v>1262</v>
      </c>
      <c r="B1556" s="28" t="s">
        <v>17</v>
      </c>
      <c r="C1556" s="28" t="s">
        <v>1263</v>
      </c>
      <c r="D1556" s="28" t="s">
        <v>19</v>
      </c>
      <c r="E1556" t="s">
        <v>21</v>
      </c>
      <c r="F1556" s="2">
        <v>0</v>
      </c>
      <c r="G1556" s="2">
        <v>50000</v>
      </c>
      <c r="H1556" s="2">
        <v>0</v>
      </c>
      <c r="I1556" s="2">
        <v>0</v>
      </c>
      <c r="J1556" s="2">
        <v>0</v>
      </c>
    </row>
    <row r="1557" spans="1:10" x14ac:dyDescent="0.35">
      <c r="A1557" s="28" t="s">
        <v>1262</v>
      </c>
      <c r="B1557" s="28" t="s">
        <v>17</v>
      </c>
      <c r="C1557" s="28" t="s">
        <v>1263</v>
      </c>
      <c r="D1557" s="28" t="s">
        <v>19</v>
      </c>
      <c r="E1557" t="s">
        <v>1266</v>
      </c>
      <c r="F1557" s="2">
        <v>821475</v>
      </c>
      <c r="G1557" s="2">
        <v>1644950</v>
      </c>
      <c r="H1557" s="2">
        <v>824475</v>
      </c>
      <c r="I1557" s="2">
        <v>824475</v>
      </c>
      <c r="J1557" s="2">
        <v>824475</v>
      </c>
    </row>
    <row r="1558" spans="1:10" x14ac:dyDescent="0.35">
      <c r="A1558" s="28" t="s">
        <v>1262</v>
      </c>
      <c r="B1558" s="28" t="s">
        <v>17</v>
      </c>
      <c r="C1558" s="28" t="s">
        <v>1263</v>
      </c>
      <c r="D1558" s="28" t="s">
        <v>19</v>
      </c>
      <c r="E1558" t="s">
        <v>1267</v>
      </c>
      <c r="F1558" s="2">
        <v>865148</v>
      </c>
      <c r="G1558" s="2">
        <v>1818866</v>
      </c>
      <c r="H1558" s="2">
        <v>912136</v>
      </c>
      <c r="I1558" s="2">
        <v>272522</v>
      </c>
      <c r="J1558" s="2">
        <v>904674</v>
      </c>
    </row>
    <row r="1559" spans="1:10" x14ac:dyDescent="0.35">
      <c r="A1559" s="28" t="s">
        <v>1262</v>
      </c>
      <c r="B1559" s="28" t="s">
        <v>17</v>
      </c>
      <c r="C1559" s="28" t="s">
        <v>1263</v>
      </c>
      <c r="D1559" s="28" t="s">
        <v>19</v>
      </c>
      <c r="E1559" t="s">
        <v>1268</v>
      </c>
      <c r="F1559" s="2">
        <v>47116</v>
      </c>
      <c r="G1559" s="2">
        <v>93536</v>
      </c>
      <c r="H1559" s="2">
        <v>0</v>
      </c>
      <c r="I1559" s="2">
        <v>0</v>
      </c>
      <c r="J1559" s="2">
        <v>0</v>
      </c>
    </row>
    <row r="1560" spans="1:10" x14ac:dyDescent="0.35">
      <c r="A1560" s="28" t="s">
        <v>1262</v>
      </c>
      <c r="B1560" s="28" t="s">
        <v>17</v>
      </c>
      <c r="C1560" s="28" t="s">
        <v>1263</v>
      </c>
      <c r="D1560" s="28" t="s">
        <v>30</v>
      </c>
      <c r="E1560" t="s">
        <v>1269</v>
      </c>
      <c r="F1560" s="2">
        <v>402247</v>
      </c>
      <c r="G1560" s="2">
        <v>801604</v>
      </c>
      <c r="H1560" s="2">
        <v>398785</v>
      </c>
      <c r="I1560" s="2">
        <v>398785</v>
      </c>
      <c r="J1560" s="2">
        <v>402059</v>
      </c>
    </row>
    <row r="1561" spans="1:10" x14ac:dyDescent="0.35">
      <c r="A1561" s="28" t="s">
        <v>1262</v>
      </c>
      <c r="B1561" s="28" t="s">
        <v>17</v>
      </c>
      <c r="C1561" s="28" t="s">
        <v>1270</v>
      </c>
      <c r="D1561" s="28" t="s">
        <v>19</v>
      </c>
      <c r="E1561" t="s">
        <v>1271</v>
      </c>
      <c r="F1561" s="2">
        <v>0</v>
      </c>
      <c r="G1561" s="2">
        <v>1120000</v>
      </c>
      <c r="H1561" s="2">
        <v>280000</v>
      </c>
      <c r="I1561" s="2">
        <v>84000</v>
      </c>
      <c r="J1561" s="2">
        <v>280000</v>
      </c>
    </row>
    <row r="1562" spans="1:10" x14ac:dyDescent="0.35">
      <c r="A1562" s="28" t="s">
        <v>1262</v>
      </c>
      <c r="B1562" s="28" t="s">
        <v>17</v>
      </c>
      <c r="C1562" s="28" t="s">
        <v>1270</v>
      </c>
      <c r="D1562" s="28" t="s">
        <v>19</v>
      </c>
      <c r="E1562" t="s">
        <v>28</v>
      </c>
      <c r="F1562" s="2">
        <v>0</v>
      </c>
      <c r="G1562" s="2">
        <v>0</v>
      </c>
      <c r="H1562" s="2">
        <v>0</v>
      </c>
      <c r="I1562" s="2">
        <v>0</v>
      </c>
      <c r="J1562" s="2">
        <v>0</v>
      </c>
    </row>
    <row r="1563" spans="1:10" x14ac:dyDescent="0.35">
      <c r="A1563" s="28" t="s">
        <v>1262</v>
      </c>
      <c r="B1563" s="28" t="s">
        <v>17</v>
      </c>
      <c r="C1563" s="28" t="s">
        <v>1270</v>
      </c>
      <c r="D1563" s="28" t="s">
        <v>19</v>
      </c>
      <c r="E1563" t="s">
        <v>1272</v>
      </c>
      <c r="F1563" s="2">
        <v>255000</v>
      </c>
      <c r="G1563" s="2">
        <v>1370000</v>
      </c>
      <c r="H1563" s="2">
        <v>685000</v>
      </c>
      <c r="I1563" s="2">
        <v>205500</v>
      </c>
      <c r="J1563" s="2">
        <v>685000</v>
      </c>
    </row>
    <row r="1564" spans="1:10" x14ac:dyDescent="0.35">
      <c r="A1564" s="28" t="s">
        <v>1262</v>
      </c>
      <c r="B1564" s="28" t="s">
        <v>17</v>
      </c>
      <c r="C1564" s="28" t="s">
        <v>1270</v>
      </c>
      <c r="D1564" s="28" t="s">
        <v>19</v>
      </c>
      <c r="E1564" t="s">
        <v>1273</v>
      </c>
      <c r="F1564" s="2">
        <v>661500</v>
      </c>
      <c r="G1564" s="2">
        <v>1323000</v>
      </c>
      <c r="H1564" s="2">
        <v>661500</v>
      </c>
      <c r="I1564" s="2">
        <v>661500</v>
      </c>
      <c r="J1564" s="2">
        <v>661500</v>
      </c>
    </row>
    <row r="1565" spans="1:10" x14ac:dyDescent="0.35">
      <c r="A1565" s="28" t="s">
        <v>1262</v>
      </c>
      <c r="B1565" s="28" t="s">
        <v>17</v>
      </c>
      <c r="C1565" s="28" t="s">
        <v>1270</v>
      </c>
      <c r="D1565" s="28" t="s">
        <v>19</v>
      </c>
      <c r="E1565" t="s">
        <v>1274</v>
      </c>
      <c r="F1565" s="2">
        <v>280000</v>
      </c>
      <c r="G1565" s="2">
        <v>0</v>
      </c>
      <c r="H1565" s="2">
        <v>0</v>
      </c>
      <c r="I1565" s="2">
        <v>0</v>
      </c>
      <c r="J1565" s="2">
        <v>0</v>
      </c>
    </row>
    <row r="1566" spans="1:10" x14ac:dyDescent="0.35">
      <c r="A1566" s="28" t="s">
        <v>1275</v>
      </c>
      <c r="B1566" s="28" t="s">
        <v>17</v>
      </c>
      <c r="C1566" s="28" t="s">
        <v>1276</v>
      </c>
      <c r="D1566" s="28" t="s">
        <v>19</v>
      </c>
      <c r="E1566" t="s">
        <v>1277</v>
      </c>
      <c r="F1566" s="2">
        <v>12563</v>
      </c>
      <c r="G1566" s="2">
        <v>0</v>
      </c>
      <c r="H1566" s="2">
        <v>0</v>
      </c>
      <c r="I1566" s="2">
        <v>0</v>
      </c>
      <c r="J1566" s="2">
        <v>0</v>
      </c>
    </row>
    <row r="1567" spans="1:10" x14ac:dyDescent="0.35">
      <c r="A1567" s="28" t="s">
        <v>1275</v>
      </c>
      <c r="B1567" s="28" t="s">
        <v>17</v>
      </c>
      <c r="C1567" s="28" t="s">
        <v>1276</v>
      </c>
      <c r="D1567" s="28" t="s">
        <v>19</v>
      </c>
      <c r="E1567" t="s">
        <v>1278</v>
      </c>
      <c r="F1567" s="2">
        <v>45250</v>
      </c>
      <c r="G1567" s="2">
        <v>99100</v>
      </c>
      <c r="H1567" s="2">
        <v>999550</v>
      </c>
      <c r="I1567" s="2">
        <v>300540</v>
      </c>
      <c r="J1567" s="2">
        <v>1004050</v>
      </c>
    </row>
    <row r="1568" spans="1:10" x14ac:dyDescent="0.35">
      <c r="A1568" s="28" t="s">
        <v>1275</v>
      </c>
      <c r="B1568" s="28" t="s">
        <v>17</v>
      </c>
      <c r="C1568" s="28" t="s">
        <v>1276</v>
      </c>
      <c r="D1568" s="28" t="s">
        <v>19</v>
      </c>
      <c r="E1568" t="s">
        <v>1279</v>
      </c>
      <c r="F1568" s="2">
        <v>1511500</v>
      </c>
      <c r="G1568" s="2">
        <v>3022000</v>
      </c>
      <c r="H1568" s="2">
        <v>1511000</v>
      </c>
      <c r="I1568" s="2">
        <v>1405500</v>
      </c>
      <c r="J1568" s="2">
        <v>1300000</v>
      </c>
    </row>
    <row r="1569" spans="1:10" x14ac:dyDescent="0.35">
      <c r="A1569" s="28" t="s">
        <v>1275</v>
      </c>
      <c r="B1569" s="28" t="s">
        <v>17</v>
      </c>
      <c r="C1569" s="28" t="s">
        <v>1276</v>
      </c>
      <c r="D1569" s="28" t="s">
        <v>19</v>
      </c>
      <c r="E1569" t="s">
        <v>1280</v>
      </c>
      <c r="F1569" s="2">
        <v>0</v>
      </c>
      <c r="G1569" s="2">
        <v>0</v>
      </c>
      <c r="H1569" s="2">
        <v>0</v>
      </c>
      <c r="I1569" s="2">
        <v>0</v>
      </c>
      <c r="J1569" s="2">
        <v>0</v>
      </c>
    </row>
    <row r="1570" spans="1:10" x14ac:dyDescent="0.35">
      <c r="A1570" s="28" t="s">
        <v>1275</v>
      </c>
      <c r="B1570" s="28" t="s">
        <v>17</v>
      </c>
      <c r="C1570" s="28" t="s">
        <v>1276</v>
      </c>
      <c r="D1570" s="28" t="s">
        <v>19</v>
      </c>
      <c r="E1570" t="s">
        <v>1281</v>
      </c>
      <c r="F1570" s="2">
        <v>1089000</v>
      </c>
      <c r="G1570" s="2">
        <v>2180000</v>
      </c>
      <c r="H1570" s="2">
        <v>133500</v>
      </c>
      <c r="I1570" s="2">
        <v>40050</v>
      </c>
      <c r="J1570" s="2">
        <v>133500</v>
      </c>
    </row>
    <row r="1571" spans="1:10" x14ac:dyDescent="0.35">
      <c r="A1571" s="28" t="s">
        <v>1275</v>
      </c>
      <c r="B1571" s="28" t="s">
        <v>17</v>
      </c>
      <c r="C1571" s="28" t="s">
        <v>1276</v>
      </c>
      <c r="D1571" s="28" t="s">
        <v>19</v>
      </c>
      <c r="E1571" t="s">
        <v>28</v>
      </c>
      <c r="F1571" s="2">
        <v>0</v>
      </c>
      <c r="G1571" s="2">
        <v>0</v>
      </c>
      <c r="H1571" s="2">
        <v>0</v>
      </c>
      <c r="I1571" s="2">
        <v>0</v>
      </c>
      <c r="J1571" s="2">
        <v>0</v>
      </c>
    </row>
    <row r="1572" spans="1:10" x14ac:dyDescent="0.35">
      <c r="A1572" s="28" t="s">
        <v>1275</v>
      </c>
      <c r="B1572" s="28" t="s">
        <v>17</v>
      </c>
      <c r="C1572" s="28" t="s">
        <v>1282</v>
      </c>
      <c r="D1572" s="28" t="s">
        <v>19</v>
      </c>
      <c r="E1572" t="s">
        <v>1283</v>
      </c>
      <c r="F1572" s="2">
        <v>868500</v>
      </c>
      <c r="G1572" s="2">
        <v>1737000</v>
      </c>
      <c r="H1572" s="2">
        <v>868500</v>
      </c>
      <c r="I1572" s="2">
        <v>868500</v>
      </c>
      <c r="J1572" s="2">
        <v>868500</v>
      </c>
    </row>
    <row r="1573" spans="1:10" x14ac:dyDescent="0.35">
      <c r="A1573" s="28" t="s">
        <v>1275</v>
      </c>
      <c r="B1573" s="28" t="s">
        <v>17</v>
      </c>
      <c r="C1573" s="28" t="s">
        <v>1282</v>
      </c>
      <c r="D1573" s="28" t="s">
        <v>19</v>
      </c>
      <c r="E1573" t="s">
        <v>1284</v>
      </c>
      <c r="F1573" s="2">
        <v>26975</v>
      </c>
      <c r="G1573" s="2">
        <v>53563</v>
      </c>
      <c r="H1573" s="2">
        <v>26588</v>
      </c>
      <c r="I1573" s="2">
        <v>7957</v>
      </c>
      <c r="J1573" s="2">
        <v>26459</v>
      </c>
    </row>
    <row r="1574" spans="1:10" x14ac:dyDescent="0.35">
      <c r="A1574" s="28" t="s">
        <v>1275</v>
      </c>
      <c r="B1574" s="28" t="s">
        <v>17</v>
      </c>
      <c r="C1574" s="28" t="s">
        <v>1282</v>
      </c>
      <c r="D1574" s="28" t="s">
        <v>19</v>
      </c>
      <c r="E1574" t="s">
        <v>21</v>
      </c>
      <c r="F1574" s="2">
        <v>0</v>
      </c>
      <c r="G1574" s="2">
        <v>530000</v>
      </c>
      <c r="H1574" s="2">
        <v>0</v>
      </c>
      <c r="I1574" s="2">
        <v>0</v>
      </c>
      <c r="J1574" s="2">
        <v>0</v>
      </c>
    </row>
    <row r="1575" spans="1:10" x14ac:dyDescent="0.35">
      <c r="A1575" s="28" t="s">
        <v>1275</v>
      </c>
      <c r="B1575" s="28" t="s">
        <v>17</v>
      </c>
      <c r="C1575" s="28" t="s">
        <v>1282</v>
      </c>
      <c r="D1575" s="28" t="s">
        <v>19</v>
      </c>
      <c r="E1575" t="s">
        <v>1285</v>
      </c>
      <c r="F1575" s="2">
        <v>4913</v>
      </c>
      <c r="G1575" s="2">
        <v>0</v>
      </c>
      <c r="H1575" s="2">
        <v>0</v>
      </c>
      <c r="I1575" s="2">
        <v>0</v>
      </c>
      <c r="J1575" s="2">
        <v>0</v>
      </c>
    </row>
    <row r="1576" spans="1:10" x14ac:dyDescent="0.35">
      <c r="A1576" s="28" t="s">
        <v>1275</v>
      </c>
      <c r="B1576" s="28" t="s">
        <v>17</v>
      </c>
      <c r="C1576" s="28" t="s">
        <v>1282</v>
      </c>
      <c r="D1576" s="28" t="s">
        <v>19</v>
      </c>
      <c r="E1576" t="s">
        <v>1286</v>
      </c>
      <c r="F1576" s="2">
        <v>0</v>
      </c>
      <c r="G1576" s="2">
        <v>393125</v>
      </c>
      <c r="H1576" s="2">
        <v>199650</v>
      </c>
      <c r="I1576" s="2">
        <v>59543</v>
      </c>
      <c r="J1576" s="2">
        <v>197300</v>
      </c>
    </row>
    <row r="1577" spans="1:10" x14ac:dyDescent="0.35">
      <c r="A1577" s="28" t="s">
        <v>1275</v>
      </c>
      <c r="B1577" s="28" t="s">
        <v>17</v>
      </c>
      <c r="C1577" s="28" t="s">
        <v>1282</v>
      </c>
      <c r="D1577" s="28" t="s">
        <v>19</v>
      </c>
      <c r="E1577" t="s">
        <v>28</v>
      </c>
      <c r="F1577" s="2">
        <v>204290</v>
      </c>
      <c r="G1577" s="2">
        <v>0</v>
      </c>
      <c r="H1577" s="2">
        <v>0</v>
      </c>
      <c r="I1577" s="2">
        <v>0</v>
      </c>
      <c r="J1577" s="2">
        <v>0</v>
      </c>
    </row>
    <row r="1578" spans="1:10" x14ac:dyDescent="0.35">
      <c r="A1578" s="28" t="s">
        <v>1275</v>
      </c>
      <c r="B1578" s="28" t="s">
        <v>17</v>
      </c>
      <c r="C1578" s="28" t="s">
        <v>1282</v>
      </c>
      <c r="D1578" s="28" t="s">
        <v>19</v>
      </c>
      <c r="E1578" t="s">
        <v>1287</v>
      </c>
      <c r="F1578" s="2">
        <v>11147</v>
      </c>
      <c r="G1578" s="2">
        <v>22129</v>
      </c>
      <c r="H1578" s="2">
        <v>0</v>
      </c>
      <c r="I1578" s="2">
        <v>0</v>
      </c>
      <c r="J1578" s="2">
        <v>0</v>
      </c>
    </row>
    <row r="1579" spans="1:10" x14ac:dyDescent="0.35">
      <c r="A1579" s="28" t="s">
        <v>1275</v>
      </c>
      <c r="B1579" s="28" t="s">
        <v>17</v>
      </c>
      <c r="C1579" s="28" t="s">
        <v>1282</v>
      </c>
      <c r="D1579" s="28" t="s">
        <v>19</v>
      </c>
      <c r="E1579" t="s">
        <v>1288</v>
      </c>
      <c r="F1579" s="2">
        <v>192000</v>
      </c>
      <c r="G1579" s="2">
        <v>375000</v>
      </c>
      <c r="H1579" s="2">
        <v>183000</v>
      </c>
      <c r="I1579" s="2">
        <v>54450</v>
      </c>
      <c r="J1579" s="2">
        <v>180000</v>
      </c>
    </row>
    <row r="1580" spans="1:10" x14ac:dyDescent="0.35">
      <c r="A1580" s="28" t="s">
        <v>1275</v>
      </c>
      <c r="B1580" s="28" t="s">
        <v>17</v>
      </c>
      <c r="C1580" s="28" t="s">
        <v>1282</v>
      </c>
      <c r="D1580" s="28" t="s">
        <v>19</v>
      </c>
      <c r="E1580" t="s">
        <v>32</v>
      </c>
      <c r="F1580" s="2">
        <v>4650</v>
      </c>
      <c r="G1580" s="2">
        <v>4650</v>
      </c>
      <c r="H1580" s="2">
        <v>0</v>
      </c>
      <c r="I1580" s="2">
        <v>0</v>
      </c>
      <c r="J1580" s="2">
        <v>0</v>
      </c>
    </row>
    <row r="1581" spans="1:10" x14ac:dyDescent="0.35">
      <c r="A1581" s="28" t="s">
        <v>1275</v>
      </c>
      <c r="B1581" s="28" t="s">
        <v>17</v>
      </c>
      <c r="C1581" s="28" t="s">
        <v>1282</v>
      </c>
      <c r="D1581" s="28" t="s">
        <v>19</v>
      </c>
      <c r="E1581" t="s">
        <v>1289</v>
      </c>
      <c r="F1581" s="2">
        <v>1713500</v>
      </c>
      <c r="G1581" s="2">
        <v>3428000</v>
      </c>
      <c r="H1581" s="2">
        <v>1711500</v>
      </c>
      <c r="I1581" s="2">
        <v>1711500</v>
      </c>
      <c r="J1581" s="2">
        <v>1711500</v>
      </c>
    </row>
    <row r="1582" spans="1:10" x14ac:dyDescent="0.35">
      <c r="A1582" s="28" t="s">
        <v>1275</v>
      </c>
      <c r="B1582" s="28" t="s">
        <v>17</v>
      </c>
      <c r="C1582" s="28" t="s">
        <v>1282</v>
      </c>
      <c r="D1582" s="28" t="s">
        <v>19</v>
      </c>
      <c r="E1582" t="s">
        <v>1290</v>
      </c>
      <c r="F1582" s="2">
        <v>853500</v>
      </c>
      <c r="G1582" s="2">
        <v>1738000</v>
      </c>
      <c r="H1582" s="2">
        <v>868000</v>
      </c>
      <c r="I1582" s="2">
        <v>260400</v>
      </c>
      <c r="J1582" s="2">
        <v>868000</v>
      </c>
    </row>
    <row r="1583" spans="1:10" x14ac:dyDescent="0.35">
      <c r="A1583" s="28" t="s">
        <v>1275</v>
      </c>
      <c r="B1583" s="28" t="s">
        <v>17</v>
      </c>
      <c r="C1583" s="28" t="s">
        <v>1282</v>
      </c>
      <c r="D1583" s="28" t="s">
        <v>19</v>
      </c>
      <c r="E1583" t="s">
        <v>1291</v>
      </c>
      <c r="F1583" s="2">
        <v>28670</v>
      </c>
      <c r="G1583" s="2">
        <v>56928</v>
      </c>
      <c r="H1583" s="2">
        <v>28258</v>
      </c>
      <c r="I1583" s="2">
        <v>8457</v>
      </c>
      <c r="J1583" s="2">
        <v>28121</v>
      </c>
    </row>
    <row r="1584" spans="1:10" x14ac:dyDescent="0.35">
      <c r="A1584" s="28" t="s">
        <v>1275</v>
      </c>
      <c r="B1584" s="28" t="s">
        <v>17</v>
      </c>
      <c r="C1584" s="28" t="s">
        <v>1282</v>
      </c>
      <c r="D1584" s="28" t="s">
        <v>19</v>
      </c>
      <c r="E1584" t="s">
        <v>1292</v>
      </c>
      <c r="F1584" s="2">
        <v>0</v>
      </c>
      <c r="G1584" s="2">
        <v>22794</v>
      </c>
      <c r="H1584" s="2">
        <v>11229</v>
      </c>
      <c r="I1584" s="2">
        <v>3360</v>
      </c>
      <c r="J1584" s="2">
        <v>11174</v>
      </c>
    </row>
    <row r="1585" spans="1:10" x14ac:dyDescent="0.35">
      <c r="A1585" s="28" t="s">
        <v>1275</v>
      </c>
      <c r="B1585" s="28" t="s">
        <v>17</v>
      </c>
      <c r="C1585" s="28" t="s">
        <v>1282</v>
      </c>
      <c r="D1585" s="28" t="s">
        <v>19</v>
      </c>
      <c r="E1585" t="s">
        <v>1293</v>
      </c>
      <c r="F1585" s="2">
        <v>0</v>
      </c>
      <c r="G1585" s="2">
        <v>55729</v>
      </c>
      <c r="H1585" s="2">
        <v>27838</v>
      </c>
      <c r="I1585" s="2">
        <v>8331</v>
      </c>
      <c r="J1585" s="2">
        <v>27704</v>
      </c>
    </row>
    <row r="1586" spans="1:10" x14ac:dyDescent="0.35">
      <c r="A1586" s="28" t="s">
        <v>1275</v>
      </c>
      <c r="B1586" s="28" t="s">
        <v>17</v>
      </c>
      <c r="C1586" s="28" t="s">
        <v>1294</v>
      </c>
      <c r="D1586" s="28" t="s">
        <v>50</v>
      </c>
      <c r="E1586" t="s">
        <v>51</v>
      </c>
      <c r="F1586" s="2">
        <v>339000</v>
      </c>
      <c r="G1586" s="2">
        <v>673000</v>
      </c>
      <c r="H1586" s="2">
        <v>338500</v>
      </c>
      <c r="I1586" s="2">
        <v>101550</v>
      </c>
      <c r="J1586" s="2">
        <v>338500</v>
      </c>
    </row>
    <row r="1587" spans="1:10" x14ac:dyDescent="0.35">
      <c r="A1587" s="28" t="s">
        <v>1275</v>
      </c>
      <c r="B1587" s="28" t="s">
        <v>17</v>
      </c>
      <c r="C1587" s="28" t="s">
        <v>1294</v>
      </c>
      <c r="D1587" s="28" t="s">
        <v>19</v>
      </c>
      <c r="E1587" t="s">
        <v>36</v>
      </c>
      <c r="F1587" s="2">
        <v>0</v>
      </c>
      <c r="G1587" s="2">
        <v>370632</v>
      </c>
      <c r="H1587" s="2">
        <v>167900</v>
      </c>
      <c r="I1587" s="2">
        <v>49995</v>
      </c>
      <c r="J1587" s="2">
        <v>165400</v>
      </c>
    </row>
    <row r="1588" spans="1:10" x14ac:dyDescent="0.35">
      <c r="A1588" s="28" t="s">
        <v>1275</v>
      </c>
      <c r="B1588" s="28" t="s">
        <v>17</v>
      </c>
      <c r="C1588" s="28" t="s">
        <v>1294</v>
      </c>
      <c r="D1588" s="28" t="s">
        <v>19</v>
      </c>
      <c r="E1588" t="s">
        <v>1295</v>
      </c>
      <c r="F1588" s="2">
        <v>21970</v>
      </c>
      <c r="G1588" s="2">
        <v>43182</v>
      </c>
      <c r="H1588" s="2">
        <v>21212</v>
      </c>
      <c r="I1588" s="2">
        <v>6326</v>
      </c>
      <c r="J1588" s="2">
        <v>20960</v>
      </c>
    </row>
    <row r="1589" spans="1:10" x14ac:dyDescent="0.35">
      <c r="A1589" s="28" t="s">
        <v>1275</v>
      </c>
      <c r="B1589" s="28" t="s">
        <v>17</v>
      </c>
      <c r="C1589" s="28" t="s">
        <v>1294</v>
      </c>
      <c r="D1589" s="28" t="s">
        <v>19</v>
      </c>
      <c r="E1589" t="s">
        <v>1296</v>
      </c>
      <c r="F1589" s="2">
        <v>16318</v>
      </c>
      <c r="G1589" s="2">
        <v>32047</v>
      </c>
      <c r="H1589" s="2">
        <v>15728</v>
      </c>
      <c r="I1589" s="2">
        <v>4689</v>
      </c>
      <c r="J1589" s="2">
        <v>15532</v>
      </c>
    </row>
    <row r="1590" spans="1:10" x14ac:dyDescent="0.35">
      <c r="A1590" s="28" t="s">
        <v>1275</v>
      </c>
      <c r="B1590" s="28" t="s">
        <v>17</v>
      </c>
      <c r="C1590" s="28" t="s">
        <v>1294</v>
      </c>
      <c r="D1590" s="28" t="s">
        <v>50</v>
      </c>
      <c r="E1590" t="s">
        <v>60</v>
      </c>
      <c r="F1590" s="2">
        <v>377500</v>
      </c>
      <c r="G1590" s="2">
        <v>754000</v>
      </c>
      <c r="H1590" s="2">
        <v>376500</v>
      </c>
      <c r="I1590" s="2">
        <v>112950</v>
      </c>
      <c r="J1590" s="2">
        <v>376500</v>
      </c>
    </row>
    <row r="1591" spans="1:10" x14ac:dyDescent="0.35">
      <c r="A1591" s="28" t="s">
        <v>1275</v>
      </c>
      <c r="B1591" s="28" t="s">
        <v>17</v>
      </c>
      <c r="C1591" s="28" t="s">
        <v>1294</v>
      </c>
      <c r="D1591" s="28" t="s">
        <v>19</v>
      </c>
      <c r="E1591" t="s">
        <v>1297</v>
      </c>
      <c r="F1591" s="2">
        <v>48205</v>
      </c>
      <c r="G1591" s="2">
        <v>93916</v>
      </c>
      <c r="H1591" s="2">
        <v>45711</v>
      </c>
      <c r="I1591" s="2">
        <v>45296</v>
      </c>
      <c r="J1591" s="2">
        <v>44880</v>
      </c>
    </row>
    <row r="1592" spans="1:10" x14ac:dyDescent="0.35">
      <c r="A1592" s="28" t="s">
        <v>1275</v>
      </c>
      <c r="B1592" s="28" t="s">
        <v>17</v>
      </c>
      <c r="C1592" s="28" t="s">
        <v>1294</v>
      </c>
      <c r="D1592" s="28" t="s">
        <v>19</v>
      </c>
      <c r="E1592" t="s">
        <v>1298</v>
      </c>
      <c r="F1592" s="2">
        <v>53759</v>
      </c>
      <c r="G1592" s="2">
        <v>104875</v>
      </c>
      <c r="H1592" s="2">
        <v>51115</v>
      </c>
      <c r="I1592" s="2">
        <v>50675</v>
      </c>
      <c r="J1592" s="2">
        <v>50234</v>
      </c>
    </row>
    <row r="1593" spans="1:10" x14ac:dyDescent="0.35">
      <c r="A1593" s="28" t="s">
        <v>1275</v>
      </c>
      <c r="B1593" s="28" t="s">
        <v>17</v>
      </c>
      <c r="C1593" s="28" t="s">
        <v>1294</v>
      </c>
      <c r="D1593" s="28" t="s">
        <v>19</v>
      </c>
      <c r="E1593" t="s">
        <v>1299</v>
      </c>
      <c r="F1593" s="2">
        <v>0</v>
      </c>
      <c r="G1593" s="2">
        <v>0</v>
      </c>
      <c r="H1593" s="2">
        <v>0</v>
      </c>
      <c r="I1593" s="2">
        <v>0</v>
      </c>
      <c r="J1593" s="2">
        <v>0</v>
      </c>
    </row>
    <row r="1594" spans="1:10" x14ac:dyDescent="0.35">
      <c r="A1594" s="28" t="s">
        <v>1275</v>
      </c>
      <c r="B1594" s="28" t="s">
        <v>17</v>
      </c>
      <c r="C1594" s="28" t="s">
        <v>1294</v>
      </c>
      <c r="D1594" s="28" t="s">
        <v>19</v>
      </c>
      <c r="E1594" t="s">
        <v>1300</v>
      </c>
      <c r="F1594" s="2">
        <v>55943</v>
      </c>
      <c r="G1594" s="2">
        <v>108942</v>
      </c>
      <c r="H1594" s="2">
        <v>52999</v>
      </c>
      <c r="I1594" s="2">
        <v>52508</v>
      </c>
      <c r="J1594" s="2">
        <v>52017</v>
      </c>
    </row>
    <row r="1595" spans="1:10" x14ac:dyDescent="0.35">
      <c r="A1595" s="28" t="s">
        <v>1275</v>
      </c>
      <c r="B1595" s="28" t="s">
        <v>17</v>
      </c>
      <c r="C1595" s="28" t="s">
        <v>1301</v>
      </c>
      <c r="D1595" s="28" t="s">
        <v>19</v>
      </c>
      <c r="E1595" t="s">
        <v>725</v>
      </c>
      <c r="F1595" s="2">
        <v>442500</v>
      </c>
      <c r="G1595" s="2">
        <v>885000</v>
      </c>
      <c r="H1595" s="2">
        <v>1092500</v>
      </c>
      <c r="I1595" s="2">
        <v>327450</v>
      </c>
      <c r="J1595" s="2">
        <v>1090500</v>
      </c>
    </row>
    <row r="1596" spans="1:10" x14ac:dyDescent="0.35">
      <c r="A1596" s="28" t="s">
        <v>1275</v>
      </c>
      <c r="B1596" s="28" t="s">
        <v>17</v>
      </c>
      <c r="C1596" s="28" t="s">
        <v>1301</v>
      </c>
      <c r="D1596" s="28" t="s">
        <v>19</v>
      </c>
      <c r="E1596" t="s">
        <v>32</v>
      </c>
      <c r="F1596" s="2">
        <v>0</v>
      </c>
      <c r="G1596" s="2">
        <v>4000</v>
      </c>
      <c r="H1596" s="2">
        <v>4000</v>
      </c>
      <c r="I1596" s="2">
        <v>1200</v>
      </c>
      <c r="J1596" s="2">
        <v>4000</v>
      </c>
    </row>
    <row r="1597" spans="1:10" x14ac:dyDescent="0.35">
      <c r="A1597" s="28" t="s">
        <v>1275</v>
      </c>
      <c r="B1597" s="28" t="s">
        <v>17</v>
      </c>
      <c r="C1597" s="28" t="s">
        <v>1301</v>
      </c>
      <c r="D1597" s="28" t="s">
        <v>19</v>
      </c>
      <c r="E1597" t="s">
        <v>1302</v>
      </c>
      <c r="F1597" s="2">
        <v>2976000</v>
      </c>
      <c r="G1597" s="2">
        <v>5958000</v>
      </c>
      <c r="H1597" s="2">
        <v>2699500</v>
      </c>
      <c r="I1597" s="2">
        <v>2699500</v>
      </c>
      <c r="J1597" s="2">
        <v>2699500</v>
      </c>
    </row>
    <row r="1598" spans="1:10" x14ac:dyDescent="0.35">
      <c r="A1598" s="28" t="s">
        <v>1275</v>
      </c>
      <c r="B1598" s="28" t="s">
        <v>17</v>
      </c>
      <c r="C1598" s="28" t="s">
        <v>1301</v>
      </c>
      <c r="D1598" s="28" t="s">
        <v>50</v>
      </c>
      <c r="E1598" t="s">
        <v>51</v>
      </c>
      <c r="F1598" s="2">
        <v>1557500</v>
      </c>
      <c r="G1598" s="2">
        <v>3114000</v>
      </c>
      <c r="H1598" s="2">
        <v>1557000</v>
      </c>
      <c r="I1598" s="2">
        <v>467100</v>
      </c>
      <c r="J1598" s="2">
        <v>1557000</v>
      </c>
    </row>
    <row r="1599" spans="1:10" x14ac:dyDescent="0.35">
      <c r="A1599" s="28" t="s">
        <v>1275</v>
      </c>
      <c r="B1599" s="28" t="s">
        <v>17</v>
      </c>
      <c r="C1599" s="28" t="s">
        <v>1301</v>
      </c>
      <c r="D1599" s="28" t="s">
        <v>30</v>
      </c>
      <c r="E1599" t="s">
        <v>1303</v>
      </c>
      <c r="F1599" s="2">
        <v>1236015</v>
      </c>
      <c r="G1599" s="2">
        <v>2470253</v>
      </c>
      <c r="H1599" s="2">
        <v>1233258</v>
      </c>
      <c r="I1599" s="2">
        <v>1233258</v>
      </c>
      <c r="J1599" s="2">
        <v>1236513</v>
      </c>
    </row>
    <row r="1600" spans="1:10" x14ac:dyDescent="0.35">
      <c r="A1600" s="28" t="s">
        <v>1275</v>
      </c>
      <c r="B1600" s="28" t="s">
        <v>17</v>
      </c>
      <c r="C1600" s="28" t="s">
        <v>1301</v>
      </c>
      <c r="D1600" s="28" t="s">
        <v>19</v>
      </c>
      <c r="E1600" t="s">
        <v>362</v>
      </c>
      <c r="F1600" s="2">
        <v>0</v>
      </c>
      <c r="G1600" s="2">
        <v>0</v>
      </c>
      <c r="H1600" s="2">
        <v>0</v>
      </c>
      <c r="I1600" s="2">
        <v>0</v>
      </c>
      <c r="J1600" s="2">
        <v>0</v>
      </c>
    </row>
    <row r="1601" spans="1:10" x14ac:dyDescent="0.35">
      <c r="A1601" s="28" t="s">
        <v>1275</v>
      </c>
      <c r="B1601" s="28" t="s">
        <v>17</v>
      </c>
      <c r="C1601" s="28" t="s">
        <v>1301</v>
      </c>
      <c r="D1601" s="28" t="s">
        <v>50</v>
      </c>
      <c r="E1601" t="s">
        <v>32</v>
      </c>
      <c r="F1601" s="2">
        <v>4000</v>
      </c>
      <c r="G1601" s="2">
        <v>4000</v>
      </c>
      <c r="H1601" s="2">
        <v>0</v>
      </c>
      <c r="I1601" s="2">
        <v>0</v>
      </c>
      <c r="J1601" s="2">
        <v>4000</v>
      </c>
    </row>
    <row r="1602" spans="1:10" x14ac:dyDescent="0.35">
      <c r="A1602" s="28" t="s">
        <v>1275</v>
      </c>
      <c r="B1602" s="28" t="s">
        <v>17</v>
      </c>
      <c r="C1602" s="28" t="s">
        <v>1301</v>
      </c>
      <c r="D1602" s="28" t="s">
        <v>19</v>
      </c>
      <c r="E1602" t="s">
        <v>28</v>
      </c>
      <c r="F1602" s="2">
        <v>345058</v>
      </c>
      <c r="G1602" s="2">
        <v>0</v>
      </c>
      <c r="H1602" s="2">
        <v>0</v>
      </c>
      <c r="I1602" s="2">
        <v>0</v>
      </c>
      <c r="J1602" s="2">
        <v>0</v>
      </c>
    </row>
    <row r="1603" spans="1:10" x14ac:dyDescent="0.35">
      <c r="A1603" s="28" t="s">
        <v>1275</v>
      </c>
      <c r="B1603" s="28" t="s">
        <v>17</v>
      </c>
      <c r="C1603" s="28" t="s">
        <v>1301</v>
      </c>
      <c r="D1603" s="28" t="s">
        <v>30</v>
      </c>
      <c r="E1603" t="s">
        <v>32</v>
      </c>
      <c r="F1603" s="2">
        <v>2003</v>
      </c>
      <c r="G1603" s="2">
        <v>4000</v>
      </c>
      <c r="H1603" s="2">
        <v>750</v>
      </c>
      <c r="I1603" s="2">
        <v>750</v>
      </c>
      <c r="J1603" s="2">
        <v>3250</v>
      </c>
    </row>
    <row r="1604" spans="1:10" x14ac:dyDescent="0.35">
      <c r="A1604" s="28" t="s">
        <v>1275</v>
      </c>
      <c r="B1604" s="28" t="s">
        <v>17</v>
      </c>
      <c r="C1604" s="28" t="s">
        <v>1301</v>
      </c>
      <c r="D1604" s="28" t="s">
        <v>19</v>
      </c>
      <c r="E1604" t="s">
        <v>1304</v>
      </c>
      <c r="F1604" s="2">
        <v>206000</v>
      </c>
      <c r="G1604" s="2">
        <v>412000</v>
      </c>
      <c r="H1604" s="2">
        <v>206000</v>
      </c>
      <c r="I1604" s="2">
        <v>206000</v>
      </c>
      <c r="J1604" s="2">
        <v>206000</v>
      </c>
    </row>
    <row r="1605" spans="1:10" x14ac:dyDescent="0.35">
      <c r="A1605" s="28" t="s">
        <v>1275</v>
      </c>
      <c r="B1605" s="28" t="s">
        <v>17</v>
      </c>
      <c r="C1605" s="28" t="s">
        <v>1305</v>
      </c>
      <c r="D1605" s="28" t="s">
        <v>19</v>
      </c>
      <c r="E1605" t="s">
        <v>1306</v>
      </c>
      <c r="F1605" s="2">
        <v>179734</v>
      </c>
      <c r="G1605" s="2">
        <v>176277</v>
      </c>
      <c r="H1605" s="2">
        <v>0</v>
      </c>
      <c r="I1605" s="2">
        <v>0</v>
      </c>
      <c r="J1605" s="2">
        <v>0</v>
      </c>
    </row>
    <row r="1606" spans="1:10" x14ac:dyDescent="0.35">
      <c r="A1606" s="28" t="s">
        <v>1275</v>
      </c>
      <c r="B1606" s="28" t="s">
        <v>17</v>
      </c>
      <c r="C1606" s="28" t="s">
        <v>1305</v>
      </c>
      <c r="D1606" s="28" t="s">
        <v>19</v>
      </c>
      <c r="E1606" t="s">
        <v>1307</v>
      </c>
      <c r="F1606" s="2">
        <v>185250</v>
      </c>
      <c r="G1606" s="2">
        <v>181688</v>
      </c>
      <c r="H1606" s="2">
        <v>0</v>
      </c>
      <c r="I1606" s="2">
        <v>0</v>
      </c>
      <c r="J1606" s="2">
        <v>0</v>
      </c>
    </row>
    <row r="1607" spans="1:10" x14ac:dyDescent="0.35">
      <c r="A1607" s="28" t="s">
        <v>1275</v>
      </c>
      <c r="B1607" s="28" t="s">
        <v>17</v>
      </c>
      <c r="C1607" s="28" t="s">
        <v>1305</v>
      </c>
      <c r="D1607" s="28" t="s">
        <v>19</v>
      </c>
      <c r="E1607" t="s">
        <v>1308</v>
      </c>
      <c r="F1607" s="2">
        <v>476500</v>
      </c>
      <c r="G1607" s="2">
        <v>845750</v>
      </c>
      <c r="H1607" s="2">
        <v>0</v>
      </c>
      <c r="I1607" s="2">
        <v>0</v>
      </c>
      <c r="J1607" s="2">
        <v>0</v>
      </c>
    </row>
    <row r="1608" spans="1:10" x14ac:dyDescent="0.35">
      <c r="A1608" s="28" t="s">
        <v>1275</v>
      </c>
      <c r="B1608" s="28" t="s">
        <v>17</v>
      </c>
      <c r="C1608" s="28" t="s">
        <v>1305</v>
      </c>
      <c r="D1608" s="28" t="s">
        <v>19</v>
      </c>
      <c r="E1608" t="s">
        <v>1309</v>
      </c>
      <c r="F1608" s="2">
        <v>205000</v>
      </c>
      <c r="G1608" s="2">
        <v>665000</v>
      </c>
      <c r="H1608" s="2">
        <v>459500</v>
      </c>
      <c r="I1608" s="2">
        <v>137850</v>
      </c>
      <c r="J1608" s="2">
        <v>459500</v>
      </c>
    </row>
    <row r="1609" spans="1:10" x14ac:dyDescent="0.35">
      <c r="A1609" s="28" t="s">
        <v>1275</v>
      </c>
      <c r="B1609" s="28" t="s">
        <v>17</v>
      </c>
      <c r="C1609" s="28" t="s">
        <v>1305</v>
      </c>
      <c r="D1609" s="28" t="s">
        <v>19</v>
      </c>
      <c r="E1609" t="s">
        <v>1310</v>
      </c>
      <c r="F1609" s="2">
        <v>0</v>
      </c>
      <c r="G1609" s="2">
        <v>522000</v>
      </c>
      <c r="H1609" s="2">
        <v>551000</v>
      </c>
      <c r="I1609" s="2">
        <v>165300</v>
      </c>
      <c r="J1609" s="2">
        <v>551000</v>
      </c>
    </row>
    <row r="1610" spans="1:10" x14ac:dyDescent="0.35">
      <c r="A1610" s="28" t="s">
        <v>1275</v>
      </c>
      <c r="B1610" s="28" t="s">
        <v>17</v>
      </c>
      <c r="C1610" s="28" t="s">
        <v>1305</v>
      </c>
      <c r="D1610" s="28" t="s">
        <v>19</v>
      </c>
      <c r="E1610" t="s">
        <v>1311</v>
      </c>
      <c r="F1610" s="2">
        <v>172370</v>
      </c>
      <c r="G1610" s="2">
        <v>344740</v>
      </c>
      <c r="H1610" s="2">
        <v>172370</v>
      </c>
      <c r="I1610" s="2">
        <v>172370</v>
      </c>
      <c r="J1610" s="2">
        <v>172370</v>
      </c>
    </row>
    <row r="1611" spans="1:10" x14ac:dyDescent="0.35">
      <c r="A1611" s="28" t="s">
        <v>1312</v>
      </c>
      <c r="B1611" s="28" t="s">
        <v>17</v>
      </c>
      <c r="C1611" s="28" t="s">
        <v>1313</v>
      </c>
      <c r="D1611" s="28" t="s">
        <v>19</v>
      </c>
      <c r="E1611" t="s">
        <v>28</v>
      </c>
      <c r="F1611" s="2">
        <v>504524</v>
      </c>
      <c r="G1611" s="2">
        <v>0</v>
      </c>
      <c r="H1611" s="2">
        <v>0</v>
      </c>
      <c r="I1611" s="2">
        <v>0</v>
      </c>
      <c r="J1611" s="2">
        <v>0</v>
      </c>
    </row>
    <row r="1612" spans="1:10" x14ac:dyDescent="0.35">
      <c r="A1612" s="28" t="s">
        <v>1312</v>
      </c>
      <c r="B1612" s="28" t="s">
        <v>17</v>
      </c>
      <c r="C1612" s="28" t="s">
        <v>1313</v>
      </c>
      <c r="D1612" s="28" t="s">
        <v>19</v>
      </c>
      <c r="E1612" t="s">
        <v>1314</v>
      </c>
      <c r="F1612" s="2">
        <v>5565000</v>
      </c>
      <c r="G1612" s="2">
        <v>11180000</v>
      </c>
      <c r="H1612" s="2">
        <v>5780000</v>
      </c>
      <c r="I1612" s="2">
        <v>5780000</v>
      </c>
      <c r="J1612" s="2">
        <v>5780000</v>
      </c>
    </row>
    <row r="1613" spans="1:10" x14ac:dyDescent="0.35">
      <c r="A1613" s="28" t="s">
        <v>1312</v>
      </c>
      <c r="B1613" s="28" t="s">
        <v>17</v>
      </c>
      <c r="C1613" s="28" t="s">
        <v>1313</v>
      </c>
      <c r="D1613" s="28" t="s">
        <v>19</v>
      </c>
      <c r="E1613" t="s">
        <v>1315</v>
      </c>
      <c r="F1613" s="2">
        <v>172725</v>
      </c>
      <c r="G1613" s="2">
        <v>357950</v>
      </c>
      <c r="H1613" s="2">
        <v>0</v>
      </c>
      <c r="I1613" s="2">
        <v>0</v>
      </c>
      <c r="J1613" s="2">
        <v>0</v>
      </c>
    </row>
    <row r="1614" spans="1:10" x14ac:dyDescent="0.35">
      <c r="A1614" s="28" t="s">
        <v>1312</v>
      </c>
      <c r="B1614" s="28" t="s">
        <v>17</v>
      </c>
      <c r="C1614" s="28" t="s">
        <v>1313</v>
      </c>
      <c r="D1614" s="28" t="s">
        <v>19</v>
      </c>
      <c r="E1614" t="s">
        <v>1316</v>
      </c>
      <c r="F1614" s="2">
        <v>867500</v>
      </c>
      <c r="G1614" s="2">
        <v>1989750</v>
      </c>
      <c r="H1614" s="2">
        <v>998000</v>
      </c>
      <c r="I1614" s="2">
        <v>298838</v>
      </c>
      <c r="J1614" s="2">
        <v>994250</v>
      </c>
    </row>
    <row r="1615" spans="1:10" x14ac:dyDescent="0.35">
      <c r="A1615" s="28" t="s">
        <v>1312</v>
      </c>
      <c r="B1615" s="28" t="s">
        <v>17</v>
      </c>
      <c r="C1615" s="28" t="s">
        <v>1313</v>
      </c>
      <c r="D1615" s="28" t="s">
        <v>19</v>
      </c>
      <c r="E1615" t="s">
        <v>1317</v>
      </c>
      <c r="F1615" s="2">
        <v>94150</v>
      </c>
      <c r="G1615" s="2">
        <v>184475</v>
      </c>
      <c r="H1615" s="2">
        <v>90325</v>
      </c>
      <c r="I1615" s="2">
        <v>27656</v>
      </c>
      <c r="J1615" s="2">
        <v>94050</v>
      </c>
    </row>
    <row r="1616" spans="1:10" x14ac:dyDescent="0.35">
      <c r="A1616" s="28" t="s">
        <v>1312</v>
      </c>
      <c r="B1616" s="28" t="s">
        <v>17</v>
      </c>
      <c r="C1616" s="28" t="s">
        <v>1313</v>
      </c>
      <c r="D1616" s="28" t="s">
        <v>19</v>
      </c>
      <c r="E1616" t="s">
        <v>1318</v>
      </c>
      <c r="F1616" s="2">
        <v>35571</v>
      </c>
      <c r="G1616" s="2">
        <v>0</v>
      </c>
      <c r="H1616" s="2">
        <v>0</v>
      </c>
      <c r="I1616" s="2">
        <v>0</v>
      </c>
      <c r="J1616" s="2">
        <v>0</v>
      </c>
    </row>
    <row r="1617" spans="1:10" x14ac:dyDescent="0.35">
      <c r="A1617" s="28" t="s">
        <v>1312</v>
      </c>
      <c r="B1617" s="28" t="s">
        <v>17</v>
      </c>
      <c r="C1617" s="28" t="s">
        <v>1313</v>
      </c>
      <c r="D1617" s="28" t="s">
        <v>19</v>
      </c>
      <c r="E1617" t="s">
        <v>1319</v>
      </c>
      <c r="F1617" s="2">
        <v>405275</v>
      </c>
      <c r="G1617" s="2">
        <v>814050</v>
      </c>
      <c r="H1617" s="2">
        <v>408550</v>
      </c>
      <c r="I1617" s="2">
        <v>122449</v>
      </c>
      <c r="J1617" s="2">
        <v>407775</v>
      </c>
    </row>
    <row r="1618" spans="1:10" x14ac:dyDescent="0.35">
      <c r="A1618" s="28" t="s">
        <v>1312</v>
      </c>
      <c r="B1618" s="28" t="s">
        <v>17</v>
      </c>
      <c r="C1618" s="28" t="s">
        <v>1313</v>
      </c>
      <c r="D1618" s="28" t="s">
        <v>19</v>
      </c>
      <c r="E1618" t="s">
        <v>1320</v>
      </c>
      <c r="F1618" s="2">
        <v>467125</v>
      </c>
      <c r="G1618" s="2">
        <v>343375</v>
      </c>
      <c r="H1618" s="2">
        <v>173250</v>
      </c>
      <c r="I1618" s="2">
        <v>51356</v>
      </c>
      <c r="J1618" s="2">
        <v>169125</v>
      </c>
    </row>
    <row r="1619" spans="1:10" x14ac:dyDescent="0.35">
      <c r="A1619" s="28" t="s">
        <v>1312</v>
      </c>
      <c r="B1619" s="28" t="s">
        <v>17</v>
      </c>
      <c r="C1619" s="28" t="s">
        <v>1313</v>
      </c>
      <c r="D1619" s="28" t="s">
        <v>19</v>
      </c>
      <c r="E1619" t="s">
        <v>1321</v>
      </c>
      <c r="F1619" s="2">
        <v>120000</v>
      </c>
      <c r="G1619" s="2">
        <v>240000</v>
      </c>
      <c r="H1619" s="2">
        <v>120000</v>
      </c>
      <c r="I1619" s="2">
        <v>36000</v>
      </c>
      <c r="J1619" s="2">
        <v>120000</v>
      </c>
    </row>
    <row r="1620" spans="1:10" x14ac:dyDescent="0.35">
      <c r="A1620" s="28" t="s">
        <v>1312</v>
      </c>
      <c r="B1620" s="28" t="s">
        <v>17</v>
      </c>
      <c r="C1620" s="28" t="s">
        <v>1313</v>
      </c>
      <c r="D1620" s="28" t="s">
        <v>19</v>
      </c>
      <c r="E1620" t="s">
        <v>1322</v>
      </c>
      <c r="F1620" s="2">
        <v>160000</v>
      </c>
      <c r="G1620" s="2">
        <v>320000</v>
      </c>
      <c r="H1620" s="2">
        <v>160000</v>
      </c>
      <c r="I1620" s="2">
        <v>48000</v>
      </c>
      <c r="J1620" s="2">
        <v>160000</v>
      </c>
    </row>
    <row r="1621" spans="1:10" x14ac:dyDescent="0.35">
      <c r="A1621" s="28" t="s">
        <v>1312</v>
      </c>
      <c r="B1621" s="28" t="s">
        <v>17</v>
      </c>
      <c r="C1621" s="28" t="s">
        <v>1313</v>
      </c>
      <c r="D1621" s="28" t="s">
        <v>19</v>
      </c>
      <c r="E1621" t="s">
        <v>1323</v>
      </c>
      <c r="F1621" s="2">
        <v>82500</v>
      </c>
      <c r="G1621" s="2">
        <v>165000</v>
      </c>
      <c r="H1621" s="2">
        <v>82500</v>
      </c>
      <c r="I1621" s="2">
        <v>24750</v>
      </c>
      <c r="J1621" s="2">
        <v>82500</v>
      </c>
    </row>
    <row r="1622" spans="1:10" x14ac:dyDescent="0.35">
      <c r="A1622" s="28" t="s">
        <v>1312</v>
      </c>
      <c r="B1622" s="28" t="s">
        <v>17</v>
      </c>
      <c r="C1622" s="28" t="s">
        <v>1324</v>
      </c>
      <c r="D1622" s="28" t="s">
        <v>19</v>
      </c>
      <c r="E1622" t="s">
        <v>1325</v>
      </c>
      <c r="F1622" s="2">
        <v>184500</v>
      </c>
      <c r="G1622" s="2">
        <v>369000</v>
      </c>
      <c r="H1622" s="2">
        <v>184500</v>
      </c>
      <c r="I1622" s="2">
        <v>184500</v>
      </c>
      <c r="J1622" s="2">
        <v>184500</v>
      </c>
    </row>
    <row r="1623" spans="1:10" x14ac:dyDescent="0.35">
      <c r="A1623" s="28" t="s">
        <v>1312</v>
      </c>
      <c r="B1623" s="28" t="s">
        <v>17</v>
      </c>
      <c r="C1623" s="28" t="s">
        <v>1324</v>
      </c>
      <c r="D1623" s="28" t="s">
        <v>19</v>
      </c>
      <c r="E1623" t="s">
        <v>38</v>
      </c>
      <c r="F1623" s="2">
        <v>1491000</v>
      </c>
      <c r="G1623" s="2">
        <v>2980000</v>
      </c>
      <c r="H1623" s="2">
        <v>1490000</v>
      </c>
      <c r="I1623" s="2">
        <v>447000</v>
      </c>
      <c r="J1623" s="2">
        <v>1490000</v>
      </c>
    </row>
    <row r="1624" spans="1:10" x14ac:dyDescent="0.35">
      <c r="A1624" s="28" t="s">
        <v>1312</v>
      </c>
      <c r="B1624" s="28" t="s">
        <v>17</v>
      </c>
      <c r="C1624" s="28" t="s">
        <v>1324</v>
      </c>
      <c r="D1624" s="28" t="s">
        <v>19</v>
      </c>
      <c r="E1624" t="s">
        <v>1326</v>
      </c>
      <c r="F1624" s="2">
        <v>1031500</v>
      </c>
      <c r="G1624" s="2">
        <v>2055000</v>
      </c>
      <c r="H1624" s="2">
        <v>1018000</v>
      </c>
      <c r="I1624" s="2">
        <v>951500</v>
      </c>
      <c r="J1624" s="2">
        <v>885000</v>
      </c>
    </row>
    <row r="1625" spans="1:10" x14ac:dyDescent="0.35">
      <c r="A1625" s="28" t="s">
        <v>1312</v>
      </c>
      <c r="B1625" s="28" t="s">
        <v>17</v>
      </c>
      <c r="C1625" s="28" t="s">
        <v>1324</v>
      </c>
      <c r="D1625" s="28" t="s">
        <v>19</v>
      </c>
      <c r="E1625" t="s">
        <v>32</v>
      </c>
      <c r="F1625" s="2">
        <v>0</v>
      </c>
      <c r="G1625" s="2">
        <v>30000</v>
      </c>
      <c r="H1625" s="2">
        <v>15000</v>
      </c>
      <c r="I1625" s="2">
        <v>15000</v>
      </c>
      <c r="J1625" s="2">
        <v>15000</v>
      </c>
    </row>
    <row r="1626" spans="1:10" x14ac:dyDescent="0.35">
      <c r="A1626" s="28" t="s">
        <v>1312</v>
      </c>
      <c r="B1626" s="28" t="s">
        <v>17</v>
      </c>
      <c r="C1626" s="28" t="s">
        <v>1324</v>
      </c>
      <c r="D1626" s="28" t="s">
        <v>19</v>
      </c>
      <c r="E1626" t="s">
        <v>1327</v>
      </c>
      <c r="F1626" s="2">
        <v>292500</v>
      </c>
      <c r="G1626" s="2">
        <v>580000</v>
      </c>
      <c r="H1626" s="2">
        <v>292500</v>
      </c>
      <c r="I1626" s="2">
        <v>292500</v>
      </c>
      <c r="J1626" s="2">
        <v>292500</v>
      </c>
    </row>
    <row r="1627" spans="1:10" x14ac:dyDescent="0.35">
      <c r="A1627" s="28" t="s">
        <v>1312</v>
      </c>
      <c r="B1627" s="28" t="s">
        <v>17</v>
      </c>
      <c r="C1627" s="28" t="s">
        <v>1324</v>
      </c>
      <c r="D1627" s="28" t="s">
        <v>19</v>
      </c>
      <c r="E1627" t="s">
        <v>167</v>
      </c>
      <c r="F1627" s="2">
        <v>0</v>
      </c>
      <c r="G1627" s="2">
        <v>2609000</v>
      </c>
      <c r="H1627" s="2">
        <v>1304500</v>
      </c>
      <c r="I1627" s="2">
        <v>391350</v>
      </c>
      <c r="J1627" s="2">
        <v>1304500</v>
      </c>
    </row>
    <row r="1628" spans="1:10" x14ac:dyDescent="0.35">
      <c r="A1628" s="28" t="s">
        <v>1312</v>
      </c>
      <c r="B1628" s="28" t="s">
        <v>17</v>
      </c>
      <c r="C1628" s="28" t="s">
        <v>1324</v>
      </c>
      <c r="D1628" s="28" t="s">
        <v>19</v>
      </c>
      <c r="E1628" t="s">
        <v>48</v>
      </c>
      <c r="F1628" s="2">
        <v>4863625</v>
      </c>
      <c r="G1628" s="2">
        <v>0</v>
      </c>
      <c r="H1628" s="2">
        <v>0</v>
      </c>
      <c r="I1628" s="2">
        <v>0</v>
      </c>
      <c r="J1628" s="2">
        <v>0</v>
      </c>
    </row>
    <row r="1629" spans="1:10" x14ac:dyDescent="0.35">
      <c r="A1629" s="28" t="s">
        <v>1312</v>
      </c>
      <c r="B1629" s="28" t="s">
        <v>17</v>
      </c>
      <c r="C1629" s="28" t="s">
        <v>1324</v>
      </c>
      <c r="D1629" s="28" t="s">
        <v>19</v>
      </c>
      <c r="E1629" t="s">
        <v>164</v>
      </c>
      <c r="F1629" s="2">
        <v>2578000</v>
      </c>
      <c r="G1629" s="2">
        <v>0</v>
      </c>
      <c r="H1629" s="2">
        <v>0</v>
      </c>
      <c r="I1629" s="2">
        <v>0</v>
      </c>
      <c r="J1629" s="2">
        <v>0</v>
      </c>
    </row>
    <row r="1630" spans="1:10" x14ac:dyDescent="0.35">
      <c r="A1630" s="28" t="s">
        <v>1312</v>
      </c>
      <c r="B1630" s="28" t="s">
        <v>17</v>
      </c>
      <c r="C1630" s="28" t="s">
        <v>1324</v>
      </c>
      <c r="D1630" s="28" t="s">
        <v>19</v>
      </c>
      <c r="E1630" t="s">
        <v>905</v>
      </c>
      <c r="F1630" s="2">
        <v>332500</v>
      </c>
      <c r="G1630" s="2">
        <v>1161000</v>
      </c>
      <c r="H1630" s="2">
        <v>659500</v>
      </c>
      <c r="I1630" s="2">
        <v>197850</v>
      </c>
      <c r="J1630" s="2">
        <v>659500</v>
      </c>
    </row>
    <row r="1631" spans="1:10" x14ac:dyDescent="0.35">
      <c r="A1631" s="28" t="s">
        <v>1312</v>
      </c>
      <c r="B1631" s="28" t="s">
        <v>17</v>
      </c>
      <c r="C1631" s="28" t="s">
        <v>1324</v>
      </c>
      <c r="D1631" s="28" t="s">
        <v>19</v>
      </c>
      <c r="E1631" t="s">
        <v>1328</v>
      </c>
      <c r="F1631" s="2">
        <v>803500</v>
      </c>
      <c r="G1631" s="2">
        <v>1609000</v>
      </c>
      <c r="H1631" s="2">
        <v>805000</v>
      </c>
      <c r="I1631" s="2">
        <v>805000</v>
      </c>
      <c r="J1631" s="2">
        <v>805000</v>
      </c>
    </row>
    <row r="1632" spans="1:10" x14ac:dyDescent="0.35">
      <c r="A1632" s="28" t="s">
        <v>1312</v>
      </c>
      <c r="B1632" s="28" t="s">
        <v>17</v>
      </c>
      <c r="C1632" s="28" t="s">
        <v>1324</v>
      </c>
      <c r="D1632" s="28" t="s">
        <v>19</v>
      </c>
      <c r="E1632" t="s">
        <v>404</v>
      </c>
      <c r="F1632" s="2">
        <v>309500</v>
      </c>
      <c r="G1632" s="2">
        <v>622000</v>
      </c>
      <c r="H1632" s="2">
        <v>309500</v>
      </c>
      <c r="I1632" s="2">
        <v>309500</v>
      </c>
      <c r="J1632" s="2">
        <v>309500</v>
      </c>
    </row>
    <row r="1633" spans="1:10" x14ac:dyDescent="0.35">
      <c r="A1633" s="28" t="s">
        <v>1312</v>
      </c>
      <c r="B1633" s="28" t="s">
        <v>17</v>
      </c>
      <c r="C1633" s="28" t="s">
        <v>1324</v>
      </c>
      <c r="D1633" s="28" t="s">
        <v>19</v>
      </c>
      <c r="E1633" t="s">
        <v>1329</v>
      </c>
      <c r="F1633" s="2">
        <v>3091000</v>
      </c>
      <c r="G1633" s="2">
        <v>6193000</v>
      </c>
      <c r="H1633" s="2">
        <v>3090000</v>
      </c>
      <c r="I1633" s="2">
        <v>3090000</v>
      </c>
      <c r="J1633" s="2">
        <v>3090000</v>
      </c>
    </row>
    <row r="1634" spans="1:10" x14ac:dyDescent="0.35">
      <c r="A1634" s="28" t="s">
        <v>1312</v>
      </c>
      <c r="B1634" s="28" t="s">
        <v>17</v>
      </c>
      <c r="C1634" s="28" t="s">
        <v>1324</v>
      </c>
      <c r="D1634" s="28" t="s">
        <v>19</v>
      </c>
      <c r="E1634" t="s">
        <v>1330</v>
      </c>
      <c r="F1634" s="2">
        <v>2739500</v>
      </c>
      <c r="G1634" s="2">
        <v>5475000</v>
      </c>
      <c r="H1634" s="2">
        <v>2740500</v>
      </c>
      <c r="I1634" s="2">
        <v>2740500</v>
      </c>
      <c r="J1634" s="2">
        <v>2740500</v>
      </c>
    </row>
    <row r="1635" spans="1:10" x14ac:dyDescent="0.35">
      <c r="A1635" s="28" t="s">
        <v>1312</v>
      </c>
      <c r="B1635" s="28" t="s">
        <v>17</v>
      </c>
      <c r="C1635" s="28" t="s">
        <v>1324</v>
      </c>
      <c r="D1635" s="28" t="s">
        <v>19</v>
      </c>
      <c r="E1635" t="s">
        <v>28</v>
      </c>
      <c r="F1635" s="2">
        <v>77559</v>
      </c>
      <c r="G1635" s="2">
        <v>0</v>
      </c>
      <c r="H1635" s="2">
        <v>0</v>
      </c>
      <c r="I1635" s="2">
        <v>0</v>
      </c>
      <c r="J1635" s="2">
        <v>0</v>
      </c>
    </row>
    <row r="1636" spans="1:10" x14ac:dyDescent="0.35">
      <c r="A1636" s="28" t="s">
        <v>1312</v>
      </c>
      <c r="B1636" s="28" t="s">
        <v>17</v>
      </c>
      <c r="C1636" s="28" t="s">
        <v>1331</v>
      </c>
      <c r="D1636" s="28" t="s">
        <v>19</v>
      </c>
      <c r="E1636" t="s">
        <v>1332</v>
      </c>
      <c r="F1636" s="2">
        <v>0</v>
      </c>
      <c r="G1636" s="2">
        <v>333046</v>
      </c>
      <c r="H1636" s="2">
        <v>165147</v>
      </c>
      <c r="I1636" s="2">
        <v>49425</v>
      </c>
      <c r="J1636" s="2">
        <v>164353</v>
      </c>
    </row>
    <row r="1637" spans="1:10" x14ac:dyDescent="0.35">
      <c r="A1637" s="28" t="s">
        <v>1312</v>
      </c>
      <c r="B1637" s="28" t="s">
        <v>17</v>
      </c>
      <c r="C1637" s="28" t="s">
        <v>1331</v>
      </c>
      <c r="D1637" s="28" t="s">
        <v>19</v>
      </c>
      <c r="E1637" t="s">
        <v>57</v>
      </c>
      <c r="F1637" s="2">
        <v>0</v>
      </c>
      <c r="G1637" s="2">
        <v>3512334</v>
      </c>
      <c r="H1637" s="2">
        <v>740100</v>
      </c>
      <c r="I1637" s="2">
        <v>222525</v>
      </c>
      <c r="J1637" s="2">
        <v>743400</v>
      </c>
    </row>
    <row r="1638" spans="1:10" x14ac:dyDescent="0.35">
      <c r="A1638" s="28" t="s">
        <v>1312</v>
      </c>
      <c r="B1638" s="28" t="s">
        <v>17</v>
      </c>
      <c r="C1638" s="28" t="s">
        <v>1331</v>
      </c>
      <c r="D1638" s="28" t="s">
        <v>19</v>
      </c>
      <c r="E1638" t="s">
        <v>1333</v>
      </c>
      <c r="F1638" s="2">
        <v>0</v>
      </c>
      <c r="G1638" s="2">
        <v>333437</v>
      </c>
      <c r="H1638" s="2">
        <v>164258</v>
      </c>
      <c r="I1638" s="2">
        <v>49159</v>
      </c>
      <c r="J1638" s="2">
        <v>163468</v>
      </c>
    </row>
    <row r="1639" spans="1:10" x14ac:dyDescent="0.35">
      <c r="A1639" s="28" t="s">
        <v>1312</v>
      </c>
      <c r="B1639" s="28" t="s">
        <v>17</v>
      </c>
      <c r="C1639" s="28" t="s">
        <v>1331</v>
      </c>
      <c r="D1639" s="28" t="s">
        <v>30</v>
      </c>
      <c r="E1639" t="s">
        <v>1334</v>
      </c>
      <c r="F1639" s="2">
        <v>488825</v>
      </c>
      <c r="G1639" s="2">
        <v>987700</v>
      </c>
      <c r="H1639" s="2">
        <v>493575</v>
      </c>
      <c r="I1639" s="2">
        <v>492588</v>
      </c>
      <c r="J1639" s="2">
        <v>491600</v>
      </c>
    </row>
    <row r="1640" spans="1:10" x14ac:dyDescent="0.35">
      <c r="A1640" s="28" t="s">
        <v>1312</v>
      </c>
      <c r="B1640" s="28" t="s">
        <v>17</v>
      </c>
      <c r="C1640" s="28" t="s">
        <v>1331</v>
      </c>
      <c r="D1640" s="28" t="s">
        <v>50</v>
      </c>
      <c r="E1640" t="s">
        <v>64</v>
      </c>
      <c r="F1640" s="2">
        <v>2806000</v>
      </c>
      <c r="G1640" s="2">
        <v>5611000</v>
      </c>
      <c r="H1640" s="2">
        <v>2805500</v>
      </c>
      <c r="I1640" s="2">
        <v>841650</v>
      </c>
      <c r="J1640" s="2">
        <v>2805500</v>
      </c>
    </row>
    <row r="1641" spans="1:10" x14ac:dyDescent="0.35">
      <c r="A1641" s="28" t="s">
        <v>1312</v>
      </c>
      <c r="B1641" s="28" t="s">
        <v>17</v>
      </c>
      <c r="C1641" s="28" t="s">
        <v>1331</v>
      </c>
      <c r="D1641" s="28" t="s">
        <v>50</v>
      </c>
      <c r="E1641" t="s">
        <v>54</v>
      </c>
      <c r="F1641" s="2">
        <v>2371500</v>
      </c>
      <c r="G1641" s="2">
        <v>4738000</v>
      </c>
      <c r="H1641" s="2">
        <v>2372000</v>
      </c>
      <c r="I1641" s="2">
        <v>711600</v>
      </c>
      <c r="J1641" s="2">
        <v>2372000</v>
      </c>
    </row>
    <row r="1642" spans="1:10" x14ac:dyDescent="0.35">
      <c r="A1642" s="28" t="s">
        <v>1312</v>
      </c>
      <c r="B1642" s="28" t="s">
        <v>17</v>
      </c>
      <c r="C1642" s="28" t="s">
        <v>1331</v>
      </c>
      <c r="D1642" s="28" t="s">
        <v>19</v>
      </c>
      <c r="E1642" t="s">
        <v>1335</v>
      </c>
      <c r="F1642" s="2">
        <v>64688</v>
      </c>
      <c r="G1642" s="2">
        <v>128438</v>
      </c>
      <c r="H1642" s="2">
        <v>63750</v>
      </c>
      <c r="I1642" s="2">
        <v>19078</v>
      </c>
      <c r="J1642" s="2">
        <v>63438</v>
      </c>
    </row>
    <row r="1643" spans="1:10" x14ac:dyDescent="0.35">
      <c r="A1643" s="28" t="s">
        <v>1312</v>
      </c>
      <c r="B1643" s="28" t="s">
        <v>17</v>
      </c>
      <c r="C1643" s="28" t="s">
        <v>1331</v>
      </c>
      <c r="D1643" s="28" t="s">
        <v>19</v>
      </c>
      <c r="E1643" t="s">
        <v>267</v>
      </c>
      <c r="F1643" s="2">
        <v>1467500</v>
      </c>
      <c r="G1643" s="2">
        <v>2923000</v>
      </c>
      <c r="H1643" s="2">
        <v>0</v>
      </c>
      <c r="I1643" s="2">
        <v>0</v>
      </c>
      <c r="J1643" s="2">
        <v>0</v>
      </c>
    </row>
    <row r="1644" spans="1:10" x14ac:dyDescent="0.35">
      <c r="A1644" s="28" t="s">
        <v>1312</v>
      </c>
      <c r="B1644" s="28" t="s">
        <v>17</v>
      </c>
      <c r="C1644" s="28" t="s">
        <v>1331</v>
      </c>
      <c r="D1644" s="28" t="s">
        <v>19</v>
      </c>
      <c r="E1644" t="s">
        <v>32</v>
      </c>
      <c r="F1644" s="2">
        <v>40335</v>
      </c>
      <c r="G1644" s="2">
        <v>44325</v>
      </c>
      <c r="H1644" s="2">
        <v>5000</v>
      </c>
      <c r="I1644" s="2">
        <v>5000</v>
      </c>
      <c r="J1644" s="2">
        <v>40000</v>
      </c>
    </row>
    <row r="1645" spans="1:10" x14ac:dyDescent="0.35">
      <c r="A1645" s="28" t="s">
        <v>1312</v>
      </c>
      <c r="B1645" s="28" t="s">
        <v>17</v>
      </c>
      <c r="C1645" s="28" t="s">
        <v>1331</v>
      </c>
      <c r="D1645" s="28" t="s">
        <v>19</v>
      </c>
      <c r="E1645" t="s">
        <v>1336</v>
      </c>
      <c r="F1645" s="2">
        <v>195501</v>
      </c>
      <c r="G1645" s="2">
        <v>0</v>
      </c>
      <c r="H1645" s="2">
        <v>0</v>
      </c>
      <c r="I1645" s="2">
        <v>0</v>
      </c>
      <c r="J1645" s="2">
        <v>0</v>
      </c>
    </row>
    <row r="1646" spans="1:10" x14ac:dyDescent="0.35">
      <c r="A1646" s="28" t="s">
        <v>1312</v>
      </c>
      <c r="B1646" s="28" t="s">
        <v>17</v>
      </c>
      <c r="C1646" s="28" t="s">
        <v>1331</v>
      </c>
      <c r="D1646" s="28" t="s">
        <v>19</v>
      </c>
      <c r="E1646" t="s">
        <v>1337</v>
      </c>
      <c r="F1646" s="2">
        <v>180270</v>
      </c>
      <c r="G1646" s="2">
        <v>353850</v>
      </c>
      <c r="H1646" s="2">
        <v>363580</v>
      </c>
      <c r="I1646" s="2">
        <v>109298</v>
      </c>
      <c r="J1646" s="2">
        <v>365070</v>
      </c>
    </row>
    <row r="1647" spans="1:10" x14ac:dyDescent="0.35">
      <c r="A1647" s="28" t="s">
        <v>1312</v>
      </c>
      <c r="B1647" s="28" t="s">
        <v>17</v>
      </c>
      <c r="C1647" s="28" t="s">
        <v>1331</v>
      </c>
      <c r="D1647" s="28" t="s">
        <v>19</v>
      </c>
      <c r="E1647" t="s">
        <v>994</v>
      </c>
      <c r="F1647" s="2">
        <v>291500</v>
      </c>
      <c r="G1647" s="2">
        <v>590000</v>
      </c>
      <c r="H1647" s="2">
        <v>486000</v>
      </c>
      <c r="I1647" s="2">
        <v>145800</v>
      </c>
      <c r="J1647" s="2">
        <v>486000</v>
      </c>
    </row>
    <row r="1648" spans="1:10" x14ac:dyDescent="0.35">
      <c r="A1648" s="28" t="s">
        <v>1312</v>
      </c>
      <c r="B1648" s="28" t="s">
        <v>17</v>
      </c>
      <c r="C1648" s="28" t="s">
        <v>1331</v>
      </c>
      <c r="D1648" s="28" t="s">
        <v>19</v>
      </c>
      <c r="E1648" t="s">
        <v>275</v>
      </c>
      <c r="F1648" s="2">
        <v>489500</v>
      </c>
      <c r="G1648" s="2">
        <v>979000</v>
      </c>
      <c r="H1648" s="2">
        <v>489000</v>
      </c>
      <c r="I1648" s="2">
        <v>146700</v>
      </c>
      <c r="J1648" s="2">
        <v>489000</v>
      </c>
    </row>
    <row r="1649" spans="1:10" x14ac:dyDescent="0.35">
      <c r="A1649" s="28" t="s">
        <v>1312</v>
      </c>
      <c r="B1649" s="28" t="s">
        <v>17</v>
      </c>
      <c r="C1649" s="28" t="s">
        <v>1331</v>
      </c>
      <c r="D1649" s="28" t="s">
        <v>19</v>
      </c>
      <c r="E1649" t="s">
        <v>648</v>
      </c>
      <c r="F1649" s="2">
        <v>0</v>
      </c>
      <c r="G1649" s="2">
        <v>4209000</v>
      </c>
      <c r="H1649" s="2">
        <v>1673000</v>
      </c>
      <c r="I1649" s="2">
        <v>501900</v>
      </c>
      <c r="J1649" s="2">
        <v>1673000</v>
      </c>
    </row>
    <row r="1650" spans="1:10" x14ac:dyDescent="0.35">
      <c r="A1650" s="28" t="s">
        <v>1312</v>
      </c>
      <c r="B1650" s="28" t="s">
        <v>17</v>
      </c>
      <c r="C1650" s="28" t="s">
        <v>1331</v>
      </c>
      <c r="D1650" s="28" t="s">
        <v>19</v>
      </c>
      <c r="E1650" t="s">
        <v>1338</v>
      </c>
      <c r="F1650" s="2">
        <v>15750</v>
      </c>
      <c r="G1650" s="2">
        <v>30750</v>
      </c>
      <c r="H1650" s="2">
        <v>15000</v>
      </c>
      <c r="I1650" s="2">
        <v>4613</v>
      </c>
      <c r="J1650" s="2">
        <v>15750</v>
      </c>
    </row>
    <row r="1651" spans="1:10" x14ac:dyDescent="0.35">
      <c r="A1651" s="28" t="s">
        <v>1312</v>
      </c>
      <c r="B1651" s="28" t="s">
        <v>17</v>
      </c>
      <c r="C1651" s="28" t="s">
        <v>1331</v>
      </c>
      <c r="D1651" s="28" t="s">
        <v>19</v>
      </c>
      <c r="E1651" t="s">
        <v>1339</v>
      </c>
      <c r="F1651" s="2">
        <v>197248</v>
      </c>
      <c r="G1651" s="2">
        <v>391610</v>
      </c>
      <c r="H1651" s="2">
        <v>194362</v>
      </c>
      <c r="I1651" s="2">
        <v>58164</v>
      </c>
      <c r="J1651" s="2">
        <v>193400</v>
      </c>
    </row>
    <row r="1652" spans="1:10" x14ac:dyDescent="0.35">
      <c r="A1652" s="28" t="s">
        <v>1312</v>
      </c>
      <c r="B1652" s="28" t="s">
        <v>17</v>
      </c>
      <c r="C1652" s="28" t="s">
        <v>1331</v>
      </c>
      <c r="D1652" s="28" t="s">
        <v>19</v>
      </c>
      <c r="E1652" t="s">
        <v>1340</v>
      </c>
      <c r="F1652" s="2">
        <v>106000</v>
      </c>
      <c r="G1652" s="2">
        <v>212000</v>
      </c>
      <c r="H1652" s="2">
        <v>746500</v>
      </c>
      <c r="I1652" s="2">
        <v>223950</v>
      </c>
      <c r="J1652" s="2">
        <v>746500</v>
      </c>
    </row>
    <row r="1653" spans="1:10" x14ac:dyDescent="0.35">
      <c r="A1653" s="28" t="s">
        <v>1312</v>
      </c>
      <c r="B1653" s="28" t="s">
        <v>17</v>
      </c>
      <c r="C1653" s="28" t="s">
        <v>1331</v>
      </c>
      <c r="D1653" s="28" t="s">
        <v>19</v>
      </c>
      <c r="E1653" t="s">
        <v>1341</v>
      </c>
      <c r="F1653" s="2">
        <v>180330</v>
      </c>
      <c r="G1653" s="2">
        <v>358970</v>
      </c>
      <c r="H1653" s="2">
        <v>363580</v>
      </c>
      <c r="I1653" s="2">
        <v>109298</v>
      </c>
      <c r="J1653" s="2">
        <v>365070</v>
      </c>
    </row>
    <row r="1654" spans="1:10" x14ac:dyDescent="0.35">
      <c r="A1654" s="28" t="s">
        <v>1312</v>
      </c>
      <c r="B1654" s="28" t="s">
        <v>17</v>
      </c>
      <c r="C1654" s="28" t="s">
        <v>1331</v>
      </c>
      <c r="D1654" s="28" t="s">
        <v>19</v>
      </c>
      <c r="E1654" t="s">
        <v>1342</v>
      </c>
      <c r="F1654" s="2">
        <v>156320</v>
      </c>
      <c r="G1654" s="2">
        <v>0</v>
      </c>
      <c r="H1654" s="2">
        <v>0</v>
      </c>
      <c r="I1654" s="2">
        <v>0</v>
      </c>
      <c r="J1654" s="2">
        <v>0</v>
      </c>
    </row>
    <row r="1655" spans="1:10" x14ac:dyDescent="0.35">
      <c r="A1655" s="28" t="s">
        <v>1312</v>
      </c>
      <c r="B1655" s="28" t="s">
        <v>17</v>
      </c>
      <c r="C1655" s="28" t="s">
        <v>1331</v>
      </c>
      <c r="D1655" s="28" t="s">
        <v>50</v>
      </c>
      <c r="E1655" t="s">
        <v>62</v>
      </c>
      <c r="F1655" s="2">
        <v>1732500</v>
      </c>
      <c r="G1655" s="2">
        <v>3479000</v>
      </c>
      <c r="H1655" s="2">
        <v>1736500</v>
      </c>
      <c r="I1655" s="2">
        <v>520950</v>
      </c>
      <c r="J1655" s="2">
        <v>1736500</v>
      </c>
    </row>
    <row r="1656" spans="1:10" x14ac:dyDescent="0.35">
      <c r="A1656" s="28" t="s">
        <v>1312</v>
      </c>
      <c r="B1656" s="28" t="s">
        <v>17</v>
      </c>
      <c r="C1656" s="28" t="s">
        <v>1331</v>
      </c>
      <c r="D1656" s="28" t="s">
        <v>19</v>
      </c>
      <c r="E1656" t="s">
        <v>1343</v>
      </c>
      <c r="F1656" s="2">
        <v>204522</v>
      </c>
      <c r="G1656" s="2">
        <v>406081</v>
      </c>
      <c r="H1656" s="2">
        <v>201558</v>
      </c>
      <c r="I1656" s="2">
        <v>60319</v>
      </c>
      <c r="J1656" s="2">
        <v>200570</v>
      </c>
    </row>
    <row r="1657" spans="1:10" x14ac:dyDescent="0.35">
      <c r="A1657" s="28" t="s">
        <v>1312</v>
      </c>
      <c r="B1657" s="28" t="s">
        <v>17</v>
      </c>
      <c r="C1657" s="28" t="s">
        <v>1331</v>
      </c>
      <c r="D1657" s="28" t="s">
        <v>19</v>
      </c>
      <c r="E1657" t="s">
        <v>120</v>
      </c>
      <c r="F1657" s="2">
        <v>293100</v>
      </c>
      <c r="G1657" s="2">
        <v>584450</v>
      </c>
      <c r="H1657" s="2">
        <v>296300</v>
      </c>
      <c r="I1657" s="2">
        <v>88388</v>
      </c>
      <c r="J1657" s="2">
        <v>292950</v>
      </c>
    </row>
    <row r="1658" spans="1:10" x14ac:dyDescent="0.35">
      <c r="A1658" s="28" t="s">
        <v>1312</v>
      </c>
      <c r="B1658" s="28" t="s">
        <v>17</v>
      </c>
      <c r="C1658" s="28" t="s">
        <v>1331</v>
      </c>
      <c r="D1658" s="28" t="s">
        <v>19</v>
      </c>
      <c r="E1658" t="s">
        <v>1344</v>
      </c>
      <c r="F1658" s="2">
        <v>100000</v>
      </c>
      <c r="G1658" s="2">
        <v>196000</v>
      </c>
      <c r="H1658" s="2">
        <v>813000</v>
      </c>
      <c r="I1658" s="2">
        <v>243900</v>
      </c>
      <c r="J1658" s="2">
        <v>813000</v>
      </c>
    </row>
    <row r="1659" spans="1:10" x14ac:dyDescent="0.35">
      <c r="A1659" s="28" t="s">
        <v>1312</v>
      </c>
      <c r="B1659" s="28" t="s">
        <v>17</v>
      </c>
      <c r="C1659" s="28" t="s">
        <v>1331</v>
      </c>
      <c r="D1659" s="28" t="s">
        <v>19</v>
      </c>
      <c r="E1659" t="s">
        <v>1345</v>
      </c>
      <c r="F1659" s="2">
        <v>180450</v>
      </c>
      <c r="G1659" s="2">
        <v>369150</v>
      </c>
      <c r="H1659" s="2">
        <v>363580</v>
      </c>
      <c r="I1659" s="2">
        <v>109298</v>
      </c>
      <c r="J1659" s="2">
        <v>365070</v>
      </c>
    </row>
    <row r="1660" spans="1:10" x14ac:dyDescent="0.35">
      <c r="A1660" s="28" t="s">
        <v>1312</v>
      </c>
      <c r="B1660" s="28" t="s">
        <v>17</v>
      </c>
      <c r="C1660" s="28" t="s">
        <v>1331</v>
      </c>
      <c r="D1660" s="28" t="s">
        <v>19</v>
      </c>
      <c r="E1660" t="s">
        <v>998</v>
      </c>
      <c r="F1660" s="2">
        <v>142500</v>
      </c>
      <c r="G1660" s="2">
        <v>285000</v>
      </c>
      <c r="H1660" s="2">
        <v>1259000</v>
      </c>
      <c r="I1660" s="2">
        <v>377700</v>
      </c>
      <c r="J1660" s="2">
        <v>1259000</v>
      </c>
    </row>
    <row r="1661" spans="1:10" x14ac:dyDescent="0.35">
      <c r="A1661" s="28" t="s">
        <v>1312</v>
      </c>
      <c r="B1661" s="28" t="s">
        <v>17</v>
      </c>
      <c r="C1661" s="28" t="s">
        <v>1331</v>
      </c>
      <c r="D1661" s="28" t="s">
        <v>19</v>
      </c>
      <c r="E1661" t="s">
        <v>1346</v>
      </c>
      <c r="F1661" s="2">
        <v>158408</v>
      </c>
      <c r="G1661" s="2">
        <v>0</v>
      </c>
      <c r="H1661" s="2">
        <v>0</v>
      </c>
      <c r="I1661" s="2">
        <v>0</v>
      </c>
      <c r="J1661" s="2">
        <v>0</v>
      </c>
    </row>
    <row r="1662" spans="1:10" x14ac:dyDescent="0.35">
      <c r="A1662" s="28" t="s">
        <v>1312</v>
      </c>
      <c r="B1662" s="28" t="s">
        <v>17</v>
      </c>
      <c r="C1662" s="28" t="s">
        <v>1331</v>
      </c>
      <c r="D1662" s="28" t="s">
        <v>19</v>
      </c>
      <c r="E1662" t="s">
        <v>939</v>
      </c>
      <c r="F1662" s="2">
        <v>84000</v>
      </c>
      <c r="G1662" s="2">
        <v>168000</v>
      </c>
      <c r="H1662" s="2">
        <v>297500</v>
      </c>
      <c r="I1662" s="2">
        <v>89250</v>
      </c>
      <c r="J1662" s="2">
        <v>297500</v>
      </c>
    </row>
    <row r="1663" spans="1:10" x14ac:dyDescent="0.35">
      <c r="A1663" s="28" t="s">
        <v>1312</v>
      </c>
      <c r="B1663" s="28" t="s">
        <v>17</v>
      </c>
      <c r="C1663" s="28" t="s">
        <v>1331</v>
      </c>
      <c r="D1663" s="28" t="s">
        <v>19</v>
      </c>
      <c r="E1663" t="s">
        <v>1347</v>
      </c>
      <c r="F1663" s="2">
        <v>199162</v>
      </c>
      <c r="G1663" s="2">
        <v>395381</v>
      </c>
      <c r="H1663" s="2">
        <v>0</v>
      </c>
      <c r="I1663" s="2">
        <v>0</v>
      </c>
      <c r="J1663" s="2">
        <v>0</v>
      </c>
    </row>
    <row r="1664" spans="1:10" x14ac:dyDescent="0.35">
      <c r="A1664" s="28" t="s">
        <v>1312</v>
      </c>
      <c r="B1664" s="28" t="s">
        <v>17</v>
      </c>
      <c r="C1664" s="28" t="s">
        <v>1331</v>
      </c>
      <c r="D1664" s="28" t="s">
        <v>50</v>
      </c>
      <c r="E1664" t="s">
        <v>32</v>
      </c>
      <c r="F1664" s="2">
        <v>2250</v>
      </c>
      <c r="G1664" s="2">
        <v>2250</v>
      </c>
      <c r="H1664" s="2">
        <v>0</v>
      </c>
      <c r="I1664" s="2">
        <v>0</v>
      </c>
      <c r="J1664" s="2">
        <v>2250</v>
      </c>
    </row>
    <row r="1665" spans="1:10" x14ac:dyDescent="0.35">
      <c r="A1665" s="28" t="s">
        <v>1312</v>
      </c>
      <c r="B1665" s="28" t="s">
        <v>17</v>
      </c>
      <c r="C1665" s="28" t="s">
        <v>1331</v>
      </c>
      <c r="D1665" s="28" t="s">
        <v>19</v>
      </c>
      <c r="E1665" t="s">
        <v>1348</v>
      </c>
      <c r="F1665" s="2">
        <v>155036</v>
      </c>
      <c r="G1665" s="2">
        <v>307781</v>
      </c>
      <c r="H1665" s="2">
        <v>0</v>
      </c>
      <c r="I1665" s="2">
        <v>0</v>
      </c>
      <c r="J1665" s="2">
        <v>0</v>
      </c>
    </row>
    <row r="1666" spans="1:10" x14ac:dyDescent="0.35">
      <c r="A1666" s="28" t="s">
        <v>1312</v>
      </c>
      <c r="B1666" s="28" t="s">
        <v>17</v>
      </c>
      <c r="C1666" s="28" t="s">
        <v>1331</v>
      </c>
      <c r="D1666" s="28" t="s">
        <v>19</v>
      </c>
      <c r="E1666" t="s">
        <v>937</v>
      </c>
      <c r="F1666" s="2">
        <v>194500</v>
      </c>
      <c r="G1666" s="2">
        <v>389000</v>
      </c>
      <c r="H1666" s="2">
        <v>194500</v>
      </c>
      <c r="I1666" s="2">
        <v>58350</v>
      </c>
      <c r="J1666" s="2">
        <v>194500</v>
      </c>
    </row>
    <row r="1667" spans="1:10" x14ac:dyDescent="0.35">
      <c r="A1667" s="28" t="s">
        <v>1312</v>
      </c>
      <c r="B1667" s="28" t="s">
        <v>17</v>
      </c>
      <c r="C1667" s="28" t="s">
        <v>1331</v>
      </c>
      <c r="D1667" s="28" t="s">
        <v>19</v>
      </c>
      <c r="E1667" t="s">
        <v>1349</v>
      </c>
      <c r="F1667" s="2">
        <v>64063</v>
      </c>
      <c r="G1667" s="2">
        <v>127188</v>
      </c>
      <c r="H1667" s="2">
        <v>63125</v>
      </c>
      <c r="I1667" s="2">
        <v>18891</v>
      </c>
      <c r="J1667" s="2">
        <v>62813</v>
      </c>
    </row>
    <row r="1668" spans="1:10" x14ac:dyDescent="0.35">
      <c r="A1668" s="28" t="s">
        <v>1312</v>
      </c>
      <c r="B1668" s="28" t="s">
        <v>17</v>
      </c>
      <c r="C1668" s="28" t="s">
        <v>1331</v>
      </c>
      <c r="D1668" s="28" t="s">
        <v>19</v>
      </c>
      <c r="E1668" t="s">
        <v>940</v>
      </c>
      <c r="F1668" s="2">
        <v>180000</v>
      </c>
      <c r="G1668" s="2">
        <v>360000</v>
      </c>
      <c r="H1668" s="2">
        <v>180000</v>
      </c>
      <c r="I1668" s="2">
        <v>54000</v>
      </c>
      <c r="J1668" s="2">
        <v>180000</v>
      </c>
    </row>
    <row r="1669" spans="1:10" x14ac:dyDescent="0.35">
      <c r="A1669" s="28" t="s">
        <v>1312</v>
      </c>
      <c r="B1669" s="28" t="s">
        <v>17</v>
      </c>
      <c r="C1669" s="28" t="s">
        <v>1331</v>
      </c>
      <c r="D1669" s="28" t="s">
        <v>19</v>
      </c>
      <c r="E1669" t="s">
        <v>1350</v>
      </c>
      <c r="F1669" s="2">
        <v>114000</v>
      </c>
      <c r="G1669" s="2">
        <v>228000</v>
      </c>
      <c r="H1669" s="2">
        <v>629000</v>
      </c>
      <c r="I1669" s="2">
        <v>188700</v>
      </c>
      <c r="J1669" s="2">
        <v>629000</v>
      </c>
    </row>
    <row r="1670" spans="1:10" x14ac:dyDescent="0.35">
      <c r="A1670" s="28" t="s">
        <v>1312</v>
      </c>
      <c r="B1670" s="28" t="s">
        <v>17</v>
      </c>
      <c r="C1670" s="28" t="s">
        <v>1331</v>
      </c>
      <c r="D1670" s="28" t="s">
        <v>19</v>
      </c>
      <c r="E1670" t="s">
        <v>1351</v>
      </c>
      <c r="F1670" s="2">
        <v>135572</v>
      </c>
      <c r="G1670" s="2">
        <v>269179</v>
      </c>
      <c r="H1670" s="2">
        <v>133607</v>
      </c>
      <c r="I1670" s="2">
        <v>39984</v>
      </c>
      <c r="J1670" s="2">
        <v>132952</v>
      </c>
    </row>
    <row r="1671" spans="1:10" x14ac:dyDescent="0.35">
      <c r="A1671" s="28" t="s">
        <v>1312</v>
      </c>
      <c r="B1671" s="28" t="s">
        <v>17</v>
      </c>
      <c r="C1671" s="28" t="s">
        <v>1331</v>
      </c>
      <c r="D1671" s="28" t="s">
        <v>19</v>
      </c>
      <c r="E1671" t="s">
        <v>927</v>
      </c>
      <c r="F1671" s="2">
        <v>158000</v>
      </c>
      <c r="G1671" s="2">
        <v>316000</v>
      </c>
      <c r="H1671" s="2">
        <v>537000</v>
      </c>
      <c r="I1671" s="2">
        <v>161100</v>
      </c>
      <c r="J1671" s="2">
        <v>537000</v>
      </c>
    </row>
    <row r="1672" spans="1:10" x14ac:dyDescent="0.35">
      <c r="A1672" s="28" t="s">
        <v>1312</v>
      </c>
      <c r="B1672" s="28" t="s">
        <v>17</v>
      </c>
      <c r="C1672" s="28" t="s">
        <v>1331</v>
      </c>
      <c r="D1672" s="28" t="s">
        <v>19</v>
      </c>
      <c r="E1672" t="s">
        <v>1352</v>
      </c>
      <c r="F1672" s="2">
        <v>135665</v>
      </c>
      <c r="G1672" s="2">
        <v>269345</v>
      </c>
      <c r="H1672" s="2">
        <v>133680</v>
      </c>
      <c r="I1672" s="2">
        <v>40005</v>
      </c>
      <c r="J1672" s="2">
        <v>133018</v>
      </c>
    </row>
    <row r="1673" spans="1:10" x14ac:dyDescent="0.35">
      <c r="A1673" s="28" t="s">
        <v>1312</v>
      </c>
      <c r="B1673" s="28" t="s">
        <v>17</v>
      </c>
      <c r="C1673" s="28" t="s">
        <v>1331</v>
      </c>
      <c r="D1673" s="28" t="s">
        <v>19</v>
      </c>
      <c r="E1673" t="s">
        <v>924</v>
      </c>
      <c r="F1673" s="2">
        <v>76500</v>
      </c>
      <c r="G1673" s="2">
        <v>153000</v>
      </c>
      <c r="H1673" s="2">
        <v>270500</v>
      </c>
      <c r="I1673" s="2">
        <v>81150</v>
      </c>
      <c r="J1673" s="2">
        <v>270500</v>
      </c>
    </row>
    <row r="1674" spans="1:10" x14ac:dyDescent="0.35">
      <c r="A1674" s="28" t="s">
        <v>1312</v>
      </c>
      <c r="B1674" s="28" t="s">
        <v>17</v>
      </c>
      <c r="C1674" s="28" t="s">
        <v>1331</v>
      </c>
      <c r="D1674" s="28" t="s">
        <v>19</v>
      </c>
      <c r="E1674" t="s">
        <v>1353</v>
      </c>
      <c r="F1674" s="2">
        <v>3602000</v>
      </c>
      <c r="G1674" s="2">
        <v>7205000</v>
      </c>
      <c r="H1674" s="2">
        <v>0</v>
      </c>
      <c r="I1674" s="2">
        <v>0</v>
      </c>
      <c r="J1674" s="2">
        <v>0</v>
      </c>
    </row>
    <row r="1675" spans="1:10" x14ac:dyDescent="0.35">
      <c r="A1675" s="28" t="s">
        <v>1312</v>
      </c>
      <c r="B1675" s="28" t="s">
        <v>17</v>
      </c>
      <c r="C1675" s="28" t="s">
        <v>1331</v>
      </c>
      <c r="D1675" s="28" t="s">
        <v>19</v>
      </c>
      <c r="E1675" t="s">
        <v>1354</v>
      </c>
      <c r="F1675" s="2">
        <v>105000</v>
      </c>
      <c r="G1675" s="2">
        <v>210000</v>
      </c>
      <c r="H1675" s="2">
        <v>487000</v>
      </c>
      <c r="I1675" s="2">
        <v>146100</v>
      </c>
      <c r="J1675" s="2">
        <v>487000</v>
      </c>
    </row>
    <row r="1676" spans="1:10" x14ac:dyDescent="0.35">
      <c r="A1676" s="28" t="s">
        <v>1312</v>
      </c>
      <c r="B1676" s="28" t="s">
        <v>17</v>
      </c>
      <c r="C1676" s="28" t="s">
        <v>1331</v>
      </c>
      <c r="D1676" s="28" t="s">
        <v>19</v>
      </c>
      <c r="E1676" t="s">
        <v>1355</v>
      </c>
      <c r="F1676" s="2">
        <v>13250</v>
      </c>
      <c r="G1676" s="2">
        <v>25750</v>
      </c>
      <c r="H1676" s="2">
        <v>12500</v>
      </c>
      <c r="I1676" s="2">
        <v>3863</v>
      </c>
      <c r="J1676" s="2">
        <v>13250</v>
      </c>
    </row>
    <row r="1677" spans="1:10" x14ac:dyDescent="0.35">
      <c r="A1677" s="28" t="s">
        <v>1312</v>
      </c>
      <c r="B1677" s="28" t="s">
        <v>17</v>
      </c>
      <c r="C1677" s="28" t="s">
        <v>1331</v>
      </c>
      <c r="D1677" s="28" t="s">
        <v>19</v>
      </c>
      <c r="E1677" t="s">
        <v>1356</v>
      </c>
      <c r="F1677" s="2">
        <v>157150</v>
      </c>
      <c r="G1677" s="2">
        <v>313825</v>
      </c>
      <c r="H1677" s="2">
        <v>156438</v>
      </c>
      <c r="I1677" s="2">
        <v>47522</v>
      </c>
      <c r="J1677" s="2">
        <v>160375</v>
      </c>
    </row>
    <row r="1678" spans="1:10" x14ac:dyDescent="0.35">
      <c r="A1678" s="28" t="s">
        <v>1312</v>
      </c>
      <c r="B1678" s="28" t="s">
        <v>17</v>
      </c>
      <c r="C1678" s="28" t="s">
        <v>1331</v>
      </c>
      <c r="D1678" s="28" t="s">
        <v>19</v>
      </c>
      <c r="E1678" t="s">
        <v>323</v>
      </c>
      <c r="F1678" s="2">
        <v>618000</v>
      </c>
      <c r="G1678" s="2">
        <v>1236000</v>
      </c>
      <c r="H1678" s="2">
        <v>618000</v>
      </c>
      <c r="I1678" s="2">
        <v>185400</v>
      </c>
      <c r="J1678" s="2">
        <v>618000</v>
      </c>
    </row>
    <row r="1679" spans="1:10" x14ac:dyDescent="0.35">
      <c r="A1679" s="28" t="s">
        <v>1312</v>
      </c>
      <c r="B1679" s="28" t="s">
        <v>17</v>
      </c>
      <c r="C1679" s="28" t="s">
        <v>1357</v>
      </c>
      <c r="D1679" s="28" t="s">
        <v>19</v>
      </c>
      <c r="E1679" t="s">
        <v>1224</v>
      </c>
      <c r="F1679" s="2">
        <v>3009000</v>
      </c>
      <c r="G1679" s="2">
        <v>0</v>
      </c>
      <c r="H1679" s="2">
        <v>0</v>
      </c>
      <c r="I1679" s="2">
        <v>0</v>
      </c>
      <c r="J1679" s="2">
        <v>0</v>
      </c>
    </row>
    <row r="1680" spans="1:10" x14ac:dyDescent="0.35">
      <c r="A1680" s="28" t="s">
        <v>1312</v>
      </c>
      <c r="B1680" s="28" t="s">
        <v>17</v>
      </c>
      <c r="C1680" s="28" t="s">
        <v>1357</v>
      </c>
      <c r="D1680" s="28" t="s">
        <v>19</v>
      </c>
      <c r="E1680" t="s">
        <v>1358</v>
      </c>
      <c r="F1680" s="2">
        <v>2445000</v>
      </c>
      <c r="G1680" s="2">
        <v>1159650</v>
      </c>
      <c r="H1680" s="2">
        <v>0</v>
      </c>
      <c r="I1680" s="2">
        <v>0</v>
      </c>
      <c r="J1680" s="2">
        <v>0</v>
      </c>
    </row>
    <row r="1681" spans="1:10" x14ac:dyDescent="0.35">
      <c r="A1681" s="28" t="s">
        <v>1312</v>
      </c>
      <c r="B1681" s="28" t="s">
        <v>17</v>
      </c>
      <c r="C1681" s="28" t="s">
        <v>1357</v>
      </c>
      <c r="D1681" s="28" t="s">
        <v>50</v>
      </c>
      <c r="E1681" t="s">
        <v>604</v>
      </c>
      <c r="F1681" s="2">
        <v>1683000</v>
      </c>
      <c r="G1681" s="2">
        <v>3358000</v>
      </c>
      <c r="H1681" s="2">
        <v>1680500</v>
      </c>
      <c r="I1681" s="2">
        <v>1680500</v>
      </c>
      <c r="J1681" s="2">
        <v>1680500</v>
      </c>
    </row>
    <row r="1682" spans="1:10" x14ac:dyDescent="0.35">
      <c r="A1682" s="28" t="s">
        <v>1312</v>
      </c>
      <c r="B1682" s="28" t="s">
        <v>17</v>
      </c>
      <c r="C1682" s="28" t="s">
        <v>1357</v>
      </c>
      <c r="D1682" s="28" t="s">
        <v>19</v>
      </c>
      <c r="E1682" t="s">
        <v>32</v>
      </c>
      <c r="F1682" s="2">
        <v>6000</v>
      </c>
      <c r="G1682" s="2">
        <v>12000</v>
      </c>
      <c r="H1682" s="2">
        <v>6000</v>
      </c>
      <c r="I1682" s="2">
        <v>1800</v>
      </c>
      <c r="J1682" s="2">
        <v>6000</v>
      </c>
    </row>
    <row r="1683" spans="1:10" x14ac:dyDescent="0.35">
      <c r="A1683" s="28" t="s">
        <v>1312</v>
      </c>
      <c r="B1683" s="28" t="s">
        <v>17</v>
      </c>
      <c r="C1683" s="28" t="s">
        <v>1357</v>
      </c>
      <c r="D1683" s="28" t="s">
        <v>50</v>
      </c>
      <c r="E1683" t="s">
        <v>75</v>
      </c>
      <c r="F1683" s="2">
        <v>2253000</v>
      </c>
      <c r="G1683" s="2">
        <v>4504000</v>
      </c>
      <c r="H1683" s="2">
        <v>2252000</v>
      </c>
      <c r="I1683" s="2">
        <v>675600</v>
      </c>
      <c r="J1683" s="2">
        <v>2252000</v>
      </c>
    </row>
    <row r="1684" spans="1:10" x14ac:dyDescent="0.35">
      <c r="A1684" s="28" t="s">
        <v>1312</v>
      </c>
      <c r="B1684" s="28" t="s">
        <v>17</v>
      </c>
      <c r="C1684" s="28" t="s">
        <v>1357</v>
      </c>
      <c r="D1684" s="28" t="s">
        <v>50</v>
      </c>
      <c r="E1684" t="s">
        <v>32</v>
      </c>
      <c r="F1684" s="2">
        <v>3000</v>
      </c>
      <c r="G1684" s="2">
        <v>3000</v>
      </c>
      <c r="H1684" s="2">
        <v>2000</v>
      </c>
      <c r="I1684" s="2">
        <v>600</v>
      </c>
      <c r="J1684" s="2">
        <v>2000</v>
      </c>
    </row>
    <row r="1685" spans="1:10" x14ac:dyDescent="0.35">
      <c r="A1685" s="28" t="s">
        <v>1312</v>
      </c>
      <c r="B1685" s="28" t="s">
        <v>17</v>
      </c>
      <c r="C1685" s="28" t="s">
        <v>1357</v>
      </c>
      <c r="D1685" s="28" t="s">
        <v>19</v>
      </c>
      <c r="E1685" t="s">
        <v>1236</v>
      </c>
      <c r="F1685" s="2">
        <v>0</v>
      </c>
      <c r="G1685" s="2">
        <v>6308154</v>
      </c>
      <c r="H1685" s="2">
        <v>0</v>
      </c>
      <c r="I1685" s="2">
        <v>0</v>
      </c>
      <c r="J1685" s="2">
        <v>0</v>
      </c>
    </row>
    <row r="1686" spans="1:10" x14ac:dyDescent="0.35">
      <c r="A1686" s="28" t="s">
        <v>1312</v>
      </c>
      <c r="B1686" s="28" t="s">
        <v>17</v>
      </c>
      <c r="C1686" s="28" t="s">
        <v>1357</v>
      </c>
      <c r="D1686" s="28" t="s">
        <v>19</v>
      </c>
      <c r="E1686" t="s">
        <v>28</v>
      </c>
      <c r="F1686" s="2">
        <v>0</v>
      </c>
      <c r="G1686" s="2">
        <v>0</v>
      </c>
      <c r="H1686" s="2">
        <v>0</v>
      </c>
      <c r="I1686" s="2">
        <v>0</v>
      </c>
      <c r="J1686" s="2">
        <v>0</v>
      </c>
    </row>
    <row r="1687" spans="1:10" x14ac:dyDescent="0.35">
      <c r="A1687" s="28" t="s">
        <v>1312</v>
      </c>
      <c r="B1687" s="28" t="s">
        <v>17</v>
      </c>
      <c r="C1687" s="28" t="s">
        <v>1357</v>
      </c>
      <c r="D1687" s="28" t="s">
        <v>19</v>
      </c>
      <c r="E1687" t="s">
        <v>1359</v>
      </c>
      <c r="F1687" s="2">
        <v>3009000</v>
      </c>
      <c r="G1687" s="2">
        <v>0</v>
      </c>
      <c r="H1687" s="2">
        <v>0</v>
      </c>
      <c r="I1687" s="2">
        <v>0</v>
      </c>
      <c r="J1687" s="2">
        <v>0</v>
      </c>
    </row>
    <row r="1688" spans="1:10" x14ac:dyDescent="0.35">
      <c r="A1688" s="28" t="s">
        <v>1312</v>
      </c>
      <c r="B1688" s="28" t="s">
        <v>17</v>
      </c>
      <c r="C1688" s="28" t="s">
        <v>1357</v>
      </c>
      <c r="D1688" s="28" t="s">
        <v>19</v>
      </c>
      <c r="E1688" t="s">
        <v>1360</v>
      </c>
      <c r="F1688" s="2">
        <v>1030200</v>
      </c>
      <c r="G1688" s="2">
        <v>0</v>
      </c>
      <c r="H1688" s="2">
        <v>0</v>
      </c>
      <c r="I1688" s="2">
        <v>0</v>
      </c>
      <c r="J1688" s="2">
        <v>0</v>
      </c>
    </row>
    <row r="1689" spans="1:10" x14ac:dyDescent="0.35">
      <c r="A1689" s="28" t="s">
        <v>1312</v>
      </c>
      <c r="B1689" s="28" t="s">
        <v>17</v>
      </c>
      <c r="C1689" s="28" t="s">
        <v>1357</v>
      </c>
      <c r="D1689" s="28" t="s">
        <v>19</v>
      </c>
      <c r="E1689" t="s">
        <v>1361</v>
      </c>
      <c r="F1689" s="2">
        <v>0</v>
      </c>
      <c r="G1689" s="2">
        <v>6308154</v>
      </c>
      <c r="H1689" s="2">
        <v>0</v>
      </c>
      <c r="I1689" s="2">
        <v>0</v>
      </c>
      <c r="J1689" s="2">
        <v>0</v>
      </c>
    </row>
    <row r="1690" spans="1:10" x14ac:dyDescent="0.35">
      <c r="A1690" s="28" t="s">
        <v>1312</v>
      </c>
      <c r="B1690" s="28" t="s">
        <v>17</v>
      </c>
      <c r="C1690" s="28" t="s">
        <v>1357</v>
      </c>
      <c r="D1690" s="28" t="s">
        <v>19</v>
      </c>
      <c r="E1690" t="s">
        <v>1362</v>
      </c>
      <c r="F1690" s="2">
        <v>0</v>
      </c>
      <c r="G1690" s="2">
        <v>6308154</v>
      </c>
      <c r="H1690" s="2">
        <v>0</v>
      </c>
      <c r="I1690" s="2">
        <v>0</v>
      </c>
      <c r="J1690" s="2">
        <v>0</v>
      </c>
    </row>
    <row r="1691" spans="1:10" x14ac:dyDescent="0.35">
      <c r="A1691" s="28" t="s">
        <v>1312</v>
      </c>
      <c r="B1691" s="28" t="s">
        <v>17</v>
      </c>
      <c r="C1691" s="28" t="s">
        <v>1357</v>
      </c>
      <c r="D1691" s="28" t="s">
        <v>19</v>
      </c>
      <c r="E1691" t="s">
        <v>1363</v>
      </c>
      <c r="F1691" s="2">
        <v>0</v>
      </c>
      <c r="G1691" s="2">
        <v>2613156</v>
      </c>
      <c r="H1691" s="2">
        <v>1046000</v>
      </c>
      <c r="I1691" s="2">
        <v>312956</v>
      </c>
      <c r="J1691" s="2">
        <v>1040375</v>
      </c>
    </row>
    <row r="1692" spans="1:10" x14ac:dyDescent="0.35">
      <c r="A1692" s="28" t="s">
        <v>1312</v>
      </c>
      <c r="B1692" s="28" t="s">
        <v>17</v>
      </c>
      <c r="C1692" s="28" t="s">
        <v>1364</v>
      </c>
      <c r="D1692" s="28" t="s">
        <v>19</v>
      </c>
      <c r="E1692" t="s">
        <v>32</v>
      </c>
      <c r="F1692" s="2">
        <v>9003</v>
      </c>
      <c r="G1692" s="2">
        <v>4000</v>
      </c>
      <c r="H1692" s="2">
        <v>0</v>
      </c>
      <c r="I1692" s="2">
        <v>0</v>
      </c>
      <c r="J1692" s="2">
        <v>0</v>
      </c>
    </row>
    <row r="1693" spans="1:10" x14ac:dyDescent="0.35">
      <c r="A1693" s="28" t="s">
        <v>1312</v>
      </c>
      <c r="B1693" s="28" t="s">
        <v>17</v>
      </c>
      <c r="C1693" s="28" t="s">
        <v>1364</v>
      </c>
      <c r="D1693" s="28" t="s">
        <v>19</v>
      </c>
      <c r="E1693" t="s">
        <v>1237</v>
      </c>
      <c r="F1693" s="2">
        <v>648750</v>
      </c>
      <c r="G1693" s="2">
        <v>1414150</v>
      </c>
      <c r="H1693" s="2">
        <v>709700</v>
      </c>
      <c r="I1693" s="2">
        <v>212505</v>
      </c>
      <c r="J1693" s="2">
        <v>707000</v>
      </c>
    </row>
    <row r="1694" spans="1:10" x14ac:dyDescent="0.35">
      <c r="A1694" s="28" t="s">
        <v>1312</v>
      </c>
      <c r="B1694" s="28" t="s">
        <v>17</v>
      </c>
      <c r="C1694" s="28" t="s">
        <v>1364</v>
      </c>
      <c r="D1694" s="28" t="s">
        <v>19</v>
      </c>
      <c r="E1694" t="s">
        <v>57</v>
      </c>
      <c r="F1694" s="2">
        <v>0</v>
      </c>
      <c r="G1694" s="2">
        <v>5252894</v>
      </c>
      <c r="H1694" s="2">
        <v>287750</v>
      </c>
      <c r="I1694" s="2">
        <v>86918</v>
      </c>
      <c r="J1694" s="2">
        <v>291700</v>
      </c>
    </row>
    <row r="1695" spans="1:10" x14ac:dyDescent="0.35">
      <c r="A1695" s="28" t="s">
        <v>1312</v>
      </c>
      <c r="B1695" s="28" t="s">
        <v>17</v>
      </c>
      <c r="C1695" s="28" t="s">
        <v>1364</v>
      </c>
      <c r="D1695" s="28" t="s">
        <v>19</v>
      </c>
      <c r="E1695" t="s">
        <v>429</v>
      </c>
      <c r="F1695" s="2">
        <v>431500</v>
      </c>
      <c r="G1695" s="2">
        <v>859000</v>
      </c>
      <c r="H1695" s="2">
        <v>431500</v>
      </c>
      <c r="I1695" s="2">
        <v>129450</v>
      </c>
      <c r="J1695" s="2">
        <v>431500</v>
      </c>
    </row>
    <row r="1696" spans="1:10" x14ac:dyDescent="0.35">
      <c r="A1696" s="28" t="s">
        <v>1312</v>
      </c>
      <c r="B1696" s="28" t="s">
        <v>17</v>
      </c>
      <c r="C1696" s="28" t="s">
        <v>1364</v>
      </c>
      <c r="D1696" s="28" t="s">
        <v>19</v>
      </c>
      <c r="E1696" t="s">
        <v>1365</v>
      </c>
      <c r="F1696" s="2">
        <v>93000</v>
      </c>
      <c r="G1696" s="2">
        <v>1007000</v>
      </c>
      <c r="H1696" s="2">
        <v>504500</v>
      </c>
      <c r="I1696" s="2">
        <v>151350</v>
      </c>
      <c r="J1696" s="2">
        <v>504500</v>
      </c>
    </row>
    <row r="1697" spans="1:10" x14ac:dyDescent="0.35">
      <c r="A1697" s="28" t="s">
        <v>1312</v>
      </c>
      <c r="B1697" s="28" t="s">
        <v>17</v>
      </c>
      <c r="C1697" s="28" t="s">
        <v>1364</v>
      </c>
      <c r="D1697" s="28" t="s">
        <v>19</v>
      </c>
      <c r="E1697" t="s">
        <v>1359</v>
      </c>
      <c r="F1697" s="2">
        <v>753300</v>
      </c>
      <c r="G1697" s="2">
        <v>1503150</v>
      </c>
      <c r="H1697" s="2">
        <v>754350</v>
      </c>
      <c r="I1697" s="2">
        <v>225623</v>
      </c>
      <c r="J1697" s="2">
        <v>749800</v>
      </c>
    </row>
    <row r="1698" spans="1:10" x14ac:dyDescent="0.35">
      <c r="A1698" s="28" t="s">
        <v>1312</v>
      </c>
      <c r="B1698" s="28" t="s">
        <v>17</v>
      </c>
      <c r="C1698" s="28" t="s">
        <v>1364</v>
      </c>
      <c r="D1698" s="28" t="s">
        <v>19</v>
      </c>
      <c r="E1698" t="s">
        <v>813</v>
      </c>
      <c r="F1698" s="2">
        <v>1265000</v>
      </c>
      <c r="G1698" s="2">
        <v>0</v>
      </c>
      <c r="H1698" s="2">
        <v>0</v>
      </c>
      <c r="I1698" s="2">
        <v>0</v>
      </c>
      <c r="J1698" s="2">
        <v>0</v>
      </c>
    </row>
    <row r="1699" spans="1:10" x14ac:dyDescent="0.35">
      <c r="A1699" s="28" t="s">
        <v>1312</v>
      </c>
      <c r="B1699" s="28" t="s">
        <v>17</v>
      </c>
      <c r="C1699" s="28" t="s">
        <v>1364</v>
      </c>
      <c r="D1699" s="28" t="s">
        <v>19</v>
      </c>
      <c r="E1699" t="s">
        <v>28</v>
      </c>
      <c r="F1699" s="2">
        <v>437813</v>
      </c>
      <c r="G1699" s="2">
        <v>0</v>
      </c>
      <c r="H1699" s="2">
        <v>0</v>
      </c>
      <c r="I1699" s="2">
        <v>0</v>
      </c>
      <c r="J1699" s="2">
        <v>0</v>
      </c>
    </row>
    <row r="1700" spans="1:10" x14ac:dyDescent="0.35">
      <c r="A1700" s="28" t="s">
        <v>1312</v>
      </c>
      <c r="B1700" s="28" t="s">
        <v>17</v>
      </c>
      <c r="C1700" s="28" t="s">
        <v>1364</v>
      </c>
      <c r="D1700" s="28" t="s">
        <v>19</v>
      </c>
      <c r="E1700" t="s">
        <v>1366</v>
      </c>
      <c r="F1700" s="2">
        <v>407701</v>
      </c>
      <c r="G1700" s="2">
        <v>812950</v>
      </c>
      <c r="H1700" s="2">
        <v>0</v>
      </c>
      <c r="I1700" s="2">
        <v>0</v>
      </c>
      <c r="J1700" s="2">
        <v>0</v>
      </c>
    </row>
    <row r="1701" spans="1:10" x14ac:dyDescent="0.35">
      <c r="A1701" s="28" t="s">
        <v>1312</v>
      </c>
      <c r="B1701" s="28" t="s">
        <v>17</v>
      </c>
      <c r="C1701" s="28" t="s">
        <v>1364</v>
      </c>
      <c r="D1701" s="28" t="s">
        <v>19</v>
      </c>
      <c r="E1701" t="s">
        <v>1356</v>
      </c>
      <c r="F1701" s="2">
        <v>1197700</v>
      </c>
      <c r="G1701" s="2">
        <v>0</v>
      </c>
      <c r="H1701" s="2">
        <v>0</v>
      </c>
      <c r="I1701" s="2">
        <v>0</v>
      </c>
      <c r="J1701" s="2">
        <v>0</v>
      </c>
    </row>
    <row r="1702" spans="1:10" x14ac:dyDescent="0.35">
      <c r="A1702" s="28" t="s">
        <v>1312</v>
      </c>
      <c r="B1702" s="28" t="s">
        <v>17</v>
      </c>
      <c r="C1702" s="28" t="s">
        <v>1364</v>
      </c>
      <c r="D1702" s="28" t="s">
        <v>19</v>
      </c>
      <c r="E1702" t="s">
        <v>1224</v>
      </c>
      <c r="F1702" s="2">
        <v>753300</v>
      </c>
      <c r="G1702" s="2">
        <v>1503150</v>
      </c>
      <c r="H1702" s="2">
        <v>754350</v>
      </c>
      <c r="I1702" s="2">
        <v>225623</v>
      </c>
      <c r="J1702" s="2">
        <v>749800</v>
      </c>
    </row>
    <row r="1703" spans="1:10" x14ac:dyDescent="0.35">
      <c r="A1703" s="28" t="s">
        <v>1312</v>
      </c>
      <c r="B1703" s="28" t="s">
        <v>17</v>
      </c>
      <c r="C1703" s="28" t="s">
        <v>1364</v>
      </c>
      <c r="D1703" s="28" t="s">
        <v>19</v>
      </c>
      <c r="E1703" t="s">
        <v>428</v>
      </c>
      <c r="F1703" s="2">
        <v>80000</v>
      </c>
      <c r="G1703" s="2">
        <v>1028000</v>
      </c>
      <c r="H1703" s="2">
        <v>513500</v>
      </c>
      <c r="I1703" s="2">
        <v>154050</v>
      </c>
      <c r="J1703" s="2">
        <v>513500</v>
      </c>
    </row>
    <row r="1704" spans="1:10" x14ac:dyDescent="0.35">
      <c r="A1704" s="28" t="s">
        <v>1312</v>
      </c>
      <c r="B1704" s="28" t="s">
        <v>17</v>
      </c>
      <c r="C1704" s="28" t="s">
        <v>1364</v>
      </c>
      <c r="D1704" s="28" t="s">
        <v>19</v>
      </c>
      <c r="E1704" t="s">
        <v>645</v>
      </c>
      <c r="F1704" s="2">
        <v>373950</v>
      </c>
      <c r="G1704" s="2">
        <v>1835250</v>
      </c>
      <c r="H1704" s="2">
        <v>920000</v>
      </c>
      <c r="I1704" s="2">
        <v>275606</v>
      </c>
      <c r="J1704" s="2">
        <v>917375</v>
      </c>
    </row>
    <row r="1705" spans="1:10" x14ac:dyDescent="0.35">
      <c r="A1705" s="28" t="s">
        <v>1312</v>
      </c>
      <c r="B1705" s="28" t="s">
        <v>17</v>
      </c>
      <c r="C1705" s="28" t="s">
        <v>1364</v>
      </c>
      <c r="D1705" s="28" t="s">
        <v>19</v>
      </c>
      <c r="E1705" t="s">
        <v>1367</v>
      </c>
      <c r="F1705" s="2">
        <v>652591</v>
      </c>
      <c r="G1705" s="2">
        <v>1590058</v>
      </c>
      <c r="H1705" s="2">
        <v>796675</v>
      </c>
      <c r="I1705" s="2">
        <v>238475</v>
      </c>
      <c r="J1705" s="2">
        <v>793160</v>
      </c>
    </row>
    <row r="1706" spans="1:10" x14ac:dyDescent="0.35">
      <c r="A1706" s="28" t="s">
        <v>1312</v>
      </c>
      <c r="B1706" s="28" t="s">
        <v>17</v>
      </c>
      <c r="C1706" s="28" t="s">
        <v>1368</v>
      </c>
      <c r="D1706" s="28" t="s">
        <v>19</v>
      </c>
      <c r="E1706" t="s">
        <v>127</v>
      </c>
      <c r="F1706" s="2">
        <v>1286000</v>
      </c>
      <c r="G1706" s="2">
        <v>2576000</v>
      </c>
      <c r="H1706" s="2">
        <v>1284000</v>
      </c>
      <c r="I1706" s="2">
        <v>385200</v>
      </c>
      <c r="J1706" s="2">
        <v>1284000</v>
      </c>
    </row>
    <row r="1707" spans="1:10" x14ac:dyDescent="0.35">
      <c r="A1707" s="28" t="s">
        <v>1312</v>
      </c>
      <c r="B1707" s="28" t="s">
        <v>17</v>
      </c>
      <c r="C1707" s="28" t="s">
        <v>1368</v>
      </c>
      <c r="D1707" s="28" t="s">
        <v>19</v>
      </c>
      <c r="E1707" t="s">
        <v>164</v>
      </c>
      <c r="F1707" s="2">
        <v>4217000</v>
      </c>
      <c r="G1707" s="2">
        <v>2859000</v>
      </c>
      <c r="H1707" s="2">
        <v>1430000</v>
      </c>
      <c r="I1707" s="2">
        <v>429000</v>
      </c>
      <c r="J1707" s="2">
        <v>1430000</v>
      </c>
    </row>
    <row r="1708" spans="1:10" x14ac:dyDescent="0.35">
      <c r="A1708" s="28" t="s">
        <v>1312</v>
      </c>
      <c r="B1708" s="28" t="s">
        <v>17</v>
      </c>
      <c r="C1708" s="28" t="s">
        <v>1368</v>
      </c>
      <c r="D1708" s="28" t="s">
        <v>19</v>
      </c>
      <c r="E1708" t="s">
        <v>21</v>
      </c>
      <c r="F1708" s="2">
        <v>3709</v>
      </c>
      <c r="G1708" s="2">
        <v>225782</v>
      </c>
      <c r="H1708" s="2">
        <v>0</v>
      </c>
      <c r="I1708" s="2">
        <v>0</v>
      </c>
      <c r="J1708" s="2">
        <v>0</v>
      </c>
    </row>
    <row r="1709" spans="1:10" x14ac:dyDescent="0.35">
      <c r="A1709" s="28" t="s">
        <v>1312</v>
      </c>
      <c r="B1709" s="28" t="s">
        <v>17</v>
      </c>
      <c r="C1709" s="28" t="s">
        <v>1368</v>
      </c>
      <c r="D1709" s="28" t="s">
        <v>19</v>
      </c>
      <c r="E1709" t="s">
        <v>28</v>
      </c>
      <c r="F1709" s="2">
        <v>380345</v>
      </c>
      <c r="G1709" s="2">
        <v>0</v>
      </c>
      <c r="H1709" s="2">
        <v>0</v>
      </c>
      <c r="I1709" s="2">
        <v>0</v>
      </c>
      <c r="J1709" s="2">
        <v>0</v>
      </c>
    </row>
    <row r="1710" spans="1:10" x14ac:dyDescent="0.35">
      <c r="A1710" s="28" t="s">
        <v>1312</v>
      </c>
      <c r="B1710" s="28" t="s">
        <v>17</v>
      </c>
      <c r="C1710" s="28" t="s">
        <v>1368</v>
      </c>
      <c r="D1710" s="28" t="s">
        <v>19</v>
      </c>
      <c r="E1710" t="s">
        <v>1359</v>
      </c>
      <c r="F1710" s="2">
        <v>2747625</v>
      </c>
      <c r="G1710" s="2">
        <v>1215525</v>
      </c>
      <c r="H1710" s="2">
        <v>604525</v>
      </c>
      <c r="I1710" s="2">
        <v>181391</v>
      </c>
      <c r="J1710" s="2">
        <v>604750</v>
      </c>
    </row>
    <row r="1711" spans="1:10" x14ac:dyDescent="0.35">
      <c r="A1711" s="28" t="s">
        <v>1312</v>
      </c>
      <c r="B1711" s="28" t="s">
        <v>17</v>
      </c>
      <c r="C1711" s="28" t="s">
        <v>1368</v>
      </c>
      <c r="D1711" s="28" t="s">
        <v>19</v>
      </c>
      <c r="E1711" t="s">
        <v>1224</v>
      </c>
      <c r="F1711" s="2">
        <v>2747625</v>
      </c>
      <c r="G1711" s="2">
        <v>1210775</v>
      </c>
      <c r="H1711" s="2">
        <v>609650</v>
      </c>
      <c r="I1711" s="2">
        <v>182160</v>
      </c>
      <c r="J1711" s="2">
        <v>604750</v>
      </c>
    </row>
    <row r="1712" spans="1:10" x14ac:dyDescent="0.35">
      <c r="A1712" s="28" t="s">
        <v>1312</v>
      </c>
      <c r="B1712" s="28" t="s">
        <v>17</v>
      </c>
      <c r="C1712" s="28" t="s">
        <v>1368</v>
      </c>
      <c r="D1712" s="28" t="s">
        <v>19</v>
      </c>
      <c r="E1712" t="s">
        <v>1369</v>
      </c>
      <c r="F1712" s="2">
        <v>0</v>
      </c>
      <c r="G1712" s="2">
        <v>952000</v>
      </c>
      <c r="H1712" s="2">
        <v>663000</v>
      </c>
      <c r="I1712" s="2">
        <v>198900</v>
      </c>
      <c r="J1712" s="2">
        <v>663000</v>
      </c>
    </row>
    <row r="1713" spans="1:10" x14ac:dyDescent="0.35">
      <c r="A1713" s="28" t="s">
        <v>1312</v>
      </c>
      <c r="B1713" s="28" t="s">
        <v>17</v>
      </c>
      <c r="C1713" s="28" t="s">
        <v>1368</v>
      </c>
      <c r="D1713" s="28" t="s">
        <v>19</v>
      </c>
      <c r="E1713" t="s">
        <v>1370</v>
      </c>
      <c r="F1713" s="2">
        <v>0</v>
      </c>
      <c r="G1713" s="2">
        <v>4954000</v>
      </c>
      <c r="H1713" s="2">
        <v>2476500</v>
      </c>
      <c r="I1713" s="2">
        <v>742950</v>
      </c>
      <c r="J1713" s="2">
        <v>2476500</v>
      </c>
    </row>
    <row r="1714" spans="1:10" x14ac:dyDescent="0.35">
      <c r="A1714" s="28" t="s">
        <v>1312</v>
      </c>
      <c r="B1714" s="28" t="s">
        <v>17</v>
      </c>
      <c r="C1714" s="28" t="s">
        <v>1368</v>
      </c>
      <c r="D1714" s="28" t="s">
        <v>19</v>
      </c>
      <c r="E1714" t="s">
        <v>1371</v>
      </c>
      <c r="F1714" s="2">
        <v>0</v>
      </c>
      <c r="G1714" s="2">
        <v>1292000</v>
      </c>
      <c r="H1714" s="2">
        <v>888500</v>
      </c>
      <c r="I1714" s="2">
        <v>266550</v>
      </c>
      <c r="J1714" s="2">
        <v>888500</v>
      </c>
    </row>
    <row r="1715" spans="1:10" x14ac:dyDescent="0.35">
      <c r="A1715" s="28" t="s">
        <v>1312</v>
      </c>
      <c r="B1715" s="28" t="s">
        <v>17</v>
      </c>
      <c r="C1715" s="28" t="s">
        <v>1368</v>
      </c>
      <c r="D1715" s="28" t="s">
        <v>19</v>
      </c>
      <c r="E1715" t="s">
        <v>57</v>
      </c>
      <c r="F1715" s="2">
        <v>0</v>
      </c>
      <c r="G1715" s="2">
        <v>6219219</v>
      </c>
      <c r="H1715" s="2">
        <v>0</v>
      </c>
      <c r="I1715" s="2">
        <v>0</v>
      </c>
      <c r="J1715" s="2">
        <v>0</v>
      </c>
    </row>
    <row r="1716" spans="1:10" x14ac:dyDescent="0.35">
      <c r="A1716" s="28" t="s">
        <v>1312</v>
      </c>
      <c r="B1716" s="28" t="s">
        <v>17</v>
      </c>
      <c r="C1716" s="28" t="s">
        <v>1372</v>
      </c>
      <c r="D1716" s="28" t="s">
        <v>19</v>
      </c>
      <c r="E1716" t="s">
        <v>1373</v>
      </c>
      <c r="F1716" s="2">
        <v>0</v>
      </c>
      <c r="G1716" s="2">
        <v>222796</v>
      </c>
      <c r="H1716" s="2">
        <v>110032</v>
      </c>
      <c r="I1716" s="2">
        <v>32930</v>
      </c>
      <c r="J1716" s="2">
        <v>109503</v>
      </c>
    </row>
    <row r="1717" spans="1:10" x14ac:dyDescent="0.35">
      <c r="A1717" s="28" t="s">
        <v>1312</v>
      </c>
      <c r="B1717" s="28" t="s">
        <v>17</v>
      </c>
      <c r="C1717" s="28" t="s">
        <v>1372</v>
      </c>
      <c r="D1717" s="28" t="s">
        <v>50</v>
      </c>
      <c r="E1717" t="s">
        <v>1374</v>
      </c>
      <c r="F1717" s="2">
        <v>1323500</v>
      </c>
      <c r="G1717" s="2">
        <v>3810000</v>
      </c>
      <c r="H1717" s="2">
        <v>1905500</v>
      </c>
      <c r="I1717" s="2">
        <v>571650</v>
      </c>
      <c r="J1717" s="2">
        <v>1905500</v>
      </c>
    </row>
    <row r="1718" spans="1:10" x14ac:dyDescent="0.35">
      <c r="A1718" s="28" t="s">
        <v>1312</v>
      </c>
      <c r="B1718" s="28" t="s">
        <v>17</v>
      </c>
      <c r="C1718" s="28" t="s">
        <v>1372</v>
      </c>
      <c r="D1718" s="28" t="s">
        <v>50</v>
      </c>
      <c r="E1718" t="s">
        <v>1375</v>
      </c>
      <c r="F1718" s="2">
        <v>1989400</v>
      </c>
      <c r="G1718" s="2">
        <v>0</v>
      </c>
      <c r="H1718" s="2">
        <v>0</v>
      </c>
      <c r="I1718" s="2">
        <v>0</v>
      </c>
      <c r="J1718" s="2">
        <v>0</v>
      </c>
    </row>
    <row r="1719" spans="1:10" x14ac:dyDescent="0.35">
      <c r="A1719" s="28" t="s">
        <v>1312</v>
      </c>
      <c r="B1719" s="28" t="s">
        <v>17</v>
      </c>
      <c r="C1719" s="28" t="s">
        <v>1372</v>
      </c>
      <c r="D1719" s="28" t="s">
        <v>50</v>
      </c>
      <c r="E1719" t="s">
        <v>60</v>
      </c>
      <c r="F1719" s="2">
        <v>2476000</v>
      </c>
      <c r="G1719" s="2">
        <v>4953000</v>
      </c>
      <c r="H1719" s="2">
        <v>2475000</v>
      </c>
      <c r="I1719" s="2">
        <v>742500</v>
      </c>
      <c r="J1719" s="2">
        <v>2475000</v>
      </c>
    </row>
    <row r="1720" spans="1:10" x14ac:dyDescent="0.35">
      <c r="A1720" s="28" t="s">
        <v>1312</v>
      </c>
      <c r="B1720" s="28" t="s">
        <v>17</v>
      </c>
      <c r="C1720" s="28" t="s">
        <v>1372</v>
      </c>
      <c r="D1720" s="28" t="s">
        <v>19</v>
      </c>
      <c r="E1720" t="s">
        <v>1376</v>
      </c>
      <c r="F1720" s="2">
        <v>111904</v>
      </c>
      <c r="G1720" s="2">
        <v>222187</v>
      </c>
      <c r="H1720" s="2">
        <v>110282</v>
      </c>
      <c r="I1720" s="2">
        <v>33004</v>
      </c>
      <c r="J1720" s="2">
        <v>109742</v>
      </c>
    </row>
    <row r="1721" spans="1:10" x14ac:dyDescent="0.35">
      <c r="A1721" s="28" t="s">
        <v>1312</v>
      </c>
      <c r="B1721" s="28" t="s">
        <v>17</v>
      </c>
      <c r="C1721" s="28" t="s">
        <v>1372</v>
      </c>
      <c r="D1721" s="28" t="s">
        <v>50</v>
      </c>
      <c r="E1721" t="s">
        <v>32</v>
      </c>
      <c r="F1721" s="2">
        <v>5000</v>
      </c>
      <c r="G1721" s="2">
        <v>10000</v>
      </c>
      <c r="H1721" s="2">
        <v>5000</v>
      </c>
      <c r="I1721" s="2">
        <v>1500</v>
      </c>
      <c r="J1721" s="2">
        <v>5000</v>
      </c>
    </row>
    <row r="1722" spans="1:10" x14ac:dyDescent="0.35">
      <c r="A1722" s="28" t="s">
        <v>1312</v>
      </c>
      <c r="B1722" s="28" t="s">
        <v>17</v>
      </c>
      <c r="C1722" s="28" t="s">
        <v>1372</v>
      </c>
      <c r="D1722" s="28" t="s">
        <v>19</v>
      </c>
      <c r="E1722" t="s">
        <v>1377</v>
      </c>
      <c r="F1722" s="2">
        <v>112651</v>
      </c>
      <c r="G1722" s="2">
        <v>223685</v>
      </c>
      <c r="H1722" s="2">
        <v>111034</v>
      </c>
      <c r="I1722" s="2">
        <v>33229</v>
      </c>
      <c r="J1722" s="2">
        <v>110495</v>
      </c>
    </row>
    <row r="1723" spans="1:10" x14ac:dyDescent="0.35">
      <c r="A1723" s="28" t="s">
        <v>1312</v>
      </c>
      <c r="B1723" s="28" t="s">
        <v>17</v>
      </c>
      <c r="C1723" s="28" t="s">
        <v>1372</v>
      </c>
      <c r="D1723" s="28" t="s">
        <v>19</v>
      </c>
      <c r="E1723" t="s">
        <v>1378</v>
      </c>
      <c r="F1723" s="2">
        <v>2041000</v>
      </c>
      <c r="G1723" s="2">
        <v>4095000</v>
      </c>
      <c r="H1723" s="2">
        <v>2057000</v>
      </c>
      <c r="I1723" s="2">
        <v>2057000</v>
      </c>
      <c r="J1723" s="2">
        <v>2057000</v>
      </c>
    </row>
    <row r="1724" spans="1:10" x14ac:dyDescent="0.35">
      <c r="A1724" s="28" t="s">
        <v>1312</v>
      </c>
      <c r="B1724" s="28" t="s">
        <v>17</v>
      </c>
      <c r="C1724" s="28" t="s">
        <v>1372</v>
      </c>
      <c r="D1724" s="28" t="s">
        <v>19</v>
      </c>
      <c r="E1724" t="s">
        <v>1379</v>
      </c>
      <c r="F1724" s="2">
        <v>113436</v>
      </c>
      <c r="G1724" s="2">
        <v>225197</v>
      </c>
      <c r="H1724" s="2">
        <v>0</v>
      </c>
      <c r="I1724" s="2">
        <v>0</v>
      </c>
      <c r="J1724" s="2">
        <v>0</v>
      </c>
    </row>
    <row r="1725" spans="1:10" x14ac:dyDescent="0.35">
      <c r="A1725" s="28" t="s">
        <v>1312</v>
      </c>
      <c r="B1725" s="28" t="s">
        <v>17</v>
      </c>
      <c r="C1725" s="28" t="s">
        <v>1372</v>
      </c>
      <c r="D1725" s="28" t="s">
        <v>50</v>
      </c>
      <c r="E1725" t="s">
        <v>1380</v>
      </c>
      <c r="F1725" s="2">
        <v>5870350</v>
      </c>
      <c r="G1725" s="2">
        <v>3995700</v>
      </c>
      <c r="H1725" s="2">
        <v>0</v>
      </c>
      <c r="I1725" s="2">
        <v>0</v>
      </c>
      <c r="J1725" s="2">
        <v>0</v>
      </c>
    </row>
    <row r="1726" spans="1:10" x14ac:dyDescent="0.35">
      <c r="A1726" s="28" t="s">
        <v>1312</v>
      </c>
      <c r="B1726" s="28" t="s">
        <v>17</v>
      </c>
      <c r="C1726" s="28" t="s">
        <v>1372</v>
      </c>
      <c r="D1726" s="28" t="s">
        <v>19</v>
      </c>
      <c r="E1726" t="s">
        <v>1381</v>
      </c>
      <c r="F1726" s="2">
        <v>114064</v>
      </c>
      <c r="G1726" s="2">
        <v>0</v>
      </c>
      <c r="H1726" s="2">
        <v>0</v>
      </c>
      <c r="I1726" s="2">
        <v>0</v>
      </c>
      <c r="J1726" s="2">
        <v>0</v>
      </c>
    </row>
    <row r="1727" spans="1:10" x14ac:dyDescent="0.35">
      <c r="A1727" s="28" t="s">
        <v>1312</v>
      </c>
      <c r="B1727" s="28" t="s">
        <v>17</v>
      </c>
      <c r="C1727" s="28" t="s">
        <v>1372</v>
      </c>
      <c r="D1727" s="28" t="s">
        <v>19</v>
      </c>
      <c r="E1727" t="s">
        <v>1382</v>
      </c>
      <c r="F1727" s="2">
        <v>1885125</v>
      </c>
      <c r="G1727" s="2">
        <v>2303625</v>
      </c>
      <c r="H1727" s="2">
        <v>0</v>
      </c>
      <c r="I1727" s="2">
        <v>0</v>
      </c>
      <c r="J1727" s="2">
        <v>0</v>
      </c>
    </row>
    <row r="1728" spans="1:10" x14ac:dyDescent="0.35">
      <c r="A1728" s="28" t="s">
        <v>1312</v>
      </c>
      <c r="B1728" s="28" t="s">
        <v>17</v>
      </c>
      <c r="C1728" s="28" t="s">
        <v>1372</v>
      </c>
      <c r="D1728" s="28" t="s">
        <v>19</v>
      </c>
      <c r="E1728" t="s">
        <v>36</v>
      </c>
      <c r="F1728" s="2">
        <v>0</v>
      </c>
      <c r="G1728" s="2">
        <v>1302334</v>
      </c>
      <c r="H1728" s="2">
        <v>934125</v>
      </c>
      <c r="I1728" s="2">
        <v>280969</v>
      </c>
      <c r="J1728" s="2">
        <v>939000</v>
      </c>
    </row>
    <row r="1729" spans="1:10" x14ac:dyDescent="0.35">
      <c r="A1729" s="28" t="s">
        <v>1312</v>
      </c>
      <c r="B1729" s="28" t="s">
        <v>17</v>
      </c>
      <c r="C1729" s="28" t="s">
        <v>1372</v>
      </c>
      <c r="D1729" s="28" t="s">
        <v>50</v>
      </c>
      <c r="E1729" t="s">
        <v>73</v>
      </c>
      <c r="F1729" s="2">
        <v>0</v>
      </c>
      <c r="G1729" s="2">
        <v>9425000</v>
      </c>
      <c r="H1729" s="2">
        <v>5036500</v>
      </c>
      <c r="I1729" s="2">
        <v>1510950</v>
      </c>
      <c r="J1729" s="2">
        <v>5036500</v>
      </c>
    </row>
    <row r="1730" spans="1:10" x14ac:dyDescent="0.35">
      <c r="A1730" s="28" t="s">
        <v>1312</v>
      </c>
      <c r="B1730" s="28" t="s">
        <v>17</v>
      </c>
      <c r="C1730" s="28" t="s">
        <v>1372</v>
      </c>
      <c r="D1730" s="28" t="s">
        <v>19</v>
      </c>
      <c r="E1730" t="s">
        <v>1383</v>
      </c>
      <c r="F1730" s="2">
        <v>112473</v>
      </c>
      <c r="G1730" s="2">
        <v>223301</v>
      </c>
      <c r="H1730" s="2">
        <v>110827</v>
      </c>
      <c r="I1730" s="2">
        <v>33166</v>
      </c>
      <c r="J1730" s="2">
        <v>110279</v>
      </c>
    </row>
    <row r="1731" spans="1:10" x14ac:dyDescent="0.35">
      <c r="A1731" s="28" t="s">
        <v>1312</v>
      </c>
      <c r="B1731" s="28" t="s">
        <v>17</v>
      </c>
      <c r="C1731" s="28" t="s">
        <v>1372</v>
      </c>
      <c r="D1731" s="28" t="s">
        <v>19</v>
      </c>
      <c r="E1731" t="s">
        <v>1384</v>
      </c>
      <c r="F1731" s="2">
        <v>113386</v>
      </c>
      <c r="G1731" s="2">
        <v>225211</v>
      </c>
      <c r="H1731" s="2">
        <v>111726</v>
      </c>
      <c r="I1731" s="2">
        <v>33435</v>
      </c>
      <c r="J1731" s="2">
        <v>111173</v>
      </c>
    </row>
    <row r="1732" spans="1:10" x14ac:dyDescent="0.35">
      <c r="A1732" s="28" t="s">
        <v>1312</v>
      </c>
      <c r="B1732" s="28" t="s">
        <v>17</v>
      </c>
      <c r="C1732" s="28" t="s">
        <v>1372</v>
      </c>
      <c r="D1732" s="28" t="s">
        <v>19</v>
      </c>
      <c r="E1732" t="s">
        <v>1385</v>
      </c>
      <c r="F1732" s="2">
        <v>112386</v>
      </c>
      <c r="G1732" s="2">
        <v>223110</v>
      </c>
      <c r="H1732" s="2">
        <v>0</v>
      </c>
      <c r="I1732" s="2">
        <v>0</v>
      </c>
      <c r="J1732" s="2">
        <v>0</v>
      </c>
    </row>
    <row r="1733" spans="1:10" x14ac:dyDescent="0.35">
      <c r="A1733" s="28" t="s">
        <v>1312</v>
      </c>
      <c r="B1733" s="28" t="s">
        <v>17</v>
      </c>
      <c r="C1733" s="28" t="s">
        <v>1372</v>
      </c>
      <c r="D1733" s="28" t="s">
        <v>19</v>
      </c>
      <c r="E1733" t="s">
        <v>1386</v>
      </c>
      <c r="F1733" s="2">
        <v>113529</v>
      </c>
      <c r="G1733" s="2">
        <v>112967</v>
      </c>
      <c r="H1733" s="2">
        <v>0</v>
      </c>
      <c r="I1733" s="2">
        <v>0</v>
      </c>
      <c r="J1733" s="2">
        <v>0</v>
      </c>
    </row>
    <row r="1734" spans="1:10" x14ac:dyDescent="0.35">
      <c r="A1734" s="28" t="s">
        <v>1312</v>
      </c>
      <c r="B1734" s="28" t="s">
        <v>17</v>
      </c>
      <c r="C1734" s="28" t="s">
        <v>1372</v>
      </c>
      <c r="D1734" s="28" t="s">
        <v>19</v>
      </c>
      <c r="E1734" t="s">
        <v>32</v>
      </c>
      <c r="F1734" s="2">
        <v>10000</v>
      </c>
      <c r="G1734" s="2">
        <v>10000</v>
      </c>
      <c r="H1734" s="2">
        <v>5000</v>
      </c>
      <c r="I1734" s="2">
        <v>1500</v>
      </c>
      <c r="J1734" s="2">
        <v>5000</v>
      </c>
    </row>
    <row r="1735" spans="1:10" x14ac:dyDescent="0.35">
      <c r="A1735" s="28" t="s">
        <v>1312</v>
      </c>
      <c r="B1735" s="28" t="s">
        <v>17</v>
      </c>
      <c r="C1735" s="28" t="s">
        <v>1372</v>
      </c>
      <c r="D1735" s="28" t="s">
        <v>50</v>
      </c>
      <c r="E1735" t="s">
        <v>51</v>
      </c>
      <c r="F1735" s="2">
        <v>1258500</v>
      </c>
      <c r="G1735" s="2">
        <v>2518000</v>
      </c>
      <c r="H1735" s="2">
        <v>1259500</v>
      </c>
      <c r="I1735" s="2">
        <v>377850</v>
      </c>
      <c r="J1735" s="2">
        <v>1259500</v>
      </c>
    </row>
    <row r="1736" spans="1:10" x14ac:dyDescent="0.35">
      <c r="A1736" s="28" t="s">
        <v>1312</v>
      </c>
      <c r="B1736" s="28" t="s">
        <v>17</v>
      </c>
      <c r="C1736" s="28" t="s">
        <v>1372</v>
      </c>
      <c r="D1736" s="28" t="s">
        <v>50</v>
      </c>
      <c r="E1736" t="s">
        <v>1387</v>
      </c>
      <c r="F1736" s="2">
        <v>3006000</v>
      </c>
      <c r="G1736" s="2">
        <v>7158000</v>
      </c>
      <c r="H1736" s="2">
        <v>3579500</v>
      </c>
      <c r="I1736" s="2">
        <v>1073850</v>
      </c>
      <c r="J1736" s="2">
        <v>3579500</v>
      </c>
    </row>
    <row r="1737" spans="1:10" x14ac:dyDescent="0.35">
      <c r="A1737" s="28" t="s">
        <v>1312</v>
      </c>
      <c r="B1737" s="28" t="s">
        <v>17</v>
      </c>
      <c r="C1737" s="28" t="s">
        <v>1372</v>
      </c>
      <c r="D1737" s="28" t="s">
        <v>19</v>
      </c>
      <c r="E1737" t="s">
        <v>1388</v>
      </c>
      <c r="F1737" s="2">
        <v>113591</v>
      </c>
      <c r="G1737" s="2">
        <v>225537</v>
      </c>
      <c r="H1737" s="2">
        <v>111945</v>
      </c>
      <c r="I1737" s="2">
        <v>33501</v>
      </c>
      <c r="J1737" s="2">
        <v>111396</v>
      </c>
    </row>
    <row r="1738" spans="1:10" x14ac:dyDescent="0.35">
      <c r="A1738" s="28" t="s">
        <v>1312</v>
      </c>
      <c r="B1738" s="28" t="s">
        <v>17</v>
      </c>
      <c r="C1738" s="28" t="s">
        <v>1389</v>
      </c>
      <c r="D1738" s="28" t="s">
        <v>19</v>
      </c>
      <c r="E1738" t="s">
        <v>1390</v>
      </c>
      <c r="F1738" s="2">
        <v>3021000</v>
      </c>
      <c r="G1738" s="2">
        <v>6041000</v>
      </c>
      <c r="H1738" s="2">
        <v>2884000</v>
      </c>
      <c r="I1738" s="2">
        <v>2884000</v>
      </c>
      <c r="J1738" s="2">
        <v>2884000</v>
      </c>
    </row>
    <row r="1739" spans="1:10" x14ac:dyDescent="0.35">
      <c r="A1739" s="28" t="s">
        <v>1312</v>
      </c>
      <c r="B1739" s="28" t="s">
        <v>17</v>
      </c>
      <c r="C1739" s="28" t="s">
        <v>1389</v>
      </c>
      <c r="D1739" s="28" t="s">
        <v>19</v>
      </c>
      <c r="E1739" t="s">
        <v>164</v>
      </c>
      <c r="F1739" s="2">
        <v>859000</v>
      </c>
      <c r="G1739" s="2">
        <v>1717000</v>
      </c>
      <c r="H1739" s="2">
        <v>856500</v>
      </c>
      <c r="I1739" s="2">
        <v>256950</v>
      </c>
      <c r="J1739" s="2">
        <v>856500</v>
      </c>
    </row>
    <row r="1740" spans="1:10" x14ac:dyDescent="0.35">
      <c r="A1740" s="28" t="s">
        <v>1312</v>
      </c>
      <c r="B1740" s="28" t="s">
        <v>17</v>
      </c>
      <c r="C1740" s="28" t="s">
        <v>1389</v>
      </c>
      <c r="D1740" s="28" t="s">
        <v>19</v>
      </c>
      <c r="E1740" t="s">
        <v>737</v>
      </c>
      <c r="F1740" s="2">
        <v>6008500</v>
      </c>
      <c r="G1740" s="2">
        <v>12041000</v>
      </c>
      <c r="H1740" s="2">
        <v>6159000</v>
      </c>
      <c r="I1740" s="2">
        <v>6159000</v>
      </c>
      <c r="J1740" s="2">
        <v>6159000</v>
      </c>
    </row>
    <row r="1741" spans="1:10" x14ac:dyDescent="0.35">
      <c r="A1741" s="28" t="s">
        <v>1312</v>
      </c>
      <c r="B1741" s="28" t="s">
        <v>17</v>
      </c>
      <c r="C1741" s="28" t="s">
        <v>1389</v>
      </c>
      <c r="D1741" s="28" t="s">
        <v>19</v>
      </c>
      <c r="E1741" t="s">
        <v>48</v>
      </c>
      <c r="F1741" s="2">
        <v>2403625</v>
      </c>
      <c r="G1741" s="2">
        <v>0</v>
      </c>
      <c r="H1741" s="2">
        <v>0</v>
      </c>
      <c r="I1741" s="2">
        <v>0</v>
      </c>
      <c r="J1741" s="2">
        <v>0</v>
      </c>
    </row>
    <row r="1742" spans="1:10" x14ac:dyDescent="0.35">
      <c r="A1742" s="28" t="s">
        <v>1312</v>
      </c>
      <c r="B1742" s="28" t="s">
        <v>17</v>
      </c>
      <c r="C1742" s="28" t="s">
        <v>1389</v>
      </c>
      <c r="D1742" s="28" t="s">
        <v>19</v>
      </c>
      <c r="E1742" t="s">
        <v>127</v>
      </c>
      <c r="F1742" s="2">
        <v>168000</v>
      </c>
      <c r="G1742" s="2">
        <v>336000</v>
      </c>
      <c r="H1742" s="2">
        <v>168000</v>
      </c>
      <c r="I1742" s="2">
        <v>50400</v>
      </c>
      <c r="J1742" s="2">
        <v>168000</v>
      </c>
    </row>
    <row r="1743" spans="1:10" x14ac:dyDescent="0.35">
      <c r="A1743" s="28" t="s">
        <v>1312</v>
      </c>
      <c r="B1743" s="28" t="s">
        <v>17</v>
      </c>
      <c r="C1743" s="28" t="s">
        <v>1389</v>
      </c>
      <c r="D1743" s="28" t="s">
        <v>19</v>
      </c>
      <c r="E1743" t="s">
        <v>1391</v>
      </c>
      <c r="F1743" s="2">
        <v>0</v>
      </c>
      <c r="G1743" s="2">
        <v>6099518</v>
      </c>
      <c r="H1743" s="2">
        <v>0</v>
      </c>
      <c r="I1743" s="2">
        <v>0</v>
      </c>
      <c r="J1743" s="2">
        <v>0</v>
      </c>
    </row>
    <row r="1744" spans="1:10" x14ac:dyDescent="0.35">
      <c r="A1744" s="28" t="s">
        <v>1312</v>
      </c>
      <c r="B1744" s="28" t="s">
        <v>17</v>
      </c>
      <c r="C1744" s="28" t="s">
        <v>1389</v>
      </c>
      <c r="D1744" s="28" t="s">
        <v>19</v>
      </c>
      <c r="E1744" t="s">
        <v>38</v>
      </c>
      <c r="F1744" s="2">
        <v>1810000</v>
      </c>
      <c r="G1744" s="2">
        <v>6002000</v>
      </c>
      <c r="H1744" s="2">
        <v>1756500</v>
      </c>
      <c r="I1744" s="2">
        <v>526950</v>
      </c>
      <c r="J1744" s="2">
        <v>1756500</v>
      </c>
    </row>
    <row r="1745" spans="1:10" x14ac:dyDescent="0.35">
      <c r="A1745" s="28" t="s">
        <v>1312</v>
      </c>
      <c r="B1745" s="28" t="s">
        <v>17</v>
      </c>
      <c r="C1745" s="28" t="s">
        <v>1389</v>
      </c>
      <c r="D1745" s="28" t="s">
        <v>19</v>
      </c>
      <c r="E1745" t="s">
        <v>1392</v>
      </c>
      <c r="F1745" s="2">
        <v>276700</v>
      </c>
      <c r="G1745" s="2">
        <v>552750</v>
      </c>
      <c r="H1745" s="2">
        <v>275975</v>
      </c>
      <c r="I1745" s="2">
        <v>82991</v>
      </c>
      <c r="J1745" s="2">
        <v>277300</v>
      </c>
    </row>
    <row r="1746" spans="1:10" x14ac:dyDescent="0.35">
      <c r="A1746" s="28" t="s">
        <v>1312</v>
      </c>
      <c r="B1746" s="28" t="s">
        <v>17</v>
      </c>
      <c r="C1746" s="28" t="s">
        <v>1389</v>
      </c>
      <c r="D1746" s="28" t="s">
        <v>19</v>
      </c>
      <c r="E1746" t="s">
        <v>725</v>
      </c>
      <c r="F1746" s="2">
        <v>152500</v>
      </c>
      <c r="G1746" s="2">
        <v>305000</v>
      </c>
      <c r="H1746" s="2">
        <v>152500</v>
      </c>
      <c r="I1746" s="2">
        <v>152500</v>
      </c>
      <c r="J1746" s="2">
        <v>152500</v>
      </c>
    </row>
    <row r="1747" spans="1:10" x14ac:dyDescent="0.35">
      <c r="A1747" s="28" t="s">
        <v>1312</v>
      </c>
      <c r="B1747" s="28" t="s">
        <v>17</v>
      </c>
      <c r="C1747" s="28" t="s">
        <v>1389</v>
      </c>
      <c r="D1747" s="28" t="s">
        <v>19</v>
      </c>
      <c r="E1747" t="s">
        <v>1393</v>
      </c>
      <c r="F1747" s="2">
        <v>200714</v>
      </c>
      <c r="G1747" s="2">
        <v>100357</v>
      </c>
      <c r="H1747" s="2">
        <v>0</v>
      </c>
      <c r="I1747" s="2">
        <v>0</v>
      </c>
      <c r="J1747" s="2">
        <v>0</v>
      </c>
    </row>
    <row r="1748" spans="1:10" x14ac:dyDescent="0.35">
      <c r="A1748" s="28" t="s">
        <v>1312</v>
      </c>
      <c r="B1748" s="28" t="s">
        <v>17</v>
      </c>
      <c r="C1748" s="28" t="s">
        <v>1389</v>
      </c>
      <c r="D1748" s="28" t="s">
        <v>19</v>
      </c>
      <c r="E1748" t="s">
        <v>1394</v>
      </c>
      <c r="F1748" s="2">
        <v>789000</v>
      </c>
      <c r="G1748" s="2">
        <v>1575000</v>
      </c>
      <c r="H1748" s="2">
        <v>786500</v>
      </c>
      <c r="I1748" s="2">
        <v>786500</v>
      </c>
      <c r="J1748" s="2">
        <v>786500</v>
      </c>
    </row>
    <row r="1749" spans="1:10" x14ac:dyDescent="0.35">
      <c r="A1749" s="28" t="s">
        <v>1312</v>
      </c>
      <c r="B1749" s="28" t="s">
        <v>17</v>
      </c>
      <c r="C1749" s="28" t="s">
        <v>1389</v>
      </c>
      <c r="D1749" s="28" t="s">
        <v>19</v>
      </c>
      <c r="E1749" t="s">
        <v>167</v>
      </c>
      <c r="F1749" s="2">
        <v>0</v>
      </c>
      <c r="G1749" s="2">
        <v>3900000</v>
      </c>
      <c r="H1749" s="2">
        <v>1107000</v>
      </c>
      <c r="I1749" s="2">
        <v>332100</v>
      </c>
      <c r="J1749" s="2">
        <v>1107000</v>
      </c>
    </row>
    <row r="1750" spans="1:10" x14ac:dyDescent="0.35">
      <c r="A1750" s="28" t="s">
        <v>1312</v>
      </c>
      <c r="B1750" s="28" t="s">
        <v>17</v>
      </c>
      <c r="C1750" s="28" t="s">
        <v>1389</v>
      </c>
      <c r="D1750" s="28" t="s">
        <v>19</v>
      </c>
      <c r="E1750" t="s">
        <v>47</v>
      </c>
      <c r="F1750" s="2">
        <v>821000</v>
      </c>
      <c r="G1750" s="2">
        <v>1645000</v>
      </c>
      <c r="H1750" s="2">
        <v>823500</v>
      </c>
      <c r="I1750" s="2">
        <v>247050</v>
      </c>
      <c r="J1750" s="2">
        <v>823500</v>
      </c>
    </row>
    <row r="1751" spans="1:10" x14ac:dyDescent="0.35">
      <c r="A1751" s="28" t="s">
        <v>1312</v>
      </c>
      <c r="B1751" s="28" t="s">
        <v>17</v>
      </c>
      <c r="C1751" s="28" t="s">
        <v>1389</v>
      </c>
      <c r="D1751" s="28" t="s">
        <v>19</v>
      </c>
      <c r="E1751" t="s">
        <v>1395</v>
      </c>
      <c r="F1751" s="2">
        <v>285737</v>
      </c>
      <c r="G1751" s="2">
        <v>567251</v>
      </c>
      <c r="H1751" s="2">
        <v>0</v>
      </c>
      <c r="I1751" s="2">
        <v>0</v>
      </c>
      <c r="J1751" s="2">
        <v>0</v>
      </c>
    </row>
    <row r="1752" spans="1:10" x14ac:dyDescent="0.35">
      <c r="A1752" s="28" t="s">
        <v>1312</v>
      </c>
      <c r="B1752" s="28" t="s">
        <v>17</v>
      </c>
      <c r="C1752" s="28" t="s">
        <v>1389</v>
      </c>
      <c r="D1752" s="28" t="s">
        <v>19</v>
      </c>
      <c r="E1752" t="s">
        <v>419</v>
      </c>
      <c r="F1752" s="2">
        <v>127000</v>
      </c>
      <c r="G1752" s="2">
        <v>254000</v>
      </c>
      <c r="H1752" s="2">
        <v>127000</v>
      </c>
      <c r="I1752" s="2">
        <v>38100</v>
      </c>
      <c r="J1752" s="2">
        <v>127000</v>
      </c>
    </row>
    <row r="1753" spans="1:10" x14ac:dyDescent="0.35">
      <c r="A1753" s="28" t="s">
        <v>1312</v>
      </c>
      <c r="B1753" s="28" t="s">
        <v>17</v>
      </c>
      <c r="C1753" s="28" t="s">
        <v>1389</v>
      </c>
      <c r="D1753" s="28" t="s">
        <v>19</v>
      </c>
      <c r="E1753" t="s">
        <v>668</v>
      </c>
      <c r="F1753" s="2">
        <v>0</v>
      </c>
      <c r="G1753" s="2">
        <v>2615556</v>
      </c>
      <c r="H1753" s="2">
        <v>0</v>
      </c>
      <c r="I1753" s="2">
        <v>0</v>
      </c>
      <c r="J1753" s="2">
        <v>0</v>
      </c>
    </row>
    <row r="1754" spans="1:10" x14ac:dyDescent="0.35">
      <c r="A1754" s="28" t="s">
        <v>1312</v>
      </c>
      <c r="B1754" s="28" t="s">
        <v>17</v>
      </c>
      <c r="C1754" s="28" t="s">
        <v>1396</v>
      </c>
      <c r="D1754" s="28" t="s">
        <v>19</v>
      </c>
      <c r="E1754" t="s">
        <v>1397</v>
      </c>
      <c r="F1754" s="2">
        <v>28817</v>
      </c>
      <c r="G1754" s="2">
        <v>57220</v>
      </c>
      <c r="H1754" s="2">
        <v>28403</v>
      </c>
      <c r="I1754" s="2">
        <v>8500</v>
      </c>
      <c r="J1754" s="2">
        <v>28265</v>
      </c>
    </row>
    <row r="1755" spans="1:10" x14ac:dyDescent="0.35">
      <c r="A1755" s="28" t="s">
        <v>1312</v>
      </c>
      <c r="B1755" s="28" t="s">
        <v>17</v>
      </c>
      <c r="C1755" s="28" t="s">
        <v>1396</v>
      </c>
      <c r="D1755" s="28" t="s">
        <v>19</v>
      </c>
      <c r="E1755" t="s">
        <v>1398</v>
      </c>
      <c r="F1755" s="2">
        <v>71000</v>
      </c>
      <c r="G1755" s="2">
        <v>139000</v>
      </c>
      <c r="H1755" s="2">
        <v>68000</v>
      </c>
      <c r="I1755" s="2">
        <v>67500</v>
      </c>
      <c r="J1755" s="2">
        <v>67000</v>
      </c>
    </row>
    <row r="1756" spans="1:10" x14ac:dyDescent="0.35">
      <c r="A1756" s="28" t="s">
        <v>1312</v>
      </c>
      <c r="B1756" s="28" t="s">
        <v>17</v>
      </c>
      <c r="C1756" s="28" t="s">
        <v>1396</v>
      </c>
      <c r="D1756" s="28" t="s">
        <v>19</v>
      </c>
      <c r="E1756" t="s">
        <v>1399</v>
      </c>
      <c r="F1756" s="2">
        <v>24768</v>
      </c>
      <c r="G1756" s="2">
        <v>0</v>
      </c>
      <c r="H1756" s="2">
        <v>0</v>
      </c>
      <c r="I1756" s="2">
        <v>0</v>
      </c>
      <c r="J1756" s="2">
        <v>0</v>
      </c>
    </row>
    <row r="1757" spans="1:10" x14ac:dyDescent="0.35">
      <c r="A1757" s="28" t="s">
        <v>1312</v>
      </c>
      <c r="B1757" s="28" t="s">
        <v>17</v>
      </c>
      <c r="C1757" s="28" t="s">
        <v>1396</v>
      </c>
      <c r="D1757" s="28" t="s">
        <v>19</v>
      </c>
      <c r="E1757" t="s">
        <v>1400</v>
      </c>
      <c r="F1757" s="2">
        <v>218000</v>
      </c>
      <c r="G1757" s="2">
        <v>521000</v>
      </c>
      <c r="H1757" s="2">
        <v>334000</v>
      </c>
      <c r="I1757" s="2">
        <v>334000</v>
      </c>
      <c r="J1757" s="2">
        <v>334000</v>
      </c>
    </row>
    <row r="1758" spans="1:10" x14ac:dyDescent="0.35">
      <c r="A1758" s="28" t="s">
        <v>1312</v>
      </c>
      <c r="B1758" s="28" t="s">
        <v>17</v>
      </c>
      <c r="C1758" s="28" t="s">
        <v>1396</v>
      </c>
      <c r="D1758" s="28" t="s">
        <v>19</v>
      </c>
      <c r="E1758" t="s">
        <v>21</v>
      </c>
      <c r="F1758" s="2">
        <v>39642</v>
      </c>
      <c r="G1758" s="2">
        <v>50000</v>
      </c>
      <c r="H1758" s="2">
        <v>0</v>
      </c>
      <c r="I1758" s="2">
        <v>0</v>
      </c>
      <c r="J1758" s="2">
        <v>0</v>
      </c>
    </row>
    <row r="1759" spans="1:10" x14ac:dyDescent="0.35">
      <c r="A1759" s="28" t="s">
        <v>1312</v>
      </c>
      <c r="B1759" s="28" t="s">
        <v>17</v>
      </c>
      <c r="C1759" s="28" t="s">
        <v>1396</v>
      </c>
      <c r="D1759" s="28" t="s">
        <v>19</v>
      </c>
      <c r="E1759" t="s">
        <v>1401</v>
      </c>
      <c r="F1759" s="2">
        <v>64500</v>
      </c>
      <c r="G1759" s="2">
        <v>126750</v>
      </c>
      <c r="H1759" s="2">
        <v>62250</v>
      </c>
      <c r="I1759" s="2">
        <v>18563</v>
      </c>
      <c r="J1759" s="2">
        <v>61500</v>
      </c>
    </row>
    <row r="1760" spans="1:10" x14ac:dyDescent="0.35">
      <c r="A1760" s="28" t="s">
        <v>1312</v>
      </c>
      <c r="B1760" s="28" t="s">
        <v>17</v>
      </c>
      <c r="C1760" s="28" t="s">
        <v>1396</v>
      </c>
      <c r="D1760" s="28" t="s">
        <v>19</v>
      </c>
      <c r="E1760" t="s">
        <v>1402</v>
      </c>
      <c r="F1760" s="2">
        <v>56250</v>
      </c>
      <c r="G1760" s="2">
        <v>110250</v>
      </c>
      <c r="H1760" s="2">
        <v>54000</v>
      </c>
      <c r="I1760" s="2">
        <v>16088</v>
      </c>
      <c r="J1760" s="2">
        <v>53250</v>
      </c>
    </row>
    <row r="1761" spans="1:10" x14ac:dyDescent="0.35">
      <c r="A1761" s="28" t="s">
        <v>1312</v>
      </c>
      <c r="B1761" s="28" t="s">
        <v>17</v>
      </c>
      <c r="C1761" s="28" t="s">
        <v>1396</v>
      </c>
      <c r="D1761" s="28" t="s">
        <v>30</v>
      </c>
      <c r="E1761" t="s">
        <v>32</v>
      </c>
      <c r="F1761" s="2">
        <v>5000</v>
      </c>
      <c r="G1761" s="2">
        <v>10000</v>
      </c>
      <c r="H1761" s="2">
        <v>0</v>
      </c>
      <c r="I1761" s="2">
        <v>0</v>
      </c>
      <c r="J1761" s="2">
        <v>0</v>
      </c>
    </row>
    <row r="1762" spans="1:10" x14ac:dyDescent="0.35">
      <c r="A1762" s="28" t="s">
        <v>1312</v>
      </c>
      <c r="B1762" s="28" t="s">
        <v>17</v>
      </c>
      <c r="C1762" s="28" t="s">
        <v>1396</v>
      </c>
      <c r="D1762" s="28" t="s">
        <v>19</v>
      </c>
      <c r="E1762" t="s">
        <v>1403</v>
      </c>
      <c r="F1762" s="2">
        <v>19156</v>
      </c>
      <c r="G1762" s="2">
        <v>38036</v>
      </c>
      <c r="H1762" s="2">
        <v>18879</v>
      </c>
      <c r="I1762" s="2">
        <v>5650</v>
      </c>
      <c r="J1762" s="2">
        <v>18787</v>
      </c>
    </row>
    <row r="1763" spans="1:10" x14ac:dyDescent="0.35">
      <c r="A1763" s="28" t="s">
        <v>1312</v>
      </c>
      <c r="B1763" s="28" t="s">
        <v>17</v>
      </c>
      <c r="C1763" s="28" t="s">
        <v>1396</v>
      </c>
      <c r="D1763" s="28" t="s">
        <v>19</v>
      </c>
      <c r="E1763" t="s">
        <v>1404</v>
      </c>
      <c r="F1763" s="2">
        <v>155125</v>
      </c>
      <c r="G1763" s="2">
        <v>158500</v>
      </c>
      <c r="H1763" s="2">
        <v>0</v>
      </c>
      <c r="I1763" s="2">
        <v>0</v>
      </c>
      <c r="J1763" s="2">
        <v>0</v>
      </c>
    </row>
    <row r="1764" spans="1:10" x14ac:dyDescent="0.35">
      <c r="A1764" s="28" t="s">
        <v>1312</v>
      </c>
      <c r="B1764" s="28" t="s">
        <v>17</v>
      </c>
      <c r="C1764" s="28" t="s">
        <v>1396</v>
      </c>
      <c r="D1764" s="28" t="s">
        <v>19</v>
      </c>
      <c r="E1764" t="s">
        <v>48</v>
      </c>
      <c r="F1764" s="2">
        <v>183131</v>
      </c>
      <c r="G1764" s="2">
        <v>52363</v>
      </c>
      <c r="H1764" s="2">
        <v>26557</v>
      </c>
      <c r="I1764" s="2">
        <v>7854</v>
      </c>
      <c r="J1764" s="2">
        <v>25806</v>
      </c>
    </row>
    <row r="1765" spans="1:10" x14ac:dyDescent="0.35">
      <c r="A1765" s="28" t="s">
        <v>1312</v>
      </c>
      <c r="B1765" s="28" t="s">
        <v>17</v>
      </c>
      <c r="C1765" s="28" t="s">
        <v>1396</v>
      </c>
      <c r="D1765" s="28" t="s">
        <v>19</v>
      </c>
      <c r="E1765" t="s">
        <v>1405</v>
      </c>
      <c r="F1765" s="2">
        <v>78803</v>
      </c>
      <c r="G1765" s="2">
        <v>154613</v>
      </c>
      <c r="H1765" s="2">
        <v>75810</v>
      </c>
      <c r="I1765" s="2">
        <v>22593</v>
      </c>
      <c r="J1765" s="2">
        <v>74813</v>
      </c>
    </row>
    <row r="1766" spans="1:10" x14ac:dyDescent="0.35">
      <c r="A1766" s="28" t="s">
        <v>1312</v>
      </c>
      <c r="B1766" s="28" t="s">
        <v>17</v>
      </c>
      <c r="C1766" s="28" t="s">
        <v>1396</v>
      </c>
      <c r="D1766" s="28" t="s">
        <v>50</v>
      </c>
      <c r="E1766" t="s">
        <v>32</v>
      </c>
      <c r="F1766" s="2">
        <v>3000</v>
      </c>
      <c r="G1766" s="2">
        <v>6000</v>
      </c>
      <c r="H1766" s="2">
        <v>3000</v>
      </c>
      <c r="I1766" s="2">
        <v>900</v>
      </c>
      <c r="J1766" s="2">
        <v>3000</v>
      </c>
    </row>
    <row r="1767" spans="1:10" x14ac:dyDescent="0.35">
      <c r="A1767" s="28" t="s">
        <v>1312</v>
      </c>
      <c r="B1767" s="28" t="s">
        <v>17</v>
      </c>
      <c r="C1767" s="28" t="s">
        <v>1396</v>
      </c>
      <c r="D1767" s="28" t="s">
        <v>30</v>
      </c>
      <c r="E1767" t="s">
        <v>1406</v>
      </c>
      <c r="F1767" s="2">
        <v>298309</v>
      </c>
      <c r="G1767" s="2">
        <v>617688</v>
      </c>
      <c r="H1767" s="2">
        <v>0</v>
      </c>
      <c r="I1767" s="2">
        <v>0</v>
      </c>
      <c r="J1767" s="2">
        <v>0</v>
      </c>
    </row>
    <row r="1768" spans="1:10" x14ac:dyDescent="0.35">
      <c r="A1768" s="28" t="s">
        <v>1312</v>
      </c>
      <c r="B1768" s="28" t="s">
        <v>17</v>
      </c>
      <c r="C1768" s="28" t="s">
        <v>1396</v>
      </c>
      <c r="D1768" s="28" t="s">
        <v>19</v>
      </c>
      <c r="E1768" t="s">
        <v>1407</v>
      </c>
      <c r="F1768" s="2">
        <v>103186</v>
      </c>
      <c r="G1768" s="2">
        <v>202814</v>
      </c>
      <c r="H1768" s="2">
        <v>99628</v>
      </c>
      <c r="I1768" s="2">
        <v>29711</v>
      </c>
      <c r="J1768" s="2">
        <v>98442</v>
      </c>
    </row>
    <row r="1769" spans="1:10" x14ac:dyDescent="0.35">
      <c r="A1769" s="28" t="s">
        <v>1312</v>
      </c>
      <c r="B1769" s="28" t="s">
        <v>17</v>
      </c>
      <c r="C1769" s="28" t="s">
        <v>1396</v>
      </c>
      <c r="D1769" s="28" t="s">
        <v>19</v>
      </c>
      <c r="E1769" t="s">
        <v>28</v>
      </c>
      <c r="F1769" s="2">
        <v>0</v>
      </c>
      <c r="G1769" s="2">
        <v>0</v>
      </c>
      <c r="H1769" s="2">
        <v>0</v>
      </c>
      <c r="I1769" s="2">
        <v>0</v>
      </c>
      <c r="J1769" s="2">
        <v>0</v>
      </c>
    </row>
    <row r="1770" spans="1:10" x14ac:dyDescent="0.35">
      <c r="A1770" s="28" t="s">
        <v>1312</v>
      </c>
      <c r="B1770" s="28" t="s">
        <v>17</v>
      </c>
      <c r="C1770" s="28" t="s">
        <v>1396</v>
      </c>
      <c r="D1770" s="28" t="s">
        <v>19</v>
      </c>
      <c r="E1770" t="s">
        <v>1408</v>
      </c>
      <c r="F1770" s="2">
        <v>1075000</v>
      </c>
      <c r="G1770" s="2">
        <v>2150000</v>
      </c>
      <c r="H1770" s="2">
        <v>1075000</v>
      </c>
      <c r="I1770" s="2">
        <v>1075000</v>
      </c>
      <c r="J1770" s="2">
        <v>1075000</v>
      </c>
    </row>
    <row r="1771" spans="1:10" x14ac:dyDescent="0.35">
      <c r="A1771" s="28" t="s">
        <v>1312</v>
      </c>
      <c r="B1771" s="28" t="s">
        <v>17</v>
      </c>
      <c r="C1771" s="28" t="s">
        <v>1396</v>
      </c>
      <c r="D1771" s="28" t="s">
        <v>19</v>
      </c>
      <c r="E1771" t="s">
        <v>1409</v>
      </c>
      <c r="F1771" s="2">
        <v>31500</v>
      </c>
      <c r="G1771" s="2">
        <v>61250</v>
      </c>
      <c r="H1771" s="2">
        <v>29750</v>
      </c>
      <c r="I1771" s="2">
        <v>14875</v>
      </c>
      <c r="J1771" s="2">
        <v>0</v>
      </c>
    </row>
    <row r="1772" spans="1:10" x14ac:dyDescent="0.35">
      <c r="A1772" s="28" t="s">
        <v>1312</v>
      </c>
      <c r="B1772" s="28" t="s">
        <v>17</v>
      </c>
      <c r="C1772" s="28" t="s">
        <v>1396</v>
      </c>
      <c r="D1772" s="28" t="s">
        <v>19</v>
      </c>
      <c r="E1772" t="s">
        <v>36</v>
      </c>
      <c r="F1772" s="2">
        <v>0</v>
      </c>
      <c r="G1772" s="2">
        <v>630453</v>
      </c>
      <c r="H1772" s="2">
        <v>108200</v>
      </c>
      <c r="I1772" s="2">
        <v>32273</v>
      </c>
      <c r="J1772" s="2">
        <v>106950</v>
      </c>
    </row>
    <row r="1773" spans="1:10" x14ac:dyDescent="0.35">
      <c r="A1773" s="28" t="s">
        <v>1312</v>
      </c>
      <c r="B1773" s="28" t="s">
        <v>17</v>
      </c>
      <c r="C1773" s="28" t="s">
        <v>1396</v>
      </c>
      <c r="D1773" s="28" t="s">
        <v>50</v>
      </c>
      <c r="E1773" t="s">
        <v>1410</v>
      </c>
      <c r="F1773" s="2">
        <v>589500</v>
      </c>
      <c r="G1773" s="2">
        <v>1186000</v>
      </c>
      <c r="H1773" s="2">
        <v>593500</v>
      </c>
      <c r="I1773" s="2">
        <v>178050</v>
      </c>
      <c r="J1773" s="2">
        <v>593500</v>
      </c>
    </row>
    <row r="1774" spans="1:10" x14ac:dyDescent="0.35">
      <c r="A1774" s="28" t="s">
        <v>1312</v>
      </c>
      <c r="B1774" s="28" t="s">
        <v>17</v>
      </c>
      <c r="C1774" s="28" t="s">
        <v>1396</v>
      </c>
      <c r="D1774" s="28" t="s">
        <v>19</v>
      </c>
      <c r="E1774" t="s">
        <v>1411</v>
      </c>
      <c r="F1774" s="2">
        <v>281000</v>
      </c>
      <c r="G1774" s="2">
        <v>859000</v>
      </c>
      <c r="H1774" s="2">
        <v>428000</v>
      </c>
      <c r="I1774" s="2">
        <v>428000</v>
      </c>
      <c r="J1774" s="2">
        <v>428000</v>
      </c>
    </row>
    <row r="1775" spans="1:10" x14ac:dyDescent="0.35">
      <c r="A1775" s="28" t="s">
        <v>1312</v>
      </c>
      <c r="B1775" s="28" t="s">
        <v>17</v>
      </c>
      <c r="C1775" s="28" t="s">
        <v>1396</v>
      </c>
      <c r="D1775" s="28" t="s">
        <v>50</v>
      </c>
      <c r="E1775" t="s">
        <v>74</v>
      </c>
      <c r="F1775" s="2">
        <v>323500</v>
      </c>
      <c r="G1775" s="2">
        <v>652000</v>
      </c>
      <c r="H1775" s="2">
        <v>323000</v>
      </c>
      <c r="I1775" s="2">
        <v>96900</v>
      </c>
      <c r="J1775" s="2">
        <v>323000</v>
      </c>
    </row>
    <row r="1776" spans="1:10" x14ac:dyDescent="0.35">
      <c r="A1776" s="28" t="s">
        <v>1312</v>
      </c>
      <c r="B1776" s="28" t="s">
        <v>17</v>
      </c>
      <c r="C1776" s="28" t="s">
        <v>1396</v>
      </c>
      <c r="D1776" s="28" t="s">
        <v>19</v>
      </c>
      <c r="E1776" t="s">
        <v>1412</v>
      </c>
      <c r="F1776" s="2">
        <v>43500</v>
      </c>
      <c r="G1776" s="2">
        <v>85500</v>
      </c>
      <c r="H1776" s="2">
        <v>42000</v>
      </c>
      <c r="I1776" s="2">
        <v>12525</v>
      </c>
      <c r="J1776" s="2">
        <v>41500</v>
      </c>
    </row>
    <row r="1777" spans="1:10" x14ac:dyDescent="0.35">
      <c r="A1777" s="28" t="s">
        <v>1312</v>
      </c>
      <c r="B1777" s="28" t="s">
        <v>17</v>
      </c>
      <c r="C1777" s="28" t="s">
        <v>1396</v>
      </c>
      <c r="D1777" s="28" t="s">
        <v>19</v>
      </c>
      <c r="E1777" t="s">
        <v>1413</v>
      </c>
      <c r="F1777" s="2">
        <v>30953</v>
      </c>
      <c r="G1777" s="2">
        <v>61453</v>
      </c>
      <c r="H1777" s="2">
        <v>30500</v>
      </c>
      <c r="I1777" s="2">
        <v>9127</v>
      </c>
      <c r="J1777" s="2">
        <v>30349</v>
      </c>
    </row>
    <row r="1778" spans="1:10" x14ac:dyDescent="0.35">
      <c r="A1778" s="28" t="s">
        <v>1312</v>
      </c>
      <c r="B1778" s="28" t="s">
        <v>17</v>
      </c>
      <c r="C1778" s="28" t="s">
        <v>1396</v>
      </c>
      <c r="D1778" s="28" t="s">
        <v>19</v>
      </c>
      <c r="E1778" t="s">
        <v>1414</v>
      </c>
      <c r="F1778" s="2">
        <v>97500</v>
      </c>
      <c r="G1778" s="2">
        <v>358000</v>
      </c>
      <c r="H1778" s="2">
        <v>179000</v>
      </c>
      <c r="I1778" s="2">
        <v>179000</v>
      </c>
      <c r="J1778" s="2">
        <v>179000</v>
      </c>
    </row>
    <row r="1779" spans="1:10" x14ac:dyDescent="0.35">
      <c r="A1779" s="28" t="s">
        <v>1312</v>
      </c>
      <c r="B1779" s="28" t="s">
        <v>17</v>
      </c>
      <c r="C1779" s="28" t="s">
        <v>1396</v>
      </c>
      <c r="D1779" s="28" t="s">
        <v>19</v>
      </c>
      <c r="E1779" t="s">
        <v>1415</v>
      </c>
      <c r="F1779" s="2">
        <v>31448</v>
      </c>
      <c r="G1779" s="2">
        <v>62437</v>
      </c>
      <c r="H1779" s="2">
        <v>30988</v>
      </c>
      <c r="I1779" s="2">
        <v>9273</v>
      </c>
      <c r="J1779" s="2">
        <v>30835</v>
      </c>
    </row>
    <row r="1780" spans="1:10" x14ac:dyDescent="0.35">
      <c r="A1780" s="28" t="s">
        <v>1312</v>
      </c>
      <c r="B1780" s="28" t="s">
        <v>17</v>
      </c>
      <c r="C1780" s="28" t="s">
        <v>1396</v>
      </c>
      <c r="D1780" s="28" t="s">
        <v>19</v>
      </c>
      <c r="E1780" t="s">
        <v>32</v>
      </c>
      <c r="F1780" s="2">
        <v>25000</v>
      </c>
      <c r="G1780" s="2">
        <v>50000</v>
      </c>
      <c r="H1780" s="2">
        <v>25000</v>
      </c>
      <c r="I1780" s="2">
        <v>7500</v>
      </c>
      <c r="J1780" s="2">
        <v>25000</v>
      </c>
    </row>
    <row r="1781" spans="1:10" x14ac:dyDescent="0.35">
      <c r="A1781" s="28" t="s">
        <v>1312</v>
      </c>
      <c r="B1781" s="28" t="s">
        <v>17</v>
      </c>
      <c r="C1781" s="28" t="s">
        <v>1416</v>
      </c>
      <c r="D1781" s="28" t="s">
        <v>19</v>
      </c>
      <c r="E1781" t="s">
        <v>48</v>
      </c>
      <c r="F1781" s="2">
        <v>4439000</v>
      </c>
      <c r="G1781" s="2">
        <v>7130150</v>
      </c>
      <c r="H1781" s="2">
        <v>5654150</v>
      </c>
      <c r="I1781" s="2">
        <v>1696654</v>
      </c>
      <c r="J1781" s="2">
        <v>5656875</v>
      </c>
    </row>
    <row r="1782" spans="1:10" x14ac:dyDescent="0.35">
      <c r="A1782" s="28" t="s">
        <v>1312</v>
      </c>
      <c r="B1782" s="28" t="s">
        <v>17</v>
      </c>
      <c r="C1782" s="28" t="s">
        <v>1416</v>
      </c>
      <c r="D1782" s="28" t="s">
        <v>19</v>
      </c>
      <c r="E1782" t="s">
        <v>1417</v>
      </c>
      <c r="F1782" s="2">
        <v>6996625</v>
      </c>
      <c r="G1782" s="2">
        <v>3996400</v>
      </c>
      <c r="H1782" s="2">
        <v>1799525</v>
      </c>
      <c r="I1782" s="2">
        <v>539685</v>
      </c>
      <c r="J1782" s="2">
        <v>1798375</v>
      </c>
    </row>
    <row r="1783" spans="1:10" x14ac:dyDescent="0.35">
      <c r="A1783" s="28" t="s">
        <v>1312</v>
      </c>
      <c r="B1783" s="28" t="s">
        <v>17</v>
      </c>
      <c r="C1783" s="28" t="s">
        <v>1416</v>
      </c>
      <c r="D1783" s="28" t="s">
        <v>50</v>
      </c>
      <c r="E1783" t="s">
        <v>1418</v>
      </c>
      <c r="F1783" s="2">
        <v>1012000</v>
      </c>
      <c r="G1783" s="2">
        <v>2022000</v>
      </c>
      <c r="H1783" s="2">
        <v>1012000</v>
      </c>
      <c r="I1783" s="2">
        <v>303600</v>
      </c>
      <c r="J1783" s="2">
        <v>1012000</v>
      </c>
    </row>
    <row r="1784" spans="1:10" x14ac:dyDescent="0.35">
      <c r="A1784" s="28" t="s">
        <v>1312</v>
      </c>
      <c r="B1784" s="28" t="s">
        <v>17</v>
      </c>
      <c r="C1784" s="28" t="s">
        <v>1416</v>
      </c>
      <c r="D1784" s="28" t="s">
        <v>94</v>
      </c>
      <c r="E1784" t="s">
        <v>1419</v>
      </c>
      <c r="F1784" s="2">
        <v>7540500</v>
      </c>
      <c r="G1784" s="2">
        <v>13082500</v>
      </c>
      <c r="H1784" s="2">
        <v>0</v>
      </c>
      <c r="I1784" s="2">
        <v>0</v>
      </c>
      <c r="J1784" s="2">
        <v>0</v>
      </c>
    </row>
    <row r="1785" spans="1:10" x14ac:dyDescent="0.35">
      <c r="A1785" s="28" t="s">
        <v>1312</v>
      </c>
      <c r="B1785" s="28" t="s">
        <v>17</v>
      </c>
      <c r="C1785" s="28" t="s">
        <v>1416</v>
      </c>
      <c r="D1785" s="28" t="s">
        <v>94</v>
      </c>
      <c r="E1785" t="s">
        <v>1420</v>
      </c>
      <c r="F1785" s="2">
        <v>302000</v>
      </c>
      <c r="G1785" s="2">
        <v>1822500</v>
      </c>
      <c r="H1785" s="2">
        <v>1520500</v>
      </c>
      <c r="I1785" s="2">
        <v>1502750</v>
      </c>
      <c r="J1785" s="2">
        <v>1485000</v>
      </c>
    </row>
    <row r="1786" spans="1:10" x14ac:dyDescent="0.35">
      <c r="A1786" s="28" t="s">
        <v>1312</v>
      </c>
      <c r="B1786" s="28" t="s">
        <v>17</v>
      </c>
      <c r="C1786" s="28" t="s">
        <v>1416</v>
      </c>
      <c r="D1786" s="28" t="s">
        <v>19</v>
      </c>
      <c r="E1786" t="s">
        <v>1394</v>
      </c>
      <c r="F1786" s="2">
        <v>6463000</v>
      </c>
      <c r="G1786" s="2">
        <v>12934000</v>
      </c>
      <c r="H1786" s="2">
        <v>6462000</v>
      </c>
      <c r="I1786" s="2">
        <v>6462000</v>
      </c>
      <c r="J1786" s="2">
        <v>6462000</v>
      </c>
    </row>
    <row r="1787" spans="1:10" x14ac:dyDescent="0.35">
      <c r="A1787" s="28" t="s">
        <v>1312</v>
      </c>
      <c r="B1787" s="28" t="s">
        <v>17</v>
      </c>
      <c r="C1787" s="28" t="s">
        <v>1416</v>
      </c>
      <c r="D1787" s="28" t="s">
        <v>19</v>
      </c>
      <c r="E1787" t="s">
        <v>696</v>
      </c>
      <c r="F1787" s="2">
        <v>8258000</v>
      </c>
      <c r="G1787" s="2">
        <v>16520000</v>
      </c>
      <c r="H1787" s="2">
        <v>8256500</v>
      </c>
      <c r="I1787" s="2">
        <v>8256500</v>
      </c>
      <c r="J1787" s="2">
        <v>8256500</v>
      </c>
    </row>
    <row r="1788" spans="1:10" x14ac:dyDescent="0.35">
      <c r="A1788" s="28" t="s">
        <v>1312</v>
      </c>
      <c r="B1788" s="28" t="s">
        <v>17</v>
      </c>
      <c r="C1788" s="28" t="s">
        <v>1416</v>
      </c>
      <c r="D1788" s="28" t="s">
        <v>19</v>
      </c>
      <c r="E1788" t="s">
        <v>1421</v>
      </c>
      <c r="F1788" s="2">
        <v>2193900</v>
      </c>
      <c r="G1788" s="2">
        <v>0</v>
      </c>
      <c r="H1788" s="2">
        <v>0</v>
      </c>
      <c r="I1788" s="2">
        <v>0</v>
      </c>
      <c r="J1788" s="2">
        <v>0</v>
      </c>
    </row>
    <row r="1789" spans="1:10" x14ac:dyDescent="0.35">
      <c r="A1789" s="28" t="s">
        <v>1312</v>
      </c>
      <c r="B1789" s="28" t="s">
        <v>17</v>
      </c>
      <c r="C1789" s="28" t="s">
        <v>1416</v>
      </c>
      <c r="D1789" s="28" t="s">
        <v>19</v>
      </c>
      <c r="E1789" t="s">
        <v>1422</v>
      </c>
      <c r="F1789" s="2">
        <v>399000</v>
      </c>
      <c r="G1789" s="2">
        <v>798400</v>
      </c>
      <c r="H1789" s="2">
        <v>399000</v>
      </c>
      <c r="I1789" s="2">
        <v>119760</v>
      </c>
      <c r="J1789" s="2">
        <v>399400</v>
      </c>
    </row>
    <row r="1790" spans="1:10" x14ac:dyDescent="0.35">
      <c r="A1790" s="28" t="s">
        <v>1312</v>
      </c>
      <c r="B1790" s="28" t="s">
        <v>17</v>
      </c>
      <c r="C1790" s="28" t="s">
        <v>1416</v>
      </c>
      <c r="D1790" s="28" t="s">
        <v>94</v>
      </c>
      <c r="E1790" t="s">
        <v>1423</v>
      </c>
      <c r="F1790" s="2">
        <v>1526000</v>
      </c>
      <c r="G1790" s="2">
        <v>6092000</v>
      </c>
      <c r="H1790" s="2">
        <v>4566000</v>
      </c>
      <c r="I1790" s="2">
        <v>4566000</v>
      </c>
      <c r="J1790" s="2">
        <v>7592500</v>
      </c>
    </row>
    <row r="1791" spans="1:10" x14ac:dyDescent="0.35">
      <c r="A1791" s="28" t="s">
        <v>1312</v>
      </c>
      <c r="B1791" s="28" t="s">
        <v>17</v>
      </c>
      <c r="C1791" s="28" t="s">
        <v>1416</v>
      </c>
      <c r="D1791" s="28" t="s">
        <v>50</v>
      </c>
      <c r="E1791" t="s">
        <v>60</v>
      </c>
      <c r="F1791" s="2">
        <v>983500</v>
      </c>
      <c r="G1791" s="2">
        <v>1964000</v>
      </c>
      <c r="H1791" s="2">
        <v>983000</v>
      </c>
      <c r="I1791" s="2">
        <v>294900</v>
      </c>
      <c r="J1791" s="2">
        <v>983000</v>
      </c>
    </row>
    <row r="1792" spans="1:10" x14ac:dyDescent="0.35">
      <c r="A1792" s="28" t="s">
        <v>1312</v>
      </c>
      <c r="B1792" s="28" t="s">
        <v>17</v>
      </c>
      <c r="C1792" s="28" t="s">
        <v>1416</v>
      </c>
      <c r="D1792" s="28" t="s">
        <v>19</v>
      </c>
      <c r="E1792" t="s">
        <v>114</v>
      </c>
      <c r="F1792" s="2">
        <v>2939750</v>
      </c>
      <c r="G1792" s="2">
        <v>5873525</v>
      </c>
      <c r="H1792" s="2">
        <v>0</v>
      </c>
      <c r="I1792" s="2">
        <v>0</v>
      </c>
      <c r="J1792" s="2">
        <v>0</v>
      </c>
    </row>
    <row r="1793" spans="1:10" x14ac:dyDescent="0.35">
      <c r="A1793" s="28" t="s">
        <v>1312</v>
      </c>
      <c r="B1793" s="28" t="s">
        <v>17</v>
      </c>
      <c r="C1793" s="28" t="s">
        <v>1416</v>
      </c>
      <c r="D1793" s="28" t="s">
        <v>19</v>
      </c>
      <c r="E1793" t="s">
        <v>28</v>
      </c>
      <c r="F1793" s="2">
        <v>0</v>
      </c>
      <c r="G1793" s="2">
        <v>0</v>
      </c>
      <c r="H1793" s="2">
        <v>0</v>
      </c>
      <c r="I1793" s="2">
        <v>0</v>
      </c>
      <c r="J1793" s="2">
        <v>0</v>
      </c>
    </row>
    <row r="1794" spans="1:10" x14ac:dyDescent="0.35">
      <c r="A1794" s="28" t="s">
        <v>1312</v>
      </c>
      <c r="B1794" s="28" t="s">
        <v>17</v>
      </c>
      <c r="C1794" s="28" t="s">
        <v>1416</v>
      </c>
      <c r="D1794" s="28" t="s">
        <v>19</v>
      </c>
      <c r="E1794" t="s">
        <v>1424</v>
      </c>
      <c r="F1794" s="2">
        <v>0</v>
      </c>
      <c r="G1794" s="2">
        <v>11005000</v>
      </c>
      <c r="H1794" s="2">
        <v>2215000</v>
      </c>
      <c r="I1794" s="2">
        <v>664500</v>
      </c>
      <c r="J1794" s="2">
        <v>2215000</v>
      </c>
    </row>
    <row r="1795" spans="1:10" x14ac:dyDescent="0.35">
      <c r="A1795" s="28" t="s">
        <v>1312</v>
      </c>
      <c r="B1795" s="28" t="s">
        <v>17</v>
      </c>
      <c r="C1795" s="28" t="s">
        <v>1416</v>
      </c>
      <c r="D1795" s="28" t="s">
        <v>50</v>
      </c>
      <c r="E1795" t="s">
        <v>1425</v>
      </c>
      <c r="F1795" s="2">
        <v>0</v>
      </c>
      <c r="G1795" s="2">
        <v>11998000</v>
      </c>
      <c r="H1795" s="2">
        <v>3075500</v>
      </c>
      <c r="I1795" s="2">
        <v>922650</v>
      </c>
      <c r="J1795" s="2">
        <v>3075500</v>
      </c>
    </row>
    <row r="1796" spans="1:10" x14ac:dyDescent="0.35">
      <c r="A1796" s="28" t="s">
        <v>1312</v>
      </c>
      <c r="B1796" s="28" t="s">
        <v>17</v>
      </c>
      <c r="C1796" s="28" t="s">
        <v>1426</v>
      </c>
      <c r="D1796" s="28" t="s">
        <v>19</v>
      </c>
      <c r="E1796" t="s">
        <v>28</v>
      </c>
      <c r="F1796" s="2">
        <v>15100</v>
      </c>
      <c r="G1796" s="2">
        <v>0</v>
      </c>
      <c r="H1796" s="2">
        <v>0</v>
      </c>
      <c r="I1796" s="2">
        <v>0</v>
      </c>
      <c r="J1796" s="2">
        <v>0</v>
      </c>
    </row>
    <row r="1797" spans="1:10" x14ac:dyDescent="0.35">
      <c r="A1797" s="28" t="s">
        <v>1312</v>
      </c>
      <c r="B1797" s="28" t="s">
        <v>17</v>
      </c>
      <c r="C1797" s="28" t="s">
        <v>1426</v>
      </c>
      <c r="D1797" s="28" t="s">
        <v>19</v>
      </c>
      <c r="E1797" t="s">
        <v>1427</v>
      </c>
      <c r="F1797" s="2">
        <v>414200</v>
      </c>
      <c r="G1797" s="2">
        <v>416150</v>
      </c>
      <c r="H1797" s="2">
        <v>0</v>
      </c>
      <c r="I1797" s="2">
        <v>0</v>
      </c>
      <c r="J1797" s="2">
        <v>0</v>
      </c>
    </row>
    <row r="1798" spans="1:10" x14ac:dyDescent="0.35">
      <c r="A1798" s="28" t="s">
        <v>1428</v>
      </c>
      <c r="B1798" s="28" t="s">
        <v>17</v>
      </c>
      <c r="C1798" s="28" t="s">
        <v>1429</v>
      </c>
      <c r="D1798" s="28" t="s">
        <v>19</v>
      </c>
      <c r="E1798" t="s">
        <v>162</v>
      </c>
      <c r="F1798" s="2">
        <v>32750</v>
      </c>
      <c r="G1798" s="2">
        <v>64750</v>
      </c>
      <c r="H1798" s="2">
        <v>32000</v>
      </c>
      <c r="I1798" s="2">
        <v>9713</v>
      </c>
      <c r="J1798" s="2">
        <v>32750</v>
      </c>
    </row>
    <row r="1799" spans="1:10" x14ac:dyDescent="0.35">
      <c r="A1799" s="28" t="s">
        <v>1428</v>
      </c>
      <c r="B1799" s="28" t="s">
        <v>17</v>
      </c>
      <c r="C1799" s="28" t="s">
        <v>1429</v>
      </c>
      <c r="D1799" s="28" t="s">
        <v>19</v>
      </c>
      <c r="E1799" t="s">
        <v>819</v>
      </c>
      <c r="F1799" s="2">
        <v>668200</v>
      </c>
      <c r="G1799" s="2">
        <v>1341900</v>
      </c>
      <c r="H1799" s="2">
        <v>673200</v>
      </c>
      <c r="I1799" s="2">
        <v>200880</v>
      </c>
      <c r="J1799" s="2">
        <v>666000</v>
      </c>
    </row>
    <row r="1800" spans="1:10" x14ac:dyDescent="0.35">
      <c r="A1800" s="28" t="s">
        <v>1428</v>
      </c>
      <c r="B1800" s="28" t="s">
        <v>17</v>
      </c>
      <c r="C1800" s="28" t="s">
        <v>1429</v>
      </c>
      <c r="D1800" s="28" t="s">
        <v>19</v>
      </c>
      <c r="E1800" t="s">
        <v>167</v>
      </c>
      <c r="F1800" s="2">
        <v>0</v>
      </c>
      <c r="G1800" s="2">
        <v>235000</v>
      </c>
      <c r="H1800" s="2">
        <v>270000</v>
      </c>
      <c r="I1800" s="2">
        <v>81000</v>
      </c>
      <c r="J1800" s="2">
        <v>270000</v>
      </c>
    </row>
    <row r="1801" spans="1:10" x14ac:dyDescent="0.35">
      <c r="A1801" s="28" t="s">
        <v>1428</v>
      </c>
      <c r="B1801" s="28" t="s">
        <v>17</v>
      </c>
      <c r="C1801" s="28" t="s">
        <v>1429</v>
      </c>
      <c r="D1801" s="28" t="s">
        <v>30</v>
      </c>
      <c r="E1801" t="s">
        <v>1430</v>
      </c>
      <c r="F1801" s="2">
        <v>0</v>
      </c>
      <c r="G1801" s="2">
        <v>0</v>
      </c>
      <c r="H1801" s="2">
        <v>0</v>
      </c>
      <c r="I1801" s="2">
        <v>0</v>
      </c>
      <c r="J1801" s="2">
        <v>0</v>
      </c>
    </row>
    <row r="1802" spans="1:10" x14ac:dyDescent="0.35">
      <c r="A1802" s="28" t="s">
        <v>1428</v>
      </c>
      <c r="B1802" s="28" t="s">
        <v>17</v>
      </c>
      <c r="C1802" s="28" t="s">
        <v>1429</v>
      </c>
      <c r="D1802" s="28" t="s">
        <v>19</v>
      </c>
      <c r="E1802" t="s">
        <v>1431</v>
      </c>
      <c r="F1802" s="2">
        <v>85219</v>
      </c>
      <c r="G1802" s="2">
        <v>159400</v>
      </c>
      <c r="H1802" s="2">
        <v>74180</v>
      </c>
      <c r="I1802" s="2">
        <v>74180</v>
      </c>
      <c r="J1802" s="2">
        <v>77259</v>
      </c>
    </row>
    <row r="1803" spans="1:10" x14ac:dyDescent="0.35">
      <c r="A1803" s="28" t="s">
        <v>1428</v>
      </c>
      <c r="B1803" s="28" t="s">
        <v>17</v>
      </c>
      <c r="C1803" s="28" t="s">
        <v>1429</v>
      </c>
      <c r="D1803" s="28" t="s">
        <v>19</v>
      </c>
      <c r="E1803" t="s">
        <v>32</v>
      </c>
      <c r="F1803" s="2">
        <v>0</v>
      </c>
      <c r="G1803" s="2">
        <v>0</v>
      </c>
      <c r="H1803" s="2">
        <v>0</v>
      </c>
      <c r="I1803" s="2">
        <v>0</v>
      </c>
      <c r="J1803" s="2">
        <v>0</v>
      </c>
    </row>
    <row r="1804" spans="1:10" x14ac:dyDescent="0.35">
      <c r="A1804" s="28" t="s">
        <v>1428</v>
      </c>
      <c r="B1804" s="28" t="s">
        <v>17</v>
      </c>
      <c r="C1804" s="28" t="s">
        <v>1429</v>
      </c>
      <c r="D1804" s="28" t="s">
        <v>19</v>
      </c>
      <c r="E1804" t="s">
        <v>28</v>
      </c>
      <c r="F1804" s="2">
        <v>0</v>
      </c>
      <c r="G1804" s="2">
        <v>0</v>
      </c>
      <c r="H1804" s="2">
        <v>0</v>
      </c>
      <c r="I1804" s="2">
        <v>0</v>
      </c>
      <c r="J1804" s="2">
        <v>0</v>
      </c>
    </row>
    <row r="1805" spans="1:10" x14ac:dyDescent="0.35">
      <c r="A1805" s="28" t="s">
        <v>1428</v>
      </c>
      <c r="B1805" s="28" t="s">
        <v>17</v>
      </c>
      <c r="C1805" s="28" t="s">
        <v>1429</v>
      </c>
      <c r="D1805" s="28" t="s">
        <v>19</v>
      </c>
      <c r="E1805" t="s">
        <v>1006</v>
      </c>
      <c r="F1805" s="2">
        <v>68160</v>
      </c>
      <c r="G1805" s="2">
        <v>139070</v>
      </c>
      <c r="H1805" s="2">
        <v>70783</v>
      </c>
      <c r="I1805" s="2">
        <v>70344</v>
      </c>
      <c r="J1805" s="2">
        <v>69905</v>
      </c>
    </row>
    <row r="1806" spans="1:10" x14ac:dyDescent="0.35">
      <c r="A1806" s="28" t="s">
        <v>1428</v>
      </c>
      <c r="B1806" s="28" t="s">
        <v>17</v>
      </c>
      <c r="C1806" s="28" t="s">
        <v>1432</v>
      </c>
      <c r="D1806" s="28" t="s">
        <v>19</v>
      </c>
      <c r="E1806" t="s">
        <v>28</v>
      </c>
      <c r="F1806" s="2">
        <v>31860</v>
      </c>
      <c r="G1806" s="2">
        <v>0</v>
      </c>
      <c r="H1806" s="2">
        <v>0</v>
      </c>
      <c r="I1806" s="2">
        <v>0</v>
      </c>
      <c r="J1806" s="2">
        <v>0</v>
      </c>
    </row>
    <row r="1807" spans="1:10" x14ac:dyDescent="0.35">
      <c r="A1807" s="28" t="s">
        <v>1428</v>
      </c>
      <c r="B1807" s="28" t="s">
        <v>17</v>
      </c>
      <c r="C1807" s="28" t="s">
        <v>1432</v>
      </c>
      <c r="D1807" s="28" t="s">
        <v>19</v>
      </c>
      <c r="E1807" t="s">
        <v>429</v>
      </c>
      <c r="F1807" s="2">
        <v>185000</v>
      </c>
      <c r="G1807" s="2">
        <v>369000</v>
      </c>
      <c r="H1807" s="2">
        <v>189000</v>
      </c>
      <c r="I1807" s="2">
        <v>55950</v>
      </c>
      <c r="J1807" s="2">
        <v>184000</v>
      </c>
    </row>
    <row r="1808" spans="1:10" x14ac:dyDescent="0.35">
      <c r="A1808" s="28" t="s">
        <v>1428</v>
      </c>
      <c r="B1808" s="28" t="s">
        <v>17</v>
      </c>
      <c r="C1808" s="28" t="s">
        <v>1432</v>
      </c>
      <c r="D1808" s="28" t="s">
        <v>19</v>
      </c>
      <c r="E1808" t="s">
        <v>1433</v>
      </c>
      <c r="F1808" s="2">
        <v>0</v>
      </c>
      <c r="G1808" s="2">
        <v>158554</v>
      </c>
      <c r="H1808" s="2">
        <v>59803</v>
      </c>
      <c r="I1808" s="2">
        <v>17669</v>
      </c>
      <c r="J1808" s="2">
        <v>57988</v>
      </c>
    </row>
    <row r="1809" spans="1:10" x14ac:dyDescent="0.35">
      <c r="A1809" s="28" t="s">
        <v>1428</v>
      </c>
      <c r="B1809" s="28" t="s">
        <v>17</v>
      </c>
      <c r="C1809" s="28" t="s">
        <v>1432</v>
      </c>
      <c r="D1809" s="28" t="s">
        <v>19</v>
      </c>
      <c r="E1809" t="s">
        <v>1434</v>
      </c>
      <c r="F1809" s="2">
        <v>0</v>
      </c>
      <c r="G1809" s="2">
        <v>0</v>
      </c>
      <c r="H1809" s="2">
        <v>58000</v>
      </c>
      <c r="I1809" s="2">
        <v>18750</v>
      </c>
      <c r="J1809" s="2">
        <v>67000</v>
      </c>
    </row>
    <row r="1810" spans="1:10" x14ac:dyDescent="0.35">
      <c r="A1810" s="28" t="s">
        <v>1428</v>
      </c>
      <c r="B1810" s="28" t="s">
        <v>17</v>
      </c>
      <c r="C1810" s="28" t="s">
        <v>1432</v>
      </c>
      <c r="D1810" s="28" t="s">
        <v>19</v>
      </c>
      <c r="E1810" t="s">
        <v>1435</v>
      </c>
      <c r="F1810" s="2">
        <v>231000</v>
      </c>
      <c r="G1810" s="2">
        <v>213000</v>
      </c>
      <c r="H1810" s="2">
        <v>105000</v>
      </c>
      <c r="I1810" s="2">
        <v>31950</v>
      </c>
      <c r="J1810" s="2">
        <v>108000</v>
      </c>
    </row>
    <row r="1811" spans="1:10" x14ac:dyDescent="0.35">
      <c r="A1811" s="28" t="s">
        <v>1428</v>
      </c>
      <c r="B1811" s="28" t="s">
        <v>17</v>
      </c>
      <c r="C1811" s="28" t="s">
        <v>1432</v>
      </c>
      <c r="D1811" s="28" t="s">
        <v>19</v>
      </c>
      <c r="E1811" t="s">
        <v>481</v>
      </c>
      <c r="F1811" s="2">
        <v>249500</v>
      </c>
      <c r="G1811" s="2">
        <v>500000</v>
      </c>
      <c r="H1811" s="2">
        <v>248000</v>
      </c>
      <c r="I1811" s="2">
        <v>74400</v>
      </c>
      <c r="J1811" s="2">
        <v>248000</v>
      </c>
    </row>
    <row r="1812" spans="1:10" x14ac:dyDescent="0.35">
      <c r="A1812" s="28" t="s">
        <v>1428</v>
      </c>
      <c r="B1812" s="28" t="s">
        <v>17</v>
      </c>
      <c r="C1812" s="28" t="s">
        <v>1436</v>
      </c>
      <c r="D1812" s="28" t="s">
        <v>19</v>
      </c>
      <c r="E1812" t="s">
        <v>121</v>
      </c>
      <c r="F1812" s="2">
        <v>66500</v>
      </c>
      <c r="G1812" s="2">
        <v>520000</v>
      </c>
      <c r="H1812" s="2">
        <v>261500</v>
      </c>
      <c r="I1812" s="2">
        <v>78450</v>
      </c>
      <c r="J1812" s="2">
        <v>261500</v>
      </c>
    </row>
    <row r="1813" spans="1:10" x14ac:dyDescent="0.35">
      <c r="A1813" s="28" t="s">
        <v>1428</v>
      </c>
      <c r="B1813" s="28" t="s">
        <v>17</v>
      </c>
      <c r="C1813" s="28" t="s">
        <v>1436</v>
      </c>
      <c r="D1813" s="28" t="s">
        <v>19</v>
      </c>
      <c r="E1813" t="s">
        <v>48</v>
      </c>
      <c r="F1813" s="2">
        <v>554476</v>
      </c>
      <c r="G1813" s="2">
        <v>1355142</v>
      </c>
      <c r="H1813" s="2">
        <v>637426</v>
      </c>
      <c r="I1813" s="2">
        <v>191389</v>
      </c>
      <c r="J1813" s="2">
        <v>638500</v>
      </c>
    </row>
    <row r="1814" spans="1:10" x14ac:dyDescent="0.35">
      <c r="A1814" s="28" t="s">
        <v>1428</v>
      </c>
      <c r="B1814" s="28" t="s">
        <v>17</v>
      </c>
      <c r="C1814" s="28" t="s">
        <v>1436</v>
      </c>
      <c r="D1814" s="28" t="s">
        <v>19</v>
      </c>
      <c r="E1814" t="s">
        <v>32</v>
      </c>
      <c r="F1814" s="2">
        <v>5000</v>
      </c>
      <c r="G1814" s="2">
        <v>5000</v>
      </c>
      <c r="H1814" s="2">
        <v>0</v>
      </c>
      <c r="I1814" s="2">
        <v>0</v>
      </c>
      <c r="J1814" s="2">
        <v>0</v>
      </c>
    </row>
    <row r="1815" spans="1:10" x14ac:dyDescent="0.35">
      <c r="A1815" s="28" t="s">
        <v>1428</v>
      </c>
      <c r="B1815" s="28" t="s">
        <v>17</v>
      </c>
      <c r="C1815" s="28" t="s">
        <v>1436</v>
      </c>
      <c r="D1815" s="28" t="s">
        <v>19</v>
      </c>
      <c r="E1815" t="s">
        <v>36</v>
      </c>
      <c r="F1815" s="2">
        <v>0</v>
      </c>
      <c r="G1815" s="2">
        <v>657261</v>
      </c>
      <c r="H1815" s="2">
        <v>373589</v>
      </c>
      <c r="I1815" s="2">
        <v>111386</v>
      </c>
      <c r="J1815" s="2">
        <v>368982</v>
      </c>
    </row>
    <row r="1816" spans="1:10" x14ac:dyDescent="0.35">
      <c r="A1816" s="28" t="s">
        <v>1428</v>
      </c>
      <c r="B1816" s="28" t="s">
        <v>17</v>
      </c>
      <c r="C1816" s="28" t="s">
        <v>1436</v>
      </c>
      <c r="D1816" s="28" t="s">
        <v>30</v>
      </c>
      <c r="E1816" t="s">
        <v>1437</v>
      </c>
      <c r="F1816" s="2">
        <v>0</v>
      </c>
      <c r="G1816" s="2">
        <v>0</v>
      </c>
      <c r="H1816" s="2">
        <v>0</v>
      </c>
      <c r="I1816" s="2">
        <v>0</v>
      </c>
      <c r="J1816" s="2">
        <v>0</v>
      </c>
    </row>
    <row r="1817" spans="1:10" x14ac:dyDescent="0.35">
      <c r="A1817" s="28" t="s">
        <v>1428</v>
      </c>
      <c r="B1817" s="28" t="s">
        <v>17</v>
      </c>
      <c r="C1817" s="28" t="s">
        <v>1438</v>
      </c>
      <c r="D1817" s="28" t="s">
        <v>19</v>
      </c>
      <c r="E1817" t="s">
        <v>48</v>
      </c>
      <c r="F1817" s="2">
        <v>594400</v>
      </c>
      <c r="G1817" s="2">
        <v>1249050</v>
      </c>
      <c r="H1817" s="2">
        <v>748650</v>
      </c>
      <c r="I1817" s="2">
        <v>224693</v>
      </c>
      <c r="J1817" s="2">
        <v>749300</v>
      </c>
    </row>
    <row r="1818" spans="1:10" x14ac:dyDescent="0.35">
      <c r="A1818" s="28" t="s">
        <v>1428</v>
      </c>
      <c r="B1818" s="28" t="s">
        <v>17</v>
      </c>
      <c r="C1818" s="28" t="s">
        <v>1438</v>
      </c>
      <c r="D1818" s="28" t="s">
        <v>19</v>
      </c>
      <c r="E1818" t="s">
        <v>169</v>
      </c>
      <c r="F1818" s="2">
        <v>124200</v>
      </c>
      <c r="G1818" s="2">
        <v>254250</v>
      </c>
      <c r="H1818" s="2">
        <v>0</v>
      </c>
      <c r="I1818" s="2">
        <v>0</v>
      </c>
      <c r="J1818" s="2">
        <v>0</v>
      </c>
    </row>
    <row r="1819" spans="1:10" x14ac:dyDescent="0.35">
      <c r="A1819" s="28" t="s">
        <v>1428</v>
      </c>
      <c r="B1819" s="28" t="s">
        <v>17</v>
      </c>
      <c r="C1819" s="28" t="s">
        <v>1438</v>
      </c>
      <c r="D1819" s="28" t="s">
        <v>19</v>
      </c>
      <c r="E1819" t="s">
        <v>32</v>
      </c>
      <c r="F1819" s="2">
        <v>750</v>
      </c>
      <c r="G1819" s="2">
        <v>0</v>
      </c>
      <c r="H1819" s="2">
        <v>0</v>
      </c>
      <c r="I1819" s="2">
        <v>0</v>
      </c>
      <c r="J1819" s="2">
        <v>0</v>
      </c>
    </row>
    <row r="1820" spans="1:10" x14ac:dyDescent="0.35">
      <c r="A1820" s="28" t="s">
        <v>1428</v>
      </c>
      <c r="B1820" s="28" t="s">
        <v>17</v>
      </c>
      <c r="C1820" s="28" t="s">
        <v>1438</v>
      </c>
      <c r="D1820" s="28" t="s">
        <v>19</v>
      </c>
      <c r="E1820" t="s">
        <v>28</v>
      </c>
      <c r="F1820" s="2">
        <v>142454</v>
      </c>
      <c r="G1820" s="2">
        <v>0</v>
      </c>
      <c r="H1820" s="2">
        <v>0</v>
      </c>
      <c r="I1820" s="2">
        <v>0</v>
      </c>
      <c r="J1820" s="2">
        <v>0</v>
      </c>
    </row>
    <row r="1821" spans="1:10" x14ac:dyDescent="0.35">
      <c r="A1821" s="28" t="s">
        <v>1428</v>
      </c>
      <c r="B1821" s="28" t="s">
        <v>17</v>
      </c>
      <c r="C1821" s="28" t="s">
        <v>1438</v>
      </c>
      <c r="D1821" s="28" t="s">
        <v>19</v>
      </c>
      <c r="E1821" t="s">
        <v>121</v>
      </c>
      <c r="F1821" s="2">
        <v>2198000</v>
      </c>
      <c r="G1821" s="2">
        <v>4399000</v>
      </c>
      <c r="H1821" s="2">
        <v>2198000</v>
      </c>
      <c r="I1821" s="2">
        <v>659400</v>
      </c>
      <c r="J1821" s="2">
        <v>2198000</v>
      </c>
    </row>
    <row r="1822" spans="1:10" x14ac:dyDescent="0.35">
      <c r="A1822" s="28" t="s">
        <v>1428</v>
      </c>
      <c r="B1822" s="28" t="s">
        <v>17</v>
      </c>
      <c r="C1822" s="28" t="s">
        <v>1439</v>
      </c>
      <c r="D1822" s="28" t="s">
        <v>19</v>
      </c>
      <c r="E1822" t="s">
        <v>182</v>
      </c>
      <c r="F1822" s="2">
        <v>332500</v>
      </c>
      <c r="G1822" s="2">
        <v>662000</v>
      </c>
      <c r="H1822" s="2">
        <v>331500</v>
      </c>
      <c r="I1822" s="2">
        <v>99450</v>
      </c>
      <c r="J1822" s="2">
        <v>331500</v>
      </c>
    </row>
    <row r="1823" spans="1:10" x14ac:dyDescent="0.35">
      <c r="A1823" s="28" t="s">
        <v>1428</v>
      </c>
      <c r="B1823" s="28" t="s">
        <v>17</v>
      </c>
      <c r="C1823" s="28" t="s">
        <v>1439</v>
      </c>
      <c r="D1823" s="28" t="s">
        <v>19</v>
      </c>
      <c r="E1823" t="s">
        <v>48</v>
      </c>
      <c r="F1823" s="2">
        <v>343000</v>
      </c>
      <c r="G1823" s="2">
        <v>568900</v>
      </c>
      <c r="H1823" s="2">
        <v>286800</v>
      </c>
      <c r="I1823" s="2">
        <v>85860</v>
      </c>
      <c r="J1823" s="2">
        <v>285600</v>
      </c>
    </row>
    <row r="1824" spans="1:10" x14ac:dyDescent="0.35">
      <c r="A1824" s="28" t="s">
        <v>1428</v>
      </c>
      <c r="B1824" s="28" t="s">
        <v>17</v>
      </c>
      <c r="C1824" s="28" t="s">
        <v>1439</v>
      </c>
      <c r="D1824" s="28" t="s">
        <v>19</v>
      </c>
      <c r="E1824" t="s">
        <v>28</v>
      </c>
      <c r="F1824" s="2">
        <v>0</v>
      </c>
      <c r="G1824" s="2">
        <v>0</v>
      </c>
      <c r="H1824" s="2">
        <v>0</v>
      </c>
      <c r="I1824" s="2">
        <v>0</v>
      </c>
      <c r="J1824" s="2">
        <v>0</v>
      </c>
    </row>
    <row r="1825" spans="1:10" x14ac:dyDescent="0.35">
      <c r="A1825" s="28" t="s">
        <v>1428</v>
      </c>
      <c r="B1825" s="28" t="s">
        <v>17</v>
      </c>
      <c r="C1825" s="28" t="s">
        <v>1439</v>
      </c>
      <c r="D1825" s="28" t="s">
        <v>19</v>
      </c>
      <c r="E1825" t="s">
        <v>32</v>
      </c>
      <c r="F1825" s="2">
        <v>7100</v>
      </c>
      <c r="G1825" s="2">
        <v>6400</v>
      </c>
      <c r="H1825" s="2">
        <v>0</v>
      </c>
      <c r="I1825" s="2">
        <v>0</v>
      </c>
      <c r="J1825" s="2">
        <v>6400</v>
      </c>
    </row>
    <row r="1826" spans="1:10" x14ac:dyDescent="0.35">
      <c r="A1826" s="28" t="s">
        <v>1428</v>
      </c>
      <c r="B1826" s="28" t="s">
        <v>17</v>
      </c>
      <c r="C1826" s="28" t="s">
        <v>1440</v>
      </c>
      <c r="D1826" s="28" t="s">
        <v>19</v>
      </c>
      <c r="E1826" t="s">
        <v>164</v>
      </c>
      <c r="F1826" s="2">
        <v>443000</v>
      </c>
      <c r="G1826" s="2">
        <v>331000</v>
      </c>
      <c r="H1826" s="2">
        <v>166500</v>
      </c>
      <c r="I1826" s="2">
        <v>49950</v>
      </c>
      <c r="J1826" s="2">
        <v>166500</v>
      </c>
    </row>
    <row r="1827" spans="1:10" x14ac:dyDescent="0.35">
      <c r="A1827" s="28" t="s">
        <v>1428</v>
      </c>
      <c r="B1827" s="28" t="s">
        <v>17</v>
      </c>
      <c r="C1827" s="28" t="s">
        <v>1440</v>
      </c>
      <c r="D1827" s="28" t="s">
        <v>19</v>
      </c>
      <c r="E1827" t="s">
        <v>121</v>
      </c>
      <c r="F1827" s="2">
        <v>495000</v>
      </c>
      <c r="G1827" s="2">
        <v>661000</v>
      </c>
      <c r="H1827" s="2">
        <v>365000</v>
      </c>
      <c r="I1827" s="2">
        <v>109500</v>
      </c>
      <c r="J1827" s="2">
        <v>365000</v>
      </c>
    </row>
    <row r="1828" spans="1:10" x14ac:dyDescent="0.35">
      <c r="A1828" s="28" t="s">
        <v>1428</v>
      </c>
      <c r="B1828" s="28" t="s">
        <v>17</v>
      </c>
      <c r="C1828" s="28" t="s">
        <v>1440</v>
      </c>
      <c r="D1828" s="28" t="s">
        <v>19</v>
      </c>
      <c r="E1828" t="s">
        <v>1441</v>
      </c>
      <c r="F1828" s="2">
        <v>936327</v>
      </c>
      <c r="G1828" s="2">
        <v>1057896</v>
      </c>
      <c r="H1828" s="2">
        <v>141270</v>
      </c>
      <c r="I1828" s="2">
        <v>42774</v>
      </c>
      <c r="J1828" s="2">
        <v>143892</v>
      </c>
    </row>
    <row r="1829" spans="1:10" x14ac:dyDescent="0.35">
      <c r="A1829" s="28" t="s">
        <v>1428</v>
      </c>
      <c r="B1829" s="28" t="s">
        <v>17</v>
      </c>
      <c r="C1829" s="28" t="s">
        <v>1440</v>
      </c>
      <c r="D1829" s="28" t="s">
        <v>19</v>
      </c>
      <c r="E1829" t="s">
        <v>47</v>
      </c>
      <c r="F1829" s="2">
        <v>82000</v>
      </c>
      <c r="G1829" s="2">
        <v>82000</v>
      </c>
      <c r="H1829" s="2">
        <v>197000</v>
      </c>
      <c r="I1829" s="2">
        <v>59100</v>
      </c>
      <c r="J1829" s="2">
        <v>197000</v>
      </c>
    </row>
    <row r="1830" spans="1:10" x14ac:dyDescent="0.35">
      <c r="A1830" s="28" t="s">
        <v>1428</v>
      </c>
      <c r="B1830" s="28" t="s">
        <v>17</v>
      </c>
      <c r="C1830" s="28" t="s">
        <v>1440</v>
      </c>
      <c r="D1830" s="28" t="s">
        <v>19</v>
      </c>
      <c r="E1830" t="s">
        <v>505</v>
      </c>
      <c r="F1830" s="2">
        <v>167000</v>
      </c>
      <c r="G1830" s="2">
        <v>167000</v>
      </c>
      <c r="H1830" s="2">
        <v>0</v>
      </c>
      <c r="I1830" s="2">
        <v>0</v>
      </c>
      <c r="J1830" s="2">
        <v>0</v>
      </c>
    </row>
    <row r="1831" spans="1:10" x14ac:dyDescent="0.35">
      <c r="A1831" s="28" t="s">
        <v>1428</v>
      </c>
      <c r="B1831" s="28" t="s">
        <v>17</v>
      </c>
      <c r="C1831" s="28" t="s">
        <v>1440</v>
      </c>
      <c r="D1831" s="28" t="s">
        <v>19</v>
      </c>
      <c r="E1831" t="s">
        <v>1199</v>
      </c>
      <c r="F1831" s="2">
        <v>315338</v>
      </c>
      <c r="G1831" s="2">
        <v>311900</v>
      </c>
      <c r="H1831" s="2">
        <v>0</v>
      </c>
      <c r="I1831" s="2">
        <v>0</v>
      </c>
      <c r="J1831" s="2">
        <v>0</v>
      </c>
    </row>
    <row r="1832" spans="1:10" x14ac:dyDescent="0.35">
      <c r="A1832" s="28" t="s">
        <v>1428</v>
      </c>
      <c r="B1832" s="28" t="s">
        <v>17</v>
      </c>
      <c r="C1832" s="28" t="s">
        <v>1440</v>
      </c>
      <c r="D1832" s="28" t="s">
        <v>19</v>
      </c>
      <c r="E1832" t="s">
        <v>1442</v>
      </c>
      <c r="F1832" s="2">
        <v>166000</v>
      </c>
      <c r="G1832" s="2">
        <v>0</v>
      </c>
      <c r="H1832" s="2">
        <v>0</v>
      </c>
      <c r="I1832" s="2">
        <v>0</v>
      </c>
      <c r="J1832" s="2">
        <v>0</v>
      </c>
    </row>
    <row r="1833" spans="1:10" x14ac:dyDescent="0.35">
      <c r="A1833" s="28" t="s">
        <v>1428</v>
      </c>
      <c r="B1833" s="28" t="s">
        <v>17</v>
      </c>
      <c r="C1833" s="28" t="s">
        <v>1440</v>
      </c>
      <c r="D1833" s="28" t="s">
        <v>19</v>
      </c>
      <c r="E1833" t="s">
        <v>246</v>
      </c>
      <c r="F1833" s="2">
        <v>257000</v>
      </c>
      <c r="G1833" s="2">
        <v>256000</v>
      </c>
      <c r="H1833" s="2">
        <v>127500</v>
      </c>
      <c r="I1833" s="2">
        <v>38250</v>
      </c>
      <c r="J1833" s="2">
        <v>127500</v>
      </c>
    </row>
    <row r="1834" spans="1:10" x14ac:dyDescent="0.35">
      <c r="A1834" s="28" t="s">
        <v>1428</v>
      </c>
      <c r="B1834" s="28" t="s">
        <v>17</v>
      </c>
      <c r="C1834" s="28" t="s">
        <v>1440</v>
      </c>
      <c r="D1834" s="28" t="s">
        <v>19</v>
      </c>
      <c r="E1834" t="s">
        <v>32</v>
      </c>
      <c r="F1834" s="2">
        <v>0</v>
      </c>
      <c r="G1834" s="2">
        <v>10000</v>
      </c>
      <c r="H1834" s="2">
        <v>0</v>
      </c>
      <c r="I1834" s="2">
        <v>0</v>
      </c>
      <c r="J1834" s="2">
        <v>0</v>
      </c>
    </row>
    <row r="1835" spans="1:10" x14ac:dyDescent="0.35">
      <c r="A1835" s="28" t="s">
        <v>1443</v>
      </c>
      <c r="B1835" s="28" t="s">
        <v>17</v>
      </c>
      <c r="C1835" s="28" t="s">
        <v>1444</v>
      </c>
      <c r="D1835" s="28" t="s">
        <v>19</v>
      </c>
      <c r="E1835" t="s">
        <v>21</v>
      </c>
      <c r="F1835" s="2">
        <v>0</v>
      </c>
      <c r="G1835" s="2">
        <v>5000</v>
      </c>
      <c r="H1835" s="2">
        <v>0</v>
      </c>
      <c r="I1835" s="2">
        <v>0</v>
      </c>
      <c r="J1835" s="2">
        <v>0</v>
      </c>
    </row>
    <row r="1836" spans="1:10" x14ac:dyDescent="0.35">
      <c r="A1836" s="28" t="s">
        <v>1443</v>
      </c>
      <c r="B1836" s="28" t="s">
        <v>17</v>
      </c>
      <c r="C1836" s="28" t="s">
        <v>1444</v>
      </c>
      <c r="D1836" s="28" t="s">
        <v>19</v>
      </c>
      <c r="E1836" t="s">
        <v>286</v>
      </c>
      <c r="F1836" s="2">
        <v>172500</v>
      </c>
      <c r="G1836" s="2">
        <v>345000</v>
      </c>
      <c r="H1836" s="2">
        <v>172500</v>
      </c>
      <c r="I1836" s="2">
        <v>51750</v>
      </c>
      <c r="J1836" s="2">
        <v>172500</v>
      </c>
    </row>
    <row r="1837" spans="1:10" x14ac:dyDescent="0.35">
      <c r="A1837" s="28" t="s">
        <v>1443</v>
      </c>
      <c r="B1837" s="28" t="s">
        <v>17</v>
      </c>
      <c r="C1837" s="28" t="s">
        <v>1445</v>
      </c>
      <c r="D1837" s="28" t="s">
        <v>19</v>
      </c>
      <c r="E1837" t="s">
        <v>1033</v>
      </c>
      <c r="F1837" s="2">
        <v>11271</v>
      </c>
      <c r="G1837" s="2">
        <v>22543</v>
      </c>
      <c r="H1837" s="2">
        <v>11272</v>
      </c>
      <c r="I1837" s="2">
        <v>11272</v>
      </c>
      <c r="J1837" s="2">
        <v>11271</v>
      </c>
    </row>
    <row r="1838" spans="1:10" x14ac:dyDescent="0.35">
      <c r="A1838" s="28" t="s">
        <v>1443</v>
      </c>
      <c r="B1838" s="28" t="s">
        <v>17</v>
      </c>
      <c r="C1838" s="28" t="s">
        <v>1445</v>
      </c>
      <c r="D1838" s="28" t="s">
        <v>19</v>
      </c>
      <c r="E1838" t="s">
        <v>1446</v>
      </c>
      <c r="F1838" s="2">
        <v>135000</v>
      </c>
      <c r="G1838" s="2">
        <v>270000</v>
      </c>
      <c r="H1838" s="2">
        <v>219000</v>
      </c>
      <c r="I1838" s="2">
        <v>65700</v>
      </c>
      <c r="J1838" s="2">
        <v>219000</v>
      </c>
    </row>
    <row r="1839" spans="1:10" x14ac:dyDescent="0.35">
      <c r="A1839" s="28" t="s">
        <v>1443</v>
      </c>
      <c r="B1839" s="28" t="s">
        <v>17</v>
      </c>
      <c r="C1839" s="28" t="s">
        <v>1445</v>
      </c>
      <c r="D1839" s="28" t="s">
        <v>19</v>
      </c>
      <c r="E1839" t="s">
        <v>28</v>
      </c>
      <c r="F1839" s="2">
        <v>0</v>
      </c>
      <c r="G1839" s="2">
        <v>0</v>
      </c>
      <c r="H1839" s="2">
        <v>0</v>
      </c>
      <c r="I1839" s="2">
        <v>0</v>
      </c>
      <c r="J1839" s="2">
        <v>0</v>
      </c>
    </row>
    <row r="1840" spans="1:10" x14ac:dyDescent="0.35">
      <c r="A1840" s="28" t="s">
        <v>1443</v>
      </c>
      <c r="B1840" s="28" t="s">
        <v>17</v>
      </c>
      <c r="C1840" s="28" t="s">
        <v>1445</v>
      </c>
      <c r="D1840" s="28" t="s">
        <v>30</v>
      </c>
      <c r="E1840" t="s">
        <v>868</v>
      </c>
      <c r="F1840" s="2">
        <v>132714</v>
      </c>
      <c r="G1840" s="2">
        <v>265035</v>
      </c>
      <c r="H1840" s="2">
        <v>0</v>
      </c>
      <c r="I1840" s="2">
        <v>0</v>
      </c>
      <c r="J1840" s="2">
        <v>0</v>
      </c>
    </row>
    <row r="1841" spans="1:10" x14ac:dyDescent="0.35">
      <c r="A1841" s="28" t="s">
        <v>1443</v>
      </c>
      <c r="B1841" s="28" t="s">
        <v>17</v>
      </c>
      <c r="C1841" s="28" t="s">
        <v>1445</v>
      </c>
      <c r="D1841" s="28" t="s">
        <v>19</v>
      </c>
      <c r="E1841" t="s">
        <v>1447</v>
      </c>
      <c r="F1841" s="2">
        <v>109347</v>
      </c>
      <c r="G1841" s="2">
        <v>218694</v>
      </c>
      <c r="H1841" s="2">
        <v>109347</v>
      </c>
      <c r="I1841" s="2">
        <v>109347</v>
      </c>
      <c r="J1841" s="2">
        <v>109347</v>
      </c>
    </row>
    <row r="1842" spans="1:10" x14ac:dyDescent="0.35">
      <c r="A1842" s="28" t="s">
        <v>1443</v>
      </c>
      <c r="B1842" s="28" t="s">
        <v>17</v>
      </c>
      <c r="C1842" s="28" t="s">
        <v>1445</v>
      </c>
      <c r="D1842" s="28" t="s">
        <v>19</v>
      </c>
      <c r="E1842" t="s">
        <v>1448</v>
      </c>
      <c r="F1842" s="2">
        <v>126500</v>
      </c>
      <c r="G1842" s="2">
        <v>253000</v>
      </c>
      <c r="H1842" s="2">
        <v>84000</v>
      </c>
      <c r="I1842" s="2">
        <v>12600</v>
      </c>
      <c r="J1842" s="2">
        <v>0</v>
      </c>
    </row>
    <row r="1843" spans="1:10" x14ac:dyDescent="0.35">
      <c r="A1843" s="28" t="s">
        <v>1443</v>
      </c>
      <c r="B1843" s="28" t="s">
        <v>17</v>
      </c>
      <c r="C1843" s="28" t="s">
        <v>1445</v>
      </c>
      <c r="D1843" s="28" t="s">
        <v>19</v>
      </c>
      <c r="E1843" t="s">
        <v>21</v>
      </c>
      <c r="F1843" s="2">
        <v>0</v>
      </c>
      <c r="G1843" s="2">
        <v>15000</v>
      </c>
      <c r="H1843" s="2">
        <v>0</v>
      </c>
      <c r="I1843" s="2">
        <v>0</v>
      </c>
      <c r="J1843" s="2">
        <v>0</v>
      </c>
    </row>
    <row r="1844" spans="1:10" x14ac:dyDescent="0.35">
      <c r="A1844" s="28" t="s">
        <v>1449</v>
      </c>
      <c r="B1844" s="28" t="s">
        <v>17</v>
      </c>
      <c r="C1844" s="28" t="s">
        <v>1450</v>
      </c>
      <c r="D1844" s="28" t="s">
        <v>19</v>
      </c>
      <c r="E1844" t="s">
        <v>1451</v>
      </c>
      <c r="F1844" s="2">
        <v>23050</v>
      </c>
      <c r="G1844" s="2">
        <v>45350</v>
      </c>
      <c r="H1844" s="2">
        <v>23050</v>
      </c>
      <c r="I1844" s="2">
        <v>6803</v>
      </c>
      <c r="J1844" s="2">
        <v>22300</v>
      </c>
    </row>
    <row r="1845" spans="1:10" x14ac:dyDescent="0.35">
      <c r="A1845" s="28" t="s">
        <v>1449</v>
      </c>
      <c r="B1845" s="28" t="s">
        <v>17</v>
      </c>
      <c r="C1845" s="28" t="s">
        <v>1450</v>
      </c>
      <c r="D1845" s="28" t="s">
        <v>19</v>
      </c>
      <c r="E1845" t="s">
        <v>1452</v>
      </c>
      <c r="F1845" s="2">
        <v>229500</v>
      </c>
      <c r="G1845" s="2">
        <v>462000</v>
      </c>
      <c r="H1845" s="2">
        <v>232000</v>
      </c>
      <c r="I1845" s="2">
        <v>232000</v>
      </c>
      <c r="J1845" s="2">
        <v>232000</v>
      </c>
    </row>
    <row r="1846" spans="1:10" x14ac:dyDescent="0.35">
      <c r="A1846" s="28" t="s">
        <v>1449</v>
      </c>
      <c r="B1846" s="28" t="s">
        <v>17</v>
      </c>
      <c r="C1846" s="28" t="s">
        <v>1450</v>
      </c>
      <c r="D1846" s="28" t="s">
        <v>19</v>
      </c>
      <c r="E1846" t="s">
        <v>1453</v>
      </c>
      <c r="F1846" s="2">
        <v>0</v>
      </c>
      <c r="G1846" s="2">
        <v>458000</v>
      </c>
      <c r="H1846" s="2">
        <v>483500</v>
      </c>
      <c r="I1846" s="2">
        <v>145050</v>
      </c>
      <c r="J1846" s="2">
        <v>483500</v>
      </c>
    </row>
    <row r="1847" spans="1:10" x14ac:dyDescent="0.35">
      <c r="A1847" s="28" t="s">
        <v>1449</v>
      </c>
      <c r="B1847" s="28" t="s">
        <v>17</v>
      </c>
      <c r="C1847" s="28" t="s">
        <v>1450</v>
      </c>
      <c r="D1847" s="28" t="s">
        <v>19</v>
      </c>
      <c r="E1847" t="s">
        <v>28</v>
      </c>
      <c r="F1847" s="2">
        <v>9183</v>
      </c>
      <c r="G1847" s="2">
        <v>0</v>
      </c>
      <c r="H1847" s="2">
        <v>0</v>
      </c>
      <c r="I1847" s="2">
        <v>0</v>
      </c>
      <c r="J1847" s="2">
        <v>0</v>
      </c>
    </row>
    <row r="1848" spans="1:10" x14ac:dyDescent="0.35">
      <c r="A1848" s="28" t="s">
        <v>1449</v>
      </c>
      <c r="B1848" s="28" t="s">
        <v>17</v>
      </c>
      <c r="C1848" s="28" t="s">
        <v>1450</v>
      </c>
      <c r="D1848" s="28" t="s">
        <v>19</v>
      </c>
      <c r="E1848" t="s">
        <v>1454</v>
      </c>
      <c r="F1848" s="2">
        <v>608375</v>
      </c>
      <c r="G1848" s="2">
        <v>531469</v>
      </c>
      <c r="H1848" s="2">
        <v>0</v>
      </c>
      <c r="I1848" s="2">
        <v>0</v>
      </c>
      <c r="J1848" s="2">
        <v>0</v>
      </c>
    </row>
    <row r="1849" spans="1:10" x14ac:dyDescent="0.35">
      <c r="A1849" s="28" t="s">
        <v>1449</v>
      </c>
      <c r="B1849" s="28" t="s">
        <v>17</v>
      </c>
      <c r="C1849" s="28" t="s">
        <v>1450</v>
      </c>
      <c r="D1849" s="28" t="s">
        <v>19</v>
      </c>
      <c r="E1849" t="s">
        <v>1455</v>
      </c>
      <c r="F1849" s="2">
        <v>410000</v>
      </c>
      <c r="G1849" s="2">
        <v>820000</v>
      </c>
      <c r="H1849" s="2">
        <v>410000</v>
      </c>
      <c r="I1849" s="2">
        <v>123000</v>
      </c>
      <c r="J1849" s="2">
        <v>410000</v>
      </c>
    </row>
    <row r="1850" spans="1:10" x14ac:dyDescent="0.35">
      <c r="A1850" s="28" t="s">
        <v>1449</v>
      </c>
      <c r="B1850" s="28" t="s">
        <v>17</v>
      </c>
      <c r="C1850" s="28" t="s">
        <v>1456</v>
      </c>
      <c r="D1850" s="28" t="s">
        <v>19</v>
      </c>
      <c r="E1850" t="s">
        <v>28</v>
      </c>
      <c r="F1850" s="2">
        <v>0</v>
      </c>
      <c r="G1850" s="2">
        <v>0</v>
      </c>
      <c r="H1850" s="2">
        <v>0</v>
      </c>
      <c r="I1850" s="2">
        <v>0</v>
      </c>
      <c r="J1850" s="2">
        <v>0</v>
      </c>
    </row>
    <row r="1851" spans="1:10" x14ac:dyDescent="0.35">
      <c r="A1851" s="28" t="s">
        <v>1449</v>
      </c>
      <c r="B1851" s="28" t="s">
        <v>17</v>
      </c>
      <c r="C1851" s="28" t="s">
        <v>1456</v>
      </c>
      <c r="D1851" s="28" t="s">
        <v>19</v>
      </c>
      <c r="E1851" t="s">
        <v>1457</v>
      </c>
      <c r="F1851" s="2">
        <v>200000</v>
      </c>
      <c r="G1851" s="2">
        <v>96000</v>
      </c>
      <c r="H1851" s="2">
        <v>48000</v>
      </c>
      <c r="I1851" s="2">
        <v>14400</v>
      </c>
      <c r="J1851" s="2">
        <v>48000</v>
      </c>
    </row>
    <row r="1852" spans="1:10" x14ac:dyDescent="0.35">
      <c r="A1852" s="28" t="s">
        <v>1449</v>
      </c>
      <c r="B1852" s="28" t="s">
        <v>17</v>
      </c>
      <c r="C1852" s="28" t="s">
        <v>1456</v>
      </c>
      <c r="D1852" s="28" t="s">
        <v>19</v>
      </c>
      <c r="E1852" t="s">
        <v>1458</v>
      </c>
      <c r="F1852" s="2">
        <v>0</v>
      </c>
      <c r="G1852" s="2">
        <v>602000</v>
      </c>
      <c r="H1852" s="2">
        <v>425500</v>
      </c>
      <c r="I1852" s="2">
        <v>127650</v>
      </c>
      <c r="J1852" s="2">
        <v>425500</v>
      </c>
    </row>
    <row r="1853" spans="1:10" x14ac:dyDescent="0.35">
      <c r="A1853" s="28" t="s">
        <v>1449</v>
      </c>
      <c r="B1853" s="28" t="s">
        <v>17</v>
      </c>
      <c r="C1853" s="28" t="s">
        <v>1456</v>
      </c>
      <c r="D1853" s="28" t="s">
        <v>19</v>
      </c>
      <c r="E1853" t="s">
        <v>1459</v>
      </c>
      <c r="F1853" s="2">
        <v>30800</v>
      </c>
      <c r="G1853" s="2">
        <v>59920</v>
      </c>
      <c r="H1853" s="2">
        <v>29120</v>
      </c>
      <c r="I1853" s="2">
        <v>28840</v>
      </c>
      <c r="J1853" s="2">
        <v>28560</v>
      </c>
    </row>
    <row r="1854" spans="1:10" x14ac:dyDescent="0.35">
      <c r="A1854" s="28" t="s">
        <v>1449</v>
      </c>
      <c r="B1854" s="28" t="s">
        <v>17</v>
      </c>
      <c r="C1854" s="28" t="s">
        <v>1456</v>
      </c>
      <c r="D1854" s="28" t="s">
        <v>19</v>
      </c>
      <c r="E1854" t="s">
        <v>1460</v>
      </c>
      <c r="F1854" s="2">
        <v>68430</v>
      </c>
      <c r="G1854" s="2">
        <v>135480</v>
      </c>
      <c r="H1854" s="2">
        <v>67005</v>
      </c>
      <c r="I1854" s="2">
        <v>20178</v>
      </c>
      <c r="J1854" s="2">
        <v>67515</v>
      </c>
    </row>
    <row r="1855" spans="1:10" x14ac:dyDescent="0.35">
      <c r="A1855" s="28" t="s">
        <v>1449</v>
      </c>
      <c r="B1855" s="28" t="s">
        <v>17</v>
      </c>
      <c r="C1855" s="28" t="s">
        <v>1456</v>
      </c>
      <c r="D1855" s="28" t="s">
        <v>19</v>
      </c>
      <c r="E1855" t="s">
        <v>1461</v>
      </c>
      <c r="F1855" s="2">
        <v>80185</v>
      </c>
      <c r="G1855" s="2">
        <v>0</v>
      </c>
      <c r="H1855" s="2">
        <v>0</v>
      </c>
      <c r="I1855" s="2">
        <v>0</v>
      </c>
      <c r="J1855" s="2">
        <v>0</v>
      </c>
    </row>
    <row r="1856" spans="1:10" x14ac:dyDescent="0.35">
      <c r="A1856" s="28" t="s">
        <v>1449</v>
      </c>
      <c r="B1856" s="28" t="s">
        <v>17</v>
      </c>
      <c r="C1856" s="28" t="s">
        <v>1456</v>
      </c>
      <c r="D1856" s="28" t="s">
        <v>19</v>
      </c>
      <c r="E1856" t="s">
        <v>1462</v>
      </c>
      <c r="F1856" s="2">
        <v>229500</v>
      </c>
      <c r="G1856" s="2">
        <v>459000</v>
      </c>
      <c r="H1856" s="2">
        <v>231500</v>
      </c>
      <c r="I1856" s="2">
        <v>231500</v>
      </c>
      <c r="J1856" s="2">
        <v>231500</v>
      </c>
    </row>
    <row r="1857" spans="1:10" x14ac:dyDescent="0.35">
      <c r="A1857" s="28" t="s">
        <v>1449</v>
      </c>
      <c r="B1857" s="28" t="s">
        <v>17</v>
      </c>
      <c r="C1857" s="28" t="s">
        <v>1456</v>
      </c>
      <c r="D1857" s="28" t="s">
        <v>19</v>
      </c>
      <c r="E1857" t="s">
        <v>1463</v>
      </c>
      <c r="F1857" s="2">
        <v>32000</v>
      </c>
      <c r="G1857" s="2">
        <v>68000</v>
      </c>
      <c r="H1857" s="2">
        <v>71000</v>
      </c>
      <c r="I1857" s="2">
        <v>21300</v>
      </c>
      <c r="J1857" s="2">
        <v>71000</v>
      </c>
    </row>
    <row r="1858" spans="1:10" x14ac:dyDescent="0.35">
      <c r="A1858" s="28" t="s">
        <v>1449</v>
      </c>
      <c r="B1858" s="28" t="s">
        <v>17</v>
      </c>
      <c r="C1858" s="28" t="s">
        <v>1464</v>
      </c>
      <c r="D1858" s="28" t="s">
        <v>19</v>
      </c>
      <c r="E1858" t="s">
        <v>1465</v>
      </c>
      <c r="F1858" s="2">
        <v>65000</v>
      </c>
      <c r="G1858" s="2">
        <v>191000</v>
      </c>
      <c r="H1858" s="2">
        <v>95500</v>
      </c>
      <c r="I1858" s="2">
        <v>28650</v>
      </c>
      <c r="J1858" s="2">
        <v>95500</v>
      </c>
    </row>
    <row r="1859" spans="1:10" x14ac:dyDescent="0.35">
      <c r="A1859" s="28" t="s">
        <v>1449</v>
      </c>
      <c r="B1859" s="28" t="s">
        <v>17</v>
      </c>
      <c r="C1859" s="28" t="s">
        <v>1464</v>
      </c>
      <c r="D1859" s="28" t="s">
        <v>19</v>
      </c>
      <c r="E1859" t="s">
        <v>1466</v>
      </c>
      <c r="F1859" s="2">
        <v>102500</v>
      </c>
      <c r="G1859" s="2">
        <v>204000</v>
      </c>
      <c r="H1859" s="2">
        <v>101500</v>
      </c>
      <c r="I1859" s="2">
        <v>101500</v>
      </c>
      <c r="J1859" s="2">
        <v>101500</v>
      </c>
    </row>
    <row r="1860" spans="1:10" x14ac:dyDescent="0.35">
      <c r="A1860" s="28" t="s">
        <v>1449</v>
      </c>
      <c r="B1860" s="28" t="s">
        <v>17</v>
      </c>
      <c r="C1860" s="28" t="s">
        <v>1464</v>
      </c>
      <c r="D1860" s="28" t="s">
        <v>19</v>
      </c>
      <c r="E1860" t="s">
        <v>1467</v>
      </c>
      <c r="F1860" s="2">
        <v>217975</v>
      </c>
      <c r="G1860" s="2">
        <v>436575</v>
      </c>
      <c r="H1860" s="2">
        <v>218525</v>
      </c>
      <c r="I1860" s="2">
        <v>65220</v>
      </c>
      <c r="J1860" s="2">
        <v>216275</v>
      </c>
    </row>
    <row r="1861" spans="1:10" x14ac:dyDescent="0.35">
      <c r="A1861" s="28" t="s">
        <v>1449</v>
      </c>
      <c r="B1861" s="28" t="s">
        <v>17</v>
      </c>
      <c r="C1861" s="28" t="s">
        <v>1464</v>
      </c>
      <c r="D1861" s="28" t="s">
        <v>19</v>
      </c>
      <c r="E1861" t="s">
        <v>1468</v>
      </c>
      <c r="F1861" s="2">
        <v>110000</v>
      </c>
      <c r="G1861" s="2">
        <v>219000</v>
      </c>
      <c r="H1861" s="2">
        <v>111000</v>
      </c>
      <c r="I1861" s="2">
        <v>111000</v>
      </c>
      <c r="J1861" s="2">
        <v>111000</v>
      </c>
    </row>
    <row r="1862" spans="1:10" x14ac:dyDescent="0.35">
      <c r="A1862" s="28" t="s">
        <v>1449</v>
      </c>
      <c r="B1862" s="28" t="s">
        <v>17</v>
      </c>
      <c r="C1862" s="28" t="s">
        <v>1464</v>
      </c>
      <c r="D1862" s="28" t="s">
        <v>19</v>
      </c>
      <c r="E1862" t="s">
        <v>1469</v>
      </c>
      <c r="F1862" s="2">
        <v>285250</v>
      </c>
      <c r="G1862" s="2">
        <v>556500</v>
      </c>
      <c r="H1862" s="2">
        <v>308250</v>
      </c>
      <c r="I1862" s="2">
        <v>308250</v>
      </c>
      <c r="J1862" s="2">
        <v>308250</v>
      </c>
    </row>
    <row r="1863" spans="1:10" x14ac:dyDescent="0.35">
      <c r="A1863" s="28" t="s">
        <v>1449</v>
      </c>
      <c r="B1863" s="28" t="s">
        <v>17</v>
      </c>
      <c r="C1863" s="28" t="s">
        <v>1464</v>
      </c>
      <c r="D1863" s="28" t="s">
        <v>19</v>
      </c>
      <c r="E1863" t="s">
        <v>1470</v>
      </c>
      <c r="F1863" s="2">
        <v>77500</v>
      </c>
      <c r="G1863" s="2">
        <v>155000</v>
      </c>
      <c r="H1863" s="2">
        <v>77500</v>
      </c>
      <c r="I1863" s="2">
        <v>23250</v>
      </c>
      <c r="J1863" s="2">
        <v>77500</v>
      </c>
    </row>
    <row r="1864" spans="1:10" x14ac:dyDescent="0.35">
      <c r="A1864" s="28" t="s">
        <v>1449</v>
      </c>
      <c r="B1864" s="28" t="s">
        <v>17</v>
      </c>
      <c r="C1864" s="28" t="s">
        <v>1464</v>
      </c>
      <c r="D1864" s="28" t="s">
        <v>19</v>
      </c>
      <c r="E1864" t="s">
        <v>1471</v>
      </c>
      <c r="F1864" s="2">
        <v>210500</v>
      </c>
      <c r="G1864" s="2">
        <v>435000</v>
      </c>
      <c r="H1864" s="2">
        <v>186000</v>
      </c>
      <c r="I1864" s="2">
        <v>55800</v>
      </c>
      <c r="J1864" s="2">
        <v>186000</v>
      </c>
    </row>
    <row r="1865" spans="1:10" x14ac:dyDescent="0.35">
      <c r="A1865" s="28" t="s">
        <v>1449</v>
      </c>
      <c r="B1865" s="28" t="s">
        <v>17</v>
      </c>
      <c r="C1865" s="28" t="s">
        <v>1464</v>
      </c>
      <c r="D1865" s="28" t="s">
        <v>19</v>
      </c>
      <c r="E1865" t="s">
        <v>28</v>
      </c>
      <c r="F1865" s="2">
        <v>1820</v>
      </c>
      <c r="G1865" s="2">
        <v>0</v>
      </c>
      <c r="H1865" s="2">
        <v>0</v>
      </c>
      <c r="I1865" s="2">
        <v>0</v>
      </c>
      <c r="J1865" s="2">
        <v>0</v>
      </c>
    </row>
    <row r="1866" spans="1:10" x14ac:dyDescent="0.35">
      <c r="A1866" s="28" t="s">
        <v>1449</v>
      </c>
      <c r="B1866" s="28" t="s">
        <v>17</v>
      </c>
      <c r="C1866" s="28" t="s">
        <v>1464</v>
      </c>
      <c r="D1866" s="28" t="s">
        <v>19</v>
      </c>
      <c r="E1866" t="s">
        <v>1472</v>
      </c>
      <c r="F1866" s="2">
        <v>360360</v>
      </c>
      <c r="G1866" s="2">
        <v>720400</v>
      </c>
      <c r="H1866" s="2">
        <v>360780</v>
      </c>
      <c r="I1866" s="2">
        <v>360380</v>
      </c>
      <c r="J1866" s="2">
        <v>359980</v>
      </c>
    </row>
    <row r="1867" spans="1:10" x14ac:dyDescent="0.35">
      <c r="A1867" s="28" t="s">
        <v>1473</v>
      </c>
      <c r="B1867" s="28" t="s">
        <v>17</v>
      </c>
      <c r="C1867" s="28" t="s">
        <v>1474</v>
      </c>
      <c r="D1867" s="28" t="s">
        <v>19</v>
      </c>
      <c r="E1867" t="s">
        <v>1475</v>
      </c>
      <c r="F1867" s="2">
        <v>2348750</v>
      </c>
      <c r="G1867" s="2">
        <v>0</v>
      </c>
      <c r="H1867" s="2">
        <v>0</v>
      </c>
      <c r="I1867" s="2">
        <v>0</v>
      </c>
      <c r="J1867" s="2">
        <v>0</v>
      </c>
    </row>
    <row r="1868" spans="1:10" x14ac:dyDescent="0.35">
      <c r="A1868" s="28" t="s">
        <v>1473</v>
      </c>
      <c r="B1868" s="28" t="s">
        <v>17</v>
      </c>
      <c r="C1868" s="28" t="s">
        <v>1474</v>
      </c>
      <c r="D1868" s="28" t="s">
        <v>19</v>
      </c>
      <c r="E1868" t="s">
        <v>1476</v>
      </c>
      <c r="F1868" s="2">
        <v>117500</v>
      </c>
      <c r="G1868" s="2">
        <v>235000</v>
      </c>
      <c r="H1868" s="2">
        <v>130000</v>
      </c>
      <c r="I1868" s="2">
        <v>39000</v>
      </c>
      <c r="J1868" s="2">
        <v>130000</v>
      </c>
    </row>
    <row r="1869" spans="1:10" x14ac:dyDescent="0.35">
      <c r="A1869" s="28" t="s">
        <v>1473</v>
      </c>
      <c r="B1869" s="28" t="s">
        <v>17</v>
      </c>
      <c r="C1869" s="28" t="s">
        <v>1474</v>
      </c>
      <c r="D1869" s="28" t="s">
        <v>19</v>
      </c>
      <c r="E1869" t="s">
        <v>1477</v>
      </c>
      <c r="F1869" s="2">
        <v>34747</v>
      </c>
      <c r="G1869" s="2">
        <v>69268</v>
      </c>
      <c r="H1869" s="2">
        <v>344521</v>
      </c>
      <c r="I1869" s="2">
        <v>103393</v>
      </c>
      <c r="J1869" s="2">
        <v>344764</v>
      </c>
    </row>
    <row r="1870" spans="1:10" x14ac:dyDescent="0.35">
      <c r="A1870" s="28" t="s">
        <v>1473</v>
      </c>
      <c r="B1870" s="28" t="s">
        <v>17</v>
      </c>
      <c r="C1870" s="28" t="s">
        <v>1474</v>
      </c>
      <c r="D1870" s="28" t="s">
        <v>19</v>
      </c>
      <c r="E1870" t="s">
        <v>21</v>
      </c>
      <c r="F1870" s="2">
        <v>8518</v>
      </c>
      <c r="G1870" s="2">
        <v>25000</v>
      </c>
      <c r="H1870" s="2">
        <v>0</v>
      </c>
      <c r="I1870" s="2">
        <v>0</v>
      </c>
      <c r="J1870" s="2">
        <v>0</v>
      </c>
    </row>
    <row r="1871" spans="1:10" x14ac:dyDescent="0.35">
      <c r="A1871" s="28" t="s">
        <v>1473</v>
      </c>
      <c r="B1871" s="28" t="s">
        <v>17</v>
      </c>
      <c r="C1871" s="28" t="s">
        <v>1474</v>
      </c>
      <c r="D1871" s="28" t="s">
        <v>19</v>
      </c>
      <c r="E1871" t="s">
        <v>1478</v>
      </c>
      <c r="F1871" s="2">
        <v>0</v>
      </c>
      <c r="G1871" s="2">
        <v>4600000</v>
      </c>
      <c r="H1871" s="2">
        <v>1750500</v>
      </c>
      <c r="I1871" s="2">
        <v>525150</v>
      </c>
      <c r="J1871" s="2">
        <v>1750500</v>
      </c>
    </row>
    <row r="1872" spans="1:10" x14ac:dyDescent="0.35">
      <c r="A1872" s="28" t="s">
        <v>1473</v>
      </c>
      <c r="B1872" s="28" t="s">
        <v>17</v>
      </c>
      <c r="C1872" s="28" t="s">
        <v>1474</v>
      </c>
      <c r="D1872" s="28" t="s">
        <v>19</v>
      </c>
      <c r="E1872" t="s">
        <v>1479</v>
      </c>
      <c r="F1872" s="2">
        <v>1971</v>
      </c>
      <c r="G1872" s="2">
        <v>113965</v>
      </c>
      <c r="H1872" s="2">
        <v>113994</v>
      </c>
      <c r="I1872" s="2">
        <v>56997</v>
      </c>
      <c r="J1872" s="2">
        <v>0</v>
      </c>
    </row>
    <row r="1873" spans="1:10" x14ac:dyDescent="0.35">
      <c r="A1873" s="28" t="s">
        <v>1473</v>
      </c>
      <c r="B1873" s="28" t="s">
        <v>17</v>
      </c>
      <c r="C1873" s="28" t="s">
        <v>1474</v>
      </c>
      <c r="D1873" s="28" t="s">
        <v>19</v>
      </c>
      <c r="E1873" t="s">
        <v>1480</v>
      </c>
      <c r="F1873" s="2">
        <v>388000</v>
      </c>
      <c r="G1873" s="2">
        <v>2015000</v>
      </c>
      <c r="H1873" s="2">
        <v>1626000</v>
      </c>
      <c r="I1873" s="2">
        <v>487800</v>
      </c>
      <c r="J1873" s="2">
        <v>1626000</v>
      </c>
    </row>
    <row r="1874" spans="1:10" x14ac:dyDescent="0.35">
      <c r="A1874" s="28" t="s">
        <v>1473</v>
      </c>
      <c r="B1874" s="28" t="s">
        <v>17</v>
      </c>
      <c r="C1874" s="28" t="s">
        <v>1474</v>
      </c>
      <c r="D1874" s="28" t="s">
        <v>19</v>
      </c>
      <c r="E1874" t="s">
        <v>1481</v>
      </c>
      <c r="F1874" s="2">
        <v>865000</v>
      </c>
      <c r="G1874" s="2">
        <v>0</v>
      </c>
      <c r="H1874" s="2">
        <v>0</v>
      </c>
      <c r="I1874" s="2">
        <v>0</v>
      </c>
      <c r="J1874" s="2">
        <v>0</v>
      </c>
    </row>
    <row r="1875" spans="1:10" x14ac:dyDescent="0.35">
      <c r="A1875" s="28" t="s">
        <v>1473</v>
      </c>
      <c r="B1875" s="28" t="s">
        <v>17</v>
      </c>
      <c r="C1875" s="28" t="s">
        <v>1474</v>
      </c>
      <c r="D1875" s="28" t="s">
        <v>19</v>
      </c>
      <c r="E1875" t="s">
        <v>28</v>
      </c>
      <c r="F1875" s="2">
        <v>0</v>
      </c>
      <c r="G1875" s="2">
        <v>0</v>
      </c>
      <c r="H1875" s="2">
        <v>0</v>
      </c>
      <c r="I1875" s="2">
        <v>0</v>
      </c>
      <c r="J1875" s="2">
        <v>0</v>
      </c>
    </row>
    <row r="1876" spans="1:10" x14ac:dyDescent="0.35">
      <c r="A1876" s="28" t="s">
        <v>1473</v>
      </c>
      <c r="B1876" s="28" t="s">
        <v>17</v>
      </c>
      <c r="C1876" s="28" t="s">
        <v>1474</v>
      </c>
      <c r="D1876" s="28" t="s">
        <v>19</v>
      </c>
      <c r="E1876" t="s">
        <v>1482</v>
      </c>
      <c r="F1876" s="2">
        <v>236500</v>
      </c>
      <c r="G1876" s="2">
        <v>472000</v>
      </c>
      <c r="H1876" s="2">
        <v>238000</v>
      </c>
      <c r="I1876" s="2">
        <v>71400</v>
      </c>
      <c r="J1876" s="2">
        <v>238000</v>
      </c>
    </row>
    <row r="1877" spans="1:10" x14ac:dyDescent="0.35">
      <c r="A1877" s="28" t="s">
        <v>1473</v>
      </c>
      <c r="B1877" s="28" t="s">
        <v>17</v>
      </c>
      <c r="C1877" s="28" t="s">
        <v>1474</v>
      </c>
      <c r="D1877" s="28" t="s">
        <v>19</v>
      </c>
      <c r="E1877" t="s">
        <v>1483</v>
      </c>
      <c r="F1877" s="2">
        <v>510000</v>
      </c>
      <c r="G1877" s="2">
        <v>1375000</v>
      </c>
      <c r="H1877" s="2">
        <v>0</v>
      </c>
      <c r="I1877" s="2">
        <v>0</v>
      </c>
      <c r="J1877" s="2">
        <v>0</v>
      </c>
    </row>
    <row r="1878" spans="1:10" x14ac:dyDescent="0.35">
      <c r="A1878" s="28" t="s">
        <v>1473</v>
      </c>
      <c r="B1878" s="28" t="s">
        <v>17</v>
      </c>
      <c r="C1878" s="28" t="s">
        <v>1474</v>
      </c>
      <c r="D1878" s="28" t="s">
        <v>19</v>
      </c>
      <c r="E1878" t="s">
        <v>504</v>
      </c>
      <c r="F1878" s="2">
        <v>619268</v>
      </c>
      <c r="G1878" s="2">
        <v>0</v>
      </c>
      <c r="H1878" s="2">
        <v>0</v>
      </c>
      <c r="I1878" s="2">
        <v>0</v>
      </c>
      <c r="J1878" s="2">
        <v>0</v>
      </c>
    </row>
    <row r="1879" spans="1:10" x14ac:dyDescent="0.35">
      <c r="A1879" s="28" t="s">
        <v>1473</v>
      </c>
      <c r="B1879" s="28" t="s">
        <v>17</v>
      </c>
      <c r="C1879" s="28" t="s">
        <v>1474</v>
      </c>
      <c r="D1879" s="28" t="s">
        <v>19</v>
      </c>
      <c r="E1879" t="s">
        <v>1484</v>
      </c>
      <c r="F1879" s="2">
        <v>454152</v>
      </c>
      <c r="G1879" s="2">
        <v>462195</v>
      </c>
      <c r="H1879" s="2">
        <v>0</v>
      </c>
      <c r="I1879" s="2">
        <v>0</v>
      </c>
      <c r="J1879" s="2">
        <v>0</v>
      </c>
    </row>
    <row r="1880" spans="1:10" x14ac:dyDescent="0.35">
      <c r="A1880" s="28" t="s">
        <v>1473</v>
      </c>
      <c r="B1880" s="28" t="s">
        <v>17</v>
      </c>
      <c r="C1880" s="28" t="s">
        <v>1485</v>
      </c>
      <c r="D1880" s="28" t="s">
        <v>30</v>
      </c>
      <c r="E1880" t="s">
        <v>1246</v>
      </c>
      <c r="F1880" s="2">
        <v>504688</v>
      </c>
      <c r="G1880" s="2">
        <v>1010138</v>
      </c>
      <c r="H1880" s="2">
        <v>504653</v>
      </c>
      <c r="I1880" s="2">
        <v>504653</v>
      </c>
      <c r="J1880" s="2">
        <v>505458</v>
      </c>
    </row>
    <row r="1881" spans="1:10" x14ac:dyDescent="0.35">
      <c r="A1881" s="28" t="s">
        <v>1473</v>
      </c>
      <c r="B1881" s="28" t="s">
        <v>17</v>
      </c>
      <c r="C1881" s="28" t="s">
        <v>1485</v>
      </c>
      <c r="D1881" s="28" t="s">
        <v>19</v>
      </c>
      <c r="E1881" t="s">
        <v>47</v>
      </c>
      <c r="F1881" s="2">
        <v>1308000</v>
      </c>
      <c r="G1881" s="2">
        <v>3487000</v>
      </c>
      <c r="H1881" s="2">
        <v>1746500</v>
      </c>
      <c r="I1881" s="2">
        <v>523950</v>
      </c>
      <c r="J1881" s="2">
        <v>1746500</v>
      </c>
    </row>
    <row r="1882" spans="1:10" x14ac:dyDescent="0.35">
      <c r="A1882" s="28" t="s">
        <v>1473</v>
      </c>
      <c r="B1882" s="28" t="s">
        <v>17</v>
      </c>
      <c r="C1882" s="28" t="s">
        <v>1485</v>
      </c>
      <c r="D1882" s="28" t="s">
        <v>19</v>
      </c>
      <c r="E1882" t="s">
        <v>36</v>
      </c>
      <c r="F1882" s="2">
        <v>0</v>
      </c>
      <c r="G1882" s="2">
        <v>1369898</v>
      </c>
      <c r="H1882" s="2">
        <v>757050</v>
      </c>
      <c r="I1882" s="2">
        <v>227018</v>
      </c>
      <c r="J1882" s="2">
        <v>756400</v>
      </c>
    </row>
    <row r="1883" spans="1:10" x14ac:dyDescent="0.35">
      <c r="A1883" s="28" t="s">
        <v>1473</v>
      </c>
      <c r="B1883" s="28" t="s">
        <v>17</v>
      </c>
      <c r="C1883" s="28" t="s">
        <v>1485</v>
      </c>
      <c r="D1883" s="28" t="s">
        <v>19</v>
      </c>
      <c r="E1883" t="s">
        <v>28</v>
      </c>
      <c r="F1883" s="2">
        <v>206808</v>
      </c>
      <c r="G1883" s="2">
        <v>0</v>
      </c>
      <c r="H1883" s="2">
        <v>0</v>
      </c>
      <c r="I1883" s="2">
        <v>0</v>
      </c>
      <c r="J1883" s="2">
        <v>0</v>
      </c>
    </row>
    <row r="1884" spans="1:10" x14ac:dyDescent="0.35">
      <c r="A1884" s="28" t="s">
        <v>1473</v>
      </c>
      <c r="B1884" s="28" t="s">
        <v>17</v>
      </c>
      <c r="C1884" s="28" t="s">
        <v>1485</v>
      </c>
      <c r="D1884" s="28" t="s">
        <v>19</v>
      </c>
      <c r="E1884" t="s">
        <v>1486</v>
      </c>
      <c r="F1884" s="2">
        <v>804938</v>
      </c>
      <c r="G1884" s="2">
        <v>0</v>
      </c>
      <c r="H1884" s="2">
        <v>0</v>
      </c>
      <c r="I1884" s="2">
        <v>0</v>
      </c>
      <c r="J1884" s="2">
        <v>0</v>
      </c>
    </row>
    <row r="1885" spans="1:10" x14ac:dyDescent="0.35">
      <c r="A1885" s="28" t="s">
        <v>1473</v>
      </c>
      <c r="B1885" s="28" t="s">
        <v>17</v>
      </c>
      <c r="C1885" s="28" t="s">
        <v>1485</v>
      </c>
      <c r="D1885" s="28" t="s">
        <v>19</v>
      </c>
      <c r="E1885" t="s">
        <v>32</v>
      </c>
      <c r="F1885" s="2">
        <v>5000</v>
      </c>
      <c r="G1885" s="2">
        <v>10000</v>
      </c>
      <c r="H1885" s="2">
        <v>5000</v>
      </c>
      <c r="I1885" s="2">
        <v>1500</v>
      </c>
      <c r="J1885" s="2">
        <v>5000</v>
      </c>
    </row>
    <row r="1886" spans="1:10" x14ac:dyDescent="0.35">
      <c r="A1886" s="28" t="s">
        <v>1473</v>
      </c>
      <c r="B1886" s="28" t="s">
        <v>17</v>
      </c>
      <c r="C1886" s="28" t="s">
        <v>1485</v>
      </c>
      <c r="D1886" s="28" t="s">
        <v>19</v>
      </c>
      <c r="E1886" t="s">
        <v>1487</v>
      </c>
      <c r="F1886" s="2">
        <v>3126500</v>
      </c>
      <c r="G1886" s="2">
        <v>6253000</v>
      </c>
      <c r="H1886" s="2">
        <v>3128500</v>
      </c>
      <c r="I1886" s="2">
        <v>3128500</v>
      </c>
      <c r="J1886" s="2">
        <v>3128500</v>
      </c>
    </row>
    <row r="1887" spans="1:10" x14ac:dyDescent="0.35">
      <c r="A1887" s="28" t="s">
        <v>1473</v>
      </c>
      <c r="B1887" s="28" t="s">
        <v>17</v>
      </c>
      <c r="C1887" s="28" t="s">
        <v>1485</v>
      </c>
      <c r="D1887" s="28" t="s">
        <v>19</v>
      </c>
      <c r="E1887" t="s">
        <v>162</v>
      </c>
      <c r="F1887" s="2">
        <v>763600</v>
      </c>
      <c r="G1887" s="2">
        <v>2303325</v>
      </c>
      <c r="H1887" s="2">
        <v>1124350</v>
      </c>
      <c r="I1887" s="2">
        <v>334549</v>
      </c>
      <c r="J1887" s="2">
        <v>1105975</v>
      </c>
    </row>
    <row r="1888" spans="1:10" x14ac:dyDescent="0.35">
      <c r="A1888" s="28" t="s">
        <v>1473</v>
      </c>
      <c r="B1888" s="28" t="s">
        <v>17</v>
      </c>
      <c r="C1888" s="28" t="s">
        <v>1485</v>
      </c>
      <c r="D1888" s="28" t="s">
        <v>19</v>
      </c>
      <c r="E1888" t="s">
        <v>48</v>
      </c>
      <c r="F1888" s="2">
        <v>3141600</v>
      </c>
      <c r="G1888" s="2">
        <v>3703775</v>
      </c>
      <c r="H1888" s="2">
        <v>1855125</v>
      </c>
      <c r="I1888" s="2">
        <v>556125</v>
      </c>
      <c r="J1888" s="2">
        <v>1852375</v>
      </c>
    </row>
    <row r="1889" spans="1:10" x14ac:dyDescent="0.35">
      <c r="A1889" s="28" t="s">
        <v>1473</v>
      </c>
      <c r="B1889" s="28" t="s">
        <v>17</v>
      </c>
      <c r="C1889" s="28" t="s">
        <v>1485</v>
      </c>
      <c r="D1889" s="28" t="s">
        <v>19</v>
      </c>
      <c r="E1889" t="s">
        <v>114</v>
      </c>
      <c r="F1889" s="2">
        <v>307600</v>
      </c>
      <c r="G1889" s="2">
        <v>615700</v>
      </c>
      <c r="H1889" s="2">
        <v>308075</v>
      </c>
      <c r="I1889" s="2">
        <v>92944</v>
      </c>
      <c r="J1889" s="2">
        <v>311550</v>
      </c>
    </row>
    <row r="1890" spans="1:10" x14ac:dyDescent="0.35">
      <c r="A1890" s="28" t="s">
        <v>1488</v>
      </c>
      <c r="B1890" s="28" t="s">
        <v>17</v>
      </c>
      <c r="C1890" s="28" t="s">
        <v>1489</v>
      </c>
      <c r="D1890" s="28" t="s">
        <v>19</v>
      </c>
      <c r="E1890" t="s">
        <v>1490</v>
      </c>
      <c r="F1890" s="2">
        <v>1207500</v>
      </c>
      <c r="G1890" s="2">
        <v>2570000</v>
      </c>
      <c r="H1890" s="2">
        <v>1420000</v>
      </c>
      <c r="I1890" s="2">
        <v>426000</v>
      </c>
      <c r="J1890" s="2">
        <v>1420000</v>
      </c>
    </row>
    <row r="1891" spans="1:10" x14ac:dyDescent="0.35">
      <c r="A1891" s="28" t="s">
        <v>1488</v>
      </c>
      <c r="B1891" s="28" t="s">
        <v>17</v>
      </c>
      <c r="C1891" s="28" t="s">
        <v>1489</v>
      </c>
      <c r="D1891" s="28" t="s">
        <v>19</v>
      </c>
      <c r="E1891" t="s">
        <v>28</v>
      </c>
      <c r="F1891" s="2">
        <v>0</v>
      </c>
      <c r="G1891" s="2">
        <v>0</v>
      </c>
      <c r="H1891" s="2">
        <v>0</v>
      </c>
      <c r="I1891" s="2">
        <v>0</v>
      </c>
      <c r="J1891" s="2">
        <v>0</v>
      </c>
    </row>
    <row r="1892" spans="1:10" x14ac:dyDescent="0.35">
      <c r="A1892" s="28" t="s">
        <v>1488</v>
      </c>
      <c r="B1892" s="28" t="s">
        <v>17</v>
      </c>
      <c r="C1892" s="28" t="s">
        <v>1489</v>
      </c>
      <c r="D1892" s="28" t="s">
        <v>19</v>
      </c>
      <c r="E1892" t="s">
        <v>1491</v>
      </c>
      <c r="F1892" s="2">
        <v>82060</v>
      </c>
      <c r="G1892" s="2">
        <v>164120</v>
      </c>
      <c r="H1892" s="2">
        <v>82060</v>
      </c>
      <c r="I1892" s="2">
        <v>24618</v>
      </c>
      <c r="J1892" s="2">
        <v>82060</v>
      </c>
    </row>
    <row r="1893" spans="1:10" x14ac:dyDescent="0.35">
      <c r="A1893" s="28" t="s">
        <v>1488</v>
      </c>
      <c r="B1893" s="28" t="s">
        <v>17</v>
      </c>
      <c r="C1893" s="28" t="s">
        <v>1492</v>
      </c>
      <c r="D1893" s="28" t="s">
        <v>19</v>
      </c>
      <c r="E1893" t="s">
        <v>28</v>
      </c>
      <c r="F1893" s="2">
        <v>5573</v>
      </c>
      <c r="G1893" s="2">
        <v>0</v>
      </c>
      <c r="H1893" s="2">
        <v>0</v>
      </c>
      <c r="I1893" s="2">
        <v>0</v>
      </c>
      <c r="J1893" s="2">
        <v>0</v>
      </c>
    </row>
    <row r="1894" spans="1:10" x14ac:dyDescent="0.35">
      <c r="A1894" s="28" t="s">
        <v>1488</v>
      </c>
      <c r="B1894" s="28" t="s">
        <v>17</v>
      </c>
      <c r="C1894" s="28" t="s">
        <v>1492</v>
      </c>
      <c r="D1894" s="28" t="s">
        <v>19</v>
      </c>
      <c r="E1894" t="s">
        <v>1493</v>
      </c>
      <c r="F1894" s="2">
        <v>551125</v>
      </c>
      <c r="G1894" s="2">
        <v>1297875</v>
      </c>
      <c r="H1894" s="2">
        <v>698625</v>
      </c>
      <c r="I1894" s="2">
        <v>209494</v>
      </c>
      <c r="J1894" s="2">
        <v>698000</v>
      </c>
    </row>
    <row r="1895" spans="1:10" x14ac:dyDescent="0.35">
      <c r="A1895" s="28" t="s">
        <v>1488</v>
      </c>
      <c r="B1895" s="28" t="s">
        <v>17</v>
      </c>
      <c r="C1895" s="28" t="s">
        <v>1492</v>
      </c>
      <c r="D1895" s="28" t="s">
        <v>19</v>
      </c>
      <c r="E1895" t="s">
        <v>1494</v>
      </c>
      <c r="F1895" s="2">
        <v>0</v>
      </c>
      <c r="G1895" s="2">
        <v>795000</v>
      </c>
      <c r="H1895" s="2">
        <v>649250</v>
      </c>
      <c r="I1895" s="2">
        <v>194813</v>
      </c>
      <c r="J1895" s="2">
        <v>649500</v>
      </c>
    </row>
    <row r="1896" spans="1:10" x14ac:dyDescent="0.35">
      <c r="A1896" s="28" t="s">
        <v>1488</v>
      </c>
      <c r="B1896" s="28" t="s">
        <v>17</v>
      </c>
      <c r="C1896" s="28" t="s">
        <v>1492</v>
      </c>
      <c r="D1896" s="28" t="s">
        <v>19</v>
      </c>
      <c r="E1896" t="s">
        <v>1495</v>
      </c>
      <c r="F1896" s="2">
        <v>1407500</v>
      </c>
      <c r="G1896" s="2">
        <v>2815000</v>
      </c>
      <c r="H1896" s="2">
        <v>1407500</v>
      </c>
      <c r="I1896" s="2">
        <v>422250</v>
      </c>
      <c r="J1896" s="2">
        <v>1407500</v>
      </c>
    </row>
    <row r="1897" spans="1:10" x14ac:dyDescent="0.35">
      <c r="A1897" s="28" t="s">
        <v>1488</v>
      </c>
      <c r="B1897" s="28" t="s">
        <v>17</v>
      </c>
      <c r="C1897" s="28" t="s">
        <v>1492</v>
      </c>
      <c r="D1897" s="28" t="s">
        <v>19</v>
      </c>
      <c r="E1897" t="s">
        <v>1496</v>
      </c>
      <c r="F1897" s="2">
        <v>409050</v>
      </c>
      <c r="G1897" s="2">
        <v>0</v>
      </c>
      <c r="H1897" s="2">
        <v>0</v>
      </c>
      <c r="I1897" s="2">
        <v>0</v>
      </c>
      <c r="J1897" s="2">
        <v>0</v>
      </c>
    </row>
    <row r="1898" spans="1:10" x14ac:dyDescent="0.35">
      <c r="A1898" s="28" t="s">
        <v>1488</v>
      </c>
      <c r="B1898" s="28" t="s">
        <v>17</v>
      </c>
      <c r="C1898" s="28" t="s">
        <v>1497</v>
      </c>
      <c r="D1898" s="28" t="s">
        <v>19</v>
      </c>
      <c r="E1898" t="s">
        <v>419</v>
      </c>
      <c r="F1898" s="2">
        <v>388500</v>
      </c>
      <c r="G1898" s="2">
        <v>776000</v>
      </c>
      <c r="H1898" s="2">
        <v>389500</v>
      </c>
      <c r="I1898" s="2">
        <v>116850</v>
      </c>
      <c r="J1898" s="2">
        <v>389500</v>
      </c>
    </row>
    <row r="1899" spans="1:10" x14ac:dyDescent="0.35">
      <c r="A1899" s="28" t="s">
        <v>1488</v>
      </c>
      <c r="B1899" s="28" t="s">
        <v>17</v>
      </c>
      <c r="C1899" s="28" t="s">
        <v>1497</v>
      </c>
      <c r="D1899" s="28" t="s">
        <v>19</v>
      </c>
      <c r="E1899" t="s">
        <v>1498</v>
      </c>
      <c r="F1899" s="2">
        <v>23926</v>
      </c>
      <c r="G1899" s="2">
        <v>47509</v>
      </c>
      <c r="H1899" s="2">
        <v>23583</v>
      </c>
      <c r="I1899" s="2">
        <v>7058</v>
      </c>
      <c r="J1899" s="2">
        <v>23468</v>
      </c>
    </row>
    <row r="1900" spans="1:10" x14ac:dyDescent="0.35">
      <c r="A1900" s="28" t="s">
        <v>1488</v>
      </c>
      <c r="B1900" s="28" t="s">
        <v>17</v>
      </c>
      <c r="C1900" s="28" t="s">
        <v>1497</v>
      </c>
      <c r="D1900" s="28" t="s">
        <v>19</v>
      </c>
      <c r="E1900" t="s">
        <v>1499</v>
      </c>
      <c r="F1900" s="2">
        <v>56947</v>
      </c>
      <c r="G1900" s="2">
        <v>111834</v>
      </c>
      <c r="H1900" s="2">
        <v>54888</v>
      </c>
      <c r="I1900" s="2">
        <v>16364</v>
      </c>
      <c r="J1900" s="2">
        <v>54202</v>
      </c>
    </row>
    <row r="1901" spans="1:10" x14ac:dyDescent="0.35">
      <c r="A1901" s="28" t="s">
        <v>1488</v>
      </c>
      <c r="B1901" s="28" t="s">
        <v>17</v>
      </c>
      <c r="C1901" s="28" t="s">
        <v>1497</v>
      </c>
      <c r="D1901" s="28" t="s">
        <v>50</v>
      </c>
      <c r="E1901" t="s">
        <v>1500</v>
      </c>
      <c r="F1901" s="2">
        <v>1075980</v>
      </c>
      <c r="G1901" s="2">
        <v>2147860</v>
      </c>
      <c r="H1901" s="2">
        <v>1071660</v>
      </c>
      <c r="I1901" s="2">
        <v>535830</v>
      </c>
      <c r="J1901" s="2">
        <v>0</v>
      </c>
    </row>
    <row r="1902" spans="1:10" x14ac:dyDescent="0.35">
      <c r="A1902" s="28" t="s">
        <v>1488</v>
      </c>
      <c r="B1902" s="28" t="s">
        <v>17</v>
      </c>
      <c r="C1902" s="28" t="s">
        <v>1497</v>
      </c>
      <c r="D1902" s="28" t="s">
        <v>30</v>
      </c>
      <c r="E1902" t="s">
        <v>1501</v>
      </c>
      <c r="F1902" s="2">
        <v>211680</v>
      </c>
      <c r="G1902" s="2">
        <v>421958</v>
      </c>
      <c r="H1902" s="2">
        <v>0</v>
      </c>
      <c r="I1902" s="2">
        <v>0</v>
      </c>
      <c r="J1902" s="2">
        <v>0</v>
      </c>
    </row>
    <row r="1903" spans="1:10" x14ac:dyDescent="0.35">
      <c r="A1903" s="28" t="s">
        <v>1488</v>
      </c>
      <c r="B1903" s="28" t="s">
        <v>17</v>
      </c>
      <c r="C1903" s="28" t="s">
        <v>1497</v>
      </c>
      <c r="D1903" s="28" t="s">
        <v>19</v>
      </c>
      <c r="E1903" t="s">
        <v>1502</v>
      </c>
      <c r="F1903" s="2">
        <v>151470</v>
      </c>
      <c r="G1903" s="2">
        <v>297594</v>
      </c>
      <c r="H1903" s="2">
        <v>146124</v>
      </c>
      <c r="I1903" s="2">
        <v>43570</v>
      </c>
      <c r="J1903" s="2">
        <v>144342</v>
      </c>
    </row>
    <row r="1904" spans="1:10" x14ac:dyDescent="0.35">
      <c r="A1904" s="28" t="s">
        <v>1488</v>
      </c>
      <c r="B1904" s="28" t="s">
        <v>17</v>
      </c>
      <c r="C1904" s="28" t="s">
        <v>1497</v>
      </c>
      <c r="D1904" s="28" t="s">
        <v>19</v>
      </c>
      <c r="E1904" t="s">
        <v>1503</v>
      </c>
      <c r="F1904" s="2">
        <v>10449</v>
      </c>
      <c r="G1904" s="2">
        <v>20507</v>
      </c>
      <c r="H1904" s="2">
        <v>10057</v>
      </c>
      <c r="I1904" s="2">
        <v>2998</v>
      </c>
      <c r="J1904" s="2">
        <v>9927</v>
      </c>
    </row>
    <row r="1905" spans="1:10" x14ac:dyDescent="0.35">
      <c r="A1905" s="28" t="s">
        <v>1488</v>
      </c>
      <c r="B1905" s="28" t="s">
        <v>17</v>
      </c>
      <c r="C1905" s="28" t="s">
        <v>1497</v>
      </c>
      <c r="D1905" s="28" t="s">
        <v>19</v>
      </c>
      <c r="E1905" t="s">
        <v>1504</v>
      </c>
      <c r="F1905" s="2">
        <v>55062</v>
      </c>
      <c r="G1905" s="2">
        <v>107922</v>
      </c>
      <c r="H1905" s="2">
        <v>52860</v>
      </c>
      <c r="I1905" s="2">
        <v>15748</v>
      </c>
      <c r="J1905" s="2">
        <v>52126</v>
      </c>
    </row>
    <row r="1906" spans="1:10" x14ac:dyDescent="0.35">
      <c r="A1906" s="28" t="s">
        <v>1488</v>
      </c>
      <c r="B1906" s="28" t="s">
        <v>17</v>
      </c>
      <c r="C1906" s="28" t="s">
        <v>1497</v>
      </c>
      <c r="D1906" s="28" t="s">
        <v>19</v>
      </c>
      <c r="E1906" t="s">
        <v>1505</v>
      </c>
      <c r="F1906" s="2">
        <v>22533</v>
      </c>
      <c r="G1906" s="2">
        <v>44733</v>
      </c>
      <c r="H1906" s="2">
        <v>0</v>
      </c>
      <c r="I1906" s="2">
        <v>0</v>
      </c>
      <c r="J1906" s="2">
        <v>0</v>
      </c>
    </row>
    <row r="1907" spans="1:10" x14ac:dyDescent="0.35">
      <c r="A1907" s="28" t="s">
        <v>1488</v>
      </c>
      <c r="B1907" s="28" t="s">
        <v>17</v>
      </c>
      <c r="C1907" s="28" t="s">
        <v>1497</v>
      </c>
      <c r="D1907" s="28" t="s">
        <v>19</v>
      </c>
      <c r="E1907" t="s">
        <v>1506</v>
      </c>
      <c r="F1907" s="2">
        <v>6603</v>
      </c>
      <c r="G1907" s="2">
        <v>0</v>
      </c>
      <c r="H1907" s="2">
        <v>0</v>
      </c>
      <c r="I1907" s="2">
        <v>0</v>
      </c>
      <c r="J1907" s="2">
        <v>0</v>
      </c>
    </row>
    <row r="1908" spans="1:10" x14ac:dyDescent="0.35">
      <c r="A1908" s="28" t="s">
        <v>1488</v>
      </c>
      <c r="B1908" s="28" t="s">
        <v>17</v>
      </c>
      <c r="C1908" s="28" t="s">
        <v>1497</v>
      </c>
      <c r="D1908" s="28" t="s">
        <v>19</v>
      </c>
      <c r="E1908" t="s">
        <v>1507</v>
      </c>
      <c r="F1908" s="2">
        <v>20381</v>
      </c>
      <c r="G1908" s="2">
        <v>0</v>
      </c>
      <c r="H1908" s="2">
        <v>0</v>
      </c>
      <c r="I1908" s="2">
        <v>0</v>
      </c>
      <c r="J1908" s="2">
        <v>0</v>
      </c>
    </row>
    <row r="1909" spans="1:10" x14ac:dyDescent="0.35">
      <c r="A1909" s="28" t="s">
        <v>1488</v>
      </c>
      <c r="B1909" s="28" t="s">
        <v>17</v>
      </c>
      <c r="C1909" s="28" t="s">
        <v>1497</v>
      </c>
      <c r="D1909" s="28" t="s">
        <v>19</v>
      </c>
      <c r="E1909" t="s">
        <v>21</v>
      </c>
      <c r="F1909" s="2">
        <v>20620</v>
      </c>
      <c r="G1909" s="2">
        <v>250000</v>
      </c>
      <c r="H1909" s="2">
        <v>0</v>
      </c>
      <c r="I1909" s="2">
        <v>0</v>
      </c>
      <c r="J1909" s="2">
        <v>0</v>
      </c>
    </row>
    <row r="1910" spans="1:10" x14ac:dyDescent="0.35">
      <c r="A1910" s="28" t="s">
        <v>1488</v>
      </c>
      <c r="B1910" s="28" t="s">
        <v>17</v>
      </c>
      <c r="C1910" s="28" t="s">
        <v>1497</v>
      </c>
      <c r="D1910" s="28" t="s">
        <v>19</v>
      </c>
      <c r="E1910" t="s">
        <v>1508</v>
      </c>
      <c r="F1910" s="2">
        <v>24645</v>
      </c>
      <c r="G1910" s="2">
        <v>48936</v>
      </c>
      <c r="H1910" s="2">
        <v>24291</v>
      </c>
      <c r="I1910" s="2">
        <v>7270</v>
      </c>
      <c r="J1910" s="2">
        <v>24173</v>
      </c>
    </row>
    <row r="1911" spans="1:10" x14ac:dyDescent="0.35">
      <c r="A1911" s="28" t="s">
        <v>1488</v>
      </c>
      <c r="B1911" s="28" t="s">
        <v>17</v>
      </c>
      <c r="C1911" s="28" t="s">
        <v>1497</v>
      </c>
      <c r="D1911" s="28" t="s">
        <v>19</v>
      </c>
      <c r="E1911" t="s">
        <v>1509</v>
      </c>
      <c r="F1911" s="2">
        <v>24466</v>
      </c>
      <c r="G1911" s="2">
        <v>48578</v>
      </c>
      <c r="H1911" s="2">
        <v>24111</v>
      </c>
      <c r="I1911" s="2">
        <v>7216</v>
      </c>
      <c r="J1911" s="2">
        <v>23993</v>
      </c>
    </row>
    <row r="1912" spans="1:10" x14ac:dyDescent="0.35">
      <c r="A1912" s="28" t="s">
        <v>1488</v>
      </c>
      <c r="B1912" s="28" t="s">
        <v>17</v>
      </c>
      <c r="C1912" s="28" t="s">
        <v>1497</v>
      </c>
      <c r="D1912" s="28" t="s">
        <v>19</v>
      </c>
      <c r="E1912" t="s">
        <v>1510</v>
      </c>
      <c r="F1912" s="2">
        <v>22445</v>
      </c>
      <c r="G1912" s="2">
        <v>44562</v>
      </c>
      <c r="H1912" s="2">
        <v>22117</v>
      </c>
      <c r="I1912" s="2">
        <v>6619</v>
      </c>
      <c r="J1912" s="2">
        <v>22007</v>
      </c>
    </row>
    <row r="1913" spans="1:10" x14ac:dyDescent="0.35">
      <c r="A1913" s="28" t="s">
        <v>1488</v>
      </c>
      <c r="B1913" s="28" t="s">
        <v>17</v>
      </c>
      <c r="C1913" s="28" t="s">
        <v>1497</v>
      </c>
      <c r="D1913" s="28" t="s">
        <v>19</v>
      </c>
      <c r="E1913" t="s">
        <v>167</v>
      </c>
      <c r="F1913" s="2">
        <v>0</v>
      </c>
      <c r="G1913" s="2">
        <v>360000</v>
      </c>
      <c r="H1913" s="2">
        <v>102500</v>
      </c>
      <c r="I1913" s="2">
        <v>30750</v>
      </c>
      <c r="J1913" s="2">
        <v>102500</v>
      </c>
    </row>
    <row r="1914" spans="1:10" x14ac:dyDescent="0.35">
      <c r="A1914" s="28" t="s">
        <v>1488</v>
      </c>
      <c r="B1914" s="28" t="s">
        <v>17</v>
      </c>
      <c r="C1914" s="28" t="s">
        <v>1497</v>
      </c>
      <c r="D1914" s="28" t="s">
        <v>19</v>
      </c>
      <c r="E1914" t="s">
        <v>1511</v>
      </c>
      <c r="F1914" s="2">
        <v>17803</v>
      </c>
      <c r="G1914" s="2">
        <v>34853</v>
      </c>
      <c r="H1914" s="2">
        <v>17051</v>
      </c>
      <c r="I1914" s="2">
        <v>16926</v>
      </c>
      <c r="J1914" s="2">
        <v>16800</v>
      </c>
    </row>
    <row r="1915" spans="1:10" x14ac:dyDescent="0.35">
      <c r="A1915" s="28" t="s">
        <v>1488</v>
      </c>
      <c r="B1915" s="28" t="s">
        <v>17</v>
      </c>
      <c r="C1915" s="28" t="s">
        <v>1497</v>
      </c>
      <c r="D1915" s="28" t="s">
        <v>50</v>
      </c>
      <c r="E1915" t="s">
        <v>1512</v>
      </c>
      <c r="F1915" s="2">
        <v>361500</v>
      </c>
      <c r="G1915" s="2">
        <v>723000</v>
      </c>
      <c r="H1915" s="2">
        <v>361500</v>
      </c>
      <c r="I1915" s="2">
        <v>361500</v>
      </c>
      <c r="J1915" s="2">
        <v>1181500</v>
      </c>
    </row>
    <row r="1916" spans="1:10" x14ac:dyDescent="0.35">
      <c r="A1916" s="28" t="s">
        <v>1488</v>
      </c>
      <c r="B1916" s="28" t="s">
        <v>17</v>
      </c>
      <c r="C1916" s="28" t="s">
        <v>1497</v>
      </c>
      <c r="D1916" s="28" t="s">
        <v>19</v>
      </c>
      <c r="E1916" t="s">
        <v>1513</v>
      </c>
      <c r="F1916" s="2">
        <v>41439</v>
      </c>
      <c r="G1916" s="2">
        <v>82877</v>
      </c>
      <c r="H1916" s="2">
        <v>41439</v>
      </c>
      <c r="I1916" s="2">
        <v>12432</v>
      </c>
      <c r="J1916" s="2">
        <v>41439</v>
      </c>
    </row>
    <row r="1917" spans="1:10" x14ac:dyDescent="0.35">
      <c r="A1917" s="28" t="s">
        <v>1488</v>
      </c>
      <c r="B1917" s="28" t="s">
        <v>17</v>
      </c>
      <c r="C1917" s="28" t="s">
        <v>1497</v>
      </c>
      <c r="D1917" s="28" t="s">
        <v>19</v>
      </c>
      <c r="E1917" t="s">
        <v>1514</v>
      </c>
      <c r="F1917" s="2">
        <v>33500</v>
      </c>
      <c r="G1917" s="2">
        <v>65000</v>
      </c>
      <c r="H1917" s="2">
        <v>31500</v>
      </c>
      <c r="I1917" s="2">
        <v>9450</v>
      </c>
      <c r="J1917" s="2">
        <v>31500</v>
      </c>
    </row>
    <row r="1918" spans="1:10" x14ac:dyDescent="0.35">
      <c r="A1918" s="28" t="s">
        <v>1488</v>
      </c>
      <c r="B1918" s="28" t="s">
        <v>17</v>
      </c>
      <c r="C1918" s="28" t="s">
        <v>1497</v>
      </c>
      <c r="D1918" s="28" t="s">
        <v>19</v>
      </c>
      <c r="E1918" t="s">
        <v>1515</v>
      </c>
      <c r="F1918" s="2">
        <v>54373</v>
      </c>
      <c r="G1918" s="2">
        <v>106628</v>
      </c>
      <c r="H1918" s="2">
        <v>52255</v>
      </c>
      <c r="I1918" s="2">
        <v>15570</v>
      </c>
      <c r="J1918" s="2">
        <v>51548</v>
      </c>
    </row>
    <row r="1919" spans="1:10" x14ac:dyDescent="0.35">
      <c r="A1919" s="28" t="s">
        <v>1488</v>
      </c>
      <c r="B1919" s="28" t="s">
        <v>17</v>
      </c>
      <c r="C1919" s="28" t="s">
        <v>1497</v>
      </c>
      <c r="D1919" s="28" t="s">
        <v>19</v>
      </c>
      <c r="E1919" t="s">
        <v>1516</v>
      </c>
      <c r="F1919" s="2">
        <v>121000</v>
      </c>
      <c r="G1919" s="2">
        <v>242000</v>
      </c>
      <c r="H1919" s="2">
        <v>381000</v>
      </c>
      <c r="I1919" s="2">
        <v>114300</v>
      </c>
      <c r="J1919" s="2">
        <v>381000</v>
      </c>
    </row>
    <row r="1920" spans="1:10" x14ac:dyDescent="0.35">
      <c r="A1920" s="28" t="s">
        <v>1488</v>
      </c>
      <c r="B1920" s="28" t="s">
        <v>17</v>
      </c>
      <c r="C1920" s="28" t="s">
        <v>1497</v>
      </c>
      <c r="D1920" s="28" t="s">
        <v>19</v>
      </c>
      <c r="E1920" t="s">
        <v>1517</v>
      </c>
      <c r="F1920" s="2">
        <v>55806</v>
      </c>
      <c r="G1920" s="2">
        <v>109642</v>
      </c>
      <c r="H1920" s="2">
        <v>53836</v>
      </c>
      <c r="I1920" s="2">
        <v>16052</v>
      </c>
      <c r="J1920" s="2">
        <v>53180</v>
      </c>
    </row>
    <row r="1921" spans="1:10" x14ac:dyDescent="0.35">
      <c r="A1921" s="28" t="s">
        <v>1488</v>
      </c>
      <c r="B1921" s="28" t="s">
        <v>17</v>
      </c>
      <c r="C1921" s="28" t="s">
        <v>1497</v>
      </c>
      <c r="D1921" s="28" t="s">
        <v>19</v>
      </c>
      <c r="E1921" t="s">
        <v>1518</v>
      </c>
      <c r="F1921" s="2">
        <v>0</v>
      </c>
      <c r="G1921" s="2">
        <v>93546</v>
      </c>
      <c r="H1921" s="2">
        <v>62364</v>
      </c>
      <c r="I1921" s="2">
        <v>18709</v>
      </c>
      <c r="J1921" s="2">
        <v>62364</v>
      </c>
    </row>
    <row r="1922" spans="1:10" x14ac:dyDescent="0.35">
      <c r="A1922" s="28" t="s">
        <v>1488</v>
      </c>
      <c r="B1922" s="28" t="s">
        <v>17</v>
      </c>
      <c r="C1922" s="28" t="s">
        <v>1497</v>
      </c>
      <c r="D1922" s="28" t="s">
        <v>19</v>
      </c>
      <c r="E1922" t="s">
        <v>1519</v>
      </c>
      <c r="F1922" s="2">
        <v>23401</v>
      </c>
      <c r="G1922" s="2">
        <v>46460</v>
      </c>
      <c r="H1922" s="2">
        <v>23059</v>
      </c>
      <c r="I1922" s="2">
        <v>6900</v>
      </c>
      <c r="J1922" s="2">
        <v>22944</v>
      </c>
    </row>
    <row r="1923" spans="1:10" x14ac:dyDescent="0.35">
      <c r="A1923" s="28" t="s">
        <v>1488</v>
      </c>
      <c r="B1923" s="28" t="s">
        <v>17</v>
      </c>
      <c r="C1923" s="28" t="s">
        <v>1497</v>
      </c>
      <c r="D1923" s="28" t="s">
        <v>19</v>
      </c>
      <c r="E1923" t="s">
        <v>1520</v>
      </c>
      <c r="F1923" s="2">
        <v>22853</v>
      </c>
      <c r="G1923" s="2">
        <v>45367</v>
      </c>
      <c r="H1923" s="2">
        <v>0</v>
      </c>
      <c r="I1923" s="2">
        <v>0</v>
      </c>
      <c r="J1923" s="2">
        <v>0</v>
      </c>
    </row>
    <row r="1924" spans="1:10" x14ac:dyDescent="0.35">
      <c r="A1924" s="28" t="s">
        <v>1488</v>
      </c>
      <c r="B1924" s="28" t="s">
        <v>17</v>
      </c>
      <c r="C1924" s="28" t="s">
        <v>1497</v>
      </c>
      <c r="D1924" s="28" t="s">
        <v>19</v>
      </c>
      <c r="E1924" t="s">
        <v>1521</v>
      </c>
      <c r="F1924" s="2">
        <v>0</v>
      </c>
      <c r="G1924" s="2">
        <v>0</v>
      </c>
      <c r="H1924" s="2">
        <v>0</v>
      </c>
      <c r="I1924" s="2">
        <v>0</v>
      </c>
      <c r="J1924" s="2">
        <v>0</v>
      </c>
    </row>
    <row r="1925" spans="1:10" x14ac:dyDescent="0.35">
      <c r="A1925" s="28" t="s">
        <v>1488</v>
      </c>
      <c r="B1925" s="28" t="s">
        <v>17</v>
      </c>
      <c r="C1925" s="28" t="s">
        <v>1497</v>
      </c>
      <c r="D1925" s="28" t="s">
        <v>19</v>
      </c>
      <c r="E1925" t="s">
        <v>1522</v>
      </c>
      <c r="F1925" s="2">
        <v>49277</v>
      </c>
      <c r="G1925" s="2">
        <v>96315</v>
      </c>
      <c r="H1925" s="2">
        <v>47037</v>
      </c>
      <c r="I1925" s="2">
        <v>46664</v>
      </c>
      <c r="J1925" s="2">
        <v>46291</v>
      </c>
    </row>
    <row r="1926" spans="1:10" x14ac:dyDescent="0.35">
      <c r="A1926" s="28" t="s">
        <v>1488</v>
      </c>
      <c r="B1926" s="28" t="s">
        <v>17</v>
      </c>
      <c r="C1926" s="28" t="s">
        <v>1497</v>
      </c>
      <c r="D1926" s="28" t="s">
        <v>19</v>
      </c>
      <c r="E1926" t="s">
        <v>1523</v>
      </c>
      <c r="F1926" s="2">
        <v>23618</v>
      </c>
      <c r="G1926" s="2">
        <v>0</v>
      </c>
      <c r="H1926" s="2">
        <v>0</v>
      </c>
      <c r="I1926" s="2">
        <v>0</v>
      </c>
      <c r="J1926" s="2">
        <v>0</v>
      </c>
    </row>
    <row r="1927" spans="1:10" x14ac:dyDescent="0.35">
      <c r="A1927" s="28" t="s">
        <v>1488</v>
      </c>
      <c r="B1927" s="28" t="s">
        <v>17</v>
      </c>
      <c r="C1927" s="28" t="s">
        <v>1497</v>
      </c>
      <c r="D1927" s="28" t="s">
        <v>19</v>
      </c>
      <c r="E1927" t="s">
        <v>114</v>
      </c>
      <c r="F1927" s="2">
        <v>612650</v>
      </c>
      <c r="G1927" s="2">
        <v>680450</v>
      </c>
      <c r="H1927" s="2">
        <v>0</v>
      </c>
      <c r="I1927" s="2">
        <v>0</v>
      </c>
      <c r="J1927" s="2">
        <v>0</v>
      </c>
    </row>
    <row r="1928" spans="1:10" x14ac:dyDescent="0.35">
      <c r="A1928" s="28" t="s">
        <v>1488</v>
      </c>
      <c r="B1928" s="28" t="s">
        <v>17</v>
      </c>
      <c r="C1928" s="28" t="s">
        <v>1497</v>
      </c>
      <c r="D1928" s="28" t="s">
        <v>19</v>
      </c>
      <c r="E1928" t="s">
        <v>1524</v>
      </c>
      <c r="F1928" s="2">
        <v>47958</v>
      </c>
      <c r="G1928" s="2">
        <v>95916</v>
      </c>
      <c r="H1928" s="2">
        <v>47958</v>
      </c>
      <c r="I1928" s="2">
        <v>14387</v>
      </c>
      <c r="J1928" s="2">
        <v>47958</v>
      </c>
    </row>
    <row r="1929" spans="1:10" x14ac:dyDescent="0.35">
      <c r="A1929" s="28" t="s">
        <v>1488</v>
      </c>
      <c r="B1929" s="28" t="s">
        <v>17</v>
      </c>
      <c r="C1929" s="28" t="s">
        <v>1497</v>
      </c>
      <c r="D1929" s="28" t="s">
        <v>19</v>
      </c>
      <c r="E1929" t="s">
        <v>1525</v>
      </c>
      <c r="F1929" s="2">
        <v>59500</v>
      </c>
      <c r="G1929" s="2">
        <v>116900</v>
      </c>
      <c r="H1929" s="2">
        <v>57400</v>
      </c>
      <c r="I1929" s="2">
        <v>17115</v>
      </c>
      <c r="J1929" s="2">
        <v>56700</v>
      </c>
    </row>
    <row r="1930" spans="1:10" x14ac:dyDescent="0.35">
      <c r="A1930" s="28" t="s">
        <v>1488</v>
      </c>
      <c r="B1930" s="28" t="s">
        <v>17</v>
      </c>
      <c r="C1930" s="28" t="s">
        <v>1497</v>
      </c>
      <c r="D1930" s="28" t="s">
        <v>19</v>
      </c>
      <c r="E1930" t="s">
        <v>807</v>
      </c>
      <c r="F1930" s="2">
        <v>160000</v>
      </c>
      <c r="G1930" s="2">
        <v>163500</v>
      </c>
      <c r="H1930" s="2">
        <v>0</v>
      </c>
      <c r="I1930" s="2">
        <v>0</v>
      </c>
      <c r="J1930" s="2">
        <v>0</v>
      </c>
    </row>
    <row r="1931" spans="1:10" x14ac:dyDescent="0.35">
      <c r="A1931" s="28" t="s">
        <v>1488</v>
      </c>
      <c r="B1931" s="28" t="s">
        <v>17</v>
      </c>
      <c r="C1931" s="28" t="s">
        <v>1497</v>
      </c>
      <c r="D1931" s="28" t="s">
        <v>19</v>
      </c>
      <c r="E1931" t="s">
        <v>28</v>
      </c>
      <c r="F1931" s="2">
        <v>0</v>
      </c>
      <c r="G1931" s="2">
        <v>0</v>
      </c>
      <c r="H1931" s="2">
        <v>0</v>
      </c>
      <c r="I1931" s="2">
        <v>0</v>
      </c>
      <c r="J1931" s="2">
        <v>0</v>
      </c>
    </row>
    <row r="1932" spans="1:10" x14ac:dyDescent="0.35">
      <c r="A1932" s="28" t="s">
        <v>1526</v>
      </c>
      <c r="B1932" s="28" t="s">
        <v>17</v>
      </c>
      <c r="C1932" s="28" t="s">
        <v>1527</v>
      </c>
      <c r="D1932" s="28" t="s">
        <v>19</v>
      </c>
      <c r="E1932" t="s">
        <v>1528</v>
      </c>
      <c r="F1932" s="2">
        <v>1147700</v>
      </c>
      <c r="G1932" s="2">
        <v>273000</v>
      </c>
      <c r="H1932" s="2">
        <v>0</v>
      </c>
      <c r="I1932" s="2">
        <v>0</v>
      </c>
      <c r="J1932" s="2">
        <v>0</v>
      </c>
    </row>
    <row r="1933" spans="1:10" x14ac:dyDescent="0.35">
      <c r="A1933" s="28" t="s">
        <v>1526</v>
      </c>
      <c r="B1933" s="28" t="s">
        <v>17</v>
      </c>
      <c r="C1933" s="28" t="s">
        <v>1527</v>
      </c>
      <c r="D1933" s="28" t="s">
        <v>19</v>
      </c>
      <c r="E1933" t="s">
        <v>1529</v>
      </c>
      <c r="F1933" s="2">
        <v>0</v>
      </c>
      <c r="G1933" s="2">
        <v>32240</v>
      </c>
      <c r="H1933" s="2">
        <v>15922</v>
      </c>
      <c r="I1933" s="2">
        <v>4765</v>
      </c>
      <c r="J1933" s="2">
        <v>15846</v>
      </c>
    </row>
    <row r="1934" spans="1:10" x14ac:dyDescent="0.35">
      <c r="A1934" s="28" t="s">
        <v>1526</v>
      </c>
      <c r="B1934" s="28" t="s">
        <v>17</v>
      </c>
      <c r="C1934" s="28" t="s">
        <v>1527</v>
      </c>
      <c r="D1934" s="28" t="s">
        <v>19</v>
      </c>
      <c r="E1934" t="s">
        <v>1530</v>
      </c>
      <c r="F1934" s="2">
        <v>0</v>
      </c>
      <c r="G1934" s="2">
        <v>0</v>
      </c>
      <c r="H1934" s="2">
        <v>0</v>
      </c>
      <c r="I1934" s="2">
        <v>0</v>
      </c>
      <c r="J1934" s="2">
        <v>0</v>
      </c>
    </row>
    <row r="1935" spans="1:10" x14ac:dyDescent="0.35">
      <c r="A1935" s="28" t="s">
        <v>1526</v>
      </c>
      <c r="B1935" s="28" t="s">
        <v>17</v>
      </c>
      <c r="C1935" s="28" t="s">
        <v>1527</v>
      </c>
      <c r="D1935" s="28" t="s">
        <v>19</v>
      </c>
      <c r="E1935" t="s">
        <v>1531</v>
      </c>
      <c r="F1935" s="2">
        <v>15233</v>
      </c>
      <c r="G1935" s="2">
        <v>0</v>
      </c>
      <c r="H1935" s="2">
        <v>0</v>
      </c>
      <c r="I1935" s="2">
        <v>0</v>
      </c>
      <c r="J1935" s="2">
        <v>0</v>
      </c>
    </row>
    <row r="1936" spans="1:10" x14ac:dyDescent="0.35">
      <c r="A1936" s="28" t="s">
        <v>1526</v>
      </c>
      <c r="B1936" s="28" t="s">
        <v>17</v>
      </c>
      <c r="C1936" s="28" t="s">
        <v>1527</v>
      </c>
      <c r="D1936" s="28" t="s">
        <v>19</v>
      </c>
      <c r="E1936" t="s">
        <v>32</v>
      </c>
      <c r="F1936" s="2">
        <v>1500</v>
      </c>
      <c r="G1936" s="2">
        <v>1500</v>
      </c>
      <c r="H1936" s="2">
        <v>750</v>
      </c>
      <c r="I1936" s="2">
        <v>225</v>
      </c>
      <c r="J1936" s="2">
        <v>750</v>
      </c>
    </row>
    <row r="1937" spans="1:10" x14ac:dyDescent="0.35">
      <c r="A1937" s="28" t="s">
        <v>1526</v>
      </c>
      <c r="B1937" s="28" t="s">
        <v>17</v>
      </c>
      <c r="C1937" s="28" t="s">
        <v>1527</v>
      </c>
      <c r="D1937" s="28" t="s">
        <v>19</v>
      </c>
      <c r="E1937" t="s">
        <v>1532</v>
      </c>
      <c r="F1937" s="2">
        <v>15800</v>
      </c>
      <c r="G1937" s="2">
        <v>31374</v>
      </c>
      <c r="H1937" s="2">
        <v>15574</v>
      </c>
      <c r="I1937" s="2">
        <v>4661</v>
      </c>
      <c r="J1937" s="2">
        <v>15498</v>
      </c>
    </row>
    <row r="1938" spans="1:10" x14ac:dyDescent="0.35">
      <c r="A1938" s="28" t="s">
        <v>1526</v>
      </c>
      <c r="B1938" s="28" t="s">
        <v>17</v>
      </c>
      <c r="C1938" s="28" t="s">
        <v>1527</v>
      </c>
      <c r="D1938" s="28" t="s">
        <v>19</v>
      </c>
      <c r="E1938" t="s">
        <v>1533</v>
      </c>
      <c r="F1938" s="2">
        <v>289836</v>
      </c>
      <c r="G1938" s="2">
        <v>579672</v>
      </c>
      <c r="H1938" s="2">
        <v>289836</v>
      </c>
      <c r="I1938" s="2">
        <v>289836</v>
      </c>
      <c r="J1938" s="2">
        <v>289836</v>
      </c>
    </row>
    <row r="1939" spans="1:10" x14ac:dyDescent="0.35">
      <c r="A1939" s="28" t="s">
        <v>1526</v>
      </c>
      <c r="B1939" s="28" t="s">
        <v>17</v>
      </c>
      <c r="C1939" s="28" t="s">
        <v>1527</v>
      </c>
      <c r="D1939" s="28" t="s">
        <v>19</v>
      </c>
      <c r="E1939" t="s">
        <v>1534</v>
      </c>
      <c r="F1939" s="2">
        <v>14852</v>
      </c>
      <c r="G1939" s="2">
        <v>29485</v>
      </c>
      <c r="H1939" s="2">
        <v>0</v>
      </c>
      <c r="I1939" s="2">
        <v>0</v>
      </c>
      <c r="J1939" s="2">
        <v>0</v>
      </c>
    </row>
    <row r="1940" spans="1:10" x14ac:dyDescent="0.35">
      <c r="A1940" s="28" t="s">
        <v>1526</v>
      </c>
      <c r="B1940" s="28" t="s">
        <v>17</v>
      </c>
      <c r="C1940" s="28" t="s">
        <v>1527</v>
      </c>
      <c r="D1940" s="28" t="s">
        <v>19</v>
      </c>
      <c r="E1940" t="s">
        <v>1535</v>
      </c>
      <c r="F1940" s="2">
        <v>483500</v>
      </c>
      <c r="G1940" s="2">
        <v>967000</v>
      </c>
      <c r="H1940" s="2">
        <v>483000</v>
      </c>
      <c r="I1940" s="2">
        <v>483000</v>
      </c>
      <c r="J1940" s="2">
        <v>483000</v>
      </c>
    </row>
    <row r="1941" spans="1:10" x14ac:dyDescent="0.35">
      <c r="A1941" s="28" t="s">
        <v>1526</v>
      </c>
      <c r="B1941" s="28" t="s">
        <v>17</v>
      </c>
      <c r="C1941" s="28" t="s">
        <v>1527</v>
      </c>
      <c r="D1941" s="28" t="s">
        <v>19</v>
      </c>
      <c r="E1941" t="s">
        <v>162</v>
      </c>
      <c r="F1941" s="2">
        <v>97691</v>
      </c>
      <c r="G1941" s="2">
        <v>364320</v>
      </c>
      <c r="H1941" s="2">
        <v>181305</v>
      </c>
      <c r="I1941" s="2">
        <v>54297</v>
      </c>
      <c r="J1941" s="2">
        <v>180675</v>
      </c>
    </row>
    <row r="1942" spans="1:10" x14ac:dyDescent="0.35">
      <c r="A1942" s="28" t="s">
        <v>1526</v>
      </c>
      <c r="B1942" s="28" t="s">
        <v>17</v>
      </c>
      <c r="C1942" s="28" t="s">
        <v>1527</v>
      </c>
      <c r="D1942" s="28" t="s">
        <v>19</v>
      </c>
      <c r="E1942" t="s">
        <v>1536</v>
      </c>
      <c r="F1942" s="2">
        <v>0</v>
      </c>
      <c r="G1942" s="2">
        <v>1594792</v>
      </c>
      <c r="H1942" s="2">
        <v>808875</v>
      </c>
      <c r="I1942" s="2">
        <v>242138</v>
      </c>
      <c r="J1942" s="2">
        <v>805375</v>
      </c>
    </row>
    <row r="1943" spans="1:10" x14ac:dyDescent="0.35">
      <c r="A1943" s="28" t="s">
        <v>1526</v>
      </c>
      <c r="B1943" s="28" t="s">
        <v>17</v>
      </c>
      <c r="C1943" s="28" t="s">
        <v>1527</v>
      </c>
      <c r="D1943" s="28" t="s">
        <v>19</v>
      </c>
      <c r="E1943" t="s">
        <v>1537</v>
      </c>
      <c r="F1943" s="2">
        <v>15390</v>
      </c>
      <c r="G1943" s="2">
        <v>30555</v>
      </c>
      <c r="H1943" s="2">
        <v>15165</v>
      </c>
      <c r="I1943" s="2">
        <v>4538</v>
      </c>
      <c r="J1943" s="2">
        <v>15089</v>
      </c>
    </row>
    <row r="1944" spans="1:10" x14ac:dyDescent="0.35">
      <c r="A1944" s="28" t="s">
        <v>1526</v>
      </c>
      <c r="B1944" s="28" t="s">
        <v>17</v>
      </c>
      <c r="C1944" s="28" t="s">
        <v>1527</v>
      </c>
      <c r="D1944" s="28" t="s">
        <v>19</v>
      </c>
      <c r="E1944" t="s">
        <v>1538</v>
      </c>
      <c r="F1944" s="2">
        <v>15018</v>
      </c>
      <c r="G1944" s="2">
        <v>29818</v>
      </c>
      <c r="H1944" s="2">
        <v>14800</v>
      </c>
      <c r="I1944" s="2">
        <v>4429</v>
      </c>
      <c r="J1944" s="2">
        <v>14728</v>
      </c>
    </row>
    <row r="1945" spans="1:10" x14ac:dyDescent="0.35">
      <c r="A1945" s="28" t="s">
        <v>1526</v>
      </c>
      <c r="B1945" s="28" t="s">
        <v>17</v>
      </c>
      <c r="C1945" s="28" t="s">
        <v>1527</v>
      </c>
      <c r="D1945" s="28" t="s">
        <v>19</v>
      </c>
      <c r="E1945" t="s">
        <v>1539</v>
      </c>
      <c r="F1945" s="2">
        <v>111100</v>
      </c>
      <c r="G1945" s="2">
        <v>0</v>
      </c>
      <c r="H1945" s="2">
        <v>0</v>
      </c>
      <c r="I1945" s="2">
        <v>0</v>
      </c>
      <c r="J1945" s="2">
        <v>0</v>
      </c>
    </row>
    <row r="1946" spans="1:10" x14ac:dyDescent="0.35">
      <c r="A1946" s="28" t="s">
        <v>1526</v>
      </c>
      <c r="B1946" s="28" t="s">
        <v>17</v>
      </c>
      <c r="C1946" s="28" t="s">
        <v>1527</v>
      </c>
      <c r="D1946" s="28" t="s">
        <v>19</v>
      </c>
      <c r="E1946" t="s">
        <v>1540</v>
      </c>
      <c r="F1946" s="2">
        <v>81578</v>
      </c>
      <c r="G1946" s="2">
        <v>163156</v>
      </c>
      <c r="H1946" s="2">
        <v>81578</v>
      </c>
      <c r="I1946" s="2">
        <v>24473</v>
      </c>
      <c r="J1946" s="2">
        <v>81578</v>
      </c>
    </row>
    <row r="1947" spans="1:10" x14ac:dyDescent="0.35">
      <c r="A1947" s="28" t="s">
        <v>1526</v>
      </c>
      <c r="B1947" s="28" t="s">
        <v>17</v>
      </c>
      <c r="C1947" s="28" t="s">
        <v>1527</v>
      </c>
      <c r="D1947" s="28" t="s">
        <v>19</v>
      </c>
      <c r="E1947" t="s">
        <v>1541</v>
      </c>
      <c r="F1947" s="2">
        <v>172000</v>
      </c>
      <c r="G1947" s="2">
        <v>345000</v>
      </c>
      <c r="H1947" s="2">
        <v>172500</v>
      </c>
      <c r="I1947" s="2">
        <v>51750</v>
      </c>
      <c r="J1947" s="2">
        <v>172500</v>
      </c>
    </row>
    <row r="1948" spans="1:10" x14ac:dyDescent="0.35">
      <c r="A1948" s="28" t="s">
        <v>1526</v>
      </c>
      <c r="B1948" s="28" t="s">
        <v>17</v>
      </c>
      <c r="C1948" s="28" t="s">
        <v>1542</v>
      </c>
      <c r="D1948" s="28" t="s">
        <v>19</v>
      </c>
      <c r="E1948" t="s">
        <v>28</v>
      </c>
      <c r="F1948" s="2">
        <v>769</v>
      </c>
      <c r="G1948" s="2">
        <v>0</v>
      </c>
      <c r="H1948" s="2">
        <v>0</v>
      </c>
      <c r="I1948" s="2">
        <v>0</v>
      </c>
      <c r="J1948" s="2">
        <v>0</v>
      </c>
    </row>
    <row r="1949" spans="1:10" x14ac:dyDescent="0.35">
      <c r="A1949" s="28" t="s">
        <v>1526</v>
      </c>
      <c r="B1949" s="28" t="s">
        <v>17</v>
      </c>
      <c r="C1949" s="28" t="s">
        <v>1542</v>
      </c>
      <c r="D1949" s="28" t="s">
        <v>19</v>
      </c>
      <c r="E1949" t="s">
        <v>288</v>
      </c>
      <c r="F1949" s="2">
        <v>235500</v>
      </c>
      <c r="G1949" s="2">
        <v>346000</v>
      </c>
      <c r="H1949" s="2">
        <v>0</v>
      </c>
      <c r="I1949" s="2">
        <v>0</v>
      </c>
      <c r="J1949" s="2">
        <v>0</v>
      </c>
    </row>
    <row r="1950" spans="1:10" x14ac:dyDescent="0.35">
      <c r="A1950" s="28" t="s">
        <v>1526</v>
      </c>
      <c r="B1950" s="28" t="s">
        <v>17</v>
      </c>
      <c r="C1950" s="28" t="s">
        <v>1542</v>
      </c>
      <c r="D1950" s="28" t="s">
        <v>19</v>
      </c>
      <c r="E1950" t="s">
        <v>21</v>
      </c>
      <c r="F1950" s="2">
        <v>0</v>
      </c>
      <c r="G1950" s="2">
        <v>0</v>
      </c>
      <c r="H1950" s="2">
        <v>0</v>
      </c>
      <c r="I1950" s="2">
        <v>0</v>
      </c>
      <c r="J1950" s="2">
        <v>0</v>
      </c>
    </row>
    <row r="1951" spans="1:10" x14ac:dyDescent="0.35">
      <c r="A1951" s="28" t="s">
        <v>1526</v>
      </c>
      <c r="B1951" s="28" t="s">
        <v>17</v>
      </c>
      <c r="C1951" s="28" t="s">
        <v>1542</v>
      </c>
      <c r="D1951" s="28" t="s">
        <v>19</v>
      </c>
      <c r="E1951" t="s">
        <v>1543</v>
      </c>
      <c r="F1951" s="2">
        <v>9000</v>
      </c>
      <c r="G1951" s="2">
        <v>143000</v>
      </c>
      <c r="H1951" s="2">
        <v>244500</v>
      </c>
      <c r="I1951" s="2">
        <v>73350</v>
      </c>
      <c r="J1951" s="2">
        <v>244500</v>
      </c>
    </row>
    <row r="1952" spans="1:10" x14ac:dyDescent="0.35">
      <c r="A1952" s="28" t="s">
        <v>1526</v>
      </c>
      <c r="B1952" s="28" t="s">
        <v>17</v>
      </c>
      <c r="C1952" s="28" t="s">
        <v>1544</v>
      </c>
      <c r="D1952" s="28" t="s">
        <v>19</v>
      </c>
      <c r="E1952" t="s">
        <v>114</v>
      </c>
      <c r="F1952" s="2">
        <v>341700</v>
      </c>
      <c r="G1952" s="2">
        <v>0</v>
      </c>
      <c r="H1952" s="2">
        <v>0</v>
      </c>
      <c r="I1952" s="2">
        <v>0</v>
      </c>
      <c r="J1952" s="2">
        <v>0</v>
      </c>
    </row>
    <row r="1953" spans="1:10" x14ac:dyDescent="0.35">
      <c r="A1953" s="28" t="s">
        <v>1526</v>
      </c>
      <c r="B1953" s="28" t="s">
        <v>17</v>
      </c>
      <c r="C1953" s="28" t="s">
        <v>1544</v>
      </c>
      <c r="D1953" s="28" t="s">
        <v>19</v>
      </c>
      <c r="E1953" t="s">
        <v>47</v>
      </c>
      <c r="F1953" s="2">
        <v>217500</v>
      </c>
      <c r="G1953" s="2">
        <v>435000</v>
      </c>
      <c r="H1953" s="2">
        <v>217000</v>
      </c>
      <c r="I1953" s="2">
        <v>65100</v>
      </c>
      <c r="J1953" s="2">
        <v>217000</v>
      </c>
    </row>
    <row r="1954" spans="1:10" x14ac:dyDescent="0.35">
      <c r="A1954" s="28" t="s">
        <v>1526</v>
      </c>
      <c r="B1954" s="28" t="s">
        <v>17</v>
      </c>
      <c r="C1954" s="28" t="s">
        <v>1544</v>
      </c>
      <c r="D1954" s="28" t="s">
        <v>19</v>
      </c>
      <c r="E1954" t="s">
        <v>57</v>
      </c>
      <c r="F1954" s="2">
        <v>0</v>
      </c>
      <c r="G1954" s="2">
        <v>6386278</v>
      </c>
      <c r="H1954" s="2">
        <v>0</v>
      </c>
      <c r="I1954" s="2">
        <v>0</v>
      </c>
      <c r="J1954" s="2">
        <v>0</v>
      </c>
    </row>
    <row r="1955" spans="1:10" x14ac:dyDescent="0.35">
      <c r="A1955" s="28" t="s">
        <v>1526</v>
      </c>
      <c r="B1955" s="28" t="s">
        <v>17</v>
      </c>
      <c r="C1955" s="28" t="s">
        <v>1544</v>
      </c>
      <c r="D1955" s="28" t="s">
        <v>19</v>
      </c>
      <c r="E1955" t="s">
        <v>646</v>
      </c>
      <c r="F1955" s="2">
        <v>1416800</v>
      </c>
      <c r="G1955" s="2">
        <v>625000</v>
      </c>
      <c r="H1955" s="2">
        <v>309700</v>
      </c>
      <c r="I1955" s="2">
        <v>92865</v>
      </c>
      <c r="J1955" s="2">
        <v>309400</v>
      </c>
    </row>
    <row r="1956" spans="1:10" x14ac:dyDescent="0.35">
      <c r="A1956" s="28" t="s">
        <v>1526</v>
      </c>
      <c r="B1956" s="28" t="s">
        <v>17</v>
      </c>
      <c r="C1956" s="28" t="s">
        <v>1544</v>
      </c>
      <c r="D1956" s="28" t="s">
        <v>19</v>
      </c>
      <c r="E1956" t="s">
        <v>280</v>
      </c>
      <c r="F1956" s="2">
        <v>369150</v>
      </c>
      <c r="G1956" s="2">
        <v>753000</v>
      </c>
      <c r="H1956" s="2">
        <v>378700</v>
      </c>
      <c r="I1956" s="2">
        <v>113820</v>
      </c>
      <c r="J1956" s="2">
        <v>380100</v>
      </c>
    </row>
    <row r="1957" spans="1:10" x14ac:dyDescent="0.35">
      <c r="A1957" s="28" t="s">
        <v>1526</v>
      </c>
      <c r="B1957" s="28" t="s">
        <v>17</v>
      </c>
      <c r="C1957" s="28" t="s">
        <v>1544</v>
      </c>
      <c r="D1957" s="28" t="s">
        <v>19</v>
      </c>
      <c r="E1957" t="s">
        <v>419</v>
      </c>
      <c r="F1957" s="2">
        <v>345000</v>
      </c>
      <c r="G1957" s="2">
        <v>687000</v>
      </c>
      <c r="H1957" s="2">
        <v>344500</v>
      </c>
      <c r="I1957" s="2">
        <v>103350</v>
      </c>
      <c r="J1957" s="2">
        <v>344500</v>
      </c>
    </row>
    <row r="1958" spans="1:10" x14ac:dyDescent="0.35">
      <c r="A1958" s="28" t="s">
        <v>1526</v>
      </c>
      <c r="B1958" s="28" t="s">
        <v>17</v>
      </c>
      <c r="C1958" s="28" t="s">
        <v>1545</v>
      </c>
      <c r="D1958" s="28" t="s">
        <v>19</v>
      </c>
      <c r="E1958" t="s">
        <v>32</v>
      </c>
      <c r="F1958" s="2">
        <v>0</v>
      </c>
      <c r="G1958" s="2">
        <v>0</v>
      </c>
      <c r="H1958" s="2">
        <v>0</v>
      </c>
      <c r="I1958" s="2">
        <v>0</v>
      </c>
      <c r="J1958" s="2">
        <v>0</v>
      </c>
    </row>
    <row r="1959" spans="1:10" x14ac:dyDescent="0.35">
      <c r="A1959" s="28" t="s">
        <v>1526</v>
      </c>
      <c r="B1959" s="28" t="s">
        <v>17</v>
      </c>
      <c r="C1959" s="28" t="s">
        <v>1545</v>
      </c>
      <c r="D1959" s="28" t="s">
        <v>19</v>
      </c>
      <c r="E1959" t="s">
        <v>1546</v>
      </c>
      <c r="F1959" s="2">
        <v>42262</v>
      </c>
      <c r="G1959" s="2">
        <v>83906</v>
      </c>
      <c r="H1959" s="2">
        <v>41644</v>
      </c>
      <c r="I1959" s="2">
        <v>12462</v>
      </c>
      <c r="J1959" s="2">
        <v>41438</v>
      </c>
    </row>
    <row r="1960" spans="1:10" x14ac:dyDescent="0.35">
      <c r="A1960" s="28" t="s">
        <v>1526</v>
      </c>
      <c r="B1960" s="28" t="s">
        <v>17</v>
      </c>
      <c r="C1960" s="28" t="s">
        <v>1545</v>
      </c>
      <c r="D1960" s="28" t="s">
        <v>30</v>
      </c>
      <c r="E1960" t="s">
        <v>1547</v>
      </c>
      <c r="F1960" s="2">
        <v>191005</v>
      </c>
      <c r="G1960" s="2">
        <v>190578</v>
      </c>
      <c r="H1960" s="2">
        <v>0</v>
      </c>
      <c r="I1960" s="2">
        <v>0</v>
      </c>
      <c r="J1960" s="2">
        <v>0</v>
      </c>
    </row>
    <row r="1961" spans="1:10" x14ac:dyDescent="0.35">
      <c r="A1961" s="28" t="s">
        <v>1526</v>
      </c>
      <c r="B1961" s="28" t="s">
        <v>17</v>
      </c>
      <c r="C1961" s="28" t="s">
        <v>1545</v>
      </c>
      <c r="D1961" s="28" t="s">
        <v>19</v>
      </c>
      <c r="E1961" t="s">
        <v>1548</v>
      </c>
      <c r="F1961" s="2">
        <v>0</v>
      </c>
      <c r="G1961" s="2">
        <v>1719163</v>
      </c>
      <c r="H1961" s="2">
        <v>251480</v>
      </c>
      <c r="I1961" s="2">
        <v>75317</v>
      </c>
      <c r="J1961" s="2">
        <v>250630</v>
      </c>
    </row>
    <row r="1962" spans="1:10" x14ac:dyDescent="0.35">
      <c r="A1962" s="28" t="s">
        <v>1526</v>
      </c>
      <c r="B1962" s="28" t="s">
        <v>17</v>
      </c>
      <c r="C1962" s="28" t="s">
        <v>1545</v>
      </c>
      <c r="D1962" s="28" t="s">
        <v>19</v>
      </c>
      <c r="E1962" t="s">
        <v>1549</v>
      </c>
      <c r="F1962" s="2">
        <v>1109000</v>
      </c>
      <c r="G1962" s="2">
        <v>2224000</v>
      </c>
      <c r="H1962" s="2">
        <v>1109000</v>
      </c>
      <c r="I1962" s="2">
        <v>332700</v>
      </c>
      <c r="J1962" s="2">
        <v>1109000</v>
      </c>
    </row>
    <row r="1963" spans="1:10" x14ac:dyDescent="0.35">
      <c r="A1963" s="28" t="s">
        <v>1526</v>
      </c>
      <c r="B1963" s="28" t="s">
        <v>17</v>
      </c>
      <c r="C1963" s="28" t="s">
        <v>1545</v>
      </c>
      <c r="D1963" s="28" t="s">
        <v>19</v>
      </c>
      <c r="E1963" t="s">
        <v>1550</v>
      </c>
      <c r="F1963" s="2">
        <v>0</v>
      </c>
      <c r="G1963" s="2">
        <v>91188</v>
      </c>
      <c r="H1963" s="2">
        <v>44439</v>
      </c>
      <c r="I1963" s="2">
        <v>13300</v>
      </c>
      <c r="J1963" s="2">
        <v>44226</v>
      </c>
    </row>
    <row r="1964" spans="1:10" x14ac:dyDescent="0.35">
      <c r="A1964" s="28" t="s">
        <v>1526</v>
      </c>
      <c r="B1964" s="28" t="s">
        <v>17</v>
      </c>
      <c r="C1964" s="28" t="s">
        <v>1545</v>
      </c>
      <c r="D1964" s="28" t="s">
        <v>19</v>
      </c>
      <c r="E1964" t="s">
        <v>1551</v>
      </c>
      <c r="F1964" s="2">
        <v>40737</v>
      </c>
      <c r="G1964" s="2">
        <v>80872</v>
      </c>
      <c r="H1964" s="2">
        <v>0</v>
      </c>
      <c r="I1964" s="2">
        <v>0</v>
      </c>
      <c r="J1964" s="2">
        <v>0</v>
      </c>
    </row>
    <row r="1965" spans="1:10" x14ac:dyDescent="0.35">
      <c r="A1965" s="28" t="s">
        <v>1526</v>
      </c>
      <c r="B1965" s="28" t="s">
        <v>17</v>
      </c>
      <c r="C1965" s="28" t="s">
        <v>1545</v>
      </c>
      <c r="D1965" s="28" t="s">
        <v>19</v>
      </c>
      <c r="E1965" t="s">
        <v>1552</v>
      </c>
      <c r="F1965" s="2">
        <v>35000</v>
      </c>
      <c r="G1965" s="2">
        <v>680000</v>
      </c>
      <c r="H1965" s="2">
        <v>344000</v>
      </c>
      <c r="I1965" s="2">
        <v>344000</v>
      </c>
      <c r="J1965" s="2">
        <v>344000</v>
      </c>
    </row>
    <row r="1966" spans="1:10" x14ac:dyDescent="0.35">
      <c r="A1966" s="28" t="s">
        <v>1526</v>
      </c>
      <c r="B1966" s="28" t="s">
        <v>17</v>
      </c>
      <c r="C1966" s="28" t="s">
        <v>1545</v>
      </c>
      <c r="D1966" s="28" t="s">
        <v>19</v>
      </c>
      <c r="E1966" t="s">
        <v>1553</v>
      </c>
      <c r="F1966" s="2">
        <v>44935</v>
      </c>
      <c r="G1966" s="2">
        <v>89225</v>
      </c>
      <c r="H1966" s="2">
        <v>44290</v>
      </c>
      <c r="I1966" s="2">
        <v>13255</v>
      </c>
      <c r="J1966" s="2">
        <v>44075</v>
      </c>
    </row>
    <row r="1967" spans="1:10" x14ac:dyDescent="0.35">
      <c r="A1967" s="28" t="s">
        <v>1526</v>
      </c>
      <c r="B1967" s="28" t="s">
        <v>17</v>
      </c>
      <c r="C1967" s="28" t="s">
        <v>1545</v>
      </c>
      <c r="D1967" s="28" t="s">
        <v>19</v>
      </c>
      <c r="E1967" t="s">
        <v>1554</v>
      </c>
      <c r="F1967" s="2">
        <v>39470</v>
      </c>
      <c r="G1967" s="2">
        <v>0</v>
      </c>
      <c r="H1967" s="2">
        <v>0</v>
      </c>
      <c r="I1967" s="2">
        <v>0</v>
      </c>
      <c r="J1967" s="2">
        <v>0</v>
      </c>
    </row>
    <row r="1968" spans="1:10" x14ac:dyDescent="0.35">
      <c r="A1968" s="28" t="s">
        <v>1526</v>
      </c>
      <c r="B1968" s="28" t="s">
        <v>17</v>
      </c>
      <c r="C1968" s="28" t="s">
        <v>1545</v>
      </c>
      <c r="D1968" s="28" t="s">
        <v>19</v>
      </c>
      <c r="E1968" t="s">
        <v>1555</v>
      </c>
      <c r="F1968" s="2">
        <v>69000</v>
      </c>
      <c r="G1968" s="2">
        <v>140000</v>
      </c>
      <c r="H1968" s="2">
        <v>69000</v>
      </c>
      <c r="I1968" s="2">
        <v>69000</v>
      </c>
      <c r="J1968" s="2">
        <v>69000</v>
      </c>
    </row>
    <row r="1969" spans="1:10" x14ac:dyDescent="0.35">
      <c r="A1969" s="28" t="s">
        <v>1526</v>
      </c>
      <c r="B1969" s="28" t="s">
        <v>17</v>
      </c>
      <c r="C1969" s="28" t="s">
        <v>1545</v>
      </c>
      <c r="D1969" s="28" t="s">
        <v>19</v>
      </c>
      <c r="E1969" t="s">
        <v>21</v>
      </c>
      <c r="F1969" s="2">
        <v>0</v>
      </c>
      <c r="G1969" s="2">
        <v>0</v>
      </c>
      <c r="H1969" s="2">
        <v>0</v>
      </c>
      <c r="I1969" s="2">
        <v>0</v>
      </c>
      <c r="J1969" s="2">
        <v>0</v>
      </c>
    </row>
    <row r="1970" spans="1:10" x14ac:dyDescent="0.35">
      <c r="A1970" s="28" t="s">
        <v>1526</v>
      </c>
      <c r="B1970" s="28" t="s">
        <v>17</v>
      </c>
      <c r="C1970" s="28" t="s">
        <v>1545</v>
      </c>
      <c r="D1970" s="28" t="s">
        <v>19</v>
      </c>
      <c r="E1970" t="s">
        <v>1556</v>
      </c>
      <c r="F1970" s="2">
        <v>154500</v>
      </c>
      <c r="G1970" s="2">
        <v>158000</v>
      </c>
      <c r="H1970" s="2">
        <v>0</v>
      </c>
      <c r="I1970" s="2">
        <v>0</v>
      </c>
      <c r="J1970" s="2">
        <v>0</v>
      </c>
    </row>
    <row r="1971" spans="1:10" x14ac:dyDescent="0.35">
      <c r="A1971" s="28" t="s">
        <v>1526</v>
      </c>
      <c r="B1971" s="28" t="s">
        <v>17</v>
      </c>
      <c r="C1971" s="28" t="s">
        <v>1545</v>
      </c>
      <c r="D1971" s="28" t="s">
        <v>19</v>
      </c>
      <c r="E1971" t="s">
        <v>28</v>
      </c>
      <c r="F1971" s="2">
        <v>0</v>
      </c>
      <c r="G1971" s="2">
        <v>0</v>
      </c>
      <c r="H1971" s="2">
        <v>0</v>
      </c>
      <c r="I1971" s="2">
        <v>0</v>
      </c>
      <c r="J1971" s="2">
        <v>0</v>
      </c>
    </row>
    <row r="1972" spans="1:10" x14ac:dyDescent="0.35">
      <c r="A1972" s="28" t="s">
        <v>1526</v>
      </c>
      <c r="B1972" s="28" t="s">
        <v>17</v>
      </c>
      <c r="C1972" s="28" t="s">
        <v>1545</v>
      </c>
      <c r="D1972" s="28" t="s">
        <v>19</v>
      </c>
      <c r="E1972" t="s">
        <v>1557</v>
      </c>
      <c r="F1972" s="2">
        <v>69000</v>
      </c>
      <c r="G1972" s="2">
        <v>140000</v>
      </c>
      <c r="H1972" s="2">
        <v>69000</v>
      </c>
      <c r="I1972" s="2">
        <v>69000</v>
      </c>
      <c r="J1972" s="2">
        <v>69000</v>
      </c>
    </row>
    <row r="1973" spans="1:10" x14ac:dyDescent="0.35">
      <c r="A1973" s="28" t="s">
        <v>1526</v>
      </c>
      <c r="B1973" s="28" t="s">
        <v>17</v>
      </c>
      <c r="C1973" s="28" t="s">
        <v>1545</v>
      </c>
      <c r="D1973" s="28" t="s">
        <v>19</v>
      </c>
      <c r="E1973" t="s">
        <v>1558</v>
      </c>
      <c r="F1973" s="2">
        <v>104000</v>
      </c>
      <c r="G1973" s="2">
        <v>208000</v>
      </c>
      <c r="H1973" s="2">
        <v>104000</v>
      </c>
      <c r="I1973" s="2">
        <v>31200</v>
      </c>
      <c r="J1973" s="2">
        <v>104000</v>
      </c>
    </row>
    <row r="1974" spans="1:10" x14ac:dyDescent="0.35">
      <c r="A1974" s="28" t="s">
        <v>1526</v>
      </c>
      <c r="B1974" s="28" t="s">
        <v>17</v>
      </c>
      <c r="C1974" s="28" t="s">
        <v>1545</v>
      </c>
      <c r="D1974" s="28" t="s">
        <v>19</v>
      </c>
      <c r="E1974" t="s">
        <v>1559</v>
      </c>
      <c r="F1974" s="2">
        <v>37905</v>
      </c>
      <c r="G1974" s="2">
        <v>75261</v>
      </c>
      <c r="H1974" s="2">
        <v>37356</v>
      </c>
      <c r="I1974" s="2">
        <v>11179</v>
      </c>
      <c r="J1974" s="2">
        <v>37172</v>
      </c>
    </row>
    <row r="1975" spans="1:10" x14ac:dyDescent="0.35">
      <c r="A1975" s="28" t="s">
        <v>1526</v>
      </c>
      <c r="B1975" s="28" t="s">
        <v>17</v>
      </c>
      <c r="C1975" s="28" t="s">
        <v>1545</v>
      </c>
      <c r="D1975" s="28" t="s">
        <v>19</v>
      </c>
      <c r="E1975" t="s">
        <v>1560</v>
      </c>
      <c r="F1975" s="2">
        <v>247500</v>
      </c>
      <c r="G1975" s="2">
        <v>495000</v>
      </c>
      <c r="H1975" s="2">
        <v>247500</v>
      </c>
      <c r="I1975" s="2">
        <v>74250</v>
      </c>
      <c r="J1975" s="2">
        <v>247500</v>
      </c>
    </row>
    <row r="1976" spans="1:10" x14ac:dyDescent="0.35">
      <c r="A1976" s="28" t="s">
        <v>1526</v>
      </c>
      <c r="B1976" s="28" t="s">
        <v>17</v>
      </c>
      <c r="C1976" s="28" t="s">
        <v>1545</v>
      </c>
      <c r="D1976" s="28" t="s">
        <v>19</v>
      </c>
      <c r="E1976" t="s">
        <v>1561</v>
      </c>
      <c r="F1976" s="2">
        <v>358900</v>
      </c>
      <c r="G1976" s="2">
        <v>0</v>
      </c>
      <c r="H1976" s="2">
        <v>0</v>
      </c>
      <c r="I1976" s="2">
        <v>0</v>
      </c>
      <c r="J1976" s="2">
        <v>0</v>
      </c>
    </row>
    <row r="1977" spans="1:10" x14ac:dyDescent="0.35">
      <c r="A1977" s="28" t="s">
        <v>1526</v>
      </c>
      <c r="B1977" s="28" t="s">
        <v>17</v>
      </c>
      <c r="C1977" s="28" t="s">
        <v>1545</v>
      </c>
      <c r="D1977" s="28" t="s">
        <v>19</v>
      </c>
      <c r="E1977" t="s">
        <v>1562</v>
      </c>
      <c r="F1977" s="2">
        <v>1015000</v>
      </c>
      <c r="G1977" s="2">
        <v>2360000</v>
      </c>
      <c r="H1977" s="2">
        <v>1255000</v>
      </c>
      <c r="I1977" s="2">
        <v>1255000</v>
      </c>
      <c r="J1977" s="2">
        <v>1255000</v>
      </c>
    </row>
    <row r="1978" spans="1:10" x14ac:dyDescent="0.35">
      <c r="A1978" s="28" t="s">
        <v>1563</v>
      </c>
      <c r="B1978" s="28" t="s">
        <v>17</v>
      </c>
      <c r="C1978" s="28" t="s">
        <v>1564</v>
      </c>
      <c r="D1978" s="28" t="s">
        <v>19</v>
      </c>
      <c r="E1978" t="s">
        <v>32</v>
      </c>
      <c r="F1978" s="2">
        <v>10000</v>
      </c>
      <c r="G1978" s="2">
        <v>10000</v>
      </c>
      <c r="H1978" s="2">
        <v>5000</v>
      </c>
      <c r="I1978" s="2">
        <v>1500</v>
      </c>
      <c r="J1978" s="2">
        <v>5000</v>
      </c>
    </row>
    <row r="1979" spans="1:10" x14ac:dyDescent="0.35">
      <c r="A1979" s="28" t="s">
        <v>1563</v>
      </c>
      <c r="B1979" s="28" t="s">
        <v>17</v>
      </c>
      <c r="C1979" s="28" t="s">
        <v>1564</v>
      </c>
      <c r="D1979" s="28" t="s">
        <v>19</v>
      </c>
      <c r="E1979" t="s">
        <v>1006</v>
      </c>
      <c r="F1979" s="2">
        <v>49894</v>
      </c>
      <c r="G1979" s="2">
        <v>97388</v>
      </c>
      <c r="H1979" s="2">
        <v>47494</v>
      </c>
      <c r="I1979" s="2">
        <v>47494</v>
      </c>
      <c r="J1979" s="2">
        <v>51694</v>
      </c>
    </row>
    <row r="1980" spans="1:10" x14ac:dyDescent="0.35">
      <c r="A1980" s="28" t="s">
        <v>1563</v>
      </c>
      <c r="B1980" s="28" t="s">
        <v>17</v>
      </c>
      <c r="C1980" s="28" t="s">
        <v>1564</v>
      </c>
      <c r="D1980" s="28" t="s">
        <v>19</v>
      </c>
      <c r="E1980" t="s">
        <v>1565</v>
      </c>
      <c r="F1980" s="2">
        <v>12005</v>
      </c>
      <c r="G1980" s="2">
        <v>23835</v>
      </c>
      <c r="H1980" s="2">
        <v>11830</v>
      </c>
      <c r="I1980" s="2">
        <v>3531</v>
      </c>
      <c r="J1980" s="2">
        <v>11711</v>
      </c>
    </row>
    <row r="1981" spans="1:10" x14ac:dyDescent="0.35">
      <c r="A1981" s="28" t="s">
        <v>1563</v>
      </c>
      <c r="B1981" s="28" t="s">
        <v>17</v>
      </c>
      <c r="C1981" s="28" t="s">
        <v>1564</v>
      </c>
      <c r="D1981" s="28" t="s">
        <v>19</v>
      </c>
      <c r="E1981" t="s">
        <v>1566</v>
      </c>
      <c r="F1981" s="2">
        <v>203500</v>
      </c>
      <c r="G1981" s="2">
        <v>406000</v>
      </c>
      <c r="H1981" s="2">
        <v>204000</v>
      </c>
      <c r="I1981" s="2">
        <v>61200</v>
      </c>
      <c r="J1981" s="2">
        <v>204000</v>
      </c>
    </row>
    <row r="1982" spans="1:10" x14ac:dyDescent="0.35">
      <c r="A1982" s="28" t="s">
        <v>1563</v>
      </c>
      <c r="B1982" s="28" t="s">
        <v>17</v>
      </c>
      <c r="C1982" s="28" t="s">
        <v>1564</v>
      </c>
      <c r="D1982" s="28" t="s">
        <v>19</v>
      </c>
      <c r="E1982" t="s">
        <v>1567</v>
      </c>
      <c r="F1982" s="2">
        <v>641000</v>
      </c>
      <c r="G1982" s="2">
        <v>1279000</v>
      </c>
      <c r="H1982" s="2">
        <v>637500</v>
      </c>
      <c r="I1982" s="2">
        <v>637500</v>
      </c>
      <c r="J1982" s="2">
        <v>637500</v>
      </c>
    </row>
    <row r="1983" spans="1:10" x14ac:dyDescent="0.35">
      <c r="A1983" s="28" t="s">
        <v>1563</v>
      </c>
      <c r="B1983" s="28" t="s">
        <v>17</v>
      </c>
      <c r="C1983" s="28" t="s">
        <v>1564</v>
      </c>
      <c r="D1983" s="28" t="s">
        <v>19</v>
      </c>
      <c r="E1983" t="s">
        <v>1568</v>
      </c>
      <c r="F1983" s="2">
        <v>12741</v>
      </c>
      <c r="G1983" s="2">
        <v>25293</v>
      </c>
      <c r="H1983" s="2">
        <v>0</v>
      </c>
      <c r="I1983" s="2">
        <v>0</v>
      </c>
      <c r="J1983" s="2">
        <v>0</v>
      </c>
    </row>
    <row r="1984" spans="1:10" x14ac:dyDescent="0.35">
      <c r="A1984" s="28" t="s">
        <v>1563</v>
      </c>
      <c r="B1984" s="28" t="s">
        <v>17</v>
      </c>
      <c r="C1984" s="28" t="s">
        <v>1564</v>
      </c>
      <c r="D1984" s="28" t="s">
        <v>19</v>
      </c>
      <c r="E1984" t="s">
        <v>1569</v>
      </c>
      <c r="F1984" s="2">
        <v>11739</v>
      </c>
      <c r="G1984" s="2">
        <v>23309</v>
      </c>
      <c r="H1984" s="2">
        <v>11569</v>
      </c>
      <c r="I1984" s="2">
        <v>3462</v>
      </c>
      <c r="J1984" s="2">
        <v>11513</v>
      </c>
    </row>
    <row r="1985" spans="1:10" x14ac:dyDescent="0.35">
      <c r="A1985" s="28" t="s">
        <v>1563</v>
      </c>
      <c r="B1985" s="28" t="s">
        <v>17</v>
      </c>
      <c r="C1985" s="28" t="s">
        <v>1564</v>
      </c>
      <c r="D1985" s="28" t="s">
        <v>19</v>
      </c>
      <c r="E1985" t="s">
        <v>1570</v>
      </c>
      <c r="F1985" s="2">
        <v>108500</v>
      </c>
      <c r="G1985" s="2">
        <v>220000</v>
      </c>
      <c r="H1985" s="2">
        <v>112000</v>
      </c>
      <c r="I1985" s="2">
        <v>112000</v>
      </c>
      <c r="J1985" s="2">
        <v>112000</v>
      </c>
    </row>
    <row r="1986" spans="1:10" x14ac:dyDescent="0.35">
      <c r="A1986" s="28" t="s">
        <v>1563</v>
      </c>
      <c r="B1986" s="28" t="s">
        <v>17</v>
      </c>
      <c r="C1986" s="28" t="s">
        <v>1564</v>
      </c>
      <c r="D1986" s="28" t="s">
        <v>19</v>
      </c>
      <c r="E1986" t="s">
        <v>47</v>
      </c>
      <c r="F1986" s="2">
        <v>387000</v>
      </c>
      <c r="G1986" s="2">
        <v>391000</v>
      </c>
      <c r="H1986" s="2">
        <v>196500</v>
      </c>
      <c r="I1986" s="2">
        <v>58950</v>
      </c>
      <c r="J1986" s="2">
        <v>196500</v>
      </c>
    </row>
    <row r="1987" spans="1:10" x14ac:dyDescent="0.35">
      <c r="A1987" s="28" t="s">
        <v>1563</v>
      </c>
      <c r="B1987" s="28" t="s">
        <v>17</v>
      </c>
      <c r="C1987" s="28" t="s">
        <v>1564</v>
      </c>
      <c r="D1987" s="28" t="s">
        <v>19</v>
      </c>
      <c r="E1987" t="s">
        <v>1571</v>
      </c>
      <c r="F1987" s="2">
        <v>11966</v>
      </c>
      <c r="G1987" s="2">
        <v>23758</v>
      </c>
      <c r="H1987" s="2">
        <v>11793</v>
      </c>
      <c r="I1987" s="2">
        <v>3529</v>
      </c>
      <c r="J1987" s="2">
        <v>11735</v>
      </c>
    </row>
    <row r="1988" spans="1:10" x14ac:dyDescent="0.35">
      <c r="A1988" s="28" t="s">
        <v>1563</v>
      </c>
      <c r="B1988" s="28" t="s">
        <v>17</v>
      </c>
      <c r="C1988" s="28" t="s">
        <v>1564</v>
      </c>
      <c r="D1988" s="28" t="s">
        <v>19</v>
      </c>
      <c r="E1988" t="s">
        <v>1572</v>
      </c>
      <c r="F1988" s="2">
        <v>12004</v>
      </c>
      <c r="G1988" s="2">
        <v>23835</v>
      </c>
      <c r="H1988" s="2">
        <v>11831</v>
      </c>
      <c r="I1988" s="2">
        <v>3541</v>
      </c>
      <c r="J1988" s="2">
        <v>11773</v>
      </c>
    </row>
    <row r="1989" spans="1:10" x14ac:dyDescent="0.35">
      <c r="A1989" s="28" t="s">
        <v>1563</v>
      </c>
      <c r="B1989" s="28" t="s">
        <v>17</v>
      </c>
      <c r="C1989" s="28" t="s">
        <v>1573</v>
      </c>
      <c r="D1989" s="28" t="s">
        <v>19</v>
      </c>
      <c r="E1989" t="s">
        <v>505</v>
      </c>
      <c r="F1989" s="2">
        <v>86250</v>
      </c>
      <c r="G1989" s="2">
        <v>168500</v>
      </c>
      <c r="H1989" s="2">
        <v>86750</v>
      </c>
      <c r="I1989" s="2">
        <v>26025</v>
      </c>
      <c r="J1989" s="2">
        <v>86750</v>
      </c>
    </row>
    <row r="1990" spans="1:10" x14ac:dyDescent="0.35">
      <c r="A1990" s="28" t="s">
        <v>1563</v>
      </c>
      <c r="B1990" s="28" t="s">
        <v>17</v>
      </c>
      <c r="C1990" s="28" t="s">
        <v>1573</v>
      </c>
      <c r="D1990" s="28" t="s">
        <v>19</v>
      </c>
      <c r="E1990" t="s">
        <v>277</v>
      </c>
      <c r="F1990" s="2">
        <v>150000</v>
      </c>
      <c r="G1990" s="2">
        <v>296000</v>
      </c>
      <c r="H1990" s="2">
        <v>148500</v>
      </c>
      <c r="I1990" s="2">
        <v>44550</v>
      </c>
      <c r="J1990" s="2">
        <v>148500</v>
      </c>
    </row>
    <row r="1991" spans="1:10" x14ac:dyDescent="0.35">
      <c r="A1991" s="28" t="s">
        <v>1563</v>
      </c>
      <c r="B1991" s="28" t="s">
        <v>17</v>
      </c>
      <c r="C1991" s="28" t="s">
        <v>1573</v>
      </c>
      <c r="D1991" s="28" t="s">
        <v>19</v>
      </c>
      <c r="E1991" t="s">
        <v>813</v>
      </c>
      <c r="F1991" s="2">
        <v>118000</v>
      </c>
      <c r="G1991" s="2">
        <v>235000</v>
      </c>
      <c r="H1991" s="2">
        <v>117000</v>
      </c>
      <c r="I1991" s="2">
        <v>35100</v>
      </c>
      <c r="J1991" s="2">
        <v>117000</v>
      </c>
    </row>
    <row r="1992" spans="1:10" x14ac:dyDescent="0.35">
      <c r="A1992" s="28" t="s">
        <v>1563</v>
      </c>
      <c r="B1992" s="28" t="s">
        <v>17</v>
      </c>
      <c r="C1992" s="28" t="s">
        <v>1573</v>
      </c>
      <c r="D1992" s="28" t="s">
        <v>19</v>
      </c>
      <c r="E1992" t="s">
        <v>275</v>
      </c>
      <c r="F1992" s="2">
        <v>108000</v>
      </c>
      <c r="G1992" s="2">
        <v>222000</v>
      </c>
      <c r="H1992" s="2">
        <v>109500</v>
      </c>
      <c r="I1992" s="2">
        <v>32850</v>
      </c>
      <c r="J1992" s="2">
        <v>109500</v>
      </c>
    </row>
    <row r="1993" spans="1:10" x14ac:dyDescent="0.35">
      <c r="A1993" s="28" t="s">
        <v>1563</v>
      </c>
      <c r="B1993" s="28" t="s">
        <v>17</v>
      </c>
      <c r="C1993" s="28" t="s">
        <v>1573</v>
      </c>
      <c r="D1993" s="28" t="s">
        <v>19</v>
      </c>
      <c r="E1993" t="s">
        <v>246</v>
      </c>
      <c r="F1993" s="2">
        <v>116000</v>
      </c>
      <c r="G1993" s="2">
        <v>228000</v>
      </c>
      <c r="H1993" s="2">
        <v>116500</v>
      </c>
      <c r="I1993" s="2">
        <v>34950</v>
      </c>
      <c r="J1993" s="2">
        <v>116500</v>
      </c>
    </row>
    <row r="1994" spans="1:10" x14ac:dyDescent="0.35">
      <c r="A1994" s="28" t="s">
        <v>1574</v>
      </c>
      <c r="B1994" s="28" t="s">
        <v>17</v>
      </c>
      <c r="C1994" s="28" t="s">
        <v>1575</v>
      </c>
      <c r="D1994" s="28" t="s">
        <v>19</v>
      </c>
      <c r="E1994" t="s">
        <v>47</v>
      </c>
      <c r="F1994" s="2">
        <v>73500</v>
      </c>
      <c r="G1994" s="2">
        <v>146000</v>
      </c>
      <c r="H1994" s="2">
        <v>75000</v>
      </c>
      <c r="I1994" s="2">
        <v>22500</v>
      </c>
      <c r="J1994" s="2">
        <v>75000</v>
      </c>
    </row>
    <row r="1995" spans="1:10" x14ac:dyDescent="0.35">
      <c r="A1995" s="28" t="s">
        <v>1574</v>
      </c>
      <c r="B1995" s="28" t="s">
        <v>17</v>
      </c>
      <c r="C1995" s="28" t="s">
        <v>1575</v>
      </c>
      <c r="D1995" s="28" t="s">
        <v>19</v>
      </c>
      <c r="E1995" t="s">
        <v>28</v>
      </c>
      <c r="F1995" s="2">
        <v>40091</v>
      </c>
      <c r="G1995" s="2">
        <v>0</v>
      </c>
      <c r="H1995" s="2">
        <v>0</v>
      </c>
      <c r="I1995" s="2">
        <v>0</v>
      </c>
      <c r="J1995" s="2">
        <v>0</v>
      </c>
    </row>
    <row r="1996" spans="1:10" x14ac:dyDescent="0.35">
      <c r="A1996" s="28" t="s">
        <v>1574</v>
      </c>
      <c r="B1996" s="28" t="s">
        <v>17</v>
      </c>
      <c r="C1996" s="28" t="s">
        <v>1575</v>
      </c>
      <c r="D1996" s="28" t="s">
        <v>19</v>
      </c>
      <c r="E1996" t="s">
        <v>168</v>
      </c>
      <c r="F1996" s="2">
        <v>275000</v>
      </c>
      <c r="G1996" s="2">
        <v>734000</v>
      </c>
      <c r="H1996" s="2">
        <v>364500</v>
      </c>
      <c r="I1996" s="2">
        <v>109350</v>
      </c>
      <c r="J1996" s="2">
        <v>364500</v>
      </c>
    </row>
    <row r="1997" spans="1:10" x14ac:dyDescent="0.35">
      <c r="A1997" s="28" t="s">
        <v>1574</v>
      </c>
      <c r="B1997" s="28" t="s">
        <v>17</v>
      </c>
      <c r="C1997" s="28" t="s">
        <v>1575</v>
      </c>
      <c r="D1997" s="28" t="s">
        <v>30</v>
      </c>
      <c r="E1997" t="s">
        <v>1576</v>
      </c>
      <c r="F1997" s="2">
        <v>65402</v>
      </c>
      <c r="G1997" s="2">
        <v>0</v>
      </c>
      <c r="H1997" s="2">
        <v>0</v>
      </c>
      <c r="I1997" s="2">
        <v>0</v>
      </c>
      <c r="J1997" s="2">
        <v>0</v>
      </c>
    </row>
    <row r="1998" spans="1:10" x14ac:dyDescent="0.35">
      <c r="A1998" s="28" t="s">
        <v>1574</v>
      </c>
      <c r="B1998" s="28" t="s">
        <v>17</v>
      </c>
      <c r="C1998" s="28" t="s">
        <v>1575</v>
      </c>
      <c r="D1998" s="28" t="s">
        <v>19</v>
      </c>
      <c r="E1998" t="s">
        <v>797</v>
      </c>
      <c r="F1998" s="2">
        <v>103250</v>
      </c>
      <c r="G1998" s="2">
        <v>0</v>
      </c>
      <c r="H1998" s="2">
        <v>0</v>
      </c>
      <c r="I1998" s="2">
        <v>0</v>
      </c>
      <c r="J1998" s="2">
        <v>0</v>
      </c>
    </row>
    <row r="1999" spans="1:10" x14ac:dyDescent="0.35">
      <c r="A1999" s="28" t="s">
        <v>1574</v>
      </c>
      <c r="B1999" s="28" t="s">
        <v>17</v>
      </c>
      <c r="C1999" s="28" t="s">
        <v>1575</v>
      </c>
      <c r="D1999" s="28" t="s">
        <v>19</v>
      </c>
      <c r="E1999" t="s">
        <v>1577</v>
      </c>
      <c r="F1999" s="2">
        <v>103250</v>
      </c>
      <c r="G1999" s="2">
        <v>0</v>
      </c>
      <c r="H1999" s="2">
        <v>0</v>
      </c>
      <c r="I1999" s="2">
        <v>0</v>
      </c>
      <c r="J1999" s="2">
        <v>0</v>
      </c>
    </row>
    <row r="2000" spans="1:10" x14ac:dyDescent="0.35">
      <c r="A2000" s="28" t="s">
        <v>1574</v>
      </c>
      <c r="B2000" s="28" t="s">
        <v>17</v>
      </c>
      <c r="C2000" s="28" t="s">
        <v>1575</v>
      </c>
      <c r="D2000" s="28" t="s">
        <v>19</v>
      </c>
      <c r="E2000" t="s">
        <v>418</v>
      </c>
      <c r="F2000" s="2">
        <v>68166</v>
      </c>
      <c r="G2000" s="2">
        <v>296913</v>
      </c>
      <c r="H2000" s="2">
        <v>147560</v>
      </c>
      <c r="I2000" s="2">
        <v>44948</v>
      </c>
      <c r="J2000" s="2">
        <v>152095</v>
      </c>
    </row>
    <row r="2001" spans="1:10" x14ac:dyDescent="0.35">
      <c r="A2001" s="28" t="s">
        <v>1574</v>
      </c>
      <c r="B2001" s="28" t="s">
        <v>17</v>
      </c>
      <c r="C2001" s="28" t="s">
        <v>1575</v>
      </c>
      <c r="D2001" s="28" t="s">
        <v>19</v>
      </c>
      <c r="E2001" t="s">
        <v>1006</v>
      </c>
      <c r="F2001" s="2">
        <v>55866</v>
      </c>
      <c r="G2001" s="2">
        <v>0</v>
      </c>
      <c r="H2001" s="2">
        <v>0</v>
      </c>
      <c r="I2001" s="2">
        <v>0</v>
      </c>
      <c r="J2001" s="2">
        <v>0</v>
      </c>
    </row>
    <row r="2002" spans="1:10" x14ac:dyDescent="0.35">
      <c r="A2002" s="28" t="s">
        <v>1574</v>
      </c>
      <c r="B2002" s="28" t="s">
        <v>17</v>
      </c>
      <c r="C2002" s="28" t="s">
        <v>1575</v>
      </c>
      <c r="D2002" s="28" t="s">
        <v>19</v>
      </c>
      <c r="E2002" t="s">
        <v>48</v>
      </c>
      <c r="F2002" s="2">
        <v>447746</v>
      </c>
      <c r="G2002" s="2">
        <v>1087272</v>
      </c>
      <c r="H2002" s="2">
        <v>57607</v>
      </c>
      <c r="I2002" s="2">
        <v>17798</v>
      </c>
      <c r="J2002" s="2">
        <v>61047</v>
      </c>
    </row>
    <row r="2003" spans="1:10" x14ac:dyDescent="0.35">
      <c r="A2003" s="28" t="s">
        <v>1574</v>
      </c>
      <c r="B2003" s="28" t="s">
        <v>17</v>
      </c>
      <c r="C2003" s="28" t="s">
        <v>1575</v>
      </c>
      <c r="D2003" s="28" t="s">
        <v>19</v>
      </c>
      <c r="E2003" t="s">
        <v>1578</v>
      </c>
      <c r="F2003" s="2">
        <v>20023</v>
      </c>
      <c r="G2003" s="2">
        <v>39707</v>
      </c>
      <c r="H2003" s="2">
        <v>19708</v>
      </c>
      <c r="I2003" s="2">
        <v>5898</v>
      </c>
      <c r="J2003" s="2">
        <v>19611</v>
      </c>
    </row>
    <row r="2004" spans="1:10" x14ac:dyDescent="0.35">
      <c r="A2004" s="28" t="s">
        <v>1574</v>
      </c>
      <c r="B2004" s="28" t="s">
        <v>17</v>
      </c>
      <c r="C2004" s="28" t="s">
        <v>1579</v>
      </c>
      <c r="D2004" s="28" t="s">
        <v>19</v>
      </c>
      <c r="E2004" t="s">
        <v>114</v>
      </c>
      <c r="F2004" s="2">
        <v>778938</v>
      </c>
      <c r="G2004" s="2">
        <v>1768488</v>
      </c>
      <c r="H2004" s="2">
        <v>263831</v>
      </c>
      <c r="I2004" s="2">
        <v>79573</v>
      </c>
      <c r="J2004" s="2">
        <v>266657</v>
      </c>
    </row>
    <row r="2005" spans="1:10" x14ac:dyDescent="0.35">
      <c r="A2005" s="28" t="s">
        <v>1574</v>
      </c>
      <c r="B2005" s="28" t="s">
        <v>17</v>
      </c>
      <c r="C2005" s="28" t="s">
        <v>1579</v>
      </c>
      <c r="D2005" s="28" t="s">
        <v>50</v>
      </c>
      <c r="E2005" t="s">
        <v>75</v>
      </c>
      <c r="F2005" s="2">
        <v>1581000</v>
      </c>
      <c r="G2005" s="2">
        <v>3163000</v>
      </c>
      <c r="H2005" s="2">
        <v>1581500</v>
      </c>
      <c r="I2005" s="2">
        <v>474450</v>
      </c>
      <c r="J2005" s="2">
        <v>1581500</v>
      </c>
    </row>
    <row r="2006" spans="1:10" x14ac:dyDescent="0.35">
      <c r="A2006" s="28" t="s">
        <v>1574</v>
      </c>
      <c r="B2006" s="28" t="s">
        <v>17</v>
      </c>
      <c r="C2006" s="28" t="s">
        <v>1579</v>
      </c>
      <c r="D2006" s="28" t="s">
        <v>19</v>
      </c>
      <c r="E2006" t="s">
        <v>114</v>
      </c>
      <c r="F2006" s="2">
        <v>550</v>
      </c>
      <c r="G2006" s="2">
        <v>0</v>
      </c>
      <c r="H2006" s="2">
        <v>0</v>
      </c>
      <c r="I2006" s="2">
        <v>0</v>
      </c>
      <c r="J2006" s="2">
        <v>0</v>
      </c>
    </row>
    <row r="2007" spans="1:10" x14ac:dyDescent="0.35">
      <c r="A2007" s="28" t="s">
        <v>1574</v>
      </c>
      <c r="B2007" s="28" t="s">
        <v>17</v>
      </c>
      <c r="C2007" s="28" t="s">
        <v>1580</v>
      </c>
      <c r="D2007" s="28" t="s">
        <v>19</v>
      </c>
      <c r="E2007" t="s">
        <v>1581</v>
      </c>
      <c r="F2007" s="2">
        <v>21280</v>
      </c>
      <c r="G2007" s="2">
        <v>42255</v>
      </c>
      <c r="H2007" s="2">
        <v>20975</v>
      </c>
      <c r="I2007" s="2">
        <v>6277</v>
      </c>
      <c r="J2007" s="2">
        <v>20873</v>
      </c>
    </row>
    <row r="2008" spans="1:10" x14ac:dyDescent="0.35">
      <c r="A2008" s="28" t="s">
        <v>1574</v>
      </c>
      <c r="B2008" s="28" t="s">
        <v>17</v>
      </c>
      <c r="C2008" s="28" t="s">
        <v>1580</v>
      </c>
      <c r="D2008" s="28" t="s">
        <v>30</v>
      </c>
      <c r="E2008" t="s">
        <v>1582</v>
      </c>
      <c r="F2008" s="2">
        <v>0</v>
      </c>
      <c r="G2008" s="2">
        <v>0</v>
      </c>
      <c r="H2008" s="2">
        <v>0</v>
      </c>
      <c r="I2008" s="2">
        <v>0</v>
      </c>
      <c r="J2008" s="2">
        <v>0</v>
      </c>
    </row>
    <row r="2009" spans="1:10" x14ac:dyDescent="0.35">
      <c r="A2009" s="28" t="s">
        <v>1574</v>
      </c>
      <c r="B2009" s="28" t="s">
        <v>17</v>
      </c>
      <c r="C2009" s="28" t="s">
        <v>1580</v>
      </c>
      <c r="D2009" s="28" t="s">
        <v>19</v>
      </c>
      <c r="E2009" t="s">
        <v>1583</v>
      </c>
      <c r="F2009" s="2">
        <v>100500</v>
      </c>
      <c r="G2009" s="2">
        <v>0</v>
      </c>
      <c r="H2009" s="2">
        <v>0</v>
      </c>
      <c r="I2009" s="2">
        <v>0</v>
      </c>
      <c r="J2009" s="2">
        <v>0</v>
      </c>
    </row>
    <row r="2010" spans="1:10" x14ac:dyDescent="0.35">
      <c r="A2010" s="28" t="s">
        <v>1574</v>
      </c>
      <c r="B2010" s="28" t="s">
        <v>17</v>
      </c>
      <c r="C2010" s="28" t="s">
        <v>1580</v>
      </c>
      <c r="D2010" s="28" t="s">
        <v>19</v>
      </c>
      <c r="E2010" t="s">
        <v>1584</v>
      </c>
      <c r="F2010" s="2">
        <v>18291</v>
      </c>
      <c r="G2010" s="2">
        <v>36317</v>
      </c>
      <c r="H2010" s="2">
        <v>18026</v>
      </c>
      <c r="I2010" s="2">
        <v>5395</v>
      </c>
      <c r="J2010" s="2">
        <v>17938</v>
      </c>
    </row>
    <row r="2011" spans="1:10" x14ac:dyDescent="0.35">
      <c r="A2011" s="28" t="s">
        <v>1574</v>
      </c>
      <c r="B2011" s="28" t="s">
        <v>17</v>
      </c>
      <c r="C2011" s="28" t="s">
        <v>1580</v>
      </c>
      <c r="D2011" s="28" t="s">
        <v>19</v>
      </c>
      <c r="E2011" t="s">
        <v>1585</v>
      </c>
      <c r="F2011" s="2">
        <v>0</v>
      </c>
      <c r="G2011" s="2">
        <v>26823</v>
      </c>
      <c r="H2011" s="2">
        <v>13240</v>
      </c>
      <c r="I2011" s="2">
        <v>3963</v>
      </c>
      <c r="J2011" s="2">
        <v>13177</v>
      </c>
    </row>
    <row r="2012" spans="1:10" x14ac:dyDescent="0.35">
      <c r="A2012" s="28" t="s">
        <v>1574</v>
      </c>
      <c r="B2012" s="28" t="s">
        <v>17</v>
      </c>
      <c r="C2012" s="28" t="s">
        <v>1580</v>
      </c>
      <c r="D2012" s="28" t="s">
        <v>19</v>
      </c>
      <c r="E2012" t="s">
        <v>167</v>
      </c>
      <c r="F2012" s="2">
        <v>0</v>
      </c>
      <c r="G2012" s="2">
        <v>998000</v>
      </c>
      <c r="H2012" s="2">
        <v>497500</v>
      </c>
      <c r="I2012" s="2">
        <v>149250</v>
      </c>
      <c r="J2012" s="2">
        <v>497500</v>
      </c>
    </row>
    <row r="2013" spans="1:10" x14ac:dyDescent="0.35">
      <c r="A2013" s="28" t="s">
        <v>1574</v>
      </c>
      <c r="B2013" s="28" t="s">
        <v>17</v>
      </c>
      <c r="C2013" s="28" t="s">
        <v>1580</v>
      </c>
      <c r="D2013" s="28" t="s">
        <v>19</v>
      </c>
      <c r="E2013" t="s">
        <v>1586</v>
      </c>
      <c r="F2013" s="2">
        <v>20738</v>
      </c>
      <c r="G2013" s="2">
        <v>41179</v>
      </c>
      <c r="H2013" s="2">
        <v>20441</v>
      </c>
      <c r="I2013" s="2">
        <v>6117</v>
      </c>
      <c r="J2013" s="2">
        <v>20341</v>
      </c>
    </row>
    <row r="2014" spans="1:10" x14ac:dyDescent="0.35">
      <c r="A2014" s="28" t="s">
        <v>1574</v>
      </c>
      <c r="B2014" s="28" t="s">
        <v>17</v>
      </c>
      <c r="C2014" s="28" t="s">
        <v>1580</v>
      </c>
      <c r="D2014" s="28" t="s">
        <v>19</v>
      </c>
      <c r="E2014" t="s">
        <v>127</v>
      </c>
      <c r="F2014" s="2">
        <v>227500</v>
      </c>
      <c r="G2014" s="2">
        <v>458000</v>
      </c>
      <c r="H2014" s="2">
        <v>230500</v>
      </c>
      <c r="I2014" s="2">
        <v>69150</v>
      </c>
      <c r="J2014" s="2">
        <v>230500</v>
      </c>
    </row>
    <row r="2015" spans="1:10" x14ac:dyDescent="0.35">
      <c r="A2015" s="28" t="s">
        <v>1574</v>
      </c>
      <c r="B2015" s="28" t="s">
        <v>17</v>
      </c>
      <c r="C2015" s="28" t="s">
        <v>1580</v>
      </c>
      <c r="D2015" s="28" t="s">
        <v>19</v>
      </c>
      <c r="E2015" t="s">
        <v>1587</v>
      </c>
      <c r="F2015" s="2">
        <v>0</v>
      </c>
      <c r="G2015" s="2">
        <v>44403</v>
      </c>
      <c r="H2015" s="2">
        <v>22183</v>
      </c>
      <c r="I2015" s="2">
        <v>6639</v>
      </c>
      <c r="J2015" s="2">
        <v>22077</v>
      </c>
    </row>
    <row r="2016" spans="1:10" x14ac:dyDescent="0.35">
      <c r="A2016" s="28" t="s">
        <v>1574</v>
      </c>
      <c r="B2016" s="28" t="s">
        <v>17</v>
      </c>
      <c r="C2016" s="28" t="s">
        <v>1580</v>
      </c>
      <c r="D2016" s="28" t="s">
        <v>19</v>
      </c>
      <c r="E2016" t="s">
        <v>32</v>
      </c>
      <c r="F2016" s="2">
        <v>1500</v>
      </c>
      <c r="G2016" s="2">
        <v>1500</v>
      </c>
      <c r="H2016" s="2">
        <v>1500</v>
      </c>
      <c r="I2016" s="2">
        <v>225</v>
      </c>
      <c r="J2016" s="2">
        <v>0</v>
      </c>
    </row>
    <row r="2017" spans="1:10" x14ac:dyDescent="0.35">
      <c r="A2017" s="28" t="s">
        <v>1574</v>
      </c>
      <c r="B2017" s="28" t="s">
        <v>17</v>
      </c>
      <c r="C2017" s="28" t="s">
        <v>1580</v>
      </c>
      <c r="D2017" s="28" t="s">
        <v>19</v>
      </c>
      <c r="E2017" t="s">
        <v>48</v>
      </c>
      <c r="F2017" s="2">
        <v>52500</v>
      </c>
      <c r="G2017" s="2">
        <v>762350</v>
      </c>
      <c r="H2017" s="2">
        <v>381475</v>
      </c>
      <c r="I2017" s="2">
        <v>114559</v>
      </c>
      <c r="J2017" s="2">
        <v>382250</v>
      </c>
    </row>
    <row r="2018" spans="1:10" x14ac:dyDescent="0.35">
      <c r="A2018" s="28" t="s">
        <v>1574</v>
      </c>
      <c r="B2018" s="28" t="s">
        <v>17</v>
      </c>
      <c r="C2018" s="28" t="s">
        <v>1580</v>
      </c>
      <c r="D2018" s="28" t="s">
        <v>19</v>
      </c>
      <c r="E2018" t="s">
        <v>129</v>
      </c>
      <c r="F2018" s="2">
        <v>632000</v>
      </c>
      <c r="G2018" s="2">
        <v>0</v>
      </c>
      <c r="H2018" s="2">
        <v>0</v>
      </c>
      <c r="I2018" s="2">
        <v>0</v>
      </c>
      <c r="J2018" s="2">
        <v>0</v>
      </c>
    </row>
    <row r="2019" spans="1:10" x14ac:dyDescent="0.35">
      <c r="A2019" s="28" t="s">
        <v>1588</v>
      </c>
      <c r="B2019" s="28" t="s">
        <v>17</v>
      </c>
      <c r="C2019" s="28" t="s">
        <v>1589</v>
      </c>
      <c r="D2019" s="28" t="s">
        <v>19</v>
      </c>
      <c r="E2019" t="s">
        <v>1590</v>
      </c>
      <c r="F2019" s="2">
        <v>78500</v>
      </c>
      <c r="G2019" s="2">
        <v>157000</v>
      </c>
      <c r="H2019" s="2">
        <v>78500</v>
      </c>
      <c r="I2019" s="2">
        <v>23550</v>
      </c>
      <c r="J2019" s="2">
        <v>78500</v>
      </c>
    </row>
    <row r="2020" spans="1:10" x14ac:dyDescent="0.35">
      <c r="A2020" s="28" t="s">
        <v>1588</v>
      </c>
      <c r="B2020" s="28" t="s">
        <v>17</v>
      </c>
      <c r="C2020" s="28" t="s">
        <v>1589</v>
      </c>
      <c r="D2020" s="28" t="s">
        <v>19</v>
      </c>
      <c r="E2020" t="s">
        <v>1591</v>
      </c>
      <c r="F2020" s="2">
        <v>0</v>
      </c>
      <c r="G2020" s="2">
        <v>730000</v>
      </c>
      <c r="H2020" s="2">
        <v>364000</v>
      </c>
      <c r="I2020" s="2">
        <v>109500</v>
      </c>
      <c r="J2020" s="2">
        <v>366000</v>
      </c>
    </row>
    <row r="2021" spans="1:10" x14ac:dyDescent="0.35">
      <c r="A2021" s="28" t="s">
        <v>1588</v>
      </c>
      <c r="B2021" s="28" t="s">
        <v>17</v>
      </c>
      <c r="C2021" s="28" t="s">
        <v>1589</v>
      </c>
      <c r="D2021" s="28" t="s">
        <v>19</v>
      </c>
      <c r="E2021" t="s">
        <v>1592</v>
      </c>
      <c r="F2021" s="2">
        <v>311750</v>
      </c>
      <c r="G2021" s="2">
        <v>621500</v>
      </c>
      <c r="H2021" s="2">
        <v>311750</v>
      </c>
      <c r="I2021" s="2">
        <v>93525</v>
      </c>
      <c r="J2021" s="2">
        <v>311750</v>
      </c>
    </row>
    <row r="2022" spans="1:10" x14ac:dyDescent="0.35">
      <c r="A2022" s="28" t="s">
        <v>1588</v>
      </c>
      <c r="B2022" s="28" t="s">
        <v>17</v>
      </c>
      <c r="C2022" s="28" t="s">
        <v>1589</v>
      </c>
      <c r="D2022" s="28" t="s">
        <v>19</v>
      </c>
      <c r="E2022" t="s">
        <v>968</v>
      </c>
      <c r="F2022" s="2">
        <v>775167</v>
      </c>
      <c r="G2022" s="2">
        <v>0</v>
      </c>
      <c r="H2022" s="2">
        <v>0</v>
      </c>
      <c r="I2022" s="2">
        <v>0</v>
      </c>
      <c r="J2022" s="2">
        <v>0</v>
      </c>
    </row>
    <row r="2023" spans="1:10" x14ac:dyDescent="0.35">
      <c r="A2023" s="28" t="s">
        <v>1588</v>
      </c>
      <c r="B2023" s="28" t="s">
        <v>17</v>
      </c>
      <c r="C2023" s="28" t="s">
        <v>1589</v>
      </c>
      <c r="D2023" s="28" t="s">
        <v>19</v>
      </c>
      <c r="E2023" t="s">
        <v>32</v>
      </c>
      <c r="F2023" s="2">
        <v>0</v>
      </c>
      <c r="G2023" s="2">
        <v>5000</v>
      </c>
      <c r="H2023" s="2">
        <v>5000</v>
      </c>
      <c r="I2023" s="2">
        <v>750</v>
      </c>
      <c r="J2023" s="2">
        <v>0</v>
      </c>
    </row>
    <row r="2024" spans="1:10" x14ac:dyDescent="0.35">
      <c r="A2024" s="28" t="s">
        <v>1588</v>
      </c>
      <c r="B2024" s="28" t="s">
        <v>17</v>
      </c>
      <c r="C2024" s="28" t="s">
        <v>1589</v>
      </c>
      <c r="D2024" s="28" t="s">
        <v>19</v>
      </c>
      <c r="E2024" t="s">
        <v>1593</v>
      </c>
      <c r="F2024" s="2">
        <v>0</v>
      </c>
      <c r="G2024" s="2">
        <v>407052</v>
      </c>
      <c r="H2024" s="2">
        <v>395183</v>
      </c>
      <c r="I2024" s="2">
        <v>59277</v>
      </c>
      <c r="J2024" s="2">
        <v>0</v>
      </c>
    </row>
    <row r="2025" spans="1:10" x14ac:dyDescent="0.35">
      <c r="A2025" s="28" t="s">
        <v>1594</v>
      </c>
      <c r="B2025" s="28" t="s">
        <v>17</v>
      </c>
      <c r="C2025" s="28" t="s">
        <v>1595</v>
      </c>
      <c r="D2025" s="28" t="s">
        <v>19</v>
      </c>
      <c r="E2025" t="s">
        <v>1353</v>
      </c>
      <c r="F2025" s="2">
        <v>210000</v>
      </c>
      <c r="G2025" s="2">
        <v>420000</v>
      </c>
      <c r="H2025" s="2">
        <v>210500</v>
      </c>
      <c r="I2025" s="2">
        <v>210500</v>
      </c>
      <c r="J2025" s="2">
        <v>210500</v>
      </c>
    </row>
    <row r="2026" spans="1:10" x14ac:dyDescent="0.35">
      <c r="A2026" s="28" t="s">
        <v>1594</v>
      </c>
      <c r="B2026" s="28" t="s">
        <v>17</v>
      </c>
      <c r="C2026" s="28" t="s">
        <v>1595</v>
      </c>
      <c r="D2026" s="28" t="s">
        <v>19</v>
      </c>
      <c r="E2026" t="s">
        <v>1596</v>
      </c>
      <c r="F2026" s="2">
        <v>180000</v>
      </c>
      <c r="G2026" s="2">
        <v>350000</v>
      </c>
      <c r="H2026" s="2">
        <v>212500</v>
      </c>
      <c r="I2026" s="2">
        <v>63750</v>
      </c>
      <c r="J2026" s="2">
        <v>212500</v>
      </c>
    </row>
    <row r="2027" spans="1:10" x14ac:dyDescent="0.35">
      <c r="A2027" s="28" t="s">
        <v>1594</v>
      </c>
      <c r="B2027" s="28" t="s">
        <v>17</v>
      </c>
      <c r="C2027" s="28" t="s">
        <v>1595</v>
      </c>
      <c r="D2027" s="28" t="s">
        <v>19</v>
      </c>
      <c r="E2027" t="s">
        <v>1597</v>
      </c>
      <c r="F2027" s="2">
        <v>172000</v>
      </c>
      <c r="G2027" s="2">
        <v>344000</v>
      </c>
      <c r="H2027" s="2">
        <v>172000</v>
      </c>
      <c r="I2027" s="2">
        <v>161500</v>
      </c>
      <c r="J2027" s="2">
        <v>151000</v>
      </c>
    </row>
    <row r="2028" spans="1:10" x14ac:dyDescent="0.35">
      <c r="A2028" s="28" t="s">
        <v>1594</v>
      </c>
      <c r="B2028" s="28" t="s">
        <v>17</v>
      </c>
      <c r="C2028" s="28" t="s">
        <v>1595</v>
      </c>
      <c r="D2028" s="28" t="s">
        <v>19</v>
      </c>
      <c r="E2028" t="s">
        <v>32</v>
      </c>
      <c r="F2028" s="2">
        <v>2749</v>
      </c>
      <c r="G2028" s="2">
        <v>5750</v>
      </c>
      <c r="H2028" s="2">
        <v>3000</v>
      </c>
      <c r="I2028" s="2">
        <v>2875</v>
      </c>
      <c r="J2028" s="2">
        <v>2750</v>
      </c>
    </row>
    <row r="2029" spans="1:10" x14ac:dyDescent="0.35">
      <c r="A2029" s="28" t="s">
        <v>1594</v>
      </c>
      <c r="B2029" s="28" t="s">
        <v>17</v>
      </c>
      <c r="C2029" s="28" t="s">
        <v>1595</v>
      </c>
      <c r="D2029" s="28" t="s">
        <v>30</v>
      </c>
      <c r="E2029" t="s">
        <v>1598</v>
      </c>
      <c r="F2029" s="2">
        <v>152250</v>
      </c>
      <c r="G2029" s="2">
        <v>0</v>
      </c>
      <c r="H2029" s="2">
        <v>0</v>
      </c>
      <c r="I2029" s="2">
        <v>0</v>
      </c>
      <c r="J2029" s="2">
        <v>0</v>
      </c>
    </row>
    <row r="2030" spans="1:10" x14ac:dyDescent="0.35">
      <c r="A2030" s="28" t="s">
        <v>1594</v>
      </c>
      <c r="B2030" s="28" t="s">
        <v>17</v>
      </c>
      <c r="C2030" s="28" t="s">
        <v>1595</v>
      </c>
      <c r="D2030" s="28" t="s">
        <v>19</v>
      </c>
      <c r="E2030" t="s">
        <v>28</v>
      </c>
      <c r="F2030" s="2">
        <v>0</v>
      </c>
      <c r="G2030" s="2">
        <v>0</v>
      </c>
      <c r="H2030" s="2">
        <v>0</v>
      </c>
      <c r="I2030" s="2">
        <v>0</v>
      </c>
      <c r="J2030" s="2">
        <v>0</v>
      </c>
    </row>
    <row r="2031" spans="1:10" x14ac:dyDescent="0.35">
      <c r="A2031" s="28" t="s">
        <v>1594</v>
      </c>
      <c r="B2031" s="28" t="s">
        <v>17</v>
      </c>
      <c r="C2031" s="28" t="s">
        <v>1595</v>
      </c>
      <c r="D2031" s="28" t="s">
        <v>19</v>
      </c>
      <c r="E2031" t="s">
        <v>21</v>
      </c>
      <c r="F2031" s="2">
        <v>0</v>
      </c>
      <c r="G2031" s="2">
        <v>5000</v>
      </c>
      <c r="H2031" s="2">
        <v>0</v>
      </c>
      <c r="I2031" s="2">
        <v>0</v>
      </c>
      <c r="J2031" s="2">
        <v>0</v>
      </c>
    </row>
    <row r="2032" spans="1:10" x14ac:dyDescent="0.35">
      <c r="A2032" s="28" t="s">
        <v>1594</v>
      </c>
      <c r="B2032" s="28" t="s">
        <v>17</v>
      </c>
      <c r="C2032" s="28" t="s">
        <v>1595</v>
      </c>
      <c r="D2032" s="28" t="s">
        <v>19</v>
      </c>
      <c r="E2032" t="s">
        <v>648</v>
      </c>
      <c r="F2032" s="2">
        <v>0</v>
      </c>
      <c r="G2032" s="2">
        <v>300000</v>
      </c>
      <c r="H2032" s="2">
        <v>240000</v>
      </c>
      <c r="I2032" s="2">
        <v>72000</v>
      </c>
      <c r="J2032" s="2">
        <v>240000</v>
      </c>
    </row>
    <row r="2033" spans="1:10" x14ac:dyDescent="0.35">
      <c r="A2033" s="28" t="s">
        <v>1594</v>
      </c>
      <c r="B2033" s="28" t="s">
        <v>17</v>
      </c>
      <c r="C2033" s="28" t="s">
        <v>1599</v>
      </c>
      <c r="D2033" s="28" t="s">
        <v>19</v>
      </c>
      <c r="E2033" t="s">
        <v>399</v>
      </c>
      <c r="F2033" s="2">
        <v>0</v>
      </c>
      <c r="G2033" s="2">
        <v>400000</v>
      </c>
      <c r="H2033" s="2">
        <v>275000</v>
      </c>
      <c r="I2033" s="2">
        <v>82500</v>
      </c>
      <c r="J2033" s="2">
        <v>275000</v>
      </c>
    </row>
    <row r="2034" spans="1:10" x14ac:dyDescent="0.35">
      <c r="A2034" s="28" t="s">
        <v>1594</v>
      </c>
      <c r="B2034" s="28" t="s">
        <v>17</v>
      </c>
      <c r="C2034" s="28" t="s">
        <v>1599</v>
      </c>
      <c r="D2034" s="28" t="s">
        <v>19</v>
      </c>
      <c r="E2034" t="s">
        <v>1600</v>
      </c>
      <c r="F2034" s="2">
        <v>37000</v>
      </c>
      <c r="G2034" s="2">
        <v>53000</v>
      </c>
      <c r="H2034" s="2">
        <v>26000</v>
      </c>
      <c r="I2034" s="2">
        <v>7800</v>
      </c>
      <c r="J2034" s="2">
        <v>26000</v>
      </c>
    </row>
    <row r="2035" spans="1:10" x14ac:dyDescent="0.35">
      <c r="A2035" s="28" t="s">
        <v>1594</v>
      </c>
      <c r="B2035" s="28" t="s">
        <v>17</v>
      </c>
      <c r="C2035" s="28" t="s">
        <v>1599</v>
      </c>
      <c r="D2035" s="28" t="s">
        <v>19</v>
      </c>
      <c r="E2035" t="s">
        <v>1601</v>
      </c>
      <c r="F2035" s="2">
        <v>177000</v>
      </c>
      <c r="G2035" s="2">
        <v>132000</v>
      </c>
      <c r="H2035" s="2">
        <v>71000</v>
      </c>
      <c r="I2035" s="2">
        <v>22050</v>
      </c>
      <c r="J2035" s="2">
        <v>76000</v>
      </c>
    </row>
    <row r="2036" spans="1:10" x14ac:dyDescent="0.35">
      <c r="A2036" s="28" t="s">
        <v>1594</v>
      </c>
      <c r="B2036" s="28" t="s">
        <v>17</v>
      </c>
      <c r="C2036" s="28" t="s">
        <v>1599</v>
      </c>
      <c r="D2036" s="28" t="s">
        <v>19</v>
      </c>
      <c r="E2036" t="s">
        <v>28</v>
      </c>
      <c r="F2036" s="2">
        <v>0</v>
      </c>
      <c r="G2036" s="2">
        <v>0</v>
      </c>
      <c r="H2036" s="2">
        <v>0</v>
      </c>
      <c r="I2036" s="2">
        <v>0</v>
      </c>
      <c r="J2036" s="2">
        <v>0</v>
      </c>
    </row>
    <row r="2037" spans="1:10" x14ac:dyDescent="0.35">
      <c r="A2037" s="28" t="s">
        <v>1594</v>
      </c>
      <c r="B2037" s="28" t="s">
        <v>17</v>
      </c>
      <c r="C2037" s="28" t="s">
        <v>1599</v>
      </c>
      <c r="D2037" s="28" t="s">
        <v>19</v>
      </c>
      <c r="E2037" t="s">
        <v>1602</v>
      </c>
      <c r="F2037" s="2">
        <v>149784</v>
      </c>
      <c r="G2037" s="2">
        <v>230569</v>
      </c>
      <c r="H2037" s="2">
        <v>0</v>
      </c>
      <c r="I2037" s="2">
        <v>0</v>
      </c>
      <c r="J2037" s="2">
        <v>0</v>
      </c>
    </row>
    <row r="2038" spans="1:10" x14ac:dyDescent="0.35">
      <c r="A2038" s="28" t="s">
        <v>1594</v>
      </c>
      <c r="B2038" s="28" t="s">
        <v>17</v>
      </c>
      <c r="C2038" s="28" t="s">
        <v>1599</v>
      </c>
      <c r="D2038" s="28" t="s">
        <v>19</v>
      </c>
      <c r="E2038" t="s">
        <v>1603</v>
      </c>
      <c r="F2038" s="2">
        <v>63755</v>
      </c>
      <c r="G2038" s="2">
        <v>124612</v>
      </c>
      <c r="H2038" s="2">
        <v>60857</v>
      </c>
      <c r="I2038" s="2">
        <v>60374</v>
      </c>
      <c r="J2038" s="2">
        <v>59891</v>
      </c>
    </row>
    <row r="2039" spans="1:10" x14ac:dyDescent="0.35">
      <c r="A2039" s="28" t="s">
        <v>1594</v>
      </c>
      <c r="B2039" s="28" t="s">
        <v>17</v>
      </c>
      <c r="C2039" s="28" t="s">
        <v>1599</v>
      </c>
      <c r="D2039" s="28" t="s">
        <v>19</v>
      </c>
      <c r="E2039" t="s">
        <v>1604</v>
      </c>
      <c r="F2039" s="2">
        <v>77500</v>
      </c>
      <c r="G2039" s="2">
        <v>153000</v>
      </c>
      <c r="H2039" s="2">
        <v>77500</v>
      </c>
      <c r="I2039" s="2">
        <v>23250</v>
      </c>
      <c r="J2039" s="2">
        <v>77500</v>
      </c>
    </row>
    <row r="2040" spans="1:10" x14ac:dyDescent="0.35">
      <c r="A2040" s="28" t="s">
        <v>1594</v>
      </c>
      <c r="B2040" s="28" t="s">
        <v>17</v>
      </c>
      <c r="C2040" s="28" t="s">
        <v>1599</v>
      </c>
      <c r="D2040" s="28" t="s">
        <v>19</v>
      </c>
      <c r="E2040" t="s">
        <v>1605</v>
      </c>
      <c r="F2040" s="2">
        <v>297959</v>
      </c>
      <c r="G2040" s="2">
        <v>583674</v>
      </c>
      <c r="H2040" s="2">
        <v>285714</v>
      </c>
      <c r="I2040" s="2">
        <v>283674</v>
      </c>
      <c r="J2040" s="2">
        <v>281633</v>
      </c>
    </row>
    <row r="2041" spans="1:10" x14ac:dyDescent="0.35">
      <c r="A2041" s="28" t="s">
        <v>1594</v>
      </c>
      <c r="B2041" s="28" t="s">
        <v>17</v>
      </c>
      <c r="C2041" s="28" t="s">
        <v>1606</v>
      </c>
      <c r="D2041" s="28" t="s">
        <v>19</v>
      </c>
      <c r="E2041" t="s">
        <v>1607</v>
      </c>
      <c r="F2041" s="2">
        <v>0</v>
      </c>
      <c r="G2041" s="2">
        <v>418096</v>
      </c>
      <c r="H2041" s="2">
        <v>26853</v>
      </c>
      <c r="I2041" s="2">
        <v>8056</v>
      </c>
      <c r="J2041" s="2">
        <v>26853</v>
      </c>
    </row>
    <row r="2042" spans="1:10" x14ac:dyDescent="0.35">
      <c r="A2042" s="28" t="s">
        <v>1594</v>
      </c>
      <c r="B2042" s="28" t="s">
        <v>17</v>
      </c>
      <c r="C2042" s="28" t="s">
        <v>1606</v>
      </c>
      <c r="D2042" s="28" t="s">
        <v>30</v>
      </c>
      <c r="E2042" t="s">
        <v>1608</v>
      </c>
      <c r="F2042" s="2">
        <v>55660</v>
      </c>
      <c r="G2042" s="2">
        <v>116465</v>
      </c>
      <c r="H2042" s="2">
        <v>0</v>
      </c>
      <c r="I2042" s="2">
        <v>0</v>
      </c>
      <c r="J2042" s="2">
        <v>0</v>
      </c>
    </row>
    <row r="2043" spans="1:10" x14ac:dyDescent="0.35">
      <c r="A2043" s="28" t="s">
        <v>1594</v>
      </c>
      <c r="B2043" s="28" t="s">
        <v>17</v>
      </c>
      <c r="C2043" s="28" t="s">
        <v>1606</v>
      </c>
      <c r="D2043" s="28" t="s">
        <v>19</v>
      </c>
      <c r="E2043" t="s">
        <v>1609</v>
      </c>
      <c r="F2043" s="2">
        <v>410000</v>
      </c>
      <c r="G2043" s="2">
        <v>829000</v>
      </c>
      <c r="H2043" s="2">
        <v>419000</v>
      </c>
      <c r="I2043" s="2">
        <v>419000</v>
      </c>
      <c r="J2043" s="2">
        <v>419000</v>
      </c>
    </row>
    <row r="2044" spans="1:10" x14ac:dyDescent="0.35">
      <c r="A2044" s="28" t="s">
        <v>1610</v>
      </c>
      <c r="B2044" s="28" t="s">
        <v>17</v>
      </c>
      <c r="C2044" s="28" t="s">
        <v>1611</v>
      </c>
      <c r="D2044" s="28" t="s">
        <v>19</v>
      </c>
      <c r="E2044" t="s">
        <v>1612</v>
      </c>
      <c r="F2044" s="2">
        <v>517600</v>
      </c>
      <c r="G2044" s="2">
        <v>1029600</v>
      </c>
      <c r="H2044" s="2">
        <v>516700</v>
      </c>
      <c r="I2044" s="2">
        <v>516700</v>
      </c>
      <c r="J2044" s="2">
        <v>517700</v>
      </c>
    </row>
    <row r="2045" spans="1:10" x14ac:dyDescent="0.35">
      <c r="A2045" s="28" t="s">
        <v>1610</v>
      </c>
      <c r="B2045" s="28" t="s">
        <v>17</v>
      </c>
      <c r="C2045" s="28" t="s">
        <v>1611</v>
      </c>
      <c r="D2045" s="28" t="s">
        <v>19</v>
      </c>
      <c r="E2045" t="s">
        <v>28</v>
      </c>
      <c r="F2045" s="2">
        <v>0</v>
      </c>
      <c r="G2045" s="2">
        <v>0</v>
      </c>
      <c r="H2045" s="2">
        <v>0</v>
      </c>
      <c r="I2045" s="2">
        <v>0</v>
      </c>
      <c r="J2045" s="2">
        <v>0</v>
      </c>
    </row>
    <row r="2046" spans="1:10" x14ac:dyDescent="0.35">
      <c r="A2046" s="28" t="s">
        <v>1610</v>
      </c>
      <c r="B2046" s="28" t="s">
        <v>17</v>
      </c>
      <c r="C2046" s="28" t="s">
        <v>1611</v>
      </c>
      <c r="D2046" s="28" t="s">
        <v>19</v>
      </c>
      <c r="E2046" t="s">
        <v>21</v>
      </c>
      <c r="F2046" s="2">
        <v>0</v>
      </c>
      <c r="G2046" s="2">
        <v>10000</v>
      </c>
      <c r="H2046" s="2">
        <v>0</v>
      </c>
      <c r="I2046" s="2">
        <v>0</v>
      </c>
      <c r="J2046" s="2">
        <v>0</v>
      </c>
    </row>
    <row r="2047" spans="1:10" x14ac:dyDescent="0.35">
      <c r="A2047" s="28" t="s">
        <v>1610</v>
      </c>
      <c r="B2047" s="28" t="s">
        <v>17</v>
      </c>
      <c r="C2047" s="28" t="s">
        <v>1611</v>
      </c>
      <c r="D2047" s="28" t="s">
        <v>19</v>
      </c>
      <c r="E2047" t="s">
        <v>47</v>
      </c>
      <c r="F2047" s="2">
        <v>326000</v>
      </c>
      <c r="G2047" s="2">
        <v>656000</v>
      </c>
      <c r="H2047" s="2">
        <v>327000</v>
      </c>
      <c r="I2047" s="2">
        <v>98100</v>
      </c>
      <c r="J2047" s="2">
        <v>327000</v>
      </c>
    </row>
    <row r="2048" spans="1:10" x14ac:dyDescent="0.35">
      <c r="A2048" s="28" t="s">
        <v>1610</v>
      </c>
      <c r="B2048" s="28" t="s">
        <v>17</v>
      </c>
      <c r="C2048" s="28" t="s">
        <v>1611</v>
      </c>
      <c r="D2048" s="28" t="s">
        <v>19</v>
      </c>
      <c r="E2048" t="s">
        <v>127</v>
      </c>
      <c r="F2048" s="2">
        <v>342000</v>
      </c>
      <c r="G2048" s="2">
        <v>682000</v>
      </c>
      <c r="H2048" s="2">
        <v>340000</v>
      </c>
      <c r="I2048" s="2">
        <v>102000</v>
      </c>
      <c r="J2048" s="2">
        <v>340000</v>
      </c>
    </row>
    <row r="2049" spans="1:10" x14ac:dyDescent="0.35">
      <c r="A2049" s="28" t="s">
        <v>1610</v>
      </c>
      <c r="B2049" s="28" t="s">
        <v>17</v>
      </c>
      <c r="C2049" s="28" t="s">
        <v>1611</v>
      </c>
      <c r="D2049" s="28" t="s">
        <v>19</v>
      </c>
      <c r="E2049" t="s">
        <v>487</v>
      </c>
      <c r="F2049" s="2">
        <v>254500</v>
      </c>
      <c r="G2049" s="2">
        <v>510000</v>
      </c>
      <c r="H2049" s="2">
        <v>0</v>
      </c>
      <c r="I2049" s="2">
        <v>0</v>
      </c>
      <c r="J2049" s="2">
        <v>0</v>
      </c>
    </row>
    <row r="2050" spans="1:10" x14ac:dyDescent="0.35">
      <c r="A2050" s="28" t="s">
        <v>1610</v>
      </c>
      <c r="B2050" s="28" t="s">
        <v>17</v>
      </c>
      <c r="C2050" s="28" t="s">
        <v>1611</v>
      </c>
      <c r="D2050" s="28" t="s">
        <v>19</v>
      </c>
      <c r="E2050" t="s">
        <v>164</v>
      </c>
      <c r="F2050" s="2">
        <v>265500</v>
      </c>
      <c r="G2050" s="2">
        <v>530000</v>
      </c>
      <c r="H2050" s="2">
        <v>267000</v>
      </c>
      <c r="I2050" s="2">
        <v>80100</v>
      </c>
      <c r="J2050" s="2">
        <v>267000</v>
      </c>
    </row>
    <row r="2051" spans="1:10" x14ac:dyDescent="0.35">
      <c r="A2051" s="28" t="s">
        <v>1613</v>
      </c>
      <c r="B2051" s="28" t="s">
        <v>17</v>
      </c>
      <c r="C2051" s="28" t="s">
        <v>1614</v>
      </c>
      <c r="D2051" s="28" t="s">
        <v>19</v>
      </c>
      <c r="E2051" t="s">
        <v>1615</v>
      </c>
      <c r="F2051" s="2">
        <v>17063</v>
      </c>
      <c r="G2051" s="2">
        <v>32888</v>
      </c>
      <c r="H2051" s="2">
        <v>15825</v>
      </c>
      <c r="I2051" s="2">
        <v>15619</v>
      </c>
      <c r="J2051" s="2">
        <v>15413</v>
      </c>
    </row>
    <row r="2052" spans="1:10" x14ac:dyDescent="0.35">
      <c r="A2052" s="28" t="s">
        <v>1613</v>
      </c>
      <c r="B2052" s="28" t="s">
        <v>17</v>
      </c>
      <c r="C2052" s="28" t="s">
        <v>1614</v>
      </c>
      <c r="D2052" s="28" t="s">
        <v>19</v>
      </c>
      <c r="E2052" t="s">
        <v>1475</v>
      </c>
      <c r="F2052" s="2">
        <v>158431</v>
      </c>
      <c r="G2052" s="2">
        <v>209869</v>
      </c>
      <c r="H2052" s="2">
        <v>0</v>
      </c>
      <c r="I2052" s="2">
        <v>0</v>
      </c>
      <c r="J2052" s="2">
        <v>0</v>
      </c>
    </row>
    <row r="2053" spans="1:10" x14ac:dyDescent="0.35">
      <c r="A2053" s="28" t="s">
        <v>1613</v>
      </c>
      <c r="B2053" s="28" t="s">
        <v>17</v>
      </c>
      <c r="C2053" s="28" t="s">
        <v>1614</v>
      </c>
      <c r="D2053" s="28" t="s">
        <v>19</v>
      </c>
      <c r="E2053" t="s">
        <v>1616</v>
      </c>
      <c r="F2053" s="2">
        <v>0</v>
      </c>
      <c r="G2053" s="2">
        <v>500000</v>
      </c>
      <c r="H2053" s="2">
        <v>676000</v>
      </c>
      <c r="I2053" s="2">
        <v>202800</v>
      </c>
      <c r="J2053" s="2">
        <v>676000</v>
      </c>
    </row>
    <row r="2054" spans="1:10" x14ac:dyDescent="0.35">
      <c r="A2054" s="28" t="s">
        <v>1613</v>
      </c>
      <c r="B2054" s="28" t="s">
        <v>17</v>
      </c>
      <c r="C2054" s="28" t="s">
        <v>1614</v>
      </c>
      <c r="D2054" s="28" t="s">
        <v>19</v>
      </c>
      <c r="E2054" t="s">
        <v>1617</v>
      </c>
      <c r="F2054" s="2">
        <v>55400</v>
      </c>
      <c r="G2054" s="2">
        <v>0</v>
      </c>
      <c r="H2054" s="2">
        <v>0</v>
      </c>
      <c r="I2054" s="2">
        <v>0</v>
      </c>
      <c r="J2054" s="2">
        <v>0</v>
      </c>
    </row>
    <row r="2055" spans="1:10" x14ac:dyDescent="0.35">
      <c r="A2055" s="28" t="s">
        <v>1613</v>
      </c>
      <c r="B2055" s="28" t="s">
        <v>17</v>
      </c>
      <c r="C2055" s="28" t="s">
        <v>1614</v>
      </c>
      <c r="D2055" s="28" t="s">
        <v>19</v>
      </c>
      <c r="E2055" t="s">
        <v>1618</v>
      </c>
      <c r="F2055" s="2">
        <v>473000</v>
      </c>
      <c r="G2055" s="2">
        <v>945000</v>
      </c>
      <c r="H2055" s="2">
        <v>0</v>
      </c>
      <c r="I2055" s="2">
        <v>0</v>
      </c>
      <c r="J2055" s="2">
        <v>0</v>
      </c>
    </row>
    <row r="2056" spans="1:10" x14ac:dyDescent="0.35">
      <c r="A2056" s="28" t="s">
        <v>1613</v>
      </c>
      <c r="B2056" s="28" t="s">
        <v>17</v>
      </c>
      <c r="C2056" s="28" t="s">
        <v>1619</v>
      </c>
      <c r="D2056" s="28" t="s">
        <v>194</v>
      </c>
      <c r="E2056" t="s">
        <v>1620</v>
      </c>
      <c r="F2056" s="2">
        <v>491500</v>
      </c>
      <c r="G2056" s="2">
        <v>982500</v>
      </c>
      <c r="H2056" s="2">
        <v>491000</v>
      </c>
      <c r="I2056" s="2">
        <v>491000</v>
      </c>
      <c r="J2056" s="2">
        <v>491500</v>
      </c>
    </row>
    <row r="2057" spans="1:10" x14ac:dyDescent="0.35">
      <c r="A2057" s="28" t="s">
        <v>1613</v>
      </c>
      <c r="B2057" s="28" t="s">
        <v>17</v>
      </c>
      <c r="C2057" s="28" t="s">
        <v>1619</v>
      </c>
      <c r="D2057" s="28" t="s">
        <v>1621</v>
      </c>
      <c r="E2057" t="s">
        <v>1622</v>
      </c>
      <c r="F2057" s="2">
        <v>196000</v>
      </c>
      <c r="G2057" s="2">
        <v>392000</v>
      </c>
      <c r="H2057" s="2">
        <v>0</v>
      </c>
      <c r="I2057" s="2">
        <v>0</v>
      </c>
      <c r="J2057" s="2">
        <v>0</v>
      </c>
    </row>
    <row r="2058" spans="1:10" x14ac:dyDescent="0.35">
      <c r="A2058" s="28" t="s">
        <v>1613</v>
      </c>
      <c r="B2058" s="28" t="s">
        <v>17</v>
      </c>
      <c r="C2058" s="28" t="s">
        <v>1619</v>
      </c>
      <c r="D2058" s="28" t="s">
        <v>19</v>
      </c>
      <c r="E2058" t="s">
        <v>21</v>
      </c>
      <c r="F2058" s="2">
        <v>0</v>
      </c>
      <c r="G2058" s="2">
        <v>0</v>
      </c>
      <c r="H2058" s="2">
        <v>0</v>
      </c>
      <c r="I2058" s="2">
        <v>0</v>
      </c>
      <c r="J2058" s="2">
        <v>0</v>
      </c>
    </row>
    <row r="2059" spans="1:10" x14ac:dyDescent="0.35">
      <c r="A2059" s="28" t="s">
        <v>1613</v>
      </c>
      <c r="B2059" s="28" t="s">
        <v>17</v>
      </c>
      <c r="C2059" s="28" t="s">
        <v>1619</v>
      </c>
      <c r="D2059" s="28" t="s">
        <v>194</v>
      </c>
      <c r="E2059" t="s">
        <v>32</v>
      </c>
      <c r="F2059" s="2">
        <v>3000</v>
      </c>
      <c r="G2059" s="2">
        <v>0</v>
      </c>
      <c r="H2059" s="2">
        <v>0</v>
      </c>
      <c r="I2059" s="2">
        <v>0</v>
      </c>
      <c r="J2059" s="2">
        <v>0</v>
      </c>
    </row>
    <row r="2060" spans="1:10" x14ac:dyDescent="0.35">
      <c r="A2060" s="28" t="s">
        <v>1623</v>
      </c>
      <c r="B2060" s="28" t="s">
        <v>17</v>
      </c>
      <c r="C2060" s="28" t="s">
        <v>1624</v>
      </c>
      <c r="D2060" s="28" t="s">
        <v>19</v>
      </c>
      <c r="E2060" t="s">
        <v>1625</v>
      </c>
      <c r="F2060" s="2">
        <v>249500</v>
      </c>
      <c r="G2060" s="2">
        <v>200000</v>
      </c>
      <c r="H2060" s="2">
        <v>106500</v>
      </c>
      <c r="I2060" s="2">
        <v>31950</v>
      </c>
      <c r="J2060" s="2">
        <v>106500</v>
      </c>
    </row>
    <row r="2061" spans="1:10" x14ac:dyDescent="0.35">
      <c r="A2061" s="28" t="s">
        <v>1623</v>
      </c>
      <c r="B2061" s="28" t="s">
        <v>17</v>
      </c>
      <c r="C2061" s="28" t="s">
        <v>1624</v>
      </c>
      <c r="D2061" s="28" t="s">
        <v>19</v>
      </c>
      <c r="E2061" t="s">
        <v>763</v>
      </c>
      <c r="F2061" s="2">
        <v>246000</v>
      </c>
      <c r="G2061" s="2">
        <v>0</v>
      </c>
      <c r="H2061" s="2">
        <v>0</v>
      </c>
      <c r="I2061" s="2">
        <v>0</v>
      </c>
      <c r="J2061" s="2">
        <v>0</v>
      </c>
    </row>
    <row r="2062" spans="1:10" x14ac:dyDescent="0.35">
      <c r="A2062" s="28" t="s">
        <v>1623</v>
      </c>
      <c r="B2062" s="28" t="s">
        <v>17</v>
      </c>
      <c r="C2062" s="28" t="s">
        <v>1624</v>
      </c>
      <c r="D2062" s="28" t="s">
        <v>19</v>
      </c>
      <c r="E2062" t="s">
        <v>1626</v>
      </c>
      <c r="F2062" s="2">
        <v>157456</v>
      </c>
      <c r="G2062" s="2">
        <v>304957</v>
      </c>
      <c r="H2062" s="2">
        <v>0</v>
      </c>
      <c r="I2062" s="2">
        <v>0</v>
      </c>
      <c r="J2062" s="2">
        <v>0</v>
      </c>
    </row>
    <row r="2063" spans="1:10" x14ac:dyDescent="0.35">
      <c r="A2063" s="28" t="s">
        <v>1623</v>
      </c>
      <c r="B2063" s="28" t="s">
        <v>17</v>
      </c>
      <c r="C2063" s="28" t="s">
        <v>1624</v>
      </c>
      <c r="D2063" s="28" t="s">
        <v>19</v>
      </c>
      <c r="E2063" t="s">
        <v>1627</v>
      </c>
      <c r="F2063" s="2">
        <v>0</v>
      </c>
      <c r="G2063" s="2">
        <v>802000</v>
      </c>
      <c r="H2063" s="2">
        <v>274000</v>
      </c>
      <c r="I2063" s="2">
        <v>82200</v>
      </c>
      <c r="J2063" s="2">
        <v>274000</v>
      </c>
    </row>
    <row r="2064" spans="1:10" x14ac:dyDescent="0.35">
      <c r="A2064" s="28" t="s">
        <v>1623</v>
      </c>
      <c r="B2064" s="28" t="s">
        <v>17</v>
      </c>
      <c r="C2064" s="28" t="s">
        <v>1624</v>
      </c>
      <c r="D2064" s="28" t="s">
        <v>19</v>
      </c>
      <c r="E2064" t="s">
        <v>790</v>
      </c>
      <c r="F2064" s="2">
        <v>94000</v>
      </c>
      <c r="G2064" s="2">
        <v>205000</v>
      </c>
      <c r="H2064" s="2">
        <v>254500</v>
      </c>
      <c r="I2064" s="2">
        <v>254500</v>
      </c>
      <c r="J2064" s="2">
        <v>254500</v>
      </c>
    </row>
    <row r="2065" spans="1:10" x14ac:dyDescent="0.35">
      <c r="A2065" s="28" t="s">
        <v>1623</v>
      </c>
      <c r="B2065" s="28" t="s">
        <v>17</v>
      </c>
      <c r="C2065" s="28" t="s">
        <v>1624</v>
      </c>
      <c r="D2065" s="28" t="s">
        <v>30</v>
      </c>
      <c r="E2065" t="s">
        <v>1628</v>
      </c>
      <c r="F2065" s="2">
        <v>103422</v>
      </c>
      <c r="G2065" s="2">
        <v>208565</v>
      </c>
      <c r="H2065" s="2">
        <v>0</v>
      </c>
      <c r="I2065" s="2">
        <v>0</v>
      </c>
      <c r="J2065" s="2">
        <v>0</v>
      </c>
    </row>
    <row r="2066" spans="1:10" x14ac:dyDescent="0.35">
      <c r="A2066" s="28" t="s">
        <v>1623</v>
      </c>
      <c r="B2066" s="28" t="s">
        <v>17</v>
      </c>
      <c r="C2066" s="28" t="s">
        <v>1629</v>
      </c>
      <c r="D2066" s="28" t="s">
        <v>19</v>
      </c>
      <c r="E2066" t="s">
        <v>1630</v>
      </c>
      <c r="F2066" s="2">
        <v>0</v>
      </c>
      <c r="G2066" s="2">
        <v>36545</v>
      </c>
      <c r="H2066" s="2">
        <v>11000</v>
      </c>
      <c r="I2066" s="2">
        <v>3281</v>
      </c>
      <c r="J2066" s="2">
        <v>10875</v>
      </c>
    </row>
    <row r="2067" spans="1:10" x14ac:dyDescent="0.35">
      <c r="A2067" s="28" t="s">
        <v>1623</v>
      </c>
      <c r="B2067" s="28" t="s">
        <v>17</v>
      </c>
      <c r="C2067" s="28" t="s">
        <v>1629</v>
      </c>
      <c r="D2067" s="28" t="s">
        <v>19</v>
      </c>
      <c r="E2067" t="s">
        <v>1631</v>
      </c>
      <c r="F2067" s="2">
        <v>2781</v>
      </c>
      <c r="G2067" s="2">
        <v>0</v>
      </c>
      <c r="H2067" s="2">
        <v>0</v>
      </c>
      <c r="I2067" s="2">
        <v>0</v>
      </c>
      <c r="J2067" s="2">
        <v>0</v>
      </c>
    </row>
    <row r="2068" spans="1:10" x14ac:dyDescent="0.35">
      <c r="A2068" s="28" t="s">
        <v>1623</v>
      </c>
      <c r="B2068" s="28" t="s">
        <v>17</v>
      </c>
      <c r="C2068" s="28" t="s">
        <v>1629</v>
      </c>
      <c r="D2068" s="28" t="s">
        <v>19</v>
      </c>
      <c r="E2068" t="s">
        <v>21</v>
      </c>
      <c r="F2068" s="2">
        <v>0</v>
      </c>
      <c r="G2068" s="2">
        <v>0</v>
      </c>
      <c r="H2068" s="2">
        <v>0</v>
      </c>
      <c r="I2068" s="2">
        <v>0</v>
      </c>
      <c r="J2068" s="2">
        <v>0</v>
      </c>
    </row>
    <row r="2069" spans="1:10" x14ac:dyDescent="0.35">
      <c r="A2069" s="28" t="s">
        <v>1623</v>
      </c>
      <c r="B2069" s="28" t="s">
        <v>17</v>
      </c>
      <c r="C2069" s="28" t="s">
        <v>1629</v>
      </c>
      <c r="D2069" s="28" t="s">
        <v>19</v>
      </c>
      <c r="E2069" t="s">
        <v>1632</v>
      </c>
      <c r="F2069" s="2">
        <v>116250</v>
      </c>
      <c r="G2069" s="2">
        <v>229500</v>
      </c>
      <c r="H2069" s="2">
        <v>112750</v>
      </c>
      <c r="I2069" s="2">
        <v>112750</v>
      </c>
      <c r="J2069" s="2">
        <v>112750</v>
      </c>
    </row>
    <row r="2070" spans="1:10" x14ac:dyDescent="0.35">
      <c r="A2070" s="28" t="s">
        <v>1623</v>
      </c>
      <c r="B2070" s="28" t="s">
        <v>17</v>
      </c>
      <c r="C2070" s="28" t="s">
        <v>1633</v>
      </c>
      <c r="D2070" s="28" t="s">
        <v>19</v>
      </c>
      <c r="E2070" t="s">
        <v>28</v>
      </c>
      <c r="F2070" s="2">
        <v>0</v>
      </c>
      <c r="G2070" s="2">
        <v>0</v>
      </c>
      <c r="H2070" s="2">
        <v>0</v>
      </c>
      <c r="I2070" s="2">
        <v>0</v>
      </c>
      <c r="J2070" s="2">
        <v>0</v>
      </c>
    </row>
    <row r="2071" spans="1:10" x14ac:dyDescent="0.35">
      <c r="A2071" s="28" t="s">
        <v>1623</v>
      </c>
      <c r="B2071" s="28" t="s">
        <v>17</v>
      </c>
      <c r="C2071" s="28" t="s">
        <v>1633</v>
      </c>
      <c r="D2071" s="28" t="s">
        <v>19</v>
      </c>
      <c r="E2071" t="s">
        <v>1634</v>
      </c>
      <c r="F2071" s="2">
        <v>83500</v>
      </c>
      <c r="G2071" s="2">
        <v>159000</v>
      </c>
      <c r="H2071" s="2">
        <v>78000</v>
      </c>
      <c r="I2071" s="2">
        <v>78000</v>
      </c>
      <c r="J2071" s="2">
        <v>78000</v>
      </c>
    </row>
    <row r="2072" spans="1:10" x14ac:dyDescent="0.35">
      <c r="A2072" s="28" t="s">
        <v>1623</v>
      </c>
      <c r="B2072" s="28" t="s">
        <v>17</v>
      </c>
      <c r="C2072" s="28" t="s">
        <v>1633</v>
      </c>
      <c r="D2072" s="28" t="s">
        <v>19</v>
      </c>
      <c r="E2072" t="s">
        <v>164</v>
      </c>
      <c r="F2072" s="2">
        <v>165500</v>
      </c>
      <c r="G2072" s="2">
        <v>351000</v>
      </c>
      <c r="H2072" s="2">
        <v>178500</v>
      </c>
      <c r="I2072" s="2">
        <v>53550</v>
      </c>
      <c r="J2072" s="2">
        <v>178500</v>
      </c>
    </row>
    <row r="2073" spans="1:10" x14ac:dyDescent="0.35">
      <c r="A2073" s="28" t="s">
        <v>1623</v>
      </c>
      <c r="B2073" s="28" t="s">
        <v>17</v>
      </c>
      <c r="C2073" s="28" t="s">
        <v>1633</v>
      </c>
      <c r="D2073" s="28" t="s">
        <v>30</v>
      </c>
      <c r="E2073" t="s">
        <v>1635</v>
      </c>
      <c r="F2073" s="2">
        <v>207743</v>
      </c>
      <c r="G2073" s="2">
        <v>414654</v>
      </c>
      <c r="H2073" s="2">
        <v>206620</v>
      </c>
      <c r="I2073" s="2">
        <v>206620</v>
      </c>
      <c r="J2073" s="2">
        <v>210955</v>
      </c>
    </row>
    <row r="2074" spans="1:10" x14ac:dyDescent="0.35">
      <c r="A2074" s="28" t="s">
        <v>1623</v>
      </c>
      <c r="B2074" s="28" t="s">
        <v>17</v>
      </c>
      <c r="C2074" s="28" t="s">
        <v>1633</v>
      </c>
      <c r="D2074" s="28" t="s">
        <v>19</v>
      </c>
      <c r="E2074" t="s">
        <v>32</v>
      </c>
      <c r="F2074" s="2">
        <v>2500</v>
      </c>
      <c r="G2074" s="2">
        <v>2500</v>
      </c>
      <c r="H2074" s="2">
        <v>1250</v>
      </c>
      <c r="I2074" s="2">
        <v>1250</v>
      </c>
      <c r="J2074" s="2">
        <v>1250</v>
      </c>
    </row>
    <row r="2075" spans="1:10" x14ac:dyDescent="0.35">
      <c r="A2075" s="28" t="s">
        <v>1623</v>
      </c>
      <c r="B2075" s="28" t="s">
        <v>17</v>
      </c>
      <c r="C2075" s="28" t="s">
        <v>1633</v>
      </c>
      <c r="D2075" s="28" t="s">
        <v>19</v>
      </c>
      <c r="E2075" t="s">
        <v>21</v>
      </c>
      <c r="F2075" s="2">
        <v>0</v>
      </c>
      <c r="G2075" s="2">
        <v>100000</v>
      </c>
      <c r="H2075" s="2">
        <v>0</v>
      </c>
      <c r="I2075" s="2">
        <v>0</v>
      </c>
      <c r="J2075" s="2">
        <v>0</v>
      </c>
    </row>
    <row r="2076" spans="1:10" x14ac:dyDescent="0.35">
      <c r="A2076" s="28" t="s">
        <v>1623</v>
      </c>
      <c r="B2076" s="28" t="s">
        <v>17</v>
      </c>
      <c r="C2076" s="28" t="s">
        <v>1633</v>
      </c>
      <c r="D2076" s="28" t="s">
        <v>19</v>
      </c>
      <c r="E2076" t="s">
        <v>1302</v>
      </c>
      <c r="F2076" s="2">
        <v>134250</v>
      </c>
      <c r="G2076" s="2">
        <v>261500</v>
      </c>
      <c r="H2076" s="2">
        <v>131750</v>
      </c>
      <c r="I2076" s="2">
        <v>131750</v>
      </c>
      <c r="J2076" s="2">
        <v>131750</v>
      </c>
    </row>
    <row r="2077" spans="1:10" x14ac:dyDescent="0.35">
      <c r="A2077" s="28" t="s">
        <v>1623</v>
      </c>
      <c r="B2077" s="28" t="s">
        <v>17</v>
      </c>
      <c r="C2077" s="28" t="s">
        <v>1633</v>
      </c>
      <c r="D2077" s="28" t="s">
        <v>19</v>
      </c>
      <c r="E2077" t="s">
        <v>819</v>
      </c>
      <c r="F2077" s="2">
        <v>912000</v>
      </c>
      <c r="G2077" s="2">
        <v>0</v>
      </c>
      <c r="H2077" s="2">
        <v>0</v>
      </c>
      <c r="I2077" s="2">
        <v>0</v>
      </c>
      <c r="J2077" s="2">
        <v>0</v>
      </c>
    </row>
    <row r="2078" spans="1:10" x14ac:dyDescent="0.35">
      <c r="A2078" s="28" t="s">
        <v>1623</v>
      </c>
      <c r="B2078" s="28" t="s">
        <v>17</v>
      </c>
      <c r="C2078" s="28" t="s">
        <v>1633</v>
      </c>
      <c r="D2078" s="28" t="s">
        <v>19</v>
      </c>
      <c r="E2078" t="s">
        <v>167</v>
      </c>
      <c r="F2078" s="2">
        <v>0</v>
      </c>
      <c r="G2078" s="2">
        <v>1806000</v>
      </c>
      <c r="H2078" s="2">
        <v>902500</v>
      </c>
      <c r="I2078" s="2">
        <v>270750</v>
      </c>
      <c r="J2078" s="2">
        <v>902500</v>
      </c>
    </row>
    <row r="2079" spans="1:10" x14ac:dyDescent="0.35">
      <c r="A2079" s="28" t="s">
        <v>1636</v>
      </c>
      <c r="B2079" s="28" t="s">
        <v>17</v>
      </c>
      <c r="C2079" s="28" t="s">
        <v>1637</v>
      </c>
      <c r="D2079" s="28" t="s">
        <v>19</v>
      </c>
      <c r="E2079" t="s">
        <v>1638</v>
      </c>
      <c r="F2079" s="2">
        <v>710500</v>
      </c>
      <c r="G2079" s="2">
        <v>1423500</v>
      </c>
      <c r="H2079" s="2">
        <v>713000</v>
      </c>
      <c r="I2079" s="2">
        <v>638250</v>
      </c>
      <c r="J2079" s="2">
        <v>563500</v>
      </c>
    </row>
    <row r="2080" spans="1:10" x14ac:dyDescent="0.35">
      <c r="A2080" s="28" t="s">
        <v>1636</v>
      </c>
      <c r="B2080" s="28" t="s">
        <v>17</v>
      </c>
      <c r="C2080" s="28" t="s">
        <v>1637</v>
      </c>
      <c r="D2080" s="28" t="s">
        <v>19</v>
      </c>
      <c r="E2080" t="s">
        <v>28</v>
      </c>
      <c r="F2080" s="2">
        <v>0</v>
      </c>
      <c r="G2080" s="2">
        <v>0</v>
      </c>
      <c r="H2080" s="2">
        <v>0</v>
      </c>
      <c r="I2080" s="2">
        <v>0</v>
      </c>
      <c r="J2080" s="2">
        <v>0</v>
      </c>
    </row>
    <row r="2081" spans="1:10" x14ac:dyDescent="0.35">
      <c r="A2081" s="28" t="s">
        <v>1636</v>
      </c>
      <c r="B2081" s="28" t="s">
        <v>17</v>
      </c>
      <c r="C2081" s="28" t="s">
        <v>1637</v>
      </c>
      <c r="D2081" s="28" t="s">
        <v>19</v>
      </c>
      <c r="E2081" t="s">
        <v>1639</v>
      </c>
      <c r="F2081" s="2">
        <v>86000</v>
      </c>
      <c r="G2081" s="2">
        <v>172000</v>
      </c>
      <c r="H2081" s="2">
        <v>86000</v>
      </c>
      <c r="I2081" s="2">
        <v>43000</v>
      </c>
      <c r="J2081" s="2">
        <v>0</v>
      </c>
    </row>
    <row r="2082" spans="1:10" x14ac:dyDescent="0.35">
      <c r="A2082" s="28" t="s">
        <v>1636</v>
      </c>
      <c r="B2082" s="28" t="s">
        <v>17</v>
      </c>
      <c r="C2082" s="28" t="s">
        <v>1637</v>
      </c>
      <c r="D2082" s="28" t="s">
        <v>19</v>
      </c>
      <c r="E2082" t="s">
        <v>21</v>
      </c>
      <c r="F2082" s="2">
        <v>0</v>
      </c>
      <c r="G2082" s="2">
        <v>0</v>
      </c>
      <c r="H2082" s="2">
        <v>0</v>
      </c>
      <c r="I2082" s="2">
        <v>0</v>
      </c>
      <c r="J2082" s="2">
        <v>0</v>
      </c>
    </row>
    <row r="2083" spans="1:10" x14ac:dyDescent="0.35">
      <c r="A2083" s="28" t="s">
        <v>1636</v>
      </c>
      <c r="B2083" s="28" t="s">
        <v>17</v>
      </c>
      <c r="C2083" s="28" t="s">
        <v>1637</v>
      </c>
      <c r="D2083" s="28" t="s">
        <v>19</v>
      </c>
      <c r="E2083" t="s">
        <v>32</v>
      </c>
      <c r="F2083" s="2">
        <v>2500</v>
      </c>
      <c r="G2083" s="2">
        <v>2500</v>
      </c>
      <c r="H2083" s="2">
        <v>1250</v>
      </c>
      <c r="I2083" s="2">
        <v>1250</v>
      </c>
      <c r="J2083" s="2">
        <v>1250</v>
      </c>
    </row>
    <row r="2084" spans="1:10" x14ac:dyDescent="0.35">
      <c r="A2084" s="28" t="s">
        <v>1636</v>
      </c>
      <c r="B2084" s="28" t="s">
        <v>17</v>
      </c>
      <c r="C2084" s="28" t="s">
        <v>1637</v>
      </c>
      <c r="D2084" s="28" t="s">
        <v>19</v>
      </c>
      <c r="E2084" t="s">
        <v>280</v>
      </c>
      <c r="F2084" s="2">
        <v>51125</v>
      </c>
      <c r="G2084" s="2">
        <v>102650</v>
      </c>
      <c r="H2084" s="2">
        <v>151525</v>
      </c>
      <c r="I2084" s="2">
        <v>45229</v>
      </c>
      <c r="J2084" s="2">
        <v>150000</v>
      </c>
    </row>
    <row r="2085" spans="1:10" x14ac:dyDescent="0.35">
      <c r="A2085" s="28" t="s">
        <v>1640</v>
      </c>
      <c r="B2085" s="28" t="s">
        <v>17</v>
      </c>
      <c r="C2085" s="28" t="s">
        <v>1641</v>
      </c>
      <c r="D2085" s="28" t="s">
        <v>19</v>
      </c>
      <c r="E2085" t="s">
        <v>1642</v>
      </c>
      <c r="F2085" s="2">
        <v>32933</v>
      </c>
      <c r="G2085" s="2">
        <v>32300</v>
      </c>
      <c r="H2085" s="2">
        <v>0</v>
      </c>
      <c r="I2085" s="2">
        <v>0</v>
      </c>
      <c r="J2085" s="2">
        <v>0</v>
      </c>
    </row>
    <row r="2086" spans="1:10" x14ac:dyDescent="0.35">
      <c r="A2086" s="28" t="s">
        <v>1640</v>
      </c>
      <c r="B2086" s="28" t="s">
        <v>17</v>
      </c>
      <c r="C2086" s="28" t="s">
        <v>1641</v>
      </c>
      <c r="D2086" s="28" t="s">
        <v>19</v>
      </c>
      <c r="E2086" t="s">
        <v>1643</v>
      </c>
      <c r="F2086" s="2">
        <v>195000</v>
      </c>
      <c r="G2086" s="2">
        <v>381000</v>
      </c>
      <c r="H2086" s="2">
        <v>186000</v>
      </c>
      <c r="I2086" s="2">
        <v>184500</v>
      </c>
      <c r="J2086" s="2">
        <v>183000</v>
      </c>
    </row>
    <row r="2087" spans="1:10" x14ac:dyDescent="0.35">
      <c r="A2087" s="28" t="s">
        <v>1640</v>
      </c>
      <c r="B2087" s="28" t="s">
        <v>17</v>
      </c>
      <c r="C2087" s="28" t="s">
        <v>1641</v>
      </c>
      <c r="D2087" s="28" t="s">
        <v>19</v>
      </c>
      <c r="E2087" t="s">
        <v>1644</v>
      </c>
      <c r="F2087" s="2">
        <v>11096</v>
      </c>
      <c r="G2087" s="2">
        <v>22032</v>
      </c>
      <c r="H2087" s="2">
        <v>10936</v>
      </c>
      <c r="I2087" s="2">
        <v>3273</v>
      </c>
      <c r="J2087" s="2">
        <v>10883</v>
      </c>
    </row>
    <row r="2088" spans="1:10" x14ac:dyDescent="0.35">
      <c r="A2088" s="28" t="s">
        <v>1640</v>
      </c>
      <c r="B2088" s="28" t="s">
        <v>17</v>
      </c>
      <c r="C2088" s="28" t="s">
        <v>1641</v>
      </c>
      <c r="D2088" s="28" t="s">
        <v>19</v>
      </c>
      <c r="E2088" t="s">
        <v>1645</v>
      </c>
      <c r="F2088" s="2">
        <v>10950</v>
      </c>
      <c r="G2088" s="2">
        <v>21741</v>
      </c>
      <c r="H2088" s="2">
        <v>10792</v>
      </c>
      <c r="I2088" s="2">
        <v>3230</v>
      </c>
      <c r="J2088" s="2">
        <v>10739</v>
      </c>
    </row>
    <row r="2089" spans="1:10" x14ac:dyDescent="0.35">
      <c r="A2089" s="28" t="s">
        <v>1640</v>
      </c>
      <c r="B2089" s="28" t="s">
        <v>17</v>
      </c>
      <c r="C2089" s="28" t="s">
        <v>1641</v>
      </c>
      <c r="D2089" s="28" t="s">
        <v>19</v>
      </c>
      <c r="E2089" t="s">
        <v>1646</v>
      </c>
      <c r="F2089" s="2">
        <v>217500</v>
      </c>
      <c r="G2089" s="2">
        <v>423750</v>
      </c>
      <c r="H2089" s="2">
        <v>206250</v>
      </c>
      <c r="I2089" s="2">
        <v>204375</v>
      </c>
      <c r="J2089" s="2">
        <v>202500</v>
      </c>
    </row>
    <row r="2090" spans="1:10" x14ac:dyDescent="0.35">
      <c r="A2090" s="28" t="s">
        <v>1640</v>
      </c>
      <c r="B2090" s="28" t="s">
        <v>17</v>
      </c>
      <c r="C2090" s="28" t="s">
        <v>1641</v>
      </c>
      <c r="D2090" s="28" t="s">
        <v>19</v>
      </c>
      <c r="E2090" t="s">
        <v>28</v>
      </c>
      <c r="F2090" s="2">
        <v>42149</v>
      </c>
      <c r="G2090" s="2">
        <v>0</v>
      </c>
      <c r="H2090" s="2">
        <v>0</v>
      </c>
      <c r="I2090" s="2">
        <v>0</v>
      </c>
      <c r="J2090" s="2">
        <v>0</v>
      </c>
    </row>
    <row r="2091" spans="1:10" x14ac:dyDescent="0.35">
      <c r="A2091" s="28" t="s">
        <v>1640</v>
      </c>
      <c r="B2091" s="28" t="s">
        <v>17</v>
      </c>
      <c r="C2091" s="28" t="s">
        <v>1641</v>
      </c>
      <c r="D2091" s="28" t="s">
        <v>19</v>
      </c>
      <c r="E2091" t="s">
        <v>1647</v>
      </c>
      <c r="F2091" s="2">
        <v>11767</v>
      </c>
      <c r="G2091" s="2">
        <v>23362</v>
      </c>
      <c r="H2091" s="2">
        <v>11595</v>
      </c>
      <c r="I2091" s="2">
        <v>3470</v>
      </c>
      <c r="J2091" s="2">
        <v>11537</v>
      </c>
    </row>
    <row r="2092" spans="1:10" x14ac:dyDescent="0.35">
      <c r="A2092" s="28" t="s">
        <v>1640</v>
      </c>
      <c r="B2092" s="28" t="s">
        <v>17</v>
      </c>
      <c r="C2092" s="28" t="s">
        <v>1641</v>
      </c>
      <c r="D2092" s="28" t="s">
        <v>19</v>
      </c>
      <c r="E2092" t="s">
        <v>1648</v>
      </c>
      <c r="F2092" s="2">
        <v>76000</v>
      </c>
      <c r="G2092" s="2">
        <v>0</v>
      </c>
      <c r="H2092" s="2">
        <v>0</v>
      </c>
      <c r="I2092" s="2">
        <v>0</v>
      </c>
      <c r="J2092" s="2">
        <v>0</v>
      </c>
    </row>
    <row r="2093" spans="1:10" x14ac:dyDescent="0.35">
      <c r="A2093" s="28" t="s">
        <v>1640</v>
      </c>
      <c r="B2093" s="28" t="s">
        <v>17</v>
      </c>
      <c r="C2093" s="28" t="s">
        <v>1641</v>
      </c>
      <c r="D2093" s="28" t="s">
        <v>19</v>
      </c>
      <c r="E2093" t="s">
        <v>1649</v>
      </c>
      <c r="F2093" s="2">
        <v>91000</v>
      </c>
      <c r="G2093" s="2">
        <v>935000</v>
      </c>
      <c r="H2093" s="2">
        <v>149000</v>
      </c>
      <c r="I2093" s="2">
        <v>149000</v>
      </c>
      <c r="J2093" s="2">
        <v>149000</v>
      </c>
    </row>
    <row r="2094" spans="1:10" x14ac:dyDescent="0.35">
      <c r="A2094" s="28" t="s">
        <v>1640</v>
      </c>
      <c r="B2094" s="28" t="s">
        <v>17</v>
      </c>
      <c r="C2094" s="28" t="s">
        <v>1641</v>
      </c>
      <c r="D2094" s="28" t="s">
        <v>19</v>
      </c>
      <c r="E2094" t="s">
        <v>48</v>
      </c>
      <c r="F2094" s="2">
        <v>355175</v>
      </c>
      <c r="G2094" s="2">
        <v>854500</v>
      </c>
      <c r="H2094" s="2">
        <v>0</v>
      </c>
      <c r="I2094" s="2">
        <v>0</v>
      </c>
      <c r="J2094" s="2">
        <v>0</v>
      </c>
    </row>
    <row r="2095" spans="1:10" x14ac:dyDescent="0.35">
      <c r="A2095" s="28" t="s">
        <v>1640</v>
      </c>
      <c r="B2095" s="28" t="s">
        <v>17</v>
      </c>
      <c r="C2095" s="28" t="s">
        <v>1641</v>
      </c>
      <c r="D2095" s="28" t="s">
        <v>19</v>
      </c>
      <c r="E2095" t="s">
        <v>1356</v>
      </c>
      <c r="F2095" s="2">
        <v>217919</v>
      </c>
      <c r="G2095" s="2">
        <v>0</v>
      </c>
      <c r="H2095" s="2">
        <v>0</v>
      </c>
      <c r="I2095" s="2">
        <v>0</v>
      </c>
      <c r="J2095" s="2">
        <v>0</v>
      </c>
    </row>
    <row r="2096" spans="1:10" x14ac:dyDescent="0.35">
      <c r="A2096" s="28" t="s">
        <v>1640</v>
      </c>
      <c r="B2096" s="28" t="s">
        <v>17</v>
      </c>
      <c r="C2096" s="28" t="s">
        <v>1641</v>
      </c>
      <c r="D2096" s="28" t="s">
        <v>30</v>
      </c>
      <c r="E2096" t="s">
        <v>868</v>
      </c>
      <c r="F2096" s="2">
        <v>56005</v>
      </c>
      <c r="G2096" s="2">
        <v>0</v>
      </c>
      <c r="H2096" s="2">
        <v>0</v>
      </c>
      <c r="I2096" s="2">
        <v>0</v>
      </c>
      <c r="J2096" s="2">
        <v>0</v>
      </c>
    </row>
    <row r="2097" spans="1:10" x14ac:dyDescent="0.35">
      <c r="A2097" s="28" t="s">
        <v>1640</v>
      </c>
      <c r="B2097" s="28" t="s">
        <v>17</v>
      </c>
      <c r="C2097" s="28" t="s">
        <v>1641</v>
      </c>
      <c r="D2097" s="28" t="s">
        <v>19</v>
      </c>
      <c r="E2097" t="s">
        <v>1650</v>
      </c>
      <c r="F2097" s="2">
        <v>11507</v>
      </c>
      <c r="G2097" s="2">
        <v>0</v>
      </c>
      <c r="H2097" s="2">
        <v>0</v>
      </c>
      <c r="I2097" s="2">
        <v>0</v>
      </c>
      <c r="J2097" s="2">
        <v>0</v>
      </c>
    </row>
    <row r="2098" spans="1:10" x14ac:dyDescent="0.35">
      <c r="A2098" s="28" t="s">
        <v>1640</v>
      </c>
      <c r="B2098" s="28" t="s">
        <v>17</v>
      </c>
      <c r="C2098" s="28" t="s">
        <v>1641</v>
      </c>
      <c r="D2098" s="28" t="s">
        <v>19</v>
      </c>
      <c r="E2098" t="s">
        <v>1651</v>
      </c>
      <c r="F2098" s="2">
        <v>8000</v>
      </c>
      <c r="G2098" s="2">
        <v>16000</v>
      </c>
      <c r="H2098" s="2">
        <v>8000</v>
      </c>
      <c r="I2098" s="2">
        <v>2400</v>
      </c>
      <c r="J2098" s="2">
        <v>8000</v>
      </c>
    </row>
    <row r="2099" spans="1:10" x14ac:dyDescent="0.35">
      <c r="A2099" s="28" t="s">
        <v>1640</v>
      </c>
      <c r="B2099" s="28" t="s">
        <v>17</v>
      </c>
      <c r="C2099" s="28" t="s">
        <v>1641</v>
      </c>
      <c r="D2099" s="28" t="s">
        <v>19</v>
      </c>
      <c r="E2099" t="s">
        <v>1652</v>
      </c>
      <c r="F2099" s="2">
        <v>10671</v>
      </c>
      <c r="G2099" s="2">
        <v>21186</v>
      </c>
      <c r="H2099" s="2">
        <v>10516</v>
      </c>
      <c r="I2099" s="2">
        <v>3147</v>
      </c>
      <c r="J2099" s="2">
        <v>10464</v>
      </c>
    </row>
    <row r="2100" spans="1:10" x14ac:dyDescent="0.35">
      <c r="A2100" s="28" t="s">
        <v>1640</v>
      </c>
      <c r="B2100" s="28" t="s">
        <v>17</v>
      </c>
      <c r="C2100" s="28" t="s">
        <v>1641</v>
      </c>
      <c r="D2100" s="28" t="s">
        <v>19</v>
      </c>
      <c r="E2100" t="s">
        <v>36</v>
      </c>
      <c r="F2100" s="2">
        <v>0</v>
      </c>
      <c r="G2100" s="2">
        <v>692602</v>
      </c>
      <c r="H2100" s="2">
        <v>380350</v>
      </c>
      <c r="I2100" s="2">
        <v>114428</v>
      </c>
      <c r="J2100" s="2">
        <v>382500</v>
      </c>
    </row>
    <row r="2101" spans="1:10" x14ac:dyDescent="0.35">
      <c r="A2101" s="28" t="s">
        <v>1640</v>
      </c>
      <c r="B2101" s="28" t="s">
        <v>17</v>
      </c>
      <c r="C2101" s="28" t="s">
        <v>1641</v>
      </c>
      <c r="D2101" s="28" t="s">
        <v>19</v>
      </c>
      <c r="E2101" t="s">
        <v>21</v>
      </c>
      <c r="F2101" s="2">
        <v>46657</v>
      </c>
      <c r="G2101" s="2">
        <v>0</v>
      </c>
      <c r="H2101" s="2">
        <v>0</v>
      </c>
      <c r="I2101" s="2">
        <v>0</v>
      </c>
      <c r="J2101" s="2">
        <v>0</v>
      </c>
    </row>
    <row r="2102" spans="1:10" x14ac:dyDescent="0.35">
      <c r="A2102" s="28" t="s">
        <v>1640</v>
      </c>
      <c r="B2102" s="28" t="s">
        <v>17</v>
      </c>
      <c r="C2102" s="28" t="s">
        <v>1641</v>
      </c>
      <c r="D2102" s="28" t="s">
        <v>19</v>
      </c>
      <c r="E2102" t="s">
        <v>267</v>
      </c>
      <c r="F2102" s="2">
        <v>32500</v>
      </c>
      <c r="G2102" s="2">
        <v>65000</v>
      </c>
      <c r="H2102" s="2">
        <v>343000</v>
      </c>
      <c r="I2102" s="2">
        <v>343000</v>
      </c>
      <c r="J2102" s="2">
        <v>343000</v>
      </c>
    </row>
    <row r="2103" spans="1:10" x14ac:dyDescent="0.35">
      <c r="A2103" s="28" t="s">
        <v>1640</v>
      </c>
      <c r="B2103" s="28" t="s">
        <v>17</v>
      </c>
      <c r="C2103" s="28" t="s">
        <v>1641</v>
      </c>
      <c r="D2103" s="28" t="s">
        <v>19</v>
      </c>
      <c r="E2103" t="s">
        <v>1653</v>
      </c>
      <c r="F2103" s="2">
        <v>362500</v>
      </c>
      <c r="G2103" s="2">
        <v>0</v>
      </c>
      <c r="H2103" s="2">
        <v>0</v>
      </c>
      <c r="I2103" s="2">
        <v>0</v>
      </c>
      <c r="J2103" s="2">
        <v>0</v>
      </c>
    </row>
    <row r="2104" spans="1:10" x14ac:dyDescent="0.35">
      <c r="A2104" s="28" t="s">
        <v>1640</v>
      </c>
      <c r="B2104" s="28" t="s">
        <v>17</v>
      </c>
      <c r="C2104" s="28" t="s">
        <v>1654</v>
      </c>
      <c r="D2104" s="28" t="s">
        <v>19</v>
      </c>
      <c r="E2104" t="s">
        <v>36</v>
      </c>
      <c r="F2104" s="2">
        <v>0</v>
      </c>
      <c r="G2104" s="2">
        <v>484995</v>
      </c>
      <c r="H2104" s="2">
        <v>416800</v>
      </c>
      <c r="I2104" s="2">
        <v>125408</v>
      </c>
      <c r="J2104" s="2">
        <v>419250</v>
      </c>
    </row>
    <row r="2105" spans="1:10" x14ac:dyDescent="0.35">
      <c r="A2105" s="28" t="s">
        <v>1640</v>
      </c>
      <c r="B2105" s="28" t="s">
        <v>17</v>
      </c>
      <c r="C2105" s="28" t="s">
        <v>1654</v>
      </c>
      <c r="D2105" s="28" t="s">
        <v>19</v>
      </c>
      <c r="E2105" t="s">
        <v>1655</v>
      </c>
      <c r="F2105" s="2">
        <v>703648</v>
      </c>
      <c r="G2105" s="2">
        <v>703648</v>
      </c>
      <c r="H2105" s="2">
        <v>0</v>
      </c>
      <c r="I2105" s="2">
        <v>0</v>
      </c>
      <c r="J2105" s="2">
        <v>0</v>
      </c>
    </row>
    <row r="2106" spans="1:10" x14ac:dyDescent="0.35">
      <c r="A2106" s="28" t="s">
        <v>1640</v>
      </c>
      <c r="B2106" s="28" t="s">
        <v>17</v>
      </c>
      <c r="C2106" s="28" t="s">
        <v>1654</v>
      </c>
      <c r="D2106" s="28" t="s">
        <v>19</v>
      </c>
      <c r="E2106" t="s">
        <v>32</v>
      </c>
      <c r="F2106" s="2">
        <v>2454</v>
      </c>
      <c r="G2106" s="2">
        <v>7357</v>
      </c>
      <c r="H2106" s="2">
        <v>1900</v>
      </c>
      <c r="I2106" s="2">
        <v>593</v>
      </c>
      <c r="J2106" s="2">
        <v>2050</v>
      </c>
    </row>
    <row r="2107" spans="1:10" x14ac:dyDescent="0.35">
      <c r="A2107" s="28" t="s">
        <v>1640</v>
      </c>
      <c r="B2107" s="28" t="s">
        <v>17</v>
      </c>
      <c r="C2107" s="28" t="s">
        <v>1654</v>
      </c>
      <c r="D2107" s="28" t="s">
        <v>19</v>
      </c>
      <c r="E2107" t="s">
        <v>1656</v>
      </c>
      <c r="F2107" s="2">
        <v>57898</v>
      </c>
      <c r="G2107" s="2">
        <v>0</v>
      </c>
      <c r="H2107" s="2">
        <v>0</v>
      </c>
      <c r="I2107" s="2">
        <v>0</v>
      </c>
      <c r="J2107" s="2">
        <v>0</v>
      </c>
    </row>
    <row r="2108" spans="1:10" x14ac:dyDescent="0.35">
      <c r="A2108" s="28" t="s">
        <v>1640</v>
      </c>
      <c r="B2108" s="28" t="s">
        <v>17</v>
      </c>
      <c r="C2108" s="28" t="s">
        <v>1654</v>
      </c>
      <c r="D2108" s="28" t="s">
        <v>19</v>
      </c>
      <c r="E2108" t="s">
        <v>38</v>
      </c>
      <c r="F2108" s="2">
        <v>5083000</v>
      </c>
      <c r="G2108" s="2">
        <v>11922000</v>
      </c>
      <c r="H2108" s="2">
        <v>5960500</v>
      </c>
      <c r="I2108" s="2">
        <v>1788150</v>
      </c>
      <c r="J2108" s="2">
        <v>5960500</v>
      </c>
    </row>
    <row r="2109" spans="1:10" x14ac:dyDescent="0.35">
      <c r="A2109" s="28" t="s">
        <v>1640</v>
      </c>
      <c r="B2109" s="28" t="s">
        <v>17</v>
      </c>
      <c r="C2109" s="28" t="s">
        <v>1657</v>
      </c>
      <c r="D2109" s="28" t="s">
        <v>19</v>
      </c>
      <c r="E2109" t="s">
        <v>1658</v>
      </c>
      <c r="F2109" s="2">
        <v>0</v>
      </c>
      <c r="G2109" s="2">
        <v>19171</v>
      </c>
      <c r="H2109" s="2">
        <v>9626</v>
      </c>
      <c r="I2109" s="2">
        <v>2881</v>
      </c>
      <c r="J2109" s="2">
        <v>9580</v>
      </c>
    </row>
    <row r="2110" spans="1:10" x14ac:dyDescent="0.35">
      <c r="A2110" s="28" t="s">
        <v>1640</v>
      </c>
      <c r="B2110" s="28" t="s">
        <v>17</v>
      </c>
      <c r="C2110" s="28" t="s">
        <v>1657</v>
      </c>
      <c r="D2110" s="28" t="s">
        <v>19</v>
      </c>
      <c r="E2110" t="s">
        <v>1659</v>
      </c>
      <c r="F2110" s="2">
        <v>324834</v>
      </c>
      <c r="G2110" s="2">
        <v>0</v>
      </c>
      <c r="H2110" s="2">
        <v>0</v>
      </c>
      <c r="I2110" s="2">
        <v>0</v>
      </c>
      <c r="J2110" s="2">
        <v>0</v>
      </c>
    </row>
    <row r="2111" spans="1:10" x14ac:dyDescent="0.35">
      <c r="A2111" s="28" t="s">
        <v>1640</v>
      </c>
      <c r="B2111" s="28" t="s">
        <v>17</v>
      </c>
      <c r="C2111" s="28" t="s">
        <v>1657</v>
      </c>
      <c r="D2111" s="28" t="s">
        <v>19</v>
      </c>
      <c r="E2111" t="s">
        <v>1660</v>
      </c>
      <c r="F2111" s="2">
        <v>1504000</v>
      </c>
      <c r="G2111" s="2">
        <v>3339000</v>
      </c>
      <c r="H2111" s="2">
        <v>1866000</v>
      </c>
      <c r="I2111" s="2">
        <v>557400</v>
      </c>
      <c r="J2111" s="2">
        <v>1850000</v>
      </c>
    </row>
    <row r="2112" spans="1:10" x14ac:dyDescent="0.35">
      <c r="A2112" s="28" t="s">
        <v>1640</v>
      </c>
      <c r="B2112" s="28" t="s">
        <v>17</v>
      </c>
      <c r="C2112" s="28" t="s">
        <v>1657</v>
      </c>
      <c r="D2112" s="28" t="s">
        <v>19</v>
      </c>
      <c r="E2112" t="s">
        <v>1661</v>
      </c>
      <c r="F2112" s="2">
        <v>378209</v>
      </c>
      <c r="G2112" s="2">
        <v>758329</v>
      </c>
      <c r="H2112" s="2">
        <v>0</v>
      </c>
      <c r="I2112" s="2">
        <v>0</v>
      </c>
      <c r="J2112" s="2">
        <v>0</v>
      </c>
    </row>
    <row r="2113" spans="1:10" x14ac:dyDescent="0.35">
      <c r="A2113" s="28" t="s">
        <v>1640</v>
      </c>
      <c r="B2113" s="28" t="s">
        <v>17</v>
      </c>
      <c r="C2113" s="28" t="s">
        <v>1657</v>
      </c>
      <c r="D2113" s="28" t="s">
        <v>19</v>
      </c>
      <c r="E2113" t="s">
        <v>1662</v>
      </c>
      <c r="F2113" s="2">
        <v>6442</v>
      </c>
      <c r="G2113" s="2">
        <v>12790</v>
      </c>
      <c r="H2113" s="2">
        <v>6348</v>
      </c>
      <c r="I2113" s="2">
        <v>1900</v>
      </c>
      <c r="J2113" s="2">
        <v>6316</v>
      </c>
    </row>
    <row r="2114" spans="1:10" x14ac:dyDescent="0.35">
      <c r="A2114" s="28" t="s">
        <v>1640</v>
      </c>
      <c r="B2114" s="28" t="s">
        <v>17</v>
      </c>
      <c r="C2114" s="28" t="s">
        <v>1657</v>
      </c>
      <c r="D2114" s="28" t="s">
        <v>19</v>
      </c>
      <c r="E2114" t="s">
        <v>1663</v>
      </c>
      <c r="F2114" s="2">
        <v>25361</v>
      </c>
      <c r="G2114" s="2">
        <v>50346</v>
      </c>
      <c r="H2114" s="2">
        <v>0</v>
      </c>
      <c r="I2114" s="2">
        <v>0</v>
      </c>
      <c r="J2114" s="2">
        <v>0</v>
      </c>
    </row>
    <row r="2115" spans="1:10" x14ac:dyDescent="0.35">
      <c r="A2115" s="28" t="s">
        <v>1640</v>
      </c>
      <c r="B2115" s="28" t="s">
        <v>17</v>
      </c>
      <c r="C2115" s="28" t="s">
        <v>1657</v>
      </c>
      <c r="D2115" s="28" t="s">
        <v>19</v>
      </c>
      <c r="E2115" t="s">
        <v>1664</v>
      </c>
      <c r="F2115" s="2">
        <v>6363</v>
      </c>
      <c r="G2115" s="2">
        <v>12633</v>
      </c>
      <c r="H2115" s="2">
        <v>6271</v>
      </c>
      <c r="I2115" s="2">
        <v>1877</v>
      </c>
      <c r="J2115" s="2">
        <v>6240</v>
      </c>
    </row>
    <row r="2116" spans="1:10" x14ac:dyDescent="0.35">
      <c r="A2116" s="28" t="s">
        <v>1640</v>
      </c>
      <c r="B2116" s="28" t="s">
        <v>17</v>
      </c>
      <c r="C2116" s="28" t="s">
        <v>1657</v>
      </c>
      <c r="D2116" s="28" t="s">
        <v>19</v>
      </c>
      <c r="E2116" t="s">
        <v>114</v>
      </c>
      <c r="F2116" s="2">
        <v>351750</v>
      </c>
      <c r="G2116" s="2">
        <v>0</v>
      </c>
      <c r="H2116" s="2">
        <v>0</v>
      </c>
      <c r="I2116" s="2">
        <v>0</v>
      </c>
      <c r="J2116" s="2">
        <v>0</v>
      </c>
    </row>
    <row r="2117" spans="1:10" x14ac:dyDescent="0.35">
      <c r="A2117" s="28" t="s">
        <v>1640</v>
      </c>
      <c r="B2117" s="28" t="s">
        <v>17</v>
      </c>
      <c r="C2117" s="28" t="s">
        <v>1657</v>
      </c>
      <c r="D2117" s="28" t="s">
        <v>19</v>
      </c>
      <c r="E2117" t="s">
        <v>1665</v>
      </c>
      <c r="F2117" s="2">
        <v>25634</v>
      </c>
      <c r="G2117" s="2">
        <v>50900</v>
      </c>
      <c r="H2117" s="2">
        <v>25266</v>
      </c>
      <c r="I2117" s="2">
        <v>7561</v>
      </c>
      <c r="J2117" s="2">
        <v>25143</v>
      </c>
    </row>
    <row r="2118" spans="1:10" x14ac:dyDescent="0.35">
      <c r="A2118" s="28" t="s">
        <v>1640</v>
      </c>
      <c r="B2118" s="28" t="s">
        <v>17</v>
      </c>
      <c r="C2118" s="28" t="s">
        <v>1657</v>
      </c>
      <c r="D2118" s="28" t="s">
        <v>19</v>
      </c>
      <c r="E2118" t="s">
        <v>1666</v>
      </c>
      <c r="F2118" s="2">
        <v>780500</v>
      </c>
      <c r="G2118" s="2">
        <v>1559000</v>
      </c>
      <c r="H2118" s="2">
        <v>779500</v>
      </c>
      <c r="I2118" s="2">
        <v>779500</v>
      </c>
      <c r="J2118" s="2">
        <v>779500</v>
      </c>
    </row>
    <row r="2119" spans="1:10" x14ac:dyDescent="0.35">
      <c r="A2119" s="28" t="s">
        <v>1640</v>
      </c>
      <c r="B2119" s="28" t="s">
        <v>17</v>
      </c>
      <c r="C2119" s="28" t="s">
        <v>1657</v>
      </c>
      <c r="D2119" s="28" t="s">
        <v>19</v>
      </c>
      <c r="E2119" t="s">
        <v>1667</v>
      </c>
      <c r="F2119" s="2">
        <v>9147</v>
      </c>
      <c r="G2119" s="2">
        <v>18158</v>
      </c>
      <c r="H2119" s="2">
        <v>9012</v>
      </c>
      <c r="I2119" s="2">
        <v>2697</v>
      </c>
      <c r="J2119" s="2">
        <v>8968</v>
      </c>
    </row>
    <row r="2120" spans="1:10" x14ac:dyDescent="0.35">
      <c r="A2120" s="28" t="s">
        <v>1640</v>
      </c>
      <c r="B2120" s="28" t="s">
        <v>17</v>
      </c>
      <c r="C2120" s="28" t="s">
        <v>1657</v>
      </c>
      <c r="D2120" s="28" t="s">
        <v>19</v>
      </c>
      <c r="E2120" t="s">
        <v>36</v>
      </c>
      <c r="F2120" s="2">
        <v>0</v>
      </c>
      <c r="G2120" s="2">
        <v>616850</v>
      </c>
      <c r="H2120" s="2">
        <v>520750</v>
      </c>
      <c r="I2120" s="2">
        <v>156233</v>
      </c>
      <c r="J2120" s="2">
        <v>520800</v>
      </c>
    </row>
    <row r="2121" spans="1:10" x14ac:dyDescent="0.35">
      <c r="A2121" s="28" t="s">
        <v>1640</v>
      </c>
      <c r="B2121" s="28" t="s">
        <v>17</v>
      </c>
      <c r="C2121" s="28" t="s">
        <v>1657</v>
      </c>
      <c r="D2121" s="28" t="s">
        <v>19</v>
      </c>
      <c r="E2121" t="s">
        <v>787</v>
      </c>
      <c r="F2121" s="2">
        <v>758500</v>
      </c>
      <c r="G2121" s="2">
        <v>1519000</v>
      </c>
      <c r="H2121" s="2">
        <v>759000</v>
      </c>
      <c r="I2121" s="2">
        <v>227700</v>
      </c>
      <c r="J2121" s="2">
        <v>759000</v>
      </c>
    </row>
    <row r="2122" spans="1:10" x14ac:dyDescent="0.35">
      <c r="A2122" s="28" t="s">
        <v>1640</v>
      </c>
      <c r="B2122" s="28" t="s">
        <v>17</v>
      </c>
      <c r="C2122" s="28" t="s">
        <v>1657</v>
      </c>
      <c r="D2122" s="28" t="s">
        <v>19</v>
      </c>
      <c r="E2122" t="s">
        <v>1668</v>
      </c>
      <c r="F2122" s="2">
        <v>8280</v>
      </c>
      <c r="G2122" s="2">
        <v>16440</v>
      </c>
      <c r="H2122" s="2">
        <v>8160</v>
      </c>
      <c r="I2122" s="2">
        <v>2442</v>
      </c>
      <c r="J2122" s="2">
        <v>8120</v>
      </c>
    </row>
    <row r="2123" spans="1:10" x14ac:dyDescent="0.35">
      <c r="A2123" s="28" t="s">
        <v>1640</v>
      </c>
      <c r="B2123" s="28" t="s">
        <v>17</v>
      </c>
      <c r="C2123" s="28" t="s">
        <v>1657</v>
      </c>
      <c r="D2123" s="28" t="s">
        <v>19</v>
      </c>
      <c r="E2123" t="s">
        <v>1669</v>
      </c>
      <c r="F2123" s="2">
        <v>19709</v>
      </c>
      <c r="G2123" s="2">
        <v>0</v>
      </c>
      <c r="H2123" s="2">
        <v>0</v>
      </c>
      <c r="I2123" s="2">
        <v>0</v>
      </c>
      <c r="J2123" s="2">
        <v>0</v>
      </c>
    </row>
    <row r="2124" spans="1:10" x14ac:dyDescent="0.35">
      <c r="A2124" s="28" t="s">
        <v>1640</v>
      </c>
      <c r="B2124" s="28" t="s">
        <v>17</v>
      </c>
      <c r="C2124" s="28" t="s">
        <v>1670</v>
      </c>
      <c r="D2124" s="28" t="s">
        <v>19</v>
      </c>
      <c r="E2124" t="s">
        <v>1671</v>
      </c>
      <c r="F2124" s="2">
        <v>10200</v>
      </c>
      <c r="G2124" s="2">
        <v>0</v>
      </c>
      <c r="H2124" s="2">
        <v>0</v>
      </c>
      <c r="I2124" s="2">
        <v>0</v>
      </c>
      <c r="J2124" s="2">
        <v>0</v>
      </c>
    </row>
    <row r="2125" spans="1:10" x14ac:dyDescent="0.35">
      <c r="A2125" s="28" t="s">
        <v>1640</v>
      </c>
      <c r="B2125" s="28" t="s">
        <v>17</v>
      </c>
      <c r="C2125" s="28" t="s">
        <v>1670</v>
      </c>
      <c r="D2125" s="28" t="s">
        <v>19</v>
      </c>
      <c r="E2125" t="s">
        <v>1672</v>
      </c>
      <c r="F2125" s="2">
        <v>23395</v>
      </c>
      <c r="G2125" s="2">
        <v>46330</v>
      </c>
      <c r="H2125" s="2">
        <v>0</v>
      </c>
      <c r="I2125" s="2">
        <v>0</v>
      </c>
      <c r="J2125" s="2">
        <v>0</v>
      </c>
    </row>
    <row r="2126" spans="1:10" x14ac:dyDescent="0.35">
      <c r="A2126" s="28" t="s">
        <v>1640</v>
      </c>
      <c r="B2126" s="28" t="s">
        <v>17</v>
      </c>
      <c r="C2126" s="28" t="s">
        <v>1670</v>
      </c>
      <c r="D2126" s="28" t="s">
        <v>19</v>
      </c>
      <c r="E2126" t="s">
        <v>1673</v>
      </c>
      <c r="F2126" s="2">
        <v>141000</v>
      </c>
      <c r="G2126" s="2">
        <v>282000</v>
      </c>
      <c r="H2126" s="2">
        <v>141000</v>
      </c>
      <c r="I2126" s="2">
        <v>141000</v>
      </c>
      <c r="J2126" s="2">
        <v>141000</v>
      </c>
    </row>
    <row r="2127" spans="1:10" x14ac:dyDescent="0.35">
      <c r="A2127" s="28" t="s">
        <v>1640</v>
      </c>
      <c r="B2127" s="28" t="s">
        <v>17</v>
      </c>
      <c r="C2127" s="28" t="s">
        <v>1670</v>
      </c>
      <c r="D2127" s="28" t="s">
        <v>19</v>
      </c>
      <c r="E2127" t="s">
        <v>1674</v>
      </c>
      <c r="F2127" s="2">
        <v>0</v>
      </c>
      <c r="G2127" s="2">
        <v>0</v>
      </c>
      <c r="H2127" s="2">
        <v>0</v>
      </c>
      <c r="I2127" s="2">
        <v>0</v>
      </c>
      <c r="J2127" s="2">
        <v>0</v>
      </c>
    </row>
    <row r="2128" spans="1:10" x14ac:dyDescent="0.35">
      <c r="A2128" s="28" t="s">
        <v>1640</v>
      </c>
      <c r="B2128" s="28" t="s">
        <v>17</v>
      </c>
      <c r="C2128" s="28" t="s">
        <v>1670</v>
      </c>
      <c r="D2128" s="28" t="s">
        <v>19</v>
      </c>
      <c r="E2128" t="s">
        <v>1675</v>
      </c>
      <c r="F2128" s="2">
        <v>95264</v>
      </c>
      <c r="G2128" s="2">
        <v>197448</v>
      </c>
      <c r="H2128" s="2">
        <v>97128</v>
      </c>
      <c r="I2128" s="2">
        <v>28979</v>
      </c>
      <c r="J2128" s="2">
        <v>96064</v>
      </c>
    </row>
    <row r="2129" spans="1:10" x14ac:dyDescent="0.35">
      <c r="A2129" s="28" t="s">
        <v>1640</v>
      </c>
      <c r="B2129" s="28" t="s">
        <v>17</v>
      </c>
      <c r="C2129" s="28" t="s">
        <v>1670</v>
      </c>
      <c r="D2129" s="28" t="s">
        <v>19</v>
      </c>
      <c r="E2129" t="s">
        <v>1676</v>
      </c>
      <c r="F2129" s="2">
        <v>12547</v>
      </c>
      <c r="G2129" s="2">
        <v>115144</v>
      </c>
      <c r="H2129" s="2">
        <v>57147</v>
      </c>
      <c r="I2129" s="2">
        <v>17002</v>
      </c>
      <c r="J2129" s="2">
        <v>56197</v>
      </c>
    </row>
    <row r="2130" spans="1:10" x14ac:dyDescent="0.35">
      <c r="A2130" s="28" t="s">
        <v>1640</v>
      </c>
      <c r="B2130" s="28" t="s">
        <v>17</v>
      </c>
      <c r="C2130" s="28" t="s">
        <v>1670</v>
      </c>
      <c r="D2130" s="28" t="s">
        <v>30</v>
      </c>
      <c r="E2130" t="s">
        <v>1677</v>
      </c>
      <c r="F2130" s="2">
        <v>63629</v>
      </c>
      <c r="G2130" s="2">
        <v>127029</v>
      </c>
      <c r="H2130" s="2">
        <v>0</v>
      </c>
      <c r="I2130" s="2">
        <v>0</v>
      </c>
      <c r="J2130" s="2">
        <v>0</v>
      </c>
    </row>
    <row r="2131" spans="1:10" x14ac:dyDescent="0.35">
      <c r="A2131" s="28" t="s">
        <v>1640</v>
      </c>
      <c r="B2131" s="28" t="s">
        <v>17</v>
      </c>
      <c r="C2131" s="28" t="s">
        <v>1670</v>
      </c>
      <c r="D2131" s="28" t="s">
        <v>19</v>
      </c>
      <c r="E2131" t="s">
        <v>1678</v>
      </c>
      <c r="F2131" s="2">
        <v>656000</v>
      </c>
      <c r="G2131" s="2">
        <v>1200000</v>
      </c>
      <c r="H2131" s="2">
        <v>599000</v>
      </c>
      <c r="I2131" s="2">
        <v>179700</v>
      </c>
      <c r="J2131" s="2">
        <v>599000</v>
      </c>
    </row>
    <row r="2132" spans="1:10" x14ac:dyDescent="0.35">
      <c r="A2132" s="28" t="s">
        <v>1640</v>
      </c>
      <c r="B2132" s="28" t="s">
        <v>17</v>
      </c>
      <c r="C2132" s="28" t="s">
        <v>1670</v>
      </c>
      <c r="D2132" s="28" t="s">
        <v>19</v>
      </c>
      <c r="E2132" t="s">
        <v>1679</v>
      </c>
      <c r="F2132" s="2">
        <v>6075</v>
      </c>
      <c r="G2132" s="2">
        <v>0</v>
      </c>
      <c r="H2132" s="2">
        <v>0</v>
      </c>
      <c r="I2132" s="2">
        <v>0</v>
      </c>
      <c r="J2132" s="2">
        <v>0</v>
      </c>
    </row>
    <row r="2133" spans="1:10" x14ac:dyDescent="0.35">
      <c r="A2133" s="28" t="s">
        <v>1640</v>
      </c>
      <c r="B2133" s="28" t="s">
        <v>17</v>
      </c>
      <c r="C2133" s="28" t="s">
        <v>1670</v>
      </c>
      <c r="D2133" s="28" t="s">
        <v>19</v>
      </c>
      <c r="E2133" t="s">
        <v>1680</v>
      </c>
      <c r="F2133" s="2">
        <v>14726</v>
      </c>
      <c r="G2133" s="2">
        <v>28950</v>
      </c>
      <c r="H2133" s="2">
        <v>14371</v>
      </c>
      <c r="I2133" s="2">
        <v>4301</v>
      </c>
      <c r="J2133" s="2">
        <v>14302</v>
      </c>
    </row>
    <row r="2134" spans="1:10" x14ac:dyDescent="0.35">
      <c r="A2134" s="28" t="s">
        <v>1640</v>
      </c>
      <c r="B2134" s="28" t="s">
        <v>17</v>
      </c>
      <c r="C2134" s="28" t="s">
        <v>1670</v>
      </c>
      <c r="D2134" s="28" t="s">
        <v>19</v>
      </c>
      <c r="E2134" t="s">
        <v>1681</v>
      </c>
      <c r="F2134" s="2">
        <v>14210</v>
      </c>
      <c r="G2134" s="2">
        <v>28210</v>
      </c>
      <c r="H2134" s="2">
        <v>0</v>
      </c>
      <c r="I2134" s="2">
        <v>0</v>
      </c>
      <c r="J2134" s="2">
        <v>0</v>
      </c>
    </row>
    <row r="2135" spans="1:10" x14ac:dyDescent="0.35">
      <c r="A2135" s="28" t="s">
        <v>1640</v>
      </c>
      <c r="B2135" s="28" t="s">
        <v>17</v>
      </c>
      <c r="C2135" s="28" t="s">
        <v>1670</v>
      </c>
      <c r="D2135" s="28" t="s">
        <v>19</v>
      </c>
      <c r="E2135" t="s">
        <v>1682</v>
      </c>
      <c r="F2135" s="2">
        <v>277500</v>
      </c>
      <c r="G2135" s="2">
        <v>554000</v>
      </c>
      <c r="H2135" s="2">
        <v>277000</v>
      </c>
      <c r="I2135" s="2">
        <v>83100</v>
      </c>
      <c r="J2135" s="2">
        <v>277000</v>
      </c>
    </row>
    <row r="2136" spans="1:10" x14ac:dyDescent="0.35">
      <c r="A2136" s="28" t="s">
        <v>1640</v>
      </c>
      <c r="B2136" s="28" t="s">
        <v>17</v>
      </c>
      <c r="C2136" s="28" t="s">
        <v>1670</v>
      </c>
      <c r="D2136" s="28" t="s">
        <v>19</v>
      </c>
      <c r="E2136" t="s">
        <v>1683</v>
      </c>
      <c r="F2136" s="2">
        <v>140000</v>
      </c>
      <c r="G2136" s="2">
        <v>280000</v>
      </c>
      <c r="H2136" s="2">
        <v>140000</v>
      </c>
      <c r="I2136" s="2">
        <v>140000</v>
      </c>
      <c r="J2136" s="2">
        <v>140000</v>
      </c>
    </row>
    <row r="2137" spans="1:10" x14ac:dyDescent="0.35">
      <c r="A2137" s="28" t="s">
        <v>1640</v>
      </c>
      <c r="B2137" s="28" t="s">
        <v>17</v>
      </c>
      <c r="C2137" s="28" t="s">
        <v>1670</v>
      </c>
      <c r="D2137" s="28" t="s">
        <v>19</v>
      </c>
      <c r="E2137" t="s">
        <v>1684</v>
      </c>
      <c r="F2137" s="2">
        <v>298000</v>
      </c>
      <c r="G2137" s="2">
        <v>598000</v>
      </c>
      <c r="H2137" s="2">
        <v>299000</v>
      </c>
      <c r="I2137" s="2">
        <v>89700</v>
      </c>
      <c r="J2137" s="2">
        <v>299000</v>
      </c>
    </row>
    <row r="2138" spans="1:10" x14ac:dyDescent="0.35">
      <c r="A2138" s="28" t="s">
        <v>1640</v>
      </c>
      <c r="B2138" s="28" t="s">
        <v>17</v>
      </c>
      <c r="C2138" s="28" t="s">
        <v>1670</v>
      </c>
      <c r="D2138" s="28" t="s">
        <v>19</v>
      </c>
      <c r="E2138" t="s">
        <v>1685</v>
      </c>
      <c r="F2138" s="2">
        <v>14605</v>
      </c>
      <c r="G2138" s="2">
        <v>28995</v>
      </c>
      <c r="H2138" s="2">
        <v>14390</v>
      </c>
      <c r="I2138" s="2">
        <v>2159</v>
      </c>
      <c r="J2138" s="2">
        <v>0</v>
      </c>
    </row>
    <row r="2139" spans="1:10" x14ac:dyDescent="0.35">
      <c r="A2139" s="28" t="s">
        <v>1640</v>
      </c>
      <c r="B2139" s="28" t="s">
        <v>17</v>
      </c>
      <c r="C2139" s="28" t="s">
        <v>1670</v>
      </c>
      <c r="D2139" s="28" t="s">
        <v>19</v>
      </c>
      <c r="E2139" t="s">
        <v>1686</v>
      </c>
      <c r="F2139" s="2">
        <v>13136</v>
      </c>
      <c r="G2139" s="2">
        <v>26080</v>
      </c>
      <c r="H2139" s="2">
        <v>12945</v>
      </c>
      <c r="I2139" s="2">
        <v>3874</v>
      </c>
      <c r="J2139" s="2">
        <v>12881</v>
      </c>
    </row>
    <row r="2140" spans="1:10" x14ac:dyDescent="0.35">
      <c r="A2140" s="28" t="s">
        <v>1640</v>
      </c>
      <c r="B2140" s="28" t="s">
        <v>17</v>
      </c>
      <c r="C2140" s="28" t="s">
        <v>1670</v>
      </c>
      <c r="D2140" s="28" t="s">
        <v>19</v>
      </c>
      <c r="E2140" t="s">
        <v>1687</v>
      </c>
      <c r="F2140" s="2">
        <v>13935</v>
      </c>
      <c r="G2140" s="2">
        <v>27665</v>
      </c>
      <c r="H2140" s="2">
        <v>0</v>
      </c>
      <c r="I2140" s="2">
        <v>0</v>
      </c>
      <c r="J2140" s="2">
        <v>0</v>
      </c>
    </row>
    <row r="2141" spans="1:10" x14ac:dyDescent="0.35">
      <c r="A2141" s="28" t="s">
        <v>1640</v>
      </c>
      <c r="B2141" s="28" t="s">
        <v>17</v>
      </c>
      <c r="C2141" s="28" t="s">
        <v>1670</v>
      </c>
      <c r="D2141" s="28" t="s">
        <v>19</v>
      </c>
      <c r="E2141" t="s">
        <v>1688</v>
      </c>
      <c r="F2141" s="2">
        <v>7869</v>
      </c>
      <c r="G2141" s="2">
        <v>15625</v>
      </c>
      <c r="H2141" s="2">
        <v>7756</v>
      </c>
      <c r="I2141" s="2">
        <v>2321</v>
      </c>
      <c r="J2141" s="2">
        <v>7718</v>
      </c>
    </row>
    <row r="2142" spans="1:10" x14ac:dyDescent="0.35">
      <c r="A2142" s="28" t="s">
        <v>1640</v>
      </c>
      <c r="B2142" s="28" t="s">
        <v>17</v>
      </c>
      <c r="C2142" s="28" t="s">
        <v>1670</v>
      </c>
      <c r="D2142" s="28" t="s">
        <v>19</v>
      </c>
      <c r="E2142" t="s">
        <v>1689</v>
      </c>
      <c r="F2142" s="2">
        <v>52000</v>
      </c>
      <c r="G2142" s="2">
        <v>104000</v>
      </c>
      <c r="H2142" s="2">
        <v>52000</v>
      </c>
      <c r="I2142" s="2">
        <v>15600</v>
      </c>
      <c r="J2142" s="2">
        <v>52000</v>
      </c>
    </row>
    <row r="2143" spans="1:10" x14ac:dyDescent="0.35">
      <c r="A2143" s="28" t="s">
        <v>1640</v>
      </c>
      <c r="B2143" s="28" t="s">
        <v>17</v>
      </c>
      <c r="C2143" s="28" t="s">
        <v>1670</v>
      </c>
      <c r="D2143" s="28" t="s">
        <v>19</v>
      </c>
      <c r="E2143" t="s">
        <v>1690</v>
      </c>
      <c r="F2143" s="2">
        <v>0</v>
      </c>
      <c r="G2143" s="2">
        <v>1327917</v>
      </c>
      <c r="H2143" s="2">
        <v>496250</v>
      </c>
      <c r="I2143" s="2">
        <v>147188</v>
      </c>
      <c r="J2143" s="2">
        <v>485000</v>
      </c>
    </row>
    <row r="2144" spans="1:10" x14ac:dyDescent="0.35">
      <c r="A2144" s="28" t="s">
        <v>1640</v>
      </c>
      <c r="B2144" s="28" t="s">
        <v>17</v>
      </c>
      <c r="C2144" s="28" t="s">
        <v>1670</v>
      </c>
      <c r="D2144" s="28" t="s">
        <v>19</v>
      </c>
      <c r="E2144" t="s">
        <v>1691</v>
      </c>
      <c r="F2144" s="2">
        <v>441159</v>
      </c>
      <c r="G2144" s="2">
        <v>0</v>
      </c>
      <c r="H2144" s="2">
        <v>0</v>
      </c>
      <c r="I2144" s="2">
        <v>0</v>
      </c>
      <c r="J2144" s="2">
        <v>0</v>
      </c>
    </row>
    <row r="2145" spans="1:10" x14ac:dyDescent="0.35">
      <c r="A2145" s="28" t="s">
        <v>1640</v>
      </c>
      <c r="B2145" s="28" t="s">
        <v>17</v>
      </c>
      <c r="C2145" s="28" t="s">
        <v>1670</v>
      </c>
      <c r="D2145" s="28" t="s">
        <v>19</v>
      </c>
      <c r="E2145" t="s">
        <v>32</v>
      </c>
      <c r="F2145" s="2">
        <v>7496</v>
      </c>
      <c r="G2145" s="2">
        <v>4000</v>
      </c>
      <c r="H2145" s="2">
        <v>4000</v>
      </c>
      <c r="I2145" s="2">
        <v>600</v>
      </c>
      <c r="J2145" s="2">
        <v>0</v>
      </c>
    </row>
    <row r="2146" spans="1:10" x14ac:dyDescent="0.35">
      <c r="A2146" s="28" t="s">
        <v>1640</v>
      </c>
      <c r="B2146" s="28" t="s">
        <v>17</v>
      </c>
      <c r="C2146" s="28" t="s">
        <v>1670</v>
      </c>
      <c r="D2146" s="28" t="s">
        <v>19</v>
      </c>
      <c r="E2146" t="s">
        <v>1692</v>
      </c>
      <c r="F2146" s="2">
        <v>21350</v>
      </c>
      <c r="G2146" s="2">
        <v>41650</v>
      </c>
      <c r="H2146" s="2">
        <v>20300</v>
      </c>
      <c r="I2146" s="2">
        <v>20125</v>
      </c>
      <c r="J2146" s="2">
        <v>19950</v>
      </c>
    </row>
    <row r="2147" spans="1:10" x14ac:dyDescent="0.35">
      <c r="A2147" s="28" t="s">
        <v>1640</v>
      </c>
      <c r="B2147" s="28" t="s">
        <v>17</v>
      </c>
      <c r="C2147" s="28" t="s">
        <v>1670</v>
      </c>
      <c r="D2147" s="28" t="s">
        <v>19</v>
      </c>
      <c r="E2147" t="s">
        <v>1693</v>
      </c>
      <c r="F2147" s="2">
        <v>0</v>
      </c>
      <c r="G2147" s="2">
        <v>28714</v>
      </c>
      <c r="H2147" s="2">
        <v>14383</v>
      </c>
      <c r="I2147" s="2">
        <v>4305</v>
      </c>
      <c r="J2147" s="2">
        <v>14314</v>
      </c>
    </row>
    <row r="2148" spans="1:10" x14ac:dyDescent="0.35">
      <c r="A2148" s="28" t="s">
        <v>1640</v>
      </c>
      <c r="B2148" s="28" t="s">
        <v>17</v>
      </c>
      <c r="C2148" s="28" t="s">
        <v>1694</v>
      </c>
      <c r="D2148" s="28" t="s">
        <v>19</v>
      </c>
      <c r="E2148" t="s">
        <v>1695</v>
      </c>
      <c r="F2148" s="2">
        <v>77500</v>
      </c>
      <c r="G2148" s="2">
        <v>155750</v>
      </c>
      <c r="H2148" s="2">
        <v>78250</v>
      </c>
      <c r="I2148" s="2">
        <v>39125</v>
      </c>
      <c r="J2148" s="2">
        <v>0</v>
      </c>
    </row>
    <row r="2149" spans="1:10" x14ac:dyDescent="0.35">
      <c r="A2149" s="28" t="s">
        <v>1640</v>
      </c>
      <c r="B2149" s="28" t="s">
        <v>17</v>
      </c>
      <c r="C2149" s="28" t="s">
        <v>1694</v>
      </c>
      <c r="D2149" s="28" t="s">
        <v>19</v>
      </c>
      <c r="E2149" t="s">
        <v>1696</v>
      </c>
      <c r="F2149" s="2">
        <v>759000</v>
      </c>
      <c r="G2149" s="2">
        <v>506000</v>
      </c>
      <c r="H2149" s="2">
        <v>253000</v>
      </c>
      <c r="I2149" s="2">
        <v>75900</v>
      </c>
      <c r="J2149" s="2">
        <v>253000</v>
      </c>
    </row>
    <row r="2150" spans="1:10" x14ac:dyDescent="0.35">
      <c r="A2150" s="28" t="s">
        <v>1640</v>
      </c>
      <c r="B2150" s="28" t="s">
        <v>17</v>
      </c>
      <c r="C2150" s="28" t="s">
        <v>1694</v>
      </c>
      <c r="D2150" s="28" t="s">
        <v>19</v>
      </c>
      <c r="E2150" t="s">
        <v>1697</v>
      </c>
      <c r="F2150" s="2">
        <v>362500</v>
      </c>
      <c r="G2150" s="2">
        <v>728000</v>
      </c>
      <c r="H2150" s="2">
        <v>364000</v>
      </c>
      <c r="I2150" s="2">
        <v>109200</v>
      </c>
      <c r="J2150" s="2">
        <v>364000</v>
      </c>
    </row>
    <row r="2151" spans="1:10" x14ac:dyDescent="0.35">
      <c r="A2151" s="28" t="s">
        <v>1640</v>
      </c>
      <c r="B2151" s="28" t="s">
        <v>17</v>
      </c>
      <c r="C2151" s="28" t="s">
        <v>1694</v>
      </c>
      <c r="D2151" s="28" t="s">
        <v>30</v>
      </c>
      <c r="E2151" t="s">
        <v>1246</v>
      </c>
      <c r="F2151" s="2">
        <v>46014</v>
      </c>
      <c r="G2151" s="2">
        <v>88200</v>
      </c>
      <c r="H2151" s="2">
        <v>47186</v>
      </c>
      <c r="I2151" s="2">
        <v>46469</v>
      </c>
      <c r="J2151" s="2">
        <v>45751</v>
      </c>
    </row>
    <row r="2152" spans="1:10" x14ac:dyDescent="0.35">
      <c r="A2152" s="28" t="s">
        <v>1640</v>
      </c>
      <c r="B2152" s="28" t="s">
        <v>17</v>
      </c>
      <c r="C2152" s="28" t="s">
        <v>1694</v>
      </c>
      <c r="D2152" s="28" t="s">
        <v>19</v>
      </c>
      <c r="E2152" t="s">
        <v>32</v>
      </c>
      <c r="F2152" s="2">
        <v>8000</v>
      </c>
      <c r="G2152" s="2">
        <v>8000</v>
      </c>
      <c r="H2152" s="2">
        <v>0</v>
      </c>
      <c r="I2152" s="2">
        <v>0</v>
      </c>
      <c r="J2152" s="2">
        <v>8000</v>
      </c>
    </row>
    <row r="2153" spans="1:10" x14ac:dyDescent="0.35">
      <c r="A2153" s="28" t="s">
        <v>1640</v>
      </c>
      <c r="B2153" s="28" t="s">
        <v>17</v>
      </c>
      <c r="C2153" s="28" t="s">
        <v>1694</v>
      </c>
      <c r="D2153" s="28" t="s">
        <v>19</v>
      </c>
      <c r="E2153" t="s">
        <v>1698</v>
      </c>
      <c r="F2153" s="2">
        <v>0</v>
      </c>
      <c r="G2153" s="2">
        <v>1800000</v>
      </c>
      <c r="H2153" s="2">
        <v>899000</v>
      </c>
      <c r="I2153" s="2">
        <v>269700</v>
      </c>
      <c r="J2153" s="2">
        <v>899000</v>
      </c>
    </row>
    <row r="2154" spans="1:10" x14ac:dyDescent="0.35">
      <c r="A2154" s="28" t="s">
        <v>1640</v>
      </c>
      <c r="B2154" s="28" t="s">
        <v>17</v>
      </c>
      <c r="C2154" s="28" t="s">
        <v>1694</v>
      </c>
      <c r="D2154" s="28" t="s">
        <v>19</v>
      </c>
      <c r="E2154" t="s">
        <v>28</v>
      </c>
      <c r="F2154" s="2">
        <v>18240</v>
      </c>
      <c r="G2154" s="2">
        <v>0</v>
      </c>
      <c r="H2154" s="2">
        <v>0</v>
      </c>
      <c r="I2154" s="2">
        <v>0</v>
      </c>
      <c r="J2154" s="2">
        <v>0</v>
      </c>
    </row>
    <row r="2155" spans="1:10" x14ac:dyDescent="0.35">
      <c r="A2155" s="28" t="s">
        <v>1640</v>
      </c>
      <c r="B2155" s="28" t="s">
        <v>17</v>
      </c>
      <c r="C2155" s="28" t="s">
        <v>1694</v>
      </c>
      <c r="D2155" s="28" t="s">
        <v>19</v>
      </c>
      <c r="E2155" t="s">
        <v>1699</v>
      </c>
      <c r="F2155" s="2">
        <v>404000</v>
      </c>
      <c r="G2155" s="2">
        <v>810000</v>
      </c>
      <c r="H2155" s="2">
        <v>406000</v>
      </c>
      <c r="I2155" s="2">
        <v>121800</v>
      </c>
      <c r="J2155" s="2">
        <v>406000</v>
      </c>
    </row>
    <row r="2156" spans="1:10" x14ac:dyDescent="0.35">
      <c r="A2156" s="28" t="s">
        <v>1640</v>
      </c>
      <c r="B2156" s="28" t="s">
        <v>17</v>
      </c>
      <c r="C2156" s="28" t="s">
        <v>1694</v>
      </c>
      <c r="D2156" s="28" t="s">
        <v>19</v>
      </c>
      <c r="E2156" t="s">
        <v>21</v>
      </c>
      <c r="F2156" s="2">
        <v>50000</v>
      </c>
      <c r="G2156" s="2">
        <v>160659</v>
      </c>
      <c r="H2156" s="2">
        <v>0</v>
      </c>
      <c r="I2156" s="2">
        <v>0</v>
      </c>
      <c r="J2156" s="2">
        <v>0</v>
      </c>
    </row>
    <row r="2157" spans="1:10" x14ac:dyDescent="0.35">
      <c r="A2157" s="28" t="s">
        <v>1640</v>
      </c>
      <c r="B2157" s="28" t="s">
        <v>17</v>
      </c>
      <c r="C2157" s="28" t="s">
        <v>1694</v>
      </c>
      <c r="D2157" s="28" t="s">
        <v>19</v>
      </c>
      <c r="E2157" t="s">
        <v>1700</v>
      </c>
      <c r="F2157" s="2">
        <v>143050</v>
      </c>
      <c r="G2157" s="2">
        <v>145000</v>
      </c>
      <c r="H2157" s="2">
        <v>1950</v>
      </c>
      <c r="I2157" s="2">
        <v>1950</v>
      </c>
      <c r="J2157" s="2">
        <v>141050</v>
      </c>
    </row>
    <row r="2158" spans="1:10" x14ac:dyDescent="0.35">
      <c r="A2158" s="28" t="s">
        <v>1640</v>
      </c>
      <c r="B2158" s="28" t="s">
        <v>17</v>
      </c>
      <c r="C2158" s="28" t="s">
        <v>1701</v>
      </c>
      <c r="D2158" s="28" t="s">
        <v>19</v>
      </c>
      <c r="E2158" t="s">
        <v>1702</v>
      </c>
      <c r="F2158" s="2">
        <v>73865</v>
      </c>
      <c r="G2158" s="2">
        <v>146661</v>
      </c>
      <c r="H2158" s="2">
        <v>72795</v>
      </c>
      <c r="I2158" s="2">
        <v>21785</v>
      </c>
      <c r="J2158" s="2">
        <v>72438</v>
      </c>
    </row>
    <row r="2159" spans="1:10" x14ac:dyDescent="0.35">
      <c r="A2159" s="28" t="s">
        <v>1640</v>
      </c>
      <c r="B2159" s="28" t="s">
        <v>17</v>
      </c>
      <c r="C2159" s="28" t="s">
        <v>1701</v>
      </c>
      <c r="D2159" s="28" t="s">
        <v>19</v>
      </c>
      <c r="E2159" t="s">
        <v>280</v>
      </c>
      <c r="F2159" s="2">
        <v>210250</v>
      </c>
      <c r="G2159" s="2">
        <v>420000</v>
      </c>
      <c r="H2159" s="2">
        <v>209700</v>
      </c>
      <c r="I2159" s="2">
        <v>64028</v>
      </c>
      <c r="J2159" s="2">
        <v>217150</v>
      </c>
    </row>
    <row r="2160" spans="1:10" x14ac:dyDescent="0.35">
      <c r="A2160" s="28" t="s">
        <v>1640</v>
      </c>
      <c r="B2160" s="28" t="s">
        <v>17</v>
      </c>
      <c r="C2160" s="28" t="s">
        <v>1701</v>
      </c>
      <c r="D2160" s="28" t="s">
        <v>19</v>
      </c>
      <c r="E2160" t="s">
        <v>1703</v>
      </c>
      <c r="F2160" s="2">
        <v>76430</v>
      </c>
      <c r="G2160" s="2">
        <v>0</v>
      </c>
      <c r="H2160" s="2">
        <v>0</v>
      </c>
      <c r="I2160" s="2">
        <v>0</v>
      </c>
      <c r="J2160" s="2">
        <v>0</v>
      </c>
    </row>
    <row r="2161" spans="1:10" x14ac:dyDescent="0.35">
      <c r="A2161" s="28" t="s">
        <v>1640</v>
      </c>
      <c r="B2161" s="28" t="s">
        <v>17</v>
      </c>
      <c r="C2161" s="28" t="s">
        <v>1701</v>
      </c>
      <c r="D2161" s="28" t="s">
        <v>19</v>
      </c>
      <c r="E2161" t="s">
        <v>164</v>
      </c>
      <c r="F2161" s="2">
        <v>636000</v>
      </c>
      <c r="G2161" s="2">
        <v>1273000</v>
      </c>
      <c r="H2161" s="2">
        <v>636000</v>
      </c>
      <c r="I2161" s="2">
        <v>190800</v>
      </c>
      <c r="J2161" s="2">
        <v>636000</v>
      </c>
    </row>
    <row r="2162" spans="1:10" x14ac:dyDescent="0.35">
      <c r="A2162" s="28" t="s">
        <v>1640</v>
      </c>
      <c r="B2162" s="28" t="s">
        <v>17</v>
      </c>
      <c r="C2162" s="28" t="s">
        <v>1701</v>
      </c>
      <c r="D2162" s="28" t="s">
        <v>19</v>
      </c>
      <c r="E2162" t="s">
        <v>1704</v>
      </c>
      <c r="F2162" s="2">
        <v>661500</v>
      </c>
      <c r="G2162" s="2">
        <v>1323000</v>
      </c>
      <c r="H2162" s="2">
        <v>0</v>
      </c>
      <c r="I2162" s="2">
        <v>0</v>
      </c>
      <c r="J2162" s="2">
        <v>0</v>
      </c>
    </row>
    <row r="2163" spans="1:10" x14ac:dyDescent="0.35">
      <c r="A2163" s="28" t="s">
        <v>1640</v>
      </c>
      <c r="B2163" s="28" t="s">
        <v>17</v>
      </c>
      <c r="C2163" s="28" t="s">
        <v>1701</v>
      </c>
      <c r="D2163" s="28" t="s">
        <v>19</v>
      </c>
      <c r="E2163" t="s">
        <v>1705</v>
      </c>
      <c r="F2163" s="2">
        <v>76024</v>
      </c>
      <c r="G2163" s="2">
        <v>150924</v>
      </c>
      <c r="H2163" s="2">
        <v>0</v>
      </c>
      <c r="I2163" s="2">
        <v>0</v>
      </c>
      <c r="J2163" s="2">
        <v>0</v>
      </c>
    </row>
    <row r="2164" spans="1:10" x14ac:dyDescent="0.35">
      <c r="A2164" s="28" t="s">
        <v>1640</v>
      </c>
      <c r="B2164" s="28" t="s">
        <v>17</v>
      </c>
      <c r="C2164" s="28" t="s">
        <v>1701</v>
      </c>
      <c r="D2164" s="28" t="s">
        <v>19</v>
      </c>
      <c r="E2164" t="s">
        <v>1706</v>
      </c>
      <c r="F2164" s="2">
        <v>76611</v>
      </c>
      <c r="G2164" s="2">
        <v>0</v>
      </c>
      <c r="H2164" s="2">
        <v>0</v>
      </c>
      <c r="I2164" s="2">
        <v>0</v>
      </c>
      <c r="J2164" s="2">
        <v>0</v>
      </c>
    </row>
    <row r="2165" spans="1:10" x14ac:dyDescent="0.35">
      <c r="A2165" s="28" t="s">
        <v>1640</v>
      </c>
      <c r="B2165" s="28" t="s">
        <v>17</v>
      </c>
      <c r="C2165" s="28" t="s">
        <v>1701</v>
      </c>
      <c r="D2165" s="28" t="s">
        <v>19</v>
      </c>
      <c r="E2165" t="s">
        <v>162</v>
      </c>
      <c r="F2165" s="2">
        <v>175700</v>
      </c>
      <c r="G2165" s="2">
        <v>351200</v>
      </c>
      <c r="H2165" s="2">
        <v>510400</v>
      </c>
      <c r="I2165" s="2">
        <v>153240</v>
      </c>
      <c r="J2165" s="2">
        <v>511200</v>
      </c>
    </row>
    <row r="2166" spans="1:10" x14ac:dyDescent="0.35">
      <c r="A2166" s="28" t="s">
        <v>1640</v>
      </c>
      <c r="B2166" s="28" t="s">
        <v>17</v>
      </c>
      <c r="C2166" s="28" t="s">
        <v>1701</v>
      </c>
      <c r="D2166" s="28" t="s">
        <v>19</v>
      </c>
      <c r="E2166" t="s">
        <v>696</v>
      </c>
      <c r="F2166" s="2">
        <v>300500</v>
      </c>
      <c r="G2166" s="2">
        <v>606000</v>
      </c>
      <c r="H2166" s="2">
        <v>372000</v>
      </c>
      <c r="I2166" s="2">
        <v>372000</v>
      </c>
      <c r="J2166" s="2">
        <v>372000</v>
      </c>
    </row>
    <row r="2167" spans="1:10" x14ac:dyDescent="0.35">
      <c r="A2167" s="28" t="s">
        <v>1640</v>
      </c>
      <c r="B2167" s="28" t="s">
        <v>17</v>
      </c>
      <c r="C2167" s="28" t="s">
        <v>1701</v>
      </c>
      <c r="D2167" s="28" t="s">
        <v>19</v>
      </c>
      <c r="E2167" t="s">
        <v>1707</v>
      </c>
      <c r="F2167" s="2">
        <v>76602</v>
      </c>
      <c r="G2167" s="2">
        <v>152071</v>
      </c>
      <c r="H2167" s="2">
        <v>0</v>
      </c>
      <c r="I2167" s="2">
        <v>0</v>
      </c>
      <c r="J2167" s="2">
        <v>0</v>
      </c>
    </row>
    <row r="2168" spans="1:10" x14ac:dyDescent="0.35">
      <c r="A2168" s="28" t="s">
        <v>1640</v>
      </c>
      <c r="B2168" s="28" t="s">
        <v>17</v>
      </c>
      <c r="C2168" s="28" t="s">
        <v>1701</v>
      </c>
      <c r="D2168" s="28" t="s">
        <v>19</v>
      </c>
      <c r="E2168" t="s">
        <v>1016</v>
      </c>
      <c r="F2168" s="2">
        <v>1267500</v>
      </c>
      <c r="G2168" s="2">
        <v>2532000</v>
      </c>
      <c r="H2168" s="2">
        <v>1266500</v>
      </c>
      <c r="I2168" s="2">
        <v>1266500</v>
      </c>
      <c r="J2168" s="2">
        <v>1266500</v>
      </c>
    </row>
    <row r="2169" spans="1:10" x14ac:dyDescent="0.35">
      <c r="A2169" s="28" t="s">
        <v>1640</v>
      </c>
      <c r="B2169" s="28" t="s">
        <v>17</v>
      </c>
      <c r="C2169" s="28" t="s">
        <v>1701</v>
      </c>
      <c r="D2169" s="28" t="s">
        <v>19</v>
      </c>
      <c r="E2169" t="s">
        <v>48</v>
      </c>
      <c r="F2169" s="2">
        <v>999100</v>
      </c>
      <c r="G2169" s="2">
        <v>2001900</v>
      </c>
      <c r="H2169" s="2">
        <v>372350</v>
      </c>
      <c r="I2169" s="2">
        <v>111608</v>
      </c>
      <c r="J2169" s="2">
        <v>371700</v>
      </c>
    </row>
    <row r="2170" spans="1:10" x14ac:dyDescent="0.35">
      <c r="A2170" s="28" t="s">
        <v>1640</v>
      </c>
      <c r="B2170" s="28" t="s">
        <v>17</v>
      </c>
      <c r="C2170" s="28" t="s">
        <v>1701</v>
      </c>
      <c r="D2170" s="28" t="s">
        <v>30</v>
      </c>
      <c r="E2170" t="s">
        <v>1708</v>
      </c>
      <c r="F2170" s="2">
        <v>331006</v>
      </c>
      <c r="G2170" s="2">
        <v>663940</v>
      </c>
      <c r="H2170" s="2">
        <v>332296</v>
      </c>
      <c r="I2170" s="2">
        <v>332192</v>
      </c>
      <c r="J2170" s="2">
        <v>332088</v>
      </c>
    </row>
    <row r="2171" spans="1:10" x14ac:dyDescent="0.35">
      <c r="A2171" s="28" t="s">
        <v>1640</v>
      </c>
      <c r="B2171" s="28" t="s">
        <v>17</v>
      </c>
      <c r="C2171" s="28" t="s">
        <v>1701</v>
      </c>
      <c r="D2171" s="28" t="s">
        <v>19</v>
      </c>
      <c r="E2171" t="s">
        <v>1709</v>
      </c>
      <c r="F2171" s="2">
        <v>57769</v>
      </c>
      <c r="G2171" s="2">
        <v>114692</v>
      </c>
      <c r="H2171" s="2">
        <v>56924</v>
      </c>
      <c r="I2171" s="2">
        <v>17035</v>
      </c>
      <c r="J2171" s="2">
        <v>56642</v>
      </c>
    </row>
    <row r="2172" spans="1:10" x14ac:dyDescent="0.35">
      <c r="A2172" s="28" t="s">
        <v>1640</v>
      </c>
      <c r="B2172" s="28" t="s">
        <v>17</v>
      </c>
      <c r="C2172" s="28" t="s">
        <v>1710</v>
      </c>
      <c r="D2172" s="28" t="s">
        <v>50</v>
      </c>
      <c r="E2172" t="s">
        <v>1711</v>
      </c>
      <c r="F2172" s="2">
        <v>5510926</v>
      </c>
      <c r="G2172" s="2">
        <v>11018830</v>
      </c>
      <c r="H2172" s="2">
        <v>5509415</v>
      </c>
      <c r="I2172" s="2">
        <v>1652825</v>
      </c>
      <c r="J2172" s="2">
        <v>5509415</v>
      </c>
    </row>
    <row r="2173" spans="1:10" x14ac:dyDescent="0.35">
      <c r="A2173" s="28" t="s">
        <v>1640</v>
      </c>
      <c r="B2173" s="28" t="s">
        <v>17</v>
      </c>
      <c r="C2173" s="28" t="s">
        <v>1710</v>
      </c>
      <c r="D2173" s="28" t="s">
        <v>19</v>
      </c>
      <c r="E2173" t="s">
        <v>28</v>
      </c>
      <c r="F2173" s="2">
        <v>0</v>
      </c>
      <c r="G2173" s="2">
        <v>0</v>
      </c>
      <c r="H2173" s="2">
        <v>0</v>
      </c>
      <c r="I2173" s="2">
        <v>0</v>
      </c>
      <c r="J2173" s="2">
        <v>0</v>
      </c>
    </row>
    <row r="2174" spans="1:10" x14ac:dyDescent="0.35">
      <c r="A2174" s="28" t="s">
        <v>1640</v>
      </c>
      <c r="B2174" s="28" t="s">
        <v>17</v>
      </c>
      <c r="C2174" s="28" t="s">
        <v>1710</v>
      </c>
      <c r="D2174" s="28" t="s">
        <v>19</v>
      </c>
      <c r="E2174" t="s">
        <v>1712</v>
      </c>
      <c r="F2174" s="2">
        <v>127239</v>
      </c>
      <c r="G2174" s="2">
        <v>125989</v>
      </c>
      <c r="H2174" s="2">
        <v>0</v>
      </c>
      <c r="I2174" s="2">
        <v>0</v>
      </c>
      <c r="J2174" s="2">
        <v>0</v>
      </c>
    </row>
    <row r="2175" spans="1:10" x14ac:dyDescent="0.35">
      <c r="A2175" s="28" t="s">
        <v>1640</v>
      </c>
      <c r="B2175" s="28" t="s">
        <v>17</v>
      </c>
      <c r="C2175" s="28" t="s">
        <v>1710</v>
      </c>
      <c r="D2175" s="28" t="s">
        <v>19</v>
      </c>
      <c r="E2175" t="s">
        <v>1713</v>
      </c>
      <c r="F2175" s="2">
        <v>120000</v>
      </c>
      <c r="G2175" s="2">
        <v>240000</v>
      </c>
      <c r="H2175" s="2">
        <v>1870000</v>
      </c>
      <c r="I2175" s="2">
        <v>1870000</v>
      </c>
      <c r="J2175" s="2">
        <v>1870000</v>
      </c>
    </row>
    <row r="2176" spans="1:10" x14ac:dyDescent="0.35">
      <c r="A2176" s="28" t="s">
        <v>1640</v>
      </c>
      <c r="B2176" s="28" t="s">
        <v>17</v>
      </c>
      <c r="C2176" s="28" t="s">
        <v>1710</v>
      </c>
      <c r="D2176" s="28" t="s">
        <v>19</v>
      </c>
      <c r="E2176" t="s">
        <v>1714</v>
      </c>
      <c r="F2176" s="2">
        <v>81091</v>
      </c>
      <c r="G2176" s="2">
        <v>80301</v>
      </c>
      <c r="H2176" s="2">
        <v>39855</v>
      </c>
      <c r="I2176" s="2">
        <v>11927</v>
      </c>
      <c r="J2176" s="2">
        <v>39658</v>
      </c>
    </row>
    <row r="2177" spans="1:10" x14ac:dyDescent="0.35">
      <c r="A2177" s="28" t="s">
        <v>1640</v>
      </c>
      <c r="B2177" s="28" t="s">
        <v>17</v>
      </c>
      <c r="C2177" s="28" t="s">
        <v>1710</v>
      </c>
      <c r="D2177" s="28" t="s">
        <v>30</v>
      </c>
      <c r="E2177" t="s">
        <v>1715</v>
      </c>
      <c r="F2177" s="2">
        <v>706846</v>
      </c>
      <c r="G2177" s="2">
        <v>1404770</v>
      </c>
      <c r="H2177" s="2">
        <v>706843</v>
      </c>
      <c r="I2177" s="2">
        <v>706020</v>
      </c>
      <c r="J2177" s="2">
        <v>705197</v>
      </c>
    </row>
    <row r="2178" spans="1:10" x14ac:dyDescent="0.35">
      <c r="A2178" s="28" t="s">
        <v>1640</v>
      </c>
      <c r="B2178" s="28" t="s">
        <v>17</v>
      </c>
      <c r="C2178" s="28" t="s">
        <v>1710</v>
      </c>
      <c r="D2178" s="28" t="s">
        <v>19</v>
      </c>
      <c r="E2178" t="s">
        <v>1716</v>
      </c>
      <c r="F2178" s="2">
        <v>1750000</v>
      </c>
      <c r="G2178" s="2">
        <v>3500000</v>
      </c>
      <c r="H2178" s="2">
        <v>0</v>
      </c>
      <c r="I2178" s="2">
        <v>0</v>
      </c>
      <c r="J2178" s="2">
        <v>0</v>
      </c>
    </row>
    <row r="2179" spans="1:10" x14ac:dyDescent="0.35">
      <c r="A2179" s="28" t="s">
        <v>1640</v>
      </c>
      <c r="B2179" s="28" t="s">
        <v>17</v>
      </c>
      <c r="C2179" s="28" t="s">
        <v>1710</v>
      </c>
      <c r="D2179" s="28" t="s">
        <v>19</v>
      </c>
      <c r="E2179" t="s">
        <v>1717</v>
      </c>
      <c r="F2179" s="2">
        <v>0</v>
      </c>
      <c r="G2179" s="2">
        <v>0</v>
      </c>
      <c r="H2179" s="2">
        <v>1750000</v>
      </c>
      <c r="I2179" s="2">
        <v>875000</v>
      </c>
      <c r="J2179" s="2">
        <v>0</v>
      </c>
    </row>
    <row r="2180" spans="1:10" x14ac:dyDescent="0.35">
      <c r="A2180" s="28" t="s">
        <v>1640</v>
      </c>
      <c r="B2180" s="28" t="s">
        <v>17</v>
      </c>
      <c r="C2180" s="28" t="s">
        <v>1710</v>
      </c>
      <c r="D2180" s="28" t="s">
        <v>19</v>
      </c>
      <c r="E2180" t="s">
        <v>21</v>
      </c>
      <c r="F2180" s="2">
        <v>0</v>
      </c>
      <c r="G2180" s="2">
        <v>0</v>
      </c>
      <c r="H2180" s="2">
        <v>0</v>
      </c>
      <c r="I2180" s="2">
        <v>0</v>
      </c>
      <c r="J2180" s="2">
        <v>0</v>
      </c>
    </row>
    <row r="2181" spans="1:10" x14ac:dyDescent="0.35">
      <c r="A2181" s="28" t="s">
        <v>1640</v>
      </c>
      <c r="B2181" s="28" t="s">
        <v>17</v>
      </c>
      <c r="C2181" s="28" t="s">
        <v>1710</v>
      </c>
      <c r="D2181" s="28" t="s">
        <v>50</v>
      </c>
      <c r="E2181" t="s">
        <v>1718</v>
      </c>
      <c r="F2181" s="2">
        <v>174075</v>
      </c>
      <c r="G2181" s="2">
        <v>348172</v>
      </c>
      <c r="H2181" s="2">
        <v>174086</v>
      </c>
      <c r="I2181" s="2">
        <v>52226</v>
      </c>
      <c r="J2181" s="2">
        <v>174086</v>
      </c>
    </row>
    <row r="2182" spans="1:10" x14ac:dyDescent="0.35">
      <c r="A2182" s="28" t="s">
        <v>1719</v>
      </c>
      <c r="B2182" s="28" t="s">
        <v>17</v>
      </c>
      <c r="C2182" s="28" t="s">
        <v>1720</v>
      </c>
      <c r="D2182" s="28" t="s">
        <v>19</v>
      </c>
      <c r="E2182" t="s">
        <v>182</v>
      </c>
      <c r="F2182" s="2">
        <v>1114500</v>
      </c>
      <c r="G2182" s="2">
        <v>2229000</v>
      </c>
      <c r="H2182" s="2">
        <v>1112000</v>
      </c>
      <c r="I2182" s="2">
        <v>333600</v>
      </c>
      <c r="J2182" s="2">
        <v>1112000</v>
      </c>
    </row>
    <row r="2183" spans="1:10" x14ac:dyDescent="0.35">
      <c r="A2183" s="28" t="s">
        <v>1719</v>
      </c>
      <c r="B2183" s="28" t="s">
        <v>17</v>
      </c>
      <c r="C2183" s="28" t="s">
        <v>1720</v>
      </c>
      <c r="D2183" s="28" t="s">
        <v>19</v>
      </c>
      <c r="E2183" t="s">
        <v>28</v>
      </c>
      <c r="F2183" s="2">
        <v>0</v>
      </c>
      <c r="G2183" s="2">
        <v>0</v>
      </c>
      <c r="H2183" s="2">
        <v>0</v>
      </c>
      <c r="I2183" s="2">
        <v>0</v>
      </c>
      <c r="J2183" s="2">
        <v>0</v>
      </c>
    </row>
    <row r="2184" spans="1:10" x14ac:dyDescent="0.35">
      <c r="A2184" s="28" t="s">
        <v>1719</v>
      </c>
      <c r="B2184" s="28" t="s">
        <v>17</v>
      </c>
      <c r="C2184" s="28" t="s">
        <v>1720</v>
      </c>
      <c r="D2184" s="28" t="s">
        <v>19</v>
      </c>
      <c r="E2184" t="s">
        <v>21</v>
      </c>
      <c r="F2184" s="2">
        <v>0</v>
      </c>
      <c r="G2184" s="2">
        <v>0</v>
      </c>
      <c r="H2184" s="2">
        <v>0</v>
      </c>
      <c r="I2184" s="2">
        <v>0</v>
      </c>
      <c r="J2184" s="2">
        <v>0</v>
      </c>
    </row>
    <row r="2185" spans="1:10" x14ac:dyDescent="0.35">
      <c r="A2185" s="28" t="s">
        <v>1719</v>
      </c>
      <c r="B2185" s="28" t="s">
        <v>17</v>
      </c>
      <c r="C2185" s="28" t="s">
        <v>1721</v>
      </c>
      <c r="D2185" s="28" t="s">
        <v>19</v>
      </c>
      <c r="E2185" t="s">
        <v>1722</v>
      </c>
      <c r="F2185" s="2">
        <v>249000</v>
      </c>
      <c r="G2185" s="2">
        <v>498000</v>
      </c>
      <c r="H2185" s="2">
        <v>0</v>
      </c>
      <c r="I2185" s="2">
        <v>0</v>
      </c>
      <c r="J2185" s="2">
        <v>0</v>
      </c>
    </row>
    <row r="2186" spans="1:10" x14ac:dyDescent="0.35">
      <c r="A2186" s="28" t="s">
        <v>1719</v>
      </c>
      <c r="B2186" s="28" t="s">
        <v>17</v>
      </c>
      <c r="C2186" s="28" t="s">
        <v>1721</v>
      </c>
      <c r="D2186" s="28" t="s">
        <v>194</v>
      </c>
      <c r="E2186" t="s">
        <v>646</v>
      </c>
      <c r="F2186" s="2">
        <v>404125</v>
      </c>
      <c r="G2186" s="2">
        <v>779250</v>
      </c>
      <c r="H2186" s="2">
        <v>0</v>
      </c>
      <c r="I2186" s="2">
        <v>0</v>
      </c>
      <c r="J2186" s="2">
        <v>0</v>
      </c>
    </row>
    <row r="2187" spans="1:10" x14ac:dyDescent="0.35">
      <c r="A2187" s="28" t="s">
        <v>1719</v>
      </c>
      <c r="B2187" s="28" t="s">
        <v>17</v>
      </c>
      <c r="C2187" s="28" t="s">
        <v>1721</v>
      </c>
      <c r="D2187" s="28" t="s">
        <v>194</v>
      </c>
      <c r="E2187" t="s">
        <v>127</v>
      </c>
      <c r="F2187" s="2">
        <v>195000</v>
      </c>
      <c r="G2187" s="2">
        <v>388000</v>
      </c>
      <c r="H2187" s="2">
        <v>235500</v>
      </c>
      <c r="I2187" s="2">
        <v>70650</v>
      </c>
      <c r="J2187" s="2">
        <v>235500</v>
      </c>
    </row>
    <row r="2188" spans="1:10" x14ac:dyDescent="0.35">
      <c r="A2188" s="28" t="s">
        <v>1719</v>
      </c>
      <c r="B2188" s="28" t="s">
        <v>17</v>
      </c>
      <c r="C2188" s="28" t="s">
        <v>1721</v>
      </c>
      <c r="D2188" s="28" t="s">
        <v>194</v>
      </c>
      <c r="E2188" t="s">
        <v>28</v>
      </c>
      <c r="F2188" s="2">
        <v>0</v>
      </c>
      <c r="G2188" s="2">
        <v>0</v>
      </c>
      <c r="H2188" s="2">
        <v>0</v>
      </c>
      <c r="I2188" s="2">
        <v>0</v>
      </c>
      <c r="J2188" s="2">
        <v>0</v>
      </c>
    </row>
    <row r="2189" spans="1:10" x14ac:dyDescent="0.35">
      <c r="A2189" s="28" t="s">
        <v>1719</v>
      </c>
      <c r="B2189" s="28" t="s">
        <v>17</v>
      </c>
      <c r="C2189" s="28" t="s">
        <v>1721</v>
      </c>
      <c r="D2189" s="28" t="s">
        <v>194</v>
      </c>
      <c r="E2189" t="s">
        <v>21</v>
      </c>
      <c r="F2189" s="2">
        <v>0</v>
      </c>
      <c r="G2189" s="2">
        <v>0</v>
      </c>
      <c r="H2189" s="2">
        <v>0</v>
      </c>
      <c r="I2189" s="2">
        <v>0</v>
      </c>
      <c r="J2189" s="2">
        <v>0</v>
      </c>
    </row>
    <row r="2190" spans="1:10" x14ac:dyDescent="0.35">
      <c r="A2190" s="28" t="s">
        <v>1719</v>
      </c>
      <c r="B2190" s="28" t="s">
        <v>17</v>
      </c>
      <c r="C2190" s="28" t="s">
        <v>1721</v>
      </c>
      <c r="D2190" s="28" t="s">
        <v>194</v>
      </c>
      <c r="E2190" t="s">
        <v>178</v>
      </c>
      <c r="F2190" s="2">
        <v>229000</v>
      </c>
      <c r="G2190" s="2">
        <v>458000</v>
      </c>
      <c r="H2190" s="2">
        <v>229000</v>
      </c>
      <c r="I2190" s="2">
        <v>68700</v>
      </c>
      <c r="J2190" s="2">
        <v>229000</v>
      </c>
    </row>
    <row r="2191" spans="1:10" x14ac:dyDescent="0.35">
      <c r="A2191" s="28" t="s">
        <v>1723</v>
      </c>
      <c r="B2191" s="28" t="s">
        <v>17</v>
      </c>
      <c r="C2191" s="28" t="s">
        <v>1724</v>
      </c>
      <c r="D2191" s="28" t="s">
        <v>19</v>
      </c>
      <c r="E2191" t="s">
        <v>725</v>
      </c>
      <c r="F2191" s="2">
        <v>563000</v>
      </c>
      <c r="G2191" s="2">
        <v>1127000</v>
      </c>
      <c r="H2191" s="2">
        <v>560500</v>
      </c>
      <c r="I2191" s="2">
        <v>168150</v>
      </c>
      <c r="J2191" s="2">
        <v>560500</v>
      </c>
    </row>
    <row r="2192" spans="1:10" x14ac:dyDescent="0.35">
      <c r="A2192" s="28" t="s">
        <v>1723</v>
      </c>
      <c r="B2192" s="28" t="s">
        <v>17</v>
      </c>
      <c r="C2192" s="28" t="s">
        <v>1725</v>
      </c>
      <c r="D2192" s="28" t="s">
        <v>19</v>
      </c>
      <c r="E2192" t="s">
        <v>1726</v>
      </c>
      <c r="F2192" s="2">
        <v>107000</v>
      </c>
      <c r="G2192" s="2">
        <v>218000</v>
      </c>
      <c r="H2192" s="2">
        <v>110000</v>
      </c>
      <c r="I2192" s="2">
        <v>110000</v>
      </c>
      <c r="J2192" s="2">
        <v>110000</v>
      </c>
    </row>
    <row r="2193" spans="1:10" x14ac:dyDescent="0.35">
      <c r="A2193" s="28" t="s">
        <v>1723</v>
      </c>
      <c r="B2193" s="28" t="s">
        <v>17</v>
      </c>
      <c r="C2193" s="28" t="s">
        <v>1725</v>
      </c>
      <c r="D2193" s="28" t="s">
        <v>19</v>
      </c>
      <c r="E2193" t="s">
        <v>1727</v>
      </c>
      <c r="F2193" s="2">
        <v>9000</v>
      </c>
      <c r="G2193" s="2">
        <v>17000</v>
      </c>
      <c r="H2193" s="2">
        <v>9000</v>
      </c>
      <c r="I2193" s="2">
        <v>2700</v>
      </c>
      <c r="J2193" s="2">
        <v>9000</v>
      </c>
    </row>
    <row r="2194" spans="1:10" x14ac:dyDescent="0.35">
      <c r="A2194" s="28" t="s">
        <v>1723</v>
      </c>
      <c r="B2194" s="28" t="s">
        <v>17</v>
      </c>
      <c r="C2194" s="28" t="s">
        <v>1725</v>
      </c>
      <c r="D2194" s="28" t="s">
        <v>19</v>
      </c>
      <c r="E2194" t="s">
        <v>121</v>
      </c>
      <c r="F2194" s="2">
        <v>252500</v>
      </c>
      <c r="G2194" s="2">
        <v>507000</v>
      </c>
      <c r="H2194" s="2">
        <v>252000</v>
      </c>
      <c r="I2194" s="2">
        <v>75600</v>
      </c>
      <c r="J2194" s="2">
        <v>252000</v>
      </c>
    </row>
    <row r="2195" spans="1:10" x14ac:dyDescent="0.35">
      <c r="A2195" s="28" t="s">
        <v>1723</v>
      </c>
      <c r="B2195" s="28" t="s">
        <v>17</v>
      </c>
      <c r="C2195" s="28" t="s">
        <v>1725</v>
      </c>
      <c r="D2195" s="28" t="s">
        <v>19</v>
      </c>
      <c r="E2195" t="s">
        <v>32</v>
      </c>
      <c r="F2195" s="2">
        <v>0</v>
      </c>
      <c r="G2195" s="2">
        <v>2000</v>
      </c>
      <c r="H2195" s="2">
        <v>0</v>
      </c>
      <c r="I2195" s="2">
        <v>0</v>
      </c>
      <c r="J2195" s="2">
        <v>0</v>
      </c>
    </row>
    <row r="2196" spans="1:10" x14ac:dyDescent="0.35">
      <c r="A2196" s="28" t="s">
        <v>1728</v>
      </c>
      <c r="B2196" s="28" t="s">
        <v>17</v>
      </c>
      <c r="C2196" s="28" t="s">
        <v>1729</v>
      </c>
      <c r="D2196" s="28" t="s">
        <v>19</v>
      </c>
      <c r="E2196" t="s">
        <v>1460</v>
      </c>
      <c r="F2196" s="2">
        <v>100300</v>
      </c>
      <c r="G2196" s="2">
        <v>0</v>
      </c>
      <c r="H2196" s="2">
        <v>0</v>
      </c>
      <c r="I2196" s="2">
        <v>0</v>
      </c>
      <c r="J2196" s="2">
        <v>0</v>
      </c>
    </row>
    <row r="2197" spans="1:10" x14ac:dyDescent="0.35">
      <c r="A2197" s="28" t="s">
        <v>1728</v>
      </c>
      <c r="B2197" s="28" t="s">
        <v>17</v>
      </c>
      <c r="C2197" s="28" t="s">
        <v>1729</v>
      </c>
      <c r="D2197" s="28" t="s">
        <v>19</v>
      </c>
      <c r="E2197" t="s">
        <v>1175</v>
      </c>
      <c r="F2197" s="2">
        <v>800500</v>
      </c>
      <c r="G2197" s="2">
        <v>553000</v>
      </c>
      <c r="H2197" s="2">
        <v>277000</v>
      </c>
      <c r="I2197" s="2">
        <v>83100</v>
      </c>
      <c r="J2197" s="2">
        <v>277000</v>
      </c>
    </row>
    <row r="2198" spans="1:10" x14ac:dyDescent="0.35">
      <c r="A2198" s="28" t="s">
        <v>1728</v>
      </c>
      <c r="B2198" s="28" t="s">
        <v>17</v>
      </c>
      <c r="C2198" s="28" t="s">
        <v>1729</v>
      </c>
      <c r="D2198" s="28" t="s">
        <v>30</v>
      </c>
      <c r="E2198" t="s">
        <v>868</v>
      </c>
      <c r="F2198" s="2">
        <v>115909</v>
      </c>
      <c r="G2198" s="2">
        <v>237255</v>
      </c>
      <c r="H2198" s="2">
        <v>0</v>
      </c>
      <c r="I2198" s="2">
        <v>0</v>
      </c>
      <c r="J2198" s="2">
        <v>0</v>
      </c>
    </row>
    <row r="2199" spans="1:10" x14ac:dyDescent="0.35">
      <c r="A2199" s="28" t="s">
        <v>1728</v>
      </c>
      <c r="B2199" s="28" t="s">
        <v>17</v>
      </c>
      <c r="C2199" s="28" t="s">
        <v>1729</v>
      </c>
      <c r="D2199" s="28" t="s">
        <v>19</v>
      </c>
      <c r="E2199" t="s">
        <v>1730</v>
      </c>
      <c r="F2199" s="2">
        <v>0</v>
      </c>
      <c r="G2199" s="2">
        <v>1026000</v>
      </c>
      <c r="H2199" s="2">
        <v>501500</v>
      </c>
      <c r="I2199" s="2">
        <v>150450</v>
      </c>
      <c r="J2199" s="2">
        <v>501500</v>
      </c>
    </row>
    <row r="2200" spans="1:10" x14ac:dyDescent="0.35">
      <c r="A2200" s="28" t="s">
        <v>1728</v>
      </c>
      <c r="B2200" s="28" t="s">
        <v>17</v>
      </c>
      <c r="C2200" s="28" t="s">
        <v>1729</v>
      </c>
      <c r="D2200" s="28" t="s">
        <v>19</v>
      </c>
      <c r="E2200" t="s">
        <v>1731</v>
      </c>
      <c r="F2200" s="2">
        <v>326125</v>
      </c>
      <c r="G2200" s="2">
        <v>1241850</v>
      </c>
      <c r="H2200" s="2">
        <v>0</v>
      </c>
      <c r="I2200" s="2">
        <v>0</v>
      </c>
      <c r="J2200" s="2">
        <v>0</v>
      </c>
    </row>
    <row r="2201" spans="1:10" x14ac:dyDescent="0.35">
      <c r="A2201" s="28" t="s">
        <v>1728</v>
      </c>
      <c r="B2201" s="28" t="s">
        <v>17</v>
      </c>
      <c r="C2201" s="28" t="s">
        <v>1729</v>
      </c>
      <c r="D2201" s="28" t="s">
        <v>19</v>
      </c>
      <c r="E2201" t="s">
        <v>28</v>
      </c>
      <c r="F2201" s="2">
        <v>8637</v>
      </c>
      <c r="G2201" s="2">
        <v>0</v>
      </c>
      <c r="H2201" s="2">
        <v>0</v>
      </c>
      <c r="I2201" s="2">
        <v>0</v>
      </c>
      <c r="J2201" s="2">
        <v>0</v>
      </c>
    </row>
    <row r="2202" spans="1:10" x14ac:dyDescent="0.35">
      <c r="A2202" s="28" t="s">
        <v>1728</v>
      </c>
      <c r="B2202" s="28" t="s">
        <v>17</v>
      </c>
      <c r="C2202" s="28" t="s">
        <v>1732</v>
      </c>
      <c r="D2202" s="28" t="s">
        <v>19</v>
      </c>
      <c r="E2202" t="s">
        <v>1733</v>
      </c>
      <c r="F2202" s="2">
        <v>144275</v>
      </c>
      <c r="G2202" s="2">
        <v>147175</v>
      </c>
      <c r="H2202" s="2">
        <v>0</v>
      </c>
      <c r="I2202" s="2">
        <v>0</v>
      </c>
      <c r="J2202" s="2">
        <v>0</v>
      </c>
    </row>
    <row r="2203" spans="1:10" x14ac:dyDescent="0.35">
      <c r="A2203" s="28" t="s">
        <v>1728</v>
      </c>
      <c r="B2203" s="28" t="s">
        <v>17</v>
      </c>
      <c r="C2203" s="28" t="s">
        <v>1732</v>
      </c>
      <c r="D2203" s="28" t="s">
        <v>19</v>
      </c>
      <c r="E2203" t="s">
        <v>38</v>
      </c>
      <c r="F2203" s="2">
        <v>126000</v>
      </c>
      <c r="G2203" s="2">
        <v>360000</v>
      </c>
      <c r="H2203" s="2">
        <v>180500</v>
      </c>
      <c r="I2203" s="2">
        <v>54150</v>
      </c>
      <c r="J2203" s="2">
        <v>180500</v>
      </c>
    </row>
    <row r="2204" spans="1:10" x14ac:dyDescent="0.35">
      <c r="A2204" s="28" t="s">
        <v>1728</v>
      </c>
      <c r="B2204" s="28" t="s">
        <v>17</v>
      </c>
      <c r="C2204" s="28" t="s">
        <v>1732</v>
      </c>
      <c r="D2204" s="28" t="s">
        <v>19</v>
      </c>
      <c r="E2204" t="s">
        <v>1734</v>
      </c>
      <c r="F2204" s="2">
        <v>118500</v>
      </c>
      <c r="G2204" s="2">
        <v>276000</v>
      </c>
      <c r="H2204" s="2">
        <v>139000</v>
      </c>
      <c r="I2204" s="2">
        <v>139000</v>
      </c>
      <c r="J2204" s="2">
        <v>139000</v>
      </c>
    </row>
    <row r="2205" spans="1:10" x14ac:dyDescent="0.35">
      <c r="A2205" s="28" t="s">
        <v>1728</v>
      </c>
      <c r="B2205" s="28" t="s">
        <v>17</v>
      </c>
      <c r="C2205" s="28" t="s">
        <v>1732</v>
      </c>
      <c r="D2205" s="28" t="s">
        <v>19</v>
      </c>
      <c r="E2205" t="s">
        <v>1735</v>
      </c>
      <c r="F2205" s="2">
        <v>89000</v>
      </c>
      <c r="G2205" s="2">
        <v>178000</v>
      </c>
      <c r="H2205" s="2">
        <v>89500</v>
      </c>
      <c r="I2205" s="2">
        <v>26850</v>
      </c>
      <c r="J2205" s="2">
        <v>89500</v>
      </c>
    </row>
    <row r="2206" spans="1:10" x14ac:dyDescent="0.35">
      <c r="A2206" s="28" t="s">
        <v>1728</v>
      </c>
      <c r="B2206" s="28" t="s">
        <v>17</v>
      </c>
      <c r="C2206" s="28" t="s">
        <v>1732</v>
      </c>
      <c r="D2206" s="28" t="s">
        <v>19</v>
      </c>
      <c r="E2206" t="s">
        <v>21</v>
      </c>
      <c r="F2206" s="2">
        <v>0</v>
      </c>
      <c r="G2206" s="2">
        <v>0</v>
      </c>
      <c r="H2206" s="2">
        <v>0</v>
      </c>
      <c r="I2206" s="2">
        <v>0</v>
      </c>
      <c r="J2206" s="2">
        <v>0</v>
      </c>
    </row>
    <row r="2207" spans="1:10" x14ac:dyDescent="0.35">
      <c r="A2207" s="28" t="s">
        <v>1728</v>
      </c>
      <c r="B2207" s="28" t="s">
        <v>17</v>
      </c>
      <c r="C2207" s="28" t="s">
        <v>1732</v>
      </c>
      <c r="D2207" s="28" t="s">
        <v>19</v>
      </c>
      <c r="E2207" t="s">
        <v>32</v>
      </c>
      <c r="F2207" s="2">
        <v>0</v>
      </c>
      <c r="G2207" s="2">
        <v>0</v>
      </c>
      <c r="H2207" s="2">
        <v>0</v>
      </c>
      <c r="I2207" s="2">
        <v>0</v>
      </c>
      <c r="J2207" s="2">
        <v>0</v>
      </c>
    </row>
    <row r="2208" spans="1:10" x14ac:dyDescent="0.35">
      <c r="A2208" s="28" t="s">
        <v>1728</v>
      </c>
      <c r="B2208" s="28" t="s">
        <v>17</v>
      </c>
      <c r="C2208" s="28" t="s">
        <v>1732</v>
      </c>
      <c r="D2208" s="28" t="s">
        <v>19</v>
      </c>
      <c r="E2208" t="s">
        <v>36</v>
      </c>
      <c r="F2208" s="2">
        <v>0</v>
      </c>
      <c r="G2208" s="2">
        <v>278016</v>
      </c>
      <c r="H2208" s="2">
        <v>37825</v>
      </c>
      <c r="I2208" s="2">
        <v>11243</v>
      </c>
      <c r="J2208" s="2">
        <v>37125</v>
      </c>
    </row>
    <row r="2209" spans="1:10" x14ac:dyDescent="0.35">
      <c r="A2209" s="28" t="s">
        <v>1728</v>
      </c>
      <c r="B2209" s="28" t="s">
        <v>17</v>
      </c>
      <c r="C2209" s="28" t="s">
        <v>1732</v>
      </c>
      <c r="D2209" s="28" t="s">
        <v>19</v>
      </c>
      <c r="E2209" t="s">
        <v>28</v>
      </c>
      <c r="F2209" s="2">
        <v>13014</v>
      </c>
      <c r="G2209" s="2">
        <v>0</v>
      </c>
      <c r="H2209" s="2">
        <v>0</v>
      </c>
      <c r="I2209" s="2">
        <v>0</v>
      </c>
      <c r="J2209" s="2">
        <v>0</v>
      </c>
    </row>
    <row r="2210" spans="1:10" x14ac:dyDescent="0.35">
      <c r="A2210" s="28" t="s">
        <v>1728</v>
      </c>
      <c r="B2210" s="28" t="s">
        <v>17</v>
      </c>
      <c r="C2210" s="28" t="s">
        <v>1732</v>
      </c>
      <c r="D2210" s="28" t="s">
        <v>19</v>
      </c>
      <c r="E2210" t="s">
        <v>1736</v>
      </c>
      <c r="F2210" s="2">
        <v>50500</v>
      </c>
      <c r="G2210" s="2">
        <v>160000</v>
      </c>
      <c r="H2210" s="2">
        <v>81000</v>
      </c>
      <c r="I2210" s="2">
        <v>24300</v>
      </c>
      <c r="J2210" s="2">
        <v>81000</v>
      </c>
    </row>
    <row r="2211" spans="1:10" x14ac:dyDescent="0.35">
      <c r="A2211" s="28" t="s">
        <v>1728</v>
      </c>
      <c r="B2211" s="28" t="s">
        <v>17</v>
      </c>
      <c r="C2211" s="28" t="s">
        <v>1732</v>
      </c>
      <c r="D2211" s="28" t="s">
        <v>19</v>
      </c>
      <c r="E2211" t="s">
        <v>127</v>
      </c>
      <c r="F2211" s="2">
        <v>776000</v>
      </c>
      <c r="G2211" s="2">
        <v>1549000</v>
      </c>
      <c r="H2211" s="2">
        <v>563500</v>
      </c>
      <c r="I2211" s="2">
        <v>169050</v>
      </c>
      <c r="J2211" s="2">
        <v>563500</v>
      </c>
    </row>
    <row r="2212" spans="1:10" x14ac:dyDescent="0.35">
      <c r="A2212" s="28" t="s">
        <v>1728</v>
      </c>
      <c r="B2212" s="28" t="s">
        <v>17</v>
      </c>
      <c r="C2212" s="28" t="s">
        <v>1732</v>
      </c>
      <c r="D2212" s="28" t="s">
        <v>19</v>
      </c>
      <c r="E2212" t="s">
        <v>1737</v>
      </c>
      <c r="F2212" s="2">
        <v>89500</v>
      </c>
      <c r="G2212" s="2">
        <v>181000</v>
      </c>
      <c r="H2212" s="2">
        <v>91000</v>
      </c>
      <c r="I2212" s="2">
        <v>27300</v>
      </c>
      <c r="J2212" s="2">
        <v>91000</v>
      </c>
    </row>
    <row r="2213" spans="1:10" x14ac:dyDescent="0.35">
      <c r="A2213" s="28" t="s">
        <v>1728</v>
      </c>
      <c r="B2213" s="28" t="s">
        <v>17</v>
      </c>
      <c r="C2213" s="28" t="s">
        <v>1732</v>
      </c>
      <c r="D2213" s="28" t="s">
        <v>19</v>
      </c>
      <c r="E2213" t="s">
        <v>1738</v>
      </c>
      <c r="F2213" s="2">
        <v>184728</v>
      </c>
      <c r="G2213" s="2">
        <v>238955</v>
      </c>
      <c r="H2213" s="2">
        <v>54227</v>
      </c>
      <c r="I2213" s="2">
        <v>54227</v>
      </c>
      <c r="J2213" s="2">
        <v>184728</v>
      </c>
    </row>
    <row r="2214" spans="1:10" x14ac:dyDescent="0.35">
      <c r="A2214" s="28" t="s">
        <v>1728</v>
      </c>
      <c r="B2214" s="28" t="s">
        <v>17</v>
      </c>
      <c r="C2214" s="28" t="s">
        <v>1732</v>
      </c>
      <c r="D2214" s="28" t="s">
        <v>19</v>
      </c>
      <c r="E2214" t="s">
        <v>48</v>
      </c>
      <c r="F2214" s="2">
        <v>821403</v>
      </c>
      <c r="G2214" s="2">
        <v>2228355</v>
      </c>
      <c r="H2214" s="2">
        <v>0</v>
      </c>
      <c r="I2214" s="2">
        <v>0</v>
      </c>
      <c r="J2214" s="2">
        <v>0</v>
      </c>
    </row>
    <row r="2215" spans="1:10" x14ac:dyDescent="0.35">
      <c r="A2215" s="28" t="s">
        <v>1728</v>
      </c>
      <c r="B2215" s="28" t="s">
        <v>17</v>
      </c>
      <c r="C2215" s="28" t="s">
        <v>1732</v>
      </c>
      <c r="D2215" s="28" t="s">
        <v>19</v>
      </c>
      <c r="E2215" t="s">
        <v>1739</v>
      </c>
      <c r="F2215" s="2">
        <v>103000</v>
      </c>
      <c r="G2215" s="2">
        <v>205000</v>
      </c>
      <c r="H2215" s="2">
        <v>102500</v>
      </c>
      <c r="I2215" s="2">
        <v>102500</v>
      </c>
      <c r="J2215" s="2">
        <v>102500</v>
      </c>
    </row>
    <row r="2216" spans="1:10" x14ac:dyDescent="0.35">
      <c r="A2216" s="28" t="s">
        <v>1728</v>
      </c>
      <c r="B2216" s="28" t="s">
        <v>17</v>
      </c>
      <c r="C2216" s="28" t="s">
        <v>1732</v>
      </c>
      <c r="D2216" s="28" t="s">
        <v>19</v>
      </c>
      <c r="E2216" t="s">
        <v>114</v>
      </c>
      <c r="F2216" s="2">
        <v>0</v>
      </c>
      <c r="G2216" s="2">
        <v>0</v>
      </c>
      <c r="H2216" s="2">
        <v>0</v>
      </c>
      <c r="I2216" s="2">
        <v>0</v>
      </c>
      <c r="J2216" s="2">
        <v>0</v>
      </c>
    </row>
    <row r="2217" spans="1:10" x14ac:dyDescent="0.35">
      <c r="A2217" s="28" t="s">
        <v>1728</v>
      </c>
      <c r="B2217" s="28" t="s">
        <v>17</v>
      </c>
      <c r="C2217" s="28" t="s">
        <v>1740</v>
      </c>
      <c r="D2217" s="28" t="s">
        <v>19</v>
      </c>
      <c r="E2217" t="s">
        <v>1741</v>
      </c>
      <c r="F2217" s="2">
        <v>229000</v>
      </c>
      <c r="G2217" s="2">
        <v>299000</v>
      </c>
      <c r="H2217" s="2">
        <v>151500</v>
      </c>
      <c r="I2217" s="2">
        <v>45450</v>
      </c>
      <c r="J2217" s="2">
        <v>151500</v>
      </c>
    </row>
    <row r="2218" spans="1:10" x14ac:dyDescent="0.35">
      <c r="A2218" s="28" t="s">
        <v>1728</v>
      </c>
      <c r="B2218" s="28" t="s">
        <v>17</v>
      </c>
      <c r="C2218" s="28" t="s">
        <v>1740</v>
      </c>
      <c r="D2218" s="28" t="s">
        <v>30</v>
      </c>
      <c r="E2218" t="s">
        <v>1742</v>
      </c>
      <c r="F2218" s="2">
        <v>85609</v>
      </c>
      <c r="G2218" s="2">
        <v>172648</v>
      </c>
      <c r="H2218" s="2">
        <v>81954</v>
      </c>
      <c r="I2218" s="2">
        <v>81954</v>
      </c>
      <c r="J2218" s="2">
        <v>85764</v>
      </c>
    </row>
    <row r="2219" spans="1:10" x14ac:dyDescent="0.35">
      <c r="A2219" s="28" t="s">
        <v>1728</v>
      </c>
      <c r="B2219" s="28" t="s">
        <v>17</v>
      </c>
      <c r="C2219" s="28" t="s">
        <v>1740</v>
      </c>
      <c r="D2219" s="28" t="s">
        <v>19</v>
      </c>
      <c r="E2219" t="s">
        <v>1743</v>
      </c>
      <c r="F2219" s="2">
        <v>450000</v>
      </c>
      <c r="G2219" s="2">
        <v>450000</v>
      </c>
      <c r="H2219" s="2">
        <v>0</v>
      </c>
      <c r="I2219" s="2">
        <v>0</v>
      </c>
      <c r="J2219" s="2">
        <v>0</v>
      </c>
    </row>
    <row r="2220" spans="1:10" x14ac:dyDescent="0.35">
      <c r="A2220" s="28" t="s">
        <v>1728</v>
      </c>
      <c r="B2220" s="28" t="s">
        <v>17</v>
      </c>
      <c r="C2220" s="28" t="s">
        <v>1740</v>
      </c>
      <c r="D2220" s="28" t="s">
        <v>19</v>
      </c>
      <c r="E2220" t="s">
        <v>28</v>
      </c>
      <c r="F2220" s="2">
        <v>0</v>
      </c>
      <c r="G2220" s="2">
        <v>0</v>
      </c>
      <c r="H2220" s="2">
        <v>0</v>
      </c>
      <c r="I2220" s="2">
        <v>0</v>
      </c>
      <c r="J2220" s="2">
        <v>0</v>
      </c>
    </row>
    <row r="2221" spans="1:10" x14ac:dyDescent="0.35">
      <c r="A2221" s="28" t="s">
        <v>1728</v>
      </c>
      <c r="B2221" s="28" t="s">
        <v>17</v>
      </c>
      <c r="C2221" s="28" t="s">
        <v>1740</v>
      </c>
      <c r="D2221" s="28" t="s">
        <v>19</v>
      </c>
      <c r="E2221" t="s">
        <v>1744</v>
      </c>
      <c r="F2221" s="2">
        <v>63000</v>
      </c>
      <c r="G2221" s="2">
        <v>128000</v>
      </c>
      <c r="H2221" s="2">
        <v>64500</v>
      </c>
      <c r="I2221" s="2">
        <v>19350</v>
      </c>
      <c r="J2221" s="2">
        <v>64500</v>
      </c>
    </row>
    <row r="2222" spans="1:10" x14ac:dyDescent="0.35">
      <c r="A2222" s="28" t="s">
        <v>1728</v>
      </c>
      <c r="B2222" s="28" t="s">
        <v>17</v>
      </c>
      <c r="C2222" s="28" t="s">
        <v>1740</v>
      </c>
      <c r="D2222" s="28" t="s">
        <v>19</v>
      </c>
      <c r="E2222" t="s">
        <v>21</v>
      </c>
      <c r="F2222" s="2">
        <v>0</v>
      </c>
      <c r="G2222" s="2">
        <v>0</v>
      </c>
      <c r="H2222" s="2">
        <v>0</v>
      </c>
      <c r="I2222" s="2">
        <v>0</v>
      </c>
      <c r="J2222" s="2">
        <v>0</v>
      </c>
    </row>
    <row r="2223" spans="1:10" x14ac:dyDescent="0.35">
      <c r="A2223" s="28" t="s">
        <v>1728</v>
      </c>
      <c r="B2223" s="28" t="s">
        <v>17</v>
      </c>
      <c r="C2223" s="28" t="s">
        <v>1740</v>
      </c>
      <c r="D2223" s="28" t="s">
        <v>19</v>
      </c>
      <c r="E2223" t="s">
        <v>1745</v>
      </c>
      <c r="F2223" s="2">
        <v>54385</v>
      </c>
      <c r="G2223" s="2">
        <v>105403</v>
      </c>
      <c r="H2223" s="2">
        <v>52015</v>
      </c>
      <c r="I2223" s="2">
        <v>26008</v>
      </c>
      <c r="J2223" s="2">
        <v>0</v>
      </c>
    </row>
    <row r="2224" spans="1:10" x14ac:dyDescent="0.35">
      <c r="A2224" s="28" t="s">
        <v>1728</v>
      </c>
      <c r="B2224" s="28" t="s">
        <v>17</v>
      </c>
      <c r="C2224" s="28" t="s">
        <v>1740</v>
      </c>
      <c r="D2224" s="28" t="s">
        <v>19</v>
      </c>
      <c r="E2224" t="s">
        <v>1746</v>
      </c>
      <c r="F2224" s="2">
        <v>0</v>
      </c>
      <c r="G2224" s="2">
        <v>268592</v>
      </c>
      <c r="H2224" s="2">
        <v>382625</v>
      </c>
      <c r="I2224" s="2">
        <v>115013</v>
      </c>
      <c r="J2224" s="2">
        <v>384125</v>
      </c>
    </row>
    <row r="2225" spans="1:10" x14ac:dyDescent="0.35">
      <c r="A2225" s="28" t="s">
        <v>1728</v>
      </c>
      <c r="B2225" s="28" t="s">
        <v>17</v>
      </c>
      <c r="C2225" s="28" t="s">
        <v>1740</v>
      </c>
      <c r="D2225" s="28" t="s">
        <v>30</v>
      </c>
      <c r="E2225" t="s">
        <v>32</v>
      </c>
      <c r="F2225" s="2">
        <v>0</v>
      </c>
      <c r="G2225" s="2">
        <v>0</v>
      </c>
      <c r="H2225" s="2">
        <v>0</v>
      </c>
      <c r="I2225" s="2">
        <v>0</v>
      </c>
      <c r="J2225" s="2">
        <v>0</v>
      </c>
    </row>
    <row r="2226" spans="1:10" x14ac:dyDescent="0.35">
      <c r="A2226" s="28" t="s">
        <v>1728</v>
      </c>
      <c r="B2226" s="28" t="s">
        <v>17</v>
      </c>
      <c r="C2226" s="28" t="s">
        <v>1747</v>
      </c>
      <c r="D2226" s="28" t="s">
        <v>30</v>
      </c>
      <c r="E2226" t="s">
        <v>868</v>
      </c>
      <c r="F2226" s="2">
        <v>123991</v>
      </c>
      <c r="G2226" s="2">
        <v>246192</v>
      </c>
      <c r="H2226" s="2">
        <v>122040</v>
      </c>
      <c r="I2226" s="2">
        <v>61020</v>
      </c>
      <c r="J2226" s="2">
        <v>0</v>
      </c>
    </row>
    <row r="2227" spans="1:10" x14ac:dyDescent="0.35">
      <c r="A2227" s="28" t="s">
        <v>1728</v>
      </c>
      <c r="B2227" s="28" t="s">
        <v>17</v>
      </c>
      <c r="C2227" s="28" t="s">
        <v>1747</v>
      </c>
      <c r="D2227" s="28" t="s">
        <v>19</v>
      </c>
      <c r="E2227" t="s">
        <v>32</v>
      </c>
      <c r="F2227" s="2">
        <v>2762</v>
      </c>
      <c r="G2227" s="2">
        <v>0</v>
      </c>
      <c r="H2227" s="2">
        <v>0</v>
      </c>
      <c r="I2227" s="2">
        <v>0</v>
      </c>
      <c r="J2227" s="2">
        <v>0</v>
      </c>
    </row>
    <row r="2228" spans="1:10" x14ac:dyDescent="0.35">
      <c r="A2228" s="28" t="s">
        <v>1728</v>
      </c>
      <c r="B2228" s="28" t="s">
        <v>17</v>
      </c>
      <c r="C2228" s="28" t="s">
        <v>1747</v>
      </c>
      <c r="D2228" s="28" t="s">
        <v>30</v>
      </c>
      <c r="E2228" t="s">
        <v>32</v>
      </c>
      <c r="F2228" s="2">
        <v>0</v>
      </c>
      <c r="G2228" s="2">
        <v>0</v>
      </c>
      <c r="H2228" s="2">
        <v>0</v>
      </c>
      <c r="I2228" s="2">
        <v>0</v>
      </c>
      <c r="J2228" s="2">
        <v>0</v>
      </c>
    </row>
    <row r="2229" spans="1:10" x14ac:dyDescent="0.35">
      <c r="A2229" s="28" t="s">
        <v>1728</v>
      </c>
      <c r="B2229" s="28" t="s">
        <v>17</v>
      </c>
      <c r="C2229" s="28" t="s">
        <v>1747</v>
      </c>
      <c r="D2229" s="28" t="s">
        <v>19</v>
      </c>
      <c r="E2229" t="s">
        <v>28</v>
      </c>
      <c r="F2229" s="2">
        <v>0</v>
      </c>
      <c r="G2229" s="2">
        <v>0</v>
      </c>
      <c r="H2229" s="2">
        <v>0</v>
      </c>
      <c r="I2229" s="2">
        <v>0</v>
      </c>
      <c r="J2229" s="2">
        <v>0</v>
      </c>
    </row>
    <row r="2230" spans="1:10" x14ac:dyDescent="0.35">
      <c r="A2230" s="28" t="s">
        <v>1728</v>
      </c>
      <c r="B2230" s="28" t="s">
        <v>17</v>
      </c>
      <c r="C2230" s="28" t="s">
        <v>1747</v>
      </c>
      <c r="D2230" s="28" t="s">
        <v>19</v>
      </c>
      <c r="E2230" t="s">
        <v>1748</v>
      </c>
      <c r="F2230" s="2">
        <v>159500</v>
      </c>
      <c r="G2230" s="2">
        <v>859000</v>
      </c>
      <c r="H2230" s="2">
        <v>374000</v>
      </c>
      <c r="I2230" s="2">
        <v>112200</v>
      </c>
      <c r="J2230" s="2">
        <v>374000</v>
      </c>
    </row>
    <row r="2231" spans="1:10" x14ac:dyDescent="0.35">
      <c r="A2231" s="28" t="s">
        <v>1728</v>
      </c>
      <c r="B2231" s="28" t="s">
        <v>17</v>
      </c>
      <c r="C2231" s="28" t="s">
        <v>1747</v>
      </c>
      <c r="D2231" s="28" t="s">
        <v>19</v>
      </c>
      <c r="E2231" t="s">
        <v>21</v>
      </c>
      <c r="F2231" s="2">
        <v>0</v>
      </c>
      <c r="G2231" s="2">
        <v>50000</v>
      </c>
      <c r="H2231" s="2">
        <v>0</v>
      </c>
      <c r="I2231" s="2">
        <v>0</v>
      </c>
      <c r="J2231" s="2">
        <v>0</v>
      </c>
    </row>
    <row r="2232" spans="1:10" x14ac:dyDescent="0.35">
      <c r="A2232" s="28" t="s">
        <v>1728</v>
      </c>
      <c r="B2232" s="28" t="s">
        <v>17</v>
      </c>
      <c r="C2232" s="28" t="s">
        <v>1747</v>
      </c>
      <c r="D2232" s="28" t="s">
        <v>19</v>
      </c>
      <c r="E2232" t="s">
        <v>1749</v>
      </c>
      <c r="F2232" s="2">
        <v>800500</v>
      </c>
      <c r="G2232" s="2">
        <v>30000</v>
      </c>
      <c r="H2232" s="2">
        <v>0</v>
      </c>
      <c r="I2232" s="2">
        <v>0</v>
      </c>
      <c r="J2232" s="2">
        <v>0</v>
      </c>
    </row>
    <row r="2233" spans="1:10" x14ac:dyDescent="0.35">
      <c r="A2233" s="28" t="s">
        <v>1728</v>
      </c>
      <c r="B2233" s="28" t="s">
        <v>17</v>
      </c>
      <c r="C2233" s="28" t="s">
        <v>1747</v>
      </c>
      <c r="D2233" s="28" t="s">
        <v>19</v>
      </c>
      <c r="E2233" t="s">
        <v>899</v>
      </c>
      <c r="F2233" s="2">
        <v>148000</v>
      </c>
      <c r="G2233" s="2">
        <v>298500</v>
      </c>
      <c r="H2233" s="2">
        <v>150500</v>
      </c>
      <c r="I2233" s="2">
        <v>150000</v>
      </c>
      <c r="J2233" s="2">
        <v>149500</v>
      </c>
    </row>
    <row r="2234" spans="1:10" x14ac:dyDescent="0.35">
      <c r="A2234" s="28" t="s">
        <v>1728</v>
      </c>
      <c r="B2234" s="28" t="s">
        <v>17</v>
      </c>
      <c r="C2234" s="28" t="s">
        <v>1747</v>
      </c>
      <c r="D2234" s="28" t="s">
        <v>19</v>
      </c>
      <c r="E2234" t="s">
        <v>1750</v>
      </c>
      <c r="F2234" s="2">
        <v>326500</v>
      </c>
      <c r="G2234" s="2">
        <v>388000</v>
      </c>
      <c r="H2234" s="2">
        <v>0</v>
      </c>
      <c r="I2234" s="2">
        <v>0</v>
      </c>
      <c r="J2234" s="2">
        <v>0</v>
      </c>
    </row>
    <row r="2235" spans="1:10" x14ac:dyDescent="0.35">
      <c r="A2235" s="28" t="s">
        <v>1728</v>
      </c>
      <c r="B2235" s="28" t="s">
        <v>17</v>
      </c>
      <c r="C2235" s="28" t="s">
        <v>1747</v>
      </c>
      <c r="D2235" s="28" t="s">
        <v>19</v>
      </c>
      <c r="E2235" t="s">
        <v>1751</v>
      </c>
      <c r="F2235" s="2">
        <v>74614</v>
      </c>
      <c r="G2235" s="2">
        <v>147038</v>
      </c>
      <c r="H2235" s="2">
        <v>72389</v>
      </c>
      <c r="I2235" s="2">
        <v>21730</v>
      </c>
      <c r="J2235" s="2">
        <v>72479</v>
      </c>
    </row>
    <row r="2236" spans="1:10" x14ac:dyDescent="0.35">
      <c r="A2236" s="28" t="s">
        <v>1728</v>
      </c>
      <c r="B2236" s="28" t="s">
        <v>17</v>
      </c>
      <c r="C2236" s="28" t="s">
        <v>1747</v>
      </c>
      <c r="D2236" s="28" t="s">
        <v>19</v>
      </c>
      <c r="E2236" t="s">
        <v>1752</v>
      </c>
      <c r="F2236" s="2">
        <v>726000</v>
      </c>
      <c r="G2236" s="2">
        <v>1887000</v>
      </c>
      <c r="H2236" s="2">
        <v>1065000</v>
      </c>
      <c r="I2236" s="2">
        <v>319500</v>
      </c>
      <c r="J2236" s="2">
        <v>1065000</v>
      </c>
    </row>
    <row r="2237" spans="1:10" x14ac:dyDescent="0.35">
      <c r="A2237" s="28" t="s">
        <v>1753</v>
      </c>
      <c r="B2237" s="28" t="s">
        <v>17</v>
      </c>
      <c r="C2237" s="28" t="s">
        <v>1754</v>
      </c>
      <c r="D2237" s="28" t="s">
        <v>19</v>
      </c>
      <c r="E2237" t="s">
        <v>127</v>
      </c>
      <c r="F2237" s="2">
        <v>188000</v>
      </c>
      <c r="G2237" s="2">
        <v>377000</v>
      </c>
      <c r="H2237" s="2">
        <v>189000</v>
      </c>
      <c r="I2237" s="2">
        <v>56700</v>
      </c>
      <c r="J2237" s="2">
        <v>189000</v>
      </c>
    </row>
    <row r="2238" spans="1:10" x14ac:dyDescent="0.35">
      <c r="A2238" s="28" t="s">
        <v>1753</v>
      </c>
      <c r="B2238" s="28" t="s">
        <v>17</v>
      </c>
      <c r="C2238" s="28" t="s">
        <v>1754</v>
      </c>
      <c r="D2238" s="28" t="s">
        <v>19</v>
      </c>
      <c r="E2238" t="s">
        <v>48</v>
      </c>
      <c r="F2238" s="2">
        <v>133200</v>
      </c>
      <c r="G2238" s="2">
        <v>264163</v>
      </c>
      <c r="H2238" s="2">
        <v>0</v>
      </c>
      <c r="I2238" s="2">
        <v>0</v>
      </c>
      <c r="J2238" s="2">
        <v>0</v>
      </c>
    </row>
    <row r="2239" spans="1:10" x14ac:dyDescent="0.35">
      <c r="A2239" s="28" t="s">
        <v>1753</v>
      </c>
      <c r="B2239" s="28" t="s">
        <v>17</v>
      </c>
      <c r="C2239" s="28" t="s">
        <v>1755</v>
      </c>
      <c r="D2239" s="28" t="s">
        <v>19</v>
      </c>
      <c r="E2239" t="s">
        <v>1756</v>
      </c>
      <c r="F2239" s="2">
        <v>170032</v>
      </c>
      <c r="G2239" s="2">
        <v>345220</v>
      </c>
      <c r="H2239" s="2">
        <v>0</v>
      </c>
      <c r="I2239" s="2">
        <v>0</v>
      </c>
      <c r="J2239" s="2">
        <v>0</v>
      </c>
    </row>
    <row r="2240" spans="1:10" x14ac:dyDescent="0.35">
      <c r="A2240" s="28" t="s">
        <v>1753</v>
      </c>
      <c r="B2240" s="28" t="s">
        <v>17</v>
      </c>
      <c r="C2240" s="28" t="s">
        <v>1755</v>
      </c>
      <c r="D2240" s="28" t="s">
        <v>19</v>
      </c>
      <c r="E2240" t="s">
        <v>1757</v>
      </c>
      <c r="F2240" s="2">
        <v>148000</v>
      </c>
      <c r="G2240" s="2">
        <v>302000</v>
      </c>
      <c r="H2240" s="2">
        <v>148000</v>
      </c>
      <c r="I2240" s="2">
        <v>44400</v>
      </c>
      <c r="J2240" s="2">
        <v>148000</v>
      </c>
    </row>
    <row r="2241" spans="1:10" x14ac:dyDescent="0.35">
      <c r="A2241" s="28" t="s">
        <v>1753</v>
      </c>
      <c r="B2241" s="28" t="s">
        <v>17</v>
      </c>
      <c r="C2241" s="28" t="s">
        <v>1755</v>
      </c>
      <c r="D2241" s="28" t="s">
        <v>19</v>
      </c>
      <c r="E2241" t="s">
        <v>1758</v>
      </c>
      <c r="F2241" s="2">
        <v>0</v>
      </c>
      <c r="G2241" s="2">
        <v>0</v>
      </c>
      <c r="H2241" s="2">
        <v>0</v>
      </c>
      <c r="I2241" s="2">
        <v>0</v>
      </c>
      <c r="J2241" s="2">
        <v>0</v>
      </c>
    </row>
    <row r="2242" spans="1:10" x14ac:dyDescent="0.35">
      <c r="A2242" s="28" t="s">
        <v>1753</v>
      </c>
      <c r="B2242" s="28" t="s">
        <v>17</v>
      </c>
      <c r="C2242" s="28" t="s">
        <v>1759</v>
      </c>
      <c r="D2242" s="28" t="s">
        <v>19</v>
      </c>
      <c r="E2242" t="s">
        <v>1760</v>
      </c>
      <c r="F2242" s="2">
        <v>33333</v>
      </c>
      <c r="G2242" s="2">
        <v>65173</v>
      </c>
      <c r="H2242" s="2">
        <v>31840</v>
      </c>
      <c r="I2242" s="2">
        <v>31592</v>
      </c>
      <c r="J2242" s="2">
        <v>31343</v>
      </c>
    </row>
    <row r="2243" spans="1:10" x14ac:dyDescent="0.35">
      <c r="A2243" s="28" t="s">
        <v>1753</v>
      </c>
      <c r="B2243" s="28" t="s">
        <v>17</v>
      </c>
      <c r="C2243" s="28" t="s">
        <v>1759</v>
      </c>
      <c r="D2243" s="28" t="s">
        <v>19</v>
      </c>
      <c r="E2243" t="s">
        <v>1761</v>
      </c>
      <c r="F2243" s="2">
        <v>0</v>
      </c>
      <c r="G2243" s="2">
        <v>21948</v>
      </c>
      <c r="H2243" s="2">
        <v>10892</v>
      </c>
      <c r="I2243" s="2">
        <v>3260</v>
      </c>
      <c r="J2243" s="2">
        <v>10839</v>
      </c>
    </row>
    <row r="2244" spans="1:10" x14ac:dyDescent="0.35">
      <c r="A2244" s="28" t="s">
        <v>1753</v>
      </c>
      <c r="B2244" s="28" t="s">
        <v>17</v>
      </c>
      <c r="C2244" s="28" t="s">
        <v>1759</v>
      </c>
      <c r="D2244" s="28" t="s">
        <v>19</v>
      </c>
      <c r="E2244" t="s">
        <v>1762</v>
      </c>
      <c r="F2244" s="2">
        <v>11038</v>
      </c>
      <c r="G2244" s="2">
        <v>21918</v>
      </c>
      <c r="H2244" s="2">
        <v>10880</v>
      </c>
      <c r="I2244" s="2">
        <v>3256</v>
      </c>
      <c r="J2244" s="2">
        <v>10827</v>
      </c>
    </row>
    <row r="2245" spans="1:10" x14ac:dyDescent="0.35">
      <c r="A2245" s="28" t="s">
        <v>1753</v>
      </c>
      <c r="B2245" s="28" t="s">
        <v>17</v>
      </c>
      <c r="C2245" s="28" t="s">
        <v>1759</v>
      </c>
      <c r="D2245" s="28" t="s">
        <v>19</v>
      </c>
      <c r="E2245" t="s">
        <v>1763</v>
      </c>
      <c r="F2245" s="2">
        <v>29500</v>
      </c>
      <c r="G2245" s="2">
        <v>59000</v>
      </c>
      <c r="H2245" s="2">
        <v>29500</v>
      </c>
      <c r="I2245" s="2">
        <v>8850</v>
      </c>
      <c r="J2245" s="2">
        <v>29500</v>
      </c>
    </row>
    <row r="2246" spans="1:10" x14ac:dyDescent="0.35">
      <c r="A2246" s="28" t="s">
        <v>1753</v>
      </c>
      <c r="B2246" s="28" t="s">
        <v>17</v>
      </c>
      <c r="C2246" s="28" t="s">
        <v>1759</v>
      </c>
      <c r="D2246" s="28" t="s">
        <v>19</v>
      </c>
      <c r="E2246" t="s">
        <v>1764</v>
      </c>
      <c r="F2246" s="2">
        <v>46500</v>
      </c>
      <c r="G2246" s="2">
        <v>93000</v>
      </c>
      <c r="H2246" s="2">
        <v>46500</v>
      </c>
      <c r="I2246" s="2">
        <v>13950</v>
      </c>
      <c r="J2246" s="2">
        <v>46500</v>
      </c>
    </row>
    <row r="2247" spans="1:10" x14ac:dyDescent="0.35">
      <c r="A2247" s="28" t="s">
        <v>1753</v>
      </c>
      <c r="B2247" s="28" t="s">
        <v>17</v>
      </c>
      <c r="C2247" s="28" t="s">
        <v>1759</v>
      </c>
      <c r="D2247" s="28" t="s">
        <v>19</v>
      </c>
      <c r="E2247" t="s">
        <v>1765</v>
      </c>
      <c r="F2247" s="2">
        <v>10736</v>
      </c>
      <c r="G2247" s="2">
        <v>21316</v>
      </c>
      <c r="H2247" s="2">
        <v>10581</v>
      </c>
      <c r="I2247" s="2">
        <v>3167</v>
      </c>
      <c r="J2247" s="2">
        <v>10529</v>
      </c>
    </row>
    <row r="2248" spans="1:10" x14ac:dyDescent="0.35">
      <c r="A2248" s="28" t="s">
        <v>1753</v>
      </c>
      <c r="B2248" s="28" t="s">
        <v>17</v>
      </c>
      <c r="C2248" s="28" t="s">
        <v>1759</v>
      </c>
      <c r="D2248" s="28" t="s">
        <v>19</v>
      </c>
      <c r="E2248" t="s">
        <v>1766</v>
      </c>
      <c r="F2248" s="2">
        <v>72000</v>
      </c>
      <c r="G2248" s="2">
        <v>146000</v>
      </c>
      <c r="H2248" s="2">
        <v>72000</v>
      </c>
      <c r="I2248" s="2">
        <v>72000</v>
      </c>
      <c r="J2248" s="2">
        <v>72000</v>
      </c>
    </row>
    <row r="2249" spans="1:10" x14ac:dyDescent="0.35">
      <c r="A2249" s="28" t="s">
        <v>1753</v>
      </c>
      <c r="B2249" s="28" t="s">
        <v>17</v>
      </c>
      <c r="C2249" s="28" t="s">
        <v>1759</v>
      </c>
      <c r="D2249" s="28" t="s">
        <v>19</v>
      </c>
      <c r="E2249" t="s">
        <v>1767</v>
      </c>
      <c r="F2249" s="2">
        <v>10804</v>
      </c>
      <c r="G2249" s="2">
        <v>21449</v>
      </c>
      <c r="H2249" s="2">
        <v>0</v>
      </c>
      <c r="I2249" s="2">
        <v>0</v>
      </c>
      <c r="J2249" s="2">
        <v>0</v>
      </c>
    </row>
    <row r="2250" spans="1:10" x14ac:dyDescent="0.35">
      <c r="A2250" s="28" t="s">
        <v>1753</v>
      </c>
      <c r="B2250" s="28" t="s">
        <v>17</v>
      </c>
      <c r="C2250" s="28" t="s">
        <v>1759</v>
      </c>
      <c r="D2250" s="28" t="s">
        <v>30</v>
      </c>
      <c r="E2250" t="s">
        <v>868</v>
      </c>
      <c r="F2250" s="2">
        <v>72817</v>
      </c>
      <c r="G2250" s="2">
        <v>144988</v>
      </c>
      <c r="H2250" s="2">
        <v>72027</v>
      </c>
      <c r="I2250" s="2">
        <v>36014</v>
      </c>
      <c r="J2250" s="2">
        <v>0</v>
      </c>
    </row>
    <row r="2251" spans="1:10" x14ac:dyDescent="0.35">
      <c r="A2251" s="28" t="s">
        <v>1753</v>
      </c>
      <c r="B2251" s="28" t="s">
        <v>17</v>
      </c>
      <c r="C2251" s="28" t="s">
        <v>1759</v>
      </c>
      <c r="D2251" s="28" t="s">
        <v>19</v>
      </c>
      <c r="E2251" t="s">
        <v>1768</v>
      </c>
      <c r="F2251" s="2">
        <v>188500</v>
      </c>
      <c r="G2251" s="2">
        <v>0</v>
      </c>
      <c r="H2251" s="2">
        <v>0</v>
      </c>
      <c r="I2251" s="2">
        <v>0</v>
      </c>
      <c r="J2251" s="2">
        <v>0</v>
      </c>
    </row>
    <row r="2252" spans="1:10" x14ac:dyDescent="0.35">
      <c r="A2252" s="28" t="s">
        <v>1753</v>
      </c>
      <c r="B2252" s="28" t="s">
        <v>17</v>
      </c>
      <c r="C2252" s="28" t="s">
        <v>1759</v>
      </c>
      <c r="D2252" s="28" t="s">
        <v>19</v>
      </c>
      <c r="E2252" t="s">
        <v>1769</v>
      </c>
      <c r="F2252" s="2">
        <v>9890</v>
      </c>
      <c r="G2252" s="2">
        <v>0</v>
      </c>
      <c r="H2252" s="2">
        <v>0</v>
      </c>
      <c r="I2252" s="2">
        <v>0</v>
      </c>
      <c r="J2252" s="2">
        <v>0</v>
      </c>
    </row>
    <row r="2253" spans="1:10" x14ac:dyDescent="0.35">
      <c r="A2253" s="28" t="s">
        <v>1753</v>
      </c>
      <c r="B2253" s="28" t="s">
        <v>17</v>
      </c>
      <c r="C2253" s="28" t="s">
        <v>1759</v>
      </c>
      <c r="D2253" s="28" t="s">
        <v>19</v>
      </c>
      <c r="E2253" t="s">
        <v>1770</v>
      </c>
      <c r="F2253" s="2">
        <v>10864</v>
      </c>
      <c r="G2253" s="2">
        <v>21569</v>
      </c>
      <c r="H2253" s="2">
        <v>10705</v>
      </c>
      <c r="I2253" s="2">
        <v>3204</v>
      </c>
      <c r="J2253" s="2">
        <v>10652</v>
      </c>
    </row>
    <row r="2254" spans="1:10" x14ac:dyDescent="0.35">
      <c r="A2254" s="28" t="s">
        <v>1753</v>
      </c>
      <c r="B2254" s="28" t="s">
        <v>17</v>
      </c>
      <c r="C2254" s="28" t="s">
        <v>1759</v>
      </c>
      <c r="D2254" s="28" t="s">
        <v>19</v>
      </c>
      <c r="E2254" t="s">
        <v>1771</v>
      </c>
      <c r="F2254" s="2">
        <v>32200</v>
      </c>
      <c r="G2254" s="2">
        <v>334000</v>
      </c>
      <c r="H2254" s="2">
        <v>236000</v>
      </c>
      <c r="I2254" s="2">
        <v>236000</v>
      </c>
      <c r="J2254" s="2">
        <v>236000</v>
      </c>
    </row>
    <row r="2255" spans="1:10" x14ac:dyDescent="0.35">
      <c r="A2255" s="28" t="s">
        <v>1753</v>
      </c>
      <c r="B2255" s="28" t="s">
        <v>17</v>
      </c>
      <c r="C2255" s="28" t="s">
        <v>1759</v>
      </c>
      <c r="D2255" s="28" t="s">
        <v>19</v>
      </c>
      <c r="E2255" t="s">
        <v>21</v>
      </c>
      <c r="F2255" s="2">
        <v>20837</v>
      </c>
      <c r="G2255" s="2">
        <v>15000</v>
      </c>
      <c r="H2255" s="2">
        <v>0</v>
      </c>
      <c r="I2255" s="2">
        <v>0</v>
      </c>
      <c r="J2255" s="2">
        <v>0</v>
      </c>
    </row>
    <row r="2256" spans="1:10" x14ac:dyDescent="0.35">
      <c r="A2256" s="28" t="s">
        <v>1753</v>
      </c>
      <c r="B2256" s="28" t="s">
        <v>17</v>
      </c>
      <c r="C2256" s="28" t="s">
        <v>1759</v>
      </c>
      <c r="D2256" s="28" t="s">
        <v>19</v>
      </c>
      <c r="E2256" t="s">
        <v>1772</v>
      </c>
      <c r="F2256" s="2">
        <v>87500</v>
      </c>
      <c r="G2256" s="2">
        <v>153000</v>
      </c>
      <c r="H2256" s="2">
        <v>80500</v>
      </c>
      <c r="I2256" s="2">
        <v>24150</v>
      </c>
      <c r="J2256" s="2">
        <v>80500</v>
      </c>
    </row>
    <row r="2257" spans="1:10" x14ac:dyDescent="0.35">
      <c r="A2257" s="28" t="s">
        <v>1753</v>
      </c>
      <c r="B2257" s="28" t="s">
        <v>17</v>
      </c>
      <c r="C2257" s="28" t="s">
        <v>1759</v>
      </c>
      <c r="D2257" s="28" t="s">
        <v>19</v>
      </c>
      <c r="E2257" t="s">
        <v>28</v>
      </c>
      <c r="F2257" s="2">
        <v>18805</v>
      </c>
      <c r="G2257" s="2">
        <v>0</v>
      </c>
      <c r="H2257" s="2">
        <v>0</v>
      </c>
      <c r="I2257" s="2">
        <v>0</v>
      </c>
      <c r="J2257" s="2">
        <v>0</v>
      </c>
    </row>
    <row r="2258" spans="1:10" x14ac:dyDescent="0.35">
      <c r="A2258" s="28" t="s">
        <v>1753</v>
      </c>
      <c r="B2258" s="28" t="s">
        <v>17</v>
      </c>
      <c r="C2258" s="28" t="s">
        <v>1773</v>
      </c>
      <c r="D2258" s="28" t="s">
        <v>19</v>
      </c>
      <c r="E2258" t="s">
        <v>167</v>
      </c>
      <c r="F2258" s="2">
        <v>0</v>
      </c>
      <c r="G2258" s="2">
        <v>292000</v>
      </c>
      <c r="H2258" s="2">
        <v>159500</v>
      </c>
      <c r="I2258" s="2">
        <v>47850</v>
      </c>
      <c r="J2258" s="2">
        <v>159500</v>
      </c>
    </row>
    <row r="2259" spans="1:10" x14ac:dyDescent="0.35">
      <c r="A2259" s="28" t="s">
        <v>1753</v>
      </c>
      <c r="B2259" s="28" t="s">
        <v>17</v>
      </c>
      <c r="C2259" s="28" t="s">
        <v>1773</v>
      </c>
      <c r="D2259" s="28" t="s">
        <v>19</v>
      </c>
      <c r="E2259" t="s">
        <v>114</v>
      </c>
      <c r="F2259" s="2">
        <v>69697</v>
      </c>
      <c r="G2259" s="2">
        <v>137344</v>
      </c>
      <c r="H2259" s="2">
        <v>67647</v>
      </c>
      <c r="I2259" s="2">
        <v>20272</v>
      </c>
      <c r="J2259" s="2">
        <v>67497</v>
      </c>
    </row>
    <row r="2260" spans="1:10" x14ac:dyDescent="0.35">
      <c r="A2260" s="28" t="s">
        <v>1753</v>
      </c>
      <c r="B2260" s="28" t="s">
        <v>17</v>
      </c>
      <c r="C2260" s="28" t="s">
        <v>1773</v>
      </c>
      <c r="D2260" s="28" t="s">
        <v>19</v>
      </c>
      <c r="E2260" t="s">
        <v>1245</v>
      </c>
      <c r="F2260" s="2">
        <v>88000</v>
      </c>
      <c r="G2260" s="2">
        <v>175000</v>
      </c>
      <c r="H2260" s="2">
        <v>0</v>
      </c>
      <c r="I2260" s="2">
        <v>0</v>
      </c>
      <c r="J2260" s="2">
        <v>0</v>
      </c>
    </row>
    <row r="2261" spans="1:10" x14ac:dyDescent="0.35">
      <c r="A2261" s="28" t="s">
        <v>1753</v>
      </c>
      <c r="B2261" s="28" t="s">
        <v>17</v>
      </c>
      <c r="C2261" s="28" t="s">
        <v>1773</v>
      </c>
      <c r="D2261" s="28" t="s">
        <v>19</v>
      </c>
      <c r="E2261" t="s">
        <v>1774</v>
      </c>
      <c r="F2261" s="2">
        <v>51200</v>
      </c>
      <c r="G2261" s="2">
        <v>100000</v>
      </c>
      <c r="H2261" s="2">
        <v>48800</v>
      </c>
      <c r="I2261" s="2">
        <v>48400</v>
      </c>
      <c r="J2261" s="2">
        <v>48000</v>
      </c>
    </row>
    <row r="2262" spans="1:10" x14ac:dyDescent="0.35">
      <c r="A2262" s="28" t="s">
        <v>1753</v>
      </c>
      <c r="B2262" s="28" t="s">
        <v>17</v>
      </c>
      <c r="C2262" s="28" t="s">
        <v>1773</v>
      </c>
      <c r="D2262" s="28" t="s">
        <v>19</v>
      </c>
      <c r="E2262" t="s">
        <v>1775</v>
      </c>
      <c r="F2262" s="2">
        <v>21561</v>
      </c>
      <c r="G2262" s="2">
        <v>42007</v>
      </c>
      <c r="H2262" s="2">
        <v>20446</v>
      </c>
      <c r="I2262" s="2">
        <v>6078</v>
      </c>
      <c r="J2262" s="2">
        <v>20074</v>
      </c>
    </row>
    <row r="2263" spans="1:10" x14ac:dyDescent="0.35">
      <c r="A2263" s="28" t="s">
        <v>1753</v>
      </c>
      <c r="B2263" s="28" t="s">
        <v>17</v>
      </c>
      <c r="C2263" s="28" t="s">
        <v>1773</v>
      </c>
      <c r="D2263" s="28" t="s">
        <v>19</v>
      </c>
      <c r="E2263" t="s">
        <v>1776</v>
      </c>
      <c r="F2263" s="2">
        <v>370000</v>
      </c>
      <c r="G2263" s="2">
        <v>751000</v>
      </c>
      <c r="H2263" s="2">
        <v>462500</v>
      </c>
      <c r="I2263" s="2">
        <v>462500</v>
      </c>
      <c r="J2263" s="2">
        <v>462500</v>
      </c>
    </row>
    <row r="2264" spans="1:10" x14ac:dyDescent="0.35">
      <c r="A2264" s="28" t="s">
        <v>1753</v>
      </c>
      <c r="B2264" s="28" t="s">
        <v>17</v>
      </c>
      <c r="C2264" s="28" t="s">
        <v>1773</v>
      </c>
      <c r="D2264" s="28" t="s">
        <v>19</v>
      </c>
      <c r="E2264" t="s">
        <v>21</v>
      </c>
      <c r="F2264" s="2">
        <v>0</v>
      </c>
      <c r="G2264" s="2">
        <v>10000</v>
      </c>
      <c r="H2264" s="2">
        <v>0</v>
      </c>
      <c r="I2264" s="2">
        <v>0</v>
      </c>
      <c r="J2264" s="2">
        <v>0</v>
      </c>
    </row>
    <row r="2265" spans="1:10" x14ac:dyDescent="0.35">
      <c r="A2265" s="28" t="s">
        <v>1753</v>
      </c>
      <c r="B2265" s="28" t="s">
        <v>17</v>
      </c>
      <c r="C2265" s="28" t="s">
        <v>1773</v>
      </c>
      <c r="D2265" s="28" t="s">
        <v>19</v>
      </c>
      <c r="E2265" t="s">
        <v>38</v>
      </c>
      <c r="F2265" s="2">
        <v>248500</v>
      </c>
      <c r="G2265" s="2">
        <v>499000</v>
      </c>
      <c r="H2265" s="2">
        <v>249500</v>
      </c>
      <c r="I2265" s="2">
        <v>74850</v>
      </c>
      <c r="J2265" s="2">
        <v>249500</v>
      </c>
    </row>
    <row r="2266" spans="1:10" x14ac:dyDescent="0.35">
      <c r="A2266" s="28" t="s">
        <v>1753</v>
      </c>
      <c r="B2266" s="28" t="s">
        <v>17</v>
      </c>
      <c r="C2266" s="28" t="s">
        <v>1773</v>
      </c>
      <c r="D2266" s="28" t="s">
        <v>19</v>
      </c>
      <c r="E2266" t="s">
        <v>1777</v>
      </c>
      <c r="F2266" s="2">
        <v>0</v>
      </c>
      <c r="G2266" s="2">
        <v>39888</v>
      </c>
      <c r="H2266" s="2">
        <v>28062</v>
      </c>
      <c r="I2266" s="2">
        <v>8358</v>
      </c>
      <c r="J2266" s="2">
        <v>27655</v>
      </c>
    </row>
    <row r="2267" spans="1:10" x14ac:dyDescent="0.35">
      <c r="A2267" s="28" t="s">
        <v>1753</v>
      </c>
      <c r="B2267" s="28" t="s">
        <v>17</v>
      </c>
      <c r="C2267" s="28" t="s">
        <v>1773</v>
      </c>
      <c r="D2267" s="28" t="s">
        <v>19</v>
      </c>
      <c r="E2267" t="s">
        <v>1778</v>
      </c>
      <c r="F2267" s="2">
        <v>0</v>
      </c>
      <c r="G2267" s="2">
        <v>0</v>
      </c>
      <c r="H2267" s="2">
        <v>0</v>
      </c>
      <c r="I2267" s="2">
        <v>0</v>
      </c>
      <c r="J2267" s="2">
        <v>0</v>
      </c>
    </row>
    <row r="2268" spans="1:10" x14ac:dyDescent="0.35">
      <c r="A2268" s="28" t="s">
        <v>1753</v>
      </c>
      <c r="B2268" s="28" t="s">
        <v>17</v>
      </c>
      <c r="C2268" s="28" t="s">
        <v>1779</v>
      </c>
      <c r="D2268" s="28" t="s">
        <v>19</v>
      </c>
      <c r="E2268" t="s">
        <v>32</v>
      </c>
      <c r="F2268" s="2">
        <v>0</v>
      </c>
      <c r="G2268" s="2">
        <v>1500</v>
      </c>
      <c r="H2268" s="2">
        <v>1500</v>
      </c>
      <c r="I2268" s="2">
        <v>225</v>
      </c>
      <c r="J2268" s="2">
        <v>0</v>
      </c>
    </row>
    <row r="2269" spans="1:10" x14ac:dyDescent="0.35">
      <c r="A2269" s="28" t="s">
        <v>1753</v>
      </c>
      <c r="B2269" s="28" t="s">
        <v>17</v>
      </c>
      <c r="C2269" s="28" t="s">
        <v>1779</v>
      </c>
      <c r="D2269" s="28" t="s">
        <v>19</v>
      </c>
      <c r="E2269" t="s">
        <v>38</v>
      </c>
      <c r="F2269" s="2">
        <v>154000</v>
      </c>
      <c r="G2269" s="2">
        <v>130000</v>
      </c>
      <c r="H2269" s="2">
        <v>64500</v>
      </c>
      <c r="I2269" s="2">
        <v>19350</v>
      </c>
      <c r="J2269" s="2">
        <v>64500</v>
      </c>
    </row>
    <row r="2270" spans="1:10" x14ac:dyDescent="0.35">
      <c r="A2270" s="28" t="s">
        <v>1753</v>
      </c>
      <c r="B2270" s="28" t="s">
        <v>17</v>
      </c>
      <c r="C2270" s="28" t="s">
        <v>1779</v>
      </c>
      <c r="D2270" s="28" t="s">
        <v>19</v>
      </c>
      <c r="E2270" t="s">
        <v>1780</v>
      </c>
      <c r="F2270" s="2">
        <v>139560</v>
      </c>
      <c r="G2270" s="2">
        <v>279120</v>
      </c>
      <c r="H2270" s="2">
        <v>139560</v>
      </c>
      <c r="I2270" s="2">
        <v>139560</v>
      </c>
      <c r="J2270" s="2">
        <v>139560</v>
      </c>
    </row>
    <row r="2271" spans="1:10" x14ac:dyDescent="0.35">
      <c r="A2271" s="28" t="s">
        <v>1753</v>
      </c>
      <c r="B2271" s="28" t="s">
        <v>17</v>
      </c>
      <c r="C2271" s="28" t="s">
        <v>1779</v>
      </c>
      <c r="D2271" s="28" t="s">
        <v>19</v>
      </c>
      <c r="E2271" t="s">
        <v>47</v>
      </c>
      <c r="F2271" s="2">
        <v>44000</v>
      </c>
      <c r="G2271" s="2">
        <v>81000</v>
      </c>
      <c r="H2271" s="2">
        <v>42000</v>
      </c>
      <c r="I2271" s="2">
        <v>12600</v>
      </c>
      <c r="J2271" s="2">
        <v>42000</v>
      </c>
    </row>
    <row r="2272" spans="1:10" x14ac:dyDescent="0.35">
      <c r="A2272" s="28" t="s">
        <v>1753</v>
      </c>
      <c r="B2272" s="28" t="s">
        <v>17</v>
      </c>
      <c r="C2272" s="28" t="s">
        <v>1779</v>
      </c>
      <c r="D2272" s="28" t="s">
        <v>19</v>
      </c>
      <c r="E2272" t="s">
        <v>1781</v>
      </c>
      <c r="F2272" s="2">
        <v>183500</v>
      </c>
      <c r="G2272" s="2">
        <v>363300</v>
      </c>
      <c r="H2272" s="2">
        <v>179700</v>
      </c>
      <c r="I2272" s="2">
        <v>179700</v>
      </c>
      <c r="J2272" s="2">
        <v>181700</v>
      </c>
    </row>
    <row r="2273" spans="1:10" x14ac:dyDescent="0.35">
      <c r="A2273" s="28" t="s">
        <v>1753</v>
      </c>
      <c r="B2273" s="28" t="s">
        <v>17</v>
      </c>
      <c r="C2273" s="28" t="s">
        <v>1779</v>
      </c>
      <c r="D2273" s="28" t="s">
        <v>19</v>
      </c>
      <c r="E2273" t="s">
        <v>167</v>
      </c>
      <c r="F2273" s="2">
        <v>0</v>
      </c>
      <c r="G2273" s="2">
        <v>249000</v>
      </c>
      <c r="H2273" s="2">
        <v>141500</v>
      </c>
      <c r="I2273" s="2">
        <v>42450</v>
      </c>
      <c r="J2273" s="2">
        <v>141500</v>
      </c>
    </row>
    <row r="2274" spans="1:10" x14ac:dyDescent="0.35">
      <c r="A2274" s="28" t="s">
        <v>1753</v>
      </c>
      <c r="B2274" s="28" t="s">
        <v>17</v>
      </c>
      <c r="C2274" s="28" t="s">
        <v>1779</v>
      </c>
      <c r="D2274" s="28" t="s">
        <v>19</v>
      </c>
      <c r="E2274" t="s">
        <v>418</v>
      </c>
      <c r="F2274" s="2">
        <v>37838</v>
      </c>
      <c r="G2274" s="2">
        <v>75050</v>
      </c>
      <c r="H2274" s="2">
        <v>37212</v>
      </c>
      <c r="I2274" s="2">
        <v>11033</v>
      </c>
      <c r="J2274" s="2">
        <v>36338</v>
      </c>
    </row>
    <row r="2275" spans="1:10" x14ac:dyDescent="0.35">
      <c r="A2275" s="28" t="s">
        <v>1782</v>
      </c>
      <c r="B2275" s="28" t="s">
        <v>17</v>
      </c>
      <c r="C2275" s="28" t="s">
        <v>1783</v>
      </c>
      <c r="D2275" s="28" t="s">
        <v>19</v>
      </c>
      <c r="E2275" t="s">
        <v>1784</v>
      </c>
      <c r="F2275" s="2">
        <v>65000</v>
      </c>
      <c r="G2275" s="2">
        <v>130000</v>
      </c>
      <c r="H2275" s="2">
        <v>65000</v>
      </c>
      <c r="I2275" s="2">
        <v>19500</v>
      </c>
      <c r="J2275" s="2">
        <v>65000</v>
      </c>
    </row>
    <row r="2276" spans="1:10" x14ac:dyDescent="0.35">
      <c r="A2276" s="28" t="s">
        <v>1782</v>
      </c>
      <c r="B2276" s="28" t="s">
        <v>17</v>
      </c>
      <c r="C2276" s="28" t="s">
        <v>1783</v>
      </c>
      <c r="D2276" s="28" t="s">
        <v>19</v>
      </c>
      <c r="E2276" t="s">
        <v>1785</v>
      </c>
      <c r="F2276" s="2">
        <v>770000</v>
      </c>
      <c r="G2276" s="2">
        <v>1540000</v>
      </c>
      <c r="H2276" s="2">
        <v>770000</v>
      </c>
      <c r="I2276" s="2">
        <v>770000</v>
      </c>
      <c r="J2276" s="2">
        <v>770000</v>
      </c>
    </row>
    <row r="2277" spans="1:10" x14ac:dyDescent="0.35">
      <c r="A2277" s="28" t="s">
        <v>1782</v>
      </c>
      <c r="B2277" s="28" t="s">
        <v>17</v>
      </c>
      <c r="C2277" s="28" t="s">
        <v>1783</v>
      </c>
      <c r="D2277" s="28" t="s">
        <v>19</v>
      </c>
      <c r="E2277" t="s">
        <v>28</v>
      </c>
      <c r="F2277" s="2">
        <v>0</v>
      </c>
      <c r="G2277" s="2">
        <v>0</v>
      </c>
      <c r="H2277" s="2">
        <v>0</v>
      </c>
      <c r="I2277" s="2">
        <v>0</v>
      </c>
      <c r="J2277" s="2">
        <v>0</v>
      </c>
    </row>
    <row r="2278" spans="1:10" x14ac:dyDescent="0.35">
      <c r="A2278" s="28" t="s">
        <v>1782</v>
      </c>
      <c r="B2278" s="28" t="s">
        <v>17</v>
      </c>
      <c r="C2278" s="28" t="s">
        <v>1786</v>
      </c>
      <c r="D2278" s="28" t="s">
        <v>19</v>
      </c>
      <c r="E2278" t="s">
        <v>28</v>
      </c>
      <c r="F2278" s="2">
        <v>0</v>
      </c>
      <c r="G2278" s="2">
        <v>0</v>
      </c>
      <c r="H2278" s="2">
        <v>0</v>
      </c>
      <c r="I2278" s="2">
        <v>0</v>
      </c>
      <c r="J2278" s="2">
        <v>0</v>
      </c>
    </row>
    <row r="2279" spans="1:10" x14ac:dyDescent="0.35">
      <c r="A2279" s="28" t="s">
        <v>1782</v>
      </c>
      <c r="B2279" s="28" t="s">
        <v>17</v>
      </c>
      <c r="C2279" s="28" t="s">
        <v>1786</v>
      </c>
      <c r="D2279" s="28" t="s">
        <v>19</v>
      </c>
      <c r="E2279" t="s">
        <v>1787</v>
      </c>
      <c r="F2279" s="2">
        <v>0</v>
      </c>
      <c r="G2279" s="2">
        <v>711000</v>
      </c>
      <c r="H2279" s="2">
        <v>460000</v>
      </c>
      <c r="I2279" s="2">
        <v>138000</v>
      </c>
      <c r="J2279" s="2">
        <v>460000</v>
      </c>
    </row>
    <row r="2280" spans="1:10" x14ac:dyDescent="0.35">
      <c r="A2280" s="28" t="s">
        <v>1782</v>
      </c>
      <c r="B2280" s="28" t="s">
        <v>17</v>
      </c>
      <c r="C2280" s="28" t="s">
        <v>1786</v>
      </c>
      <c r="D2280" s="28" t="s">
        <v>19</v>
      </c>
      <c r="E2280" t="s">
        <v>419</v>
      </c>
      <c r="F2280" s="2">
        <v>329000</v>
      </c>
      <c r="G2280" s="2">
        <v>658000</v>
      </c>
      <c r="H2280" s="2">
        <v>329500</v>
      </c>
      <c r="I2280" s="2">
        <v>98850</v>
      </c>
      <c r="J2280" s="2">
        <v>329500</v>
      </c>
    </row>
    <row r="2281" spans="1:10" x14ac:dyDescent="0.35">
      <c r="A2281" s="28" t="s">
        <v>1782</v>
      </c>
      <c r="B2281" s="28" t="s">
        <v>17</v>
      </c>
      <c r="C2281" s="28" t="s">
        <v>1786</v>
      </c>
      <c r="D2281" s="28" t="s">
        <v>19</v>
      </c>
      <c r="E2281" t="s">
        <v>365</v>
      </c>
      <c r="F2281" s="2">
        <v>131476</v>
      </c>
      <c r="G2281" s="2">
        <v>0</v>
      </c>
      <c r="H2281" s="2">
        <v>0</v>
      </c>
      <c r="I2281" s="2">
        <v>0</v>
      </c>
      <c r="J2281" s="2">
        <v>0</v>
      </c>
    </row>
    <row r="2282" spans="1:10" x14ac:dyDescent="0.35">
      <c r="A2282" s="28" t="s">
        <v>1782</v>
      </c>
      <c r="B2282" s="28" t="s">
        <v>17</v>
      </c>
      <c r="C2282" s="28" t="s">
        <v>1786</v>
      </c>
      <c r="D2282" s="28" t="s">
        <v>19</v>
      </c>
      <c r="E2282" t="s">
        <v>127</v>
      </c>
      <c r="F2282" s="2">
        <v>70000</v>
      </c>
      <c r="G2282" s="2">
        <v>239000</v>
      </c>
      <c r="H2282" s="2">
        <v>117500</v>
      </c>
      <c r="I2282" s="2">
        <v>35250</v>
      </c>
      <c r="J2282" s="2">
        <v>117500</v>
      </c>
    </row>
    <row r="2283" spans="1:10" x14ac:dyDescent="0.35">
      <c r="A2283" s="28" t="s">
        <v>1782</v>
      </c>
      <c r="B2283" s="28" t="s">
        <v>17</v>
      </c>
      <c r="C2283" s="28" t="s">
        <v>1786</v>
      </c>
      <c r="D2283" s="28" t="s">
        <v>19</v>
      </c>
      <c r="E2283" t="s">
        <v>32</v>
      </c>
      <c r="F2283" s="2">
        <v>3150</v>
      </c>
      <c r="G2283" s="2">
        <v>0</v>
      </c>
      <c r="H2283" s="2">
        <v>0</v>
      </c>
      <c r="I2283" s="2">
        <v>0</v>
      </c>
      <c r="J2283" s="2">
        <v>0</v>
      </c>
    </row>
    <row r="2284" spans="1:10" x14ac:dyDescent="0.35">
      <c r="A2284" s="28" t="s">
        <v>1782</v>
      </c>
      <c r="B2284" s="28" t="s">
        <v>17</v>
      </c>
      <c r="C2284" s="28" t="s">
        <v>1786</v>
      </c>
      <c r="D2284" s="28" t="s">
        <v>19</v>
      </c>
      <c r="E2284" t="s">
        <v>114</v>
      </c>
      <c r="F2284" s="2">
        <v>115975</v>
      </c>
      <c r="G2284" s="2">
        <v>235300</v>
      </c>
      <c r="H2284" s="2">
        <v>120055</v>
      </c>
      <c r="I2284" s="2">
        <v>35856</v>
      </c>
      <c r="J2284" s="2">
        <v>118988</v>
      </c>
    </row>
    <row r="2285" spans="1:10" x14ac:dyDescent="0.35">
      <c r="A2285" s="28" t="s">
        <v>1782</v>
      </c>
      <c r="B2285" s="28" t="s">
        <v>17</v>
      </c>
      <c r="C2285" s="28" t="s">
        <v>1786</v>
      </c>
      <c r="D2285" s="28" t="s">
        <v>19</v>
      </c>
      <c r="E2285" t="s">
        <v>1788</v>
      </c>
      <c r="F2285" s="2">
        <v>686000</v>
      </c>
      <c r="G2285" s="2">
        <v>1370000</v>
      </c>
      <c r="H2285" s="2">
        <v>685500</v>
      </c>
      <c r="I2285" s="2">
        <v>685500</v>
      </c>
      <c r="J2285" s="2">
        <v>685500</v>
      </c>
    </row>
    <row r="2286" spans="1:10" x14ac:dyDescent="0.35">
      <c r="A2286" s="28" t="s">
        <v>1782</v>
      </c>
      <c r="B2286" s="28" t="s">
        <v>17</v>
      </c>
      <c r="C2286" s="28" t="s">
        <v>1786</v>
      </c>
      <c r="D2286" s="28" t="s">
        <v>19</v>
      </c>
      <c r="E2286" t="s">
        <v>38</v>
      </c>
      <c r="F2286" s="2">
        <v>180000</v>
      </c>
      <c r="G2286" s="2">
        <v>309000</v>
      </c>
      <c r="H2286" s="2">
        <v>153500</v>
      </c>
      <c r="I2286" s="2">
        <v>46050</v>
      </c>
      <c r="J2286" s="2">
        <v>153500</v>
      </c>
    </row>
    <row r="2287" spans="1:10" x14ac:dyDescent="0.35">
      <c r="A2287" s="28" t="s">
        <v>1782</v>
      </c>
      <c r="B2287" s="28" t="s">
        <v>17</v>
      </c>
      <c r="C2287" s="28" t="s">
        <v>1786</v>
      </c>
      <c r="D2287" s="28" t="s">
        <v>19</v>
      </c>
      <c r="E2287" t="s">
        <v>1789</v>
      </c>
      <c r="F2287" s="2">
        <v>35694</v>
      </c>
      <c r="G2287" s="2">
        <v>0</v>
      </c>
      <c r="H2287" s="2">
        <v>0</v>
      </c>
      <c r="I2287" s="2">
        <v>0</v>
      </c>
      <c r="J2287" s="2">
        <v>0</v>
      </c>
    </row>
    <row r="2288" spans="1:10" x14ac:dyDescent="0.35">
      <c r="A2288" s="28" t="s">
        <v>1782</v>
      </c>
      <c r="B2288" s="28" t="s">
        <v>17</v>
      </c>
      <c r="C2288" s="28" t="s">
        <v>1790</v>
      </c>
      <c r="D2288" s="28" t="s">
        <v>19</v>
      </c>
      <c r="E2288" t="s">
        <v>1791</v>
      </c>
      <c r="F2288" s="2">
        <v>0</v>
      </c>
      <c r="G2288" s="2">
        <v>253808</v>
      </c>
      <c r="H2288" s="2">
        <v>59994</v>
      </c>
      <c r="I2288" s="2">
        <v>18573</v>
      </c>
      <c r="J2288" s="2">
        <v>63825</v>
      </c>
    </row>
    <row r="2289" spans="1:10" x14ac:dyDescent="0.35">
      <c r="A2289" s="28" t="s">
        <v>1782</v>
      </c>
      <c r="B2289" s="28" t="s">
        <v>17</v>
      </c>
      <c r="C2289" s="28" t="s">
        <v>1790</v>
      </c>
      <c r="D2289" s="28" t="s">
        <v>19</v>
      </c>
      <c r="E2289" t="s">
        <v>28</v>
      </c>
      <c r="F2289" s="2">
        <v>0</v>
      </c>
      <c r="G2289" s="2">
        <v>0</v>
      </c>
      <c r="H2289" s="2">
        <v>0</v>
      </c>
      <c r="I2289" s="2">
        <v>0</v>
      </c>
      <c r="J2289" s="2">
        <v>0</v>
      </c>
    </row>
    <row r="2290" spans="1:10" x14ac:dyDescent="0.35">
      <c r="A2290" s="28" t="s">
        <v>1782</v>
      </c>
      <c r="B2290" s="28" t="s">
        <v>17</v>
      </c>
      <c r="C2290" s="28" t="s">
        <v>1790</v>
      </c>
      <c r="D2290" s="28" t="s">
        <v>19</v>
      </c>
      <c r="E2290" t="s">
        <v>1199</v>
      </c>
      <c r="F2290" s="2">
        <v>83949</v>
      </c>
      <c r="G2290" s="2">
        <v>175203</v>
      </c>
      <c r="H2290" s="2">
        <v>86172</v>
      </c>
      <c r="I2290" s="2">
        <v>26457</v>
      </c>
      <c r="J2290" s="2">
        <v>90207</v>
      </c>
    </row>
    <row r="2291" spans="1:10" x14ac:dyDescent="0.35">
      <c r="A2291" s="28" t="s">
        <v>1782</v>
      </c>
      <c r="B2291" s="28" t="s">
        <v>17</v>
      </c>
      <c r="C2291" s="28" t="s">
        <v>1790</v>
      </c>
      <c r="D2291" s="28" t="s">
        <v>19</v>
      </c>
      <c r="E2291" t="s">
        <v>1792</v>
      </c>
      <c r="F2291" s="2">
        <v>216000</v>
      </c>
      <c r="G2291" s="2">
        <v>432000</v>
      </c>
      <c r="H2291" s="2">
        <v>216000</v>
      </c>
      <c r="I2291" s="2">
        <v>216000</v>
      </c>
      <c r="J2291" s="2">
        <v>216000</v>
      </c>
    </row>
    <row r="2292" spans="1:10" x14ac:dyDescent="0.35">
      <c r="A2292" s="28" t="s">
        <v>1782</v>
      </c>
      <c r="B2292" s="28" t="s">
        <v>17</v>
      </c>
      <c r="C2292" s="28" t="s">
        <v>1790</v>
      </c>
      <c r="D2292" s="28" t="s">
        <v>19</v>
      </c>
      <c r="E2292" t="s">
        <v>1793</v>
      </c>
      <c r="F2292" s="2">
        <v>0</v>
      </c>
      <c r="G2292" s="2">
        <v>253582</v>
      </c>
      <c r="H2292" s="2">
        <v>59888</v>
      </c>
      <c r="I2292" s="2">
        <v>17791</v>
      </c>
      <c r="J2292" s="2">
        <v>58719</v>
      </c>
    </row>
    <row r="2293" spans="1:10" x14ac:dyDescent="0.35">
      <c r="A2293" s="28" t="s">
        <v>1782</v>
      </c>
      <c r="B2293" s="28" t="s">
        <v>17</v>
      </c>
      <c r="C2293" s="28" t="s">
        <v>1794</v>
      </c>
      <c r="D2293" s="28" t="s">
        <v>19</v>
      </c>
      <c r="E2293" t="s">
        <v>1795</v>
      </c>
      <c r="F2293" s="2">
        <v>24000</v>
      </c>
      <c r="G2293" s="2">
        <v>80000</v>
      </c>
      <c r="H2293" s="2">
        <v>40000</v>
      </c>
      <c r="I2293" s="2">
        <v>12000</v>
      </c>
      <c r="J2293" s="2">
        <v>40000</v>
      </c>
    </row>
    <row r="2294" spans="1:10" x14ac:dyDescent="0.35">
      <c r="A2294" s="28" t="s">
        <v>1782</v>
      </c>
      <c r="B2294" s="28" t="s">
        <v>17</v>
      </c>
      <c r="C2294" s="28" t="s">
        <v>1794</v>
      </c>
      <c r="D2294" s="28" t="s">
        <v>19</v>
      </c>
      <c r="E2294" t="s">
        <v>506</v>
      </c>
      <c r="F2294" s="2">
        <v>156500</v>
      </c>
      <c r="G2294" s="2">
        <v>337000</v>
      </c>
      <c r="H2294" s="2">
        <v>179500</v>
      </c>
      <c r="I2294" s="2">
        <v>53850</v>
      </c>
      <c r="J2294" s="2">
        <v>179500</v>
      </c>
    </row>
    <row r="2295" spans="1:10" x14ac:dyDescent="0.35">
      <c r="A2295" s="28" t="s">
        <v>1782</v>
      </c>
      <c r="B2295" s="28" t="s">
        <v>17</v>
      </c>
      <c r="C2295" s="28" t="s">
        <v>1794</v>
      </c>
      <c r="D2295" s="28" t="s">
        <v>19</v>
      </c>
      <c r="E2295" t="s">
        <v>1796</v>
      </c>
      <c r="F2295" s="2">
        <v>10814</v>
      </c>
      <c r="G2295" s="2">
        <v>21469</v>
      </c>
      <c r="H2295" s="2">
        <v>10656</v>
      </c>
      <c r="I2295" s="2">
        <v>3189</v>
      </c>
      <c r="J2295" s="2">
        <v>10603</v>
      </c>
    </row>
    <row r="2296" spans="1:10" x14ac:dyDescent="0.35">
      <c r="A2296" s="28" t="s">
        <v>1782</v>
      </c>
      <c r="B2296" s="28" t="s">
        <v>17</v>
      </c>
      <c r="C2296" s="28" t="s">
        <v>1794</v>
      </c>
      <c r="D2296" s="28" t="s">
        <v>19</v>
      </c>
      <c r="E2296" t="s">
        <v>1797</v>
      </c>
      <c r="F2296" s="2">
        <v>232000</v>
      </c>
      <c r="G2296" s="2">
        <v>452000</v>
      </c>
      <c r="H2296" s="2">
        <v>220000</v>
      </c>
      <c r="I2296" s="2">
        <v>218000</v>
      </c>
      <c r="J2296" s="2">
        <v>216000</v>
      </c>
    </row>
    <row r="2297" spans="1:10" x14ac:dyDescent="0.35">
      <c r="A2297" s="28" t="s">
        <v>1782</v>
      </c>
      <c r="B2297" s="28" t="s">
        <v>17</v>
      </c>
      <c r="C2297" s="28" t="s">
        <v>1794</v>
      </c>
      <c r="D2297" s="28" t="s">
        <v>19</v>
      </c>
      <c r="E2297" t="s">
        <v>1798</v>
      </c>
      <c r="F2297" s="2">
        <v>24000</v>
      </c>
      <c r="G2297" s="2">
        <v>80000</v>
      </c>
      <c r="H2297" s="2">
        <v>40000</v>
      </c>
      <c r="I2297" s="2">
        <v>12000</v>
      </c>
      <c r="J2297" s="2">
        <v>40000</v>
      </c>
    </row>
    <row r="2298" spans="1:10" x14ac:dyDescent="0.35">
      <c r="A2298" s="28" t="s">
        <v>1782</v>
      </c>
      <c r="B2298" s="28" t="s">
        <v>17</v>
      </c>
      <c r="C2298" s="28" t="s">
        <v>1794</v>
      </c>
      <c r="D2298" s="28" t="s">
        <v>19</v>
      </c>
      <c r="E2298" t="s">
        <v>1799</v>
      </c>
      <c r="F2298" s="2">
        <v>15146</v>
      </c>
      <c r="G2298" s="2">
        <v>30070</v>
      </c>
      <c r="H2298" s="2">
        <v>14924</v>
      </c>
      <c r="I2298" s="2">
        <v>4466</v>
      </c>
      <c r="J2298" s="2">
        <v>14850</v>
      </c>
    </row>
    <row r="2299" spans="1:10" x14ac:dyDescent="0.35">
      <c r="A2299" s="28" t="s">
        <v>1782</v>
      </c>
      <c r="B2299" s="28" t="s">
        <v>17</v>
      </c>
      <c r="C2299" s="28" t="s">
        <v>1794</v>
      </c>
      <c r="D2299" s="28" t="s">
        <v>19</v>
      </c>
      <c r="E2299" t="s">
        <v>1800</v>
      </c>
      <c r="F2299" s="2">
        <v>84181</v>
      </c>
      <c r="G2299" s="2">
        <v>165000</v>
      </c>
      <c r="H2299" s="2">
        <v>79219</v>
      </c>
      <c r="I2299" s="2">
        <v>79219</v>
      </c>
      <c r="J2299" s="2">
        <v>82031</v>
      </c>
    </row>
    <row r="2300" spans="1:10" x14ac:dyDescent="0.35">
      <c r="A2300" s="28" t="s">
        <v>1782</v>
      </c>
      <c r="B2300" s="28" t="s">
        <v>17</v>
      </c>
      <c r="C2300" s="28" t="s">
        <v>1794</v>
      </c>
      <c r="D2300" s="28" t="s">
        <v>19</v>
      </c>
      <c r="E2300" t="s">
        <v>1801</v>
      </c>
      <c r="F2300" s="2">
        <v>24000</v>
      </c>
      <c r="G2300" s="2">
        <v>48000</v>
      </c>
      <c r="H2300" s="2">
        <v>58000</v>
      </c>
      <c r="I2300" s="2">
        <v>17400</v>
      </c>
      <c r="J2300" s="2">
        <v>58000</v>
      </c>
    </row>
    <row r="2301" spans="1:10" x14ac:dyDescent="0.35">
      <c r="A2301" s="28" t="s">
        <v>1782</v>
      </c>
      <c r="B2301" s="28" t="s">
        <v>17</v>
      </c>
      <c r="C2301" s="28" t="s">
        <v>1794</v>
      </c>
      <c r="D2301" s="28" t="s">
        <v>19</v>
      </c>
      <c r="E2301" t="s">
        <v>1802</v>
      </c>
      <c r="F2301" s="2">
        <v>9822</v>
      </c>
      <c r="G2301" s="2">
        <v>19502</v>
      </c>
      <c r="H2301" s="2">
        <v>9680</v>
      </c>
      <c r="I2301" s="2">
        <v>2897</v>
      </c>
      <c r="J2301" s="2">
        <v>9632</v>
      </c>
    </row>
    <row r="2302" spans="1:10" x14ac:dyDescent="0.35">
      <c r="A2302" s="28" t="s">
        <v>1782</v>
      </c>
      <c r="B2302" s="28" t="s">
        <v>17</v>
      </c>
      <c r="C2302" s="28" t="s">
        <v>1794</v>
      </c>
      <c r="D2302" s="28" t="s">
        <v>19</v>
      </c>
      <c r="E2302" t="s">
        <v>1803</v>
      </c>
      <c r="F2302" s="2">
        <v>11353</v>
      </c>
      <c r="G2302" s="2">
        <v>22538</v>
      </c>
      <c r="H2302" s="2">
        <v>0</v>
      </c>
      <c r="I2302" s="2">
        <v>0</v>
      </c>
      <c r="J2302" s="2">
        <v>0</v>
      </c>
    </row>
    <row r="2303" spans="1:10" x14ac:dyDescent="0.35">
      <c r="A2303" s="28" t="s">
        <v>1782</v>
      </c>
      <c r="B2303" s="28" t="s">
        <v>17</v>
      </c>
      <c r="C2303" s="28" t="s">
        <v>1794</v>
      </c>
      <c r="D2303" s="28" t="s">
        <v>19</v>
      </c>
      <c r="E2303" t="s">
        <v>1804</v>
      </c>
      <c r="F2303" s="2">
        <v>11557</v>
      </c>
      <c r="G2303" s="2">
        <v>0</v>
      </c>
      <c r="H2303" s="2">
        <v>0</v>
      </c>
      <c r="I2303" s="2">
        <v>0</v>
      </c>
      <c r="J2303" s="2">
        <v>0</v>
      </c>
    </row>
    <row r="2304" spans="1:10" x14ac:dyDescent="0.35">
      <c r="A2304" s="28" t="s">
        <v>1782</v>
      </c>
      <c r="B2304" s="28" t="s">
        <v>17</v>
      </c>
      <c r="C2304" s="28" t="s">
        <v>1794</v>
      </c>
      <c r="D2304" s="28" t="s">
        <v>19</v>
      </c>
      <c r="E2304" t="s">
        <v>1805</v>
      </c>
      <c r="F2304" s="2">
        <v>12000</v>
      </c>
      <c r="G2304" s="2">
        <v>52000</v>
      </c>
      <c r="H2304" s="2">
        <v>26000</v>
      </c>
      <c r="I2304" s="2">
        <v>7800</v>
      </c>
      <c r="J2304" s="2">
        <v>26000</v>
      </c>
    </row>
    <row r="2305" spans="1:10" x14ac:dyDescent="0.35">
      <c r="A2305" s="28" t="s">
        <v>1782</v>
      </c>
      <c r="B2305" s="28" t="s">
        <v>17</v>
      </c>
      <c r="C2305" s="28" t="s">
        <v>1794</v>
      </c>
      <c r="D2305" s="28" t="s">
        <v>19</v>
      </c>
      <c r="E2305" t="s">
        <v>1806</v>
      </c>
      <c r="F2305" s="2">
        <v>12966</v>
      </c>
      <c r="G2305" s="2">
        <v>25743</v>
      </c>
      <c r="H2305" s="2">
        <v>12777</v>
      </c>
      <c r="I2305" s="2">
        <v>3824</v>
      </c>
      <c r="J2305" s="2">
        <v>12713</v>
      </c>
    </row>
    <row r="2306" spans="1:10" x14ac:dyDescent="0.35">
      <c r="A2306" s="28" t="s">
        <v>1782</v>
      </c>
      <c r="B2306" s="28" t="s">
        <v>17</v>
      </c>
      <c r="C2306" s="28" t="s">
        <v>1794</v>
      </c>
      <c r="D2306" s="28" t="s">
        <v>19</v>
      </c>
      <c r="E2306" t="s">
        <v>1807</v>
      </c>
      <c r="F2306" s="2">
        <v>19020</v>
      </c>
      <c r="G2306" s="2">
        <v>37162</v>
      </c>
      <c r="H2306" s="2">
        <v>18142</v>
      </c>
      <c r="I2306" s="2">
        <v>5399</v>
      </c>
      <c r="J2306" s="2">
        <v>17850</v>
      </c>
    </row>
    <row r="2307" spans="1:10" x14ac:dyDescent="0.35">
      <c r="A2307" s="28" t="s">
        <v>1782</v>
      </c>
      <c r="B2307" s="28" t="s">
        <v>17</v>
      </c>
      <c r="C2307" s="28" t="s">
        <v>1794</v>
      </c>
      <c r="D2307" s="28" t="s">
        <v>19</v>
      </c>
      <c r="E2307" t="s">
        <v>1808</v>
      </c>
      <c r="F2307" s="2">
        <v>28475</v>
      </c>
      <c r="G2307" s="2">
        <v>55675</v>
      </c>
      <c r="H2307" s="2">
        <v>27200</v>
      </c>
      <c r="I2307" s="2">
        <v>8096</v>
      </c>
      <c r="J2307" s="2">
        <v>26775</v>
      </c>
    </row>
    <row r="2308" spans="1:10" x14ac:dyDescent="0.35">
      <c r="A2308" s="28" t="s">
        <v>1782</v>
      </c>
      <c r="B2308" s="28" t="s">
        <v>17</v>
      </c>
      <c r="C2308" s="28" t="s">
        <v>1794</v>
      </c>
      <c r="D2308" s="28" t="s">
        <v>19</v>
      </c>
      <c r="E2308" t="s">
        <v>1809</v>
      </c>
      <c r="F2308" s="2">
        <v>0</v>
      </c>
      <c r="G2308" s="2">
        <v>0</v>
      </c>
      <c r="H2308" s="2">
        <v>0</v>
      </c>
      <c r="I2308" s="2">
        <v>0</v>
      </c>
      <c r="J2308" s="2">
        <v>0</v>
      </c>
    </row>
    <row r="2309" spans="1:10" x14ac:dyDescent="0.35">
      <c r="A2309" s="28" t="s">
        <v>1782</v>
      </c>
      <c r="B2309" s="28" t="s">
        <v>17</v>
      </c>
      <c r="C2309" s="28" t="s">
        <v>1794</v>
      </c>
      <c r="D2309" s="28" t="s">
        <v>19</v>
      </c>
      <c r="E2309" t="s">
        <v>1810</v>
      </c>
      <c r="F2309" s="2">
        <v>27992</v>
      </c>
      <c r="G2309" s="2">
        <v>0</v>
      </c>
      <c r="H2309" s="2">
        <v>0</v>
      </c>
      <c r="I2309" s="2">
        <v>0</v>
      </c>
      <c r="J2309" s="2">
        <v>0</v>
      </c>
    </row>
    <row r="2310" spans="1:10" x14ac:dyDescent="0.35">
      <c r="A2310" s="28" t="s">
        <v>1811</v>
      </c>
      <c r="B2310" s="28" t="s">
        <v>17</v>
      </c>
      <c r="C2310" s="28" t="s">
        <v>1812</v>
      </c>
      <c r="D2310" s="28" t="s">
        <v>19</v>
      </c>
      <c r="E2310" t="s">
        <v>167</v>
      </c>
      <c r="F2310" s="2">
        <v>0</v>
      </c>
      <c r="G2310" s="2">
        <v>564000</v>
      </c>
      <c r="H2310" s="2">
        <v>280500</v>
      </c>
      <c r="I2310" s="2">
        <v>84150</v>
      </c>
      <c r="J2310" s="2">
        <v>280500</v>
      </c>
    </row>
    <row r="2311" spans="1:10" x14ac:dyDescent="0.35">
      <c r="A2311" s="28" t="s">
        <v>1811</v>
      </c>
      <c r="B2311" s="28" t="s">
        <v>17</v>
      </c>
      <c r="C2311" s="28" t="s">
        <v>1812</v>
      </c>
      <c r="D2311" s="28" t="s">
        <v>19</v>
      </c>
      <c r="E2311" t="s">
        <v>1813</v>
      </c>
      <c r="F2311" s="2">
        <v>1082500</v>
      </c>
      <c r="G2311" s="2">
        <v>2163500</v>
      </c>
      <c r="H2311" s="2">
        <v>1081750</v>
      </c>
      <c r="I2311" s="2">
        <v>1081750</v>
      </c>
      <c r="J2311" s="2">
        <v>1081750</v>
      </c>
    </row>
    <row r="2312" spans="1:10" x14ac:dyDescent="0.35">
      <c r="A2312" s="28" t="s">
        <v>1811</v>
      </c>
      <c r="B2312" s="28" t="s">
        <v>17</v>
      </c>
      <c r="C2312" s="28" t="s">
        <v>1812</v>
      </c>
      <c r="D2312" s="28" t="s">
        <v>19</v>
      </c>
      <c r="E2312" t="s">
        <v>32</v>
      </c>
      <c r="F2312" s="2">
        <v>0</v>
      </c>
      <c r="G2312" s="2">
        <v>2500</v>
      </c>
      <c r="H2312" s="2">
        <v>2500</v>
      </c>
      <c r="I2312" s="2">
        <v>375</v>
      </c>
      <c r="J2312" s="2">
        <v>0</v>
      </c>
    </row>
    <row r="2313" spans="1:10" x14ac:dyDescent="0.35">
      <c r="A2313" s="28" t="s">
        <v>1811</v>
      </c>
      <c r="B2313" s="28" t="s">
        <v>17</v>
      </c>
      <c r="C2313" s="28" t="s">
        <v>1812</v>
      </c>
      <c r="D2313" s="28" t="s">
        <v>19</v>
      </c>
      <c r="E2313" t="s">
        <v>418</v>
      </c>
      <c r="F2313" s="2">
        <v>278438</v>
      </c>
      <c r="G2313" s="2">
        <v>0</v>
      </c>
      <c r="H2313" s="2">
        <v>0</v>
      </c>
      <c r="I2313" s="2">
        <v>0</v>
      </c>
      <c r="J2313" s="2">
        <v>0</v>
      </c>
    </row>
    <row r="2314" spans="1:10" x14ac:dyDescent="0.35">
      <c r="A2314" s="28" t="s">
        <v>1811</v>
      </c>
      <c r="B2314" s="28" t="s">
        <v>17</v>
      </c>
      <c r="C2314" s="28" t="s">
        <v>1812</v>
      </c>
      <c r="D2314" s="28" t="s">
        <v>19</v>
      </c>
      <c r="E2314" t="s">
        <v>48</v>
      </c>
      <c r="F2314" s="2">
        <v>282759</v>
      </c>
      <c r="G2314" s="2">
        <v>589138</v>
      </c>
      <c r="H2314" s="2">
        <v>291194</v>
      </c>
      <c r="I2314" s="2">
        <v>87366</v>
      </c>
      <c r="J2314" s="2">
        <v>291244</v>
      </c>
    </row>
    <row r="2315" spans="1:10" x14ac:dyDescent="0.35">
      <c r="A2315" s="28" t="s">
        <v>1811</v>
      </c>
      <c r="B2315" s="28" t="s">
        <v>17</v>
      </c>
      <c r="C2315" s="28" t="s">
        <v>1812</v>
      </c>
      <c r="D2315" s="28" t="s">
        <v>19</v>
      </c>
      <c r="E2315" t="s">
        <v>28</v>
      </c>
      <c r="F2315" s="2">
        <v>45740</v>
      </c>
      <c r="G2315" s="2">
        <v>0</v>
      </c>
      <c r="H2315" s="2">
        <v>0</v>
      </c>
      <c r="I2315" s="2">
        <v>0</v>
      </c>
      <c r="J2315" s="2">
        <v>0</v>
      </c>
    </row>
    <row r="2316" spans="1:10" x14ac:dyDescent="0.35">
      <c r="A2316" s="28" t="s">
        <v>1814</v>
      </c>
      <c r="B2316" s="28" t="s">
        <v>17</v>
      </c>
      <c r="C2316" s="28" t="s">
        <v>1815</v>
      </c>
      <c r="D2316" s="28" t="s">
        <v>19</v>
      </c>
      <c r="E2316" t="s">
        <v>1816</v>
      </c>
      <c r="F2316" s="2">
        <v>48488</v>
      </c>
      <c r="G2316" s="2">
        <v>94444</v>
      </c>
      <c r="H2316" s="2">
        <v>45900</v>
      </c>
      <c r="I2316" s="2">
        <v>22950</v>
      </c>
      <c r="J2316" s="2">
        <v>0</v>
      </c>
    </row>
    <row r="2317" spans="1:10" x14ac:dyDescent="0.35">
      <c r="A2317" s="28" t="s">
        <v>1814</v>
      </c>
      <c r="B2317" s="28" t="s">
        <v>17</v>
      </c>
      <c r="C2317" s="28" t="s">
        <v>1815</v>
      </c>
      <c r="D2317" s="28" t="s">
        <v>19</v>
      </c>
      <c r="E2317" t="s">
        <v>1817</v>
      </c>
      <c r="F2317" s="2">
        <v>42000</v>
      </c>
      <c r="G2317" s="2">
        <v>92000</v>
      </c>
      <c r="H2317" s="2">
        <v>0</v>
      </c>
      <c r="I2317" s="2">
        <v>0</v>
      </c>
      <c r="J2317" s="2">
        <v>0</v>
      </c>
    </row>
    <row r="2318" spans="1:10" x14ac:dyDescent="0.35">
      <c r="A2318" s="28" t="s">
        <v>1814</v>
      </c>
      <c r="B2318" s="28" t="s">
        <v>17</v>
      </c>
      <c r="C2318" s="28" t="s">
        <v>1815</v>
      </c>
      <c r="D2318" s="28" t="s">
        <v>19</v>
      </c>
      <c r="E2318" t="s">
        <v>1818</v>
      </c>
      <c r="F2318" s="2">
        <v>447500</v>
      </c>
      <c r="G2318" s="2">
        <v>447500</v>
      </c>
      <c r="H2318" s="2">
        <v>0</v>
      </c>
      <c r="I2318" s="2">
        <v>0</v>
      </c>
      <c r="J2318" s="2">
        <v>0</v>
      </c>
    </row>
    <row r="2319" spans="1:10" x14ac:dyDescent="0.35">
      <c r="A2319" s="28" t="s">
        <v>1814</v>
      </c>
      <c r="B2319" s="28" t="s">
        <v>17</v>
      </c>
      <c r="C2319" s="28" t="s">
        <v>1815</v>
      </c>
      <c r="D2319" s="28" t="s">
        <v>19</v>
      </c>
      <c r="E2319" t="s">
        <v>32</v>
      </c>
      <c r="F2319" s="2">
        <v>8850</v>
      </c>
      <c r="G2319" s="2">
        <v>7600</v>
      </c>
      <c r="H2319" s="2">
        <v>3800</v>
      </c>
      <c r="I2319" s="2">
        <v>1140</v>
      </c>
      <c r="J2319" s="2">
        <v>3800</v>
      </c>
    </row>
    <row r="2320" spans="1:10" x14ac:dyDescent="0.35">
      <c r="A2320" s="28" t="s">
        <v>1814</v>
      </c>
      <c r="B2320" s="28" t="s">
        <v>17</v>
      </c>
      <c r="C2320" s="28" t="s">
        <v>1815</v>
      </c>
      <c r="D2320" s="28" t="s">
        <v>19</v>
      </c>
      <c r="E2320" t="s">
        <v>280</v>
      </c>
      <c r="F2320" s="2">
        <v>15950</v>
      </c>
      <c r="G2320" s="2">
        <v>31150</v>
      </c>
      <c r="H2320" s="2">
        <v>205200</v>
      </c>
      <c r="I2320" s="2">
        <v>62138</v>
      </c>
      <c r="J2320" s="2">
        <v>209050</v>
      </c>
    </row>
    <row r="2321" spans="1:10" x14ac:dyDescent="0.35">
      <c r="A2321" s="28" t="s">
        <v>1814</v>
      </c>
      <c r="B2321" s="28" t="s">
        <v>17</v>
      </c>
      <c r="C2321" s="28" t="s">
        <v>1815</v>
      </c>
      <c r="D2321" s="28" t="s">
        <v>19</v>
      </c>
      <c r="E2321" t="s">
        <v>1819</v>
      </c>
      <c r="F2321" s="2">
        <v>0</v>
      </c>
      <c r="G2321" s="2">
        <v>0</v>
      </c>
      <c r="H2321" s="2">
        <v>0</v>
      </c>
      <c r="I2321" s="2">
        <v>0</v>
      </c>
      <c r="J2321" s="2">
        <v>0</v>
      </c>
    </row>
    <row r="2322" spans="1:10" x14ac:dyDescent="0.35">
      <c r="A2322" s="28" t="s">
        <v>1814</v>
      </c>
      <c r="B2322" s="28" t="s">
        <v>17</v>
      </c>
      <c r="C2322" s="28" t="s">
        <v>1815</v>
      </c>
      <c r="D2322" s="28" t="s">
        <v>19</v>
      </c>
      <c r="E2322" t="s">
        <v>1820</v>
      </c>
      <c r="F2322" s="2">
        <v>326500</v>
      </c>
      <c r="G2322" s="2">
        <v>1543000</v>
      </c>
      <c r="H2322" s="2">
        <v>0</v>
      </c>
      <c r="I2322" s="2">
        <v>0</v>
      </c>
      <c r="J2322" s="2">
        <v>0</v>
      </c>
    </row>
    <row r="2323" spans="1:10" x14ac:dyDescent="0.35">
      <c r="A2323" s="28" t="s">
        <v>1814</v>
      </c>
      <c r="B2323" s="28" t="s">
        <v>17</v>
      </c>
      <c r="C2323" s="28" t="s">
        <v>1815</v>
      </c>
      <c r="D2323" s="28" t="s">
        <v>19</v>
      </c>
      <c r="E2323" t="s">
        <v>47</v>
      </c>
      <c r="F2323" s="2">
        <v>195000</v>
      </c>
      <c r="G2323" s="2">
        <v>423000</v>
      </c>
      <c r="H2323" s="2">
        <v>207500</v>
      </c>
      <c r="I2323" s="2">
        <v>62250</v>
      </c>
      <c r="J2323" s="2">
        <v>207500</v>
      </c>
    </row>
    <row r="2324" spans="1:10" x14ac:dyDescent="0.35">
      <c r="A2324" s="28" t="s">
        <v>1814</v>
      </c>
      <c r="B2324" s="28" t="s">
        <v>17</v>
      </c>
      <c r="C2324" s="28" t="s">
        <v>1815</v>
      </c>
      <c r="D2324" s="28" t="s">
        <v>19</v>
      </c>
      <c r="E2324" t="s">
        <v>167</v>
      </c>
      <c r="F2324" s="2">
        <v>0</v>
      </c>
      <c r="G2324" s="2">
        <v>671000</v>
      </c>
      <c r="H2324" s="2">
        <v>628000</v>
      </c>
      <c r="I2324" s="2">
        <v>188400</v>
      </c>
      <c r="J2324" s="2">
        <v>628000</v>
      </c>
    </row>
    <row r="2325" spans="1:10" x14ac:dyDescent="0.35">
      <c r="A2325" s="28" t="s">
        <v>1814</v>
      </c>
      <c r="B2325" s="28" t="s">
        <v>17</v>
      </c>
      <c r="C2325" s="28" t="s">
        <v>1815</v>
      </c>
      <c r="D2325" s="28" t="s">
        <v>19</v>
      </c>
      <c r="E2325" t="s">
        <v>406</v>
      </c>
      <c r="F2325" s="2">
        <v>70861</v>
      </c>
      <c r="G2325" s="2">
        <v>247854</v>
      </c>
      <c r="H2325" s="2">
        <v>120764</v>
      </c>
      <c r="I2325" s="2">
        <v>36516</v>
      </c>
      <c r="J2325" s="2">
        <v>122677</v>
      </c>
    </row>
    <row r="2326" spans="1:10" x14ac:dyDescent="0.35">
      <c r="A2326" s="28" t="s">
        <v>1814</v>
      </c>
      <c r="B2326" s="28" t="s">
        <v>17</v>
      </c>
      <c r="C2326" s="28" t="s">
        <v>1815</v>
      </c>
      <c r="D2326" s="28" t="s">
        <v>19</v>
      </c>
      <c r="E2326" t="s">
        <v>1821</v>
      </c>
      <c r="F2326" s="2">
        <v>19376</v>
      </c>
      <c r="G2326" s="2">
        <v>0</v>
      </c>
      <c r="H2326" s="2">
        <v>0</v>
      </c>
      <c r="I2326" s="2">
        <v>0</v>
      </c>
      <c r="J2326" s="2">
        <v>0</v>
      </c>
    </row>
    <row r="2327" spans="1:10" x14ac:dyDescent="0.35">
      <c r="A2327" s="28" t="s">
        <v>1814</v>
      </c>
      <c r="B2327" s="28" t="s">
        <v>17</v>
      </c>
      <c r="C2327" s="28" t="s">
        <v>1822</v>
      </c>
      <c r="D2327" s="28" t="s">
        <v>19</v>
      </c>
      <c r="E2327" t="s">
        <v>1302</v>
      </c>
      <c r="F2327" s="2">
        <v>338500</v>
      </c>
      <c r="G2327" s="2">
        <v>677000</v>
      </c>
      <c r="H2327" s="2">
        <v>337500</v>
      </c>
      <c r="I2327" s="2">
        <v>337500</v>
      </c>
      <c r="J2327" s="2">
        <v>337500</v>
      </c>
    </row>
    <row r="2328" spans="1:10" x14ac:dyDescent="0.35">
      <c r="A2328" s="28" t="s">
        <v>1814</v>
      </c>
      <c r="B2328" s="28" t="s">
        <v>17</v>
      </c>
      <c r="C2328" s="28" t="s">
        <v>1822</v>
      </c>
      <c r="D2328" s="28" t="s">
        <v>19</v>
      </c>
      <c r="E2328" t="s">
        <v>1823</v>
      </c>
      <c r="F2328" s="2">
        <v>114216</v>
      </c>
      <c r="G2328" s="2">
        <v>226760</v>
      </c>
      <c r="H2328" s="2">
        <v>112544</v>
      </c>
      <c r="I2328" s="2">
        <v>33680</v>
      </c>
      <c r="J2328" s="2">
        <v>111987</v>
      </c>
    </row>
    <row r="2329" spans="1:10" x14ac:dyDescent="0.35">
      <c r="A2329" s="28" t="s">
        <v>1814</v>
      </c>
      <c r="B2329" s="28" t="s">
        <v>17</v>
      </c>
      <c r="C2329" s="28" t="s">
        <v>1822</v>
      </c>
      <c r="D2329" s="28" t="s">
        <v>19</v>
      </c>
      <c r="E2329" t="s">
        <v>164</v>
      </c>
      <c r="F2329" s="2">
        <v>1750000</v>
      </c>
      <c r="G2329" s="2">
        <v>691000</v>
      </c>
      <c r="H2329" s="2">
        <v>347000</v>
      </c>
      <c r="I2329" s="2">
        <v>104100</v>
      </c>
      <c r="J2329" s="2">
        <v>347000</v>
      </c>
    </row>
    <row r="2330" spans="1:10" x14ac:dyDescent="0.35">
      <c r="A2330" s="28" t="s">
        <v>1814</v>
      </c>
      <c r="B2330" s="28" t="s">
        <v>17</v>
      </c>
      <c r="C2330" s="28" t="s">
        <v>1822</v>
      </c>
      <c r="D2330" s="28" t="s">
        <v>19</v>
      </c>
      <c r="E2330" t="s">
        <v>418</v>
      </c>
      <c r="F2330" s="2">
        <v>977400</v>
      </c>
      <c r="G2330" s="2">
        <v>1967738</v>
      </c>
      <c r="H2330" s="2">
        <v>0</v>
      </c>
      <c r="I2330" s="2">
        <v>0</v>
      </c>
      <c r="J2330" s="2">
        <v>0</v>
      </c>
    </row>
    <row r="2331" spans="1:10" x14ac:dyDescent="0.35">
      <c r="A2331" s="28" t="s">
        <v>1814</v>
      </c>
      <c r="B2331" s="28" t="s">
        <v>17</v>
      </c>
      <c r="C2331" s="28" t="s">
        <v>1822</v>
      </c>
      <c r="D2331" s="28" t="s">
        <v>19</v>
      </c>
      <c r="E2331" t="s">
        <v>127</v>
      </c>
      <c r="F2331" s="2">
        <v>927000</v>
      </c>
      <c r="G2331" s="2">
        <v>1854000</v>
      </c>
      <c r="H2331" s="2">
        <v>926500</v>
      </c>
      <c r="I2331" s="2">
        <v>277950</v>
      </c>
      <c r="J2331" s="2">
        <v>926500</v>
      </c>
    </row>
    <row r="2332" spans="1:10" x14ac:dyDescent="0.35">
      <c r="A2332" s="28" t="s">
        <v>1814</v>
      </c>
      <c r="B2332" s="28" t="s">
        <v>17</v>
      </c>
      <c r="C2332" s="28" t="s">
        <v>1822</v>
      </c>
      <c r="D2332" s="28" t="s">
        <v>19</v>
      </c>
      <c r="E2332" t="s">
        <v>38</v>
      </c>
      <c r="F2332" s="2">
        <v>3004500</v>
      </c>
      <c r="G2332" s="2">
        <v>6008000</v>
      </c>
      <c r="H2332" s="2">
        <v>835000</v>
      </c>
      <c r="I2332" s="2">
        <v>250500</v>
      </c>
      <c r="J2332" s="2">
        <v>835000</v>
      </c>
    </row>
    <row r="2333" spans="1:10" x14ac:dyDescent="0.35">
      <c r="A2333" s="28" t="s">
        <v>1814</v>
      </c>
      <c r="B2333" s="28" t="s">
        <v>17</v>
      </c>
      <c r="C2333" s="28" t="s">
        <v>1822</v>
      </c>
      <c r="D2333" s="28" t="s">
        <v>19</v>
      </c>
      <c r="E2333" t="s">
        <v>1824</v>
      </c>
      <c r="F2333" s="2">
        <v>22592</v>
      </c>
      <c r="G2333" s="2">
        <v>44860</v>
      </c>
      <c r="H2333" s="2">
        <v>22268</v>
      </c>
      <c r="I2333" s="2">
        <v>6664</v>
      </c>
      <c r="J2333" s="2">
        <v>22160</v>
      </c>
    </row>
    <row r="2334" spans="1:10" x14ac:dyDescent="0.35">
      <c r="A2334" s="28" t="s">
        <v>1814</v>
      </c>
      <c r="B2334" s="28" t="s">
        <v>17</v>
      </c>
      <c r="C2334" s="28" t="s">
        <v>1822</v>
      </c>
      <c r="D2334" s="28" t="s">
        <v>19</v>
      </c>
      <c r="E2334" t="s">
        <v>1825</v>
      </c>
      <c r="F2334" s="2">
        <v>22787</v>
      </c>
      <c r="G2334" s="2">
        <v>45240</v>
      </c>
      <c r="H2334" s="2">
        <v>22452</v>
      </c>
      <c r="I2334" s="2">
        <v>3368</v>
      </c>
      <c r="J2334" s="2">
        <v>0</v>
      </c>
    </row>
    <row r="2335" spans="1:10" x14ac:dyDescent="0.35">
      <c r="A2335" s="28" t="s">
        <v>1814</v>
      </c>
      <c r="B2335" s="28" t="s">
        <v>17</v>
      </c>
      <c r="C2335" s="28" t="s">
        <v>1822</v>
      </c>
      <c r="D2335" s="28" t="s">
        <v>19</v>
      </c>
      <c r="E2335" t="s">
        <v>1826</v>
      </c>
      <c r="F2335" s="2">
        <v>117293</v>
      </c>
      <c r="G2335" s="2">
        <v>232903</v>
      </c>
      <c r="H2335" s="2">
        <v>115610</v>
      </c>
      <c r="I2335" s="2">
        <v>34599</v>
      </c>
      <c r="J2335" s="2">
        <v>115049</v>
      </c>
    </row>
    <row r="2336" spans="1:10" x14ac:dyDescent="0.35">
      <c r="A2336" s="28" t="s">
        <v>1814</v>
      </c>
      <c r="B2336" s="28" t="s">
        <v>17</v>
      </c>
      <c r="C2336" s="28" t="s">
        <v>1822</v>
      </c>
      <c r="D2336" s="28" t="s">
        <v>19</v>
      </c>
      <c r="E2336" t="s">
        <v>47</v>
      </c>
      <c r="F2336" s="2">
        <v>625000</v>
      </c>
      <c r="G2336" s="2">
        <v>1247000</v>
      </c>
      <c r="H2336" s="2">
        <v>626500</v>
      </c>
      <c r="I2336" s="2">
        <v>187950</v>
      </c>
      <c r="J2336" s="2">
        <v>626500</v>
      </c>
    </row>
    <row r="2337" spans="1:10" x14ac:dyDescent="0.35">
      <c r="A2337" s="28" t="s">
        <v>1814</v>
      </c>
      <c r="B2337" s="28" t="s">
        <v>17</v>
      </c>
      <c r="C2337" s="28" t="s">
        <v>1822</v>
      </c>
      <c r="D2337" s="28" t="s">
        <v>19</v>
      </c>
      <c r="E2337" t="s">
        <v>1827</v>
      </c>
      <c r="F2337" s="2">
        <v>0</v>
      </c>
      <c r="G2337" s="2">
        <v>46231</v>
      </c>
      <c r="H2337" s="2">
        <v>22389</v>
      </c>
      <c r="I2337" s="2">
        <v>6701</v>
      </c>
      <c r="J2337" s="2">
        <v>22281</v>
      </c>
    </row>
    <row r="2338" spans="1:10" x14ac:dyDescent="0.35">
      <c r="A2338" s="28" t="s">
        <v>1814</v>
      </c>
      <c r="B2338" s="28" t="s">
        <v>17</v>
      </c>
      <c r="C2338" s="28" t="s">
        <v>1822</v>
      </c>
      <c r="D2338" s="28" t="s">
        <v>19</v>
      </c>
      <c r="E2338" t="s">
        <v>668</v>
      </c>
      <c r="F2338" s="2">
        <v>0</v>
      </c>
      <c r="G2338" s="2">
        <v>2249822</v>
      </c>
      <c r="H2338" s="2">
        <v>576625</v>
      </c>
      <c r="I2338" s="2">
        <v>173183</v>
      </c>
      <c r="J2338" s="2">
        <v>577925</v>
      </c>
    </row>
    <row r="2339" spans="1:10" x14ac:dyDescent="0.35">
      <c r="A2339" s="28" t="s">
        <v>1814</v>
      </c>
      <c r="B2339" s="28" t="s">
        <v>17</v>
      </c>
      <c r="C2339" s="28" t="s">
        <v>1822</v>
      </c>
      <c r="D2339" s="28" t="s">
        <v>19</v>
      </c>
      <c r="E2339" t="s">
        <v>1828</v>
      </c>
      <c r="F2339" s="2">
        <v>115276</v>
      </c>
      <c r="G2339" s="2">
        <v>228897</v>
      </c>
      <c r="H2339" s="2">
        <v>113621</v>
      </c>
      <c r="I2339" s="2">
        <v>34004</v>
      </c>
      <c r="J2339" s="2">
        <v>113070</v>
      </c>
    </row>
    <row r="2340" spans="1:10" x14ac:dyDescent="0.35">
      <c r="A2340" s="28" t="s">
        <v>1814</v>
      </c>
      <c r="B2340" s="28" t="s">
        <v>17</v>
      </c>
      <c r="C2340" s="28" t="s">
        <v>1822</v>
      </c>
      <c r="D2340" s="28" t="s">
        <v>19</v>
      </c>
      <c r="E2340" t="s">
        <v>32</v>
      </c>
      <c r="F2340" s="2">
        <v>12992</v>
      </c>
      <c r="G2340" s="2">
        <v>15000</v>
      </c>
      <c r="H2340" s="2">
        <v>12150</v>
      </c>
      <c r="I2340" s="2">
        <v>3465</v>
      </c>
      <c r="J2340" s="2">
        <v>10950</v>
      </c>
    </row>
    <row r="2341" spans="1:10" x14ac:dyDescent="0.35">
      <c r="A2341" s="28" t="s">
        <v>1814</v>
      </c>
      <c r="B2341" s="28" t="s">
        <v>17</v>
      </c>
      <c r="C2341" s="28" t="s">
        <v>1822</v>
      </c>
      <c r="D2341" s="28" t="s">
        <v>19</v>
      </c>
      <c r="E2341" t="s">
        <v>1829</v>
      </c>
      <c r="F2341" s="2">
        <v>547989</v>
      </c>
      <c r="G2341" s="2">
        <v>0</v>
      </c>
      <c r="H2341" s="2">
        <v>0</v>
      </c>
      <c r="I2341" s="2">
        <v>0</v>
      </c>
      <c r="J2341" s="2">
        <v>0</v>
      </c>
    </row>
    <row r="2342" spans="1:10" x14ac:dyDescent="0.35">
      <c r="A2342" s="28" t="s">
        <v>1814</v>
      </c>
      <c r="B2342" s="28" t="s">
        <v>17</v>
      </c>
      <c r="C2342" s="28" t="s">
        <v>1822</v>
      </c>
      <c r="D2342" s="28" t="s">
        <v>19</v>
      </c>
      <c r="E2342" t="s">
        <v>36</v>
      </c>
      <c r="F2342" s="2">
        <v>0</v>
      </c>
      <c r="G2342" s="2">
        <v>2186458</v>
      </c>
      <c r="H2342" s="2">
        <v>1088000</v>
      </c>
      <c r="I2342" s="2">
        <v>328789</v>
      </c>
      <c r="J2342" s="2">
        <v>1103925</v>
      </c>
    </row>
    <row r="2343" spans="1:10" x14ac:dyDescent="0.35">
      <c r="A2343" s="28" t="s">
        <v>1814</v>
      </c>
      <c r="B2343" s="28" t="s">
        <v>17</v>
      </c>
      <c r="C2343" s="28" t="s">
        <v>1822</v>
      </c>
      <c r="D2343" s="28" t="s">
        <v>19</v>
      </c>
      <c r="E2343" t="s">
        <v>28</v>
      </c>
      <c r="F2343" s="2">
        <v>0</v>
      </c>
      <c r="G2343" s="2">
        <v>0</v>
      </c>
      <c r="H2343" s="2">
        <v>0</v>
      </c>
      <c r="I2343" s="2">
        <v>0</v>
      </c>
      <c r="J2343" s="2">
        <v>0</v>
      </c>
    </row>
    <row r="2344" spans="1:10" x14ac:dyDescent="0.35">
      <c r="A2344" s="28" t="s">
        <v>1814</v>
      </c>
      <c r="B2344" s="28" t="s">
        <v>17</v>
      </c>
      <c r="C2344" s="28" t="s">
        <v>1822</v>
      </c>
      <c r="D2344" s="28" t="s">
        <v>19</v>
      </c>
      <c r="E2344" t="s">
        <v>1830</v>
      </c>
      <c r="F2344" s="2">
        <v>115995</v>
      </c>
      <c r="G2344" s="2">
        <v>230325</v>
      </c>
      <c r="H2344" s="2">
        <v>114330</v>
      </c>
      <c r="I2344" s="2">
        <v>34216</v>
      </c>
      <c r="J2344" s="2">
        <v>113775</v>
      </c>
    </row>
    <row r="2345" spans="1:10" x14ac:dyDescent="0.35">
      <c r="A2345" s="28" t="s">
        <v>1814</v>
      </c>
      <c r="B2345" s="28" t="s">
        <v>17</v>
      </c>
      <c r="C2345" s="28" t="s">
        <v>1822</v>
      </c>
      <c r="D2345" s="28" t="s">
        <v>19</v>
      </c>
      <c r="E2345" t="s">
        <v>1831</v>
      </c>
      <c r="F2345" s="2">
        <v>21567</v>
      </c>
      <c r="G2345" s="2">
        <v>0</v>
      </c>
      <c r="H2345" s="2">
        <v>0</v>
      </c>
      <c r="I2345" s="2">
        <v>0</v>
      </c>
      <c r="J2345" s="2">
        <v>0</v>
      </c>
    </row>
    <row r="2346" spans="1:10" x14ac:dyDescent="0.35">
      <c r="A2346" s="28" t="s">
        <v>1814</v>
      </c>
      <c r="B2346" s="28" t="s">
        <v>17</v>
      </c>
      <c r="C2346" s="28" t="s">
        <v>1822</v>
      </c>
      <c r="D2346" s="28" t="s">
        <v>19</v>
      </c>
      <c r="E2346" t="s">
        <v>1832</v>
      </c>
      <c r="F2346" s="2">
        <v>0</v>
      </c>
      <c r="G2346" s="2">
        <v>230948</v>
      </c>
      <c r="H2346" s="2">
        <v>112944</v>
      </c>
      <c r="I2346" s="2">
        <v>33802</v>
      </c>
      <c r="J2346" s="2">
        <v>112401</v>
      </c>
    </row>
    <row r="2347" spans="1:10" x14ac:dyDescent="0.35">
      <c r="A2347" s="28" t="s">
        <v>1814</v>
      </c>
      <c r="B2347" s="28" t="s">
        <v>17</v>
      </c>
      <c r="C2347" s="28" t="s">
        <v>1833</v>
      </c>
      <c r="D2347" s="28" t="s">
        <v>19</v>
      </c>
      <c r="E2347" t="s">
        <v>1361</v>
      </c>
      <c r="F2347" s="2">
        <v>0</v>
      </c>
      <c r="G2347" s="2">
        <v>1489241</v>
      </c>
      <c r="H2347" s="2">
        <v>751700</v>
      </c>
      <c r="I2347" s="2">
        <v>225630</v>
      </c>
      <c r="J2347" s="2">
        <v>752500</v>
      </c>
    </row>
    <row r="2348" spans="1:10" x14ac:dyDescent="0.35">
      <c r="A2348" s="28" t="s">
        <v>1814</v>
      </c>
      <c r="B2348" s="28" t="s">
        <v>17</v>
      </c>
      <c r="C2348" s="28" t="s">
        <v>1833</v>
      </c>
      <c r="D2348" s="28" t="s">
        <v>19</v>
      </c>
      <c r="E2348" t="s">
        <v>1834</v>
      </c>
      <c r="F2348" s="2">
        <v>0</v>
      </c>
      <c r="G2348" s="2">
        <v>112007</v>
      </c>
      <c r="H2348" s="2">
        <v>53647</v>
      </c>
      <c r="I2348" s="2">
        <v>16055</v>
      </c>
      <c r="J2348" s="2">
        <v>53389</v>
      </c>
    </row>
    <row r="2349" spans="1:10" x14ac:dyDescent="0.35">
      <c r="A2349" s="28" t="s">
        <v>1814</v>
      </c>
      <c r="B2349" s="28" t="s">
        <v>17</v>
      </c>
      <c r="C2349" s="28" t="s">
        <v>1833</v>
      </c>
      <c r="D2349" s="28" t="s">
        <v>19</v>
      </c>
      <c r="E2349" t="s">
        <v>429</v>
      </c>
      <c r="F2349" s="2">
        <v>315000</v>
      </c>
      <c r="G2349" s="2">
        <v>624000</v>
      </c>
      <c r="H2349" s="2">
        <v>311500</v>
      </c>
      <c r="I2349" s="2">
        <v>93450</v>
      </c>
      <c r="J2349" s="2">
        <v>311500</v>
      </c>
    </row>
    <row r="2350" spans="1:10" x14ac:dyDescent="0.35">
      <c r="A2350" s="28" t="s">
        <v>1814</v>
      </c>
      <c r="B2350" s="28" t="s">
        <v>17</v>
      </c>
      <c r="C2350" s="28" t="s">
        <v>1833</v>
      </c>
      <c r="D2350" s="28" t="s">
        <v>50</v>
      </c>
      <c r="E2350" t="s">
        <v>1835</v>
      </c>
      <c r="F2350" s="2">
        <v>574000</v>
      </c>
      <c r="G2350" s="2">
        <v>1142000</v>
      </c>
      <c r="H2350" s="2">
        <v>572500</v>
      </c>
      <c r="I2350" s="2">
        <v>171750</v>
      </c>
      <c r="J2350" s="2">
        <v>572500</v>
      </c>
    </row>
    <row r="2351" spans="1:10" x14ac:dyDescent="0.35">
      <c r="A2351" s="28" t="s">
        <v>1814</v>
      </c>
      <c r="B2351" s="28" t="s">
        <v>17</v>
      </c>
      <c r="C2351" s="28" t="s">
        <v>1833</v>
      </c>
      <c r="D2351" s="28" t="s">
        <v>19</v>
      </c>
      <c r="E2351" t="s">
        <v>1836</v>
      </c>
      <c r="F2351" s="2">
        <v>53116</v>
      </c>
      <c r="G2351" s="2">
        <v>105463</v>
      </c>
      <c r="H2351" s="2">
        <v>52346</v>
      </c>
      <c r="I2351" s="2">
        <v>15665</v>
      </c>
      <c r="J2351" s="2">
        <v>52090</v>
      </c>
    </row>
    <row r="2352" spans="1:10" x14ac:dyDescent="0.35">
      <c r="A2352" s="28" t="s">
        <v>1814</v>
      </c>
      <c r="B2352" s="28" t="s">
        <v>17</v>
      </c>
      <c r="C2352" s="28" t="s">
        <v>1833</v>
      </c>
      <c r="D2352" s="28" t="s">
        <v>19</v>
      </c>
      <c r="E2352" t="s">
        <v>1837</v>
      </c>
      <c r="F2352" s="2">
        <v>12563</v>
      </c>
      <c r="G2352" s="2">
        <v>0</v>
      </c>
      <c r="H2352" s="2">
        <v>0</v>
      </c>
      <c r="I2352" s="2">
        <v>0</v>
      </c>
      <c r="J2352" s="2">
        <v>0</v>
      </c>
    </row>
    <row r="2353" spans="1:10" x14ac:dyDescent="0.35">
      <c r="A2353" s="28" t="s">
        <v>1814</v>
      </c>
      <c r="B2353" s="28" t="s">
        <v>17</v>
      </c>
      <c r="C2353" s="28" t="s">
        <v>1833</v>
      </c>
      <c r="D2353" s="28" t="s">
        <v>19</v>
      </c>
      <c r="E2353" t="s">
        <v>1353</v>
      </c>
      <c r="F2353" s="2">
        <v>488500</v>
      </c>
      <c r="G2353" s="2">
        <v>979000</v>
      </c>
      <c r="H2353" s="2">
        <v>488500</v>
      </c>
      <c r="I2353" s="2">
        <v>488500</v>
      </c>
      <c r="J2353" s="2">
        <v>488500</v>
      </c>
    </row>
    <row r="2354" spans="1:10" x14ac:dyDescent="0.35">
      <c r="A2354" s="28" t="s">
        <v>1814</v>
      </c>
      <c r="B2354" s="28" t="s">
        <v>17</v>
      </c>
      <c r="C2354" s="28" t="s">
        <v>1833</v>
      </c>
      <c r="D2354" s="28" t="s">
        <v>19</v>
      </c>
      <c r="E2354" t="s">
        <v>1838</v>
      </c>
      <c r="F2354" s="2">
        <v>21375</v>
      </c>
      <c r="G2354" s="2">
        <v>41625</v>
      </c>
      <c r="H2354" s="2">
        <v>20250</v>
      </c>
      <c r="I2354" s="2">
        <v>20063</v>
      </c>
      <c r="J2354" s="2">
        <v>19875</v>
      </c>
    </row>
    <row r="2355" spans="1:10" x14ac:dyDescent="0.35">
      <c r="A2355" s="28" t="s">
        <v>1814</v>
      </c>
      <c r="B2355" s="28" t="s">
        <v>17</v>
      </c>
      <c r="C2355" s="28" t="s">
        <v>1833</v>
      </c>
      <c r="D2355" s="28" t="s">
        <v>19</v>
      </c>
      <c r="E2355" t="s">
        <v>1839</v>
      </c>
      <c r="F2355" s="2">
        <v>53388</v>
      </c>
      <c r="G2355" s="2">
        <v>106010</v>
      </c>
      <c r="H2355" s="2">
        <v>52622</v>
      </c>
      <c r="I2355" s="2">
        <v>15748</v>
      </c>
      <c r="J2355" s="2">
        <v>52366</v>
      </c>
    </row>
    <row r="2356" spans="1:10" x14ac:dyDescent="0.35">
      <c r="A2356" s="28" t="s">
        <v>1814</v>
      </c>
      <c r="B2356" s="28" t="s">
        <v>17</v>
      </c>
      <c r="C2356" s="28" t="s">
        <v>1833</v>
      </c>
      <c r="D2356" s="28" t="s">
        <v>19</v>
      </c>
      <c r="E2356" t="s">
        <v>1840</v>
      </c>
      <c r="F2356" s="2">
        <v>45467</v>
      </c>
      <c r="G2356" s="2">
        <v>90262</v>
      </c>
      <c r="H2356" s="2">
        <v>0</v>
      </c>
      <c r="I2356" s="2">
        <v>0</v>
      </c>
      <c r="J2356" s="2">
        <v>0</v>
      </c>
    </row>
    <row r="2357" spans="1:10" x14ac:dyDescent="0.35">
      <c r="A2357" s="28" t="s">
        <v>1814</v>
      </c>
      <c r="B2357" s="28" t="s">
        <v>17</v>
      </c>
      <c r="C2357" s="28" t="s">
        <v>1833</v>
      </c>
      <c r="D2357" s="28" t="s">
        <v>19</v>
      </c>
      <c r="E2357" t="s">
        <v>1841</v>
      </c>
      <c r="F2357" s="2">
        <v>15336</v>
      </c>
      <c r="G2357" s="2">
        <v>30024</v>
      </c>
      <c r="H2357" s="2">
        <v>14688</v>
      </c>
      <c r="I2357" s="2">
        <v>4374</v>
      </c>
      <c r="J2357" s="2">
        <v>14472</v>
      </c>
    </row>
    <row r="2358" spans="1:10" x14ac:dyDescent="0.35">
      <c r="A2358" s="28" t="s">
        <v>1814</v>
      </c>
      <c r="B2358" s="28" t="s">
        <v>17</v>
      </c>
      <c r="C2358" s="28" t="s">
        <v>1833</v>
      </c>
      <c r="D2358" s="28" t="s">
        <v>19</v>
      </c>
      <c r="E2358" t="s">
        <v>1842</v>
      </c>
      <c r="F2358" s="2">
        <v>67000</v>
      </c>
      <c r="G2358" s="2">
        <v>131000</v>
      </c>
      <c r="H2358" s="2">
        <v>64000</v>
      </c>
      <c r="I2358" s="2">
        <v>19050</v>
      </c>
      <c r="J2358" s="2">
        <v>63000</v>
      </c>
    </row>
    <row r="2359" spans="1:10" x14ac:dyDescent="0.35">
      <c r="A2359" s="28" t="s">
        <v>1814</v>
      </c>
      <c r="B2359" s="28" t="s">
        <v>17</v>
      </c>
      <c r="C2359" s="28" t="s">
        <v>1833</v>
      </c>
      <c r="D2359" s="28" t="s">
        <v>19</v>
      </c>
      <c r="E2359" t="s">
        <v>1843</v>
      </c>
      <c r="F2359" s="2">
        <v>52949</v>
      </c>
      <c r="G2359" s="2">
        <v>105123</v>
      </c>
      <c r="H2359" s="2">
        <v>52174</v>
      </c>
      <c r="I2359" s="2">
        <v>15614</v>
      </c>
      <c r="J2359" s="2">
        <v>51916</v>
      </c>
    </row>
    <row r="2360" spans="1:10" x14ac:dyDescent="0.35">
      <c r="A2360" s="28" t="s">
        <v>1814</v>
      </c>
      <c r="B2360" s="28" t="s">
        <v>17</v>
      </c>
      <c r="C2360" s="28" t="s">
        <v>1833</v>
      </c>
      <c r="D2360" s="28" t="s">
        <v>19</v>
      </c>
      <c r="E2360" t="s">
        <v>1394</v>
      </c>
      <c r="F2360" s="2">
        <v>751000</v>
      </c>
      <c r="G2360" s="2">
        <v>0</v>
      </c>
      <c r="H2360" s="2">
        <v>0</v>
      </c>
      <c r="I2360" s="2">
        <v>0</v>
      </c>
      <c r="J2360" s="2">
        <v>0</v>
      </c>
    </row>
    <row r="2361" spans="1:10" x14ac:dyDescent="0.35">
      <c r="A2361" s="28" t="s">
        <v>1814</v>
      </c>
      <c r="B2361" s="28" t="s">
        <v>17</v>
      </c>
      <c r="C2361" s="28" t="s">
        <v>1833</v>
      </c>
      <c r="D2361" s="28" t="s">
        <v>19</v>
      </c>
      <c r="E2361" t="s">
        <v>1236</v>
      </c>
      <c r="F2361" s="2">
        <v>0</v>
      </c>
      <c r="G2361" s="2">
        <v>1489501</v>
      </c>
      <c r="H2361" s="2">
        <v>751800</v>
      </c>
      <c r="I2361" s="2">
        <v>225660</v>
      </c>
      <c r="J2361" s="2">
        <v>752600</v>
      </c>
    </row>
    <row r="2362" spans="1:10" x14ac:dyDescent="0.35">
      <c r="A2362" s="28" t="s">
        <v>1814</v>
      </c>
      <c r="B2362" s="28" t="s">
        <v>17</v>
      </c>
      <c r="C2362" s="28" t="s">
        <v>1833</v>
      </c>
      <c r="D2362" s="28" t="s">
        <v>19</v>
      </c>
      <c r="E2362" t="s">
        <v>1844</v>
      </c>
      <c r="F2362" s="2">
        <v>475000</v>
      </c>
      <c r="G2362" s="2">
        <v>266000</v>
      </c>
      <c r="H2362" s="2">
        <v>132500</v>
      </c>
      <c r="I2362" s="2">
        <v>39750</v>
      </c>
      <c r="J2362" s="2">
        <v>132500</v>
      </c>
    </row>
    <row r="2363" spans="1:10" x14ac:dyDescent="0.35">
      <c r="A2363" s="28" t="s">
        <v>1814</v>
      </c>
      <c r="B2363" s="28" t="s">
        <v>17</v>
      </c>
      <c r="C2363" s="28" t="s">
        <v>1833</v>
      </c>
      <c r="D2363" s="28" t="s">
        <v>19</v>
      </c>
      <c r="E2363" t="s">
        <v>1845</v>
      </c>
      <c r="F2363" s="2">
        <v>478500</v>
      </c>
      <c r="G2363" s="2">
        <v>0</v>
      </c>
      <c r="H2363" s="2">
        <v>0</v>
      </c>
      <c r="I2363" s="2">
        <v>0</v>
      </c>
      <c r="J2363" s="2">
        <v>0</v>
      </c>
    </row>
    <row r="2364" spans="1:10" x14ac:dyDescent="0.35">
      <c r="A2364" s="28" t="s">
        <v>1814</v>
      </c>
      <c r="B2364" s="28" t="s">
        <v>17</v>
      </c>
      <c r="C2364" s="28" t="s">
        <v>1833</v>
      </c>
      <c r="D2364" s="28" t="s">
        <v>19</v>
      </c>
      <c r="E2364" t="s">
        <v>28</v>
      </c>
      <c r="F2364" s="2">
        <v>0</v>
      </c>
      <c r="G2364" s="2">
        <v>0</v>
      </c>
      <c r="H2364" s="2">
        <v>0</v>
      </c>
      <c r="I2364" s="2">
        <v>0</v>
      </c>
      <c r="J2364" s="2">
        <v>0</v>
      </c>
    </row>
    <row r="2365" spans="1:10" x14ac:dyDescent="0.35">
      <c r="A2365" s="28" t="s">
        <v>1814</v>
      </c>
      <c r="B2365" s="28" t="s">
        <v>17</v>
      </c>
      <c r="C2365" s="28" t="s">
        <v>1833</v>
      </c>
      <c r="D2365" s="28" t="s">
        <v>19</v>
      </c>
      <c r="E2365" t="s">
        <v>1846</v>
      </c>
      <c r="F2365" s="2">
        <v>10241</v>
      </c>
      <c r="G2365" s="2">
        <v>0</v>
      </c>
      <c r="H2365" s="2">
        <v>0</v>
      </c>
      <c r="I2365" s="2">
        <v>0</v>
      </c>
      <c r="J2365" s="2">
        <v>0</v>
      </c>
    </row>
    <row r="2366" spans="1:10" x14ac:dyDescent="0.35">
      <c r="A2366" s="28" t="s">
        <v>1814</v>
      </c>
      <c r="B2366" s="28" t="s">
        <v>17</v>
      </c>
      <c r="C2366" s="28" t="s">
        <v>1833</v>
      </c>
      <c r="D2366" s="28" t="s">
        <v>19</v>
      </c>
      <c r="E2366" t="s">
        <v>1847</v>
      </c>
      <c r="F2366" s="2">
        <v>52326</v>
      </c>
      <c r="G2366" s="2">
        <v>103893</v>
      </c>
      <c r="H2366" s="2">
        <v>51567</v>
      </c>
      <c r="I2366" s="2">
        <v>15432</v>
      </c>
      <c r="J2366" s="2">
        <v>51315</v>
      </c>
    </row>
    <row r="2367" spans="1:10" x14ac:dyDescent="0.35">
      <c r="A2367" s="28" t="s">
        <v>1814</v>
      </c>
      <c r="B2367" s="28" t="s">
        <v>17</v>
      </c>
      <c r="C2367" s="28" t="s">
        <v>1833</v>
      </c>
      <c r="D2367" s="28" t="s">
        <v>19</v>
      </c>
      <c r="E2367" t="s">
        <v>1848</v>
      </c>
      <c r="F2367" s="2">
        <v>52183</v>
      </c>
      <c r="G2367" s="2">
        <v>103602</v>
      </c>
      <c r="H2367" s="2">
        <v>51419</v>
      </c>
      <c r="I2367" s="2">
        <v>15388</v>
      </c>
      <c r="J2367" s="2">
        <v>51165</v>
      </c>
    </row>
    <row r="2368" spans="1:10" x14ac:dyDescent="0.35">
      <c r="A2368" s="28" t="s">
        <v>1814</v>
      </c>
      <c r="B2368" s="28" t="s">
        <v>17</v>
      </c>
      <c r="C2368" s="28" t="s">
        <v>1833</v>
      </c>
      <c r="D2368" s="28" t="s">
        <v>19</v>
      </c>
      <c r="E2368" t="s">
        <v>1849</v>
      </c>
      <c r="F2368" s="2">
        <v>68400</v>
      </c>
      <c r="G2368" s="2">
        <v>133000</v>
      </c>
      <c r="H2368" s="2">
        <v>64600</v>
      </c>
      <c r="I2368" s="2">
        <v>32300</v>
      </c>
      <c r="J2368" s="2">
        <v>0</v>
      </c>
    </row>
    <row r="2369" spans="1:10" x14ac:dyDescent="0.35">
      <c r="A2369" s="28" t="s">
        <v>1814</v>
      </c>
      <c r="B2369" s="28" t="s">
        <v>17</v>
      </c>
      <c r="C2369" s="28" t="s">
        <v>1833</v>
      </c>
      <c r="D2369" s="28" t="s">
        <v>19</v>
      </c>
      <c r="E2369" t="s">
        <v>1850</v>
      </c>
      <c r="F2369" s="2">
        <v>12367</v>
      </c>
      <c r="G2369" s="2">
        <v>24287</v>
      </c>
      <c r="H2369" s="2">
        <v>11920</v>
      </c>
      <c r="I2369" s="2">
        <v>3554</v>
      </c>
      <c r="J2369" s="2">
        <v>11771</v>
      </c>
    </row>
    <row r="2370" spans="1:10" x14ac:dyDescent="0.35">
      <c r="A2370" s="28" t="s">
        <v>1814</v>
      </c>
      <c r="B2370" s="28" t="s">
        <v>17</v>
      </c>
      <c r="C2370" s="28" t="s">
        <v>1833</v>
      </c>
      <c r="D2370" s="28" t="s">
        <v>19</v>
      </c>
      <c r="E2370" t="s">
        <v>1851</v>
      </c>
      <c r="F2370" s="2">
        <v>475000</v>
      </c>
      <c r="G2370" s="2">
        <v>266000</v>
      </c>
      <c r="H2370" s="2">
        <v>132500</v>
      </c>
      <c r="I2370" s="2">
        <v>39750</v>
      </c>
      <c r="J2370" s="2">
        <v>132500</v>
      </c>
    </row>
    <row r="2371" spans="1:10" x14ac:dyDescent="0.35">
      <c r="A2371" s="28" t="s">
        <v>1814</v>
      </c>
      <c r="B2371" s="28" t="s">
        <v>17</v>
      </c>
      <c r="C2371" s="28" t="s">
        <v>1833</v>
      </c>
      <c r="D2371" s="28" t="s">
        <v>19</v>
      </c>
      <c r="E2371" t="s">
        <v>813</v>
      </c>
      <c r="F2371" s="2">
        <v>181000</v>
      </c>
      <c r="G2371" s="2">
        <v>365000</v>
      </c>
      <c r="H2371" s="2">
        <v>181500</v>
      </c>
      <c r="I2371" s="2">
        <v>54450</v>
      </c>
      <c r="J2371" s="2">
        <v>181500</v>
      </c>
    </row>
    <row r="2372" spans="1:10" x14ac:dyDescent="0.35">
      <c r="A2372" s="28" t="s">
        <v>1814</v>
      </c>
      <c r="B2372" s="28" t="s">
        <v>17</v>
      </c>
      <c r="C2372" s="28" t="s">
        <v>1852</v>
      </c>
      <c r="D2372" s="28" t="s">
        <v>50</v>
      </c>
      <c r="E2372" t="s">
        <v>1853</v>
      </c>
      <c r="F2372" s="2">
        <v>827800</v>
      </c>
      <c r="G2372" s="2">
        <v>1659250</v>
      </c>
      <c r="H2372" s="2">
        <v>0</v>
      </c>
      <c r="I2372" s="2">
        <v>0</v>
      </c>
      <c r="J2372" s="2">
        <v>0</v>
      </c>
    </row>
    <row r="2373" spans="1:10" x14ac:dyDescent="0.35">
      <c r="A2373" s="28" t="s">
        <v>1814</v>
      </c>
      <c r="B2373" s="28" t="s">
        <v>17</v>
      </c>
      <c r="C2373" s="28" t="s">
        <v>1852</v>
      </c>
      <c r="D2373" s="28" t="s">
        <v>19</v>
      </c>
      <c r="E2373" t="s">
        <v>1854</v>
      </c>
      <c r="F2373" s="2">
        <v>168699</v>
      </c>
      <c r="G2373" s="2">
        <v>334929</v>
      </c>
      <c r="H2373" s="2">
        <v>166230</v>
      </c>
      <c r="I2373" s="2">
        <v>49746</v>
      </c>
      <c r="J2373" s="2">
        <v>165407</v>
      </c>
    </row>
    <row r="2374" spans="1:10" x14ac:dyDescent="0.35">
      <c r="A2374" s="28" t="s">
        <v>1814</v>
      </c>
      <c r="B2374" s="28" t="s">
        <v>17</v>
      </c>
      <c r="C2374" s="28" t="s">
        <v>1852</v>
      </c>
      <c r="D2374" s="28" t="s">
        <v>19</v>
      </c>
      <c r="E2374" t="s">
        <v>1237</v>
      </c>
      <c r="F2374" s="2">
        <v>92750</v>
      </c>
      <c r="G2374" s="2">
        <v>456450</v>
      </c>
      <c r="H2374" s="2">
        <v>706650</v>
      </c>
      <c r="I2374" s="2">
        <v>211493</v>
      </c>
      <c r="J2374" s="2">
        <v>703300</v>
      </c>
    </row>
    <row r="2375" spans="1:10" x14ac:dyDescent="0.35">
      <c r="A2375" s="28" t="s">
        <v>1814</v>
      </c>
      <c r="B2375" s="28" t="s">
        <v>17</v>
      </c>
      <c r="C2375" s="28" t="s">
        <v>1852</v>
      </c>
      <c r="D2375" s="28" t="s">
        <v>19</v>
      </c>
      <c r="E2375" t="s">
        <v>1855</v>
      </c>
      <c r="F2375" s="2">
        <v>0</v>
      </c>
      <c r="G2375" s="2">
        <v>739328</v>
      </c>
      <c r="H2375" s="2">
        <v>370306</v>
      </c>
      <c r="I2375" s="2">
        <v>370306</v>
      </c>
      <c r="J2375" s="2">
        <v>370425</v>
      </c>
    </row>
    <row r="2376" spans="1:10" x14ac:dyDescent="0.35">
      <c r="A2376" s="28" t="s">
        <v>1814</v>
      </c>
      <c r="B2376" s="28" t="s">
        <v>17</v>
      </c>
      <c r="C2376" s="28" t="s">
        <v>1852</v>
      </c>
      <c r="D2376" s="28" t="s">
        <v>19</v>
      </c>
      <c r="E2376" t="s">
        <v>1356</v>
      </c>
      <c r="F2376" s="2">
        <v>941600</v>
      </c>
      <c r="G2376" s="2">
        <v>1881975</v>
      </c>
      <c r="H2376" s="2">
        <v>0</v>
      </c>
      <c r="I2376" s="2">
        <v>0</v>
      </c>
      <c r="J2376" s="2">
        <v>0</v>
      </c>
    </row>
    <row r="2377" spans="1:10" x14ac:dyDescent="0.35">
      <c r="A2377" s="28" t="s">
        <v>1814</v>
      </c>
      <c r="B2377" s="28" t="s">
        <v>17</v>
      </c>
      <c r="C2377" s="28" t="s">
        <v>1852</v>
      </c>
      <c r="D2377" s="28" t="s">
        <v>19</v>
      </c>
      <c r="E2377" t="s">
        <v>28</v>
      </c>
      <c r="F2377" s="2">
        <v>23278</v>
      </c>
      <c r="G2377" s="2">
        <v>0</v>
      </c>
      <c r="H2377" s="2">
        <v>0</v>
      </c>
      <c r="I2377" s="2">
        <v>0</v>
      </c>
      <c r="J2377" s="2">
        <v>0</v>
      </c>
    </row>
    <row r="2378" spans="1:10" x14ac:dyDescent="0.35">
      <c r="A2378" s="28" t="s">
        <v>1814</v>
      </c>
      <c r="B2378" s="28" t="s">
        <v>17</v>
      </c>
      <c r="C2378" s="28" t="s">
        <v>1852</v>
      </c>
      <c r="D2378" s="28" t="s">
        <v>50</v>
      </c>
      <c r="E2378" t="s">
        <v>1856</v>
      </c>
      <c r="F2378" s="2">
        <v>0</v>
      </c>
      <c r="G2378" s="2">
        <v>370000</v>
      </c>
      <c r="H2378" s="2">
        <v>1902500</v>
      </c>
      <c r="I2378" s="2">
        <v>570750</v>
      </c>
      <c r="J2378" s="2">
        <v>1902500</v>
      </c>
    </row>
    <row r="2379" spans="1:10" x14ac:dyDescent="0.35">
      <c r="A2379" s="28" t="s">
        <v>1814</v>
      </c>
      <c r="B2379" s="28" t="s">
        <v>17</v>
      </c>
      <c r="C2379" s="28" t="s">
        <v>1852</v>
      </c>
      <c r="D2379" s="28" t="s">
        <v>19</v>
      </c>
      <c r="E2379" t="s">
        <v>1857</v>
      </c>
      <c r="F2379" s="2">
        <v>0</v>
      </c>
      <c r="G2379" s="2">
        <v>300742</v>
      </c>
      <c r="H2379" s="2">
        <v>152251</v>
      </c>
      <c r="I2379" s="2">
        <v>45566</v>
      </c>
      <c r="J2379" s="2">
        <v>151519</v>
      </c>
    </row>
    <row r="2380" spans="1:10" x14ac:dyDescent="0.35">
      <c r="A2380" s="28" t="s">
        <v>1814</v>
      </c>
      <c r="B2380" s="28" t="s">
        <v>17</v>
      </c>
      <c r="C2380" s="28" t="s">
        <v>1852</v>
      </c>
      <c r="D2380" s="28" t="s">
        <v>50</v>
      </c>
      <c r="E2380" t="s">
        <v>1858</v>
      </c>
      <c r="F2380" s="2">
        <v>855100</v>
      </c>
      <c r="G2380" s="2">
        <v>1706000</v>
      </c>
      <c r="H2380" s="2">
        <v>0</v>
      </c>
      <c r="I2380" s="2">
        <v>0</v>
      </c>
      <c r="J2380" s="2">
        <v>0</v>
      </c>
    </row>
    <row r="2381" spans="1:10" x14ac:dyDescent="0.35">
      <c r="A2381" s="28" t="s">
        <v>1814</v>
      </c>
      <c r="B2381" s="28" t="s">
        <v>17</v>
      </c>
      <c r="C2381" s="28" t="s">
        <v>1852</v>
      </c>
      <c r="D2381" s="28" t="s">
        <v>50</v>
      </c>
      <c r="E2381" t="s">
        <v>1859</v>
      </c>
      <c r="F2381" s="2">
        <v>1256500</v>
      </c>
      <c r="G2381" s="2">
        <v>624050</v>
      </c>
      <c r="H2381" s="2">
        <v>0</v>
      </c>
      <c r="I2381" s="2">
        <v>0</v>
      </c>
      <c r="J2381" s="2">
        <v>0</v>
      </c>
    </row>
    <row r="2382" spans="1:10" x14ac:dyDescent="0.35">
      <c r="A2382" s="28" t="s">
        <v>1814</v>
      </c>
      <c r="B2382" s="28" t="s">
        <v>17</v>
      </c>
      <c r="C2382" s="28" t="s">
        <v>1852</v>
      </c>
      <c r="D2382" s="28" t="s">
        <v>19</v>
      </c>
      <c r="E2382" t="s">
        <v>1860</v>
      </c>
      <c r="F2382" s="2">
        <v>1472000</v>
      </c>
      <c r="G2382" s="2">
        <v>2944000</v>
      </c>
      <c r="H2382" s="2">
        <v>1471000</v>
      </c>
      <c r="I2382" s="2">
        <v>1471000</v>
      </c>
      <c r="J2382" s="2">
        <v>1471000</v>
      </c>
    </row>
    <row r="2383" spans="1:10" x14ac:dyDescent="0.35">
      <c r="A2383" s="28" t="s">
        <v>1814</v>
      </c>
      <c r="B2383" s="28" t="s">
        <v>17</v>
      </c>
      <c r="C2383" s="28" t="s">
        <v>1852</v>
      </c>
      <c r="D2383" s="28" t="s">
        <v>19</v>
      </c>
      <c r="E2383" t="s">
        <v>57</v>
      </c>
      <c r="F2383" s="2">
        <v>0</v>
      </c>
      <c r="G2383" s="2">
        <v>3361200</v>
      </c>
      <c r="H2383" s="2">
        <v>1540450</v>
      </c>
      <c r="I2383" s="2">
        <v>461333</v>
      </c>
      <c r="J2383" s="2">
        <v>1535100</v>
      </c>
    </row>
    <row r="2384" spans="1:10" x14ac:dyDescent="0.35">
      <c r="A2384" s="28" t="s">
        <v>1814</v>
      </c>
      <c r="B2384" s="28" t="s">
        <v>17</v>
      </c>
      <c r="C2384" s="28" t="s">
        <v>1852</v>
      </c>
      <c r="D2384" s="28" t="s">
        <v>19</v>
      </c>
      <c r="E2384" t="s">
        <v>1861</v>
      </c>
      <c r="F2384" s="2">
        <v>777900</v>
      </c>
      <c r="G2384" s="2">
        <v>1557600</v>
      </c>
      <c r="H2384" s="2">
        <v>485300</v>
      </c>
      <c r="I2384" s="2">
        <v>145515</v>
      </c>
      <c r="J2384" s="2">
        <v>484800</v>
      </c>
    </row>
    <row r="2385" spans="1:10" x14ac:dyDescent="0.35">
      <c r="A2385" s="28" t="s">
        <v>1814</v>
      </c>
      <c r="B2385" s="28" t="s">
        <v>17</v>
      </c>
      <c r="C2385" s="28" t="s">
        <v>1852</v>
      </c>
      <c r="D2385" s="28" t="s">
        <v>19</v>
      </c>
      <c r="E2385" t="s">
        <v>1862</v>
      </c>
      <c r="F2385" s="2">
        <v>2782000</v>
      </c>
      <c r="G2385" s="2">
        <v>2787500</v>
      </c>
      <c r="H2385" s="2">
        <v>0</v>
      </c>
      <c r="I2385" s="2">
        <v>0</v>
      </c>
      <c r="J2385" s="2">
        <v>0</v>
      </c>
    </row>
    <row r="2386" spans="1:10" x14ac:dyDescent="0.35">
      <c r="A2386" s="28" t="s">
        <v>1814</v>
      </c>
      <c r="B2386" s="28" t="s">
        <v>17</v>
      </c>
      <c r="C2386" s="28" t="s">
        <v>1852</v>
      </c>
      <c r="D2386" s="28" t="s">
        <v>19</v>
      </c>
      <c r="E2386" t="s">
        <v>1863</v>
      </c>
      <c r="F2386" s="2">
        <v>157293</v>
      </c>
      <c r="G2386" s="2">
        <v>312327</v>
      </c>
      <c r="H2386" s="2">
        <v>155035</v>
      </c>
      <c r="I2386" s="2">
        <v>46398</v>
      </c>
      <c r="J2386" s="2">
        <v>154282</v>
      </c>
    </row>
    <row r="2387" spans="1:10" x14ac:dyDescent="0.35">
      <c r="A2387" s="28" t="s">
        <v>1814</v>
      </c>
      <c r="B2387" s="28" t="s">
        <v>17</v>
      </c>
      <c r="C2387" s="28" t="s">
        <v>1852</v>
      </c>
      <c r="D2387" s="28" t="s">
        <v>19</v>
      </c>
      <c r="E2387" t="s">
        <v>1359</v>
      </c>
      <c r="F2387" s="2">
        <v>1524050</v>
      </c>
      <c r="G2387" s="2">
        <v>813050</v>
      </c>
      <c r="H2387" s="2">
        <v>406350</v>
      </c>
      <c r="I2387" s="2">
        <v>122213</v>
      </c>
      <c r="J2387" s="2">
        <v>408400</v>
      </c>
    </row>
    <row r="2388" spans="1:10" x14ac:dyDescent="0.35">
      <c r="A2388" s="28" t="s">
        <v>1814</v>
      </c>
      <c r="B2388" s="28" t="s">
        <v>17</v>
      </c>
      <c r="C2388" s="28" t="s">
        <v>1852</v>
      </c>
      <c r="D2388" s="28" t="s">
        <v>19</v>
      </c>
      <c r="E2388" t="s">
        <v>120</v>
      </c>
      <c r="F2388" s="2">
        <v>181500</v>
      </c>
      <c r="G2388" s="2">
        <v>1776100</v>
      </c>
      <c r="H2388" s="2">
        <v>1393200</v>
      </c>
      <c r="I2388" s="2">
        <v>418050</v>
      </c>
      <c r="J2388" s="2">
        <v>1393800</v>
      </c>
    </row>
    <row r="2389" spans="1:10" x14ac:dyDescent="0.35">
      <c r="A2389" s="28" t="s">
        <v>1814</v>
      </c>
      <c r="B2389" s="28" t="s">
        <v>17</v>
      </c>
      <c r="C2389" s="28" t="s">
        <v>1852</v>
      </c>
      <c r="D2389" s="28" t="s">
        <v>19</v>
      </c>
      <c r="E2389" t="s">
        <v>1864</v>
      </c>
      <c r="F2389" s="2">
        <v>166122</v>
      </c>
      <c r="G2389" s="2">
        <v>329790</v>
      </c>
      <c r="H2389" s="2">
        <v>0</v>
      </c>
      <c r="I2389" s="2">
        <v>0</v>
      </c>
      <c r="J2389" s="2">
        <v>0</v>
      </c>
    </row>
    <row r="2390" spans="1:10" x14ac:dyDescent="0.35">
      <c r="A2390" s="28" t="s">
        <v>1814</v>
      </c>
      <c r="B2390" s="28" t="s">
        <v>17</v>
      </c>
      <c r="C2390" s="28" t="s">
        <v>1852</v>
      </c>
      <c r="D2390" s="28" t="s">
        <v>19</v>
      </c>
      <c r="E2390" t="s">
        <v>1865</v>
      </c>
      <c r="F2390" s="2">
        <v>159890</v>
      </c>
      <c r="G2390" s="2">
        <v>317462</v>
      </c>
      <c r="H2390" s="2">
        <v>157572</v>
      </c>
      <c r="I2390" s="2">
        <v>47156</v>
      </c>
      <c r="J2390" s="2">
        <v>156800</v>
      </c>
    </row>
    <row r="2391" spans="1:10" x14ac:dyDescent="0.35">
      <c r="A2391" s="28" t="s">
        <v>1866</v>
      </c>
      <c r="B2391" s="28" t="s">
        <v>17</v>
      </c>
      <c r="C2391" s="28" t="s">
        <v>1867</v>
      </c>
      <c r="D2391" s="28" t="s">
        <v>19</v>
      </c>
      <c r="E2391" t="s">
        <v>1868</v>
      </c>
      <c r="F2391" s="2">
        <v>100324</v>
      </c>
      <c r="G2391" s="2">
        <v>194798</v>
      </c>
      <c r="H2391" s="2">
        <v>94474</v>
      </c>
      <c r="I2391" s="2">
        <v>93499</v>
      </c>
      <c r="J2391" s="2">
        <v>92524</v>
      </c>
    </row>
    <row r="2392" spans="1:10" x14ac:dyDescent="0.35">
      <c r="A2392" s="28" t="s">
        <v>1866</v>
      </c>
      <c r="B2392" s="28" t="s">
        <v>17</v>
      </c>
      <c r="C2392" s="28" t="s">
        <v>1867</v>
      </c>
      <c r="D2392" s="28" t="s">
        <v>19</v>
      </c>
      <c r="E2392" t="s">
        <v>1869</v>
      </c>
      <c r="F2392" s="2">
        <v>0</v>
      </c>
      <c r="G2392" s="2">
        <v>26253</v>
      </c>
      <c r="H2392" s="2">
        <v>13114</v>
      </c>
      <c r="I2392" s="2">
        <v>3925</v>
      </c>
      <c r="J2392" s="2">
        <v>13051</v>
      </c>
    </row>
    <row r="2393" spans="1:10" x14ac:dyDescent="0.35">
      <c r="A2393" s="28" t="s">
        <v>1866</v>
      </c>
      <c r="B2393" s="28" t="s">
        <v>17</v>
      </c>
      <c r="C2393" s="28" t="s">
        <v>1867</v>
      </c>
      <c r="D2393" s="28" t="s">
        <v>50</v>
      </c>
      <c r="E2393" t="s">
        <v>1870</v>
      </c>
      <c r="F2393" s="2">
        <v>0</v>
      </c>
      <c r="G2393" s="2">
        <v>1676500</v>
      </c>
      <c r="H2393" s="2">
        <v>589500</v>
      </c>
      <c r="I2393" s="2">
        <v>176850</v>
      </c>
      <c r="J2393" s="2">
        <v>589500</v>
      </c>
    </row>
    <row r="2394" spans="1:10" x14ac:dyDescent="0.35">
      <c r="A2394" s="28" t="s">
        <v>1866</v>
      </c>
      <c r="B2394" s="28" t="s">
        <v>17</v>
      </c>
      <c r="C2394" s="28" t="s">
        <v>1867</v>
      </c>
      <c r="D2394" s="28" t="s">
        <v>19</v>
      </c>
      <c r="E2394" t="s">
        <v>1871</v>
      </c>
      <c r="F2394" s="2">
        <v>11606</v>
      </c>
      <c r="G2394" s="2">
        <v>23041</v>
      </c>
      <c r="H2394" s="2">
        <v>0</v>
      </c>
      <c r="I2394" s="2">
        <v>0</v>
      </c>
      <c r="J2394" s="2">
        <v>0</v>
      </c>
    </row>
    <row r="2395" spans="1:10" x14ac:dyDescent="0.35">
      <c r="A2395" s="28" t="s">
        <v>1866</v>
      </c>
      <c r="B2395" s="28" t="s">
        <v>17</v>
      </c>
      <c r="C2395" s="28" t="s">
        <v>1867</v>
      </c>
      <c r="D2395" s="28" t="s">
        <v>19</v>
      </c>
      <c r="E2395" t="s">
        <v>1872</v>
      </c>
      <c r="F2395" s="2">
        <v>137592</v>
      </c>
      <c r="G2395" s="2">
        <v>267002</v>
      </c>
      <c r="H2395" s="2">
        <v>129410</v>
      </c>
      <c r="I2395" s="2">
        <v>128046</v>
      </c>
      <c r="J2395" s="2">
        <v>126682</v>
      </c>
    </row>
    <row r="2396" spans="1:10" x14ac:dyDescent="0.35">
      <c r="A2396" s="28" t="s">
        <v>1866</v>
      </c>
      <c r="B2396" s="28" t="s">
        <v>17</v>
      </c>
      <c r="C2396" s="28" t="s">
        <v>1867</v>
      </c>
      <c r="D2396" s="28" t="s">
        <v>19</v>
      </c>
      <c r="E2396" t="s">
        <v>1873</v>
      </c>
      <c r="F2396" s="2">
        <v>146933</v>
      </c>
      <c r="G2396" s="2">
        <v>295710</v>
      </c>
      <c r="H2396" s="2">
        <v>148673</v>
      </c>
      <c r="I2396" s="2">
        <v>44918</v>
      </c>
      <c r="J2396" s="2">
        <v>150782</v>
      </c>
    </row>
    <row r="2397" spans="1:10" x14ac:dyDescent="0.35">
      <c r="A2397" s="28" t="s">
        <v>1866</v>
      </c>
      <c r="B2397" s="28" t="s">
        <v>17</v>
      </c>
      <c r="C2397" s="28" t="s">
        <v>1867</v>
      </c>
      <c r="D2397" s="28" t="s">
        <v>30</v>
      </c>
      <c r="E2397" t="s">
        <v>1269</v>
      </c>
      <c r="F2397" s="2">
        <v>74364</v>
      </c>
      <c r="G2397" s="2">
        <v>142214</v>
      </c>
      <c r="H2397" s="2">
        <v>0</v>
      </c>
      <c r="I2397" s="2">
        <v>0</v>
      </c>
      <c r="J2397" s="2">
        <v>0</v>
      </c>
    </row>
    <row r="2398" spans="1:10" x14ac:dyDescent="0.35">
      <c r="A2398" s="28" t="s">
        <v>1866</v>
      </c>
      <c r="B2398" s="28" t="s">
        <v>17</v>
      </c>
      <c r="C2398" s="28" t="s">
        <v>1867</v>
      </c>
      <c r="D2398" s="28" t="s">
        <v>19</v>
      </c>
      <c r="E2398" t="s">
        <v>1874</v>
      </c>
      <c r="F2398" s="2">
        <v>10294</v>
      </c>
      <c r="G2398" s="2">
        <v>20439</v>
      </c>
      <c r="H2398" s="2">
        <v>10145</v>
      </c>
      <c r="I2398" s="2">
        <v>3036</v>
      </c>
      <c r="J2398" s="2">
        <v>10095</v>
      </c>
    </row>
    <row r="2399" spans="1:10" x14ac:dyDescent="0.35">
      <c r="A2399" s="28" t="s">
        <v>1866</v>
      </c>
      <c r="B2399" s="28" t="s">
        <v>17</v>
      </c>
      <c r="C2399" s="28" t="s">
        <v>1875</v>
      </c>
      <c r="D2399" s="28" t="s">
        <v>19</v>
      </c>
      <c r="E2399" t="s">
        <v>1876</v>
      </c>
      <c r="F2399" s="2">
        <v>24850</v>
      </c>
      <c r="G2399" s="2">
        <v>48950</v>
      </c>
      <c r="H2399" s="2">
        <v>24100</v>
      </c>
      <c r="I2399" s="2">
        <v>7343</v>
      </c>
      <c r="J2399" s="2">
        <v>24850</v>
      </c>
    </row>
    <row r="2400" spans="1:10" x14ac:dyDescent="0.35">
      <c r="A2400" s="28" t="s">
        <v>1866</v>
      </c>
      <c r="B2400" s="28" t="s">
        <v>17</v>
      </c>
      <c r="C2400" s="28" t="s">
        <v>1875</v>
      </c>
      <c r="D2400" s="28" t="s">
        <v>19</v>
      </c>
      <c r="E2400" t="s">
        <v>1877</v>
      </c>
      <c r="F2400" s="2">
        <v>251505</v>
      </c>
      <c r="G2400" s="2">
        <v>246399</v>
      </c>
      <c r="H2400" s="2">
        <v>122330</v>
      </c>
      <c r="I2400" s="2">
        <v>36507</v>
      </c>
      <c r="J2400" s="2">
        <v>121050</v>
      </c>
    </row>
    <row r="2401" spans="1:10" x14ac:dyDescent="0.35">
      <c r="A2401" s="28" t="s">
        <v>1866</v>
      </c>
      <c r="B2401" s="28" t="s">
        <v>17</v>
      </c>
      <c r="C2401" s="28" t="s">
        <v>1875</v>
      </c>
      <c r="D2401" s="28" t="s">
        <v>19</v>
      </c>
      <c r="E2401" t="s">
        <v>28</v>
      </c>
      <c r="F2401" s="2">
        <v>136229</v>
      </c>
      <c r="G2401" s="2">
        <v>0</v>
      </c>
      <c r="H2401" s="2">
        <v>0</v>
      </c>
      <c r="I2401" s="2">
        <v>0</v>
      </c>
      <c r="J2401" s="2">
        <v>0</v>
      </c>
    </row>
    <row r="2402" spans="1:10" x14ac:dyDescent="0.35">
      <c r="A2402" s="28" t="s">
        <v>1866</v>
      </c>
      <c r="B2402" s="28" t="s">
        <v>17</v>
      </c>
      <c r="C2402" s="28" t="s">
        <v>1875</v>
      </c>
      <c r="D2402" s="28" t="s">
        <v>19</v>
      </c>
      <c r="E2402" t="s">
        <v>1878</v>
      </c>
      <c r="F2402" s="2">
        <v>157000</v>
      </c>
      <c r="G2402" s="2">
        <v>310000</v>
      </c>
      <c r="H2402" s="2">
        <v>155500</v>
      </c>
      <c r="I2402" s="2">
        <v>46650</v>
      </c>
      <c r="J2402" s="2">
        <v>155500</v>
      </c>
    </row>
    <row r="2403" spans="1:10" x14ac:dyDescent="0.35">
      <c r="A2403" s="28" t="s">
        <v>1866</v>
      </c>
      <c r="B2403" s="28" t="s">
        <v>17</v>
      </c>
      <c r="C2403" s="28" t="s">
        <v>1875</v>
      </c>
      <c r="D2403" s="28" t="s">
        <v>19</v>
      </c>
      <c r="E2403" t="s">
        <v>1024</v>
      </c>
      <c r="F2403" s="2">
        <v>0</v>
      </c>
      <c r="G2403" s="2">
        <v>482000</v>
      </c>
      <c r="H2403" s="2">
        <v>249500</v>
      </c>
      <c r="I2403" s="2">
        <v>74850</v>
      </c>
      <c r="J2403" s="2">
        <v>249500</v>
      </c>
    </row>
    <row r="2404" spans="1:10" x14ac:dyDescent="0.35">
      <c r="A2404" s="28" t="s">
        <v>1866</v>
      </c>
      <c r="B2404" s="28" t="s">
        <v>17</v>
      </c>
      <c r="C2404" s="28" t="s">
        <v>1875</v>
      </c>
      <c r="D2404" s="28" t="s">
        <v>19</v>
      </c>
      <c r="E2404" t="s">
        <v>1879</v>
      </c>
      <c r="F2404" s="2">
        <v>733000</v>
      </c>
      <c r="G2404" s="2">
        <v>1165000</v>
      </c>
      <c r="H2404" s="2">
        <v>0</v>
      </c>
      <c r="I2404" s="2">
        <v>0</v>
      </c>
      <c r="J2404" s="2">
        <v>0</v>
      </c>
    </row>
    <row r="2405" spans="1:10" x14ac:dyDescent="0.35">
      <c r="A2405" s="28" t="s">
        <v>1866</v>
      </c>
      <c r="B2405" s="28" t="s">
        <v>17</v>
      </c>
      <c r="C2405" s="28" t="s">
        <v>1875</v>
      </c>
      <c r="D2405" s="28" t="s">
        <v>19</v>
      </c>
      <c r="E2405" t="s">
        <v>1880</v>
      </c>
      <c r="F2405" s="2">
        <v>162500</v>
      </c>
      <c r="G2405" s="2">
        <v>324000</v>
      </c>
      <c r="H2405" s="2">
        <v>162500</v>
      </c>
      <c r="I2405" s="2">
        <v>48750</v>
      </c>
      <c r="J2405" s="2">
        <v>162500</v>
      </c>
    </row>
    <row r="2406" spans="1:10" x14ac:dyDescent="0.35">
      <c r="A2406" s="28" t="s">
        <v>1866</v>
      </c>
      <c r="B2406" s="28" t="s">
        <v>17</v>
      </c>
      <c r="C2406" s="28" t="s">
        <v>1875</v>
      </c>
      <c r="D2406" s="28" t="s">
        <v>19</v>
      </c>
      <c r="E2406" t="s">
        <v>1881</v>
      </c>
      <c r="F2406" s="2">
        <v>429725</v>
      </c>
      <c r="G2406" s="2">
        <v>207306</v>
      </c>
      <c r="H2406" s="2">
        <v>0</v>
      </c>
      <c r="I2406" s="2">
        <v>0</v>
      </c>
      <c r="J2406" s="2">
        <v>0</v>
      </c>
    </row>
    <row r="2407" spans="1:10" x14ac:dyDescent="0.35">
      <c r="A2407" s="28" t="s">
        <v>1866</v>
      </c>
      <c r="B2407" s="28" t="s">
        <v>17</v>
      </c>
      <c r="C2407" s="28" t="s">
        <v>1875</v>
      </c>
      <c r="D2407" s="28" t="s">
        <v>19</v>
      </c>
      <c r="E2407" t="s">
        <v>1882</v>
      </c>
      <c r="F2407" s="2">
        <v>37000</v>
      </c>
      <c r="G2407" s="2">
        <v>378000</v>
      </c>
      <c r="H2407" s="2">
        <v>772000</v>
      </c>
      <c r="I2407" s="2">
        <v>231600</v>
      </c>
      <c r="J2407" s="2">
        <v>772000</v>
      </c>
    </row>
    <row r="2408" spans="1:10" x14ac:dyDescent="0.35">
      <c r="A2408" s="28" t="s">
        <v>1883</v>
      </c>
      <c r="B2408" s="28" t="s">
        <v>17</v>
      </c>
      <c r="C2408" s="28" t="s">
        <v>1884</v>
      </c>
      <c r="D2408" s="28" t="s">
        <v>19</v>
      </c>
      <c r="E2408" t="s">
        <v>21</v>
      </c>
      <c r="F2408" s="2">
        <v>0</v>
      </c>
      <c r="G2408" s="2">
        <v>0</v>
      </c>
      <c r="H2408" s="2">
        <v>0</v>
      </c>
      <c r="I2408" s="2">
        <v>0</v>
      </c>
      <c r="J2408" s="2">
        <v>0</v>
      </c>
    </row>
    <row r="2409" spans="1:10" x14ac:dyDescent="0.35">
      <c r="A2409" s="28" t="s">
        <v>1883</v>
      </c>
      <c r="B2409" s="28" t="s">
        <v>17</v>
      </c>
      <c r="C2409" s="28" t="s">
        <v>1884</v>
      </c>
      <c r="D2409" s="28" t="s">
        <v>19</v>
      </c>
      <c r="E2409" t="s">
        <v>32</v>
      </c>
      <c r="F2409" s="2">
        <v>400</v>
      </c>
      <c r="G2409" s="2">
        <v>400</v>
      </c>
      <c r="H2409" s="2">
        <v>0</v>
      </c>
      <c r="I2409" s="2">
        <v>0</v>
      </c>
      <c r="J2409" s="2">
        <v>0</v>
      </c>
    </row>
    <row r="2410" spans="1:10" x14ac:dyDescent="0.35">
      <c r="A2410" s="28" t="s">
        <v>1883</v>
      </c>
      <c r="B2410" s="28" t="s">
        <v>17</v>
      </c>
      <c r="C2410" s="28" t="s">
        <v>1884</v>
      </c>
      <c r="D2410" s="28" t="s">
        <v>19</v>
      </c>
      <c r="E2410" t="s">
        <v>127</v>
      </c>
      <c r="F2410" s="2">
        <v>106000</v>
      </c>
      <c r="G2410" s="2">
        <v>212000</v>
      </c>
      <c r="H2410" s="2">
        <v>583000</v>
      </c>
      <c r="I2410" s="2">
        <v>174900</v>
      </c>
      <c r="J2410" s="2">
        <v>583000</v>
      </c>
    </row>
    <row r="2411" spans="1:10" x14ac:dyDescent="0.35">
      <c r="A2411" s="28" t="s">
        <v>1883</v>
      </c>
      <c r="B2411" s="28" t="s">
        <v>17</v>
      </c>
      <c r="C2411" s="28" t="s">
        <v>1884</v>
      </c>
      <c r="D2411" s="28" t="s">
        <v>19</v>
      </c>
      <c r="E2411" t="s">
        <v>1885</v>
      </c>
      <c r="F2411" s="2">
        <v>77088</v>
      </c>
      <c r="G2411" s="2">
        <v>161401</v>
      </c>
      <c r="H2411" s="2">
        <v>79238</v>
      </c>
      <c r="I2411" s="2">
        <v>23625</v>
      </c>
      <c r="J2411" s="2">
        <v>78263</v>
      </c>
    </row>
    <row r="2412" spans="1:10" x14ac:dyDescent="0.35">
      <c r="A2412" s="28" t="s">
        <v>1883</v>
      </c>
      <c r="B2412" s="28" t="s">
        <v>17</v>
      </c>
      <c r="C2412" s="28" t="s">
        <v>1884</v>
      </c>
      <c r="D2412" s="28" t="s">
        <v>19</v>
      </c>
      <c r="E2412" t="s">
        <v>1886</v>
      </c>
      <c r="F2412" s="2">
        <v>1362000</v>
      </c>
      <c r="G2412" s="2">
        <v>2733000</v>
      </c>
      <c r="H2412" s="2">
        <v>0</v>
      </c>
      <c r="I2412" s="2">
        <v>0</v>
      </c>
      <c r="J2412" s="2">
        <v>0</v>
      </c>
    </row>
    <row r="2413" spans="1:10" x14ac:dyDescent="0.35">
      <c r="A2413" s="28" t="s">
        <v>1883</v>
      </c>
      <c r="B2413" s="28" t="s">
        <v>17</v>
      </c>
      <c r="C2413" s="28" t="s">
        <v>1884</v>
      </c>
      <c r="D2413" s="28" t="s">
        <v>19</v>
      </c>
      <c r="E2413" t="s">
        <v>1887</v>
      </c>
      <c r="F2413" s="2">
        <v>0</v>
      </c>
      <c r="G2413" s="2">
        <v>1161000</v>
      </c>
      <c r="H2413" s="2">
        <v>999000</v>
      </c>
      <c r="I2413" s="2">
        <v>299700</v>
      </c>
      <c r="J2413" s="2">
        <v>999000</v>
      </c>
    </row>
    <row r="2414" spans="1:10" x14ac:dyDescent="0.35">
      <c r="A2414" s="28" t="s">
        <v>1883</v>
      </c>
      <c r="B2414" s="28" t="s">
        <v>17</v>
      </c>
      <c r="C2414" s="28" t="s">
        <v>1884</v>
      </c>
      <c r="D2414" s="28" t="s">
        <v>19</v>
      </c>
      <c r="E2414" t="s">
        <v>28</v>
      </c>
      <c r="F2414" s="2">
        <v>94035</v>
      </c>
      <c r="G2414" s="2">
        <v>0</v>
      </c>
      <c r="H2414" s="2">
        <v>0</v>
      </c>
      <c r="I2414" s="2">
        <v>0</v>
      </c>
      <c r="J2414" s="2">
        <v>0</v>
      </c>
    </row>
    <row r="2415" spans="1:10" x14ac:dyDescent="0.35">
      <c r="A2415" s="28" t="s">
        <v>1883</v>
      </c>
      <c r="B2415" s="28" t="s">
        <v>17</v>
      </c>
      <c r="C2415" s="28" t="s">
        <v>1884</v>
      </c>
      <c r="D2415" s="28" t="s">
        <v>19</v>
      </c>
      <c r="E2415" t="s">
        <v>1888</v>
      </c>
      <c r="F2415" s="2">
        <v>0</v>
      </c>
      <c r="G2415" s="2">
        <v>326000</v>
      </c>
      <c r="H2415" s="2">
        <v>174500</v>
      </c>
      <c r="I2415" s="2">
        <v>52350</v>
      </c>
      <c r="J2415" s="2">
        <v>174500</v>
      </c>
    </row>
    <row r="2416" spans="1:10" x14ac:dyDescent="0.35">
      <c r="A2416" s="28" t="s">
        <v>1883</v>
      </c>
      <c r="B2416" s="28" t="s">
        <v>17</v>
      </c>
      <c r="C2416" s="28" t="s">
        <v>1889</v>
      </c>
      <c r="D2416" s="28" t="s">
        <v>19</v>
      </c>
      <c r="E2416" t="s">
        <v>1890</v>
      </c>
      <c r="F2416" s="2">
        <v>135000</v>
      </c>
      <c r="G2416" s="2">
        <v>270000</v>
      </c>
      <c r="H2416" s="2">
        <v>136000</v>
      </c>
      <c r="I2416" s="2">
        <v>40800</v>
      </c>
      <c r="J2416" s="2">
        <v>136000</v>
      </c>
    </row>
    <row r="2417" spans="1:10" x14ac:dyDescent="0.35">
      <c r="A2417" s="28" t="s">
        <v>1883</v>
      </c>
      <c r="B2417" s="28" t="s">
        <v>17</v>
      </c>
      <c r="C2417" s="28" t="s">
        <v>1889</v>
      </c>
      <c r="D2417" s="28" t="s">
        <v>19</v>
      </c>
      <c r="E2417" t="s">
        <v>1891</v>
      </c>
      <c r="F2417" s="2">
        <v>29000</v>
      </c>
      <c r="G2417" s="2">
        <v>58000</v>
      </c>
      <c r="H2417" s="2">
        <v>29000</v>
      </c>
      <c r="I2417" s="2">
        <v>8700</v>
      </c>
      <c r="J2417" s="2">
        <v>29000</v>
      </c>
    </row>
    <row r="2418" spans="1:10" x14ac:dyDescent="0.35">
      <c r="A2418" s="28" t="s">
        <v>1883</v>
      </c>
      <c r="B2418" s="28" t="s">
        <v>17</v>
      </c>
      <c r="C2418" s="28" t="s">
        <v>1889</v>
      </c>
      <c r="D2418" s="28" t="s">
        <v>19</v>
      </c>
      <c r="E2418" t="s">
        <v>1462</v>
      </c>
      <c r="F2418" s="2">
        <v>0</v>
      </c>
      <c r="G2418" s="2">
        <v>0</v>
      </c>
      <c r="H2418" s="2">
        <v>0</v>
      </c>
      <c r="I2418" s="2">
        <v>0</v>
      </c>
      <c r="J2418" s="2">
        <v>0</v>
      </c>
    </row>
    <row r="2419" spans="1:10" x14ac:dyDescent="0.35">
      <c r="A2419" s="28" t="s">
        <v>1883</v>
      </c>
      <c r="B2419" s="28" t="s">
        <v>17</v>
      </c>
      <c r="C2419" s="28" t="s">
        <v>1889</v>
      </c>
      <c r="D2419" s="28" t="s">
        <v>19</v>
      </c>
      <c r="E2419" t="s">
        <v>1892</v>
      </c>
      <c r="F2419" s="2">
        <v>71000</v>
      </c>
      <c r="G2419" s="2">
        <v>140000</v>
      </c>
      <c r="H2419" s="2">
        <v>71000</v>
      </c>
      <c r="I2419" s="2">
        <v>71000</v>
      </c>
      <c r="J2419" s="2">
        <v>71000</v>
      </c>
    </row>
    <row r="2420" spans="1:10" x14ac:dyDescent="0.35">
      <c r="A2420" s="28" t="s">
        <v>1883</v>
      </c>
      <c r="B2420" s="28" t="s">
        <v>17</v>
      </c>
      <c r="C2420" s="28" t="s">
        <v>1889</v>
      </c>
      <c r="D2420" s="28" t="s">
        <v>19</v>
      </c>
      <c r="E2420" t="s">
        <v>167</v>
      </c>
      <c r="F2420" s="2">
        <v>0</v>
      </c>
      <c r="G2420" s="2">
        <v>1203000</v>
      </c>
      <c r="H2420" s="2">
        <v>550000</v>
      </c>
      <c r="I2420" s="2">
        <v>165000</v>
      </c>
      <c r="J2420" s="2">
        <v>550000</v>
      </c>
    </row>
    <row r="2421" spans="1:10" x14ac:dyDescent="0.35">
      <c r="A2421" s="28" t="s">
        <v>1883</v>
      </c>
      <c r="B2421" s="28" t="s">
        <v>17</v>
      </c>
      <c r="C2421" s="28" t="s">
        <v>1889</v>
      </c>
      <c r="D2421" s="28" t="s">
        <v>19</v>
      </c>
      <c r="E2421" t="s">
        <v>1893</v>
      </c>
      <c r="F2421" s="2">
        <v>37000</v>
      </c>
      <c r="G2421" s="2">
        <v>74000</v>
      </c>
      <c r="H2421" s="2">
        <v>37000</v>
      </c>
      <c r="I2421" s="2">
        <v>11100</v>
      </c>
      <c r="J2421" s="2">
        <v>37000</v>
      </c>
    </row>
    <row r="2422" spans="1:10" x14ac:dyDescent="0.35">
      <c r="A2422" s="28" t="s">
        <v>1883</v>
      </c>
      <c r="B2422" s="28" t="s">
        <v>17</v>
      </c>
      <c r="C2422" s="28" t="s">
        <v>1889</v>
      </c>
      <c r="D2422" s="28" t="s">
        <v>19</v>
      </c>
      <c r="E2422" t="s">
        <v>1894</v>
      </c>
      <c r="F2422" s="2">
        <v>78000</v>
      </c>
      <c r="G2422" s="2">
        <v>154000</v>
      </c>
      <c r="H2422" s="2">
        <v>78000</v>
      </c>
      <c r="I2422" s="2">
        <v>78000</v>
      </c>
      <c r="J2422" s="2">
        <v>78000</v>
      </c>
    </row>
    <row r="2423" spans="1:10" x14ac:dyDescent="0.35">
      <c r="A2423" s="28" t="s">
        <v>1883</v>
      </c>
      <c r="B2423" s="28" t="s">
        <v>17</v>
      </c>
      <c r="C2423" s="28" t="s">
        <v>1889</v>
      </c>
      <c r="D2423" s="28" t="s">
        <v>19</v>
      </c>
      <c r="E2423" t="s">
        <v>32</v>
      </c>
      <c r="F2423" s="2">
        <v>0</v>
      </c>
      <c r="G2423" s="2">
        <v>0</v>
      </c>
      <c r="H2423" s="2">
        <v>0</v>
      </c>
      <c r="I2423" s="2">
        <v>0</v>
      </c>
      <c r="J2423" s="2">
        <v>0</v>
      </c>
    </row>
    <row r="2424" spans="1:10" x14ac:dyDescent="0.35">
      <c r="A2424" s="28" t="s">
        <v>1883</v>
      </c>
      <c r="B2424" s="28" t="s">
        <v>17</v>
      </c>
      <c r="C2424" s="28" t="s">
        <v>1889</v>
      </c>
      <c r="D2424" s="28" t="s">
        <v>19</v>
      </c>
      <c r="E2424" t="s">
        <v>1895</v>
      </c>
      <c r="F2424" s="2">
        <v>97000</v>
      </c>
      <c r="G2424" s="2">
        <v>148000</v>
      </c>
      <c r="H2424" s="2">
        <v>47000</v>
      </c>
      <c r="I2424" s="2">
        <v>14100</v>
      </c>
      <c r="J2424" s="2">
        <v>47000</v>
      </c>
    </row>
    <row r="2425" spans="1:10" x14ac:dyDescent="0.35">
      <c r="A2425" s="28" t="s">
        <v>1883</v>
      </c>
      <c r="B2425" s="28" t="s">
        <v>17</v>
      </c>
      <c r="C2425" s="28" t="s">
        <v>1889</v>
      </c>
      <c r="D2425" s="28" t="s">
        <v>19</v>
      </c>
      <c r="E2425" t="s">
        <v>1896</v>
      </c>
      <c r="F2425" s="2">
        <v>445000</v>
      </c>
      <c r="G2425" s="2">
        <v>1435824</v>
      </c>
      <c r="H2425" s="2">
        <v>742912</v>
      </c>
      <c r="I2425" s="2">
        <v>742912</v>
      </c>
      <c r="J2425" s="2">
        <v>761000</v>
      </c>
    </row>
    <row r="2426" spans="1:10" x14ac:dyDescent="0.35">
      <c r="A2426" s="28" t="s">
        <v>1883</v>
      </c>
      <c r="B2426" s="28" t="s">
        <v>17</v>
      </c>
      <c r="C2426" s="28" t="s">
        <v>1889</v>
      </c>
      <c r="D2426" s="28" t="s">
        <v>19</v>
      </c>
      <c r="E2426" t="s">
        <v>28</v>
      </c>
      <c r="F2426" s="2">
        <v>21578</v>
      </c>
      <c r="G2426" s="2">
        <v>0</v>
      </c>
      <c r="H2426" s="2">
        <v>0</v>
      </c>
      <c r="I2426" s="2">
        <v>0</v>
      </c>
      <c r="J2426" s="2">
        <v>0</v>
      </c>
    </row>
    <row r="2427" spans="1:10" x14ac:dyDescent="0.35">
      <c r="A2427" s="28" t="s">
        <v>1883</v>
      </c>
      <c r="B2427" s="28" t="s">
        <v>17</v>
      </c>
      <c r="C2427" s="28" t="s">
        <v>1897</v>
      </c>
      <c r="D2427" s="28" t="s">
        <v>19</v>
      </c>
      <c r="E2427" t="s">
        <v>32</v>
      </c>
      <c r="F2427" s="2">
        <v>5000</v>
      </c>
      <c r="G2427" s="2">
        <v>10000</v>
      </c>
      <c r="H2427" s="2">
        <v>0</v>
      </c>
      <c r="I2427" s="2">
        <v>0</v>
      </c>
      <c r="J2427" s="2">
        <v>0</v>
      </c>
    </row>
    <row r="2428" spans="1:10" x14ac:dyDescent="0.35">
      <c r="A2428" s="28" t="s">
        <v>1883</v>
      </c>
      <c r="B2428" s="28" t="s">
        <v>17</v>
      </c>
      <c r="C2428" s="28" t="s">
        <v>1897</v>
      </c>
      <c r="D2428" s="28" t="s">
        <v>19</v>
      </c>
      <c r="E2428" t="s">
        <v>47</v>
      </c>
      <c r="F2428" s="2">
        <v>365000</v>
      </c>
      <c r="G2428" s="2">
        <v>733000</v>
      </c>
      <c r="H2428" s="2">
        <v>368000</v>
      </c>
      <c r="I2428" s="2">
        <v>110400</v>
      </c>
      <c r="J2428" s="2">
        <v>368000</v>
      </c>
    </row>
    <row r="2429" spans="1:10" x14ac:dyDescent="0.35">
      <c r="A2429" s="28" t="s">
        <v>1883</v>
      </c>
      <c r="B2429" s="28" t="s">
        <v>17</v>
      </c>
      <c r="C2429" s="28" t="s">
        <v>1897</v>
      </c>
      <c r="D2429" s="28" t="s">
        <v>19</v>
      </c>
      <c r="E2429" t="s">
        <v>28</v>
      </c>
      <c r="F2429" s="2">
        <v>0</v>
      </c>
      <c r="G2429" s="2">
        <v>0</v>
      </c>
      <c r="H2429" s="2">
        <v>0</v>
      </c>
      <c r="I2429" s="2">
        <v>0</v>
      </c>
      <c r="J2429" s="2">
        <v>0</v>
      </c>
    </row>
    <row r="2430" spans="1:10" x14ac:dyDescent="0.35">
      <c r="A2430" s="28" t="s">
        <v>1883</v>
      </c>
      <c r="B2430" s="28" t="s">
        <v>17</v>
      </c>
      <c r="C2430" s="28" t="s">
        <v>1898</v>
      </c>
      <c r="D2430" s="28" t="s">
        <v>19</v>
      </c>
      <c r="E2430" t="s">
        <v>38</v>
      </c>
      <c r="F2430" s="2">
        <v>657000</v>
      </c>
      <c r="G2430" s="2">
        <v>1349000</v>
      </c>
      <c r="H2430" s="2">
        <v>676000</v>
      </c>
      <c r="I2430" s="2">
        <v>202800</v>
      </c>
      <c r="J2430" s="2">
        <v>676000</v>
      </c>
    </row>
    <row r="2431" spans="1:10" x14ac:dyDescent="0.35">
      <c r="A2431" s="28" t="s">
        <v>1883</v>
      </c>
      <c r="B2431" s="28" t="s">
        <v>17</v>
      </c>
      <c r="C2431" s="28" t="s">
        <v>1898</v>
      </c>
      <c r="D2431" s="28" t="s">
        <v>19</v>
      </c>
      <c r="E2431" t="s">
        <v>1899</v>
      </c>
      <c r="F2431" s="2">
        <v>1264000</v>
      </c>
      <c r="G2431" s="2">
        <v>2530000</v>
      </c>
      <c r="H2431" s="2">
        <v>1266500</v>
      </c>
      <c r="I2431" s="2">
        <v>1266500</v>
      </c>
      <c r="J2431" s="2">
        <v>1266500</v>
      </c>
    </row>
    <row r="2432" spans="1:10" x14ac:dyDescent="0.35">
      <c r="A2432" s="28" t="s">
        <v>1883</v>
      </c>
      <c r="B2432" s="28" t="s">
        <v>17</v>
      </c>
      <c r="C2432" s="28" t="s">
        <v>1898</v>
      </c>
      <c r="D2432" s="28" t="s">
        <v>19</v>
      </c>
      <c r="E2432" t="s">
        <v>162</v>
      </c>
      <c r="F2432" s="2">
        <v>217350</v>
      </c>
      <c r="G2432" s="2">
        <v>439450</v>
      </c>
      <c r="H2432" s="2">
        <v>222050</v>
      </c>
      <c r="I2432" s="2">
        <v>66990</v>
      </c>
      <c r="J2432" s="2">
        <v>224550</v>
      </c>
    </row>
    <row r="2433" spans="1:10" x14ac:dyDescent="0.35">
      <c r="A2433" s="28" t="s">
        <v>1883</v>
      </c>
      <c r="B2433" s="28" t="s">
        <v>17</v>
      </c>
      <c r="C2433" s="28" t="s">
        <v>1898</v>
      </c>
      <c r="D2433" s="28" t="s">
        <v>19</v>
      </c>
      <c r="E2433" t="s">
        <v>1900</v>
      </c>
      <c r="F2433" s="2">
        <v>307000</v>
      </c>
      <c r="G2433" s="2">
        <v>2263000</v>
      </c>
      <c r="H2433" s="2">
        <v>1131500</v>
      </c>
      <c r="I2433" s="2">
        <v>339450</v>
      </c>
      <c r="J2433" s="2">
        <v>1131500</v>
      </c>
    </row>
    <row r="2434" spans="1:10" x14ac:dyDescent="0.35">
      <c r="A2434" s="28" t="s">
        <v>1883</v>
      </c>
      <c r="B2434" s="28" t="s">
        <v>17</v>
      </c>
      <c r="C2434" s="28" t="s">
        <v>1898</v>
      </c>
      <c r="D2434" s="28" t="s">
        <v>19</v>
      </c>
      <c r="E2434" t="s">
        <v>32</v>
      </c>
      <c r="F2434" s="2">
        <v>8200</v>
      </c>
      <c r="G2434" s="2">
        <v>10000</v>
      </c>
      <c r="H2434" s="2">
        <v>5000</v>
      </c>
      <c r="I2434" s="2">
        <v>1500</v>
      </c>
      <c r="J2434" s="2">
        <v>5000</v>
      </c>
    </row>
    <row r="2435" spans="1:10" x14ac:dyDescent="0.35">
      <c r="A2435" s="28" t="s">
        <v>1883</v>
      </c>
      <c r="B2435" s="28" t="s">
        <v>17</v>
      </c>
      <c r="C2435" s="28" t="s">
        <v>1898</v>
      </c>
      <c r="D2435" s="28" t="s">
        <v>19</v>
      </c>
      <c r="E2435" t="s">
        <v>36</v>
      </c>
      <c r="F2435" s="2">
        <v>0</v>
      </c>
      <c r="G2435" s="2">
        <v>675363</v>
      </c>
      <c r="H2435" s="2">
        <v>308550</v>
      </c>
      <c r="I2435" s="2">
        <v>92539</v>
      </c>
      <c r="J2435" s="2">
        <v>308375</v>
      </c>
    </row>
    <row r="2436" spans="1:10" x14ac:dyDescent="0.35">
      <c r="A2436" s="28" t="s">
        <v>1883</v>
      </c>
      <c r="B2436" s="28" t="s">
        <v>17</v>
      </c>
      <c r="C2436" s="28" t="s">
        <v>1898</v>
      </c>
      <c r="D2436" s="28" t="s">
        <v>19</v>
      </c>
      <c r="E2436" t="s">
        <v>467</v>
      </c>
      <c r="F2436" s="2">
        <v>1437500</v>
      </c>
      <c r="G2436" s="2">
        <v>0</v>
      </c>
      <c r="H2436" s="2">
        <v>0</v>
      </c>
      <c r="I2436" s="2">
        <v>0</v>
      </c>
      <c r="J2436" s="2">
        <v>0</v>
      </c>
    </row>
    <row r="2437" spans="1:10" x14ac:dyDescent="0.35">
      <c r="A2437" s="28" t="s">
        <v>1883</v>
      </c>
      <c r="B2437" s="28" t="s">
        <v>17</v>
      </c>
      <c r="C2437" s="28" t="s">
        <v>1898</v>
      </c>
      <c r="D2437" s="28" t="s">
        <v>19</v>
      </c>
      <c r="E2437" t="s">
        <v>1901</v>
      </c>
      <c r="F2437" s="2">
        <v>114070</v>
      </c>
      <c r="G2437" s="2">
        <v>224125</v>
      </c>
      <c r="H2437" s="2">
        <v>0</v>
      </c>
      <c r="I2437" s="2">
        <v>0</v>
      </c>
      <c r="J2437" s="2">
        <v>0</v>
      </c>
    </row>
    <row r="2438" spans="1:10" x14ac:dyDescent="0.35">
      <c r="A2438" s="28" t="s">
        <v>1902</v>
      </c>
      <c r="B2438" s="28" t="s">
        <v>17</v>
      </c>
      <c r="C2438" s="28" t="s">
        <v>1903</v>
      </c>
      <c r="D2438" s="28" t="s">
        <v>19</v>
      </c>
      <c r="E2438" t="s">
        <v>1904</v>
      </c>
      <c r="F2438" s="2">
        <v>223000</v>
      </c>
      <c r="G2438" s="2">
        <v>446000</v>
      </c>
      <c r="H2438" s="2">
        <v>1233000</v>
      </c>
      <c r="I2438" s="2">
        <v>369900</v>
      </c>
      <c r="J2438" s="2">
        <v>1233000</v>
      </c>
    </row>
    <row r="2439" spans="1:10" x14ac:dyDescent="0.35">
      <c r="A2439" s="28" t="s">
        <v>1902</v>
      </c>
      <c r="B2439" s="28" t="s">
        <v>17</v>
      </c>
      <c r="C2439" s="28" t="s">
        <v>1903</v>
      </c>
      <c r="D2439" s="28" t="s">
        <v>19</v>
      </c>
      <c r="E2439" t="s">
        <v>167</v>
      </c>
      <c r="F2439" s="2">
        <v>0</v>
      </c>
      <c r="G2439" s="2">
        <v>1244000</v>
      </c>
      <c r="H2439" s="2">
        <v>600500</v>
      </c>
      <c r="I2439" s="2">
        <v>180150</v>
      </c>
      <c r="J2439" s="2">
        <v>600500</v>
      </c>
    </row>
    <row r="2440" spans="1:10" x14ac:dyDescent="0.35">
      <c r="A2440" s="28" t="s">
        <v>1902</v>
      </c>
      <c r="B2440" s="28" t="s">
        <v>17</v>
      </c>
      <c r="C2440" s="28" t="s">
        <v>1903</v>
      </c>
      <c r="D2440" s="28" t="s">
        <v>19</v>
      </c>
      <c r="E2440" t="s">
        <v>1905</v>
      </c>
      <c r="F2440" s="2">
        <v>162500</v>
      </c>
      <c r="G2440" s="2">
        <v>826000</v>
      </c>
      <c r="H2440" s="2">
        <v>0</v>
      </c>
      <c r="I2440" s="2">
        <v>0</v>
      </c>
      <c r="J2440" s="2">
        <v>0</v>
      </c>
    </row>
    <row r="2441" spans="1:10" x14ac:dyDescent="0.35">
      <c r="A2441" s="28" t="s">
        <v>1902</v>
      </c>
      <c r="B2441" s="28" t="s">
        <v>17</v>
      </c>
      <c r="C2441" s="28" t="s">
        <v>1903</v>
      </c>
      <c r="D2441" s="28" t="s">
        <v>19</v>
      </c>
      <c r="E2441" t="s">
        <v>1906</v>
      </c>
      <c r="F2441" s="2">
        <v>909500</v>
      </c>
      <c r="G2441" s="2">
        <v>1299000</v>
      </c>
      <c r="H2441" s="2">
        <v>0</v>
      </c>
      <c r="I2441" s="2">
        <v>0</v>
      </c>
      <c r="J2441" s="2">
        <v>0</v>
      </c>
    </row>
    <row r="2442" spans="1:10" x14ac:dyDescent="0.35">
      <c r="A2442" s="28" t="s">
        <v>1902</v>
      </c>
      <c r="B2442" s="28" t="s">
        <v>17</v>
      </c>
      <c r="C2442" s="28" t="s">
        <v>1903</v>
      </c>
      <c r="D2442" s="28" t="s">
        <v>30</v>
      </c>
      <c r="E2442" t="s">
        <v>1907</v>
      </c>
      <c r="F2442" s="2">
        <v>0</v>
      </c>
      <c r="G2442" s="2">
        <v>144074</v>
      </c>
      <c r="H2442" s="2">
        <v>0</v>
      </c>
      <c r="I2442" s="2">
        <v>0</v>
      </c>
      <c r="J2442" s="2">
        <v>0</v>
      </c>
    </row>
    <row r="2443" spans="1:10" x14ac:dyDescent="0.35">
      <c r="A2443" s="28" t="s">
        <v>1902</v>
      </c>
      <c r="B2443" s="28" t="s">
        <v>17</v>
      </c>
      <c r="C2443" s="28" t="s">
        <v>1903</v>
      </c>
      <c r="D2443" s="28" t="s">
        <v>19</v>
      </c>
      <c r="E2443" t="s">
        <v>28</v>
      </c>
      <c r="F2443" s="2">
        <v>10159</v>
      </c>
      <c r="G2443" s="2">
        <v>0</v>
      </c>
      <c r="H2443" s="2">
        <v>0</v>
      </c>
      <c r="I2443" s="2">
        <v>0</v>
      </c>
      <c r="J2443" s="2">
        <v>0</v>
      </c>
    </row>
    <row r="2444" spans="1:10" x14ac:dyDescent="0.35">
      <c r="A2444" s="28" t="s">
        <v>1902</v>
      </c>
      <c r="B2444" s="28" t="s">
        <v>17</v>
      </c>
      <c r="C2444" s="28" t="s">
        <v>1908</v>
      </c>
      <c r="D2444" s="28" t="s">
        <v>19</v>
      </c>
      <c r="E2444" t="s">
        <v>121</v>
      </c>
      <c r="F2444" s="2">
        <v>730000</v>
      </c>
      <c r="G2444" s="2">
        <v>1459000</v>
      </c>
      <c r="H2444" s="2">
        <v>730500</v>
      </c>
      <c r="I2444" s="2">
        <v>219150</v>
      </c>
      <c r="J2444" s="2">
        <v>730500</v>
      </c>
    </row>
    <row r="2445" spans="1:10" x14ac:dyDescent="0.35">
      <c r="A2445" s="28" t="s">
        <v>1902</v>
      </c>
      <c r="B2445" s="28" t="s">
        <v>17</v>
      </c>
      <c r="C2445" s="28" t="s">
        <v>1908</v>
      </c>
      <c r="D2445" s="28" t="s">
        <v>19</v>
      </c>
      <c r="E2445" t="s">
        <v>28</v>
      </c>
      <c r="F2445" s="2">
        <v>19557</v>
      </c>
      <c r="G2445" s="2">
        <v>0</v>
      </c>
      <c r="H2445" s="2">
        <v>0</v>
      </c>
      <c r="I2445" s="2">
        <v>0</v>
      </c>
      <c r="J2445" s="2">
        <v>0</v>
      </c>
    </row>
    <row r="2446" spans="1:10" x14ac:dyDescent="0.35">
      <c r="A2446" s="28" t="s">
        <v>1909</v>
      </c>
      <c r="B2446" s="28" t="s">
        <v>17</v>
      </c>
      <c r="C2446" s="28" t="s">
        <v>1910</v>
      </c>
      <c r="D2446" s="28" t="s">
        <v>19</v>
      </c>
      <c r="E2446" t="s">
        <v>32</v>
      </c>
      <c r="F2446" s="2">
        <v>0</v>
      </c>
      <c r="G2446" s="2">
        <v>0</v>
      </c>
      <c r="H2446" s="2">
        <v>0</v>
      </c>
      <c r="I2446" s="2">
        <v>0</v>
      </c>
      <c r="J2446" s="2">
        <v>0</v>
      </c>
    </row>
    <row r="2447" spans="1:10" x14ac:dyDescent="0.35">
      <c r="A2447" s="28" t="s">
        <v>1909</v>
      </c>
      <c r="B2447" s="28" t="s">
        <v>17</v>
      </c>
      <c r="C2447" s="28" t="s">
        <v>1910</v>
      </c>
      <c r="D2447" s="28" t="s">
        <v>19</v>
      </c>
      <c r="E2447" t="s">
        <v>1911</v>
      </c>
      <c r="F2447" s="2">
        <v>224890</v>
      </c>
      <c r="G2447" s="2">
        <v>228924</v>
      </c>
      <c r="H2447" s="2">
        <v>0</v>
      </c>
      <c r="I2447" s="2">
        <v>0</v>
      </c>
      <c r="J2447" s="2">
        <v>0</v>
      </c>
    </row>
    <row r="2448" spans="1:10" x14ac:dyDescent="0.35">
      <c r="A2448" s="28" t="s">
        <v>1909</v>
      </c>
      <c r="B2448" s="28" t="s">
        <v>17</v>
      </c>
      <c r="C2448" s="28" t="s">
        <v>1910</v>
      </c>
      <c r="D2448" s="28" t="s">
        <v>19</v>
      </c>
      <c r="E2448" t="s">
        <v>1912</v>
      </c>
      <c r="F2448" s="2">
        <v>14913</v>
      </c>
      <c r="G2448" s="2">
        <v>25826</v>
      </c>
      <c r="H2448" s="2">
        <v>125913</v>
      </c>
      <c r="I2448" s="2">
        <v>125913</v>
      </c>
      <c r="J2448" s="2">
        <v>132325</v>
      </c>
    </row>
    <row r="2449" spans="1:10" x14ac:dyDescent="0.35">
      <c r="A2449" s="28" t="s">
        <v>1909</v>
      </c>
      <c r="B2449" s="28" t="s">
        <v>17</v>
      </c>
      <c r="C2449" s="28" t="s">
        <v>1910</v>
      </c>
      <c r="D2449" s="28" t="s">
        <v>19</v>
      </c>
      <c r="E2449" t="s">
        <v>47</v>
      </c>
      <c r="F2449" s="2">
        <v>197500</v>
      </c>
      <c r="G2449" s="2">
        <v>779000</v>
      </c>
      <c r="H2449" s="2">
        <v>390500</v>
      </c>
      <c r="I2449" s="2">
        <v>117150</v>
      </c>
      <c r="J2449" s="2">
        <v>390500</v>
      </c>
    </row>
    <row r="2450" spans="1:10" x14ac:dyDescent="0.35">
      <c r="A2450" s="28" t="s">
        <v>1909</v>
      </c>
      <c r="B2450" s="28" t="s">
        <v>17</v>
      </c>
      <c r="C2450" s="28" t="s">
        <v>1910</v>
      </c>
      <c r="D2450" s="28" t="s">
        <v>19</v>
      </c>
      <c r="E2450" t="s">
        <v>28</v>
      </c>
      <c r="F2450" s="2">
        <v>0</v>
      </c>
      <c r="G2450" s="2">
        <v>0</v>
      </c>
      <c r="H2450" s="2">
        <v>0</v>
      </c>
      <c r="I2450" s="2">
        <v>0</v>
      </c>
      <c r="J2450" s="2">
        <v>0</v>
      </c>
    </row>
    <row r="2451" spans="1:10" x14ac:dyDescent="0.35">
      <c r="A2451" s="28" t="s">
        <v>1909</v>
      </c>
      <c r="B2451" s="28" t="s">
        <v>17</v>
      </c>
      <c r="C2451" s="28" t="s">
        <v>1910</v>
      </c>
      <c r="D2451" s="28" t="s">
        <v>19</v>
      </c>
      <c r="E2451" t="s">
        <v>487</v>
      </c>
      <c r="F2451" s="2">
        <v>0</v>
      </c>
      <c r="G2451" s="2">
        <v>0</v>
      </c>
      <c r="H2451" s="2">
        <v>0</v>
      </c>
      <c r="I2451" s="2">
        <v>0</v>
      </c>
      <c r="J2451" s="2">
        <v>0</v>
      </c>
    </row>
    <row r="2452" spans="1:10" x14ac:dyDescent="0.35">
      <c r="A2452" s="28" t="s">
        <v>1909</v>
      </c>
      <c r="B2452" s="28" t="s">
        <v>17</v>
      </c>
      <c r="C2452" s="28" t="s">
        <v>1913</v>
      </c>
      <c r="D2452" s="28" t="s">
        <v>19</v>
      </c>
      <c r="E2452" t="s">
        <v>164</v>
      </c>
      <c r="F2452" s="2">
        <v>200000</v>
      </c>
      <c r="G2452" s="2">
        <v>400000</v>
      </c>
      <c r="H2452" s="2">
        <v>445500</v>
      </c>
      <c r="I2452" s="2">
        <v>133650</v>
      </c>
      <c r="J2452" s="2">
        <v>445500</v>
      </c>
    </row>
    <row r="2453" spans="1:10" x14ac:dyDescent="0.35">
      <c r="A2453" s="28" t="s">
        <v>1909</v>
      </c>
      <c r="B2453" s="28" t="s">
        <v>17</v>
      </c>
      <c r="C2453" s="28" t="s">
        <v>1913</v>
      </c>
      <c r="D2453" s="28" t="s">
        <v>19</v>
      </c>
      <c r="E2453" t="s">
        <v>32</v>
      </c>
      <c r="F2453" s="2">
        <v>6400</v>
      </c>
      <c r="G2453" s="2">
        <v>6400</v>
      </c>
      <c r="H2453" s="2">
        <v>3200</v>
      </c>
      <c r="I2453" s="2">
        <v>960</v>
      </c>
      <c r="J2453" s="2">
        <v>3200</v>
      </c>
    </row>
    <row r="2454" spans="1:10" x14ac:dyDescent="0.35">
      <c r="A2454" s="28" t="s">
        <v>1909</v>
      </c>
      <c r="B2454" s="28" t="s">
        <v>17</v>
      </c>
      <c r="C2454" s="28" t="s">
        <v>1913</v>
      </c>
      <c r="D2454" s="28" t="s">
        <v>19</v>
      </c>
      <c r="E2454" t="s">
        <v>28</v>
      </c>
      <c r="F2454" s="2">
        <v>9163</v>
      </c>
      <c r="G2454" s="2">
        <v>0</v>
      </c>
      <c r="H2454" s="2">
        <v>0</v>
      </c>
      <c r="I2454" s="2">
        <v>0</v>
      </c>
      <c r="J2454" s="2">
        <v>0</v>
      </c>
    </row>
    <row r="2455" spans="1:10" x14ac:dyDescent="0.35">
      <c r="A2455" s="28" t="s">
        <v>1909</v>
      </c>
      <c r="B2455" s="28" t="s">
        <v>17</v>
      </c>
      <c r="C2455" s="28" t="s">
        <v>1913</v>
      </c>
      <c r="D2455" s="28" t="s">
        <v>30</v>
      </c>
      <c r="E2455" t="s">
        <v>1914</v>
      </c>
      <c r="F2455" s="2">
        <v>0</v>
      </c>
      <c r="G2455" s="2">
        <v>68247</v>
      </c>
      <c r="H2455" s="2">
        <v>32688</v>
      </c>
      <c r="I2455" s="2">
        <v>32210</v>
      </c>
      <c r="J2455" s="2">
        <v>31731</v>
      </c>
    </row>
    <row r="2456" spans="1:10" x14ac:dyDescent="0.35">
      <c r="A2456" s="28" t="s">
        <v>1909</v>
      </c>
      <c r="B2456" s="28" t="s">
        <v>17</v>
      </c>
      <c r="C2456" s="28" t="s">
        <v>1913</v>
      </c>
      <c r="D2456" s="28" t="s">
        <v>19</v>
      </c>
      <c r="E2456" t="s">
        <v>247</v>
      </c>
      <c r="F2456" s="2">
        <v>468000</v>
      </c>
      <c r="G2456" s="2">
        <v>936000</v>
      </c>
      <c r="H2456" s="2">
        <v>0</v>
      </c>
      <c r="I2456" s="2">
        <v>0</v>
      </c>
      <c r="J2456" s="2">
        <v>0</v>
      </c>
    </row>
    <row r="2457" spans="1:10" x14ac:dyDescent="0.35">
      <c r="A2457" s="28" t="s">
        <v>1909</v>
      </c>
      <c r="B2457" s="28" t="s">
        <v>17</v>
      </c>
      <c r="C2457" s="28" t="s">
        <v>1915</v>
      </c>
      <c r="D2457" s="28" t="s">
        <v>19</v>
      </c>
      <c r="E2457" t="s">
        <v>47</v>
      </c>
      <c r="F2457" s="2">
        <v>721500</v>
      </c>
      <c r="G2457" s="2">
        <v>1445000</v>
      </c>
      <c r="H2457" s="2">
        <v>720000</v>
      </c>
      <c r="I2457" s="2">
        <v>216000</v>
      </c>
      <c r="J2457" s="2">
        <v>720000</v>
      </c>
    </row>
    <row r="2458" spans="1:10" x14ac:dyDescent="0.35">
      <c r="A2458" s="28" t="s">
        <v>1909</v>
      </c>
      <c r="B2458" s="28" t="s">
        <v>17</v>
      </c>
      <c r="C2458" s="28" t="s">
        <v>1915</v>
      </c>
      <c r="D2458" s="28" t="s">
        <v>19</v>
      </c>
      <c r="E2458" t="s">
        <v>1916</v>
      </c>
      <c r="F2458" s="2">
        <v>22695</v>
      </c>
      <c r="G2458" s="2">
        <v>0</v>
      </c>
      <c r="H2458" s="2">
        <v>0</v>
      </c>
      <c r="I2458" s="2">
        <v>0</v>
      </c>
      <c r="J2458" s="2">
        <v>0</v>
      </c>
    </row>
    <row r="2459" spans="1:10" x14ac:dyDescent="0.35">
      <c r="A2459" s="28" t="s">
        <v>1909</v>
      </c>
      <c r="B2459" s="28" t="s">
        <v>17</v>
      </c>
      <c r="C2459" s="28" t="s">
        <v>1915</v>
      </c>
      <c r="D2459" s="28" t="s">
        <v>19</v>
      </c>
      <c r="E2459" t="s">
        <v>28</v>
      </c>
      <c r="F2459" s="2">
        <v>43009</v>
      </c>
      <c r="G2459" s="2">
        <v>0</v>
      </c>
      <c r="H2459" s="2">
        <v>0</v>
      </c>
      <c r="I2459" s="2">
        <v>0</v>
      </c>
      <c r="J2459" s="2">
        <v>0</v>
      </c>
    </row>
    <row r="2460" spans="1:10" x14ac:dyDescent="0.35">
      <c r="A2460" s="28" t="s">
        <v>1909</v>
      </c>
      <c r="B2460" s="28" t="s">
        <v>17</v>
      </c>
      <c r="C2460" s="28" t="s">
        <v>1915</v>
      </c>
      <c r="D2460" s="28" t="s">
        <v>19</v>
      </c>
      <c r="E2460" t="s">
        <v>36</v>
      </c>
      <c r="F2460" s="2">
        <v>0</v>
      </c>
      <c r="G2460" s="2">
        <v>455188</v>
      </c>
      <c r="H2460" s="2">
        <v>261875</v>
      </c>
      <c r="I2460" s="2">
        <v>77850</v>
      </c>
      <c r="J2460" s="2">
        <v>257125</v>
      </c>
    </row>
    <row r="2461" spans="1:10" x14ac:dyDescent="0.35">
      <c r="A2461" s="28" t="s">
        <v>1909</v>
      </c>
      <c r="B2461" s="28" t="s">
        <v>17</v>
      </c>
      <c r="C2461" s="28" t="s">
        <v>1915</v>
      </c>
      <c r="D2461" s="28" t="s">
        <v>19</v>
      </c>
      <c r="E2461" t="s">
        <v>121</v>
      </c>
      <c r="F2461" s="2">
        <v>444500</v>
      </c>
      <c r="G2461" s="2">
        <v>884000</v>
      </c>
      <c r="H2461" s="2">
        <v>442000</v>
      </c>
      <c r="I2461" s="2">
        <v>132600</v>
      </c>
      <c r="J2461" s="2">
        <v>442000</v>
      </c>
    </row>
    <row r="2462" spans="1:10" x14ac:dyDescent="0.35">
      <c r="A2462" s="28" t="s">
        <v>1917</v>
      </c>
      <c r="B2462" s="28" t="s">
        <v>17</v>
      </c>
      <c r="C2462" s="28" t="s">
        <v>1918</v>
      </c>
      <c r="D2462" s="28" t="s">
        <v>19</v>
      </c>
      <c r="E2462" t="s">
        <v>1919</v>
      </c>
      <c r="F2462" s="2">
        <v>409150</v>
      </c>
      <c r="G2462" s="2">
        <v>821700</v>
      </c>
      <c r="H2462" s="2">
        <v>412450</v>
      </c>
      <c r="I2462" s="2">
        <v>123135</v>
      </c>
      <c r="J2462" s="2">
        <v>408450</v>
      </c>
    </row>
    <row r="2463" spans="1:10" x14ac:dyDescent="0.35">
      <c r="A2463" s="28" t="s">
        <v>1917</v>
      </c>
      <c r="B2463" s="28" t="s">
        <v>17</v>
      </c>
      <c r="C2463" s="28" t="s">
        <v>1918</v>
      </c>
      <c r="D2463" s="28" t="s">
        <v>19</v>
      </c>
      <c r="E2463" t="s">
        <v>28</v>
      </c>
      <c r="F2463" s="2">
        <v>0</v>
      </c>
      <c r="G2463" s="2">
        <v>0</v>
      </c>
      <c r="H2463" s="2">
        <v>0</v>
      </c>
      <c r="I2463" s="2">
        <v>0</v>
      </c>
      <c r="J2463" s="2">
        <v>0</v>
      </c>
    </row>
    <row r="2464" spans="1:10" x14ac:dyDescent="0.35">
      <c r="A2464" s="28" t="s">
        <v>1917</v>
      </c>
      <c r="B2464" s="28" t="s">
        <v>17</v>
      </c>
      <c r="C2464" s="28" t="s">
        <v>1920</v>
      </c>
      <c r="D2464" s="28" t="s">
        <v>19</v>
      </c>
      <c r="E2464" t="s">
        <v>418</v>
      </c>
      <c r="F2464" s="2">
        <v>185065</v>
      </c>
      <c r="G2464" s="2">
        <v>187590</v>
      </c>
      <c r="H2464" s="2">
        <v>0</v>
      </c>
      <c r="I2464" s="2">
        <v>0</v>
      </c>
      <c r="J2464" s="2">
        <v>0</v>
      </c>
    </row>
    <row r="2465" spans="1:10" x14ac:dyDescent="0.35">
      <c r="A2465" s="28" t="s">
        <v>1917</v>
      </c>
      <c r="B2465" s="28" t="s">
        <v>17</v>
      </c>
      <c r="C2465" s="28" t="s">
        <v>1920</v>
      </c>
      <c r="D2465" s="28" t="s">
        <v>19</v>
      </c>
      <c r="E2465" t="s">
        <v>48</v>
      </c>
      <c r="F2465" s="2">
        <v>1851800</v>
      </c>
      <c r="G2465" s="2">
        <v>0</v>
      </c>
      <c r="H2465" s="2">
        <v>0</v>
      </c>
      <c r="I2465" s="2">
        <v>0</v>
      </c>
      <c r="J2465" s="2">
        <v>0</v>
      </c>
    </row>
    <row r="2466" spans="1:10" x14ac:dyDescent="0.35">
      <c r="A2466" s="28" t="s">
        <v>1917</v>
      </c>
      <c r="B2466" s="28" t="s">
        <v>17</v>
      </c>
      <c r="C2466" s="28" t="s">
        <v>1920</v>
      </c>
      <c r="D2466" s="28" t="s">
        <v>19</v>
      </c>
      <c r="E2466" t="s">
        <v>1921</v>
      </c>
      <c r="F2466" s="2">
        <v>150256</v>
      </c>
      <c r="G2466" s="2">
        <v>295438</v>
      </c>
      <c r="H2466" s="2">
        <v>0</v>
      </c>
      <c r="I2466" s="2">
        <v>0</v>
      </c>
      <c r="J2466" s="2">
        <v>0</v>
      </c>
    </row>
    <row r="2467" spans="1:10" x14ac:dyDescent="0.35">
      <c r="A2467" s="28" t="s">
        <v>1917</v>
      </c>
      <c r="B2467" s="28" t="s">
        <v>17</v>
      </c>
      <c r="C2467" s="28" t="s">
        <v>1920</v>
      </c>
      <c r="D2467" s="28" t="s">
        <v>19</v>
      </c>
      <c r="E2467" t="s">
        <v>169</v>
      </c>
      <c r="F2467" s="2">
        <v>111650</v>
      </c>
      <c r="G2467" s="2">
        <v>0</v>
      </c>
      <c r="H2467" s="2">
        <v>0</v>
      </c>
      <c r="I2467" s="2">
        <v>0</v>
      </c>
      <c r="J2467" s="2">
        <v>0</v>
      </c>
    </row>
    <row r="2468" spans="1:10" x14ac:dyDescent="0.35">
      <c r="A2468" s="28" t="s">
        <v>1917</v>
      </c>
      <c r="B2468" s="28" t="s">
        <v>17</v>
      </c>
      <c r="C2468" s="28" t="s">
        <v>1920</v>
      </c>
      <c r="D2468" s="28" t="s">
        <v>19</v>
      </c>
      <c r="E2468" t="s">
        <v>36</v>
      </c>
      <c r="F2468" s="2">
        <v>0</v>
      </c>
      <c r="G2468" s="2">
        <v>3588560</v>
      </c>
      <c r="H2468" s="2">
        <v>0</v>
      </c>
      <c r="I2468" s="2">
        <v>0</v>
      </c>
      <c r="J2468" s="2">
        <v>0</v>
      </c>
    </row>
    <row r="2469" spans="1:10" x14ac:dyDescent="0.35">
      <c r="A2469" s="28" t="s">
        <v>1917</v>
      </c>
      <c r="B2469" s="28" t="s">
        <v>17</v>
      </c>
      <c r="C2469" s="28" t="s">
        <v>1920</v>
      </c>
      <c r="D2469" s="28" t="s">
        <v>19</v>
      </c>
      <c r="E2469" t="s">
        <v>28</v>
      </c>
      <c r="F2469" s="2">
        <v>4774</v>
      </c>
      <c r="G2469" s="2">
        <v>0</v>
      </c>
      <c r="H2469" s="2">
        <v>0</v>
      </c>
      <c r="I2469" s="2">
        <v>0</v>
      </c>
      <c r="J2469" s="2">
        <v>0</v>
      </c>
    </row>
    <row r="2470" spans="1:10" x14ac:dyDescent="0.35">
      <c r="A2470" s="28" t="s">
        <v>1917</v>
      </c>
      <c r="B2470" s="28" t="s">
        <v>17</v>
      </c>
      <c r="C2470" s="28" t="s">
        <v>1920</v>
      </c>
      <c r="D2470" s="28" t="s">
        <v>19</v>
      </c>
      <c r="E2470" t="s">
        <v>429</v>
      </c>
      <c r="F2470" s="2">
        <v>145500</v>
      </c>
      <c r="G2470" s="2">
        <v>679000</v>
      </c>
      <c r="H2470" s="2">
        <v>340500</v>
      </c>
      <c r="I2470" s="2">
        <v>102150</v>
      </c>
      <c r="J2470" s="2">
        <v>340500</v>
      </c>
    </row>
    <row r="2471" spans="1:10" x14ac:dyDescent="0.35">
      <c r="A2471" s="28" t="s">
        <v>1917</v>
      </c>
      <c r="B2471" s="28" t="s">
        <v>17</v>
      </c>
      <c r="C2471" s="28" t="s">
        <v>1920</v>
      </c>
      <c r="D2471" s="28" t="s">
        <v>19</v>
      </c>
      <c r="E2471" t="s">
        <v>419</v>
      </c>
      <c r="F2471" s="2">
        <v>165500</v>
      </c>
      <c r="G2471" s="2">
        <v>332000</v>
      </c>
      <c r="H2471" s="2">
        <v>96500</v>
      </c>
      <c r="I2471" s="2">
        <v>28950</v>
      </c>
      <c r="J2471" s="2">
        <v>96500</v>
      </c>
    </row>
    <row r="2472" spans="1:10" x14ac:dyDescent="0.35">
      <c r="A2472" s="28" t="s">
        <v>1917</v>
      </c>
      <c r="B2472" s="28" t="s">
        <v>17</v>
      </c>
      <c r="C2472" s="28" t="s">
        <v>1922</v>
      </c>
      <c r="D2472" s="28" t="s">
        <v>19</v>
      </c>
      <c r="E2472" t="s">
        <v>418</v>
      </c>
      <c r="F2472" s="2">
        <v>136241</v>
      </c>
      <c r="G2472" s="2">
        <v>272544</v>
      </c>
      <c r="H2472" s="2">
        <v>136148</v>
      </c>
      <c r="I2472" s="2">
        <v>41406</v>
      </c>
      <c r="J2472" s="2">
        <v>139893</v>
      </c>
    </row>
    <row r="2473" spans="1:10" x14ac:dyDescent="0.35">
      <c r="A2473" s="28" t="s">
        <v>1917</v>
      </c>
      <c r="B2473" s="28" t="s">
        <v>17</v>
      </c>
      <c r="C2473" s="28" t="s">
        <v>1923</v>
      </c>
      <c r="D2473" s="28" t="s">
        <v>19</v>
      </c>
      <c r="E2473" t="s">
        <v>1924</v>
      </c>
      <c r="F2473" s="2">
        <v>27827</v>
      </c>
      <c r="G2473" s="2">
        <v>0</v>
      </c>
      <c r="H2473" s="2">
        <v>0</v>
      </c>
      <c r="I2473" s="2">
        <v>0</v>
      </c>
      <c r="J2473" s="2">
        <v>0</v>
      </c>
    </row>
    <row r="2474" spans="1:10" x14ac:dyDescent="0.35">
      <c r="A2474" s="28" t="s">
        <v>1917</v>
      </c>
      <c r="B2474" s="28" t="s">
        <v>17</v>
      </c>
      <c r="C2474" s="28" t="s">
        <v>1923</v>
      </c>
      <c r="D2474" s="28" t="s">
        <v>19</v>
      </c>
      <c r="E2474" t="s">
        <v>1925</v>
      </c>
      <c r="F2474" s="2">
        <v>27204</v>
      </c>
      <c r="G2474" s="2">
        <v>54009</v>
      </c>
      <c r="H2474" s="2">
        <v>26805</v>
      </c>
      <c r="I2474" s="2">
        <v>8022</v>
      </c>
      <c r="J2474" s="2">
        <v>26673</v>
      </c>
    </row>
    <row r="2475" spans="1:10" x14ac:dyDescent="0.35">
      <c r="A2475" s="28" t="s">
        <v>1917</v>
      </c>
      <c r="B2475" s="28" t="s">
        <v>17</v>
      </c>
      <c r="C2475" s="28" t="s">
        <v>1923</v>
      </c>
      <c r="D2475" s="28" t="s">
        <v>19</v>
      </c>
      <c r="E2475" t="s">
        <v>1926</v>
      </c>
      <c r="F2475" s="2">
        <v>1000000</v>
      </c>
      <c r="G2475" s="2">
        <v>2000000</v>
      </c>
      <c r="H2475" s="2">
        <v>1000000</v>
      </c>
      <c r="I2475" s="2">
        <v>1000000</v>
      </c>
      <c r="J2475" s="2">
        <v>1000000</v>
      </c>
    </row>
    <row r="2476" spans="1:10" x14ac:dyDescent="0.35">
      <c r="A2476" s="28" t="s">
        <v>1917</v>
      </c>
      <c r="B2476" s="28" t="s">
        <v>17</v>
      </c>
      <c r="C2476" s="28" t="s">
        <v>1923</v>
      </c>
      <c r="D2476" s="28" t="s">
        <v>19</v>
      </c>
      <c r="E2476" t="s">
        <v>1927</v>
      </c>
      <c r="F2476" s="2">
        <v>27608</v>
      </c>
      <c r="G2476" s="2">
        <v>54808</v>
      </c>
      <c r="H2476" s="2">
        <v>0</v>
      </c>
      <c r="I2476" s="2">
        <v>0</v>
      </c>
      <c r="J2476" s="2">
        <v>0</v>
      </c>
    </row>
    <row r="2477" spans="1:10" x14ac:dyDescent="0.35">
      <c r="A2477" s="28" t="s">
        <v>1917</v>
      </c>
      <c r="B2477" s="28" t="s">
        <v>17</v>
      </c>
      <c r="C2477" s="28" t="s">
        <v>1923</v>
      </c>
      <c r="D2477" s="28" t="s">
        <v>19</v>
      </c>
      <c r="E2477" t="s">
        <v>1928</v>
      </c>
      <c r="F2477" s="2">
        <v>27439</v>
      </c>
      <c r="G2477" s="2">
        <v>54477</v>
      </c>
      <c r="H2477" s="2">
        <v>27038</v>
      </c>
      <c r="I2477" s="2">
        <v>8091</v>
      </c>
      <c r="J2477" s="2">
        <v>26904</v>
      </c>
    </row>
    <row r="2478" spans="1:10" x14ac:dyDescent="0.35">
      <c r="A2478" s="28" t="s">
        <v>1917</v>
      </c>
      <c r="B2478" s="28" t="s">
        <v>17</v>
      </c>
      <c r="C2478" s="28" t="s">
        <v>1923</v>
      </c>
      <c r="D2478" s="28" t="s">
        <v>19</v>
      </c>
      <c r="E2478" t="s">
        <v>1851</v>
      </c>
      <c r="F2478" s="2">
        <v>118000</v>
      </c>
      <c r="G2478" s="2">
        <v>287000</v>
      </c>
      <c r="H2478" s="2">
        <v>159000</v>
      </c>
      <c r="I2478" s="2">
        <v>47700</v>
      </c>
      <c r="J2478" s="2">
        <v>159000</v>
      </c>
    </row>
    <row r="2479" spans="1:10" x14ac:dyDescent="0.35">
      <c r="A2479" s="28" t="s">
        <v>1917</v>
      </c>
      <c r="B2479" s="28" t="s">
        <v>17</v>
      </c>
      <c r="C2479" s="28" t="s">
        <v>1923</v>
      </c>
      <c r="D2479" s="28" t="s">
        <v>19</v>
      </c>
      <c r="E2479" t="s">
        <v>645</v>
      </c>
      <c r="F2479" s="2">
        <v>377750</v>
      </c>
      <c r="G2479" s="2">
        <v>760425</v>
      </c>
      <c r="H2479" s="2">
        <v>382525</v>
      </c>
      <c r="I2479" s="2">
        <v>114116</v>
      </c>
      <c r="J2479" s="2">
        <v>378250</v>
      </c>
    </row>
    <row r="2480" spans="1:10" x14ac:dyDescent="0.35">
      <c r="A2480" s="28" t="s">
        <v>1917</v>
      </c>
      <c r="B2480" s="28" t="s">
        <v>17</v>
      </c>
      <c r="C2480" s="28" t="s">
        <v>1923</v>
      </c>
      <c r="D2480" s="28" t="s">
        <v>19</v>
      </c>
      <c r="E2480" t="s">
        <v>646</v>
      </c>
      <c r="F2480" s="2">
        <v>129125</v>
      </c>
      <c r="G2480" s="2">
        <v>257500</v>
      </c>
      <c r="H2480" s="2">
        <v>128375</v>
      </c>
      <c r="I2480" s="2">
        <v>38625</v>
      </c>
      <c r="J2480" s="2">
        <v>129125</v>
      </c>
    </row>
    <row r="2481" spans="1:10" x14ac:dyDescent="0.35">
      <c r="A2481" s="28" t="s">
        <v>1917</v>
      </c>
      <c r="B2481" s="28" t="s">
        <v>17</v>
      </c>
      <c r="C2481" s="28" t="s">
        <v>1923</v>
      </c>
      <c r="D2481" s="28" t="s">
        <v>19</v>
      </c>
      <c r="E2481" t="s">
        <v>648</v>
      </c>
      <c r="F2481" s="2">
        <v>0</v>
      </c>
      <c r="G2481" s="2">
        <v>413000</v>
      </c>
      <c r="H2481" s="2">
        <v>468000</v>
      </c>
      <c r="I2481" s="2">
        <v>140400</v>
      </c>
      <c r="J2481" s="2">
        <v>468000</v>
      </c>
    </row>
    <row r="2482" spans="1:10" x14ac:dyDescent="0.35">
      <c r="A2482" s="28" t="s">
        <v>1917</v>
      </c>
      <c r="B2482" s="28" t="s">
        <v>17</v>
      </c>
      <c r="C2482" s="28" t="s">
        <v>1923</v>
      </c>
      <c r="D2482" s="28" t="s">
        <v>19</v>
      </c>
      <c r="E2482" t="s">
        <v>1929</v>
      </c>
      <c r="F2482" s="2">
        <v>26522</v>
      </c>
      <c r="G2482" s="2">
        <v>52664</v>
      </c>
      <c r="H2482" s="2">
        <v>26142</v>
      </c>
      <c r="I2482" s="2">
        <v>7824</v>
      </c>
      <c r="J2482" s="2">
        <v>26015</v>
      </c>
    </row>
    <row r="2483" spans="1:10" x14ac:dyDescent="0.35">
      <c r="A2483" s="28" t="s">
        <v>1917</v>
      </c>
      <c r="B2483" s="28" t="s">
        <v>17</v>
      </c>
      <c r="C2483" s="28" t="s">
        <v>1923</v>
      </c>
      <c r="D2483" s="28" t="s">
        <v>19</v>
      </c>
      <c r="E2483" t="s">
        <v>57</v>
      </c>
      <c r="F2483" s="2">
        <v>0</v>
      </c>
      <c r="G2483" s="2">
        <v>126784</v>
      </c>
      <c r="H2483" s="2">
        <v>57750</v>
      </c>
      <c r="I2483" s="2">
        <v>17213</v>
      </c>
      <c r="J2483" s="2">
        <v>57000</v>
      </c>
    </row>
    <row r="2484" spans="1:10" x14ac:dyDescent="0.35">
      <c r="A2484" s="28" t="s">
        <v>1917</v>
      </c>
      <c r="B2484" s="28" t="s">
        <v>17</v>
      </c>
      <c r="C2484" s="28" t="s">
        <v>1923</v>
      </c>
      <c r="D2484" s="28" t="s">
        <v>19</v>
      </c>
      <c r="E2484" t="s">
        <v>1844</v>
      </c>
      <c r="F2484" s="2">
        <v>120000</v>
      </c>
      <c r="G2484" s="2">
        <v>292000</v>
      </c>
      <c r="H2484" s="2">
        <v>157000</v>
      </c>
      <c r="I2484" s="2">
        <v>47100</v>
      </c>
      <c r="J2484" s="2">
        <v>157000</v>
      </c>
    </row>
    <row r="2485" spans="1:10" x14ac:dyDescent="0.35">
      <c r="A2485" s="28" t="s">
        <v>1930</v>
      </c>
      <c r="B2485" s="28" t="s">
        <v>17</v>
      </c>
      <c r="C2485" s="28" t="s">
        <v>1931</v>
      </c>
      <c r="D2485" s="28" t="s">
        <v>30</v>
      </c>
      <c r="E2485" t="s">
        <v>1932</v>
      </c>
      <c r="F2485" s="2">
        <v>173814</v>
      </c>
      <c r="G2485" s="2">
        <v>344071</v>
      </c>
      <c r="H2485" s="2">
        <v>170097</v>
      </c>
      <c r="I2485" s="2">
        <v>170097</v>
      </c>
      <c r="J2485" s="2">
        <v>170312</v>
      </c>
    </row>
    <row r="2486" spans="1:10" x14ac:dyDescent="0.35">
      <c r="A2486" s="28" t="s">
        <v>1930</v>
      </c>
      <c r="B2486" s="28" t="s">
        <v>17</v>
      </c>
      <c r="C2486" s="28" t="s">
        <v>1931</v>
      </c>
      <c r="D2486" s="28" t="s">
        <v>19</v>
      </c>
      <c r="E2486" t="s">
        <v>21</v>
      </c>
      <c r="F2486" s="2">
        <v>0</v>
      </c>
      <c r="G2486" s="2">
        <v>15000</v>
      </c>
      <c r="H2486" s="2">
        <v>0</v>
      </c>
      <c r="I2486" s="2">
        <v>0</v>
      </c>
      <c r="J2486" s="2">
        <v>0</v>
      </c>
    </row>
    <row r="2487" spans="1:10" x14ac:dyDescent="0.35">
      <c r="A2487" s="28" t="s">
        <v>1930</v>
      </c>
      <c r="B2487" s="28" t="s">
        <v>17</v>
      </c>
      <c r="C2487" s="28" t="s">
        <v>1931</v>
      </c>
      <c r="D2487" s="28" t="s">
        <v>19</v>
      </c>
      <c r="E2487" t="s">
        <v>1933</v>
      </c>
      <c r="F2487" s="2">
        <v>80500</v>
      </c>
      <c r="G2487" s="2">
        <v>162000</v>
      </c>
      <c r="H2487" s="2">
        <v>79500</v>
      </c>
      <c r="I2487" s="2">
        <v>23850</v>
      </c>
      <c r="J2487" s="2">
        <v>79500</v>
      </c>
    </row>
    <row r="2488" spans="1:10" x14ac:dyDescent="0.35">
      <c r="A2488" s="28" t="s">
        <v>1930</v>
      </c>
      <c r="B2488" s="28" t="s">
        <v>17</v>
      </c>
      <c r="C2488" s="28" t="s">
        <v>1931</v>
      </c>
      <c r="D2488" s="28" t="s">
        <v>19</v>
      </c>
      <c r="E2488" t="s">
        <v>1934</v>
      </c>
      <c r="F2488" s="2">
        <v>258000</v>
      </c>
      <c r="G2488" s="2">
        <v>508000</v>
      </c>
      <c r="H2488" s="2">
        <v>254000</v>
      </c>
      <c r="I2488" s="2">
        <v>76200</v>
      </c>
      <c r="J2488" s="2">
        <v>254000</v>
      </c>
    </row>
    <row r="2489" spans="1:10" x14ac:dyDescent="0.35">
      <c r="A2489" s="28" t="s">
        <v>1930</v>
      </c>
      <c r="B2489" s="28" t="s">
        <v>17</v>
      </c>
      <c r="C2489" s="28" t="s">
        <v>1931</v>
      </c>
      <c r="D2489" s="28" t="s">
        <v>19</v>
      </c>
      <c r="E2489" t="s">
        <v>1935</v>
      </c>
      <c r="F2489" s="2">
        <v>0</v>
      </c>
      <c r="G2489" s="2">
        <v>0</v>
      </c>
      <c r="H2489" s="2">
        <v>0</v>
      </c>
      <c r="I2489" s="2">
        <v>0</v>
      </c>
      <c r="J2489" s="2">
        <v>0</v>
      </c>
    </row>
    <row r="2490" spans="1:10" x14ac:dyDescent="0.35">
      <c r="A2490" s="28" t="s">
        <v>1930</v>
      </c>
      <c r="B2490" s="28" t="s">
        <v>17</v>
      </c>
      <c r="C2490" s="28" t="s">
        <v>1931</v>
      </c>
      <c r="D2490" s="28" t="s">
        <v>19</v>
      </c>
      <c r="E2490" t="s">
        <v>1936</v>
      </c>
      <c r="F2490" s="2">
        <v>85245</v>
      </c>
      <c r="G2490" s="2">
        <v>315148</v>
      </c>
      <c r="H2490" s="2">
        <v>158331</v>
      </c>
      <c r="I2490" s="2">
        <v>47059</v>
      </c>
      <c r="J2490" s="2">
        <v>155398</v>
      </c>
    </row>
    <row r="2491" spans="1:10" x14ac:dyDescent="0.35">
      <c r="A2491" s="28" t="s">
        <v>1930</v>
      </c>
      <c r="B2491" s="28" t="s">
        <v>17</v>
      </c>
      <c r="C2491" s="28" t="s">
        <v>1931</v>
      </c>
      <c r="D2491" s="28" t="s">
        <v>19</v>
      </c>
      <c r="E2491" t="s">
        <v>1937</v>
      </c>
      <c r="F2491" s="2">
        <v>0</v>
      </c>
      <c r="G2491" s="2">
        <v>0</v>
      </c>
      <c r="H2491" s="2">
        <v>0</v>
      </c>
      <c r="I2491" s="2">
        <v>0</v>
      </c>
      <c r="J2491" s="2">
        <v>0</v>
      </c>
    </row>
    <row r="2492" spans="1:10" x14ac:dyDescent="0.35">
      <c r="A2492" s="28" t="s">
        <v>1930</v>
      </c>
      <c r="B2492" s="28" t="s">
        <v>17</v>
      </c>
      <c r="C2492" s="28" t="s">
        <v>1938</v>
      </c>
      <c r="D2492" s="28" t="s">
        <v>19</v>
      </c>
      <c r="E2492" t="s">
        <v>21</v>
      </c>
      <c r="F2492" s="2">
        <v>0</v>
      </c>
      <c r="G2492" s="2">
        <v>10000</v>
      </c>
      <c r="H2492" s="2">
        <v>0</v>
      </c>
      <c r="I2492" s="2">
        <v>0</v>
      </c>
      <c r="J2492" s="2">
        <v>0</v>
      </c>
    </row>
    <row r="2493" spans="1:10" x14ac:dyDescent="0.35">
      <c r="A2493" s="28" t="s">
        <v>1930</v>
      </c>
      <c r="B2493" s="28" t="s">
        <v>17</v>
      </c>
      <c r="C2493" s="28" t="s">
        <v>1938</v>
      </c>
      <c r="D2493" s="28" t="s">
        <v>19</v>
      </c>
      <c r="E2493" t="s">
        <v>1939</v>
      </c>
      <c r="F2493" s="2">
        <v>1031500</v>
      </c>
      <c r="G2493" s="2">
        <v>1552000</v>
      </c>
      <c r="H2493" s="2">
        <v>0</v>
      </c>
      <c r="I2493" s="2">
        <v>0</v>
      </c>
      <c r="J2493" s="2">
        <v>0</v>
      </c>
    </row>
    <row r="2494" spans="1:10" x14ac:dyDescent="0.35">
      <c r="A2494" s="28" t="s">
        <v>1930</v>
      </c>
      <c r="B2494" s="28" t="s">
        <v>17</v>
      </c>
      <c r="C2494" s="28" t="s">
        <v>1938</v>
      </c>
      <c r="D2494" s="28" t="s">
        <v>19</v>
      </c>
      <c r="E2494" t="s">
        <v>114</v>
      </c>
      <c r="F2494" s="2">
        <v>97725</v>
      </c>
      <c r="G2494" s="2">
        <v>1136750</v>
      </c>
      <c r="H2494" s="2">
        <v>0</v>
      </c>
      <c r="I2494" s="2">
        <v>0</v>
      </c>
      <c r="J2494" s="2">
        <v>0</v>
      </c>
    </row>
    <row r="2495" spans="1:10" x14ac:dyDescent="0.35">
      <c r="A2495" s="28" t="s">
        <v>1930</v>
      </c>
      <c r="B2495" s="28" t="s">
        <v>17</v>
      </c>
      <c r="C2495" s="28" t="s">
        <v>1938</v>
      </c>
      <c r="D2495" s="28" t="s">
        <v>19</v>
      </c>
      <c r="E2495" t="s">
        <v>168</v>
      </c>
      <c r="F2495" s="2">
        <v>120500</v>
      </c>
      <c r="G2495" s="2">
        <v>238000</v>
      </c>
      <c r="H2495" s="2">
        <v>0</v>
      </c>
      <c r="I2495" s="2">
        <v>0</v>
      </c>
      <c r="J2495" s="2">
        <v>0</v>
      </c>
    </row>
    <row r="2496" spans="1:10" x14ac:dyDescent="0.35">
      <c r="A2496" s="28" t="s">
        <v>1930</v>
      </c>
      <c r="B2496" s="28" t="s">
        <v>17</v>
      </c>
      <c r="C2496" s="28" t="s">
        <v>1938</v>
      </c>
      <c r="D2496" s="28" t="s">
        <v>19</v>
      </c>
      <c r="E2496" t="s">
        <v>418</v>
      </c>
      <c r="F2496" s="2">
        <v>42694</v>
      </c>
      <c r="G2496" s="2">
        <v>513400</v>
      </c>
      <c r="H2496" s="2">
        <v>642750</v>
      </c>
      <c r="I2496" s="2">
        <v>192109</v>
      </c>
      <c r="J2496" s="2">
        <v>637975</v>
      </c>
    </row>
    <row r="2497" spans="1:10" x14ac:dyDescent="0.35">
      <c r="A2497" s="28" t="s">
        <v>1940</v>
      </c>
      <c r="B2497" s="28" t="s">
        <v>17</v>
      </c>
      <c r="C2497" s="28" t="s">
        <v>1941</v>
      </c>
      <c r="D2497" s="28" t="s">
        <v>19</v>
      </c>
      <c r="E2497" t="s">
        <v>782</v>
      </c>
      <c r="F2497" s="2">
        <v>58424</v>
      </c>
      <c r="G2497" s="2">
        <v>114793</v>
      </c>
      <c r="H2497" s="2">
        <v>56370</v>
      </c>
      <c r="I2497" s="2">
        <v>16808</v>
      </c>
      <c r="J2497" s="2">
        <v>55685</v>
      </c>
    </row>
    <row r="2498" spans="1:10" x14ac:dyDescent="0.35">
      <c r="A2498" s="28" t="s">
        <v>1940</v>
      </c>
      <c r="B2498" s="28" t="s">
        <v>17</v>
      </c>
      <c r="C2498" s="28" t="s">
        <v>1941</v>
      </c>
      <c r="D2498" s="28" t="s">
        <v>19</v>
      </c>
      <c r="E2498" t="s">
        <v>1942</v>
      </c>
      <c r="F2498" s="2">
        <v>55206</v>
      </c>
      <c r="G2498" s="2">
        <v>0</v>
      </c>
      <c r="H2498" s="2">
        <v>0</v>
      </c>
      <c r="I2498" s="2">
        <v>0</v>
      </c>
      <c r="J2498" s="2">
        <v>0</v>
      </c>
    </row>
    <row r="2499" spans="1:10" x14ac:dyDescent="0.35">
      <c r="A2499" s="28" t="s">
        <v>1940</v>
      </c>
      <c r="B2499" s="28" t="s">
        <v>17</v>
      </c>
      <c r="C2499" s="28" t="s">
        <v>1941</v>
      </c>
      <c r="D2499" s="28" t="s">
        <v>19</v>
      </c>
      <c r="E2499" t="s">
        <v>277</v>
      </c>
      <c r="F2499" s="2">
        <v>110500</v>
      </c>
      <c r="G2499" s="2">
        <v>548000</v>
      </c>
      <c r="H2499" s="2">
        <v>275000</v>
      </c>
      <c r="I2499" s="2">
        <v>82500</v>
      </c>
      <c r="J2499" s="2">
        <v>275000</v>
      </c>
    </row>
    <row r="2500" spans="1:10" x14ac:dyDescent="0.35">
      <c r="A2500" s="28" t="s">
        <v>1943</v>
      </c>
      <c r="B2500" s="28" t="s">
        <v>17</v>
      </c>
      <c r="C2500" s="28" t="s">
        <v>1944</v>
      </c>
      <c r="D2500" s="28" t="s">
        <v>19</v>
      </c>
      <c r="E2500" t="s">
        <v>134</v>
      </c>
      <c r="F2500" s="2">
        <v>1534000</v>
      </c>
      <c r="G2500" s="2">
        <v>3068000</v>
      </c>
      <c r="H2500" s="2">
        <v>1534000</v>
      </c>
      <c r="I2500" s="2">
        <v>1534000</v>
      </c>
      <c r="J2500" s="2">
        <v>1534000</v>
      </c>
    </row>
    <row r="2501" spans="1:10" x14ac:dyDescent="0.35">
      <c r="A2501" s="28" t="s">
        <v>1943</v>
      </c>
      <c r="B2501" s="28" t="s">
        <v>17</v>
      </c>
      <c r="C2501" s="28" t="s">
        <v>1944</v>
      </c>
      <c r="D2501" s="28" t="s">
        <v>19</v>
      </c>
      <c r="E2501" t="s">
        <v>32</v>
      </c>
      <c r="F2501" s="2">
        <v>2000</v>
      </c>
      <c r="G2501" s="2">
        <v>2000</v>
      </c>
      <c r="H2501" s="2">
        <v>0</v>
      </c>
      <c r="I2501" s="2">
        <v>0</v>
      </c>
      <c r="J2501" s="2">
        <v>0</v>
      </c>
    </row>
    <row r="2502" spans="1:10" x14ac:dyDescent="0.35">
      <c r="A2502" s="28" t="s">
        <v>1943</v>
      </c>
      <c r="B2502" s="28" t="s">
        <v>17</v>
      </c>
      <c r="C2502" s="28" t="s">
        <v>1944</v>
      </c>
      <c r="D2502" s="28" t="s">
        <v>19</v>
      </c>
      <c r="E2502" t="s">
        <v>28</v>
      </c>
      <c r="F2502" s="2">
        <v>0</v>
      </c>
      <c r="G2502" s="2">
        <v>0</v>
      </c>
      <c r="H2502" s="2">
        <v>0</v>
      </c>
      <c r="I2502" s="2">
        <v>0</v>
      </c>
      <c r="J2502" s="2">
        <v>0</v>
      </c>
    </row>
    <row r="2503" spans="1:10" x14ac:dyDescent="0.35">
      <c r="A2503" s="28" t="s">
        <v>1943</v>
      </c>
      <c r="B2503" s="28" t="s">
        <v>17</v>
      </c>
      <c r="C2503" s="28" t="s">
        <v>1944</v>
      </c>
      <c r="D2503" s="28" t="s">
        <v>19</v>
      </c>
      <c r="E2503" t="s">
        <v>164</v>
      </c>
      <c r="F2503" s="2">
        <v>1556500</v>
      </c>
      <c r="G2503" s="2">
        <v>3113000</v>
      </c>
      <c r="H2503" s="2">
        <v>1556500</v>
      </c>
      <c r="I2503" s="2">
        <v>466950</v>
      </c>
      <c r="J2503" s="2">
        <v>1556500</v>
      </c>
    </row>
    <row r="2504" spans="1:10" x14ac:dyDescent="0.35">
      <c r="A2504" s="28" t="s">
        <v>1943</v>
      </c>
      <c r="B2504" s="28" t="s">
        <v>17</v>
      </c>
      <c r="C2504" s="28" t="s">
        <v>1944</v>
      </c>
      <c r="D2504" s="28" t="s">
        <v>19</v>
      </c>
      <c r="E2504" t="s">
        <v>21</v>
      </c>
      <c r="F2504" s="2">
        <v>0</v>
      </c>
      <c r="G2504" s="2">
        <v>250000</v>
      </c>
      <c r="H2504" s="2">
        <v>0</v>
      </c>
      <c r="I2504" s="2">
        <v>0</v>
      </c>
      <c r="J2504" s="2">
        <v>0</v>
      </c>
    </row>
    <row r="2505" spans="1:10" x14ac:dyDescent="0.35">
      <c r="A2505" s="28" t="s">
        <v>1943</v>
      </c>
      <c r="B2505" s="28" t="s">
        <v>17</v>
      </c>
      <c r="C2505" s="28" t="s">
        <v>1944</v>
      </c>
      <c r="D2505" s="28" t="s">
        <v>19</v>
      </c>
      <c r="E2505" t="s">
        <v>1945</v>
      </c>
      <c r="F2505" s="2">
        <v>0</v>
      </c>
      <c r="G2505" s="2">
        <v>1254017</v>
      </c>
      <c r="H2505" s="2">
        <v>0</v>
      </c>
      <c r="I2505" s="2">
        <v>0</v>
      </c>
      <c r="J2505" s="2">
        <v>0</v>
      </c>
    </row>
    <row r="2506" spans="1:10" x14ac:dyDescent="0.35">
      <c r="A2506" s="28" t="s">
        <v>1943</v>
      </c>
      <c r="B2506" s="28" t="s">
        <v>17</v>
      </c>
      <c r="C2506" s="28" t="s">
        <v>1944</v>
      </c>
      <c r="D2506" s="28" t="s">
        <v>19</v>
      </c>
      <c r="E2506" t="s">
        <v>1946</v>
      </c>
      <c r="F2506" s="2">
        <v>850000</v>
      </c>
      <c r="G2506" s="2">
        <v>1700000</v>
      </c>
      <c r="H2506" s="2">
        <v>850000</v>
      </c>
      <c r="I2506" s="2">
        <v>255000</v>
      </c>
      <c r="J2506" s="2">
        <v>850000</v>
      </c>
    </row>
    <row r="2507" spans="1:10" x14ac:dyDescent="0.35">
      <c r="A2507" s="28" t="s">
        <v>1943</v>
      </c>
      <c r="B2507" s="28" t="s">
        <v>17</v>
      </c>
      <c r="C2507" s="28" t="s">
        <v>1944</v>
      </c>
      <c r="D2507" s="28" t="s">
        <v>19</v>
      </c>
      <c r="E2507" t="s">
        <v>1947</v>
      </c>
      <c r="F2507" s="2">
        <v>770000</v>
      </c>
      <c r="G2507" s="2">
        <v>1541000</v>
      </c>
      <c r="H2507" s="2">
        <v>769500</v>
      </c>
      <c r="I2507" s="2">
        <v>230850</v>
      </c>
      <c r="J2507" s="2">
        <v>769500</v>
      </c>
    </row>
    <row r="2508" spans="1:10" x14ac:dyDescent="0.35">
      <c r="A2508" s="28" t="s">
        <v>1943</v>
      </c>
      <c r="B2508" s="28" t="s">
        <v>17</v>
      </c>
      <c r="C2508" s="28" t="s">
        <v>1944</v>
      </c>
      <c r="D2508" s="28" t="s">
        <v>19</v>
      </c>
      <c r="E2508" t="s">
        <v>1948</v>
      </c>
      <c r="F2508" s="2">
        <v>626000</v>
      </c>
      <c r="G2508" s="2">
        <v>0</v>
      </c>
      <c r="H2508" s="2">
        <v>0</v>
      </c>
      <c r="I2508" s="2">
        <v>0</v>
      </c>
      <c r="J2508" s="2">
        <v>0</v>
      </c>
    </row>
    <row r="2509" spans="1:10" x14ac:dyDescent="0.35">
      <c r="A2509" s="28" t="s">
        <v>1943</v>
      </c>
      <c r="B2509" s="28" t="s">
        <v>17</v>
      </c>
      <c r="C2509" s="28" t="s">
        <v>1949</v>
      </c>
      <c r="D2509" s="28" t="s">
        <v>19</v>
      </c>
      <c r="E2509" t="s">
        <v>1950</v>
      </c>
      <c r="F2509" s="2">
        <v>722800</v>
      </c>
      <c r="G2509" s="2">
        <v>1447722</v>
      </c>
      <c r="H2509" s="2">
        <v>724652</v>
      </c>
      <c r="I2509" s="2">
        <v>108698</v>
      </c>
      <c r="J2509" s="2">
        <v>0</v>
      </c>
    </row>
    <row r="2510" spans="1:10" x14ac:dyDescent="0.35">
      <c r="A2510" s="28" t="s">
        <v>1943</v>
      </c>
      <c r="B2510" s="28" t="s">
        <v>17</v>
      </c>
      <c r="C2510" s="28" t="s">
        <v>1949</v>
      </c>
      <c r="D2510" s="28" t="s">
        <v>19</v>
      </c>
      <c r="E2510" t="s">
        <v>1951</v>
      </c>
      <c r="F2510" s="2">
        <v>1054500</v>
      </c>
      <c r="G2510" s="2">
        <v>1289000</v>
      </c>
      <c r="H2510" s="2">
        <v>1136000</v>
      </c>
      <c r="I2510" s="2">
        <v>340800</v>
      </c>
      <c r="J2510" s="2">
        <v>1136000</v>
      </c>
    </row>
    <row r="2511" spans="1:10" x14ac:dyDescent="0.35">
      <c r="A2511" s="28" t="s">
        <v>1943</v>
      </c>
      <c r="B2511" s="28" t="s">
        <v>17</v>
      </c>
      <c r="C2511" s="28" t="s">
        <v>1949</v>
      </c>
      <c r="D2511" s="28" t="s">
        <v>19</v>
      </c>
      <c r="E2511" t="s">
        <v>28</v>
      </c>
      <c r="F2511" s="2">
        <v>0</v>
      </c>
      <c r="G2511" s="2">
        <v>0</v>
      </c>
      <c r="H2511" s="2">
        <v>0</v>
      </c>
      <c r="I2511" s="2">
        <v>0</v>
      </c>
      <c r="J2511" s="2">
        <v>0</v>
      </c>
    </row>
    <row r="2512" spans="1:10" x14ac:dyDescent="0.35">
      <c r="A2512" s="28" t="s">
        <v>1943</v>
      </c>
      <c r="B2512" s="28" t="s">
        <v>17</v>
      </c>
      <c r="C2512" s="28" t="s">
        <v>1949</v>
      </c>
      <c r="D2512" s="28" t="s">
        <v>19</v>
      </c>
      <c r="E2512" t="s">
        <v>21</v>
      </c>
      <c r="F2512" s="2">
        <v>0</v>
      </c>
      <c r="G2512" s="2">
        <v>250000</v>
      </c>
      <c r="H2512" s="2">
        <v>0</v>
      </c>
      <c r="I2512" s="2">
        <v>0</v>
      </c>
      <c r="J2512" s="2">
        <v>0</v>
      </c>
    </row>
    <row r="2513" spans="1:10" x14ac:dyDescent="0.35">
      <c r="A2513" s="28" t="s">
        <v>1943</v>
      </c>
      <c r="B2513" s="28" t="s">
        <v>17</v>
      </c>
      <c r="C2513" s="28" t="s">
        <v>1949</v>
      </c>
      <c r="D2513" s="28" t="s">
        <v>19</v>
      </c>
      <c r="E2513" t="s">
        <v>323</v>
      </c>
      <c r="F2513" s="2">
        <v>1845000</v>
      </c>
      <c r="G2513" s="2">
        <v>3691000</v>
      </c>
      <c r="H2513" s="2">
        <v>3040500</v>
      </c>
      <c r="I2513" s="2">
        <v>912150</v>
      </c>
      <c r="J2513" s="2">
        <v>3040500</v>
      </c>
    </row>
    <row r="2514" spans="1:10" x14ac:dyDescent="0.35">
      <c r="A2514" s="28" t="s">
        <v>1943</v>
      </c>
      <c r="B2514" s="28" t="s">
        <v>17</v>
      </c>
      <c r="C2514" s="28" t="s">
        <v>1949</v>
      </c>
      <c r="D2514" s="28" t="s">
        <v>19</v>
      </c>
      <c r="E2514" t="s">
        <v>1952</v>
      </c>
      <c r="F2514" s="2">
        <v>0</v>
      </c>
      <c r="G2514" s="2">
        <v>3494431</v>
      </c>
      <c r="H2514" s="2">
        <v>0</v>
      </c>
      <c r="I2514" s="2">
        <v>0</v>
      </c>
      <c r="J2514" s="2">
        <v>0</v>
      </c>
    </row>
    <row r="2515" spans="1:10" x14ac:dyDescent="0.35">
      <c r="A2515" s="28" t="s">
        <v>1943</v>
      </c>
      <c r="B2515" s="28" t="s">
        <v>17</v>
      </c>
      <c r="C2515" s="28" t="s">
        <v>1949</v>
      </c>
      <c r="D2515" s="28" t="s">
        <v>19</v>
      </c>
      <c r="E2515" t="s">
        <v>1953</v>
      </c>
      <c r="F2515" s="2">
        <v>0</v>
      </c>
      <c r="G2515" s="2">
        <v>1279000</v>
      </c>
      <c r="H2515" s="2">
        <v>358000</v>
      </c>
      <c r="I2515" s="2">
        <v>107400</v>
      </c>
      <c r="J2515" s="2">
        <v>358000</v>
      </c>
    </row>
    <row r="2516" spans="1:10" x14ac:dyDescent="0.35">
      <c r="A2516" s="28" t="s">
        <v>1943</v>
      </c>
      <c r="B2516" s="28" t="s">
        <v>17</v>
      </c>
      <c r="C2516" s="28" t="s">
        <v>1949</v>
      </c>
      <c r="D2516" s="28" t="s">
        <v>19</v>
      </c>
      <c r="E2516" t="s">
        <v>1954</v>
      </c>
      <c r="F2516" s="2">
        <v>580500</v>
      </c>
      <c r="G2516" s="2">
        <v>1160000</v>
      </c>
      <c r="H2516" s="2">
        <v>580500</v>
      </c>
      <c r="I2516" s="2">
        <v>174150</v>
      </c>
      <c r="J2516" s="2">
        <v>580500</v>
      </c>
    </row>
    <row r="2517" spans="1:10" x14ac:dyDescent="0.35">
      <c r="A2517" s="28" t="s">
        <v>1943</v>
      </c>
      <c r="B2517" s="28" t="s">
        <v>17</v>
      </c>
      <c r="C2517" s="28" t="s">
        <v>1949</v>
      </c>
      <c r="D2517" s="28" t="s">
        <v>19</v>
      </c>
      <c r="E2517" t="s">
        <v>1955</v>
      </c>
      <c r="F2517" s="2">
        <v>695969</v>
      </c>
      <c r="G2517" s="2">
        <v>1260095</v>
      </c>
      <c r="H2517" s="2">
        <v>0</v>
      </c>
      <c r="I2517" s="2">
        <v>0</v>
      </c>
      <c r="J2517" s="2">
        <v>0</v>
      </c>
    </row>
    <row r="2518" spans="1:10" x14ac:dyDescent="0.35">
      <c r="A2518" s="28" t="s">
        <v>1943</v>
      </c>
      <c r="B2518" s="28" t="s">
        <v>17</v>
      </c>
      <c r="C2518" s="28" t="s">
        <v>1949</v>
      </c>
      <c r="D2518" s="28" t="s">
        <v>19</v>
      </c>
      <c r="E2518" t="s">
        <v>1956</v>
      </c>
      <c r="F2518" s="2">
        <v>1145400</v>
      </c>
      <c r="G2518" s="2">
        <v>2255800</v>
      </c>
      <c r="H2518" s="2">
        <v>0</v>
      </c>
      <c r="I2518" s="2">
        <v>0</v>
      </c>
      <c r="J2518" s="2">
        <v>0</v>
      </c>
    </row>
    <row r="2519" spans="1:10" x14ac:dyDescent="0.35">
      <c r="A2519" s="28" t="s">
        <v>1943</v>
      </c>
      <c r="B2519" s="28" t="s">
        <v>17</v>
      </c>
      <c r="C2519" s="28" t="s">
        <v>1949</v>
      </c>
      <c r="D2519" s="28" t="s">
        <v>19</v>
      </c>
      <c r="E2519" t="s">
        <v>1957</v>
      </c>
      <c r="F2519" s="2">
        <v>0</v>
      </c>
      <c r="G2519" s="2">
        <v>6224000</v>
      </c>
      <c r="H2519" s="2">
        <v>1916500</v>
      </c>
      <c r="I2519" s="2">
        <v>574950</v>
      </c>
      <c r="J2519" s="2">
        <v>1916500</v>
      </c>
    </row>
    <row r="2520" spans="1:10" x14ac:dyDescent="0.35">
      <c r="A2520" s="28" t="s">
        <v>1943</v>
      </c>
      <c r="B2520" s="28" t="s">
        <v>17</v>
      </c>
      <c r="C2520" s="28" t="s">
        <v>1949</v>
      </c>
      <c r="D2520" s="28" t="s">
        <v>19</v>
      </c>
      <c r="E2520" t="s">
        <v>1958</v>
      </c>
      <c r="F2520" s="2">
        <v>376000</v>
      </c>
      <c r="G2520" s="2">
        <v>752000</v>
      </c>
      <c r="H2520" s="2">
        <v>0</v>
      </c>
      <c r="I2520" s="2">
        <v>0</v>
      </c>
      <c r="J2520" s="2">
        <v>0</v>
      </c>
    </row>
    <row r="2521" spans="1:10" x14ac:dyDescent="0.35">
      <c r="A2521" s="28" t="s">
        <v>1943</v>
      </c>
      <c r="B2521" s="28" t="s">
        <v>17</v>
      </c>
      <c r="C2521" s="28" t="s">
        <v>1949</v>
      </c>
      <c r="D2521" s="28" t="s">
        <v>19</v>
      </c>
      <c r="E2521" t="s">
        <v>1959</v>
      </c>
      <c r="F2521" s="2">
        <v>1140000</v>
      </c>
      <c r="G2521" s="2">
        <v>2277000</v>
      </c>
      <c r="H2521" s="2">
        <v>1138500</v>
      </c>
      <c r="I2521" s="2">
        <v>1138500</v>
      </c>
      <c r="J2521" s="2">
        <v>1138500</v>
      </c>
    </row>
    <row r="2522" spans="1:10" x14ac:dyDescent="0.35">
      <c r="A2522" s="28" t="s">
        <v>1943</v>
      </c>
      <c r="B2522" s="28" t="s">
        <v>17</v>
      </c>
      <c r="C2522" s="28" t="s">
        <v>1949</v>
      </c>
      <c r="D2522" s="28" t="s">
        <v>19</v>
      </c>
      <c r="E2522" t="s">
        <v>1960</v>
      </c>
      <c r="F2522" s="2">
        <v>2902000</v>
      </c>
      <c r="G2522" s="2">
        <v>5802000</v>
      </c>
      <c r="H2522" s="2">
        <v>2901500</v>
      </c>
      <c r="I2522" s="2">
        <v>870450</v>
      </c>
      <c r="J2522" s="2">
        <v>2901500</v>
      </c>
    </row>
    <row r="2523" spans="1:10" x14ac:dyDescent="0.35">
      <c r="A2523" s="28" t="s">
        <v>1943</v>
      </c>
      <c r="B2523" s="28" t="s">
        <v>17</v>
      </c>
      <c r="C2523" s="28" t="s">
        <v>1949</v>
      </c>
      <c r="D2523" s="28" t="s">
        <v>19</v>
      </c>
      <c r="E2523" t="s">
        <v>1961</v>
      </c>
      <c r="F2523" s="2">
        <v>752750</v>
      </c>
      <c r="G2523" s="2">
        <v>0</v>
      </c>
      <c r="H2523" s="2">
        <v>0</v>
      </c>
      <c r="I2523" s="2">
        <v>0</v>
      </c>
      <c r="J2523" s="2">
        <v>0</v>
      </c>
    </row>
    <row r="2524" spans="1:10" x14ac:dyDescent="0.35">
      <c r="A2524" s="28" t="s">
        <v>1943</v>
      </c>
      <c r="B2524" s="28" t="s">
        <v>17</v>
      </c>
      <c r="C2524" s="28" t="s">
        <v>1949</v>
      </c>
      <c r="D2524" s="28" t="s">
        <v>19</v>
      </c>
      <c r="E2524" t="s">
        <v>1962</v>
      </c>
      <c r="F2524" s="2">
        <v>866500</v>
      </c>
      <c r="G2524" s="2">
        <v>1726000</v>
      </c>
      <c r="H2524" s="2">
        <v>863000</v>
      </c>
      <c r="I2524" s="2">
        <v>863000</v>
      </c>
      <c r="J2524" s="2">
        <v>863000</v>
      </c>
    </row>
    <row r="2525" spans="1:10" x14ac:dyDescent="0.35">
      <c r="A2525" s="28" t="s">
        <v>1943</v>
      </c>
      <c r="B2525" s="28" t="s">
        <v>17</v>
      </c>
      <c r="C2525" s="28" t="s">
        <v>1963</v>
      </c>
      <c r="D2525" s="28" t="s">
        <v>19</v>
      </c>
      <c r="E2525" t="s">
        <v>127</v>
      </c>
      <c r="F2525" s="2">
        <v>324000</v>
      </c>
      <c r="G2525" s="2">
        <v>670000</v>
      </c>
      <c r="H2525" s="2">
        <v>340000</v>
      </c>
      <c r="I2525" s="2">
        <v>102000</v>
      </c>
      <c r="J2525" s="2">
        <v>340000</v>
      </c>
    </row>
    <row r="2526" spans="1:10" x14ac:dyDescent="0.35">
      <c r="A2526" s="28" t="s">
        <v>1943</v>
      </c>
      <c r="B2526" s="28" t="s">
        <v>17</v>
      </c>
      <c r="C2526" s="28" t="s">
        <v>1963</v>
      </c>
      <c r="D2526" s="28" t="s">
        <v>19</v>
      </c>
      <c r="E2526" t="s">
        <v>1964</v>
      </c>
      <c r="F2526" s="2">
        <v>10295</v>
      </c>
      <c r="G2526" s="2">
        <v>20440</v>
      </c>
      <c r="H2526" s="2">
        <v>10144</v>
      </c>
      <c r="I2526" s="2">
        <v>3036</v>
      </c>
      <c r="J2526" s="2">
        <v>10094</v>
      </c>
    </row>
    <row r="2527" spans="1:10" x14ac:dyDescent="0.35">
      <c r="A2527" s="28" t="s">
        <v>1943</v>
      </c>
      <c r="B2527" s="28" t="s">
        <v>17</v>
      </c>
      <c r="C2527" s="28" t="s">
        <v>1963</v>
      </c>
      <c r="D2527" s="28" t="s">
        <v>19</v>
      </c>
      <c r="E2527" t="s">
        <v>1965</v>
      </c>
      <c r="F2527" s="2">
        <v>20223</v>
      </c>
      <c r="G2527" s="2">
        <v>40151</v>
      </c>
      <c r="H2527" s="2">
        <v>19927</v>
      </c>
      <c r="I2527" s="2">
        <v>5963</v>
      </c>
      <c r="J2527" s="2">
        <v>19829</v>
      </c>
    </row>
    <row r="2528" spans="1:10" x14ac:dyDescent="0.35">
      <c r="A2528" s="28" t="s">
        <v>1943</v>
      </c>
      <c r="B2528" s="28" t="s">
        <v>17</v>
      </c>
      <c r="C2528" s="28" t="s">
        <v>1963</v>
      </c>
      <c r="D2528" s="28" t="s">
        <v>19</v>
      </c>
      <c r="E2528" t="s">
        <v>1966</v>
      </c>
      <c r="F2528" s="2">
        <v>22582</v>
      </c>
      <c r="G2528" s="2">
        <v>0</v>
      </c>
      <c r="H2528" s="2">
        <v>0</v>
      </c>
      <c r="I2528" s="2">
        <v>0</v>
      </c>
      <c r="J2528" s="2">
        <v>0</v>
      </c>
    </row>
    <row r="2529" spans="1:10" x14ac:dyDescent="0.35">
      <c r="A2529" s="28" t="s">
        <v>1943</v>
      </c>
      <c r="B2529" s="28" t="s">
        <v>17</v>
      </c>
      <c r="C2529" s="28" t="s">
        <v>1963</v>
      </c>
      <c r="D2529" s="28" t="s">
        <v>19</v>
      </c>
      <c r="E2529" t="s">
        <v>32</v>
      </c>
      <c r="F2529" s="2">
        <v>8151</v>
      </c>
      <c r="G2529" s="2">
        <v>10000</v>
      </c>
      <c r="H2529" s="2">
        <v>5000</v>
      </c>
      <c r="I2529" s="2">
        <v>1500</v>
      </c>
      <c r="J2529" s="2">
        <v>5000</v>
      </c>
    </row>
    <row r="2530" spans="1:10" x14ac:dyDescent="0.35">
      <c r="A2530" s="28" t="s">
        <v>1943</v>
      </c>
      <c r="B2530" s="28" t="s">
        <v>17</v>
      </c>
      <c r="C2530" s="28" t="s">
        <v>1963</v>
      </c>
      <c r="D2530" s="28" t="s">
        <v>19</v>
      </c>
      <c r="E2530" t="s">
        <v>47</v>
      </c>
      <c r="F2530" s="2">
        <v>116500</v>
      </c>
      <c r="G2530" s="2">
        <v>233000</v>
      </c>
      <c r="H2530" s="2">
        <v>116000</v>
      </c>
      <c r="I2530" s="2">
        <v>34800</v>
      </c>
      <c r="J2530" s="2">
        <v>116000</v>
      </c>
    </row>
    <row r="2531" spans="1:10" x14ac:dyDescent="0.35">
      <c r="A2531" s="28" t="s">
        <v>1943</v>
      </c>
      <c r="B2531" s="28" t="s">
        <v>17</v>
      </c>
      <c r="C2531" s="28" t="s">
        <v>1963</v>
      </c>
      <c r="D2531" s="28" t="s">
        <v>19</v>
      </c>
      <c r="E2531" t="s">
        <v>1967</v>
      </c>
      <c r="F2531" s="2">
        <v>21114</v>
      </c>
      <c r="G2531" s="2">
        <v>41918</v>
      </c>
      <c r="H2531" s="2">
        <v>20804</v>
      </c>
      <c r="I2531" s="2">
        <v>3121</v>
      </c>
      <c r="J2531" s="2">
        <v>0</v>
      </c>
    </row>
    <row r="2532" spans="1:10" x14ac:dyDescent="0.35">
      <c r="A2532" s="28" t="s">
        <v>1943</v>
      </c>
      <c r="B2532" s="28" t="s">
        <v>17</v>
      </c>
      <c r="C2532" s="28" t="s">
        <v>1963</v>
      </c>
      <c r="D2532" s="28" t="s">
        <v>19</v>
      </c>
      <c r="E2532" t="s">
        <v>28</v>
      </c>
      <c r="F2532" s="2">
        <v>20010</v>
      </c>
      <c r="G2532" s="2">
        <v>0</v>
      </c>
      <c r="H2532" s="2">
        <v>0</v>
      </c>
      <c r="I2532" s="2">
        <v>0</v>
      </c>
      <c r="J2532" s="2">
        <v>0</v>
      </c>
    </row>
    <row r="2533" spans="1:10" x14ac:dyDescent="0.35">
      <c r="A2533" s="28" t="s">
        <v>1943</v>
      </c>
      <c r="B2533" s="28" t="s">
        <v>17</v>
      </c>
      <c r="C2533" s="28" t="s">
        <v>1963</v>
      </c>
      <c r="D2533" s="28" t="s">
        <v>19</v>
      </c>
      <c r="E2533" t="s">
        <v>1968</v>
      </c>
      <c r="F2533" s="2">
        <v>9007</v>
      </c>
      <c r="G2533" s="2">
        <v>8962</v>
      </c>
      <c r="H2533" s="2">
        <v>0</v>
      </c>
      <c r="I2533" s="2">
        <v>0</v>
      </c>
      <c r="J2533" s="2">
        <v>0</v>
      </c>
    </row>
    <row r="2534" spans="1:10" x14ac:dyDescent="0.35">
      <c r="A2534" s="28" t="s">
        <v>1943</v>
      </c>
      <c r="B2534" s="28" t="s">
        <v>17</v>
      </c>
      <c r="C2534" s="28" t="s">
        <v>1963</v>
      </c>
      <c r="D2534" s="28" t="s">
        <v>19</v>
      </c>
      <c r="E2534" t="s">
        <v>121</v>
      </c>
      <c r="F2534" s="2">
        <v>493500</v>
      </c>
      <c r="G2534" s="2">
        <v>1033000</v>
      </c>
      <c r="H2534" s="2">
        <v>548500</v>
      </c>
      <c r="I2534" s="2">
        <v>164550</v>
      </c>
      <c r="J2534" s="2">
        <v>548500</v>
      </c>
    </row>
    <row r="2535" spans="1:10" x14ac:dyDescent="0.35">
      <c r="A2535" s="28" t="s">
        <v>1943</v>
      </c>
      <c r="B2535" s="28" t="s">
        <v>17</v>
      </c>
      <c r="C2535" s="28" t="s">
        <v>1963</v>
      </c>
      <c r="D2535" s="28" t="s">
        <v>19</v>
      </c>
      <c r="E2535" t="s">
        <v>1969</v>
      </c>
      <c r="F2535" s="2">
        <v>19427</v>
      </c>
      <c r="G2535" s="2">
        <v>38572</v>
      </c>
      <c r="H2535" s="2">
        <v>19145</v>
      </c>
      <c r="I2535" s="2">
        <v>5730</v>
      </c>
      <c r="J2535" s="2">
        <v>19052</v>
      </c>
    </row>
    <row r="2536" spans="1:10" x14ac:dyDescent="0.35">
      <c r="A2536" s="28" t="s">
        <v>1943</v>
      </c>
      <c r="B2536" s="28" t="s">
        <v>17</v>
      </c>
      <c r="C2536" s="28" t="s">
        <v>1963</v>
      </c>
      <c r="D2536" s="28" t="s">
        <v>19</v>
      </c>
      <c r="E2536" t="s">
        <v>1970</v>
      </c>
      <c r="F2536" s="2">
        <v>23115</v>
      </c>
      <c r="G2536" s="2">
        <v>0</v>
      </c>
      <c r="H2536" s="2">
        <v>0</v>
      </c>
      <c r="I2536" s="2">
        <v>0</v>
      </c>
      <c r="J2536" s="2">
        <v>0</v>
      </c>
    </row>
    <row r="2537" spans="1:10" x14ac:dyDescent="0.35">
      <c r="A2537" s="28" t="s">
        <v>1943</v>
      </c>
      <c r="B2537" s="28" t="s">
        <v>17</v>
      </c>
      <c r="C2537" s="28" t="s">
        <v>1963</v>
      </c>
      <c r="D2537" s="28" t="s">
        <v>19</v>
      </c>
      <c r="E2537" t="s">
        <v>182</v>
      </c>
      <c r="F2537" s="2">
        <v>2001000</v>
      </c>
      <c r="G2537" s="2">
        <v>4008000</v>
      </c>
      <c r="H2537" s="2">
        <v>2001500</v>
      </c>
      <c r="I2537" s="2">
        <v>600450</v>
      </c>
      <c r="J2537" s="2">
        <v>2001500</v>
      </c>
    </row>
    <row r="2538" spans="1:10" x14ac:dyDescent="0.35">
      <c r="A2538" s="28" t="s">
        <v>1971</v>
      </c>
      <c r="B2538" s="28" t="s">
        <v>17</v>
      </c>
      <c r="C2538" s="28" t="s">
        <v>1972</v>
      </c>
      <c r="D2538" s="28" t="s">
        <v>19</v>
      </c>
      <c r="E2538" t="s">
        <v>1973</v>
      </c>
      <c r="F2538" s="2">
        <v>9604</v>
      </c>
      <c r="G2538" s="2">
        <v>19067</v>
      </c>
      <c r="H2538" s="2">
        <v>0</v>
      </c>
      <c r="I2538" s="2">
        <v>0</v>
      </c>
      <c r="J2538" s="2">
        <v>0</v>
      </c>
    </row>
    <row r="2539" spans="1:10" x14ac:dyDescent="0.35">
      <c r="A2539" s="28" t="s">
        <v>1971</v>
      </c>
      <c r="B2539" s="28" t="s">
        <v>17</v>
      </c>
      <c r="C2539" s="28" t="s">
        <v>1972</v>
      </c>
      <c r="D2539" s="28" t="s">
        <v>19</v>
      </c>
      <c r="E2539" t="s">
        <v>32</v>
      </c>
      <c r="F2539" s="2">
        <v>3000</v>
      </c>
      <c r="G2539" s="2">
        <v>3000</v>
      </c>
      <c r="H2539" s="2">
        <v>1875</v>
      </c>
      <c r="I2539" s="2">
        <v>450</v>
      </c>
      <c r="J2539" s="2">
        <v>1125</v>
      </c>
    </row>
    <row r="2540" spans="1:10" x14ac:dyDescent="0.35">
      <c r="A2540" s="28" t="s">
        <v>1971</v>
      </c>
      <c r="B2540" s="28" t="s">
        <v>17</v>
      </c>
      <c r="C2540" s="28" t="s">
        <v>1972</v>
      </c>
      <c r="D2540" s="28" t="s">
        <v>19</v>
      </c>
      <c r="E2540" t="s">
        <v>28</v>
      </c>
      <c r="F2540" s="2">
        <v>27253</v>
      </c>
      <c r="G2540" s="2">
        <v>0</v>
      </c>
      <c r="H2540" s="2">
        <v>0</v>
      </c>
      <c r="I2540" s="2">
        <v>0</v>
      </c>
      <c r="J2540" s="2">
        <v>0</v>
      </c>
    </row>
    <row r="2541" spans="1:10" x14ac:dyDescent="0.35">
      <c r="A2541" s="28" t="s">
        <v>1971</v>
      </c>
      <c r="B2541" s="28" t="s">
        <v>17</v>
      </c>
      <c r="C2541" s="28" t="s">
        <v>1972</v>
      </c>
      <c r="D2541" s="28" t="s">
        <v>19</v>
      </c>
      <c r="E2541" t="s">
        <v>1974</v>
      </c>
      <c r="F2541" s="2">
        <v>187250</v>
      </c>
      <c r="G2541" s="2">
        <v>273625</v>
      </c>
      <c r="H2541" s="2">
        <v>272500</v>
      </c>
      <c r="I2541" s="2">
        <v>80944</v>
      </c>
      <c r="J2541" s="2">
        <v>267125</v>
      </c>
    </row>
    <row r="2542" spans="1:10" x14ac:dyDescent="0.35">
      <c r="A2542" s="28" t="s">
        <v>1971</v>
      </c>
      <c r="B2542" s="28" t="s">
        <v>17</v>
      </c>
      <c r="C2542" s="28" t="s">
        <v>1972</v>
      </c>
      <c r="D2542" s="28" t="s">
        <v>19</v>
      </c>
      <c r="E2542" t="s">
        <v>1975</v>
      </c>
      <c r="F2542" s="2">
        <v>97400</v>
      </c>
      <c r="G2542" s="2">
        <v>189700</v>
      </c>
      <c r="H2542" s="2">
        <v>97300</v>
      </c>
      <c r="I2542" s="2">
        <v>28920</v>
      </c>
      <c r="J2542" s="2">
        <v>95500</v>
      </c>
    </row>
    <row r="2543" spans="1:10" x14ac:dyDescent="0.35">
      <c r="A2543" s="28" t="s">
        <v>1971</v>
      </c>
      <c r="B2543" s="28" t="s">
        <v>17</v>
      </c>
      <c r="C2543" s="28" t="s">
        <v>1972</v>
      </c>
      <c r="D2543" s="28" t="s">
        <v>19</v>
      </c>
      <c r="E2543" t="s">
        <v>1976</v>
      </c>
      <c r="F2543" s="2">
        <v>580000</v>
      </c>
      <c r="G2543" s="2">
        <v>1254000</v>
      </c>
      <c r="H2543" s="2">
        <v>205000</v>
      </c>
      <c r="I2543" s="2">
        <v>49950</v>
      </c>
      <c r="J2543" s="2">
        <v>128000</v>
      </c>
    </row>
    <row r="2544" spans="1:10" x14ac:dyDescent="0.35">
      <c r="A2544" s="28" t="s">
        <v>1971</v>
      </c>
      <c r="B2544" s="28" t="s">
        <v>17</v>
      </c>
      <c r="C2544" s="28" t="s">
        <v>1977</v>
      </c>
      <c r="D2544" s="28" t="s">
        <v>19</v>
      </c>
      <c r="E2544" t="s">
        <v>1851</v>
      </c>
      <c r="F2544" s="2">
        <v>117500</v>
      </c>
      <c r="G2544" s="2">
        <v>235000</v>
      </c>
      <c r="H2544" s="2">
        <v>117500</v>
      </c>
      <c r="I2544" s="2">
        <v>35250</v>
      </c>
      <c r="J2544" s="2">
        <v>117500</v>
      </c>
    </row>
    <row r="2545" spans="1:10" x14ac:dyDescent="0.35">
      <c r="A2545" s="28" t="s">
        <v>1971</v>
      </c>
      <c r="B2545" s="28" t="s">
        <v>17</v>
      </c>
      <c r="C2545" s="28" t="s">
        <v>1977</v>
      </c>
      <c r="D2545" s="28" t="s">
        <v>19</v>
      </c>
      <c r="E2545" t="s">
        <v>28</v>
      </c>
      <c r="F2545" s="2">
        <v>30432</v>
      </c>
      <c r="G2545" s="2">
        <v>0</v>
      </c>
      <c r="H2545" s="2">
        <v>0</v>
      </c>
      <c r="I2545" s="2">
        <v>0</v>
      </c>
      <c r="J2545" s="2">
        <v>0</v>
      </c>
    </row>
    <row r="2546" spans="1:10" x14ac:dyDescent="0.35">
      <c r="A2546" s="28" t="s">
        <v>1971</v>
      </c>
      <c r="B2546" s="28" t="s">
        <v>17</v>
      </c>
      <c r="C2546" s="28" t="s">
        <v>1977</v>
      </c>
      <c r="D2546" s="28" t="s">
        <v>19</v>
      </c>
      <c r="E2546" t="s">
        <v>933</v>
      </c>
      <c r="F2546" s="2">
        <v>211000</v>
      </c>
      <c r="G2546" s="2">
        <v>950000</v>
      </c>
      <c r="H2546" s="2">
        <v>476000</v>
      </c>
      <c r="I2546" s="2">
        <v>142800</v>
      </c>
      <c r="J2546" s="2">
        <v>476000</v>
      </c>
    </row>
    <row r="2547" spans="1:10" x14ac:dyDescent="0.35">
      <c r="A2547" s="28" t="s">
        <v>1971</v>
      </c>
      <c r="B2547" s="28" t="s">
        <v>17</v>
      </c>
      <c r="C2547" s="28" t="s">
        <v>1977</v>
      </c>
      <c r="D2547" s="28" t="s">
        <v>19</v>
      </c>
      <c r="E2547" t="s">
        <v>1844</v>
      </c>
      <c r="F2547" s="2">
        <v>117500</v>
      </c>
      <c r="G2547" s="2">
        <v>0</v>
      </c>
      <c r="H2547" s="2">
        <v>117500</v>
      </c>
      <c r="I2547" s="2">
        <v>35250</v>
      </c>
      <c r="J2547" s="2">
        <v>117500</v>
      </c>
    </row>
    <row r="2548" spans="1:10" x14ac:dyDescent="0.35">
      <c r="A2548" s="28" t="s">
        <v>1971</v>
      </c>
      <c r="B2548" s="28" t="s">
        <v>17</v>
      </c>
      <c r="C2548" s="28" t="s">
        <v>1977</v>
      </c>
      <c r="D2548" s="28" t="s">
        <v>19</v>
      </c>
      <c r="E2548" t="s">
        <v>1978</v>
      </c>
      <c r="F2548" s="2">
        <v>289500</v>
      </c>
      <c r="G2548" s="2">
        <v>0</v>
      </c>
      <c r="H2548" s="2">
        <v>0</v>
      </c>
      <c r="I2548" s="2">
        <v>0</v>
      </c>
      <c r="J2548" s="2">
        <v>0</v>
      </c>
    </row>
    <row r="2549" spans="1:10" x14ac:dyDescent="0.35">
      <c r="A2549" s="28" t="s">
        <v>1971</v>
      </c>
      <c r="B2549" s="28" t="s">
        <v>17</v>
      </c>
      <c r="C2549" s="28" t="s">
        <v>1977</v>
      </c>
      <c r="D2549" s="28" t="s">
        <v>19</v>
      </c>
      <c r="E2549" t="s">
        <v>1979</v>
      </c>
      <c r="F2549" s="2">
        <v>344000</v>
      </c>
      <c r="G2549" s="2">
        <v>0</v>
      </c>
      <c r="H2549" s="2">
        <v>0</v>
      </c>
      <c r="I2549" s="2">
        <v>0</v>
      </c>
      <c r="J2549" s="2">
        <v>0</v>
      </c>
    </row>
    <row r="2550" spans="1:10" x14ac:dyDescent="0.35">
      <c r="A2550" s="28" t="s">
        <v>1971</v>
      </c>
      <c r="B2550" s="28" t="s">
        <v>17</v>
      </c>
      <c r="C2550" s="28" t="s">
        <v>1977</v>
      </c>
      <c r="D2550" s="28" t="s">
        <v>19</v>
      </c>
      <c r="E2550" t="s">
        <v>32</v>
      </c>
      <c r="F2550" s="2">
        <v>3600</v>
      </c>
      <c r="G2550" s="2">
        <v>8050</v>
      </c>
      <c r="H2550" s="2">
        <v>4025</v>
      </c>
      <c r="I2550" s="2">
        <v>1208</v>
      </c>
      <c r="J2550" s="2">
        <v>4025</v>
      </c>
    </row>
    <row r="2551" spans="1:10" x14ac:dyDescent="0.35">
      <c r="A2551" s="28" t="s">
        <v>1971</v>
      </c>
      <c r="B2551" s="28" t="s">
        <v>17</v>
      </c>
      <c r="C2551" s="28" t="s">
        <v>1977</v>
      </c>
      <c r="D2551" s="28" t="s">
        <v>19</v>
      </c>
      <c r="E2551" t="s">
        <v>927</v>
      </c>
      <c r="F2551" s="2">
        <v>69000</v>
      </c>
      <c r="G2551" s="2">
        <v>317000</v>
      </c>
      <c r="H2551" s="2">
        <v>157500</v>
      </c>
      <c r="I2551" s="2">
        <v>47250</v>
      </c>
      <c r="J2551" s="2">
        <v>157500</v>
      </c>
    </row>
    <row r="2552" spans="1:10" x14ac:dyDescent="0.35">
      <c r="A2552" s="28" t="s">
        <v>1971</v>
      </c>
      <c r="B2552" s="28" t="s">
        <v>17</v>
      </c>
      <c r="C2552" s="28" t="s">
        <v>1977</v>
      </c>
      <c r="D2552" s="28" t="s">
        <v>19</v>
      </c>
      <c r="E2552" t="s">
        <v>1980</v>
      </c>
      <c r="F2552" s="2">
        <v>117500</v>
      </c>
      <c r="G2552" s="2">
        <v>120000</v>
      </c>
      <c r="H2552" s="2">
        <v>117500</v>
      </c>
      <c r="I2552" s="2">
        <v>35250</v>
      </c>
      <c r="J2552" s="2">
        <v>117500</v>
      </c>
    </row>
    <row r="2553" spans="1:10" x14ac:dyDescent="0.35">
      <c r="A2553" s="28" t="s">
        <v>1971</v>
      </c>
      <c r="B2553" s="28" t="s">
        <v>17</v>
      </c>
      <c r="C2553" s="28" t="s">
        <v>1977</v>
      </c>
      <c r="D2553" s="28" t="s">
        <v>19</v>
      </c>
      <c r="E2553" t="s">
        <v>924</v>
      </c>
      <c r="F2553" s="2">
        <v>53500</v>
      </c>
      <c r="G2553" s="2">
        <v>273000</v>
      </c>
      <c r="H2553" s="2">
        <v>137000</v>
      </c>
      <c r="I2553" s="2">
        <v>41100</v>
      </c>
      <c r="J2553" s="2">
        <v>137000</v>
      </c>
    </row>
    <row r="2554" spans="1:10" x14ac:dyDescent="0.35">
      <c r="A2554" s="28" t="s">
        <v>1971</v>
      </c>
      <c r="B2554" s="28" t="s">
        <v>17</v>
      </c>
      <c r="C2554" s="28" t="s">
        <v>1977</v>
      </c>
      <c r="D2554" s="28" t="s">
        <v>19</v>
      </c>
      <c r="E2554" t="s">
        <v>939</v>
      </c>
      <c r="F2554" s="2">
        <v>62000</v>
      </c>
      <c r="G2554" s="2">
        <v>364000</v>
      </c>
      <c r="H2554" s="2">
        <v>178500</v>
      </c>
      <c r="I2554" s="2">
        <v>53550</v>
      </c>
      <c r="J2554" s="2">
        <v>178500</v>
      </c>
    </row>
    <row r="2555" spans="1:10" x14ac:dyDescent="0.35">
      <c r="A2555" s="28" t="s">
        <v>1971</v>
      </c>
      <c r="B2555" s="28" t="s">
        <v>17</v>
      </c>
      <c r="C2555" s="28" t="s">
        <v>1977</v>
      </c>
      <c r="D2555" s="28" t="s">
        <v>19</v>
      </c>
      <c r="E2555" t="s">
        <v>1981</v>
      </c>
      <c r="F2555" s="2">
        <v>335000</v>
      </c>
      <c r="G2555" s="2">
        <v>0</v>
      </c>
      <c r="H2555" s="2">
        <v>0</v>
      </c>
      <c r="I2555" s="2">
        <v>0</v>
      </c>
      <c r="J2555" s="2">
        <v>0</v>
      </c>
    </row>
    <row r="2556" spans="1:10" x14ac:dyDescent="0.35">
      <c r="A2556" s="28" t="s">
        <v>1971</v>
      </c>
      <c r="B2556" s="28" t="s">
        <v>17</v>
      </c>
      <c r="C2556" s="28" t="s">
        <v>1977</v>
      </c>
      <c r="D2556" s="28" t="s">
        <v>19</v>
      </c>
      <c r="E2556" t="s">
        <v>57</v>
      </c>
      <c r="F2556" s="2">
        <v>0</v>
      </c>
      <c r="G2556" s="2">
        <v>281273</v>
      </c>
      <c r="H2556" s="2">
        <v>140650</v>
      </c>
      <c r="I2556" s="2">
        <v>41768</v>
      </c>
      <c r="J2556" s="2">
        <v>137800</v>
      </c>
    </row>
    <row r="2557" spans="1:10" x14ac:dyDescent="0.35">
      <c r="A2557" s="28" t="s">
        <v>1971</v>
      </c>
      <c r="B2557" s="28" t="s">
        <v>17</v>
      </c>
      <c r="C2557" s="28" t="s">
        <v>1977</v>
      </c>
      <c r="D2557" s="28" t="s">
        <v>19</v>
      </c>
      <c r="E2557" t="s">
        <v>1199</v>
      </c>
      <c r="F2557" s="2">
        <v>18450</v>
      </c>
      <c r="G2557" s="2">
        <v>637400</v>
      </c>
      <c r="H2557" s="2">
        <v>319375</v>
      </c>
      <c r="I2557" s="2">
        <v>95865</v>
      </c>
      <c r="J2557" s="2">
        <v>319725</v>
      </c>
    </row>
    <row r="2558" spans="1:10" x14ac:dyDescent="0.35">
      <c r="A2558" s="28" t="s">
        <v>1971</v>
      </c>
      <c r="B2558" s="28" t="s">
        <v>17</v>
      </c>
      <c r="C2558" s="28" t="s">
        <v>1977</v>
      </c>
      <c r="D2558" s="28" t="s">
        <v>19</v>
      </c>
      <c r="E2558" t="s">
        <v>1369</v>
      </c>
      <c r="F2558" s="2">
        <v>0</v>
      </c>
      <c r="G2558" s="2">
        <v>0</v>
      </c>
      <c r="H2558" s="2">
        <v>124000</v>
      </c>
      <c r="I2558" s="2">
        <v>37200</v>
      </c>
      <c r="J2558" s="2">
        <v>124000</v>
      </c>
    </row>
    <row r="2559" spans="1:10" x14ac:dyDescent="0.35">
      <c r="A2559" s="28" t="s">
        <v>1971</v>
      </c>
      <c r="B2559" s="28" t="s">
        <v>17</v>
      </c>
      <c r="C2559" s="28" t="s">
        <v>1977</v>
      </c>
      <c r="D2559" s="28" t="s">
        <v>19</v>
      </c>
      <c r="E2559" t="s">
        <v>1371</v>
      </c>
      <c r="F2559" s="2">
        <v>0</v>
      </c>
      <c r="G2559" s="2">
        <v>0</v>
      </c>
      <c r="H2559" s="2">
        <v>124000</v>
      </c>
      <c r="I2559" s="2">
        <v>37200</v>
      </c>
      <c r="J2559" s="2">
        <v>124000</v>
      </c>
    </row>
    <row r="2560" spans="1:10" x14ac:dyDescent="0.35">
      <c r="A2560" s="28" t="s">
        <v>1982</v>
      </c>
      <c r="B2560" s="28" t="s">
        <v>17</v>
      </c>
      <c r="C2560" s="28" t="s">
        <v>1983</v>
      </c>
      <c r="D2560" s="28" t="s">
        <v>19</v>
      </c>
      <c r="E2560" t="s">
        <v>38</v>
      </c>
      <c r="F2560" s="2">
        <v>111000</v>
      </c>
      <c r="G2560" s="2">
        <v>675000</v>
      </c>
      <c r="H2560" s="2">
        <v>452000</v>
      </c>
      <c r="I2560" s="2">
        <v>135600</v>
      </c>
      <c r="J2560" s="2">
        <v>452000</v>
      </c>
    </row>
    <row r="2561" spans="1:10" x14ac:dyDescent="0.35">
      <c r="A2561" s="28" t="s">
        <v>1982</v>
      </c>
      <c r="B2561" s="28" t="s">
        <v>17</v>
      </c>
      <c r="C2561" s="28" t="s">
        <v>1983</v>
      </c>
      <c r="D2561" s="28" t="s">
        <v>19</v>
      </c>
      <c r="E2561" t="s">
        <v>121</v>
      </c>
      <c r="F2561" s="2">
        <v>611500</v>
      </c>
      <c r="G2561" s="2">
        <v>1253000</v>
      </c>
      <c r="H2561" s="2">
        <v>0</v>
      </c>
      <c r="I2561" s="2">
        <v>0</v>
      </c>
      <c r="J2561" s="2">
        <v>0</v>
      </c>
    </row>
    <row r="2562" spans="1:10" x14ac:dyDescent="0.35">
      <c r="A2562" s="28" t="s">
        <v>1982</v>
      </c>
      <c r="B2562" s="28" t="s">
        <v>17</v>
      </c>
      <c r="C2562" s="28" t="s">
        <v>1983</v>
      </c>
      <c r="D2562" s="28" t="s">
        <v>19</v>
      </c>
      <c r="E2562" t="s">
        <v>37</v>
      </c>
      <c r="F2562" s="2">
        <v>290500</v>
      </c>
      <c r="G2562" s="2">
        <v>0</v>
      </c>
      <c r="H2562" s="2">
        <v>0</v>
      </c>
      <c r="I2562" s="2">
        <v>0</v>
      </c>
      <c r="J2562" s="2">
        <v>0</v>
      </c>
    </row>
    <row r="2563" spans="1:10" x14ac:dyDescent="0.35">
      <c r="A2563" s="28" t="s">
        <v>1982</v>
      </c>
      <c r="B2563" s="28" t="s">
        <v>17</v>
      </c>
      <c r="C2563" s="28" t="s">
        <v>1983</v>
      </c>
      <c r="D2563" s="28" t="s">
        <v>19</v>
      </c>
      <c r="E2563" t="s">
        <v>28</v>
      </c>
      <c r="F2563" s="2">
        <v>156332</v>
      </c>
      <c r="G2563" s="2">
        <v>0</v>
      </c>
      <c r="H2563" s="2">
        <v>0</v>
      </c>
      <c r="I2563" s="2">
        <v>0</v>
      </c>
      <c r="J2563" s="2">
        <v>0</v>
      </c>
    </row>
    <row r="2564" spans="1:10" x14ac:dyDescent="0.35">
      <c r="A2564" s="28" t="s">
        <v>1982</v>
      </c>
      <c r="B2564" s="28" t="s">
        <v>17</v>
      </c>
      <c r="C2564" s="28" t="s">
        <v>1983</v>
      </c>
      <c r="D2564" s="28" t="s">
        <v>30</v>
      </c>
      <c r="E2564" t="s">
        <v>868</v>
      </c>
      <c r="F2564" s="2">
        <v>67137</v>
      </c>
      <c r="G2564" s="2">
        <v>135566</v>
      </c>
      <c r="H2564" s="2">
        <v>0</v>
      </c>
      <c r="I2564" s="2">
        <v>0</v>
      </c>
      <c r="J2564" s="2">
        <v>0</v>
      </c>
    </row>
    <row r="2565" spans="1:10" x14ac:dyDescent="0.35">
      <c r="A2565" s="28" t="s">
        <v>1984</v>
      </c>
      <c r="B2565" s="28" t="s">
        <v>17</v>
      </c>
      <c r="C2565" s="28" t="s">
        <v>1985</v>
      </c>
      <c r="D2565" s="28" t="s">
        <v>19</v>
      </c>
      <c r="E2565" t="s">
        <v>1986</v>
      </c>
      <c r="F2565" s="2">
        <v>203000</v>
      </c>
      <c r="G2565" s="2">
        <v>403000</v>
      </c>
      <c r="H2565" s="2">
        <v>0</v>
      </c>
      <c r="I2565" s="2">
        <v>0</v>
      </c>
      <c r="J2565" s="2">
        <v>0</v>
      </c>
    </row>
    <row r="2566" spans="1:10" x14ac:dyDescent="0.35">
      <c r="A2566" s="28" t="s">
        <v>1984</v>
      </c>
      <c r="B2566" s="28" t="s">
        <v>17</v>
      </c>
      <c r="C2566" s="28" t="s">
        <v>1985</v>
      </c>
      <c r="D2566" s="28" t="s">
        <v>19</v>
      </c>
      <c r="E2566" t="s">
        <v>1987</v>
      </c>
      <c r="F2566" s="2">
        <v>207000</v>
      </c>
      <c r="G2566" s="2">
        <v>411000</v>
      </c>
      <c r="H2566" s="2">
        <v>204000</v>
      </c>
      <c r="I2566" s="2">
        <v>61050</v>
      </c>
      <c r="J2566" s="2">
        <v>203000</v>
      </c>
    </row>
    <row r="2567" spans="1:10" x14ac:dyDescent="0.35">
      <c r="A2567" s="28" t="s">
        <v>1984</v>
      </c>
      <c r="B2567" s="28" t="s">
        <v>17</v>
      </c>
      <c r="C2567" s="28" t="s">
        <v>1985</v>
      </c>
      <c r="D2567" s="28" t="s">
        <v>19</v>
      </c>
      <c r="E2567" t="s">
        <v>1988</v>
      </c>
      <c r="F2567" s="2">
        <v>202000</v>
      </c>
      <c r="G2567" s="2">
        <v>201000</v>
      </c>
      <c r="H2567" s="2">
        <v>0</v>
      </c>
      <c r="I2567" s="2">
        <v>0</v>
      </c>
      <c r="J2567" s="2">
        <v>0</v>
      </c>
    </row>
    <row r="2568" spans="1:10" x14ac:dyDescent="0.35">
      <c r="A2568" s="28" t="s">
        <v>1984</v>
      </c>
      <c r="B2568" s="28" t="s">
        <v>17</v>
      </c>
      <c r="C2568" s="28" t="s">
        <v>1985</v>
      </c>
      <c r="D2568" s="28" t="s">
        <v>19</v>
      </c>
      <c r="E2568" t="s">
        <v>1989</v>
      </c>
      <c r="F2568" s="2">
        <v>201000</v>
      </c>
      <c r="G2568" s="2">
        <v>0</v>
      </c>
      <c r="H2568" s="2">
        <v>0</v>
      </c>
      <c r="I2568" s="2">
        <v>0</v>
      </c>
      <c r="J2568" s="2">
        <v>0</v>
      </c>
    </row>
    <row r="2569" spans="1:10" x14ac:dyDescent="0.35">
      <c r="A2569" s="28" t="s">
        <v>1984</v>
      </c>
      <c r="B2569" s="28" t="s">
        <v>17</v>
      </c>
      <c r="C2569" s="28" t="s">
        <v>1985</v>
      </c>
      <c r="D2569" s="28" t="s">
        <v>19</v>
      </c>
      <c r="E2569" t="s">
        <v>1990</v>
      </c>
      <c r="F2569" s="2">
        <v>209000</v>
      </c>
      <c r="G2569" s="2">
        <v>415000</v>
      </c>
      <c r="H2569" s="2">
        <v>206000</v>
      </c>
      <c r="I2569" s="2">
        <v>61650</v>
      </c>
      <c r="J2569" s="2">
        <v>205000</v>
      </c>
    </row>
    <row r="2570" spans="1:10" x14ac:dyDescent="0.35">
      <c r="A2570" s="28" t="s">
        <v>1984</v>
      </c>
      <c r="B2570" s="28" t="s">
        <v>17</v>
      </c>
      <c r="C2570" s="28" t="s">
        <v>1985</v>
      </c>
      <c r="D2570" s="28" t="s">
        <v>19</v>
      </c>
      <c r="E2570" t="s">
        <v>1991</v>
      </c>
      <c r="F2570" s="2">
        <v>94924</v>
      </c>
      <c r="G2570" s="2">
        <v>188484</v>
      </c>
      <c r="H2570" s="2">
        <v>93561</v>
      </c>
      <c r="I2570" s="2">
        <v>28000</v>
      </c>
      <c r="J2570" s="2">
        <v>93107</v>
      </c>
    </row>
    <row r="2571" spans="1:10" x14ac:dyDescent="0.35">
      <c r="A2571" s="28" t="s">
        <v>1984</v>
      </c>
      <c r="B2571" s="28" t="s">
        <v>17</v>
      </c>
      <c r="C2571" s="28" t="s">
        <v>1985</v>
      </c>
      <c r="D2571" s="28" t="s">
        <v>19</v>
      </c>
      <c r="E2571" t="s">
        <v>1992</v>
      </c>
      <c r="F2571" s="2">
        <v>0</v>
      </c>
      <c r="G2571" s="2">
        <v>1884831</v>
      </c>
      <c r="H2571" s="2">
        <v>942750</v>
      </c>
      <c r="I2571" s="2">
        <v>283031</v>
      </c>
      <c r="J2571" s="2">
        <v>944125</v>
      </c>
    </row>
    <row r="2572" spans="1:10" x14ac:dyDescent="0.35">
      <c r="A2572" s="28" t="s">
        <v>1984</v>
      </c>
      <c r="B2572" s="28" t="s">
        <v>17</v>
      </c>
      <c r="C2572" s="28" t="s">
        <v>1985</v>
      </c>
      <c r="D2572" s="28" t="s">
        <v>19</v>
      </c>
      <c r="E2572" t="s">
        <v>1993</v>
      </c>
      <c r="F2572" s="2">
        <v>205000</v>
      </c>
      <c r="G2572" s="2">
        <v>407000</v>
      </c>
      <c r="H2572" s="2">
        <v>202000</v>
      </c>
      <c r="I2572" s="2">
        <v>60450</v>
      </c>
      <c r="J2572" s="2">
        <v>201000</v>
      </c>
    </row>
    <row r="2573" spans="1:10" x14ac:dyDescent="0.35">
      <c r="A2573" s="28" t="s">
        <v>1984</v>
      </c>
      <c r="B2573" s="28" t="s">
        <v>17</v>
      </c>
      <c r="C2573" s="28" t="s">
        <v>1985</v>
      </c>
      <c r="D2573" s="28" t="s">
        <v>19</v>
      </c>
      <c r="E2573" t="s">
        <v>21</v>
      </c>
      <c r="F2573" s="2">
        <v>0</v>
      </c>
      <c r="G2573" s="2">
        <v>0</v>
      </c>
      <c r="H2573" s="2">
        <v>0</v>
      </c>
      <c r="I2573" s="2">
        <v>0</v>
      </c>
      <c r="J2573" s="2">
        <v>0</v>
      </c>
    </row>
    <row r="2574" spans="1:10" x14ac:dyDescent="0.35">
      <c r="A2574" s="28" t="s">
        <v>1984</v>
      </c>
      <c r="B2574" s="28" t="s">
        <v>17</v>
      </c>
      <c r="C2574" s="28" t="s">
        <v>1985</v>
      </c>
      <c r="D2574" s="28" t="s">
        <v>19</v>
      </c>
      <c r="E2574" t="s">
        <v>1994</v>
      </c>
      <c r="F2574" s="2">
        <v>1167625</v>
      </c>
      <c r="G2574" s="2">
        <v>2303500</v>
      </c>
      <c r="H2574" s="2">
        <v>0</v>
      </c>
      <c r="I2574" s="2">
        <v>0</v>
      </c>
      <c r="J2574" s="2">
        <v>0</v>
      </c>
    </row>
    <row r="2575" spans="1:10" x14ac:dyDescent="0.35">
      <c r="A2575" s="28" t="s">
        <v>1984</v>
      </c>
      <c r="B2575" s="28" t="s">
        <v>17</v>
      </c>
      <c r="C2575" s="28" t="s">
        <v>1985</v>
      </c>
      <c r="D2575" s="28" t="s">
        <v>94</v>
      </c>
      <c r="E2575" t="s">
        <v>1995</v>
      </c>
      <c r="F2575" s="2">
        <v>471000</v>
      </c>
      <c r="G2575" s="2">
        <v>940000</v>
      </c>
      <c r="H2575" s="2">
        <v>0</v>
      </c>
      <c r="I2575" s="2">
        <v>0</v>
      </c>
      <c r="J2575" s="2">
        <v>0</v>
      </c>
    </row>
    <row r="2576" spans="1:10" x14ac:dyDescent="0.35">
      <c r="A2576" s="28" t="s">
        <v>1984</v>
      </c>
      <c r="B2576" s="28" t="s">
        <v>17</v>
      </c>
      <c r="C2576" s="28" t="s">
        <v>1985</v>
      </c>
      <c r="D2576" s="28" t="s">
        <v>19</v>
      </c>
      <c r="E2576" t="s">
        <v>1996</v>
      </c>
      <c r="F2576" s="2">
        <v>0</v>
      </c>
      <c r="G2576" s="2">
        <v>430004</v>
      </c>
      <c r="H2576" s="2">
        <v>208000</v>
      </c>
      <c r="I2576" s="2">
        <v>62250</v>
      </c>
      <c r="J2576" s="2">
        <v>207000</v>
      </c>
    </row>
    <row r="2577" spans="1:10" x14ac:dyDescent="0.35">
      <c r="A2577" s="28" t="s">
        <v>1984</v>
      </c>
      <c r="B2577" s="28" t="s">
        <v>17</v>
      </c>
      <c r="C2577" s="28" t="s">
        <v>1985</v>
      </c>
      <c r="D2577" s="28" t="s">
        <v>94</v>
      </c>
      <c r="E2577" t="s">
        <v>1997</v>
      </c>
      <c r="F2577" s="2">
        <v>1555000</v>
      </c>
      <c r="G2577" s="2">
        <v>3068000</v>
      </c>
      <c r="H2577" s="2">
        <v>1978000</v>
      </c>
      <c r="I2577" s="2">
        <v>1978000</v>
      </c>
      <c r="J2577" s="2">
        <v>1978000</v>
      </c>
    </row>
    <row r="2578" spans="1:10" x14ac:dyDescent="0.35">
      <c r="A2578" s="28" t="s">
        <v>1984</v>
      </c>
      <c r="B2578" s="28" t="s">
        <v>17</v>
      </c>
      <c r="C2578" s="28" t="s">
        <v>1985</v>
      </c>
      <c r="D2578" s="28" t="s">
        <v>19</v>
      </c>
      <c r="E2578" t="s">
        <v>1998</v>
      </c>
      <c r="F2578" s="2">
        <v>209000</v>
      </c>
      <c r="G2578" s="2">
        <v>415000</v>
      </c>
      <c r="H2578" s="2">
        <v>206000</v>
      </c>
      <c r="I2578" s="2">
        <v>61650</v>
      </c>
      <c r="J2578" s="2">
        <v>205000</v>
      </c>
    </row>
    <row r="2579" spans="1:10" x14ac:dyDescent="0.35">
      <c r="A2579" s="28" t="s">
        <v>1984</v>
      </c>
      <c r="B2579" s="28" t="s">
        <v>17</v>
      </c>
      <c r="C2579" s="28" t="s">
        <v>1985</v>
      </c>
      <c r="D2579" s="28" t="s">
        <v>19</v>
      </c>
      <c r="E2579" t="s">
        <v>1999</v>
      </c>
      <c r="F2579" s="2">
        <v>1511300</v>
      </c>
      <c r="G2579" s="2">
        <v>2977000</v>
      </c>
      <c r="H2579" s="2">
        <v>0</v>
      </c>
      <c r="I2579" s="2">
        <v>0</v>
      </c>
      <c r="J2579" s="2">
        <v>0</v>
      </c>
    </row>
    <row r="2580" spans="1:10" x14ac:dyDescent="0.35">
      <c r="A2580" s="28" t="s">
        <v>1984</v>
      </c>
      <c r="B2580" s="28" t="s">
        <v>17</v>
      </c>
      <c r="C2580" s="28" t="s">
        <v>1985</v>
      </c>
      <c r="D2580" s="28" t="s">
        <v>19</v>
      </c>
      <c r="E2580" t="s">
        <v>2000</v>
      </c>
      <c r="F2580" s="2">
        <v>85698</v>
      </c>
      <c r="G2580" s="2">
        <v>170154</v>
      </c>
      <c r="H2580" s="2">
        <v>84456</v>
      </c>
      <c r="I2580" s="2">
        <v>25275</v>
      </c>
      <c r="J2580" s="2">
        <v>84042</v>
      </c>
    </row>
    <row r="2581" spans="1:10" x14ac:dyDescent="0.35">
      <c r="A2581" s="28" t="s">
        <v>1984</v>
      </c>
      <c r="B2581" s="28" t="s">
        <v>17</v>
      </c>
      <c r="C2581" s="28" t="s">
        <v>1985</v>
      </c>
      <c r="D2581" s="28" t="s">
        <v>19</v>
      </c>
      <c r="E2581" t="s">
        <v>2001</v>
      </c>
      <c r="F2581" s="2">
        <v>45900</v>
      </c>
      <c r="G2581" s="2">
        <v>91125</v>
      </c>
      <c r="H2581" s="2">
        <v>45225</v>
      </c>
      <c r="I2581" s="2">
        <v>6784</v>
      </c>
      <c r="J2581" s="2">
        <v>0</v>
      </c>
    </row>
    <row r="2582" spans="1:10" x14ac:dyDescent="0.35">
      <c r="A2582" s="28" t="s">
        <v>1984</v>
      </c>
      <c r="B2582" s="28" t="s">
        <v>17</v>
      </c>
      <c r="C2582" s="28" t="s">
        <v>1985</v>
      </c>
      <c r="D2582" s="28" t="s">
        <v>19</v>
      </c>
      <c r="E2582" t="s">
        <v>2002</v>
      </c>
      <c r="F2582" s="2">
        <v>77514</v>
      </c>
      <c r="G2582" s="2">
        <v>153905</v>
      </c>
      <c r="H2582" s="2">
        <v>76391</v>
      </c>
      <c r="I2582" s="2">
        <v>22861</v>
      </c>
      <c r="J2582" s="2">
        <v>76016</v>
      </c>
    </row>
    <row r="2583" spans="1:10" x14ac:dyDescent="0.35">
      <c r="A2583" s="28" t="s">
        <v>1984</v>
      </c>
      <c r="B2583" s="28" t="s">
        <v>17</v>
      </c>
      <c r="C2583" s="28" t="s">
        <v>1985</v>
      </c>
      <c r="D2583" s="28" t="s">
        <v>94</v>
      </c>
      <c r="E2583" t="s">
        <v>2003</v>
      </c>
      <c r="F2583" s="2">
        <v>4292000</v>
      </c>
      <c r="G2583" s="2">
        <v>8476000</v>
      </c>
      <c r="H2583" s="2">
        <v>4181500</v>
      </c>
      <c r="I2583" s="2">
        <v>4181500</v>
      </c>
      <c r="J2583" s="2">
        <v>4181500</v>
      </c>
    </row>
    <row r="2584" spans="1:10" x14ac:dyDescent="0.35">
      <c r="A2584" s="28" t="s">
        <v>1984</v>
      </c>
      <c r="B2584" s="28" t="s">
        <v>17</v>
      </c>
      <c r="C2584" s="28" t="s">
        <v>1985</v>
      </c>
      <c r="D2584" s="28" t="s">
        <v>19</v>
      </c>
      <c r="E2584" t="s">
        <v>2004</v>
      </c>
      <c r="F2584" s="2">
        <v>77952</v>
      </c>
      <c r="G2584" s="2">
        <v>154752</v>
      </c>
      <c r="H2584" s="2">
        <v>0</v>
      </c>
      <c r="I2584" s="2">
        <v>0</v>
      </c>
      <c r="J2584" s="2">
        <v>0</v>
      </c>
    </row>
    <row r="2585" spans="1:10" x14ac:dyDescent="0.35">
      <c r="A2585" s="28" t="s">
        <v>1984</v>
      </c>
      <c r="B2585" s="28" t="s">
        <v>17</v>
      </c>
      <c r="C2585" s="28" t="s">
        <v>1985</v>
      </c>
      <c r="D2585" s="28" t="s">
        <v>19</v>
      </c>
      <c r="E2585" t="s">
        <v>2005</v>
      </c>
      <c r="F2585" s="2">
        <v>202000</v>
      </c>
      <c r="G2585" s="2">
        <v>201000</v>
      </c>
      <c r="H2585" s="2">
        <v>0</v>
      </c>
      <c r="I2585" s="2">
        <v>0</v>
      </c>
      <c r="J2585" s="2">
        <v>0</v>
      </c>
    </row>
    <row r="2586" spans="1:10" x14ac:dyDescent="0.35">
      <c r="A2586" s="28" t="s">
        <v>1984</v>
      </c>
      <c r="B2586" s="28" t="s">
        <v>17</v>
      </c>
      <c r="C2586" s="28" t="s">
        <v>1985</v>
      </c>
      <c r="D2586" s="28" t="s">
        <v>19</v>
      </c>
      <c r="E2586" t="s">
        <v>2006</v>
      </c>
      <c r="F2586" s="2">
        <v>263200</v>
      </c>
      <c r="G2586" s="2">
        <v>523300</v>
      </c>
      <c r="H2586" s="2">
        <v>1070000</v>
      </c>
      <c r="I2586" s="2">
        <v>321900</v>
      </c>
      <c r="J2586" s="2">
        <v>1076000</v>
      </c>
    </row>
    <row r="2587" spans="1:10" x14ac:dyDescent="0.35">
      <c r="A2587" s="28" t="s">
        <v>1984</v>
      </c>
      <c r="B2587" s="28" t="s">
        <v>17</v>
      </c>
      <c r="C2587" s="28" t="s">
        <v>1985</v>
      </c>
      <c r="D2587" s="28" t="s">
        <v>19</v>
      </c>
      <c r="E2587" t="s">
        <v>2007</v>
      </c>
      <c r="F2587" s="2">
        <v>75758</v>
      </c>
      <c r="G2587" s="2">
        <v>150407</v>
      </c>
      <c r="H2587" s="2">
        <v>74649</v>
      </c>
      <c r="I2587" s="2">
        <v>22339</v>
      </c>
      <c r="J2587" s="2">
        <v>74280</v>
      </c>
    </row>
    <row r="2588" spans="1:10" x14ac:dyDescent="0.35">
      <c r="A2588" s="28" t="s">
        <v>1984</v>
      </c>
      <c r="B2588" s="28" t="s">
        <v>17</v>
      </c>
      <c r="C2588" s="28" t="s">
        <v>1985</v>
      </c>
      <c r="D2588" s="28" t="s">
        <v>19</v>
      </c>
      <c r="E2588" t="s">
        <v>2008</v>
      </c>
      <c r="F2588" s="2">
        <v>206000</v>
      </c>
      <c r="G2588" s="2">
        <v>409000</v>
      </c>
      <c r="H2588" s="2">
        <v>203000</v>
      </c>
      <c r="I2588" s="2">
        <v>60750</v>
      </c>
      <c r="J2588" s="2">
        <v>202000</v>
      </c>
    </row>
    <row r="2589" spans="1:10" x14ac:dyDescent="0.35">
      <c r="A2589" s="28" t="s">
        <v>1984</v>
      </c>
      <c r="B2589" s="28" t="s">
        <v>17</v>
      </c>
      <c r="C2589" s="28" t="s">
        <v>1985</v>
      </c>
      <c r="D2589" s="28" t="s">
        <v>94</v>
      </c>
      <c r="E2589" t="s">
        <v>2009</v>
      </c>
      <c r="F2589" s="2">
        <v>1947000</v>
      </c>
      <c r="G2589" s="2">
        <v>3894000</v>
      </c>
      <c r="H2589" s="2">
        <v>1949000</v>
      </c>
      <c r="I2589" s="2">
        <v>1949000</v>
      </c>
      <c r="J2589" s="2">
        <v>1949000</v>
      </c>
    </row>
    <row r="2590" spans="1:10" x14ac:dyDescent="0.35">
      <c r="A2590" s="28" t="s">
        <v>1984</v>
      </c>
      <c r="B2590" s="28" t="s">
        <v>17</v>
      </c>
      <c r="C2590" s="28" t="s">
        <v>1985</v>
      </c>
      <c r="D2590" s="28" t="s">
        <v>19</v>
      </c>
      <c r="E2590" t="s">
        <v>2010</v>
      </c>
      <c r="F2590" s="2">
        <v>51646</v>
      </c>
      <c r="G2590" s="2">
        <v>0</v>
      </c>
      <c r="H2590" s="2">
        <v>0</v>
      </c>
      <c r="I2590" s="2">
        <v>0</v>
      </c>
      <c r="J2590" s="2">
        <v>0</v>
      </c>
    </row>
    <row r="2591" spans="1:10" x14ac:dyDescent="0.35">
      <c r="A2591" s="28" t="s">
        <v>1984</v>
      </c>
      <c r="B2591" s="28" t="s">
        <v>17</v>
      </c>
      <c r="C2591" s="28" t="s">
        <v>1985</v>
      </c>
      <c r="D2591" s="28" t="s">
        <v>19</v>
      </c>
      <c r="E2591" t="s">
        <v>2011</v>
      </c>
      <c r="F2591" s="2">
        <v>676650</v>
      </c>
      <c r="G2591" s="2">
        <v>1354350</v>
      </c>
      <c r="H2591" s="2">
        <v>1397550</v>
      </c>
      <c r="I2591" s="2">
        <v>419460</v>
      </c>
      <c r="J2591" s="2">
        <v>1398850</v>
      </c>
    </row>
    <row r="2592" spans="1:10" x14ac:dyDescent="0.35">
      <c r="A2592" s="28" t="s">
        <v>1984</v>
      </c>
      <c r="B2592" s="28" t="s">
        <v>17</v>
      </c>
      <c r="C2592" s="28" t="s">
        <v>1985</v>
      </c>
      <c r="D2592" s="28" t="s">
        <v>19</v>
      </c>
      <c r="E2592" t="s">
        <v>2012</v>
      </c>
      <c r="F2592" s="2">
        <v>205000</v>
      </c>
      <c r="G2592" s="2">
        <v>407000</v>
      </c>
      <c r="H2592" s="2">
        <v>202000</v>
      </c>
      <c r="I2592" s="2">
        <v>60450</v>
      </c>
      <c r="J2592" s="2">
        <v>201000</v>
      </c>
    </row>
    <row r="2593" spans="1:10" x14ac:dyDescent="0.35">
      <c r="A2593" s="28" t="s">
        <v>1984</v>
      </c>
      <c r="B2593" s="28" t="s">
        <v>17</v>
      </c>
      <c r="C2593" s="28" t="s">
        <v>1985</v>
      </c>
      <c r="D2593" s="28" t="s">
        <v>19</v>
      </c>
      <c r="E2593" t="s">
        <v>2013</v>
      </c>
      <c r="F2593" s="2">
        <v>0</v>
      </c>
      <c r="G2593" s="2">
        <v>418872</v>
      </c>
      <c r="H2593" s="2">
        <v>208000</v>
      </c>
      <c r="I2593" s="2">
        <v>62250</v>
      </c>
      <c r="J2593" s="2">
        <v>207000</v>
      </c>
    </row>
    <row r="2594" spans="1:10" x14ac:dyDescent="0.35">
      <c r="A2594" s="28" t="s">
        <v>1984</v>
      </c>
      <c r="B2594" s="28" t="s">
        <v>17</v>
      </c>
      <c r="C2594" s="28" t="s">
        <v>1985</v>
      </c>
      <c r="D2594" s="28" t="s">
        <v>94</v>
      </c>
      <c r="E2594" t="s">
        <v>2014</v>
      </c>
      <c r="F2594" s="2">
        <v>0</v>
      </c>
      <c r="G2594" s="2">
        <v>0</v>
      </c>
      <c r="H2594" s="2">
        <v>0</v>
      </c>
      <c r="I2594" s="2">
        <v>0</v>
      </c>
      <c r="J2594" s="2">
        <v>0</v>
      </c>
    </row>
    <row r="2595" spans="1:10" x14ac:dyDescent="0.35">
      <c r="A2595" s="28" t="s">
        <v>2015</v>
      </c>
      <c r="B2595" s="28" t="s">
        <v>17</v>
      </c>
      <c r="C2595" s="28" t="s">
        <v>2016</v>
      </c>
      <c r="D2595" s="28" t="s">
        <v>19</v>
      </c>
      <c r="E2595" t="s">
        <v>28</v>
      </c>
      <c r="F2595" s="2">
        <v>0</v>
      </c>
      <c r="G2595" s="2">
        <v>0</v>
      </c>
      <c r="H2595" s="2">
        <v>0</v>
      </c>
      <c r="I2595" s="2">
        <v>0</v>
      </c>
      <c r="J2595" s="2">
        <v>0</v>
      </c>
    </row>
    <row r="2596" spans="1:10" x14ac:dyDescent="0.35">
      <c r="A2596" s="28" t="s">
        <v>2015</v>
      </c>
      <c r="B2596" s="28" t="s">
        <v>17</v>
      </c>
      <c r="C2596" s="28" t="s">
        <v>2016</v>
      </c>
      <c r="D2596" s="28" t="s">
        <v>19</v>
      </c>
      <c r="E2596" t="s">
        <v>2017</v>
      </c>
      <c r="F2596" s="2">
        <v>52307</v>
      </c>
      <c r="G2596" s="2">
        <v>102372</v>
      </c>
      <c r="H2596" s="2">
        <v>50065</v>
      </c>
      <c r="I2596" s="2">
        <v>49692</v>
      </c>
      <c r="J2596" s="2">
        <v>49318</v>
      </c>
    </row>
    <row r="2597" spans="1:10" x14ac:dyDescent="0.35">
      <c r="A2597" s="28" t="s">
        <v>2015</v>
      </c>
      <c r="B2597" s="28" t="s">
        <v>17</v>
      </c>
      <c r="C2597" s="28" t="s">
        <v>2016</v>
      </c>
      <c r="D2597" s="28" t="s">
        <v>19</v>
      </c>
      <c r="E2597" t="s">
        <v>47</v>
      </c>
      <c r="F2597" s="2">
        <v>524500</v>
      </c>
      <c r="G2597" s="2">
        <v>1043000</v>
      </c>
      <c r="H2597" s="2">
        <v>525000</v>
      </c>
      <c r="I2597" s="2">
        <v>157500</v>
      </c>
      <c r="J2597" s="2">
        <v>525000</v>
      </c>
    </row>
    <row r="2598" spans="1:10" x14ac:dyDescent="0.35">
      <c r="A2598" s="28" t="s">
        <v>2015</v>
      </c>
      <c r="B2598" s="28" t="s">
        <v>17</v>
      </c>
      <c r="C2598" s="28" t="s">
        <v>2016</v>
      </c>
      <c r="D2598" s="28" t="s">
        <v>19</v>
      </c>
      <c r="E2598" t="s">
        <v>2018</v>
      </c>
      <c r="F2598" s="2">
        <v>124763</v>
      </c>
      <c r="G2598" s="2">
        <v>257826</v>
      </c>
      <c r="H2598" s="2">
        <v>127863</v>
      </c>
      <c r="I2598" s="2">
        <v>38726</v>
      </c>
      <c r="J2598" s="2">
        <v>130313</v>
      </c>
    </row>
    <row r="2599" spans="1:10" x14ac:dyDescent="0.35">
      <c r="A2599" s="28" t="s">
        <v>2015</v>
      </c>
      <c r="B2599" s="28" t="s">
        <v>17</v>
      </c>
      <c r="C2599" s="28" t="s">
        <v>2019</v>
      </c>
      <c r="D2599" s="28" t="s">
        <v>19</v>
      </c>
      <c r="E2599" t="s">
        <v>1356</v>
      </c>
      <c r="F2599" s="2">
        <v>262469</v>
      </c>
      <c r="G2599" s="2">
        <v>522863</v>
      </c>
      <c r="H2599" s="2">
        <v>0</v>
      </c>
      <c r="I2599" s="2">
        <v>0</v>
      </c>
      <c r="J2599" s="2">
        <v>0</v>
      </c>
    </row>
    <row r="2600" spans="1:10" x14ac:dyDescent="0.35">
      <c r="A2600" s="28" t="s">
        <v>2015</v>
      </c>
      <c r="B2600" s="28" t="s">
        <v>17</v>
      </c>
      <c r="C2600" s="28" t="s">
        <v>2019</v>
      </c>
      <c r="D2600" s="28" t="s">
        <v>19</v>
      </c>
      <c r="E2600" t="s">
        <v>325</v>
      </c>
      <c r="F2600" s="2">
        <v>43000</v>
      </c>
      <c r="G2600" s="2">
        <v>86000</v>
      </c>
      <c r="H2600" s="2">
        <v>90500</v>
      </c>
      <c r="I2600" s="2">
        <v>27150</v>
      </c>
      <c r="J2600" s="2">
        <v>90500</v>
      </c>
    </row>
    <row r="2601" spans="1:10" x14ac:dyDescent="0.35">
      <c r="A2601" s="28" t="s">
        <v>2015</v>
      </c>
      <c r="B2601" s="28" t="s">
        <v>17</v>
      </c>
      <c r="C2601" s="28" t="s">
        <v>2019</v>
      </c>
      <c r="D2601" s="28" t="s">
        <v>19</v>
      </c>
      <c r="E2601" t="s">
        <v>332</v>
      </c>
      <c r="F2601" s="2">
        <v>5575</v>
      </c>
      <c r="G2601" s="2">
        <v>10400</v>
      </c>
      <c r="H2601" s="2">
        <v>124825</v>
      </c>
      <c r="I2601" s="2">
        <v>37470</v>
      </c>
      <c r="J2601" s="2">
        <v>124975</v>
      </c>
    </row>
    <row r="2602" spans="1:10" x14ac:dyDescent="0.35">
      <c r="A2602" s="28" t="s">
        <v>2015</v>
      </c>
      <c r="B2602" s="28" t="s">
        <v>17</v>
      </c>
      <c r="C2602" s="28" t="s">
        <v>2019</v>
      </c>
      <c r="D2602" s="28" t="s">
        <v>19</v>
      </c>
      <c r="E2602" t="s">
        <v>996</v>
      </c>
      <c r="F2602" s="2">
        <v>170000</v>
      </c>
      <c r="G2602" s="2">
        <v>336000</v>
      </c>
      <c r="H2602" s="2">
        <v>0</v>
      </c>
      <c r="I2602" s="2">
        <v>0</v>
      </c>
      <c r="J2602" s="2">
        <v>0</v>
      </c>
    </row>
    <row r="2603" spans="1:10" x14ac:dyDescent="0.35">
      <c r="A2603" s="28" t="s">
        <v>2015</v>
      </c>
      <c r="B2603" s="28" t="s">
        <v>17</v>
      </c>
      <c r="C2603" s="28" t="s">
        <v>2019</v>
      </c>
      <c r="D2603" s="28" t="s">
        <v>19</v>
      </c>
      <c r="E2603" t="s">
        <v>813</v>
      </c>
      <c r="F2603" s="2">
        <v>232500</v>
      </c>
      <c r="G2603" s="2">
        <v>468000</v>
      </c>
      <c r="H2603" s="2">
        <v>477500</v>
      </c>
      <c r="I2603" s="2">
        <v>143250</v>
      </c>
      <c r="J2603" s="2">
        <v>477500</v>
      </c>
    </row>
    <row r="2604" spans="1:10" x14ac:dyDescent="0.35">
      <c r="A2604" s="28" t="s">
        <v>2015</v>
      </c>
      <c r="B2604" s="28" t="s">
        <v>17</v>
      </c>
      <c r="C2604" s="28" t="s">
        <v>2019</v>
      </c>
      <c r="D2604" s="28" t="s">
        <v>19</v>
      </c>
      <c r="E2604" t="s">
        <v>995</v>
      </c>
      <c r="F2604" s="2">
        <v>183500</v>
      </c>
      <c r="G2604" s="2">
        <v>367000</v>
      </c>
      <c r="H2604" s="2">
        <v>0</v>
      </c>
      <c r="I2604" s="2">
        <v>0</v>
      </c>
      <c r="J2604" s="2">
        <v>0</v>
      </c>
    </row>
    <row r="2605" spans="1:10" x14ac:dyDescent="0.35">
      <c r="A2605" s="28" t="s">
        <v>2015</v>
      </c>
      <c r="B2605" s="28" t="s">
        <v>17</v>
      </c>
      <c r="C2605" s="28" t="s">
        <v>2019</v>
      </c>
      <c r="D2605" s="28" t="s">
        <v>19</v>
      </c>
      <c r="E2605" t="s">
        <v>57</v>
      </c>
      <c r="F2605" s="2">
        <v>0</v>
      </c>
      <c r="G2605" s="2">
        <v>127085</v>
      </c>
      <c r="H2605" s="2">
        <v>469694</v>
      </c>
      <c r="I2605" s="2">
        <v>140347</v>
      </c>
      <c r="J2605" s="2">
        <v>465950</v>
      </c>
    </row>
    <row r="2606" spans="1:10" x14ac:dyDescent="0.35">
      <c r="A2606" s="28" t="s">
        <v>2020</v>
      </c>
      <c r="B2606" s="28" t="s">
        <v>17</v>
      </c>
      <c r="C2606" s="28" t="s">
        <v>2021</v>
      </c>
      <c r="D2606" s="28" t="s">
        <v>19</v>
      </c>
      <c r="E2606" t="s">
        <v>668</v>
      </c>
      <c r="F2606" s="2">
        <v>0</v>
      </c>
      <c r="G2606" s="2">
        <v>2671369</v>
      </c>
      <c r="H2606" s="2">
        <v>502525</v>
      </c>
      <c r="I2606" s="2">
        <v>151358</v>
      </c>
      <c r="J2606" s="2">
        <v>506525</v>
      </c>
    </row>
    <row r="2607" spans="1:10" x14ac:dyDescent="0.35">
      <c r="A2607" s="28" t="s">
        <v>2020</v>
      </c>
      <c r="B2607" s="28" t="s">
        <v>17</v>
      </c>
      <c r="C2607" s="28" t="s">
        <v>2021</v>
      </c>
      <c r="D2607" s="28" t="s">
        <v>19</v>
      </c>
      <c r="E2607" t="s">
        <v>28</v>
      </c>
      <c r="F2607" s="2">
        <v>376082</v>
      </c>
      <c r="G2607" s="2">
        <v>0</v>
      </c>
      <c r="H2607" s="2">
        <v>0</v>
      </c>
      <c r="I2607" s="2">
        <v>0</v>
      </c>
      <c r="J2607" s="2">
        <v>0</v>
      </c>
    </row>
    <row r="2608" spans="1:10" x14ac:dyDescent="0.35">
      <c r="A2608" s="28" t="s">
        <v>2020</v>
      </c>
      <c r="B2608" s="28" t="s">
        <v>17</v>
      </c>
      <c r="C2608" s="28" t="s">
        <v>2021</v>
      </c>
      <c r="D2608" s="28" t="s">
        <v>19</v>
      </c>
      <c r="E2608" t="s">
        <v>162</v>
      </c>
      <c r="F2608" s="2">
        <v>1117000</v>
      </c>
      <c r="G2608" s="2">
        <v>0</v>
      </c>
      <c r="H2608" s="2">
        <v>0</v>
      </c>
      <c r="I2608" s="2">
        <v>0</v>
      </c>
      <c r="J2608" s="2">
        <v>0</v>
      </c>
    </row>
    <row r="2609" spans="1:10" x14ac:dyDescent="0.35">
      <c r="A2609" s="28" t="s">
        <v>2020</v>
      </c>
      <c r="B2609" s="28" t="s">
        <v>17</v>
      </c>
      <c r="C2609" s="28" t="s">
        <v>2021</v>
      </c>
      <c r="D2609" s="28" t="s">
        <v>19</v>
      </c>
      <c r="E2609" t="s">
        <v>48</v>
      </c>
      <c r="F2609" s="2">
        <v>1781350</v>
      </c>
      <c r="G2609" s="2">
        <v>1292450</v>
      </c>
      <c r="H2609" s="2">
        <v>582600</v>
      </c>
      <c r="I2609" s="2">
        <v>174934</v>
      </c>
      <c r="J2609" s="2">
        <v>583625</v>
      </c>
    </row>
    <row r="2610" spans="1:10" x14ac:dyDescent="0.35">
      <c r="A2610" s="28" t="s">
        <v>2020</v>
      </c>
      <c r="B2610" s="28" t="s">
        <v>17</v>
      </c>
      <c r="C2610" s="28" t="s">
        <v>2021</v>
      </c>
      <c r="D2610" s="28" t="s">
        <v>19</v>
      </c>
      <c r="E2610" t="s">
        <v>32</v>
      </c>
      <c r="F2610" s="2">
        <v>6000</v>
      </c>
      <c r="G2610" s="2">
        <v>6000</v>
      </c>
      <c r="H2610" s="2">
        <v>3000</v>
      </c>
      <c r="I2610" s="2">
        <v>900</v>
      </c>
      <c r="J2610" s="2">
        <v>3000</v>
      </c>
    </row>
    <row r="2611" spans="1:10" x14ac:dyDescent="0.35">
      <c r="A2611" s="28" t="s">
        <v>2020</v>
      </c>
      <c r="B2611" s="28" t="s">
        <v>17</v>
      </c>
      <c r="C2611" s="28" t="s">
        <v>2021</v>
      </c>
      <c r="D2611" s="28" t="s">
        <v>19</v>
      </c>
      <c r="E2611" t="s">
        <v>1391</v>
      </c>
      <c r="F2611" s="2">
        <v>0</v>
      </c>
      <c r="G2611" s="2">
        <v>1659632</v>
      </c>
      <c r="H2611" s="2">
        <v>633400</v>
      </c>
      <c r="I2611" s="2">
        <v>190575</v>
      </c>
      <c r="J2611" s="2">
        <v>637100</v>
      </c>
    </row>
    <row r="2612" spans="1:10" x14ac:dyDescent="0.35">
      <c r="A2612" s="28" t="s">
        <v>2020</v>
      </c>
      <c r="B2612" s="28" t="s">
        <v>17</v>
      </c>
      <c r="C2612" s="28" t="s">
        <v>2021</v>
      </c>
      <c r="D2612" s="28" t="s">
        <v>19</v>
      </c>
      <c r="E2612" t="s">
        <v>164</v>
      </c>
      <c r="F2612" s="2">
        <v>166500</v>
      </c>
      <c r="G2612" s="2">
        <v>1363000</v>
      </c>
      <c r="H2612" s="2">
        <v>680500</v>
      </c>
      <c r="I2612" s="2">
        <v>204150</v>
      </c>
      <c r="J2612" s="2">
        <v>680500</v>
      </c>
    </row>
    <row r="2613" spans="1:10" x14ac:dyDescent="0.35">
      <c r="A2613" s="28" t="s">
        <v>2020</v>
      </c>
      <c r="B2613" s="28" t="s">
        <v>17</v>
      </c>
      <c r="C2613" s="28" t="s">
        <v>2021</v>
      </c>
      <c r="D2613" s="28" t="s">
        <v>19</v>
      </c>
      <c r="E2613" t="s">
        <v>737</v>
      </c>
      <c r="F2613" s="2">
        <v>1335500</v>
      </c>
      <c r="G2613" s="2">
        <v>2662000</v>
      </c>
      <c r="H2613" s="2">
        <v>1336000</v>
      </c>
      <c r="I2613" s="2">
        <v>1336000</v>
      </c>
      <c r="J2613" s="2">
        <v>1336000</v>
      </c>
    </row>
    <row r="2614" spans="1:10" x14ac:dyDescent="0.35">
      <c r="A2614" s="28" t="s">
        <v>2020</v>
      </c>
      <c r="B2614" s="28" t="s">
        <v>17</v>
      </c>
      <c r="C2614" s="28" t="s">
        <v>2021</v>
      </c>
      <c r="D2614" s="28" t="s">
        <v>19</v>
      </c>
      <c r="E2614" t="s">
        <v>114</v>
      </c>
      <c r="F2614" s="2">
        <v>317500</v>
      </c>
      <c r="G2614" s="2">
        <v>628200</v>
      </c>
      <c r="H2614" s="2">
        <v>0</v>
      </c>
      <c r="I2614" s="2">
        <v>0</v>
      </c>
      <c r="J2614" s="2">
        <v>0</v>
      </c>
    </row>
    <row r="2615" spans="1:10" x14ac:dyDescent="0.35">
      <c r="A2615" s="28" t="s">
        <v>2022</v>
      </c>
      <c r="B2615" s="28" t="s">
        <v>17</v>
      </c>
      <c r="C2615" s="28" t="s">
        <v>2023</v>
      </c>
      <c r="D2615" s="28" t="s">
        <v>19</v>
      </c>
      <c r="E2615" t="s">
        <v>2024</v>
      </c>
      <c r="F2615" s="2">
        <v>0</v>
      </c>
      <c r="G2615" s="2">
        <v>319232</v>
      </c>
      <c r="H2615" s="2">
        <v>0</v>
      </c>
      <c r="I2615" s="2">
        <v>0</v>
      </c>
      <c r="J2615" s="2">
        <v>0</v>
      </c>
    </row>
    <row r="2616" spans="1:10" x14ac:dyDescent="0.35">
      <c r="A2616" s="28" t="s">
        <v>2022</v>
      </c>
      <c r="B2616" s="28" t="s">
        <v>17</v>
      </c>
      <c r="C2616" s="28" t="s">
        <v>2023</v>
      </c>
      <c r="D2616" s="28" t="s">
        <v>19</v>
      </c>
      <c r="E2616" t="s">
        <v>2025</v>
      </c>
      <c r="F2616" s="2">
        <v>34625</v>
      </c>
      <c r="G2616" s="2">
        <v>297250</v>
      </c>
      <c r="H2616" s="2">
        <v>697125</v>
      </c>
      <c r="I2616" s="2">
        <v>209138</v>
      </c>
      <c r="J2616" s="2">
        <v>697125</v>
      </c>
    </row>
    <row r="2617" spans="1:10" x14ac:dyDescent="0.35">
      <c r="A2617" s="28" t="s">
        <v>2022</v>
      </c>
      <c r="B2617" s="28" t="s">
        <v>17</v>
      </c>
      <c r="C2617" s="28" t="s">
        <v>2023</v>
      </c>
      <c r="D2617" s="28" t="s">
        <v>19</v>
      </c>
      <c r="E2617" t="s">
        <v>2026</v>
      </c>
      <c r="F2617" s="2">
        <v>435000</v>
      </c>
      <c r="G2617" s="2">
        <v>640000</v>
      </c>
      <c r="H2617" s="2">
        <v>0</v>
      </c>
      <c r="I2617" s="2">
        <v>0</v>
      </c>
      <c r="J2617" s="2">
        <v>0</v>
      </c>
    </row>
    <row r="2618" spans="1:10" x14ac:dyDescent="0.35">
      <c r="A2618" s="28" t="s">
        <v>2022</v>
      </c>
      <c r="B2618" s="28" t="s">
        <v>17</v>
      </c>
      <c r="C2618" s="28" t="s">
        <v>2023</v>
      </c>
      <c r="D2618" s="28" t="s">
        <v>19</v>
      </c>
      <c r="E2618" t="s">
        <v>2027</v>
      </c>
      <c r="F2618" s="2">
        <v>221000</v>
      </c>
      <c r="G2618" s="2">
        <v>377000</v>
      </c>
      <c r="H2618" s="2">
        <v>0</v>
      </c>
      <c r="I2618" s="2">
        <v>0</v>
      </c>
      <c r="J2618" s="2">
        <v>0</v>
      </c>
    </row>
    <row r="2619" spans="1:10" x14ac:dyDescent="0.35">
      <c r="A2619" s="28" t="s">
        <v>2022</v>
      </c>
      <c r="B2619" s="28" t="s">
        <v>17</v>
      </c>
      <c r="C2619" s="28" t="s">
        <v>2023</v>
      </c>
      <c r="D2619" s="28" t="s">
        <v>19</v>
      </c>
      <c r="E2619" t="s">
        <v>28</v>
      </c>
      <c r="F2619" s="2">
        <v>0</v>
      </c>
      <c r="G2619" s="2">
        <v>0</v>
      </c>
      <c r="H2619" s="2">
        <v>0</v>
      </c>
      <c r="I2619" s="2">
        <v>0</v>
      </c>
      <c r="J2619" s="2">
        <v>0</v>
      </c>
    </row>
    <row r="2620" spans="1:10" x14ac:dyDescent="0.35">
      <c r="A2620" s="28" t="s">
        <v>2022</v>
      </c>
      <c r="B2620" s="28" t="s">
        <v>17</v>
      </c>
      <c r="C2620" s="28" t="s">
        <v>2023</v>
      </c>
      <c r="D2620" s="28" t="s">
        <v>19</v>
      </c>
      <c r="E2620" t="s">
        <v>173</v>
      </c>
      <c r="F2620" s="2">
        <v>115803</v>
      </c>
      <c r="G2620" s="2">
        <v>0</v>
      </c>
      <c r="H2620" s="2">
        <v>0</v>
      </c>
      <c r="I2620" s="2">
        <v>0</v>
      </c>
      <c r="J2620" s="2">
        <v>0</v>
      </c>
    </row>
    <row r="2621" spans="1:10" x14ac:dyDescent="0.35">
      <c r="A2621" s="28" t="s">
        <v>2022</v>
      </c>
      <c r="B2621" s="28" t="s">
        <v>17</v>
      </c>
      <c r="C2621" s="28" t="s">
        <v>2023</v>
      </c>
      <c r="D2621" s="28" t="s">
        <v>19</v>
      </c>
      <c r="E2621" t="s">
        <v>646</v>
      </c>
      <c r="F2621" s="2">
        <v>156425</v>
      </c>
      <c r="G2621" s="2">
        <v>310350</v>
      </c>
      <c r="H2621" s="2">
        <v>153800</v>
      </c>
      <c r="I2621" s="2">
        <v>46496</v>
      </c>
      <c r="J2621" s="2">
        <v>156175</v>
      </c>
    </row>
    <row r="2622" spans="1:10" x14ac:dyDescent="0.35">
      <c r="A2622" s="28" t="s">
        <v>2022</v>
      </c>
      <c r="B2622" s="28" t="s">
        <v>17</v>
      </c>
      <c r="C2622" s="28" t="s">
        <v>2023</v>
      </c>
      <c r="D2622" s="28" t="s">
        <v>19</v>
      </c>
      <c r="E2622" t="s">
        <v>2028</v>
      </c>
      <c r="F2622" s="2">
        <v>329500</v>
      </c>
      <c r="G2622" s="2">
        <v>956000</v>
      </c>
      <c r="H2622" s="2">
        <v>188000</v>
      </c>
      <c r="I2622" s="2">
        <v>56400</v>
      </c>
      <c r="J2622" s="2">
        <v>188000</v>
      </c>
    </row>
    <row r="2623" spans="1:10" x14ac:dyDescent="0.35">
      <c r="A2623" s="28" t="s">
        <v>2022</v>
      </c>
      <c r="B2623" s="28" t="s">
        <v>17</v>
      </c>
      <c r="C2623" s="28" t="s">
        <v>2029</v>
      </c>
      <c r="D2623" s="28" t="s">
        <v>19</v>
      </c>
      <c r="E2623" t="s">
        <v>2030</v>
      </c>
      <c r="F2623" s="2">
        <v>1010525</v>
      </c>
      <c r="G2623" s="2">
        <v>0</v>
      </c>
      <c r="H2623" s="2">
        <v>0</v>
      </c>
      <c r="I2623" s="2">
        <v>0</v>
      </c>
      <c r="J2623" s="2">
        <v>0</v>
      </c>
    </row>
    <row r="2624" spans="1:10" x14ac:dyDescent="0.35">
      <c r="A2624" s="28" t="s">
        <v>2022</v>
      </c>
      <c r="B2624" s="28" t="s">
        <v>17</v>
      </c>
      <c r="C2624" s="28" t="s">
        <v>2029</v>
      </c>
      <c r="D2624" s="28" t="s">
        <v>19</v>
      </c>
      <c r="E2624" t="s">
        <v>2031</v>
      </c>
      <c r="F2624" s="2">
        <v>0</v>
      </c>
      <c r="G2624" s="2">
        <v>5555000</v>
      </c>
      <c r="H2624" s="2">
        <v>1327500</v>
      </c>
      <c r="I2624" s="2">
        <v>398250</v>
      </c>
      <c r="J2624" s="2">
        <v>1327500</v>
      </c>
    </row>
    <row r="2625" spans="1:10" x14ac:dyDescent="0.35">
      <c r="A2625" s="28" t="s">
        <v>2022</v>
      </c>
      <c r="B2625" s="28" t="s">
        <v>17</v>
      </c>
      <c r="C2625" s="28" t="s">
        <v>2032</v>
      </c>
      <c r="D2625" s="28" t="s">
        <v>19</v>
      </c>
      <c r="E2625" t="s">
        <v>2033</v>
      </c>
      <c r="F2625" s="2">
        <v>263900</v>
      </c>
      <c r="G2625" s="2">
        <v>0</v>
      </c>
      <c r="H2625" s="2">
        <v>0</v>
      </c>
      <c r="I2625" s="2">
        <v>0</v>
      </c>
      <c r="J2625" s="2">
        <v>0</v>
      </c>
    </row>
    <row r="2626" spans="1:10" x14ac:dyDescent="0.35">
      <c r="A2626" s="28" t="s">
        <v>2022</v>
      </c>
      <c r="B2626" s="28" t="s">
        <v>17</v>
      </c>
      <c r="C2626" s="28" t="s">
        <v>2032</v>
      </c>
      <c r="D2626" s="28" t="s">
        <v>19</v>
      </c>
      <c r="E2626" t="s">
        <v>2034</v>
      </c>
      <c r="F2626" s="2">
        <v>259500</v>
      </c>
      <c r="G2626" s="2">
        <v>515000</v>
      </c>
      <c r="H2626" s="2">
        <v>255500</v>
      </c>
      <c r="I2626" s="2">
        <v>255500</v>
      </c>
      <c r="J2626" s="2">
        <v>255500</v>
      </c>
    </row>
    <row r="2627" spans="1:10" x14ac:dyDescent="0.35">
      <c r="A2627" s="28" t="s">
        <v>2022</v>
      </c>
      <c r="B2627" s="28" t="s">
        <v>17</v>
      </c>
      <c r="C2627" s="28" t="s">
        <v>2032</v>
      </c>
      <c r="D2627" s="28" t="s">
        <v>19</v>
      </c>
      <c r="E2627" t="s">
        <v>2035</v>
      </c>
      <c r="F2627" s="2">
        <v>99250</v>
      </c>
      <c r="G2627" s="2">
        <v>201500</v>
      </c>
      <c r="H2627" s="2">
        <v>102750</v>
      </c>
      <c r="I2627" s="2">
        <v>102750</v>
      </c>
      <c r="J2627" s="2">
        <v>102750</v>
      </c>
    </row>
    <row r="2628" spans="1:10" x14ac:dyDescent="0.35">
      <c r="A2628" s="28" t="s">
        <v>2022</v>
      </c>
      <c r="B2628" s="28" t="s">
        <v>17</v>
      </c>
      <c r="C2628" s="28" t="s">
        <v>2032</v>
      </c>
      <c r="D2628" s="28" t="s">
        <v>19</v>
      </c>
      <c r="E2628" t="s">
        <v>2036</v>
      </c>
      <c r="F2628" s="2">
        <v>44000</v>
      </c>
      <c r="G2628" s="2">
        <v>434000</v>
      </c>
      <c r="H2628" s="2">
        <v>66000</v>
      </c>
      <c r="I2628" s="2">
        <v>19800</v>
      </c>
      <c r="J2628" s="2">
        <v>66000</v>
      </c>
    </row>
    <row r="2629" spans="1:10" x14ac:dyDescent="0.35">
      <c r="A2629" s="28" t="s">
        <v>2022</v>
      </c>
      <c r="B2629" s="28" t="s">
        <v>17</v>
      </c>
      <c r="C2629" s="28" t="s">
        <v>2032</v>
      </c>
      <c r="D2629" s="28" t="s">
        <v>19</v>
      </c>
      <c r="E2629" t="s">
        <v>32</v>
      </c>
      <c r="F2629" s="2">
        <v>2125</v>
      </c>
      <c r="G2629" s="2">
        <v>5250</v>
      </c>
      <c r="H2629" s="2">
        <v>3125</v>
      </c>
      <c r="I2629" s="2">
        <v>788</v>
      </c>
      <c r="J2629" s="2">
        <v>2125</v>
      </c>
    </row>
    <row r="2630" spans="1:10" x14ac:dyDescent="0.35">
      <c r="A2630" s="28" t="s">
        <v>2022</v>
      </c>
      <c r="B2630" s="28" t="s">
        <v>17</v>
      </c>
      <c r="C2630" s="28" t="s">
        <v>2032</v>
      </c>
      <c r="D2630" s="28" t="s">
        <v>19</v>
      </c>
      <c r="E2630" t="s">
        <v>375</v>
      </c>
      <c r="F2630" s="2">
        <v>356000</v>
      </c>
      <c r="G2630" s="2">
        <v>855000</v>
      </c>
      <c r="H2630" s="2">
        <v>523500</v>
      </c>
      <c r="I2630" s="2">
        <v>157050</v>
      </c>
      <c r="J2630" s="2">
        <v>523500</v>
      </c>
    </row>
    <row r="2631" spans="1:10" x14ac:dyDescent="0.35">
      <c r="A2631" s="28" t="s">
        <v>2022</v>
      </c>
      <c r="B2631" s="28" t="s">
        <v>17</v>
      </c>
      <c r="C2631" s="28" t="s">
        <v>2032</v>
      </c>
      <c r="D2631" s="28" t="s">
        <v>19</v>
      </c>
      <c r="E2631" t="s">
        <v>21</v>
      </c>
      <c r="F2631" s="2">
        <v>13325</v>
      </c>
      <c r="G2631" s="2">
        <v>5000</v>
      </c>
      <c r="H2631" s="2">
        <v>0</v>
      </c>
      <c r="I2631" s="2">
        <v>0</v>
      </c>
      <c r="J2631" s="2">
        <v>0</v>
      </c>
    </row>
    <row r="2632" spans="1:10" x14ac:dyDescent="0.35">
      <c r="A2632" s="28" t="s">
        <v>2037</v>
      </c>
      <c r="B2632" s="28" t="s">
        <v>17</v>
      </c>
      <c r="C2632" s="28" t="s">
        <v>2038</v>
      </c>
      <c r="D2632" s="28" t="s">
        <v>19</v>
      </c>
      <c r="E2632" t="s">
        <v>2039</v>
      </c>
      <c r="F2632" s="2">
        <v>531500</v>
      </c>
      <c r="G2632" s="2">
        <v>1062000</v>
      </c>
      <c r="H2632" s="2">
        <v>528500</v>
      </c>
      <c r="I2632" s="2">
        <v>158550</v>
      </c>
      <c r="J2632" s="2">
        <v>528500</v>
      </c>
    </row>
    <row r="2633" spans="1:10" x14ac:dyDescent="0.35">
      <c r="A2633" s="28" t="s">
        <v>2037</v>
      </c>
      <c r="B2633" s="28" t="s">
        <v>17</v>
      </c>
      <c r="C2633" s="28" t="s">
        <v>2038</v>
      </c>
      <c r="D2633" s="28" t="s">
        <v>19</v>
      </c>
      <c r="E2633" t="s">
        <v>2040</v>
      </c>
      <c r="F2633" s="2">
        <v>676500</v>
      </c>
      <c r="G2633" s="2">
        <v>1353000</v>
      </c>
      <c r="H2633" s="2">
        <v>676000</v>
      </c>
      <c r="I2633" s="2">
        <v>202800</v>
      </c>
      <c r="J2633" s="2">
        <v>676000</v>
      </c>
    </row>
    <row r="2634" spans="1:10" x14ac:dyDescent="0.35">
      <c r="A2634" s="28" t="s">
        <v>2037</v>
      </c>
      <c r="B2634" s="28" t="s">
        <v>17</v>
      </c>
      <c r="C2634" s="28" t="s">
        <v>2038</v>
      </c>
      <c r="D2634" s="28" t="s">
        <v>19</v>
      </c>
      <c r="E2634" t="s">
        <v>2041</v>
      </c>
      <c r="F2634" s="2">
        <v>133831</v>
      </c>
      <c r="G2634" s="2">
        <v>0</v>
      </c>
      <c r="H2634" s="2">
        <v>0</v>
      </c>
      <c r="I2634" s="2">
        <v>0</v>
      </c>
      <c r="J2634" s="2">
        <v>0</v>
      </c>
    </row>
    <row r="2635" spans="1:10" x14ac:dyDescent="0.35">
      <c r="A2635" s="28" t="s">
        <v>2037</v>
      </c>
      <c r="B2635" s="28" t="s">
        <v>17</v>
      </c>
      <c r="C2635" s="28" t="s">
        <v>2038</v>
      </c>
      <c r="D2635" s="28" t="s">
        <v>19</v>
      </c>
      <c r="E2635" t="s">
        <v>2042</v>
      </c>
      <c r="F2635" s="2">
        <v>0</v>
      </c>
      <c r="G2635" s="2">
        <v>135838</v>
      </c>
      <c r="H2635" s="2">
        <v>0</v>
      </c>
      <c r="I2635" s="2">
        <v>0</v>
      </c>
      <c r="J2635" s="2">
        <v>0</v>
      </c>
    </row>
    <row r="2636" spans="1:10" x14ac:dyDescent="0.35">
      <c r="A2636" s="28" t="s">
        <v>2037</v>
      </c>
      <c r="B2636" s="28" t="s">
        <v>17</v>
      </c>
      <c r="C2636" s="28" t="s">
        <v>2038</v>
      </c>
      <c r="D2636" s="28" t="s">
        <v>19</v>
      </c>
      <c r="E2636" t="s">
        <v>2043</v>
      </c>
      <c r="F2636" s="2">
        <v>133124</v>
      </c>
      <c r="G2636" s="2">
        <v>0</v>
      </c>
      <c r="H2636" s="2">
        <v>0</v>
      </c>
      <c r="I2636" s="2">
        <v>0</v>
      </c>
      <c r="J2636" s="2">
        <v>0</v>
      </c>
    </row>
    <row r="2637" spans="1:10" x14ac:dyDescent="0.35">
      <c r="A2637" s="28" t="s">
        <v>2037</v>
      </c>
      <c r="B2637" s="28" t="s">
        <v>17</v>
      </c>
      <c r="C2637" s="28" t="s">
        <v>2038</v>
      </c>
      <c r="D2637" s="28" t="s">
        <v>19</v>
      </c>
      <c r="E2637" t="s">
        <v>2044</v>
      </c>
      <c r="F2637" s="2">
        <v>26517</v>
      </c>
      <c r="G2637" s="2">
        <v>0</v>
      </c>
      <c r="H2637" s="2">
        <v>0</v>
      </c>
      <c r="I2637" s="2">
        <v>0</v>
      </c>
      <c r="J2637" s="2">
        <v>0</v>
      </c>
    </row>
    <row r="2638" spans="1:10" x14ac:dyDescent="0.35">
      <c r="A2638" s="28" t="s">
        <v>2037</v>
      </c>
      <c r="B2638" s="28" t="s">
        <v>17</v>
      </c>
      <c r="C2638" s="28" t="s">
        <v>2038</v>
      </c>
      <c r="D2638" s="28" t="s">
        <v>19</v>
      </c>
      <c r="E2638" t="s">
        <v>2045</v>
      </c>
      <c r="F2638" s="2">
        <v>296500</v>
      </c>
      <c r="G2638" s="2">
        <v>596000</v>
      </c>
      <c r="H2638" s="2">
        <v>301500</v>
      </c>
      <c r="I2638" s="2">
        <v>90450</v>
      </c>
      <c r="J2638" s="2">
        <v>301500</v>
      </c>
    </row>
    <row r="2639" spans="1:10" x14ac:dyDescent="0.35">
      <c r="A2639" s="28" t="s">
        <v>2037</v>
      </c>
      <c r="B2639" s="28" t="s">
        <v>17</v>
      </c>
      <c r="C2639" s="28" t="s">
        <v>2038</v>
      </c>
      <c r="D2639" s="28" t="s">
        <v>19</v>
      </c>
      <c r="E2639" t="s">
        <v>2046</v>
      </c>
      <c r="F2639" s="2">
        <v>0</v>
      </c>
      <c r="G2639" s="2">
        <v>136748</v>
      </c>
      <c r="H2639" s="2">
        <v>0</v>
      </c>
      <c r="I2639" s="2">
        <v>0</v>
      </c>
      <c r="J2639" s="2">
        <v>0</v>
      </c>
    </row>
    <row r="2640" spans="1:10" x14ac:dyDescent="0.35">
      <c r="A2640" s="28" t="s">
        <v>2037</v>
      </c>
      <c r="B2640" s="28" t="s">
        <v>17</v>
      </c>
      <c r="C2640" s="28" t="s">
        <v>2038</v>
      </c>
      <c r="D2640" s="28" t="s">
        <v>19</v>
      </c>
      <c r="E2640" t="s">
        <v>2047</v>
      </c>
      <c r="F2640" s="2">
        <v>0</v>
      </c>
      <c r="G2640" s="2">
        <v>27253</v>
      </c>
      <c r="H2640" s="2">
        <v>0</v>
      </c>
      <c r="I2640" s="2">
        <v>0</v>
      </c>
      <c r="J2640" s="2">
        <v>0</v>
      </c>
    </row>
    <row r="2641" spans="1:10" x14ac:dyDescent="0.35">
      <c r="A2641" s="28" t="s">
        <v>2037</v>
      </c>
      <c r="B2641" s="28" t="s">
        <v>17</v>
      </c>
      <c r="C2641" s="28" t="s">
        <v>2038</v>
      </c>
      <c r="D2641" s="28" t="s">
        <v>19</v>
      </c>
      <c r="E2641" t="s">
        <v>32</v>
      </c>
      <c r="F2641" s="2">
        <v>12450</v>
      </c>
      <c r="G2641" s="2">
        <v>20000</v>
      </c>
      <c r="H2641" s="2">
        <v>10000</v>
      </c>
      <c r="I2641" s="2">
        <v>3000</v>
      </c>
      <c r="J2641" s="2">
        <v>10000</v>
      </c>
    </row>
    <row r="2642" spans="1:10" x14ac:dyDescent="0.35">
      <c r="A2642" s="28" t="s">
        <v>2037</v>
      </c>
      <c r="B2642" s="28" t="s">
        <v>17</v>
      </c>
      <c r="C2642" s="28" t="s">
        <v>2038</v>
      </c>
      <c r="D2642" s="28" t="s">
        <v>19</v>
      </c>
      <c r="E2642" t="s">
        <v>28</v>
      </c>
      <c r="F2642" s="2">
        <v>21295</v>
      </c>
      <c r="G2642" s="2">
        <v>0</v>
      </c>
      <c r="H2642" s="2">
        <v>0</v>
      </c>
      <c r="I2642" s="2">
        <v>0</v>
      </c>
      <c r="J2642" s="2">
        <v>0</v>
      </c>
    </row>
    <row r="2643" spans="1:10" x14ac:dyDescent="0.35">
      <c r="A2643" s="28" t="s">
        <v>2048</v>
      </c>
      <c r="B2643" s="28" t="s">
        <v>17</v>
      </c>
      <c r="C2643" s="28" t="s">
        <v>2049</v>
      </c>
      <c r="D2643" s="28" t="s">
        <v>19</v>
      </c>
      <c r="E2643" t="s">
        <v>36</v>
      </c>
      <c r="F2643" s="2">
        <v>0</v>
      </c>
      <c r="G2643" s="2">
        <v>2611095</v>
      </c>
      <c r="H2643" s="2">
        <v>0</v>
      </c>
      <c r="I2643" s="2">
        <v>0</v>
      </c>
      <c r="J2643" s="2">
        <v>0</v>
      </c>
    </row>
    <row r="2644" spans="1:10" x14ac:dyDescent="0.35">
      <c r="A2644" s="28" t="s">
        <v>2048</v>
      </c>
      <c r="B2644" s="28" t="s">
        <v>17</v>
      </c>
      <c r="C2644" s="28" t="s">
        <v>2049</v>
      </c>
      <c r="D2644" s="28" t="s">
        <v>19</v>
      </c>
      <c r="E2644" t="s">
        <v>756</v>
      </c>
      <c r="F2644" s="2">
        <v>947500</v>
      </c>
      <c r="G2644" s="2">
        <v>1257100</v>
      </c>
      <c r="H2644" s="2">
        <v>0</v>
      </c>
      <c r="I2644" s="2">
        <v>0</v>
      </c>
      <c r="J2644" s="2">
        <v>0</v>
      </c>
    </row>
    <row r="2645" spans="1:10" x14ac:dyDescent="0.35">
      <c r="A2645" s="28" t="s">
        <v>2048</v>
      </c>
      <c r="B2645" s="28" t="s">
        <v>17</v>
      </c>
      <c r="C2645" s="28" t="s">
        <v>2049</v>
      </c>
      <c r="D2645" s="28" t="s">
        <v>19</v>
      </c>
      <c r="E2645" t="s">
        <v>48</v>
      </c>
      <c r="F2645" s="2">
        <v>2761300</v>
      </c>
      <c r="G2645" s="2">
        <v>3161400</v>
      </c>
      <c r="H2645" s="2">
        <v>1582200</v>
      </c>
      <c r="I2645" s="2">
        <v>474945</v>
      </c>
      <c r="J2645" s="2">
        <v>1584100</v>
      </c>
    </row>
    <row r="2646" spans="1:10" x14ac:dyDescent="0.35">
      <c r="A2646" s="28" t="s">
        <v>2050</v>
      </c>
      <c r="B2646" s="28" t="s">
        <v>17</v>
      </c>
      <c r="C2646" s="28" t="s">
        <v>2051</v>
      </c>
      <c r="D2646" s="28" t="s">
        <v>19</v>
      </c>
      <c r="E2646" t="s">
        <v>418</v>
      </c>
      <c r="F2646" s="2">
        <v>106575</v>
      </c>
      <c r="G2646" s="2">
        <v>0</v>
      </c>
      <c r="H2646" s="2">
        <v>0</v>
      </c>
      <c r="I2646" s="2">
        <v>0</v>
      </c>
      <c r="J2646" s="2">
        <v>0</v>
      </c>
    </row>
    <row r="2647" spans="1:10" x14ac:dyDescent="0.35">
      <c r="A2647" s="28" t="s">
        <v>2050</v>
      </c>
      <c r="B2647" s="28" t="s">
        <v>17</v>
      </c>
      <c r="C2647" s="28" t="s">
        <v>2051</v>
      </c>
      <c r="D2647" s="28" t="s">
        <v>19</v>
      </c>
      <c r="E2647" t="s">
        <v>129</v>
      </c>
      <c r="F2647" s="2">
        <v>186850</v>
      </c>
      <c r="G2647" s="2">
        <v>0</v>
      </c>
      <c r="H2647" s="2">
        <v>0</v>
      </c>
      <c r="I2647" s="2">
        <v>0</v>
      </c>
      <c r="J2647" s="2">
        <v>0</v>
      </c>
    </row>
    <row r="2648" spans="1:10" x14ac:dyDescent="0.35">
      <c r="A2648" s="28" t="s">
        <v>2050</v>
      </c>
      <c r="B2648" s="28" t="s">
        <v>17</v>
      </c>
      <c r="C2648" s="28" t="s">
        <v>2051</v>
      </c>
      <c r="D2648" s="28" t="s">
        <v>19</v>
      </c>
      <c r="E2648" t="s">
        <v>487</v>
      </c>
      <c r="F2648" s="2">
        <v>358000</v>
      </c>
      <c r="G2648" s="2">
        <v>719000</v>
      </c>
      <c r="H2648" s="2">
        <v>0</v>
      </c>
      <c r="I2648" s="2">
        <v>0</v>
      </c>
      <c r="J2648" s="2">
        <v>0</v>
      </c>
    </row>
    <row r="2649" spans="1:10" x14ac:dyDescent="0.35">
      <c r="A2649" s="28" t="s">
        <v>2050</v>
      </c>
      <c r="B2649" s="28" t="s">
        <v>17</v>
      </c>
      <c r="C2649" s="28" t="s">
        <v>2051</v>
      </c>
      <c r="D2649" s="28" t="s">
        <v>19</v>
      </c>
      <c r="E2649" t="s">
        <v>162</v>
      </c>
      <c r="F2649" s="2">
        <v>31063</v>
      </c>
      <c r="G2649" s="2">
        <v>256313</v>
      </c>
      <c r="H2649" s="2">
        <v>0</v>
      </c>
      <c r="I2649" s="2">
        <v>0</v>
      </c>
      <c r="J2649" s="2">
        <v>0</v>
      </c>
    </row>
    <row r="2650" spans="1:10" x14ac:dyDescent="0.35">
      <c r="A2650" s="28" t="s">
        <v>2050</v>
      </c>
      <c r="B2650" s="28" t="s">
        <v>17</v>
      </c>
      <c r="C2650" s="28" t="s">
        <v>2051</v>
      </c>
      <c r="D2650" s="28" t="s">
        <v>19</v>
      </c>
      <c r="E2650" t="s">
        <v>164</v>
      </c>
      <c r="F2650" s="2">
        <v>76500</v>
      </c>
      <c r="G2650" s="2">
        <v>153000</v>
      </c>
      <c r="H2650" s="2">
        <v>138500</v>
      </c>
      <c r="I2650" s="2">
        <v>41550</v>
      </c>
      <c r="J2650" s="2">
        <v>138500</v>
      </c>
    </row>
    <row r="2651" spans="1:10" x14ac:dyDescent="0.35">
      <c r="A2651" s="28" t="s">
        <v>2050</v>
      </c>
      <c r="B2651" s="28" t="s">
        <v>17</v>
      </c>
      <c r="C2651" s="28" t="s">
        <v>2051</v>
      </c>
      <c r="D2651" s="28" t="s">
        <v>19</v>
      </c>
      <c r="E2651" t="s">
        <v>2052</v>
      </c>
      <c r="F2651" s="2">
        <v>0</v>
      </c>
      <c r="G2651" s="2">
        <v>655000</v>
      </c>
      <c r="H2651" s="2">
        <v>162000</v>
      </c>
      <c r="I2651" s="2">
        <v>48600</v>
      </c>
      <c r="J2651" s="2">
        <v>162000</v>
      </c>
    </row>
    <row r="2652" spans="1:10" x14ac:dyDescent="0.35">
      <c r="A2652" s="28" t="s">
        <v>2050</v>
      </c>
      <c r="B2652" s="28" t="s">
        <v>17</v>
      </c>
      <c r="C2652" s="28" t="s">
        <v>2051</v>
      </c>
      <c r="D2652" s="28" t="s">
        <v>19</v>
      </c>
      <c r="E2652" t="s">
        <v>37</v>
      </c>
      <c r="F2652" s="2">
        <v>251500</v>
      </c>
      <c r="G2652" s="2">
        <v>0</v>
      </c>
      <c r="H2652" s="2">
        <v>0</v>
      </c>
      <c r="I2652" s="2">
        <v>0</v>
      </c>
      <c r="J2652" s="2">
        <v>0</v>
      </c>
    </row>
    <row r="2653" spans="1:10" x14ac:dyDescent="0.35">
      <c r="A2653" s="28" t="s">
        <v>2050</v>
      </c>
      <c r="B2653" s="28" t="s">
        <v>17</v>
      </c>
      <c r="C2653" s="28" t="s">
        <v>2051</v>
      </c>
      <c r="D2653" s="28" t="s">
        <v>19</v>
      </c>
      <c r="E2653" t="s">
        <v>28</v>
      </c>
      <c r="F2653" s="2">
        <v>0</v>
      </c>
      <c r="G2653" s="2">
        <v>0</v>
      </c>
      <c r="H2653" s="2">
        <v>0</v>
      </c>
      <c r="I2653" s="2">
        <v>0</v>
      </c>
      <c r="J2653" s="2">
        <v>0</v>
      </c>
    </row>
    <row r="2654" spans="1:10" x14ac:dyDescent="0.35">
      <c r="A2654" s="28" t="s">
        <v>2050</v>
      </c>
      <c r="B2654" s="28" t="s">
        <v>17</v>
      </c>
      <c r="C2654" s="28" t="s">
        <v>2051</v>
      </c>
      <c r="D2654" s="28" t="s">
        <v>19</v>
      </c>
      <c r="E2654" t="s">
        <v>121</v>
      </c>
      <c r="F2654" s="2">
        <v>257000</v>
      </c>
      <c r="G2654" s="2">
        <v>1409000</v>
      </c>
      <c r="H2654" s="2">
        <v>703000</v>
      </c>
      <c r="I2654" s="2">
        <v>210900</v>
      </c>
      <c r="J2654" s="2">
        <v>703000</v>
      </c>
    </row>
    <row r="2655" spans="1:10" x14ac:dyDescent="0.35">
      <c r="A2655" s="28" t="s">
        <v>2050</v>
      </c>
      <c r="B2655" s="28" t="s">
        <v>17</v>
      </c>
      <c r="C2655" s="28" t="s">
        <v>2051</v>
      </c>
      <c r="D2655" s="28" t="s">
        <v>19</v>
      </c>
      <c r="E2655" t="s">
        <v>32</v>
      </c>
      <c r="F2655" s="2">
        <v>3400</v>
      </c>
      <c r="G2655" s="2">
        <v>15000</v>
      </c>
      <c r="H2655" s="2">
        <v>0</v>
      </c>
      <c r="I2655" s="2">
        <v>0</v>
      </c>
      <c r="J2655" s="2">
        <v>0</v>
      </c>
    </row>
    <row r="2656" spans="1:10" x14ac:dyDescent="0.35">
      <c r="A2656" s="28" t="s">
        <v>2050</v>
      </c>
      <c r="B2656" s="28" t="s">
        <v>17</v>
      </c>
      <c r="C2656" s="28" t="s">
        <v>2053</v>
      </c>
      <c r="D2656" s="28" t="s">
        <v>19</v>
      </c>
      <c r="E2656" t="s">
        <v>2054</v>
      </c>
      <c r="F2656" s="2">
        <v>1650</v>
      </c>
      <c r="G2656" s="2">
        <v>0</v>
      </c>
      <c r="H2656" s="2">
        <v>1400</v>
      </c>
      <c r="I2656" s="2">
        <v>555</v>
      </c>
      <c r="J2656" s="2">
        <v>2300</v>
      </c>
    </row>
    <row r="2657" spans="1:10" x14ac:dyDescent="0.35">
      <c r="A2657" s="28" t="s">
        <v>2050</v>
      </c>
      <c r="B2657" s="28" t="s">
        <v>17</v>
      </c>
      <c r="C2657" s="28" t="s">
        <v>2053</v>
      </c>
      <c r="D2657" s="28" t="s">
        <v>19</v>
      </c>
      <c r="E2657" t="s">
        <v>2055</v>
      </c>
      <c r="F2657" s="2">
        <v>0</v>
      </c>
      <c r="G2657" s="2">
        <v>0</v>
      </c>
      <c r="H2657" s="2">
        <v>0</v>
      </c>
      <c r="I2657" s="2">
        <v>0</v>
      </c>
      <c r="J2657" s="2">
        <v>0</v>
      </c>
    </row>
    <row r="2658" spans="1:10" x14ac:dyDescent="0.35">
      <c r="A2658" s="28" t="s">
        <v>2050</v>
      </c>
      <c r="B2658" s="28" t="s">
        <v>17</v>
      </c>
      <c r="C2658" s="28" t="s">
        <v>2053</v>
      </c>
      <c r="D2658" s="28" t="s">
        <v>19</v>
      </c>
      <c r="E2658" t="s">
        <v>2056</v>
      </c>
      <c r="F2658" s="2">
        <v>567475</v>
      </c>
      <c r="G2658" s="2">
        <v>1166300</v>
      </c>
      <c r="H2658" s="2">
        <v>580800</v>
      </c>
      <c r="I2658" s="2">
        <v>580750</v>
      </c>
      <c r="J2658" s="2">
        <v>580700</v>
      </c>
    </row>
    <row r="2659" spans="1:10" x14ac:dyDescent="0.35">
      <c r="A2659" s="28" t="s">
        <v>2050</v>
      </c>
      <c r="B2659" s="28" t="s">
        <v>17</v>
      </c>
      <c r="C2659" s="28" t="s">
        <v>2053</v>
      </c>
      <c r="D2659" s="28" t="s">
        <v>19</v>
      </c>
      <c r="E2659" t="s">
        <v>32</v>
      </c>
      <c r="F2659" s="2">
        <v>2900</v>
      </c>
      <c r="G2659" s="2">
        <v>2300</v>
      </c>
      <c r="H2659" s="2">
        <v>2900</v>
      </c>
      <c r="I2659" s="2">
        <v>870</v>
      </c>
      <c r="J2659" s="2">
        <v>2900</v>
      </c>
    </row>
    <row r="2660" spans="1:10" x14ac:dyDescent="0.35">
      <c r="A2660" s="28" t="s">
        <v>2050</v>
      </c>
      <c r="B2660" s="28" t="s">
        <v>17</v>
      </c>
      <c r="C2660" s="28" t="s">
        <v>2053</v>
      </c>
      <c r="D2660" s="28" t="s">
        <v>19</v>
      </c>
      <c r="E2660" t="s">
        <v>2057</v>
      </c>
      <c r="F2660" s="2">
        <v>37907</v>
      </c>
      <c r="G2660" s="2">
        <v>73901</v>
      </c>
      <c r="H2660" s="2">
        <v>40994</v>
      </c>
      <c r="I2660" s="2">
        <v>38122</v>
      </c>
      <c r="J2660" s="2">
        <v>35250</v>
      </c>
    </row>
    <row r="2661" spans="1:10" x14ac:dyDescent="0.35">
      <c r="A2661" s="28" t="s">
        <v>2050</v>
      </c>
      <c r="B2661" s="28" t="s">
        <v>17</v>
      </c>
      <c r="C2661" s="28" t="s">
        <v>2053</v>
      </c>
      <c r="D2661" s="28" t="s">
        <v>19</v>
      </c>
      <c r="E2661" t="s">
        <v>2058</v>
      </c>
      <c r="F2661" s="2">
        <v>80700</v>
      </c>
      <c r="G2661" s="2">
        <v>167238</v>
      </c>
      <c r="H2661" s="2">
        <v>81425</v>
      </c>
      <c r="I2661" s="2">
        <v>24958</v>
      </c>
      <c r="J2661" s="2">
        <v>84963</v>
      </c>
    </row>
    <row r="2662" spans="1:10" x14ac:dyDescent="0.35">
      <c r="A2662" s="28" t="s">
        <v>2050</v>
      </c>
      <c r="B2662" s="28" t="s">
        <v>17</v>
      </c>
      <c r="C2662" s="28" t="s">
        <v>2053</v>
      </c>
      <c r="D2662" s="28" t="s">
        <v>19</v>
      </c>
      <c r="E2662" t="s">
        <v>164</v>
      </c>
      <c r="F2662" s="2">
        <v>61000</v>
      </c>
      <c r="G2662" s="2">
        <v>122000</v>
      </c>
      <c r="H2662" s="2">
        <v>61000</v>
      </c>
      <c r="I2662" s="2">
        <v>18300</v>
      </c>
      <c r="J2662" s="2">
        <v>61000</v>
      </c>
    </row>
    <row r="2663" spans="1:10" x14ac:dyDescent="0.35">
      <c r="A2663" s="28" t="s">
        <v>2050</v>
      </c>
      <c r="B2663" s="28" t="s">
        <v>17</v>
      </c>
      <c r="C2663" s="28" t="s">
        <v>2053</v>
      </c>
      <c r="D2663" s="28" t="s">
        <v>19</v>
      </c>
      <c r="E2663" t="s">
        <v>28</v>
      </c>
      <c r="F2663" s="2">
        <v>0</v>
      </c>
      <c r="G2663" s="2">
        <v>0</v>
      </c>
      <c r="H2663" s="2">
        <v>0</v>
      </c>
      <c r="I2663" s="2">
        <v>0</v>
      </c>
      <c r="J2663" s="2">
        <v>0</v>
      </c>
    </row>
    <row r="2664" spans="1:10" x14ac:dyDescent="0.35">
      <c r="A2664" s="28" t="s">
        <v>2050</v>
      </c>
      <c r="B2664" s="28" t="s">
        <v>17</v>
      </c>
      <c r="C2664" s="28" t="s">
        <v>2053</v>
      </c>
      <c r="D2664" s="28" t="s">
        <v>19</v>
      </c>
      <c r="E2664" t="s">
        <v>2059</v>
      </c>
      <c r="F2664" s="2">
        <v>176000</v>
      </c>
      <c r="G2664" s="2">
        <v>352000</v>
      </c>
      <c r="H2664" s="2">
        <v>176000</v>
      </c>
      <c r="I2664" s="2">
        <v>52800</v>
      </c>
      <c r="J2664" s="2">
        <v>176000</v>
      </c>
    </row>
    <row r="2665" spans="1:10" x14ac:dyDescent="0.35">
      <c r="A2665" s="28" t="s">
        <v>2050</v>
      </c>
      <c r="B2665" s="28" t="s">
        <v>17</v>
      </c>
      <c r="C2665" s="28" t="s">
        <v>2053</v>
      </c>
      <c r="D2665" s="28" t="s">
        <v>19</v>
      </c>
      <c r="E2665" t="s">
        <v>2060</v>
      </c>
      <c r="F2665" s="2">
        <v>55875</v>
      </c>
      <c r="G2665" s="2">
        <v>124300</v>
      </c>
      <c r="H2665" s="2">
        <v>63100</v>
      </c>
      <c r="I2665" s="2">
        <v>18765</v>
      </c>
      <c r="J2665" s="2">
        <v>62000</v>
      </c>
    </row>
    <row r="2666" spans="1:10" x14ac:dyDescent="0.35">
      <c r="A2666" s="28" t="s">
        <v>2050</v>
      </c>
      <c r="B2666" s="28" t="s">
        <v>17</v>
      </c>
      <c r="C2666" s="28" t="s">
        <v>2061</v>
      </c>
      <c r="D2666" s="28" t="s">
        <v>19</v>
      </c>
      <c r="E2666" t="s">
        <v>2062</v>
      </c>
      <c r="F2666" s="2">
        <v>145117</v>
      </c>
      <c r="G2666" s="2">
        <v>294351</v>
      </c>
      <c r="H2666" s="2">
        <v>149162</v>
      </c>
      <c r="I2666" s="2">
        <v>44436</v>
      </c>
      <c r="J2666" s="2">
        <v>147081</v>
      </c>
    </row>
    <row r="2667" spans="1:10" x14ac:dyDescent="0.35">
      <c r="A2667" s="28" t="s">
        <v>2050</v>
      </c>
      <c r="B2667" s="28" t="s">
        <v>17</v>
      </c>
      <c r="C2667" s="28" t="s">
        <v>2061</v>
      </c>
      <c r="D2667" s="28" t="s">
        <v>19</v>
      </c>
      <c r="E2667" t="s">
        <v>28</v>
      </c>
      <c r="F2667" s="2">
        <v>0</v>
      </c>
      <c r="G2667" s="2">
        <v>0</v>
      </c>
      <c r="H2667" s="2">
        <v>0</v>
      </c>
      <c r="I2667" s="2">
        <v>0</v>
      </c>
      <c r="J2667" s="2">
        <v>0</v>
      </c>
    </row>
    <row r="2668" spans="1:10" x14ac:dyDescent="0.35">
      <c r="A2668" s="28" t="s">
        <v>2050</v>
      </c>
      <c r="B2668" s="28" t="s">
        <v>17</v>
      </c>
      <c r="C2668" s="28" t="s">
        <v>2061</v>
      </c>
      <c r="D2668" s="28" t="s">
        <v>19</v>
      </c>
      <c r="E2668" t="s">
        <v>32</v>
      </c>
      <c r="F2668" s="2">
        <v>10000</v>
      </c>
      <c r="G2668" s="2">
        <v>10000</v>
      </c>
      <c r="H2668" s="2">
        <v>5000</v>
      </c>
      <c r="I2668" s="2">
        <v>1500</v>
      </c>
      <c r="J2668" s="2">
        <v>5000</v>
      </c>
    </row>
    <row r="2669" spans="1:10" x14ac:dyDescent="0.35">
      <c r="A2669" s="28" t="s">
        <v>2050</v>
      </c>
      <c r="B2669" s="28" t="s">
        <v>17</v>
      </c>
      <c r="C2669" s="28" t="s">
        <v>2061</v>
      </c>
      <c r="D2669" s="28" t="s">
        <v>19</v>
      </c>
      <c r="E2669" t="s">
        <v>2063</v>
      </c>
      <c r="F2669" s="2">
        <v>161344</v>
      </c>
      <c r="G2669" s="2">
        <v>315240</v>
      </c>
      <c r="H2669" s="2">
        <v>153897</v>
      </c>
      <c r="I2669" s="2">
        <v>152656</v>
      </c>
      <c r="J2669" s="2">
        <v>151415</v>
      </c>
    </row>
    <row r="2670" spans="1:10" x14ac:dyDescent="0.35">
      <c r="A2670" s="28" t="s">
        <v>2064</v>
      </c>
      <c r="B2670" s="28" t="s">
        <v>17</v>
      </c>
      <c r="C2670" s="28" t="s">
        <v>2065</v>
      </c>
      <c r="D2670" s="28" t="s">
        <v>19</v>
      </c>
      <c r="E2670" t="s">
        <v>36</v>
      </c>
      <c r="F2670" s="2">
        <v>0</v>
      </c>
      <c r="G2670" s="2">
        <v>60520</v>
      </c>
      <c r="H2670" s="2">
        <v>132100</v>
      </c>
      <c r="I2670" s="2">
        <v>39975</v>
      </c>
      <c r="J2670" s="2">
        <v>134400</v>
      </c>
    </row>
    <row r="2671" spans="1:10" x14ac:dyDescent="0.35">
      <c r="A2671" s="28" t="s">
        <v>2064</v>
      </c>
      <c r="B2671" s="28" t="s">
        <v>17</v>
      </c>
      <c r="C2671" s="28" t="s">
        <v>2065</v>
      </c>
      <c r="D2671" s="28" t="s">
        <v>19</v>
      </c>
      <c r="E2671" t="s">
        <v>164</v>
      </c>
      <c r="F2671" s="2">
        <v>261500</v>
      </c>
      <c r="G2671" s="2">
        <v>524000</v>
      </c>
      <c r="H2671" s="2">
        <v>160500</v>
      </c>
      <c r="I2671" s="2">
        <v>48150</v>
      </c>
      <c r="J2671" s="2">
        <v>160500</v>
      </c>
    </row>
    <row r="2672" spans="1:10" x14ac:dyDescent="0.35">
      <c r="A2672" s="28" t="s">
        <v>2064</v>
      </c>
      <c r="B2672" s="28" t="s">
        <v>17</v>
      </c>
      <c r="C2672" s="28" t="s">
        <v>2065</v>
      </c>
      <c r="D2672" s="28" t="s">
        <v>19</v>
      </c>
      <c r="E2672" t="s">
        <v>162</v>
      </c>
      <c r="F2672" s="2">
        <v>68567</v>
      </c>
      <c r="G2672" s="2">
        <v>385561</v>
      </c>
      <c r="H2672" s="2">
        <v>196532</v>
      </c>
      <c r="I2672" s="2">
        <v>59682</v>
      </c>
      <c r="J2672" s="2">
        <v>201350</v>
      </c>
    </row>
    <row r="2673" spans="1:10" x14ac:dyDescent="0.35">
      <c r="A2673" s="28" t="s">
        <v>2064</v>
      </c>
      <c r="B2673" s="28" t="s">
        <v>17</v>
      </c>
      <c r="C2673" s="28" t="s">
        <v>2065</v>
      </c>
      <c r="D2673" s="28" t="s">
        <v>19</v>
      </c>
      <c r="E2673" t="s">
        <v>2066</v>
      </c>
      <c r="F2673" s="2">
        <v>95000</v>
      </c>
      <c r="G2673" s="2">
        <v>195000</v>
      </c>
      <c r="H2673" s="2">
        <v>100000</v>
      </c>
      <c r="I2673" s="2">
        <v>100000</v>
      </c>
      <c r="J2673" s="2">
        <v>100000</v>
      </c>
    </row>
    <row r="2674" spans="1:10" x14ac:dyDescent="0.35">
      <c r="A2674" s="28" t="s">
        <v>2064</v>
      </c>
      <c r="B2674" s="28" t="s">
        <v>17</v>
      </c>
      <c r="C2674" s="28" t="s">
        <v>2065</v>
      </c>
      <c r="D2674" s="28" t="s">
        <v>19</v>
      </c>
      <c r="E2674" t="s">
        <v>2067</v>
      </c>
      <c r="F2674" s="2">
        <v>145262</v>
      </c>
      <c r="G2674" s="2">
        <v>282879</v>
      </c>
      <c r="H2674" s="2">
        <v>137617</v>
      </c>
      <c r="I2674" s="2">
        <v>136343</v>
      </c>
      <c r="J2674" s="2">
        <v>135068</v>
      </c>
    </row>
    <row r="2675" spans="1:10" x14ac:dyDescent="0.35">
      <c r="A2675" s="28" t="s">
        <v>2064</v>
      </c>
      <c r="B2675" s="28" t="s">
        <v>17</v>
      </c>
      <c r="C2675" s="28" t="s">
        <v>2068</v>
      </c>
      <c r="D2675" s="28" t="s">
        <v>19</v>
      </c>
      <c r="E2675" t="s">
        <v>48</v>
      </c>
      <c r="F2675" s="2">
        <v>5150</v>
      </c>
      <c r="G2675" s="2">
        <v>11050</v>
      </c>
      <c r="H2675" s="2">
        <v>260900</v>
      </c>
      <c r="I2675" s="2">
        <v>78525</v>
      </c>
      <c r="J2675" s="2">
        <v>262600</v>
      </c>
    </row>
    <row r="2676" spans="1:10" x14ac:dyDescent="0.35">
      <c r="A2676" s="28" t="s">
        <v>2064</v>
      </c>
      <c r="B2676" s="28" t="s">
        <v>17</v>
      </c>
      <c r="C2676" s="28" t="s">
        <v>2068</v>
      </c>
      <c r="D2676" s="28" t="s">
        <v>19</v>
      </c>
      <c r="E2676" t="s">
        <v>2069</v>
      </c>
      <c r="F2676" s="2">
        <v>8795</v>
      </c>
      <c r="G2676" s="2">
        <v>17461</v>
      </c>
      <c r="H2676" s="2">
        <v>8666</v>
      </c>
      <c r="I2676" s="2">
        <v>2593</v>
      </c>
      <c r="J2676" s="2">
        <v>8623</v>
      </c>
    </row>
    <row r="2677" spans="1:10" x14ac:dyDescent="0.35">
      <c r="A2677" s="28" t="s">
        <v>2064</v>
      </c>
      <c r="B2677" s="28" t="s">
        <v>17</v>
      </c>
      <c r="C2677" s="28" t="s">
        <v>2068</v>
      </c>
      <c r="D2677" s="28" t="s">
        <v>19</v>
      </c>
      <c r="E2677" t="s">
        <v>2070</v>
      </c>
      <c r="F2677" s="2">
        <v>9858</v>
      </c>
      <c r="G2677" s="2">
        <v>9809</v>
      </c>
      <c r="H2677" s="2">
        <v>0</v>
      </c>
      <c r="I2677" s="2">
        <v>0</v>
      </c>
      <c r="J2677" s="2">
        <v>0</v>
      </c>
    </row>
    <row r="2678" spans="1:10" x14ac:dyDescent="0.35">
      <c r="A2678" s="28" t="s">
        <v>2064</v>
      </c>
      <c r="B2678" s="28" t="s">
        <v>17</v>
      </c>
      <c r="C2678" s="28" t="s">
        <v>2068</v>
      </c>
      <c r="D2678" s="28" t="s">
        <v>19</v>
      </c>
      <c r="E2678" t="s">
        <v>2071</v>
      </c>
      <c r="F2678" s="2">
        <v>8466</v>
      </c>
      <c r="G2678" s="2">
        <v>16810</v>
      </c>
      <c r="H2678" s="2">
        <v>8344</v>
      </c>
      <c r="I2678" s="2">
        <v>2497</v>
      </c>
      <c r="J2678" s="2">
        <v>8303</v>
      </c>
    </row>
    <row r="2679" spans="1:10" x14ac:dyDescent="0.35">
      <c r="A2679" s="28" t="s">
        <v>2064</v>
      </c>
      <c r="B2679" s="28" t="s">
        <v>17</v>
      </c>
      <c r="C2679" s="28" t="s">
        <v>2068</v>
      </c>
      <c r="D2679" s="28" t="s">
        <v>19</v>
      </c>
      <c r="E2679" t="s">
        <v>2072</v>
      </c>
      <c r="F2679" s="2">
        <v>9450</v>
      </c>
      <c r="G2679" s="2">
        <v>18760</v>
      </c>
      <c r="H2679" s="2">
        <v>0</v>
      </c>
      <c r="I2679" s="2">
        <v>0</v>
      </c>
      <c r="J2679" s="2">
        <v>0</v>
      </c>
    </row>
    <row r="2680" spans="1:10" x14ac:dyDescent="0.35">
      <c r="A2680" s="28" t="s">
        <v>2064</v>
      </c>
      <c r="B2680" s="28" t="s">
        <v>17</v>
      </c>
      <c r="C2680" s="28" t="s">
        <v>2068</v>
      </c>
      <c r="D2680" s="28" t="s">
        <v>19</v>
      </c>
      <c r="E2680" t="s">
        <v>2073</v>
      </c>
      <c r="F2680" s="2">
        <v>8884</v>
      </c>
      <c r="G2680" s="2">
        <v>17638</v>
      </c>
      <c r="H2680" s="2">
        <v>8754</v>
      </c>
      <c r="I2680" s="2">
        <v>1313</v>
      </c>
      <c r="J2680" s="2">
        <v>0</v>
      </c>
    </row>
    <row r="2681" spans="1:10" x14ac:dyDescent="0.35">
      <c r="A2681" s="28" t="s">
        <v>2064</v>
      </c>
      <c r="B2681" s="28" t="s">
        <v>17</v>
      </c>
      <c r="C2681" s="28" t="s">
        <v>2068</v>
      </c>
      <c r="D2681" s="28" t="s">
        <v>19</v>
      </c>
      <c r="E2681" t="s">
        <v>2074</v>
      </c>
      <c r="F2681" s="2">
        <v>8224</v>
      </c>
      <c r="G2681" s="2">
        <v>16330</v>
      </c>
      <c r="H2681" s="2">
        <v>8106</v>
      </c>
      <c r="I2681" s="2">
        <v>2426</v>
      </c>
      <c r="J2681" s="2">
        <v>8067</v>
      </c>
    </row>
    <row r="2682" spans="1:10" x14ac:dyDescent="0.35">
      <c r="A2682" s="28" t="s">
        <v>2064</v>
      </c>
      <c r="B2682" s="28" t="s">
        <v>17</v>
      </c>
      <c r="C2682" s="28" t="s">
        <v>2068</v>
      </c>
      <c r="D2682" s="28" t="s">
        <v>19</v>
      </c>
      <c r="E2682" t="s">
        <v>2075</v>
      </c>
      <c r="F2682" s="2">
        <v>8446</v>
      </c>
      <c r="G2682" s="2">
        <v>16769</v>
      </c>
      <c r="H2682" s="2">
        <v>8322</v>
      </c>
      <c r="I2682" s="2">
        <v>2490</v>
      </c>
      <c r="J2682" s="2">
        <v>8281</v>
      </c>
    </row>
    <row r="2683" spans="1:10" x14ac:dyDescent="0.35">
      <c r="A2683" s="28" t="s">
        <v>2064</v>
      </c>
      <c r="B2683" s="28" t="s">
        <v>17</v>
      </c>
      <c r="C2683" s="28" t="s">
        <v>2068</v>
      </c>
      <c r="D2683" s="28" t="s">
        <v>19</v>
      </c>
      <c r="E2683" t="s">
        <v>2076</v>
      </c>
      <c r="F2683" s="2">
        <v>9625</v>
      </c>
      <c r="G2683" s="2">
        <v>9578</v>
      </c>
      <c r="H2683" s="2">
        <v>0</v>
      </c>
      <c r="I2683" s="2">
        <v>0</v>
      </c>
      <c r="J2683" s="2">
        <v>0</v>
      </c>
    </row>
    <row r="2684" spans="1:10" x14ac:dyDescent="0.35">
      <c r="A2684" s="28" t="s">
        <v>2064</v>
      </c>
      <c r="B2684" s="28" t="s">
        <v>17</v>
      </c>
      <c r="C2684" s="28" t="s">
        <v>2068</v>
      </c>
      <c r="D2684" s="28" t="s">
        <v>19</v>
      </c>
      <c r="E2684" t="s">
        <v>2077</v>
      </c>
      <c r="F2684" s="2">
        <v>7785</v>
      </c>
      <c r="G2684" s="2">
        <v>15459</v>
      </c>
      <c r="H2684" s="2">
        <v>7674</v>
      </c>
      <c r="I2684" s="2">
        <v>2297</v>
      </c>
      <c r="J2684" s="2">
        <v>7636</v>
      </c>
    </row>
    <row r="2685" spans="1:10" x14ac:dyDescent="0.35">
      <c r="A2685" s="28" t="s">
        <v>2064</v>
      </c>
      <c r="B2685" s="28" t="s">
        <v>17</v>
      </c>
      <c r="C2685" s="28" t="s">
        <v>2068</v>
      </c>
      <c r="D2685" s="28" t="s">
        <v>19</v>
      </c>
      <c r="E2685" t="s">
        <v>2078</v>
      </c>
      <c r="F2685" s="2">
        <v>294125</v>
      </c>
      <c r="G2685" s="2">
        <v>655250</v>
      </c>
      <c r="H2685" s="2">
        <v>0</v>
      </c>
      <c r="I2685" s="2">
        <v>0</v>
      </c>
      <c r="J2685" s="2">
        <v>0</v>
      </c>
    </row>
    <row r="2686" spans="1:10" x14ac:dyDescent="0.35">
      <c r="A2686" s="28" t="s">
        <v>2064</v>
      </c>
      <c r="B2686" s="28" t="s">
        <v>17</v>
      </c>
      <c r="C2686" s="28" t="s">
        <v>2068</v>
      </c>
      <c r="D2686" s="28" t="s">
        <v>19</v>
      </c>
      <c r="E2686" t="s">
        <v>2079</v>
      </c>
      <c r="F2686" s="2">
        <v>211500</v>
      </c>
      <c r="G2686" s="2">
        <v>141454</v>
      </c>
      <c r="H2686" s="2">
        <v>0</v>
      </c>
      <c r="I2686" s="2">
        <v>0</v>
      </c>
      <c r="J2686" s="2">
        <v>0</v>
      </c>
    </row>
    <row r="2687" spans="1:10" x14ac:dyDescent="0.35">
      <c r="A2687" s="28" t="s">
        <v>2064</v>
      </c>
      <c r="B2687" s="28" t="s">
        <v>17</v>
      </c>
      <c r="C2687" s="28" t="s">
        <v>2068</v>
      </c>
      <c r="D2687" s="28" t="s">
        <v>19</v>
      </c>
      <c r="E2687" t="s">
        <v>2080</v>
      </c>
      <c r="F2687" s="2">
        <v>125431</v>
      </c>
      <c r="G2687" s="2">
        <v>262212</v>
      </c>
      <c r="H2687" s="2">
        <v>136519</v>
      </c>
      <c r="I2687" s="2">
        <v>20478</v>
      </c>
      <c r="J2687" s="2">
        <v>0</v>
      </c>
    </row>
    <row r="2688" spans="1:10" x14ac:dyDescent="0.35">
      <c r="A2688" s="28" t="s">
        <v>2064</v>
      </c>
      <c r="B2688" s="28" t="s">
        <v>17</v>
      </c>
      <c r="C2688" s="28" t="s">
        <v>2068</v>
      </c>
      <c r="D2688" s="28" t="s">
        <v>19</v>
      </c>
      <c r="E2688" t="s">
        <v>2081</v>
      </c>
      <c r="F2688" s="2">
        <v>8318</v>
      </c>
      <c r="G2688" s="2">
        <v>16517</v>
      </c>
      <c r="H2688" s="2">
        <v>8199</v>
      </c>
      <c r="I2688" s="2">
        <v>2454</v>
      </c>
      <c r="J2688" s="2">
        <v>8159</v>
      </c>
    </row>
    <row r="2689" spans="1:10" x14ac:dyDescent="0.35">
      <c r="A2689" s="28" t="s">
        <v>2064</v>
      </c>
      <c r="B2689" s="28" t="s">
        <v>17</v>
      </c>
      <c r="C2689" s="28" t="s">
        <v>2068</v>
      </c>
      <c r="D2689" s="28" t="s">
        <v>19</v>
      </c>
      <c r="E2689" t="s">
        <v>36</v>
      </c>
      <c r="F2689" s="2">
        <v>0</v>
      </c>
      <c r="G2689" s="2">
        <v>102432</v>
      </c>
      <c r="H2689" s="2">
        <v>19450</v>
      </c>
      <c r="I2689" s="2">
        <v>5708</v>
      </c>
      <c r="J2689" s="2">
        <v>18600</v>
      </c>
    </row>
    <row r="2690" spans="1:10" x14ac:dyDescent="0.35">
      <c r="A2690" s="28" t="s">
        <v>2064</v>
      </c>
      <c r="B2690" s="28" t="s">
        <v>17</v>
      </c>
      <c r="C2690" s="28" t="s">
        <v>2068</v>
      </c>
      <c r="D2690" s="28" t="s">
        <v>19</v>
      </c>
      <c r="E2690" t="s">
        <v>2082</v>
      </c>
      <c r="F2690" s="2">
        <v>0</v>
      </c>
      <c r="G2690" s="2">
        <v>0</v>
      </c>
      <c r="H2690" s="2">
        <v>7812</v>
      </c>
      <c r="I2690" s="2">
        <v>2247</v>
      </c>
      <c r="J2690" s="2">
        <v>7169</v>
      </c>
    </row>
    <row r="2691" spans="1:10" x14ac:dyDescent="0.35">
      <c r="A2691" s="28" t="s">
        <v>2064</v>
      </c>
      <c r="B2691" s="28" t="s">
        <v>17</v>
      </c>
      <c r="C2691" s="28" t="s">
        <v>2083</v>
      </c>
      <c r="D2691" s="28" t="s">
        <v>19</v>
      </c>
      <c r="E2691" t="s">
        <v>2084</v>
      </c>
      <c r="F2691" s="2">
        <v>17854</v>
      </c>
      <c r="G2691" s="2">
        <v>35449</v>
      </c>
      <c r="H2691" s="2">
        <v>17595</v>
      </c>
      <c r="I2691" s="2">
        <v>5266</v>
      </c>
      <c r="J2691" s="2">
        <v>17509</v>
      </c>
    </row>
    <row r="2692" spans="1:10" x14ac:dyDescent="0.35">
      <c r="A2692" s="28" t="s">
        <v>2064</v>
      </c>
      <c r="B2692" s="28" t="s">
        <v>17</v>
      </c>
      <c r="C2692" s="28" t="s">
        <v>2083</v>
      </c>
      <c r="D2692" s="28" t="s">
        <v>19</v>
      </c>
      <c r="E2692" t="s">
        <v>2085</v>
      </c>
      <c r="F2692" s="2">
        <v>17856</v>
      </c>
      <c r="G2692" s="2">
        <v>35449</v>
      </c>
      <c r="H2692" s="2">
        <v>17594</v>
      </c>
      <c r="I2692" s="2">
        <v>5265</v>
      </c>
      <c r="J2692" s="2">
        <v>17507</v>
      </c>
    </row>
    <row r="2693" spans="1:10" x14ac:dyDescent="0.35">
      <c r="A2693" s="28" t="s">
        <v>2064</v>
      </c>
      <c r="B2693" s="28" t="s">
        <v>17</v>
      </c>
      <c r="C2693" s="28" t="s">
        <v>2083</v>
      </c>
      <c r="D2693" s="28" t="s">
        <v>19</v>
      </c>
      <c r="E2693" t="s">
        <v>47</v>
      </c>
      <c r="F2693" s="2">
        <v>245000</v>
      </c>
      <c r="G2693" s="2">
        <v>541000</v>
      </c>
      <c r="H2693" s="2">
        <v>298000</v>
      </c>
      <c r="I2693" s="2">
        <v>89400</v>
      </c>
      <c r="J2693" s="2">
        <v>298000</v>
      </c>
    </row>
    <row r="2694" spans="1:10" x14ac:dyDescent="0.35">
      <c r="A2694" s="28" t="s">
        <v>2064</v>
      </c>
      <c r="B2694" s="28" t="s">
        <v>17</v>
      </c>
      <c r="C2694" s="28" t="s">
        <v>2083</v>
      </c>
      <c r="D2694" s="28" t="s">
        <v>19</v>
      </c>
      <c r="E2694" t="s">
        <v>2086</v>
      </c>
      <c r="F2694" s="2">
        <v>0</v>
      </c>
      <c r="G2694" s="2">
        <v>37090</v>
      </c>
      <c r="H2694" s="2">
        <v>18065</v>
      </c>
      <c r="I2694" s="2">
        <v>5406</v>
      </c>
      <c r="J2694" s="2">
        <v>17978</v>
      </c>
    </row>
    <row r="2695" spans="1:10" x14ac:dyDescent="0.35">
      <c r="A2695" s="28" t="s">
        <v>2064</v>
      </c>
      <c r="B2695" s="28" t="s">
        <v>17</v>
      </c>
      <c r="C2695" s="28" t="s">
        <v>2083</v>
      </c>
      <c r="D2695" s="28" t="s">
        <v>19</v>
      </c>
      <c r="E2695" t="s">
        <v>21</v>
      </c>
      <c r="F2695" s="2">
        <v>0</v>
      </c>
      <c r="G2695" s="2">
        <v>250000</v>
      </c>
      <c r="H2695" s="2">
        <v>0</v>
      </c>
      <c r="I2695" s="2">
        <v>0</v>
      </c>
      <c r="J2695" s="2">
        <v>0</v>
      </c>
    </row>
    <row r="2696" spans="1:10" x14ac:dyDescent="0.35">
      <c r="A2696" s="28" t="s">
        <v>2064</v>
      </c>
      <c r="B2696" s="28" t="s">
        <v>17</v>
      </c>
      <c r="C2696" s="28" t="s">
        <v>2083</v>
      </c>
      <c r="D2696" s="28" t="s">
        <v>19</v>
      </c>
      <c r="E2696" t="s">
        <v>2087</v>
      </c>
      <c r="F2696" s="2">
        <v>0</v>
      </c>
      <c r="G2696" s="2">
        <v>36130</v>
      </c>
      <c r="H2696" s="2">
        <v>18002</v>
      </c>
      <c r="I2696" s="2">
        <v>5388</v>
      </c>
      <c r="J2696" s="2">
        <v>17916</v>
      </c>
    </row>
    <row r="2697" spans="1:10" x14ac:dyDescent="0.35">
      <c r="A2697" s="28" t="s">
        <v>2064</v>
      </c>
      <c r="B2697" s="28" t="s">
        <v>17</v>
      </c>
      <c r="C2697" s="28" t="s">
        <v>2083</v>
      </c>
      <c r="D2697" s="28" t="s">
        <v>19</v>
      </c>
      <c r="E2697" t="s">
        <v>2088</v>
      </c>
      <c r="F2697" s="2">
        <v>16894</v>
      </c>
      <c r="G2697" s="2">
        <v>0</v>
      </c>
      <c r="H2697" s="2">
        <v>0</v>
      </c>
      <c r="I2697" s="2">
        <v>0</v>
      </c>
      <c r="J2697" s="2">
        <v>0</v>
      </c>
    </row>
    <row r="2698" spans="1:10" x14ac:dyDescent="0.35">
      <c r="A2698" s="28" t="s">
        <v>2064</v>
      </c>
      <c r="B2698" s="28" t="s">
        <v>17</v>
      </c>
      <c r="C2698" s="28" t="s">
        <v>2083</v>
      </c>
      <c r="D2698" s="28" t="s">
        <v>19</v>
      </c>
      <c r="E2698" t="s">
        <v>2089</v>
      </c>
      <c r="F2698" s="2">
        <v>17854</v>
      </c>
      <c r="G2698" s="2">
        <v>35449</v>
      </c>
      <c r="H2698" s="2">
        <v>17595</v>
      </c>
      <c r="I2698" s="2">
        <v>5266</v>
      </c>
      <c r="J2698" s="2">
        <v>17509</v>
      </c>
    </row>
    <row r="2699" spans="1:10" x14ac:dyDescent="0.35">
      <c r="A2699" s="28" t="s">
        <v>2064</v>
      </c>
      <c r="B2699" s="28" t="s">
        <v>17</v>
      </c>
      <c r="C2699" s="28" t="s">
        <v>2083</v>
      </c>
      <c r="D2699" s="28" t="s">
        <v>19</v>
      </c>
      <c r="E2699" t="s">
        <v>2090</v>
      </c>
      <c r="F2699" s="2">
        <v>17743</v>
      </c>
      <c r="G2699" s="2">
        <v>35226</v>
      </c>
      <c r="H2699" s="2">
        <v>17483</v>
      </c>
      <c r="I2699" s="2">
        <v>5232</v>
      </c>
      <c r="J2699" s="2">
        <v>17397</v>
      </c>
    </row>
    <row r="2700" spans="1:10" x14ac:dyDescent="0.35">
      <c r="A2700" s="28" t="s">
        <v>2064</v>
      </c>
      <c r="B2700" s="28" t="s">
        <v>17</v>
      </c>
      <c r="C2700" s="28" t="s">
        <v>2083</v>
      </c>
      <c r="D2700" s="28" t="s">
        <v>19</v>
      </c>
      <c r="E2700" t="s">
        <v>2091</v>
      </c>
      <c r="F2700" s="2">
        <v>17478</v>
      </c>
      <c r="G2700" s="2">
        <v>34698</v>
      </c>
      <c r="H2700" s="2">
        <v>0</v>
      </c>
      <c r="I2700" s="2">
        <v>0</v>
      </c>
      <c r="J2700" s="2">
        <v>0</v>
      </c>
    </row>
    <row r="2701" spans="1:10" x14ac:dyDescent="0.35">
      <c r="A2701" s="28" t="s">
        <v>2064</v>
      </c>
      <c r="B2701" s="28" t="s">
        <v>17</v>
      </c>
      <c r="C2701" s="28" t="s">
        <v>2083</v>
      </c>
      <c r="D2701" s="28" t="s">
        <v>19</v>
      </c>
      <c r="E2701" t="s">
        <v>2092</v>
      </c>
      <c r="F2701" s="2">
        <v>154000</v>
      </c>
      <c r="G2701" s="2">
        <v>307000</v>
      </c>
      <c r="H2701" s="2">
        <v>155500</v>
      </c>
      <c r="I2701" s="2">
        <v>46650</v>
      </c>
      <c r="J2701" s="2">
        <v>155500</v>
      </c>
    </row>
    <row r="2702" spans="1:10" x14ac:dyDescent="0.35">
      <c r="A2702" s="28" t="s">
        <v>2064</v>
      </c>
      <c r="B2702" s="28" t="s">
        <v>17</v>
      </c>
      <c r="C2702" s="28" t="s">
        <v>2083</v>
      </c>
      <c r="D2702" s="28" t="s">
        <v>19</v>
      </c>
      <c r="E2702" t="s">
        <v>2093</v>
      </c>
      <c r="F2702" s="2">
        <v>18099</v>
      </c>
      <c r="G2702" s="2">
        <v>35939</v>
      </c>
      <c r="H2702" s="2">
        <v>17840</v>
      </c>
      <c r="I2702" s="2">
        <v>5339</v>
      </c>
      <c r="J2702" s="2">
        <v>17753</v>
      </c>
    </row>
    <row r="2703" spans="1:10" x14ac:dyDescent="0.35">
      <c r="A2703" s="28" t="s">
        <v>2064</v>
      </c>
      <c r="B2703" s="28" t="s">
        <v>17</v>
      </c>
      <c r="C2703" s="28" t="s">
        <v>2083</v>
      </c>
      <c r="D2703" s="28" t="s">
        <v>19</v>
      </c>
      <c r="E2703" t="s">
        <v>2094</v>
      </c>
      <c r="F2703" s="2">
        <v>18392</v>
      </c>
      <c r="G2703" s="2">
        <v>36520</v>
      </c>
      <c r="H2703" s="2">
        <v>18128</v>
      </c>
      <c r="I2703" s="2">
        <v>5425</v>
      </c>
      <c r="J2703" s="2">
        <v>18040</v>
      </c>
    </row>
    <row r="2704" spans="1:10" x14ac:dyDescent="0.35">
      <c r="A2704" s="28" t="s">
        <v>2064</v>
      </c>
      <c r="B2704" s="28" t="s">
        <v>17</v>
      </c>
      <c r="C2704" s="28" t="s">
        <v>2083</v>
      </c>
      <c r="D2704" s="28" t="s">
        <v>19</v>
      </c>
      <c r="E2704" t="s">
        <v>2095</v>
      </c>
      <c r="F2704" s="2">
        <v>17671</v>
      </c>
      <c r="G2704" s="2">
        <v>35081</v>
      </c>
      <c r="H2704" s="2">
        <v>0</v>
      </c>
      <c r="I2704" s="2">
        <v>0</v>
      </c>
      <c r="J2704" s="2">
        <v>0</v>
      </c>
    </row>
    <row r="2705" spans="1:10" x14ac:dyDescent="0.35">
      <c r="A2705" s="28" t="s">
        <v>2064</v>
      </c>
      <c r="B2705" s="28" t="s">
        <v>17</v>
      </c>
      <c r="C2705" s="28" t="s">
        <v>2083</v>
      </c>
      <c r="D2705" s="28" t="s">
        <v>19</v>
      </c>
      <c r="E2705" t="s">
        <v>2096</v>
      </c>
      <c r="F2705" s="2">
        <v>17397</v>
      </c>
      <c r="G2705" s="2">
        <v>0</v>
      </c>
      <c r="H2705" s="2">
        <v>0</v>
      </c>
      <c r="I2705" s="2">
        <v>0</v>
      </c>
      <c r="J2705" s="2">
        <v>0</v>
      </c>
    </row>
    <row r="2706" spans="1:10" x14ac:dyDescent="0.35">
      <c r="A2706" s="28" t="s">
        <v>2064</v>
      </c>
      <c r="B2706" s="28" t="s">
        <v>17</v>
      </c>
      <c r="C2706" s="28" t="s">
        <v>2083</v>
      </c>
      <c r="D2706" s="28" t="s">
        <v>19</v>
      </c>
      <c r="E2706" t="s">
        <v>2097</v>
      </c>
      <c r="F2706" s="2">
        <v>25870</v>
      </c>
      <c r="G2706" s="2">
        <v>25376</v>
      </c>
      <c r="H2706" s="2">
        <v>0</v>
      </c>
      <c r="I2706" s="2">
        <v>0</v>
      </c>
      <c r="J2706" s="2">
        <v>0</v>
      </c>
    </row>
    <row r="2707" spans="1:10" x14ac:dyDescent="0.35">
      <c r="A2707" s="28" t="s">
        <v>2064</v>
      </c>
      <c r="B2707" s="28" t="s">
        <v>17</v>
      </c>
      <c r="C2707" s="28" t="s">
        <v>2083</v>
      </c>
      <c r="D2707" s="28" t="s">
        <v>19</v>
      </c>
      <c r="E2707" t="s">
        <v>2098</v>
      </c>
      <c r="F2707" s="2">
        <v>30452</v>
      </c>
      <c r="G2707" s="2">
        <v>0</v>
      </c>
      <c r="H2707" s="2">
        <v>0</v>
      </c>
      <c r="I2707" s="2">
        <v>0</v>
      </c>
      <c r="J2707" s="2">
        <v>0</v>
      </c>
    </row>
    <row r="2708" spans="1:10" x14ac:dyDescent="0.35">
      <c r="A2708" s="28" t="s">
        <v>2064</v>
      </c>
      <c r="B2708" s="28" t="s">
        <v>17</v>
      </c>
      <c r="C2708" s="28" t="s">
        <v>2083</v>
      </c>
      <c r="D2708" s="28" t="s">
        <v>19</v>
      </c>
      <c r="E2708" t="s">
        <v>164</v>
      </c>
      <c r="F2708" s="2">
        <v>122500</v>
      </c>
      <c r="G2708" s="2">
        <v>246000</v>
      </c>
      <c r="H2708" s="2">
        <v>106000</v>
      </c>
      <c r="I2708" s="2">
        <v>31800</v>
      </c>
      <c r="J2708" s="2">
        <v>106000</v>
      </c>
    </row>
    <row r="2709" spans="1:10" x14ac:dyDescent="0.35">
      <c r="A2709" s="28" t="s">
        <v>2064</v>
      </c>
      <c r="B2709" s="28" t="s">
        <v>17</v>
      </c>
      <c r="C2709" s="28" t="s">
        <v>2083</v>
      </c>
      <c r="D2709" s="28" t="s">
        <v>19</v>
      </c>
      <c r="E2709" t="s">
        <v>2099</v>
      </c>
      <c r="F2709" s="2">
        <v>177524</v>
      </c>
      <c r="G2709" s="2">
        <v>355048</v>
      </c>
      <c r="H2709" s="2">
        <v>177524</v>
      </c>
      <c r="I2709" s="2">
        <v>177524</v>
      </c>
      <c r="J2709" s="2">
        <v>177524</v>
      </c>
    </row>
    <row r="2710" spans="1:10" x14ac:dyDescent="0.35">
      <c r="A2710" s="28" t="s">
        <v>2064</v>
      </c>
      <c r="B2710" s="28" t="s">
        <v>17</v>
      </c>
      <c r="C2710" s="28" t="s">
        <v>2100</v>
      </c>
      <c r="D2710" s="28" t="s">
        <v>19</v>
      </c>
      <c r="E2710" t="s">
        <v>2101</v>
      </c>
      <c r="F2710" s="2">
        <v>378500</v>
      </c>
      <c r="G2710" s="2">
        <v>764000</v>
      </c>
      <c r="H2710" s="2">
        <v>387500</v>
      </c>
      <c r="I2710" s="2">
        <v>387500</v>
      </c>
      <c r="J2710" s="2">
        <v>387500</v>
      </c>
    </row>
    <row r="2711" spans="1:10" x14ac:dyDescent="0.35">
      <c r="A2711" s="28" t="s">
        <v>2064</v>
      </c>
      <c r="B2711" s="28" t="s">
        <v>17</v>
      </c>
      <c r="C2711" s="28" t="s">
        <v>2100</v>
      </c>
      <c r="D2711" s="28" t="s">
        <v>30</v>
      </c>
      <c r="E2711" t="s">
        <v>868</v>
      </c>
      <c r="F2711" s="2">
        <v>119391</v>
      </c>
      <c r="G2711" s="2">
        <v>233932</v>
      </c>
      <c r="H2711" s="2">
        <v>0</v>
      </c>
      <c r="I2711" s="2">
        <v>0</v>
      </c>
      <c r="J2711" s="2">
        <v>0</v>
      </c>
    </row>
    <row r="2712" spans="1:10" x14ac:dyDescent="0.35">
      <c r="A2712" s="28" t="s">
        <v>2064</v>
      </c>
      <c r="B2712" s="28" t="s">
        <v>17</v>
      </c>
      <c r="C2712" s="28" t="s">
        <v>2100</v>
      </c>
      <c r="D2712" s="28" t="s">
        <v>19</v>
      </c>
      <c r="E2712" t="s">
        <v>2102</v>
      </c>
      <c r="F2712" s="2">
        <v>109668</v>
      </c>
      <c r="G2712" s="2">
        <v>219336</v>
      </c>
      <c r="H2712" s="2">
        <v>109668</v>
      </c>
      <c r="I2712" s="2">
        <v>109668</v>
      </c>
      <c r="J2712" s="2">
        <v>109668</v>
      </c>
    </row>
    <row r="2713" spans="1:10" x14ac:dyDescent="0.35">
      <c r="A2713" s="28" t="s">
        <v>2064</v>
      </c>
      <c r="B2713" s="28" t="s">
        <v>17</v>
      </c>
      <c r="C2713" s="28" t="s">
        <v>2100</v>
      </c>
      <c r="D2713" s="28" t="s">
        <v>19</v>
      </c>
      <c r="E2713" t="s">
        <v>2103</v>
      </c>
      <c r="F2713" s="2">
        <v>64500</v>
      </c>
      <c r="G2713" s="2">
        <v>129000</v>
      </c>
      <c r="H2713" s="2">
        <v>64500</v>
      </c>
      <c r="I2713" s="2">
        <v>19350</v>
      </c>
      <c r="J2713" s="2">
        <v>64500</v>
      </c>
    </row>
    <row r="2714" spans="1:10" x14ac:dyDescent="0.35">
      <c r="A2714" s="28" t="s">
        <v>2064</v>
      </c>
      <c r="B2714" s="28" t="s">
        <v>17</v>
      </c>
      <c r="C2714" s="28" t="s">
        <v>2104</v>
      </c>
      <c r="D2714" s="28" t="s">
        <v>19</v>
      </c>
      <c r="E2714" t="s">
        <v>2105</v>
      </c>
      <c r="F2714" s="2">
        <v>615500</v>
      </c>
      <c r="G2714" s="2">
        <v>1199000</v>
      </c>
      <c r="H2714" s="2">
        <v>549000</v>
      </c>
      <c r="I2714" s="2">
        <v>164700</v>
      </c>
      <c r="J2714" s="2">
        <v>549000</v>
      </c>
    </row>
    <row r="2715" spans="1:10" x14ac:dyDescent="0.35">
      <c r="A2715" s="28" t="s">
        <v>2064</v>
      </c>
      <c r="B2715" s="28" t="s">
        <v>17</v>
      </c>
      <c r="C2715" s="28" t="s">
        <v>2104</v>
      </c>
      <c r="D2715" s="28" t="s">
        <v>19</v>
      </c>
      <c r="E2715" t="s">
        <v>2106</v>
      </c>
      <c r="F2715" s="2">
        <v>457050</v>
      </c>
      <c r="G2715" s="2">
        <v>919100</v>
      </c>
      <c r="H2715" s="2">
        <v>462325</v>
      </c>
      <c r="I2715" s="2">
        <v>69349</v>
      </c>
      <c r="J2715" s="2">
        <v>0</v>
      </c>
    </row>
    <row r="2716" spans="1:10" x14ac:dyDescent="0.35">
      <c r="A2716" s="28" t="s">
        <v>2064</v>
      </c>
      <c r="B2716" s="28" t="s">
        <v>17</v>
      </c>
      <c r="C2716" s="28" t="s">
        <v>2104</v>
      </c>
      <c r="D2716" s="28" t="s">
        <v>19</v>
      </c>
      <c r="E2716" t="s">
        <v>2107</v>
      </c>
      <c r="F2716" s="2">
        <v>186575</v>
      </c>
      <c r="G2716" s="2">
        <v>372025</v>
      </c>
      <c r="H2716" s="2">
        <v>446025</v>
      </c>
      <c r="I2716" s="2">
        <v>133755</v>
      </c>
      <c r="J2716" s="2">
        <v>445675</v>
      </c>
    </row>
    <row r="2717" spans="1:10" x14ac:dyDescent="0.35">
      <c r="A2717" s="28" t="s">
        <v>2064</v>
      </c>
      <c r="B2717" s="28" t="s">
        <v>17</v>
      </c>
      <c r="C2717" s="28" t="s">
        <v>2104</v>
      </c>
      <c r="D2717" s="28" t="s">
        <v>19</v>
      </c>
      <c r="E2717" t="s">
        <v>32</v>
      </c>
      <c r="F2717" s="2">
        <v>5000</v>
      </c>
      <c r="G2717" s="2">
        <v>5000</v>
      </c>
      <c r="H2717" s="2">
        <v>2500</v>
      </c>
      <c r="I2717" s="2">
        <v>750</v>
      </c>
      <c r="J2717" s="2">
        <v>2500</v>
      </c>
    </row>
    <row r="2718" spans="1:10" x14ac:dyDescent="0.35">
      <c r="A2718" s="28" t="s">
        <v>2064</v>
      </c>
      <c r="B2718" s="28" t="s">
        <v>17</v>
      </c>
      <c r="C2718" s="28" t="s">
        <v>2104</v>
      </c>
      <c r="D2718" s="28" t="s">
        <v>19</v>
      </c>
      <c r="E2718" t="s">
        <v>28</v>
      </c>
      <c r="F2718" s="2">
        <v>215160</v>
      </c>
      <c r="G2718" s="2">
        <v>0</v>
      </c>
      <c r="H2718" s="2">
        <v>0</v>
      </c>
      <c r="I2718" s="2">
        <v>0</v>
      </c>
      <c r="J2718" s="2">
        <v>0</v>
      </c>
    </row>
    <row r="2719" spans="1:10" x14ac:dyDescent="0.35">
      <c r="A2719" s="28" t="s">
        <v>2108</v>
      </c>
      <c r="B2719" s="28" t="s">
        <v>17</v>
      </c>
      <c r="C2719" s="28" t="s">
        <v>2109</v>
      </c>
      <c r="D2719" s="28" t="s">
        <v>19</v>
      </c>
      <c r="E2719" t="s">
        <v>28</v>
      </c>
      <c r="F2719" s="2">
        <v>14427</v>
      </c>
      <c r="G2719" s="2">
        <v>0</v>
      </c>
      <c r="H2719" s="2">
        <v>0</v>
      </c>
      <c r="I2719" s="2">
        <v>0</v>
      </c>
      <c r="J2719" s="2">
        <v>0</v>
      </c>
    </row>
    <row r="2720" spans="1:10" x14ac:dyDescent="0.35">
      <c r="A2720" s="28" t="s">
        <v>2108</v>
      </c>
      <c r="B2720" s="28" t="s">
        <v>17</v>
      </c>
      <c r="C2720" s="28" t="s">
        <v>2109</v>
      </c>
      <c r="D2720" s="28" t="s">
        <v>19</v>
      </c>
      <c r="E2720" t="s">
        <v>2110</v>
      </c>
      <c r="F2720" s="2">
        <v>145000</v>
      </c>
      <c r="G2720" s="2">
        <v>288000</v>
      </c>
      <c r="H2720" s="2">
        <v>143000</v>
      </c>
      <c r="I2720" s="2">
        <v>43650</v>
      </c>
      <c r="J2720" s="2">
        <v>148000</v>
      </c>
    </row>
    <row r="2721" spans="1:10" x14ac:dyDescent="0.35">
      <c r="A2721" s="28" t="s">
        <v>2108</v>
      </c>
      <c r="B2721" s="28" t="s">
        <v>17</v>
      </c>
      <c r="C2721" s="28" t="s">
        <v>2109</v>
      </c>
      <c r="D2721" s="28" t="s">
        <v>19</v>
      </c>
      <c r="E2721" t="s">
        <v>2111</v>
      </c>
      <c r="F2721" s="2">
        <v>169000</v>
      </c>
      <c r="G2721" s="2">
        <v>338000</v>
      </c>
      <c r="H2721" s="2">
        <v>168000</v>
      </c>
      <c r="I2721" s="2">
        <v>50250</v>
      </c>
      <c r="J2721" s="2">
        <v>167000</v>
      </c>
    </row>
    <row r="2722" spans="1:10" x14ac:dyDescent="0.35">
      <c r="A2722" s="28" t="s">
        <v>2108</v>
      </c>
      <c r="B2722" s="28" t="s">
        <v>17</v>
      </c>
      <c r="C2722" s="28" t="s">
        <v>2112</v>
      </c>
      <c r="D2722" s="28" t="s">
        <v>19</v>
      </c>
      <c r="E2722" t="s">
        <v>2113</v>
      </c>
      <c r="F2722" s="2">
        <v>891000</v>
      </c>
      <c r="G2722" s="2">
        <v>1910000</v>
      </c>
      <c r="H2722" s="2">
        <v>988000</v>
      </c>
      <c r="I2722" s="2">
        <v>296400</v>
      </c>
      <c r="J2722" s="2">
        <v>988000</v>
      </c>
    </row>
    <row r="2723" spans="1:10" x14ac:dyDescent="0.35">
      <c r="A2723" s="28" t="s">
        <v>2108</v>
      </c>
      <c r="B2723" s="28" t="s">
        <v>17</v>
      </c>
      <c r="C2723" s="28" t="s">
        <v>2112</v>
      </c>
      <c r="D2723" s="28" t="s">
        <v>19</v>
      </c>
      <c r="E2723" t="s">
        <v>2114</v>
      </c>
      <c r="F2723" s="2">
        <v>197975</v>
      </c>
      <c r="G2723" s="2">
        <v>253950</v>
      </c>
      <c r="H2723" s="2">
        <v>55975</v>
      </c>
      <c r="I2723" s="2">
        <v>55975</v>
      </c>
      <c r="J2723" s="2">
        <v>195975</v>
      </c>
    </row>
    <row r="2724" spans="1:10" x14ac:dyDescent="0.35">
      <c r="A2724" s="28" t="s">
        <v>2108</v>
      </c>
      <c r="B2724" s="28" t="s">
        <v>17</v>
      </c>
      <c r="C2724" s="28" t="s">
        <v>2112</v>
      </c>
      <c r="D2724" s="28" t="s">
        <v>50</v>
      </c>
      <c r="E2724" t="s">
        <v>2115</v>
      </c>
      <c r="F2724" s="2">
        <v>495000</v>
      </c>
      <c r="G2724" s="2">
        <v>990000</v>
      </c>
      <c r="H2724" s="2">
        <v>494000</v>
      </c>
      <c r="I2724" s="2">
        <v>494000</v>
      </c>
      <c r="J2724" s="2">
        <v>494000</v>
      </c>
    </row>
    <row r="2725" spans="1:10" x14ac:dyDescent="0.35">
      <c r="A2725" s="28" t="s">
        <v>2108</v>
      </c>
      <c r="B2725" s="28" t="s">
        <v>17</v>
      </c>
      <c r="C2725" s="28" t="s">
        <v>2112</v>
      </c>
      <c r="D2725" s="28" t="s">
        <v>19</v>
      </c>
      <c r="E2725" t="s">
        <v>2116</v>
      </c>
      <c r="F2725" s="2">
        <v>437000</v>
      </c>
      <c r="G2725" s="2">
        <v>702000</v>
      </c>
      <c r="H2725" s="2">
        <v>130000</v>
      </c>
      <c r="I2725" s="2">
        <v>39000</v>
      </c>
      <c r="J2725" s="2">
        <v>130000</v>
      </c>
    </row>
    <row r="2726" spans="1:10" x14ac:dyDescent="0.35">
      <c r="A2726" s="28" t="s">
        <v>2108</v>
      </c>
      <c r="B2726" s="28" t="s">
        <v>17</v>
      </c>
      <c r="C2726" s="28" t="s">
        <v>2112</v>
      </c>
      <c r="D2726" s="28" t="s">
        <v>19</v>
      </c>
      <c r="E2726" t="s">
        <v>32</v>
      </c>
      <c r="F2726" s="2">
        <v>575</v>
      </c>
      <c r="G2726" s="2">
        <v>5650</v>
      </c>
      <c r="H2726" s="2">
        <v>575</v>
      </c>
      <c r="I2726" s="2">
        <v>575</v>
      </c>
      <c r="J2726" s="2">
        <v>5650</v>
      </c>
    </row>
    <row r="2727" spans="1:10" x14ac:dyDescent="0.35">
      <c r="A2727" s="28" t="s">
        <v>2108</v>
      </c>
      <c r="B2727" s="28" t="s">
        <v>17</v>
      </c>
      <c r="C2727" s="28" t="s">
        <v>2112</v>
      </c>
      <c r="D2727" s="28" t="s">
        <v>19</v>
      </c>
      <c r="E2727" t="s">
        <v>2117</v>
      </c>
      <c r="F2727" s="2">
        <v>0</v>
      </c>
      <c r="G2727" s="2">
        <v>1186128</v>
      </c>
      <c r="H2727" s="2">
        <v>741875</v>
      </c>
      <c r="I2727" s="2">
        <v>222394</v>
      </c>
      <c r="J2727" s="2">
        <v>740750</v>
      </c>
    </row>
    <row r="2728" spans="1:10" x14ac:dyDescent="0.35">
      <c r="A2728" s="28" t="s">
        <v>2108</v>
      </c>
      <c r="B2728" s="28" t="s">
        <v>17</v>
      </c>
      <c r="C2728" s="28" t="s">
        <v>2112</v>
      </c>
      <c r="D2728" s="28" t="s">
        <v>50</v>
      </c>
      <c r="E2728" t="s">
        <v>32</v>
      </c>
      <c r="F2728" s="2">
        <v>500</v>
      </c>
      <c r="G2728" s="2">
        <v>500</v>
      </c>
      <c r="H2728" s="2">
        <v>0</v>
      </c>
      <c r="I2728" s="2">
        <v>0</v>
      </c>
      <c r="J2728" s="2">
        <v>500</v>
      </c>
    </row>
    <row r="2729" spans="1:10" x14ac:dyDescent="0.35">
      <c r="A2729" s="28" t="s">
        <v>2108</v>
      </c>
      <c r="B2729" s="28" t="s">
        <v>17</v>
      </c>
      <c r="C2729" s="28" t="s">
        <v>2112</v>
      </c>
      <c r="D2729" s="28" t="s">
        <v>19</v>
      </c>
      <c r="E2729" t="s">
        <v>127</v>
      </c>
      <c r="F2729" s="2">
        <v>275000</v>
      </c>
      <c r="G2729" s="2">
        <v>548000</v>
      </c>
      <c r="H2729" s="2">
        <v>275500</v>
      </c>
      <c r="I2729" s="2">
        <v>82650</v>
      </c>
      <c r="J2729" s="2">
        <v>275500</v>
      </c>
    </row>
    <row r="2730" spans="1:10" x14ac:dyDescent="0.35">
      <c r="A2730" s="28" t="s">
        <v>2108</v>
      </c>
      <c r="B2730" s="28" t="s">
        <v>17</v>
      </c>
      <c r="C2730" s="28" t="s">
        <v>2118</v>
      </c>
      <c r="D2730" s="28" t="s">
        <v>19</v>
      </c>
      <c r="E2730" t="s">
        <v>2119</v>
      </c>
      <c r="F2730" s="2">
        <v>305000</v>
      </c>
      <c r="G2730" s="2">
        <v>338000</v>
      </c>
      <c r="H2730" s="2">
        <v>169000</v>
      </c>
      <c r="I2730" s="2">
        <v>50700</v>
      </c>
      <c r="J2730" s="2">
        <v>169000</v>
      </c>
    </row>
    <row r="2731" spans="1:10" x14ac:dyDescent="0.35">
      <c r="A2731" s="28" t="s">
        <v>2108</v>
      </c>
      <c r="B2731" s="28" t="s">
        <v>17</v>
      </c>
      <c r="C2731" s="28" t="s">
        <v>2118</v>
      </c>
      <c r="D2731" s="28" t="s">
        <v>19</v>
      </c>
      <c r="E2731" t="s">
        <v>2120</v>
      </c>
      <c r="F2731" s="2">
        <v>582000</v>
      </c>
      <c r="G2731" s="2">
        <v>1791000</v>
      </c>
      <c r="H2731" s="2">
        <v>1210000</v>
      </c>
      <c r="I2731" s="2">
        <v>357750</v>
      </c>
      <c r="J2731" s="2">
        <v>1175000</v>
      </c>
    </row>
    <row r="2732" spans="1:10" x14ac:dyDescent="0.35">
      <c r="A2732" s="28" t="s">
        <v>2108</v>
      </c>
      <c r="B2732" s="28" t="s">
        <v>17</v>
      </c>
      <c r="C2732" s="28" t="s">
        <v>2118</v>
      </c>
      <c r="D2732" s="28" t="s">
        <v>19</v>
      </c>
      <c r="E2732" t="s">
        <v>2121</v>
      </c>
      <c r="F2732" s="2">
        <v>0</v>
      </c>
      <c r="G2732" s="2">
        <v>640000</v>
      </c>
      <c r="H2732" s="2">
        <v>320500</v>
      </c>
      <c r="I2732" s="2">
        <v>96150</v>
      </c>
      <c r="J2732" s="2">
        <v>320500</v>
      </c>
    </row>
    <row r="2733" spans="1:10" x14ac:dyDescent="0.35">
      <c r="A2733" s="28" t="s">
        <v>2108</v>
      </c>
      <c r="B2733" s="28" t="s">
        <v>17</v>
      </c>
      <c r="C2733" s="28" t="s">
        <v>2118</v>
      </c>
      <c r="D2733" s="28" t="s">
        <v>19</v>
      </c>
      <c r="E2733" t="s">
        <v>2122</v>
      </c>
      <c r="F2733" s="2">
        <v>515000</v>
      </c>
      <c r="G2733" s="2">
        <v>591000</v>
      </c>
      <c r="H2733" s="2">
        <v>0</v>
      </c>
      <c r="I2733" s="2">
        <v>0</v>
      </c>
      <c r="J2733" s="2">
        <v>0</v>
      </c>
    </row>
    <row r="2734" spans="1:10" x14ac:dyDescent="0.35">
      <c r="A2734" s="28" t="s">
        <v>2108</v>
      </c>
      <c r="B2734" s="28" t="s">
        <v>17</v>
      </c>
      <c r="C2734" s="28" t="s">
        <v>2118</v>
      </c>
      <c r="D2734" s="28" t="s">
        <v>19</v>
      </c>
      <c r="E2734" t="s">
        <v>2123</v>
      </c>
      <c r="F2734" s="2">
        <v>94500</v>
      </c>
      <c r="G2734" s="2">
        <v>0</v>
      </c>
      <c r="H2734" s="2">
        <v>0</v>
      </c>
      <c r="I2734" s="2">
        <v>0</v>
      </c>
      <c r="J2734" s="2">
        <v>0</v>
      </c>
    </row>
    <row r="2735" spans="1:10" x14ac:dyDescent="0.35">
      <c r="A2735" s="28" t="s">
        <v>2124</v>
      </c>
      <c r="B2735" s="28" t="s">
        <v>17</v>
      </c>
      <c r="C2735" s="28" t="s">
        <v>2125</v>
      </c>
      <c r="D2735" s="28" t="s">
        <v>19</v>
      </c>
      <c r="E2735" t="s">
        <v>47</v>
      </c>
      <c r="F2735" s="2">
        <v>673500</v>
      </c>
      <c r="G2735" s="2">
        <v>1347000</v>
      </c>
      <c r="H2735" s="2">
        <v>675000</v>
      </c>
      <c r="I2735" s="2">
        <v>202500</v>
      </c>
      <c r="J2735" s="2">
        <v>675000</v>
      </c>
    </row>
    <row r="2736" spans="1:10" x14ac:dyDescent="0.35">
      <c r="A2736" s="28" t="s">
        <v>2124</v>
      </c>
      <c r="B2736" s="28" t="s">
        <v>17</v>
      </c>
      <c r="C2736" s="28" t="s">
        <v>2125</v>
      </c>
      <c r="D2736" s="28" t="s">
        <v>19</v>
      </c>
      <c r="E2736" t="s">
        <v>28</v>
      </c>
      <c r="F2736" s="2">
        <v>94316</v>
      </c>
      <c r="G2736" s="2">
        <v>0</v>
      </c>
      <c r="H2736" s="2">
        <v>0</v>
      </c>
      <c r="I2736" s="2">
        <v>0</v>
      </c>
      <c r="J2736" s="2">
        <v>0</v>
      </c>
    </row>
    <row r="2737" spans="1:10" x14ac:dyDescent="0.35">
      <c r="A2737" s="28" t="s">
        <v>2124</v>
      </c>
      <c r="B2737" s="28" t="s">
        <v>17</v>
      </c>
      <c r="C2737" s="28" t="s">
        <v>2126</v>
      </c>
      <c r="D2737" s="28" t="s">
        <v>19</v>
      </c>
      <c r="E2737" t="s">
        <v>168</v>
      </c>
      <c r="F2737" s="2">
        <v>123000</v>
      </c>
      <c r="G2737" s="2">
        <v>250000</v>
      </c>
      <c r="H2737" s="2">
        <v>0</v>
      </c>
      <c r="I2737" s="2">
        <v>0</v>
      </c>
      <c r="J2737" s="2">
        <v>0</v>
      </c>
    </row>
    <row r="2738" spans="1:10" x14ac:dyDescent="0.35">
      <c r="A2738" s="28" t="s">
        <v>2124</v>
      </c>
      <c r="B2738" s="28" t="s">
        <v>17</v>
      </c>
      <c r="C2738" s="28" t="s">
        <v>2126</v>
      </c>
      <c r="D2738" s="28" t="s">
        <v>19</v>
      </c>
      <c r="E2738" t="s">
        <v>47</v>
      </c>
      <c r="F2738" s="2">
        <v>190500</v>
      </c>
      <c r="G2738" s="2">
        <v>379000</v>
      </c>
      <c r="H2738" s="2">
        <v>183000</v>
      </c>
      <c r="I2738" s="2">
        <v>54900</v>
      </c>
      <c r="J2738" s="2">
        <v>183000</v>
      </c>
    </row>
    <row r="2739" spans="1:10" x14ac:dyDescent="0.35">
      <c r="A2739" s="28" t="s">
        <v>2124</v>
      </c>
      <c r="B2739" s="28" t="s">
        <v>17</v>
      </c>
      <c r="C2739" s="28" t="s">
        <v>2126</v>
      </c>
      <c r="D2739" s="28" t="s">
        <v>19</v>
      </c>
      <c r="E2739" t="s">
        <v>21</v>
      </c>
      <c r="F2739" s="2">
        <v>0</v>
      </c>
      <c r="G2739" s="2">
        <v>50000</v>
      </c>
      <c r="H2739" s="2">
        <v>0</v>
      </c>
      <c r="I2739" s="2">
        <v>0</v>
      </c>
      <c r="J2739" s="2">
        <v>0</v>
      </c>
    </row>
    <row r="2740" spans="1:10" x14ac:dyDescent="0.35">
      <c r="A2740" s="28" t="s">
        <v>2124</v>
      </c>
      <c r="B2740" s="28" t="s">
        <v>17</v>
      </c>
      <c r="C2740" s="28" t="s">
        <v>2126</v>
      </c>
      <c r="D2740" s="28" t="s">
        <v>19</v>
      </c>
      <c r="E2740" t="s">
        <v>28</v>
      </c>
      <c r="F2740" s="2">
        <v>0</v>
      </c>
      <c r="G2740" s="2">
        <v>0</v>
      </c>
      <c r="H2740" s="2">
        <v>0</v>
      </c>
      <c r="I2740" s="2">
        <v>0</v>
      </c>
      <c r="J2740" s="2">
        <v>0</v>
      </c>
    </row>
    <row r="2741" spans="1:10" x14ac:dyDescent="0.35">
      <c r="A2741" s="28" t="s">
        <v>2124</v>
      </c>
      <c r="B2741" s="28" t="s">
        <v>17</v>
      </c>
      <c r="C2741" s="28" t="s">
        <v>2127</v>
      </c>
      <c r="D2741" s="28" t="s">
        <v>19</v>
      </c>
      <c r="E2741" t="s">
        <v>28</v>
      </c>
      <c r="F2741" s="2">
        <v>0</v>
      </c>
      <c r="G2741" s="2">
        <v>0</v>
      </c>
      <c r="H2741" s="2">
        <v>0</v>
      </c>
      <c r="I2741" s="2">
        <v>0</v>
      </c>
      <c r="J2741" s="2">
        <v>0</v>
      </c>
    </row>
    <row r="2742" spans="1:10" x14ac:dyDescent="0.35">
      <c r="A2742" s="28" t="s">
        <v>2124</v>
      </c>
      <c r="B2742" s="28" t="s">
        <v>17</v>
      </c>
      <c r="C2742" s="28" t="s">
        <v>2127</v>
      </c>
      <c r="D2742" s="28" t="s">
        <v>19</v>
      </c>
      <c r="E2742" t="s">
        <v>21</v>
      </c>
      <c r="F2742" s="2">
        <v>0</v>
      </c>
      <c r="G2742" s="2">
        <v>300000</v>
      </c>
      <c r="H2742" s="2">
        <v>0</v>
      </c>
      <c r="I2742" s="2">
        <v>0</v>
      </c>
      <c r="J2742" s="2">
        <v>0</v>
      </c>
    </row>
    <row r="2743" spans="1:10" x14ac:dyDescent="0.35">
      <c r="A2743" s="28" t="s">
        <v>2124</v>
      </c>
      <c r="B2743" s="28" t="s">
        <v>17</v>
      </c>
      <c r="C2743" s="28" t="s">
        <v>2127</v>
      </c>
      <c r="D2743" s="28" t="s">
        <v>19</v>
      </c>
      <c r="E2743" t="s">
        <v>114</v>
      </c>
      <c r="F2743" s="2">
        <v>273050</v>
      </c>
      <c r="G2743" s="2">
        <v>548850</v>
      </c>
      <c r="H2743" s="2">
        <v>0</v>
      </c>
      <c r="I2743" s="2">
        <v>0</v>
      </c>
      <c r="J2743" s="2">
        <v>0</v>
      </c>
    </row>
    <row r="2744" spans="1:10" x14ac:dyDescent="0.35">
      <c r="A2744" s="28" t="s">
        <v>2124</v>
      </c>
      <c r="B2744" s="28" t="s">
        <v>17</v>
      </c>
      <c r="C2744" s="28" t="s">
        <v>2128</v>
      </c>
      <c r="D2744" s="28" t="s">
        <v>19</v>
      </c>
      <c r="E2744" t="s">
        <v>2129</v>
      </c>
      <c r="F2744" s="2">
        <v>65000</v>
      </c>
      <c r="G2744" s="2">
        <v>130000</v>
      </c>
      <c r="H2744" s="2">
        <v>65000</v>
      </c>
      <c r="I2744" s="2">
        <v>19500</v>
      </c>
      <c r="J2744" s="2">
        <v>65000</v>
      </c>
    </row>
    <row r="2745" spans="1:10" x14ac:dyDescent="0.35">
      <c r="A2745" s="28" t="s">
        <v>2124</v>
      </c>
      <c r="B2745" s="28" t="s">
        <v>17</v>
      </c>
      <c r="C2745" s="28" t="s">
        <v>2128</v>
      </c>
      <c r="D2745" s="28" t="s">
        <v>19</v>
      </c>
      <c r="E2745" t="s">
        <v>167</v>
      </c>
      <c r="F2745" s="2">
        <v>0</v>
      </c>
      <c r="G2745" s="2">
        <v>1553000</v>
      </c>
      <c r="H2745" s="2">
        <v>350000</v>
      </c>
      <c r="I2745" s="2">
        <v>105000</v>
      </c>
      <c r="J2745" s="2">
        <v>350000</v>
      </c>
    </row>
    <row r="2746" spans="1:10" x14ac:dyDescent="0.35">
      <c r="A2746" s="28" t="s">
        <v>2124</v>
      </c>
      <c r="B2746" s="28" t="s">
        <v>17</v>
      </c>
      <c r="C2746" s="28" t="s">
        <v>2128</v>
      </c>
      <c r="D2746" s="28" t="s">
        <v>19</v>
      </c>
      <c r="E2746" t="s">
        <v>164</v>
      </c>
      <c r="F2746" s="2">
        <v>151500</v>
      </c>
      <c r="G2746" s="2">
        <v>298000</v>
      </c>
      <c r="H2746" s="2">
        <v>320500</v>
      </c>
      <c r="I2746" s="2">
        <v>96150</v>
      </c>
      <c r="J2746" s="2">
        <v>320500</v>
      </c>
    </row>
    <row r="2747" spans="1:10" x14ac:dyDescent="0.35">
      <c r="A2747" s="28" t="s">
        <v>2124</v>
      </c>
      <c r="B2747" s="28" t="s">
        <v>17</v>
      </c>
      <c r="C2747" s="28" t="s">
        <v>2128</v>
      </c>
      <c r="D2747" s="28" t="s">
        <v>19</v>
      </c>
      <c r="E2747" t="s">
        <v>2130</v>
      </c>
      <c r="F2747" s="2">
        <v>737500</v>
      </c>
      <c r="G2747" s="2">
        <v>1475000</v>
      </c>
      <c r="H2747" s="2">
        <v>737500</v>
      </c>
      <c r="I2747" s="2">
        <v>221250</v>
      </c>
      <c r="J2747" s="2">
        <v>737500</v>
      </c>
    </row>
    <row r="2748" spans="1:10" x14ac:dyDescent="0.35">
      <c r="A2748" s="28" t="s">
        <v>2124</v>
      </c>
      <c r="B2748" s="28" t="s">
        <v>17</v>
      </c>
      <c r="C2748" s="28" t="s">
        <v>2128</v>
      </c>
      <c r="D2748" s="28" t="s">
        <v>19</v>
      </c>
      <c r="E2748" t="s">
        <v>2131</v>
      </c>
      <c r="F2748" s="2">
        <v>699125</v>
      </c>
      <c r="G2748" s="2">
        <v>726375</v>
      </c>
      <c r="H2748" s="2">
        <v>0</v>
      </c>
      <c r="I2748" s="2">
        <v>0</v>
      </c>
      <c r="J2748" s="2">
        <v>0</v>
      </c>
    </row>
    <row r="2749" spans="1:10" x14ac:dyDescent="0.35">
      <c r="A2749" s="28" t="s">
        <v>2124</v>
      </c>
      <c r="B2749" s="28" t="s">
        <v>17</v>
      </c>
      <c r="C2749" s="28" t="s">
        <v>2128</v>
      </c>
      <c r="D2749" s="28" t="s">
        <v>19</v>
      </c>
      <c r="E2749" t="s">
        <v>28</v>
      </c>
      <c r="F2749" s="2">
        <v>0</v>
      </c>
      <c r="G2749" s="2">
        <v>0</v>
      </c>
      <c r="H2749" s="2">
        <v>0</v>
      </c>
      <c r="I2749" s="2">
        <v>0</v>
      </c>
      <c r="J2749" s="2">
        <v>0</v>
      </c>
    </row>
    <row r="2750" spans="1:10" x14ac:dyDescent="0.35">
      <c r="A2750" s="28" t="s">
        <v>2132</v>
      </c>
      <c r="B2750" s="28" t="s">
        <v>17</v>
      </c>
      <c r="C2750" s="28" t="s">
        <v>2133</v>
      </c>
      <c r="D2750" s="28" t="s">
        <v>19</v>
      </c>
      <c r="E2750" t="s">
        <v>247</v>
      </c>
      <c r="F2750" s="2">
        <v>103500</v>
      </c>
      <c r="G2750" s="2">
        <v>212000</v>
      </c>
      <c r="H2750" s="2">
        <v>102000</v>
      </c>
      <c r="I2750" s="2">
        <v>30600</v>
      </c>
      <c r="J2750" s="2">
        <v>102000</v>
      </c>
    </row>
    <row r="2751" spans="1:10" x14ac:dyDescent="0.35">
      <c r="A2751" s="28" t="s">
        <v>2132</v>
      </c>
      <c r="B2751" s="28" t="s">
        <v>17</v>
      </c>
      <c r="C2751" s="28" t="s">
        <v>2133</v>
      </c>
      <c r="D2751" s="28" t="s">
        <v>19</v>
      </c>
      <c r="E2751" t="s">
        <v>2134</v>
      </c>
      <c r="F2751" s="2">
        <v>17129</v>
      </c>
      <c r="G2751" s="2">
        <v>34004</v>
      </c>
      <c r="H2751" s="2">
        <v>0</v>
      </c>
      <c r="I2751" s="2">
        <v>0</v>
      </c>
      <c r="J2751" s="2">
        <v>0</v>
      </c>
    </row>
    <row r="2752" spans="1:10" x14ac:dyDescent="0.35">
      <c r="A2752" s="28" t="s">
        <v>2132</v>
      </c>
      <c r="B2752" s="28" t="s">
        <v>17</v>
      </c>
      <c r="C2752" s="28" t="s">
        <v>2133</v>
      </c>
      <c r="D2752" s="28" t="s">
        <v>19</v>
      </c>
      <c r="E2752" t="s">
        <v>275</v>
      </c>
      <c r="F2752" s="2">
        <v>101000</v>
      </c>
      <c r="G2752" s="2">
        <v>204000</v>
      </c>
      <c r="H2752" s="2">
        <v>106000</v>
      </c>
      <c r="I2752" s="2">
        <v>31800</v>
      </c>
      <c r="J2752" s="2">
        <v>106000</v>
      </c>
    </row>
    <row r="2753" spans="1:10" x14ac:dyDescent="0.35">
      <c r="A2753" s="28" t="s">
        <v>2132</v>
      </c>
      <c r="B2753" s="28" t="s">
        <v>17</v>
      </c>
      <c r="C2753" s="28" t="s">
        <v>2133</v>
      </c>
      <c r="D2753" s="28" t="s">
        <v>19</v>
      </c>
      <c r="E2753" t="s">
        <v>2135</v>
      </c>
      <c r="F2753" s="2">
        <v>18888</v>
      </c>
      <c r="G2753" s="2">
        <v>37499</v>
      </c>
      <c r="H2753" s="2">
        <v>18611</v>
      </c>
      <c r="I2753" s="2">
        <v>2792</v>
      </c>
      <c r="J2753" s="2">
        <v>0</v>
      </c>
    </row>
    <row r="2754" spans="1:10" x14ac:dyDescent="0.35">
      <c r="A2754" s="28" t="s">
        <v>2132</v>
      </c>
      <c r="B2754" s="28" t="s">
        <v>17</v>
      </c>
      <c r="C2754" s="28" t="s">
        <v>2133</v>
      </c>
      <c r="D2754" s="28" t="s">
        <v>19</v>
      </c>
      <c r="E2754" t="s">
        <v>2136</v>
      </c>
      <c r="F2754" s="2">
        <v>221000</v>
      </c>
      <c r="G2754" s="2">
        <v>446000</v>
      </c>
      <c r="H2754" s="2">
        <v>224000</v>
      </c>
      <c r="I2754" s="2">
        <v>224000</v>
      </c>
      <c r="J2754" s="2">
        <v>224000</v>
      </c>
    </row>
    <row r="2755" spans="1:10" x14ac:dyDescent="0.35">
      <c r="A2755" s="28" t="s">
        <v>2132</v>
      </c>
      <c r="B2755" s="28" t="s">
        <v>17</v>
      </c>
      <c r="C2755" s="28" t="s">
        <v>2133</v>
      </c>
      <c r="D2755" s="28" t="s">
        <v>19</v>
      </c>
      <c r="E2755" t="s">
        <v>2137</v>
      </c>
      <c r="F2755" s="2">
        <v>15253</v>
      </c>
      <c r="G2755" s="2">
        <v>15178</v>
      </c>
      <c r="H2755" s="2">
        <v>0</v>
      </c>
      <c r="I2755" s="2">
        <v>0</v>
      </c>
      <c r="J2755" s="2">
        <v>0</v>
      </c>
    </row>
    <row r="2756" spans="1:10" x14ac:dyDescent="0.35">
      <c r="A2756" s="28" t="s">
        <v>2132</v>
      </c>
      <c r="B2756" s="28" t="s">
        <v>17</v>
      </c>
      <c r="C2756" s="28" t="s">
        <v>2133</v>
      </c>
      <c r="D2756" s="28" t="s">
        <v>19</v>
      </c>
      <c r="E2756" t="s">
        <v>2138</v>
      </c>
      <c r="F2756" s="2">
        <v>0</v>
      </c>
      <c r="G2756" s="2">
        <v>24199</v>
      </c>
      <c r="H2756" s="2">
        <v>11830</v>
      </c>
      <c r="I2756" s="2">
        <v>3540</v>
      </c>
      <c r="J2756" s="2">
        <v>11772</v>
      </c>
    </row>
    <row r="2757" spans="1:10" x14ac:dyDescent="0.35">
      <c r="A2757" s="28" t="s">
        <v>2132</v>
      </c>
      <c r="B2757" s="28" t="s">
        <v>17</v>
      </c>
      <c r="C2757" s="28" t="s">
        <v>2133</v>
      </c>
      <c r="D2757" s="28" t="s">
        <v>19</v>
      </c>
      <c r="E2757" t="s">
        <v>2139</v>
      </c>
      <c r="F2757" s="2">
        <v>12787</v>
      </c>
      <c r="G2757" s="2">
        <v>0</v>
      </c>
      <c r="H2757" s="2">
        <v>0</v>
      </c>
      <c r="I2757" s="2">
        <v>0</v>
      </c>
      <c r="J2757" s="2">
        <v>0</v>
      </c>
    </row>
    <row r="2758" spans="1:10" x14ac:dyDescent="0.35">
      <c r="A2758" s="28" t="s">
        <v>2132</v>
      </c>
      <c r="B2758" s="28" t="s">
        <v>17</v>
      </c>
      <c r="C2758" s="28" t="s">
        <v>2133</v>
      </c>
      <c r="D2758" s="28" t="s">
        <v>19</v>
      </c>
      <c r="E2758" t="s">
        <v>28</v>
      </c>
      <c r="F2758" s="2">
        <v>7792</v>
      </c>
      <c r="G2758" s="2">
        <v>0</v>
      </c>
      <c r="H2758" s="2">
        <v>0</v>
      </c>
      <c r="I2758" s="2">
        <v>0</v>
      </c>
      <c r="J2758" s="2">
        <v>0</v>
      </c>
    </row>
    <row r="2759" spans="1:10" x14ac:dyDescent="0.35">
      <c r="A2759" s="28" t="s">
        <v>2132</v>
      </c>
      <c r="B2759" s="28" t="s">
        <v>17</v>
      </c>
      <c r="C2759" s="28" t="s">
        <v>2133</v>
      </c>
      <c r="D2759" s="28" t="s">
        <v>19</v>
      </c>
      <c r="E2759" t="s">
        <v>2140</v>
      </c>
      <c r="F2759" s="2">
        <v>78500</v>
      </c>
      <c r="G2759" s="2">
        <v>153000</v>
      </c>
      <c r="H2759" s="2">
        <v>77000</v>
      </c>
      <c r="I2759" s="2">
        <v>23100</v>
      </c>
      <c r="J2759" s="2">
        <v>77000</v>
      </c>
    </row>
    <row r="2760" spans="1:10" x14ac:dyDescent="0.35">
      <c r="A2760" s="28" t="s">
        <v>2132</v>
      </c>
      <c r="B2760" s="28" t="s">
        <v>17</v>
      </c>
      <c r="C2760" s="28" t="s">
        <v>2133</v>
      </c>
      <c r="D2760" s="28" t="s">
        <v>19</v>
      </c>
      <c r="E2760" t="s">
        <v>2141</v>
      </c>
      <c r="F2760" s="2">
        <v>18165</v>
      </c>
      <c r="G2760" s="2">
        <v>34968</v>
      </c>
      <c r="H2760" s="2">
        <v>17356</v>
      </c>
      <c r="I2760" s="2">
        <v>5194</v>
      </c>
      <c r="J2760" s="2">
        <v>17270</v>
      </c>
    </row>
    <row r="2761" spans="1:10" x14ac:dyDescent="0.35">
      <c r="A2761" s="28" t="s">
        <v>2132</v>
      </c>
      <c r="B2761" s="28" t="s">
        <v>17</v>
      </c>
      <c r="C2761" s="28" t="s">
        <v>2133</v>
      </c>
      <c r="D2761" s="28" t="s">
        <v>19</v>
      </c>
      <c r="E2761" t="s">
        <v>2142</v>
      </c>
      <c r="F2761" s="2">
        <v>14643</v>
      </c>
      <c r="G2761" s="2">
        <v>29071</v>
      </c>
      <c r="H2761" s="2">
        <v>14429</v>
      </c>
      <c r="I2761" s="2">
        <v>4318</v>
      </c>
      <c r="J2761" s="2">
        <v>14357</v>
      </c>
    </row>
    <row r="2762" spans="1:10" x14ac:dyDescent="0.35">
      <c r="A2762" s="28" t="s">
        <v>2132</v>
      </c>
      <c r="B2762" s="28" t="s">
        <v>17</v>
      </c>
      <c r="C2762" s="28" t="s">
        <v>2143</v>
      </c>
      <c r="D2762" s="28" t="s">
        <v>19</v>
      </c>
      <c r="E2762" t="s">
        <v>2144</v>
      </c>
      <c r="F2762" s="2">
        <v>81861</v>
      </c>
      <c r="G2762" s="2">
        <v>158042</v>
      </c>
      <c r="H2762" s="2">
        <v>76181</v>
      </c>
      <c r="I2762" s="2">
        <v>75234</v>
      </c>
      <c r="J2762" s="2">
        <v>74287</v>
      </c>
    </row>
    <row r="2763" spans="1:10" x14ac:dyDescent="0.35">
      <c r="A2763" s="28" t="s">
        <v>2132</v>
      </c>
      <c r="B2763" s="28" t="s">
        <v>17</v>
      </c>
      <c r="C2763" s="28" t="s">
        <v>2143</v>
      </c>
      <c r="D2763" s="28" t="s">
        <v>19</v>
      </c>
      <c r="E2763" t="s">
        <v>28</v>
      </c>
      <c r="F2763" s="2">
        <v>0</v>
      </c>
      <c r="G2763" s="2">
        <v>0</v>
      </c>
      <c r="H2763" s="2">
        <v>0</v>
      </c>
      <c r="I2763" s="2">
        <v>0</v>
      </c>
      <c r="J2763" s="2">
        <v>0</v>
      </c>
    </row>
    <row r="2764" spans="1:10" x14ac:dyDescent="0.35">
      <c r="A2764" s="28" t="s">
        <v>2132</v>
      </c>
      <c r="B2764" s="28" t="s">
        <v>17</v>
      </c>
      <c r="C2764" s="28" t="s">
        <v>2143</v>
      </c>
      <c r="D2764" s="28" t="s">
        <v>50</v>
      </c>
      <c r="E2764" t="s">
        <v>2145</v>
      </c>
      <c r="F2764" s="2">
        <v>1283500</v>
      </c>
      <c r="G2764" s="2">
        <v>2591000</v>
      </c>
      <c r="H2764" s="2">
        <v>1309000</v>
      </c>
      <c r="I2764" s="2">
        <v>392700</v>
      </c>
      <c r="J2764" s="2">
        <v>1309000</v>
      </c>
    </row>
    <row r="2765" spans="1:10" x14ac:dyDescent="0.35">
      <c r="A2765" s="28" t="s">
        <v>2132</v>
      </c>
      <c r="B2765" s="28" t="s">
        <v>17</v>
      </c>
      <c r="C2765" s="28" t="s">
        <v>2143</v>
      </c>
      <c r="D2765" s="28" t="s">
        <v>19</v>
      </c>
      <c r="E2765" t="s">
        <v>2146</v>
      </c>
      <c r="F2765" s="2">
        <v>235000</v>
      </c>
      <c r="G2765" s="2">
        <v>465000</v>
      </c>
      <c r="H2765" s="2">
        <v>232500</v>
      </c>
      <c r="I2765" s="2">
        <v>69750</v>
      </c>
      <c r="J2765" s="2">
        <v>232500</v>
      </c>
    </row>
    <row r="2766" spans="1:10" x14ac:dyDescent="0.35">
      <c r="A2766" s="28" t="s">
        <v>2132</v>
      </c>
      <c r="B2766" s="28" t="s">
        <v>17</v>
      </c>
      <c r="C2766" s="28" t="s">
        <v>2143</v>
      </c>
      <c r="D2766" s="28" t="s">
        <v>50</v>
      </c>
      <c r="E2766" t="s">
        <v>32</v>
      </c>
      <c r="F2766" s="2">
        <v>4500</v>
      </c>
      <c r="G2766" s="2">
        <v>4500</v>
      </c>
      <c r="H2766" s="2">
        <v>2250</v>
      </c>
      <c r="I2766" s="2">
        <v>675</v>
      </c>
      <c r="J2766" s="2">
        <v>2250</v>
      </c>
    </row>
    <row r="2767" spans="1:10" x14ac:dyDescent="0.35">
      <c r="A2767" s="28" t="s">
        <v>2132</v>
      </c>
      <c r="B2767" s="28" t="s">
        <v>17</v>
      </c>
      <c r="C2767" s="28" t="s">
        <v>2143</v>
      </c>
      <c r="D2767" s="28" t="s">
        <v>19</v>
      </c>
      <c r="E2767" t="s">
        <v>1460</v>
      </c>
      <c r="F2767" s="2">
        <v>683363</v>
      </c>
      <c r="G2767" s="2">
        <v>1371850</v>
      </c>
      <c r="H2767" s="2">
        <v>685650</v>
      </c>
      <c r="I2767" s="2">
        <v>205847</v>
      </c>
      <c r="J2767" s="2">
        <v>686663</v>
      </c>
    </row>
    <row r="2768" spans="1:10" x14ac:dyDescent="0.35">
      <c r="A2768" s="28" t="s">
        <v>2132</v>
      </c>
      <c r="B2768" s="28" t="s">
        <v>17</v>
      </c>
      <c r="C2768" s="28" t="s">
        <v>2143</v>
      </c>
      <c r="D2768" s="28" t="s">
        <v>19</v>
      </c>
      <c r="E2768" t="s">
        <v>2147</v>
      </c>
      <c r="F2768" s="2">
        <v>75000</v>
      </c>
      <c r="G2768" s="2">
        <v>150000</v>
      </c>
      <c r="H2768" s="2">
        <v>75000</v>
      </c>
      <c r="I2768" s="2">
        <v>75000</v>
      </c>
      <c r="J2768" s="2">
        <v>75000</v>
      </c>
    </row>
    <row r="2769" spans="1:10" x14ac:dyDescent="0.35">
      <c r="A2769" s="28" t="s">
        <v>2132</v>
      </c>
      <c r="B2769" s="28" t="s">
        <v>17</v>
      </c>
      <c r="C2769" s="28" t="s">
        <v>2143</v>
      </c>
      <c r="D2769" s="28" t="s">
        <v>19</v>
      </c>
      <c r="E2769" t="s">
        <v>32</v>
      </c>
      <c r="F2769" s="2">
        <v>0</v>
      </c>
      <c r="G2769" s="2">
        <v>4500</v>
      </c>
      <c r="H2769" s="2">
        <v>1500</v>
      </c>
      <c r="I2769" s="2">
        <v>488</v>
      </c>
      <c r="J2769" s="2">
        <v>1750</v>
      </c>
    </row>
    <row r="2770" spans="1:10" x14ac:dyDescent="0.35">
      <c r="A2770" s="28" t="s">
        <v>2132</v>
      </c>
      <c r="B2770" s="28" t="s">
        <v>17</v>
      </c>
      <c r="C2770" s="28" t="s">
        <v>2143</v>
      </c>
      <c r="D2770" s="28" t="s">
        <v>19</v>
      </c>
      <c r="E2770" t="s">
        <v>832</v>
      </c>
      <c r="F2770" s="2">
        <v>726625</v>
      </c>
      <c r="G2770" s="2">
        <v>2517625</v>
      </c>
      <c r="H2770" s="2">
        <v>551625</v>
      </c>
      <c r="I2770" s="2">
        <v>165769</v>
      </c>
      <c r="J2770" s="2">
        <v>553500</v>
      </c>
    </row>
    <row r="2771" spans="1:10" x14ac:dyDescent="0.35">
      <c r="A2771" s="28" t="s">
        <v>2132</v>
      </c>
      <c r="B2771" s="28" t="s">
        <v>17</v>
      </c>
      <c r="C2771" s="28" t="s">
        <v>2143</v>
      </c>
      <c r="D2771" s="28" t="s">
        <v>50</v>
      </c>
      <c r="E2771" t="s">
        <v>2148</v>
      </c>
      <c r="F2771" s="2">
        <v>167500</v>
      </c>
      <c r="G2771" s="2">
        <v>335000</v>
      </c>
      <c r="H2771" s="2">
        <v>167500</v>
      </c>
      <c r="I2771" s="2">
        <v>50250</v>
      </c>
      <c r="J2771" s="2">
        <v>167500</v>
      </c>
    </row>
    <row r="2772" spans="1:10" x14ac:dyDescent="0.35">
      <c r="A2772" s="28" t="s">
        <v>2132</v>
      </c>
      <c r="B2772" s="28" t="s">
        <v>17</v>
      </c>
      <c r="C2772" s="28" t="s">
        <v>2143</v>
      </c>
      <c r="D2772" s="28" t="s">
        <v>50</v>
      </c>
      <c r="E2772" t="s">
        <v>2149</v>
      </c>
      <c r="F2772" s="2">
        <v>1941500</v>
      </c>
      <c r="G2772" s="2">
        <v>3398000</v>
      </c>
      <c r="H2772" s="2">
        <v>1710500</v>
      </c>
      <c r="I2772" s="2">
        <v>513150</v>
      </c>
      <c r="J2772" s="2">
        <v>1710500</v>
      </c>
    </row>
    <row r="2773" spans="1:10" x14ac:dyDescent="0.35">
      <c r="A2773" s="28" t="s">
        <v>2132</v>
      </c>
      <c r="B2773" s="28" t="s">
        <v>17</v>
      </c>
      <c r="C2773" s="28" t="s">
        <v>2143</v>
      </c>
      <c r="D2773" s="28" t="s">
        <v>30</v>
      </c>
      <c r="E2773" t="s">
        <v>2150</v>
      </c>
      <c r="F2773" s="2">
        <v>106861</v>
      </c>
      <c r="G2773" s="2">
        <v>210155</v>
      </c>
      <c r="H2773" s="2">
        <v>103111</v>
      </c>
      <c r="I2773" s="2">
        <v>103111</v>
      </c>
      <c r="J2773" s="2">
        <v>105081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Q2833"/>
  <sheetViews>
    <sheetView topLeftCell="A2746" zoomScale="60" zoomScaleNormal="60" workbookViewId="0">
      <selection activeCell="A2774" sqref="A2774:XFD2825"/>
    </sheetView>
  </sheetViews>
  <sheetFormatPr defaultRowHeight="14.5" x14ac:dyDescent="0.35"/>
  <cols>
    <col min="1" max="1" width="9.81640625" customWidth="1"/>
    <col min="2" max="2" width="9.81640625" bestFit="1" customWidth="1"/>
    <col min="3" max="3" width="141.81640625" bestFit="1" customWidth="1"/>
    <col min="4" max="4" width="28.453125" style="2" bestFit="1" customWidth="1"/>
    <col min="5" max="5" width="29.1796875" style="2" bestFit="1" customWidth="1"/>
    <col min="6" max="6" width="31.1796875" style="2" bestFit="1" customWidth="1"/>
    <col min="7" max="7" width="29.1796875" style="2" bestFit="1" customWidth="1"/>
    <col min="8" max="8" width="31.1796875" style="2" bestFit="1" customWidth="1"/>
    <col min="9" max="9" width="9.1796875" customWidth="1"/>
    <col min="10" max="10" width="9.453125" bestFit="1" customWidth="1"/>
    <col min="11" max="11" width="7.7265625" bestFit="1" customWidth="1"/>
    <col min="12" max="12" width="109.81640625" bestFit="1" customWidth="1"/>
    <col min="13" max="13" width="19.81640625" bestFit="1" customWidth="1"/>
    <col min="14" max="14" width="18.453125" bestFit="1" customWidth="1"/>
    <col min="15" max="15" width="16.54296875" bestFit="1" customWidth="1"/>
    <col min="16" max="16" width="18" bestFit="1" customWidth="1"/>
    <col min="17" max="17" width="4.453125" bestFit="1" customWidth="1"/>
  </cols>
  <sheetData>
    <row r="1" spans="1:17" x14ac:dyDescent="0.35">
      <c r="A1" t="str">
        <f>Main!A34</f>
        <v>4945380</v>
      </c>
    </row>
    <row r="2" spans="1:17" x14ac:dyDescent="0.35">
      <c r="A2">
        <f>COUNTIF(A5:A2833,A1)</f>
        <v>27</v>
      </c>
    </row>
    <row r="3" spans="1:17" x14ac:dyDescent="0.35">
      <c r="M3" s="2">
        <f>SUM(M5:M51)</f>
        <v>3877588</v>
      </c>
      <c r="P3" s="2">
        <f>SUM(P5:P51)</f>
        <v>0</v>
      </c>
      <c r="Q3" s="29">
        <f>+P3/M3</f>
        <v>0</v>
      </c>
    </row>
    <row r="4" spans="1:17" x14ac:dyDescent="0.35">
      <c r="A4" t="s">
        <v>2151</v>
      </c>
      <c r="B4" t="s">
        <v>2152</v>
      </c>
      <c r="C4" t="s">
        <v>10</v>
      </c>
      <c r="D4" s="2" t="s">
        <v>11</v>
      </c>
      <c r="E4" s="2" t="s">
        <v>12</v>
      </c>
      <c r="F4" s="2" t="s">
        <v>13</v>
      </c>
      <c r="G4" s="2" t="s">
        <v>14</v>
      </c>
      <c r="H4" s="2" t="s">
        <v>15</v>
      </c>
      <c r="J4" t="s">
        <v>2153</v>
      </c>
      <c r="K4" t="s">
        <v>2154</v>
      </c>
      <c r="L4" t="s">
        <v>10</v>
      </c>
      <c r="M4" s="2" t="s">
        <v>2155</v>
      </c>
      <c r="N4" s="2" t="s">
        <v>2156</v>
      </c>
      <c r="O4" s="2" t="s">
        <v>2157</v>
      </c>
      <c r="P4" s="2" t="s">
        <v>2158</v>
      </c>
    </row>
    <row r="5" spans="1:17" x14ac:dyDescent="0.35">
      <c r="A5" t="str">
        <f>'Source - Master DB Debt'!A2&amp;'Source - Master DB Debt'!B2&amp;'Source - Master DB Debt'!C2</f>
        <v>0140015</v>
      </c>
      <c r="B5" t="str">
        <f>'Source - Master DB Debt'!D2</f>
        <v>0180</v>
      </c>
      <c r="C5" t="str">
        <f>'Source - Master DB Debt'!E2</f>
        <v>2010 Building/Renovation Project</v>
      </c>
      <c r="D5" s="2">
        <f>'Source - Master DB Debt'!F2</f>
        <v>1112930</v>
      </c>
      <c r="E5" s="2">
        <f>'Source - Master DB Debt'!G2</f>
        <v>1145811</v>
      </c>
      <c r="F5" s="2">
        <f>'Source - Master DB Debt'!H2</f>
        <v>32881</v>
      </c>
      <c r="G5" s="2">
        <f>'Source - Master DB Debt'!I2</f>
        <v>32881</v>
      </c>
      <c r="H5" s="2">
        <f>'Source - Master DB Debt'!J2</f>
        <v>1112930</v>
      </c>
      <c r="J5" t="str">
        <f t="array" ref="J5">IF(ROWS(J$5:J5)&gt;$A$2,"",INDEX(A$5:H$3000,SMALL(IF($A$5:$A$3000=$A$1,ROW($A$5:$A$3000)-ROW($A$5)+1),ROWS(J$5:J5)),COLUMNS($A5:$A5)))</f>
        <v>4945380</v>
      </c>
      <c r="K5" t="str">
        <f t="array" ref="K5">IF(ROWS(K$5:K5)&gt;$A$2,"",INDEX(B$5:I$3000,SMALL(IF($A$5:$A$3000=$A$1,ROW($A$5:$A$3000)-ROW($A$5)+1),ROWS(K$5:K5)),COLUMNS($A5:$A5)))</f>
        <v>0180</v>
      </c>
      <c r="L5" t="str">
        <f t="array" ref="L5">IF(ROWS(L$5:L5)&gt;$A$2,"",INDEX(C$5:J$3000,SMALL(IF($A$5:$A$3000=$A$1,ROW($A$5:$A$3000)-ROW($A$5)+1),ROWS(L$5:L5)),COLUMNS($A5:$A5)))</f>
        <v>Common School Loan B0383</v>
      </c>
      <c r="M5">
        <f t="array" ref="M5">IF(ROWS(M$5:M5)&gt;$A$2,"",INDEX(D$5:K$3000,SMALL(IF($A$5:$A$3000=$A$1,ROW($A$5:$A$3000)-ROW($A$5)+1),ROWS(M$5:M5)),COLUMNS($A5:$A5)))</f>
        <v>28817</v>
      </c>
      <c r="N5">
        <f>Main!J42</f>
        <v>0</v>
      </c>
      <c r="O5" t="str">
        <f>IF(K5="0187","YES",IF(K5="0287","YES",""))</f>
        <v/>
      </c>
      <c r="P5">
        <f>IF(AND(N5="YES",O5=""),M5,0)</f>
        <v>0</v>
      </c>
    </row>
    <row r="6" spans="1:17" x14ac:dyDescent="0.35">
      <c r="A6" t="str">
        <f>'Source - Master DB Debt'!A3&amp;'Source - Master DB Debt'!B3&amp;'Source - Master DB Debt'!C3</f>
        <v>0140015</v>
      </c>
      <c r="B6" t="str">
        <f>'Source - Master DB Debt'!D3</f>
        <v>0180</v>
      </c>
      <c r="C6" t="str">
        <f>'Source - Master DB Debt'!E3</f>
        <v>Interest on Temporary Loans</v>
      </c>
      <c r="D6" s="2">
        <f>'Source - Master DB Debt'!F3</f>
        <v>0</v>
      </c>
      <c r="E6" s="2">
        <f>'Source - Master DB Debt'!G3</f>
        <v>0</v>
      </c>
      <c r="F6" s="2">
        <f>'Source - Master DB Debt'!H3</f>
        <v>0</v>
      </c>
      <c r="G6" s="2">
        <f>'Source - Master DB Debt'!I3</f>
        <v>0</v>
      </c>
      <c r="H6" s="2">
        <f>'Source - Master DB Debt'!J3</f>
        <v>0</v>
      </c>
      <c r="J6" t="str">
        <f t="array" ref="J6">IF(ROWS(J$5:J6)&gt;$A$2,"",INDEX(A$5:H$3000,SMALL(IF($A$5:$A$3000=$A$1,ROW($A$5:$A$3000)-ROW($A$5)+1),ROWS(J$5:J6)),COLUMNS($A6:$A6)))</f>
        <v>4945380</v>
      </c>
      <c r="K6" t="str">
        <f t="array" ref="K6">IF(ROWS(K$5:K6)&gt;$A$2,"",INDEX(B$5:I$3000,SMALL(IF($A$5:$A$3000=$A$1,ROW($A$5:$A$3000)-ROW($A$5)+1),ROWS(K$5:K6)),COLUMNS($A6:$A6)))</f>
        <v>0180</v>
      </c>
      <c r="L6" t="str">
        <f t="array" ref="L6">IF(ROWS(L$5:L6)&gt;$A$2,"",INDEX(C$5:J$3000,SMALL(IF($A$5:$A$3000=$A$1,ROW($A$5:$A$3000)-ROW($A$5)+1),ROWS(L$5:L6)),COLUMNS($A6:$A6)))</f>
        <v>Common School Loan A0603 - Science Addition</v>
      </c>
      <c r="M6">
        <f t="array" ref="M6">IF(ROWS(M$5:M6)&gt;$A$2,"",INDEX(D$5:K$3000,SMALL(IF($A$5:$A$3000=$A$1,ROW($A$5:$A$3000)-ROW($A$5)+1),ROWS(M$5:M6)),COLUMNS($A6:$A6)))</f>
        <v>71000</v>
      </c>
      <c r="N6">
        <f>Main!J43</f>
        <v>0</v>
      </c>
      <c r="O6" t="str">
        <f t="shared" ref="O6:O46" si="0">IF(K6="0187","YES",IF(K6="0287","YES",""))</f>
        <v/>
      </c>
      <c r="P6">
        <f t="shared" ref="P6:P51" si="1">IF(AND(N6="YES",O6=""),M6,0)</f>
        <v>0</v>
      </c>
    </row>
    <row r="7" spans="1:17" x14ac:dyDescent="0.35">
      <c r="A7" t="str">
        <f>'Source - Master DB Debt'!A4&amp;'Source - Master DB Debt'!B4&amp;'Source - Master DB Debt'!C4</f>
        <v>0140015</v>
      </c>
      <c r="B7" t="str">
        <f>'Source - Master DB Debt'!D4</f>
        <v>0180</v>
      </c>
      <c r="C7" t="str">
        <f>'Source - Master DB Debt'!E4</f>
        <v>Adams Central Community School Corporation General Obligation Bonds of 2023</v>
      </c>
      <c r="D7" s="2">
        <f>'Source - Master DB Debt'!F4</f>
        <v>0</v>
      </c>
      <c r="E7" s="2">
        <f>'Source - Master DB Debt'!G4</f>
        <v>589083</v>
      </c>
      <c r="F7" s="2">
        <f>'Source - Master DB Debt'!H4</f>
        <v>109875</v>
      </c>
      <c r="G7" s="2">
        <f>'Source - Master DB Debt'!I4</f>
        <v>33375</v>
      </c>
      <c r="H7" s="2">
        <f>'Source - Master DB Debt'!J4</f>
        <v>112625</v>
      </c>
      <c r="J7" t="str">
        <f t="array" ref="J7">IF(ROWS(J$5:J7)&gt;$A$2,"",INDEX(A$5:H$3000,SMALL(IF($A$5:$A$3000=$A$1,ROW($A$5:$A$3000)-ROW($A$5)+1),ROWS(J$5:J7)),COLUMNS($A7:$A7)))</f>
        <v>4945380</v>
      </c>
      <c r="K7" t="str">
        <f t="array" ref="K7">IF(ROWS(K$5:K7)&gt;$A$2,"",INDEX(B$5:I$3000,SMALL(IF($A$5:$A$3000=$A$1,ROW($A$5:$A$3000)-ROW($A$5)+1),ROWS(K$5:K7)),COLUMNS($A7:$A7)))</f>
        <v>0180</v>
      </c>
      <c r="L7" t="str">
        <f t="array" ref="L7">IF(ROWS(L$5:L7)&gt;$A$2,"",INDEX(C$5:J$3000,SMALL(IF($A$5:$A$3000=$A$1,ROW($A$5:$A$3000)-ROW($A$5)+1),ROWS(L$5:L7)),COLUMNS($A7:$A7)))</f>
        <v>Common School A2933</v>
      </c>
      <c r="M7">
        <f t="array" ref="M7">IF(ROWS(M$5:M7)&gt;$A$2,"",INDEX(D$5:K$3000,SMALL(IF($A$5:$A$3000=$A$1,ROW($A$5:$A$3000)-ROW($A$5)+1),ROWS(M$5:M7)),COLUMNS($A7:$A7)))</f>
        <v>24768</v>
      </c>
      <c r="N7">
        <f>Main!J44</f>
        <v>0</v>
      </c>
      <c r="O7" t="str">
        <f t="shared" si="0"/>
        <v/>
      </c>
      <c r="P7">
        <f t="shared" si="1"/>
        <v>0</v>
      </c>
    </row>
    <row r="8" spans="1:17" x14ac:dyDescent="0.35">
      <c r="A8" t="str">
        <f>'Source - Master DB Debt'!A5&amp;'Source - Master DB Debt'!B5&amp;'Source - Master DB Debt'!C5</f>
        <v>0140015</v>
      </c>
      <c r="B8" t="str">
        <f>'Source - Master DB Debt'!D5</f>
        <v>0180</v>
      </c>
      <c r="C8" t="str">
        <f>'Source - Master DB Debt'!E5</f>
        <v>General Obligation Bonds Series 2015</v>
      </c>
      <c r="D8" s="2">
        <f>'Source - Master DB Debt'!F5</f>
        <v>122475</v>
      </c>
      <c r="E8" s="2">
        <f>'Source - Master DB Debt'!G5</f>
        <v>263150</v>
      </c>
      <c r="F8" s="2">
        <f>'Source - Master DB Debt'!H5</f>
        <v>135375</v>
      </c>
      <c r="G8" s="2">
        <f>'Source - Master DB Debt'!I5</f>
        <v>40223</v>
      </c>
      <c r="H8" s="2">
        <f>'Source - Master DB Debt'!J5</f>
        <v>132775</v>
      </c>
      <c r="J8" t="str">
        <f t="array" ref="J8">IF(ROWS(J$5:J8)&gt;$A$2,"",INDEX(A$5:H$3000,SMALL(IF($A$5:$A$3000=$A$1,ROW($A$5:$A$3000)-ROW($A$5)+1),ROWS(J$5:J8)),COLUMNS($A8:$A8)))</f>
        <v>4945380</v>
      </c>
      <c r="K8" t="str">
        <f t="array" ref="K8">IF(ROWS(K$5:K8)&gt;$A$2,"",INDEX(B$5:I$3000,SMALL(IF($A$5:$A$3000=$A$1,ROW($A$5:$A$3000)-ROW($A$5)+1),ROWS(K$5:K8)),COLUMNS($A8:$A8)))</f>
        <v>0180</v>
      </c>
      <c r="L8" t="str">
        <f t="array" ref="L8">IF(ROWS(L$5:L8)&gt;$A$2,"",INDEX(C$5:J$3000,SMALL(IF($A$5:$A$3000=$A$1,ROW($A$5:$A$3000)-ROW($A$5)+1),ROWS(L$5:L8)),COLUMNS($A8:$A8)))</f>
        <v>Taxable Ad Valorem Property Tax First Mortgage Refunding Bonds, Series 2016</v>
      </c>
      <c r="M8">
        <f t="array" ref="M8">IF(ROWS(M$5:M8)&gt;$A$2,"",INDEX(D$5:K$3000,SMALL(IF($A$5:$A$3000=$A$1,ROW($A$5:$A$3000)-ROW($A$5)+1),ROWS(M$5:M8)),COLUMNS($A8:$A8)))</f>
        <v>218000</v>
      </c>
      <c r="N8">
        <f>Main!J45</f>
        <v>0</v>
      </c>
      <c r="O8" t="str">
        <f t="shared" si="0"/>
        <v/>
      </c>
      <c r="P8">
        <f t="shared" si="1"/>
        <v>0</v>
      </c>
    </row>
    <row r="9" spans="1:17" x14ac:dyDescent="0.35">
      <c r="A9" t="str">
        <f>'Source - Master DB Debt'!A6&amp;'Source - Master DB Debt'!B6&amp;'Source - Master DB Debt'!C6</f>
        <v>0140015</v>
      </c>
      <c r="B9" t="str">
        <f>'Source - Master DB Debt'!D6</f>
        <v>0180</v>
      </c>
      <c r="C9" t="str">
        <f>'Source - Master DB Debt'!E6</f>
        <v>General Obligation Bonds Series 2022</v>
      </c>
      <c r="D9" s="2">
        <f>'Source - Master DB Debt'!F6</f>
        <v>0</v>
      </c>
      <c r="E9" s="2">
        <f>'Source - Master DB Debt'!G6</f>
        <v>0</v>
      </c>
      <c r="F9" s="2">
        <f>'Source - Master DB Debt'!H6</f>
        <v>0</v>
      </c>
      <c r="G9" s="2">
        <f>'Source - Master DB Debt'!I6</f>
        <v>0</v>
      </c>
      <c r="H9" s="2">
        <f>'Source - Master DB Debt'!J6</f>
        <v>0</v>
      </c>
      <c r="J9" t="str">
        <f t="array" ref="J9">IF(ROWS(J$5:J9)&gt;$A$2,"",INDEX(A$5:H$3000,SMALL(IF($A$5:$A$3000=$A$1,ROW($A$5:$A$3000)-ROW($A$5)+1),ROWS(J$5:J9)),COLUMNS($A9:$A9)))</f>
        <v>4945380</v>
      </c>
      <c r="K9" t="str">
        <f t="array" ref="K9">IF(ROWS(K$5:K9)&gt;$A$2,"",INDEX(B$5:I$3000,SMALL(IF($A$5:$A$3000=$A$1,ROW($A$5:$A$3000)-ROW($A$5)+1),ROWS(K$5:K9)),COLUMNS($A9:$A9)))</f>
        <v>0180</v>
      </c>
      <c r="L9" t="str">
        <f t="array" ref="L9">IF(ROWS(L$5:L9)&gt;$A$2,"",INDEX(C$5:J$3000,SMALL(IF($A$5:$A$3000=$A$1,ROW($A$5:$A$3000)-ROW($A$5)+1),ROWS(L$5:L9)),COLUMNS($A9:$A9)))</f>
        <v>Interest on Temporary Loans</v>
      </c>
      <c r="M9">
        <f t="array" ref="M9">IF(ROWS(M$5:M9)&gt;$A$2,"",INDEX(D$5:K$3000,SMALL(IF($A$5:$A$3000=$A$1,ROW($A$5:$A$3000)-ROW($A$5)+1),ROWS(M$5:M9)),COLUMNS($A9:$A9)))</f>
        <v>39642</v>
      </c>
      <c r="N9">
        <f>Main!J46</f>
        <v>0</v>
      </c>
      <c r="O9" t="str">
        <f t="shared" si="0"/>
        <v/>
      </c>
      <c r="P9">
        <f t="shared" si="1"/>
        <v>0</v>
      </c>
    </row>
    <row r="10" spans="1:17" x14ac:dyDescent="0.35">
      <c r="A10" t="str">
        <f>'Source - Master DB Debt'!A7&amp;'Source - Master DB Debt'!B7&amp;'Source - Master DB Debt'!C7</f>
        <v>0140015</v>
      </c>
      <c r="B10" t="str">
        <f>'Source - Master DB Debt'!D7</f>
        <v>0180</v>
      </c>
      <c r="C10" t="str">
        <f>'Source - Master DB Debt'!E7</f>
        <v>Series 2017 Adams Central Elem Schl Bldg Corp Ad Valorem Property Tax 1st Mortgage Bonds</v>
      </c>
      <c r="D10" s="2">
        <f>'Source - Master DB Debt'!F7</f>
        <v>356200</v>
      </c>
      <c r="E10" s="2">
        <f>'Source - Master DB Debt'!G7</f>
        <v>712400</v>
      </c>
      <c r="F10" s="2">
        <f>'Source - Master DB Debt'!H7</f>
        <v>356200</v>
      </c>
      <c r="G10" s="2">
        <f>'Source - Master DB Debt'!I7</f>
        <v>106860</v>
      </c>
      <c r="H10" s="2">
        <f>'Source - Master DB Debt'!J7</f>
        <v>356200</v>
      </c>
      <c r="J10" t="str">
        <f t="array" ref="J10">IF(ROWS(J$5:J10)&gt;$A$2,"",INDEX(A$5:H$3000,SMALL(IF($A$5:$A$3000=$A$1,ROW($A$5:$A$3000)-ROW($A$5)+1),ROWS(J$5:J10)),COLUMNS($A10:$A10)))</f>
        <v>4945380</v>
      </c>
      <c r="K10" t="str">
        <f t="array" ref="K10">IF(ROWS(K$5:K10)&gt;$A$2,"",INDEX(B$5:I$3000,SMALL(IF($A$5:$A$3000=$A$1,ROW($A$5:$A$3000)-ROW($A$5)+1),ROWS(K$5:K10)),COLUMNS($A10:$A10)))</f>
        <v>0180</v>
      </c>
      <c r="L10" t="str">
        <f t="array" ref="L10">IF(ROWS(L$5:L10)&gt;$A$2,"",INDEX(C$5:J$3000,SMALL(IF($A$5:$A$3000=$A$1,ROW($A$5:$A$3000)-ROW($A$5)+1),ROWS(L$5:L10)),COLUMNS($A10:$A10)))</f>
        <v>Common School Loan C0010</v>
      </c>
      <c r="M10">
        <f t="array" ref="M10">IF(ROWS(M$5:M10)&gt;$A$2,"",INDEX(D$5:K$3000,SMALL(IF($A$5:$A$3000=$A$1,ROW($A$5:$A$3000)-ROW($A$5)+1),ROWS(M$5:M10)),COLUMNS($A10:$A10)))</f>
        <v>64500</v>
      </c>
      <c r="N10">
        <f>Main!J47</f>
        <v>0</v>
      </c>
      <c r="O10" t="str">
        <f t="shared" si="0"/>
        <v/>
      </c>
      <c r="P10">
        <f t="shared" si="1"/>
        <v>0</v>
      </c>
    </row>
    <row r="11" spans="1:17" x14ac:dyDescent="0.35">
      <c r="A11" t="str">
        <f>'Source - Master DB Debt'!A8&amp;'Source - Master DB Debt'!B8&amp;'Source - Master DB Debt'!C8</f>
        <v>0140025</v>
      </c>
      <c r="B11" t="str">
        <f>'Source - Master DB Debt'!D8</f>
        <v>0180</v>
      </c>
      <c r="C11" t="str">
        <f>'Source - Master DB Debt'!E8</f>
        <v>North Adams Community Schools RenovationBldgCorp AdValoremPropertyTaxFirstMortgageBonds Series2018</v>
      </c>
      <c r="D11" s="2">
        <f>'Source - Master DB Debt'!F8</f>
        <v>1220500</v>
      </c>
      <c r="E11" s="2">
        <f>'Source - Master DB Debt'!G8</f>
        <v>2441000</v>
      </c>
      <c r="F11" s="2">
        <f>'Source - Master DB Debt'!H8</f>
        <v>1220500</v>
      </c>
      <c r="G11" s="2">
        <f>'Source - Master DB Debt'!I8</f>
        <v>366150</v>
      </c>
      <c r="H11" s="2">
        <f>'Source - Master DB Debt'!J8</f>
        <v>1220500</v>
      </c>
      <c r="J11" t="str">
        <f t="array" ref="J11">IF(ROWS(J$5:J11)&gt;$A$2,"",INDEX(A$5:H$3000,SMALL(IF($A$5:$A$3000=$A$1,ROW($A$5:$A$3000)-ROW($A$5)+1),ROWS(J$5:J11)),COLUMNS($A11:$A11)))</f>
        <v>4945380</v>
      </c>
      <c r="K11" t="str">
        <f t="array" ref="K11">IF(ROWS(K$5:K11)&gt;$A$2,"",INDEX(B$5:I$3000,SMALL(IF($A$5:$A$3000=$A$1,ROW($A$5:$A$3000)-ROW($A$5)+1),ROWS(K$5:K11)),COLUMNS($A11:$A11)))</f>
        <v>0180</v>
      </c>
      <c r="L11" t="str">
        <f t="array" ref="L11">IF(ROWS(L$5:L11)&gt;$A$2,"",INDEX(C$5:J$3000,SMALL(IF($A$5:$A$3000=$A$1,ROW($A$5:$A$3000)-ROW($A$5)+1),ROWS(L$5:L11)),COLUMNS($A11:$A11)))</f>
        <v>Common School Loan A0615</v>
      </c>
      <c r="M11">
        <f t="array" ref="M11">IF(ROWS(M$5:M11)&gt;$A$2,"",INDEX(D$5:K$3000,SMALL(IF($A$5:$A$3000=$A$1,ROW($A$5:$A$3000)-ROW($A$5)+1),ROWS(M$5:M11)),COLUMNS($A11:$A11)))</f>
        <v>56250</v>
      </c>
      <c r="N11">
        <f>Main!J48</f>
        <v>0</v>
      </c>
      <c r="O11" t="str">
        <f t="shared" si="0"/>
        <v/>
      </c>
      <c r="P11">
        <f t="shared" si="1"/>
        <v>0</v>
      </c>
    </row>
    <row r="12" spans="1:17" x14ac:dyDescent="0.35">
      <c r="A12" t="str">
        <f>'Source - Master DB Debt'!A9&amp;'Source - Master DB Debt'!B9&amp;'Source - Master DB Debt'!C9</f>
        <v>0140025</v>
      </c>
      <c r="B12" t="str">
        <f>'Source - Master DB Debt'!D9</f>
        <v>0180</v>
      </c>
      <c r="C12" t="str">
        <f>'Source - Master DB Debt'!E9</f>
        <v>Unreimbursed Textbooks</v>
      </c>
      <c r="D12" s="2">
        <f>'Source - Master DB Debt'!F9</f>
        <v>44745</v>
      </c>
      <c r="E12" s="2">
        <f>'Source - Master DB Debt'!G9</f>
        <v>0</v>
      </c>
      <c r="F12" s="2">
        <f>'Source - Master DB Debt'!H9</f>
        <v>0</v>
      </c>
      <c r="G12" s="2">
        <f>'Source - Master DB Debt'!I9</f>
        <v>0</v>
      </c>
      <c r="H12" s="2">
        <f>'Source - Master DB Debt'!J9</f>
        <v>0</v>
      </c>
      <c r="J12" t="str">
        <f t="array" ref="J12">IF(ROWS(J$5:J12)&gt;$A$2,"",INDEX(A$5:H$3000,SMALL(IF($A$5:$A$3000=$A$1,ROW($A$5:$A$3000)-ROW($A$5)+1),ROWS(J$5:J12)),COLUMNS($A12:$A12)))</f>
        <v>4945380</v>
      </c>
      <c r="K12" t="str">
        <f t="array" ref="K12">IF(ROWS(K$5:K12)&gt;$A$2,"",INDEX(B$5:I$3000,SMALL(IF($A$5:$A$3000=$A$1,ROW($A$5:$A$3000)-ROW($A$5)+1),ROWS(K$5:K12)),COLUMNS($A12:$A12)))</f>
        <v>0186</v>
      </c>
      <c r="L12" t="str">
        <f t="array" ref="L12">IF(ROWS(L$5:L12)&gt;$A$2,"",INDEX(C$5:J$3000,SMALL(IF($A$5:$A$3000=$A$1,ROW($A$5:$A$3000)-ROW($A$5)+1),ROWS(L$5:L12)),COLUMNS($A12:$A12)))</f>
        <v>Fees</v>
      </c>
      <c r="M12">
        <f t="array" ref="M12">IF(ROWS(M$5:M12)&gt;$A$2,"",INDEX(D$5:K$3000,SMALL(IF($A$5:$A$3000=$A$1,ROW($A$5:$A$3000)-ROW($A$5)+1),ROWS(M$5:M12)),COLUMNS($A12:$A12)))</f>
        <v>5000</v>
      </c>
      <c r="N12">
        <f>Main!J49</f>
        <v>0</v>
      </c>
      <c r="O12" t="str">
        <f t="shared" si="0"/>
        <v/>
      </c>
      <c r="P12">
        <f t="shared" si="1"/>
        <v>0</v>
      </c>
    </row>
    <row r="13" spans="1:17" x14ac:dyDescent="0.35">
      <c r="A13" t="str">
        <f>'Source - Master DB Debt'!A10&amp;'Source - Master DB Debt'!B10&amp;'Source - Master DB Debt'!C10</f>
        <v>0140025</v>
      </c>
      <c r="B13" t="str">
        <f>'Source - Master DB Debt'!D10</f>
        <v>0180</v>
      </c>
      <c r="C13" t="str">
        <f>'Source - Master DB Debt'!E10</f>
        <v>North Adams Com Schools Reno Bldg. Corp. Ad Valorem Property Tax First Mortgage Bonds, Series 2023</v>
      </c>
      <c r="D13" s="2">
        <f>'Source - Master DB Debt'!F10</f>
        <v>0</v>
      </c>
      <c r="E13" s="2">
        <f>'Source - Master DB Debt'!G10</f>
        <v>770000</v>
      </c>
      <c r="F13" s="2">
        <f>'Source - Master DB Debt'!H10</f>
        <v>383000</v>
      </c>
      <c r="G13" s="2">
        <f>'Source - Master DB Debt'!I10</f>
        <v>114900</v>
      </c>
      <c r="H13" s="2">
        <f>'Source - Master DB Debt'!J10</f>
        <v>383000</v>
      </c>
      <c r="J13" t="str">
        <f t="array" ref="J13">IF(ROWS(J$5:J13)&gt;$A$2,"",INDEX(A$5:H$3000,SMALL(IF($A$5:$A$3000=$A$1,ROW($A$5:$A$3000)-ROW($A$5)+1),ROWS(J$5:J13)),COLUMNS($A13:$A13)))</f>
        <v>4945380</v>
      </c>
      <c r="K13" t="str">
        <f t="array" ref="K13">IF(ROWS(K$5:K13)&gt;$A$2,"",INDEX(B$5:I$3000,SMALL(IF($A$5:$A$3000=$A$1,ROW($A$5:$A$3000)-ROW($A$5)+1),ROWS(K$5:K13)),COLUMNS($A13:$A13)))</f>
        <v>0180</v>
      </c>
      <c r="L13" t="str">
        <f t="array" ref="L13">IF(ROWS(L$5:L13)&gt;$A$2,"",INDEX(C$5:J$3000,SMALL(IF($A$5:$A$3000=$A$1,ROW($A$5:$A$3000)-ROW($A$5)+1),ROWS(L$5:L13)),COLUMNS($A13:$A13)))</f>
        <v>Common School Loan B0222</v>
      </c>
      <c r="M13">
        <f t="array" ref="M13">IF(ROWS(M$5:M13)&gt;$A$2,"",INDEX(D$5:K$3000,SMALL(IF($A$5:$A$3000=$A$1,ROW($A$5:$A$3000)-ROW($A$5)+1),ROWS(M$5:M13)),COLUMNS($A13:$A13)))</f>
        <v>19156</v>
      </c>
      <c r="N13">
        <f>Main!J50</f>
        <v>0</v>
      </c>
      <c r="O13" t="str">
        <f t="shared" si="0"/>
        <v/>
      </c>
      <c r="P13">
        <f t="shared" si="1"/>
        <v>0</v>
      </c>
    </row>
    <row r="14" spans="1:17" x14ac:dyDescent="0.35">
      <c r="A14" t="str">
        <f>'Source - Master DB Debt'!A11&amp;'Source - Master DB Debt'!B11&amp;'Source - Master DB Debt'!C11</f>
        <v>0140025</v>
      </c>
      <c r="B14" t="str">
        <f>'Source - Master DB Debt'!D11</f>
        <v>0186</v>
      </c>
      <c r="C14" t="str">
        <f>'Source - Master DB Debt'!E11</f>
        <v>North Adams Community Schools Taxable General Obligation Refunding Bonds of 2014 (Pension Refunding)</v>
      </c>
      <c r="D14" s="2">
        <f>'Source - Master DB Debt'!F11</f>
        <v>321660</v>
      </c>
      <c r="E14" s="2">
        <f>'Source - Master DB Debt'!G11</f>
        <v>367100</v>
      </c>
      <c r="F14" s="2">
        <f>'Source - Master DB Debt'!H11</f>
        <v>0</v>
      </c>
      <c r="G14" s="2">
        <f>'Source - Master DB Debt'!I11</f>
        <v>0</v>
      </c>
      <c r="H14" s="2">
        <f>'Source - Master DB Debt'!J11</f>
        <v>0</v>
      </c>
      <c r="J14" t="str">
        <f t="array" ref="J14">IF(ROWS(J$5:J14)&gt;$A$2,"",INDEX(A$5:H$3000,SMALL(IF($A$5:$A$3000=$A$1,ROW($A$5:$A$3000)-ROW($A$5)+1),ROWS(J$5:J14)),COLUMNS($A14:$A14)))</f>
        <v>4945380</v>
      </c>
      <c r="K14" t="str">
        <f t="array" ref="K14">IF(ROWS(K$5:K14)&gt;$A$2,"",INDEX(B$5:I$3000,SMALL(IF($A$5:$A$3000=$A$1,ROW($A$5:$A$3000)-ROW($A$5)+1),ROWS(K$5:K14)),COLUMNS($A14:$A14)))</f>
        <v>0180</v>
      </c>
      <c r="L14" t="str">
        <f t="array" ref="L14">IF(ROWS(L$5:L14)&gt;$A$2,"",INDEX(C$5:J$3000,SMALL(IF($A$5:$A$3000=$A$1,ROW($A$5:$A$3000)-ROW($A$5)+1),ROWS(L$5:L14)),COLUMNS($A14:$A14)))</f>
        <v>Lease QSCB 2009</v>
      </c>
      <c r="M14">
        <f t="array" ref="M14">IF(ROWS(M$5:M14)&gt;$A$2,"",INDEX(D$5:K$3000,SMALL(IF($A$5:$A$3000=$A$1,ROW($A$5:$A$3000)-ROW($A$5)+1),ROWS(M$5:M14)),COLUMNS($A14:$A14)))</f>
        <v>155125</v>
      </c>
      <c r="N14">
        <f>Main!J51</f>
        <v>0</v>
      </c>
      <c r="O14" t="str">
        <f t="shared" si="0"/>
        <v/>
      </c>
      <c r="P14">
        <f t="shared" si="1"/>
        <v>0</v>
      </c>
    </row>
    <row r="15" spans="1:17" x14ac:dyDescent="0.35">
      <c r="A15" t="str">
        <f>'Source - Master DB Debt'!A12&amp;'Source - Master DB Debt'!B12&amp;'Source - Master DB Debt'!C12</f>
        <v>0140025</v>
      </c>
      <c r="B15" t="str">
        <f>'Source - Master DB Debt'!D12</f>
        <v>0180</v>
      </c>
      <c r="C15" t="str">
        <f>'Source - Master DB Debt'!E12</f>
        <v>Fees</v>
      </c>
      <c r="D15" s="2">
        <f>'Source - Master DB Debt'!F12</f>
        <v>3000</v>
      </c>
      <c r="E15" s="2">
        <f>'Source - Master DB Debt'!G12</f>
        <v>3000</v>
      </c>
      <c r="F15" s="2">
        <f>'Source - Master DB Debt'!H12</f>
        <v>0</v>
      </c>
      <c r="G15" s="2">
        <f>'Source - Master DB Debt'!I12</f>
        <v>0</v>
      </c>
      <c r="H15" s="2">
        <f>'Source - Master DB Debt'!J12</f>
        <v>0</v>
      </c>
      <c r="J15" t="str">
        <f t="array" ref="J15">IF(ROWS(J$5:J15)&gt;$A$2,"",INDEX(A$5:H$3000,SMALL(IF($A$5:$A$3000=$A$1,ROW($A$5:$A$3000)-ROW($A$5)+1),ROWS(J$5:J15)),COLUMNS($A15:$A15)))</f>
        <v>4945380</v>
      </c>
      <c r="K15" t="str">
        <f t="array" ref="K15">IF(ROWS(K$5:K15)&gt;$A$2,"",INDEX(B$5:I$3000,SMALL(IF($A$5:$A$3000=$A$1,ROW($A$5:$A$3000)-ROW($A$5)+1),ROWS(K$5:K15)),COLUMNS($A15:$A15)))</f>
        <v>0180</v>
      </c>
      <c r="L15" t="str">
        <f t="array" ref="L15">IF(ROWS(L$5:L15)&gt;$A$2,"",INDEX(C$5:J$3000,SMALL(IF($A$5:$A$3000=$A$1,ROW($A$5:$A$3000)-ROW($A$5)+1),ROWS(L$5:L15)),COLUMNS($A15:$A15)))</f>
        <v>General Obligation Bonds of 2022</v>
      </c>
      <c r="M15">
        <f t="array" ref="M15">IF(ROWS(M$5:M15)&gt;$A$2,"",INDEX(D$5:K$3000,SMALL(IF($A$5:$A$3000=$A$1,ROW($A$5:$A$3000)-ROW($A$5)+1),ROWS(M$5:M15)),COLUMNS($A15:$A15)))</f>
        <v>183131</v>
      </c>
      <c r="N15">
        <f>Main!J52</f>
        <v>0</v>
      </c>
      <c r="O15" t="str">
        <f t="shared" si="0"/>
        <v/>
      </c>
      <c r="P15">
        <f t="shared" si="1"/>
        <v>0</v>
      </c>
    </row>
    <row r="16" spans="1:17" x14ac:dyDescent="0.35">
      <c r="A16" t="str">
        <f>'Source - Master DB Debt'!A13&amp;'Source - Master DB Debt'!B13&amp;'Source - Master DB Debt'!C13</f>
        <v>0140025</v>
      </c>
      <c r="B16" t="str">
        <f>'Source - Master DB Debt'!D13</f>
        <v>0180</v>
      </c>
      <c r="C16" t="str">
        <f>'Source - Master DB Debt'!E13</f>
        <v>NORTH ADAMS COMMUNITY SCHOOLS GENERAL OBLIGATION BONDS-2022</v>
      </c>
      <c r="D16" s="2">
        <f>'Source - Master DB Debt'!F13</f>
        <v>447150</v>
      </c>
      <c r="E16" s="2">
        <f>'Source - Master DB Debt'!G13</f>
        <v>67350</v>
      </c>
      <c r="F16" s="2">
        <f>'Source - Master DB Debt'!H13</f>
        <v>123300</v>
      </c>
      <c r="G16" s="2">
        <f>'Source - Master DB Debt'!I13</f>
        <v>37583</v>
      </c>
      <c r="H16" s="2">
        <f>'Source - Master DB Debt'!J13</f>
        <v>127250</v>
      </c>
      <c r="J16" t="str">
        <f t="array" ref="J16">IF(ROWS(J$5:J16)&gt;$A$2,"",INDEX(A$5:H$3000,SMALL(IF($A$5:$A$3000=$A$1,ROW($A$5:$A$3000)-ROW($A$5)+1),ROWS(J$5:J16)),COLUMNS($A16:$A16)))</f>
        <v>4945380</v>
      </c>
      <c r="K16" t="str">
        <f t="array" ref="K16">IF(ROWS(K$5:K16)&gt;$A$2,"",INDEX(B$5:I$3000,SMALL(IF($A$5:$A$3000=$A$1,ROW($A$5:$A$3000)-ROW($A$5)+1),ROWS(K$5:K16)),COLUMNS($A16:$A16)))</f>
        <v>0180</v>
      </c>
      <c r="L16" t="str">
        <f t="array" ref="L16">IF(ROWS(L$5:L16)&gt;$A$2,"",INDEX(C$5:J$3000,SMALL(IF($A$5:$A$3000=$A$1,ROW($A$5:$A$3000)-ROW($A$5)+1),ROWS(L$5:L16)),COLUMNS($A16:$A16)))</f>
        <v>Common School Loan A0801</v>
      </c>
      <c r="M16">
        <f t="array" ref="M16">IF(ROWS(M$5:M16)&gt;$A$2,"",INDEX(D$5:K$3000,SMALL(IF($A$5:$A$3000=$A$1,ROW($A$5:$A$3000)-ROW($A$5)+1),ROWS(M$5:M16)),COLUMNS($A16:$A16)))</f>
        <v>78803</v>
      </c>
      <c r="N16">
        <f>Main!J53</f>
        <v>0</v>
      </c>
      <c r="O16" t="str">
        <f t="shared" si="0"/>
        <v/>
      </c>
      <c r="P16">
        <f t="shared" si="1"/>
        <v>0</v>
      </c>
    </row>
    <row r="17" spans="1:16" x14ac:dyDescent="0.35">
      <c r="A17" t="str">
        <f>'Source - Master DB Debt'!A14&amp;'Source - Master DB Debt'!B14&amp;'Source - Master DB Debt'!C14</f>
        <v>0140025</v>
      </c>
      <c r="B17" t="str">
        <f>'Source - Master DB Debt'!D14</f>
        <v>0180</v>
      </c>
      <c r="C17" t="str">
        <f>'Source - Master DB Debt'!E14</f>
        <v>North Adams Community Schools RenovationBldgCorp AdValorem PropertyTaxFirstMortgage Bonds Series2017</v>
      </c>
      <c r="D17" s="2">
        <f>'Source - Master DB Debt'!F14</f>
        <v>179500</v>
      </c>
      <c r="E17" s="2">
        <f>'Source - Master DB Debt'!G14</f>
        <v>359000</v>
      </c>
      <c r="F17" s="2">
        <f>'Source - Master DB Debt'!H14</f>
        <v>179500</v>
      </c>
      <c r="G17" s="2">
        <f>'Source - Master DB Debt'!I14</f>
        <v>53850</v>
      </c>
      <c r="H17" s="2">
        <f>'Source - Master DB Debt'!J14</f>
        <v>179500</v>
      </c>
      <c r="J17" t="str">
        <f t="array" ref="J17">IF(ROWS(J$5:J17)&gt;$A$2,"",INDEX(A$5:H$3000,SMALL(IF($A$5:$A$3000=$A$1,ROW($A$5:$A$3000)-ROW($A$5)+1),ROWS(J$5:J17)),COLUMNS($A17:$A17)))</f>
        <v>4945380</v>
      </c>
      <c r="K17" t="str">
        <f t="array" ref="K17">IF(ROWS(K$5:K17)&gt;$A$2,"",INDEX(B$5:I$3000,SMALL(IF($A$5:$A$3000=$A$1,ROW($A$5:$A$3000)-ROW($A$5)+1),ROWS(K$5:K17)),COLUMNS($A17:$A17)))</f>
        <v>0287</v>
      </c>
      <c r="L17" t="str">
        <f t="array" ref="L17">IF(ROWS(L$5:L17)&gt;$A$2,"",INDEX(C$5:J$3000,SMALL(IF($A$5:$A$3000=$A$1,ROW($A$5:$A$3000)-ROW($A$5)+1),ROWS(L$5:L17)),COLUMNS($A17:$A17)))</f>
        <v>Fees</v>
      </c>
      <c r="M17">
        <f t="array" ref="M17">IF(ROWS(M$5:M17)&gt;$A$2,"",INDEX(D$5:K$3000,SMALL(IF($A$5:$A$3000=$A$1,ROW($A$5:$A$3000)-ROW($A$5)+1),ROWS(M$5:M17)),COLUMNS($A17:$A17)))</f>
        <v>3000</v>
      </c>
      <c r="N17">
        <f>Main!J54</f>
        <v>0</v>
      </c>
      <c r="O17" t="str">
        <f t="shared" si="0"/>
        <v>YES</v>
      </c>
      <c r="P17">
        <f t="shared" si="1"/>
        <v>0</v>
      </c>
    </row>
    <row r="18" spans="1:16" x14ac:dyDescent="0.35">
      <c r="A18" t="str">
        <f>'Source - Master DB Debt'!A15&amp;'Source - Master DB Debt'!B15&amp;'Source - Master DB Debt'!C15</f>
        <v>0140035</v>
      </c>
      <c r="B18" t="str">
        <f>'Source - Master DB Debt'!D15</f>
        <v>0180</v>
      </c>
      <c r="C18" t="str">
        <f>'Source - Master DB Debt'!E15</f>
        <v>General Obligation Bonds of 2023</v>
      </c>
      <c r="D18" s="2">
        <f>'Source - Master DB Debt'!F15</f>
        <v>0</v>
      </c>
      <c r="E18" s="2">
        <f>'Source - Master DB Debt'!G15</f>
        <v>85574</v>
      </c>
      <c r="F18" s="2">
        <f>'Source - Master DB Debt'!H15</f>
        <v>28113</v>
      </c>
      <c r="G18" s="2">
        <f>'Source - Master DB Debt'!I15</f>
        <v>8434</v>
      </c>
      <c r="H18" s="2">
        <f>'Source - Master DB Debt'!J15</f>
        <v>28113</v>
      </c>
      <c r="J18" t="str">
        <f t="array" ref="J18">IF(ROWS(J$5:J18)&gt;$A$2,"",INDEX(A$5:H$3000,SMALL(IF($A$5:$A$3000=$A$1,ROW($A$5:$A$3000)-ROW($A$5)+1),ROWS(J$5:J18)),COLUMNS($A18:$A18)))</f>
        <v>4945380</v>
      </c>
      <c r="K18" t="str">
        <f t="array" ref="K18">IF(ROWS(K$5:K18)&gt;$A$2,"",INDEX(B$5:I$3000,SMALL(IF($A$5:$A$3000=$A$1,ROW($A$5:$A$3000)-ROW($A$5)+1),ROWS(K$5:K18)),COLUMNS($A18:$A18)))</f>
        <v>0186</v>
      </c>
      <c r="L18" t="str">
        <f t="array" ref="L18">IF(ROWS(L$5:L18)&gt;$A$2,"",INDEX(C$5:J$3000,SMALL(IF($A$5:$A$3000=$A$1,ROW($A$5:$A$3000)-ROW($A$5)+1),ROWS(L$5:L18)),COLUMNS($A18:$A18)))</f>
        <v>Amended Taxable G. O. Pension Bonds 2004</v>
      </c>
      <c r="M18">
        <f t="array" ref="M18">IF(ROWS(M$5:M18)&gt;$A$2,"",INDEX(D$5:K$3000,SMALL(IF($A$5:$A$3000=$A$1,ROW($A$5:$A$3000)-ROW($A$5)+1),ROWS(M$5:M18)),COLUMNS($A18:$A18)))</f>
        <v>298309</v>
      </c>
      <c r="N18">
        <f>Main!J55</f>
        <v>0</v>
      </c>
      <c r="O18" t="str">
        <f t="shared" si="0"/>
        <v/>
      </c>
      <c r="P18">
        <f t="shared" si="1"/>
        <v>0</v>
      </c>
    </row>
    <row r="19" spans="1:16" x14ac:dyDescent="0.35">
      <c r="A19" t="str">
        <f>'Source - Master DB Debt'!A16&amp;'Source - Master DB Debt'!B16&amp;'Source - Master DB Debt'!C16</f>
        <v>0140035</v>
      </c>
      <c r="B19" t="str">
        <f>'Source - Master DB Debt'!D16</f>
        <v>0180</v>
      </c>
      <c r="C19" t="str">
        <f>'Source - Master DB Debt'!E16</f>
        <v>Ad Valorem Property Tax First Mortgage Refunding and Improvement Bonds, Series 2016</v>
      </c>
      <c r="D19" s="2">
        <f>'Source - Master DB Debt'!F16</f>
        <v>819500</v>
      </c>
      <c r="E19" s="2">
        <f>'Source - Master DB Debt'!G16</f>
        <v>1658000</v>
      </c>
      <c r="F19" s="2">
        <f>'Source - Master DB Debt'!H16</f>
        <v>827500</v>
      </c>
      <c r="G19" s="2">
        <f>'Source - Master DB Debt'!I16</f>
        <v>827500</v>
      </c>
      <c r="H19" s="2">
        <f>'Source - Master DB Debt'!J16</f>
        <v>827500</v>
      </c>
      <c r="J19" t="str">
        <f t="array" ref="J19">IF(ROWS(J$5:J19)&gt;$A$2,"",INDEX(A$5:H$3000,SMALL(IF($A$5:$A$3000=$A$1,ROW($A$5:$A$3000)-ROW($A$5)+1),ROWS(J$5:J19)),COLUMNS($A19:$A19)))</f>
        <v>4945380</v>
      </c>
      <c r="K19" t="str">
        <f t="array" ref="K19">IF(ROWS(K$5:K19)&gt;$A$2,"",INDEX(B$5:I$3000,SMALL(IF($A$5:$A$3000=$A$1,ROW($A$5:$A$3000)-ROW($A$5)+1),ROWS(K$5:K19)),COLUMNS($A19:$A19)))</f>
        <v>0180</v>
      </c>
      <c r="L19" t="str">
        <f t="array" ref="L19">IF(ROWS(L$5:L19)&gt;$A$2,"",INDEX(C$5:J$3000,SMALL(IF($A$5:$A$3000=$A$1,ROW($A$5:$A$3000)-ROW($A$5)+1),ROWS(L$5:L19)),COLUMNS($A19:$A19)))</f>
        <v>Common School Loan C0017</v>
      </c>
      <c r="M19">
        <f t="array" ref="M19">IF(ROWS(M$5:M19)&gt;$A$2,"",INDEX(D$5:K$3000,SMALL(IF($A$5:$A$3000=$A$1,ROW($A$5:$A$3000)-ROW($A$5)+1),ROWS(M$5:M19)),COLUMNS($A19:$A19)))</f>
        <v>103186</v>
      </c>
      <c r="N19">
        <f>Main!J56</f>
        <v>0</v>
      </c>
      <c r="O19" t="str">
        <f t="shared" si="0"/>
        <v/>
      </c>
      <c r="P19">
        <f t="shared" si="1"/>
        <v>0</v>
      </c>
    </row>
    <row r="20" spans="1:16" x14ac:dyDescent="0.35">
      <c r="A20" t="str">
        <f>'Source - Master DB Debt'!A17&amp;'Source - Master DB Debt'!B17&amp;'Source - Master DB Debt'!C17</f>
        <v>0140035</v>
      </c>
      <c r="B20" t="str">
        <f>'Source - Master DB Debt'!D17</f>
        <v>0180</v>
      </c>
      <c r="C20" t="str">
        <f>'Source - Master DB Debt'!E17</f>
        <v>Ad Valorem Property Tax First Mortgage Bonds, Series 2022</v>
      </c>
      <c r="D20" s="2">
        <f>'Source - Master DB Debt'!F17</f>
        <v>390000</v>
      </c>
      <c r="E20" s="2">
        <f>'Source - Master DB Debt'!G17</f>
        <v>533000</v>
      </c>
      <c r="F20" s="2">
        <f>'Source - Master DB Debt'!H17</f>
        <v>269000</v>
      </c>
      <c r="G20" s="2">
        <f>'Source - Master DB Debt'!I17</f>
        <v>80700</v>
      </c>
      <c r="H20" s="2">
        <f>'Source - Master DB Debt'!J17</f>
        <v>269000</v>
      </c>
      <c r="J20" t="str">
        <f t="array" ref="J20">IF(ROWS(J$5:J20)&gt;$A$2,"",INDEX(A$5:H$3000,SMALL(IF($A$5:$A$3000=$A$1,ROW($A$5:$A$3000)-ROW($A$5)+1),ROWS(J$5:J20)),COLUMNS($A20:$A20)))</f>
        <v>4945380</v>
      </c>
      <c r="K20" t="str">
        <f t="array" ref="K20">IF(ROWS(K$5:K20)&gt;$A$2,"",INDEX(B$5:I$3000,SMALL(IF($A$5:$A$3000=$A$1,ROW($A$5:$A$3000)-ROW($A$5)+1),ROWS(K$5:K20)),COLUMNS($A20:$A20)))</f>
        <v>0180</v>
      </c>
      <c r="L20" t="str">
        <f t="array" ref="L20">IF(ROWS(L$5:L20)&gt;$A$2,"",INDEX(C$5:J$3000,SMALL(IF($A$5:$A$3000=$A$1,ROW($A$5:$A$3000)-ROW($A$5)+1),ROWS(L$5:L20)),COLUMNS($A20:$A20)))</f>
        <v>Unreimbursed Textbooks</v>
      </c>
      <c r="M20">
        <f t="array" ref="M20">IF(ROWS(M$5:M20)&gt;$A$2,"",INDEX(D$5:K$3000,SMALL(IF($A$5:$A$3000=$A$1,ROW($A$5:$A$3000)-ROW($A$5)+1),ROWS(M$5:M20)),COLUMNS($A20:$A20)))</f>
        <v>0</v>
      </c>
      <c r="N20">
        <f>Main!J57</f>
        <v>0</v>
      </c>
      <c r="O20" t="str">
        <f t="shared" si="0"/>
        <v/>
      </c>
      <c r="P20">
        <f t="shared" si="1"/>
        <v>0</v>
      </c>
    </row>
    <row r="21" spans="1:16" x14ac:dyDescent="0.35">
      <c r="A21" t="str">
        <f>'Source - Master DB Debt'!A18&amp;'Source - Master DB Debt'!B18&amp;'Source - Master DB Debt'!C18</f>
        <v>0240125</v>
      </c>
      <c r="B21" t="str">
        <f>'Source - Master DB Debt'!D18</f>
        <v>0180</v>
      </c>
      <c r="C21" t="str">
        <f>'Source - Master DB Debt'!E18</f>
        <v>AD VALOREM PROPERTY TAX FIRST MORTGAGE BONDS, SERIES 2018</v>
      </c>
      <c r="D21" s="2">
        <f>'Source - Master DB Debt'!F18</f>
        <v>231000</v>
      </c>
      <c r="E21" s="2">
        <f>'Source - Master DB Debt'!G18</f>
        <v>459000</v>
      </c>
      <c r="F21" s="2">
        <f>'Source - Master DB Debt'!H18</f>
        <v>229000</v>
      </c>
      <c r="G21" s="2">
        <f>'Source - Master DB Debt'!I18</f>
        <v>68700</v>
      </c>
      <c r="H21" s="2">
        <f>'Source - Master DB Debt'!J18</f>
        <v>229000</v>
      </c>
      <c r="J21" t="str">
        <f t="array" ref="J21">IF(ROWS(J$5:J21)&gt;$A$2,"",INDEX(A$5:H$3000,SMALL(IF($A$5:$A$3000=$A$1,ROW($A$5:$A$3000)-ROW($A$5)+1),ROWS(J$5:J21)),COLUMNS($A21:$A21)))</f>
        <v>4945380</v>
      </c>
      <c r="K21" t="str">
        <f t="array" ref="K21">IF(ROWS(K$5:K21)&gt;$A$2,"",INDEX(B$5:I$3000,SMALL(IF($A$5:$A$3000=$A$1,ROW($A$5:$A$3000)-ROW($A$5)+1),ROWS(K$5:K21)),COLUMNS($A21:$A21)))</f>
        <v>0180</v>
      </c>
      <c r="L21" t="str">
        <f t="array" ref="L21">IF(ROWS(L$5:L21)&gt;$A$2,"",INDEX(C$5:J$3000,SMALL(IF($A$5:$A$3000=$A$1,ROW($A$5:$A$3000)-ROW($A$5)+1),ROWS(L$5:L21)),COLUMNS($A21:$A21)))</f>
        <v>Kindergarten Center Lease Rental 2001</v>
      </c>
      <c r="M21">
        <f t="array" ref="M21">IF(ROWS(M$5:M21)&gt;$A$2,"",INDEX(D$5:K$3000,SMALL(IF($A$5:$A$3000=$A$1,ROW($A$5:$A$3000)-ROW($A$5)+1),ROWS(M$5:M21)),COLUMNS($A21:$A21)))</f>
        <v>1075000</v>
      </c>
      <c r="N21">
        <f>Main!J58</f>
        <v>0</v>
      </c>
      <c r="O21" t="str">
        <f t="shared" si="0"/>
        <v/>
      </c>
      <c r="P21">
        <f t="shared" si="1"/>
        <v>0</v>
      </c>
    </row>
    <row r="22" spans="1:16" x14ac:dyDescent="0.35">
      <c r="A22" t="str">
        <f>'Source - Master DB Debt'!A19&amp;'Source - Master DB Debt'!B19&amp;'Source - Master DB Debt'!C19</f>
        <v>0240125</v>
      </c>
      <c r="B22" t="str">
        <f>'Source - Master DB Debt'!D19</f>
        <v>0180</v>
      </c>
      <c r="C22" t="str">
        <f>'Source - Master DB Debt'!E19</f>
        <v>General Obligation Bonds, Series 2019B</v>
      </c>
      <c r="D22" s="2">
        <f>'Source - Master DB Debt'!F19</f>
        <v>2116500</v>
      </c>
      <c r="E22" s="2">
        <f>'Source - Master DB Debt'!G19</f>
        <v>0</v>
      </c>
      <c r="F22" s="2">
        <f>'Source - Master DB Debt'!H19</f>
        <v>0</v>
      </c>
      <c r="G22" s="2">
        <f>'Source - Master DB Debt'!I19</f>
        <v>0</v>
      </c>
      <c r="H22" s="2">
        <f>'Source - Master DB Debt'!J19</f>
        <v>0</v>
      </c>
      <c r="J22" t="str">
        <f t="array" ref="J22">IF(ROWS(J$5:J22)&gt;$A$2,"",INDEX(A$5:H$3000,SMALL(IF($A$5:$A$3000=$A$1,ROW($A$5:$A$3000)-ROW($A$5)+1),ROWS(J$5:J22)),COLUMNS($A22:$A22)))</f>
        <v>4945380</v>
      </c>
      <c r="K22" t="str">
        <f t="array" ref="K22">IF(ROWS(K$5:K22)&gt;$A$2,"",INDEX(B$5:I$3000,SMALL(IF($A$5:$A$3000=$A$1,ROW($A$5:$A$3000)-ROW($A$5)+1),ROWS(K$5:K22)),COLUMNS($A22:$A22)))</f>
        <v>0180</v>
      </c>
      <c r="L22" t="str">
        <f t="array" ref="L22">IF(ROWS(L$5:L22)&gt;$A$2,"",INDEX(C$5:J$3000,SMALL(IF($A$5:$A$3000=$A$1,ROW($A$5:$A$3000)-ROW($A$5)+1),ROWS(L$5:L22)),COLUMNS($A22:$A22)))</f>
        <v>Common School 0575</v>
      </c>
      <c r="M22">
        <f t="array" ref="M22">IF(ROWS(M$5:M22)&gt;$A$2,"",INDEX(D$5:K$3000,SMALL(IF($A$5:$A$3000=$A$1,ROW($A$5:$A$3000)-ROW($A$5)+1),ROWS(M$5:M22)),COLUMNS($A22:$A22)))</f>
        <v>31500</v>
      </c>
      <c r="N22">
        <f>Main!J59</f>
        <v>0</v>
      </c>
      <c r="O22" t="str">
        <f t="shared" si="0"/>
        <v/>
      </c>
      <c r="P22">
        <f t="shared" si="1"/>
        <v>0</v>
      </c>
    </row>
    <row r="23" spans="1:16" x14ac:dyDescent="0.35">
      <c r="A23" t="str">
        <f>'Source - Master DB Debt'!A20&amp;'Source - Master DB Debt'!B20&amp;'Source - Master DB Debt'!C20</f>
        <v>0240125</v>
      </c>
      <c r="B23" t="str">
        <f>'Source - Master DB Debt'!D20</f>
        <v>0180</v>
      </c>
      <c r="C23" t="str">
        <f>'Source - Master DB Debt'!E20</f>
        <v>M.S.D of Southwest Allen County, General Oblication Bonds, Series 2020</v>
      </c>
      <c r="D23" s="2">
        <f>'Source - Master DB Debt'!F20</f>
        <v>1337250</v>
      </c>
      <c r="E23" s="2">
        <f>'Source - Master DB Debt'!G20</f>
        <v>529125</v>
      </c>
      <c r="F23" s="2">
        <f>'Source - Master DB Debt'!H20</f>
        <v>262750</v>
      </c>
      <c r="G23" s="2">
        <f>'Source - Master DB Debt'!I20</f>
        <v>79388</v>
      </c>
      <c r="H23" s="2">
        <f>'Source - Master DB Debt'!J20</f>
        <v>266500</v>
      </c>
      <c r="J23" t="str">
        <f t="array" ref="J23">IF(ROWS(J$5:J23)&gt;$A$2,"",INDEX(A$5:H$3000,SMALL(IF($A$5:$A$3000=$A$1,ROW($A$5:$A$3000)-ROW($A$5)+1),ROWS(J$5:J23)),COLUMNS($A23:$A23)))</f>
        <v>4945380</v>
      </c>
      <c r="K23" t="str">
        <f t="array" ref="K23">IF(ROWS(K$5:K23)&gt;$A$2,"",INDEX(B$5:I$3000,SMALL(IF($A$5:$A$3000=$A$1,ROW($A$5:$A$3000)-ROW($A$5)+1),ROWS(K$5:K23)),COLUMNS($A23:$A23)))</f>
        <v>0180</v>
      </c>
      <c r="L23" t="str">
        <f t="array" ref="L23">IF(ROWS(L$5:L23)&gt;$A$2,"",INDEX(C$5:J$3000,SMALL(IF($A$5:$A$3000=$A$1,ROW($A$5:$A$3000)-ROW($A$5)+1),ROWS(L$5:L23)),COLUMNS($A23:$A23)))</f>
        <v>General Obligation Bonds of 2023</v>
      </c>
      <c r="M23">
        <f t="array" ref="M23">IF(ROWS(M$5:M23)&gt;$A$2,"",INDEX(D$5:K$3000,SMALL(IF($A$5:$A$3000=$A$1,ROW($A$5:$A$3000)-ROW($A$5)+1),ROWS(M$5:M23)),COLUMNS($A23:$A23)))</f>
        <v>0</v>
      </c>
      <c r="N23">
        <f>Main!J60</f>
        <v>0</v>
      </c>
      <c r="O23" t="str">
        <f t="shared" si="0"/>
        <v/>
      </c>
      <c r="P23">
        <f t="shared" si="1"/>
        <v>0</v>
      </c>
    </row>
    <row r="24" spans="1:16" x14ac:dyDescent="0.35">
      <c r="A24" t="str">
        <f>'Source - Master DB Debt'!A21&amp;'Source - Master DB Debt'!B21&amp;'Source - Master DB Debt'!C21</f>
        <v>0240125</v>
      </c>
      <c r="B24" t="str">
        <f>'Source - Master DB Debt'!D21</f>
        <v>0180</v>
      </c>
      <c r="C24" t="str">
        <f>'Source - Master DB Debt'!E21</f>
        <v>Southwest Allen Multi School Bldg. Corp., Ad Valorem Property Tax First Mortgage Bonds, Series 2020</v>
      </c>
      <c r="D24" s="2">
        <f>'Source - Master DB Debt'!F21</f>
        <v>2954000</v>
      </c>
      <c r="E24" s="2">
        <f>'Source - Master DB Debt'!G21</f>
        <v>11996000</v>
      </c>
      <c r="F24" s="2">
        <f>'Source - Master DB Debt'!H21</f>
        <v>5997000</v>
      </c>
      <c r="G24" s="2">
        <f>'Source - Master DB Debt'!I21</f>
        <v>1799100</v>
      </c>
      <c r="H24" s="2">
        <f>'Source - Master DB Debt'!J21</f>
        <v>5997000</v>
      </c>
      <c r="J24" t="str">
        <f t="array" ref="J24">IF(ROWS(J$5:J24)&gt;$A$2,"",INDEX(A$5:H$3000,SMALL(IF($A$5:$A$3000=$A$1,ROW($A$5:$A$3000)-ROW($A$5)+1),ROWS(J$5:J24)),COLUMNS($A24:$A24)))</f>
        <v>4945380</v>
      </c>
      <c r="K24" t="str">
        <f t="array" ref="K24">IF(ROWS(K$5:K24)&gt;$A$2,"",INDEX(B$5:I$3000,SMALL(IF($A$5:$A$3000=$A$1,ROW($A$5:$A$3000)-ROW($A$5)+1),ROWS(K$5:K24)),COLUMNS($A24:$A24)))</f>
        <v>0287</v>
      </c>
      <c r="L24" t="str">
        <f t="array" ref="L24">IF(ROWS(L$5:L24)&gt;$A$2,"",INDEX(C$5:J$3000,SMALL(IF($A$5:$A$3000=$A$1,ROW($A$5:$A$3000)-ROW($A$5)+1),ROWS(L$5:L24)),COLUMNS($A24:$A24)))</f>
        <v>UnlimitedAd Valorem Property Tax First Mortgage Bonds, Series 2021A</v>
      </c>
      <c r="M24">
        <f t="array" ref="M24">IF(ROWS(M$5:M24)&gt;$A$2,"",INDEX(D$5:K$3000,SMALL(IF($A$5:$A$3000=$A$1,ROW($A$5:$A$3000)-ROW($A$5)+1),ROWS(M$5:M24)),COLUMNS($A24:$A24)))</f>
        <v>589500</v>
      </c>
      <c r="N24">
        <f>Main!J61</f>
        <v>0</v>
      </c>
      <c r="O24" t="str">
        <f t="shared" si="0"/>
        <v>YES</v>
      </c>
      <c r="P24">
        <f t="shared" si="1"/>
        <v>0</v>
      </c>
    </row>
    <row r="25" spans="1:16" x14ac:dyDescent="0.35">
      <c r="A25" t="str">
        <f>'Source - Master DB Debt'!A22&amp;'Source - Master DB Debt'!B22&amp;'Source - Master DB Debt'!C22</f>
        <v>0240125</v>
      </c>
      <c r="B25" t="str">
        <f>'Source - Master DB Debt'!D22</f>
        <v>0180</v>
      </c>
      <c r="C25" t="str">
        <f>'Source - Master DB Debt'!E22</f>
        <v>Fees</v>
      </c>
      <c r="D25" s="2">
        <f>'Source - Master DB Debt'!F22</f>
        <v>1875</v>
      </c>
      <c r="E25" s="2">
        <f>'Source - Master DB Debt'!G22</f>
        <v>2500</v>
      </c>
      <c r="F25" s="2">
        <f>'Source - Master DB Debt'!H22</f>
        <v>625</v>
      </c>
      <c r="G25" s="2">
        <f>'Source - Master DB Debt'!I22</f>
        <v>375</v>
      </c>
      <c r="H25" s="2">
        <f>'Source - Master DB Debt'!J22</f>
        <v>1875</v>
      </c>
      <c r="J25" t="str">
        <f t="array" ref="J25">IF(ROWS(J$5:J25)&gt;$A$2,"",INDEX(A$5:H$3000,SMALL(IF($A$5:$A$3000=$A$1,ROW($A$5:$A$3000)-ROW($A$5)+1),ROWS(J$5:J25)),COLUMNS($A25:$A25)))</f>
        <v>4945380</v>
      </c>
      <c r="K25" t="str">
        <f t="array" ref="K25">IF(ROWS(K$5:K25)&gt;$A$2,"",INDEX(B$5:I$3000,SMALL(IF($A$5:$A$3000=$A$1,ROW($A$5:$A$3000)-ROW($A$5)+1),ROWS(K$5:K25)),COLUMNS($A25:$A25)))</f>
        <v>0180</v>
      </c>
      <c r="L25" t="str">
        <f t="array" ref="L25">IF(ROWS(L$5:L25)&gt;$A$2,"",INDEX(C$5:J$3000,SMALL(IF($A$5:$A$3000=$A$1,ROW($A$5:$A$3000)-ROW($A$5)+1),ROWS(L$5:L25)),COLUMNS($A25:$A25)))</f>
        <v>Taxable Ad Valorem Property Tax First Mortgage Refunding Bonds, Series 2014</v>
      </c>
      <c r="M25">
        <f t="array" ref="M25">IF(ROWS(M$5:M25)&gt;$A$2,"",INDEX(D$5:K$3000,SMALL(IF($A$5:$A$3000=$A$1,ROW($A$5:$A$3000)-ROW($A$5)+1),ROWS(M$5:M25)),COLUMNS($A25:$A25)))</f>
        <v>281000</v>
      </c>
      <c r="N25">
        <f>Main!J62</f>
        <v>0</v>
      </c>
      <c r="O25" t="str">
        <f t="shared" si="0"/>
        <v/>
      </c>
      <c r="P25">
        <f t="shared" si="1"/>
        <v>0</v>
      </c>
    </row>
    <row r="26" spans="1:16" x14ac:dyDescent="0.35">
      <c r="A26" t="str">
        <f>'Source - Master DB Debt'!A23&amp;'Source - Master DB Debt'!B23&amp;'Source - Master DB Debt'!C23</f>
        <v>0240225</v>
      </c>
      <c r="B26" t="str">
        <f>'Source - Master DB Debt'!D23</f>
        <v>0180</v>
      </c>
      <c r="C26" t="str">
        <f>'Source - Master DB Debt'!E23</f>
        <v>Ad Valorem Property Tax First Mortgage Refunding and Improvement Bonds, Series 2013</v>
      </c>
      <c r="D26" s="2">
        <f>'Source - Master DB Debt'!F23</f>
        <v>1446000</v>
      </c>
      <c r="E26" s="2">
        <f>'Source - Master DB Debt'!G23</f>
        <v>1446000</v>
      </c>
      <c r="F26" s="2">
        <f>'Source - Master DB Debt'!H23</f>
        <v>0</v>
      </c>
      <c r="G26" s="2">
        <f>'Source - Master DB Debt'!I23</f>
        <v>0</v>
      </c>
      <c r="H26" s="2">
        <f>'Source - Master DB Debt'!J23</f>
        <v>0</v>
      </c>
      <c r="J26" t="str">
        <f t="array" ref="J26">IF(ROWS(J$5:J26)&gt;$A$2,"",INDEX(A$5:H$3000,SMALL(IF($A$5:$A$3000=$A$1,ROW($A$5:$A$3000)-ROW($A$5)+1),ROWS(J$5:J26)),COLUMNS($A26:$A26)))</f>
        <v>4945380</v>
      </c>
      <c r="K26" t="str">
        <f t="array" ref="K26">IF(ROWS(K$5:K26)&gt;$A$2,"",INDEX(B$5:I$3000,SMALL(IF($A$5:$A$3000=$A$1,ROW($A$5:$A$3000)-ROW($A$5)+1),ROWS(K$5:K26)),COLUMNS($A26:$A26)))</f>
        <v>0287</v>
      </c>
      <c r="L26" t="str">
        <f t="array" ref="L26">IF(ROWS(L$5:L26)&gt;$A$2,"",INDEX(C$5:J$3000,SMALL(IF($A$5:$A$3000=$A$1,ROW($A$5:$A$3000)-ROW($A$5)+1),ROWS(L$5:L26)),COLUMNS($A26:$A26)))</f>
        <v>Unlimited Ad Valorem Property Tax First Mortgage Bonds, Series 2015</v>
      </c>
      <c r="M26">
        <f t="array" ref="M26">IF(ROWS(M$5:M26)&gt;$A$2,"",INDEX(D$5:K$3000,SMALL(IF($A$5:$A$3000=$A$1,ROW($A$5:$A$3000)-ROW($A$5)+1),ROWS(M$5:M26)),COLUMNS($A26:$A26)))</f>
        <v>323500</v>
      </c>
      <c r="N26">
        <f>Main!J63</f>
        <v>0</v>
      </c>
      <c r="O26" t="str">
        <f t="shared" si="0"/>
        <v>YES</v>
      </c>
      <c r="P26">
        <f t="shared" si="1"/>
        <v>0</v>
      </c>
    </row>
    <row r="27" spans="1:16" x14ac:dyDescent="0.35">
      <c r="A27" t="str">
        <f>'Source - Master DB Debt'!A24&amp;'Source - Master DB Debt'!B24&amp;'Source - Master DB Debt'!C24</f>
        <v>0240225</v>
      </c>
      <c r="B27" t="str">
        <f>'Source - Master DB Debt'!D24</f>
        <v>0180</v>
      </c>
      <c r="C27" t="str">
        <f>'Source - Master DB Debt'!E24</f>
        <v>Ad Valorem Property Tax First Mortgage Bonds, Series 2020</v>
      </c>
      <c r="D27" s="2">
        <f>'Source - Master DB Debt'!F24</f>
        <v>386000</v>
      </c>
      <c r="E27" s="2">
        <f>'Source - Master DB Debt'!G24</f>
        <v>1753000</v>
      </c>
      <c r="F27" s="2">
        <f>'Source - Master DB Debt'!H24</f>
        <v>876500</v>
      </c>
      <c r="G27" s="2">
        <f>'Source - Master DB Debt'!I24</f>
        <v>262950</v>
      </c>
      <c r="H27" s="2">
        <f>'Source - Master DB Debt'!J24</f>
        <v>876500</v>
      </c>
      <c r="J27" t="str">
        <f t="array" ref="J27">IF(ROWS(J$5:J27)&gt;$A$2,"",INDEX(A$5:H$3000,SMALL(IF($A$5:$A$3000=$A$1,ROW($A$5:$A$3000)-ROW($A$5)+1),ROWS(J$5:J27)),COLUMNS($A27:$A27)))</f>
        <v>4945380</v>
      </c>
      <c r="K27" t="str">
        <f t="array" ref="K27">IF(ROWS(K$5:K27)&gt;$A$2,"",INDEX(B$5:I$3000,SMALL(IF($A$5:$A$3000=$A$1,ROW($A$5:$A$3000)-ROW($A$5)+1),ROWS(K$5:K27)),COLUMNS($A27:$A27)))</f>
        <v>0180</v>
      </c>
      <c r="L27" t="str">
        <f t="array" ref="L27">IF(ROWS(L$5:L27)&gt;$A$2,"",INDEX(C$5:J$3000,SMALL(IF($A$5:$A$3000=$A$1,ROW($A$5:$A$3000)-ROW($A$5)+1),ROWS(L$5:L27)),COLUMNS($A27:$A27)))</f>
        <v>Common School C0004</v>
      </c>
      <c r="M27">
        <f t="array" ref="M27">IF(ROWS(M$5:M27)&gt;$A$2,"",INDEX(D$5:K$3000,SMALL(IF($A$5:$A$3000=$A$1,ROW($A$5:$A$3000)-ROW($A$5)+1),ROWS(M$5:M27)),COLUMNS($A27:$A27)))</f>
        <v>43500</v>
      </c>
      <c r="N27">
        <f>Main!J64</f>
        <v>0</v>
      </c>
      <c r="O27" t="str">
        <f t="shared" si="0"/>
        <v/>
      </c>
      <c r="P27">
        <f t="shared" si="1"/>
        <v>0</v>
      </c>
    </row>
    <row r="28" spans="1:16" x14ac:dyDescent="0.35">
      <c r="A28" t="str">
        <f>'Source - Master DB Debt'!A25&amp;'Source - Master DB Debt'!B25&amp;'Source - Master DB Debt'!C25</f>
        <v>0240225</v>
      </c>
      <c r="B28" t="str">
        <f>'Source - Master DB Debt'!D25</f>
        <v>0180</v>
      </c>
      <c r="C28" t="str">
        <f>'Source - Master DB Debt'!E25</f>
        <v>General Obligation Bonds of 2023</v>
      </c>
      <c r="D28" s="2">
        <f>'Source - Master DB Debt'!F25</f>
        <v>0</v>
      </c>
      <c r="E28" s="2">
        <f>'Source - Master DB Debt'!G25</f>
        <v>10103352</v>
      </c>
      <c r="F28" s="2">
        <f>'Source - Master DB Debt'!H25</f>
        <v>266125</v>
      </c>
      <c r="G28" s="2">
        <f>'Source - Master DB Debt'!I25</f>
        <v>79838</v>
      </c>
      <c r="H28" s="2">
        <f>'Source - Master DB Debt'!J25</f>
        <v>266125</v>
      </c>
      <c r="J28" t="str">
        <f t="array" ref="J28">IF(ROWS(J$5:J28)&gt;$A$2,"",INDEX(A$5:H$3000,SMALL(IF($A$5:$A$3000=$A$1,ROW($A$5:$A$3000)-ROW($A$5)+1),ROWS(J$5:J28)),COLUMNS($A28:$A28)))</f>
        <v>4945380</v>
      </c>
      <c r="K28" t="str">
        <f t="array" ref="K28">IF(ROWS(K$5:K28)&gt;$A$2,"",INDEX(B$5:I$3000,SMALL(IF($A$5:$A$3000=$A$1,ROW($A$5:$A$3000)-ROW($A$5)+1),ROWS(K$5:K28)),COLUMNS($A28:$A28)))</f>
        <v>0180</v>
      </c>
      <c r="L28" t="str">
        <f t="array" ref="L28">IF(ROWS(L$5:L28)&gt;$A$2,"",INDEX(C$5:J$3000,SMALL(IF($A$5:$A$3000=$A$1,ROW($A$5:$A$3000)-ROW($A$5)+1),ROWS(L$5:L28)),COLUMNS($A28:$A28)))</f>
        <v>Common School B0135</v>
      </c>
      <c r="M28">
        <f t="array" ref="M28">IF(ROWS(M$5:M28)&gt;$A$2,"",INDEX(D$5:K$3000,SMALL(IF($A$5:$A$3000=$A$1,ROW($A$5:$A$3000)-ROW($A$5)+1),ROWS(M$5:M28)),COLUMNS($A28:$A28)))</f>
        <v>30953</v>
      </c>
      <c r="N28">
        <f>Main!J65</f>
        <v>0</v>
      </c>
      <c r="O28" t="str">
        <f t="shared" si="0"/>
        <v/>
      </c>
      <c r="P28">
        <f t="shared" si="1"/>
        <v>0</v>
      </c>
    </row>
    <row r="29" spans="1:16" x14ac:dyDescent="0.35">
      <c r="A29" t="str">
        <f>'Source - Master DB Debt'!A26&amp;'Source - Master DB Debt'!B26&amp;'Source - Master DB Debt'!C26</f>
        <v>0240225</v>
      </c>
      <c r="B29" t="str">
        <f>'Source - Master DB Debt'!D26</f>
        <v>0180</v>
      </c>
      <c r="C29" t="str">
        <f>'Source - Master DB Debt'!E26</f>
        <v>Ad Valorem Property Tax First Mortgage Refunding and Improvement Bonds, Series 2016</v>
      </c>
      <c r="D29" s="2">
        <f>'Source - Master DB Debt'!F26</f>
        <v>3046000</v>
      </c>
      <c r="E29" s="2">
        <f>'Source - Master DB Debt'!G26</f>
        <v>5710000</v>
      </c>
      <c r="F29" s="2">
        <f>'Source - Master DB Debt'!H26</f>
        <v>2875000</v>
      </c>
      <c r="G29" s="2">
        <f>'Source - Master DB Debt'!I26</f>
        <v>2875000</v>
      </c>
      <c r="H29" s="2">
        <f>'Source - Master DB Debt'!J26</f>
        <v>2938000</v>
      </c>
      <c r="J29" t="str">
        <f t="array" ref="J29">IF(ROWS(J$5:J29)&gt;$A$2,"",INDEX(A$5:H$3000,SMALL(IF($A$5:$A$3000=$A$1,ROW($A$5:$A$3000)-ROW($A$5)+1),ROWS(J$5:J29)),COLUMNS($A29:$A29)))</f>
        <v>4945380</v>
      </c>
      <c r="K29" t="str">
        <f t="array" ref="K29">IF(ROWS(K$5:K29)&gt;$A$2,"",INDEX(B$5:I$3000,SMALL(IF($A$5:$A$3000=$A$1,ROW($A$5:$A$3000)-ROW($A$5)+1),ROWS(K$5:K29)),COLUMNS($A29:$A29)))</f>
        <v>0180</v>
      </c>
      <c r="L29" t="str">
        <f t="array" ref="L29">IF(ROWS(L$5:L29)&gt;$A$2,"",INDEX(C$5:J$3000,SMALL(IF($A$5:$A$3000=$A$1,ROW($A$5:$A$3000)-ROW($A$5)+1),ROWS(L$5:L29)),COLUMNS($A29:$A29)))</f>
        <v xml:space="preserve">Ad Valorem Property Tax First Mortgage Refunding Bonds, Series 2021B </v>
      </c>
      <c r="M29">
        <f t="array" ref="M29">IF(ROWS(M$5:M29)&gt;$A$2,"",INDEX(D$5:K$3000,SMALL(IF($A$5:$A$3000=$A$1,ROW($A$5:$A$3000)-ROW($A$5)+1),ROWS(M$5:M29)),COLUMNS($A29:$A29)))</f>
        <v>97500</v>
      </c>
      <c r="N29">
        <f>Main!J66</f>
        <v>0</v>
      </c>
      <c r="O29" t="str">
        <f t="shared" si="0"/>
        <v/>
      </c>
      <c r="P29">
        <f t="shared" si="1"/>
        <v>0</v>
      </c>
    </row>
    <row r="30" spans="1:16" x14ac:dyDescent="0.35">
      <c r="A30" t="str">
        <f>'Source - Master DB Debt'!A27&amp;'Source - Master DB Debt'!B27&amp;'Source - Master DB Debt'!C27</f>
        <v>0240225</v>
      </c>
      <c r="B30" t="str">
        <f>'Source - Master DB Debt'!D27</f>
        <v>0180</v>
      </c>
      <c r="C30" t="str">
        <f>'Source - Master DB Debt'!E27</f>
        <v>General Obligation Bonds of 2022</v>
      </c>
      <c r="D30" s="2">
        <f>'Source - Master DB Debt'!F27</f>
        <v>2875125</v>
      </c>
      <c r="E30" s="2">
        <f>'Source - Master DB Debt'!G27</f>
        <v>0</v>
      </c>
      <c r="F30" s="2">
        <f>'Source - Master DB Debt'!H27</f>
        <v>0</v>
      </c>
      <c r="G30" s="2">
        <f>'Source - Master DB Debt'!I27</f>
        <v>0</v>
      </c>
      <c r="H30" s="2">
        <f>'Source - Master DB Debt'!J27</f>
        <v>0</v>
      </c>
      <c r="J30" t="str">
        <f t="array" ref="J30">IF(ROWS(J$5:J30)&gt;$A$2,"",INDEX(A$5:H$3000,SMALL(IF($A$5:$A$3000=$A$1,ROW($A$5:$A$3000)-ROW($A$5)+1),ROWS(J$5:J30)),COLUMNS($A30:$A30)))</f>
        <v>4945380</v>
      </c>
      <c r="K30" t="str">
        <f t="array" ref="K30">IF(ROWS(K$5:K30)&gt;$A$2,"",INDEX(B$5:I$3000,SMALL(IF($A$5:$A$3000=$A$1,ROW($A$5:$A$3000)-ROW($A$5)+1),ROWS(K$5:K30)),COLUMNS($A30:$A30)))</f>
        <v>0180</v>
      </c>
      <c r="L30" t="str">
        <f t="array" ref="L30">IF(ROWS(L$5:L30)&gt;$A$2,"",INDEX(C$5:J$3000,SMALL(IF($A$5:$A$3000=$A$1,ROW($A$5:$A$3000)-ROW($A$5)+1),ROWS(L$5:L30)),COLUMNS($A30:$A30)))</f>
        <v>Common School B0036</v>
      </c>
      <c r="M30">
        <f t="array" ref="M30">IF(ROWS(M$5:M30)&gt;$A$2,"",INDEX(D$5:K$3000,SMALL(IF($A$5:$A$3000=$A$1,ROW($A$5:$A$3000)-ROW($A$5)+1),ROWS(M$5:M30)),COLUMNS($A30:$A30)))</f>
        <v>31448</v>
      </c>
      <c r="N30">
        <f>Main!J67</f>
        <v>0</v>
      </c>
      <c r="O30" t="str">
        <f t="shared" si="0"/>
        <v/>
      </c>
      <c r="P30">
        <f t="shared" si="1"/>
        <v>0</v>
      </c>
    </row>
    <row r="31" spans="1:16" x14ac:dyDescent="0.35">
      <c r="A31" t="str">
        <f>'Source - Master DB Debt'!A28&amp;'Source - Master DB Debt'!B28&amp;'Source - Master DB Debt'!C28</f>
        <v>0240225</v>
      </c>
      <c r="B31" t="str">
        <f>'Source - Master DB Debt'!D28</f>
        <v>0180</v>
      </c>
      <c r="C31" t="str">
        <f>'Source - Master DB Debt'!E28</f>
        <v>Ad Valorem Property Tax First Mortgage Refunding and Improvement Bonds, Series 2014</v>
      </c>
      <c r="D31" s="2">
        <f>'Source - Master DB Debt'!F28</f>
        <v>741000</v>
      </c>
      <c r="E31" s="2">
        <f>'Source - Master DB Debt'!G28</f>
        <v>1479000</v>
      </c>
      <c r="F31" s="2">
        <f>'Source - Master DB Debt'!H28</f>
        <v>740000</v>
      </c>
      <c r="G31" s="2">
        <f>'Source - Master DB Debt'!I28</f>
        <v>740000</v>
      </c>
      <c r="H31" s="2">
        <f>'Source - Master DB Debt'!J28</f>
        <v>740000</v>
      </c>
      <c r="J31" t="str">
        <f t="array" ref="J31">IF(ROWS(J$5:J31)&gt;$A$2,"",INDEX(A$5:H$3000,SMALL(IF($A$5:$A$3000=$A$1,ROW($A$5:$A$3000)-ROW($A$5)+1),ROWS(J$5:J31)),COLUMNS($A31:$A31)))</f>
        <v>4945380</v>
      </c>
      <c r="K31" t="str">
        <f t="array" ref="K31">IF(ROWS(K$5:K31)&gt;$A$2,"",INDEX(B$5:I$3000,SMALL(IF($A$5:$A$3000=$A$1,ROW($A$5:$A$3000)-ROW($A$5)+1),ROWS(K$5:K31)),COLUMNS($A31:$A31)))</f>
        <v>0180</v>
      </c>
      <c r="L31" t="str">
        <f t="array" ref="L31">IF(ROWS(L$5:L31)&gt;$A$2,"",INDEX(C$5:J$3000,SMALL(IF($A$5:$A$3000=$A$1,ROW($A$5:$A$3000)-ROW($A$5)+1),ROWS(L$5:L31)),COLUMNS($A31:$A31)))</f>
        <v>Fees</v>
      </c>
      <c r="M31">
        <f t="array" ref="M31">IF(ROWS(M$5:M31)&gt;$A$2,"",INDEX(D$5:K$3000,SMALL(IF($A$5:$A$3000=$A$1,ROW($A$5:$A$3000)-ROW($A$5)+1),ROWS(M$5:M31)),COLUMNS($A31:$A31)))</f>
        <v>25000</v>
      </c>
      <c r="N31">
        <f>Main!J68</f>
        <v>0</v>
      </c>
      <c r="O31" t="str">
        <f t="shared" si="0"/>
        <v/>
      </c>
      <c r="P31">
        <f t="shared" si="1"/>
        <v>0</v>
      </c>
    </row>
    <row r="32" spans="1:16" x14ac:dyDescent="0.35">
      <c r="A32" t="str">
        <f>'Source - Master DB Debt'!A29&amp;'Source - Master DB Debt'!B29&amp;'Source - Master DB Debt'!C29</f>
        <v>0240225</v>
      </c>
      <c r="B32" t="str">
        <f>'Source - Master DB Debt'!D29</f>
        <v>0287</v>
      </c>
      <c r="C32" t="str">
        <f>'Source - Master DB Debt'!E29</f>
        <v>Unlimited Ad Valorem Property Tax First Mortgage Bonds, Series 2018</v>
      </c>
      <c r="D32" s="2">
        <f>'Source - Master DB Debt'!F29</f>
        <v>1324500</v>
      </c>
      <c r="E32" s="2">
        <f>'Source - Master DB Debt'!G29</f>
        <v>2647000</v>
      </c>
      <c r="F32" s="2">
        <f>'Source - Master DB Debt'!H29</f>
        <v>1326000</v>
      </c>
      <c r="G32" s="2">
        <f>'Source - Master DB Debt'!I29</f>
        <v>397800</v>
      </c>
      <c r="H32" s="2">
        <f>'Source - Master DB Debt'!J29</f>
        <v>1326000</v>
      </c>
      <c r="J32" t="str">
        <f t="array" ref="J32">IF(ROWS(J$5:J32)&gt;$A$2,"",INDEX(A$5:H$3000,SMALL(IF($A$5:$A$3000=$A$1,ROW($A$5:$A$3000)-ROW($A$5)+1),ROWS(J$5:J32)),COLUMNS($A32:$A32)))</f>
        <v/>
      </c>
      <c r="K32" t="str">
        <f t="array" ref="K32">IF(ROWS(K$5:K32)&gt;$A$2,"",INDEX(B$5:I$3000,SMALL(IF($A$5:$A$3000=$A$1,ROW($A$5:$A$3000)-ROW($A$5)+1),ROWS(K$5:K32)),COLUMNS($A32:$A32)))</f>
        <v/>
      </c>
      <c r="L32" t="str">
        <f t="array" ref="L32">IF(ROWS(L$5:L32)&gt;$A$2,"",INDEX(C$5:J$3000,SMALL(IF($A$5:$A$3000=$A$1,ROW($A$5:$A$3000)-ROW($A$5)+1),ROWS(L$5:L32)),COLUMNS($A32:$A32)))</f>
        <v/>
      </c>
      <c r="M32" t="str">
        <f t="array" ref="M32">IF(ROWS(M$5:M32)&gt;$A$2,"",INDEX(D$5:K$3000,SMALL(IF($A$5:$A$3000=$A$1,ROW($A$5:$A$3000)-ROW($A$5)+1),ROWS(M$5:M32)),COLUMNS($A32:$A32)))</f>
        <v/>
      </c>
      <c r="N32">
        <f>Main!J69</f>
        <v>0</v>
      </c>
      <c r="O32" t="str">
        <f t="shared" si="0"/>
        <v/>
      </c>
      <c r="P32">
        <f t="shared" si="1"/>
        <v>0</v>
      </c>
    </row>
    <row r="33" spans="1:16" x14ac:dyDescent="0.35">
      <c r="A33" t="str">
        <f>'Source - Master DB Debt'!A30&amp;'Source - Master DB Debt'!B30&amp;'Source - Master DB Debt'!C30</f>
        <v>0240235</v>
      </c>
      <c r="B33" t="str">
        <f>'Source - Master DB Debt'!D30</f>
        <v>0180</v>
      </c>
      <c r="C33" t="str">
        <f>'Source - Master DB Debt'!E30</f>
        <v>Common School Fund Loan B0194</v>
      </c>
      <c r="D33" s="2">
        <f>'Source - Master DB Debt'!F30</f>
        <v>326602</v>
      </c>
      <c r="E33" s="2">
        <f>'Source - Master DB Debt'!G30</f>
        <v>0</v>
      </c>
      <c r="F33" s="2">
        <f>'Source - Master DB Debt'!H30</f>
        <v>0</v>
      </c>
      <c r="G33" s="2">
        <f>'Source - Master DB Debt'!I30</f>
        <v>0</v>
      </c>
      <c r="H33" s="2">
        <f>'Source - Master DB Debt'!J30</f>
        <v>0</v>
      </c>
      <c r="J33" t="str">
        <f t="array" ref="J33">IF(ROWS(J$5:J33)&gt;$A$2,"",INDEX(A$5:H$3000,SMALL(IF($A$5:$A$3000=$A$1,ROW($A$5:$A$3000)-ROW($A$5)+1),ROWS(J$5:J33)),COLUMNS($A33:$A33)))</f>
        <v/>
      </c>
      <c r="K33" t="str">
        <f t="array" ref="K33">IF(ROWS(K$5:K33)&gt;$A$2,"",INDEX(B$5:I$3000,SMALL(IF($A$5:$A$3000=$A$1,ROW($A$5:$A$3000)-ROW($A$5)+1),ROWS(K$5:K33)),COLUMNS($A33:$A33)))</f>
        <v/>
      </c>
      <c r="L33" t="str">
        <f t="array" ref="L33">IF(ROWS(L$5:L33)&gt;$A$2,"",INDEX(C$5:J$3000,SMALL(IF($A$5:$A$3000=$A$1,ROW($A$5:$A$3000)-ROW($A$5)+1),ROWS(L$5:L33)),COLUMNS($A33:$A33)))</f>
        <v/>
      </c>
      <c r="M33" t="str">
        <f t="array" ref="M33">IF(ROWS(M$5:M33)&gt;$A$2,"",INDEX(D$5:K$3000,SMALL(IF($A$5:$A$3000=$A$1,ROW($A$5:$A$3000)-ROW($A$5)+1),ROWS(M$5:M33)),COLUMNS($A33:$A33)))</f>
        <v/>
      </c>
      <c r="N33">
        <f>Main!J70</f>
        <v>0</v>
      </c>
      <c r="O33" t="str">
        <f t="shared" si="0"/>
        <v/>
      </c>
      <c r="P33">
        <f t="shared" si="1"/>
        <v>0</v>
      </c>
    </row>
    <row r="34" spans="1:16" x14ac:dyDescent="0.35">
      <c r="A34" t="str">
        <f>'Source - Master DB Debt'!A31&amp;'Source - Master DB Debt'!B31&amp;'Source - Master DB Debt'!C31</f>
        <v>0240235</v>
      </c>
      <c r="B34" t="str">
        <f>'Source - Master DB Debt'!D31</f>
        <v>0287</v>
      </c>
      <c r="C34" t="str">
        <f>'Source - Master DB Debt'!E31</f>
        <v>Unlimited Ad Valorem Property Tax First Mortgage Bonds, Series 2021</v>
      </c>
      <c r="D34" s="2">
        <f>'Source - Master DB Debt'!F31</f>
        <v>414000</v>
      </c>
      <c r="E34" s="2">
        <f>'Source - Master DB Debt'!G31</f>
        <v>825000</v>
      </c>
      <c r="F34" s="2">
        <f>'Source - Master DB Debt'!H31</f>
        <v>413000</v>
      </c>
      <c r="G34" s="2">
        <f>'Source - Master DB Debt'!I31</f>
        <v>123900</v>
      </c>
      <c r="H34" s="2">
        <f>'Source - Master DB Debt'!J31</f>
        <v>413000</v>
      </c>
      <c r="J34" t="str">
        <f t="array" ref="J34">IF(ROWS(J$5:J34)&gt;$A$2,"",INDEX(A$5:H$3000,SMALL(IF($A$5:$A$3000=$A$1,ROW($A$5:$A$3000)-ROW($A$5)+1),ROWS(J$5:J34)),COLUMNS($A34:$A34)))</f>
        <v/>
      </c>
      <c r="K34" t="str">
        <f t="array" ref="K34">IF(ROWS(K$5:K34)&gt;$A$2,"",INDEX(B$5:I$3000,SMALL(IF($A$5:$A$3000=$A$1,ROW($A$5:$A$3000)-ROW($A$5)+1),ROWS(K$5:K34)),COLUMNS($A34:$A34)))</f>
        <v/>
      </c>
      <c r="L34" t="str">
        <f t="array" ref="L34">IF(ROWS(L$5:L34)&gt;$A$2,"",INDEX(C$5:J$3000,SMALL(IF($A$5:$A$3000=$A$1,ROW($A$5:$A$3000)-ROW($A$5)+1),ROWS(L$5:L34)),COLUMNS($A34:$A34)))</f>
        <v/>
      </c>
      <c r="M34" t="str">
        <f t="array" ref="M34">IF(ROWS(M$5:M34)&gt;$A$2,"",INDEX(D$5:K$3000,SMALL(IF($A$5:$A$3000=$A$1,ROW($A$5:$A$3000)-ROW($A$5)+1),ROWS(M$5:M34)),COLUMNS($A34:$A34)))</f>
        <v/>
      </c>
      <c r="N34">
        <f>Main!J71</f>
        <v>0</v>
      </c>
      <c r="O34" t="str">
        <f t="shared" si="0"/>
        <v/>
      </c>
      <c r="P34">
        <f t="shared" si="1"/>
        <v>0</v>
      </c>
    </row>
    <row r="35" spans="1:16" x14ac:dyDescent="0.35">
      <c r="A35" t="str">
        <f>'Source - Master DB Debt'!A32&amp;'Source - Master DB Debt'!B32&amp;'Source - Master DB Debt'!C32</f>
        <v>0240235</v>
      </c>
      <c r="B35" t="str">
        <f>'Source - Master DB Debt'!D32</f>
        <v>0180</v>
      </c>
      <c r="C35" t="str">
        <f>'Source - Master DB Debt'!E32</f>
        <v>Common School Fund Loan B0276</v>
      </c>
      <c r="D35" s="2">
        <f>'Source - Master DB Debt'!F32</f>
        <v>333805</v>
      </c>
      <c r="E35" s="2">
        <f>'Source - Master DB Debt'!G32</f>
        <v>662676</v>
      </c>
      <c r="F35" s="2">
        <f>'Source - Master DB Debt'!H32</f>
        <v>0</v>
      </c>
      <c r="G35" s="2">
        <f>'Source - Master DB Debt'!I32</f>
        <v>0</v>
      </c>
      <c r="H35" s="2">
        <f>'Source - Master DB Debt'!J32</f>
        <v>0</v>
      </c>
      <c r="J35" t="str">
        <f t="array" ref="J35">IF(ROWS(J$5:J35)&gt;$A$2,"",INDEX(A$5:H$3000,SMALL(IF($A$5:$A$3000=$A$1,ROW($A$5:$A$3000)-ROW($A$5)+1),ROWS(J$5:J35)),COLUMNS($A35:$A35)))</f>
        <v/>
      </c>
      <c r="K35" t="str">
        <f t="array" ref="K35">IF(ROWS(K$5:K35)&gt;$A$2,"",INDEX(B$5:I$3000,SMALL(IF($A$5:$A$3000=$A$1,ROW($A$5:$A$3000)-ROW($A$5)+1),ROWS(K$5:K35)),COLUMNS($A35:$A35)))</f>
        <v/>
      </c>
      <c r="L35" t="str">
        <f t="array" ref="L35">IF(ROWS(L$5:L35)&gt;$A$2,"",INDEX(C$5:J$3000,SMALL(IF($A$5:$A$3000=$A$1,ROW($A$5:$A$3000)-ROW($A$5)+1),ROWS(L$5:L35)),COLUMNS($A35:$A35)))</f>
        <v/>
      </c>
      <c r="M35" t="str">
        <f t="array" ref="M35">IF(ROWS(M$5:M35)&gt;$A$2,"",INDEX(D$5:K$3000,SMALL(IF($A$5:$A$3000=$A$1,ROW($A$5:$A$3000)-ROW($A$5)+1),ROWS(M$5:M35)),COLUMNS($A35:$A35)))</f>
        <v/>
      </c>
      <c r="N35">
        <f>Main!J72</f>
        <v>0</v>
      </c>
      <c r="O35" t="str">
        <f t="shared" si="0"/>
        <v/>
      </c>
      <c r="P35">
        <f t="shared" si="1"/>
        <v>0</v>
      </c>
    </row>
    <row r="36" spans="1:16" x14ac:dyDescent="0.35">
      <c r="A36" t="str">
        <f>'Source - Master DB Debt'!A33&amp;'Source - Master DB Debt'!B33&amp;'Source - Master DB Debt'!C33</f>
        <v>0240235</v>
      </c>
      <c r="B36" t="str">
        <f>'Source - Master DB Debt'!D33</f>
        <v>0180</v>
      </c>
      <c r="C36" t="str">
        <f>'Source - Master DB Debt'!E33</f>
        <v>Common School Fund Loan B0301</v>
      </c>
      <c r="D36" s="2">
        <f>'Source - Master DB Debt'!F33</f>
        <v>336176</v>
      </c>
      <c r="E36" s="2">
        <f>'Source - Master DB Debt'!G33</f>
        <v>667432</v>
      </c>
      <c r="F36" s="2">
        <f>'Source - Master DB Debt'!H33</f>
        <v>331256</v>
      </c>
      <c r="G36" s="2">
        <f>'Source - Master DB Debt'!I33</f>
        <v>99131</v>
      </c>
      <c r="H36" s="2">
        <f>'Source - Master DB Debt'!J33</f>
        <v>329616</v>
      </c>
      <c r="J36" t="str">
        <f t="array" ref="J36">IF(ROWS(J$5:J36)&gt;$A$2,"",INDEX(A$5:H$3000,SMALL(IF($A$5:$A$3000=$A$1,ROW($A$5:$A$3000)-ROW($A$5)+1),ROWS(J$5:J36)),COLUMNS($A36:$A36)))</f>
        <v/>
      </c>
      <c r="K36" t="str">
        <f t="array" ref="K36">IF(ROWS(K$5:K36)&gt;$A$2,"",INDEX(B$5:I$3000,SMALL(IF($A$5:$A$3000=$A$1,ROW($A$5:$A$3000)-ROW($A$5)+1),ROWS(K$5:K36)),COLUMNS($A36:$A36)))</f>
        <v/>
      </c>
      <c r="L36" t="str">
        <f t="array" ref="L36">IF(ROWS(L$5:L36)&gt;$A$2,"",INDEX(C$5:J$3000,SMALL(IF($A$5:$A$3000=$A$1,ROW($A$5:$A$3000)-ROW($A$5)+1),ROWS(L$5:L36)),COLUMNS($A36:$A36)))</f>
        <v/>
      </c>
      <c r="M36" t="str">
        <f t="array" ref="M36">IF(ROWS(M$5:M36)&gt;$A$2,"",INDEX(D$5:K$3000,SMALL(IF($A$5:$A$3000=$A$1,ROW($A$5:$A$3000)-ROW($A$5)+1),ROWS(M$5:M36)),COLUMNS($A36:$A36)))</f>
        <v/>
      </c>
      <c r="N36">
        <f>Main!J73</f>
        <v>0</v>
      </c>
      <c r="O36" t="str">
        <f t="shared" si="0"/>
        <v/>
      </c>
      <c r="P36">
        <f t="shared" si="1"/>
        <v>0</v>
      </c>
    </row>
    <row r="37" spans="1:16" x14ac:dyDescent="0.35">
      <c r="A37" t="str">
        <f>'Source - Master DB Debt'!A34&amp;'Source - Master DB Debt'!B34&amp;'Source - Master DB Debt'!C34</f>
        <v>0240235</v>
      </c>
      <c r="B37" t="str">
        <f>'Source - Master DB Debt'!D34</f>
        <v>0180</v>
      </c>
      <c r="C37" t="str">
        <f>'Source - Master DB Debt'!E34</f>
        <v>General Obligation Bonds, Series 2023</v>
      </c>
      <c r="D37" s="2">
        <f>'Source - Master DB Debt'!F34</f>
        <v>0</v>
      </c>
      <c r="E37" s="2">
        <f>'Source - Master DB Debt'!G34</f>
        <v>4394646</v>
      </c>
      <c r="F37" s="2">
        <f>'Source - Master DB Debt'!H34</f>
        <v>1171375</v>
      </c>
      <c r="G37" s="2">
        <f>'Source - Master DB Debt'!I34</f>
        <v>351375</v>
      </c>
      <c r="H37" s="2">
        <f>'Source - Master DB Debt'!J34</f>
        <v>1171125</v>
      </c>
      <c r="J37" t="str">
        <f t="array" ref="J37">IF(ROWS(J$5:J37)&gt;$A$2,"",INDEX(A$5:H$3000,SMALL(IF($A$5:$A$3000=$A$1,ROW($A$5:$A$3000)-ROW($A$5)+1),ROWS(J$5:J37)),COLUMNS($A37:$A37)))</f>
        <v/>
      </c>
      <c r="K37" t="str">
        <f t="array" ref="K37">IF(ROWS(K$5:K37)&gt;$A$2,"",INDEX(B$5:I$3000,SMALL(IF($A$5:$A$3000=$A$1,ROW($A$5:$A$3000)-ROW($A$5)+1),ROWS(K$5:K37)),COLUMNS($A37:$A37)))</f>
        <v/>
      </c>
      <c r="L37" t="str">
        <f t="array" ref="L37">IF(ROWS(L$5:L37)&gt;$A$2,"",INDEX(C$5:J$3000,SMALL(IF($A$5:$A$3000=$A$1,ROW($A$5:$A$3000)-ROW($A$5)+1),ROWS(L$5:L37)),COLUMNS($A37:$A37)))</f>
        <v/>
      </c>
      <c r="M37" t="str">
        <f t="array" ref="M37">IF(ROWS(M$5:M37)&gt;$A$2,"",INDEX(D$5:K$3000,SMALL(IF($A$5:$A$3000=$A$1,ROW($A$5:$A$3000)-ROW($A$5)+1),ROWS(M$5:M37)),COLUMNS($A37:$A37)))</f>
        <v/>
      </c>
      <c r="N37">
        <f>Main!J74</f>
        <v>0</v>
      </c>
      <c r="O37" t="str">
        <f t="shared" si="0"/>
        <v/>
      </c>
      <c r="P37">
        <f t="shared" si="1"/>
        <v>0</v>
      </c>
    </row>
    <row r="38" spans="1:16" x14ac:dyDescent="0.35">
      <c r="A38" t="str">
        <f>'Source - Master DB Debt'!A35&amp;'Source - Master DB Debt'!B35&amp;'Source - Master DB Debt'!C35</f>
        <v>0240235</v>
      </c>
      <c r="B38" t="str">
        <f>'Source - Master DB Debt'!D35</f>
        <v>0180</v>
      </c>
      <c r="C38" t="str">
        <f>'Source - Master DB Debt'!E35</f>
        <v>Common School Fund Loan B0327</v>
      </c>
      <c r="D38" s="2">
        <f>'Source - Master DB Debt'!F35</f>
        <v>275074</v>
      </c>
      <c r="E38" s="2">
        <f>'Source - Master DB Debt'!G35</f>
        <v>0</v>
      </c>
      <c r="F38" s="2">
        <f>'Source - Master DB Debt'!H35</f>
        <v>0</v>
      </c>
      <c r="G38" s="2">
        <f>'Source - Master DB Debt'!I35</f>
        <v>0</v>
      </c>
      <c r="H38" s="2">
        <f>'Source - Master DB Debt'!J35</f>
        <v>0</v>
      </c>
      <c r="J38" t="str">
        <f t="array" ref="J38">IF(ROWS(J$5:J38)&gt;$A$2,"",INDEX(A$5:H$3000,SMALL(IF($A$5:$A$3000=$A$1,ROW($A$5:$A$3000)-ROW($A$5)+1),ROWS(J$5:J38)),COLUMNS($A38:$A38)))</f>
        <v/>
      </c>
      <c r="K38" t="str">
        <f t="array" ref="K38">IF(ROWS(K$5:K38)&gt;$A$2,"",INDEX(B$5:I$3000,SMALL(IF($A$5:$A$3000=$A$1,ROW($A$5:$A$3000)-ROW($A$5)+1),ROWS(K$5:K38)),COLUMNS($A38:$A38)))</f>
        <v/>
      </c>
      <c r="L38" t="str">
        <f t="array" ref="L38">IF(ROWS(L$5:L38)&gt;$A$2,"",INDEX(C$5:J$3000,SMALL(IF($A$5:$A$3000=$A$1,ROW($A$5:$A$3000)-ROW($A$5)+1),ROWS(L$5:L38)),COLUMNS($A38:$A38)))</f>
        <v/>
      </c>
      <c r="M38" t="str">
        <f t="array" ref="M38">IF(ROWS(M$5:M38)&gt;$A$2,"",INDEX(D$5:K$3000,SMALL(IF($A$5:$A$3000=$A$1,ROW($A$5:$A$3000)-ROW($A$5)+1),ROWS(M$5:M38)),COLUMNS($A38:$A38)))</f>
        <v/>
      </c>
      <c r="N38">
        <f>Main!J75</f>
        <v>0</v>
      </c>
      <c r="O38" t="str">
        <f t="shared" si="0"/>
        <v/>
      </c>
      <c r="P38">
        <f t="shared" si="1"/>
        <v>0</v>
      </c>
    </row>
    <row r="39" spans="1:16" x14ac:dyDescent="0.35">
      <c r="A39" t="str">
        <f>'Source - Master DB Debt'!A36&amp;'Source - Master DB Debt'!B36&amp;'Source - Master DB Debt'!C36</f>
        <v>0240235</v>
      </c>
      <c r="B39" t="str">
        <f>'Source - Master DB Debt'!D36</f>
        <v>0287</v>
      </c>
      <c r="C39" t="str">
        <f>'Source - Master DB Debt'!E36</f>
        <v>Unlimited Ad Valorem Property Tax First Mortgage Bonds, Series 2017B</v>
      </c>
      <c r="D39" s="2">
        <f>'Source - Master DB Debt'!F36</f>
        <v>1948500</v>
      </c>
      <c r="E39" s="2">
        <f>'Source - Master DB Debt'!G36</f>
        <v>3878000</v>
      </c>
      <c r="F39" s="2">
        <f>'Source - Master DB Debt'!H36</f>
        <v>1950000</v>
      </c>
      <c r="G39" s="2">
        <f>'Source - Master DB Debt'!I36</f>
        <v>585000</v>
      </c>
      <c r="H39" s="2">
        <f>'Source - Master DB Debt'!J36</f>
        <v>1950000</v>
      </c>
      <c r="J39" t="str">
        <f t="array" ref="J39">IF(ROWS(J$5:J39)&gt;$A$2,"",INDEX(A$5:H$3000,SMALL(IF($A$5:$A$3000=$A$1,ROW($A$5:$A$3000)-ROW($A$5)+1),ROWS(J$5:J39)),COLUMNS($A39:$A39)))</f>
        <v/>
      </c>
      <c r="K39" t="str">
        <f t="array" ref="K39">IF(ROWS(K$5:K39)&gt;$A$2,"",INDEX(B$5:I$3000,SMALL(IF($A$5:$A$3000=$A$1,ROW($A$5:$A$3000)-ROW($A$5)+1),ROWS(K$5:K39)),COLUMNS($A39:$A39)))</f>
        <v/>
      </c>
      <c r="L39" t="str">
        <f t="array" ref="L39">IF(ROWS(L$5:L39)&gt;$A$2,"",INDEX(C$5:J$3000,SMALL(IF($A$5:$A$3000=$A$1,ROW($A$5:$A$3000)-ROW($A$5)+1),ROWS(L$5:L39)),COLUMNS($A39:$A39)))</f>
        <v/>
      </c>
      <c r="M39" t="str">
        <f t="array" ref="M39">IF(ROWS(M$5:M39)&gt;$A$2,"",INDEX(D$5:K$3000,SMALL(IF($A$5:$A$3000=$A$1,ROW($A$5:$A$3000)-ROW($A$5)+1),ROWS(M$5:M39)),COLUMNS($A39:$A39)))</f>
        <v/>
      </c>
      <c r="N39">
        <f>Main!J76</f>
        <v>0</v>
      </c>
      <c r="O39" t="str">
        <f t="shared" si="0"/>
        <v/>
      </c>
      <c r="P39">
        <f t="shared" si="1"/>
        <v>0</v>
      </c>
    </row>
    <row r="40" spans="1:16" x14ac:dyDescent="0.35">
      <c r="A40" t="str">
        <f>'Source - Master DB Debt'!A37&amp;'Source - Master DB Debt'!B37&amp;'Source - Master DB Debt'!C37</f>
        <v>0240235</v>
      </c>
      <c r="B40" t="str">
        <f>'Source - Master DB Debt'!D37</f>
        <v>0287</v>
      </c>
      <c r="C40" t="str">
        <f>'Source - Master DB Debt'!E37</f>
        <v>Unlimited Ad Valorem Property Tax First Mortgage Bonds, Series 2019</v>
      </c>
      <c r="D40" s="2">
        <f>'Source - Master DB Debt'!F37</f>
        <v>503000</v>
      </c>
      <c r="E40" s="2">
        <f>'Source - Master DB Debt'!G37</f>
        <v>1014000</v>
      </c>
      <c r="F40" s="2">
        <f>'Source - Master DB Debt'!H37</f>
        <v>505500</v>
      </c>
      <c r="G40" s="2">
        <f>'Source - Master DB Debt'!I37</f>
        <v>151650</v>
      </c>
      <c r="H40" s="2">
        <f>'Source - Master DB Debt'!J37</f>
        <v>505500</v>
      </c>
      <c r="J40" t="str">
        <f t="array" ref="J40">IF(ROWS(J$5:J40)&gt;$A$2,"",INDEX(A$5:H$3000,SMALL(IF($A$5:$A$3000=$A$1,ROW($A$5:$A$3000)-ROW($A$5)+1),ROWS(J$5:J40)),COLUMNS($A40:$A40)))</f>
        <v/>
      </c>
      <c r="K40" t="str">
        <f t="array" ref="K40">IF(ROWS(K$5:K40)&gt;$A$2,"",INDEX(B$5:I$3000,SMALL(IF($A$5:$A$3000=$A$1,ROW($A$5:$A$3000)-ROW($A$5)+1),ROWS(K$5:K40)),COLUMNS($A40:$A40)))</f>
        <v/>
      </c>
      <c r="L40" t="str">
        <f t="array" ref="L40">IF(ROWS(L$5:L40)&gt;$A$2,"",INDEX(C$5:J$3000,SMALL(IF($A$5:$A$3000=$A$1,ROW($A$5:$A$3000)-ROW($A$5)+1),ROWS(L$5:L40)),COLUMNS($A40:$A40)))</f>
        <v/>
      </c>
      <c r="M40" t="str">
        <f t="array" ref="M40">IF(ROWS(M$5:M40)&gt;$A$2,"",INDEX(D$5:K$3000,SMALL(IF($A$5:$A$3000=$A$1,ROW($A$5:$A$3000)-ROW($A$5)+1),ROWS(M$5:M40)),COLUMNS($A40:$A40)))</f>
        <v/>
      </c>
      <c r="N40">
        <f>Main!J77</f>
        <v>0</v>
      </c>
      <c r="O40" t="str">
        <f t="shared" si="0"/>
        <v/>
      </c>
      <c r="P40">
        <f t="shared" si="1"/>
        <v>0</v>
      </c>
    </row>
    <row r="41" spans="1:16" x14ac:dyDescent="0.35">
      <c r="A41" t="str">
        <f>'Source - Master DB Debt'!A38&amp;'Source - Master DB Debt'!B38&amp;'Source - Master DB Debt'!C38</f>
        <v>0240235</v>
      </c>
      <c r="B41" t="str">
        <f>'Source - Master DB Debt'!D38</f>
        <v>0180</v>
      </c>
      <c r="C41" t="str">
        <f>'Source - Master DB Debt'!E38</f>
        <v>Common School Fund Loan B0145</v>
      </c>
      <c r="D41" s="2">
        <f>'Source - Master DB Debt'!F38</f>
        <v>331518</v>
      </c>
      <c r="E41" s="2">
        <f>'Source - Master DB Debt'!G38</f>
        <v>0</v>
      </c>
      <c r="F41" s="2">
        <f>'Source - Master DB Debt'!H38</f>
        <v>0</v>
      </c>
      <c r="G41" s="2">
        <f>'Source - Master DB Debt'!I38</f>
        <v>0</v>
      </c>
      <c r="H41" s="2">
        <f>'Source - Master DB Debt'!J38</f>
        <v>0</v>
      </c>
      <c r="J41" t="str">
        <f t="array" ref="J41">IF(ROWS(J$5:J41)&gt;$A$2,"",INDEX(A$5:H$3000,SMALL(IF($A$5:$A$3000=$A$1,ROW($A$5:$A$3000)-ROW($A$5)+1),ROWS(J$5:J41)),COLUMNS($A41:$A41)))</f>
        <v/>
      </c>
      <c r="K41" t="str">
        <f t="array" ref="K41">IF(ROWS(K$5:K41)&gt;$A$2,"",INDEX(B$5:I$3000,SMALL(IF($A$5:$A$3000=$A$1,ROW($A$5:$A$3000)-ROW($A$5)+1),ROWS(K$5:K41)),COLUMNS($A41:$A41)))</f>
        <v/>
      </c>
      <c r="L41" t="str">
        <f t="array" ref="L41">IF(ROWS(L$5:L41)&gt;$A$2,"",INDEX(C$5:J$3000,SMALL(IF($A$5:$A$3000=$A$1,ROW($A$5:$A$3000)-ROW($A$5)+1),ROWS(L$5:L41)),COLUMNS($A41:$A41)))</f>
        <v/>
      </c>
      <c r="M41" t="str">
        <f t="array" ref="M41">IF(ROWS(M$5:M41)&gt;$A$2,"",INDEX(D$5:K$3000,SMALL(IF($A$5:$A$3000=$A$1,ROW($A$5:$A$3000)-ROW($A$5)+1),ROWS(M$5:M41)),COLUMNS($A41:$A41)))</f>
        <v/>
      </c>
      <c r="N41">
        <f>Main!J78</f>
        <v>0</v>
      </c>
      <c r="O41" t="str">
        <f t="shared" si="0"/>
        <v/>
      </c>
      <c r="P41">
        <f t="shared" si="1"/>
        <v>0</v>
      </c>
    </row>
    <row r="42" spans="1:16" x14ac:dyDescent="0.35">
      <c r="A42" t="str">
        <f>'Source - Master DB Debt'!A39&amp;'Source - Master DB Debt'!B39&amp;'Source - Master DB Debt'!C39</f>
        <v>0240235</v>
      </c>
      <c r="B42" t="str">
        <f>'Source - Master DB Debt'!D39</f>
        <v>0287</v>
      </c>
      <c r="C42" t="str">
        <f>'Source - Master DB Debt'!E39</f>
        <v>Unlimited Ad Valorem Property Tax First Mortgage Bonds, Series 2022</v>
      </c>
      <c r="D42" s="2">
        <f>'Source - Master DB Debt'!F39</f>
        <v>6100000</v>
      </c>
      <c r="E42" s="2">
        <f>'Source - Master DB Debt'!G39</f>
        <v>2500000</v>
      </c>
      <c r="F42" s="2">
        <f>'Source - Master DB Debt'!H39</f>
        <v>1253000</v>
      </c>
      <c r="G42" s="2">
        <f>'Source - Master DB Debt'!I39</f>
        <v>375900</v>
      </c>
      <c r="H42" s="2">
        <f>'Source - Master DB Debt'!J39</f>
        <v>1253000</v>
      </c>
      <c r="J42" t="str">
        <f t="array" ref="J42">IF(ROWS(J$5:J42)&gt;$A$2,"",INDEX(A$5:H$3000,SMALL(IF($A$5:$A$3000=$A$1,ROW($A$5:$A$3000)-ROW($A$5)+1),ROWS(J$5:J42)),COLUMNS($A42:$A42)))</f>
        <v/>
      </c>
      <c r="K42" t="str">
        <f t="array" ref="K42">IF(ROWS(K$5:K42)&gt;$A$2,"",INDEX(B$5:I$3000,SMALL(IF($A$5:$A$3000=$A$1,ROW($A$5:$A$3000)-ROW($A$5)+1),ROWS(K$5:K42)),COLUMNS($A42:$A42)))</f>
        <v/>
      </c>
      <c r="L42" t="str">
        <f t="array" ref="L42">IF(ROWS(L$5:L42)&gt;$A$2,"",INDEX(C$5:J$3000,SMALL(IF($A$5:$A$3000=$A$1,ROW($A$5:$A$3000)-ROW($A$5)+1),ROWS(L$5:L42)),COLUMNS($A42:$A42)))</f>
        <v/>
      </c>
      <c r="M42" t="str">
        <f t="array" ref="M42">IF(ROWS(M$5:M42)&gt;$A$2,"",INDEX(D$5:K$3000,SMALL(IF($A$5:$A$3000=$A$1,ROW($A$5:$A$3000)-ROW($A$5)+1),ROWS(M$5:M42)),COLUMNS($A42:$A42)))</f>
        <v/>
      </c>
      <c r="N42">
        <f>Main!J79</f>
        <v>0</v>
      </c>
      <c r="O42" t="str">
        <f t="shared" si="0"/>
        <v/>
      </c>
      <c r="P42">
        <f t="shared" si="1"/>
        <v>0</v>
      </c>
    </row>
    <row r="43" spans="1:16" x14ac:dyDescent="0.35">
      <c r="A43" t="str">
        <f>'Source - Master DB Debt'!A40&amp;'Source - Master DB Debt'!B40&amp;'Source - Master DB Debt'!C40</f>
        <v>0240235</v>
      </c>
      <c r="B43" t="str">
        <f>'Source - Master DB Debt'!D40</f>
        <v>0287</v>
      </c>
      <c r="C43" t="str">
        <f>'Source - Master DB Debt'!E40</f>
        <v>Unlimited Ad Valorem Property Tax First Mortgage Bonds, Series 2017A</v>
      </c>
      <c r="D43" s="2">
        <f>'Source - Master DB Debt'!F40</f>
        <v>890000</v>
      </c>
      <c r="E43" s="2">
        <f>'Source - Master DB Debt'!G40</f>
        <v>1777000</v>
      </c>
      <c r="F43" s="2">
        <f>'Source - Master DB Debt'!H40</f>
        <v>889500</v>
      </c>
      <c r="G43" s="2">
        <f>'Source - Master DB Debt'!I40</f>
        <v>266850</v>
      </c>
      <c r="H43" s="2">
        <f>'Source - Master DB Debt'!J40</f>
        <v>889500</v>
      </c>
      <c r="J43" t="str">
        <f t="array" ref="J43">IF(ROWS(J$5:J43)&gt;$A$2,"",INDEX(A$5:H$3000,SMALL(IF($A$5:$A$3000=$A$1,ROW($A$5:$A$3000)-ROW($A$5)+1),ROWS(J$5:J43)),COLUMNS($A43:$A43)))</f>
        <v/>
      </c>
      <c r="K43" t="str">
        <f t="array" ref="K43">IF(ROWS(K$5:K43)&gt;$A$2,"",INDEX(B$5:I$3000,SMALL(IF($A$5:$A$3000=$A$1,ROW($A$5:$A$3000)-ROW($A$5)+1),ROWS(K$5:K43)),COLUMNS($A43:$A43)))</f>
        <v/>
      </c>
      <c r="L43" t="str">
        <f t="array" ref="L43">IF(ROWS(L$5:L43)&gt;$A$2,"",INDEX(C$5:J$3000,SMALL(IF($A$5:$A$3000=$A$1,ROW($A$5:$A$3000)-ROW($A$5)+1),ROWS(L$5:L43)),COLUMNS($A43:$A43)))</f>
        <v/>
      </c>
      <c r="M43" t="str">
        <f t="array" ref="M43">IF(ROWS(M$5:M43)&gt;$A$2,"",INDEX(D$5:K$3000,SMALL(IF($A$5:$A$3000=$A$1,ROW($A$5:$A$3000)-ROW($A$5)+1),ROWS(M$5:M43)),COLUMNS($A43:$A43)))</f>
        <v/>
      </c>
      <c r="N43">
        <f>Main!J80</f>
        <v>0</v>
      </c>
      <c r="O43" t="str">
        <f t="shared" si="0"/>
        <v/>
      </c>
      <c r="P43">
        <f t="shared" si="1"/>
        <v>0</v>
      </c>
    </row>
    <row r="44" spans="1:16" x14ac:dyDescent="0.35">
      <c r="A44" t="str">
        <f>'Source - Master DB Debt'!A41&amp;'Source - Master DB Debt'!B41&amp;'Source - Master DB Debt'!C41</f>
        <v>0240235</v>
      </c>
      <c r="B44" t="str">
        <f>'Source - Master DB Debt'!D41</f>
        <v>0287</v>
      </c>
      <c r="C44" t="str">
        <f>'Source - Master DB Debt'!E41</f>
        <v>Unlimited Ad Valorem Property Tax First Mortgage Bonds, Series 2020</v>
      </c>
      <c r="D44" s="2">
        <f>'Source - Master DB Debt'!F41</f>
        <v>698500</v>
      </c>
      <c r="E44" s="2">
        <f>'Source - Master DB Debt'!G41</f>
        <v>1395000</v>
      </c>
      <c r="F44" s="2">
        <f>'Source - Master DB Debt'!H41</f>
        <v>700500</v>
      </c>
      <c r="G44" s="2">
        <f>'Source - Master DB Debt'!I41</f>
        <v>210150</v>
      </c>
      <c r="H44" s="2">
        <f>'Source - Master DB Debt'!J41</f>
        <v>700500</v>
      </c>
      <c r="J44" t="str">
        <f t="array" ref="J44">IF(ROWS(J$5:J44)&gt;$A$2,"",INDEX(A$5:H$3000,SMALL(IF($A$5:$A$3000=$A$1,ROW($A$5:$A$3000)-ROW($A$5)+1),ROWS(J$5:J44)),COLUMNS($A44:$A44)))</f>
        <v/>
      </c>
      <c r="K44" t="str">
        <f t="array" ref="K44">IF(ROWS(K$5:K44)&gt;$A$2,"",INDEX(B$5:I$3000,SMALL(IF($A$5:$A$3000=$A$1,ROW($A$5:$A$3000)-ROW($A$5)+1),ROWS(K$5:K44)),COLUMNS($A44:$A44)))</f>
        <v/>
      </c>
      <c r="L44" t="str">
        <f t="array" ref="L44">IF(ROWS(L$5:L44)&gt;$A$2,"",INDEX(C$5:J$3000,SMALL(IF($A$5:$A$3000=$A$1,ROW($A$5:$A$3000)-ROW($A$5)+1),ROWS(L$5:L44)),COLUMNS($A44:$A44)))</f>
        <v/>
      </c>
      <c r="M44" t="str">
        <f t="array" ref="M44">IF(ROWS(M$5:M44)&gt;$A$2,"",INDEX(D$5:K$3000,SMALL(IF($A$5:$A$3000=$A$1,ROW($A$5:$A$3000)-ROW($A$5)+1),ROWS(M$5:M44)),COLUMNS($A44:$A44)))</f>
        <v/>
      </c>
      <c r="N44">
        <f>Main!J81</f>
        <v>0</v>
      </c>
      <c r="O44" t="str">
        <f t="shared" si="0"/>
        <v/>
      </c>
      <c r="P44">
        <f t="shared" si="1"/>
        <v>0</v>
      </c>
    </row>
    <row r="45" spans="1:16" x14ac:dyDescent="0.35">
      <c r="A45" t="str">
        <f>'Source - Master DB Debt'!A42&amp;'Source - Master DB Debt'!B42&amp;'Source - Master DB Debt'!C42</f>
        <v>0240235</v>
      </c>
      <c r="B45" t="str">
        <f>'Source - Master DB Debt'!D42</f>
        <v>0180</v>
      </c>
      <c r="C45" t="str">
        <f>'Source - Master DB Debt'!E42</f>
        <v>Common School Fund Loan B0389</v>
      </c>
      <c r="D45" s="2">
        <f>'Source - Master DB Debt'!F42</f>
        <v>0</v>
      </c>
      <c r="E45" s="2">
        <f>'Source - Master DB Debt'!G42</f>
        <v>657787</v>
      </c>
      <c r="F45" s="2">
        <f>'Source - Master DB Debt'!H42</f>
        <v>0</v>
      </c>
      <c r="G45" s="2">
        <f>'Source - Master DB Debt'!I42</f>
        <v>0</v>
      </c>
      <c r="H45" s="2">
        <f>'Source - Master DB Debt'!J42</f>
        <v>0</v>
      </c>
      <c r="J45" t="str">
        <f t="array" ref="J45">IF(ROWS(J$5:J45)&gt;$A$2,"",INDEX(A$5:H$3000,SMALL(IF($A$5:$A$3000=$A$1,ROW($A$5:$A$3000)-ROW($A$5)+1),ROWS(J$5:J45)),COLUMNS($A45:$A45)))</f>
        <v/>
      </c>
      <c r="K45" t="str">
        <f t="array" ref="K45">IF(ROWS(K$5:K45)&gt;$A$2,"",INDEX(B$5:I$3000,SMALL(IF($A$5:$A$3000=$A$1,ROW($A$5:$A$3000)-ROW($A$5)+1),ROWS(K$5:K45)),COLUMNS($A45:$A45)))</f>
        <v/>
      </c>
      <c r="L45" t="str">
        <f t="array" ref="L45">IF(ROWS(L$5:L45)&gt;$A$2,"",INDEX(C$5:J$3000,SMALL(IF($A$5:$A$3000=$A$1,ROW($A$5:$A$3000)-ROW($A$5)+1),ROWS(L$5:L45)),COLUMNS($A45:$A45)))</f>
        <v/>
      </c>
      <c r="M45" t="str">
        <f t="array" ref="M45">IF(ROWS(M$5:M45)&gt;$A$2,"",INDEX(D$5:K$3000,SMALL(IF($A$5:$A$3000=$A$1,ROW($A$5:$A$3000)-ROW($A$5)+1),ROWS(M$5:M45)),COLUMNS($A45:$A45)))</f>
        <v/>
      </c>
      <c r="N45">
        <f>Main!J82</f>
        <v>0</v>
      </c>
      <c r="O45" t="str">
        <f t="shared" si="0"/>
        <v/>
      </c>
      <c r="P45">
        <f t="shared" si="1"/>
        <v>0</v>
      </c>
    </row>
    <row r="46" spans="1:16" x14ac:dyDescent="0.35">
      <c r="A46" t="str">
        <f>'Source - Master DB Debt'!A43&amp;'Source - Master DB Debt'!B43&amp;'Source - Master DB Debt'!C43</f>
        <v>0240235</v>
      </c>
      <c r="B46" t="str">
        <f>'Source - Master DB Debt'!D43</f>
        <v>0180</v>
      </c>
      <c r="C46" t="str">
        <f>'Source - Master DB Debt'!E43</f>
        <v>Common School Fund Loan B0365</v>
      </c>
      <c r="D46" s="2">
        <f>'Source - Master DB Debt'!F43</f>
        <v>0</v>
      </c>
      <c r="E46" s="2">
        <f>'Source - Master DB Debt'!G43</f>
        <v>685620</v>
      </c>
      <c r="F46" s="2">
        <f>'Source - Master DB Debt'!H43</f>
        <v>334434</v>
      </c>
      <c r="G46" s="2">
        <f>'Source - Master DB Debt'!I43</f>
        <v>100084</v>
      </c>
      <c r="H46" s="2">
        <f>'Source - Master DB Debt'!J43</f>
        <v>332794</v>
      </c>
      <c r="J46" t="str">
        <f t="array" ref="J46">IF(ROWS(J$5:J46)&gt;$A$2,"",INDEX(A$5:H$3000,SMALL(IF($A$5:$A$3000=$A$1,ROW($A$5:$A$3000)-ROW($A$5)+1),ROWS(J$5:J46)),COLUMNS($A46:$A46)))</f>
        <v/>
      </c>
      <c r="K46" t="str">
        <f t="array" ref="K46">IF(ROWS(K$5:K46)&gt;$A$2,"",INDEX(B$5:I$3000,SMALL(IF($A$5:$A$3000=$A$1,ROW($A$5:$A$3000)-ROW($A$5)+1),ROWS(K$5:K46)),COLUMNS($A46:$A46)))</f>
        <v/>
      </c>
      <c r="L46" t="str">
        <f t="array" ref="L46">IF(ROWS(L$5:L46)&gt;$A$2,"",INDEX(C$5:J$3000,SMALL(IF($A$5:$A$3000=$A$1,ROW($A$5:$A$3000)-ROW($A$5)+1),ROWS(L$5:L46)),COLUMNS($A46:$A46)))</f>
        <v/>
      </c>
      <c r="M46" t="str">
        <f t="array" ref="M46">IF(ROWS(M$5:M46)&gt;$A$2,"",INDEX(D$5:K$3000,SMALL(IF($A$5:$A$3000=$A$1,ROW($A$5:$A$3000)-ROW($A$5)+1),ROWS(M$5:M46)),COLUMNS($A46:$A46)))</f>
        <v/>
      </c>
      <c r="N46">
        <f>Main!J83</f>
        <v>0</v>
      </c>
      <c r="O46" t="str">
        <f t="shared" si="0"/>
        <v/>
      </c>
      <c r="P46">
        <f t="shared" si="1"/>
        <v>0</v>
      </c>
    </row>
    <row r="47" spans="1:16" x14ac:dyDescent="0.35">
      <c r="A47" t="str">
        <f>'Source - Master DB Debt'!A44&amp;'Source - Master DB Debt'!B44&amp;'Source - Master DB Debt'!C44</f>
        <v>0240235</v>
      </c>
      <c r="B47" t="str">
        <f>'Source - Master DB Debt'!D44</f>
        <v>0180</v>
      </c>
      <c r="C47" t="str">
        <f>'Source - Master DB Debt'!E44</f>
        <v>Common School Fund Loan B0230</v>
      </c>
      <c r="D47" s="2">
        <f>'Source - Master DB Debt'!F44</f>
        <v>333580</v>
      </c>
      <c r="E47" s="2">
        <f>'Source - Master DB Debt'!G44</f>
        <v>662230</v>
      </c>
      <c r="F47" s="2">
        <f>'Source - Master DB Debt'!H44</f>
        <v>0</v>
      </c>
      <c r="G47" s="2">
        <f>'Source - Master DB Debt'!I44</f>
        <v>0</v>
      </c>
      <c r="H47" s="2">
        <f>'Source - Master DB Debt'!J44</f>
        <v>0</v>
      </c>
      <c r="J47" t="str">
        <f t="array" ref="J47">IF(ROWS(J$5:J47)&gt;$A$2,"",INDEX(A$5:H$3000,SMALL(IF($A$5:$A$3000=$A$1,ROW($A$5:$A$3000)-ROW($A$5)+1),ROWS(J$5:J47)),COLUMNS($A47:$A47)))</f>
        <v/>
      </c>
      <c r="K47" t="str">
        <f t="array" ref="K47">IF(ROWS(K$5:K47)&gt;$A$2,"",INDEX(B$5:I$3000,SMALL(IF($A$5:$A$3000=$A$1,ROW($A$5:$A$3000)-ROW($A$5)+1),ROWS(K$5:K47)),COLUMNS($A47:$A47)))</f>
        <v/>
      </c>
      <c r="L47" t="str">
        <f t="array" ref="L47">IF(ROWS(L$5:L47)&gt;$A$2,"",INDEX(C$5:J$3000,SMALL(IF($A$5:$A$3000=$A$1,ROW($A$5:$A$3000)-ROW($A$5)+1),ROWS(L$5:L47)),COLUMNS($A47:$A47)))</f>
        <v/>
      </c>
      <c r="M47" t="str">
        <f t="array" ref="M47">IF(ROWS(M$5:M47)&gt;$A$2,"",INDEX(D$5:K$3000,SMALL(IF($A$5:$A$3000=$A$1,ROW($A$5:$A$3000)-ROW($A$5)+1),ROWS(M$5:M47)),COLUMNS($A47:$A47)))</f>
        <v/>
      </c>
      <c r="N47">
        <f>Main!J84</f>
        <v>0</v>
      </c>
      <c r="P47">
        <f t="shared" si="1"/>
        <v>0</v>
      </c>
    </row>
    <row r="48" spans="1:16" x14ac:dyDescent="0.35">
      <c r="A48" t="str">
        <f>'Source - Master DB Debt'!A45&amp;'Source - Master DB Debt'!B45&amp;'Source - Master DB Debt'!C45</f>
        <v>0240235</v>
      </c>
      <c r="B48" t="str">
        <f>'Source - Master DB Debt'!D45</f>
        <v>0287</v>
      </c>
      <c r="C48" t="str">
        <f>'Source - Master DB Debt'!E45</f>
        <v>Unlimited Ad Valorem Property Tax First Mortgage Bonds, Series 2016B</v>
      </c>
      <c r="D48" s="2">
        <f>'Source - Master DB Debt'!F45</f>
        <v>148000</v>
      </c>
      <c r="E48" s="2">
        <f>'Source - Master DB Debt'!G45</f>
        <v>296000</v>
      </c>
      <c r="F48" s="2">
        <f>'Source - Master DB Debt'!H45</f>
        <v>148000</v>
      </c>
      <c r="G48" s="2">
        <f>'Source - Master DB Debt'!I45</f>
        <v>44400</v>
      </c>
      <c r="H48" s="2">
        <f>'Source - Master DB Debt'!J45</f>
        <v>148000</v>
      </c>
      <c r="J48" t="str">
        <f t="array" ref="J48">IF(ROWS(J$5:J48)&gt;$A$2,"",INDEX(A$5:H$3000,SMALL(IF($A$5:$A$3000=$A$1,ROW($A$5:$A$3000)-ROW($A$5)+1),ROWS(J$5:J48)),COLUMNS($A48:$A48)))</f>
        <v/>
      </c>
      <c r="K48" t="str">
        <f t="array" ref="K48">IF(ROWS(K$5:K48)&gt;$A$2,"",INDEX(B$5:I$3000,SMALL(IF($A$5:$A$3000=$A$1,ROW($A$5:$A$3000)-ROW($A$5)+1),ROWS(K$5:K48)),COLUMNS($A48:$A48)))</f>
        <v/>
      </c>
      <c r="L48" t="str">
        <f t="array" ref="L48">IF(ROWS(L$5:L48)&gt;$A$2,"",INDEX(C$5:J$3000,SMALL(IF($A$5:$A$3000=$A$1,ROW($A$5:$A$3000)-ROW($A$5)+1),ROWS(L$5:L48)),COLUMNS($A48:$A48)))</f>
        <v/>
      </c>
      <c r="M48" t="str">
        <f t="array" ref="M48">IF(ROWS(M$5:M48)&gt;$A$2,"",INDEX(D$5:K$3000,SMALL(IF($A$5:$A$3000=$A$1,ROW($A$5:$A$3000)-ROW($A$5)+1),ROWS(M$5:M48)),COLUMNS($A48:$A48)))</f>
        <v/>
      </c>
      <c r="N48">
        <f>Main!J85</f>
        <v>0</v>
      </c>
      <c r="P48">
        <f t="shared" si="1"/>
        <v>0</v>
      </c>
    </row>
    <row r="49" spans="1:16" x14ac:dyDescent="0.35">
      <c r="A49" t="str">
        <f>'Source - Master DB Debt'!A46&amp;'Source - Master DB Debt'!B46&amp;'Source - Master DB Debt'!C46</f>
        <v>0240235</v>
      </c>
      <c r="B49" t="str">
        <f>'Source - Master DB Debt'!D46</f>
        <v>0180</v>
      </c>
      <c r="C49" t="str">
        <f>'Source - Master DB Debt'!E46</f>
        <v>FWCS, Allen County, Indiana, General Obligation Qualified Zone Academy Bonds, Series 2009</v>
      </c>
      <c r="D49" s="2">
        <f>'Source - Master DB Debt'!F46</f>
        <v>142590</v>
      </c>
      <c r="E49" s="2">
        <f>'Source - Master DB Debt'!G46</f>
        <v>142590</v>
      </c>
      <c r="F49" s="2">
        <f>'Source - Master DB Debt'!H46</f>
        <v>0</v>
      </c>
      <c r="G49" s="2">
        <f>'Source - Master DB Debt'!I46</f>
        <v>0</v>
      </c>
      <c r="H49" s="2">
        <f>'Source - Master DB Debt'!J46</f>
        <v>0</v>
      </c>
      <c r="J49" t="str">
        <f t="array" ref="J49">IF(ROWS(J$5:J49)&gt;$A$2,"",INDEX(A$5:H$3000,SMALL(IF($A$5:$A$3000=$A$1,ROW($A$5:$A$3000)-ROW($A$5)+1),ROWS(J$5:J49)),COLUMNS($A49:$A49)))</f>
        <v/>
      </c>
      <c r="K49" t="str">
        <f t="array" ref="K49">IF(ROWS(K$5:K49)&gt;$A$2,"",INDEX(B$5:I$3000,SMALL(IF($A$5:$A$3000=$A$1,ROW($A$5:$A$3000)-ROW($A$5)+1),ROWS(K$5:K49)),COLUMNS($A49:$A49)))</f>
        <v/>
      </c>
      <c r="L49" t="str">
        <f t="array" ref="L49">IF(ROWS(L$5:L49)&gt;$A$2,"",INDEX(C$5:J$3000,SMALL(IF($A$5:$A$3000=$A$1,ROW($A$5:$A$3000)-ROW($A$5)+1),ROWS(L$5:L49)),COLUMNS($A49:$A49)))</f>
        <v/>
      </c>
      <c r="M49" t="str">
        <f t="array" ref="M49">IF(ROWS(M$5:M49)&gt;$A$2,"",INDEX(D$5:K$3000,SMALL(IF($A$5:$A$3000=$A$1,ROW($A$5:$A$3000)-ROW($A$5)+1),ROWS(M$5:M49)),COLUMNS($A49:$A49)))</f>
        <v/>
      </c>
      <c r="N49">
        <f>Main!J86</f>
        <v>0</v>
      </c>
      <c r="P49">
        <f t="shared" si="1"/>
        <v>0</v>
      </c>
    </row>
    <row r="50" spans="1:16" x14ac:dyDescent="0.35">
      <c r="A50" t="str">
        <f>'Source - Master DB Debt'!A47&amp;'Source - Master DB Debt'!B47&amp;'Source - Master DB Debt'!C47</f>
        <v>0240235</v>
      </c>
      <c r="B50" t="str">
        <f>'Source - Master DB Debt'!D47</f>
        <v>0287</v>
      </c>
      <c r="C50" t="str">
        <f>'Source - Master DB Debt'!E47</f>
        <v>Unlimited Ad Valorem Property Tax First Mortgage Refunding Bonds, Series 2022B</v>
      </c>
      <c r="D50" s="2">
        <f>'Source - Master DB Debt'!F47</f>
        <v>2710000</v>
      </c>
      <c r="E50" s="2">
        <f>'Source - Master DB Debt'!G47</f>
        <v>4069000</v>
      </c>
      <c r="F50" s="2">
        <f>'Source - Master DB Debt'!H47</f>
        <v>2035000</v>
      </c>
      <c r="G50" s="2">
        <f>'Source - Master DB Debt'!I47</f>
        <v>2035000</v>
      </c>
      <c r="H50" s="2">
        <f>'Source - Master DB Debt'!J47</f>
        <v>2035000</v>
      </c>
      <c r="J50" t="str">
        <f t="array" ref="J50">IF(ROWS(J$5:J50)&gt;$A$2,"",INDEX(A$5:H$3000,SMALL(IF($A$5:$A$3000=$A$1,ROW($A$5:$A$3000)-ROW($A$5)+1),ROWS(J$5:J50)),COLUMNS($A50:$A50)))</f>
        <v/>
      </c>
      <c r="K50" t="str">
        <f t="array" ref="K50">IF(ROWS(K$5:K50)&gt;$A$2,"",INDEX(B$5:I$3000,SMALL(IF($A$5:$A$3000=$A$1,ROW($A$5:$A$3000)-ROW($A$5)+1),ROWS(K$5:K50)),COLUMNS($A50:$A50)))</f>
        <v/>
      </c>
      <c r="L50" t="str">
        <f t="array" ref="L50">IF(ROWS(L$5:L50)&gt;$A$2,"",INDEX(C$5:J$3000,SMALL(IF($A$5:$A$3000=$A$1,ROW($A$5:$A$3000)-ROW($A$5)+1),ROWS(L$5:L50)),COLUMNS($A50:$A50)))</f>
        <v/>
      </c>
      <c r="M50" t="str">
        <f t="array" ref="M50">IF(ROWS(M$5:M50)&gt;$A$2,"",INDEX(D$5:K$3000,SMALL(IF($A$5:$A$3000=$A$1,ROW($A$5:$A$3000)-ROW($A$5)+1),ROWS(M$5:M50)),COLUMNS($A50:$A50)))</f>
        <v/>
      </c>
      <c r="N50">
        <f>Main!J87</f>
        <v>0</v>
      </c>
      <c r="P50">
        <f t="shared" si="1"/>
        <v>0</v>
      </c>
    </row>
    <row r="51" spans="1:16" x14ac:dyDescent="0.35">
      <c r="A51" t="str">
        <f>'Source - Master DB Debt'!A48&amp;'Source - Master DB Debt'!B48&amp;'Source - Master DB Debt'!C48</f>
        <v>0240235</v>
      </c>
      <c r="B51" t="str">
        <f>'Source - Master DB Debt'!D48</f>
        <v>0287</v>
      </c>
      <c r="C51" t="str">
        <f>'Source - Master DB Debt'!E48</f>
        <v>Unlimited Ad Valorem Property Tax First Mortgage Bonds, Series 2014</v>
      </c>
      <c r="D51" s="2">
        <f>'Source - Master DB Debt'!F48</f>
        <v>1467500</v>
      </c>
      <c r="E51" s="2">
        <f>'Source - Master DB Debt'!G48</f>
        <v>2934000</v>
      </c>
      <c r="F51" s="2">
        <f>'Source - Master DB Debt'!H48</f>
        <v>1469000</v>
      </c>
      <c r="G51" s="2">
        <f>'Source - Master DB Debt'!I48</f>
        <v>1469000</v>
      </c>
      <c r="H51" s="2">
        <f>'Source - Master DB Debt'!J48</f>
        <v>1469000</v>
      </c>
      <c r="J51" t="str">
        <f t="array" ref="J51">IF(ROWS(J$5:J51)&gt;$A$2,"",INDEX(A$5:H$3000,SMALL(IF($A$5:$A$3000=$A$1,ROW($A$5:$A$3000)-ROW($A$5)+1),ROWS(J$5:J51)),COLUMNS($A51:$A51)))</f>
        <v/>
      </c>
      <c r="K51" t="str">
        <f t="array" ref="K51">IF(ROWS(K$5:K51)&gt;$A$2,"",INDEX(B$5:I$3000,SMALL(IF($A$5:$A$3000=$A$1,ROW($A$5:$A$3000)-ROW($A$5)+1),ROWS(K$5:K51)),COLUMNS($A51:$A51)))</f>
        <v/>
      </c>
      <c r="L51" t="str">
        <f t="array" ref="L51">IF(ROWS(L$5:L51)&gt;$A$2,"",INDEX(C$5:J$3000,SMALL(IF($A$5:$A$3000=$A$1,ROW($A$5:$A$3000)-ROW($A$5)+1),ROWS(L$5:L51)),COLUMNS($A51:$A51)))</f>
        <v/>
      </c>
      <c r="M51" t="str">
        <f t="array" ref="M51">IF(ROWS(M$5:M51)&gt;$A$2,"",INDEX(D$5:K$3000,SMALL(IF($A$5:$A$3000=$A$1,ROW($A$5:$A$3000)-ROW($A$5)+1),ROWS(M$5:M51)),COLUMNS($A51:$A51)))</f>
        <v/>
      </c>
      <c r="N51">
        <f>Main!J88</f>
        <v>0</v>
      </c>
      <c r="P51">
        <f t="shared" si="1"/>
        <v>0</v>
      </c>
    </row>
    <row r="52" spans="1:16" x14ac:dyDescent="0.35">
      <c r="A52" t="str">
        <f>'Source - Master DB Debt'!A49&amp;'Source - Master DB Debt'!B49&amp;'Source - Master DB Debt'!C49</f>
        <v>0240235</v>
      </c>
      <c r="B52" t="str">
        <f>'Source - Master DB Debt'!D49</f>
        <v>0180</v>
      </c>
      <c r="C52" t="str">
        <f>'Source - Master DB Debt'!E49</f>
        <v>Common School Fund Loan B0336</v>
      </c>
      <c r="D52" s="2">
        <f>'Source - Master DB Debt'!F49</f>
        <v>339386</v>
      </c>
      <c r="E52" s="2">
        <f>'Source - Master DB Debt'!G49</f>
        <v>673804</v>
      </c>
      <c r="F52" s="2">
        <f>'Source - Master DB Debt'!H49</f>
        <v>334418</v>
      </c>
      <c r="G52" s="2">
        <f>'Source - Master DB Debt'!I49</f>
        <v>100077</v>
      </c>
      <c r="H52" s="2">
        <f>'Source - Master DB Debt'!J49</f>
        <v>332764</v>
      </c>
    </row>
    <row r="53" spans="1:16" x14ac:dyDescent="0.35">
      <c r="A53" t="str">
        <f>'Source - Master DB Debt'!A50&amp;'Source - Master DB Debt'!B50&amp;'Source - Master DB Debt'!C50</f>
        <v>0240235</v>
      </c>
      <c r="B53" t="str">
        <f>'Source - Master DB Debt'!D50</f>
        <v>0287</v>
      </c>
      <c r="C53" t="str">
        <f>'Source - Master DB Debt'!E50</f>
        <v>Unlimited Ad Valorem Property Tax First Mortgage Bonds, Series 2023</v>
      </c>
      <c r="D53" s="2">
        <f>'Source - Master DB Debt'!F50</f>
        <v>0</v>
      </c>
      <c r="E53" s="2">
        <f>'Source - Master DB Debt'!G50</f>
        <v>10592000</v>
      </c>
      <c r="F53" s="2">
        <f>'Source - Master DB Debt'!H50</f>
        <v>645500</v>
      </c>
      <c r="G53" s="2">
        <f>'Source - Master DB Debt'!I50</f>
        <v>193650</v>
      </c>
      <c r="H53" s="2">
        <f>'Source - Master DB Debt'!J50</f>
        <v>645500</v>
      </c>
    </row>
    <row r="54" spans="1:16" x14ac:dyDescent="0.35">
      <c r="A54" t="str">
        <f>'Source - Master DB Debt'!A51&amp;'Source - Master DB Debt'!B51&amp;'Source - Master DB Debt'!C51</f>
        <v>0240235</v>
      </c>
      <c r="B54" t="str">
        <f>'Source - Master DB Debt'!D51</f>
        <v>0287</v>
      </c>
      <c r="C54" t="str">
        <f>'Source - Master DB Debt'!E51</f>
        <v>Unlimited Ad Valorem Property Tax First Mortgage Bonds, Series 2015</v>
      </c>
      <c r="D54" s="2">
        <f>'Source - Master DB Debt'!F51</f>
        <v>359500</v>
      </c>
      <c r="E54" s="2">
        <f>'Source - Master DB Debt'!G51</f>
        <v>719000</v>
      </c>
      <c r="F54" s="2">
        <f>'Source - Master DB Debt'!H51</f>
        <v>361500</v>
      </c>
      <c r="G54" s="2">
        <f>'Source - Master DB Debt'!I51</f>
        <v>108450</v>
      </c>
      <c r="H54" s="2">
        <f>'Source - Master DB Debt'!J51</f>
        <v>361500</v>
      </c>
    </row>
    <row r="55" spans="1:16" x14ac:dyDescent="0.35">
      <c r="A55" t="str">
        <f>'Source - Master DB Debt'!A52&amp;'Source - Master DB Debt'!B52&amp;'Source - Master DB Debt'!C52</f>
        <v>0240235</v>
      </c>
      <c r="B55" t="str">
        <f>'Source - Master DB Debt'!D52</f>
        <v>0287</v>
      </c>
      <c r="C55" t="str">
        <f>'Source - Master DB Debt'!E52</f>
        <v>Unlimited Ad Valorem Property Tax First Mortgage Bonds, Series 2016</v>
      </c>
      <c r="D55" s="2">
        <f>'Source - Master DB Debt'!F52</f>
        <v>39000</v>
      </c>
      <c r="E55" s="2">
        <f>'Source - Master DB Debt'!G52</f>
        <v>78000</v>
      </c>
      <c r="F55" s="2">
        <f>'Source - Master DB Debt'!H52</f>
        <v>39000</v>
      </c>
      <c r="G55" s="2">
        <f>'Source - Master DB Debt'!I52</f>
        <v>11700</v>
      </c>
      <c r="H55" s="2">
        <f>'Source - Master DB Debt'!J52</f>
        <v>39000</v>
      </c>
    </row>
    <row r="56" spans="1:16" x14ac:dyDescent="0.35">
      <c r="A56" t="str">
        <f>'Source - Master DB Debt'!A53&amp;'Source - Master DB Debt'!B53&amp;'Source - Master DB Debt'!C53</f>
        <v>0240235</v>
      </c>
      <c r="B56" t="str">
        <f>'Source - Master DB Debt'!D53</f>
        <v>0180</v>
      </c>
      <c r="C56" t="str">
        <f>'Source - Master DB Debt'!E53</f>
        <v>Common School Fund Loan B0397</v>
      </c>
      <c r="D56" s="2">
        <f>'Source - Master DB Debt'!F53</f>
        <v>0</v>
      </c>
      <c r="E56" s="2">
        <f>'Source - Master DB Debt'!G53</f>
        <v>606083</v>
      </c>
      <c r="F56" s="2">
        <f>'Source - Master DB Debt'!H53</f>
        <v>301694</v>
      </c>
      <c r="G56" s="2">
        <f>'Source - Master DB Debt'!I53</f>
        <v>90286</v>
      </c>
      <c r="H56" s="2">
        <f>'Source - Master DB Debt'!J53</f>
        <v>300215</v>
      </c>
    </row>
    <row r="57" spans="1:16" x14ac:dyDescent="0.35">
      <c r="A57" t="str">
        <f>'Source - Master DB Debt'!A54&amp;'Source - Master DB Debt'!B54&amp;'Source - Master DB Debt'!C54</f>
        <v>0240255</v>
      </c>
      <c r="B57" t="str">
        <f>'Source - Master DB Debt'!D54</f>
        <v>0180</v>
      </c>
      <c r="C57" t="str">
        <f>'Source - Master DB Debt'!E54</f>
        <v>East Allen County Schools  General Obligation Bonds of 2023</v>
      </c>
      <c r="D57" s="2">
        <f>'Source - Master DB Debt'!F54</f>
        <v>0</v>
      </c>
      <c r="E57" s="2">
        <f>'Source - Master DB Debt'!G54</f>
        <v>3698186</v>
      </c>
      <c r="F57" s="2">
        <f>'Source - Master DB Debt'!H54</f>
        <v>1845550</v>
      </c>
      <c r="G57" s="2">
        <f>'Source - Master DB Debt'!I54</f>
        <v>554989</v>
      </c>
      <c r="H57" s="2">
        <f>'Source - Master DB Debt'!J54</f>
        <v>1854375</v>
      </c>
    </row>
    <row r="58" spans="1:16" x14ac:dyDescent="0.35">
      <c r="A58" t="str">
        <f>'Source - Master DB Debt'!A55&amp;'Source - Master DB Debt'!B55&amp;'Source - Master DB Debt'!C55</f>
        <v>0240255</v>
      </c>
      <c r="B58" t="str">
        <f>'Source - Master DB Debt'!D55</f>
        <v>0180</v>
      </c>
      <c r="C58" t="str">
        <f>'Source - Master DB Debt'!E55</f>
        <v>East Allen County Schools General Obligation Bonds of 2021</v>
      </c>
      <c r="D58" s="2">
        <f>'Source - Master DB Debt'!F55</f>
        <v>771250</v>
      </c>
      <c r="E58" s="2">
        <f>'Source - Master DB Debt'!G55</f>
        <v>692250</v>
      </c>
      <c r="F58" s="2">
        <f>'Source - Master DB Debt'!H55</f>
        <v>596000</v>
      </c>
      <c r="G58" s="2">
        <f>'Source - Master DB Debt'!I55</f>
        <v>178219</v>
      </c>
      <c r="H58" s="2">
        <f>'Source - Master DB Debt'!J55</f>
        <v>592125</v>
      </c>
    </row>
    <row r="59" spans="1:16" x14ac:dyDescent="0.35">
      <c r="A59" t="str">
        <f>'Source - Master DB Debt'!A56&amp;'Source - Master DB Debt'!B56&amp;'Source - Master DB Debt'!C56</f>
        <v>0240255</v>
      </c>
      <c r="B59" t="str">
        <f>'Source - Master DB Debt'!D56</f>
        <v>0180</v>
      </c>
      <c r="C59" t="str">
        <f>'Source - Master DB Debt'!E56</f>
        <v>East Allen County Schools General Obligation Bonds of 2020</v>
      </c>
      <c r="D59" s="2">
        <f>'Source - Master DB Debt'!F56</f>
        <v>563400</v>
      </c>
      <c r="E59" s="2">
        <f>'Source - Master DB Debt'!G56</f>
        <v>1133250</v>
      </c>
      <c r="F59" s="2">
        <f>'Source - Master DB Debt'!H56</f>
        <v>567250</v>
      </c>
      <c r="G59" s="2">
        <f>'Source - Master DB Debt'!I56</f>
        <v>170003</v>
      </c>
      <c r="H59" s="2">
        <f>'Source - Master DB Debt'!J56</f>
        <v>566100</v>
      </c>
    </row>
    <row r="60" spans="1:16" x14ac:dyDescent="0.35">
      <c r="A60" t="str">
        <f>'Source - Master DB Debt'!A57&amp;'Source - Master DB Debt'!B57&amp;'Source - Master DB Debt'!C57</f>
        <v>0240255</v>
      </c>
      <c r="B60" t="str">
        <f>'Source - Master DB Debt'!D57</f>
        <v>0186</v>
      </c>
      <c r="C60" t="str">
        <f>'Source - Master DB Debt'!E57</f>
        <v>Amended Taxable Gneral Obligation Pension Bonds of 2004</v>
      </c>
      <c r="D60" s="2">
        <f>'Source - Master DB Debt'!F57</f>
        <v>0</v>
      </c>
      <c r="E60" s="2">
        <f>'Source - Master DB Debt'!G57</f>
        <v>0</v>
      </c>
      <c r="F60" s="2">
        <f>'Source - Master DB Debt'!H57</f>
        <v>0</v>
      </c>
      <c r="G60" s="2">
        <f>'Source - Master DB Debt'!I57</f>
        <v>0</v>
      </c>
      <c r="H60" s="2">
        <f>'Source - Master DB Debt'!J57</f>
        <v>0</v>
      </c>
    </row>
    <row r="61" spans="1:16" x14ac:dyDescent="0.35">
      <c r="A61" t="str">
        <f>'Source - Master DB Debt'!A58&amp;'Source - Master DB Debt'!B58&amp;'Source - Master DB Debt'!C58</f>
        <v>0240255</v>
      </c>
      <c r="B61" t="str">
        <f>'Source - Master DB Debt'!D58</f>
        <v>0180</v>
      </c>
      <c r="C61" t="str">
        <f>'Source - Master DB Debt'!E58</f>
        <v>East Allen Multi School Building Corporation Ad Valorem Property Tax First Mortgage Bonds, Series 17</v>
      </c>
      <c r="D61" s="2">
        <f>'Source - Master DB Debt'!F58</f>
        <v>2685500</v>
      </c>
      <c r="E61" s="2">
        <f>'Source - Master DB Debt'!G58</f>
        <v>5720000</v>
      </c>
      <c r="F61" s="2">
        <f>'Source - Master DB Debt'!H58</f>
        <v>2862500</v>
      </c>
      <c r="G61" s="2">
        <f>'Source - Master DB Debt'!I58</f>
        <v>858750</v>
      </c>
      <c r="H61" s="2">
        <f>'Source - Master DB Debt'!J58</f>
        <v>2862500</v>
      </c>
    </row>
    <row r="62" spans="1:16" x14ac:dyDescent="0.35">
      <c r="A62" t="str">
        <f>'Source - Master DB Debt'!A59&amp;'Source - Master DB Debt'!B59&amp;'Source - Master DB Debt'!C59</f>
        <v>0240255</v>
      </c>
      <c r="B62" t="str">
        <f>'Source - Master DB Debt'!D59</f>
        <v>0180</v>
      </c>
      <c r="C62" t="str">
        <f>'Source - Master DB Debt'!E59</f>
        <v>Unreimbursed Textbooks</v>
      </c>
      <c r="D62" s="2">
        <f>'Source - Master DB Debt'!F59</f>
        <v>358807</v>
      </c>
      <c r="E62" s="2">
        <f>'Source - Master DB Debt'!G59</f>
        <v>0</v>
      </c>
      <c r="F62" s="2">
        <f>'Source - Master DB Debt'!H59</f>
        <v>0</v>
      </c>
      <c r="G62" s="2">
        <f>'Source - Master DB Debt'!I59</f>
        <v>0</v>
      </c>
      <c r="H62" s="2">
        <f>'Source - Master DB Debt'!J59</f>
        <v>0</v>
      </c>
    </row>
    <row r="63" spans="1:16" x14ac:dyDescent="0.35">
      <c r="A63" t="str">
        <f>'Source - Master DB Debt'!A60&amp;'Source - Master DB Debt'!B60&amp;'Source - Master DB Debt'!C60</f>
        <v>0240255</v>
      </c>
      <c r="B63" t="str">
        <f>'Source - Master DB Debt'!D60</f>
        <v>0180</v>
      </c>
      <c r="C63" t="str">
        <f>'Source - Master DB Debt'!E60</f>
        <v>East Allen County Schools  General Obligation Bonds of 2023B</v>
      </c>
      <c r="D63" s="2">
        <f>'Source - Master DB Debt'!F60</f>
        <v>0</v>
      </c>
      <c r="E63" s="2">
        <f>'Source - Master DB Debt'!G60</f>
        <v>3495869</v>
      </c>
      <c r="F63" s="2">
        <f>'Source - Master DB Debt'!H60</f>
        <v>1465500</v>
      </c>
      <c r="G63" s="2">
        <f>'Source - Master DB Debt'!I60</f>
        <v>439001</v>
      </c>
      <c r="H63" s="2">
        <f>'Source - Master DB Debt'!J60</f>
        <v>1461175</v>
      </c>
    </row>
    <row r="64" spans="1:16" x14ac:dyDescent="0.35">
      <c r="A64" t="str">
        <f>'Source - Master DB Debt'!A61&amp;'Source - Master DB Debt'!B61&amp;'Source - Master DB Debt'!C61</f>
        <v>0240255</v>
      </c>
      <c r="B64" t="str">
        <f>'Source - Master DB Debt'!D61</f>
        <v>0180</v>
      </c>
      <c r="C64" t="str">
        <f>'Source - Master DB Debt'!E61</f>
        <v>Fees</v>
      </c>
      <c r="D64" s="2">
        <f>'Source - Master DB Debt'!F61</f>
        <v>1250</v>
      </c>
      <c r="E64" s="2">
        <f>'Source - Master DB Debt'!G61</f>
        <v>0</v>
      </c>
      <c r="F64" s="2">
        <f>'Source - Master DB Debt'!H61</f>
        <v>0</v>
      </c>
      <c r="G64" s="2">
        <f>'Source - Master DB Debt'!I61</f>
        <v>0</v>
      </c>
      <c r="H64" s="2">
        <f>'Source - Master DB Debt'!J61</f>
        <v>0</v>
      </c>
    </row>
    <row r="65" spans="1:8" x14ac:dyDescent="0.35">
      <c r="A65" t="str">
        <f>'Source - Master DB Debt'!A62&amp;'Source - Master DB Debt'!B62&amp;'Source - Master DB Debt'!C62</f>
        <v>0240255</v>
      </c>
      <c r="B65" t="str">
        <f>'Source - Master DB Debt'!D62</f>
        <v>0180</v>
      </c>
      <c r="C65" t="str">
        <f>'Source - Master DB Debt'!E62</f>
        <v>East Allen Building Corporation Ad Valorem Property Tax First Mortgage Refunding Bonds, Series 2022</v>
      </c>
      <c r="D65" s="2">
        <f>'Source - Master DB Debt'!F62</f>
        <v>1131000</v>
      </c>
      <c r="E65" s="2">
        <f>'Source - Master DB Debt'!G62</f>
        <v>2192500</v>
      </c>
      <c r="F65" s="2">
        <f>'Source - Master DB Debt'!H62</f>
        <v>1061500</v>
      </c>
      <c r="G65" s="2">
        <f>'Source - Master DB Debt'!I62</f>
        <v>1061500</v>
      </c>
      <c r="H65" s="2">
        <f>'Source - Master DB Debt'!J62</f>
        <v>1064000</v>
      </c>
    </row>
    <row r="66" spans="1:8" x14ac:dyDescent="0.35">
      <c r="A66" t="str">
        <f>'Source - Master DB Debt'!A63&amp;'Source - Master DB Debt'!B63&amp;'Source - Master DB Debt'!C63</f>
        <v>0340365</v>
      </c>
      <c r="B66" t="str">
        <f>'Source - Master DB Debt'!D63</f>
        <v>0180</v>
      </c>
      <c r="C66" t="str">
        <f>'Source - Master DB Debt'!E63</f>
        <v>Bartholomew Consolidated School Corp General Obligation Bonds of 2022</v>
      </c>
      <c r="D66" s="2">
        <f>'Source - Master DB Debt'!F63</f>
        <v>1798640</v>
      </c>
      <c r="E66" s="2">
        <f>'Source - Master DB Debt'!G63</f>
        <v>2490308</v>
      </c>
      <c r="F66" s="2">
        <f>'Source - Master DB Debt'!H63</f>
        <v>0</v>
      </c>
      <c r="G66" s="2">
        <f>'Source - Master DB Debt'!I63</f>
        <v>0</v>
      </c>
      <c r="H66" s="2">
        <f>'Source - Master DB Debt'!J63</f>
        <v>0</v>
      </c>
    </row>
    <row r="67" spans="1:8" x14ac:dyDescent="0.35">
      <c r="A67" t="str">
        <f>'Source - Master DB Debt'!A64&amp;'Source - Master DB Debt'!B64&amp;'Source - Master DB Debt'!C64</f>
        <v>0340365</v>
      </c>
      <c r="B67" t="str">
        <f>'Source - Master DB Debt'!D64</f>
        <v>0180</v>
      </c>
      <c r="C67" t="str">
        <f>'Source - Master DB Debt'!E64</f>
        <v>Bartholomew Consolidated School Corporation General Obligation Bonds of 2023</v>
      </c>
      <c r="D67" s="2">
        <f>'Source - Master DB Debt'!F64</f>
        <v>0</v>
      </c>
      <c r="E67" s="2">
        <f>'Source - Master DB Debt'!G64</f>
        <v>4880550</v>
      </c>
      <c r="F67" s="2">
        <f>'Source - Master DB Debt'!H64</f>
        <v>3372400</v>
      </c>
      <c r="G67" s="2">
        <f>'Source - Master DB Debt'!I64</f>
        <v>1011608</v>
      </c>
      <c r="H67" s="2">
        <f>'Source - Master DB Debt'!J64</f>
        <v>3371650</v>
      </c>
    </row>
    <row r="68" spans="1:8" x14ac:dyDescent="0.35">
      <c r="A68" t="str">
        <f>'Source - Master DB Debt'!A65&amp;'Source - Master DB Debt'!B65&amp;'Source - Master DB Debt'!C65</f>
        <v>0340365</v>
      </c>
      <c r="B68" t="str">
        <f>'Source - Master DB Debt'!D65</f>
        <v>0180</v>
      </c>
      <c r="C68" t="str">
        <f>'Source - Master DB Debt'!E65</f>
        <v>Bartholomew Consolidated School Corporation General Obligation Bonds of 2016</v>
      </c>
      <c r="D68" s="2">
        <f>'Source - Master DB Debt'!F65</f>
        <v>573475</v>
      </c>
      <c r="E68" s="2">
        <f>'Source - Master DB Debt'!G65</f>
        <v>0</v>
      </c>
      <c r="F68" s="2">
        <f>'Source - Master DB Debt'!H65</f>
        <v>0</v>
      </c>
      <c r="G68" s="2">
        <f>'Source - Master DB Debt'!I65</f>
        <v>0</v>
      </c>
      <c r="H68" s="2">
        <f>'Source - Master DB Debt'!J65</f>
        <v>0</v>
      </c>
    </row>
    <row r="69" spans="1:8" x14ac:dyDescent="0.35">
      <c r="A69" t="str">
        <f>'Source - Master DB Debt'!A66&amp;'Source - Master DB Debt'!B66&amp;'Source - Master DB Debt'!C66</f>
        <v>0340365</v>
      </c>
      <c r="B69" t="str">
        <f>'Source - Master DB Debt'!D66</f>
        <v>0180</v>
      </c>
      <c r="C69" t="str">
        <f>'Source - Master DB Debt'!E66</f>
        <v>Bartholomew Consolidated School Corp. Qualified Zone Academy Bonds of 2011</v>
      </c>
      <c r="D69" s="2">
        <f>'Source - Master DB Debt'!F66</f>
        <v>51250</v>
      </c>
      <c r="E69" s="2">
        <f>'Source - Master DB Debt'!G66</f>
        <v>1090038</v>
      </c>
      <c r="F69" s="2">
        <f>'Source - Master DB Debt'!H66</f>
        <v>525975</v>
      </c>
      <c r="G69" s="2">
        <f>'Source - Master DB Debt'!I66</f>
        <v>519394</v>
      </c>
      <c r="H69" s="2">
        <f>'Source - Master DB Debt'!J66</f>
        <v>512813</v>
      </c>
    </row>
    <row r="70" spans="1:8" x14ac:dyDescent="0.35">
      <c r="A70" t="str">
        <f>'Source - Master DB Debt'!A67&amp;'Source - Master DB Debt'!B67&amp;'Source - Master DB Debt'!C67</f>
        <v>0340365</v>
      </c>
      <c r="B70" t="str">
        <f>'Source - Master DB Debt'!D67</f>
        <v>0180</v>
      </c>
      <c r="C70" t="str">
        <f>'Source - Master DB Debt'!E67</f>
        <v>Unreimbursed Textbooks</v>
      </c>
      <c r="D70" s="2">
        <f>'Source - Master DB Debt'!F67</f>
        <v>0</v>
      </c>
      <c r="E70" s="2">
        <f>'Source - Master DB Debt'!G67</f>
        <v>0</v>
      </c>
      <c r="F70" s="2">
        <f>'Source - Master DB Debt'!H67</f>
        <v>0</v>
      </c>
      <c r="G70" s="2">
        <f>'Source - Master DB Debt'!I67</f>
        <v>0</v>
      </c>
      <c r="H70" s="2">
        <f>'Source - Master DB Debt'!J67</f>
        <v>0</v>
      </c>
    </row>
    <row r="71" spans="1:8" x14ac:dyDescent="0.35">
      <c r="A71" t="str">
        <f>'Source - Master DB Debt'!A68&amp;'Source - Master DB Debt'!B68&amp;'Source - Master DB Debt'!C68</f>
        <v>0340365</v>
      </c>
      <c r="B71" t="str">
        <f>'Source - Master DB Debt'!D68</f>
        <v>0180</v>
      </c>
      <c r="C71" t="str">
        <f>'Source - Master DB Debt'!E68</f>
        <v>Bartholomew Consolidated School Corporation General Obligation Bonds of 2018</v>
      </c>
      <c r="D71" s="2">
        <f>'Source - Master DB Debt'!F68</f>
        <v>345300</v>
      </c>
      <c r="E71" s="2">
        <f>'Source - Master DB Debt'!G68</f>
        <v>195775</v>
      </c>
      <c r="F71" s="2">
        <f>'Source - Master DB Debt'!H68</f>
        <v>99075</v>
      </c>
      <c r="G71" s="2">
        <f>'Source - Master DB Debt'!I68</f>
        <v>29588</v>
      </c>
      <c r="H71" s="2">
        <f>'Source - Master DB Debt'!J68</f>
        <v>98175</v>
      </c>
    </row>
    <row r="72" spans="1:8" x14ac:dyDescent="0.35">
      <c r="A72" t="str">
        <f>'Source - Master DB Debt'!A69&amp;'Source - Master DB Debt'!B69&amp;'Source - Master DB Debt'!C69</f>
        <v>0340365</v>
      </c>
      <c r="B72" t="str">
        <f>'Source - Master DB Debt'!D69</f>
        <v>0180</v>
      </c>
      <c r="C72" t="str">
        <f>'Source - Master DB Debt'!E69</f>
        <v>Columbus Multi-High School Building Corp Ad Valorem Prop Tax First Mortgage Bonds, Series 2018</v>
      </c>
      <c r="D72" s="2">
        <f>'Source - Master DB Debt'!F69</f>
        <v>651000</v>
      </c>
      <c r="E72" s="2">
        <f>'Source - Master DB Debt'!G69</f>
        <v>1201000</v>
      </c>
      <c r="F72" s="2">
        <f>'Source - Master DB Debt'!H69</f>
        <v>545000</v>
      </c>
      <c r="G72" s="2">
        <f>'Source - Master DB Debt'!I69</f>
        <v>163650</v>
      </c>
      <c r="H72" s="2">
        <f>'Source - Master DB Debt'!J69</f>
        <v>546000</v>
      </c>
    </row>
    <row r="73" spans="1:8" x14ac:dyDescent="0.35">
      <c r="A73" t="str">
        <f>'Source - Master DB Debt'!A70&amp;'Source - Master DB Debt'!B70&amp;'Source - Master DB Debt'!C70</f>
        <v>0340365</v>
      </c>
      <c r="B73" t="str">
        <f>'Source - Master DB Debt'!D70</f>
        <v>0180</v>
      </c>
      <c r="C73" t="str">
        <f>'Source - Master DB Debt'!E70</f>
        <v>The Columbus Repair and Renovation School Building Corp First Mortgage Refunding Bonds, Series 2012</v>
      </c>
      <c r="D73" s="2">
        <f>'Source - Master DB Debt'!F70</f>
        <v>727500</v>
      </c>
      <c r="E73" s="2">
        <f>'Source - Master DB Debt'!G70</f>
        <v>0</v>
      </c>
      <c r="F73" s="2">
        <f>'Source - Master DB Debt'!H70</f>
        <v>0</v>
      </c>
      <c r="G73" s="2">
        <f>'Source - Master DB Debt'!I70</f>
        <v>0</v>
      </c>
      <c r="H73" s="2">
        <f>'Source - Master DB Debt'!J70</f>
        <v>0</v>
      </c>
    </row>
    <row r="74" spans="1:8" x14ac:dyDescent="0.35">
      <c r="A74" t="str">
        <f>'Source - Master DB Debt'!A71&amp;'Source - Master DB Debt'!B71&amp;'Source - Master DB Debt'!C71</f>
        <v>0340365</v>
      </c>
      <c r="B74" t="str">
        <f>'Source - Master DB Debt'!D71</f>
        <v>0187</v>
      </c>
      <c r="C74" t="str">
        <f>'Source - Master DB Debt'!E71</f>
        <v>Fees</v>
      </c>
      <c r="D74" s="2">
        <f>'Source - Master DB Debt'!F71</f>
        <v>1100</v>
      </c>
      <c r="E74" s="2">
        <f>'Source - Master DB Debt'!G71</f>
        <v>1100</v>
      </c>
      <c r="F74" s="2">
        <f>'Source - Master DB Debt'!H71</f>
        <v>0</v>
      </c>
      <c r="G74" s="2">
        <f>'Source - Master DB Debt'!I71</f>
        <v>0</v>
      </c>
      <c r="H74" s="2">
        <f>'Source - Master DB Debt'!J71</f>
        <v>1100</v>
      </c>
    </row>
    <row r="75" spans="1:8" x14ac:dyDescent="0.35">
      <c r="A75" t="str">
        <f>'Source - Master DB Debt'!A72&amp;'Source - Master DB Debt'!B72&amp;'Source - Master DB Debt'!C72</f>
        <v>0340365</v>
      </c>
      <c r="B75" t="str">
        <f>'Source - Master DB Debt'!D72</f>
        <v>0180</v>
      </c>
      <c r="C75" t="str">
        <f>'Source - Master DB Debt'!E72</f>
        <v>Fees</v>
      </c>
      <c r="D75" s="2">
        <f>'Source - Master DB Debt'!F72</f>
        <v>3000</v>
      </c>
      <c r="E75" s="2">
        <f>'Source - Master DB Debt'!G72</f>
        <v>5550</v>
      </c>
      <c r="F75" s="2">
        <f>'Source - Master DB Debt'!H72</f>
        <v>3000</v>
      </c>
      <c r="G75" s="2">
        <f>'Source - Master DB Debt'!I72</f>
        <v>900</v>
      </c>
      <c r="H75" s="2">
        <f>'Source - Master DB Debt'!J72</f>
        <v>3000</v>
      </c>
    </row>
    <row r="76" spans="1:8" x14ac:dyDescent="0.35">
      <c r="A76" t="str">
        <f>'Source - Master DB Debt'!A73&amp;'Source - Master DB Debt'!B73&amp;'Source - Master DB Debt'!C73</f>
        <v>0340365</v>
      </c>
      <c r="B76" t="str">
        <f>'Source - Master DB Debt'!D73</f>
        <v>0180</v>
      </c>
      <c r="C76" t="str">
        <f>'Source - Master DB Debt'!E73</f>
        <v>Col Multi-School Corp Ad Valorem Prop Tax First Mort Refunding Bonds 2023</v>
      </c>
      <c r="D76" s="2">
        <f>'Source - Master DB Debt'!F73</f>
        <v>1000500</v>
      </c>
      <c r="E76" s="2">
        <f>'Source - Master DB Debt'!G73</f>
        <v>1828000</v>
      </c>
      <c r="F76" s="2">
        <f>'Source - Master DB Debt'!H73</f>
        <v>909500</v>
      </c>
      <c r="G76" s="2">
        <f>'Source - Master DB Debt'!I73</f>
        <v>909500</v>
      </c>
      <c r="H76" s="2">
        <f>'Source - Master DB Debt'!J73</f>
        <v>909500</v>
      </c>
    </row>
    <row r="77" spans="1:8" x14ac:dyDescent="0.35">
      <c r="A77" t="str">
        <f>'Source - Master DB Debt'!A74&amp;'Source - Master DB Debt'!B74&amp;'Source - Master DB Debt'!C74</f>
        <v>0340365</v>
      </c>
      <c r="B77" t="str">
        <f>'Source - Master DB Debt'!D74</f>
        <v>0180</v>
      </c>
      <c r="C77" t="str">
        <f>'Source - Master DB Debt'!E74</f>
        <v>Bartholomew Consolidated School Corporation General Obligation Bonds of 2019</v>
      </c>
      <c r="D77" s="2">
        <f>'Source - Master DB Debt'!F74</f>
        <v>316850</v>
      </c>
      <c r="E77" s="2">
        <f>'Source - Master DB Debt'!G74</f>
        <v>187350</v>
      </c>
      <c r="F77" s="2">
        <f>'Source - Master DB Debt'!H74</f>
        <v>92700</v>
      </c>
      <c r="G77" s="2">
        <f>'Source - Master DB Debt'!I74</f>
        <v>28463</v>
      </c>
      <c r="H77" s="2">
        <f>'Source - Master DB Debt'!J74</f>
        <v>97050</v>
      </c>
    </row>
    <row r="78" spans="1:8" x14ac:dyDescent="0.35">
      <c r="A78" t="str">
        <f>'Source - Master DB Debt'!A75&amp;'Source - Master DB Debt'!B75&amp;'Source - Master DB Debt'!C75</f>
        <v>0340365</v>
      </c>
      <c r="B78" t="str">
        <f>'Source - Master DB Debt'!D75</f>
        <v>0180</v>
      </c>
      <c r="C78" t="str">
        <f>'Source - Master DB Debt'!E75</f>
        <v>Columbus Multi-School Building Corporation Ad Valorem Property Tax First Mortgage Bonds, Series 2013</v>
      </c>
      <c r="D78" s="2">
        <f>'Source - Master DB Debt'!F75</f>
        <v>0</v>
      </c>
      <c r="E78" s="2">
        <f>'Source - Master DB Debt'!G75</f>
        <v>0</v>
      </c>
      <c r="F78" s="2">
        <f>'Source - Master DB Debt'!H75</f>
        <v>0</v>
      </c>
      <c r="G78" s="2">
        <f>'Source - Master DB Debt'!I75</f>
        <v>0</v>
      </c>
      <c r="H78" s="2">
        <f>'Source - Master DB Debt'!J75</f>
        <v>0</v>
      </c>
    </row>
    <row r="79" spans="1:8" x14ac:dyDescent="0.35">
      <c r="A79" t="str">
        <f>'Source - Master DB Debt'!A76&amp;'Source - Master DB Debt'!B76&amp;'Source - Master DB Debt'!C76</f>
        <v>0340365</v>
      </c>
      <c r="B79" t="str">
        <f>'Source - Master DB Debt'!D76</f>
        <v>0180</v>
      </c>
      <c r="C79" t="str">
        <f>'Source - Master DB Debt'!E76</f>
        <v>COLUMBUS MULTI-SCHOOL BLDG CORP AD VALOREM PROP TAX 1ST MORT REFUND AND IMPR BONDS 2021 REFI</v>
      </c>
      <c r="D79" s="2">
        <f>'Source - Master DB Debt'!F76</f>
        <v>1575500</v>
      </c>
      <c r="E79" s="2">
        <f>'Source - Master DB Debt'!G76</f>
        <v>2895000</v>
      </c>
      <c r="F79" s="2">
        <f>'Source - Master DB Debt'!H76</f>
        <v>0</v>
      </c>
      <c r="G79" s="2">
        <f>'Source - Master DB Debt'!I76</f>
        <v>0</v>
      </c>
      <c r="H79" s="2">
        <f>'Source - Master DB Debt'!J76</f>
        <v>0</v>
      </c>
    </row>
    <row r="80" spans="1:8" x14ac:dyDescent="0.35">
      <c r="A80" t="str">
        <f>'Source - Master DB Debt'!A77&amp;'Source - Master DB Debt'!B77&amp;'Source - Master DB Debt'!C77</f>
        <v>0340365</v>
      </c>
      <c r="B80" t="str">
        <f>'Source - Master DB Debt'!D77</f>
        <v>0180</v>
      </c>
      <c r="C80" t="str">
        <f>'Source - Master DB Debt'!E77</f>
        <v>Interest on Temporary Loans</v>
      </c>
      <c r="D80" s="2">
        <f>'Source - Master DB Debt'!F77</f>
        <v>260698</v>
      </c>
      <c r="E80" s="2">
        <f>'Source - Master DB Debt'!G77</f>
        <v>500000</v>
      </c>
      <c r="F80" s="2">
        <f>'Source - Master DB Debt'!H77</f>
        <v>0</v>
      </c>
      <c r="G80" s="2">
        <f>'Source - Master DB Debt'!I77</f>
        <v>0</v>
      </c>
      <c r="H80" s="2">
        <f>'Source - Master DB Debt'!J77</f>
        <v>0</v>
      </c>
    </row>
    <row r="81" spans="1:8" x14ac:dyDescent="0.35">
      <c r="A81" t="str">
        <f>'Source - Master DB Debt'!A78&amp;'Source - Master DB Debt'!B78&amp;'Source - Master DB Debt'!C78</f>
        <v>0340365</v>
      </c>
      <c r="B81" t="str">
        <f>'Source - Master DB Debt'!D78</f>
        <v>0180</v>
      </c>
      <c r="C81" t="str">
        <f>'Source - Master DB Debt'!E78</f>
        <v>COLUMBUS MULTI-SCHOOL BLDG CORP AD VALOREM PROP TAX 1ST MORT REFUND AND IMPR BONDS 2021 NEW MONEY</v>
      </c>
      <c r="D81" s="2">
        <f>'Source - Master DB Debt'!F78</f>
        <v>1751500</v>
      </c>
      <c r="E81" s="2">
        <f>'Source - Master DB Debt'!G78</f>
        <v>1798000</v>
      </c>
      <c r="F81" s="2">
        <f>'Source - Master DB Debt'!H78</f>
        <v>900500</v>
      </c>
      <c r="G81" s="2">
        <f>'Source - Master DB Debt'!I78</f>
        <v>270150</v>
      </c>
      <c r="H81" s="2">
        <f>'Source - Master DB Debt'!J78</f>
        <v>900500</v>
      </c>
    </row>
    <row r="82" spans="1:8" x14ac:dyDescent="0.35">
      <c r="A82" t="str">
        <f>'Source - Master DB Debt'!A79&amp;'Source - Master DB Debt'!B79&amp;'Source - Master DB Debt'!C79</f>
        <v>0340365</v>
      </c>
      <c r="B82" t="str">
        <f>'Source - Master DB Debt'!D79</f>
        <v>0180</v>
      </c>
      <c r="C82" t="str">
        <f>'Source - Master DB Debt'!E79</f>
        <v>Bartholomew Consolidated School Corporation General Obligation Bonds of 2015B</v>
      </c>
      <c r="D82" s="2">
        <f>'Source - Master DB Debt'!F79</f>
        <v>186781</v>
      </c>
      <c r="E82" s="2">
        <f>'Source - Master DB Debt'!G79</f>
        <v>373219</v>
      </c>
      <c r="F82" s="2">
        <f>'Source - Master DB Debt'!H79</f>
        <v>185894</v>
      </c>
      <c r="G82" s="2">
        <f>'Source - Master DB Debt'!I79</f>
        <v>185894</v>
      </c>
      <c r="H82" s="2">
        <f>'Source - Master DB Debt'!J79</f>
        <v>188569</v>
      </c>
    </row>
    <row r="83" spans="1:8" x14ac:dyDescent="0.35">
      <c r="A83" t="str">
        <f>'Source - Master DB Debt'!A80&amp;'Source - Master DB Debt'!B80&amp;'Source - Master DB Debt'!C80</f>
        <v>0340365</v>
      </c>
      <c r="B83" t="str">
        <f>'Source - Master DB Debt'!D80</f>
        <v>0187</v>
      </c>
      <c r="C83" t="str">
        <f>'Source - Master DB Debt'!E80</f>
        <v>Columbus Multi-High SBC Unlimited Ad Valorem Prop Tax Crossover Refunding Bonds, Series 2017</v>
      </c>
      <c r="D83" s="2">
        <f>'Source - Master DB Debt'!F80</f>
        <v>3155000</v>
      </c>
      <c r="E83" s="2">
        <f>'Source - Master DB Debt'!G80</f>
        <v>6330000</v>
      </c>
      <c r="F83" s="2">
        <f>'Source - Master DB Debt'!H80</f>
        <v>3175000</v>
      </c>
      <c r="G83" s="2">
        <f>'Source - Master DB Debt'!I80</f>
        <v>3175000</v>
      </c>
      <c r="H83" s="2">
        <f>'Source - Master DB Debt'!J80</f>
        <v>3175000</v>
      </c>
    </row>
    <row r="84" spans="1:8" x14ac:dyDescent="0.35">
      <c r="A84" t="str">
        <f>'Source - Master DB Debt'!A81&amp;'Source - Master DB Debt'!B81&amp;'Source - Master DB Debt'!C81</f>
        <v>0340370</v>
      </c>
      <c r="B84" t="str">
        <f>'Source - Master DB Debt'!D81</f>
        <v>0180</v>
      </c>
      <c r="C84" t="str">
        <f>'Source - Master DB Debt'!E81</f>
        <v>Common School Loan B0099</v>
      </c>
      <c r="D84" s="2">
        <f>'Source - Master DB Debt'!F81</f>
        <v>15109</v>
      </c>
      <c r="E84" s="2">
        <f>'Source - Master DB Debt'!G81</f>
        <v>0</v>
      </c>
      <c r="F84" s="2">
        <f>'Source - Master DB Debt'!H81</f>
        <v>0</v>
      </c>
      <c r="G84" s="2">
        <f>'Source - Master DB Debt'!I81</f>
        <v>0</v>
      </c>
      <c r="H84" s="2">
        <f>'Source - Master DB Debt'!J81</f>
        <v>0</v>
      </c>
    </row>
    <row r="85" spans="1:8" x14ac:dyDescent="0.35">
      <c r="A85" t="str">
        <f>'Source - Master DB Debt'!A82&amp;'Source - Master DB Debt'!B82&amp;'Source - Master DB Debt'!C82</f>
        <v>0340370</v>
      </c>
      <c r="B85" t="str">
        <f>'Source - Master DB Debt'!D82</f>
        <v>0180</v>
      </c>
      <c r="C85" t="str">
        <f>'Source - Master DB Debt'!E82</f>
        <v>Flat Rock-Hawcreek Multi-School Building Corporation First Mortgage Bonds, Series 2018</v>
      </c>
      <c r="D85" s="2">
        <f>'Source - Master DB Debt'!F82</f>
        <v>132300</v>
      </c>
      <c r="E85" s="2">
        <f>'Source - Master DB Debt'!G82</f>
        <v>264000</v>
      </c>
      <c r="F85" s="2">
        <f>'Source - Master DB Debt'!H82</f>
        <v>133600</v>
      </c>
      <c r="G85" s="2">
        <f>'Source - Master DB Debt'!I82</f>
        <v>40080</v>
      </c>
      <c r="H85" s="2">
        <f>'Source - Master DB Debt'!J82</f>
        <v>133600</v>
      </c>
    </row>
    <row r="86" spans="1:8" x14ac:dyDescent="0.35">
      <c r="A86" t="str">
        <f>'Source - Master DB Debt'!A83&amp;'Source - Master DB Debt'!B83&amp;'Source - Master DB Debt'!C83</f>
        <v>0340370</v>
      </c>
      <c r="B86" t="str">
        <f>'Source - Master DB Debt'!D83</f>
        <v>0180</v>
      </c>
      <c r="C86" t="str">
        <f>'Source - Master DB Debt'!E83</f>
        <v>Anticipated Debt Service</v>
      </c>
      <c r="D86" s="2">
        <f>'Source - Master DB Debt'!F83</f>
        <v>0</v>
      </c>
      <c r="E86" s="2">
        <f>'Source - Master DB Debt'!G83</f>
        <v>0</v>
      </c>
      <c r="F86" s="2">
        <f>'Source - Master DB Debt'!H83</f>
        <v>0</v>
      </c>
      <c r="G86" s="2">
        <f>'Source - Master DB Debt'!I83</f>
        <v>0</v>
      </c>
      <c r="H86" s="2">
        <f>'Source - Master DB Debt'!J83</f>
        <v>0</v>
      </c>
    </row>
    <row r="87" spans="1:8" x14ac:dyDescent="0.35">
      <c r="A87" t="str">
        <f>'Source - Master DB Debt'!A84&amp;'Source - Master DB Debt'!B84&amp;'Source - Master DB Debt'!C84</f>
        <v>0340370</v>
      </c>
      <c r="B87" t="str">
        <f>'Source - Master DB Debt'!D84</f>
        <v>0180</v>
      </c>
      <c r="C87" t="str">
        <f>'Source - Master DB Debt'!E84</f>
        <v>Common School Loan B0144</v>
      </c>
      <c r="D87" s="2">
        <f>'Source - Master DB Debt'!F84</f>
        <v>15058</v>
      </c>
      <c r="E87" s="2">
        <f>'Source - Master DB Debt'!G84</f>
        <v>0</v>
      </c>
      <c r="F87" s="2">
        <f>'Source - Master DB Debt'!H84</f>
        <v>0</v>
      </c>
      <c r="G87" s="2">
        <f>'Source - Master DB Debt'!I84</f>
        <v>0</v>
      </c>
      <c r="H87" s="2">
        <f>'Source - Master DB Debt'!J84</f>
        <v>0</v>
      </c>
    </row>
    <row r="88" spans="1:8" x14ac:dyDescent="0.35">
      <c r="A88" t="str">
        <f>'Source - Master DB Debt'!A85&amp;'Source - Master DB Debt'!B85&amp;'Source - Master DB Debt'!C85</f>
        <v>0340370</v>
      </c>
      <c r="B88" t="str">
        <f>'Source - Master DB Debt'!D85</f>
        <v>0180</v>
      </c>
      <c r="C88" t="str">
        <f>'Source - Master DB Debt'!E85</f>
        <v>Common School Loan B0193</v>
      </c>
      <c r="D88" s="2">
        <f>'Source - Master DB Debt'!F85</f>
        <v>15936</v>
      </c>
      <c r="E88" s="2">
        <f>'Source - Master DB Debt'!G85</f>
        <v>31636</v>
      </c>
      <c r="F88" s="2">
        <f>'Source - Master DB Debt'!H85</f>
        <v>0</v>
      </c>
      <c r="G88" s="2">
        <f>'Source - Master DB Debt'!I85</f>
        <v>0</v>
      </c>
      <c r="H88" s="2">
        <f>'Source - Master DB Debt'!J85</f>
        <v>0</v>
      </c>
    </row>
    <row r="89" spans="1:8" x14ac:dyDescent="0.35">
      <c r="A89" t="str">
        <f>'Source - Master DB Debt'!A86&amp;'Source - Master DB Debt'!B86&amp;'Source - Master DB Debt'!C86</f>
        <v>0340370</v>
      </c>
      <c r="B89" t="str">
        <f>'Source - Master DB Debt'!D86</f>
        <v>0180</v>
      </c>
      <c r="C89" t="str">
        <f>'Source - Master DB Debt'!E86</f>
        <v>Common School Loan B0229</v>
      </c>
      <c r="D89" s="2">
        <f>'Source - Master DB Debt'!F86</f>
        <v>16088</v>
      </c>
      <c r="E89" s="2">
        <f>'Source - Master DB Debt'!G86</f>
        <v>31938</v>
      </c>
      <c r="F89" s="2">
        <f>'Source - Master DB Debt'!H86</f>
        <v>0</v>
      </c>
      <c r="G89" s="2">
        <f>'Source - Master DB Debt'!I86</f>
        <v>0</v>
      </c>
      <c r="H89" s="2">
        <f>'Source - Master DB Debt'!J86</f>
        <v>0</v>
      </c>
    </row>
    <row r="90" spans="1:8" x14ac:dyDescent="0.35">
      <c r="A90" t="str">
        <f>'Source - Master DB Debt'!A87&amp;'Source - Master DB Debt'!B87&amp;'Source - Master DB Debt'!C87</f>
        <v>0340370</v>
      </c>
      <c r="B90" t="str">
        <f>'Source - Master DB Debt'!D87</f>
        <v>0187</v>
      </c>
      <c r="C90" t="str">
        <f>'Source - Master DB Debt'!E87</f>
        <v>First Mortgage Refunding and Improvement Bonds, Series 2016</v>
      </c>
      <c r="D90" s="2">
        <f>'Source - Master DB Debt'!F87</f>
        <v>760000</v>
      </c>
      <c r="E90" s="2">
        <f>'Source - Master DB Debt'!G87</f>
        <v>1520000</v>
      </c>
      <c r="F90" s="2">
        <f>'Source - Master DB Debt'!H87</f>
        <v>760000</v>
      </c>
      <c r="G90" s="2">
        <f>'Source - Master DB Debt'!I87</f>
        <v>760000</v>
      </c>
      <c r="H90" s="2">
        <f>'Source - Master DB Debt'!J87</f>
        <v>760000</v>
      </c>
    </row>
    <row r="91" spans="1:8" x14ac:dyDescent="0.35">
      <c r="A91" t="str">
        <f>'Source - Master DB Debt'!A88&amp;'Source - Master DB Debt'!B88&amp;'Source - Master DB Debt'!C88</f>
        <v>0440395</v>
      </c>
      <c r="B91" t="str">
        <f>'Source - Master DB Debt'!D88</f>
        <v>0180</v>
      </c>
      <c r="C91" t="str">
        <f>'Source - Master DB Debt'!E88</f>
        <v>General Obligation Bonds of 2023</v>
      </c>
      <c r="D91" s="2">
        <f>'Source - Master DB Debt'!F88</f>
        <v>0</v>
      </c>
      <c r="E91" s="2">
        <f>'Source - Master DB Debt'!G88</f>
        <v>775596</v>
      </c>
      <c r="F91" s="2">
        <f>'Source - Master DB Debt'!H88</f>
        <v>71381</v>
      </c>
      <c r="G91" s="2">
        <f>'Source - Master DB Debt'!I88</f>
        <v>21095</v>
      </c>
      <c r="H91" s="2">
        <f>'Source - Master DB Debt'!J88</f>
        <v>69250</v>
      </c>
    </row>
    <row r="92" spans="1:8" x14ac:dyDescent="0.35">
      <c r="A92" t="str">
        <f>'Source - Master DB Debt'!A89&amp;'Source - Master DB Debt'!B89&amp;'Source - Master DB Debt'!C89</f>
        <v>0440395</v>
      </c>
      <c r="B92" t="str">
        <f>'Source - Master DB Debt'!D89</f>
        <v>0180</v>
      </c>
      <c r="C92" t="str">
        <f>'Source - Master DB Debt'!E89</f>
        <v>Band, Security and Athletic Improvements 2017</v>
      </c>
      <c r="D92" s="2">
        <f>'Source - Master DB Debt'!F89</f>
        <v>130200</v>
      </c>
      <c r="E92" s="2">
        <f>'Source - Master DB Debt'!G89</f>
        <v>260400</v>
      </c>
      <c r="F92" s="2">
        <f>'Source - Master DB Debt'!H89</f>
        <v>130200</v>
      </c>
      <c r="G92" s="2">
        <f>'Source - Master DB Debt'!I89</f>
        <v>39060</v>
      </c>
      <c r="H92" s="2">
        <f>'Source - Master DB Debt'!J89</f>
        <v>130200</v>
      </c>
    </row>
    <row r="93" spans="1:8" x14ac:dyDescent="0.35">
      <c r="A93" t="str">
        <f>'Source - Master DB Debt'!A90&amp;'Source - Master DB Debt'!B90&amp;'Source - Master DB Debt'!C90</f>
        <v>0440395</v>
      </c>
      <c r="B93" t="str">
        <f>'Source - Master DB Debt'!D90</f>
        <v>0180</v>
      </c>
      <c r="C93" t="str">
        <f>'Source - Master DB Debt'!E90</f>
        <v>Fees</v>
      </c>
      <c r="D93" s="2">
        <f>'Source - Master DB Debt'!F90</f>
        <v>750</v>
      </c>
      <c r="E93" s="2">
        <f>'Source - Master DB Debt'!G90</f>
        <v>0</v>
      </c>
      <c r="F93" s="2">
        <f>'Source - Master DB Debt'!H90</f>
        <v>0</v>
      </c>
      <c r="G93" s="2">
        <f>'Source - Master DB Debt'!I90</f>
        <v>0</v>
      </c>
      <c r="H93" s="2">
        <f>'Source - Master DB Debt'!J90</f>
        <v>0</v>
      </c>
    </row>
    <row r="94" spans="1:8" x14ac:dyDescent="0.35">
      <c r="A94" t="str">
        <f>'Source - Master DB Debt'!A91&amp;'Source - Master DB Debt'!B91&amp;'Source - Master DB Debt'!C91</f>
        <v>0440395</v>
      </c>
      <c r="B94" t="str">
        <f>'Source - Master DB Debt'!D91</f>
        <v>0180</v>
      </c>
      <c r="C94" t="str">
        <f>'Source - Master DB Debt'!E91</f>
        <v>Refinanced New Elementary/High School Remodel</v>
      </c>
      <c r="D94" s="2">
        <f>'Source - Master DB Debt'!F91</f>
        <v>918625</v>
      </c>
      <c r="E94" s="2">
        <f>'Source - Master DB Debt'!G91</f>
        <v>1834250</v>
      </c>
      <c r="F94" s="2">
        <f>'Source - Master DB Debt'!H91</f>
        <v>917625</v>
      </c>
      <c r="G94" s="2">
        <f>'Source - Master DB Debt'!I91</f>
        <v>917625</v>
      </c>
      <c r="H94" s="2">
        <f>'Source - Master DB Debt'!J91</f>
        <v>917625</v>
      </c>
    </row>
    <row r="95" spans="1:8" x14ac:dyDescent="0.35">
      <c r="A95" t="str">
        <f>'Source - Master DB Debt'!A92&amp;'Source - Master DB Debt'!B92&amp;'Source - Master DB Debt'!C92</f>
        <v>0440395</v>
      </c>
      <c r="B95" t="str">
        <f>'Source - Master DB Debt'!D92</f>
        <v>0180</v>
      </c>
      <c r="C95" t="str">
        <f>'Source - Master DB Debt'!E92</f>
        <v>General Obligation Bonds of 2021</v>
      </c>
      <c r="D95" s="2">
        <f>'Source - Master DB Debt'!F92</f>
        <v>321520</v>
      </c>
      <c r="E95" s="2">
        <f>'Source - Master DB Debt'!G92</f>
        <v>0</v>
      </c>
      <c r="F95" s="2">
        <f>'Source - Master DB Debt'!H92</f>
        <v>0</v>
      </c>
      <c r="G95" s="2">
        <f>'Source - Master DB Debt'!I92</f>
        <v>0</v>
      </c>
      <c r="H95" s="2">
        <f>'Source - Master DB Debt'!J92</f>
        <v>0</v>
      </c>
    </row>
    <row r="96" spans="1:8" x14ac:dyDescent="0.35">
      <c r="A96" t="str">
        <f>'Source - Master DB Debt'!A93&amp;'Source - Master DB Debt'!B93&amp;'Source - Master DB Debt'!C93</f>
        <v>0440395</v>
      </c>
      <c r="B96" t="str">
        <f>'Source - Master DB Debt'!D93</f>
        <v>0186</v>
      </c>
      <c r="C96" t="str">
        <f>'Source - Master DB Debt'!E93</f>
        <v>Pension Bond 2006</v>
      </c>
      <c r="D96" s="2">
        <f>'Source - Master DB Debt'!F93</f>
        <v>0</v>
      </c>
      <c r="E96" s="2">
        <f>'Source - Master DB Debt'!G93</f>
        <v>0</v>
      </c>
      <c r="F96" s="2">
        <f>'Source - Master DB Debt'!H93</f>
        <v>0</v>
      </c>
      <c r="G96" s="2" t="str">
        <f>'Source - Master DB Debt'!I93</f>
        <v>NULL</v>
      </c>
      <c r="H96" s="2">
        <f>'Source - Master DB Debt'!J93</f>
        <v>0</v>
      </c>
    </row>
    <row r="97" spans="1:8" x14ac:dyDescent="0.35">
      <c r="A97" t="str">
        <f>'Source - Master DB Debt'!A94&amp;'Source - Master DB Debt'!B94&amp;'Source - Master DB Debt'!C94</f>
        <v>0440395</v>
      </c>
      <c r="B97" t="str">
        <f>'Source - Master DB Debt'!D94</f>
        <v>0186</v>
      </c>
      <c r="C97" t="str">
        <f>'Source - Master DB Debt'!E94</f>
        <v>Amended Taxable General Obligation Pension Bond 2002</v>
      </c>
      <c r="D97" s="2">
        <f>'Source - Master DB Debt'!F94</f>
        <v>0</v>
      </c>
      <c r="E97" s="2">
        <f>'Source - Master DB Debt'!G94</f>
        <v>0</v>
      </c>
      <c r="F97" s="2">
        <f>'Source - Master DB Debt'!H94</f>
        <v>0</v>
      </c>
      <c r="G97" s="2">
        <f>'Source - Master DB Debt'!I94</f>
        <v>0</v>
      </c>
      <c r="H97" s="2">
        <f>'Source - Master DB Debt'!J94</f>
        <v>0</v>
      </c>
    </row>
    <row r="98" spans="1:8" x14ac:dyDescent="0.35">
      <c r="A98" t="str">
        <f>'Source - Master DB Debt'!A95&amp;'Source - Master DB Debt'!B95&amp;'Source - Master DB Debt'!C95</f>
        <v>0540515</v>
      </c>
      <c r="B98" t="str">
        <f>'Source - Master DB Debt'!D95</f>
        <v>0180</v>
      </c>
      <c r="C98" t="str">
        <f>'Source - Master DB Debt'!E95</f>
        <v>Ad Valorem Property Tax First Mortgage Bonds, Series 2022</v>
      </c>
      <c r="D98" s="2">
        <f>'Source - Master DB Debt'!F95</f>
        <v>254500</v>
      </c>
      <c r="E98" s="2">
        <f>'Source - Master DB Debt'!G95</f>
        <v>561000</v>
      </c>
      <c r="F98" s="2">
        <f>'Source - Master DB Debt'!H95</f>
        <v>281500</v>
      </c>
      <c r="G98" s="2">
        <f>'Source - Master DB Debt'!I95</f>
        <v>84450</v>
      </c>
      <c r="H98" s="2">
        <f>'Source - Master DB Debt'!J95</f>
        <v>281500</v>
      </c>
    </row>
    <row r="99" spans="1:8" x14ac:dyDescent="0.35">
      <c r="A99" t="str">
        <f>'Source - Master DB Debt'!A96&amp;'Source - Master DB Debt'!B96&amp;'Source - Master DB Debt'!C96</f>
        <v>0540515</v>
      </c>
      <c r="B99" t="str">
        <f>'Source - Master DB Debt'!D96</f>
        <v>0180</v>
      </c>
      <c r="C99" t="str">
        <f>'Source - Master DB Debt'!E96</f>
        <v>General Obligation Bonds, Series 2019</v>
      </c>
      <c r="D99" s="2">
        <f>'Source - Master DB Debt'!F96</f>
        <v>527650</v>
      </c>
      <c r="E99" s="2">
        <f>'Source - Master DB Debt'!G96</f>
        <v>1048925</v>
      </c>
      <c r="F99" s="2">
        <f>'Source - Master DB Debt'!H96</f>
        <v>526125</v>
      </c>
      <c r="G99" s="2">
        <f>'Source - Master DB Debt'!I96</f>
        <v>157328</v>
      </c>
      <c r="H99" s="2">
        <f>'Source - Master DB Debt'!J96</f>
        <v>522725</v>
      </c>
    </row>
    <row r="100" spans="1:8" x14ac:dyDescent="0.35">
      <c r="A100" t="str">
        <f>'Source - Master DB Debt'!A97&amp;'Source - Master DB Debt'!B97&amp;'Source - Master DB Debt'!C97</f>
        <v>0540515</v>
      </c>
      <c r="B100" t="str">
        <f>'Source - Master DB Debt'!D97</f>
        <v>0180</v>
      </c>
      <c r="C100" t="str">
        <f>'Source - Master DB Debt'!E97</f>
        <v>Unreimbursed Textbooks</v>
      </c>
      <c r="D100" s="2">
        <f>'Source - Master DB Debt'!F97</f>
        <v>22718</v>
      </c>
      <c r="E100" s="2">
        <f>'Source - Master DB Debt'!G97</f>
        <v>0</v>
      </c>
      <c r="F100" s="2">
        <f>'Source - Master DB Debt'!H97</f>
        <v>0</v>
      </c>
      <c r="G100" s="2">
        <f>'Source - Master DB Debt'!I97</f>
        <v>0</v>
      </c>
      <c r="H100" s="2">
        <f>'Source - Master DB Debt'!J97</f>
        <v>0</v>
      </c>
    </row>
    <row r="101" spans="1:8" x14ac:dyDescent="0.35">
      <c r="A101" t="str">
        <f>'Source - Master DB Debt'!A98&amp;'Source - Master DB Debt'!B98&amp;'Source - Master DB Debt'!C98</f>
        <v>0540515</v>
      </c>
      <c r="B101" t="str">
        <f>'Source - Master DB Debt'!D98</f>
        <v>0180</v>
      </c>
      <c r="C101" t="str">
        <f>'Source - Master DB Debt'!E98</f>
        <v>Fees</v>
      </c>
      <c r="D101" s="2">
        <f>'Source - Master DB Debt'!F98</f>
        <v>750</v>
      </c>
      <c r="E101" s="2">
        <f>'Source - Master DB Debt'!G98</f>
        <v>0</v>
      </c>
      <c r="F101" s="2">
        <f>'Source - Master DB Debt'!H98</f>
        <v>0</v>
      </c>
      <c r="G101" s="2">
        <f>'Source - Master DB Debt'!I98</f>
        <v>0</v>
      </c>
      <c r="H101" s="2">
        <f>'Source - Master DB Debt'!J98</f>
        <v>0</v>
      </c>
    </row>
    <row r="102" spans="1:8" x14ac:dyDescent="0.35">
      <c r="A102" t="str">
        <f>'Source - Master DB Debt'!A99&amp;'Source - Master DB Debt'!B99&amp;'Source - Master DB Debt'!C99</f>
        <v>0540515</v>
      </c>
      <c r="B102" t="str">
        <f>'Source - Master DB Debt'!D99</f>
        <v>0180</v>
      </c>
      <c r="C102" t="str">
        <f>'Source - Master DB Debt'!E99</f>
        <v>Ad Valorem Property Tax First Mortgage Bonds, Series 2018</v>
      </c>
      <c r="D102" s="2">
        <f>'Source - Master DB Debt'!F99</f>
        <v>426500</v>
      </c>
      <c r="E102" s="2">
        <f>'Source - Master DB Debt'!G99</f>
        <v>854000</v>
      </c>
      <c r="F102" s="2">
        <f>'Source - Master DB Debt'!H99</f>
        <v>427000</v>
      </c>
      <c r="G102" s="2">
        <f>'Source - Master DB Debt'!I99</f>
        <v>128100</v>
      </c>
      <c r="H102" s="2">
        <f>'Source - Master DB Debt'!J99</f>
        <v>427000</v>
      </c>
    </row>
    <row r="103" spans="1:8" x14ac:dyDescent="0.35">
      <c r="A103" t="str">
        <f>'Source - Master DB Debt'!A100&amp;'Source - Master DB Debt'!B100&amp;'Source - Master DB Debt'!C100</f>
        <v>0640615</v>
      </c>
      <c r="B103" t="str">
        <f>'Source - Master DB Debt'!D100</f>
        <v>0180</v>
      </c>
      <c r="C103" t="str">
        <f>'Source - Master DB Debt'!E100</f>
        <v>Common School Loan - B0453</v>
      </c>
      <c r="D103" s="2">
        <f>'Source - Master DB Debt'!F100</f>
        <v>0</v>
      </c>
      <c r="E103" s="2">
        <f>'Source - Master DB Debt'!G100</f>
        <v>93489</v>
      </c>
      <c r="F103" s="2">
        <f>'Source - Master DB Debt'!H100</f>
        <v>0</v>
      </c>
      <c r="G103" s="2">
        <f>'Source - Master DB Debt'!I100</f>
        <v>0</v>
      </c>
      <c r="H103" s="2">
        <f>'Source - Master DB Debt'!J100</f>
        <v>0</v>
      </c>
    </row>
    <row r="104" spans="1:8" x14ac:dyDescent="0.35">
      <c r="A104" t="str">
        <f>'Source - Master DB Debt'!A101&amp;'Source - Master DB Debt'!B101&amp;'Source - Master DB Debt'!C101</f>
        <v>0640615</v>
      </c>
      <c r="B104" t="str">
        <f>'Source - Master DB Debt'!D101</f>
        <v>0180</v>
      </c>
      <c r="C104" t="str">
        <f>'Source - Master DB Debt'!E101</f>
        <v>Common School Loan - B0294</v>
      </c>
      <c r="D104" s="2">
        <f>'Source - Master DB Debt'!F101</f>
        <v>10226</v>
      </c>
      <c r="E104" s="2">
        <f>'Source - Master DB Debt'!G101</f>
        <v>20303</v>
      </c>
      <c r="F104" s="2">
        <f>'Source - Master DB Debt'!H101</f>
        <v>10078</v>
      </c>
      <c r="G104" s="2">
        <f>'Source - Master DB Debt'!I101</f>
        <v>3016</v>
      </c>
      <c r="H104" s="2">
        <f>'Source - Master DB Debt'!J101</f>
        <v>10028</v>
      </c>
    </row>
    <row r="105" spans="1:8" x14ac:dyDescent="0.35">
      <c r="A105" t="str">
        <f>'Source - Master DB Debt'!A102&amp;'Source - Master DB Debt'!B102&amp;'Source - Master DB Debt'!C102</f>
        <v>0640615</v>
      </c>
      <c r="B105" t="str">
        <f>'Source - Master DB Debt'!D102</f>
        <v>0180</v>
      </c>
      <c r="C105" t="str">
        <f>'Source - Master DB Debt'!E102</f>
        <v>Common School Loan - B0322</v>
      </c>
      <c r="D105" s="2">
        <f>'Source - Master DB Debt'!F102</f>
        <v>11777</v>
      </c>
      <c r="E105" s="2">
        <f>'Source - Master DB Debt'!G102</f>
        <v>23383</v>
      </c>
      <c r="F105" s="2">
        <f>'Source - Master DB Debt'!H102</f>
        <v>11607</v>
      </c>
      <c r="G105" s="2">
        <f>'Source - Master DB Debt'!I102</f>
        <v>3474</v>
      </c>
      <c r="H105" s="2">
        <f>'Source - Master DB Debt'!J102</f>
        <v>11550</v>
      </c>
    </row>
    <row r="106" spans="1:8" x14ac:dyDescent="0.35">
      <c r="A106" t="str">
        <f>'Source - Master DB Debt'!A103&amp;'Source - Master DB Debt'!B103&amp;'Source - Master DB Debt'!C103</f>
        <v>0640615</v>
      </c>
      <c r="B106" t="str">
        <f>'Source - Master DB Debt'!D103</f>
        <v>0180</v>
      </c>
      <c r="C106" t="str">
        <f>'Source - Master DB Debt'!E103</f>
        <v>Ad Valorem Property Tax First Mortgage Bonds, Series 2019</v>
      </c>
      <c r="D106" s="2">
        <f>'Source - Master DB Debt'!F103</f>
        <v>81000</v>
      </c>
      <c r="E106" s="2">
        <f>'Source - Master DB Debt'!G103</f>
        <v>172000</v>
      </c>
      <c r="F106" s="2">
        <f>'Source - Master DB Debt'!H103</f>
        <v>80500</v>
      </c>
      <c r="G106" s="2">
        <f>'Source - Master DB Debt'!I103</f>
        <v>24150</v>
      </c>
      <c r="H106" s="2">
        <f>'Source - Master DB Debt'!J103</f>
        <v>80500</v>
      </c>
    </row>
    <row r="107" spans="1:8" x14ac:dyDescent="0.35">
      <c r="A107" t="str">
        <f>'Source - Master DB Debt'!A104&amp;'Source - Master DB Debt'!B104&amp;'Source - Master DB Debt'!C104</f>
        <v>0640615</v>
      </c>
      <c r="B107" t="str">
        <f>'Source - Master DB Debt'!D104</f>
        <v>0180</v>
      </c>
      <c r="C107" t="str">
        <f>'Source - Master DB Debt'!E104</f>
        <v>Ad Valorem Property Tax First Mortgage Bonds, Series 2022</v>
      </c>
      <c r="D107" s="2">
        <f>'Source - Master DB Debt'!F104</f>
        <v>305000</v>
      </c>
      <c r="E107" s="2">
        <f>'Source - Master DB Debt'!G104</f>
        <v>639000</v>
      </c>
      <c r="F107" s="2">
        <f>'Source - Master DB Debt'!H104</f>
        <v>319500</v>
      </c>
      <c r="G107" s="2">
        <f>'Source - Master DB Debt'!I104</f>
        <v>95850</v>
      </c>
      <c r="H107" s="2">
        <f>'Source - Master DB Debt'!J104</f>
        <v>319500</v>
      </c>
    </row>
    <row r="108" spans="1:8" x14ac:dyDescent="0.35">
      <c r="A108" t="str">
        <f>'Source - Master DB Debt'!A105&amp;'Source - Master DB Debt'!B105&amp;'Source - Master DB Debt'!C105</f>
        <v>0640615</v>
      </c>
      <c r="B108" t="str">
        <f>'Source - Master DB Debt'!D105</f>
        <v>0180</v>
      </c>
      <c r="C108" t="str">
        <f>'Source - Master DB Debt'!E105</f>
        <v>Common School Loan - B0258</v>
      </c>
      <c r="D108" s="2">
        <f>'Source - Master DB Debt'!F105</f>
        <v>7426</v>
      </c>
      <c r="E108" s="2">
        <f>'Source - Master DB Debt'!G105</f>
        <v>14744</v>
      </c>
      <c r="F108" s="2">
        <f>'Source - Master DB Debt'!H105</f>
        <v>7317</v>
      </c>
      <c r="G108" s="2">
        <f>'Source - Master DB Debt'!I105</f>
        <v>2190</v>
      </c>
      <c r="H108" s="2">
        <f>'Source - Master DB Debt'!J105</f>
        <v>7281</v>
      </c>
    </row>
    <row r="109" spans="1:8" x14ac:dyDescent="0.35">
      <c r="A109" t="str">
        <f>'Source - Master DB Debt'!A106&amp;'Source - Master DB Debt'!B106&amp;'Source - Master DB Debt'!C106</f>
        <v>0640615</v>
      </c>
      <c r="B109" t="str">
        <f>'Source - Master DB Debt'!D106</f>
        <v>0180</v>
      </c>
      <c r="C109" t="str">
        <f>'Source - Master DB Debt'!E106</f>
        <v>General Obligation Bonds of 2016</v>
      </c>
      <c r="D109" s="2">
        <f>'Source - Master DB Debt'!F106</f>
        <v>184100</v>
      </c>
      <c r="E109" s="2">
        <f>'Source - Master DB Debt'!G106</f>
        <v>372900</v>
      </c>
      <c r="F109" s="2">
        <f>'Source - Master DB Debt'!H106</f>
        <v>188750</v>
      </c>
      <c r="G109" s="2">
        <f>'Source - Master DB Debt'!I106</f>
        <v>57098</v>
      </c>
      <c r="H109" s="2">
        <f>'Source - Master DB Debt'!J106</f>
        <v>191900</v>
      </c>
    </row>
    <row r="110" spans="1:8" x14ac:dyDescent="0.35">
      <c r="A110" t="str">
        <f>'Source - Master DB Debt'!A107&amp;'Source - Master DB Debt'!B107&amp;'Source - Master DB Debt'!C107</f>
        <v>0640615</v>
      </c>
      <c r="B110" t="str">
        <f>'Source - Master DB Debt'!D107</f>
        <v>0180</v>
      </c>
      <c r="C110" t="str">
        <f>'Source - Master DB Debt'!E107</f>
        <v>Common School Loan - B0415</v>
      </c>
      <c r="D110" s="2">
        <f>'Source - Master DB Debt'!F107</f>
        <v>0</v>
      </c>
      <c r="E110" s="2">
        <f>'Source - Master DB Debt'!G107</f>
        <v>22432</v>
      </c>
      <c r="F110" s="2">
        <f>'Source - Master DB Debt'!H107</f>
        <v>11124</v>
      </c>
      <c r="G110" s="2">
        <f>'Source - Master DB Debt'!I107</f>
        <v>3329</v>
      </c>
      <c r="H110" s="2">
        <f>'Source - Master DB Debt'!J107</f>
        <v>11070</v>
      </c>
    </row>
    <row r="111" spans="1:8" x14ac:dyDescent="0.35">
      <c r="A111" t="str">
        <f>'Source - Master DB Debt'!A108&amp;'Source - Master DB Debt'!B108&amp;'Source - Master DB Debt'!C108</f>
        <v>0640615</v>
      </c>
      <c r="B111" t="str">
        <f>'Source - Master DB Debt'!D108</f>
        <v>0180</v>
      </c>
      <c r="C111" t="str">
        <f>'Source - Master DB Debt'!E108</f>
        <v>Common School Loan - B0178</v>
      </c>
      <c r="D111" s="2">
        <f>'Source - Master DB Debt'!F108</f>
        <v>17015</v>
      </c>
      <c r="E111" s="2">
        <f>'Source - Master DB Debt'!G108</f>
        <v>33781</v>
      </c>
      <c r="F111" s="2">
        <f>'Source - Master DB Debt'!H108</f>
        <v>16766</v>
      </c>
      <c r="G111" s="2">
        <f>'Source - Master DB Debt'!I108</f>
        <v>5017</v>
      </c>
      <c r="H111" s="2">
        <f>'Source - Master DB Debt'!J108</f>
        <v>16683</v>
      </c>
    </row>
    <row r="112" spans="1:8" x14ac:dyDescent="0.35">
      <c r="A112" t="str">
        <f>'Source - Master DB Debt'!A109&amp;'Source - Master DB Debt'!B109&amp;'Source - Master DB Debt'!C109</f>
        <v>0640615</v>
      </c>
      <c r="B112" t="str">
        <f>'Source - Master DB Debt'!D109</f>
        <v>0180</v>
      </c>
      <c r="C112" t="str">
        <f>'Source - Master DB Debt'!E109</f>
        <v>Common School Loan - B0125</v>
      </c>
      <c r="D112" s="2">
        <f>'Source - Master DB Debt'!F109</f>
        <v>16849</v>
      </c>
      <c r="E112" s="2">
        <f>'Source - Master DB Debt'!G109</f>
        <v>33449</v>
      </c>
      <c r="F112" s="2">
        <f>'Source - Master DB Debt'!H109</f>
        <v>0</v>
      </c>
      <c r="G112" s="2">
        <f>'Source - Master DB Debt'!I109</f>
        <v>0</v>
      </c>
      <c r="H112" s="2">
        <f>'Source - Master DB Debt'!J109</f>
        <v>0</v>
      </c>
    </row>
    <row r="113" spans="1:8" x14ac:dyDescent="0.35">
      <c r="A113" t="str">
        <f>'Source - Master DB Debt'!A110&amp;'Source - Master DB Debt'!B110&amp;'Source - Master DB Debt'!C110</f>
        <v>0640615</v>
      </c>
      <c r="B113" t="str">
        <f>'Source - Master DB Debt'!D110</f>
        <v>0180</v>
      </c>
      <c r="C113" t="str">
        <f>'Source - Master DB Debt'!E110</f>
        <v>Common School Loan - B0356</v>
      </c>
      <c r="D113" s="2">
        <f>'Source - Master DB Debt'!F110</f>
        <v>11725</v>
      </c>
      <c r="E113" s="2">
        <f>'Source - Master DB Debt'!G110</f>
        <v>23281</v>
      </c>
      <c r="F113" s="2">
        <f>'Source - Master DB Debt'!H110</f>
        <v>11556</v>
      </c>
      <c r="G113" s="2">
        <f>'Source - Master DB Debt'!I110</f>
        <v>3458</v>
      </c>
      <c r="H113" s="2">
        <f>'Source - Master DB Debt'!J110</f>
        <v>11500</v>
      </c>
    </row>
    <row r="114" spans="1:8" x14ac:dyDescent="0.35">
      <c r="A114" t="str">
        <f>'Source - Master DB Debt'!A111&amp;'Source - Master DB Debt'!B111&amp;'Source - Master DB Debt'!C111</f>
        <v>0640615</v>
      </c>
      <c r="B114" t="str">
        <f>'Source - Master DB Debt'!D111</f>
        <v>0180</v>
      </c>
      <c r="C114" t="str">
        <f>'Source - Master DB Debt'!E111</f>
        <v>Unreimbursed Textbooks</v>
      </c>
      <c r="D114" s="2">
        <f>'Source - Master DB Debt'!F111</f>
        <v>23142</v>
      </c>
      <c r="E114" s="2">
        <f>'Source - Master DB Debt'!G111</f>
        <v>0</v>
      </c>
      <c r="F114" s="2">
        <f>'Source - Master DB Debt'!H111</f>
        <v>0</v>
      </c>
      <c r="G114" s="2">
        <f>'Source - Master DB Debt'!I111</f>
        <v>0</v>
      </c>
      <c r="H114" s="2">
        <f>'Source - Master DB Debt'!J111</f>
        <v>0</v>
      </c>
    </row>
    <row r="115" spans="1:8" x14ac:dyDescent="0.35">
      <c r="A115" t="str">
        <f>'Source - Master DB Debt'!A112&amp;'Source - Master DB Debt'!B112&amp;'Source - Master DB Debt'!C112</f>
        <v>0640615</v>
      </c>
      <c r="B115" t="str">
        <f>'Source - Master DB Debt'!D112</f>
        <v>0180</v>
      </c>
      <c r="C115" t="str">
        <f>'Source - Master DB Debt'!E112</f>
        <v>Ad Valorem Property Tax First Mortgage Refunding Bonds, Series 2016</v>
      </c>
      <c r="D115" s="2">
        <f>'Source - Master DB Debt'!F112</f>
        <v>1563000</v>
      </c>
      <c r="E115" s="2">
        <f>'Source - Master DB Debt'!G112</f>
        <v>3117000</v>
      </c>
      <c r="F115" s="2">
        <f>'Source - Master DB Debt'!H112</f>
        <v>1561000</v>
      </c>
      <c r="G115" s="2">
        <f>'Source - Master DB Debt'!I112</f>
        <v>1561000</v>
      </c>
      <c r="H115" s="2">
        <f>'Source - Master DB Debt'!J112</f>
        <v>1561000</v>
      </c>
    </row>
    <row r="116" spans="1:8" x14ac:dyDescent="0.35">
      <c r="A116" t="str">
        <f>'Source - Master DB Debt'!A113&amp;'Source - Master DB Debt'!B113&amp;'Source - Master DB Debt'!C113</f>
        <v>0640615</v>
      </c>
      <c r="B116" t="str">
        <f>'Source - Master DB Debt'!D113</f>
        <v>0180</v>
      </c>
      <c r="C116" t="str">
        <f>'Source - Master DB Debt'!E113</f>
        <v>Common School Loan - B0218</v>
      </c>
      <c r="D116" s="2">
        <f>'Source - Master DB Debt'!F113</f>
        <v>14427</v>
      </c>
      <c r="E116" s="2">
        <f>'Source - Master DB Debt'!G113</f>
        <v>28642</v>
      </c>
      <c r="F116" s="2">
        <f>'Source - Master DB Debt'!H113</f>
        <v>14215</v>
      </c>
      <c r="G116" s="2">
        <f>'Source - Master DB Debt'!I113</f>
        <v>4254</v>
      </c>
      <c r="H116" s="2">
        <f>'Source - Master DB Debt'!J113</f>
        <v>14145</v>
      </c>
    </row>
    <row r="117" spans="1:8" x14ac:dyDescent="0.35">
      <c r="A117" t="str">
        <f>'Source - Master DB Debt'!A114&amp;'Source - Master DB Debt'!B114&amp;'Source - Master DB Debt'!C114</f>
        <v>0640615</v>
      </c>
      <c r="B117" t="str">
        <f>'Source - Master DB Debt'!D114</f>
        <v>0180</v>
      </c>
      <c r="C117" t="str">
        <f>'Source - Master DB Debt'!E114</f>
        <v>Common School Loan - A2978</v>
      </c>
      <c r="D117" s="2">
        <f>'Source - Master DB Debt'!F114</f>
        <v>6579</v>
      </c>
      <c r="E117" s="2">
        <f>'Source - Master DB Debt'!G114</f>
        <v>0</v>
      </c>
      <c r="F117" s="2">
        <f>'Source - Master DB Debt'!H114</f>
        <v>0</v>
      </c>
      <c r="G117" s="2">
        <f>'Source - Master DB Debt'!I114</f>
        <v>0</v>
      </c>
      <c r="H117" s="2">
        <f>'Source - Master DB Debt'!J114</f>
        <v>0</v>
      </c>
    </row>
    <row r="118" spans="1:8" x14ac:dyDescent="0.35">
      <c r="A118" t="str">
        <f>'Source - Master DB Debt'!A115&amp;'Source - Master DB Debt'!B115&amp;'Source - Master DB Debt'!C115</f>
        <v>0640615</v>
      </c>
      <c r="B118" t="str">
        <f>'Source - Master DB Debt'!D115</f>
        <v>0180</v>
      </c>
      <c r="C118" t="str">
        <f>'Source - Master DB Debt'!E115</f>
        <v>Common School Loan - B0371</v>
      </c>
      <c r="D118" s="2">
        <f>'Source - Master DB Debt'!F115</f>
        <v>11725</v>
      </c>
      <c r="E118" s="2">
        <f>'Source - Master DB Debt'!G115</f>
        <v>23281</v>
      </c>
      <c r="F118" s="2">
        <f>'Source - Master DB Debt'!H115</f>
        <v>11556</v>
      </c>
      <c r="G118" s="2">
        <f>'Source - Master DB Debt'!I115</f>
        <v>3458</v>
      </c>
      <c r="H118" s="2">
        <f>'Source - Master DB Debt'!J115</f>
        <v>11500</v>
      </c>
    </row>
    <row r="119" spans="1:8" x14ac:dyDescent="0.35">
      <c r="A119" t="str">
        <f>'Source - Master DB Debt'!A116&amp;'Source - Master DB Debt'!B116&amp;'Source - Master DB Debt'!C116</f>
        <v>0640630</v>
      </c>
      <c r="B119" t="str">
        <f>'Source - Master DB Debt'!D116</f>
        <v>0186</v>
      </c>
      <c r="C119" t="str">
        <f>'Source - Master DB Debt'!E116</f>
        <v>Refunding Pension Bonds of 2013</v>
      </c>
      <c r="D119" s="2">
        <f>'Source - Master DB Debt'!F116</f>
        <v>374630</v>
      </c>
      <c r="E119" s="2">
        <f>'Source - Master DB Debt'!G116</f>
        <v>754830</v>
      </c>
      <c r="F119" s="2">
        <f>'Source - Master DB Debt'!H116</f>
        <v>0</v>
      </c>
      <c r="G119" s="2">
        <f>'Source - Master DB Debt'!I116</f>
        <v>0</v>
      </c>
      <c r="H119" s="2">
        <f>'Source - Master DB Debt'!J116</f>
        <v>0</v>
      </c>
    </row>
    <row r="120" spans="1:8" x14ac:dyDescent="0.35">
      <c r="A120" t="str">
        <f>'Source - Master DB Debt'!A117&amp;'Source - Master DB Debt'!B117&amp;'Source - Master DB Debt'!C117</f>
        <v>0640630</v>
      </c>
      <c r="B120" t="str">
        <f>'Source - Master DB Debt'!D117</f>
        <v>0180</v>
      </c>
      <c r="C120" t="str">
        <f>'Source - Master DB Debt'!E117</f>
        <v>2002 CABS</v>
      </c>
      <c r="D120" s="2">
        <f>'Source - Master DB Debt'!F117</f>
        <v>1105000</v>
      </c>
      <c r="E120" s="2">
        <f>'Source - Master DB Debt'!G117</f>
        <v>2210000</v>
      </c>
      <c r="F120" s="2">
        <f>'Source - Master DB Debt'!H117</f>
        <v>0</v>
      </c>
      <c r="G120" s="2">
        <f>'Source - Master DB Debt'!I117</f>
        <v>0</v>
      </c>
      <c r="H120" s="2">
        <f>'Source - Master DB Debt'!J117</f>
        <v>0</v>
      </c>
    </row>
    <row r="121" spans="1:8" x14ac:dyDescent="0.35">
      <c r="A121" t="str">
        <f>'Source - Master DB Debt'!A118&amp;'Source - Master DB Debt'!B118&amp;'Source - Master DB Debt'!C118</f>
        <v>0640630</v>
      </c>
      <c r="B121" t="str">
        <f>'Source - Master DB Debt'!D118</f>
        <v>0180</v>
      </c>
      <c r="C121" t="str">
        <f>'Source - Master DB Debt'!E118</f>
        <v>General Obligation Bond of 2022 A</v>
      </c>
      <c r="D121" s="2">
        <f>'Source - Master DB Debt'!F118</f>
        <v>1350000</v>
      </c>
      <c r="E121" s="2">
        <f>'Source - Master DB Debt'!G118</f>
        <v>1678100</v>
      </c>
      <c r="F121" s="2">
        <f>'Source - Master DB Debt'!H118</f>
        <v>837500</v>
      </c>
      <c r="G121" s="2">
        <f>'Source - Master DB Debt'!I118</f>
        <v>251235</v>
      </c>
      <c r="H121" s="2">
        <f>'Source - Master DB Debt'!J118</f>
        <v>837400</v>
      </c>
    </row>
    <row r="122" spans="1:8" x14ac:dyDescent="0.35">
      <c r="A122" t="str">
        <f>'Source - Master DB Debt'!A119&amp;'Source - Master DB Debt'!B119&amp;'Source - Master DB Debt'!C119</f>
        <v>0640630</v>
      </c>
      <c r="B122" t="str">
        <f>'Source - Master DB Debt'!D119</f>
        <v>0180</v>
      </c>
      <c r="C122" t="str">
        <f>'Source - Master DB Debt'!E119</f>
        <v>Refunding Bonds of 2012A</v>
      </c>
      <c r="D122" s="2">
        <f>'Source - Master DB Debt'!F119</f>
        <v>0</v>
      </c>
      <c r="E122" s="2">
        <f>'Source - Master DB Debt'!G119</f>
        <v>0</v>
      </c>
      <c r="F122" s="2">
        <f>'Source - Master DB Debt'!H119</f>
        <v>1820000</v>
      </c>
      <c r="G122" s="2">
        <f>'Source - Master DB Debt'!I119</f>
        <v>1820000</v>
      </c>
      <c r="H122" s="2">
        <f>'Source - Master DB Debt'!J119</f>
        <v>1825000</v>
      </c>
    </row>
    <row r="123" spans="1:8" x14ac:dyDescent="0.35">
      <c r="A123" t="str">
        <f>'Source - Master DB Debt'!A120&amp;'Source - Master DB Debt'!B120&amp;'Source - Master DB Debt'!C120</f>
        <v>0640630</v>
      </c>
      <c r="B123" t="str">
        <f>'Source - Master DB Debt'!D120</f>
        <v>0180</v>
      </c>
      <c r="C123" t="str">
        <f>'Source - Master DB Debt'!E120</f>
        <v>Refunding Bonds of 2007</v>
      </c>
      <c r="D123" s="2">
        <f>'Source - Master DB Debt'!F120</f>
        <v>1000000</v>
      </c>
      <c r="E123" s="2">
        <f>'Source - Master DB Debt'!G120</f>
        <v>2000000</v>
      </c>
      <c r="F123" s="2">
        <f>'Source - Master DB Debt'!H120</f>
        <v>0</v>
      </c>
      <c r="G123" s="2">
        <f>'Source - Master DB Debt'!I120</f>
        <v>0</v>
      </c>
      <c r="H123" s="2">
        <f>'Source - Master DB Debt'!J120</f>
        <v>0</v>
      </c>
    </row>
    <row r="124" spans="1:8" x14ac:dyDescent="0.35">
      <c r="A124" t="str">
        <f>'Source - Master DB Debt'!A121&amp;'Source - Master DB Debt'!B121&amp;'Source - Master DB Debt'!C121</f>
        <v>0640630</v>
      </c>
      <c r="B124" t="str">
        <f>'Source - Master DB Debt'!D121</f>
        <v>0180</v>
      </c>
      <c r="C124" t="str">
        <f>'Source - Master DB Debt'!E121</f>
        <v>General Obligation Bond of 2022 B</v>
      </c>
      <c r="D124" s="2">
        <f>'Source - Master DB Debt'!F121</f>
        <v>1348547</v>
      </c>
      <c r="E124" s="2">
        <f>'Source - Master DB Debt'!G121</f>
        <v>1676647</v>
      </c>
      <c r="F124" s="2">
        <f>'Source - Master DB Debt'!H121</f>
        <v>837500</v>
      </c>
      <c r="G124" s="2">
        <f>'Source - Master DB Debt'!I121</f>
        <v>251235</v>
      </c>
      <c r="H124" s="2">
        <f>'Source - Master DB Debt'!J121</f>
        <v>837400</v>
      </c>
    </row>
    <row r="125" spans="1:8" x14ac:dyDescent="0.35">
      <c r="A125" t="str">
        <f>'Source - Master DB Debt'!A122&amp;'Source - Master DB Debt'!B122&amp;'Source - Master DB Debt'!C122</f>
        <v>0640630</v>
      </c>
      <c r="B125" t="str">
        <f>'Source - Master DB Debt'!D122</f>
        <v>0287</v>
      </c>
      <c r="C125" t="str">
        <f>'Source - Master DB Debt'!E122</f>
        <v>Lease Rental Bonds of 2021</v>
      </c>
      <c r="D125" s="2">
        <f>'Source - Master DB Debt'!F122</f>
        <v>2165000</v>
      </c>
      <c r="E125" s="2">
        <f>'Source - Master DB Debt'!G122</f>
        <v>2357000</v>
      </c>
      <c r="F125" s="2">
        <f>'Source - Master DB Debt'!H122</f>
        <v>1177000</v>
      </c>
      <c r="G125" s="2">
        <f>'Source - Master DB Debt'!I122</f>
        <v>353100</v>
      </c>
      <c r="H125" s="2">
        <f>'Source - Master DB Debt'!J122</f>
        <v>1177000</v>
      </c>
    </row>
    <row r="126" spans="1:8" x14ac:dyDescent="0.35">
      <c r="A126" t="str">
        <f>'Source - Master DB Debt'!A123&amp;'Source - Master DB Debt'!B123&amp;'Source - Master DB Debt'!C123</f>
        <v>0640630</v>
      </c>
      <c r="B126" t="str">
        <f>'Source - Master DB Debt'!D123</f>
        <v>0287</v>
      </c>
      <c r="C126" t="str">
        <f>'Source - Master DB Debt'!E123</f>
        <v>Lease Rental Bonds of 2020</v>
      </c>
      <c r="D126" s="2">
        <f>'Source - Master DB Debt'!F123</f>
        <v>1895000</v>
      </c>
      <c r="E126" s="2">
        <f>'Source - Master DB Debt'!G123</f>
        <v>3789000</v>
      </c>
      <c r="F126" s="2">
        <f>'Source - Master DB Debt'!H123</f>
        <v>1892500</v>
      </c>
      <c r="G126" s="2">
        <f>'Source - Master DB Debt'!I123</f>
        <v>567750</v>
      </c>
      <c r="H126" s="2">
        <f>'Source - Master DB Debt'!J123</f>
        <v>1892500</v>
      </c>
    </row>
    <row r="127" spans="1:8" x14ac:dyDescent="0.35">
      <c r="A127" t="str">
        <f>'Source - Master DB Debt'!A124&amp;'Source - Master DB Debt'!B124&amp;'Source - Master DB Debt'!C124</f>
        <v>0640630</v>
      </c>
      <c r="B127" t="str">
        <f>'Source - Master DB Debt'!D124</f>
        <v>0180</v>
      </c>
      <c r="C127" t="str">
        <f>'Source - Master DB Debt'!E124</f>
        <v>General Obligation Bond of 2023 C</v>
      </c>
      <c r="D127" s="2">
        <f>'Source - Master DB Debt'!F124</f>
        <v>0</v>
      </c>
      <c r="E127" s="2">
        <f>'Source - Master DB Debt'!G124</f>
        <v>3744145</v>
      </c>
      <c r="F127" s="2">
        <f>'Source - Master DB Debt'!H124</f>
        <v>1344750</v>
      </c>
      <c r="G127" s="2">
        <f>'Source - Master DB Debt'!I124</f>
        <v>403125</v>
      </c>
      <c r="H127" s="2">
        <f>'Source - Master DB Debt'!J124</f>
        <v>1342750</v>
      </c>
    </row>
    <row r="128" spans="1:8" x14ac:dyDescent="0.35">
      <c r="A128" t="str">
        <f>'Source - Master DB Debt'!A125&amp;'Source - Master DB Debt'!B125&amp;'Source - Master DB Debt'!C125</f>
        <v>0640630</v>
      </c>
      <c r="B128" t="str">
        <f>'Source - Master DB Debt'!D125</f>
        <v>0180</v>
      </c>
      <c r="C128" t="str">
        <f>'Source - Master DB Debt'!E125</f>
        <v>Unreimbursed Textbooks</v>
      </c>
      <c r="D128" s="2">
        <f>'Source - Master DB Debt'!F125</f>
        <v>21101</v>
      </c>
      <c r="E128" s="2">
        <f>'Source - Master DB Debt'!G125</f>
        <v>0</v>
      </c>
      <c r="F128" s="2">
        <f>'Source - Master DB Debt'!H125</f>
        <v>0</v>
      </c>
      <c r="G128" s="2">
        <f>'Source - Master DB Debt'!I125</f>
        <v>0</v>
      </c>
      <c r="H128" s="2">
        <f>'Source - Master DB Debt'!J125</f>
        <v>0</v>
      </c>
    </row>
    <row r="129" spans="1:8" x14ac:dyDescent="0.35">
      <c r="A129" t="str">
        <f>'Source - Master DB Debt'!A126&amp;'Source - Master DB Debt'!B126&amp;'Source - Master DB Debt'!C126</f>
        <v>0640630</v>
      </c>
      <c r="B129" t="str">
        <f>'Source - Master DB Debt'!D126</f>
        <v>0180</v>
      </c>
      <c r="C129" t="str">
        <f>'Source - Master DB Debt'!E126</f>
        <v>Refunding Bonds of 2014B</v>
      </c>
      <c r="D129" s="2">
        <f>'Source - Master DB Debt'!F126</f>
        <v>5904500</v>
      </c>
      <c r="E129" s="2">
        <f>'Source - Master DB Debt'!G126</f>
        <v>11827500</v>
      </c>
      <c r="F129" s="2">
        <f>'Source - Master DB Debt'!H126</f>
        <v>5911500</v>
      </c>
      <c r="G129" s="2">
        <f>'Source - Master DB Debt'!I126</f>
        <v>5911250</v>
      </c>
      <c r="H129" s="2">
        <f>'Source - Master DB Debt'!J126</f>
        <v>5911000</v>
      </c>
    </row>
    <row r="130" spans="1:8" x14ac:dyDescent="0.35">
      <c r="A130" t="str">
        <f>'Source - Master DB Debt'!A127&amp;'Source - Master DB Debt'!B127&amp;'Source - Master DB Debt'!C127</f>
        <v>0640630</v>
      </c>
      <c r="B130" t="str">
        <f>'Source - Master DB Debt'!D127</f>
        <v>0180</v>
      </c>
      <c r="C130" t="str">
        <f>'Source - Master DB Debt'!E127</f>
        <v>General Obligation Bond of 2023 A</v>
      </c>
      <c r="D130" s="2">
        <f>'Source - Master DB Debt'!F127</f>
        <v>0</v>
      </c>
      <c r="E130" s="2">
        <f>'Source - Master DB Debt'!G127</f>
        <v>5193120</v>
      </c>
      <c r="F130" s="2">
        <f>'Source - Master DB Debt'!H127</f>
        <v>609250</v>
      </c>
      <c r="G130" s="2">
        <f>'Source - Master DB Debt'!I127</f>
        <v>182100</v>
      </c>
      <c r="H130" s="2">
        <f>'Source - Master DB Debt'!J127</f>
        <v>604750</v>
      </c>
    </row>
    <row r="131" spans="1:8" x14ac:dyDescent="0.35">
      <c r="A131" t="str">
        <f>'Source - Master DB Debt'!A128&amp;'Source - Master DB Debt'!B128&amp;'Source - Master DB Debt'!C128</f>
        <v>0640630</v>
      </c>
      <c r="B131" t="str">
        <f>'Source - Master DB Debt'!D128</f>
        <v>0180</v>
      </c>
      <c r="C131" t="str">
        <f>'Source - Master DB Debt'!E128</f>
        <v>Lease Rental of 2003Z (Unrefunded Portion)</v>
      </c>
      <c r="D131" s="2">
        <f>'Source - Master DB Debt'!F128</f>
        <v>902500</v>
      </c>
      <c r="E131" s="2">
        <f>'Source - Master DB Debt'!G128</f>
        <v>1805000</v>
      </c>
      <c r="F131" s="2">
        <f>'Source - Master DB Debt'!H128</f>
        <v>0</v>
      </c>
      <c r="G131" s="2">
        <f>'Source - Master DB Debt'!I128</f>
        <v>0</v>
      </c>
      <c r="H131" s="2">
        <f>'Source - Master DB Debt'!J128</f>
        <v>0</v>
      </c>
    </row>
    <row r="132" spans="1:8" x14ac:dyDescent="0.35">
      <c r="A132" t="str">
        <f>'Source - Master DB Debt'!A129&amp;'Source - Master DB Debt'!B129&amp;'Source - Master DB Debt'!C129</f>
        <v>0640630</v>
      </c>
      <c r="B132" t="str">
        <f>'Source - Master DB Debt'!D129</f>
        <v>0180</v>
      </c>
      <c r="C132" t="str">
        <f>'Source - Master DB Debt'!E129</f>
        <v>Lease Rental Bonds of 2005Z (Unrefunded Portion)</v>
      </c>
      <c r="D132" s="2">
        <f>'Source - Master DB Debt'!F129</f>
        <v>0</v>
      </c>
      <c r="E132" s="2">
        <f>'Source - Master DB Debt'!G129</f>
        <v>0</v>
      </c>
      <c r="F132" s="2">
        <f>'Source - Master DB Debt'!H129</f>
        <v>0</v>
      </c>
      <c r="G132" s="2">
        <f>'Source - Master DB Debt'!I129</f>
        <v>0</v>
      </c>
      <c r="H132" s="2">
        <f>'Source - Master DB Debt'!J129</f>
        <v>0</v>
      </c>
    </row>
    <row r="133" spans="1:8" x14ac:dyDescent="0.35">
      <c r="A133" t="str">
        <f>'Source - Master DB Debt'!A130&amp;'Source - Master DB Debt'!B130&amp;'Source - Master DB Debt'!C130</f>
        <v>0640630</v>
      </c>
      <c r="B133" t="str">
        <f>'Source - Master DB Debt'!D130</f>
        <v>0180</v>
      </c>
      <c r="C133" t="str">
        <f>'Source - Master DB Debt'!E130</f>
        <v>Fees</v>
      </c>
      <c r="D133" s="2">
        <f>'Source - Master DB Debt'!F130</f>
        <v>5501</v>
      </c>
      <c r="E133" s="2">
        <f>'Source - Master DB Debt'!G130</f>
        <v>0</v>
      </c>
      <c r="F133" s="2">
        <f>'Source - Master DB Debt'!H130</f>
        <v>0</v>
      </c>
      <c r="G133" s="2">
        <f>'Source - Master DB Debt'!I130</f>
        <v>0</v>
      </c>
      <c r="H133" s="2">
        <f>'Source - Master DB Debt'!J130</f>
        <v>0</v>
      </c>
    </row>
    <row r="134" spans="1:8" x14ac:dyDescent="0.35">
      <c r="A134" t="str">
        <f>'Source - Master DB Debt'!A131&amp;'Source - Master DB Debt'!B131&amp;'Source - Master DB Debt'!C131</f>
        <v>0640630</v>
      </c>
      <c r="B134" t="str">
        <f>'Source - Master DB Debt'!D131</f>
        <v>0180</v>
      </c>
      <c r="C134" t="str">
        <f>'Source - Master DB Debt'!E131</f>
        <v>Refunding Bonds of 2012B</v>
      </c>
      <c r="D134" s="2">
        <f>'Source - Master DB Debt'!F131</f>
        <v>0</v>
      </c>
      <c r="E134" s="2">
        <f>'Source - Master DB Debt'!G131</f>
        <v>0</v>
      </c>
      <c r="F134" s="2">
        <f>'Source - Master DB Debt'!H131</f>
        <v>0</v>
      </c>
      <c r="G134" s="2">
        <f>'Source - Master DB Debt'!I131</f>
        <v>0</v>
      </c>
      <c r="H134" s="2">
        <f>'Source - Master DB Debt'!J131</f>
        <v>0</v>
      </c>
    </row>
    <row r="135" spans="1:8" x14ac:dyDescent="0.35">
      <c r="A135" t="str">
        <f>'Source - Master DB Debt'!A132&amp;'Source - Master DB Debt'!B132&amp;'Source - Master DB Debt'!C132</f>
        <v>0640630</v>
      </c>
      <c r="B135" t="str">
        <f>'Source - Master DB Debt'!D132</f>
        <v>0180</v>
      </c>
      <c r="C135" t="str">
        <f>'Source - Master DB Debt'!E132</f>
        <v>General Obligation Bond of 2023 B</v>
      </c>
      <c r="D135" s="2">
        <f>'Source - Master DB Debt'!F132</f>
        <v>0</v>
      </c>
      <c r="E135" s="2">
        <f>'Source - Master DB Debt'!G132</f>
        <v>5193119</v>
      </c>
      <c r="F135" s="2">
        <f>'Source - Master DB Debt'!H132</f>
        <v>629250</v>
      </c>
      <c r="G135" s="2">
        <f>'Source - Master DB Debt'!I132</f>
        <v>182025</v>
      </c>
      <c r="H135" s="2">
        <f>'Source - Master DB Debt'!J132</f>
        <v>584250</v>
      </c>
    </row>
    <row r="136" spans="1:8" x14ac:dyDescent="0.35">
      <c r="A136" t="str">
        <f>'Source - Master DB Debt'!A133&amp;'Source - Master DB Debt'!B133&amp;'Source - Master DB Debt'!C133</f>
        <v>0640665</v>
      </c>
      <c r="B136" t="str">
        <f>'Source - Master DB Debt'!D133</f>
        <v>0180</v>
      </c>
      <c r="C136" t="str">
        <f>'Source - Master DB Debt'!E133</f>
        <v>General Obligation Bonds of 2022</v>
      </c>
      <c r="D136" s="2">
        <f>'Source - Master DB Debt'!F133</f>
        <v>1807300</v>
      </c>
      <c r="E136" s="2">
        <f>'Source - Master DB Debt'!G133</f>
        <v>0</v>
      </c>
      <c r="F136" s="2">
        <f>'Source - Master DB Debt'!H133</f>
        <v>0</v>
      </c>
      <c r="G136" s="2">
        <f>'Source - Master DB Debt'!I133</f>
        <v>0</v>
      </c>
      <c r="H136" s="2">
        <f>'Source - Master DB Debt'!J133</f>
        <v>0</v>
      </c>
    </row>
    <row r="137" spans="1:8" x14ac:dyDescent="0.35">
      <c r="A137" t="str">
        <f>'Source - Master DB Debt'!A134&amp;'Source - Master DB Debt'!B134&amp;'Source - Master DB Debt'!C134</f>
        <v>0640665</v>
      </c>
      <c r="B137" t="str">
        <f>'Source - Master DB Debt'!D134</f>
        <v>0180</v>
      </c>
      <c r="C137" t="str">
        <f>'Source - Master DB Debt'!E134</f>
        <v>Common School Fund Loan B0340</v>
      </c>
      <c r="D137" s="2">
        <f>'Source - Master DB Debt'!F134</f>
        <v>167132</v>
      </c>
      <c r="E137" s="2">
        <f>'Source - Master DB Debt'!G134</f>
        <v>0</v>
      </c>
      <c r="F137" s="2">
        <f>'Source - Master DB Debt'!H134</f>
        <v>0</v>
      </c>
      <c r="G137" s="2">
        <f>'Source - Master DB Debt'!I134</f>
        <v>0</v>
      </c>
      <c r="H137" s="2">
        <f>'Source - Master DB Debt'!J134</f>
        <v>0</v>
      </c>
    </row>
    <row r="138" spans="1:8" x14ac:dyDescent="0.35">
      <c r="A138" t="str">
        <f>'Source - Master DB Debt'!A135&amp;'Source - Master DB Debt'!B135&amp;'Source - Master DB Debt'!C135</f>
        <v>0640665</v>
      </c>
      <c r="B138" t="str">
        <f>'Source - Master DB Debt'!D135</f>
        <v>0180</v>
      </c>
      <c r="C138" t="str">
        <f>'Source - Master DB Debt'!E135</f>
        <v>General Obligation Bond of 2023</v>
      </c>
      <c r="D138" s="2">
        <f>'Source - Master DB Debt'!F135</f>
        <v>0</v>
      </c>
      <c r="E138" s="2">
        <f>'Source - Master DB Debt'!G135</f>
        <v>10003042</v>
      </c>
      <c r="F138" s="2">
        <f>'Source - Master DB Debt'!H135</f>
        <v>1128375</v>
      </c>
      <c r="G138" s="2">
        <f>'Source - Master DB Debt'!I135</f>
        <v>338681</v>
      </c>
      <c r="H138" s="2">
        <f>'Source - Master DB Debt'!J135</f>
        <v>1129500</v>
      </c>
    </row>
    <row r="139" spans="1:8" x14ac:dyDescent="0.35">
      <c r="A139" t="str">
        <f>'Source - Master DB Debt'!A136&amp;'Source - Master DB Debt'!B136&amp;'Source - Master DB Debt'!C136</f>
        <v>0640665</v>
      </c>
      <c r="B139" t="str">
        <f>'Source - Master DB Debt'!D136</f>
        <v>0180</v>
      </c>
      <c r="C139" t="str">
        <f>'Source - Master DB Debt'!E136</f>
        <v>General Obligation Bonds of 2021</v>
      </c>
      <c r="D139" s="2">
        <f>'Source - Master DB Debt'!F136</f>
        <v>1404650</v>
      </c>
      <c r="E139" s="2">
        <f>'Source - Master DB Debt'!G136</f>
        <v>0</v>
      </c>
      <c r="F139" s="2">
        <f>'Source - Master DB Debt'!H136</f>
        <v>0</v>
      </c>
      <c r="G139" s="2">
        <f>'Source - Master DB Debt'!I136</f>
        <v>0</v>
      </c>
      <c r="H139" s="2">
        <f>'Source - Master DB Debt'!J136</f>
        <v>0</v>
      </c>
    </row>
    <row r="140" spans="1:8" x14ac:dyDescent="0.35">
      <c r="A140" t="str">
        <f>'Source - Master DB Debt'!A137&amp;'Source - Master DB Debt'!B137&amp;'Source - Master DB Debt'!C137</f>
        <v>0640665</v>
      </c>
      <c r="B140" t="str">
        <f>'Source - Master DB Debt'!D137</f>
        <v>0287</v>
      </c>
      <c r="C140" t="str">
        <f>'Source - Master DB Debt'!E137</f>
        <v>Unlimited Ad Valorem Property Tax First Mortgage Refunding Bonds, Series 2017B</v>
      </c>
      <c r="D140" s="2">
        <f>'Source - Master DB Debt'!F137</f>
        <v>3756500</v>
      </c>
      <c r="E140" s="2">
        <f>'Source - Master DB Debt'!G137</f>
        <v>0</v>
      </c>
      <c r="F140" s="2">
        <f>'Source - Master DB Debt'!H137</f>
        <v>0</v>
      </c>
      <c r="G140" s="2">
        <f>'Source - Master DB Debt'!I137</f>
        <v>0</v>
      </c>
      <c r="H140" s="2">
        <f>'Source - Master DB Debt'!J137</f>
        <v>0</v>
      </c>
    </row>
    <row r="141" spans="1:8" x14ac:dyDescent="0.35">
      <c r="A141" t="str">
        <f>'Source - Master DB Debt'!A138&amp;'Source - Master DB Debt'!B138&amp;'Source - Master DB Debt'!C138</f>
        <v>0640665</v>
      </c>
      <c r="B141" t="str">
        <f>'Source - Master DB Debt'!D138</f>
        <v>0287</v>
      </c>
      <c r="C141" t="str">
        <f>'Source - Master DB Debt'!E138</f>
        <v>Unlimited Ad Valorem Property Tax First Mortgage Bonds, Series 2022</v>
      </c>
      <c r="D141" s="2">
        <f>'Source - Master DB Debt'!F138</f>
        <v>2750000</v>
      </c>
      <c r="E141" s="2">
        <f>'Source - Master DB Debt'!G138</f>
        <v>7525000</v>
      </c>
      <c r="F141" s="2">
        <f>'Source - Master DB Debt'!H138</f>
        <v>2769500</v>
      </c>
      <c r="G141" s="2">
        <f>'Source - Master DB Debt'!I138</f>
        <v>830850</v>
      </c>
      <c r="H141" s="2">
        <f>'Source - Master DB Debt'!J138</f>
        <v>2769500</v>
      </c>
    </row>
    <row r="142" spans="1:8" x14ac:dyDescent="0.35">
      <c r="A142" t="str">
        <f>'Source - Master DB Debt'!A139&amp;'Source - Master DB Debt'!B139&amp;'Source - Master DB Debt'!C139</f>
        <v>0740670</v>
      </c>
      <c r="B142" t="str">
        <f>'Source - Master DB Debt'!D139</f>
        <v>0180</v>
      </c>
      <c r="C142" t="str">
        <f>'Source - Master DB Debt'!E139</f>
        <v>BROWN CNTY IND SCH MULTISCHOOL BLDG CORP 2014</v>
      </c>
      <c r="D142" s="2">
        <f>'Source - Master DB Debt'!F139</f>
        <v>252500</v>
      </c>
      <c r="E142" s="2">
        <f>'Source - Master DB Debt'!G139</f>
        <v>505000</v>
      </c>
      <c r="F142" s="2">
        <f>'Source - Master DB Debt'!H139</f>
        <v>254500</v>
      </c>
      <c r="G142" s="2">
        <f>'Source - Master DB Debt'!I139</f>
        <v>76350</v>
      </c>
      <c r="H142" s="2">
        <f>'Source - Master DB Debt'!J139</f>
        <v>254500</v>
      </c>
    </row>
    <row r="143" spans="1:8" x14ac:dyDescent="0.35">
      <c r="A143" t="str">
        <f>'Source - Master DB Debt'!A140&amp;'Source - Master DB Debt'!B140&amp;'Source - Master DB Debt'!C140</f>
        <v>0740670</v>
      </c>
      <c r="B143" t="str">
        <f>'Source - Master DB Debt'!D140</f>
        <v>0180</v>
      </c>
      <c r="C143" t="str">
        <f>'Source - Master DB Debt'!E140</f>
        <v>GENERAL OBLIGATION BONDS OF 2014</v>
      </c>
      <c r="D143" s="2">
        <f>'Source - Master DB Debt'!F140</f>
        <v>136425</v>
      </c>
      <c r="E143" s="2">
        <f>'Source - Master DB Debt'!G140</f>
        <v>271500</v>
      </c>
      <c r="F143" s="2">
        <f>'Source - Master DB Debt'!H140</f>
        <v>0</v>
      </c>
      <c r="G143" s="2">
        <f>'Source - Master DB Debt'!I140</f>
        <v>0</v>
      </c>
      <c r="H143" s="2">
        <f>'Source - Master DB Debt'!J140</f>
        <v>0</v>
      </c>
    </row>
    <row r="144" spans="1:8" x14ac:dyDescent="0.35">
      <c r="A144" t="str">
        <f>'Source - Master DB Debt'!A141&amp;'Source - Master DB Debt'!B141&amp;'Source - Master DB Debt'!C141</f>
        <v>0740670</v>
      </c>
      <c r="B144" t="str">
        <f>'Source - Master DB Debt'!D141</f>
        <v>0180</v>
      </c>
      <c r="C144" t="str">
        <f>'Source - Master DB Debt'!E141</f>
        <v>General Obligation Bonds of 2020</v>
      </c>
      <c r="D144" s="2">
        <f>'Source - Master DB Debt'!F141</f>
        <v>699518</v>
      </c>
      <c r="E144" s="2">
        <f>'Source - Master DB Debt'!G141</f>
        <v>0</v>
      </c>
      <c r="F144" s="2">
        <f>'Source - Master DB Debt'!H141</f>
        <v>0</v>
      </c>
      <c r="G144" s="2">
        <f>'Source - Master DB Debt'!I141</f>
        <v>0</v>
      </c>
      <c r="H144" s="2">
        <f>'Source - Master DB Debt'!J141</f>
        <v>0</v>
      </c>
    </row>
    <row r="145" spans="1:8" x14ac:dyDescent="0.35">
      <c r="A145" t="str">
        <f>'Source - Master DB Debt'!A142&amp;'Source - Master DB Debt'!B142&amp;'Source - Master DB Debt'!C142</f>
        <v>0740670</v>
      </c>
      <c r="B145" t="str">
        <f>'Source - Master DB Debt'!D142</f>
        <v>0180</v>
      </c>
      <c r="C145" t="str">
        <f>'Source - Master DB Debt'!E142</f>
        <v>General Obligation Bonds of 2009</v>
      </c>
      <c r="D145" s="2">
        <f>'Source - Master DB Debt'!F142</f>
        <v>159805</v>
      </c>
      <c r="E145" s="2">
        <f>'Source - Master DB Debt'!G142</f>
        <v>162832</v>
      </c>
      <c r="F145" s="2">
        <f>'Source - Master DB Debt'!H142</f>
        <v>0</v>
      </c>
      <c r="G145" s="2">
        <f>'Source - Master DB Debt'!I142</f>
        <v>0</v>
      </c>
      <c r="H145" s="2">
        <f>'Source - Master DB Debt'!J142</f>
        <v>0</v>
      </c>
    </row>
    <row r="146" spans="1:8" x14ac:dyDescent="0.35">
      <c r="A146" t="str">
        <f>'Source - Master DB Debt'!A143&amp;'Source - Master DB Debt'!B143&amp;'Source - Master DB Debt'!C143</f>
        <v>0740670</v>
      </c>
      <c r="B146" t="str">
        <f>'Source - Master DB Debt'!D143</f>
        <v>0180</v>
      </c>
      <c r="C146" t="str">
        <f>'Source - Master DB Debt'!E143</f>
        <v>Ad Valorem Property Tax First Mortgage Bonds, Series 2021</v>
      </c>
      <c r="D146" s="2">
        <f>'Source - Master DB Debt'!F143</f>
        <v>779500</v>
      </c>
      <c r="E146" s="2">
        <f>'Source - Master DB Debt'!G143</f>
        <v>1692000</v>
      </c>
      <c r="F146" s="2">
        <f>'Source - Master DB Debt'!H143</f>
        <v>846000</v>
      </c>
      <c r="G146" s="2">
        <f>'Source - Master DB Debt'!I143</f>
        <v>253800</v>
      </c>
      <c r="H146" s="2">
        <f>'Source - Master DB Debt'!J143</f>
        <v>846000</v>
      </c>
    </row>
    <row r="147" spans="1:8" x14ac:dyDescent="0.35">
      <c r="A147" t="str">
        <f>'Source - Master DB Debt'!A144&amp;'Source - Master DB Debt'!B144&amp;'Source - Master DB Debt'!C144</f>
        <v>0740670</v>
      </c>
      <c r="B147" t="str">
        <f>'Source - Master DB Debt'!D144</f>
        <v>0180</v>
      </c>
      <c r="C147" t="str">
        <f>'Source - Master DB Debt'!E144</f>
        <v>Fees</v>
      </c>
      <c r="D147" s="2">
        <f>'Source - Master DB Debt'!F144</f>
        <v>1751</v>
      </c>
      <c r="E147" s="2">
        <f>'Source - Master DB Debt'!G144</f>
        <v>5000</v>
      </c>
      <c r="F147" s="2">
        <f>'Source - Master DB Debt'!H144</f>
        <v>2500</v>
      </c>
      <c r="G147" s="2">
        <f>'Source - Master DB Debt'!I144</f>
        <v>750</v>
      </c>
      <c r="H147" s="2">
        <f>'Source - Master DB Debt'!J144</f>
        <v>2500</v>
      </c>
    </row>
    <row r="148" spans="1:8" x14ac:dyDescent="0.35">
      <c r="A148" t="str">
        <f>'Source - Master DB Debt'!A145&amp;'Source - Master DB Debt'!B145&amp;'Source - Master DB Debt'!C145</f>
        <v>0740670</v>
      </c>
      <c r="B148" t="str">
        <f>'Source - Master DB Debt'!D145</f>
        <v>0180</v>
      </c>
      <c r="C148" t="str">
        <f>'Source - Master DB Debt'!E145</f>
        <v>General Obligation Bonds of 2023</v>
      </c>
      <c r="D148" s="2">
        <f>'Source - Master DB Debt'!F145</f>
        <v>0</v>
      </c>
      <c r="E148" s="2">
        <f>'Source - Master DB Debt'!G145</f>
        <v>2629017</v>
      </c>
      <c r="F148" s="2">
        <f>'Source - Master DB Debt'!H145</f>
        <v>661725</v>
      </c>
      <c r="G148" s="2">
        <f>'Source - Master DB Debt'!I145</f>
        <v>198540</v>
      </c>
      <c r="H148" s="2">
        <f>'Source - Master DB Debt'!J145</f>
        <v>661875</v>
      </c>
    </row>
    <row r="149" spans="1:8" x14ac:dyDescent="0.35">
      <c r="A149" t="str">
        <f>'Source - Master DB Debt'!A146&amp;'Source - Master DB Debt'!B146&amp;'Source - Master DB Debt'!C146</f>
        <v>0740670</v>
      </c>
      <c r="B149" t="str">
        <f>'Source - Master DB Debt'!D146</f>
        <v>0180</v>
      </c>
      <c r="C149" t="str">
        <f>'Source - Master DB Debt'!E146</f>
        <v>Unreimbursed Textbooks</v>
      </c>
      <c r="D149" s="2">
        <f>'Source - Master DB Debt'!F146</f>
        <v>12021</v>
      </c>
      <c r="E149" s="2">
        <f>'Source - Master DB Debt'!G146</f>
        <v>0</v>
      </c>
      <c r="F149" s="2">
        <f>'Source - Master DB Debt'!H146</f>
        <v>0</v>
      </c>
      <c r="G149" s="2">
        <f>'Source - Master DB Debt'!I146</f>
        <v>0</v>
      </c>
      <c r="H149" s="2">
        <f>'Source - Master DB Debt'!J146</f>
        <v>0</v>
      </c>
    </row>
    <row r="150" spans="1:8" x14ac:dyDescent="0.35">
      <c r="A150" t="str">
        <f>'Source - Master DB Debt'!A147&amp;'Source - Master DB Debt'!B147&amp;'Source - Master DB Debt'!C147</f>
        <v>0840750</v>
      </c>
      <c r="B150" t="str">
        <f>'Source - Master DB Debt'!D147</f>
        <v>0180</v>
      </c>
      <c r="C150" t="str">
        <f>'Source - Master DB Debt'!E147</f>
        <v>Ad Valorem Property Tax First Mortgage Bonds, Series 2023</v>
      </c>
      <c r="D150" s="2">
        <f>'Source - Master DB Debt'!F147</f>
        <v>0</v>
      </c>
      <c r="E150" s="2">
        <f>'Source - Master DB Debt'!G147</f>
        <v>599000</v>
      </c>
      <c r="F150" s="2">
        <f>'Source - Master DB Debt'!H147</f>
        <v>521500</v>
      </c>
      <c r="G150" s="2">
        <f>'Source - Master DB Debt'!I147</f>
        <v>156450</v>
      </c>
      <c r="H150" s="2">
        <f>'Source - Master DB Debt'!J147</f>
        <v>521500</v>
      </c>
    </row>
    <row r="151" spans="1:8" x14ac:dyDescent="0.35">
      <c r="A151" t="str">
        <f>'Source - Master DB Debt'!A148&amp;'Source - Master DB Debt'!B148&amp;'Source - Master DB Debt'!C148</f>
        <v>0840750</v>
      </c>
      <c r="B151" t="str">
        <f>'Source - Master DB Debt'!D148</f>
        <v>0180</v>
      </c>
      <c r="C151" t="str">
        <f>'Source - Master DB Debt'!E148</f>
        <v>Ad Valorem Property Tax First Mortgage Bonds, Series 2014</v>
      </c>
      <c r="D151" s="2">
        <f>'Source - Master DB Debt'!F148</f>
        <v>349500</v>
      </c>
      <c r="E151" s="2">
        <f>'Source - Master DB Debt'!G148</f>
        <v>698000</v>
      </c>
      <c r="F151" s="2">
        <f>'Source - Master DB Debt'!H148</f>
        <v>0</v>
      </c>
      <c r="G151" s="2">
        <f>'Source - Master DB Debt'!I148</f>
        <v>0</v>
      </c>
      <c r="H151" s="2">
        <f>'Source - Master DB Debt'!J148</f>
        <v>0</v>
      </c>
    </row>
    <row r="152" spans="1:8" x14ac:dyDescent="0.35">
      <c r="A152" t="str">
        <f>'Source - Master DB Debt'!A149&amp;'Source - Master DB Debt'!B149&amp;'Source - Master DB Debt'!C149</f>
        <v>0840750</v>
      </c>
      <c r="B152" t="str">
        <f>'Source - Master DB Debt'!D149</f>
        <v>0180</v>
      </c>
      <c r="C152" t="str">
        <f>'Source - Master DB Debt'!E149</f>
        <v>Fees</v>
      </c>
      <c r="D152" s="2">
        <f>'Source - Master DB Debt'!F149</f>
        <v>2294</v>
      </c>
      <c r="E152" s="2">
        <f>'Source - Master DB Debt'!G149</f>
        <v>1800</v>
      </c>
      <c r="F152" s="2">
        <f>'Source - Master DB Debt'!H149</f>
        <v>900</v>
      </c>
      <c r="G152" s="2">
        <f>'Source - Master DB Debt'!I149</f>
        <v>405</v>
      </c>
      <c r="H152" s="2">
        <f>'Source - Master DB Debt'!J149</f>
        <v>1800</v>
      </c>
    </row>
    <row r="153" spans="1:8" x14ac:dyDescent="0.35">
      <c r="A153" t="str">
        <f>'Source - Master DB Debt'!A150&amp;'Source - Master DB Debt'!B150&amp;'Source - Master DB Debt'!C150</f>
        <v>0840750</v>
      </c>
      <c r="B153" t="str">
        <f>'Source - Master DB Debt'!D150</f>
        <v>0180</v>
      </c>
      <c r="C153" t="str">
        <f>'Source - Master DB Debt'!E150</f>
        <v>General Obligation Bonds of 2022</v>
      </c>
      <c r="D153" s="2">
        <f>'Source - Master DB Debt'!F150</f>
        <v>132000</v>
      </c>
      <c r="E153" s="2">
        <f>'Source - Master DB Debt'!G150</f>
        <v>303200</v>
      </c>
      <c r="F153" s="2">
        <f>'Source - Master DB Debt'!H150</f>
        <v>225700</v>
      </c>
      <c r="G153" s="2">
        <f>'Source - Master DB Debt'!I150</f>
        <v>67020</v>
      </c>
      <c r="H153" s="2">
        <f>'Source - Master DB Debt'!J150</f>
        <v>221100</v>
      </c>
    </row>
    <row r="154" spans="1:8" x14ac:dyDescent="0.35">
      <c r="A154" t="str">
        <f>'Source - Master DB Debt'!A151&amp;'Source - Master DB Debt'!B151&amp;'Source - Master DB Debt'!C151</f>
        <v>0840750</v>
      </c>
      <c r="B154" t="str">
        <f>'Source - Master DB Debt'!D151</f>
        <v>0180</v>
      </c>
      <c r="C154" t="str">
        <f>'Source - Master DB Debt'!E151</f>
        <v>Unreimbursed Textbooks</v>
      </c>
      <c r="D154" s="2">
        <f>'Source - Master DB Debt'!F151</f>
        <v>0</v>
      </c>
      <c r="E154" s="2">
        <f>'Source - Master DB Debt'!G151</f>
        <v>0</v>
      </c>
      <c r="F154" s="2">
        <f>'Source - Master DB Debt'!H151</f>
        <v>0</v>
      </c>
      <c r="G154" s="2">
        <f>'Source - Master DB Debt'!I151</f>
        <v>0</v>
      </c>
      <c r="H154" s="2">
        <f>'Source - Master DB Debt'!J151</f>
        <v>0</v>
      </c>
    </row>
    <row r="155" spans="1:8" x14ac:dyDescent="0.35">
      <c r="A155" t="str">
        <f>'Source - Master DB Debt'!A152&amp;'Source - Master DB Debt'!B152&amp;'Source - Master DB Debt'!C152</f>
        <v>0840750</v>
      </c>
      <c r="B155" t="str">
        <f>'Source - Master DB Debt'!D152</f>
        <v>0180</v>
      </c>
      <c r="C155" t="str">
        <f>'Source - Master DB Debt'!E152</f>
        <v>General Obligation Bonds of 2017</v>
      </c>
      <c r="D155" s="2">
        <f>'Source - Master DB Debt'!F152</f>
        <v>170000</v>
      </c>
      <c r="E155" s="2">
        <f>'Source - Master DB Debt'!G152</f>
        <v>340050</v>
      </c>
      <c r="F155" s="2">
        <f>'Source - Master DB Debt'!H152</f>
        <v>0</v>
      </c>
      <c r="G155" s="2">
        <f>'Source - Master DB Debt'!I152</f>
        <v>0</v>
      </c>
      <c r="H155" s="2">
        <f>'Source - Master DB Debt'!J152</f>
        <v>0</v>
      </c>
    </row>
    <row r="156" spans="1:8" x14ac:dyDescent="0.35">
      <c r="A156" t="str">
        <f>'Source - Master DB Debt'!A153&amp;'Source - Master DB Debt'!B153&amp;'Source - Master DB Debt'!C153</f>
        <v>0840755</v>
      </c>
      <c r="B156" t="str">
        <f>'Source - Master DB Debt'!D153</f>
        <v>0180</v>
      </c>
      <c r="C156" t="str">
        <f>'Source - Master DB Debt'!E153</f>
        <v>Fees</v>
      </c>
      <c r="D156" s="2">
        <f>'Source - Master DB Debt'!F153</f>
        <v>3300</v>
      </c>
      <c r="E156" s="2">
        <f>'Source - Master DB Debt'!G153</f>
        <v>4075</v>
      </c>
      <c r="F156" s="2">
        <f>'Source - Master DB Debt'!H153</f>
        <v>0</v>
      </c>
      <c r="G156" s="2">
        <f>'Source - Master DB Debt'!I153</f>
        <v>0</v>
      </c>
      <c r="H156" s="2">
        <f>'Source - Master DB Debt'!J153</f>
        <v>4075</v>
      </c>
    </row>
    <row r="157" spans="1:8" x14ac:dyDescent="0.35">
      <c r="A157" t="str">
        <f>'Source - Master DB Debt'!A154&amp;'Source - Master DB Debt'!B154&amp;'Source - Master DB Debt'!C154</f>
        <v>0840755</v>
      </c>
      <c r="B157" t="str">
        <f>'Source - Master DB Debt'!D154</f>
        <v>0180</v>
      </c>
      <c r="C157" t="str">
        <f>'Source - Master DB Debt'!E154</f>
        <v>Ad Valorem Property Tax First Mortgage Bonds, Series 2021</v>
      </c>
      <c r="D157" s="2">
        <f>'Source - Master DB Debt'!F154</f>
        <v>92500</v>
      </c>
      <c r="E157" s="2">
        <f>'Source - Master DB Debt'!G154</f>
        <v>183000</v>
      </c>
      <c r="F157" s="2">
        <f>'Source - Master DB Debt'!H154</f>
        <v>95500</v>
      </c>
      <c r="G157" s="2">
        <f>'Source - Master DB Debt'!I154</f>
        <v>28650</v>
      </c>
      <c r="H157" s="2">
        <f>'Source - Master DB Debt'!J154</f>
        <v>95500</v>
      </c>
    </row>
    <row r="158" spans="1:8" x14ac:dyDescent="0.35">
      <c r="A158" t="str">
        <f>'Source - Master DB Debt'!A155&amp;'Source - Master DB Debt'!B155&amp;'Source - Master DB Debt'!C155</f>
        <v>0840755</v>
      </c>
      <c r="B158" t="str">
        <f>'Source - Master DB Debt'!D155</f>
        <v>0180</v>
      </c>
      <c r="C158" t="str">
        <f>'Source - Master DB Debt'!E155</f>
        <v>Ad Valorem Property Tax First Mortgage Refunding Bonds, Series 2020A</v>
      </c>
      <c r="D158" s="2">
        <f>'Source - Master DB Debt'!F155</f>
        <v>184500</v>
      </c>
      <c r="E158" s="2">
        <f>'Source - Master DB Debt'!G155</f>
        <v>369000</v>
      </c>
      <c r="F158" s="2">
        <f>'Source - Master DB Debt'!H155</f>
        <v>184000</v>
      </c>
      <c r="G158" s="2">
        <f>'Source - Master DB Debt'!I155</f>
        <v>184000</v>
      </c>
      <c r="H158" s="2">
        <f>'Source - Master DB Debt'!J155</f>
        <v>184000</v>
      </c>
    </row>
    <row r="159" spans="1:8" x14ac:dyDescent="0.35">
      <c r="A159" t="str">
        <f>'Source - Master DB Debt'!A156&amp;'Source - Master DB Debt'!B156&amp;'Source - Master DB Debt'!C156</f>
        <v>0840755</v>
      </c>
      <c r="B159" t="str">
        <f>'Source - Master DB Debt'!D156</f>
        <v>0180</v>
      </c>
      <c r="C159" t="str">
        <f>'Source - Master DB Debt'!E156</f>
        <v>2022 Master Equipment Lease</v>
      </c>
      <c r="D159" s="2">
        <f>'Source - Master DB Debt'!F156</f>
        <v>252334</v>
      </c>
      <c r="E159" s="2">
        <f>'Source - Master DB Debt'!G156</f>
        <v>0</v>
      </c>
      <c r="F159" s="2">
        <f>'Source - Master DB Debt'!H156</f>
        <v>0</v>
      </c>
      <c r="G159" s="2">
        <f>'Source - Master DB Debt'!I156</f>
        <v>0</v>
      </c>
      <c r="H159" s="2">
        <f>'Source - Master DB Debt'!J156</f>
        <v>0</v>
      </c>
    </row>
    <row r="160" spans="1:8" x14ac:dyDescent="0.35">
      <c r="A160" t="str">
        <f>'Source - Master DB Debt'!A157&amp;'Source - Master DB Debt'!B157&amp;'Source - Master DB Debt'!C157</f>
        <v>0840755</v>
      </c>
      <c r="B160" t="str">
        <f>'Source - Master DB Debt'!D157</f>
        <v>0180</v>
      </c>
      <c r="C160" t="str">
        <f>'Source - Master DB Debt'!E157</f>
        <v>Ad Valorem Property Tax First Mortgage Bonds, Series 2019</v>
      </c>
      <c r="D160" s="2">
        <f>'Source - Master DB Debt'!F157</f>
        <v>237500</v>
      </c>
      <c r="E160" s="2">
        <f>'Source - Master DB Debt'!G157</f>
        <v>474000</v>
      </c>
      <c r="F160" s="2">
        <f>'Source - Master DB Debt'!H157</f>
        <v>241000</v>
      </c>
      <c r="G160" s="2">
        <f>'Source - Master DB Debt'!I157</f>
        <v>72300</v>
      </c>
      <c r="H160" s="2">
        <f>'Source - Master DB Debt'!J157</f>
        <v>241000</v>
      </c>
    </row>
    <row r="161" spans="1:8" x14ac:dyDescent="0.35">
      <c r="A161" t="str">
        <f>'Source - Master DB Debt'!A158&amp;'Source - Master DB Debt'!B158&amp;'Source - Master DB Debt'!C158</f>
        <v>0840755</v>
      </c>
      <c r="B161" t="str">
        <f>'Source - Master DB Debt'!D158</f>
        <v>0180</v>
      </c>
      <c r="C161" t="str">
        <f>'Source - Master DB Debt'!E158</f>
        <v>Unreimbursed Textbooks</v>
      </c>
      <c r="D161" s="2">
        <f>'Source - Master DB Debt'!F158</f>
        <v>0</v>
      </c>
      <c r="E161" s="2">
        <f>'Source - Master DB Debt'!G158</f>
        <v>0</v>
      </c>
      <c r="F161" s="2">
        <f>'Source - Master DB Debt'!H158</f>
        <v>0</v>
      </c>
      <c r="G161" s="2">
        <f>'Source - Master DB Debt'!I158</f>
        <v>0</v>
      </c>
      <c r="H161" s="2">
        <f>'Source - Master DB Debt'!J158</f>
        <v>0</v>
      </c>
    </row>
    <row r="162" spans="1:8" x14ac:dyDescent="0.35">
      <c r="A162" t="str">
        <f>'Source - Master DB Debt'!A159&amp;'Source - Master DB Debt'!B159&amp;'Source - Master DB Debt'!C159</f>
        <v>0840755</v>
      </c>
      <c r="B162" t="str">
        <f>'Source - Master DB Debt'!D159</f>
        <v>0180</v>
      </c>
      <c r="C162" t="str">
        <f>'Source - Master DB Debt'!E159</f>
        <v>General Obligation Bonds of 2023</v>
      </c>
      <c r="D162" s="2">
        <f>'Source - Master DB Debt'!F159</f>
        <v>0</v>
      </c>
      <c r="E162" s="2">
        <f>'Source - Master DB Debt'!G159</f>
        <v>2254959</v>
      </c>
      <c r="F162" s="2">
        <f>'Source - Master DB Debt'!H159</f>
        <v>137250</v>
      </c>
      <c r="G162" s="2">
        <f>'Source - Master DB Debt'!I159</f>
        <v>40575</v>
      </c>
      <c r="H162" s="2">
        <f>'Source - Master DB Debt'!J159</f>
        <v>133250</v>
      </c>
    </row>
    <row r="163" spans="1:8" x14ac:dyDescent="0.35">
      <c r="A163" t="str">
        <f>'Source - Master DB Debt'!A160&amp;'Source - Master DB Debt'!B160&amp;'Source - Master DB Debt'!C160</f>
        <v>0840755</v>
      </c>
      <c r="B163" t="str">
        <f>'Source - Master DB Debt'!D160</f>
        <v>0180</v>
      </c>
      <c r="C163" t="str">
        <f>'Source - Master DB Debt'!E160</f>
        <v>Taxable General Obligation Bonds of 2020</v>
      </c>
      <c r="D163" s="2">
        <f>'Source - Master DB Debt'!F160</f>
        <v>94517</v>
      </c>
      <c r="E163" s="2">
        <f>'Source - Master DB Debt'!G160</f>
        <v>176077</v>
      </c>
      <c r="F163" s="2">
        <f>'Source - Master DB Debt'!H160</f>
        <v>76589</v>
      </c>
      <c r="G163" s="2">
        <f>'Source - Master DB Debt'!I160</f>
        <v>23691</v>
      </c>
      <c r="H163" s="2">
        <f>'Source - Master DB Debt'!J160</f>
        <v>81354</v>
      </c>
    </row>
    <row r="164" spans="1:8" x14ac:dyDescent="0.35">
      <c r="A164" t="str">
        <f>'Source - Master DB Debt'!A161&amp;'Source - Master DB Debt'!B161&amp;'Source - Master DB Debt'!C161</f>
        <v>0840755</v>
      </c>
      <c r="B164" t="str">
        <f>'Source - Master DB Debt'!D161</f>
        <v>0186</v>
      </c>
      <c r="C164" t="str">
        <f>'Source - Master DB Debt'!E161</f>
        <v>GO Pension Debt</v>
      </c>
      <c r="D164" s="2">
        <f>'Source - Master DB Debt'!F161</f>
        <v>90584</v>
      </c>
      <c r="E164" s="2">
        <f>'Source - Master DB Debt'!G161</f>
        <v>183745</v>
      </c>
      <c r="F164" s="2">
        <f>'Source - Master DB Debt'!H161</f>
        <v>0</v>
      </c>
      <c r="G164" s="2">
        <f>'Source - Master DB Debt'!I161</f>
        <v>0</v>
      </c>
      <c r="H164" s="2">
        <f>'Source - Master DB Debt'!J161</f>
        <v>0</v>
      </c>
    </row>
    <row r="165" spans="1:8" x14ac:dyDescent="0.35">
      <c r="A165" t="str">
        <f>'Source - Master DB Debt'!A162&amp;'Source - Master DB Debt'!B162&amp;'Source - Master DB Debt'!C162</f>
        <v>0840755</v>
      </c>
      <c r="B165" t="str">
        <f>'Source - Master DB Debt'!D162</f>
        <v>0180</v>
      </c>
      <c r="C165" t="str">
        <f>'Source - Master DB Debt'!E162</f>
        <v>Guaranteed Savings Installment Payment Contract, Series 2017</v>
      </c>
      <c r="D165" s="2">
        <f>'Source - Master DB Debt'!F162</f>
        <v>141345</v>
      </c>
      <c r="E165" s="2">
        <f>'Source - Master DB Debt'!G162</f>
        <v>292884</v>
      </c>
      <c r="F165" s="2">
        <f>'Source - Master DB Debt'!H162</f>
        <v>151884</v>
      </c>
      <c r="G165" s="2">
        <f>'Source - Master DB Debt'!I162</f>
        <v>45098</v>
      </c>
      <c r="H165" s="2">
        <f>'Source - Master DB Debt'!J162</f>
        <v>148768</v>
      </c>
    </row>
    <row r="166" spans="1:8" x14ac:dyDescent="0.35">
      <c r="A166" t="str">
        <f>'Source - Master DB Debt'!A163&amp;'Source - Master DB Debt'!B163&amp;'Source - Master DB Debt'!C163</f>
        <v>0940775</v>
      </c>
      <c r="B166" t="str">
        <f>'Source - Master DB Debt'!D163</f>
        <v>0180</v>
      </c>
      <c r="C166" t="str">
        <f>'Source - Master DB Debt'!E163</f>
        <v>Ad Valorem Property Tax First Mortgage Bonds, Series 2015</v>
      </c>
      <c r="D166" s="2">
        <f>'Source - Master DB Debt'!F163</f>
        <v>296000</v>
      </c>
      <c r="E166" s="2">
        <f>'Source - Master DB Debt'!G163</f>
        <v>591000</v>
      </c>
      <c r="F166" s="2">
        <f>'Source - Master DB Debt'!H163</f>
        <v>299000</v>
      </c>
      <c r="G166" s="2">
        <f>'Source - Master DB Debt'!I163</f>
        <v>89700</v>
      </c>
      <c r="H166" s="2">
        <f>'Source - Master DB Debt'!J163</f>
        <v>299000</v>
      </c>
    </row>
    <row r="167" spans="1:8" x14ac:dyDescent="0.35">
      <c r="A167" t="str">
        <f>'Source - Master DB Debt'!A164&amp;'Source - Master DB Debt'!B164&amp;'Source - Master DB Debt'!C164</f>
        <v>0940775</v>
      </c>
      <c r="B167" t="str">
        <f>'Source - Master DB Debt'!D164</f>
        <v>0180</v>
      </c>
      <c r="C167" t="str">
        <f>'Source - Master DB Debt'!E164</f>
        <v>Unreimbursed Textbooks</v>
      </c>
      <c r="D167" s="2">
        <f>'Source - Master DB Debt'!F164</f>
        <v>33433</v>
      </c>
      <c r="E167" s="2">
        <f>'Source - Master DB Debt'!G164</f>
        <v>0</v>
      </c>
      <c r="F167" s="2">
        <f>'Source - Master DB Debt'!H164</f>
        <v>0</v>
      </c>
      <c r="G167" s="2">
        <f>'Source - Master DB Debt'!I164</f>
        <v>0</v>
      </c>
      <c r="H167" s="2">
        <f>'Source - Master DB Debt'!J164</f>
        <v>0</v>
      </c>
    </row>
    <row r="168" spans="1:8" x14ac:dyDescent="0.35">
      <c r="A168" t="str">
        <f>'Source - Master DB Debt'!A165&amp;'Source - Master DB Debt'!B165&amp;'Source - Master DB Debt'!C165</f>
        <v>0940775</v>
      </c>
      <c r="B168" t="str">
        <f>'Source - Master DB Debt'!D165</f>
        <v>0186</v>
      </c>
      <c r="C168" t="str">
        <f>'Source - Master DB Debt'!E165</f>
        <v>Amended Taxable General Oligation Pension Bonds of 2006</v>
      </c>
      <c r="D168" s="2">
        <f>'Source - Master DB Debt'!F165</f>
        <v>80238</v>
      </c>
      <c r="E168" s="2">
        <f>'Source - Master DB Debt'!G165</f>
        <v>159018</v>
      </c>
      <c r="F168" s="2">
        <f>'Source - Master DB Debt'!H165</f>
        <v>78626</v>
      </c>
      <c r="G168" s="2">
        <f>'Source - Master DB Debt'!I165</f>
        <v>77473</v>
      </c>
      <c r="H168" s="2">
        <f>'Source - Master DB Debt'!J165</f>
        <v>76320</v>
      </c>
    </row>
    <row r="169" spans="1:8" x14ac:dyDescent="0.35">
      <c r="A169" t="str">
        <f>'Source - Master DB Debt'!A166&amp;'Source - Master DB Debt'!B166&amp;'Source - Master DB Debt'!C166</f>
        <v>0940775</v>
      </c>
      <c r="B169" t="str">
        <f>'Source - Master DB Debt'!D166</f>
        <v>0180</v>
      </c>
      <c r="C169" t="str">
        <f>'Source - Master DB Debt'!E166</f>
        <v>Interest on Temporary Loans</v>
      </c>
      <c r="D169" s="2">
        <f>'Source - Master DB Debt'!F166</f>
        <v>0</v>
      </c>
      <c r="E169" s="2">
        <f>'Source - Master DB Debt'!G166</f>
        <v>50000</v>
      </c>
      <c r="F169" s="2">
        <f>'Source - Master DB Debt'!H166</f>
        <v>0</v>
      </c>
      <c r="G169" s="2">
        <f>'Source - Master DB Debt'!I166</f>
        <v>0</v>
      </c>
      <c r="H169" s="2">
        <f>'Source - Master DB Debt'!J166</f>
        <v>0</v>
      </c>
    </row>
    <row r="170" spans="1:8" x14ac:dyDescent="0.35">
      <c r="A170" t="str">
        <f>'Source - Master DB Debt'!A167&amp;'Source - Master DB Debt'!B167&amp;'Source - Master DB Debt'!C167</f>
        <v>0940775</v>
      </c>
      <c r="B170" t="str">
        <f>'Source - Master DB Debt'!D167</f>
        <v>0180</v>
      </c>
      <c r="C170" t="str">
        <f>'Source - Master DB Debt'!E167</f>
        <v>Ad Valorem Property Tax First Mortgage Bonds, Series 2022</v>
      </c>
      <c r="D170" s="2">
        <f>'Source - Master DB Debt'!F167</f>
        <v>69000</v>
      </c>
      <c r="E170" s="2">
        <f>'Source - Master DB Debt'!G167</f>
        <v>304000</v>
      </c>
      <c r="F170" s="2">
        <f>'Source - Master DB Debt'!H167</f>
        <v>153500</v>
      </c>
      <c r="G170" s="2">
        <f>'Source - Master DB Debt'!I167</f>
        <v>46050</v>
      </c>
      <c r="H170" s="2">
        <f>'Source - Master DB Debt'!J167</f>
        <v>153500</v>
      </c>
    </row>
    <row r="171" spans="1:8" x14ac:dyDescent="0.35">
      <c r="A171" t="str">
        <f>'Source - Master DB Debt'!A168&amp;'Source - Master DB Debt'!B168&amp;'Source - Master DB Debt'!C168</f>
        <v>0940775</v>
      </c>
      <c r="B171" t="str">
        <f>'Source - Master DB Debt'!D168</f>
        <v>0180</v>
      </c>
      <c r="C171" t="str">
        <f>'Source - Master DB Debt'!E168</f>
        <v>AD Valorem Property Tax First Mortgage Bonds, Series 2016</v>
      </c>
      <c r="D171" s="2">
        <f>'Source - Master DB Debt'!F168</f>
        <v>39500</v>
      </c>
      <c r="E171" s="2">
        <f>'Source - Master DB Debt'!G168</f>
        <v>78000</v>
      </c>
      <c r="F171" s="2">
        <f>'Source - Master DB Debt'!H168</f>
        <v>38500</v>
      </c>
      <c r="G171" s="2">
        <f>'Source - Master DB Debt'!I168</f>
        <v>11550</v>
      </c>
      <c r="H171" s="2">
        <f>'Source - Master DB Debt'!J168</f>
        <v>38500</v>
      </c>
    </row>
    <row r="172" spans="1:8" x14ac:dyDescent="0.35">
      <c r="A172" t="str">
        <f>'Source - Master DB Debt'!A169&amp;'Source - Master DB Debt'!B169&amp;'Source - Master DB Debt'!C169</f>
        <v>0940815</v>
      </c>
      <c r="B172" t="str">
        <f>'Source - Master DB Debt'!D169</f>
        <v>0180</v>
      </c>
      <c r="C172" t="str">
        <f>'Source - Master DB Debt'!E169</f>
        <v>Ad Valorem Property Tax First Mortgage Bonds, Series 2017</v>
      </c>
      <c r="D172" s="2">
        <f>'Source - Master DB Debt'!F169</f>
        <v>627000</v>
      </c>
      <c r="E172" s="2">
        <f>'Source - Master DB Debt'!G169</f>
        <v>1254000</v>
      </c>
      <c r="F172" s="2">
        <f>'Source - Master DB Debt'!H169</f>
        <v>629000</v>
      </c>
      <c r="G172" s="2">
        <f>'Source - Master DB Debt'!I169</f>
        <v>188700</v>
      </c>
      <c r="H172" s="2">
        <f>'Source - Master DB Debt'!J169</f>
        <v>629000</v>
      </c>
    </row>
    <row r="173" spans="1:8" x14ac:dyDescent="0.35">
      <c r="A173" t="str">
        <f>'Source - Master DB Debt'!A170&amp;'Source - Master DB Debt'!B170&amp;'Source - Master DB Debt'!C170</f>
        <v>0940815</v>
      </c>
      <c r="B173" t="str">
        <f>'Source - Master DB Debt'!D170</f>
        <v>0180</v>
      </c>
      <c r="C173" t="str">
        <f>'Source - Master DB Debt'!E170</f>
        <v>Unreimbursed Textbooks</v>
      </c>
      <c r="D173" s="2">
        <f>'Source - Master DB Debt'!F170</f>
        <v>46806</v>
      </c>
      <c r="E173" s="2">
        <f>'Source - Master DB Debt'!G170</f>
        <v>0</v>
      </c>
      <c r="F173" s="2">
        <f>'Source - Master DB Debt'!H170</f>
        <v>0</v>
      </c>
      <c r="G173" s="2">
        <f>'Source - Master DB Debt'!I170</f>
        <v>0</v>
      </c>
      <c r="H173" s="2">
        <f>'Source - Master DB Debt'!J170</f>
        <v>0</v>
      </c>
    </row>
    <row r="174" spans="1:8" x14ac:dyDescent="0.35">
      <c r="A174" t="str">
        <f>'Source - Master DB Debt'!A171&amp;'Source - Master DB Debt'!B171&amp;'Source - Master DB Debt'!C171</f>
        <v>0940815</v>
      </c>
      <c r="B174" t="str">
        <f>'Source - Master DB Debt'!D171</f>
        <v>0180</v>
      </c>
      <c r="C174" t="str">
        <f>'Source - Master DB Debt'!E171</f>
        <v>Ad Valorem Property Tax First Mortgage Bonds, Series 2021</v>
      </c>
      <c r="D174" s="2">
        <f>'Source - Master DB Debt'!F171</f>
        <v>399500</v>
      </c>
      <c r="E174" s="2">
        <f>'Source - Master DB Debt'!G171</f>
        <v>802000</v>
      </c>
      <c r="F174" s="2">
        <f>'Source - Master DB Debt'!H171</f>
        <v>399500</v>
      </c>
      <c r="G174" s="2">
        <f>'Source - Master DB Debt'!I171</f>
        <v>119850</v>
      </c>
      <c r="H174" s="2">
        <f>'Source - Master DB Debt'!J171</f>
        <v>399500</v>
      </c>
    </row>
    <row r="175" spans="1:8" x14ac:dyDescent="0.35">
      <c r="A175" t="str">
        <f>'Source - Master DB Debt'!A172&amp;'Source - Master DB Debt'!B172&amp;'Source - Master DB Debt'!C172</f>
        <v>0940875</v>
      </c>
      <c r="B175" t="str">
        <f>'Source - Master DB Debt'!D172</f>
        <v>0180</v>
      </c>
      <c r="C175" t="str">
        <f>'Source - Master DB Debt'!E172</f>
        <v>Ad Valorem Property Tax First Mortgage Bonds, Series 2015</v>
      </c>
      <c r="D175" s="2">
        <f>'Source - Master DB Debt'!F172</f>
        <v>2057000</v>
      </c>
      <c r="E175" s="2">
        <f>'Source - Master DB Debt'!G172</f>
        <v>2362000</v>
      </c>
      <c r="F175" s="2">
        <f>'Source - Master DB Debt'!H172</f>
        <v>0</v>
      </c>
      <c r="G175" s="2">
        <f>'Source - Master DB Debt'!I172</f>
        <v>0</v>
      </c>
      <c r="H175" s="2">
        <f>'Source - Master DB Debt'!J172</f>
        <v>0</v>
      </c>
    </row>
    <row r="176" spans="1:8" x14ac:dyDescent="0.35">
      <c r="A176" t="str">
        <f>'Source - Master DB Debt'!A173&amp;'Source - Master DB Debt'!B173&amp;'Source - Master DB Debt'!C173</f>
        <v>0940875</v>
      </c>
      <c r="B176" t="str">
        <f>'Source - Master DB Debt'!D173</f>
        <v>0180</v>
      </c>
      <c r="C176" t="str">
        <f>'Source - Master DB Debt'!E173</f>
        <v>Ad Valorem Property Tax First Mortgage Bonds, Series 2021</v>
      </c>
      <c r="D176" s="2">
        <f>'Source - Master DB Debt'!F173</f>
        <v>233000</v>
      </c>
      <c r="E176" s="2">
        <f>'Source - Master DB Debt'!G173</f>
        <v>1646000</v>
      </c>
      <c r="F176" s="2">
        <f>'Source - Master DB Debt'!H173</f>
        <v>1749000</v>
      </c>
      <c r="G176" s="2">
        <f>'Source - Master DB Debt'!I173</f>
        <v>524700</v>
      </c>
      <c r="H176" s="2">
        <f>'Source - Master DB Debt'!J173</f>
        <v>1749000</v>
      </c>
    </row>
    <row r="177" spans="1:8" x14ac:dyDescent="0.35">
      <c r="A177" t="str">
        <f>'Source - Master DB Debt'!A174&amp;'Source - Master DB Debt'!B174&amp;'Source - Master DB Debt'!C174</f>
        <v>0940875</v>
      </c>
      <c r="B177" t="str">
        <f>'Source - Master DB Debt'!D174</f>
        <v>0180</v>
      </c>
      <c r="C177" t="str">
        <f>'Source - Master DB Debt'!E174</f>
        <v>Unreimbursed Textbooks</v>
      </c>
      <c r="D177" s="2">
        <f>'Source - Master DB Debt'!F174</f>
        <v>37697</v>
      </c>
      <c r="E177" s="2">
        <f>'Source - Master DB Debt'!G174</f>
        <v>0</v>
      </c>
      <c r="F177" s="2">
        <f>'Source - Master DB Debt'!H174</f>
        <v>0</v>
      </c>
      <c r="G177" s="2">
        <f>'Source - Master DB Debt'!I174</f>
        <v>0</v>
      </c>
      <c r="H177" s="2">
        <f>'Source - Master DB Debt'!J174</f>
        <v>0</v>
      </c>
    </row>
    <row r="178" spans="1:8" x14ac:dyDescent="0.35">
      <c r="A178" t="str">
        <f>'Source - Master DB Debt'!A175&amp;'Source - Master DB Debt'!B175&amp;'Source - Master DB Debt'!C175</f>
        <v>0940875</v>
      </c>
      <c r="B178" t="str">
        <f>'Source - Master DB Debt'!D175</f>
        <v>0180</v>
      </c>
      <c r="C178" t="str">
        <f>'Source - Master DB Debt'!E175</f>
        <v>General Obligation Bonds of 2023</v>
      </c>
      <c r="D178" s="2">
        <f>'Source - Master DB Debt'!F175</f>
        <v>0</v>
      </c>
      <c r="E178" s="2">
        <f>'Source - Master DB Debt'!G175</f>
        <v>570742</v>
      </c>
      <c r="F178" s="2">
        <f>'Source - Master DB Debt'!H175</f>
        <v>540250</v>
      </c>
      <c r="G178" s="2">
        <f>'Source - Master DB Debt'!I175</f>
        <v>161963</v>
      </c>
      <c r="H178" s="2">
        <f>'Source - Master DB Debt'!J175</f>
        <v>539500</v>
      </c>
    </row>
    <row r="179" spans="1:8" x14ac:dyDescent="0.35">
      <c r="A179" t="str">
        <f>'Source - Master DB Debt'!A176&amp;'Source - Master DB Debt'!B176&amp;'Source - Master DB Debt'!C176</f>
        <v>1040935</v>
      </c>
      <c r="B179" t="str">
        <f>'Source - Master DB Debt'!D176</f>
        <v>0180</v>
      </c>
      <c r="C179" t="str">
        <f>'Source - Master DB Debt'!E176</f>
        <v>Borden-Henryville Multi-School Building Corp Ad Valorem Prop Tax First Mortgage Bonds, Series 2022</v>
      </c>
      <c r="D179" s="2">
        <f>'Source - Master DB Debt'!F176</f>
        <v>503000</v>
      </c>
      <c r="E179" s="2">
        <f>'Source - Master DB Debt'!G176</f>
        <v>1002000</v>
      </c>
      <c r="F179" s="2">
        <f>'Source - Master DB Debt'!H176</f>
        <v>500000</v>
      </c>
      <c r="G179" s="2">
        <f>'Source - Master DB Debt'!I176</f>
        <v>150150</v>
      </c>
      <c r="H179" s="2">
        <f>'Source - Master DB Debt'!J176</f>
        <v>501000</v>
      </c>
    </row>
    <row r="180" spans="1:8" x14ac:dyDescent="0.35">
      <c r="A180" t="str">
        <f>'Source - Master DB Debt'!A177&amp;'Source - Master DB Debt'!B177&amp;'Source - Master DB Debt'!C177</f>
        <v>1040935</v>
      </c>
      <c r="B180" t="str">
        <f>'Source - Master DB Debt'!D177</f>
        <v>0180</v>
      </c>
      <c r="C180" t="str">
        <f>'Source - Master DB Debt'!E177</f>
        <v>Building Lease 2019A</v>
      </c>
      <c r="D180" s="2">
        <f>'Source - Master DB Debt'!F177</f>
        <v>270000</v>
      </c>
      <c r="E180" s="2">
        <f>'Source - Master DB Debt'!G177</f>
        <v>1457000</v>
      </c>
      <c r="F180" s="2">
        <f>'Source - Master DB Debt'!H177</f>
        <v>730000</v>
      </c>
      <c r="G180" s="2">
        <f>'Source - Master DB Debt'!I177</f>
        <v>218700</v>
      </c>
      <c r="H180" s="2">
        <f>'Source - Master DB Debt'!J177</f>
        <v>728000</v>
      </c>
    </row>
    <row r="181" spans="1:8" x14ac:dyDescent="0.35">
      <c r="A181" t="str">
        <f>'Source - Master DB Debt'!A178&amp;'Source - Master DB Debt'!B178&amp;'Source - Master DB Debt'!C178</f>
        <v>1040935</v>
      </c>
      <c r="B181" t="str">
        <f>'Source - Master DB Debt'!D178</f>
        <v>0180</v>
      </c>
      <c r="C181" t="str">
        <f>'Source - Master DB Debt'!E178</f>
        <v>Borden-Henryville School Corporation General Obligation Bonds of 2023</v>
      </c>
      <c r="D181" s="2">
        <f>'Source - Master DB Debt'!F178</f>
        <v>0</v>
      </c>
      <c r="E181" s="2">
        <f>'Source - Master DB Debt'!G178</f>
        <v>1241143</v>
      </c>
      <c r="F181" s="2">
        <f>'Source - Master DB Debt'!H178</f>
        <v>419309</v>
      </c>
      <c r="G181" s="2">
        <f>'Source - Master DB Debt'!I178</f>
        <v>126233</v>
      </c>
      <c r="H181" s="2">
        <f>'Source - Master DB Debt'!J178</f>
        <v>422242</v>
      </c>
    </row>
    <row r="182" spans="1:8" x14ac:dyDescent="0.35">
      <c r="A182" t="str">
        <f>'Source - Master DB Debt'!A179&amp;'Source - Master DB Debt'!B179&amp;'Source - Master DB Debt'!C179</f>
        <v>1040935</v>
      </c>
      <c r="B182" t="str">
        <f>'Source - Master DB Debt'!D179</f>
        <v>0180</v>
      </c>
      <c r="C182" t="str">
        <f>'Source - Master DB Debt'!E179</f>
        <v>Borden-Henryville School Corporation General Obligation Bonds of 2021</v>
      </c>
      <c r="D182" s="2">
        <f>'Source - Master DB Debt'!F179</f>
        <v>0</v>
      </c>
      <c r="E182" s="2">
        <f>'Source - Master DB Debt'!G179</f>
        <v>0</v>
      </c>
      <c r="F182" s="2">
        <f>'Source - Master DB Debt'!H179</f>
        <v>0</v>
      </c>
      <c r="G182" s="2">
        <f>'Source - Master DB Debt'!I179</f>
        <v>0</v>
      </c>
      <c r="H182" s="2">
        <f>'Source - Master DB Debt'!J179</f>
        <v>0</v>
      </c>
    </row>
    <row r="183" spans="1:8" x14ac:dyDescent="0.35">
      <c r="A183" t="str">
        <f>'Source - Master DB Debt'!A180&amp;'Source - Master DB Debt'!B180&amp;'Source - Master DB Debt'!C180</f>
        <v>1040935</v>
      </c>
      <c r="B183" t="str">
        <f>'Source - Master DB Debt'!D180</f>
        <v>0180</v>
      </c>
      <c r="C183" t="str">
        <f>'Source - Master DB Debt'!E180</f>
        <v>Fees</v>
      </c>
      <c r="D183" s="2">
        <f>'Source - Master DB Debt'!F180</f>
        <v>2500</v>
      </c>
      <c r="E183" s="2">
        <f>'Source - Master DB Debt'!G180</f>
        <v>10000</v>
      </c>
      <c r="F183" s="2">
        <f>'Source - Master DB Debt'!H180</f>
        <v>5000</v>
      </c>
      <c r="G183" s="2">
        <f>'Source - Master DB Debt'!I180</f>
        <v>1500</v>
      </c>
      <c r="H183" s="2">
        <f>'Source - Master DB Debt'!J180</f>
        <v>5000</v>
      </c>
    </row>
    <row r="184" spans="1:8" x14ac:dyDescent="0.35">
      <c r="A184" t="str">
        <f>'Source - Master DB Debt'!A181&amp;'Source - Master DB Debt'!B181&amp;'Source - Master DB Debt'!C181</f>
        <v>1040935</v>
      </c>
      <c r="B184" t="str">
        <f>'Source - Master DB Debt'!D181</f>
        <v>0180</v>
      </c>
      <c r="C184" t="str">
        <f>'Source - Master DB Debt'!E181</f>
        <v>Borden-Henryville Multi-School Bldg Corp Ad Valorem Property Tax First Mortgage Bonds, Series 2023</v>
      </c>
      <c r="D184" s="2">
        <f>'Source - Master DB Debt'!F181</f>
        <v>0</v>
      </c>
      <c r="E184" s="2">
        <f>'Source - Master DB Debt'!G181</f>
        <v>1285000</v>
      </c>
      <c r="F184" s="2">
        <f>'Source - Master DB Debt'!H181</f>
        <v>585000</v>
      </c>
      <c r="G184" s="2">
        <f>'Source - Master DB Debt'!I181</f>
        <v>175500</v>
      </c>
      <c r="H184" s="2">
        <f>'Source - Master DB Debt'!J181</f>
        <v>585000</v>
      </c>
    </row>
    <row r="185" spans="1:8" x14ac:dyDescent="0.35">
      <c r="A185" t="str">
        <f>'Source - Master DB Debt'!A182&amp;'Source - Master DB Debt'!B182&amp;'Source - Master DB Debt'!C182</f>
        <v>1040945</v>
      </c>
      <c r="B185" t="str">
        <f>'Source - Master DB Debt'!D182</f>
        <v>0180</v>
      </c>
      <c r="C185" t="str">
        <f>'Source - Master DB Debt'!E182</f>
        <v>Common School Loan B0445(SCSC)</v>
      </c>
      <c r="D185" s="2">
        <f>'Source - Master DB Debt'!F182</f>
        <v>0</v>
      </c>
      <c r="E185" s="2">
        <f>'Source - Master DB Debt'!G182</f>
        <v>62512</v>
      </c>
      <c r="F185" s="2">
        <f>'Source - Master DB Debt'!H182</f>
        <v>31647</v>
      </c>
      <c r="G185" s="2">
        <f>'Source - Master DB Debt'!I182</f>
        <v>9471</v>
      </c>
      <c r="H185" s="2">
        <f>'Source - Master DB Debt'!J182</f>
        <v>31495</v>
      </c>
    </row>
    <row r="186" spans="1:8" x14ac:dyDescent="0.35">
      <c r="A186" t="str">
        <f>'Source - Master DB Debt'!A183&amp;'Source - Master DB Debt'!B183&amp;'Source - Master DB Debt'!C183</f>
        <v>1040945</v>
      </c>
      <c r="B186" t="str">
        <f>'Source - Master DB Debt'!D183</f>
        <v>0180</v>
      </c>
      <c r="C186" t="str">
        <f>'Source - Master DB Debt'!E183</f>
        <v>Common School Loan BO408(SCSC)</v>
      </c>
      <c r="D186" s="2">
        <f>'Source - Master DB Debt'!F183</f>
        <v>0</v>
      </c>
      <c r="E186" s="2">
        <f>'Source - Master DB Debt'!G183</f>
        <v>63006</v>
      </c>
      <c r="F186" s="2">
        <f>'Source - Master DB Debt'!H183</f>
        <v>31897</v>
      </c>
      <c r="G186" s="2">
        <f>'Source - Master DB Debt'!I183</f>
        <v>9546</v>
      </c>
      <c r="H186" s="2">
        <f>'Source - Master DB Debt'!J183</f>
        <v>31743</v>
      </c>
    </row>
    <row r="187" spans="1:8" x14ac:dyDescent="0.35">
      <c r="A187" t="str">
        <f>'Source - Master DB Debt'!A184&amp;'Source - Master DB Debt'!B184&amp;'Source - Master DB Debt'!C184</f>
        <v>1040945</v>
      </c>
      <c r="B187" t="str">
        <f>'Source - Master DB Debt'!D184</f>
        <v>0180</v>
      </c>
      <c r="C187" t="str">
        <f>'Source - Master DB Debt'!E184</f>
        <v>Ad Valorem Property Tax First Mortgage Bonds, Series 2021</v>
      </c>
      <c r="D187" s="2">
        <f>'Source - Master DB Debt'!F184</f>
        <v>885000</v>
      </c>
      <c r="E187" s="2">
        <f>'Source - Master DB Debt'!G184</f>
        <v>2440000</v>
      </c>
      <c r="F187" s="2">
        <f>'Source - Master DB Debt'!H184</f>
        <v>915000</v>
      </c>
      <c r="G187" s="2">
        <f>'Source - Master DB Debt'!I184</f>
        <v>274500</v>
      </c>
      <c r="H187" s="2">
        <f>'Source - Master DB Debt'!J184</f>
        <v>915000</v>
      </c>
    </row>
    <row r="188" spans="1:8" x14ac:dyDescent="0.35">
      <c r="A188" t="str">
        <f>'Source - Master DB Debt'!A185&amp;'Source - Master DB Debt'!B185&amp;'Source - Master DB Debt'!C185</f>
        <v>1040945</v>
      </c>
      <c r="B188" t="str">
        <f>'Source - Master DB Debt'!D185</f>
        <v>0181</v>
      </c>
      <c r="C188" t="str">
        <f>'Source - Master DB Debt'!E185</f>
        <v>Common School Loan (B0131) WCCS</v>
      </c>
      <c r="D188" s="2">
        <f>'Source - Master DB Debt'!F185</f>
        <v>46304</v>
      </c>
      <c r="E188" s="2">
        <f>'Source - Master DB Debt'!G185</f>
        <v>91924</v>
      </c>
      <c r="F188" s="2">
        <f>'Source - Master DB Debt'!H185</f>
        <v>0</v>
      </c>
      <c r="G188" s="2">
        <f>'Source - Master DB Debt'!I185</f>
        <v>0</v>
      </c>
      <c r="H188" s="2">
        <f>'Source - Master DB Debt'!J185</f>
        <v>0</v>
      </c>
    </row>
    <row r="189" spans="1:8" x14ac:dyDescent="0.35">
      <c r="A189" t="str">
        <f>'Source - Master DB Debt'!A186&amp;'Source - Master DB Debt'!B186&amp;'Source - Master DB Debt'!C186</f>
        <v>1040945</v>
      </c>
      <c r="B189" t="str">
        <f>'Source - Master DB Debt'!D186</f>
        <v>0181</v>
      </c>
      <c r="C189" t="str">
        <f>'Source - Master DB Debt'!E186</f>
        <v xml:space="preserve">Building Lease 2015 (WCCS) </v>
      </c>
      <c r="D189" s="2">
        <f>'Source - Master DB Debt'!F186</f>
        <v>0</v>
      </c>
      <c r="E189" s="2">
        <f>'Source - Master DB Debt'!G186</f>
        <v>0</v>
      </c>
      <c r="F189" s="2">
        <f>'Source - Master DB Debt'!H186</f>
        <v>0</v>
      </c>
      <c r="G189" s="2">
        <f>'Source - Master DB Debt'!I186</f>
        <v>0</v>
      </c>
      <c r="H189" s="2">
        <f>'Source - Master DB Debt'!J186</f>
        <v>0</v>
      </c>
    </row>
    <row r="190" spans="1:8" x14ac:dyDescent="0.35">
      <c r="A190" t="str">
        <f>'Source - Master DB Debt'!A187&amp;'Source - Master DB Debt'!B187&amp;'Source - Master DB Debt'!C187</f>
        <v>1040945</v>
      </c>
      <c r="B190" t="str">
        <f>'Source - Master DB Debt'!D187</f>
        <v>0181</v>
      </c>
      <c r="C190" t="str">
        <f>'Source - Master DB Debt'!E187</f>
        <v>Common School Loan (B0257) WCCS</v>
      </c>
      <c r="D190" s="2">
        <f>'Source - Master DB Debt'!F187</f>
        <v>46925</v>
      </c>
      <c r="E190" s="2">
        <f>'Source - Master DB Debt'!G187</f>
        <v>93169</v>
      </c>
      <c r="F190" s="2">
        <f>'Source - Master DB Debt'!H187</f>
        <v>46244</v>
      </c>
      <c r="G190" s="2">
        <f>'Source - Master DB Debt'!I187</f>
        <v>13839</v>
      </c>
      <c r="H190" s="2">
        <f>'Source - Master DB Debt'!J187</f>
        <v>46018</v>
      </c>
    </row>
    <row r="191" spans="1:8" x14ac:dyDescent="0.35">
      <c r="A191" t="str">
        <f>'Source - Master DB Debt'!A188&amp;'Source - Master DB Debt'!B188&amp;'Source - Master DB Debt'!C188</f>
        <v>1040945</v>
      </c>
      <c r="B191" t="str">
        <f>'Source - Master DB Debt'!D188</f>
        <v>0180</v>
      </c>
      <c r="C191" t="str">
        <f>'Source - Master DB Debt'!E188</f>
        <v>Building Lease 2019B</v>
      </c>
      <c r="D191" s="2">
        <f>'Source - Master DB Debt'!F188</f>
        <v>435000</v>
      </c>
      <c r="E191" s="2">
        <f>'Source - Master DB Debt'!G188</f>
        <v>2323000</v>
      </c>
      <c r="F191" s="2">
        <f>'Source - Master DB Debt'!H188</f>
        <v>1158000</v>
      </c>
      <c r="G191" s="2">
        <f>'Source - Master DB Debt'!I188</f>
        <v>347850</v>
      </c>
      <c r="H191" s="2">
        <f>'Source - Master DB Debt'!J188</f>
        <v>1161000</v>
      </c>
    </row>
    <row r="192" spans="1:8" x14ac:dyDescent="0.35">
      <c r="A192" t="str">
        <f>'Source - Master DB Debt'!A189&amp;'Source - Master DB Debt'!B189&amp;'Source - Master DB Debt'!C189</f>
        <v>1040945</v>
      </c>
      <c r="B192" t="str">
        <f>'Source - Master DB Debt'!D189</f>
        <v>0181</v>
      </c>
      <c r="C192" t="str">
        <f>'Source - Master DB Debt'!E189</f>
        <v xml:space="preserve">Common School Loan (A2976) WCCS </v>
      </c>
      <c r="D192" s="2">
        <f>'Source - Master DB Debt'!F189</f>
        <v>46874</v>
      </c>
      <c r="E192" s="2">
        <f>'Source - Master DB Debt'!G189</f>
        <v>0</v>
      </c>
      <c r="F192" s="2">
        <f>'Source - Master DB Debt'!H189</f>
        <v>0</v>
      </c>
      <c r="G192" s="2">
        <f>'Source - Master DB Debt'!I189</f>
        <v>0</v>
      </c>
      <c r="H192" s="2">
        <f>'Source - Master DB Debt'!J189</f>
        <v>0</v>
      </c>
    </row>
    <row r="193" spans="1:8" x14ac:dyDescent="0.35">
      <c r="A193" t="str">
        <f>'Source - Master DB Debt'!A190&amp;'Source - Master DB Debt'!B190&amp;'Source - Master DB Debt'!C190</f>
        <v>1040945</v>
      </c>
      <c r="B193" t="str">
        <f>'Source - Master DB Debt'!D190</f>
        <v>0180</v>
      </c>
      <c r="C193" t="str">
        <f>'Source - Master DB Debt'!E190</f>
        <v>Common School Loan BO379(SCSC)</v>
      </c>
      <c r="D193" s="2">
        <f>'Source - Master DB Debt'!F190</f>
        <v>0</v>
      </c>
      <c r="E193" s="2">
        <f>'Source - Master DB Debt'!G190</f>
        <v>61824</v>
      </c>
      <c r="F193" s="2">
        <f>'Source - Master DB Debt'!H190</f>
        <v>30129</v>
      </c>
      <c r="G193" s="2">
        <f>'Source - Master DB Debt'!I190</f>
        <v>9017</v>
      </c>
      <c r="H193" s="2">
        <f>'Source - Master DB Debt'!J190</f>
        <v>29984</v>
      </c>
    </row>
    <row r="194" spans="1:8" x14ac:dyDescent="0.35">
      <c r="A194" t="str">
        <f>'Source - Master DB Debt'!A191&amp;'Source - Master DB Debt'!B191&amp;'Source - Master DB Debt'!C191</f>
        <v>1040945</v>
      </c>
      <c r="B194" t="str">
        <f>'Source - Master DB Debt'!D191</f>
        <v>0181</v>
      </c>
      <c r="C194" t="str">
        <f>'Source - Master DB Debt'!E191</f>
        <v>Common School Loan (Boo31) WCCS</v>
      </c>
      <c r="D194" s="2">
        <f>'Source - Master DB Debt'!F191</f>
        <v>47298</v>
      </c>
      <c r="E194" s="2">
        <f>'Source - Master DB Debt'!G191</f>
        <v>47064</v>
      </c>
      <c r="F194" s="2">
        <f>'Source - Master DB Debt'!H191</f>
        <v>0</v>
      </c>
      <c r="G194" s="2">
        <f>'Source - Master DB Debt'!I191</f>
        <v>0</v>
      </c>
      <c r="H194" s="2">
        <f>'Source - Master DB Debt'!J191</f>
        <v>0</v>
      </c>
    </row>
    <row r="195" spans="1:8" x14ac:dyDescent="0.35">
      <c r="A195" t="str">
        <f>'Source - Master DB Debt'!A192&amp;'Source - Master DB Debt'!B192&amp;'Source - Master DB Debt'!C192</f>
        <v>1040945</v>
      </c>
      <c r="B195" t="str">
        <f>'Source - Master DB Debt'!D192</f>
        <v>0180</v>
      </c>
      <c r="C195" t="str">
        <f>'Source - Master DB Debt'!E192</f>
        <v>Ad Valorem Property Tax First Mortgage Bonds, Series 2023</v>
      </c>
      <c r="D195" s="2">
        <f>'Source - Master DB Debt'!F192</f>
        <v>0</v>
      </c>
      <c r="E195" s="2">
        <f>'Source - Master DB Debt'!G192</f>
        <v>1600000</v>
      </c>
      <c r="F195" s="2">
        <f>'Source - Master DB Debt'!H192</f>
        <v>1448000</v>
      </c>
      <c r="G195" s="2">
        <f>'Source - Master DB Debt'!I192</f>
        <v>434700</v>
      </c>
      <c r="H195" s="2">
        <f>'Source - Master DB Debt'!J192</f>
        <v>1450000</v>
      </c>
    </row>
    <row r="196" spans="1:8" x14ac:dyDescent="0.35">
      <c r="A196" t="str">
        <f>'Source - Master DB Debt'!A193&amp;'Source - Master DB Debt'!B193&amp;'Source - Master DB Debt'!C193</f>
        <v>1040945</v>
      </c>
      <c r="B196" t="str">
        <f>'Source - Master DB Debt'!D193</f>
        <v>0180</v>
      </c>
      <c r="C196" t="str">
        <f>'Source - Master DB Debt'!E193</f>
        <v>Unreimbursed Textbooks</v>
      </c>
      <c r="D196" s="2">
        <f>'Source - Master DB Debt'!F193</f>
        <v>0</v>
      </c>
      <c r="E196" s="2">
        <f>'Source - Master DB Debt'!G193</f>
        <v>0</v>
      </c>
      <c r="F196" s="2">
        <f>'Source - Master DB Debt'!H193</f>
        <v>0</v>
      </c>
      <c r="G196" s="2">
        <f>'Source - Master DB Debt'!I193</f>
        <v>0</v>
      </c>
      <c r="H196" s="2">
        <f>'Source - Master DB Debt'!J193</f>
        <v>0</v>
      </c>
    </row>
    <row r="197" spans="1:8" x14ac:dyDescent="0.35">
      <c r="A197" t="str">
        <f>'Source - Master DB Debt'!A194&amp;'Source - Master DB Debt'!B194&amp;'Source - Master DB Debt'!C194</f>
        <v>1040945</v>
      </c>
      <c r="B197" t="str">
        <f>'Source - Master DB Debt'!D194</f>
        <v>0180</v>
      </c>
      <c r="C197" t="str">
        <f>'Source - Master DB Debt'!E194</f>
        <v>Fees</v>
      </c>
      <c r="D197" s="2">
        <f>'Source - Master DB Debt'!F194</f>
        <v>10000</v>
      </c>
      <c r="E197" s="2">
        <f>'Source - Master DB Debt'!G194</f>
        <v>10000</v>
      </c>
      <c r="F197" s="2">
        <f>'Source - Master DB Debt'!H194</f>
        <v>5000</v>
      </c>
      <c r="G197" s="2">
        <f>'Source - Master DB Debt'!I194</f>
        <v>1500</v>
      </c>
      <c r="H197" s="2">
        <f>'Source - Master DB Debt'!J194</f>
        <v>5000</v>
      </c>
    </row>
    <row r="198" spans="1:8" x14ac:dyDescent="0.35">
      <c r="A198" t="str">
        <f>'Source - Master DB Debt'!A195&amp;'Source - Master DB Debt'!B195&amp;'Source - Master DB Debt'!C195</f>
        <v>1040945</v>
      </c>
      <c r="B198" t="str">
        <f>'Source - Master DB Debt'!D195</f>
        <v>0181</v>
      </c>
      <c r="C198" t="str">
        <f>'Source - Master DB Debt'!E195</f>
        <v>Common School Loan (A2992) WCCS</v>
      </c>
      <c r="D198" s="2">
        <f>'Source - Master DB Debt'!F195</f>
        <v>20100</v>
      </c>
      <c r="E198" s="2">
        <f>'Source - Master DB Debt'!G195</f>
        <v>0</v>
      </c>
      <c r="F198" s="2">
        <f>'Source - Master DB Debt'!H195</f>
        <v>0</v>
      </c>
      <c r="G198" s="2">
        <f>'Source - Master DB Debt'!I195</f>
        <v>0</v>
      </c>
      <c r="H198" s="2">
        <f>'Source - Master DB Debt'!J195</f>
        <v>0</v>
      </c>
    </row>
    <row r="199" spans="1:8" x14ac:dyDescent="0.35">
      <c r="A199" t="str">
        <f>'Source - Master DB Debt'!A196&amp;'Source - Master DB Debt'!B196&amp;'Source - Master DB Debt'!C196</f>
        <v>1040945</v>
      </c>
      <c r="B199" t="str">
        <f>'Source - Master DB Debt'!D196</f>
        <v>0181</v>
      </c>
      <c r="C199" t="str">
        <f>'Source - Master DB Debt'!E196</f>
        <v>Common School Loan (B0093) WCCS</v>
      </c>
      <c r="D199" s="2">
        <f>'Source - Master DB Debt'!F196</f>
        <v>27121</v>
      </c>
      <c r="E199" s="2">
        <f>'Source - Master DB Debt'!G196</f>
        <v>53841</v>
      </c>
      <c r="F199" s="2">
        <f>'Source - Master DB Debt'!H196</f>
        <v>0</v>
      </c>
      <c r="G199" s="2">
        <f>'Source - Master DB Debt'!I196</f>
        <v>0</v>
      </c>
      <c r="H199" s="2">
        <f>'Source - Master DB Debt'!J196</f>
        <v>0</v>
      </c>
    </row>
    <row r="200" spans="1:8" x14ac:dyDescent="0.35">
      <c r="A200" t="str">
        <f>'Source - Master DB Debt'!A197&amp;'Source - Master DB Debt'!B197&amp;'Source - Master DB Debt'!C197</f>
        <v>1040945</v>
      </c>
      <c r="B200" t="str">
        <f>'Source - Master DB Debt'!D197</f>
        <v>0181</v>
      </c>
      <c r="C200" t="str">
        <f>'Source - Master DB Debt'!E197</f>
        <v>Common School Loan (B0215) WCCS</v>
      </c>
      <c r="D200" s="2">
        <f>'Source - Master DB Debt'!F197</f>
        <v>47066</v>
      </c>
      <c r="E200" s="2">
        <f>'Source - Master DB Debt'!G197</f>
        <v>93449</v>
      </c>
      <c r="F200" s="2">
        <f>'Source - Master DB Debt'!H197</f>
        <v>46383</v>
      </c>
      <c r="G200" s="2">
        <f>'Source - Master DB Debt'!I197</f>
        <v>13881</v>
      </c>
      <c r="H200" s="2">
        <f>'Source - Master DB Debt'!J197</f>
        <v>46156</v>
      </c>
    </row>
    <row r="201" spans="1:8" x14ac:dyDescent="0.35">
      <c r="A201" t="str">
        <f>'Source - Master DB Debt'!A198&amp;'Source - Master DB Debt'!B198&amp;'Source - Master DB Debt'!C198</f>
        <v>1040945</v>
      </c>
      <c r="B201" t="str">
        <f>'Source - Master DB Debt'!D198</f>
        <v>0181</v>
      </c>
      <c r="C201" t="str">
        <f>'Source - Master DB Debt'!E198</f>
        <v>Building Lease 2016 (WCCS)</v>
      </c>
      <c r="D201" s="2">
        <f>'Source - Master DB Debt'!F198</f>
        <v>1040000</v>
      </c>
      <c r="E201" s="2">
        <f>'Source - Master DB Debt'!G198</f>
        <v>2080000</v>
      </c>
      <c r="F201" s="2">
        <f>'Source - Master DB Debt'!H198</f>
        <v>1040000</v>
      </c>
      <c r="G201" s="2">
        <f>'Source - Master DB Debt'!I198</f>
        <v>312000</v>
      </c>
      <c r="H201" s="2">
        <f>'Source - Master DB Debt'!J198</f>
        <v>1040000</v>
      </c>
    </row>
    <row r="202" spans="1:8" x14ac:dyDescent="0.35">
      <c r="A202" t="str">
        <f>'Source - Master DB Debt'!A199&amp;'Source - Master DB Debt'!B199&amp;'Source - Master DB Debt'!C199</f>
        <v>1040945</v>
      </c>
      <c r="B202" t="str">
        <f>'Source - Master DB Debt'!D199</f>
        <v>0181</v>
      </c>
      <c r="C202" t="str">
        <f>'Source - Master DB Debt'!E199</f>
        <v>Common School Loan (B0176) WCCS</v>
      </c>
      <c r="D202" s="2">
        <f>'Source - Master DB Debt'!F199</f>
        <v>47034</v>
      </c>
      <c r="E202" s="2">
        <f>'Source - Master DB Debt'!G199</f>
        <v>93387</v>
      </c>
      <c r="F202" s="2">
        <f>'Source - Master DB Debt'!H199</f>
        <v>46352</v>
      </c>
      <c r="G202" s="2">
        <f>'Source - Master DB Debt'!I199</f>
        <v>13872</v>
      </c>
      <c r="H202" s="2">
        <f>'Source - Master DB Debt'!J199</f>
        <v>46125</v>
      </c>
    </row>
    <row r="203" spans="1:8" x14ac:dyDescent="0.35">
      <c r="A203" t="str">
        <f>'Source - Master DB Debt'!A200&amp;'Source - Master DB Debt'!B200&amp;'Source - Master DB Debt'!C200</f>
        <v>1040945</v>
      </c>
      <c r="B203" t="str">
        <f>'Source - Master DB Debt'!D200</f>
        <v>0180</v>
      </c>
      <c r="C203" t="str">
        <f>'Source - Master DB Debt'!E200</f>
        <v>Interest on Temporary Loans</v>
      </c>
      <c r="D203" s="2">
        <f>'Source - Master DB Debt'!F200</f>
        <v>0</v>
      </c>
      <c r="E203" s="2">
        <f>'Source - Master DB Debt'!G200</f>
        <v>0</v>
      </c>
      <c r="F203" s="2">
        <f>'Source - Master DB Debt'!H200</f>
        <v>0</v>
      </c>
      <c r="G203" s="2">
        <f>'Source - Master DB Debt'!I200</f>
        <v>0</v>
      </c>
      <c r="H203" s="2">
        <f>'Source - Master DB Debt'!J200</f>
        <v>0</v>
      </c>
    </row>
    <row r="204" spans="1:8" x14ac:dyDescent="0.35">
      <c r="A204" t="str">
        <f>'Source - Master DB Debt'!A201&amp;'Source - Master DB Debt'!B201&amp;'Source - Master DB Debt'!C201</f>
        <v>1041000</v>
      </c>
      <c r="B204" t="str">
        <f>'Source - Master DB Debt'!D201</f>
        <v>0180</v>
      </c>
      <c r="C204" t="str">
        <f>'Source - Master DB Debt'!E201</f>
        <v>GENERAL OBLIGATION BONDS, SERIES 2016</v>
      </c>
      <c r="D204" s="2">
        <f>'Source - Master DB Debt'!F201</f>
        <v>188350</v>
      </c>
      <c r="E204" s="2">
        <f>'Source - Master DB Debt'!G201</f>
        <v>374500</v>
      </c>
      <c r="F204" s="2">
        <f>'Source - Master DB Debt'!H201</f>
        <v>185400</v>
      </c>
      <c r="G204" s="2">
        <f>'Source - Master DB Debt'!I201</f>
        <v>55328</v>
      </c>
      <c r="H204" s="2">
        <f>'Source - Master DB Debt'!J201</f>
        <v>183450</v>
      </c>
    </row>
    <row r="205" spans="1:8" x14ac:dyDescent="0.35">
      <c r="A205" t="str">
        <f>'Source - Master DB Debt'!A202&amp;'Source - Master DB Debt'!B202&amp;'Source - Master DB Debt'!C202</f>
        <v>1041000</v>
      </c>
      <c r="B205" t="str">
        <f>'Source - Master DB Debt'!D202</f>
        <v>0180</v>
      </c>
      <c r="C205" t="str">
        <f>'Source - Master DB Debt'!E202</f>
        <v>FIRST MORTGAGE BONDS, SERIES 2018</v>
      </c>
      <c r="D205" s="2">
        <f>'Source - Master DB Debt'!F202</f>
        <v>402500</v>
      </c>
      <c r="E205" s="2">
        <f>'Source - Master DB Debt'!G202</f>
        <v>998000</v>
      </c>
      <c r="F205" s="2">
        <f>'Source - Master DB Debt'!H202</f>
        <v>0</v>
      </c>
      <c r="G205" s="2">
        <f>'Source - Master DB Debt'!I202</f>
        <v>0</v>
      </c>
      <c r="H205" s="2">
        <f>'Source - Master DB Debt'!J202</f>
        <v>0</v>
      </c>
    </row>
    <row r="206" spans="1:8" x14ac:dyDescent="0.35">
      <c r="A206" t="str">
        <f>'Source - Master DB Debt'!A203&amp;'Source - Master DB Debt'!B203&amp;'Source - Master DB Debt'!C203</f>
        <v>1041000</v>
      </c>
      <c r="B206" t="str">
        <f>'Source - Master DB Debt'!D203</f>
        <v>0180</v>
      </c>
      <c r="C206" t="str">
        <f>'Source - Master DB Debt'!E203</f>
        <v>FIRST MORTGAGE BONDS, SERIES 2023</v>
      </c>
      <c r="D206" s="2">
        <f>'Source - Master DB Debt'!F203</f>
        <v>0</v>
      </c>
      <c r="E206" s="2">
        <f>'Source - Master DB Debt'!G203</f>
        <v>1249000</v>
      </c>
      <c r="F206" s="2">
        <f>'Source - Master DB Debt'!H203</f>
        <v>297500</v>
      </c>
      <c r="G206" s="2">
        <f>'Source - Master DB Debt'!I203</f>
        <v>89250</v>
      </c>
      <c r="H206" s="2">
        <f>'Source - Master DB Debt'!J203</f>
        <v>297500</v>
      </c>
    </row>
    <row r="207" spans="1:8" x14ac:dyDescent="0.35">
      <c r="A207" t="str">
        <f>'Source - Master DB Debt'!A204&amp;'Source - Master DB Debt'!B204&amp;'Source - Master DB Debt'!C204</f>
        <v>1041000</v>
      </c>
      <c r="B207" t="str">
        <f>'Source - Master DB Debt'!D204</f>
        <v>0180</v>
      </c>
      <c r="C207" t="str">
        <f>'Source - Master DB Debt'!E204</f>
        <v>First Mortgage Refunding Bonds, Series 2011</v>
      </c>
      <c r="D207" s="2">
        <f>'Source - Master DB Debt'!F204</f>
        <v>427000</v>
      </c>
      <c r="E207" s="2">
        <f>'Source - Master DB Debt'!G204</f>
        <v>0</v>
      </c>
      <c r="F207" s="2">
        <f>'Source - Master DB Debt'!H204</f>
        <v>0</v>
      </c>
      <c r="G207" s="2">
        <f>'Source - Master DB Debt'!I204</f>
        <v>0</v>
      </c>
      <c r="H207" s="2">
        <f>'Source - Master DB Debt'!J204</f>
        <v>0</v>
      </c>
    </row>
    <row r="208" spans="1:8" x14ac:dyDescent="0.35">
      <c r="A208" t="str">
        <f>'Source - Master DB Debt'!A205&amp;'Source - Master DB Debt'!B205&amp;'Source - Master DB Debt'!C205</f>
        <v>1041000</v>
      </c>
      <c r="B208" t="str">
        <f>'Source - Master DB Debt'!D205</f>
        <v>0180</v>
      </c>
      <c r="C208" t="str">
        <f>'Source - Master DB Debt'!E205</f>
        <v>Unreimbursed Textbooks</v>
      </c>
      <c r="D208" s="2">
        <f>'Source - Master DB Debt'!F205</f>
        <v>45078</v>
      </c>
      <c r="E208" s="2">
        <f>'Source - Master DB Debt'!G205</f>
        <v>0</v>
      </c>
      <c r="F208" s="2">
        <f>'Source - Master DB Debt'!H205</f>
        <v>0</v>
      </c>
      <c r="G208" s="2">
        <f>'Source - Master DB Debt'!I205</f>
        <v>0</v>
      </c>
      <c r="H208" s="2">
        <f>'Source - Master DB Debt'!J205</f>
        <v>0</v>
      </c>
    </row>
    <row r="209" spans="1:8" x14ac:dyDescent="0.35">
      <c r="A209" t="str">
        <f>'Source - Master DB Debt'!A206&amp;'Source - Master DB Debt'!B206&amp;'Source - Master DB Debt'!C206</f>
        <v>1041000</v>
      </c>
      <c r="B209" t="str">
        <f>'Source - Master DB Debt'!D206</f>
        <v>0180</v>
      </c>
      <c r="C209" t="str">
        <f>'Source - Master DB Debt'!E206</f>
        <v>CLARKSVILLE HIGH SCHOOL BUILDING CORPORATION FIRST MORTGAGE BONDS, SERIES 2022</v>
      </c>
      <c r="D209" s="2">
        <f>'Source - Master DB Debt'!F206</f>
        <v>652000</v>
      </c>
      <c r="E209" s="2">
        <f>'Source - Master DB Debt'!G206</f>
        <v>496000</v>
      </c>
      <c r="F209" s="2">
        <f>'Source - Master DB Debt'!H206</f>
        <v>249500</v>
      </c>
      <c r="G209" s="2">
        <f>'Source - Master DB Debt'!I206</f>
        <v>74850</v>
      </c>
      <c r="H209" s="2">
        <f>'Source - Master DB Debt'!J206</f>
        <v>249500</v>
      </c>
    </row>
    <row r="210" spans="1:8" x14ac:dyDescent="0.35">
      <c r="A210" t="str">
        <f>'Source - Master DB Debt'!A207&amp;'Source - Master DB Debt'!B207&amp;'Source - Master DB Debt'!C207</f>
        <v>1041000</v>
      </c>
      <c r="B210" t="str">
        <f>'Source - Master DB Debt'!D207</f>
        <v>0180</v>
      </c>
      <c r="C210" t="str">
        <f>'Source - Master DB Debt'!E207</f>
        <v>FIRST MORTGAGE BONDS, SERIES 2016</v>
      </c>
      <c r="D210" s="2">
        <f>'Source - Master DB Debt'!F207</f>
        <v>183500</v>
      </c>
      <c r="E210" s="2">
        <f>'Source - Master DB Debt'!G207</f>
        <v>363000</v>
      </c>
      <c r="F210" s="2">
        <f>'Source - Master DB Debt'!H207</f>
        <v>181500</v>
      </c>
      <c r="G210" s="2">
        <f>'Source - Master DB Debt'!I207</f>
        <v>54450</v>
      </c>
      <c r="H210" s="2">
        <f>'Source - Master DB Debt'!J207</f>
        <v>181500</v>
      </c>
    </row>
    <row r="211" spans="1:8" x14ac:dyDescent="0.35">
      <c r="A211" t="str">
        <f>'Source - Master DB Debt'!A208&amp;'Source - Master DB Debt'!B208&amp;'Source - Master DB Debt'!C208</f>
        <v>1041000</v>
      </c>
      <c r="B211" t="str">
        <f>'Source - Master DB Debt'!D208</f>
        <v>0180</v>
      </c>
      <c r="C211" t="str">
        <f>'Source - Master DB Debt'!E208</f>
        <v>CLARKSVILLE HIGH SCHOOL BUILDING CORPORATION FIRST MORTGAGE BONDS, SERIES 2020</v>
      </c>
      <c r="D211" s="2">
        <f>'Source - Master DB Debt'!F208</f>
        <v>219500</v>
      </c>
      <c r="E211" s="2">
        <f>'Source - Master DB Debt'!G208</f>
        <v>449000</v>
      </c>
      <c r="F211" s="2">
        <f>'Source - Master DB Debt'!H208</f>
        <v>726000</v>
      </c>
      <c r="G211" s="2">
        <f>'Source - Master DB Debt'!I208</f>
        <v>217800</v>
      </c>
      <c r="H211" s="2">
        <f>'Source - Master DB Debt'!J208</f>
        <v>726000</v>
      </c>
    </row>
    <row r="212" spans="1:8" x14ac:dyDescent="0.35">
      <c r="A212" t="str">
        <f>'Source - Master DB Debt'!A209&amp;'Source - Master DB Debt'!B209&amp;'Source - Master DB Debt'!C209</f>
        <v>1041010</v>
      </c>
      <c r="B212" t="str">
        <f>'Source - Master DB Debt'!D209</f>
        <v>0180</v>
      </c>
      <c r="C212" t="str">
        <f>'Source - Master DB Debt'!E209</f>
        <v>Common School Loan B0101</v>
      </c>
      <c r="D212" s="2">
        <f>'Source - Master DB Debt'!F209</f>
        <v>102474</v>
      </c>
      <c r="E212" s="2">
        <f>'Source - Master DB Debt'!G209</f>
        <v>203433</v>
      </c>
      <c r="F212" s="2">
        <f>'Source - Master DB Debt'!H209</f>
        <v>0</v>
      </c>
      <c r="G212" s="2">
        <f>'Source - Master DB Debt'!I209</f>
        <v>0</v>
      </c>
      <c r="H212" s="2">
        <f>'Source - Master DB Debt'!J209</f>
        <v>0</v>
      </c>
    </row>
    <row r="213" spans="1:8" x14ac:dyDescent="0.35">
      <c r="A213" t="str">
        <f>'Source - Master DB Debt'!A210&amp;'Source - Master DB Debt'!B210&amp;'Source - Master DB Debt'!C210</f>
        <v>1041010</v>
      </c>
      <c r="B213" t="str">
        <f>'Source - Master DB Debt'!D210</f>
        <v>0180</v>
      </c>
      <c r="C213" t="str">
        <f>'Source - Master DB Debt'!E210</f>
        <v>2023 Lease Rental Bond-Pool/Parkwood/District (Series 2023B)</v>
      </c>
      <c r="D213" s="2">
        <f>'Source - Master DB Debt'!F210</f>
        <v>0</v>
      </c>
      <c r="E213" s="2">
        <f>'Source - Master DB Debt'!G210</f>
        <v>3150000</v>
      </c>
      <c r="F213" s="2">
        <f>'Source - Master DB Debt'!H210</f>
        <v>1249500</v>
      </c>
      <c r="G213" s="2">
        <f>'Source - Master DB Debt'!I210</f>
        <v>374850</v>
      </c>
      <c r="H213" s="2">
        <f>'Source - Master DB Debt'!J210</f>
        <v>1249500</v>
      </c>
    </row>
    <row r="214" spans="1:8" x14ac:dyDescent="0.35">
      <c r="A214" t="str">
        <f>'Source - Master DB Debt'!A211&amp;'Source - Master DB Debt'!B211&amp;'Source - Master DB Debt'!C211</f>
        <v>1041010</v>
      </c>
      <c r="B214" t="str">
        <f>'Source - Master DB Debt'!D211</f>
        <v>0180</v>
      </c>
      <c r="C214" t="str">
        <f>'Source - Master DB Debt'!E211</f>
        <v xml:space="preserve">Building Lease Series 2022 New Elementaries </v>
      </c>
      <c r="D214" s="2">
        <f>'Source - Master DB Debt'!F211</f>
        <v>1950000</v>
      </c>
      <c r="E214" s="2">
        <f>'Source - Master DB Debt'!G211</f>
        <v>6227000</v>
      </c>
      <c r="F214" s="2">
        <f>'Source - Master DB Debt'!H211</f>
        <v>3114000</v>
      </c>
      <c r="G214" s="2">
        <f>'Source - Master DB Debt'!I211</f>
        <v>934200</v>
      </c>
      <c r="H214" s="2">
        <f>'Source - Master DB Debt'!J211</f>
        <v>3114000</v>
      </c>
    </row>
    <row r="215" spans="1:8" x14ac:dyDescent="0.35">
      <c r="A215" t="str">
        <f>'Source - Master DB Debt'!A212&amp;'Source - Master DB Debt'!B212&amp;'Source - Master DB Debt'!C212</f>
        <v>1041010</v>
      </c>
      <c r="B215" t="str">
        <f>'Source - Master DB Debt'!D212</f>
        <v>0180</v>
      </c>
      <c r="C215" t="str">
        <f>'Source - Master DB Debt'!E212</f>
        <v>Common School Loan 0231</v>
      </c>
      <c r="D215" s="2">
        <f>'Source - Master DB Debt'!F212</f>
        <v>104232</v>
      </c>
      <c r="E215" s="2">
        <f>'Source - Master DB Debt'!G212</f>
        <v>206954</v>
      </c>
      <c r="F215" s="2">
        <f>'Source - Master DB Debt'!H212</f>
        <v>102722</v>
      </c>
      <c r="G215" s="2">
        <f>'Source - Master DB Debt'!I212</f>
        <v>30741</v>
      </c>
      <c r="H215" s="2">
        <f>'Source - Master DB Debt'!J212</f>
        <v>102218</v>
      </c>
    </row>
    <row r="216" spans="1:8" x14ac:dyDescent="0.35">
      <c r="A216" t="str">
        <f>'Source - Master DB Debt'!A213&amp;'Source - Master DB Debt'!B213&amp;'Source - Master DB Debt'!C213</f>
        <v>1041010</v>
      </c>
      <c r="B216" t="str">
        <f>'Source - Master DB Debt'!D213</f>
        <v>0180</v>
      </c>
      <c r="C216" t="str">
        <f>'Source - Master DB Debt'!E213</f>
        <v>2019 Bond Issuance Transportation/CMS/CHS/JHS/PR/TJ/JJ/NWMH/BP/Bus</v>
      </c>
      <c r="D216" s="2">
        <f>'Source - Master DB Debt'!F213</f>
        <v>615000</v>
      </c>
      <c r="E216" s="2">
        <f>'Source - Master DB Debt'!G213</f>
        <v>1135000</v>
      </c>
      <c r="F216" s="2">
        <f>'Source - Master DB Debt'!H213</f>
        <v>569000</v>
      </c>
      <c r="G216" s="2">
        <f>'Source - Master DB Debt'!I213</f>
        <v>170700</v>
      </c>
      <c r="H216" s="2">
        <f>'Source - Master DB Debt'!J213</f>
        <v>569000</v>
      </c>
    </row>
    <row r="217" spans="1:8" x14ac:dyDescent="0.35">
      <c r="A217" t="str">
        <f>'Source - Master DB Debt'!A214&amp;'Source - Master DB Debt'!B214&amp;'Source - Master DB Debt'!C214</f>
        <v>1041010</v>
      </c>
      <c r="B217" t="str">
        <f>'Source - Master DB Debt'!D214</f>
        <v>0180</v>
      </c>
      <c r="C217" t="str">
        <f>'Source - Master DB Debt'!E214</f>
        <v>Common School Loan B0146</v>
      </c>
      <c r="D217" s="2">
        <f>'Source - Master DB Debt'!F214</f>
        <v>102822</v>
      </c>
      <c r="E217" s="2">
        <f>'Source - Master DB Debt'!G214</f>
        <v>204139</v>
      </c>
      <c r="F217" s="2">
        <f>'Source - Master DB Debt'!H214</f>
        <v>101317</v>
      </c>
      <c r="G217" s="2">
        <f>'Source - Master DB Debt'!I214</f>
        <v>30320</v>
      </c>
      <c r="H217" s="2">
        <f>'Source - Master DB Debt'!J214</f>
        <v>100816</v>
      </c>
    </row>
    <row r="218" spans="1:8" x14ac:dyDescent="0.35">
      <c r="A218" t="str">
        <f>'Source - Master DB Debt'!A215&amp;'Source - Master DB Debt'!B215&amp;'Source - Master DB Debt'!C215</f>
        <v>1041010</v>
      </c>
      <c r="B218" t="str">
        <f>'Source - Master DB Debt'!D215</f>
        <v>0180</v>
      </c>
      <c r="C218" t="str">
        <f>'Source - Master DB Debt'!E215</f>
        <v>Fees</v>
      </c>
      <c r="D218" s="2">
        <f>'Source - Master DB Debt'!F215</f>
        <v>8966</v>
      </c>
      <c r="E218" s="2">
        <f>'Source - Master DB Debt'!G215</f>
        <v>50000</v>
      </c>
      <c r="F218" s="2">
        <f>'Source - Master DB Debt'!H215</f>
        <v>0</v>
      </c>
      <c r="G218" s="2">
        <f>'Source - Master DB Debt'!I215</f>
        <v>0</v>
      </c>
      <c r="H218" s="2">
        <f>'Source - Master DB Debt'!J215</f>
        <v>0</v>
      </c>
    </row>
    <row r="219" spans="1:8" x14ac:dyDescent="0.35">
      <c r="A219" t="str">
        <f>'Source - Master DB Debt'!A216&amp;'Source - Master DB Debt'!B216&amp;'Source - Master DB Debt'!C216</f>
        <v>1041010</v>
      </c>
      <c r="B219" t="str">
        <f>'Source - Master DB Debt'!D216</f>
        <v>0180</v>
      </c>
      <c r="C219" t="str">
        <f>'Source - Master DB Debt'!E216</f>
        <v>New Downtown Elementary School</v>
      </c>
      <c r="D219" s="2">
        <f>'Source - Master DB Debt'!F216</f>
        <v>554925</v>
      </c>
      <c r="E219" s="2">
        <f>'Source - Master DB Debt'!G216</f>
        <v>1112050</v>
      </c>
      <c r="F219" s="2">
        <f>'Source - Master DB Debt'!H216</f>
        <v>556825</v>
      </c>
      <c r="G219" s="2">
        <f>'Source - Master DB Debt'!I216</f>
        <v>166853</v>
      </c>
      <c r="H219" s="2">
        <f>'Source - Master DB Debt'!J216</f>
        <v>555525</v>
      </c>
    </row>
    <row r="220" spans="1:8" x14ac:dyDescent="0.35">
      <c r="A220" t="str">
        <f>'Source - Master DB Debt'!A217&amp;'Source - Master DB Debt'!B217&amp;'Source - Master DB Debt'!C217</f>
        <v>1041010</v>
      </c>
      <c r="B220" t="str">
        <f>'Source - Master DB Debt'!D217</f>
        <v>0180</v>
      </c>
      <c r="C220" t="str">
        <f>'Source - Master DB Debt'!E217</f>
        <v>General Obligation Bonds of 2011 /QSCB- Parkwood Project</v>
      </c>
      <c r="D220" s="2">
        <f>'Source - Master DB Debt'!F217</f>
        <v>80580</v>
      </c>
      <c r="E220" s="2">
        <f>'Source - Master DB Debt'!G217</f>
        <v>154965</v>
      </c>
      <c r="F220" s="2">
        <f>'Source - Master DB Debt'!H217</f>
        <v>79350</v>
      </c>
      <c r="G220" s="2">
        <f>'Source - Master DB Debt'!I217</f>
        <v>75725</v>
      </c>
      <c r="H220" s="2">
        <f>'Source - Master DB Debt'!J217</f>
        <v>72100</v>
      </c>
    </row>
    <row r="221" spans="1:8" x14ac:dyDescent="0.35">
      <c r="A221" t="str">
        <f>'Source - Master DB Debt'!A218&amp;'Source - Master DB Debt'!B218&amp;'Source - Master DB Debt'!C218</f>
        <v>1041010</v>
      </c>
      <c r="B221" t="str">
        <f>'Source - Master DB Debt'!D218</f>
        <v>0180</v>
      </c>
      <c r="C221" t="str">
        <f>'Source - Master DB Debt'!E218</f>
        <v>Building Lease - Series 2016 Corp Wide Projects</v>
      </c>
      <c r="D221" s="2">
        <f>'Source - Master DB Debt'!F218</f>
        <v>287000</v>
      </c>
      <c r="E221" s="2">
        <f>'Source - Master DB Debt'!G218</f>
        <v>575000</v>
      </c>
      <c r="F221" s="2">
        <f>'Source - Master DB Debt'!H218</f>
        <v>287000</v>
      </c>
      <c r="G221" s="2">
        <f>'Source - Master DB Debt'!I218</f>
        <v>86100</v>
      </c>
      <c r="H221" s="2">
        <f>'Source - Master DB Debt'!J218</f>
        <v>287000</v>
      </c>
    </row>
    <row r="222" spans="1:8" x14ac:dyDescent="0.35">
      <c r="A222" t="str">
        <f>'Source - Master DB Debt'!A219&amp;'Source - Master DB Debt'!B219&amp;'Source - Master DB Debt'!C219</f>
        <v>1041010</v>
      </c>
      <c r="B222" t="str">
        <f>'Source - Master DB Debt'!D219</f>
        <v>0180</v>
      </c>
      <c r="C222" t="str">
        <f>'Source - Master DB Debt'!E219</f>
        <v>Building Lease - Series 2011Q / QZAB - Bridgepoint HVAC Reno</v>
      </c>
      <c r="D222" s="2">
        <f>'Source - Master DB Debt'!F219</f>
        <v>74659</v>
      </c>
      <c r="E222" s="2">
        <f>'Source - Master DB Debt'!G219</f>
        <v>115269</v>
      </c>
      <c r="F222" s="2">
        <f>'Source - Master DB Debt'!H219</f>
        <v>57325</v>
      </c>
      <c r="G222" s="2">
        <f>'Source - Master DB Debt'!I219</f>
        <v>57222</v>
      </c>
      <c r="H222" s="2">
        <f>'Source - Master DB Debt'!J219</f>
        <v>57119</v>
      </c>
    </row>
    <row r="223" spans="1:8" x14ac:dyDescent="0.35">
      <c r="A223" t="str">
        <f>'Source - Master DB Debt'!A220&amp;'Source - Master DB Debt'!B220&amp;'Source - Master DB Debt'!C220</f>
        <v>1041010</v>
      </c>
      <c r="B223" t="str">
        <f>'Source - Master DB Debt'!D220</f>
        <v>0180</v>
      </c>
      <c r="C223" t="str">
        <f>'Source - Master DB Debt'!E220</f>
        <v>General Obligations Bonds of 2011 - Corden Porter Project</v>
      </c>
      <c r="D223" s="2">
        <f>'Source - Master DB Debt'!F220</f>
        <v>69153</v>
      </c>
      <c r="E223" s="2">
        <f>'Source - Master DB Debt'!G220</f>
        <v>145283</v>
      </c>
      <c r="F223" s="2">
        <f>'Source - Master DB Debt'!H220</f>
        <v>71005</v>
      </c>
      <c r="G223" s="2">
        <f>'Source - Master DB Debt'!I220</f>
        <v>70455</v>
      </c>
      <c r="H223" s="2">
        <f>'Source - Master DB Debt'!J220</f>
        <v>69905</v>
      </c>
    </row>
    <row r="224" spans="1:8" x14ac:dyDescent="0.35">
      <c r="A224" t="str">
        <f>'Source - Master DB Debt'!A221&amp;'Source - Master DB Debt'!B221&amp;'Source - Master DB Debt'!C221</f>
        <v>1041010</v>
      </c>
      <c r="B224" t="str">
        <f>'Source - Master DB Debt'!D221</f>
        <v>0180</v>
      </c>
      <c r="C224" t="str">
        <f>'Source - Master DB Debt'!E221</f>
        <v>Common School Loan B0195</v>
      </c>
      <c r="D224" s="2">
        <f>'Source - Master DB Debt'!F221</f>
        <v>105155</v>
      </c>
      <c r="E224" s="2">
        <f>'Source - Master DB Debt'!G221</f>
        <v>208786</v>
      </c>
      <c r="F224" s="2">
        <f>'Source - Master DB Debt'!H221</f>
        <v>103631</v>
      </c>
      <c r="G224" s="2">
        <f>'Source - Master DB Debt'!I221</f>
        <v>31013</v>
      </c>
      <c r="H224" s="2">
        <f>'Source - Master DB Debt'!J221</f>
        <v>103123</v>
      </c>
    </row>
    <row r="225" spans="1:8" x14ac:dyDescent="0.35">
      <c r="A225" t="str">
        <f>'Source - Master DB Debt'!A222&amp;'Source - Master DB Debt'!B222&amp;'Source - Master DB Debt'!C222</f>
        <v>1041010</v>
      </c>
      <c r="B225" t="str">
        <f>'Source - Master DB Debt'!D222</f>
        <v>0180</v>
      </c>
      <c r="C225" t="str">
        <f>'Source - Master DB Debt'!E222</f>
        <v>Common School Loan #B0007</v>
      </c>
      <c r="D225" s="2">
        <f>'Source - Master DB Debt'!F222</f>
        <v>101658</v>
      </c>
      <c r="E225" s="2">
        <f>'Source - Master DB Debt'!G222</f>
        <v>0</v>
      </c>
      <c r="F225" s="2">
        <f>'Source - Master DB Debt'!H222</f>
        <v>0</v>
      </c>
      <c r="G225" s="2">
        <f>'Source - Master DB Debt'!I222</f>
        <v>0</v>
      </c>
      <c r="H225" s="2">
        <f>'Source - Master DB Debt'!J222</f>
        <v>0</v>
      </c>
    </row>
    <row r="226" spans="1:8" x14ac:dyDescent="0.35">
      <c r="A226" t="str">
        <f>'Source - Master DB Debt'!A223&amp;'Source - Master DB Debt'!B223&amp;'Source - Master DB Debt'!C223</f>
        <v>1041010</v>
      </c>
      <c r="B226" t="str">
        <f>'Source - Master DB Debt'!D223</f>
        <v>0180</v>
      </c>
      <c r="C226" t="str">
        <f>'Source - Master DB Debt'!E223</f>
        <v>Building Lease-Series 2020 (Energy/JHS/CHS/Utica)</v>
      </c>
      <c r="D226" s="2">
        <f>'Source - Master DB Debt'!F223</f>
        <v>558000</v>
      </c>
      <c r="E226" s="2">
        <f>'Source - Master DB Debt'!G223</f>
        <v>1111000</v>
      </c>
      <c r="F226" s="2">
        <f>'Source - Master DB Debt'!H223</f>
        <v>558000</v>
      </c>
      <c r="G226" s="2">
        <f>'Source - Master DB Debt'!I223</f>
        <v>167400</v>
      </c>
      <c r="H226" s="2">
        <f>'Source - Master DB Debt'!J223</f>
        <v>558000</v>
      </c>
    </row>
    <row r="227" spans="1:8" x14ac:dyDescent="0.35">
      <c r="A227" t="str">
        <f>'Source - Master DB Debt'!A224&amp;'Source - Master DB Debt'!B224&amp;'Source - Master DB Debt'!C224</f>
        <v>1041010</v>
      </c>
      <c r="B227" t="str">
        <f>'Source - Master DB Debt'!D224</f>
        <v>0180</v>
      </c>
      <c r="C227" t="str">
        <f>'Source - Master DB Debt'!E224</f>
        <v>Building Lease - Series 2017 / Open Concept - CMS-RVMS-NH</v>
      </c>
      <c r="D227" s="2">
        <f>'Source - Master DB Debt'!F224</f>
        <v>768750</v>
      </c>
      <c r="E227" s="2">
        <f>'Source - Master DB Debt'!G224</f>
        <v>1539500</v>
      </c>
      <c r="F227" s="2">
        <f>'Source - Master DB Debt'!H224</f>
        <v>774000</v>
      </c>
      <c r="G227" s="2">
        <f>'Source - Master DB Debt'!I224</f>
        <v>231825</v>
      </c>
      <c r="H227" s="2">
        <f>'Source - Master DB Debt'!J224</f>
        <v>771500</v>
      </c>
    </row>
    <row r="228" spans="1:8" x14ac:dyDescent="0.35">
      <c r="A228" t="str">
        <f>'Source - Master DB Debt'!A225&amp;'Source - Master DB Debt'!B225&amp;'Source - Master DB Debt'!C225</f>
        <v>1041010</v>
      </c>
      <c r="B228" t="str">
        <f>'Source - Master DB Debt'!D225</f>
        <v>0180</v>
      </c>
      <c r="C228" t="str">
        <f>'Source - Master DB Debt'!E225</f>
        <v>Building Lease Series 2021 -CHS-CMS-HS-Land-NHE-NW HM,E-RSE-RVMS-Misc</v>
      </c>
      <c r="D228" s="2">
        <f>'Source - Master DB Debt'!F225</f>
        <v>1073500</v>
      </c>
      <c r="E228" s="2">
        <f>'Source - Master DB Debt'!G225</f>
        <v>2151000</v>
      </c>
      <c r="F228" s="2">
        <f>'Source - Master DB Debt'!H225</f>
        <v>1076500</v>
      </c>
      <c r="G228" s="2">
        <f>'Source - Master DB Debt'!I225</f>
        <v>322950</v>
      </c>
      <c r="H228" s="2">
        <f>'Source - Master DB Debt'!J225</f>
        <v>1076500</v>
      </c>
    </row>
    <row r="229" spans="1:8" x14ac:dyDescent="0.35">
      <c r="A229" t="str">
        <f>'Source - Master DB Debt'!A226&amp;'Source - Master DB Debt'!B226&amp;'Source - Master DB Debt'!C226</f>
        <v>1041010</v>
      </c>
      <c r="B229" t="str">
        <f>'Source - Master DB Debt'!D226</f>
        <v>0180</v>
      </c>
      <c r="C229" t="str">
        <f>'Source - Master DB Debt'!E226</f>
        <v>Common School Loan B0087</v>
      </c>
      <c r="D229" s="2">
        <f>'Source - Master DB Debt'!F226</f>
        <v>20958</v>
      </c>
      <c r="E229" s="2">
        <f>'Source - Master DB Debt'!G226</f>
        <v>41606</v>
      </c>
      <c r="F229" s="2">
        <f>'Source - Master DB Debt'!H226</f>
        <v>0</v>
      </c>
      <c r="G229" s="2">
        <f>'Source - Master DB Debt'!I226</f>
        <v>0</v>
      </c>
      <c r="H229" s="2">
        <f>'Source - Master DB Debt'!J226</f>
        <v>0</v>
      </c>
    </row>
    <row r="230" spans="1:8" x14ac:dyDescent="0.35">
      <c r="A230" t="str">
        <f>'Source - Master DB Debt'!A227&amp;'Source - Master DB Debt'!B227&amp;'Source - Master DB Debt'!C227</f>
        <v>1041010</v>
      </c>
      <c r="B230" t="str">
        <f>'Source - Master DB Debt'!D227</f>
        <v>0186</v>
      </c>
      <c r="C230" t="str">
        <f>'Source - Master DB Debt'!E227</f>
        <v>General Obligation Bond-School Pension Bonds 2013</v>
      </c>
      <c r="D230" s="2">
        <f>'Source - Master DB Debt'!F227</f>
        <v>632754</v>
      </c>
      <c r="E230" s="2">
        <f>'Source - Master DB Debt'!G227</f>
        <v>1262979</v>
      </c>
      <c r="F230" s="2">
        <f>'Source - Master DB Debt'!H227</f>
        <v>0</v>
      </c>
      <c r="G230" s="2">
        <f>'Source - Master DB Debt'!I227</f>
        <v>0</v>
      </c>
      <c r="H230" s="2">
        <f>'Source - Master DB Debt'!J227</f>
        <v>0</v>
      </c>
    </row>
    <row r="231" spans="1:8" x14ac:dyDescent="0.35">
      <c r="A231" t="str">
        <f>'Source - Master DB Debt'!A228&amp;'Source - Master DB Debt'!B228&amp;'Source - Master DB Debt'!C228</f>
        <v>1041010</v>
      </c>
      <c r="B231" t="str">
        <f>'Source - Master DB Debt'!D228</f>
        <v>0180</v>
      </c>
      <c r="C231" t="str">
        <f>'Source - Master DB Debt'!E228</f>
        <v xml:space="preserve">Building Lease - Series 2012 / Parkview MS HVAC Project </v>
      </c>
      <c r="D231" s="2">
        <f>'Source - Master DB Debt'!F228</f>
        <v>71680</v>
      </c>
      <c r="E231" s="2">
        <f>'Source - Master DB Debt'!G228</f>
        <v>140658</v>
      </c>
      <c r="F231" s="2">
        <f>'Source - Master DB Debt'!H228</f>
        <v>68840</v>
      </c>
      <c r="G231" s="2">
        <f>'Source - Master DB Debt'!I228</f>
        <v>68840</v>
      </c>
      <c r="H231" s="2">
        <f>'Source - Master DB Debt'!J228</f>
        <v>68848</v>
      </c>
    </row>
    <row r="232" spans="1:8" x14ac:dyDescent="0.35">
      <c r="A232" t="str">
        <f>'Source - Master DB Debt'!A229&amp;'Source - Master DB Debt'!B229&amp;'Source - Master DB Debt'!C229</f>
        <v>1041010</v>
      </c>
      <c r="B232" t="str">
        <f>'Source - Master DB Debt'!D229</f>
        <v>0180</v>
      </c>
      <c r="C232" t="str">
        <f>'Source - Master DB Debt'!E229</f>
        <v>Common School Loan B0184</v>
      </c>
      <c r="D232" s="2">
        <f>'Source - Master DB Debt'!F229</f>
        <v>21166</v>
      </c>
      <c r="E232" s="2">
        <f>'Source - Master DB Debt'!G229</f>
        <v>42023</v>
      </c>
      <c r="F232" s="2">
        <f>'Source - Master DB Debt'!H229</f>
        <v>20857</v>
      </c>
      <c r="G232" s="2">
        <f>'Source - Master DB Debt'!I229</f>
        <v>6242</v>
      </c>
      <c r="H232" s="2">
        <f>'Source - Master DB Debt'!J229</f>
        <v>20753</v>
      </c>
    </row>
    <row r="233" spans="1:8" x14ac:dyDescent="0.35">
      <c r="A233" t="str">
        <f>'Source - Master DB Debt'!A230&amp;'Source - Master DB Debt'!B230&amp;'Source - Master DB Debt'!C230</f>
        <v>1041010</v>
      </c>
      <c r="B233" t="str">
        <f>'Source - Master DB Debt'!D230</f>
        <v>0180</v>
      </c>
      <c r="C233" t="str">
        <f>'Source - Master DB Debt'!E230</f>
        <v>Building Lease - Series 2011A / Parkview MS Plumbing &amp; Elec Project</v>
      </c>
      <c r="D233" s="2">
        <f>'Source - Master DB Debt'!F230</f>
        <v>69125</v>
      </c>
      <c r="E233" s="2">
        <f>'Source - Master DB Debt'!G230</f>
        <v>140663</v>
      </c>
      <c r="F233" s="2">
        <f>'Source - Master DB Debt'!H230</f>
        <v>71451</v>
      </c>
      <c r="G233" s="2">
        <f>'Source - Master DB Debt'!I230</f>
        <v>70977</v>
      </c>
      <c r="H233" s="2">
        <f>'Source - Master DB Debt'!J230</f>
        <v>70503</v>
      </c>
    </row>
    <row r="234" spans="1:8" x14ac:dyDescent="0.35">
      <c r="A234" t="str">
        <f>'Source - Master DB Debt'!A231&amp;'Source - Master DB Debt'!B231&amp;'Source - Master DB Debt'!C231</f>
        <v>1041010</v>
      </c>
      <c r="B234" t="str">
        <f>'Source - Master DB Debt'!D231</f>
        <v>0180</v>
      </c>
      <c r="C234" t="str">
        <f>'Source - Master DB Debt'!E231</f>
        <v>2023 Lease Rental Bond-Pool/Parkwood/District (Series 2023A)</v>
      </c>
      <c r="D234" s="2">
        <f>'Source - Master DB Debt'!F231</f>
        <v>0</v>
      </c>
      <c r="E234" s="2">
        <f>'Source - Master DB Debt'!G231</f>
        <v>2175000</v>
      </c>
      <c r="F234" s="2">
        <f>'Source - Master DB Debt'!H231</f>
        <v>704000</v>
      </c>
      <c r="G234" s="2">
        <f>'Source - Master DB Debt'!I231</f>
        <v>211200</v>
      </c>
      <c r="H234" s="2">
        <f>'Source - Master DB Debt'!J231</f>
        <v>704000</v>
      </c>
    </row>
    <row r="235" spans="1:8" x14ac:dyDescent="0.35">
      <c r="A235" t="str">
        <f>'Source - Master DB Debt'!A232&amp;'Source - Master DB Debt'!B232&amp;'Source - Master DB Debt'!C232</f>
        <v>1041010</v>
      </c>
      <c r="B235" t="str">
        <f>'Source - Master DB Debt'!D232</f>
        <v>0180</v>
      </c>
      <c r="C235" t="str">
        <f>'Source - Master DB Debt'!E232</f>
        <v>Common School Loan #A 0432 - Remodel Charlestown High School</v>
      </c>
      <c r="D235" s="2">
        <f>'Source - Master DB Debt'!F232</f>
        <v>31425</v>
      </c>
      <c r="E235" s="2">
        <f>'Source - Master DB Debt'!G232</f>
        <v>30713</v>
      </c>
      <c r="F235" s="2">
        <f>'Source - Master DB Debt'!H232</f>
        <v>0</v>
      </c>
      <c r="G235" s="2">
        <f>'Source - Master DB Debt'!I232</f>
        <v>0</v>
      </c>
      <c r="H235" s="2">
        <f>'Source - Master DB Debt'!J232</f>
        <v>0</v>
      </c>
    </row>
    <row r="236" spans="1:8" x14ac:dyDescent="0.35">
      <c r="A236" t="str">
        <f>'Source - Master DB Debt'!A233&amp;'Source - Master DB Debt'!B233&amp;'Source - Master DB Debt'!C233</f>
        <v>1041010</v>
      </c>
      <c r="B236" t="str">
        <f>'Source - Master DB Debt'!D233</f>
        <v>0180</v>
      </c>
      <c r="C236" t="str">
        <f>'Source - Master DB Debt'!E233</f>
        <v>Common School Loan A2985</v>
      </c>
      <c r="D236" s="2">
        <f>'Source - Master DB Debt'!F233</f>
        <v>54735</v>
      </c>
      <c r="E236" s="2">
        <f>'Source - Master DB Debt'!G233</f>
        <v>0</v>
      </c>
      <c r="F236" s="2">
        <f>'Source - Master DB Debt'!H233</f>
        <v>0</v>
      </c>
      <c r="G236" s="2">
        <f>'Source - Master DB Debt'!I233</f>
        <v>0</v>
      </c>
      <c r="H236" s="2">
        <f>'Source - Master DB Debt'!J233</f>
        <v>0</v>
      </c>
    </row>
    <row r="237" spans="1:8" x14ac:dyDescent="0.35">
      <c r="A237" t="str">
        <f>'Source - Master DB Debt'!A234&amp;'Source - Master DB Debt'!B234&amp;'Source - Master DB Debt'!C234</f>
        <v>1041010</v>
      </c>
      <c r="B237" t="str">
        <f>'Source - Master DB Debt'!D234</f>
        <v>0180</v>
      </c>
      <c r="C237" t="str">
        <f>'Source - Master DB Debt'!E234</f>
        <v>Building Lease - Series 2014A (HS Projs/Refunding/Extension)</v>
      </c>
      <c r="D237" s="2">
        <f>'Source - Master DB Debt'!F234</f>
        <v>1342625</v>
      </c>
      <c r="E237" s="2">
        <f>'Source - Master DB Debt'!G234</f>
        <v>2690250</v>
      </c>
      <c r="F237" s="2">
        <f>'Source - Master DB Debt'!H234</f>
        <v>1344500</v>
      </c>
      <c r="G237" s="2">
        <f>'Source - Master DB Debt'!I234</f>
        <v>1344500</v>
      </c>
      <c r="H237" s="2">
        <f>'Source - Master DB Debt'!J234</f>
        <v>1345000</v>
      </c>
    </row>
    <row r="238" spans="1:8" x14ac:dyDescent="0.35">
      <c r="A238" t="str">
        <f>'Source - Master DB Debt'!A235&amp;'Source - Master DB Debt'!B235&amp;'Source - Master DB Debt'!C235</f>
        <v>1041010</v>
      </c>
      <c r="B238" t="str">
        <f>'Source - Master DB Debt'!D235</f>
        <v>0180</v>
      </c>
      <c r="C238" t="str">
        <f>'Source - Master DB Debt'!E235</f>
        <v>General Obligation Bond 2022-Repairs District Wide and Property/Site Prep/Jeffersonville/Roofing</v>
      </c>
      <c r="D238" s="2">
        <f>'Source - Master DB Debt'!F235</f>
        <v>2745375</v>
      </c>
      <c r="E238" s="2">
        <f>'Source - Master DB Debt'!G235</f>
        <v>3496750</v>
      </c>
      <c r="F238" s="2">
        <f>'Source - Master DB Debt'!H235</f>
        <v>1749000</v>
      </c>
      <c r="G238" s="2">
        <f>'Source - Master DB Debt'!I235</f>
        <v>524588</v>
      </c>
      <c r="H238" s="2">
        <f>'Source - Master DB Debt'!J235</f>
        <v>1748250</v>
      </c>
    </row>
    <row r="239" spans="1:8" x14ac:dyDescent="0.35">
      <c r="A239" t="str">
        <f>'Source - Master DB Debt'!A236&amp;'Source - Master DB Debt'!B236&amp;'Source - Master DB Debt'!C236</f>
        <v>1041010</v>
      </c>
      <c r="B239" t="str">
        <f>'Source - Master DB Debt'!D236</f>
        <v>0180</v>
      </c>
      <c r="C239" t="str">
        <f>'Source - Master DB Debt'!E236</f>
        <v>Building Lease - Series 2014B (HS Projs/Refunding/Extension)</v>
      </c>
      <c r="D239" s="2">
        <f>'Source - Master DB Debt'!F236</f>
        <v>1879375</v>
      </c>
      <c r="E239" s="2">
        <f>'Source - Master DB Debt'!G236</f>
        <v>3764750</v>
      </c>
      <c r="F239" s="2">
        <f>'Source - Master DB Debt'!H236</f>
        <v>1878500</v>
      </c>
      <c r="G239" s="2">
        <f>'Source - Master DB Debt'!I236</f>
        <v>1878250</v>
      </c>
      <c r="H239" s="2">
        <f>'Source - Master DB Debt'!J236</f>
        <v>1878000</v>
      </c>
    </row>
    <row r="240" spans="1:8" x14ac:dyDescent="0.35">
      <c r="A240" t="str">
        <f>'Source - Master DB Debt'!A237&amp;'Source - Master DB Debt'!B237&amp;'Source - Master DB Debt'!C237</f>
        <v>1041010</v>
      </c>
      <c r="B240" t="str">
        <f>'Source - Master DB Debt'!D237</f>
        <v>0180</v>
      </c>
      <c r="C240" t="str">
        <f>'Source - Master DB Debt'!E237</f>
        <v>Common School Loan B0047</v>
      </c>
      <c r="D240" s="2">
        <f>'Source - Master DB Debt'!F237</f>
        <v>102038</v>
      </c>
      <c r="E240" s="2">
        <f>'Source - Master DB Debt'!G237</f>
        <v>202568</v>
      </c>
      <c r="F240" s="2">
        <f>'Source - Master DB Debt'!H237</f>
        <v>0</v>
      </c>
      <c r="G240" s="2">
        <f>'Source - Master DB Debt'!I237</f>
        <v>0</v>
      </c>
      <c r="H240" s="2">
        <f>'Source - Master DB Debt'!J237</f>
        <v>0</v>
      </c>
    </row>
    <row r="241" spans="1:8" x14ac:dyDescent="0.35">
      <c r="A241" t="str">
        <f>'Source - Master DB Debt'!A238&amp;'Source - Master DB Debt'!B238&amp;'Source - Master DB Debt'!C238</f>
        <v>1041010</v>
      </c>
      <c r="B241" t="str">
        <f>'Source - Master DB Debt'!D238</f>
        <v>0180</v>
      </c>
      <c r="C241" t="str">
        <f>'Source - Master DB Debt'!E238</f>
        <v>Unreimbursed Textbooks</v>
      </c>
      <c r="D241" s="2">
        <f>'Source - Master DB Debt'!F238</f>
        <v>0</v>
      </c>
      <c r="E241" s="2">
        <f>'Source - Master DB Debt'!G238</f>
        <v>0</v>
      </c>
      <c r="F241" s="2">
        <f>'Source - Master DB Debt'!H238</f>
        <v>0</v>
      </c>
      <c r="G241" s="2">
        <f>'Source - Master DB Debt'!I238</f>
        <v>0</v>
      </c>
      <c r="H241" s="2">
        <f>'Source - Master DB Debt'!J238</f>
        <v>0</v>
      </c>
    </row>
    <row r="242" spans="1:8" x14ac:dyDescent="0.35">
      <c r="A242" t="str">
        <f>'Source - Master DB Debt'!A239&amp;'Source - Master DB Debt'!B239&amp;'Source - Master DB Debt'!C239</f>
        <v>1141125</v>
      </c>
      <c r="B242" t="str">
        <f>'Source - Master DB Debt'!D239</f>
        <v>0180</v>
      </c>
      <c r="C242" t="str">
        <f>'Source - Master DB Debt'!E239</f>
        <v>First Mortgage Bonds, Series 2016</v>
      </c>
      <c r="D242" s="2">
        <f>'Source - Master DB Debt'!F239</f>
        <v>1547500</v>
      </c>
      <c r="E242" s="2">
        <f>'Source - Master DB Debt'!G239</f>
        <v>3098000</v>
      </c>
      <c r="F242" s="2">
        <f>'Source - Master DB Debt'!H239</f>
        <v>1549500</v>
      </c>
      <c r="G242" s="2">
        <f>'Source - Master DB Debt'!I239</f>
        <v>464850</v>
      </c>
      <c r="H242" s="2">
        <f>'Source - Master DB Debt'!J239</f>
        <v>1549500</v>
      </c>
    </row>
    <row r="243" spans="1:8" x14ac:dyDescent="0.35">
      <c r="A243" t="str">
        <f>'Source - Master DB Debt'!A240&amp;'Source - Master DB Debt'!B240&amp;'Source - Master DB Debt'!C240</f>
        <v>1141125</v>
      </c>
      <c r="B243" t="str">
        <f>'Source - Master DB Debt'!D240</f>
        <v>0180</v>
      </c>
      <c r="C243" t="str">
        <f>'Source - Master DB Debt'!E240</f>
        <v>First Mortgage Bonds, Series 2017</v>
      </c>
      <c r="D243" s="2">
        <f>'Source - Master DB Debt'!F240</f>
        <v>114000</v>
      </c>
      <c r="E243" s="2">
        <f>'Source - Master DB Debt'!G240</f>
        <v>228000</v>
      </c>
      <c r="F243" s="2">
        <f>'Source - Master DB Debt'!H240</f>
        <v>114000</v>
      </c>
      <c r="G243" s="2">
        <f>'Source - Master DB Debt'!I240</f>
        <v>34200</v>
      </c>
      <c r="H243" s="2">
        <f>'Source - Master DB Debt'!J240</f>
        <v>114000</v>
      </c>
    </row>
    <row r="244" spans="1:8" x14ac:dyDescent="0.35">
      <c r="A244" t="str">
        <f>'Source - Master DB Debt'!A241&amp;'Source - Master DB Debt'!B241&amp;'Source - Master DB Debt'!C241</f>
        <v>1141125</v>
      </c>
      <c r="B244" t="str">
        <f>'Source - Master DB Debt'!D241</f>
        <v>0180</v>
      </c>
      <c r="C244" t="str">
        <f>'Source - Master DB Debt'!E241</f>
        <v>Unreimbursed Textbooks</v>
      </c>
      <c r="D244" s="2">
        <f>'Source - Master DB Debt'!F241</f>
        <v>0</v>
      </c>
      <c r="E244" s="2">
        <f>'Source - Master DB Debt'!G241</f>
        <v>0</v>
      </c>
      <c r="F244" s="2">
        <f>'Source - Master DB Debt'!H241</f>
        <v>0</v>
      </c>
      <c r="G244" s="2">
        <f>'Source - Master DB Debt'!I241</f>
        <v>0</v>
      </c>
      <c r="H244" s="2">
        <f>'Source - Master DB Debt'!J241</f>
        <v>0</v>
      </c>
    </row>
    <row r="245" spans="1:8" x14ac:dyDescent="0.35">
      <c r="A245" t="str">
        <f>'Source - Master DB Debt'!A242&amp;'Source - Master DB Debt'!B242&amp;'Source - Master DB Debt'!C242</f>
        <v>1142960</v>
      </c>
      <c r="B245" t="str">
        <f>'Source - Master DB Debt'!D242</f>
        <v>0180</v>
      </c>
      <c r="C245" t="str">
        <f>'Source - Master DB Debt'!E242</f>
        <v>SHAKAMAK SCHOOL BUILDING CORPORATION AD VALOREM PROPERTY TAX FIRST MORTGAGE BONDS, SERIES 2016</v>
      </c>
      <c r="D245" s="2">
        <f>'Source - Master DB Debt'!F242</f>
        <v>87500</v>
      </c>
      <c r="E245" s="2">
        <f>'Source - Master DB Debt'!G242</f>
        <v>175000</v>
      </c>
      <c r="F245" s="2">
        <f>'Source - Master DB Debt'!H242</f>
        <v>87500</v>
      </c>
      <c r="G245" s="2">
        <f>'Source - Master DB Debt'!I242</f>
        <v>26250</v>
      </c>
      <c r="H245" s="2">
        <f>'Source - Master DB Debt'!J242</f>
        <v>87500</v>
      </c>
    </row>
    <row r="246" spans="1:8" x14ac:dyDescent="0.35">
      <c r="A246" t="str">
        <f>'Source - Master DB Debt'!A243&amp;'Source - Master DB Debt'!B243&amp;'Source - Master DB Debt'!C243</f>
        <v>1142960</v>
      </c>
      <c r="B246" t="str">
        <f>'Source - Master DB Debt'!D243</f>
        <v>0180</v>
      </c>
      <c r="C246" t="str">
        <f>'Source - Master DB Debt'!E243</f>
        <v>2002 Addition and Renovation</v>
      </c>
      <c r="D246" s="2">
        <f>'Source - Master DB Debt'!F243</f>
        <v>39168</v>
      </c>
      <c r="E246" s="2">
        <f>'Source - Master DB Debt'!G243</f>
        <v>76119</v>
      </c>
      <c r="F246" s="2">
        <f>'Source - Master DB Debt'!H243</f>
        <v>0</v>
      </c>
      <c r="G246" s="2">
        <f>'Source - Master DB Debt'!I243</f>
        <v>0</v>
      </c>
      <c r="H246" s="2">
        <f>'Source - Master DB Debt'!J243</f>
        <v>0</v>
      </c>
    </row>
    <row r="247" spans="1:8" x14ac:dyDescent="0.35">
      <c r="A247" t="str">
        <f>'Source - Master DB Debt'!A244&amp;'Source - Master DB Debt'!B244&amp;'Source - Master DB Debt'!C244</f>
        <v>1142960</v>
      </c>
      <c r="B247" t="str">
        <f>'Source - Master DB Debt'!D244</f>
        <v>0180</v>
      </c>
      <c r="C247" t="str">
        <f>'Source - Master DB Debt'!E244</f>
        <v>QZAB Roof and HVAC System Replacement, 2010</v>
      </c>
      <c r="D247" s="2">
        <f>'Source - Master DB Debt'!F244</f>
        <v>44250</v>
      </c>
      <c r="E247" s="2">
        <f>'Source - Master DB Debt'!G244</f>
        <v>88500</v>
      </c>
      <c r="F247" s="2">
        <f>'Source - Master DB Debt'!H244</f>
        <v>7657</v>
      </c>
      <c r="G247" s="2">
        <f>'Source - Master DB Debt'!I244</f>
        <v>3829</v>
      </c>
      <c r="H247" s="2">
        <f>'Source - Master DB Debt'!J244</f>
        <v>0</v>
      </c>
    </row>
    <row r="248" spans="1:8" x14ac:dyDescent="0.35">
      <c r="A248" t="str">
        <f>'Source - Master DB Debt'!A245&amp;'Source - Master DB Debt'!B245&amp;'Source - Master DB Debt'!C245</f>
        <v>1142960</v>
      </c>
      <c r="B248" t="str">
        <f>'Source - Master DB Debt'!D245</f>
        <v>0180</v>
      </c>
      <c r="C248" t="str">
        <f>'Source - Master DB Debt'!E245</f>
        <v>Unreimbursed Textbooks</v>
      </c>
      <c r="D248" s="2">
        <f>'Source - Master DB Debt'!F245</f>
        <v>3901</v>
      </c>
      <c r="E248" s="2">
        <f>'Source - Master DB Debt'!G245</f>
        <v>0</v>
      </c>
      <c r="F248" s="2">
        <f>'Source - Master DB Debt'!H245</f>
        <v>0</v>
      </c>
      <c r="G248" s="2">
        <f>'Source - Master DB Debt'!I245</f>
        <v>0</v>
      </c>
      <c r="H248" s="2">
        <f>'Source - Master DB Debt'!J245</f>
        <v>0</v>
      </c>
    </row>
    <row r="249" spans="1:8" x14ac:dyDescent="0.35">
      <c r="A249" t="str">
        <f>'Source - Master DB Debt'!A246&amp;'Source - Master DB Debt'!B246&amp;'Source - Master DB Debt'!C246</f>
        <v>1142960</v>
      </c>
      <c r="B249" t="str">
        <f>'Source - Master DB Debt'!D246</f>
        <v>0180</v>
      </c>
      <c r="C249" t="str">
        <f>'Source - Master DB Debt'!E246</f>
        <v>Shakamak School Building Corporation Ad Valorem Property Tax First Mortgage Bonds, Series 2015</v>
      </c>
      <c r="D249" s="2">
        <f>'Source - Master DB Debt'!F246</f>
        <v>131500</v>
      </c>
      <c r="E249" s="2">
        <f>'Source - Master DB Debt'!G246</f>
        <v>266000</v>
      </c>
      <c r="F249" s="2">
        <f>'Source - Master DB Debt'!H246</f>
        <v>133500</v>
      </c>
      <c r="G249" s="2">
        <f>'Source - Master DB Debt'!I246</f>
        <v>24600</v>
      </c>
      <c r="H249" s="2">
        <f>'Source - Master DB Debt'!J246</f>
        <v>30500</v>
      </c>
    </row>
    <row r="250" spans="1:8" x14ac:dyDescent="0.35">
      <c r="A250" t="str">
        <f>'Source - Master DB Debt'!A247&amp;'Source - Master DB Debt'!B247&amp;'Source - Master DB Debt'!C247</f>
        <v>1142960</v>
      </c>
      <c r="B250" t="str">
        <f>'Source - Master DB Debt'!D247</f>
        <v>0180</v>
      </c>
      <c r="C250" t="str">
        <f>'Source - Master DB Debt'!E247</f>
        <v>Shakamak School Building Corporation Ad Valorem Property Tax First Mortgage Bonds, Series 2021</v>
      </c>
      <c r="D250" s="2">
        <f>'Source - Master DB Debt'!F247</f>
        <v>0</v>
      </c>
      <c r="E250" s="2">
        <f>'Source - Master DB Debt'!G247</f>
        <v>12000</v>
      </c>
      <c r="F250" s="2">
        <f>'Source - Master DB Debt'!H247</f>
        <v>68000</v>
      </c>
      <c r="G250" s="2">
        <f>'Source - Master DB Debt'!I247</f>
        <v>20400</v>
      </c>
      <c r="H250" s="2">
        <f>'Source - Master DB Debt'!J247</f>
        <v>68000</v>
      </c>
    </row>
    <row r="251" spans="1:8" x14ac:dyDescent="0.35">
      <c r="A251" t="str">
        <f>'Source - Master DB Debt'!A248&amp;'Source - Master DB Debt'!B248&amp;'Source - Master DB Debt'!C248</f>
        <v>1142960</v>
      </c>
      <c r="B251" t="str">
        <f>'Source - Master DB Debt'!D248</f>
        <v>0186</v>
      </c>
      <c r="C251" t="str">
        <f>'Source - Master DB Debt'!E248</f>
        <v>General Obligation Pension Bonds, 2006</v>
      </c>
      <c r="D251" s="2">
        <f>'Source - Master DB Debt'!F248</f>
        <v>86451</v>
      </c>
      <c r="E251" s="2">
        <f>'Source - Master DB Debt'!G248</f>
        <v>171445</v>
      </c>
      <c r="F251" s="2">
        <f>'Source - Master DB Debt'!H248</f>
        <v>84840</v>
      </c>
      <c r="G251" s="2">
        <f>'Source - Master DB Debt'!I248</f>
        <v>84840</v>
      </c>
      <c r="H251" s="2">
        <f>'Source - Master DB Debt'!J248</f>
        <v>87534</v>
      </c>
    </row>
    <row r="252" spans="1:8" x14ac:dyDescent="0.35">
      <c r="A252" t="str">
        <f>'Source - Master DB Debt'!A249&amp;'Source - Master DB Debt'!B249&amp;'Source - Master DB Debt'!C249</f>
        <v>1241150</v>
      </c>
      <c r="B252" t="str">
        <f>'Source - Master DB Debt'!D249</f>
        <v>0180</v>
      </c>
      <c r="C252" t="str">
        <f>'Source - Master DB Debt'!E249</f>
        <v>Clinton Central School Corpoation General Obligation Bonds of 2023</v>
      </c>
      <c r="D252" s="2">
        <f>'Source - Master DB Debt'!F249</f>
        <v>0</v>
      </c>
      <c r="E252" s="2">
        <f>'Source - Master DB Debt'!G249</f>
        <v>163542</v>
      </c>
      <c r="F252" s="2">
        <f>'Source - Master DB Debt'!H249</f>
        <v>241875</v>
      </c>
      <c r="G252" s="2">
        <f>'Source - Master DB Debt'!I249</f>
        <v>72638</v>
      </c>
      <c r="H252" s="2">
        <f>'Source - Master DB Debt'!J249</f>
        <v>242375</v>
      </c>
    </row>
    <row r="253" spans="1:8" x14ac:dyDescent="0.35">
      <c r="A253" t="str">
        <f>'Source - Master DB Debt'!A250&amp;'Source - Master DB Debt'!B250&amp;'Source - Master DB Debt'!C250</f>
        <v>1241150</v>
      </c>
      <c r="B253" t="str">
        <f>'Source - Master DB Debt'!D250</f>
        <v>0180</v>
      </c>
      <c r="C253" t="str">
        <f>'Source - Master DB Debt'!E250</f>
        <v>Clinton Central School Corporation General Obligation Bonds of 2016</v>
      </c>
      <c r="D253" s="2">
        <f>'Source - Master DB Debt'!F250</f>
        <v>158168</v>
      </c>
      <c r="E253" s="2">
        <f>'Source - Master DB Debt'!G250</f>
        <v>316552</v>
      </c>
      <c r="F253" s="2">
        <f>'Source - Master DB Debt'!H250</f>
        <v>158253</v>
      </c>
      <c r="G253" s="2">
        <f>'Source - Master DB Debt'!I250</f>
        <v>43463</v>
      </c>
      <c r="H253" s="2">
        <f>'Source - Master DB Debt'!J250</f>
        <v>131501</v>
      </c>
    </row>
    <row r="254" spans="1:8" x14ac:dyDescent="0.35">
      <c r="A254" t="str">
        <f>'Source - Master DB Debt'!A251&amp;'Source - Master DB Debt'!B251&amp;'Source - Master DB Debt'!C251</f>
        <v>1241150</v>
      </c>
      <c r="B254" t="str">
        <f>'Source - Master DB Debt'!D251</f>
        <v>0180</v>
      </c>
      <c r="C254" t="str">
        <f>'Source - Master DB Debt'!E251</f>
        <v>Clinton Central 2009 School Building Corp Ad Valorem Property Tax First Mortgage Bonds, Series 2023</v>
      </c>
      <c r="D254" s="2">
        <f>'Source - Master DB Debt'!F251</f>
        <v>0</v>
      </c>
      <c r="E254" s="2">
        <f>'Source - Master DB Debt'!G251</f>
        <v>912000</v>
      </c>
      <c r="F254" s="2">
        <f>'Source - Master DB Debt'!H251</f>
        <v>699500</v>
      </c>
      <c r="G254" s="2">
        <f>'Source - Master DB Debt'!I251</f>
        <v>209850</v>
      </c>
      <c r="H254" s="2">
        <f>'Source - Master DB Debt'!J251</f>
        <v>699500</v>
      </c>
    </row>
    <row r="255" spans="1:8" x14ac:dyDescent="0.35">
      <c r="A255" t="str">
        <f>'Source - Master DB Debt'!A252&amp;'Source - Master DB Debt'!B252&amp;'Source - Master DB Debt'!C252</f>
        <v>1241150</v>
      </c>
      <c r="B255" t="str">
        <f>'Source - Master DB Debt'!D252</f>
        <v>0180</v>
      </c>
      <c r="C255" t="str">
        <f>'Source - Master DB Debt'!E252</f>
        <v>Clinton Central School Corporation General Obligation Bonds of 2019</v>
      </c>
      <c r="D255" s="2">
        <f>'Source - Master DB Debt'!F252</f>
        <v>91179</v>
      </c>
      <c r="E255" s="2">
        <f>'Source - Master DB Debt'!G252</f>
        <v>0</v>
      </c>
      <c r="F255" s="2">
        <f>'Source - Master DB Debt'!H252</f>
        <v>0</v>
      </c>
      <c r="G255" s="2">
        <f>'Source - Master DB Debt'!I252</f>
        <v>0</v>
      </c>
      <c r="H255" s="2">
        <f>'Source - Master DB Debt'!J252</f>
        <v>0</v>
      </c>
    </row>
    <row r="256" spans="1:8" x14ac:dyDescent="0.35">
      <c r="A256" t="str">
        <f>'Source - Master DB Debt'!A253&amp;'Source - Master DB Debt'!B253&amp;'Source - Master DB Debt'!C253</f>
        <v>1241150</v>
      </c>
      <c r="B256" t="str">
        <f>'Source - Master DB Debt'!D253</f>
        <v>0180</v>
      </c>
      <c r="C256" t="str">
        <f>'Source - Master DB Debt'!E253</f>
        <v>First Mortgage Qualified School Construction Bonds, Series 2009</v>
      </c>
      <c r="D256" s="2">
        <f>'Source - Master DB Debt'!F253</f>
        <v>519000</v>
      </c>
      <c r="E256" s="2">
        <f>'Source - Master DB Debt'!G253</f>
        <v>1038000</v>
      </c>
      <c r="F256" s="2">
        <f>'Source - Master DB Debt'!H253</f>
        <v>0</v>
      </c>
      <c r="G256" s="2">
        <f>'Source - Master DB Debt'!I253</f>
        <v>0</v>
      </c>
      <c r="H256" s="2">
        <f>'Source - Master DB Debt'!J253</f>
        <v>0</v>
      </c>
    </row>
    <row r="257" spans="1:8" x14ac:dyDescent="0.35">
      <c r="A257" t="str">
        <f>'Source - Master DB Debt'!A254&amp;'Source - Master DB Debt'!B254&amp;'Source - Master DB Debt'!C254</f>
        <v>1241150</v>
      </c>
      <c r="B257" t="str">
        <f>'Source - Master DB Debt'!D254</f>
        <v>0180</v>
      </c>
      <c r="C257" t="str">
        <f>'Source - Master DB Debt'!E254</f>
        <v>Unreimbursed Textbooks</v>
      </c>
      <c r="D257" s="2">
        <f>'Source - Master DB Debt'!F254</f>
        <v>0</v>
      </c>
      <c r="E257" s="2">
        <f>'Source - Master DB Debt'!G254</f>
        <v>0</v>
      </c>
      <c r="F257" s="2">
        <f>'Source - Master DB Debt'!H254</f>
        <v>0</v>
      </c>
      <c r="G257" s="2">
        <f>'Source - Master DB Debt'!I254</f>
        <v>0</v>
      </c>
      <c r="H257" s="2">
        <f>'Source - Master DB Debt'!J254</f>
        <v>0</v>
      </c>
    </row>
    <row r="258" spans="1:8" x14ac:dyDescent="0.35">
      <c r="A258" t="str">
        <f>'Source - Master DB Debt'!A255&amp;'Source - Master DB Debt'!B255&amp;'Source - Master DB Debt'!C255</f>
        <v>1241160</v>
      </c>
      <c r="B258" t="str">
        <f>'Source - Master DB Debt'!D255</f>
        <v>0180</v>
      </c>
      <c r="C258" t="str">
        <f>'Source - Master DB Debt'!E255</f>
        <v>Taxable General Obligation Bonds of 2023</v>
      </c>
      <c r="D258" s="2">
        <f>'Source - Master DB Debt'!F255</f>
        <v>0</v>
      </c>
      <c r="E258" s="2">
        <f>'Source - Master DB Debt'!G255</f>
        <v>383576</v>
      </c>
      <c r="F258" s="2">
        <f>'Source - Master DB Debt'!H255</f>
        <v>198067</v>
      </c>
      <c r="G258" s="2">
        <f>'Source - Master DB Debt'!I255</f>
        <v>59678</v>
      </c>
      <c r="H258" s="2">
        <f>'Source - Master DB Debt'!J255</f>
        <v>199783</v>
      </c>
    </row>
    <row r="259" spans="1:8" x14ac:dyDescent="0.35">
      <c r="A259" t="str">
        <f>'Source - Master DB Debt'!A256&amp;'Source - Master DB Debt'!B256&amp;'Source - Master DB Debt'!C256</f>
        <v>1241160</v>
      </c>
      <c r="B259" t="str">
        <f>'Source - Master DB Debt'!D256</f>
        <v>0186</v>
      </c>
      <c r="C259" t="str">
        <f>'Source - Master DB Debt'!E256</f>
        <v>Refinancing of 2004 Pension Bond (2013)</v>
      </c>
      <c r="D259" s="2">
        <f>'Source - Master DB Debt'!F256</f>
        <v>0</v>
      </c>
      <c r="E259" s="2">
        <f>'Source - Master DB Debt'!G256</f>
        <v>0</v>
      </c>
      <c r="F259" s="2">
        <f>'Source - Master DB Debt'!H256</f>
        <v>0</v>
      </c>
      <c r="G259" s="2">
        <f>'Source - Master DB Debt'!I256</f>
        <v>0</v>
      </c>
      <c r="H259" s="2">
        <f>'Source - Master DB Debt'!J256</f>
        <v>0</v>
      </c>
    </row>
    <row r="260" spans="1:8" x14ac:dyDescent="0.35">
      <c r="A260" t="str">
        <f>'Source - Master DB Debt'!A257&amp;'Source - Master DB Debt'!B257&amp;'Source - Master DB Debt'!C257</f>
        <v>1241160</v>
      </c>
      <c r="B260" t="str">
        <f>'Source - Master DB Debt'!D257</f>
        <v>0180</v>
      </c>
      <c r="C260" t="str">
        <f>'Source - Master DB Debt'!E257</f>
        <v>Ad Valorem Property Tax First Mortgage Bonds, Series 2020</v>
      </c>
      <c r="D260" s="2">
        <f>'Source - Master DB Debt'!F257</f>
        <v>198500</v>
      </c>
      <c r="E260" s="2">
        <f>'Source - Master DB Debt'!G257</f>
        <v>403000</v>
      </c>
      <c r="F260" s="2">
        <f>'Source - Master DB Debt'!H257</f>
        <v>434500</v>
      </c>
      <c r="G260" s="2">
        <f>'Source - Master DB Debt'!I257</f>
        <v>130350</v>
      </c>
      <c r="H260" s="2">
        <f>'Source - Master DB Debt'!J257</f>
        <v>434500</v>
      </c>
    </row>
    <row r="261" spans="1:8" x14ac:dyDescent="0.35">
      <c r="A261" t="str">
        <f>'Source - Master DB Debt'!A258&amp;'Source - Master DB Debt'!B258&amp;'Source - Master DB Debt'!C258</f>
        <v>1241160</v>
      </c>
      <c r="B261" t="str">
        <f>'Source - Master DB Debt'!D258</f>
        <v>0180</v>
      </c>
      <c r="C261" t="str">
        <f>'Source - Master DB Debt'!E258</f>
        <v>Unreimbursed Textbooks</v>
      </c>
      <c r="D261" s="2">
        <f>'Source - Master DB Debt'!F258</f>
        <v>32788</v>
      </c>
      <c r="E261" s="2">
        <f>'Source - Master DB Debt'!G258</f>
        <v>0</v>
      </c>
      <c r="F261" s="2">
        <f>'Source - Master DB Debt'!H258</f>
        <v>0</v>
      </c>
      <c r="G261" s="2">
        <f>'Source - Master DB Debt'!I258</f>
        <v>0</v>
      </c>
      <c r="H261" s="2">
        <f>'Source - Master DB Debt'!J258</f>
        <v>0</v>
      </c>
    </row>
    <row r="262" spans="1:8" x14ac:dyDescent="0.35">
      <c r="A262" t="str">
        <f>'Source - Master DB Debt'!A259&amp;'Source - Master DB Debt'!B259&amp;'Source - Master DB Debt'!C259</f>
        <v>1241160</v>
      </c>
      <c r="B262" t="str">
        <f>'Source - Master DB Debt'!D259</f>
        <v>0180</v>
      </c>
      <c r="C262" t="str">
        <f>'Source - Master DB Debt'!E259</f>
        <v>Ad Valorem Property Tax First Mortgage Bonds, Series 2018</v>
      </c>
      <c r="D262" s="2">
        <f>'Source - Master DB Debt'!F259</f>
        <v>567000</v>
      </c>
      <c r="E262" s="2">
        <f>'Source - Master DB Debt'!G259</f>
        <v>1131000</v>
      </c>
      <c r="F262" s="2">
        <f>'Source - Master DB Debt'!H259</f>
        <v>0</v>
      </c>
      <c r="G262" s="2">
        <f>'Source - Master DB Debt'!I259</f>
        <v>0</v>
      </c>
      <c r="H262" s="2">
        <f>'Source - Master DB Debt'!J259</f>
        <v>0</v>
      </c>
    </row>
    <row r="263" spans="1:8" x14ac:dyDescent="0.35">
      <c r="A263" t="str">
        <f>'Source - Master DB Debt'!A260&amp;'Source - Master DB Debt'!B260&amp;'Source - Master DB Debt'!C260</f>
        <v>1241170</v>
      </c>
      <c r="B263" t="str">
        <f>'Source - Master DB Debt'!D260</f>
        <v>0287</v>
      </c>
      <c r="C263" t="str">
        <f>'Source - Master DB Debt'!E260</f>
        <v>Fees</v>
      </c>
      <c r="D263" s="2">
        <f>'Source - Master DB Debt'!F260</f>
        <v>1500</v>
      </c>
      <c r="E263" s="2">
        <f>'Source - Master DB Debt'!G260</f>
        <v>0</v>
      </c>
      <c r="F263" s="2">
        <f>'Source - Master DB Debt'!H260</f>
        <v>0</v>
      </c>
      <c r="G263" s="2">
        <f>'Source - Master DB Debt'!I260</f>
        <v>0</v>
      </c>
      <c r="H263" s="2">
        <f>'Source - Master DB Debt'!J260</f>
        <v>0</v>
      </c>
    </row>
    <row r="264" spans="1:8" x14ac:dyDescent="0.35">
      <c r="A264" t="str">
        <f>'Source - Master DB Debt'!A261&amp;'Source - Master DB Debt'!B261&amp;'Source - Master DB Debt'!C261</f>
        <v>1241170</v>
      </c>
      <c r="B264" t="str">
        <f>'Source - Master DB Debt'!D261</f>
        <v>0186</v>
      </c>
      <c r="C264" t="str">
        <f>'Source - Master DB Debt'!E261</f>
        <v>Taxable General Obligation Pension Refunding Bonds of 2014</v>
      </c>
      <c r="D264" s="2">
        <f>'Source - Master DB Debt'!F261</f>
        <v>179178</v>
      </c>
      <c r="E264" s="2">
        <f>'Source - Master DB Debt'!G261</f>
        <v>359267</v>
      </c>
      <c r="F264" s="2">
        <f>'Source - Master DB Debt'!H261</f>
        <v>0</v>
      </c>
      <c r="G264" s="2">
        <f>'Source - Master DB Debt'!I261</f>
        <v>0</v>
      </c>
      <c r="H264" s="2">
        <f>'Source - Master DB Debt'!J261</f>
        <v>0</v>
      </c>
    </row>
    <row r="265" spans="1:8" x14ac:dyDescent="0.35">
      <c r="A265" t="str">
        <f>'Source - Master DB Debt'!A262&amp;'Source - Master DB Debt'!B262&amp;'Source - Master DB Debt'!C262</f>
        <v>1241170</v>
      </c>
      <c r="B265" t="str">
        <f>'Source - Master DB Debt'!D262</f>
        <v>0180</v>
      </c>
      <c r="C265" t="str">
        <f>'Source - Master DB Debt'!E262</f>
        <v>Unreimbursed Textbooks</v>
      </c>
      <c r="D265" s="2">
        <f>'Source - Master DB Debt'!F262</f>
        <v>67445</v>
      </c>
      <c r="E265" s="2">
        <f>'Source - Master DB Debt'!G262</f>
        <v>0</v>
      </c>
      <c r="F265" s="2">
        <f>'Source - Master DB Debt'!H262</f>
        <v>0</v>
      </c>
      <c r="G265" s="2">
        <f>'Source - Master DB Debt'!I262</f>
        <v>0</v>
      </c>
      <c r="H265" s="2">
        <f>'Source - Master DB Debt'!J262</f>
        <v>0</v>
      </c>
    </row>
    <row r="266" spans="1:8" x14ac:dyDescent="0.35">
      <c r="A266" t="str">
        <f>'Source - Master DB Debt'!A263&amp;'Source - Master DB Debt'!B263&amp;'Source - Master DB Debt'!C263</f>
        <v>1241170</v>
      </c>
      <c r="B266" t="str">
        <f>'Source - Master DB Debt'!D263</f>
        <v>0287</v>
      </c>
      <c r="C266" t="str">
        <f>'Source - Master DB Debt'!E263</f>
        <v>Unlimited Ad Valorem Property Tax First Mortgage Bonds, Series 2016</v>
      </c>
      <c r="D266" s="2">
        <f>'Source - Master DB Debt'!F263</f>
        <v>355000</v>
      </c>
      <c r="E266" s="2">
        <f>'Source - Master DB Debt'!G263</f>
        <v>712000</v>
      </c>
      <c r="F266" s="2">
        <f>'Source - Master DB Debt'!H263</f>
        <v>352000</v>
      </c>
      <c r="G266" s="2">
        <f>'Source - Master DB Debt'!I263</f>
        <v>105600</v>
      </c>
      <c r="H266" s="2">
        <f>'Source - Master DB Debt'!J263</f>
        <v>352000</v>
      </c>
    </row>
    <row r="267" spans="1:8" x14ac:dyDescent="0.35">
      <c r="A267" t="str">
        <f>'Source - Master DB Debt'!A264&amp;'Source - Master DB Debt'!B264&amp;'Source - Master DB Debt'!C264</f>
        <v>1241170</v>
      </c>
      <c r="B267" t="str">
        <f>'Source - Master DB Debt'!D264</f>
        <v>0180</v>
      </c>
      <c r="C267" t="str">
        <f>'Source - Master DB Debt'!E264</f>
        <v>Ad Valorem Property Tax First Mortgage Refunding Bonds, Series 2014</v>
      </c>
      <c r="D267" s="2">
        <f>'Source - Master DB Debt'!F264</f>
        <v>1736000</v>
      </c>
      <c r="E267" s="2">
        <f>'Source - Master DB Debt'!G264</f>
        <v>3454000</v>
      </c>
      <c r="F267" s="2">
        <f>'Source - Master DB Debt'!H264</f>
        <v>1724500</v>
      </c>
      <c r="G267" s="2">
        <f>'Source - Master DB Debt'!I264</f>
        <v>1724500</v>
      </c>
      <c r="H267" s="2">
        <f>'Source - Master DB Debt'!J264</f>
        <v>1724500</v>
      </c>
    </row>
    <row r="268" spans="1:8" x14ac:dyDescent="0.35">
      <c r="A268" t="str">
        <f>'Source - Master DB Debt'!A265&amp;'Source - Master DB Debt'!B265&amp;'Source - Master DB Debt'!C265</f>
        <v>1241170</v>
      </c>
      <c r="B268" t="str">
        <f>'Source - Master DB Debt'!D265</f>
        <v>0180</v>
      </c>
      <c r="C268" t="str">
        <f>'Source - Master DB Debt'!E265</f>
        <v>Fees</v>
      </c>
      <c r="D268" s="2">
        <f>'Source - Master DB Debt'!F265</f>
        <v>2000</v>
      </c>
      <c r="E268" s="2">
        <f>'Source - Master DB Debt'!G265</f>
        <v>0</v>
      </c>
      <c r="F268" s="2">
        <f>'Source - Master DB Debt'!H265</f>
        <v>0</v>
      </c>
      <c r="G268" s="2">
        <f>'Source - Master DB Debt'!I265</f>
        <v>0</v>
      </c>
      <c r="H268" s="2">
        <f>'Source - Master DB Debt'!J265</f>
        <v>0</v>
      </c>
    </row>
    <row r="269" spans="1:8" x14ac:dyDescent="0.35">
      <c r="A269" t="str">
        <f>'Source - Master DB Debt'!A266&amp;'Source - Master DB Debt'!B266&amp;'Source - Master DB Debt'!C266</f>
        <v>1241170</v>
      </c>
      <c r="B269" t="str">
        <f>'Source - Master DB Debt'!D266</f>
        <v>0287</v>
      </c>
      <c r="C269" t="str">
        <f>'Source - Master DB Debt'!E266</f>
        <v>Unlimited Ad Valorem Property Tax First Mortgage Bonds, Series 2015</v>
      </c>
      <c r="D269" s="2">
        <f>'Source - Master DB Debt'!F266</f>
        <v>734500</v>
      </c>
      <c r="E269" s="2">
        <f>'Source - Master DB Debt'!G266</f>
        <v>1465000</v>
      </c>
      <c r="F269" s="2">
        <f>'Source - Master DB Debt'!H266</f>
        <v>734000</v>
      </c>
      <c r="G269" s="2">
        <f>'Source - Master DB Debt'!I266</f>
        <v>220200</v>
      </c>
      <c r="H269" s="2">
        <f>'Source - Master DB Debt'!J266</f>
        <v>734000</v>
      </c>
    </row>
    <row r="270" spans="1:8" x14ac:dyDescent="0.35">
      <c r="A270" t="str">
        <f>'Source - Master DB Debt'!A267&amp;'Source - Master DB Debt'!B267&amp;'Source - Master DB Debt'!C267</f>
        <v>1241170</v>
      </c>
      <c r="B270" t="str">
        <f>'Source - Master DB Debt'!D267</f>
        <v>0180</v>
      </c>
      <c r="C270" t="str">
        <f>'Source - Master DB Debt'!E267</f>
        <v>General Obligation Bonds of 2022</v>
      </c>
      <c r="D270" s="2">
        <f>'Source - Master DB Debt'!F267</f>
        <v>161026</v>
      </c>
      <c r="E270" s="2">
        <f>'Source - Master DB Debt'!G267</f>
        <v>338603</v>
      </c>
      <c r="F270" s="2">
        <f>'Source - Master DB Debt'!H267</f>
        <v>172442</v>
      </c>
      <c r="G270" s="2">
        <f>'Source - Master DB Debt'!I267</f>
        <v>52172</v>
      </c>
      <c r="H270" s="2">
        <f>'Source - Master DB Debt'!J267</f>
        <v>175369</v>
      </c>
    </row>
    <row r="271" spans="1:8" x14ac:dyDescent="0.35">
      <c r="A271" t="str">
        <f>'Source - Master DB Debt'!A268&amp;'Source - Master DB Debt'!B268&amp;'Source - Master DB Debt'!C268</f>
        <v>1241180</v>
      </c>
      <c r="B271" t="str">
        <f>'Source - Master DB Debt'!D268</f>
        <v>0180</v>
      </c>
      <c r="C271" t="str">
        <f>'Source - Master DB Debt'!E268</f>
        <v>Rossville Consolidated School District General Obligation Bonds of 2021</v>
      </c>
      <c r="D271" s="2">
        <f>'Source - Master DB Debt'!F268</f>
        <v>136994</v>
      </c>
      <c r="E271" s="2">
        <f>'Source - Master DB Debt'!G268</f>
        <v>277037</v>
      </c>
      <c r="F271" s="2">
        <f>'Source - Master DB Debt'!H268</f>
        <v>140019</v>
      </c>
      <c r="G271" s="2">
        <f>'Source - Master DB Debt'!I268</f>
        <v>41904</v>
      </c>
      <c r="H271" s="2">
        <f>'Source - Master DB Debt'!J268</f>
        <v>139344</v>
      </c>
    </row>
    <row r="272" spans="1:8" x14ac:dyDescent="0.35">
      <c r="A272" t="str">
        <f>'Source - Master DB Debt'!A269&amp;'Source - Master DB Debt'!B269&amp;'Source - Master DB Debt'!C269</f>
        <v>1241180</v>
      </c>
      <c r="B272" t="str">
        <f>'Source - Master DB Debt'!D269</f>
        <v>0180</v>
      </c>
      <c r="C272" t="str">
        <f>'Source - Master DB Debt'!E269</f>
        <v>Fees</v>
      </c>
      <c r="D272" s="2">
        <f>'Source - Master DB Debt'!F269</f>
        <v>0</v>
      </c>
      <c r="E272" s="2">
        <f>'Source - Master DB Debt'!G269</f>
        <v>4000</v>
      </c>
      <c r="F272" s="2">
        <f>'Source - Master DB Debt'!H269</f>
        <v>4000</v>
      </c>
      <c r="G272" s="2">
        <f>'Source - Master DB Debt'!I269</f>
        <v>600</v>
      </c>
      <c r="H272" s="2">
        <f>'Source - Master DB Debt'!J269</f>
        <v>0</v>
      </c>
    </row>
    <row r="273" spans="1:8" x14ac:dyDescent="0.35">
      <c r="A273" t="str">
        <f>'Source - Master DB Debt'!A270&amp;'Source - Master DB Debt'!B270&amp;'Source - Master DB Debt'!C270</f>
        <v>1241180</v>
      </c>
      <c r="B273" t="str">
        <f>'Source - Master DB Debt'!D270</f>
        <v>0180</v>
      </c>
      <c r="C273" t="str">
        <f>'Source - Master DB Debt'!E270</f>
        <v>Rossville Consolidated School District Building Corp Ad Valorem Prop Tax First Mort Bonds, S2018</v>
      </c>
      <c r="D273" s="2">
        <f>'Source - Master DB Debt'!F270</f>
        <v>488500</v>
      </c>
      <c r="E273" s="2">
        <f>'Source - Master DB Debt'!G270</f>
        <v>981000</v>
      </c>
      <c r="F273" s="2">
        <f>'Source - Master DB Debt'!H270</f>
        <v>489500</v>
      </c>
      <c r="G273" s="2">
        <f>'Source - Master DB Debt'!I270</f>
        <v>146850</v>
      </c>
      <c r="H273" s="2">
        <f>'Source - Master DB Debt'!J270</f>
        <v>489500</v>
      </c>
    </row>
    <row r="274" spans="1:8" x14ac:dyDescent="0.35">
      <c r="A274" t="str">
        <f>'Source - Master DB Debt'!A271&amp;'Source - Master DB Debt'!B271&amp;'Source - Master DB Debt'!C271</f>
        <v>1241180</v>
      </c>
      <c r="B274" t="str">
        <f>'Source - Master DB Debt'!D271</f>
        <v>0180</v>
      </c>
      <c r="C274" t="str">
        <f>'Source - Master DB Debt'!E271</f>
        <v>Rossville Consolidated School District Building Corp Ad Val Prop Tax First Mrtg Bonds, Series 2021</v>
      </c>
      <c r="D274" s="2">
        <f>'Source - Master DB Debt'!F271</f>
        <v>146000</v>
      </c>
      <c r="E274" s="2">
        <f>'Source - Master DB Debt'!G271</f>
        <v>294000</v>
      </c>
      <c r="F274" s="2">
        <f>'Source - Master DB Debt'!H271</f>
        <v>148000</v>
      </c>
      <c r="G274" s="2">
        <f>'Source - Master DB Debt'!I271</f>
        <v>44400</v>
      </c>
      <c r="H274" s="2">
        <f>'Source - Master DB Debt'!J271</f>
        <v>148000</v>
      </c>
    </row>
    <row r="275" spans="1:8" x14ac:dyDescent="0.35">
      <c r="A275" t="str">
        <f>'Source - Master DB Debt'!A272&amp;'Source - Master DB Debt'!B272&amp;'Source - Master DB Debt'!C272</f>
        <v>1341300</v>
      </c>
      <c r="B275" t="str">
        <f>'Source - Master DB Debt'!D272</f>
        <v>0180</v>
      </c>
      <c r="C275" t="str">
        <f>'Source - Master DB Debt'!E272</f>
        <v>Common School Fund Loan - A0439</v>
      </c>
      <c r="D275" s="2">
        <f>'Source - Master DB Debt'!F272</f>
        <v>85890</v>
      </c>
      <c r="E275" s="2">
        <f>'Source - Master DB Debt'!G272</f>
        <v>0</v>
      </c>
      <c r="F275" s="2">
        <f>'Source - Master DB Debt'!H272</f>
        <v>0</v>
      </c>
      <c r="G275" s="2">
        <f>'Source - Master DB Debt'!I272</f>
        <v>0</v>
      </c>
      <c r="H275" s="2">
        <f>'Source - Master DB Debt'!J272</f>
        <v>0</v>
      </c>
    </row>
    <row r="276" spans="1:8" x14ac:dyDescent="0.35">
      <c r="A276" t="str">
        <f>'Source - Master DB Debt'!A273&amp;'Source - Master DB Debt'!B273&amp;'Source - Master DB Debt'!C273</f>
        <v>1341300</v>
      </c>
      <c r="B276" t="str">
        <f>'Source - Master DB Debt'!D273</f>
        <v>0180</v>
      </c>
      <c r="C276" t="str">
        <f>'Source - Master DB Debt'!E273</f>
        <v>Interest on Temporary Loans</v>
      </c>
      <c r="D276" s="2">
        <f>'Source - Master DB Debt'!F273</f>
        <v>0</v>
      </c>
      <c r="E276" s="2">
        <f>'Source - Master DB Debt'!G273</f>
        <v>0</v>
      </c>
      <c r="F276" s="2">
        <f>'Source - Master DB Debt'!H273</f>
        <v>0</v>
      </c>
      <c r="G276" s="2">
        <f>'Source - Master DB Debt'!I273</f>
        <v>0</v>
      </c>
      <c r="H276" s="2">
        <f>'Source - Master DB Debt'!J273</f>
        <v>0</v>
      </c>
    </row>
    <row r="277" spans="1:8" x14ac:dyDescent="0.35">
      <c r="A277" t="str">
        <f>'Source - Master DB Debt'!A274&amp;'Source - Master DB Debt'!B274&amp;'Source - Master DB Debt'!C274</f>
        <v>1341300</v>
      </c>
      <c r="B277" t="str">
        <f>'Source - Master DB Debt'!D274</f>
        <v>0180</v>
      </c>
      <c r="C277" t="str">
        <f>'Source - Master DB Debt'!E274</f>
        <v>Unreimbursed Textbooks</v>
      </c>
      <c r="D277" s="2">
        <f>'Source - Master DB Debt'!F274</f>
        <v>0</v>
      </c>
      <c r="E277" s="2">
        <f>'Source - Master DB Debt'!G274</f>
        <v>0</v>
      </c>
      <c r="F277" s="2">
        <f>'Source - Master DB Debt'!H274</f>
        <v>0</v>
      </c>
      <c r="G277" s="2">
        <f>'Source - Master DB Debt'!I274</f>
        <v>0</v>
      </c>
      <c r="H277" s="2">
        <f>'Source - Master DB Debt'!J274</f>
        <v>0</v>
      </c>
    </row>
    <row r="278" spans="1:8" x14ac:dyDescent="0.35">
      <c r="A278" t="str">
        <f>'Source - Master DB Debt'!A275&amp;'Source - Master DB Debt'!B275&amp;'Source - Master DB Debt'!C275</f>
        <v>1341300</v>
      </c>
      <c r="B278" t="str">
        <f>'Source - Master DB Debt'!D275</f>
        <v>0180</v>
      </c>
      <c r="C278" t="str">
        <f>'Source - Master DB Debt'!E275</f>
        <v>First Mortgage Bonds, Series 2020</v>
      </c>
      <c r="D278" s="2">
        <f>'Source - Master DB Debt'!F275</f>
        <v>184000</v>
      </c>
      <c r="E278" s="2">
        <f>'Source - Master DB Debt'!G275</f>
        <v>708000</v>
      </c>
      <c r="F278" s="2">
        <f>'Source - Master DB Debt'!H275</f>
        <v>355000</v>
      </c>
      <c r="G278" s="2">
        <f>'Source - Master DB Debt'!I275</f>
        <v>106500</v>
      </c>
      <c r="H278" s="2">
        <f>'Source - Master DB Debt'!J275</f>
        <v>355000</v>
      </c>
    </row>
    <row r="279" spans="1:8" x14ac:dyDescent="0.35">
      <c r="A279" t="str">
        <f>'Source - Master DB Debt'!A276&amp;'Source - Master DB Debt'!B276&amp;'Source - Master DB Debt'!C276</f>
        <v>1341300</v>
      </c>
      <c r="B279" t="str">
        <f>'Source - Master DB Debt'!D276</f>
        <v>0180</v>
      </c>
      <c r="C279" t="str">
        <f>'Source - Master DB Debt'!E276</f>
        <v>Common School Fund Loan - A0510</v>
      </c>
      <c r="D279" s="2">
        <f>'Source - Master DB Debt'!F276</f>
        <v>25838</v>
      </c>
      <c r="E279" s="2">
        <f>'Source - Master DB Debt'!G276</f>
        <v>50213</v>
      </c>
      <c r="F279" s="2">
        <f>'Source - Master DB Debt'!H276</f>
        <v>0</v>
      </c>
      <c r="G279" s="2">
        <f>'Source - Master DB Debt'!I276</f>
        <v>0</v>
      </c>
      <c r="H279" s="2">
        <f>'Source - Master DB Debt'!J276</f>
        <v>0</v>
      </c>
    </row>
    <row r="280" spans="1:8" x14ac:dyDescent="0.35">
      <c r="A280" t="str">
        <f>'Source - Master DB Debt'!A277&amp;'Source - Master DB Debt'!B277&amp;'Source - Master DB Debt'!C277</f>
        <v>1341300</v>
      </c>
      <c r="B280" t="str">
        <f>'Source - Master DB Debt'!D277</f>
        <v>0180</v>
      </c>
      <c r="C280" t="str">
        <f>'Source - Master DB Debt'!E277</f>
        <v>First Mortgage Bonds, Series 2022</v>
      </c>
      <c r="D280" s="2">
        <f>'Source - Master DB Debt'!F277</f>
        <v>235000</v>
      </c>
      <c r="E280" s="2">
        <f>'Source - Master DB Debt'!G277</f>
        <v>488000</v>
      </c>
      <c r="F280" s="2">
        <f>'Source - Master DB Debt'!H277</f>
        <v>243000</v>
      </c>
      <c r="G280" s="2">
        <f>'Source - Master DB Debt'!I277</f>
        <v>73050</v>
      </c>
      <c r="H280" s="2">
        <f>'Source - Master DB Debt'!J277</f>
        <v>244000</v>
      </c>
    </row>
    <row r="281" spans="1:8" x14ac:dyDescent="0.35">
      <c r="A281" t="str">
        <f>'Source - Master DB Debt'!A278&amp;'Source - Master DB Debt'!B278&amp;'Source - Master DB Debt'!C278</f>
        <v>1441315</v>
      </c>
      <c r="B281" t="str">
        <f>'Source - Master DB Debt'!D278</f>
        <v>0180</v>
      </c>
      <c r="C281" t="str">
        <f>'Source - Master DB Debt'!E278</f>
        <v>General Obligation Bonds of 2019</v>
      </c>
      <c r="D281" s="2">
        <f>'Source - Master DB Debt'!F278</f>
        <v>112650</v>
      </c>
      <c r="E281" s="2">
        <f>'Source - Master DB Debt'!G278</f>
        <v>228200</v>
      </c>
      <c r="F281" s="2">
        <f>'Source - Master DB Debt'!H278</f>
        <v>115500</v>
      </c>
      <c r="G281" s="2">
        <f>'Source - Master DB Debt'!I278</f>
        <v>34388</v>
      </c>
      <c r="H281" s="2">
        <f>'Source - Master DB Debt'!J278</f>
        <v>113750</v>
      </c>
    </row>
    <row r="282" spans="1:8" x14ac:dyDescent="0.35">
      <c r="A282" t="str">
        <f>'Source - Master DB Debt'!A279&amp;'Source - Master DB Debt'!B279&amp;'Source - Master DB Debt'!C279</f>
        <v>1441315</v>
      </c>
      <c r="B282" t="str">
        <f>'Source - Master DB Debt'!D279</f>
        <v>0180</v>
      </c>
      <c r="C282" t="str">
        <f>'Source - Master DB Debt'!E279</f>
        <v>Ad Valorem Property Tax First Mortgage Bonds, Series 2018</v>
      </c>
      <c r="D282" s="2">
        <f>'Source - Master DB Debt'!F279</f>
        <v>250500</v>
      </c>
      <c r="E282" s="2">
        <f>'Source - Master DB Debt'!G279</f>
        <v>508000</v>
      </c>
      <c r="F282" s="2">
        <f>'Source - Master DB Debt'!H279</f>
        <v>254000</v>
      </c>
      <c r="G282" s="2">
        <f>'Source - Master DB Debt'!I279</f>
        <v>76500</v>
      </c>
      <c r="H282" s="2">
        <f>'Source - Master DB Debt'!J279</f>
        <v>256000</v>
      </c>
    </row>
    <row r="283" spans="1:8" x14ac:dyDescent="0.35">
      <c r="A283" t="str">
        <f>'Source - Master DB Debt'!A280&amp;'Source - Master DB Debt'!B280&amp;'Source - Master DB Debt'!C280</f>
        <v>1441315</v>
      </c>
      <c r="B283" t="str">
        <f>'Source - Master DB Debt'!D280</f>
        <v>0180</v>
      </c>
      <c r="C283" t="str">
        <f>'Source - Master DB Debt'!E280</f>
        <v>Ad Valorem Property Tax First Mortgage Bonds, Series 2023</v>
      </c>
      <c r="D283" s="2">
        <f>'Source - Master DB Debt'!F280</f>
        <v>0</v>
      </c>
      <c r="E283" s="2">
        <f>'Source - Master DB Debt'!G280</f>
        <v>458000</v>
      </c>
      <c r="F283" s="2">
        <f>'Source - Master DB Debt'!H280</f>
        <v>229500</v>
      </c>
      <c r="G283" s="2">
        <f>'Source - Master DB Debt'!I280</f>
        <v>68850</v>
      </c>
      <c r="H283" s="2">
        <f>'Source - Master DB Debt'!J280</f>
        <v>229500</v>
      </c>
    </row>
    <row r="284" spans="1:8" x14ac:dyDescent="0.35">
      <c r="A284" t="str">
        <f>'Source - Master DB Debt'!A281&amp;'Source - Master DB Debt'!B281&amp;'Source - Master DB Debt'!C281</f>
        <v>1441315</v>
      </c>
      <c r="B284" t="str">
        <f>'Source - Master DB Debt'!D281</f>
        <v>0180</v>
      </c>
      <c r="C284" t="str">
        <f>'Source - Master DB Debt'!E281</f>
        <v>Fees</v>
      </c>
      <c r="D284" s="2">
        <f>'Source - Master DB Debt'!F281</f>
        <v>1998</v>
      </c>
      <c r="E284" s="2">
        <f>'Source - Master DB Debt'!G281</f>
        <v>2000</v>
      </c>
      <c r="F284" s="2">
        <f>'Source - Master DB Debt'!H281</f>
        <v>0</v>
      </c>
      <c r="G284" s="2">
        <f>'Source - Master DB Debt'!I281</f>
        <v>0</v>
      </c>
      <c r="H284" s="2">
        <f>'Source - Master DB Debt'!J281</f>
        <v>0</v>
      </c>
    </row>
    <row r="285" spans="1:8" x14ac:dyDescent="0.35">
      <c r="A285" t="str">
        <f>'Source - Master DB Debt'!A282&amp;'Source - Master DB Debt'!B282&amp;'Source - Master DB Debt'!C282</f>
        <v>1441315</v>
      </c>
      <c r="B285" t="str">
        <f>'Source - Master DB Debt'!D282</f>
        <v>0180</v>
      </c>
      <c r="C285" t="str">
        <f>'Source - Master DB Debt'!E282</f>
        <v>Building Renovations Bond</v>
      </c>
      <c r="D285" s="2">
        <f>'Source - Master DB Debt'!F282</f>
        <v>80750</v>
      </c>
      <c r="E285" s="2">
        <f>'Source - Master DB Debt'!G282</f>
        <v>160750</v>
      </c>
      <c r="F285" s="2">
        <f>'Source - Master DB Debt'!H282</f>
        <v>80000</v>
      </c>
      <c r="G285" s="2">
        <f>'Source - Master DB Debt'!I282</f>
        <v>80000</v>
      </c>
      <c r="H285" s="2">
        <f>'Source - Master DB Debt'!J282</f>
        <v>80750</v>
      </c>
    </row>
    <row r="286" spans="1:8" x14ac:dyDescent="0.35">
      <c r="A286" t="str">
        <f>'Source - Master DB Debt'!A283&amp;'Source - Master DB Debt'!B283&amp;'Source - Master DB Debt'!C283</f>
        <v>1441315</v>
      </c>
      <c r="B286" t="str">
        <f>'Source - Master DB Debt'!D283</f>
        <v>0180</v>
      </c>
      <c r="C286" t="str">
        <f>'Source - Master DB Debt'!E283</f>
        <v>Ad Valorem Property Tax First Mortgage Bonds, Series 2020</v>
      </c>
      <c r="D286" s="2">
        <f>'Source - Master DB Debt'!F283</f>
        <v>104500</v>
      </c>
      <c r="E286" s="2">
        <f>'Source - Master DB Debt'!G283</f>
        <v>207000</v>
      </c>
      <c r="F286" s="2">
        <f>'Source - Master DB Debt'!H283</f>
        <v>105500</v>
      </c>
      <c r="G286" s="2">
        <f>'Source - Master DB Debt'!I283</f>
        <v>31650</v>
      </c>
      <c r="H286" s="2">
        <f>'Source - Master DB Debt'!J283</f>
        <v>105500</v>
      </c>
    </row>
    <row r="287" spans="1:8" x14ac:dyDescent="0.35">
      <c r="A287" t="str">
        <f>'Source - Master DB Debt'!A284&amp;'Source - Master DB Debt'!B284&amp;'Source - Master DB Debt'!C284</f>
        <v>1441315</v>
      </c>
      <c r="B287" t="str">
        <f>'Source - Master DB Debt'!D284</f>
        <v>0180</v>
      </c>
      <c r="C287" t="str">
        <f>'Source - Master DB Debt'!E284</f>
        <v>Taxable Ad Valorem Property Tax First Mortgage Bonds, Series 2017 (QZAB - Tax Credit Bonds)</v>
      </c>
      <c r="D287" s="2">
        <f>'Source - Master DB Debt'!F284</f>
        <v>94500</v>
      </c>
      <c r="E287" s="2">
        <f>'Source - Master DB Debt'!G284</f>
        <v>183000</v>
      </c>
      <c r="F287" s="2">
        <f>'Source - Master DB Debt'!H284</f>
        <v>90500</v>
      </c>
      <c r="G287" s="2">
        <f>'Source - Master DB Debt'!I284</f>
        <v>27150</v>
      </c>
      <c r="H287" s="2">
        <f>'Source - Master DB Debt'!J284</f>
        <v>90500</v>
      </c>
    </row>
    <row r="288" spans="1:8" x14ac:dyDescent="0.35">
      <c r="A288" t="str">
        <f>'Source - Master DB Debt'!A285&amp;'Source - Master DB Debt'!B285&amp;'Source - Master DB Debt'!C285</f>
        <v>1441375</v>
      </c>
      <c r="B288" t="str">
        <f>'Source - Master DB Debt'!D285</f>
        <v>0180</v>
      </c>
      <c r="C288" t="str">
        <f>'Source - Master DB Debt'!E285</f>
        <v>Unreimbursed Textbooks</v>
      </c>
      <c r="D288" s="2">
        <f>'Source - Master DB Debt'!F285</f>
        <v>0</v>
      </c>
      <c r="E288" s="2">
        <f>'Source - Master DB Debt'!G285</f>
        <v>0</v>
      </c>
      <c r="F288" s="2">
        <f>'Source - Master DB Debt'!H285</f>
        <v>0</v>
      </c>
      <c r="G288" s="2">
        <f>'Source - Master DB Debt'!I285</f>
        <v>0</v>
      </c>
      <c r="H288" s="2">
        <f>'Source - Master DB Debt'!J285</f>
        <v>0</v>
      </c>
    </row>
    <row r="289" spans="1:8" x14ac:dyDescent="0.35">
      <c r="A289" t="str">
        <f>'Source - Master DB Debt'!A286&amp;'Source - Master DB Debt'!B286&amp;'Source - Master DB Debt'!C286</f>
        <v>1441375</v>
      </c>
      <c r="B289" t="str">
        <f>'Source - Master DB Debt'!D286</f>
        <v>0180</v>
      </c>
      <c r="C289" t="str">
        <f>'Source - Master DB Debt'!E286</f>
        <v>General Obligation Bonds of 2019</v>
      </c>
      <c r="D289" s="2">
        <f>'Source - Master DB Debt'!F286</f>
        <v>355850</v>
      </c>
      <c r="E289" s="2">
        <f>'Source - Master DB Debt'!G286</f>
        <v>715950</v>
      </c>
      <c r="F289" s="2">
        <f>'Source - Master DB Debt'!H286</f>
        <v>0</v>
      </c>
      <c r="G289" s="2">
        <f>'Source - Master DB Debt'!I286</f>
        <v>0</v>
      </c>
      <c r="H289" s="2">
        <f>'Source - Master DB Debt'!J286</f>
        <v>0</v>
      </c>
    </row>
    <row r="290" spans="1:8" x14ac:dyDescent="0.35">
      <c r="A290" t="str">
        <f>'Source - Master DB Debt'!A287&amp;'Source - Master DB Debt'!B287&amp;'Source - Master DB Debt'!C287</f>
        <v>1441375</v>
      </c>
      <c r="B290" t="str">
        <f>'Source - Master DB Debt'!D287</f>
        <v>0180</v>
      </c>
      <c r="C290" t="str">
        <f>'Source - Master DB Debt'!E287</f>
        <v>Fees</v>
      </c>
      <c r="D290" s="2">
        <f>'Source - Master DB Debt'!F287</f>
        <v>5000</v>
      </c>
      <c r="E290" s="2">
        <f>'Source - Master DB Debt'!G287</f>
        <v>5475</v>
      </c>
      <c r="F290" s="2">
        <f>'Source - Master DB Debt'!H287</f>
        <v>500</v>
      </c>
      <c r="G290" s="2">
        <f>'Source - Master DB Debt'!I287</f>
        <v>500</v>
      </c>
      <c r="H290" s="2">
        <f>'Source - Master DB Debt'!J287</f>
        <v>5125</v>
      </c>
    </row>
    <row r="291" spans="1:8" x14ac:dyDescent="0.35">
      <c r="A291" t="str">
        <f>'Source - Master DB Debt'!A288&amp;'Source - Master DB Debt'!B288&amp;'Source - Master DB Debt'!C288</f>
        <v>1441375</v>
      </c>
      <c r="B291" t="str">
        <f>'Source - Master DB Debt'!D288</f>
        <v>0180</v>
      </c>
      <c r="C291" t="str">
        <f>'Source - Master DB Debt'!E288</f>
        <v>Ad Valorem Property Tax First Mortgage Bonds, Series 2020</v>
      </c>
      <c r="D291" s="2">
        <f>'Source - Master DB Debt'!F288</f>
        <v>255000</v>
      </c>
      <c r="E291" s="2">
        <f>'Source - Master DB Debt'!G288</f>
        <v>508000</v>
      </c>
      <c r="F291" s="2">
        <f>'Source - Master DB Debt'!H288</f>
        <v>515000</v>
      </c>
      <c r="G291" s="2">
        <f>'Source - Master DB Debt'!I288</f>
        <v>154500</v>
      </c>
      <c r="H291" s="2">
        <f>'Source - Master DB Debt'!J288</f>
        <v>515000</v>
      </c>
    </row>
    <row r="292" spans="1:8" x14ac:dyDescent="0.35">
      <c r="A292" t="str">
        <f>'Source - Master DB Debt'!A289&amp;'Source - Master DB Debt'!B289&amp;'Source - Master DB Debt'!C289</f>
        <v>1441405</v>
      </c>
      <c r="B292" t="str">
        <f>'Source - Master DB Debt'!D289</f>
        <v>0180</v>
      </c>
      <c r="C292" t="str">
        <f>'Source - Master DB Debt'!E289</f>
        <v>Unreimbursed textbooks</v>
      </c>
      <c r="D292" s="2">
        <f>'Source - Master DB Debt'!F289</f>
        <v>0</v>
      </c>
      <c r="E292" s="2">
        <f>'Source - Master DB Debt'!G289</f>
        <v>0</v>
      </c>
      <c r="F292" s="2">
        <f>'Source - Master DB Debt'!H289</f>
        <v>0</v>
      </c>
      <c r="G292" s="2">
        <f>'Source - Master DB Debt'!I289</f>
        <v>0</v>
      </c>
      <c r="H292" s="2">
        <f>'Source - Master DB Debt'!J289</f>
        <v>0</v>
      </c>
    </row>
    <row r="293" spans="1:8" x14ac:dyDescent="0.35">
      <c r="A293" t="str">
        <f>'Source - Master DB Debt'!A290&amp;'Source - Master DB Debt'!B290&amp;'Source - Master DB Debt'!C290</f>
        <v>1441405</v>
      </c>
      <c r="B293" t="str">
        <f>'Source - Master DB Debt'!D290</f>
        <v>0180</v>
      </c>
      <c r="C293" t="str">
        <f>'Source - Master DB Debt'!E290</f>
        <v>Interest on Temporary Loans</v>
      </c>
      <c r="D293" s="2">
        <f>'Source - Master DB Debt'!F290</f>
        <v>180211</v>
      </c>
      <c r="E293" s="2">
        <f>'Source - Master DB Debt'!G290</f>
        <v>220000</v>
      </c>
      <c r="F293" s="2">
        <f>'Source - Master DB Debt'!H290</f>
        <v>0</v>
      </c>
      <c r="G293" s="2">
        <f>'Source - Master DB Debt'!I290</f>
        <v>0</v>
      </c>
      <c r="H293" s="2">
        <f>'Source - Master DB Debt'!J290</f>
        <v>0</v>
      </c>
    </row>
    <row r="294" spans="1:8" x14ac:dyDescent="0.35">
      <c r="A294" t="str">
        <f>'Source - Master DB Debt'!A291&amp;'Source - Master DB Debt'!B291&amp;'Source - Master DB Debt'!C291</f>
        <v>1441405</v>
      </c>
      <c r="B294" t="str">
        <f>'Source - Master DB Debt'!D291</f>
        <v>0180</v>
      </c>
      <c r="C294" t="str">
        <f>'Source - Master DB Debt'!E291</f>
        <v>AD VALOREM PROPERTY TAX FIRST MORTGAGE REFUNDING AND IMPROVEMENT BONDS, SERIES 2015 (NEW PROJECT)</v>
      </c>
      <c r="D294" s="2">
        <f>'Source - Master DB Debt'!F291</f>
        <v>26000</v>
      </c>
      <c r="E294" s="2">
        <f>'Source - Master DB Debt'!G291</f>
        <v>52000</v>
      </c>
      <c r="F294" s="2">
        <f>'Source - Master DB Debt'!H291</f>
        <v>26000</v>
      </c>
      <c r="G294" s="2">
        <f>'Source - Master DB Debt'!I291</f>
        <v>7800</v>
      </c>
      <c r="H294" s="2">
        <f>'Source - Master DB Debt'!J291</f>
        <v>26000</v>
      </c>
    </row>
    <row r="295" spans="1:8" x14ac:dyDescent="0.35">
      <c r="A295" t="str">
        <f>'Source - Master DB Debt'!A292&amp;'Source - Master DB Debt'!B292&amp;'Source - Master DB Debt'!C292</f>
        <v>1441405</v>
      </c>
      <c r="B295" t="str">
        <f>'Source - Master DB Debt'!D292</f>
        <v>0180</v>
      </c>
      <c r="C295" t="str">
        <f>'Source - Master DB Debt'!E292</f>
        <v>General Obligation Bonds of 2019</v>
      </c>
      <c r="D295" s="2">
        <f>'Source - Master DB Debt'!F292</f>
        <v>324000</v>
      </c>
      <c r="E295" s="2">
        <f>'Source - Master DB Debt'!G292</f>
        <v>892100</v>
      </c>
      <c r="F295" s="2">
        <f>'Source - Master DB Debt'!H292</f>
        <v>92150</v>
      </c>
      <c r="G295" s="2">
        <f>'Source - Master DB Debt'!I292</f>
        <v>27458</v>
      </c>
      <c r="H295" s="2">
        <f>'Source - Master DB Debt'!J292</f>
        <v>90900</v>
      </c>
    </row>
    <row r="296" spans="1:8" x14ac:dyDescent="0.35">
      <c r="A296" t="str">
        <f>'Source - Master DB Debt'!A293&amp;'Source - Master DB Debt'!B293&amp;'Source - Master DB Debt'!C293</f>
        <v>1441405</v>
      </c>
      <c r="B296" t="str">
        <f>'Source - Master DB Debt'!D293</f>
        <v>0180</v>
      </c>
      <c r="C296" t="str">
        <f>'Source - Master DB Debt'!E293</f>
        <v>$1,900,000 AD VALOREM PROPERTY TAX FIRST MORTGAGE BONDS, SERIES 2014</v>
      </c>
      <c r="D296" s="2">
        <f>'Source - Master DB Debt'!F293</f>
        <v>118000</v>
      </c>
      <c r="E296" s="2">
        <f>'Source - Master DB Debt'!G293</f>
        <v>0</v>
      </c>
      <c r="F296" s="2">
        <f>'Source - Master DB Debt'!H293</f>
        <v>0</v>
      </c>
      <c r="G296" s="2">
        <f>'Source - Master DB Debt'!I293</f>
        <v>0</v>
      </c>
      <c r="H296" s="2">
        <f>'Source - Master DB Debt'!J293</f>
        <v>0</v>
      </c>
    </row>
    <row r="297" spans="1:8" x14ac:dyDescent="0.35">
      <c r="A297" t="str">
        <f>'Source - Master DB Debt'!A294&amp;'Source - Master DB Debt'!B294&amp;'Source - Master DB Debt'!C294</f>
        <v>1441405</v>
      </c>
      <c r="B297" t="str">
        <f>'Source - Master DB Debt'!D294</f>
        <v>0180</v>
      </c>
      <c r="C297" t="str">
        <f>'Source - Master DB Debt'!E294</f>
        <v>General Obligation Bonds of 2022</v>
      </c>
      <c r="D297" s="2">
        <f>'Source - Master DB Debt'!F294</f>
        <v>128550</v>
      </c>
      <c r="E297" s="2">
        <f>'Source - Master DB Debt'!G294</f>
        <v>93350</v>
      </c>
      <c r="F297" s="2">
        <f>'Source - Master DB Debt'!H294</f>
        <v>371650</v>
      </c>
      <c r="G297" s="2">
        <f>'Source - Master DB Debt'!I294</f>
        <v>111218</v>
      </c>
      <c r="H297" s="2">
        <f>'Source - Master DB Debt'!J294</f>
        <v>369800</v>
      </c>
    </row>
    <row r="298" spans="1:8" x14ac:dyDescent="0.35">
      <c r="A298" t="str">
        <f>'Source - Master DB Debt'!A295&amp;'Source - Master DB Debt'!B295&amp;'Source - Master DB Debt'!C295</f>
        <v>1441405</v>
      </c>
      <c r="B298" t="str">
        <f>'Source - Master DB Debt'!D295</f>
        <v>0180</v>
      </c>
      <c r="C298" t="str">
        <f>'Source - Master DB Debt'!E295</f>
        <v>AD VALOREM PROPERTY TAX FIRST MORTGAGE REFUNDING AND IMPROVEMENT BONDS, SERIES 2015 (REFUNDING)</v>
      </c>
      <c r="D298" s="2">
        <f>'Source - Master DB Debt'!F295</f>
        <v>674000</v>
      </c>
      <c r="E298" s="2">
        <f>'Source - Master DB Debt'!G295</f>
        <v>1348000</v>
      </c>
      <c r="F298" s="2">
        <f>'Source - Master DB Debt'!H295</f>
        <v>674000</v>
      </c>
      <c r="G298" s="2">
        <f>'Source - Master DB Debt'!I295</f>
        <v>674000</v>
      </c>
      <c r="H298" s="2">
        <f>'Source - Master DB Debt'!J295</f>
        <v>674000</v>
      </c>
    </row>
    <row r="299" spans="1:8" x14ac:dyDescent="0.35">
      <c r="A299" t="str">
        <f>'Source - Master DB Debt'!A296&amp;'Source - Master DB Debt'!B296&amp;'Source - Master DB Debt'!C296</f>
        <v>1541560</v>
      </c>
      <c r="B299" t="str">
        <f>'Source - Master DB Debt'!D296</f>
        <v>0180</v>
      </c>
      <c r="C299" t="str">
        <f>'Source - Master DB Debt'!E296</f>
        <v>Sunman Dearborn High School Building Corporation Refinance 2013</v>
      </c>
      <c r="D299" s="2">
        <f>'Source - Master DB Debt'!F296</f>
        <v>1721500</v>
      </c>
      <c r="E299" s="2">
        <f>'Source - Master DB Debt'!G296</f>
        <v>3443000</v>
      </c>
      <c r="F299" s="2">
        <f>'Source - Master DB Debt'!H296</f>
        <v>1721500</v>
      </c>
      <c r="G299" s="2">
        <f>'Source - Master DB Debt'!I296</f>
        <v>1721500</v>
      </c>
      <c r="H299" s="2">
        <f>'Source - Master DB Debt'!J296</f>
        <v>1721500</v>
      </c>
    </row>
    <row r="300" spans="1:8" x14ac:dyDescent="0.35">
      <c r="A300" t="str">
        <f>'Source - Master DB Debt'!A297&amp;'Source - Master DB Debt'!B297&amp;'Source - Master DB Debt'!C297</f>
        <v>1541560</v>
      </c>
      <c r="B300" t="str">
        <f>'Source - Master DB Debt'!D297</f>
        <v>0180</v>
      </c>
      <c r="C300" t="str">
        <f>'Source - Master DB Debt'!E297</f>
        <v>GO Bonds 2023</v>
      </c>
      <c r="D300" s="2">
        <f>'Source - Master DB Debt'!F297</f>
        <v>0</v>
      </c>
      <c r="E300" s="2">
        <f>'Source - Master DB Debt'!G297</f>
        <v>1569396</v>
      </c>
      <c r="F300" s="2">
        <f>'Source - Master DB Debt'!H297</f>
        <v>0</v>
      </c>
      <c r="G300" s="2">
        <f>'Source - Master DB Debt'!I297</f>
        <v>0</v>
      </c>
      <c r="H300" s="2">
        <f>'Source - Master DB Debt'!J297</f>
        <v>0</v>
      </c>
    </row>
    <row r="301" spans="1:8" x14ac:dyDescent="0.35">
      <c r="A301" t="str">
        <f>'Source - Master DB Debt'!A298&amp;'Source - Master DB Debt'!B298&amp;'Source - Master DB Debt'!C298</f>
        <v>1541560</v>
      </c>
      <c r="B301" t="str">
        <f>'Source - Master DB Debt'!D298</f>
        <v>0186</v>
      </c>
      <c r="C301" t="str">
        <f>'Source - Master DB Debt'!E298</f>
        <v>Sunman-Dearborn Community School Corporation Amended Taxable General Obligation Pension Bond of 2004</v>
      </c>
      <c r="D301" s="2">
        <f>'Source - Master DB Debt'!F298</f>
        <v>538430</v>
      </c>
      <c r="E301" s="2">
        <f>'Source - Master DB Debt'!G298</f>
        <v>1073531</v>
      </c>
      <c r="F301" s="2">
        <f>'Source - Master DB Debt'!H298</f>
        <v>534386</v>
      </c>
      <c r="G301" s="2">
        <f>'Source - Master DB Debt'!I298</f>
        <v>534386</v>
      </c>
      <c r="H301" s="2">
        <f>'Source - Master DB Debt'!J298</f>
        <v>538942</v>
      </c>
    </row>
    <row r="302" spans="1:8" x14ac:dyDescent="0.35">
      <c r="A302" t="str">
        <f>'Source - Master DB Debt'!A299&amp;'Source - Master DB Debt'!B299&amp;'Source - Master DB Debt'!C299</f>
        <v>1541560</v>
      </c>
      <c r="B302" t="str">
        <f>'Source - Master DB Debt'!D299</f>
        <v>0180</v>
      </c>
      <c r="C302" t="str">
        <f>'Source - Master DB Debt'!E299</f>
        <v>Common School Fund Technology Advancement</v>
      </c>
      <c r="D302" s="2">
        <f>'Source - Master DB Debt'!F299</f>
        <v>25125</v>
      </c>
      <c r="E302" s="2">
        <f>'Source - Master DB Debt'!G299</f>
        <v>0</v>
      </c>
      <c r="F302" s="2">
        <f>'Source - Master DB Debt'!H299</f>
        <v>0</v>
      </c>
      <c r="G302" s="2">
        <f>'Source - Master DB Debt'!I299</f>
        <v>0</v>
      </c>
      <c r="H302" s="2">
        <f>'Source - Master DB Debt'!J299</f>
        <v>0</v>
      </c>
    </row>
    <row r="303" spans="1:8" x14ac:dyDescent="0.35">
      <c r="A303" t="str">
        <f>'Source - Master DB Debt'!A300&amp;'Source - Master DB Debt'!B300&amp;'Source - Master DB Debt'!C300</f>
        <v>1541560</v>
      </c>
      <c r="B303" t="str">
        <f>'Source - Master DB Debt'!D300</f>
        <v>0180</v>
      </c>
      <c r="C303" t="str">
        <f>'Source - Master DB Debt'!E300</f>
        <v>Common School-Technology Advancement</v>
      </c>
      <c r="D303" s="2">
        <f>'Source - Master DB Debt'!F300</f>
        <v>11808</v>
      </c>
      <c r="E303" s="2">
        <f>'Source - Master DB Debt'!G300</f>
        <v>23443</v>
      </c>
      <c r="F303" s="2">
        <f>'Source - Master DB Debt'!H300</f>
        <v>11635</v>
      </c>
      <c r="G303" s="2">
        <f>'Source - Master DB Debt'!I300</f>
        <v>3482</v>
      </c>
      <c r="H303" s="2">
        <f>'Source - Master DB Debt'!J300</f>
        <v>11578</v>
      </c>
    </row>
    <row r="304" spans="1:8" x14ac:dyDescent="0.35">
      <c r="A304" t="str">
        <f>'Source - Master DB Debt'!A301&amp;'Source - Master DB Debt'!B301&amp;'Source - Master DB Debt'!C301</f>
        <v>1541560</v>
      </c>
      <c r="B304" t="str">
        <f>'Source - Master DB Debt'!D301</f>
        <v>0180</v>
      </c>
      <c r="C304" t="str">
        <f>'Source - Master DB Debt'!E301</f>
        <v>Sunman-Dearborn High School Building Corporation Ad Valorem Prop Tax 1st Mortgage Bonds, Series 2020</v>
      </c>
      <c r="D304" s="2">
        <f>'Source - Master DB Debt'!F301</f>
        <v>1060000</v>
      </c>
      <c r="E304" s="2">
        <f>'Source - Master DB Debt'!G301</f>
        <v>2120000</v>
      </c>
      <c r="F304" s="2">
        <f>'Source - Master DB Debt'!H301</f>
        <v>1060000</v>
      </c>
      <c r="G304" s="2">
        <f>'Source - Master DB Debt'!I301</f>
        <v>318000</v>
      </c>
      <c r="H304" s="2">
        <f>'Source - Master DB Debt'!J301</f>
        <v>1060000</v>
      </c>
    </row>
    <row r="305" spans="1:8" x14ac:dyDescent="0.35">
      <c r="A305" t="str">
        <f>'Source - Master DB Debt'!A302&amp;'Source - Master DB Debt'!B302&amp;'Source - Master DB Debt'!C302</f>
        <v>1541560</v>
      </c>
      <c r="B305" t="str">
        <f>'Source - Master DB Debt'!D302</f>
        <v>0180</v>
      </c>
      <c r="C305" t="str">
        <f>'Source - Master DB Debt'!E302</f>
        <v>Technology-Common School B0254</v>
      </c>
      <c r="D305" s="2">
        <f>'Source - Master DB Debt'!F302</f>
        <v>38438</v>
      </c>
      <c r="E305" s="2">
        <f>'Source - Master DB Debt'!G302</f>
        <v>76313</v>
      </c>
      <c r="F305" s="2">
        <f>'Source - Master DB Debt'!H302</f>
        <v>37875</v>
      </c>
      <c r="G305" s="2">
        <f>'Source - Master DB Debt'!I302</f>
        <v>11334</v>
      </c>
      <c r="H305" s="2">
        <f>'Source - Master DB Debt'!J302</f>
        <v>37688</v>
      </c>
    </row>
    <row r="306" spans="1:8" x14ac:dyDescent="0.35">
      <c r="A306" t="str">
        <f>'Source - Master DB Debt'!A303&amp;'Source - Master DB Debt'!B303&amp;'Source - Master DB Debt'!C303</f>
        <v>1541560</v>
      </c>
      <c r="B306" t="str">
        <f>'Source - Master DB Debt'!D303</f>
        <v>0180</v>
      </c>
      <c r="C306" t="str">
        <f>'Source - Master DB Debt'!E303</f>
        <v>Common School-Technology</v>
      </c>
      <c r="D306" s="2">
        <f>'Source - Master DB Debt'!F303</f>
        <v>35525</v>
      </c>
      <c r="E306" s="2">
        <f>'Source - Master DB Debt'!G303</f>
        <v>70525</v>
      </c>
      <c r="F306" s="2">
        <f>'Source - Master DB Debt'!H303</f>
        <v>0</v>
      </c>
      <c r="G306" s="2">
        <f>'Source - Master DB Debt'!I303</f>
        <v>0</v>
      </c>
      <c r="H306" s="2">
        <f>'Source - Master DB Debt'!J303</f>
        <v>0</v>
      </c>
    </row>
    <row r="307" spans="1:8" x14ac:dyDescent="0.35">
      <c r="A307" t="str">
        <f>'Source - Master DB Debt'!A304&amp;'Source - Master DB Debt'!B304&amp;'Source - Master DB Debt'!C304</f>
        <v>1541560</v>
      </c>
      <c r="B307" t="str">
        <f>'Source - Master DB Debt'!D304</f>
        <v>0180</v>
      </c>
      <c r="C307" t="str">
        <f>'Source - Master DB Debt'!E304</f>
        <v>Common School-Tech Loan B0358</v>
      </c>
      <c r="D307" s="2">
        <f>'Source - Master DB Debt'!F304</f>
        <v>0</v>
      </c>
      <c r="E307" s="2">
        <f>'Source - Master DB Debt'!G304</f>
        <v>69476</v>
      </c>
      <c r="F307" s="2">
        <f>'Source - Master DB Debt'!H304</f>
        <v>34312</v>
      </c>
      <c r="G307" s="2">
        <f>'Source - Master DB Debt'!I304</f>
        <v>10269</v>
      </c>
      <c r="H307" s="2">
        <f>'Source - Master DB Debt'!J304</f>
        <v>34147</v>
      </c>
    </row>
    <row r="308" spans="1:8" x14ac:dyDescent="0.35">
      <c r="A308" t="str">
        <f>'Source - Master DB Debt'!A305&amp;'Source - Master DB Debt'!B305&amp;'Source - Master DB Debt'!C305</f>
        <v>1541560</v>
      </c>
      <c r="B308" t="str">
        <f>'Source - Master DB Debt'!D305</f>
        <v>0180</v>
      </c>
      <c r="C308" t="str">
        <f>'Source - Master DB Debt'!E305</f>
        <v>Technology-Common School B0318</v>
      </c>
      <c r="D308" s="2">
        <f>'Source - Master DB Debt'!F305</f>
        <v>31272</v>
      </c>
      <c r="E308" s="2">
        <f>'Source - Master DB Debt'!G305</f>
        <v>62094</v>
      </c>
      <c r="F308" s="2">
        <f>'Source - Master DB Debt'!H305</f>
        <v>30823</v>
      </c>
      <c r="G308" s="2">
        <f>'Source - Master DB Debt'!I305</f>
        <v>9224</v>
      </c>
      <c r="H308" s="2">
        <f>'Source - Master DB Debt'!J305</f>
        <v>30673</v>
      </c>
    </row>
    <row r="309" spans="1:8" x14ac:dyDescent="0.35">
      <c r="A309" t="str">
        <f>'Source - Master DB Debt'!A306&amp;'Source - Master DB Debt'!B306&amp;'Source - Master DB Debt'!C306</f>
        <v>1541600</v>
      </c>
      <c r="B309" t="str">
        <f>'Source - Master DB Debt'!D306</f>
        <v>0180</v>
      </c>
      <c r="C309" t="str">
        <f>'Source - Master DB Debt'!E306</f>
        <v>Fees</v>
      </c>
      <c r="D309" s="2">
        <f>'Source - Master DB Debt'!F306</f>
        <v>0</v>
      </c>
      <c r="E309" s="2">
        <f>'Source - Master DB Debt'!G306</f>
        <v>0</v>
      </c>
      <c r="F309" s="2">
        <f>'Source - Master DB Debt'!H306</f>
        <v>0</v>
      </c>
      <c r="G309" s="2">
        <f>'Source - Master DB Debt'!I306</f>
        <v>0</v>
      </c>
      <c r="H309" s="2">
        <f>'Source - Master DB Debt'!J306</f>
        <v>0</v>
      </c>
    </row>
    <row r="310" spans="1:8" x14ac:dyDescent="0.35">
      <c r="A310" t="str">
        <f>'Source - Master DB Debt'!A307&amp;'Source - Master DB Debt'!B307&amp;'Source - Master DB Debt'!C307</f>
        <v>1541600</v>
      </c>
      <c r="B310" t="str">
        <f>'Source - Master DB Debt'!D307</f>
        <v>0180</v>
      </c>
      <c r="C310" t="str">
        <f>'Source - Master DB Debt'!E307</f>
        <v>Ad Valorem Property Tax First Mortgage Bonds, Series 2015</v>
      </c>
      <c r="D310" s="2">
        <f>'Source - Master DB Debt'!F307</f>
        <v>89900</v>
      </c>
      <c r="E310" s="2">
        <f>'Source - Master DB Debt'!G307</f>
        <v>179800</v>
      </c>
      <c r="F310" s="2">
        <f>'Source - Master DB Debt'!H307</f>
        <v>1715900</v>
      </c>
      <c r="G310" s="2">
        <f>'Source - Master DB Debt'!I307</f>
        <v>514770</v>
      </c>
      <c r="H310" s="2">
        <f>'Source - Master DB Debt'!J307</f>
        <v>1715900</v>
      </c>
    </row>
    <row r="311" spans="1:8" x14ac:dyDescent="0.35">
      <c r="A311" t="str">
        <f>'Source - Master DB Debt'!A308&amp;'Source - Master DB Debt'!B308&amp;'Source - Master DB Debt'!C308</f>
        <v>1541600</v>
      </c>
      <c r="B311" t="str">
        <f>'Source - Master DB Debt'!D308</f>
        <v>0180</v>
      </c>
      <c r="C311" t="str">
        <f>'Source - Master DB Debt'!E308</f>
        <v>Aurora School Building Corporation Ad Valorem Property Tax First Mortgage Bonds, Series 2022</v>
      </c>
      <c r="D311" s="2">
        <f>'Source - Master DB Debt'!F308</f>
        <v>0</v>
      </c>
      <c r="E311" s="2">
        <f>'Source - Master DB Debt'!G308</f>
        <v>0</v>
      </c>
      <c r="F311" s="2">
        <f>'Source - Master DB Debt'!H308</f>
        <v>265000</v>
      </c>
      <c r="G311" s="2">
        <f>'Source - Master DB Debt'!I308</f>
        <v>79500</v>
      </c>
      <c r="H311" s="2">
        <f>'Source - Master DB Debt'!J308</f>
        <v>265000</v>
      </c>
    </row>
    <row r="312" spans="1:8" x14ac:dyDescent="0.35">
      <c r="A312" t="str">
        <f>'Source - Master DB Debt'!A309&amp;'Source - Master DB Debt'!B309&amp;'Source - Master DB Debt'!C309</f>
        <v>1541600</v>
      </c>
      <c r="B312" t="str">
        <f>'Source - Master DB Debt'!D309</f>
        <v>0180</v>
      </c>
      <c r="C312" t="str">
        <f>'Source - Master DB Debt'!E309</f>
        <v>Common School Fund - State of Indiana (Loan #A0429)</v>
      </c>
      <c r="D312" s="2">
        <f>'Source - Master DB Debt'!F309</f>
        <v>310203</v>
      </c>
      <c r="E312" s="2">
        <f>'Source - Master DB Debt'!G309</f>
        <v>603172</v>
      </c>
      <c r="F312" s="2">
        <f>'Source - Master DB Debt'!H309</f>
        <v>292969</v>
      </c>
      <c r="G312" s="2">
        <f>'Source - Master DB Debt'!I309</f>
        <v>146485</v>
      </c>
      <c r="H312" s="2">
        <f>'Source - Master DB Debt'!J309</f>
        <v>0</v>
      </c>
    </row>
    <row r="313" spans="1:8" x14ac:dyDescent="0.35">
      <c r="A313" t="str">
        <f>'Source - Master DB Debt'!A310&amp;'Source - Master DB Debt'!B310&amp;'Source - Master DB Debt'!C310</f>
        <v>1541600</v>
      </c>
      <c r="B313" t="str">
        <f>'Source - Master DB Debt'!D310</f>
        <v>0180</v>
      </c>
      <c r="C313" t="str">
        <f>'Source - Master DB Debt'!E310</f>
        <v>Ad Valorem Property Tax First Mortgage Bonds, Series 2017</v>
      </c>
      <c r="D313" s="2">
        <f>'Source - Master DB Debt'!F310</f>
        <v>66000</v>
      </c>
      <c r="E313" s="2">
        <f>'Source - Master DB Debt'!G310</f>
        <v>132000</v>
      </c>
      <c r="F313" s="2">
        <f>'Source - Master DB Debt'!H310</f>
        <v>66000</v>
      </c>
      <c r="G313" s="2">
        <f>'Source - Master DB Debt'!I310</f>
        <v>23550</v>
      </c>
      <c r="H313" s="2">
        <f>'Source - Master DB Debt'!J310</f>
        <v>91000</v>
      </c>
    </row>
    <row r="314" spans="1:8" x14ac:dyDescent="0.35">
      <c r="A314" t="str">
        <f>'Source - Master DB Debt'!A311&amp;'Source - Master DB Debt'!B311&amp;'Source - Master DB Debt'!C311</f>
        <v>1541600</v>
      </c>
      <c r="B314" t="str">
        <f>'Source - Master DB Debt'!D311</f>
        <v>0180</v>
      </c>
      <c r="C314" t="str">
        <f>'Source - Master DB Debt'!E311</f>
        <v>Aurora School Building Corporation Ad Valorem Property Tax First Mortgage Bonds, Series 2020</v>
      </c>
      <c r="D314" s="2">
        <f>'Source - Master DB Debt'!F311</f>
        <v>157000</v>
      </c>
      <c r="E314" s="2">
        <f>'Source - Master DB Debt'!G311</f>
        <v>332000</v>
      </c>
      <c r="F314" s="2">
        <f>'Source - Master DB Debt'!H311</f>
        <v>195000</v>
      </c>
      <c r="G314" s="2">
        <f>'Source - Master DB Debt'!I311</f>
        <v>58050</v>
      </c>
      <c r="H314" s="2">
        <f>'Source - Master DB Debt'!J311</f>
        <v>192000</v>
      </c>
    </row>
    <row r="315" spans="1:8" x14ac:dyDescent="0.35">
      <c r="A315" t="str">
        <f>'Source - Master DB Debt'!A312&amp;'Source - Master DB Debt'!B312&amp;'Source - Master DB Debt'!C312</f>
        <v>1541600</v>
      </c>
      <c r="B315" t="str">
        <f>'Source - Master DB Debt'!D312</f>
        <v>0180</v>
      </c>
      <c r="C315" t="str">
        <f>'Source - Master DB Debt'!E312</f>
        <v>South Dearborn Community School Corporation General Obligation Bonds of 2022</v>
      </c>
      <c r="D315" s="2">
        <f>'Source - Master DB Debt'!F312</f>
        <v>113346</v>
      </c>
      <c r="E315" s="2">
        <f>'Source - Master DB Debt'!G312</f>
        <v>1432960</v>
      </c>
      <c r="F315" s="2">
        <f>'Source - Master DB Debt'!H312</f>
        <v>0</v>
      </c>
      <c r="G315" s="2">
        <f>'Source - Master DB Debt'!I312</f>
        <v>0</v>
      </c>
      <c r="H315" s="2">
        <f>'Source - Master DB Debt'!J312</f>
        <v>0</v>
      </c>
    </row>
    <row r="316" spans="1:8" x14ac:dyDescent="0.35">
      <c r="A316" t="str">
        <f>'Source - Master DB Debt'!A313&amp;'Source - Master DB Debt'!B313&amp;'Source - Master DB Debt'!C313</f>
        <v>1541600</v>
      </c>
      <c r="B316" t="str">
        <f>'Source - Master DB Debt'!D313</f>
        <v>0180</v>
      </c>
      <c r="C316" t="str">
        <f>'Source - Master DB Debt'!E313</f>
        <v>Aurora School Building Corporation - Series 2013</v>
      </c>
      <c r="D316" s="2">
        <f>'Source - Master DB Debt'!F313</f>
        <v>1686000</v>
      </c>
      <c r="E316" s="2">
        <f>'Source - Master DB Debt'!G313</f>
        <v>3373000</v>
      </c>
      <c r="F316" s="2">
        <f>'Source - Master DB Debt'!H313</f>
        <v>1687000</v>
      </c>
      <c r="G316" s="2">
        <f>'Source - Master DB Debt'!I313</f>
        <v>843500</v>
      </c>
      <c r="H316" s="2">
        <f>'Source - Master DB Debt'!J313</f>
        <v>0</v>
      </c>
    </row>
    <row r="317" spans="1:8" x14ac:dyDescent="0.35">
      <c r="A317" t="str">
        <f>'Source - Master DB Debt'!A314&amp;'Source - Master DB Debt'!B314&amp;'Source - Master DB Debt'!C314</f>
        <v>1541600</v>
      </c>
      <c r="B317" t="str">
        <f>'Source - Master DB Debt'!D314</f>
        <v>0180</v>
      </c>
      <c r="C317" t="str">
        <f>'Source - Master DB Debt'!E314</f>
        <v>South Dearborn Community School Corporation General Obligation Bonds of 2023</v>
      </c>
      <c r="D317" s="2">
        <f>'Source - Master DB Debt'!F314</f>
        <v>0</v>
      </c>
      <c r="E317" s="2">
        <f>'Source - Master DB Debt'!G314</f>
        <v>681701</v>
      </c>
      <c r="F317" s="2">
        <f>'Source - Master DB Debt'!H314</f>
        <v>402046</v>
      </c>
      <c r="G317" s="2">
        <f>'Source - Master DB Debt'!I314</f>
        <v>113265</v>
      </c>
      <c r="H317" s="2">
        <f>'Source - Master DB Debt'!J314</f>
        <v>353056</v>
      </c>
    </row>
    <row r="318" spans="1:8" x14ac:dyDescent="0.35">
      <c r="A318" t="str">
        <f>'Source - Master DB Debt'!A315&amp;'Source - Master DB Debt'!B315&amp;'Source - Master DB Debt'!C315</f>
        <v>1541620</v>
      </c>
      <c r="B318" t="str">
        <f>'Source - Master DB Debt'!D315</f>
        <v>0180</v>
      </c>
      <c r="C318" t="str">
        <f>'Source - Master DB Debt'!E315</f>
        <v>MASTER EQUIPMENT LEASE - PURCHASE AGREEMENT 2023</v>
      </c>
      <c r="D318" s="2">
        <f>'Source - Master DB Debt'!F315</f>
        <v>0</v>
      </c>
      <c r="E318" s="2">
        <f>'Source - Master DB Debt'!G315</f>
        <v>203195</v>
      </c>
      <c r="F318" s="2">
        <f>'Source - Master DB Debt'!H315</f>
        <v>0</v>
      </c>
      <c r="G318" s="2">
        <f>'Source - Master DB Debt'!I315</f>
        <v>0</v>
      </c>
      <c r="H318" s="2">
        <f>'Source - Master DB Debt'!J315</f>
        <v>0</v>
      </c>
    </row>
    <row r="319" spans="1:8" x14ac:dyDescent="0.35">
      <c r="A319" t="str">
        <f>'Source - Master DB Debt'!A316&amp;'Source - Master DB Debt'!B316&amp;'Source - Master DB Debt'!C316</f>
        <v>1541620</v>
      </c>
      <c r="B319" t="str">
        <f>'Source - Master DB Debt'!D316</f>
        <v>0180</v>
      </c>
      <c r="C319" t="str">
        <f>'Source - Master DB Debt'!E316</f>
        <v>Lease Rental Gymnasium Project</v>
      </c>
      <c r="D319" s="2">
        <f>'Source - Master DB Debt'!F316</f>
        <v>758775</v>
      </c>
      <c r="E319" s="2">
        <f>'Source - Master DB Debt'!G316</f>
        <v>0</v>
      </c>
      <c r="F319" s="2">
        <f>'Source - Master DB Debt'!H316</f>
        <v>0</v>
      </c>
      <c r="G319" s="2">
        <f>'Source - Master DB Debt'!I316</f>
        <v>0</v>
      </c>
      <c r="H319" s="2">
        <f>'Source - Master DB Debt'!J316</f>
        <v>0</v>
      </c>
    </row>
    <row r="320" spans="1:8" x14ac:dyDescent="0.35">
      <c r="A320" t="str">
        <f>'Source - Master DB Debt'!A317&amp;'Source - Master DB Debt'!B317&amp;'Source - Master DB Debt'!C317</f>
        <v>1541620</v>
      </c>
      <c r="B320" t="str">
        <f>'Source - Master DB Debt'!D317</f>
        <v>0180</v>
      </c>
      <c r="C320" t="str">
        <f>'Source - Master DB Debt'!E317</f>
        <v>Fees</v>
      </c>
      <c r="D320" s="2">
        <f>'Source - Master DB Debt'!F317</f>
        <v>2750</v>
      </c>
      <c r="E320" s="2">
        <f>'Source - Master DB Debt'!G317</f>
        <v>2750</v>
      </c>
      <c r="F320" s="2">
        <f>'Source - Master DB Debt'!H317</f>
        <v>2750</v>
      </c>
      <c r="G320" s="2">
        <f>'Source - Master DB Debt'!I317</f>
        <v>825</v>
      </c>
      <c r="H320" s="2">
        <f>'Source - Master DB Debt'!J317</f>
        <v>2750</v>
      </c>
    </row>
    <row r="321" spans="1:8" x14ac:dyDescent="0.35">
      <c r="A321" t="str">
        <f>'Source - Master DB Debt'!A318&amp;'Source - Master DB Debt'!B318&amp;'Source - Master DB Debt'!C318</f>
        <v>1541620</v>
      </c>
      <c r="B321" t="str">
        <f>'Source - Master DB Debt'!D318</f>
        <v>0180</v>
      </c>
      <c r="C321" t="str">
        <f>'Source - Master DB Debt'!E318</f>
        <v>Ad Valorem Property Tax First Mortgage Bonds, Series 2021</v>
      </c>
      <c r="D321" s="2">
        <f>'Source - Master DB Debt'!F318</f>
        <v>459000</v>
      </c>
      <c r="E321" s="2">
        <f>'Source - Master DB Debt'!G318</f>
        <v>2452000</v>
      </c>
      <c r="F321" s="2">
        <f>'Source - Master DB Debt'!H318</f>
        <v>1229500</v>
      </c>
      <c r="G321" s="2">
        <f>'Source - Master DB Debt'!I318</f>
        <v>368850</v>
      </c>
      <c r="H321" s="2">
        <f>'Source - Master DB Debt'!J318</f>
        <v>1229500</v>
      </c>
    </row>
    <row r="322" spans="1:8" x14ac:dyDescent="0.35">
      <c r="A322" t="str">
        <f>'Source - Master DB Debt'!A319&amp;'Source - Master DB Debt'!B319&amp;'Source - Master DB Debt'!C319</f>
        <v>1541620</v>
      </c>
      <c r="B322" t="str">
        <f>'Source - Master DB Debt'!D319</f>
        <v>0180</v>
      </c>
      <c r="C322" t="str">
        <f>'Source - Master DB Debt'!E319</f>
        <v>Lawrenceburg School Building Corp Ad Valorem Property Tax First Mortgage Refunding Bonds Series 2017</v>
      </c>
      <c r="D322" s="2">
        <f>'Source - Master DB Debt'!F319</f>
        <v>590500</v>
      </c>
      <c r="E322" s="2">
        <f>'Source - Master DB Debt'!G319</f>
        <v>1169000</v>
      </c>
      <c r="F322" s="2">
        <f>'Source - Master DB Debt'!H319</f>
        <v>580000</v>
      </c>
      <c r="G322" s="2">
        <f>'Source - Master DB Debt'!I319</f>
        <v>580000</v>
      </c>
      <c r="H322" s="2">
        <f>'Source - Master DB Debt'!J319</f>
        <v>580000</v>
      </c>
    </row>
    <row r="323" spans="1:8" x14ac:dyDescent="0.35">
      <c r="A323" t="str">
        <f>'Source - Master DB Debt'!A320&amp;'Source - Master DB Debt'!B320&amp;'Source - Master DB Debt'!C320</f>
        <v>1641655</v>
      </c>
      <c r="B323" t="str">
        <f>'Source - Master DB Debt'!D320</f>
        <v>0180</v>
      </c>
      <c r="C323" t="str">
        <f>'Source - Master DB Debt'!E320</f>
        <v>Ad Valorem Property Tax First Mortgage Refunding Bonds, Series 2022A</v>
      </c>
      <c r="D323" s="2">
        <f>'Source - Master DB Debt'!F320</f>
        <v>37500</v>
      </c>
      <c r="E323" s="2">
        <f>'Source - Master DB Debt'!G320</f>
        <v>75000</v>
      </c>
      <c r="F323" s="2">
        <f>'Source - Master DB Debt'!H320</f>
        <v>37500</v>
      </c>
      <c r="G323" s="2">
        <f>'Source - Master DB Debt'!I320</f>
        <v>37500</v>
      </c>
      <c r="H323" s="2">
        <f>'Source - Master DB Debt'!J320</f>
        <v>37500</v>
      </c>
    </row>
    <row r="324" spans="1:8" x14ac:dyDescent="0.35">
      <c r="A324" t="str">
        <f>'Source - Master DB Debt'!A321&amp;'Source - Master DB Debt'!B321&amp;'Source - Master DB Debt'!C321</f>
        <v>1641655</v>
      </c>
      <c r="B324" t="str">
        <f>'Source - Master DB Debt'!D321</f>
        <v>0180</v>
      </c>
      <c r="C324" t="str">
        <f>'Source - Master DB Debt'!E321</f>
        <v>Series 2011E</v>
      </c>
      <c r="D324" s="2">
        <f>'Source - Master DB Debt'!F321</f>
        <v>37500</v>
      </c>
      <c r="E324" s="2">
        <f>'Source - Master DB Debt'!G321</f>
        <v>75000</v>
      </c>
      <c r="F324" s="2">
        <f>'Source - Master DB Debt'!H321</f>
        <v>37500</v>
      </c>
      <c r="G324" s="2">
        <f>'Source - Master DB Debt'!I321</f>
        <v>37500</v>
      </c>
      <c r="H324" s="2">
        <f>'Source - Master DB Debt'!J321</f>
        <v>37500</v>
      </c>
    </row>
    <row r="325" spans="1:8" x14ac:dyDescent="0.35">
      <c r="A325" t="str">
        <f>'Source - Master DB Debt'!A322&amp;'Source - Master DB Debt'!B322&amp;'Source - Master DB Debt'!C322</f>
        <v>1641655</v>
      </c>
      <c r="B325" t="str">
        <f>'Source - Master DB Debt'!D322</f>
        <v>0180</v>
      </c>
      <c r="C325" t="str">
        <f>'Source - Master DB Debt'!E322</f>
        <v>2010 QSCB</v>
      </c>
      <c r="D325" s="2">
        <f>'Source - Master DB Debt'!F322</f>
        <v>160300</v>
      </c>
      <c r="E325" s="2">
        <f>'Source - Master DB Debt'!G322</f>
        <v>160300</v>
      </c>
      <c r="F325" s="2">
        <f>'Source - Master DB Debt'!H322</f>
        <v>0</v>
      </c>
      <c r="G325" s="2">
        <f>'Source - Master DB Debt'!I322</f>
        <v>0</v>
      </c>
      <c r="H325" s="2">
        <f>'Source - Master DB Debt'!J322</f>
        <v>0</v>
      </c>
    </row>
    <row r="326" spans="1:8" x14ac:dyDescent="0.35">
      <c r="A326" t="str">
        <f>'Source - Master DB Debt'!A323&amp;'Source - Master DB Debt'!B323&amp;'Source - Master DB Debt'!C323</f>
        <v>1641655</v>
      </c>
      <c r="B326" t="str">
        <f>'Source - Master DB Debt'!D323</f>
        <v>0180</v>
      </c>
      <c r="C326" t="str">
        <f>'Source - Master DB Debt'!E323</f>
        <v>Decatur County 2010 School Building Corp Ad Valorem Property Tax First Mortgage Bonds, Series 2014A</v>
      </c>
      <c r="D326" s="2">
        <f>'Source - Master DB Debt'!F323</f>
        <v>39000</v>
      </c>
      <c r="E326" s="2">
        <f>'Source - Master DB Debt'!G323</f>
        <v>77500</v>
      </c>
      <c r="F326" s="2">
        <f>'Source - Master DB Debt'!H323</f>
        <v>38500</v>
      </c>
      <c r="G326" s="2">
        <f>'Source - Master DB Debt'!I323</f>
        <v>38500</v>
      </c>
      <c r="H326" s="2">
        <f>'Source - Master DB Debt'!J323</f>
        <v>38500</v>
      </c>
    </row>
    <row r="327" spans="1:8" x14ac:dyDescent="0.35">
      <c r="A327" t="str">
        <f>'Source - Master DB Debt'!A324&amp;'Source - Master DB Debt'!B324&amp;'Source - Master DB Debt'!C324</f>
        <v>1641655</v>
      </c>
      <c r="B327" t="str">
        <f>'Source - Master DB Debt'!D324</f>
        <v>0180</v>
      </c>
      <c r="C327" t="str">
        <f>'Source - Master DB Debt'!E324</f>
        <v>Decatur County 2010 School Building corp Ad Valorem Property Tax First Mortgage Bonds, Series 2014B</v>
      </c>
      <c r="D327" s="2">
        <f>'Source - Master DB Debt'!F324</f>
        <v>39000</v>
      </c>
      <c r="E327" s="2">
        <f>'Source - Master DB Debt'!G324</f>
        <v>77500</v>
      </c>
      <c r="F327" s="2">
        <f>'Source - Master DB Debt'!H324</f>
        <v>38500</v>
      </c>
      <c r="G327" s="2">
        <f>'Source - Master DB Debt'!I324</f>
        <v>38500</v>
      </c>
      <c r="H327" s="2">
        <f>'Source - Master DB Debt'!J324</f>
        <v>38500</v>
      </c>
    </row>
    <row r="328" spans="1:8" x14ac:dyDescent="0.35">
      <c r="A328" t="str">
        <f>'Source - Master DB Debt'!A325&amp;'Source - Master DB Debt'!B325&amp;'Source - Master DB Debt'!C325</f>
        <v>1641655</v>
      </c>
      <c r="B328" t="str">
        <f>'Source - Master DB Debt'!D325</f>
        <v>0180</v>
      </c>
      <c r="C328" t="str">
        <f>'Source - Master DB Debt'!E325</f>
        <v>QZAB 2011A</v>
      </c>
      <c r="D328" s="2">
        <f>'Source - Master DB Debt'!F325</f>
        <v>230000</v>
      </c>
      <c r="E328" s="2">
        <f>'Source - Master DB Debt'!G325</f>
        <v>486000</v>
      </c>
      <c r="F328" s="2">
        <f>'Source - Master DB Debt'!H325</f>
        <v>259500</v>
      </c>
      <c r="G328" s="2">
        <f>'Source - Master DB Debt'!I325</f>
        <v>259500</v>
      </c>
      <c r="H328" s="2">
        <f>'Source - Master DB Debt'!J325</f>
        <v>259500</v>
      </c>
    </row>
    <row r="329" spans="1:8" x14ac:dyDescent="0.35">
      <c r="A329" t="str">
        <f>'Source - Master DB Debt'!A326&amp;'Source - Master DB Debt'!B326&amp;'Source - Master DB Debt'!C326</f>
        <v>1641655</v>
      </c>
      <c r="B329" t="str">
        <f>'Source - Master DB Debt'!D326</f>
        <v>0186</v>
      </c>
      <c r="C329" t="str">
        <f>'Source - Master DB Debt'!E326</f>
        <v>Decatur County Community Schools Amended Taxable General Obligation Pension Bonds of 2004</v>
      </c>
      <c r="D329" s="2">
        <f>'Source - Master DB Debt'!F326</f>
        <v>111678</v>
      </c>
      <c r="E329" s="2">
        <f>'Source - Master DB Debt'!G326</f>
        <v>219182</v>
      </c>
      <c r="F329" s="2">
        <f>'Source - Master DB Debt'!H326</f>
        <v>107365</v>
      </c>
      <c r="G329" s="2">
        <f>'Source - Master DB Debt'!I326</f>
        <v>53683</v>
      </c>
      <c r="H329" s="2">
        <f>'Source - Master DB Debt'!J326</f>
        <v>0</v>
      </c>
    </row>
    <row r="330" spans="1:8" x14ac:dyDescent="0.35">
      <c r="A330" t="str">
        <f>'Source - Master DB Debt'!A327&amp;'Source - Master DB Debt'!B327&amp;'Source - Master DB Debt'!C327</f>
        <v>1641655</v>
      </c>
      <c r="B330" t="str">
        <f>'Source - Master DB Debt'!D327</f>
        <v>0180</v>
      </c>
      <c r="C330" t="str">
        <f>'Source - Master DB Debt'!E327</f>
        <v>Ad Valorem Property Tax First Mortgage Bonds, Series 2019</v>
      </c>
      <c r="D330" s="2">
        <f>'Source - Master DB Debt'!F327</f>
        <v>712000</v>
      </c>
      <c r="E330" s="2">
        <f>'Source - Master DB Debt'!G327</f>
        <v>1425000</v>
      </c>
      <c r="F330" s="2">
        <f>'Source - Master DB Debt'!H327</f>
        <v>712500</v>
      </c>
      <c r="G330" s="2">
        <f>'Source - Master DB Debt'!I327</f>
        <v>213750</v>
      </c>
      <c r="H330" s="2">
        <f>'Source - Master DB Debt'!J327</f>
        <v>712500</v>
      </c>
    </row>
    <row r="331" spans="1:8" x14ac:dyDescent="0.35">
      <c r="A331" t="str">
        <f>'Source - Master DB Debt'!A328&amp;'Source - Master DB Debt'!B328&amp;'Source - Master DB Debt'!C328</f>
        <v>1641655</v>
      </c>
      <c r="B331" t="str">
        <f>'Source - Master DB Debt'!D328</f>
        <v>0180</v>
      </c>
      <c r="C331" t="str">
        <f>'Source - Master DB Debt'!E328</f>
        <v>QZAB 2011B</v>
      </c>
      <c r="D331" s="2">
        <f>'Source - Master DB Debt'!F328</f>
        <v>230000</v>
      </c>
      <c r="E331" s="2">
        <f>'Source - Master DB Debt'!G328</f>
        <v>490000</v>
      </c>
      <c r="F331" s="2">
        <f>'Source - Master DB Debt'!H328</f>
        <v>257500</v>
      </c>
      <c r="G331" s="2">
        <f>'Source - Master DB Debt'!I328</f>
        <v>257500</v>
      </c>
      <c r="H331" s="2">
        <f>'Source - Master DB Debt'!J328</f>
        <v>257500</v>
      </c>
    </row>
    <row r="332" spans="1:8" x14ac:dyDescent="0.35">
      <c r="A332" t="str">
        <f>'Source - Master DB Debt'!A329&amp;'Source - Master DB Debt'!B329&amp;'Source - Master DB Debt'!C329</f>
        <v>1641655</v>
      </c>
      <c r="B332" t="str">
        <f>'Source - Master DB Debt'!D329</f>
        <v>0180</v>
      </c>
      <c r="C332" t="str">
        <f>'Source - Master DB Debt'!E329</f>
        <v>Interest on Temporary Loans</v>
      </c>
      <c r="D332" s="2">
        <f>'Source - Master DB Debt'!F329</f>
        <v>0</v>
      </c>
      <c r="E332" s="2">
        <f>'Source - Master DB Debt'!G329</f>
        <v>0</v>
      </c>
      <c r="F332" s="2">
        <f>'Source - Master DB Debt'!H329</f>
        <v>0</v>
      </c>
      <c r="G332" s="2">
        <f>'Source - Master DB Debt'!I329</f>
        <v>0</v>
      </c>
      <c r="H332" s="2">
        <f>'Source - Master DB Debt'!J329</f>
        <v>0</v>
      </c>
    </row>
    <row r="333" spans="1:8" x14ac:dyDescent="0.35">
      <c r="A333" t="str">
        <f>'Source - Master DB Debt'!A330&amp;'Source - Master DB Debt'!B330&amp;'Source - Master DB Debt'!C330</f>
        <v>1641655</v>
      </c>
      <c r="B333" t="str">
        <f>'Source - Master DB Debt'!D330</f>
        <v>0180</v>
      </c>
      <c r="C333" t="str">
        <f>'Source - Master DB Debt'!E330</f>
        <v>QZAB 2011C</v>
      </c>
      <c r="D333" s="2">
        <f>'Source - Master DB Debt'!F330</f>
        <v>133000</v>
      </c>
      <c r="E333" s="2">
        <f>'Source - Master DB Debt'!G330</f>
        <v>268000</v>
      </c>
      <c r="F333" s="2">
        <f>'Source - Master DB Debt'!H330</f>
        <v>130000</v>
      </c>
      <c r="G333" s="2">
        <f>'Source - Master DB Debt'!I330</f>
        <v>130000</v>
      </c>
      <c r="H333" s="2">
        <f>'Source - Master DB Debt'!J330</f>
        <v>130000</v>
      </c>
    </row>
    <row r="334" spans="1:8" x14ac:dyDescent="0.35">
      <c r="A334" t="str">
        <f>'Source - Master DB Debt'!A331&amp;'Source - Master DB Debt'!B331&amp;'Source - Master DB Debt'!C331</f>
        <v>1641655</v>
      </c>
      <c r="B334" t="str">
        <f>'Source - Master DB Debt'!D331</f>
        <v>0180</v>
      </c>
      <c r="C334" t="str">
        <f>'Source - Master DB Debt'!E331</f>
        <v>Unreimbursed Textbooks</v>
      </c>
      <c r="D334" s="2">
        <f>'Source - Master DB Debt'!F331</f>
        <v>0</v>
      </c>
      <c r="E334" s="2">
        <f>'Source - Master DB Debt'!G331</f>
        <v>0</v>
      </c>
      <c r="F334" s="2">
        <f>'Source - Master DB Debt'!H331</f>
        <v>0</v>
      </c>
      <c r="G334" s="2">
        <f>'Source - Master DB Debt'!I331</f>
        <v>0</v>
      </c>
      <c r="H334" s="2">
        <f>'Source - Master DB Debt'!J331</f>
        <v>0</v>
      </c>
    </row>
    <row r="335" spans="1:8" x14ac:dyDescent="0.35">
      <c r="A335" t="str">
        <f>'Source - Master DB Debt'!A332&amp;'Source - Master DB Debt'!B332&amp;'Source - Master DB Debt'!C332</f>
        <v>1641655</v>
      </c>
      <c r="B335" t="str">
        <f>'Source - Master DB Debt'!D332</f>
        <v>0180</v>
      </c>
      <c r="C335" t="str">
        <f>'Source - Master DB Debt'!E332</f>
        <v>Ad Valorem Property Tax First Mortgage Bonds, Series 2022B</v>
      </c>
      <c r="D335" s="2">
        <f>'Source - Master DB Debt'!F332</f>
        <v>232000</v>
      </c>
      <c r="E335" s="2">
        <f>'Source - Master DB Debt'!G332</f>
        <v>563000</v>
      </c>
      <c r="F335" s="2">
        <f>'Source - Master DB Debt'!H332</f>
        <v>336000</v>
      </c>
      <c r="G335" s="2">
        <f>'Source - Master DB Debt'!I332</f>
        <v>100800</v>
      </c>
      <c r="H335" s="2">
        <f>'Source - Master DB Debt'!J332</f>
        <v>336000</v>
      </c>
    </row>
    <row r="336" spans="1:8" x14ac:dyDescent="0.35">
      <c r="A336" t="str">
        <f>'Source - Master DB Debt'!A333&amp;'Source - Master DB Debt'!B333&amp;'Source - Master DB Debt'!C333</f>
        <v>1641730</v>
      </c>
      <c r="B336" t="str">
        <f>'Source - Master DB Debt'!D333</f>
        <v>0180</v>
      </c>
      <c r="C336" t="str">
        <f>'Source - Master DB Debt'!E333</f>
        <v>First Mortgage Bonds, Series 2021</v>
      </c>
      <c r="D336" s="2">
        <f>'Source - Master DB Debt'!F333</f>
        <v>282500</v>
      </c>
      <c r="E336" s="2">
        <f>'Source - Master DB Debt'!G333</f>
        <v>613000</v>
      </c>
      <c r="F336" s="2">
        <f>'Source - Master DB Debt'!H333</f>
        <v>300500</v>
      </c>
      <c r="G336" s="2">
        <f>'Source - Master DB Debt'!I333</f>
        <v>90150</v>
      </c>
      <c r="H336" s="2">
        <f>'Source - Master DB Debt'!J333</f>
        <v>300500</v>
      </c>
    </row>
    <row r="337" spans="1:8" x14ac:dyDescent="0.35">
      <c r="A337" t="str">
        <f>'Source - Master DB Debt'!A334&amp;'Source - Master DB Debt'!B334&amp;'Source - Master DB Debt'!C334</f>
        <v>1641730</v>
      </c>
      <c r="B337" t="str">
        <f>'Source - Master DB Debt'!D334</f>
        <v>0180</v>
      </c>
      <c r="C337" t="str">
        <f>'Source - Master DB Debt'!E334</f>
        <v>First Mortgage Bonds, Series 2016</v>
      </c>
      <c r="D337" s="2">
        <f>'Source - Master DB Debt'!F334</f>
        <v>369500</v>
      </c>
      <c r="E337" s="2">
        <f>'Source - Master DB Debt'!G334</f>
        <v>1476000</v>
      </c>
      <c r="F337" s="2">
        <f>'Source - Master DB Debt'!H334</f>
        <v>738000</v>
      </c>
      <c r="G337" s="2">
        <f>'Source - Master DB Debt'!I334</f>
        <v>221400</v>
      </c>
      <c r="H337" s="2">
        <f>'Source - Master DB Debt'!J334</f>
        <v>738000</v>
      </c>
    </row>
    <row r="338" spans="1:8" x14ac:dyDescent="0.35">
      <c r="A338" t="str">
        <f>'Source - Master DB Debt'!A335&amp;'Source - Master DB Debt'!B335&amp;'Source - Master DB Debt'!C335</f>
        <v>1641730</v>
      </c>
      <c r="B338" t="str">
        <f>'Source - Master DB Debt'!D335</f>
        <v>0180</v>
      </c>
      <c r="C338" t="str">
        <f>'Source - Master DB Debt'!E335</f>
        <v>General Obligation Bonds of 2020</v>
      </c>
      <c r="D338" s="2">
        <f>'Source - Master DB Debt'!F335</f>
        <v>341450</v>
      </c>
      <c r="E338" s="2">
        <f>'Source - Master DB Debt'!G335</f>
        <v>692800</v>
      </c>
      <c r="F338" s="2">
        <f>'Source - Master DB Debt'!H335</f>
        <v>351950</v>
      </c>
      <c r="G338" s="2">
        <f>'Source - Master DB Debt'!I335</f>
        <v>106478</v>
      </c>
      <c r="H338" s="2">
        <f>'Source - Master DB Debt'!J335</f>
        <v>357900</v>
      </c>
    </row>
    <row r="339" spans="1:8" x14ac:dyDescent="0.35">
      <c r="A339" t="str">
        <f>'Source - Master DB Debt'!A336&amp;'Source - Master DB Debt'!B336&amp;'Source - Master DB Debt'!C336</f>
        <v>1641730</v>
      </c>
      <c r="B339" t="str">
        <f>'Source - Master DB Debt'!D336</f>
        <v>0180</v>
      </c>
      <c r="C339" t="str">
        <f>'Source - Master DB Debt'!E336</f>
        <v>First Mortgage Refunding Bonds Series 2011 - Elementary</v>
      </c>
      <c r="D339" s="2">
        <f>'Source - Master DB Debt'!F336</f>
        <v>281500</v>
      </c>
      <c r="E339" s="2">
        <f>'Source - Master DB Debt'!G336</f>
        <v>0</v>
      </c>
      <c r="F339" s="2">
        <f>'Source - Master DB Debt'!H336</f>
        <v>0</v>
      </c>
      <c r="G339" s="2">
        <f>'Source - Master DB Debt'!I336</f>
        <v>0</v>
      </c>
      <c r="H339" s="2">
        <f>'Source - Master DB Debt'!J336</f>
        <v>0</v>
      </c>
    </row>
    <row r="340" spans="1:8" x14ac:dyDescent="0.35">
      <c r="A340" t="str">
        <f>'Source - Master DB Debt'!A337&amp;'Source - Master DB Debt'!B337&amp;'Source - Master DB Debt'!C337</f>
        <v>1741805</v>
      </c>
      <c r="B340" t="str">
        <f>'Source - Master DB Debt'!D337</f>
        <v>0180</v>
      </c>
      <c r="C340" t="str">
        <f>'Source - Master DB Debt'!E337</f>
        <v>HVAC Equipment Lease</v>
      </c>
      <c r="D340" s="2">
        <f>'Source - Master DB Debt'!F337</f>
        <v>320388</v>
      </c>
      <c r="E340" s="2">
        <f>'Source - Master DB Debt'!G337</f>
        <v>320388</v>
      </c>
      <c r="F340" s="2">
        <f>'Source - Master DB Debt'!H337</f>
        <v>0</v>
      </c>
      <c r="G340" s="2">
        <f>'Source - Master DB Debt'!I337</f>
        <v>0</v>
      </c>
      <c r="H340" s="2">
        <f>'Source - Master DB Debt'!J337</f>
        <v>0</v>
      </c>
    </row>
    <row r="341" spans="1:8" x14ac:dyDescent="0.35">
      <c r="A341" t="str">
        <f>'Source - Master DB Debt'!A338&amp;'Source - Master DB Debt'!B338&amp;'Source - Master DB Debt'!C338</f>
        <v>1741805</v>
      </c>
      <c r="B341" t="str">
        <f>'Source - Master DB Debt'!D338</f>
        <v>0180</v>
      </c>
      <c r="C341" t="str">
        <f>'Source - Master DB Debt'!E338</f>
        <v>Transportation Building Equipment Lease</v>
      </c>
      <c r="D341" s="2">
        <f>'Source - Master DB Debt'!F338</f>
        <v>82833</v>
      </c>
      <c r="E341" s="2">
        <f>'Source - Master DB Debt'!G338</f>
        <v>165666</v>
      </c>
      <c r="F341" s="2">
        <f>'Source - Master DB Debt'!H338</f>
        <v>0</v>
      </c>
      <c r="G341" s="2">
        <f>'Source - Master DB Debt'!I338</f>
        <v>0</v>
      </c>
      <c r="H341" s="2">
        <f>'Source - Master DB Debt'!J338</f>
        <v>0</v>
      </c>
    </row>
    <row r="342" spans="1:8" x14ac:dyDescent="0.35">
      <c r="A342" t="str">
        <f>'Source - Master DB Debt'!A339&amp;'Source - Master DB Debt'!B339&amp;'Source - Master DB Debt'!C339</f>
        <v>1741805</v>
      </c>
      <c r="B342" t="str">
        <f>'Source - Master DB Debt'!D339</f>
        <v>0180</v>
      </c>
      <c r="C342" t="str">
        <f>'Source - Master DB Debt'!E339</f>
        <v>First Mortgage Bond, Series 2023</v>
      </c>
      <c r="D342" s="2">
        <f>'Source - Master DB Debt'!F339</f>
        <v>0</v>
      </c>
      <c r="E342" s="2">
        <f>'Source - Master DB Debt'!G339</f>
        <v>572000</v>
      </c>
      <c r="F342" s="2">
        <f>'Source - Master DB Debt'!H339</f>
        <v>273000</v>
      </c>
      <c r="G342" s="2">
        <f>'Source - Master DB Debt'!I339</f>
        <v>81900</v>
      </c>
      <c r="H342" s="2">
        <f>'Source - Master DB Debt'!J339</f>
        <v>273000</v>
      </c>
    </row>
    <row r="343" spans="1:8" x14ac:dyDescent="0.35">
      <c r="A343" t="str">
        <f>'Source - Master DB Debt'!A340&amp;'Source - Master DB Debt'!B340&amp;'Source - Master DB Debt'!C340</f>
        <v>1741805</v>
      </c>
      <c r="B343" t="str">
        <f>'Source - Master DB Debt'!D340</f>
        <v>0180</v>
      </c>
      <c r="C343" t="str">
        <f>'Source - Master DB Debt'!E340</f>
        <v>Unreimbursed Textbooks</v>
      </c>
      <c r="D343" s="2">
        <f>'Source - Master DB Debt'!F340</f>
        <v>14298</v>
      </c>
      <c r="E343" s="2">
        <f>'Source - Master DB Debt'!G340</f>
        <v>0</v>
      </c>
      <c r="F343" s="2">
        <f>'Source - Master DB Debt'!H340</f>
        <v>0</v>
      </c>
      <c r="G343" s="2">
        <f>'Source - Master DB Debt'!I340</f>
        <v>0</v>
      </c>
      <c r="H343" s="2">
        <f>'Source - Master DB Debt'!J340</f>
        <v>0</v>
      </c>
    </row>
    <row r="344" spans="1:8" x14ac:dyDescent="0.35">
      <c r="A344" t="str">
        <f>'Source - Master DB Debt'!A341&amp;'Source - Master DB Debt'!B341&amp;'Source - Master DB Debt'!C341</f>
        <v>1741805</v>
      </c>
      <c r="B344" t="str">
        <f>'Source - Master DB Debt'!D341</f>
        <v>0180</v>
      </c>
      <c r="C344" t="str">
        <f>'Source - Master DB Debt'!E341</f>
        <v>General Obligation Bonds, Series 2020</v>
      </c>
      <c r="D344" s="2">
        <f>'Source - Master DB Debt'!F341</f>
        <v>1033825</v>
      </c>
      <c r="E344" s="2">
        <f>'Source - Master DB Debt'!G341</f>
        <v>745575</v>
      </c>
      <c r="F344" s="2">
        <f>'Source - Master DB Debt'!H341</f>
        <v>0</v>
      </c>
      <c r="G344" s="2">
        <f>'Source - Master DB Debt'!I341</f>
        <v>0</v>
      </c>
      <c r="H344" s="2">
        <f>'Source - Master DB Debt'!J341</f>
        <v>0</v>
      </c>
    </row>
    <row r="345" spans="1:8" x14ac:dyDescent="0.35">
      <c r="A345" t="str">
        <f>'Source - Master DB Debt'!A342&amp;'Source - Master DB Debt'!B342&amp;'Source - Master DB Debt'!C342</f>
        <v>1741805</v>
      </c>
      <c r="B345" t="str">
        <f>'Source - Master DB Debt'!D342</f>
        <v>0180</v>
      </c>
      <c r="C345" t="str">
        <f>'Source - Master DB Debt'!E342</f>
        <v>Interest on Temporary Loans</v>
      </c>
      <c r="D345" s="2">
        <f>'Source - Master DB Debt'!F342</f>
        <v>48793</v>
      </c>
      <c r="E345" s="2">
        <f>'Source - Master DB Debt'!G342</f>
        <v>90000</v>
      </c>
      <c r="F345" s="2">
        <f>'Source - Master DB Debt'!H342</f>
        <v>0</v>
      </c>
      <c r="G345" s="2">
        <f>'Source - Master DB Debt'!I342</f>
        <v>0</v>
      </c>
      <c r="H345" s="2">
        <f>'Source - Master DB Debt'!J342</f>
        <v>0</v>
      </c>
    </row>
    <row r="346" spans="1:8" x14ac:dyDescent="0.35">
      <c r="A346" t="str">
        <f>'Source - Master DB Debt'!A343&amp;'Source - Master DB Debt'!B343&amp;'Source - Master DB Debt'!C343</f>
        <v>1741820</v>
      </c>
      <c r="B346" t="str">
        <f>'Source - Master DB Debt'!D343</f>
        <v>0180</v>
      </c>
      <c r="C346" t="str">
        <f>'Source - Master DB Debt'!E343</f>
        <v>Garrett-Keyser-Butler MSBC Ad Valorem Property Tax First Mortgage Bonds, Series 2019</v>
      </c>
      <c r="D346" s="2">
        <f>'Source - Master DB Debt'!F343</f>
        <v>96000</v>
      </c>
      <c r="E346" s="2">
        <f>'Source - Master DB Debt'!G343</f>
        <v>189000</v>
      </c>
      <c r="F346" s="2">
        <f>'Source - Master DB Debt'!H343</f>
        <v>104000</v>
      </c>
      <c r="G346" s="2">
        <f>'Source - Master DB Debt'!I343</f>
        <v>32100</v>
      </c>
      <c r="H346" s="2">
        <f>'Source - Master DB Debt'!J343</f>
        <v>110000</v>
      </c>
    </row>
    <row r="347" spans="1:8" x14ac:dyDescent="0.35">
      <c r="A347" t="str">
        <f>'Source - Master DB Debt'!A344&amp;'Source - Master DB Debt'!B344&amp;'Source - Master DB Debt'!C344</f>
        <v>1741820</v>
      </c>
      <c r="B347" t="str">
        <f>'Source - Master DB Debt'!D344</f>
        <v>0180</v>
      </c>
      <c r="C347" t="str">
        <f>'Source - Master DB Debt'!E344</f>
        <v>Garrett-Keyser-Butler MSBC Ad Valorem Property Tax First Mortgage Bonds, Series 2014B</v>
      </c>
      <c r="D347" s="2">
        <f>'Source - Master DB Debt'!F344</f>
        <v>40625</v>
      </c>
      <c r="E347" s="2">
        <f>'Source - Master DB Debt'!G344</f>
        <v>81250</v>
      </c>
      <c r="F347" s="2">
        <f>'Source - Master DB Debt'!H344</f>
        <v>40125</v>
      </c>
      <c r="G347" s="2">
        <f>'Source - Master DB Debt'!I344</f>
        <v>40125</v>
      </c>
      <c r="H347" s="2">
        <f>'Source - Master DB Debt'!J344</f>
        <v>40125</v>
      </c>
    </row>
    <row r="348" spans="1:8" x14ac:dyDescent="0.35">
      <c r="A348" t="str">
        <f>'Source - Master DB Debt'!A345&amp;'Source - Master DB Debt'!B345&amp;'Source - Master DB Debt'!C345</f>
        <v>1741820</v>
      </c>
      <c r="B348" t="str">
        <f>'Source - Master DB Debt'!D345</f>
        <v>0180</v>
      </c>
      <c r="C348" t="str">
        <f>'Source - Master DB Debt'!E345</f>
        <v>Garrett-Keyser-Butler MSBC Ad Valorem Property Tax First Mortgage Bonds, Series 2014A</v>
      </c>
      <c r="D348" s="2">
        <f>'Source - Master DB Debt'!F345</f>
        <v>41250</v>
      </c>
      <c r="E348" s="2">
        <f>'Source - Master DB Debt'!G345</f>
        <v>82500</v>
      </c>
      <c r="F348" s="2">
        <f>'Source - Master DB Debt'!H345</f>
        <v>40750</v>
      </c>
      <c r="G348" s="2">
        <f>'Source - Master DB Debt'!I345</f>
        <v>40750</v>
      </c>
      <c r="H348" s="2">
        <f>'Source - Master DB Debt'!J345</f>
        <v>40750</v>
      </c>
    </row>
    <row r="349" spans="1:8" x14ac:dyDescent="0.35">
      <c r="A349" t="str">
        <f>'Source - Master DB Debt'!A346&amp;'Source - Master DB Debt'!B346&amp;'Source - Master DB Debt'!C346</f>
        <v>1741820</v>
      </c>
      <c r="B349" t="str">
        <f>'Source - Master DB Debt'!D346</f>
        <v>0180</v>
      </c>
      <c r="C349" t="str">
        <f>'Source - Master DB Debt'!E346</f>
        <v>GKBMSBC Refunding Bonds, Series 2017</v>
      </c>
      <c r="D349" s="2">
        <f>'Source - Master DB Debt'!F346</f>
        <v>1114500</v>
      </c>
      <c r="E349" s="2">
        <f>'Source - Master DB Debt'!G346</f>
        <v>2230500</v>
      </c>
      <c r="F349" s="2">
        <f>'Source - Master DB Debt'!H346</f>
        <v>1100500</v>
      </c>
      <c r="G349" s="2">
        <f>'Source - Master DB Debt'!I346</f>
        <v>1100500</v>
      </c>
      <c r="H349" s="2">
        <f>'Source - Master DB Debt'!J346</f>
        <v>1120000</v>
      </c>
    </row>
    <row r="350" spans="1:8" x14ac:dyDescent="0.35">
      <c r="A350" t="str">
        <f>'Source - Master DB Debt'!A347&amp;'Source - Master DB Debt'!B347&amp;'Source - Master DB Debt'!C347</f>
        <v>1741820</v>
      </c>
      <c r="B350" t="str">
        <f>'Source - Master DB Debt'!D347</f>
        <v>0180</v>
      </c>
      <c r="C350" t="str">
        <f>'Source - Master DB Debt'!E347</f>
        <v>Garrett-Keyser-Butler Community School District General Obligation Bonds of 2022</v>
      </c>
      <c r="D350" s="2">
        <f>'Source - Master DB Debt'!F347</f>
        <v>387532</v>
      </c>
      <c r="E350" s="2">
        <f>'Source - Master DB Debt'!G347</f>
        <v>799092</v>
      </c>
      <c r="F350" s="2">
        <f>'Source - Master DB Debt'!H347</f>
        <v>405938</v>
      </c>
      <c r="G350" s="2">
        <f>'Source - Master DB Debt'!I347</f>
        <v>119746</v>
      </c>
      <c r="H350" s="2">
        <f>'Source - Master DB Debt'!J347</f>
        <v>392370</v>
      </c>
    </row>
    <row r="351" spans="1:8" x14ac:dyDescent="0.35">
      <c r="A351" t="str">
        <f>'Source - Master DB Debt'!A348&amp;'Source - Master DB Debt'!B348&amp;'Source - Master DB Debt'!C348</f>
        <v>1741835</v>
      </c>
      <c r="B351" t="str">
        <f>'Source - Master DB Debt'!D348</f>
        <v>0180</v>
      </c>
      <c r="C351" t="str">
        <f>'Source - Master DB Debt'!E348</f>
        <v>DeKalb Central School Bldg Corp Ad Valorem Prop Tax First Mortgage Bonds, Series 2021</v>
      </c>
      <c r="D351" s="2">
        <f>'Source - Master DB Debt'!F348</f>
        <v>550000</v>
      </c>
      <c r="E351" s="2">
        <f>'Source - Master DB Debt'!G348</f>
        <v>2000000</v>
      </c>
      <c r="F351" s="2">
        <f>'Source - Master DB Debt'!H348</f>
        <v>1021000</v>
      </c>
      <c r="G351" s="2">
        <f>'Source - Master DB Debt'!I348</f>
        <v>306300</v>
      </c>
      <c r="H351" s="2">
        <f>'Source - Master DB Debt'!J348</f>
        <v>1021000</v>
      </c>
    </row>
    <row r="352" spans="1:8" x14ac:dyDescent="0.35">
      <c r="A352" t="str">
        <f>'Source - Master DB Debt'!A349&amp;'Source - Master DB Debt'!B349&amp;'Source - Master DB Debt'!C349</f>
        <v>1741835</v>
      </c>
      <c r="B352" t="str">
        <f>'Source - Master DB Debt'!D349</f>
        <v>0180</v>
      </c>
      <c r="C352" t="str">
        <f>'Source - Master DB Debt'!E349</f>
        <v>2023 Ad Valorem Bond DHS/DMS,WLOO, Deferred Maint Elementaries</v>
      </c>
      <c r="D352" s="2">
        <f>'Source - Master DB Debt'!F349</f>
        <v>0</v>
      </c>
      <c r="E352" s="2">
        <f>'Source - Master DB Debt'!G349</f>
        <v>1320000</v>
      </c>
      <c r="F352" s="2">
        <f>'Source - Master DB Debt'!H349</f>
        <v>1611000</v>
      </c>
      <c r="G352" s="2">
        <f>'Source - Master DB Debt'!I349</f>
        <v>483300</v>
      </c>
      <c r="H352" s="2">
        <f>'Source - Master DB Debt'!J349</f>
        <v>1611000</v>
      </c>
    </row>
    <row r="353" spans="1:8" x14ac:dyDescent="0.35">
      <c r="A353" t="str">
        <f>'Source - Master DB Debt'!A350&amp;'Source - Master DB Debt'!B350&amp;'Source - Master DB Debt'!C350</f>
        <v>1741835</v>
      </c>
      <c r="B353" t="str">
        <f>'Source - Master DB Debt'!D350</f>
        <v>0180</v>
      </c>
      <c r="C353" t="str">
        <f>'Source - Master DB Debt'!E350</f>
        <v>DeKalb County Central School Bldg Corp AD Valorem Property Tax First Mortgage Bonds, Series 2013</v>
      </c>
      <c r="D353" s="2">
        <f>'Source - Master DB Debt'!F350</f>
        <v>576000</v>
      </c>
      <c r="E353" s="2">
        <f>'Source - Master DB Debt'!G350</f>
        <v>0</v>
      </c>
      <c r="F353" s="2">
        <f>'Source - Master DB Debt'!H350</f>
        <v>0</v>
      </c>
      <c r="G353" s="2">
        <f>'Source - Master DB Debt'!I350</f>
        <v>0</v>
      </c>
      <c r="H353" s="2">
        <f>'Source - Master DB Debt'!J350</f>
        <v>0</v>
      </c>
    </row>
    <row r="354" spans="1:8" x14ac:dyDescent="0.35">
      <c r="A354" t="str">
        <f>'Source - Master DB Debt'!A351&amp;'Source - Master DB Debt'!B351&amp;'Source - Master DB Debt'!C351</f>
        <v>1741835</v>
      </c>
      <c r="B354" t="str">
        <f>'Source - Master DB Debt'!D351</f>
        <v>0180</v>
      </c>
      <c r="C354" t="str">
        <f>'Source - Master DB Debt'!E351</f>
        <v>General Obligation Bonds of 2019</v>
      </c>
      <c r="D354" s="2">
        <f>'Source - Master DB Debt'!F351</f>
        <v>703800</v>
      </c>
      <c r="E354" s="2">
        <f>'Source - Master DB Debt'!G351</f>
        <v>0</v>
      </c>
      <c r="F354" s="2">
        <f>'Source - Master DB Debt'!H351</f>
        <v>0</v>
      </c>
      <c r="G354" s="2">
        <f>'Source - Master DB Debt'!I351</f>
        <v>0</v>
      </c>
      <c r="H354" s="2">
        <f>'Source - Master DB Debt'!J351</f>
        <v>0</v>
      </c>
    </row>
    <row r="355" spans="1:8" x14ac:dyDescent="0.35">
      <c r="A355" t="str">
        <f>'Source - Master DB Debt'!A352&amp;'Source - Master DB Debt'!B352&amp;'Source - Master DB Debt'!C352</f>
        <v>1741835</v>
      </c>
      <c r="B355" t="str">
        <f>'Source - Master DB Debt'!D352</f>
        <v>0180</v>
      </c>
      <c r="C355" t="str">
        <f>'Source - Master DB Debt'!E352</f>
        <v>DeKalb McKenney-Harrison School Bldg Corp Ad Valorem Prop Tax First Mortgage Bonds, Series 2015</v>
      </c>
      <c r="D355" s="2">
        <f>'Source - Master DB Debt'!F352</f>
        <v>1069000</v>
      </c>
      <c r="E355" s="2">
        <f>'Source - Master DB Debt'!G352</f>
        <v>2120000</v>
      </c>
      <c r="F355" s="2">
        <f>'Source - Master DB Debt'!H352</f>
        <v>0</v>
      </c>
      <c r="G355" s="2">
        <f>'Source - Master DB Debt'!I352</f>
        <v>0</v>
      </c>
      <c r="H355" s="2">
        <f>'Source - Master DB Debt'!J352</f>
        <v>0</v>
      </c>
    </row>
    <row r="356" spans="1:8" x14ac:dyDescent="0.35">
      <c r="A356" t="str">
        <f>'Source - Master DB Debt'!A353&amp;'Source - Master DB Debt'!B353&amp;'Source - Master DB Debt'!C353</f>
        <v>1841875</v>
      </c>
      <c r="B356" t="str">
        <f>'Source - Master DB Debt'!D353</f>
        <v>0180</v>
      </c>
      <c r="C356" t="str">
        <f>'Source - Master DB Debt'!E353</f>
        <v>General Obligation Bonds of 2021</v>
      </c>
      <c r="D356" s="2">
        <f>'Source - Master DB Debt'!F353</f>
        <v>338900</v>
      </c>
      <c r="E356" s="2">
        <f>'Source - Master DB Debt'!G353</f>
        <v>687425</v>
      </c>
      <c r="F356" s="2">
        <f>'Source - Master DB Debt'!H353</f>
        <v>348475</v>
      </c>
      <c r="G356" s="2">
        <f>'Source - Master DB Debt'!I353</f>
        <v>105094</v>
      </c>
      <c r="H356" s="2">
        <f>'Source - Master DB Debt'!J353</f>
        <v>352150</v>
      </c>
    </row>
    <row r="357" spans="1:8" x14ac:dyDescent="0.35">
      <c r="A357" t="str">
        <f>'Source - Master DB Debt'!A354&amp;'Source - Master DB Debt'!B354&amp;'Source - Master DB Debt'!C354</f>
        <v>1841875</v>
      </c>
      <c r="B357" t="str">
        <f>'Source - Master DB Debt'!D354</f>
        <v>0186</v>
      </c>
      <c r="C357" t="str">
        <f>'Source - Master DB Debt'!E354</f>
        <v>Delaware Community School Corporation Amended Taxable General Obligation Pension Bonds of 2004</v>
      </c>
      <c r="D357" s="2">
        <f>'Source - Master DB Debt'!F354</f>
        <v>193749</v>
      </c>
      <c r="E357" s="2">
        <f>'Source - Master DB Debt'!G354</f>
        <v>385851</v>
      </c>
      <c r="F357" s="2">
        <f>'Source - Master DB Debt'!H354</f>
        <v>191813</v>
      </c>
      <c r="G357" s="2">
        <f>'Source - Master DB Debt'!I354</f>
        <v>95907</v>
      </c>
      <c r="H357" s="2">
        <f>'Source - Master DB Debt'!J354</f>
        <v>0</v>
      </c>
    </row>
    <row r="358" spans="1:8" x14ac:dyDescent="0.35">
      <c r="A358" t="str">
        <f>'Source - Master DB Debt'!A355&amp;'Source - Master DB Debt'!B355&amp;'Source - Master DB Debt'!C355</f>
        <v>1841875</v>
      </c>
      <c r="B358" t="str">
        <f>'Source - Master DB Debt'!D355</f>
        <v>0180</v>
      </c>
      <c r="C358" t="str">
        <f>'Source - Master DB Debt'!E355</f>
        <v>Ad Valorem Property Tax First Mortgage Bonds, Series 2018</v>
      </c>
      <c r="D358" s="2">
        <f>'Source - Master DB Debt'!F355</f>
        <v>490000</v>
      </c>
      <c r="E358" s="2">
        <f>'Source - Master DB Debt'!G355</f>
        <v>978000</v>
      </c>
      <c r="F358" s="2">
        <f>'Source - Master DB Debt'!H355</f>
        <v>490000</v>
      </c>
      <c r="G358" s="2">
        <f>'Source - Master DB Debt'!I355</f>
        <v>147000</v>
      </c>
      <c r="H358" s="2">
        <f>'Source - Master DB Debt'!J355</f>
        <v>490000</v>
      </c>
    </row>
    <row r="359" spans="1:8" x14ac:dyDescent="0.35">
      <c r="A359" t="str">
        <f>'Source - Master DB Debt'!A356&amp;'Source - Master DB Debt'!B356&amp;'Source - Master DB Debt'!C356</f>
        <v>1841875</v>
      </c>
      <c r="B359" t="str">
        <f>'Source - Master DB Debt'!D356</f>
        <v>0180</v>
      </c>
      <c r="C359" t="str">
        <f>'Source - Master DB Debt'!E356</f>
        <v>Ad Valorem Property Tax First Mortgage Bonds, Series 2020</v>
      </c>
      <c r="D359" s="2">
        <f>'Source - Master DB Debt'!F356</f>
        <v>394000</v>
      </c>
      <c r="E359" s="2">
        <f>'Source - Master DB Debt'!G356</f>
        <v>789000</v>
      </c>
      <c r="F359" s="2">
        <f>'Source - Master DB Debt'!H356</f>
        <v>394000</v>
      </c>
      <c r="G359" s="2">
        <f>'Source - Master DB Debt'!I356</f>
        <v>118200</v>
      </c>
      <c r="H359" s="2">
        <f>'Source - Master DB Debt'!J356</f>
        <v>394000</v>
      </c>
    </row>
    <row r="360" spans="1:8" x14ac:dyDescent="0.35">
      <c r="A360" t="str">
        <f>'Source - Master DB Debt'!A357&amp;'Source - Master DB Debt'!B357&amp;'Source - Master DB Debt'!C357</f>
        <v>1841875</v>
      </c>
      <c r="B360" t="str">
        <f>'Source - Master DB Debt'!D357</f>
        <v>0180</v>
      </c>
      <c r="C360" t="str">
        <f>'Source - Master DB Debt'!E357</f>
        <v>Ad Valorem Property Tax First Mortgage Bonds, Series 2023</v>
      </c>
      <c r="D360" s="2">
        <f>'Source - Master DB Debt'!F357</f>
        <v>0</v>
      </c>
      <c r="E360" s="2">
        <f>'Source - Master DB Debt'!G357</f>
        <v>897000</v>
      </c>
      <c r="F360" s="2">
        <f>'Source - Master DB Debt'!H357</f>
        <v>450500</v>
      </c>
      <c r="G360" s="2">
        <f>'Source - Master DB Debt'!I357</f>
        <v>135150</v>
      </c>
      <c r="H360" s="2">
        <f>'Source - Master DB Debt'!J357</f>
        <v>450500</v>
      </c>
    </row>
    <row r="361" spans="1:8" x14ac:dyDescent="0.35">
      <c r="A361" t="str">
        <f>'Source - Master DB Debt'!A358&amp;'Source - Master DB Debt'!B358&amp;'Source - Master DB Debt'!C358</f>
        <v>1841885</v>
      </c>
      <c r="B361" t="str">
        <f>'Source - Master DB Debt'!D358</f>
        <v>0180</v>
      </c>
      <c r="C361" t="str">
        <f>'Source - Master DB Debt'!E358</f>
        <v>Anticipated Debt Service</v>
      </c>
      <c r="D361" s="2">
        <f>'Source - Master DB Debt'!F358</f>
        <v>0</v>
      </c>
      <c r="E361" s="2">
        <f>'Source - Master DB Debt'!G358</f>
        <v>0</v>
      </c>
      <c r="F361" s="2">
        <f>'Source - Master DB Debt'!H358</f>
        <v>0</v>
      </c>
      <c r="G361" s="2">
        <f>'Source - Master DB Debt'!I358</f>
        <v>0</v>
      </c>
      <c r="H361" s="2">
        <f>'Source - Master DB Debt'!J358</f>
        <v>0</v>
      </c>
    </row>
    <row r="362" spans="1:8" x14ac:dyDescent="0.35">
      <c r="A362" t="str">
        <f>'Source - Master DB Debt'!A359&amp;'Source - Master DB Debt'!B359&amp;'Source - Master DB Debt'!C359</f>
        <v>1841885</v>
      </c>
      <c r="B362" t="str">
        <f>'Source - Master DB Debt'!D359</f>
        <v>0180</v>
      </c>
      <c r="C362" t="str">
        <f>'Source - Master DB Debt'!E359</f>
        <v>Unreimbursed Textbooks</v>
      </c>
      <c r="D362" s="2">
        <f>'Source - Master DB Debt'!F359</f>
        <v>0</v>
      </c>
      <c r="E362" s="2">
        <f>'Source - Master DB Debt'!G359</f>
        <v>0</v>
      </c>
      <c r="F362" s="2">
        <f>'Source - Master DB Debt'!H359</f>
        <v>0</v>
      </c>
      <c r="G362" s="2">
        <f>'Source - Master DB Debt'!I359</f>
        <v>0</v>
      </c>
      <c r="H362" s="2">
        <f>'Source - Master DB Debt'!J359</f>
        <v>0</v>
      </c>
    </row>
    <row r="363" spans="1:8" x14ac:dyDescent="0.35">
      <c r="A363" t="str">
        <f>'Source - Master DB Debt'!A360&amp;'Source - Master DB Debt'!B360&amp;'Source - Master DB Debt'!C360</f>
        <v>1841885</v>
      </c>
      <c r="B363" t="str">
        <f>'Source - Master DB Debt'!D360</f>
        <v>0180</v>
      </c>
      <c r="C363" t="str">
        <f>'Source - Master DB Debt'!E360</f>
        <v>Ad Valorem Property Tax First Mortgage Bonds, Series 2018</v>
      </c>
      <c r="D363" s="2">
        <f>'Source - Master DB Debt'!F360</f>
        <v>312000</v>
      </c>
      <c r="E363" s="2">
        <f>'Source - Master DB Debt'!G360</f>
        <v>304000</v>
      </c>
      <c r="F363" s="2">
        <f>'Source - Master DB Debt'!H360</f>
        <v>108000</v>
      </c>
      <c r="G363" s="2">
        <f>'Source - Master DB Debt'!I360</f>
        <v>32400</v>
      </c>
      <c r="H363" s="2">
        <f>'Source - Master DB Debt'!J360</f>
        <v>108000</v>
      </c>
    </row>
    <row r="364" spans="1:8" x14ac:dyDescent="0.35">
      <c r="A364" t="str">
        <f>'Source - Master DB Debt'!A361&amp;'Source - Master DB Debt'!B361&amp;'Source - Master DB Debt'!C361</f>
        <v>1841885</v>
      </c>
      <c r="B364" t="str">
        <f>'Source - Master DB Debt'!D361</f>
        <v>0180</v>
      </c>
      <c r="C364" t="str">
        <f>'Source - Master DB Debt'!E361</f>
        <v>Interest on Temporary Loans</v>
      </c>
      <c r="D364" s="2">
        <f>'Source - Master DB Debt'!F361</f>
        <v>0</v>
      </c>
      <c r="E364" s="2">
        <f>'Source - Master DB Debt'!G361</f>
        <v>0</v>
      </c>
      <c r="F364" s="2">
        <f>'Source - Master DB Debt'!H361</f>
        <v>0</v>
      </c>
      <c r="G364" s="2">
        <f>'Source - Master DB Debt'!I361</f>
        <v>0</v>
      </c>
      <c r="H364" s="2">
        <f>'Source - Master DB Debt'!J361</f>
        <v>0</v>
      </c>
    </row>
    <row r="365" spans="1:8" x14ac:dyDescent="0.35">
      <c r="A365" t="str">
        <f>'Source - Master DB Debt'!A362&amp;'Source - Master DB Debt'!B362&amp;'Source - Master DB Debt'!C362</f>
        <v>1841885</v>
      </c>
      <c r="B365" t="str">
        <f>'Source - Master DB Debt'!D362</f>
        <v>0180</v>
      </c>
      <c r="C365" t="str">
        <f>'Source - Master DB Debt'!E362</f>
        <v>Ad Valorem Property Tax First Mortgage Bonds, Series 2023</v>
      </c>
      <c r="D365" s="2">
        <f>'Source - Master DB Debt'!F362</f>
        <v>0</v>
      </c>
      <c r="E365" s="2">
        <f>'Source - Master DB Debt'!G362</f>
        <v>374000</v>
      </c>
      <c r="F365" s="2">
        <f>'Source - Master DB Debt'!H362</f>
        <v>111000</v>
      </c>
      <c r="G365" s="2">
        <f>'Source - Master DB Debt'!I362</f>
        <v>33300</v>
      </c>
      <c r="H365" s="2">
        <f>'Source - Master DB Debt'!J362</f>
        <v>111000</v>
      </c>
    </row>
    <row r="366" spans="1:8" x14ac:dyDescent="0.35">
      <c r="A366" t="str">
        <f>'Source - Master DB Debt'!A363&amp;'Source - Master DB Debt'!B363&amp;'Source - Master DB Debt'!C363</f>
        <v>1841885</v>
      </c>
      <c r="B366" t="str">
        <f>'Source - Master DB Debt'!D363</f>
        <v>0180</v>
      </c>
      <c r="C366" t="str">
        <f>'Source - Master DB Debt'!E363</f>
        <v>Ad Valorem Property Tax First Mortgage Refunding Bonds, Series 2013</v>
      </c>
      <c r="D366" s="2">
        <f>'Source - Master DB Debt'!F363</f>
        <v>300500</v>
      </c>
      <c r="E366" s="2">
        <f>'Source - Master DB Debt'!G363</f>
        <v>600000</v>
      </c>
      <c r="F366" s="2">
        <f>'Source - Master DB Debt'!H363</f>
        <v>299500</v>
      </c>
      <c r="G366" s="2">
        <f>'Source - Master DB Debt'!I363</f>
        <v>298000</v>
      </c>
      <c r="H366" s="2">
        <f>'Source - Master DB Debt'!J363</f>
        <v>296500</v>
      </c>
    </row>
    <row r="367" spans="1:8" x14ac:dyDescent="0.35">
      <c r="A367" t="str">
        <f>'Source - Master DB Debt'!A364&amp;'Source - Master DB Debt'!B364&amp;'Source - Master DB Debt'!C364</f>
        <v>1841885</v>
      </c>
      <c r="B367" t="str">
        <f>'Source - Master DB Debt'!D364</f>
        <v>0180</v>
      </c>
      <c r="C367" t="str">
        <f>'Source - Master DB Debt'!E364</f>
        <v>General Obligation Bonds, Series 2014</v>
      </c>
      <c r="D367" s="2">
        <f>'Source - Master DB Debt'!F364</f>
        <v>72841</v>
      </c>
      <c r="E367" s="2">
        <f>'Source - Master DB Debt'!G364</f>
        <v>158133</v>
      </c>
      <c r="F367" s="2">
        <f>'Source - Master DB Debt'!H364</f>
        <v>80164</v>
      </c>
      <c r="G367" s="2">
        <f>'Source - Master DB Debt'!I364</f>
        <v>80164</v>
      </c>
      <c r="H367" s="2">
        <f>'Source - Master DB Debt'!J364</f>
        <v>169208</v>
      </c>
    </row>
    <row r="368" spans="1:8" x14ac:dyDescent="0.35">
      <c r="A368" t="str">
        <f>'Source - Master DB Debt'!A365&amp;'Source - Master DB Debt'!B365&amp;'Source - Master DB Debt'!C365</f>
        <v>1841895</v>
      </c>
      <c r="B368" t="str">
        <f>'Source - Master DB Debt'!D365</f>
        <v>0186</v>
      </c>
      <c r="C368" t="str">
        <f>'Source - Master DB Debt'!E365</f>
        <v>Liberty Perry Community Schools Pension Bonds</v>
      </c>
      <c r="D368" s="2">
        <f>'Source - Master DB Debt'!F365</f>
        <v>153820</v>
      </c>
      <c r="E368" s="2">
        <f>'Source - Master DB Debt'!G365</f>
        <v>310294</v>
      </c>
      <c r="F368" s="2">
        <f>'Source - Master DB Debt'!H365</f>
        <v>156184</v>
      </c>
      <c r="G368" s="2">
        <f>'Source - Master DB Debt'!I365</f>
        <v>78092</v>
      </c>
      <c r="H368" s="2">
        <f>'Source - Master DB Debt'!J365</f>
        <v>0</v>
      </c>
    </row>
    <row r="369" spans="1:8" x14ac:dyDescent="0.35">
      <c r="A369" t="str">
        <f>'Source - Master DB Debt'!A366&amp;'Source - Master DB Debt'!B366&amp;'Source - Master DB Debt'!C366</f>
        <v>1841895</v>
      </c>
      <c r="B369" t="str">
        <f>'Source - Master DB Debt'!D366</f>
        <v>0180</v>
      </c>
      <c r="C369" t="str">
        <f>'Source - Master DB Debt'!E366</f>
        <v>Unreimbursed Textbooks</v>
      </c>
      <c r="D369" s="2">
        <f>'Source - Master DB Debt'!F366</f>
        <v>23904</v>
      </c>
      <c r="E369" s="2">
        <f>'Source - Master DB Debt'!G366</f>
        <v>0</v>
      </c>
      <c r="F369" s="2">
        <f>'Source - Master DB Debt'!H366</f>
        <v>0</v>
      </c>
      <c r="G369" s="2">
        <f>'Source - Master DB Debt'!I366</f>
        <v>0</v>
      </c>
      <c r="H369" s="2">
        <f>'Source - Master DB Debt'!J366</f>
        <v>0</v>
      </c>
    </row>
    <row r="370" spans="1:8" x14ac:dyDescent="0.35">
      <c r="A370" t="str">
        <f>'Source - Master DB Debt'!A367&amp;'Source - Master DB Debt'!B367&amp;'Source - Master DB Debt'!C367</f>
        <v>1841895</v>
      </c>
      <c r="B370" t="str">
        <f>'Source - Master DB Debt'!D367</f>
        <v>0180</v>
      </c>
      <c r="C370" t="str">
        <f>'Source - Master DB Debt'!E367</f>
        <v>SES SMS WAP RENOVATIONS</v>
      </c>
      <c r="D370" s="2">
        <f>'Source - Master DB Debt'!F367</f>
        <v>259500</v>
      </c>
      <c r="E370" s="2">
        <f>'Source - Master DB Debt'!G367</f>
        <v>516000</v>
      </c>
      <c r="F370" s="2">
        <f>'Source - Master DB Debt'!H367</f>
        <v>258500</v>
      </c>
      <c r="G370" s="2">
        <f>'Source - Master DB Debt'!I367</f>
        <v>77550</v>
      </c>
      <c r="H370" s="2">
        <f>'Source - Master DB Debt'!J367</f>
        <v>258500</v>
      </c>
    </row>
    <row r="371" spans="1:8" x14ac:dyDescent="0.35">
      <c r="A371" t="str">
        <f>'Source - Master DB Debt'!A368&amp;'Source - Master DB Debt'!B368&amp;'Source - Master DB Debt'!C368</f>
        <v>1841900</v>
      </c>
      <c r="B371" t="str">
        <f>'Source - Master DB Debt'!D368</f>
        <v>0180</v>
      </c>
      <c r="C371" t="str">
        <f>'Source - Master DB Debt'!E368</f>
        <v>Loan #A0518 Common School Fund Loan</v>
      </c>
      <c r="D371" s="2">
        <f>'Source - Master DB Debt'!F368</f>
        <v>187942</v>
      </c>
      <c r="E371" s="2">
        <f>'Source - Master DB Debt'!G368</f>
        <v>365384</v>
      </c>
      <c r="F371" s="2">
        <f>'Source - Master DB Debt'!H368</f>
        <v>124533</v>
      </c>
      <c r="G371" s="2">
        <f>'Source - Master DB Debt'!I368</f>
        <v>62267</v>
      </c>
      <c r="H371" s="2">
        <f>'Source - Master DB Debt'!J368</f>
        <v>0</v>
      </c>
    </row>
    <row r="372" spans="1:8" x14ac:dyDescent="0.35">
      <c r="A372" t="str">
        <f>'Source - Master DB Debt'!A369&amp;'Source - Master DB Debt'!B369&amp;'Source - Master DB Debt'!C369</f>
        <v>1841900</v>
      </c>
      <c r="B372" t="str">
        <f>'Source - Master DB Debt'!D369</f>
        <v>0180</v>
      </c>
      <c r="C372" t="str">
        <f>'Source - Master DB Debt'!E369</f>
        <v>Loan #C0011 Common School Fund</v>
      </c>
      <c r="D372" s="2">
        <f>'Source - Master DB Debt'!F369</f>
        <v>80043</v>
      </c>
      <c r="E372" s="2">
        <f>'Source - Master DB Debt'!G369</f>
        <v>156016</v>
      </c>
      <c r="F372" s="2">
        <f>'Source - Master DB Debt'!H369</f>
        <v>75973</v>
      </c>
      <c r="G372" s="2">
        <f>'Source - Master DB Debt'!I369</f>
        <v>22588</v>
      </c>
      <c r="H372" s="2">
        <f>'Source - Master DB Debt'!J369</f>
        <v>74616</v>
      </c>
    </row>
    <row r="373" spans="1:8" x14ac:dyDescent="0.35">
      <c r="A373" t="str">
        <f>'Source - Master DB Debt'!A370&amp;'Source - Master DB Debt'!B370&amp;'Source - Master DB Debt'!C370</f>
        <v>1841900</v>
      </c>
      <c r="B373" t="str">
        <f>'Source - Master DB Debt'!D370</f>
        <v>0180</v>
      </c>
      <c r="C373" t="str">
        <f>'Source - Master DB Debt'!E370</f>
        <v>General Obligation Bonds of 2023</v>
      </c>
      <c r="D373" s="2">
        <f>'Source - Master DB Debt'!F370</f>
        <v>0</v>
      </c>
      <c r="E373" s="2">
        <f>'Source - Master DB Debt'!G370</f>
        <v>369145</v>
      </c>
      <c r="F373" s="2">
        <f>'Source - Master DB Debt'!H370</f>
        <v>57986</v>
      </c>
      <c r="G373" s="2">
        <f>'Source - Master DB Debt'!I370</f>
        <v>17175</v>
      </c>
      <c r="H373" s="2">
        <f>'Source - Master DB Debt'!J370</f>
        <v>56512</v>
      </c>
    </row>
    <row r="374" spans="1:8" x14ac:dyDescent="0.35">
      <c r="A374" t="str">
        <f>'Source - Master DB Debt'!A371&amp;'Source - Master DB Debt'!B371&amp;'Source - Master DB Debt'!C371</f>
        <v>1841900</v>
      </c>
      <c r="B374" t="str">
        <f>'Source - Master DB Debt'!D371</f>
        <v>0180</v>
      </c>
      <c r="C374" t="str">
        <f>'Source - Master DB Debt'!E371</f>
        <v>School Technology Advancement Loan 2023</v>
      </c>
      <c r="D374" s="2">
        <f>'Source - Master DB Debt'!F371</f>
        <v>12420</v>
      </c>
      <c r="E374" s="2">
        <f>'Source - Master DB Debt'!G371</f>
        <v>0</v>
      </c>
      <c r="F374" s="2">
        <f>'Source - Master DB Debt'!H371</f>
        <v>0</v>
      </c>
      <c r="G374" s="2">
        <f>'Source - Master DB Debt'!I371</f>
        <v>0</v>
      </c>
      <c r="H374" s="2">
        <f>'Source - Master DB Debt'!J371</f>
        <v>0</v>
      </c>
    </row>
    <row r="375" spans="1:8" x14ac:dyDescent="0.35">
      <c r="A375" t="str">
        <f>'Source - Master DB Debt'!A372&amp;'Source - Master DB Debt'!B372&amp;'Source - Master DB Debt'!C372</f>
        <v>1841910</v>
      </c>
      <c r="B375" t="str">
        <f>'Source - Master DB Debt'!D372</f>
        <v>0180</v>
      </c>
      <c r="C375" t="str">
        <f>'Source - Master DB Debt'!E372</f>
        <v>Ad Valorem Property Tax First Mortgage Bonds, Series 2018</v>
      </c>
      <c r="D375" s="2">
        <f>'Source - Master DB Debt'!F372</f>
        <v>184500</v>
      </c>
      <c r="E375" s="2">
        <f>'Source - Master DB Debt'!G372</f>
        <v>370000</v>
      </c>
      <c r="F375" s="2">
        <f>'Source - Master DB Debt'!H372</f>
        <v>185000</v>
      </c>
      <c r="G375" s="2">
        <f>'Source - Master DB Debt'!I372</f>
        <v>55500</v>
      </c>
      <c r="H375" s="2">
        <f>'Source - Master DB Debt'!J372</f>
        <v>185000</v>
      </c>
    </row>
    <row r="376" spans="1:8" x14ac:dyDescent="0.35">
      <c r="A376" t="str">
        <f>'Source - Master DB Debt'!A373&amp;'Source - Master DB Debt'!B373&amp;'Source - Master DB Debt'!C373</f>
        <v>1841910</v>
      </c>
      <c r="B376" t="str">
        <f>'Source - Master DB Debt'!D373</f>
        <v>0180</v>
      </c>
      <c r="C376" t="str">
        <f>'Source - Master DB Debt'!E373</f>
        <v>YMS/YES Energy Savings Project 2009 - QSCB</v>
      </c>
      <c r="D376" s="2">
        <f>'Source - Master DB Debt'!F373</f>
        <v>161125</v>
      </c>
      <c r="E376" s="2">
        <f>'Source - Master DB Debt'!G373</f>
        <v>0</v>
      </c>
      <c r="F376" s="2">
        <f>'Source - Master DB Debt'!H373</f>
        <v>0</v>
      </c>
      <c r="G376" s="2">
        <f>'Source - Master DB Debt'!I373</f>
        <v>0</v>
      </c>
      <c r="H376" s="2">
        <f>'Source - Master DB Debt'!J373</f>
        <v>0</v>
      </c>
    </row>
    <row r="377" spans="1:8" x14ac:dyDescent="0.35">
      <c r="A377" t="str">
        <f>'Source - Master DB Debt'!A374&amp;'Source - Master DB Debt'!B374&amp;'Source - Master DB Debt'!C374</f>
        <v>1841910</v>
      </c>
      <c r="B377" t="str">
        <f>'Source - Master DB Debt'!D374</f>
        <v>0180</v>
      </c>
      <c r="C377" t="str">
        <f>'Source - Master DB Debt'!E374</f>
        <v>General Obligation Bonds of 2023</v>
      </c>
      <c r="D377" s="2">
        <f>'Source - Master DB Debt'!F374</f>
        <v>0</v>
      </c>
      <c r="E377" s="2">
        <f>'Source - Master DB Debt'!G374</f>
        <v>510978</v>
      </c>
      <c r="F377" s="2">
        <f>'Source - Master DB Debt'!H374</f>
        <v>10975</v>
      </c>
      <c r="G377" s="2">
        <f>'Source - Master DB Debt'!I374</f>
        <v>3221</v>
      </c>
      <c r="H377" s="2">
        <f>'Source - Master DB Debt'!J374</f>
        <v>10500</v>
      </c>
    </row>
    <row r="378" spans="1:8" x14ac:dyDescent="0.35">
      <c r="A378" t="str">
        <f>'Source - Master DB Debt'!A375&amp;'Source - Master DB Debt'!B375&amp;'Source - Master DB Debt'!C375</f>
        <v>1841910</v>
      </c>
      <c r="B378" t="str">
        <f>'Source - Master DB Debt'!D375</f>
        <v>0180</v>
      </c>
      <c r="C378" t="str">
        <f>'Source - Master DB Debt'!E375</f>
        <v>Fees</v>
      </c>
      <c r="D378" s="2">
        <f>'Source - Master DB Debt'!F375</f>
        <v>19600</v>
      </c>
      <c r="E378" s="2">
        <f>'Source - Master DB Debt'!G375</f>
        <v>20000</v>
      </c>
      <c r="F378" s="2">
        <f>'Source - Master DB Debt'!H375</f>
        <v>10000</v>
      </c>
      <c r="G378" s="2">
        <f>'Source - Master DB Debt'!I375</f>
        <v>3000</v>
      </c>
      <c r="H378" s="2">
        <f>'Source - Master DB Debt'!J375</f>
        <v>10000</v>
      </c>
    </row>
    <row r="379" spans="1:8" x14ac:dyDescent="0.35">
      <c r="A379" t="str">
        <f>'Source - Master DB Debt'!A376&amp;'Source - Master DB Debt'!B376&amp;'Source - Master DB Debt'!C376</f>
        <v>1841910</v>
      </c>
      <c r="B379" t="str">
        <f>'Source - Master DB Debt'!D376</f>
        <v>0180</v>
      </c>
      <c r="C379" t="str">
        <f>'Source - Master DB Debt'!E376</f>
        <v>Interest on Temporary Loans</v>
      </c>
      <c r="D379" s="2">
        <f>'Source - Master DB Debt'!F376</f>
        <v>0</v>
      </c>
      <c r="E379" s="2">
        <f>'Source - Master DB Debt'!G376</f>
        <v>0</v>
      </c>
      <c r="F379" s="2">
        <f>'Source - Master DB Debt'!H376</f>
        <v>0</v>
      </c>
      <c r="G379" s="2">
        <f>'Source - Master DB Debt'!I376</f>
        <v>0</v>
      </c>
      <c r="H379" s="2">
        <f>'Source - Master DB Debt'!J376</f>
        <v>0</v>
      </c>
    </row>
    <row r="380" spans="1:8" x14ac:dyDescent="0.35">
      <c r="A380" t="str">
        <f>'Source - Master DB Debt'!A377&amp;'Source - Master DB Debt'!B377&amp;'Source - Master DB Debt'!C377</f>
        <v>1841910</v>
      </c>
      <c r="B380" t="str">
        <f>'Source - Master DB Debt'!D377</f>
        <v>0180</v>
      </c>
      <c r="C380" t="str">
        <f>'Source - Master DB Debt'!E377</f>
        <v>Ad Valorem Property Tax First Mortgage Bonds, Series 2019</v>
      </c>
      <c r="D380" s="2">
        <f>'Source - Master DB Debt'!F377</f>
        <v>472500</v>
      </c>
      <c r="E380" s="2">
        <f>'Source - Master DB Debt'!G377</f>
        <v>1100000</v>
      </c>
      <c r="F380" s="2">
        <f>'Source - Master DB Debt'!H377</f>
        <v>554000</v>
      </c>
      <c r="G380" s="2">
        <f>'Source - Master DB Debt'!I377</f>
        <v>166200</v>
      </c>
      <c r="H380" s="2">
        <f>'Source - Master DB Debt'!J377</f>
        <v>554000</v>
      </c>
    </row>
    <row r="381" spans="1:8" x14ac:dyDescent="0.35">
      <c r="A381" t="str">
        <f>'Source - Master DB Debt'!A378&amp;'Source - Master DB Debt'!B378&amp;'Source - Master DB Debt'!C378</f>
        <v>1841910</v>
      </c>
      <c r="B381" t="str">
        <f>'Source - Master DB Debt'!D378</f>
        <v>0180</v>
      </c>
      <c r="C381" t="str">
        <f>'Source - Master DB Debt'!E378</f>
        <v>Unreimbursed Textbooks</v>
      </c>
      <c r="D381" s="2">
        <f>'Source - Master DB Debt'!F378</f>
        <v>108486</v>
      </c>
      <c r="E381" s="2">
        <f>'Source - Master DB Debt'!G378</f>
        <v>0</v>
      </c>
      <c r="F381" s="2">
        <f>'Source - Master DB Debt'!H378</f>
        <v>0</v>
      </c>
      <c r="G381" s="2">
        <f>'Source - Master DB Debt'!I378</f>
        <v>0</v>
      </c>
      <c r="H381" s="2">
        <f>'Source - Master DB Debt'!J378</f>
        <v>0</v>
      </c>
    </row>
    <row r="382" spans="1:8" x14ac:dyDescent="0.35">
      <c r="A382" t="str">
        <f>'Source - Master DB Debt'!A379&amp;'Source - Master DB Debt'!B379&amp;'Source - Master DB Debt'!C379</f>
        <v>1841910</v>
      </c>
      <c r="B382" t="str">
        <f>'Source - Master DB Debt'!D379</f>
        <v>0180</v>
      </c>
      <c r="C382" t="str">
        <f>'Source - Master DB Debt'!E379</f>
        <v>General Obligation Bonds of 2021</v>
      </c>
      <c r="D382" s="2">
        <f>'Source - Master DB Debt'!F379</f>
        <v>130000</v>
      </c>
      <c r="E382" s="2">
        <f>'Source - Master DB Debt'!G379</f>
        <v>271723</v>
      </c>
      <c r="F382" s="2">
        <f>'Source - Master DB Debt'!H379</f>
        <v>153500</v>
      </c>
      <c r="G382" s="2">
        <f>'Source - Master DB Debt'!I379</f>
        <v>46538</v>
      </c>
      <c r="H382" s="2">
        <f>'Source - Master DB Debt'!J379</f>
        <v>156750</v>
      </c>
    </row>
    <row r="383" spans="1:8" x14ac:dyDescent="0.35">
      <c r="A383" t="str">
        <f>'Source - Master DB Debt'!A380&amp;'Source - Master DB Debt'!B380&amp;'Source - Master DB Debt'!C380</f>
        <v>1841910</v>
      </c>
      <c r="B383" t="str">
        <f>'Source - Master DB Debt'!D380</f>
        <v>0180</v>
      </c>
      <c r="C383" t="str">
        <f>'Source - Master DB Debt'!E380</f>
        <v>Common School Fund Loan B0417</v>
      </c>
      <c r="D383" s="2">
        <f>'Source - Master DB Debt'!F380</f>
        <v>0</v>
      </c>
      <c r="E383" s="2">
        <f>'Source - Master DB Debt'!G380</f>
        <v>273407</v>
      </c>
      <c r="F383" s="2">
        <f>'Source - Master DB Debt'!H380</f>
        <v>0</v>
      </c>
      <c r="G383" s="2">
        <f>'Source - Master DB Debt'!I380</f>
        <v>0</v>
      </c>
      <c r="H383" s="2">
        <f>'Source - Master DB Debt'!J380</f>
        <v>0</v>
      </c>
    </row>
    <row r="384" spans="1:8" x14ac:dyDescent="0.35">
      <c r="A384" t="str">
        <f>'Source - Master DB Debt'!A381&amp;'Source - Master DB Debt'!B381&amp;'Source - Master DB Debt'!C381</f>
        <v>1841910</v>
      </c>
      <c r="B384" t="str">
        <f>'Source - Master DB Debt'!D381</f>
        <v>0180</v>
      </c>
      <c r="C384" t="str">
        <f>'Source - Master DB Debt'!E381</f>
        <v>2013 YMS Bond - Renovation HVAC - Lease Rental</v>
      </c>
      <c r="D384" s="2">
        <f>'Source - Master DB Debt'!F381</f>
        <v>69000</v>
      </c>
      <c r="E384" s="2">
        <f>'Source - Master DB Debt'!G381</f>
        <v>144000</v>
      </c>
      <c r="F384" s="2">
        <f>'Source - Master DB Debt'!H381</f>
        <v>70000</v>
      </c>
      <c r="G384" s="2">
        <f>'Source - Master DB Debt'!I381</f>
        <v>70000</v>
      </c>
      <c r="H384" s="2">
        <f>'Source - Master DB Debt'!J381</f>
        <v>70000</v>
      </c>
    </row>
    <row r="385" spans="1:8" x14ac:dyDescent="0.35">
      <c r="A385" t="str">
        <f>'Source - Master DB Debt'!A382&amp;'Source - Master DB Debt'!B382&amp;'Source - Master DB Debt'!C382</f>
        <v>1841940</v>
      </c>
      <c r="B385" t="str">
        <f>'Source - Master DB Debt'!D382</f>
        <v>0180</v>
      </c>
      <c r="C385" t="str">
        <f>'Source - Master DB Debt'!E382</f>
        <v>Interest on Temporary Loans</v>
      </c>
      <c r="D385" s="2">
        <f>'Source - Master DB Debt'!F382</f>
        <v>0</v>
      </c>
      <c r="E385" s="2">
        <f>'Source - Master DB Debt'!G382</f>
        <v>0</v>
      </c>
      <c r="F385" s="2">
        <f>'Source - Master DB Debt'!H382</f>
        <v>0</v>
      </c>
      <c r="G385" s="2">
        <f>'Source - Master DB Debt'!I382</f>
        <v>0</v>
      </c>
      <c r="H385" s="2">
        <f>'Source - Master DB Debt'!J382</f>
        <v>0</v>
      </c>
    </row>
    <row r="386" spans="1:8" x14ac:dyDescent="0.35">
      <c r="A386" t="str">
        <f>'Source - Master DB Debt'!A383&amp;'Source - Master DB Debt'!B383&amp;'Source - Master DB Debt'!C383</f>
        <v>1841940</v>
      </c>
      <c r="B386" t="str">
        <f>'Source - Master DB Debt'!D383</f>
        <v>0180</v>
      </c>
      <c r="C386" t="str">
        <f>'Source - Master DB Debt'!E383</f>
        <v>Unreimbursed Textbooks</v>
      </c>
      <c r="D386" s="2">
        <f>'Source - Master DB Debt'!F383</f>
        <v>15000</v>
      </c>
      <c r="E386" s="2">
        <f>'Source - Master DB Debt'!G383</f>
        <v>0</v>
      </c>
      <c r="F386" s="2">
        <f>'Source - Master DB Debt'!H383</f>
        <v>0</v>
      </c>
      <c r="G386" s="2">
        <f>'Source - Master DB Debt'!I383</f>
        <v>0</v>
      </c>
      <c r="H386" s="2">
        <f>'Source - Master DB Debt'!J383</f>
        <v>0</v>
      </c>
    </row>
    <row r="387" spans="1:8" x14ac:dyDescent="0.35">
      <c r="A387" t="str">
        <f>'Source - Master DB Debt'!A384&amp;'Source - Master DB Debt'!B384&amp;'Source - Master DB Debt'!C384</f>
        <v>1841940</v>
      </c>
      <c r="B387" t="str">
        <f>'Source - Master DB Debt'!D384</f>
        <v>0180</v>
      </c>
      <c r="C387" t="str">
        <f>'Source - Master DB Debt'!E384</f>
        <v>Ad Valorem Property Tax First Mortgage Refunding Bonds, Series 2015</v>
      </c>
      <c r="D387" s="2">
        <f>'Source - Master DB Debt'!F384</f>
        <v>349500</v>
      </c>
      <c r="E387" s="2">
        <f>'Source - Master DB Debt'!G384</f>
        <v>700000</v>
      </c>
      <c r="F387" s="2">
        <f>'Source - Master DB Debt'!H384</f>
        <v>350000</v>
      </c>
      <c r="G387" s="2">
        <f>'Source - Master DB Debt'!I384</f>
        <v>350000</v>
      </c>
      <c r="H387" s="2">
        <f>'Source - Master DB Debt'!J384</f>
        <v>350000</v>
      </c>
    </row>
    <row r="388" spans="1:8" x14ac:dyDescent="0.35">
      <c r="A388" t="str">
        <f>'Source - Master DB Debt'!A385&amp;'Source - Master DB Debt'!B385&amp;'Source - Master DB Debt'!C385</f>
        <v>1841940</v>
      </c>
      <c r="B388" t="str">
        <f>'Source - Master DB Debt'!D385</f>
        <v>0180</v>
      </c>
      <c r="C388" t="str">
        <f>'Source - Master DB Debt'!E385</f>
        <v>Ad Valorem Property Tax First Mortgage Bonds, Series 2022</v>
      </c>
      <c r="D388" s="2">
        <f>'Source - Master DB Debt'!F385</f>
        <v>210500</v>
      </c>
      <c r="E388" s="2">
        <f>'Source - Master DB Debt'!G385</f>
        <v>424000</v>
      </c>
      <c r="F388" s="2">
        <f>'Source - Master DB Debt'!H385</f>
        <v>210500</v>
      </c>
      <c r="G388" s="2">
        <f>'Source - Master DB Debt'!I385</f>
        <v>63150</v>
      </c>
      <c r="H388" s="2">
        <f>'Source - Master DB Debt'!J385</f>
        <v>210500</v>
      </c>
    </row>
    <row r="389" spans="1:8" x14ac:dyDescent="0.35">
      <c r="A389" t="str">
        <f>'Source - Master DB Debt'!A386&amp;'Source - Master DB Debt'!B386&amp;'Source - Master DB Debt'!C386</f>
        <v>1841940</v>
      </c>
      <c r="B389" t="str">
        <f>'Source - Master DB Debt'!D386</f>
        <v>0180</v>
      </c>
      <c r="C389" t="str">
        <f>'Source - Master DB Debt'!E386</f>
        <v>Anticipated Debt Service</v>
      </c>
      <c r="D389" s="2">
        <f>'Source - Master DB Debt'!F386</f>
        <v>0</v>
      </c>
      <c r="E389" s="2">
        <f>'Source - Master DB Debt'!G386</f>
        <v>0</v>
      </c>
      <c r="F389" s="2">
        <f>'Source - Master DB Debt'!H386</f>
        <v>0</v>
      </c>
      <c r="G389" s="2">
        <f>'Source - Master DB Debt'!I386</f>
        <v>0</v>
      </c>
      <c r="H389" s="2">
        <f>'Source - Master DB Debt'!J386</f>
        <v>0</v>
      </c>
    </row>
    <row r="390" spans="1:8" x14ac:dyDescent="0.35">
      <c r="A390" t="str">
        <f>'Source - Master DB Debt'!A387&amp;'Source - Master DB Debt'!B387&amp;'Source - Master DB Debt'!C387</f>
        <v>1841940</v>
      </c>
      <c r="B390" t="str">
        <f>'Source - Master DB Debt'!D387</f>
        <v>0180</v>
      </c>
      <c r="C390" t="str">
        <f>'Source - Master DB Debt'!E387</f>
        <v>Fees</v>
      </c>
      <c r="D390" s="2">
        <f>'Source - Master DB Debt'!F387</f>
        <v>2075</v>
      </c>
      <c r="E390" s="2">
        <f>'Source - Master DB Debt'!G387</f>
        <v>2075</v>
      </c>
      <c r="F390" s="2">
        <f>'Source - Master DB Debt'!H387</f>
        <v>0</v>
      </c>
      <c r="G390" s="2">
        <f>'Source - Master DB Debt'!I387</f>
        <v>0</v>
      </c>
      <c r="H390" s="2">
        <f>'Source - Master DB Debt'!J387</f>
        <v>0</v>
      </c>
    </row>
    <row r="391" spans="1:8" x14ac:dyDescent="0.35">
      <c r="A391" t="str">
        <f>'Source - Master DB Debt'!A388&amp;'Source - Master DB Debt'!B388&amp;'Source - Master DB Debt'!C388</f>
        <v>1841940</v>
      </c>
      <c r="B391" t="str">
        <f>'Source - Master DB Debt'!D388</f>
        <v>0180</v>
      </c>
      <c r="C391" t="str">
        <f>'Source - Master DB Debt'!E388</f>
        <v>General Obligation Bonds of 2021</v>
      </c>
      <c r="D391" s="2">
        <f>'Source - Master DB Debt'!F388</f>
        <v>163996</v>
      </c>
      <c r="E391" s="2">
        <f>'Source - Master DB Debt'!G388</f>
        <v>319196</v>
      </c>
      <c r="F391" s="2">
        <f>'Source - Master DB Debt'!H388</f>
        <v>0</v>
      </c>
      <c r="G391" s="2">
        <f>'Source - Master DB Debt'!I388</f>
        <v>0</v>
      </c>
      <c r="H391" s="2">
        <f>'Source - Master DB Debt'!J388</f>
        <v>0</v>
      </c>
    </row>
    <row r="392" spans="1:8" x14ac:dyDescent="0.35">
      <c r="A392" t="str">
        <f>'Source - Master DB Debt'!A389&amp;'Source - Master DB Debt'!B389&amp;'Source - Master DB Debt'!C389</f>
        <v>1841970</v>
      </c>
      <c r="B392" t="str">
        <f>'Source - Master DB Debt'!D389</f>
        <v>0180</v>
      </c>
      <c r="C392" t="str">
        <f>'Source - Master DB Debt'!E389</f>
        <v>Interest on Temporary Loans</v>
      </c>
      <c r="D392" s="2">
        <f>'Source - Master DB Debt'!F389</f>
        <v>0</v>
      </c>
      <c r="E392" s="2">
        <f>'Source - Master DB Debt'!G389</f>
        <v>0</v>
      </c>
      <c r="F392" s="2">
        <f>'Source - Master DB Debt'!H389</f>
        <v>0</v>
      </c>
      <c r="G392" s="2">
        <f>'Source - Master DB Debt'!I389</f>
        <v>0</v>
      </c>
      <c r="H392" s="2">
        <f>'Source - Master DB Debt'!J389</f>
        <v>0</v>
      </c>
    </row>
    <row r="393" spans="1:8" x14ac:dyDescent="0.35">
      <c r="A393" t="str">
        <f>'Source - Master DB Debt'!A390&amp;'Source - Master DB Debt'!B390&amp;'Source - Master DB Debt'!C390</f>
        <v>1841970</v>
      </c>
      <c r="B393" t="str">
        <f>'Source - Master DB Debt'!D390</f>
        <v>0180</v>
      </c>
      <c r="C393" t="str">
        <f>'Source - Master DB Debt'!E390</f>
        <v>Unreimbursed Textbooks</v>
      </c>
      <c r="D393" s="2">
        <f>'Source - Master DB Debt'!F390</f>
        <v>0</v>
      </c>
      <c r="E393" s="2">
        <f>'Source - Master DB Debt'!G390</f>
        <v>0</v>
      </c>
      <c r="F393" s="2">
        <f>'Source - Master DB Debt'!H390</f>
        <v>0</v>
      </c>
      <c r="G393" s="2">
        <f>'Source - Master DB Debt'!I390</f>
        <v>0</v>
      </c>
      <c r="H393" s="2">
        <f>'Source - Master DB Debt'!J390</f>
        <v>0</v>
      </c>
    </row>
    <row r="394" spans="1:8" x14ac:dyDescent="0.35">
      <c r="A394" t="str">
        <f>'Source - Master DB Debt'!A391&amp;'Source - Master DB Debt'!B391&amp;'Source - Master DB Debt'!C391</f>
        <v>1841970</v>
      </c>
      <c r="B394" t="str">
        <f>'Source - Master DB Debt'!D391</f>
        <v>0180</v>
      </c>
      <c r="C394" t="str">
        <f>'Source - Master DB Debt'!E391</f>
        <v>Ad Valorem Property Tax First Mortgage Bonds, Series 2023</v>
      </c>
      <c r="D394" s="2">
        <f>'Source - Master DB Debt'!F391</f>
        <v>0</v>
      </c>
      <c r="E394" s="2">
        <f>'Source - Master DB Debt'!G391</f>
        <v>6379000</v>
      </c>
      <c r="F394" s="2">
        <f>'Source - Master DB Debt'!H391</f>
        <v>0</v>
      </c>
      <c r="G394" s="2">
        <f>'Source - Master DB Debt'!I391</f>
        <v>0</v>
      </c>
      <c r="H394" s="2">
        <f>'Source - Master DB Debt'!J391</f>
        <v>0</v>
      </c>
    </row>
    <row r="395" spans="1:8" x14ac:dyDescent="0.35">
      <c r="A395" t="str">
        <f>'Source - Master DB Debt'!A392&amp;'Source - Master DB Debt'!B392&amp;'Source - Master DB Debt'!C392</f>
        <v>1841970</v>
      </c>
      <c r="B395" t="str">
        <f>'Source - Master DB Debt'!D392</f>
        <v>0180</v>
      </c>
      <c r="C395" t="str">
        <f>'Source - Master DB Debt'!E392</f>
        <v>First Mortgage Refunding Bonds, Series 2017B</v>
      </c>
      <c r="D395" s="2">
        <f>'Source - Master DB Debt'!F392</f>
        <v>282500</v>
      </c>
      <c r="E395" s="2">
        <f>'Source - Master DB Debt'!G392</f>
        <v>2022000</v>
      </c>
      <c r="F395" s="2">
        <f>'Source - Master DB Debt'!H392</f>
        <v>1011500</v>
      </c>
      <c r="G395" s="2">
        <f>'Source - Master DB Debt'!I392</f>
        <v>1011500</v>
      </c>
      <c r="H395" s="2">
        <f>'Source - Master DB Debt'!J392</f>
        <v>1011500</v>
      </c>
    </row>
    <row r="396" spans="1:8" x14ac:dyDescent="0.35">
      <c r="A396" t="str">
        <f>'Source - Master DB Debt'!A393&amp;'Source - Master DB Debt'!B393&amp;'Source - Master DB Debt'!C393</f>
        <v>1841970</v>
      </c>
      <c r="B396" t="str">
        <f>'Source - Master DB Debt'!D393</f>
        <v>0180</v>
      </c>
      <c r="C396" t="str">
        <f>'Source - Master DB Debt'!E393</f>
        <v>General Obligation Bonds of 2014</v>
      </c>
      <c r="D396" s="2">
        <f>'Source - Master DB Debt'!F393</f>
        <v>3582950</v>
      </c>
      <c r="E396" s="2">
        <f>'Source - Master DB Debt'!G393</f>
        <v>0</v>
      </c>
      <c r="F396" s="2">
        <f>'Source - Master DB Debt'!H393</f>
        <v>0</v>
      </c>
      <c r="G396" s="2">
        <f>'Source - Master DB Debt'!I393</f>
        <v>0</v>
      </c>
      <c r="H396" s="2">
        <f>'Source - Master DB Debt'!J393</f>
        <v>0</v>
      </c>
    </row>
    <row r="397" spans="1:8" x14ac:dyDescent="0.35">
      <c r="A397" t="str">
        <f>'Source - Master DB Debt'!A394&amp;'Source - Master DB Debt'!B394&amp;'Source - Master DB Debt'!C394</f>
        <v>1841970</v>
      </c>
      <c r="B397" t="str">
        <f>'Source - Master DB Debt'!D394</f>
        <v>0180</v>
      </c>
      <c r="C397" t="str">
        <f>'Source - Master DB Debt'!E394</f>
        <v xml:space="preserve">Common School Loan B0158  </v>
      </c>
      <c r="D397" s="2">
        <f>'Source - Master DB Debt'!F394</f>
        <v>40600</v>
      </c>
      <c r="E397" s="2">
        <f>'Source - Master DB Debt'!G394</f>
        <v>80600</v>
      </c>
      <c r="F397" s="2">
        <f>'Source - Master DB Debt'!H394</f>
        <v>0</v>
      </c>
      <c r="G397" s="2">
        <f>'Source - Master DB Debt'!I394</f>
        <v>0</v>
      </c>
      <c r="H397" s="2">
        <f>'Source - Master DB Debt'!J394</f>
        <v>0</v>
      </c>
    </row>
    <row r="398" spans="1:8" x14ac:dyDescent="0.35">
      <c r="A398" t="str">
        <f>'Source - Master DB Debt'!A395&amp;'Source - Master DB Debt'!B395&amp;'Source - Master DB Debt'!C395</f>
        <v>1841970</v>
      </c>
      <c r="B398" t="str">
        <f>'Source - Master DB Debt'!D395</f>
        <v>0180</v>
      </c>
      <c r="C398" t="str">
        <f>'Source - Master DB Debt'!E395</f>
        <v>Ad Valorem Property Tax First Mortgage Bonds ,Series 2022  (MCHS FB)</v>
      </c>
      <c r="D398" s="2">
        <f>'Source - Master DB Debt'!F395</f>
        <v>2177000</v>
      </c>
      <c r="E398" s="2">
        <f>'Source - Master DB Debt'!G395</f>
        <v>1753000</v>
      </c>
      <c r="F398" s="2">
        <f>'Source - Master DB Debt'!H395</f>
        <v>0</v>
      </c>
      <c r="G398" s="2">
        <f>'Source - Master DB Debt'!I395</f>
        <v>0</v>
      </c>
      <c r="H398" s="2">
        <f>'Source - Master DB Debt'!J395</f>
        <v>0</v>
      </c>
    </row>
    <row r="399" spans="1:8" x14ac:dyDescent="0.35">
      <c r="A399" t="str">
        <f>'Source - Master DB Debt'!A396&amp;'Source - Master DB Debt'!B396&amp;'Source - Master DB Debt'!C396</f>
        <v>1841970</v>
      </c>
      <c r="B399" t="str">
        <f>'Source - Master DB Debt'!D396</f>
        <v>0180</v>
      </c>
      <c r="C399" t="str">
        <f>'Source - Master DB Debt'!E396</f>
        <v>Taxable First Mortgage Refunding Bonds, Series 2017A</v>
      </c>
      <c r="D399" s="2">
        <f>'Source - Master DB Debt'!F396</f>
        <v>79000</v>
      </c>
      <c r="E399" s="2">
        <f>'Source - Master DB Debt'!G396</f>
        <v>435000</v>
      </c>
      <c r="F399" s="2">
        <f>'Source - Master DB Debt'!H396</f>
        <v>218000</v>
      </c>
      <c r="G399" s="2">
        <f>'Source - Master DB Debt'!I396</f>
        <v>218000</v>
      </c>
      <c r="H399" s="2">
        <f>'Source - Master DB Debt'!J396</f>
        <v>218000</v>
      </c>
    </row>
    <row r="400" spans="1:8" x14ac:dyDescent="0.35">
      <c r="A400" t="str">
        <f>'Source - Master DB Debt'!A397&amp;'Source - Master DB Debt'!B397&amp;'Source - Master DB Debt'!C397</f>
        <v>1942040</v>
      </c>
      <c r="B400" t="str">
        <f>'Source - Master DB Debt'!D397</f>
        <v>0186</v>
      </c>
      <c r="C400" t="str">
        <f>'Source - Master DB Debt'!E397</f>
        <v>Pension Debt</v>
      </c>
      <c r="D400" s="2">
        <f>'Source - Master DB Debt'!F397</f>
        <v>0</v>
      </c>
      <c r="E400" s="2">
        <f>'Source - Master DB Debt'!G397</f>
        <v>344234</v>
      </c>
      <c r="F400" s="2">
        <f>'Source - Master DB Debt'!H397</f>
        <v>174093</v>
      </c>
      <c r="G400" s="2">
        <f>'Source - Master DB Debt'!I397</f>
        <v>87047</v>
      </c>
      <c r="H400" s="2">
        <f>'Source - Master DB Debt'!J397</f>
        <v>0</v>
      </c>
    </row>
    <row r="401" spans="1:8" x14ac:dyDescent="0.35">
      <c r="A401" t="str">
        <f>'Source - Master DB Debt'!A398&amp;'Source - Master DB Debt'!B398&amp;'Source - Master DB Debt'!C398</f>
        <v>1942040</v>
      </c>
      <c r="B401" t="str">
        <f>'Source - Master DB Debt'!D398</f>
        <v>0180</v>
      </c>
      <c r="C401" t="str">
        <f>'Source - Master DB Debt'!E398</f>
        <v>Interest on Temporary Loans</v>
      </c>
      <c r="D401" s="2">
        <f>'Source - Master DB Debt'!F398</f>
        <v>0</v>
      </c>
      <c r="E401" s="2">
        <f>'Source - Master DB Debt'!G398</f>
        <v>10000</v>
      </c>
      <c r="F401" s="2">
        <f>'Source - Master DB Debt'!H398</f>
        <v>0</v>
      </c>
      <c r="G401" s="2">
        <f>'Source - Master DB Debt'!I398</f>
        <v>0</v>
      </c>
      <c r="H401" s="2">
        <f>'Source - Master DB Debt'!J398</f>
        <v>0</v>
      </c>
    </row>
    <row r="402" spans="1:8" x14ac:dyDescent="0.35">
      <c r="A402" t="str">
        <f>'Source - Master DB Debt'!A399&amp;'Source - Master DB Debt'!B399&amp;'Source - Master DB Debt'!C399</f>
        <v>1942040</v>
      </c>
      <c r="B402" t="str">
        <f>'Source - Master DB Debt'!D399</f>
        <v>0180</v>
      </c>
      <c r="C402" t="str">
        <f>'Source - Master DB Debt'!E399</f>
        <v>2015 First Mortgage Bonds Debt</v>
      </c>
      <c r="D402" s="2">
        <f>'Source - Master DB Debt'!F399</f>
        <v>247500</v>
      </c>
      <c r="E402" s="2">
        <f>'Source - Master DB Debt'!G399</f>
        <v>0</v>
      </c>
      <c r="F402" s="2">
        <f>'Source - Master DB Debt'!H399</f>
        <v>0</v>
      </c>
      <c r="G402" s="2">
        <f>'Source - Master DB Debt'!I399</f>
        <v>0</v>
      </c>
      <c r="H402" s="2">
        <f>'Source - Master DB Debt'!J399</f>
        <v>0</v>
      </c>
    </row>
    <row r="403" spans="1:8" x14ac:dyDescent="0.35">
      <c r="A403" t="str">
        <f>'Source - Master DB Debt'!A400&amp;'Source - Master DB Debt'!B400&amp;'Source - Master DB Debt'!C400</f>
        <v>1942040</v>
      </c>
      <c r="B403" t="str">
        <f>'Source - Master DB Debt'!D400</f>
        <v>0180</v>
      </c>
      <c r="C403" t="str">
        <f>'Source - Master DB Debt'!E400</f>
        <v>Fees</v>
      </c>
      <c r="D403" s="2">
        <f>'Source - Master DB Debt'!F400</f>
        <v>825</v>
      </c>
      <c r="E403" s="2">
        <f>'Source - Master DB Debt'!G400</f>
        <v>1650</v>
      </c>
      <c r="F403" s="2">
        <f>'Source - Master DB Debt'!H400</f>
        <v>825</v>
      </c>
      <c r="G403" s="2">
        <f>'Source - Master DB Debt'!I400</f>
        <v>248</v>
      </c>
      <c r="H403" s="2">
        <f>'Source - Master DB Debt'!J400</f>
        <v>825</v>
      </c>
    </row>
    <row r="404" spans="1:8" x14ac:dyDescent="0.35">
      <c r="A404" t="str">
        <f>'Source - Master DB Debt'!A401&amp;'Source - Master DB Debt'!B401&amp;'Source - Master DB Debt'!C401</f>
        <v>1942040</v>
      </c>
      <c r="B404" t="str">
        <f>'Source - Master DB Debt'!D401</f>
        <v>0180</v>
      </c>
      <c r="C404" t="str">
        <f>'Source - Master DB Debt'!E401</f>
        <v>Unreimbursed Textbooks</v>
      </c>
      <c r="D404" s="2">
        <f>'Source - Master DB Debt'!F401</f>
        <v>1808</v>
      </c>
      <c r="E404" s="2">
        <f>'Source - Master DB Debt'!G401</f>
        <v>0</v>
      </c>
      <c r="F404" s="2">
        <f>'Source - Master DB Debt'!H401</f>
        <v>0</v>
      </c>
      <c r="G404" s="2">
        <f>'Source - Master DB Debt'!I401</f>
        <v>0</v>
      </c>
      <c r="H404" s="2">
        <f>'Source - Master DB Debt'!J401</f>
        <v>0</v>
      </c>
    </row>
    <row r="405" spans="1:8" x14ac:dyDescent="0.35">
      <c r="A405" t="str">
        <f>'Source - Master DB Debt'!A402&amp;'Source - Master DB Debt'!B402&amp;'Source - Master DB Debt'!C402</f>
        <v>1942040</v>
      </c>
      <c r="B405" t="str">
        <f>'Source - Master DB Debt'!D402</f>
        <v>0180</v>
      </c>
      <c r="C405" t="str">
        <f>'Source - Master DB Debt'!E402</f>
        <v>First Motgage Bond Series 2022</v>
      </c>
      <c r="D405" s="2">
        <f>'Source - Master DB Debt'!F402</f>
        <v>0</v>
      </c>
      <c r="E405" s="2">
        <f>'Source - Master DB Debt'!G402</f>
        <v>480000</v>
      </c>
      <c r="F405" s="2">
        <f>'Source - Master DB Debt'!H402</f>
        <v>177500</v>
      </c>
      <c r="G405" s="2">
        <f>'Source - Master DB Debt'!I402</f>
        <v>53250</v>
      </c>
      <c r="H405" s="2">
        <f>'Source - Master DB Debt'!J402</f>
        <v>177500</v>
      </c>
    </row>
    <row r="406" spans="1:8" x14ac:dyDescent="0.35">
      <c r="A406" t="str">
        <f>'Source - Master DB Debt'!A403&amp;'Source - Master DB Debt'!B403&amp;'Source - Master DB Debt'!C403</f>
        <v>1942040</v>
      </c>
      <c r="B406" t="str">
        <f>'Source - Master DB Debt'!D403</f>
        <v>0180</v>
      </c>
      <c r="C406" t="str">
        <f>'Source - Master DB Debt'!E403</f>
        <v>First Mortgage Bond Series 2020</v>
      </c>
      <c r="D406" s="2">
        <f>'Source - Master DB Debt'!F403</f>
        <v>64000</v>
      </c>
      <c r="E406" s="2">
        <f>'Source - Master DB Debt'!G403</f>
        <v>128000</v>
      </c>
      <c r="F406" s="2">
        <f>'Source - Master DB Debt'!H403</f>
        <v>103000</v>
      </c>
      <c r="G406" s="2">
        <f>'Source - Master DB Debt'!I403</f>
        <v>30900</v>
      </c>
      <c r="H406" s="2">
        <f>'Source - Master DB Debt'!J403</f>
        <v>103000</v>
      </c>
    </row>
    <row r="407" spans="1:8" x14ac:dyDescent="0.35">
      <c r="A407" t="str">
        <f>'Source - Master DB Debt'!A404&amp;'Source - Master DB Debt'!B404&amp;'Source - Master DB Debt'!C404</f>
        <v>1942040</v>
      </c>
      <c r="B407" t="str">
        <f>'Source - Master DB Debt'!D404</f>
        <v>0180</v>
      </c>
      <c r="C407" t="str">
        <f>'Source - Master DB Debt'!E404</f>
        <v>First Mortgage Bonds Series 2019</v>
      </c>
      <c r="D407" s="2">
        <f>'Source - Master DB Debt'!F404</f>
        <v>82000</v>
      </c>
      <c r="E407" s="2">
        <f>'Source - Master DB Debt'!G404</f>
        <v>515000</v>
      </c>
      <c r="F407" s="2">
        <f>'Source - Master DB Debt'!H404</f>
        <v>260000</v>
      </c>
      <c r="G407" s="2">
        <f>'Source - Master DB Debt'!I404</f>
        <v>78000</v>
      </c>
      <c r="H407" s="2">
        <f>'Source - Master DB Debt'!J404</f>
        <v>260000</v>
      </c>
    </row>
    <row r="408" spans="1:8" x14ac:dyDescent="0.35">
      <c r="A408" t="str">
        <f>'Source - Master DB Debt'!A405&amp;'Source - Master DB Debt'!B405&amp;'Source - Master DB Debt'!C405</f>
        <v>1942100</v>
      </c>
      <c r="B408" t="str">
        <f>'Source - Master DB Debt'!D405</f>
        <v>0180</v>
      </c>
      <c r="C408" t="str">
        <f>'Source - Master DB Debt'!E405</f>
        <v>Southeast Dubois School Building Corporation 2012A Refunding</v>
      </c>
      <c r="D408" s="2">
        <f>'Source - Master DB Debt'!F405</f>
        <v>688400</v>
      </c>
      <c r="E408" s="2">
        <f>'Source - Master DB Debt'!G405</f>
        <v>943300</v>
      </c>
      <c r="F408" s="2">
        <f>'Source - Master DB Debt'!H405</f>
        <v>0</v>
      </c>
      <c r="G408" s="2">
        <f>'Source - Master DB Debt'!I405</f>
        <v>0</v>
      </c>
      <c r="H408" s="2">
        <f>'Source - Master DB Debt'!J405</f>
        <v>0</v>
      </c>
    </row>
    <row r="409" spans="1:8" x14ac:dyDescent="0.35">
      <c r="A409" t="str">
        <f>'Source - Master DB Debt'!A406&amp;'Source - Master DB Debt'!B406&amp;'Source - Master DB Debt'!C406</f>
        <v>1942100</v>
      </c>
      <c r="B409" t="str">
        <f>'Source - Master DB Debt'!D406</f>
        <v>0180</v>
      </c>
      <c r="C409" t="str">
        <f>'Source - Master DB Debt'!E406</f>
        <v>Fees</v>
      </c>
      <c r="D409" s="2">
        <f>'Source - Master DB Debt'!F406</f>
        <v>750</v>
      </c>
      <c r="E409" s="2">
        <f>'Source - Master DB Debt'!G406</f>
        <v>2000</v>
      </c>
      <c r="F409" s="2">
        <f>'Source - Master DB Debt'!H406</f>
        <v>1250</v>
      </c>
      <c r="G409" s="2">
        <f>'Source - Master DB Debt'!I406</f>
        <v>1000</v>
      </c>
      <c r="H409" s="2">
        <f>'Source - Master DB Debt'!J406</f>
        <v>750</v>
      </c>
    </row>
    <row r="410" spans="1:8" x14ac:dyDescent="0.35">
      <c r="A410" t="str">
        <f>'Source - Master DB Debt'!A407&amp;'Source - Master DB Debt'!B407&amp;'Source - Master DB Debt'!C407</f>
        <v>1942100</v>
      </c>
      <c r="B410" t="str">
        <f>'Source - Master DB Debt'!D407</f>
        <v>0186</v>
      </c>
      <c r="C410" t="str">
        <f>'Source - Master DB Debt'!E407</f>
        <v>Taxable Ad Valorem Property Tax First Mortgage Refunding Bonds, Series 2012B</v>
      </c>
      <c r="D410" s="2">
        <f>'Source - Master DB Debt'!F407</f>
        <v>181500</v>
      </c>
      <c r="E410" s="2">
        <f>'Source - Master DB Debt'!G407</f>
        <v>374500</v>
      </c>
      <c r="F410" s="2">
        <f>'Source - Master DB Debt'!H407</f>
        <v>177000</v>
      </c>
      <c r="G410" s="2">
        <f>'Source - Master DB Debt'!I407</f>
        <v>88500</v>
      </c>
      <c r="H410" s="2">
        <f>'Source - Master DB Debt'!J407</f>
        <v>0</v>
      </c>
    </row>
    <row r="411" spans="1:8" x14ac:dyDescent="0.35">
      <c r="A411" t="str">
        <f>'Source - Master DB Debt'!A408&amp;'Source - Master DB Debt'!B408&amp;'Source - Master DB Debt'!C408</f>
        <v>1942100</v>
      </c>
      <c r="B411" t="str">
        <f>'Source - Master DB Debt'!D408</f>
        <v>0180</v>
      </c>
      <c r="C411" t="str">
        <f>'Source - Master DB Debt'!E408</f>
        <v>Student Chromebooks</v>
      </c>
      <c r="D411" s="2">
        <f>'Source - Master DB Debt'!F408</f>
        <v>9172</v>
      </c>
      <c r="E411" s="2">
        <f>'Source - Master DB Debt'!G408</f>
        <v>18207</v>
      </c>
      <c r="F411" s="2">
        <f>'Source - Master DB Debt'!H408</f>
        <v>0</v>
      </c>
      <c r="G411" s="2">
        <f>'Source - Master DB Debt'!I408</f>
        <v>0</v>
      </c>
      <c r="H411" s="2">
        <f>'Source - Master DB Debt'!J408</f>
        <v>0</v>
      </c>
    </row>
    <row r="412" spans="1:8" x14ac:dyDescent="0.35">
      <c r="A412" t="str">
        <f>'Source - Master DB Debt'!A409&amp;'Source - Master DB Debt'!B409&amp;'Source - Master DB Debt'!C409</f>
        <v>1942100</v>
      </c>
      <c r="B412" t="str">
        <f>'Source - Master DB Debt'!D409</f>
        <v>0180</v>
      </c>
      <c r="C412" t="str">
        <f>'Source - Master DB Debt'!E409</f>
        <v>Interest on Temporary Loans</v>
      </c>
      <c r="D412" s="2">
        <f>'Source - Master DB Debt'!F409</f>
        <v>0</v>
      </c>
      <c r="E412" s="2">
        <f>'Source - Master DB Debt'!G409</f>
        <v>50000</v>
      </c>
      <c r="F412" s="2">
        <f>'Source - Master DB Debt'!H409</f>
        <v>0</v>
      </c>
      <c r="G412" s="2">
        <f>'Source - Master DB Debt'!I409</f>
        <v>0</v>
      </c>
      <c r="H412" s="2">
        <f>'Source - Master DB Debt'!J409</f>
        <v>0</v>
      </c>
    </row>
    <row r="413" spans="1:8" x14ac:dyDescent="0.35">
      <c r="A413" t="str">
        <f>'Source - Master DB Debt'!A410&amp;'Source - Master DB Debt'!B410&amp;'Source - Master DB Debt'!C410</f>
        <v>1942100</v>
      </c>
      <c r="B413" t="str">
        <f>'Source - Master DB Debt'!D410</f>
        <v>0180</v>
      </c>
      <c r="C413" t="str">
        <f>'Source - Master DB Debt'!E410</f>
        <v>General Obligation Bonds of 2023</v>
      </c>
      <c r="D413" s="2">
        <f>'Source - Master DB Debt'!F410</f>
        <v>0</v>
      </c>
      <c r="E413" s="2">
        <f>'Source - Master DB Debt'!G410</f>
        <v>594709</v>
      </c>
      <c r="F413" s="2">
        <f>'Source - Master DB Debt'!H410</f>
        <v>0</v>
      </c>
      <c r="G413" s="2">
        <f>'Source - Master DB Debt'!I410</f>
        <v>0</v>
      </c>
      <c r="H413" s="2">
        <f>'Source - Master DB Debt'!J410</f>
        <v>0</v>
      </c>
    </row>
    <row r="414" spans="1:8" x14ac:dyDescent="0.35">
      <c r="A414" t="str">
        <f>'Source - Master DB Debt'!A411&amp;'Source - Master DB Debt'!B411&amp;'Source - Master DB Debt'!C411</f>
        <v>1942100</v>
      </c>
      <c r="B414" t="str">
        <f>'Source - Master DB Debt'!D411</f>
        <v>0180</v>
      </c>
      <c r="C414" t="str">
        <f>'Source - Master DB Debt'!E411</f>
        <v>Student Chromebooks B0412</v>
      </c>
      <c r="D414" s="2">
        <f>'Source - Master DB Debt'!F411</f>
        <v>0</v>
      </c>
      <c r="E414" s="2">
        <f>'Source - Master DB Debt'!G411</f>
        <v>19401</v>
      </c>
      <c r="F414" s="2">
        <f>'Source - Master DB Debt'!H411</f>
        <v>9599</v>
      </c>
      <c r="G414" s="2">
        <f>'Source - Master DB Debt'!I411</f>
        <v>2873</v>
      </c>
      <c r="H414" s="2">
        <f>'Source - Master DB Debt'!J411</f>
        <v>9552</v>
      </c>
    </row>
    <row r="415" spans="1:8" x14ac:dyDescent="0.35">
      <c r="A415" t="str">
        <f>'Source - Master DB Debt'!A412&amp;'Source - Master DB Debt'!B412&amp;'Source - Master DB Debt'!C412</f>
        <v>1942100</v>
      </c>
      <c r="B415" t="str">
        <f>'Source - Master DB Debt'!D412</f>
        <v>0180</v>
      </c>
      <c r="C415" t="str">
        <f>'Source - Master DB Debt'!E412</f>
        <v>Ad Valorem Property Tax First Mortgage Bonds, Series 2017</v>
      </c>
      <c r="D415" s="2">
        <f>'Source - Master DB Debt'!F412</f>
        <v>96000</v>
      </c>
      <c r="E415" s="2">
        <f>'Source - Master DB Debt'!G412</f>
        <v>192000</v>
      </c>
      <c r="F415" s="2">
        <f>'Source - Master DB Debt'!H412</f>
        <v>96000</v>
      </c>
      <c r="G415" s="2">
        <f>'Source - Master DB Debt'!I412</f>
        <v>96000</v>
      </c>
      <c r="H415" s="2">
        <f>'Source - Master DB Debt'!J412</f>
        <v>735500</v>
      </c>
    </row>
    <row r="416" spans="1:8" x14ac:dyDescent="0.35">
      <c r="A416" t="str">
        <f>'Source - Master DB Debt'!A413&amp;'Source - Master DB Debt'!B413&amp;'Source - Master DB Debt'!C413</f>
        <v>1942100</v>
      </c>
      <c r="B416" t="str">
        <f>'Source - Master DB Debt'!D413</f>
        <v>0180</v>
      </c>
      <c r="C416" t="str">
        <f>'Source - Master DB Debt'!E413</f>
        <v>Unreimbursed Textbooks</v>
      </c>
      <c r="D416" s="2">
        <f>'Source - Master DB Debt'!F413</f>
        <v>0</v>
      </c>
      <c r="E416" s="2">
        <f>'Source - Master DB Debt'!G413</f>
        <v>0</v>
      </c>
      <c r="F416" s="2">
        <f>'Source - Master DB Debt'!H413</f>
        <v>0</v>
      </c>
      <c r="G416" s="2">
        <f>'Source - Master DB Debt'!I413</f>
        <v>0</v>
      </c>
      <c r="H416" s="2">
        <f>'Source - Master DB Debt'!J413</f>
        <v>0</v>
      </c>
    </row>
    <row r="417" spans="1:8" x14ac:dyDescent="0.35">
      <c r="A417" t="str">
        <f>'Source - Master DB Debt'!A414&amp;'Source - Master DB Debt'!B414&amp;'Source - Master DB Debt'!C414</f>
        <v>1942100</v>
      </c>
      <c r="B417" t="str">
        <f>'Source - Master DB Debt'!D414</f>
        <v>0186</v>
      </c>
      <c r="C417" t="str">
        <f>'Source - Master DB Debt'!E414</f>
        <v>Fees</v>
      </c>
      <c r="D417" s="2">
        <f>'Source - Master DB Debt'!F414</f>
        <v>0</v>
      </c>
      <c r="E417" s="2">
        <f>'Source - Master DB Debt'!G414</f>
        <v>750</v>
      </c>
      <c r="F417" s="2">
        <f>'Source - Master DB Debt'!H414</f>
        <v>750</v>
      </c>
      <c r="G417" s="2">
        <f>'Source - Master DB Debt'!I414</f>
        <v>375</v>
      </c>
      <c r="H417" s="2">
        <f>'Source - Master DB Debt'!J414</f>
        <v>0</v>
      </c>
    </row>
    <row r="418" spans="1:8" x14ac:dyDescent="0.35">
      <c r="A418" t="str">
        <f>'Source - Master DB Debt'!A415&amp;'Source - Master DB Debt'!B415&amp;'Source - Master DB Debt'!C415</f>
        <v>1942100</v>
      </c>
      <c r="B418" t="str">
        <f>'Source - Master DB Debt'!D415</f>
        <v>0180</v>
      </c>
      <c r="C418" t="str">
        <f>'Source - Master DB Debt'!E415</f>
        <v>Student Chromebooks B0353</v>
      </c>
      <c r="D418" s="2">
        <f>'Source - Master DB Debt'!F415</f>
        <v>28077</v>
      </c>
      <c r="E418" s="2">
        <f>'Source - Master DB Debt'!G415</f>
        <v>0</v>
      </c>
      <c r="F418" s="2">
        <f>'Source - Master DB Debt'!H415</f>
        <v>0</v>
      </c>
      <c r="G418" s="2">
        <f>'Source - Master DB Debt'!I415</f>
        <v>0</v>
      </c>
      <c r="H418" s="2">
        <f>'Source - Master DB Debt'!J415</f>
        <v>0</v>
      </c>
    </row>
    <row r="419" spans="1:8" x14ac:dyDescent="0.35">
      <c r="A419" t="str">
        <f>'Source - Master DB Debt'!A416&amp;'Source - Master DB Debt'!B416&amp;'Source - Master DB Debt'!C416</f>
        <v>1942100</v>
      </c>
      <c r="B419" t="str">
        <f>'Source - Master DB Debt'!D416</f>
        <v>0180</v>
      </c>
      <c r="C419" t="str">
        <f>'Source - Master DB Debt'!E416</f>
        <v>Centralized Printing Copiers/Printers</v>
      </c>
      <c r="D419" s="2">
        <f>'Source - Master DB Debt'!F416</f>
        <v>7521</v>
      </c>
      <c r="E419" s="2">
        <f>'Source - Master DB Debt'!G416</f>
        <v>14931</v>
      </c>
      <c r="F419" s="2">
        <f>'Source - Master DB Debt'!H416</f>
        <v>0</v>
      </c>
      <c r="G419" s="2">
        <f>'Source - Master DB Debt'!I416</f>
        <v>0</v>
      </c>
      <c r="H419" s="2">
        <f>'Source - Master DB Debt'!J416</f>
        <v>0</v>
      </c>
    </row>
    <row r="420" spans="1:8" x14ac:dyDescent="0.35">
      <c r="A420" t="str">
        <f>'Source - Master DB Debt'!A417&amp;'Source - Master DB Debt'!B417&amp;'Source - Master DB Debt'!C417</f>
        <v>1942100</v>
      </c>
      <c r="B420" t="str">
        <f>'Source - Master DB Debt'!D417</f>
        <v>0180</v>
      </c>
      <c r="C420" t="str">
        <f>'Source - Master DB Debt'!E417</f>
        <v>Southeast Dubois School Building Corporation 2012A New Money</v>
      </c>
      <c r="D420" s="2">
        <f>'Source - Master DB Debt'!F417</f>
        <v>17100</v>
      </c>
      <c r="E420" s="2">
        <f>'Source - Master DB Debt'!G417</f>
        <v>464200</v>
      </c>
      <c r="F420" s="2">
        <f>'Source - Master DB Debt'!H417</f>
        <v>720650</v>
      </c>
      <c r="G420" s="2">
        <f>'Source - Master DB Debt'!I417</f>
        <v>360325</v>
      </c>
      <c r="H420" s="2">
        <f>'Source - Master DB Debt'!J417</f>
        <v>0</v>
      </c>
    </row>
    <row r="421" spans="1:8" x14ac:dyDescent="0.35">
      <c r="A421" t="str">
        <f>'Source - Master DB Debt'!A418&amp;'Source - Master DB Debt'!B418&amp;'Source - Master DB Debt'!C418</f>
        <v>1942110</v>
      </c>
      <c r="B421" t="str">
        <f>'Source - Master DB Debt'!D418</f>
        <v>0180</v>
      </c>
      <c r="C421" t="str">
        <f>'Source - Master DB Debt'!E418</f>
        <v>Interest on Temporary Loans</v>
      </c>
      <c r="D421" s="2">
        <f>'Source - Master DB Debt'!F418</f>
        <v>0</v>
      </c>
      <c r="E421" s="2">
        <f>'Source - Master DB Debt'!G418</f>
        <v>0</v>
      </c>
      <c r="F421" s="2">
        <f>'Source - Master DB Debt'!H418</f>
        <v>0</v>
      </c>
      <c r="G421" s="2">
        <f>'Source - Master DB Debt'!I418</f>
        <v>0</v>
      </c>
      <c r="H421" s="2">
        <f>'Source - Master DB Debt'!J418</f>
        <v>0</v>
      </c>
    </row>
    <row r="422" spans="1:8" x14ac:dyDescent="0.35">
      <c r="A422" t="str">
        <f>'Source - Master DB Debt'!A419&amp;'Source - Master DB Debt'!B419&amp;'Source - Master DB Debt'!C419</f>
        <v>1942110</v>
      </c>
      <c r="B422" t="str">
        <f>'Source - Master DB Debt'!D419</f>
        <v>0287</v>
      </c>
      <c r="C422" t="str">
        <f>'Source - Master DB Debt'!E419</f>
        <v>Common School Fund Loan A0590</v>
      </c>
      <c r="D422" s="2">
        <f>'Source - Master DB Debt'!F419</f>
        <v>315206</v>
      </c>
      <c r="E422" s="2">
        <f>'Source - Master DB Debt'!G419</f>
        <v>616506</v>
      </c>
      <c r="F422" s="2">
        <f>'Source - Master DB Debt'!H419</f>
        <v>301300</v>
      </c>
      <c r="G422" s="2">
        <f>'Source - Master DB Debt'!I419</f>
        <v>298983</v>
      </c>
      <c r="H422" s="2">
        <f>'Source - Master DB Debt'!J419</f>
        <v>296665</v>
      </c>
    </row>
    <row r="423" spans="1:8" x14ac:dyDescent="0.35">
      <c r="A423" t="str">
        <f>'Source - Master DB Debt'!A420&amp;'Source - Master DB Debt'!B420&amp;'Source - Master DB Debt'!C420</f>
        <v>1942110</v>
      </c>
      <c r="B423" t="str">
        <f>'Source - Master DB Debt'!D420</f>
        <v>0287</v>
      </c>
      <c r="C423" t="str">
        <f>'Source - Master DB Debt'!E420</f>
        <v>Unlimited Ad Valorem Property Tax First Mortgage Bonds, Series 2010C (QZABs)</v>
      </c>
      <c r="D423" s="2">
        <f>'Source - Master DB Debt'!F420</f>
        <v>54300</v>
      </c>
      <c r="E423" s="2">
        <f>'Source - Master DB Debt'!G420</f>
        <v>108600</v>
      </c>
      <c r="F423" s="2">
        <f>'Source - Master DB Debt'!H420</f>
        <v>54300</v>
      </c>
      <c r="G423" s="2">
        <f>'Source - Master DB Debt'!I420</f>
        <v>54300</v>
      </c>
      <c r="H423" s="2">
        <f>'Source - Master DB Debt'!J420</f>
        <v>555550</v>
      </c>
    </row>
    <row r="424" spans="1:8" x14ac:dyDescent="0.35">
      <c r="A424" t="str">
        <f>'Source - Master DB Debt'!A421&amp;'Source - Master DB Debt'!B421&amp;'Source - Master DB Debt'!C421</f>
        <v>1942110</v>
      </c>
      <c r="B424" t="str">
        <f>'Source - Master DB Debt'!D421</f>
        <v>0186</v>
      </c>
      <c r="C424" t="str">
        <f>'Source - Master DB Debt'!E421</f>
        <v>Amended Taxable General Obligation Pension Bonds of 2014</v>
      </c>
      <c r="D424" s="2">
        <f>'Source - Master DB Debt'!F421</f>
        <v>172211</v>
      </c>
      <c r="E424" s="2">
        <f>'Source - Master DB Debt'!G421</f>
        <v>349461</v>
      </c>
      <c r="F424" s="2">
        <f>'Source - Master DB Debt'!H421</f>
        <v>0</v>
      </c>
      <c r="G424" s="2">
        <f>'Source - Master DB Debt'!I421</f>
        <v>0</v>
      </c>
      <c r="H424" s="2">
        <f>'Source - Master DB Debt'!J421</f>
        <v>0</v>
      </c>
    </row>
    <row r="425" spans="1:8" x14ac:dyDescent="0.35">
      <c r="A425" t="str">
        <f>'Source - Master DB Debt'!A422&amp;'Source - Master DB Debt'!B422&amp;'Source - Master DB Debt'!C422</f>
        <v>1942110</v>
      </c>
      <c r="B425" t="str">
        <f>'Source - Master DB Debt'!D422</f>
        <v>0287</v>
      </c>
      <c r="C425" t="str">
        <f>'Source - Master DB Debt'!E422</f>
        <v>Unlimited Ad Valorem Property Tax First Mortgage Bonds, Series 2010B (QSCBs)</v>
      </c>
      <c r="D425" s="2">
        <f>'Source - Master DB Debt'!F422</f>
        <v>854582</v>
      </c>
      <c r="E425" s="2">
        <f>'Source - Master DB Debt'!G422</f>
        <v>1645103</v>
      </c>
      <c r="F425" s="2">
        <f>'Source - Master DB Debt'!H422</f>
        <v>791771</v>
      </c>
      <c r="G425" s="2">
        <f>'Source - Master DB Debt'!I422</f>
        <v>395886</v>
      </c>
      <c r="H425" s="2">
        <f>'Source - Master DB Debt'!J422</f>
        <v>0</v>
      </c>
    </row>
    <row r="426" spans="1:8" x14ac:dyDescent="0.35">
      <c r="A426" t="str">
        <f>'Source - Master DB Debt'!A423&amp;'Source - Master DB Debt'!B423&amp;'Source - Master DB Debt'!C423</f>
        <v>1942110</v>
      </c>
      <c r="B426" t="str">
        <f>'Source - Master DB Debt'!D423</f>
        <v>0180</v>
      </c>
      <c r="C426" t="str">
        <f>'Source - Master DB Debt'!E423</f>
        <v>Unreimbursed Textbooks</v>
      </c>
      <c r="D426" s="2">
        <f>'Source - Master DB Debt'!F423</f>
        <v>0</v>
      </c>
      <c r="E426" s="2">
        <f>'Source - Master DB Debt'!G423</f>
        <v>0</v>
      </c>
      <c r="F426" s="2">
        <f>'Source - Master DB Debt'!H423</f>
        <v>0</v>
      </c>
      <c r="G426" s="2">
        <f>'Source - Master DB Debt'!I423</f>
        <v>0</v>
      </c>
      <c r="H426" s="2">
        <f>'Source - Master DB Debt'!J423</f>
        <v>0</v>
      </c>
    </row>
    <row r="427" spans="1:8" x14ac:dyDescent="0.35">
      <c r="A427" t="str">
        <f>'Source - Master DB Debt'!A424&amp;'Source - Master DB Debt'!B424&amp;'Source - Master DB Debt'!C424</f>
        <v>1942110</v>
      </c>
      <c r="B427" t="str">
        <f>'Source - Master DB Debt'!D424</f>
        <v>0180</v>
      </c>
      <c r="C427" t="str">
        <f>'Source - Master DB Debt'!E424</f>
        <v>General Oblication Bonds of 2022</v>
      </c>
      <c r="D427" s="2">
        <f>'Source - Master DB Debt'!F424</f>
        <v>317750</v>
      </c>
      <c r="E427" s="2">
        <f>'Source - Master DB Debt'!G424</f>
        <v>0</v>
      </c>
      <c r="F427" s="2">
        <f>'Source - Master DB Debt'!H424</f>
        <v>0</v>
      </c>
      <c r="G427" s="2">
        <f>'Source - Master DB Debt'!I424</f>
        <v>0</v>
      </c>
      <c r="H427" s="2">
        <f>'Source - Master DB Debt'!J424</f>
        <v>0</v>
      </c>
    </row>
    <row r="428" spans="1:8" x14ac:dyDescent="0.35">
      <c r="A428" t="str">
        <f>'Source - Master DB Debt'!A425&amp;'Source - Master DB Debt'!B425&amp;'Source - Master DB Debt'!C425</f>
        <v>1942110</v>
      </c>
      <c r="B428" t="str">
        <f>'Source - Master DB Debt'!D425</f>
        <v>0180</v>
      </c>
      <c r="C428" t="str">
        <f>'Source - Master DB Debt'!E425</f>
        <v>Southwest Dubois County School Corporation General Obligation Bonds of 2023</v>
      </c>
      <c r="D428" s="2">
        <f>'Source - Master DB Debt'!F425</f>
        <v>0</v>
      </c>
      <c r="E428" s="2">
        <f>'Source - Master DB Debt'!G425</f>
        <v>1327792</v>
      </c>
      <c r="F428" s="2">
        <f>'Source - Master DB Debt'!H425</f>
        <v>253375</v>
      </c>
      <c r="G428" s="2">
        <f>'Source - Master DB Debt'!I425</f>
        <v>76763</v>
      </c>
      <c r="H428" s="2">
        <f>'Source - Master DB Debt'!J425</f>
        <v>258375</v>
      </c>
    </row>
    <row r="429" spans="1:8" x14ac:dyDescent="0.35">
      <c r="A429" t="str">
        <f>'Source - Master DB Debt'!A426&amp;'Source - Master DB Debt'!B426&amp;'Source - Master DB Debt'!C426</f>
        <v>1942110</v>
      </c>
      <c r="B429" t="str">
        <f>'Source - Master DB Debt'!D426</f>
        <v>0287</v>
      </c>
      <c r="C429" t="str">
        <f>'Source - Master DB Debt'!E426</f>
        <v>Unlimited Ad Valorem Property Tax First Mortgage Bonds, Series 2010A</v>
      </c>
      <c r="D429" s="2">
        <f>'Source - Master DB Debt'!F426</f>
        <v>28468</v>
      </c>
      <c r="E429" s="2">
        <f>'Source - Master DB Debt'!G426</f>
        <v>54436</v>
      </c>
      <c r="F429" s="2">
        <f>'Source - Master DB Debt'!H426</f>
        <v>25968</v>
      </c>
      <c r="G429" s="2">
        <f>'Source - Master DB Debt'!I426</f>
        <v>25968</v>
      </c>
      <c r="H429" s="2">
        <f>'Source - Master DB Debt'!J426</f>
        <v>263468</v>
      </c>
    </row>
    <row r="430" spans="1:8" x14ac:dyDescent="0.35">
      <c r="A430" t="str">
        <f>'Source - Master DB Debt'!A427&amp;'Source - Master DB Debt'!B427&amp;'Source - Master DB Debt'!C427</f>
        <v>1942110</v>
      </c>
      <c r="B430" t="str">
        <f>'Source - Master DB Debt'!D427</f>
        <v>0180</v>
      </c>
      <c r="C430" t="str">
        <f>'Source - Master DB Debt'!E427</f>
        <v>First Mortgage Bonds, Series 2021</v>
      </c>
      <c r="D430" s="2">
        <f>'Source - Master DB Debt'!F427</f>
        <v>494000</v>
      </c>
      <c r="E430" s="2">
        <f>'Source - Master DB Debt'!G427</f>
        <v>863000</v>
      </c>
      <c r="F430" s="2">
        <f>'Source - Master DB Debt'!H427</f>
        <v>400500</v>
      </c>
      <c r="G430" s="2">
        <f>'Source - Master DB Debt'!I427</f>
        <v>120150</v>
      </c>
      <c r="H430" s="2">
        <f>'Source - Master DB Debt'!J427</f>
        <v>400500</v>
      </c>
    </row>
    <row r="431" spans="1:8" x14ac:dyDescent="0.35">
      <c r="A431" t="str">
        <f>'Source - Master DB Debt'!A428&amp;'Source - Master DB Debt'!B428&amp;'Source - Master DB Debt'!C428</f>
        <v>1942120</v>
      </c>
      <c r="B431" t="str">
        <f>'Source - Master DB Debt'!D428</f>
        <v>0180</v>
      </c>
      <c r="C431" t="str">
        <f>'Source - Master DB Debt'!E428</f>
        <v>Jasper Elementary School</v>
      </c>
      <c r="D431" s="2">
        <f>'Source - Master DB Debt'!F428</f>
        <v>676875</v>
      </c>
      <c r="E431" s="2">
        <f>'Source - Master DB Debt'!G428</f>
        <v>2553750</v>
      </c>
      <c r="F431" s="2">
        <f>'Source - Master DB Debt'!H428</f>
        <v>2716875</v>
      </c>
      <c r="G431" s="2">
        <f>'Source - Master DB Debt'!I428</f>
        <v>814800</v>
      </c>
      <c r="H431" s="2">
        <f>'Source - Master DB Debt'!J428</f>
        <v>2715125</v>
      </c>
    </row>
    <row r="432" spans="1:8" x14ac:dyDescent="0.35">
      <c r="A432" t="str">
        <f>'Source - Master DB Debt'!A429&amp;'Source - Master DB Debt'!B429&amp;'Source - Master DB Debt'!C429</f>
        <v>1942120</v>
      </c>
      <c r="B432" t="str">
        <f>'Source - Master DB Debt'!D429</f>
        <v>0180</v>
      </c>
      <c r="C432" t="str">
        <f>'Source - Master DB Debt'!E429</f>
        <v>Greater Jasper Middle School Building Corporation</v>
      </c>
      <c r="D432" s="2">
        <f>'Source - Master DB Debt'!F429</f>
        <v>600973</v>
      </c>
      <c r="E432" s="2">
        <f>'Source - Master DB Debt'!G429</f>
        <v>2730000</v>
      </c>
      <c r="F432" s="2">
        <f>'Source - Master DB Debt'!H429</f>
        <v>0</v>
      </c>
      <c r="G432" s="2">
        <f>'Source - Master DB Debt'!I429</f>
        <v>0</v>
      </c>
      <c r="H432" s="2">
        <f>'Source - Master DB Debt'!J429</f>
        <v>0</v>
      </c>
    </row>
    <row r="433" spans="1:8" x14ac:dyDescent="0.35">
      <c r="A433" t="str">
        <f>'Source - Master DB Debt'!A430&amp;'Source - Master DB Debt'!B430&amp;'Source - Master DB Debt'!C430</f>
        <v>1942120</v>
      </c>
      <c r="B433" t="str">
        <f>'Source - Master DB Debt'!D430</f>
        <v>0180</v>
      </c>
      <c r="C433" t="str">
        <f>'Source - Master DB Debt'!E430</f>
        <v>Greater Jasper Ireland School Building Corporation</v>
      </c>
      <c r="D433" s="2">
        <f>'Source - Master DB Debt'!F430</f>
        <v>925150</v>
      </c>
      <c r="E433" s="2">
        <f>'Source - Master DB Debt'!G430</f>
        <v>0</v>
      </c>
      <c r="F433" s="2">
        <f>'Source - Master DB Debt'!H430</f>
        <v>0</v>
      </c>
      <c r="G433" s="2">
        <f>'Source - Master DB Debt'!I430</f>
        <v>0</v>
      </c>
      <c r="H433" s="2">
        <f>'Source - Master DB Debt'!J430</f>
        <v>0</v>
      </c>
    </row>
    <row r="434" spans="1:8" x14ac:dyDescent="0.35">
      <c r="A434" t="str">
        <f>'Source - Master DB Debt'!A431&amp;'Source - Master DB Debt'!B431&amp;'Source - Master DB Debt'!C431</f>
        <v>1942120</v>
      </c>
      <c r="B434" t="str">
        <f>'Source - Master DB Debt'!D431</f>
        <v>0180</v>
      </c>
      <c r="C434" t="str">
        <f>'Source - Master DB Debt'!E431</f>
        <v>Greater Jasper Ireland School Building Corporation Ad Valorem Property Tax First Mortgage Bonds 2017</v>
      </c>
      <c r="D434" s="2">
        <f>'Source - Master DB Debt'!F431</f>
        <v>28000</v>
      </c>
      <c r="E434" s="2">
        <f>'Source - Master DB Debt'!G431</f>
        <v>1592000</v>
      </c>
      <c r="F434" s="2">
        <f>'Source - Master DB Debt'!H431</f>
        <v>0</v>
      </c>
      <c r="G434" s="2">
        <f>'Source - Master DB Debt'!I431</f>
        <v>0</v>
      </c>
      <c r="H434" s="2">
        <f>'Source - Master DB Debt'!J431</f>
        <v>0</v>
      </c>
    </row>
    <row r="435" spans="1:8" x14ac:dyDescent="0.35">
      <c r="A435" t="str">
        <f>'Source - Master DB Debt'!A432&amp;'Source - Master DB Debt'!B432&amp;'Source - Master DB Debt'!C432</f>
        <v>1942120</v>
      </c>
      <c r="B435" t="str">
        <f>'Source - Master DB Debt'!D432</f>
        <v>0180</v>
      </c>
      <c r="C435" t="str">
        <f>'Source - Master DB Debt'!E432</f>
        <v>Fees</v>
      </c>
      <c r="D435" s="2">
        <f>'Source - Master DB Debt'!F432</f>
        <v>9225</v>
      </c>
      <c r="E435" s="2">
        <f>'Source - Master DB Debt'!G432</f>
        <v>0</v>
      </c>
      <c r="F435" s="2">
        <f>'Source - Master DB Debt'!H432</f>
        <v>0</v>
      </c>
      <c r="G435" s="2">
        <f>'Source - Master DB Debt'!I432</f>
        <v>0</v>
      </c>
      <c r="H435" s="2">
        <f>'Source - Master DB Debt'!J432</f>
        <v>0</v>
      </c>
    </row>
    <row r="436" spans="1:8" x14ac:dyDescent="0.35">
      <c r="A436" t="str">
        <f>'Source - Master DB Debt'!A433&amp;'Source - Master DB Debt'!B433&amp;'Source - Master DB Debt'!C433</f>
        <v>1942120</v>
      </c>
      <c r="B436" t="str">
        <f>'Source - Master DB Debt'!D433</f>
        <v>0180</v>
      </c>
      <c r="C436" t="str">
        <f>'Source - Master DB Debt'!E433</f>
        <v>Greater Jasper School Building Corporation 2019 Bond</v>
      </c>
      <c r="D436" s="2">
        <f>'Source - Master DB Debt'!F433</f>
        <v>798000</v>
      </c>
      <c r="E436" s="2">
        <f>'Source - Master DB Debt'!G433</f>
        <v>414000</v>
      </c>
      <c r="F436" s="2">
        <f>'Source - Master DB Debt'!H433</f>
        <v>206500</v>
      </c>
      <c r="G436" s="2">
        <f>'Source - Master DB Debt'!I433</f>
        <v>61950</v>
      </c>
      <c r="H436" s="2">
        <f>'Source - Master DB Debt'!J433</f>
        <v>206500</v>
      </c>
    </row>
    <row r="437" spans="1:8" x14ac:dyDescent="0.35">
      <c r="A437" t="str">
        <f>'Source - Master DB Debt'!A434&amp;'Source - Master DB Debt'!B434&amp;'Source - Master DB Debt'!C434</f>
        <v>1942120</v>
      </c>
      <c r="B437" t="str">
        <f>'Source - Master DB Debt'!D434</f>
        <v>0180</v>
      </c>
      <c r="C437" t="str">
        <f>'Source - Master DB Debt'!E434</f>
        <v>Greater Jasper School Building Corporation--Jasper High School</v>
      </c>
      <c r="D437" s="2">
        <f>'Source - Master DB Debt'!F434</f>
        <v>1290000</v>
      </c>
      <c r="E437" s="2">
        <f>'Source - Master DB Debt'!G434</f>
        <v>0</v>
      </c>
      <c r="F437" s="2">
        <f>'Source - Master DB Debt'!H434</f>
        <v>0</v>
      </c>
      <c r="G437" s="2">
        <f>'Source - Master DB Debt'!I434</f>
        <v>0</v>
      </c>
      <c r="H437" s="2">
        <f>'Source - Master DB Debt'!J434</f>
        <v>0</v>
      </c>
    </row>
    <row r="438" spans="1:8" x14ac:dyDescent="0.35">
      <c r="A438" t="str">
        <f>'Source - Master DB Debt'!A435&amp;'Source - Master DB Debt'!B435&amp;'Source - Master DB Debt'!C435</f>
        <v>1942120</v>
      </c>
      <c r="B438" t="str">
        <f>'Source - Master DB Debt'!D435</f>
        <v>0180</v>
      </c>
      <c r="C438" t="str">
        <f>'Source - Master DB Debt'!E435</f>
        <v>Ad Valorem Property Tax First Mortgage Bonds Series 2023</v>
      </c>
      <c r="D438" s="2">
        <f>'Source - Master DB Debt'!F435</f>
        <v>0</v>
      </c>
      <c r="E438" s="2">
        <f>'Source - Master DB Debt'!G435</f>
        <v>3500000</v>
      </c>
      <c r="F438" s="2">
        <f>'Source - Master DB Debt'!H435</f>
        <v>1749500</v>
      </c>
      <c r="G438" s="2">
        <f>'Source - Master DB Debt'!I435</f>
        <v>524850</v>
      </c>
      <c r="H438" s="2">
        <f>'Source - Master DB Debt'!J435</f>
        <v>1749500</v>
      </c>
    </row>
    <row r="439" spans="1:8" x14ac:dyDescent="0.35">
      <c r="A439" t="str">
        <f>'Source - Master DB Debt'!A436&amp;'Source - Master DB Debt'!B436&amp;'Source - Master DB Debt'!C436</f>
        <v>2042155</v>
      </c>
      <c r="B439" t="str">
        <f>'Source - Master DB Debt'!D436</f>
        <v>0180</v>
      </c>
      <c r="C439" t="str">
        <f>'Source - Master DB Debt'!E436</f>
        <v>General Obligation Bonds of 2020</v>
      </c>
      <c r="D439" s="2">
        <f>'Source - Master DB Debt'!F436</f>
        <v>172000</v>
      </c>
      <c r="E439" s="2">
        <f>'Source - Master DB Debt'!G436</f>
        <v>335300</v>
      </c>
      <c r="F439" s="2">
        <f>'Source - Master DB Debt'!H436</f>
        <v>168300</v>
      </c>
      <c r="G439" s="2">
        <f>'Source - Master DB Debt'!I436</f>
        <v>50040</v>
      </c>
      <c r="H439" s="2">
        <f>'Source - Master DB Debt'!J436</f>
        <v>165300</v>
      </c>
    </row>
    <row r="440" spans="1:8" x14ac:dyDescent="0.35">
      <c r="A440" t="str">
        <f>'Source - Master DB Debt'!A437&amp;'Source - Master DB Debt'!B437&amp;'Source - Master DB Debt'!C437</f>
        <v>2042155</v>
      </c>
      <c r="B440" t="str">
        <f>'Source - Master DB Debt'!D437</f>
        <v>0180</v>
      </c>
      <c r="C440" t="str">
        <f>'Source - Master DB Debt'!E437</f>
        <v>General Obligation Bonds of 2019</v>
      </c>
      <c r="D440" s="2">
        <f>'Source - Master DB Debt'!F437</f>
        <v>525200</v>
      </c>
      <c r="E440" s="2">
        <f>'Source - Master DB Debt'!G437</f>
        <v>0</v>
      </c>
      <c r="F440" s="2">
        <f>'Source - Master DB Debt'!H437</f>
        <v>0</v>
      </c>
      <c r="G440" s="2">
        <f>'Source - Master DB Debt'!I437</f>
        <v>0</v>
      </c>
      <c r="H440" s="2">
        <f>'Source - Master DB Debt'!J437</f>
        <v>0</v>
      </c>
    </row>
    <row r="441" spans="1:8" x14ac:dyDescent="0.35">
      <c r="A441" t="str">
        <f>'Source - Master DB Debt'!A438&amp;'Source - Master DB Debt'!B438&amp;'Source - Master DB Debt'!C438</f>
        <v>2042155</v>
      </c>
      <c r="B441" t="str">
        <f>'Source - Master DB Debt'!D438</f>
        <v>0180</v>
      </c>
      <c r="C441" t="str">
        <f>'Source - Master DB Debt'!E438</f>
        <v>Ad Valorem Property Tax First Mortgage Bonds, Series 2021</v>
      </c>
      <c r="D441" s="2">
        <f>'Source - Master DB Debt'!F438</f>
        <v>342000</v>
      </c>
      <c r="E441" s="2">
        <f>'Source - Master DB Debt'!G438</f>
        <v>380000</v>
      </c>
      <c r="F441" s="2">
        <f>'Source - Master DB Debt'!H438</f>
        <v>188000</v>
      </c>
      <c r="G441" s="2">
        <f>'Source - Master DB Debt'!I438</f>
        <v>56400</v>
      </c>
      <c r="H441" s="2">
        <f>'Source - Master DB Debt'!J438</f>
        <v>188000</v>
      </c>
    </row>
    <row r="442" spans="1:8" x14ac:dyDescent="0.35">
      <c r="A442" t="str">
        <f>'Source - Master DB Debt'!A439&amp;'Source - Master DB Debt'!B439&amp;'Source - Master DB Debt'!C439</f>
        <v>2042155</v>
      </c>
      <c r="B442" t="str">
        <f>'Source - Master DB Debt'!D439</f>
        <v>0180</v>
      </c>
      <c r="C442" t="str">
        <f>'Source - Master DB Debt'!E439</f>
        <v>Unreimbursed Textbooks</v>
      </c>
      <c r="D442" s="2">
        <f>'Source - Master DB Debt'!F439</f>
        <v>0</v>
      </c>
      <c r="E442" s="2">
        <f>'Source - Master DB Debt'!G439</f>
        <v>0</v>
      </c>
      <c r="F442" s="2">
        <f>'Source - Master DB Debt'!H439</f>
        <v>0</v>
      </c>
      <c r="G442" s="2">
        <f>'Source - Master DB Debt'!I439</f>
        <v>0</v>
      </c>
      <c r="H442" s="2">
        <f>'Source - Master DB Debt'!J439</f>
        <v>0</v>
      </c>
    </row>
    <row r="443" spans="1:8" x14ac:dyDescent="0.35">
      <c r="A443" t="str">
        <f>'Source - Master DB Debt'!A440&amp;'Source - Master DB Debt'!B440&amp;'Source - Master DB Debt'!C440</f>
        <v>2042155</v>
      </c>
      <c r="B443" t="str">
        <f>'Source - Master DB Debt'!D440</f>
        <v>0180</v>
      </c>
      <c r="C443" t="str">
        <f>'Source - Master DB Debt'!E440</f>
        <v>Common School Fund Loan 2017</v>
      </c>
      <c r="D443" s="2">
        <f>'Source - Master DB Debt'!F440</f>
        <v>21513</v>
      </c>
      <c r="E443" s="2">
        <f>'Source - Master DB Debt'!G440</f>
        <v>0</v>
      </c>
      <c r="F443" s="2">
        <f>'Source - Master DB Debt'!H440</f>
        <v>0</v>
      </c>
      <c r="G443" s="2">
        <f>'Source - Master DB Debt'!I440</f>
        <v>0</v>
      </c>
      <c r="H443" s="2">
        <f>'Source - Master DB Debt'!J440</f>
        <v>0</v>
      </c>
    </row>
    <row r="444" spans="1:8" x14ac:dyDescent="0.35">
      <c r="A444" t="str">
        <f>'Source - Master DB Debt'!A441&amp;'Source - Master DB Debt'!B441&amp;'Source - Master DB Debt'!C441</f>
        <v>2042155</v>
      </c>
      <c r="B444" t="str">
        <f>'Source - Master DB Debt'!D441</f>
        <v>0180</v>
      </c>
      <c r="C444" t="str">
        <f>'Source - Master DB Debt'!E441</f>
        <v>Ad Valorem Property Tax First Mortgage Bonds, Series 2015</v>
      </c>
      <c r="D444" s="2">
        <f>'Source - Master DB Debt'!F441</f>
        <v>164500</v>
      </c>
      <c r="E444" s="2">
        <f>'Source - Master DB Debt'!G441</f>
        <v>336000</v>
      </c>
      <c r="F444" s="2">
        <f>'Source - Master DB Debt'!H441</f>
        <v>166000</v>
      </c>
      <c r="G444" s="2">
        <f>'Source - Master DB Debt'!I441</f>
        <v>49800</v>
      </c>
      <c r="H444" s="2">
        <f>'Source - Master DB Debt'!J441</f>
        <v>166000</v>
      </c>
    </row>
    <row r="445" spans="1:8" x14ac:dyDescent="0.35">
      <c r="A445" t="str">
        <f>'Source - Master DB Debt'!A442&amp;'Source - Master DB Debt'!B442&amp;'Source - Master DB Debt'!C442</f>
        <v>2042155</v>
      </c>
      <c r="B445" t="str">
        <f>'Source - Master DB Debt'!D442</f>
        <v>0180</v>
      </c>
      <c r="C445" t="str">
        <f>'Source - Master DB Debt'!E442</f>
        <v>General Obligation Bonds of 2023</v>
      </c>
      <c r="D445" s="2">
        <f>'Source - Master DB Debt'!F442</f>
        <v>0</v>
      </c>
      <c r="E445" s="2">
        <f>'Source - Master DB Debt'!G442</f>
        <v>3244459</v>
      </c>
      <c r="F445" s="2">
        <f>'Source - Master DB Debt'!H442</f>
        <v>408675</v>
      </c>
      <c r="G445" s="2">
        <f>'Source - Master DB Debt'!I442</f>
        <v>122764</v>
      </c>
      <c r="H445" s="2">
        <f>'Source - Master DB Debt'!J442</f>
        <v>409750</v>
      </c>
    </row>
    <row r="446" spans="1:8" x14ac:dyDescent="0.35">
      <c r="A446" t="str">
        <f>'Source - Master DB Debt'!A443&amp;'Source - Master DB Debt'!B443&amp;'Source - Master DB Debt'!C443</f>
        <v>2042155</v>
      </c>
      <c r="B446" t="str">
        <f>'Source - Master DB Debt'!D443</f>
        <v>0180</v>
      </c>
      <c r="C446" t="str">
        <f>'Source - Master DB Debt'!E443</f>
        <v>Common School Fund Loan 2019</v>
      </c>
      <c r="D446" s="2">
        <f>'Source - Master DB Debt'!F443</f>
        <v>27036</v>
      </c>
      <c r="E446" s="2">
        <f>'Source - Master DB Debt'!G443</f>
        <v>0</v>
      </c>
      <c r="F446" s="2">
        <f>'Source - Master DB Debt'!H443</f>
        <v>0</v>
      </c>
      <c r="G446" s="2">
        <f>'Source - Master DB Debt'!I443</f>
        <v>0</v>
      </c>
      <c r="H446" s="2">
        <f>'Source - Master DB Debt'!J443</f>
        <v>0</v>
      </c>
    </row>
    <row r="447" spans="1:8" x14ac:dyDescent="0.35">
      <c r="A447" t="str">
        <f>'Source - Master DB Debt'!A444&amp;'Source - Master DB Debt'!B444&amp;'Source - Master DB Debt'!C444</f>
        <v>2042155</v>
      </c>
      <c r="B447" t="str">
        <f>'Source - Master DB Debt'!D444</f>
        <v>0180</v>
      </c>
      <c r="C447" t="str">
        <f>'Source - Master DB Debt'!E444</f>
        <v>Ad Valorem Property Tax First Mortgage Bonds, Series 2014</v>
      </c>
      <c r="D447" s="2">
        <f>'Source - Master DB Debt'!F444</f>
        <v>264000</v>
      </c>
      <c r="E447" s="2">
        <f>'Source - Master DB Debt'!G444</f>
        <v>526000</v>
      </c>
      <c r="F447" s="2">
        <f>'Source - Master DB Debt'!H444</f>
        <v>264000</v>
      </c>
      <c r="G447" s="2">
        <f>'Source - Master DB Debt'!I444</f>
        <v>79200</v>
      </c>
      <c r="H447" s="2">
        <f>'Source - Master DB Debt'!J444</f>
        <v>264000</v>
      </c>
    </row>
    <row r="448" spans="1:8" x14ac:dyDescent="0.35">
      <c r="A448" t="str">
        <f>'Source - Master DB Debt'!A445&amp;'Source - Master DB Debt'!B445&amp;'Source - Master DB Debt'!C445</f>
        <v>2042155</v>
      </c>
      <c r="B448" t="str">
        <f>'Source - Master DB Debt'!D445</f>
        <v>0180</v>
      </c>
      <c r="C448" t="str">
        <f>'Source - Master DB Debt'!E445</f>
        <v>Ad Valorem Property Tax First Mortgage Refunding Bonds, Series 2022</v>
      </c>
      <c r="D448" s="2">
        <f>'Source - Master DB Debt'!F445</f>
        <v>994000</v>
      </c>
      <c r="E448" s="2">
        <f>'Source - Master DB Debt'!G445</f>
        <v>1986000</v>
      </c>
      <c r="F448" s="2">
        <f>'Source - Master DB Debt'!H445</f>
        <v>995000</v>
      </c>
      <c r="G448" s="2">
        <f>'Source - Master DB Debt'!I445</f>
        <v>995000</v>
      </c>
      <c r="H448" s="2">
        <f>'Source - Master DB Debt'!J445</f>
        <v>995000</v>
      </c>
    </row>
    <row r="449" spans="1:8" x14ac:dyDescent="0.35">
      <c r="A449" t="str">
        <f>'Source - Master DB Debt'!A446&amp;'Source - Master DB Debt'!B446&amp;'Source - Master DB Debt'!C446</f>
        <v>2042155</v>
      </c>
      <c r="B449" t="str">
        <f>'Source - Master DB Debt'!D446</f>
        <v>0180</v>
      </c>
      <c r="C449" t="str">
        <f>'Source - Master DB Debt'!E446</f>
        <v>General Obligation Bonds of 2022</v>
      </c>
      <c r="D449" s="2">
        <f>'Source - Master DB Debt'!F446</f>
        <v>612000</v>
      </c>
      <c r="E449" s="2">
        <f>'Source - Master DB Debt'!G446</f>
        <v>0</v>
      </c>
      <c r="F449" s="2">
        <f>'Source - Master DB Debt'!H446</f>
        <v>0</v>
      </c>
      <c r="G449" s="2">
        <f>'Source - Master DB Debt'!I446</f>
        <v>0</v>
      </c>
      <c r="H449" s="2">
        <f>'Source - Master DB Debt'!J446</f>
        <v>0</v>
      </c>
    </row>
    <row r="450" spans="1:8" x14ac:dyDescent="0.35">
      <c r="A450" t="str">
        <f>'Source - Master DB Debt'!A447&amp;'Source - Master DB Debt'!B447&amp;'Source - Master DB Debt'!C447</f>
        <v>2042260</v>
      </c>
      <c r="B450" t="str">
        <f>'Source - Master DB Debt'!D447</f>
        <v>0180</v>
      </c>
      <c r="C450" t="str">
        <f>'Source - Master DB Debt'!E447</f>
        <v>General Obligation Bonds of 2021</v>
      </c>
      <c r="D450" s="2">
        <f>'Source - Master DB Debt'!F447</f>
        <v>915225</v>
      </c>
      <c r="E450" s="2">
        <f>'Source - Master DB Debt'!G447</f>
        <v>0</v>
      </c>
      <c r="F450" s="2">
        <f>'Source - Master DB Debt'!H447</f>
        <v>0</v>
      </c>
      <c r="G450" s="2">
        <f>'Source - Master DB Debt'!I447</f>
        <v>0</v>
      </c>
      <c r="H450" s="2">
        <f>'Source - Master DB Debt'!J447</f>
        <v>0</v>
      </c>
    </row>
    <row r="451" spans="1:8" x14ac:dyDescent="0.35">
      <c r="A451" t="str">
        <f>'Source - Master DB Debt'!A448&amp;'Source - Master DB Debt'!B448&amp;'Source - Master DB Debt'!C448</f>
        <v>2042260</v>
      </c>
      <c r="B451" t="str">
        <f>'Source - Master DB Debt'!D448</f>
        <v>0180</v>
      </c>
      <c r="C451" t="str">
        <f>'Source - Master DB Debt'!E448</f>
        <v>Ad Valorem Property Tax First Mortgage Refunding Bonds, Series 2015</v>
      </c>
      <c r="D451" s="2">
        <f>'Source - Master DB Debt'!F448</f>
        <v>1430500</v>
      </c>
      <c r="E451" s="2">
        <f>'Source - Master DB Debt'!G448</f>
        <v>2857000</v>
      </c>
      <c r="F451" s="2">
        <f>'Source - Master DB Debt'!H448</f>
        <v>0</v>
      </c>
      <c r="G451" s="2">
        <f>'Source - Master DB Debt'!I448</f>
        <v>0</v>
      </c>
      <c r="H451" s="2">
        <f>'Source - Master DB Debt'!J448</f>
        <v>0</v>
      </c>
    </row>
    <row r="452" spans="1:8" x14ac:dyDescent="0.35">
      <c r="A452" t="str">
        <f>'Source - Master DB Debt'!A449&amp;'Source - Master DB Debt'!B449&amp;'Source - Master DB Debt'!C449</f>
        <v>2042260</v>
      </c>
      <c r="B452" t="str">
        <f>'Source - Master DB Debt'!D449</f>
        <v>0180</v>
      </c>
      <c r="C452" t="str">
        <f>'Source - Master DB Debt'!E449</f>
        <v>Fees</v>
      </c>
      <c r="D452" s="2">
        <f>'Source - Master DB Debt'!F449</f>
        <v>5000</v>
      </c>
      <c r="E452" s="2">
        <f>'Source - Master DB Debt'!G449</f>
        <v>0</v>
      </c>
      <c r="F452" s="2">
        <f>'Source - Master DB Debt'!H449</f>
        <v>0</v>
      </c>
      <c r="G452" s="2">
        <f>'Source - Master DB Debt'!I449</f>
        <v>0</v>
      </c>
      <c r="H452" s="2">
        <f>'Source - Master DB Debt'!J449</f>
        <v>0</v>
      </c>
    </row>
    <row r="453" spans="1:8" x14ac:dyDescent="0.35">
      <c r="A453" t="str">
        <f>'Source - Master DB Debt'!A450&amp;'Source - Master DB Debt'!B450&amp;'Source - Master DB Debt'!C450</f>
        <v>2042260</v>
      </c>
      <c r="B453" t="str">
        <f>'Source - Master DB Debt'!D450</f>
        <v>0180</v>
      </c>
      <c r="C453" t="str">
        <f>'Source - Master DB Debt'!E450</f>
        <v>Unreimbursed Textbooks</v>
      </c>
      <c r="D453" s="2">
        <f>'Source - Master DB Debt'!F450</f>
        <v>43495</v>
      </c>
      <c r="E453" s="2">
        <f>'Source - Master DB Debt'!G450</f>
        <v>0</v>
      </c>
      <c r="F453" s="2">
        <f>'Source - Master DB Debt'!H450</f>
        <v>0</v>
      </c>
      <c r="G453" s="2">
        <f>'Source - Master DB Debt'!I450</f>
        <v>0</v>
      </c>
      <c r="H453" s="2">
        <f>'Source - Master DB Debt'!J450</f>
        <v>0</v>
      </c>
    </row>
    <row r="454" spans="1:8" x14ac:dyDescent="0.35">
      <c r="A454" t="str">
        <f>'Source - Master DB Debt'!A451&amp;'Source - Master DB Debt'!B451&amp;'Source - Master DB Debt'!C451</f>
        <v>2042260</v>
      </c>
      <c r="B454" t="str">
        <f>'Source - Master DB Debt'!D451</f>
        <v>0180</v>
      </c>
      <c r="C454" t="str">
        <f>'Source - Master DB Debt'!E451</f>
        <v>Interest on Temporary Loans</v>
      </c>
      <c r="D454" s="2">
        <f>'Source - Master DB Debt'!F451</f>
        <v>16990</v>
      </c>
      <c r="E454" s="2">
        <f>'Source - Master DB Debt'!G451</f>
        <v>0</v>
      </c>
      <c r="F454" s="2">
        <f>'Source - Master DB Debt'!H451</f>
        <v>0</v>
      </c>
      <c r="G454" s="2">
        <f>'Source - Master DB Debt'!I451</f>
        <v>0</v>
      </c>
      <c r="H454" s="2">
        <f>'Source - Master DB Debt'!J451</f>
        <v>0</v>
      </c>
    </row>
    <row r="455" spans="1:8" x14ac:dyDescent="0.35">
      <c r="A455" t="str">
        <f>'Source - Master DB Debt'!A452&amp;'Source - Master DB Debt'!B452&amp;'Source - Master DB Debt'!C452</f>
        <v>2042260</v>
      </c>
      <c r="B455" t="str">
        <f>'Source - Master DB Debt'!D452</f>
        <v>0180</v>
      </c>
      <c r="C455" t="str">
        <f>'Source - Master DB Debt'!E452</f>
        <v>General Obligations Bonds of 2022</v>
      </c>
      <c r="D455" s="2">
        <f>'Source - Master DB Debt'!F452</f>
        <v>1510134</v>
      </c>
      <c r="E455" s="2">
        <f>'Source - Master DB Debt'!G452</f>
        <v>1509750</v>
      </c>
      <c r="F455" s="2">
        <f>'Source - Master DB Debt'!H452</f>
        <v>0</v>
      </c>
      <c r="G455" s="2">
        <f>'Source - Master DB Debt'!I452</f>
        <v>0</v>
      </c>
      <c r="H455" s="2">
        <f>'Source - Master DB Debt'!J452</f>
        <v>0</v>
      </c>
    </row>
    <row r="456" spans="1:8" x14ac:dyDescent="0.35">
      <c r="A456" t="str">
        <f>'Source - Master DB Debt'!A453&amp;'Source - Master DB Debt'!B453&amp;'Source - Master DB Debt'!C453</f>
        <v>2042260</v>
      </c>
      <c r="B456" t="str">
        <f>'Source - Master DB Debt'!D453</f>
        <v>0180</v>
      </c>
      <c r="C456" t="str">
        <f>'Source - Master DB Debt'!E453</f>
        <v>Ad Valorem Property Tax First Mortgage Bonds, Series 2020</v>
      </c>
      <c r="D456" s="2">
        <f>'Source - Master DB Debt'!F453</f>
        <v>229500</v>
      </c>
      <c r="E456" s="2">
        <f>'Source - Master DB Debt'!G453</f>
        <v>463000</v>
      </c>
      <c r="F456" s="2">
        <f>'Source - Master DB Debt'!H453</f>
        <v>233500</v>
      </c>
      <c r="G456" s="2">
        <f>'Source - Master DB Debt'!I453</f>
        <v>70050</v>
      </c>
      <c r="H456" s="2">
        <f>'Source - Master DB Debt'!J453</f>
        <v>233500</v>
      </c>
    </row>
    <row r="457" spans="1:8" x14ac:dyDescent="0.35">
      <c r="A457" t="str">
        <f>'Source - Master DB Debt'!A454&amp;'Source - Master DB Debt'!B454&amp;'Source - Master DB Debt'!C454</f>
        <v>2042260</v>
      </c>
      <c r="B457" t="str">
        <f>'Source - Master DB Debt'!D454</f>
        <v>0180</v>
      </c>
      <c r="C457" t="str">
        <f>'Source - Master DB Debt'!E454</f>
        <v>Ad Valorem Property Tax First Mortgage Bonds, Series 2018</v>
      </c>
      <c r="D457" s="2">
        <f>'Source - Master DB Debt'!F454</f>
        <v>95500</v>
      </c>
      <c r="E457" s="2">
        <f>'Source - Master DB Debt'!G454</f>
        <v>191000</v>
      </c>
      <c r="F457" s="2">
        <f>'Source - Master DB Debt'!H454</f>
        <v>1227000</v>
      </c>
      <c r="G457" s="2">
        <f>'Source - Master DB Debt'!I454</f>
        <v>368100</v>
      </c>
      <c r="H457" s="2">
        <f>'Source - Master DB Debt'!J454</f>
        <v>1227000</v>
      </c>
    </row>
    <row r="458" spans="1:8" x14ac:dyDescent="0.35">
      <c r="A458" t="str">
        <f>'Source - Master DB Debt'!A455&amp;'Source - Master DB Debt'!B455&amp;'Source - Master DB Debt'!C455</f>
        <v>2042260</v>
      </c>
      <c r="B458" t="str">
        <f>'Source - Master DB Debt'!D455</f>
        <v>0180</v>
      </c>
      <c r="C458" t="str">
        <f>'Source - Master DB Debt'!E455</f>
        <v>General Obligation Bonds of 2023</v>
      </c>
      <c r="D458" s="2">
        <f>'Source - Master DB Debt'!F455</f>
        <v>0</v>
      </c>
      <c r="E458" s="2">
        <f>'Source - Master DB Debt'!G455</f>
        <v>1793967</v>
      </c>
      <c r="F458" s="2">
        <f>'Source - Master DB Debt'!H455</f>
        <v>734050</v>
      </c>
      <c r="G458" s="2">
        <f>'Source - Master DB Debt'!I455</f>
        <v>220268</v>
      </c>
      <c r="H458" s="2">
        <f>'Source - Master DB Debt'!J455</f>
        <v>734400</v>
      </c>
    </row>
    <row r="459" spans="1:8" x14ac:dyDescent="0.35">
      <c r="A459" t="str">
        <f>'Source - Master DB Debt'!A456&amp;'Source - Master DB Debt'!B456&amp;'Source - Master DB Debt'!C456</f>
        <v>2042270</v>
      </c>
      <c r="B459" t="str">
        <f>'Source - Master DB Debt'!D456</f>
        <v>0180</v>
      </c>
      <c r="C459" t="str">
        <f>'Source - Master DB Debt'!E456</f>
        <v>General Obligation Bonds of 2023</v>
      </c>
      <c r="D459" s="2">
        <f>'Source - Master DB Debt'!F456</f>
        <v>0</v>
      </c>
      <c r="E459" s="2">
        <f>'Source - Master DB Debt'!G456</f>
        <v>3665353</v>
      </c>
      <c r="F459" s="2">
        <f>'Source - Master DB Debt'!H456</f>
        <v>0</v>
      </c>
      <c r="G459" s="2">
        <f>'Source - Master DB Debt'!I456</f>
        <v>0</v>
      </c>
      <c r="H459" s="2">
        <f>'Source - Master DB Debt'!J456</f>
        <v>0</v>
      </c>
    </row>
    <row r="460" spans="1:8" x14ac:dyDescent="0.35">
      <c r="A460" t="str">
        <f>'Source - Master DB Debt'!A457&amp;'Source - Master DB Debt'!B457&amp;'Source - Master DB Debt'!C457</f>
        <v>2042270</v>
      </c>
      <c r="B460" t="str">
        <f>'Source - Master DB Debt'!D457</f>
        <v>0180</v>
      </c>
      <c r="C460" t="str">
        <f>'Source - Master DB Debt'!E457</f>
        <v>General Obligation Bonds of 2020</v>
      </c>
      <c r="D460" s="2">
        <f>'Source - Master DB Debt'!F457</f>
        <v>721925</v>
      </c>
      <c r="E460" s="2">
        <f>'Source - Master DB Debt'!G457</f>
        <v>1449125</v>
      </c>
      <c r="F460" s="2">
        <f>'Source - Master DB Debt'!H457</f>
        <v>723700</v>
      </c>
      <c r="G460" s="2">
        <f>'Source - Master DB Debt'!I457</f>
        <v>216743</v>
      </c>
      <c r="H460" s="2">
        <f>'Source - Master DB Debt'!J457</f>
        <v>721250</v>
      </c>
    </row>
    <row r="461" spans="1:8" x14ac:dyDescent="0.35">
      <c r="A461" t="str">
        <f>'Source - Master DB Debt'!A458&amp;'Source - Master DB Debt'!B458&amp;'Source - Master DB Debt'!C458</f>
        <v>2042270</v>
      </c>
      <c r="B461" t="str">
        <f>'Source - Master DB Debt'!D458</f>
        <v>0180</v>
      </c>
      <c r="C461" t="str">
        <f>'Source - Master DB Debt'!E458</f>
        <v>Fees</v>
      </c>
      <c r="D461" s="2">
        <f>'Source - Master DB Debt'!F458</f>
        <v>10000</v>
      </c>
      <c r="E461" s="2">
        <f>'Source - Master DB Debt'!G458</f>
        <v>10000</v>
      </c>
      <c r="F461" s="2">
        <f>'Source - Master DB Debt'!H458</f>
        <v>10000</v>
      </c>
      <c r="G461" s="2">
        <f>'Source - Master DB Debt'!I458</f>
        <v>3000</v>
      </c>
      <c r="H461" s="2">
        <f>'Source - Master DB Debt'!J458</f>
        <v>10000</v>
      </c>
    </row>
    <row r="462" spans="1:8" x14ac:dyDescent="0.35">
      <c r="A462" t="str">
        <f>'Source - Master DB Debt'!A459&amp;'Source - Master DB Debt'!B459&amp;'Source - Master DB Debt'!C459</f>
        <v>2042270</v>
      </c>
      <c r="B462" t="str">
        <f>'Source - Master DB Debt'!D459</f>
        <v>0180</v>
      </c>
      <c r="C462" t="str">
        <f>'Source - Master DB Debt'!E459</f>
        <v>Unreimbursed Textbooks</v>
      </c>
      <c r="D462" s="2">
        <f>'Source - Master DB Debt'!F459</f>
        <v>0</v>
      </c>
      <c r="E462" s="2">
        <f>'Source - Master DB Debt'!G459</f>
        <v>0</v>
      </c>
      <c r="F462" s="2">
        <f>'Source - Master DB Debt'!H459</f>
        <v>0</v>
      </c>
      <c r="G462" s="2">
        <f>'Source - Master DB Debt'!I459</f>
        <v>0</v>
      </c>
      <c r="H462" s="2">
        <f>'Source - Master DB Debt'!J459</f>
        <v>0</v>
      </c>
    </row>
    <row r="463" spans="1:8" x14ac:dyDescent="0.35">
      <c r="A463" t="str">
        <f>'Source - Master DB Debt'!A460&amp;'Source - Master DB Debt'!B460&amp;'Source - Master DB Debt'!C460</f>
        <v>2042270</v>
      </c>
      <c r="B463" t="str">
        <f>'Source - Master DB Debt'!D460</f>
        <v>0180</v>
      </c>
      <c r="C463" t="str">
        <f>'Source - Master DB Debt'!E460</f>
        <v>Ad Valorem Property Tax First Mortgage Bonds, Series 2019</v>
      </c>
      <c r="D463" s="2">
        <f>'Source - Master DB Debt'!F460</f>
        <v>672000</v>
      </c>
      <c r="E463" s="2">
        <f>'Source - Master DB Debt'!G460</f>
        <v>1347000</v>
      </c>
      <c r="F463" s="2">
        <f>'Source - Master DB Debt'!H460</f>
        <v>674000</v>
      </c>
      <c r="G463" s="2">
        <f>'Source - Master DB Debt'!I460</f>
        <v>202200</v>
      </c>
      <c r="H463" s="2">
        <f>'Source - Master DB Debt'!J460</f>
        <v>674000</v>
      </c>
    </row>
    <row r="464" spans="1:8" x14ac:dyDescent="0.35">
      <c r="A464" t="str">
        <f>'Source - Master DB Debt'!A461&amp;'Source - Master DB Debt'!B461&amp;'Source - Master DB Debt'!C461</f>
        <v>2042270</v>
      </c>
      <c r="B464" t="str">
        <f>'Source - Master DB Debt'!D461</f>
        <v>0180</v>
      </c>
      <c r="C464" t="str">
        <f>'Source - Master DB Debt'!E461</f>
        <v>Ad Valorem Property Tax First Mortgage Refunding Bonds, Series 2016</v>
      </c>
      <c r="D464" s="2">
        <f>'Source - Master DB Debt'!F461</f>
        <v>2242500</v>
      </c>
      <c r="E464" s="2">
        <f>'Source - Master DB Debt'!G461</f>
        <v>4487000</v>
      </c>
      <c r="F464" s="2">
        <f>'Source - Master DB Debt'!H461</f>
        <v>2241000</v>
      </c>
      <c r="G464" s="2">
        <f>'Source - Master DB Debt'!I461</f>
        <v>2241000</v>
      </c>
      <c r="H464" s="2">
        <f>'Source - Master DB Debt'!J461</f>
        <v>2241000</v>
      </c>
    </row>
    <row r="465" spans="1:8" x14ac:dyDescent="0.35">
      <c r="A465" t="str">
        <f>'Source - Master DB Debt'!A462&amp;'Source - Master DB Debt'!B462&amp;'Source - Master DB Debt'!C462</f>
        <v>2042270</v>
      </c>
      <c r="B465" t="str">
        <f>'Source - Master DB Debt'!D462</f>
        <v>0180</v>
      </c>
      <c r="C465" t="str">
        <f>'Source - Master DB Debt'!E462</f>
        <v>Ad Valorem Property Tax First Mortgage Bonds, Series 2018</v>
      </c>
      <c r="D465" s="2">
        <f>'Source - Master DB Debt'!F462</f>
        <v>429500</v>
      </c>
      <c r="E465" s="2">
        <f>'Source - Master DB Debt'!G462</f>
        <v>857000</v>
      </c>
      <c r="F465" s="2">
        <f>'Source - Master DB Debt'!H462</f>
        <v>429000</v>
      </c>
      <c r="G465" s="2">
        <f>'Source - Master DB Debt'!I462</f>
        <v>128700</v>
      </c>
      <c r="H465" s="2">
        <f>'Source - Master DB Debt'!J462</f>
        <v>429000</v>
      </c>
    </row>
    <row r="466" spans="1:8" x14ac:dyDescent="0.35">
      <c r="A466" t="str">
        <f>'Source - Master DB Debt'!A463&amp;'Source - Master DB Debt'!B463&amp;'Source - Master DB Debt'!C463</f>
        <v>2042270</v>
      </c>
      <c r="B466" t="str">
        <f>'Source - Master DB Debt'!D463</f>
        <v>0180</v>
      </c>
      <c r="C466" t="str">
        <f>'Source - Master DB Debt'!E463</f>
        <v>Taxable General Obligation Bonds of 2022</v>
      </c>
      <c r="D466" s="2">
        <f>'Source - Master DB Debt'!F463</f>
        <v>1701500</v>
      </c>
      <c r="E466" s="2">
        <f>'Source - Master DB Debt'!G463</f>
        <v>0</v>
      </c>
      <c r="F466" s="2">
        <f>'Source - Master DB Debt'!H463</f>
        <v>0</v>
      </c>
      <c r="G466" s="2">
        <f>'Source - Master DB Debt'!I463</f>
        <v>0</v>
      </c>
      <c r="H466" s="2">
        <f>'Source - Master DB Debt'!J463</f>
        <v>0</v>
      </c>
    </row>
    <row r="467" spans="1:8" x14ac:dyDescent="0.35">
      <c r="A467" t="str">
        <f>'Source - Master DB Debt'!A464&amp;'Source - Master DB Debt'!B464&amp;'Source - Master DB Debt'!C464</f>
        <v>2042270</v>
      </c>
      <c r="B467" t="str">
        <f>'Source - Master DB Debt'!D464</f>
        <v>0180</v>
      </c>
      <c r="C467" t="str">
        <f>'Source - Master DB Debt'!E464</f>
        <v>Ad Valorem Property Tax First Mortgage Bonds, Series 2018B</v>
      </c>
      <c r="D467" s="2">
        <f>'Source - Master DB Debt'!F464</f>
        <v>352500</v>
      </c>
      <c r="E467" s="2">
        <f>'Source - Master DB Debt'!G464</f>
        <v>705000</v>
      </c>
      <c r="F467" s="2">
        <f>'Source - Master DB Debt'!H464</f>
        <v>353500</v>
      </c>
      <c r="G467" s="2">
        <f>'Source - Master DB Debt'!I464</f>
        <v>106050</v>
      </c>
      <c r="H467" s="2">
        <f>'Source - Master DB Debt'!J464</f>
        <v>353500</v>
      </c>
    </row>
    <row r="468" spans="1:8" x14ac:dyDescent="0.35">
      <c r="A468" t="str">
        <f>'Source - Master DB Debt'!A465&amp;'Source - Master DB Debt'!B465&amp;'Source - Master DB Debt'!C465</f>
        <v>2042275</v>
      </c>
      <c r="B468" t="str">
        <f>'Source - Master DB Debt'!D465</f>
        <v>0180</v>
      </c>
      <c r="C468" t="str">
        <f>'Source - Master DB Debt'!E465</f>
        <v>Middlebury Community Schools Corporation First Mortgage Refunding Bonds Series 2015</v>
      </c>
      <c r="D468" s="2">
        <f>'Source - Master DB Debt'!F465</f>
        <v>2214000</v>
      </c>
      <c r="E468" s="2">
        <f>'Source - Master DB Debt'!G465</f>
        <v>4426000</v>
      </c>
      <c r="F468" s="2">
        <f>'Source - Master DB Debt'!H465</f>
        <v>2213000</v>
      </c>
      <c r="G468" s="2">
        <f>'Source - Master DB Debt'!I465</f>
        <v>2213000</v>
      </c>
      <c r="H468" s="2">
        <f>'Source - Master DB Debt'!J465</f>
        <v>2213000</v>
      </c>
    </row>
    <row r="469" spans="1:8" x14ac:dyDescent="0.35">
      <c r="A469" t="str">
        <f>'Source - Master DB Debt'!A466&amp;'Source - Master DB Debt'!B466&amp;'Source - Master DB Debt'!C466</f>
        <v>2042275</v>
      </c>
      <c r="B469" t="str">
        <f>'Source - Master DB Debt'!D466</f>
        <v>0180</v>
      </c>
      <c r="C469" t="str">
        <f>'Source - Master DB Debt'!E466</f>
        <v>Middlebury Community Schools Corporation First Mortgage Refunding Bonds Series 2016</v>
      </c>
      <c r="D469" s="2">
        <f>'Source - Master DB Debt'!F466</f>
        <v>601000</v>
      </c>
      <c r="E469" s="2">
        <f>'Source - Master DB Debt'!G466</f>
        <v>1205000</v>
      </c>
      <c r="F469" s="2">
        <f>'Source - Master DB Debt'!H466</f>
        <v>609000</v>
      </c>
      <c r="G469" s="2">
        <f>'Source - Master DB Debt'!I466</f>
        <v>606000</v>
      </c>
      <c r="H469" s="2">
        <f>'Source - Master DB Debt'!J466</f>
        <v>603000</v>
      </c>
    </row>
    <row r="470" spans="1:8" x14ac:dyDescent="0.35">
      <c r="A470" t="str">
        <f>'Source - Master DB Debt'!A467&amp;'Source - Master DB Debt'!B467&amp;'Source - Master DB Debt'!C467</f>
        <v>2042275</v>
      </c>
      <c r="B470" t="str">
        <f>'Source - Master DB Debt'!D467</f>
        <v>0180</v>
      </c>
      <c r="C470" t="str">
        <f>'Source - Master DB Debt'!E467</f>
        <v>Fees</v>
      </c>
      <c r="D470" s="2">
        <f>'Source - Master DB Debt'!F467</f>
        <v>0</v>
      </c>
      <c r="E470" s="2">
        <f>'Source - Master DB Debt'!G467</f>
        <v>1000</v>
      </c>
      <c r="F470" s="2">
        <f>'Source - Master DB Debt'!H467</f>
        <v>0</v>
      </c>
      <c r="G470" s="2">
        <f>'Source - Master DB Debt'!I467</f>
        <v>0</v>
      </c>
      <c r="H470" s="2">
        <f>'Source - Master DB Debt'!J467</f>
        <v>1000</v>
      </c>
    </row>
    <row r="471" spans="1:8" x14ac:dyDescent="0.35">
      <c r="A471" t="str">
        <f>'Source - Master DB Debt'!A468&amp;'Source - Master DB Debt'!B468&amp;'Source - Master DB Debt'!C468</f>
        <v>2042275</v>
      </c>
      <c r="B471" t="str">
        <f>'Source - Master DB Debt'!D468</f>
        <v>0180</v>
      </c>
      <c r="C471" t="str">
        <f>'Source - Master DB Debt'!E468</f>
        <v>Middlebury Community Schools General Obligation Bonds of 2022</v>
      </c>
      <c r="D471" s="2">
        <f>'Source - Master DB Debt'!F468</f>
        <v>3833676</v>
      </c>
      <c r="E471" s="2">
        <f>'Source - Master DB Debt'!G468</f>
        <v>0</v>
      </c>
      <c r="F471" s="2">
        <f>'Source - Master DB Debt'!H468</f>
        <v>0</v>
      </c>
      <c r="G471" s="2">
        <f>'Source - Master DB Debt'!I468</f>
        <v>0</v>
      </c>
      <c r="H471" s="2">
        <f>'Source - Master DB Debt'!J468</f>
        <v>0</v>
      </c>
    </row>
    <row r="472" spans="1:8" x14ac:dyDescent="0.35">
      <c r="A472" t="str">
        <f>'Source - Master DB Debt'!A469&amp;'Source - Master DB Debt'!B469&amp;'Source - Master DB Debt'!C469</f>
        <v>2042275</v>
      </c>
      <c r="B472" t="str">
        <f>'Source - Master DB Debt'!D469</f>
        <v>0180</v>
      </c>
      <c r="C472" t="str">
        <f>'Source - Master DB Debt'!E469</f>
        <v>2022B GOB</v>
      </c>
      <c r="D472" s="2">
        <f>'Source - Master DB Debt'!F469</f>
        <v>991750</v>
      </c>
      <c r="E472" s="2">
        <f>'Source - Master DB Debt'!G469</f>
        <v>738000</v>
      </c>
      <c r="F472" s="2">
        <f>'Source - Master DB Debt'!H469</f>
        <v>0</v>
      </c>
      <c r="G472" s="2">
        <f>'Source - Master DB Debt'!I469</f>
        <v>0</v>
      </c>
      <c r="H472" s="2">
        <f>'Source - Master DB Debt'!J469</f>
        <v>0</v>
      </c>
    </row>
    <row r="473" spans="1:8" x14ac:dyDescent="0.35">
      <c r="A473" t="str">
        <f>'Source - Master DB Debt'!A470&amp;'Source - Master DB Debt'!B470&amp;'Source - Master DB Debt'!C470</f>
        <v>2042275</v>
      </c>
      <c r="B473" t="str">
        <f>'Source - Master DB Debt'!D470</f>
        <v>0180</v>
      </c>
      <c r="C473" t="str">
        <f>'Source - Master DB Debt'!E470</f>
        <v>Middlebury School Building Corporation Ad Valorem Property Tax First Mortgage Bunds, Series 2023</v>
      </c>
      <c r="D473" s="2">
        <f>'Source - Master DB Debt'!F470</f>
        <v>0</v>
      </c>
      <c r="E473" s="2">
        <f>'Source - Master DB Debt'!G470</f>
        <v>8281000</v>
      </c>
      <c r="F473" s="2">
        <f>'Source - Master DB Debt'!H470</f>
        <v>2072000</v>
      </c>
      <c r="G473" s="2">
        <f>'Source - Master DB Debt'!I470</f>
        <v>621600</v>
      </c>
      <c r="H473" s="2">
        <f>'Source - Master DB Debt'!J470</f>
        <v>2072000</v>
      </c>
    </row>
    <row r="474" spans="1:8" x14ac:dyDescent="0.35">
      <c r="A474" t="str">
        <f>'Source - Master DB Debt'!A471&amp;'Source - Master DB Debt'!B471&amp;'Source - Master DB Debt'!C471</f>
        <v>2042275</v>
      </c>
      <c r="B474" t="str">
        <f>'Source - Master DB Debt'!D471</f>
        <v>0180</v>
      </c>
      <c r="C474" t="str">
        <f>'Source - Master DB Debt'!E471</f>
        <v>Middlebury Schools Building Corporation Ad Valorem Property Tax First Mortgage Bonds, Series 2019</v>
      </c>
      <c r="D474" s="2">
        <f>'Source - Master DB Debt'!F471</f>
        <v>1241500</v>
      </c>
      <c r="E474" s="2">
        <f>'Source - Master DB Debt'!G471</f>
        <v>2484000</v>
      </c>
      <c r="F474" s="2">
        <f>'Source - Master DB Debt'!H471</f>
        <v>0</v>
      </c>
      <c r="G474" s="2">
        <f>'Source - Master DB Debt'!I471</f>
        <v>0</v>
      </c>
      <c r="H474" s="2">
        <f>'Source - Master DB Debt'!J471</f>
        <v>0</v>
      </c>
    </row>
    <row r="475" spans="1:8" x14ac:dyDescent="0.35">
      <c r="A475" t="str">
        <f>'Source - Master DB Debt'!A472&amp;'Source - Master DB Debt'!B472&amp;'Source - Master DB Debt'!C472</f>
        <v>2042285</v>
      </c>
      <c r="B475" t="str">
        <f>'Source - Master DB Debt'!D472</f>
        <v>0180</v>
      </c>
      <c r="C475" t="str">
        <f>'Source - Master DB Debt'!E472</f>
        <v>General Obligation Bonds of 2018</v>
      </c>
      <c r="D475" s="2">
        <f>'Source - Master DB Debt'!F472</f>
        <v>609000</v>
      </c>
      <c r="E475" s="2">
        <f>'Source - Master DB Debt'!G472</f>
        <v>0</v>
      </c>
      <c r="F475" s="2">
        <f>'Source - Master DB Debt'!H472</f>
        <v>0</v>
      </c>
      <c r="G475" s="2">
        <f>'Source - Master DB Debt'!I472</f>
        <v>0</v>
      </c>
      <c r="H475" s="2">
        <f>'Source - Master DB Debt'!J472</f>
        <v>0</v>
      </c>
    </row>
    <row r="476" spans="1:8" x14ac:dyDescent="0.35">
      <c r="A476" t="str">
        <f>'Source - Master DB Debt'!A473&amp;'Source - Master DB Debt'!B473&amp;'Source - Master DB Debt'!C473</f>
        <v>2042285</v>
      </c>
      <c r="B476" t="str">
        <f>'Source - Master DB Debt'!D473</f>
        <v>0180</v>
      </c>
      <c r="C476" t="str">
        <f>'Source - Master DB Debt'!E473</f>
        <v>Ad Valorem Property Tax First Mortgage Bonds, Series 2023</v>
      </c>
      <c r="D476" s="2">
        <f>'Source - Master DB Debt'!F473</f>
        <v>0</v>
      </c>
      <c r="E476" s="2">
        <f>'Source - Master DB Debt'!G473</f>
        <v>1744000</v>
      </c>
      <c r="F476" s="2">
        <f>'Source - Master DB Debt'!H473</f>
        <v>354500</v>
      </c>
      <c r="G476" s="2">
        <f>'Source - Master DB Debt'!I473</f>
        <v>106350</v>
      </c>
      <c r="H476" s="2">
        <f>'Source - Master DB Debt'!J473</f>
        <v>354500</v>
      </c>
    </row>
    <row r="477" spans="1:8" x14ac:dyDescent="0.35">
      <c r="A477" t="str">
        <f>'Source - Master DB Debt'!A474&amp;'Source - Master DB Debt'!B474&amp;'Source - Master DB Debt'!C474</f>
        <v>2042285</v>
      </c>
      <c r="B477" t="str">
        <f>'Source - Master DB Debt'!D474</f>
        <v>0180</v>
      </c>
      <c r="C477" t="str">
        <f>'Source - Master DB Debt'!E474</f>
        <v>Ad Valorem Property Tax First Mortgage Bonds, Series 2017</v>
      </c>
      <c r="D477" s="2">
        <f>'Source - Master DB Debt'!F474</f>
        <v>401000</v>
      </c>
      <c r="E477" s="2">
        <f>'Source - Master DB Debt'!G474</f>
        <v>800000</v>
      </c>
      <c r="F477" s="2">
        <f>'Source - Master DB Debt'!H474</f>
        <v>401000</v>
      </c>
      <c r="G477" s="2">
        <f>'Source - Master DB Debt'!I474</f>
        <v>120300</v>
      </c>
      <c r="H477" s="2">
        <f>'Source - Master DB Debt'!J474</f>
        <v>401000</v>
      </c>
    </row>
    <row r="478" spans="1:8" x14ac:dyDescent="0.35">
      <c r="A478" t="str">
        <f>'Source - Master DB Debt'!A475&amp;'Source - Master DB Debt'!B475&amp;'Source - Master DB Debt'!C475</f>
        <v>2042285</v>
      </c>
      <c r="B478" t="str">
        <f>'Source - Master DB Debt'!D475</f>
        <v>0180</v>
      </c>
      <c r="C478" t="str">
        <f>'Source - Master DB Debt'!E475</f>
        <v>Ad Valorem Property Tax First Mortgage Bonds, Series 2022</v>
      </c>
      <c r="D478" s="2">
        <f>'Source - Master DB Debt'!F475</f>
        <v>497000</v>
      </c>
      <c r="E478" s="2">
        <f>'Source - Master DB Debt'!G475</f>
        <v>1492000</v>
      </c>
      <c r="F478" s="2">
        <f>'Source - Master DB Debt'!H475</f>
        <v>635000</v>
      </c>
      <c r="G478" s="2">
        <f>'Source - Master DB Debt'!I475</f>
        <v>190500</v>
      </c>
      <c r="H478" s="2">
        <f>'Source - Master DB Debt'!J475</f>
        <v>635000</v>
      </c>
    </row>
    <row r="479" spans="1:8" x14ac:dyDescent="0.35">
      <c r="A479" t="str">
        <f>'Source - Master DB Debt'!A476&amp;'Source - Master DB Debt'!B476&amp;'Source - Master DB Debt'!C476</f>
        <v>2042285</v>
      </c>
      <c r="B479" t="str">
        <f>'Source - Master DB Debt'!D476</f>
        <v>0180</v>
      </c>
      <c r="C479" t="str">
        <f>'Source - Master DB Debt'!E476</f>
        <v>Ad Valorem Property Tax First Mortgage Bonds, Series 2016</v>
      </c>
      <c r="D479" s="2">
        <f>'Source - Master DB Debt'!F476</f>
        <v>1074500</v>
      </c>
      <c r="E479" s="2">
        <f>'Source - Master DB Debt'!G476</f>
        <v>2153000</v>
      </c>
      <c r="F479" s="2">
        <f>'Source - Master DB Debt'!H476</f>
        <v>1075500</v>
      </c>
      <c r="G479" s="2">
        <f>'Source - Master DB Debt'!I476</f>
        <v>322650</v>
      </c>
      <c r="H479" s="2">
        <f>'Source - Master DB Debt'!J476</f>
        <v>1075500</v>
      </c>
    </row>
    <row r="480" spans="1:8" x14ac:dyDescent="0.35">
      <c r="A480" t="str">
        <f>'Source - Master DB Debt'!A477&amp;'Source - Master DB Debt'!B477&amp;'Source - Master DB Debt'!C477</f>
        <v>2042285</v>
      </c>
      <c r="B480" t="str">
        <f>'Source - Master DB Debt'!D477</f>
        <v>0180</v>
      </c>
      <c r="C480" t="str">
        <f>'Source - Master DB Debt'!E477</f>
        <v>Ad Valorem Property Tax First Mortgage Bonds, Series 2020</v>
      </c>
      <c r="D480" s="2">
        <f>'Source - Master DB Debt'!F477</f>
        <v>751500</v>
      </c>
      <c r="E480" s="2">
        <f>'Source - Master DB Debt'!G477</f>
        <v>1319000</v>
      </c>
      <c r="F480" s="2">
        <f>'Source - Master DB Debt'!H477</f>
        <v>660000</v>
      </c>
      <c r="G480" s="2">
        <f>'Source - Master DB Debt'!I477</f>
        <v>198000</v>
      </c>
      <c r="H480" s="2">
        <f>'Source - Master DB Debt'!J477</f>
        <v>660000</v>
      </c>
    </row>
    <row r="481" spans="1:8" x14ac:dyDescent="0.35">
      <c r="A481" t="str">
        <f>'Source - Master DB Debt'!A478&amp;'Source - Master DB Debt'!B478&amp;'Source - Master DB Debt'!C478</f>
        <v>2042305</v>
      </c>
      <c r="B481" t="str">
        <f>'Source - Master DB Debt'!D478</f>
        <v>0180</v>
      </c>
      <c r="C481" t="str">
        <f>'Source - Master DB Debt'!E478</f>
        <v>First Mortgage Bonds, Series 2022B (Mary Daly)</v>
      </c>
      <c r="D481" s="2">
        <f>'Source - Master DB Debt'!F478</f>
        <v>888000</v>
      </c>
      <c r="E481" s="2">
        <f>'Source - Master DB Debt'!G478</f>
        <v>485000</v>
      </c>
      <c r="F481" s="2">
        <f>'Source - Master DB Debt'!H478</f>
        <v>243500</v>
      </c>
      <c r="G481" s="2">
        <f>'Source - Master DB Debt'!I478</f>
        <v>73050</v>
      </c>
      <c r="H481" s="2">
        <f>'Source - Master DB Debt'!J478</f>
        <v>243500</v>
      </c>
    </row>
    <row r="482" spans="1:8" x14ac:dyDescent="0.35">
      <c r="A482" t="str">
        <f>'Source - Master DB Debt'!A479&amp;'Source - Master DB Debt'!B479&amp;'Source - Master DB Debt'!C479</f>
        <v>2042305</v>
      </c>
      <c r="B482" t="str">
        <f>'Source - Master DB Debt'!D479</f>
        <v>0180</v>
      </c>
      <c r="C482" t="str">
        <f>'Source - Master DB Debt'!E479</f>
        <v>Common School Fund (B0004)</v>
      </c>
      <c r="D482" s="2">
        <f>'Source - Master DB Debt'!F479</f>
        <v>157919</v>
      </c>
      <c r="E482" s="2">
        <f>'Source - Master DB Debt'!G479</f>
        <v>0</v>
      </c>
      <c r="F482" s="2">
        <f>'Source - Master DB Debt'!H479</f>
        <v>0</v>
      </c>
      <c r="G482" s="2">
        <f>'Source - Master DB Debt'!I479</f>
        <v>0</v>
      </c>
      <c r="H482" s="2">
        <f>'Source - Master DB Debt'!J479</f>
        <v>0</v>
      </c>
    </row>
    <row r="483" spans="1:8" x14ac:dyDescent="0.35">
      <c r="A483" t="str">
        <f>'Source - Master DB Debt'!A480&amp;'Source - Master DB Debt'!B480&amp;'Source - Master DB Debt'!C480</f>
        <v>2042305</v>
      </c>
      <c r="B483" t="str">
        <f>'Source - Master DB Debt'!D480</f>
        <v>0180</v>
      </c>
      <c r="C483" t="str">
        <f>'Source - Master DB Debt'!E480</f>
        <v>Common School Fund (B0387)</v>
      </c>
      <c r="D483" s="2">
        <f>'Source - Master DB Debt'!F480</f>
        <v>0</v>
      </c>
      <c r="E483" s="2">
        <f>'Source - Master DB Debt'!G480</f>
        <v>30581</v>
      </c>
      <c r="F483" s="2">
        <f>'Source - Master DB Debt'!H480</f>
        <v>29260</v>
      </c>
      <c r="G483" s="2">
        <f>'Source - Master DB Debt'!I480</f>
        <v>8757</v>
      </c>
      <c r="H483" s="2">
        <f>'Source - Master DB Debt'!J480</f>
        <v>29118</v>
      </c>
    </row>
    <row r="484" spans="1:8" x14ac:dyDescent="0.35">
      <c r="A484" t="str">
        <f>'Source - Master DB Debt'!A481&amp;'Source - Master DB Debt'!B481&amp;'Source - Master DB Debt'!C481</f>
        <v>2042305</v>
      </c>
      <c r="B484" t="str">
        <f>'Source - Master DB Debt'!D481</f>
        <v>0180</v>
      </c>
      <c r="C484" t="str">
        <f>'Source - Master DB Debt'!E481</f>
        <v>Common School Fund (B0186)</v>
      </c>
      <c r="D484" s="2">
        <f>'Source - Master DB Debt'!F481</f>
        <v>30765</v>
      </c>
      <c r="E484" s="2">
        <f>'Source - Master DB Debt'!G481</f>
        <v>61075</v>
      </c>
      <c r="F484" s="2">
        <f>'Source - Master DB Debt'!H481</f>
        <v>0</v>
      </c>
      <c r="G484" s="2">
        <f>'Source - Master DB Debt'!I481</f>
        <v>0</v>
      </c>
      <c r="H484" s="2">
        <f>'Source - Master DB Debt'!J481</f>
        <v>0</v>
      </c>
    </row>
    <row r="485" spans="1:8" x14ac:dyDescent="0.35">
      <c r="A485" t="str">
        <f>'Source - Master DB Debt'!A482&amp;'Source - Master DB Debt'!B482&amp;'Source - Master DB Debt'!C482</f>
        <v>2042305</v>
      </c>
      <c r="B485" t="str">
        <f>'Source - Master DB Debt'!D482</f>
        <v>0180</v>
      </c>
      <c r="C485" t="str">
        <f>'Source - Master DB Debt'!E482</f>
        <v>First Mortgage Bonds, Series 2020A</v>
      </c>
      <c r="D485" s="2">
        <f>'Source - Master DB Debt'!F482</f>
        <v>149000</v>
      </c>
      <c r="E485" s="2">
        <f>'Source - Master DB Debt'!G482</f>
        <v>297000</v>
      </c>
      <c r="F485" s="2">
        <f>'Source - Master DB Debt'!H482</f>
        <v>148000</v>
      </c>
      <c r="G485" s="2">
        <f>'Source - Master DB Debt'!I482</f>
        <v>44400</v>
      </c>
      <c r="H485" s="2">
        <f>'Source - Master DB Debt'!J482</f>
        <v>148000</v>
      </c>
    </row>
    <row r="486" spans="1:8" x14ac:dyDescent="0.35">
      <c r="A486" t="str">
        <f>'Source - Master DB Debt'!A483&amp;'Source - Master DB Debt'!B483&amp;'Source - Master DB Debt'!C483</f>
        <v>2042305</v>
      </c>
      <c r="B486" t="str">
        <f>'Source - Master DB Debt'!D483</f>
        <v>0180</v>
      </c>
      <c r="C486" t="str">
        <f>'Source - Master DB Debt'!E483</f>
        <v>Common School Fund (B0042)</v>
      </c>
      <c r="D486" s="2">
        <f>'Source - Master DB Debt'!F483</f>
        <v>156875</v>
      </c>
      <c r="E486" s="2">
        <f>'Source - Master DB Debt'!G483</f>
        <v>0</v>
      </c>
      <c r="F486" s="2">
        <f>'Source - Master DB Debt'!H483</f>
        <v>0</v>
      </c>
      <c r="G486" s="2">
        <f>'Source - Master DB Debt'!I483</f>
        <v>0</v>
      </c>
      <c r="H486" s="2">
        <f>'Source - Master DB Debt'!J483</f>
        <v>0</v>
      </c>
    </row>
    <row r="487" spans="1:8" x14ac:dyDescent="0.35">
      <c r="A487" t="str">
        <f>'Source - Master DB Debt'!A484&amp;'Source - Master DB Debt'!B484&amp;'Source - Master DB Debt'!C484</f>
        <v>2042305</v>
      </c>
      <c r="B487" t="str">
        <f>'Source - Master DB Debt'!D484</f>
        <v>0180</v>
      </c>
      <c r="C487" t="str">
        <f>'Source - Master DB Debt'!E484</f>
        <v>Common School Fund (B0274)</v>
      </c>
      <c r="D487" s="2">
        <f>'Source - Master DB Debt'!F484</f>
        <v>149681</v>
      </c>
      <c r="E487" s="2">
        <f>'Source - Master DB Debt'!G484</f>
        <v>297172</v>
      </c>
      <c r="F487" s="2">
        <f>'Source - Master DB Debt'!H484</f>
        <v>147491</v>
      </c>
      <c r="G487" s="2">
        <f>'Source - Master DB Debt'!I484</f>
        <v>44138</v>
      </c>
      <c r="H487" s="2">
        <f>'Source - Master DB Debt'!J484</f>
        <v>146760</v>
      </c>
    </row>
    <row r="488" spans="1:8" x14ac:dyDescent="0.35">
      <c r="A488" t="str">
        <f>'Source - Master DB Debt'!A485&amp;'Source - Master DB Debt'!B485&amp;'Source - Master DB Debt'!C485</f>
        <v>2042305</v>
      </c>
      <c r="B488" t="str">
        <f>'Source - Master DB Debt'!D485</f>
        <v>0180</v>
      </c>
      <c r="C488" t="str">
        <f>'Source - Master DB Debt'!E485</f>
        <v>First Mortgage Bonds, Series 2020B</v>
      </c>
      <c r="D488" s="2">
        <f>'Source - Master DB Debt'!F485</f>
        <v>149500</v>
      </c>
      <c r="E488" s="2">
        <f>'Source - Master DB Debt'!G485</f>
        <v>300000</v>
      </c>
      <c r="F488" s="2">
        <f>'Source - Master DB Debt'!H485</f>
        <v>150500</v>
      </c>
      <c r="G488" s="2">
        <f>'Source - Master DB Debt'!I485</f>
        <v>45150</v>
      </c>
      <c r="H488" s="2">
        <f>'Source - Master DB Debt'!J485</f>
        <v>150500</v>
      </c>
    </row>
    <row r="489" spans="1:8" x14ac:dyDescent="0.35">
      <c r="A489" t="str">
        <f>'Source - Master DB Debt'!A486&amp;'Source - Master DB Debt'!B486&amp;'Source - Master DB Debt'!C486</f>
        <v>2042305</v>
      </c>
      <c r="B489" t="str">
        <f>'Source - Master DB Debt'!D486</f>
        <v>0180</v>
      </c>
      <c r="C489" t="str">
        <f>'Source - Master DB Debt'!E486</f>
        <v>First Mortgage Bonds, Series 2019</v>
      </c>
      <c r="D489" s="2">
        <f>'Source - Master DB Debt'!F486</f>
        <v>147000</v>
      </c>
      <c r="E489" s="2">
        <f>'Source - Master DB Debt'!G486</f>
        <v>292000</v>
      </c>
      <c r="F489" s="2">
        <f>'Source - Master DB Debt'!H486</f>
        <v>147500</v>
      </c>
      <c r="G489" s="2">
        <f>'Source - Master DB Debt'!I486</f>
        <v>44250</v>
      </c>
      <c r="H489" s="2">
        <f>'Source - Master DB Debt'!J486</f>
        <v>147500</v>
      </c>
    </row>
    <row r="490" spans="1:8" x14ac:dyDescent="0.35">
      <c r="A490" t="str">
        <f>'Source - Master DB Debt'!A487&amp;'Source - Master DB Debt'!B487&amp;'Source - Master DB Debt'!C487</f>
        <v>2042305</v>
      </c>
      <c r="B490" t="str">
        <f>'Source - Master DB Debt'!D487</f>
        <v>0180</v>
      </c>
      <c r="C490" t="str">
        <f>'Source - Master DB Debt'!E487</f>
        <v>Fees</v>
      </c>
      <c r="D490" s="2">
        <f>'Source - Master DB Debt'!F487</f>
        <v>7450</v>
      </c>
      <c r="E490" s="2">
        <f>'Source - Master DB Debt'!G487</f>
        <v>15000</v>
      </c>
      <c r="F490" s="2">
        <f>'Source - Master DB Debt'!H487</f>
        <v>0</v>
      </c>
      <c r="G490" s="2">
        <f>'Source - Master DB Debt'!I487</f>
        <v>0</v>
      </c>
      <c r="H490" s="2">
        <f>'Source - Master DB Debt'!J487</f>
        <v>0</v>
      </c>
    </row>
    <row r="491" spans="1:8" x14ac:dyDescent="0.35">
      <c r="A491" t="str">
        <f>'Source - Master DB Debt'!A488&amp;'Source - Master DB Debt'!B488&amp;'Source - Master DB Debt'!C488</f>
        <v>2042305</v>
      </c>
      <c r="B491" t="str">
        <f>'Source - Master DB Debt'!D488</f>
        <v>0180</v>
      </c>
      <c r="C491" t="str">
        <f>'Source - Master DB Debt'!E488</f>
        <v>First Mortgage Multipurpose Bonds, Series 2013A (Riverview Refund)</v>
      </c>
      <c r="D491" s="2">
        <f>'Source - Master DB Debt'!F488</f>
        <v>220000</v>
      </c>
      <c r="E491" s="2">
        <f>'Source - Master DB Debt'!G488</f>
        <v>451000</v>
      </c>
      <c r="F491" s="2">
        <f>'Source - Master DB Debt'!H488</f>
        <v>225000</v>
      </c>
      <c r="G491" s="2">
        <f>'Source - Master DB Debt'!I488</f>
        <v>225000</v>
      </c>
      <c r="H491" s="2">
        <f>'Source - Master DB Debt'!J488</f>
        <v>232000</v>
      </c>
    </row>
    <row r="492" spans="1:8" x14ac:dyDescent="0.35">
      <c r="A492" t="str">
        <f>'Source - Master DB Debt'!A489&amp;'Source - Master DB Debt'!B489&amp;'Source - Master DB Debt'!C489</f>
        <v>2042305</v>
      </c>
      <c r="B492" t="str">
        <f>'Source - Master DB Debt'!D489</f>
        <v>0287</v>
      </c>
      <c r="C492" t="str">
        <f>'Source - Master DB Debt'!E489</f>
        <v>Unlimited Ad Valorem Property Tax First Mortgage Bonds, Series 2014</v>
      </c>
      <c r="D492" s="2">
        <f>'Source - Master DB Debt'!F489</f>
        <v>347000</v>
      </c>
      <c r="E492" s="2">
        <f>'Source - Master DB Debt'!G489</f>
        <v>694000</v>
      </c>
      <c r="F492" s="2">
        <f>'Source - Master DB Debt'!H489</f>
        <v>346500</v>
      </c>
      <c r="G492" s="2">
        <f>'Source - Master DB Debt'!I489</f>
        <v>103950</v>
      </c>
      <c r="H492" s="2">
        <f>'Source - Master DB Debt'!J489</f>
        <v>346500</v>
      </c>
    </row>
    <row r="493" spans="1:8" x14ac:dyDescent="0.35">
      <c r="A493" t="str">
        <f>'Source - Master DB Debt'!A490&amp;'Source - Master DB Debt'!B490&amp;'Source - Master DB Debt'!C490</f>
        <v>2042305</v>
      </c>
      <c r="B493" t="str">
        <f>'Source - Master DB Debt'!D490</f>
        <v>0180</v>
      </c>
      <c r="C493" t="str">
        <f>'Source - Master DB Debt'!E490</f>
        <v>First Mortgage Bonds, Series 2022A (Monger)</v>
      </c>
      <c r="D493" s="2">
        <f>'Source - Master DB Debt'!F490</f>
        <v>888000</v>
      </c>
      <c r="E493" s="2">
        <f>'Source - Master DB Debt'!G490</f>
        <v>485000</v>
      </c>
      <c r="F493" s="2">
        <f>'Source - Master DB Debt'!H490</f>
        <v>243500</v>
      </c>
      <c r="G493" s="2">
        <f>'Source - Master DB Debt'!I490</f>
        <v>73050</v>
      </c>
      <c r="H493" s="2">
        <f>'Source - Master DB Debt'!J490</f>
        <v>243500</v>
      </c>
    </row>
    <row r="494" spans="1:8" x14ac:dyDescent="0.35">
      <c r="A494" t="str">
        <f>'Source - Master DB Debt'!A491&amp;'Source - Master DB Debt'!B491&amp;'Source - Master DB Debt'!C491</f>
        <v>2042305</v>
      </c>
      <c r="B494" t="str">
        <f>'Source - Master DB Debt'!D491</f>
        <v>0180</v>
      </c>
      <c r="C494" t="str">
        <f>'Source - Master DB Debt'!E491</f>
        <v>Common School Fund (B0334)</v>
      </c>
      <c r="D494" s="2">
        <f>'Source - Master DB Debt'!F491</f>
        <v>149280</v>
      </c>
      <c r="E494" s="2">
        <f>'Source - Master DB Debt'!G491</f>
        <v>296397</v>
      </c>
      <c r="F494" s="2">
        <f>'Source - Master DB Debt'!H491</f>
        <v>147117</v>
      </c>
      <c r="G494" s="2">
        <f>'Source - Master DB Debt'!I491</f>
        <v>44027</v>
      </c>
      <c r="H494" s="2">
        <f>'Source - Master DB Debt'!J491</f>
        <v>146396</v>
      </c>
    </row>
    <row r="495" spans="1:8" x14ac:dyDescent="0.35">
      <c r="A495" t="str">
        <f>'Source - Master DB Debt'!A492&amp;'Source - Master DB Debt'!B492&amp;'Source - Master DB Debt'!C492</f>
        <v>2042305</v>
      </c>
      <c r="B495" t="str">
        <f>'Source - Master DB Debt'!D492</f>
        <v>0186</v>
      </c>
      <c r="C495" t="str">
        <f>'Source - Master DB Debt'!E492</f>
        <v>Refunding of Pension Bond (2012)</v>
      </c>
      <c r="D495" s="2">
        <f>'Source - Master DB Debt'!F492</f>
        <v>1537724</v>
      </c>
      <c r="E495" s="2">
        <f>'Source - Master DB Debt'!G492</f>
        <v>3088753</v>
      </c>
      <c r="F495" s="2">
        <f>'Source - Master DB Debt'!H492</f>
        <v>1549576</v>
      </c>
      <c r="G495" s="2">
        <f>'Source - Master DB Debt'!I492</f>
        <v>1549576</v>
      </c>
      <c r="H495" s="2">
        <f>'Source - Master DB Debt'!J492</f>
        <v>1557054</v>
      </c>
    </row>
    <row r="496" spans="1:8" x14ac:dyDescent="0.35">
      <c r="A496" t="str">
        <f>'Source - Master DB Debt'!A493&amp;'Source - Master DB Debt'!B493&amp;'Source - Master DB Debt'!C493</f>
        <v>2042305</v>
      </c>
      <c r="B496" t="str">
        <f>'Source - Master DB Debt'!D493</f>
        <v>0180</v>
      </c>
      <c r="C496" t="str">
        <f>'Source - Master DB Debt'!E493</f>
        <v>First Mortgage Bonds, Series 2018A</v>
      </c>
      <c r="D496" s="2">
        <f>'Source - Master DB Debt'!F493</f>
        <v>395000</v>
      </c>
      <c r="E496" s="2">
        <f>'Source - Master DB Debt'!G493</f>
        <v>788000</v>
      </c>
      <c r="F496" s="2">
        <f>'Source - Master DB Debt'!H493</f>
        <v>394000</v>
      </c>
      <c r="G496" s="2">
        <f>'Source - Master DB Debt'!I493</f>
        <v>118200</v>
      </c>
      <c r="H496" s="2">
        <f>'Source - Master DB Debt'!J493</f>
        <v>394000</v>
      </c>
    </row>
    <row r="497" spans="1:8" x14ac:dyDescent="0.35">
      <c r="A497" t="str">
        <f>'Source - Master DB Debt'!A494&amp;'Source - Master DB Debt'!B494&amp;'Source - Master DB Debt'!C494</f>
        <v>2042305</v>
      </c>
      <c r="B497" t="str">
        <f>'Source - Master DB Debt'!D494</f>
        <v>0180</v>
      </c>
      <c r="C497" t="str">
        <f>'Source - Master DB Debt'!E494</f>
        <v>Lease Rental of 2004 (Roosevelt)</v>
      </c>
      <c r="D497" s="2">
        <f>'Source - Master DB Debt'!F494</f>
        <v>697000</v>
      </c>
      <c r="E497" s="2">
        <f>'Source - Master DB Debt'!G494</f>
        <v>683000</v>
      </c>
      <c r="F497" s="2">
        <f>'Source - Master DB Debt'!H494</f>
        <v>0</v>
      </c>
      <c r="G497" s="2">
        <f>'Source - Master DB Debt'!I494</f>
        <v>0</v>
      </c>
      <c r="H497" s="2">
        <f>'Source - Master DB Debt'!J494</f>
        <v>0</v>
      </c>
    </row>
    <row r="498" spans="1:8" x14ac:dyDescent="0.35">
      <c r="A498" t="str">
        <f>'Source - Master DB Debt'!A495&amp;'Source - Master DB Debt'!B495&amp;'Source - Master DB Debt'!C495</f>
        <v>2042305</v>
      </c>
      <c r="B498" t="str">
        <f>'Source - Master DB Debt'!D495</f>
        <v>0180</v>
      </c>
      <c r="C498" t="str">
        <f>'Source - Master DB Debt'!E495</f>
        <v>Unreimbursed Textbooks</v>
      </c>
      <c r="D498" s="2">
        <f>'Source - Master DB Debt'!F495</f>
        <v>0</v>
      </c>
      <c r="E498" s="2">
        <f>'Source - Master DB Debt'!G495</f>
        <v>0</v>
      </c>
      <c r="F498" s="2">
        <f>'Source - Master DB Debt'!H495</f>
        <v>0</v>
      </c>
      <c r="G498" s="2">
        <f>'Source - Master DB Debt'!I495</f>
        <v>0</v>
      </c>
      <c r="H498" s="2">
        <f>'Source - Master DB Debt'!J495</f>
        <v>0</v>
      </c>
    </row>
    <row r="499" spans="1:8" x14ac:dyDescent="0.35">
      <c r="A499" t="str">
        <f>'Source - Master DB Debt'!A496&amp;'Source - Master DB Debt'!B496&amp;'Source - Master DB Debt'!C496</f>
        <v>2042305</v>
      </c>
      <c r="B499" t="str">
        <f>'Source - Master DB Debt'!D496</f>
        <v>0180</v>
      </c>
      <c r="C499" t="str">
        <f>'Source - Master DB Debt'!E496</f>
        <v>First Mortgage Bonds, Series 2016</v>
      </c>
      <c r="D499" s="2">
        <f>'Source - Master DB Debt'!F496</f>
        <v>86000</v>
      </c>
      <c r="E499" s="2">
        <f>'Source - Master DB Debt'!G496</f>
        <v>174000</v>
      </c>
      <c r="F499" s="2">
        <f>'Source - Master DB Debt'!H496</f>
        <v>85500</v>
      </c>
      <c r="G499" s="2">
        <f>'Source - Master DB Debt'!I496</f>
        <v>25650</v>
      </c>
      <c r="H499" s="2">
        <f>'Source - Master DB Debt'!J496</f>
        <v>85500</v>
      </c>
    </row>
    <row r="500" spans="1:8" x14ac:dyDescent="0.35">
      <c r="A500" t="str">
        <f>'Source - Master DB Debt'!A497&amp;'Source - Master DB Debt'!B497&amp;'Source - Master DB Debt'!C497</f>
        <v>2042305</v>
      </c>
      <c r="B500" t="str">
        <f>'Source - Master DB Debt'!D497</f>
        <v>0180</v>
      </c>
      <c r="C500" t="str">
        <f>'Source - Master DB Debt'!E497</f>
        <v>First Mortgage Bonds, Series 2021 (HS Campus Improvements)</v>
      </c>
      <c r="D500" s="2">
        <f>'Source - Master DB Debt'!F497</f>
        <v>998000</v>
      </c>
      <c r="E500" s="2">
        <f>'Source - Master DB Debt'!G497</f>
        <v>1995000</v>
      </c>
      <c r="F500" s="2">
        <f>'Source - Master DB Debt'!H497</f>
        <v>405000</v>
      </c>
      <c r="G500" s="2">
        <f>'Source - Master DB Debt'!I497</f>
        <v>121500</v>
      </c>
      <c r="H500" s="2">
        <f>'Source - Master DB Debt'!J497</f>
        <v>405000</v>
      </c>
    </row>
    <row r="501" spans="1:8" x14ac:dyDescent="0.35">
      <c r="A501" t="str">
        <f>'Source - Master DB Debt'!A498&amp;'Source - Master DB Debt'!B498&amp;'Source - Master DB Debt'!C498</f>
        <v>2042305</v>
      </c>
      <c r="B501" t="str">
        <f>'Source - Master DB Debt'!D498</f>
        <v>0180</v>
      </c>
      <c r="C501" t="str">
        <f>'Source - Master DB Debt'!E498</f>
        <v>Common School Fund (B0378)</v>
      </c>
      <c r="D501" s="2">
        <f>'Source - Master DB Debt'!F498</f>
        <v>0</v>
      </c>
      <c r="E501" s="2">
        <f>'Source - Master DB Debt'!G498</f>
        <v>294658</v>
      </c>
      <c r="F501" s="2">
        <f>'Source - Master DB Debt'!H498</f>
        <v>145595</v>
      </c>
      <c r="G501" s="2">
        <f>'Source - Master DB Debt'!I498</f>
        <v>43572</v>
      </c>
      <c r="H501" s="2">
        <f>'Source - Master DB Debt'!J498</f>
        <v>144888</v>
      </c>
    </row>
    <row r="502" spans="1:8" x14ac:dyDescent="0.35">
      <c r="A502" t="str">
        <f>'Source - Master DB Debt'!A499&amp;'Source - Master DB Debt'!B499&amp;'Source - Master DB Debt'!C499</f>
        <v>2042305</v>
      </c>
      <c r="B502" t="str">
        <f>'Source - Master DB Debt'!D499</f>
        <v>0180</v>
      </c>
      <c r="C502" t="str">
        <f>'Source - Master DB Debt'!E499</f>
        <v>Common School Fund (B0226)</v>
      </c>
      <c r="D502" s="2">
        <f>'Source - Master DB Debt'!F499</f>
        <v>154685</v>
      </c>
      <c r="E502" s="2">
        <f>'Source - Master DB Debt'!G499</f>
        <v>307106</v>
      </c>
      <c r="F502" s="2">
        <f>'Source - Master DB Debt'!H499</f>
        <v>152421</v>
      </c>
      <c r="G502" s="2">
        <f>'Source - Master DB Debt'!I499</f>
        <v>45613</v>
      </c>
      <c r="H502" s="2">
        <f>'Source - Master DB Debt'!J499</f>
        <v>151667</v>
      </c>
    </row>
    <row r="503" spans="1:8" x14ac:dyDescent="0.35">
      <c r="A503" t="str">
        <f>'Source - Master DB Debt'!A500&amp;'Source - Master DB Debt'!B500&amp;'Source - Master DB Debt'!C500</f>
        <v>2042305</v>
      </c>
      <c r="B503" t="str">
        <f>'Source - Master DB Debt'!D500</f>
        <v>0180</v>
      </c>
      <c r="C503" t="str">
        <f>'Source - Master DB Debt'!E500</f>
        <v>Common School Fund (A2982)</v>
      </c>
      <c r="D503" s="2">
        <f>'Source - Master DB Debt'!F500</f>
        <v>30241</v>
      </c>
      <c r="E503" s="2">
        <f>'Source - Master DB Debt'!G500</f>
        <v>0</v>
      </c>
      <c r="F503" s="2">
        <f>'Source - Master DB Debt'!H500</f>
        <v>0</v>
      </c>
      <c r="G503" s="2">
        <f>'Source - Master DB Debt'!I500</f>
        <v>0</v>
      </c>
      <c r="H503" s="2">
        <f>'Source - Master DB Debt'!J500</f>
        <v>0</v>
      </c>
    </row>
    <row r="504" spans="1:8" x14ac:dyDescent="0.35">
      <c r="A504" t="str">
        <f>'Source - Master DB Debt'!A501&amp;'Source - Master DB Debt'!B501&amp;'Source - Master DB Debt'!C501</f>
        <v>2042305</v>
      </c>
      <c r="B504" t="str">
        <f>'Source - Master DB Debt'!D501</f>
        <v>0180</v>
      </c>
      <c r="C504" t="str">
        <f>'Source - Master DB Debt'!E501</f>
        <v>Common School Fund (B0263)</v>
      </c>
      <c r="D504" s="2">
        <f>'Source - Master DB Debt'!F501</f>
        <v>31939</v>
      </c>
      <c r="E504" s="2">
        <f>'Source - Master DB Debt'!G501</f>
        <v>63410</v>
      </c>
      <c r="F504" s="2">
        <f>'Source - Master DB Debt'!H501</f>
        <v>31472</v>
      </c>
      <c r="G504" s="2">
        <f>'Source - Master DB Debt'!I501</f>
        <v>9418</v>
      </c>
      <c r="H504" s="2">
        <f>'Source - Master DB Debt'!J501</f>
        <v>31316</v>
      </c>
    </row>
    <row r="505" spans="1:8" x14ac:dyDescent="0.35">
      <c r="A505" t="str">
        <f>'Source - Master DB Debt'!A502&amp;'Source - Master DB Debt'!B502&amp;'Source - Master DB Debt'!C502</f>
        <v>2042305</v>
      </c>
      <c r="B505" t="str">
        <f>'Source - Master DB Debt'!D502</f>
        <v>0180</v>
      </c>
      <c r="C505" t="str">
        <f>'Source - Master DB Debt'!E502</f>
        <v>Common School Fund (B0191)</v>
      </c>
      <c r="D505" s="2">
        <f>'Source - Master DB Debt'!F502</f>
        <v>153599</v>
      </c>
      <c r="E505" s="2">
        <f>'Source - Master DB Debt'!G502</f>
        <v>304928</v>
      </c>
      <c r="F505" s="2">
        <f>'Source - Master DB Debt'!H502</f>
        <v>0</v>
      </c>
      <c r="G505" s="2">
        <f>'Source - Master DB Debt'!I502</f>
        <v>0</v>
      </c>
      <c r="H505" s="2">
        <f>'Source - Master DB Debt'!J502</f>
        <v>0</v>
      </c>
    </row>
    <row r="506" spans="1:8" x14ac:dyDescent="0.35">
      <c r="A506" t="str">
        <f>'Source - Master DB Debt'!A503&amp;'Source - Master DB Debt'!B503&amp;'Source - Master DB Debt'!C503</f>
        <v>2042305</v>
      </c>
      <c r="B506" t="str">
        <f>'Source - Master DB Debt'!D503</f>
        <v>0180</v>
      </c>
      <c r="C506" t="str">
        <f>'Source - Master DB Debt'!E503</f>
        <v>Common School Fund (B0325)</v>
      </c>
      <c r="D506" s="2">
        <f>'Source - Master DB Debt'!F503</f>
        <v>29692</v>
      </c>
      <c r="E506" s="2">
        <f>'Source - Master DB Debt'!G503</f>
        <v>58953</v>
      </c>
      <c r="F506" s="2">
        <f>'Source - Master DB Debt'!H503</f>
        <v>29261</v>
      </c>
      <c r="G506" s="2">
        <f>'Source - Master DB Debt'!I503</f>
        <v>8757</v>
      </c>
      <c r="H506" s="2">
        <f>'Source - Master DB Debt'!J503</f>
        <v>29118</v>
      </c>
    </row>
    <row r="507" spans="1:8" x14ac:dyDescent="0.35">
      <c r="A507" t="str">
        <f>'Source - Master DB Debt'!A504&amp;'Source - Master DB Debt'!B504&amp;'Source - Master DB Debt'!C504</f>
        <v>2042305</v>
      </c>
      <c r="B507" t="str">
        <f>'Source - Master DB Debt'!D504</f>
        <v>0180</v>
      </c>
      <c r="C507" t="str">
        <f>'Source - Master DB Debt'!E504</f>
        <v>General Obligation Bonds, Series 2023B (EACC Annex)</v>
      </c>
      <c r="D507" s="2">
        <f>'Source - Master DB Debt'!F504</f>
        <v>0</v>
      </c>
      <c r="E507" s="2">
        <f>'Source - Master DB Debt'!G504</f>
        <v>1343092</v>
      </c>
      <c r="F507" s="2">
        <f>'Source - Master DB Debt'!H504</f>
        <v>674100</v>
      </c>
      <c r="G507" s="2">
        <f>'Source - Master DB Debt'!I504</f>
        <v>201915</v>
      </c>
      <c r="H507" s="2">
        <f>'Source - Master DB Debt'!J504</f>
        <v>672000</v>
      </c>
    </row>
    <row r="508" spans="1:8" x14ac:dyDescent="0.35">
      <c r="A508" t="str">
        <f>'Source - Master DB Debt'!A505&amp;'Source - Master DB Debt'!B505&amp;'Source - Master DB Debt'!C505</f>
        <v>2042305</v>
      </c>
      <c r="B508" t="str">
        <f>'Source - Master DB Debt'!D505</f>
        <v>0180</v>
      </c>
      <c r="C508" t="str">
        <f>'Source - Master DB Debt'!E505</f>
        <v>First Mortgage Bonds, Series 2020C</v>
      </c>
      <c r="D508" s="2">
        <f>'Source - Master DB Debt'!F505</f>
        <v>149500</v>
      </c>
      <c r="E508" s="2">
        <f>'Source - Master DB Debt'!G505</f>
        <v>300000</v>
      </c>
      <c r="F508" s="2">
        <f>'Source - Master DB Debt'!H505</f>
        <v>150500</v>
      </c>
      <c r="G508" s="2">
        <f>'Source - Master DB Debt'!I505</f>
        <v>45150</v>
      </c>
      <c r="H508" s="2">
        <f>'Source - Master DB Debt'!J505</f>
        <v>150500</v>
      </c>
    </row>
    <row r="509" spans="1:8" x14ac:dyDescent="0.35">
      <c r="A509" t="str">
        <f>'Source - Master DB Debt'!A506&amp;'Source - Master DB Debt'!B506&amp;'Source - Master DB Debt'!C506</f>
        <v>2042305</v>
      </c>
      <c r="B509" t="str">
        <f>'Source - Master DB Debt'!D506</f>
        <v>0180</v>
      </c>
      <c r="C509" t="str">
        <f>'Source - Master DB Debt'!E506</f>
        <v>Common School Fund (B0097)</v>
      </c>
      <c r="D509" s="2">
        <f>'Source - Master DB Debt'!F506</f>
        <v>123866</v>
      </c>
      <c r="E509" s="2">
        <f>'Source - Master DB Debt'!G506</f>
        <v>245901</v>
      </c>
      <c r="F509" s="2">
        <f>'Source - Master DB Debt'!H506</f>
        <v>0</v>
      </c>
      <c r="G509" s="2">
        <f>'Source - Master DB Debt'!I506</f>
        <v>0</v>
      </c>
      <c r="H509" s="2">
        <f>'Source - Master DB Debt'!J506</f>
        <v>0</v>
      </c>
    </row>
    <row r="510" spans="1:8" x14ac:dyDescent="0.35">
      <c r="A510" t="str">
        <f>'Source - Master DB Debt'!A507&amp;'Source - Master DB Debt'!B507&amp;'Source - Master DB Debt'!C507</f>
        <v>2042305</v>
      </c>
      <c r="B510" t="str">
        <f>'Source - Master DB Debt'!D507</f>
        <v>0180</v>
      </c>
      <c r="C510" t="str">
        <f>'Source - Master DB Debt'!E507</f>
        <v>Common School Fund (B0141)</v>
      </c>
      <c r="D510" s="2">
        <f>'Source - Master DB Debt'!F507</f>
        <v>153704</v>
      </c>
      <c r="E510" s="2">
        <f>'Source - Master DB Debt'!G507</f>
        <v>305137</v>
      </c>
      <c r="F510" s="2">
        <f>'Source - Master DB Debt'!H507</f>
        <v>0</v>
      </c>
      <c r="G510" s="2">
        <f>'Source - Master DB Debt'!I507</f>
        <v>0</v>
      </c>
      <c r="H510" s="2">
        <f>'Source - Master DB Debt'!J507</f>
        <v>0</v>
      </c>
    </row>
    <row r="511" spans="1:8" x14ac:dyDescent="0.35">
      <c r="A511" t="str">
        <f>'Source - Master DB Debt'!A508&amp;'Source - Master DB Debt'!B508&amp;'Source - Master DB Debt'!C508</f>
        <v>2042305</v>
      </c>
      <c r="B511" t="str">
        <f>'Source - Master DB Debt'!D508</f>
        <v>0180</v>
      </c>
      <c r="C511" t="str">
        <f>'Source - Master DB Debt'!E508</f>
        <v>Common School Fund (B0084)</v>
      </c>
      <c r="D511" s="2">
        <f>'Source - Master DB Debt'!F508</f>
        <v>31391</v>
      </c>
      <c r="E511" s="2">
        <f>'Source - Master DB Debt'!G508</f>
        <v>0</v>
      </c>
      <c r="F511" s="2">
        <f>'Source - Master DB Debt'!H508</f>
        <v>0</v>
      </c>
      <c r="G511" s="2">
        <f>'Source - Master DB Debt'!I508</f>
        <v>0</v>
      </c>
      <c r="H511" s="2">
        <f>'Source - Master DB Debt'!J508</f>
        <v>0</v>
      </c>
    </row>
    <row r="512" spans="1:8" x14ac:dyDescent="0.35">
      <c r="A512" t="str">
        <f>'Source - Master DB Debt'!A509&amp;'Source - Master DB Debt'!B509&amp;'Source - Master DB Debt'!C509</f>
        <v>2042305</v>
      </c>
      <c r="B512" t="str">
        <f>'Source - Master DB Debt'!D509</f>
        <v>0180</v>
      </c>
      <c r="C512" t="str">
        <f>'Source - Master DB Debt'!E509</f>
        <v>Common School Fund (B0298)</v>
      </c>
      <c r="D512" s="2">
        <f>'Source - Master DB Debt'!F509</f>
        <v>148458</v>
      </c>
      <c r="E512" s="2">
        <f>'Source - Master DB Debt'!G509</f>
        <v>294764</v>
      </c>
      <c r="F512" s="2">
        <f>'Source - Master DB Debt'!H509</f>
        <v>146306</v>
      </c>
      <c r="G512" s="2">
        <f>'Source - Master DB Debt'!I509</f>
        <v>43784</v>
      </c>
      <c r="H512" s="2">
        <f>'Source - Master DB Debt'!J509</f>
        <v>145589</v>
      </c>
    </row>
    <row r="513" spans="1:8" x14ac:dyDescent="0.35">
      <c r="A513" t="str">
        <f>'Source - Master DB Debt'!A510&amp;'Source - Master DB Debt'!B510&amp;'Source - Master DB Debt'!C510</f>
        <v>2042305</v>
      </c>
      <c r="B513" t="str">
        <f>'Source - Master DB Debt'!D510</f>
        <v>0180</v>
      </c>
      <c r="C513" t="str">
        <f>'Source - Master DB Debt'!E510</f>
        <v>First Mortgage Bonds, Series 2018B</v>
      </c>
      <c r="D513" s="2">
        <f>'Source - Master DB Debt'!F510</f>
        <v>184000</v>
      </c>
      <c r="E513" s="2">
        <f>'Source - Master DB Debt'!G510</f>
        <v>365000</v>
      </c>
      <c r="F513" s="2">
        <f>'Source - Master DB Debt'!H510</f>
        <v>184000</v>
      </c>
      <c r="G513" s="2">
        <f>'Source - Master DB Debt'!I510</f>
        <v>55200</v>
      </c>
      <c r="H513" s="2">
        <f>'Source - Master DB Debt'!J510</f>
        <v>184000</v>
      </c>
    </row>
    <row r="514" spans="1:8" x14ac:dyDescent="0.35">
      <c r="A514" t="str">
        <f>'Source - Master DB Debt'!A511&amp;'Source - Master DB Debt'!B511&amp;'Source - Master DB Debt'!C511</f>
        <v>2042305</v>
      </c>
      <c r="B514" t="str">
        <f>'Source - Master DB Debt'!D511</f>
        <v>0287</v>
      </c>
      <c r="C514" t="str">
        <f>'Source - Master DB Debt'!E511</f>
        <v xml:space="preserve">Unlimited Ad Valorem Property Tax First Mortgage Bonds, Series 2015 </v>
      </c>
      <c r="D514" s="2">
        <f>'Source - Master DB Debt'!F511</f>
        <v>344000</v>
      </c>
      <c r="E514" s="2">
        <f>'Source - Master DB Debt'!G511</f>
        <v>688000</v>
      </c>
      <c r="F514" s="2">
        <f>'Source - Master DB Debt'!H511</f>
        <v>344000</v>
      </c>
      <c r="G514" s="2">
        <f>'Source - Master DB Debt'!I511</f>
        <v>103200</v>
      </c>
      <c r="H514" s="2">
        <f>'Source - Master DB Debt'!J511</f>
        <v>344000</v>
      </c>
    </row>
    <row r="515" spans="1:8" x14ac:dyDescent="0.35">
      <c r="A515" t="str">
        <f>'Source - Master DB Debt'!A512&amp;'Source - Master DB Debt'!B512&amp;'Source - Master DB Debt'!C512</f>
        <v>2042305</v>
      </c>
      <c r="B515" t="str">
        <f>'Source - Master DB Debt'!D512</f>
        <v>0180</v>
      </c>
      <c r="C515" t="str">
        <f>'Source - Master DB Debt'!E512</f>
        <v>Interest on Temporary Loans</v>
      </c>
      <c r="D515" s="2">
        <f>'Source - Master DB Debt'!F512</f>
        <v>0</v>
      </c>
      <c r="E515" s="2">
        <f>'Source - Master DB Debt'!G512</f>
        <v>150000</v>
      </c>
      <c r="F515" s="2">
        <f>'Source - Master DB Debt'!H512</f>
        <v>0</v>
      </c>
      <c r="G515" s="2">
        <f>'Source - Master DB Debt'!I512</f>
        <v>0</v>
      </c>
      <c r="H515" s="2">
        <f>'Source - Master DB Debt'!J512</f>
        <v>0</v>
      </c>
    </row>
    <row r="516" spans="1:8" x14ac:dyDescent="0.35">
      <c r="A516" t="str">
        <f>'Source - Master DB Debt'!A513&amp;'Source - Master DB Debt'!B513&amp;'Source - Master DB Debt'!C513</f>
        <v>2042305</v>
      </c>
      <c r="B516" t="str">
        <f>'Source - Master DB Debt'!D513</f>
        <v>0180</v>
      </c>
      <c r="C516" t="str">
        <f>'Source - Master DB Debt'!E513</f>
        <v>First Mortgage Multipurpose Bonds, Series 2013B (Pinewood)</v>
      </c>
      <c r="D516" s="2">
        <f>'Source - Master DB Debt'!F513</f>
        <v>323000</v>
      </c>
      <c r="E516" s="2">
        <f>'Source - Master DB Debt'!G513</f>
        <v>641000</v>
      </c>
      <c r="F516" s="2">
        <f>'Source - Master DB Debt'!H513</f>
        <v>323000</v>
      </c>
      <c r="G516" s="2">
        <f>'Source - Master DB Debt'!I513</f>
        <v>321000</v>
      </c>
      <c r="H516" s="2">
        <f>'Source - Master DB Debt'!J513</f>
        <v>319000</v>
      </c>
    </row>
    <row r="517" spans="1:8" x14ac:dyDescent="0.35">
      <c r="A517" t="str">
        <f>'Source - Master DB Debt'!A514&amp;'Source - Master DB Debt'!B514&amp;'Source - Master DB Debt'!C514</f>
        <v>2042305</v>
      </c>
      <c r="B517" t="str">
        <f>'Source - Master DB Debt'!D514</f>
        <v>0180</v>
      </c>
      <c r="C517" t="str">
        <f>'Source - Master DB Debt'!E514</f>
        <v>General Obligation Bonds, Series 2023A (EACC main bldg)</v>
      </c>
      <c r="D517" s="2">
        <f>'Source - Master DB Debt'!F514</f>
        <v>0</v>
      </c>
      <c r="E517" s="2">
        <f>'Source - Master DB Debt'!G514</f>
        <v>1343092</v>
      </c>
      <c r="F517" s="2">
        <f>'Source - Master DB Debt'!H514</f>
        <v>674100</v>
      </c>
      <c r="G517" s="2">
        <f>'Source - Master DB Debt'!I514</f>
        <v>201915</v>
      </c>
      <c r="H517" s="2">
        <f>'Source - Master DB Debt'!J514</f>
        <v>672000</v>
      </c>
    </row>
    <row r="518" spans="1:8" x14ac:dyDescent="0.35">
      <c r="A518" t="str">
        <f>'Source - Master DB Debt'!A515&amp;'Source - Master DB Debt'!B515&amp;'Source - Master DB Debt'!C515</f>
        <v>2042305</v>
      </c>
      <c r="B518" t="str">
        <f>'Source - Master DB Debt'!D515</f>
        <v>0180</v>
      </c>
      <c r="C518" t="str">
        <f>'Source - Master DB Debt'!E515</f>
        <v>Common School Fund (B0394)</v>
      </c>
      <c r="D518" s="2">
        <f>'Source - Master DB Debt'!F515</f>
        <v>0</v>
      </c>
      <c r="E518" s="2">
        <f>'Source - Master DB Debt'!G515</f>
        <v>230058</v>
      </c>
      <c r="F518" s="2">
        <f>'Source - Master DB Debt'!H515</f>
        <v>116466</v>
      </c>
      <c r="G518" s="2">
        <f>'Source - Master DB Debt'!I515</f>
        <v>34856</v>
      </c>
      <c r="H518" s="2">
        <f>'Source - Master DB Debt'!J515</f>
        <v>115908</v>
      </c>
    </row>
    <row r="519" spans="1:8" x14ac:dyDescent="0.35">
      <c r="A519" t="str">
        <f>'Source - Master DB Debt'!A516&amp;'Source - Master DB Debt'!B516&amp;'Source - Master DB Debt'!C516</f>
        <v>2042315</v>
      </c>
      <c r="B519" t="str">
        <f>'Source - Master DB Debt'!D516</f>
        <v>0180</v>
      </c>
      <c r="C519" t="str">
        <f>'Source - Master DB Debt'!E516</f>
        <v>Text Book Reimbursement</v>
      </c>
      <c r="D519" s="2">
        <f>'Source - Master DB Debt'!F516</f>
        <v>143522</v>
      </c>
      <c r="E519" s="2">
        <f>'Source - Master DB Debt'!G516</f>
        <v>0</v>
      </c>
      <c r="F519" s="2">
        <f>'Source - Master DB Debt'!H516</f>
        <v>0</v>
      </c>
      <c r="G519" s="2">
        <f>'Source - Master DB Debt'!I516</f>
        <v>0</v>
      </c>
      <c r="H519" s="2">
        <f>'Source - Master DB Debt'!J516</f>
        <v>0</v>
      </c>
    </row>
    <row r="520" spans="1:8" x14ac:dyDescent="0.35">
      <c r="A520" t="str">
        <f>'Source - Master DB Debt'!A517&amp;'Source - Master DB Debt'!B517&amp;'Source - Master DB Debt'!C517</f>
        <v>2042315</v>
      </c>
      <c r="B520" t="str">
        <f>'Source - Master DB Debt'!D517</f>
        <v>0180</v>
      </c>
      <c r="C520" t="str">
        <f>'Source - Master DB Debt'!E517</f>
        <v>Hoosier Equipment Lease Purchase Program</v>
      </c>
      <c r="D520" s="2">
        <f>'Source - Master DB Debt'!F517</f>
        <v>141316</v>
      </c>
      <c r="E520" s="2">
        <f>'Source - Master DB Debt'!G517</f>
        <v>141316</v>
      </c>
      <c r="F520" s="2">
        <f>'Source - Master DB Debt'!H517</f>
        <v>0</v>
      </c>
      <c r="G520" s="2">
        <f>'Source - Master DB Debt'!I517</f>
        <v>0</v>
      </c>
      <c r="H520" s="2">
        <f>'Source - Master DB Debt'!J517</f>
        <v>0</v>
      </c>
    </row>
    <row r="521" spans="1:8" x14ac:dyDescent="0.35">
      <c r="A521" t="str">
        <f>'Source - Master DB Debt'!A518&amp;'Source - Master DB Debt'!B518&amp;'Source - Master DB Debt'!C518</f>
        <v>2042315</v>
      </c>
      <c r="B521" t="str">
        <f>'Source - Master DB Debt'!D518</f>
        <v>0180</v>
      </c>
      <c r="C521" t="str">
        <f>'Source - Master DB Debt'!E518</f>
        <v>GCS School Bldg. Corp. One Series 2023</v>
      </c>
      <c r="D521" s="2">
        <f>'Source - Master DB Debt'!F518</f>
        <v>0</v>
      </c>
      <c r="E521" s="2">
        <f>'Source - Master DB Debt'!G518</f>
        <v>2849000</v>
      </c>
      <c r="F521" s="2">
        <f>'Source - Master DB Debt'!H518</f>
        <v>628500</v>
      </c>
      <c r="G521" s="2">
        <f>'Source - Master DB Debt'!I518</f>
        <v>188550</v>
      </c>
      <c r="H521" s="2">
        <f>'Source - Master DB Debt'!J518</f>
        <v>628500</v>
      </c>
    </row>
    <row r="522" spans="1:8" x14ac:dyDescent="0.35">
      <c r="A522" t="str">
        <f>'Source - Master DB Debt'!A519&amp;'Source - Master DB Debt'!B519&amp;'Source - Master DB Debt'!C519</f>
        <v>2042315</v>
      </c>
      <c r="B522" t="str">
        <f>'Source - Master DB Debt'!D519</f>
        <v>0287</v>
      </c>
      <c r="C522" t="str">
        <f>'Source - Master DB Debt'!E519</f>
        <v>Unlimited Ad Valorem Property Tax First Mortgage Bonds, Series 2020</v>
      </c>
      <c r="D522" s="2">
        <f>'Source - Master DB Debt'!F519</f>
        <v>1464000</v>
      </c>
      <c r="E522" s="2">
        <f>'Source - Master DB Debt'!G519</f>
        <v>2928000</v>
      </c>
      <c r="F522" s="2">
        <f>'Source - Master DB Debt'!H519</f>
        <v>1465000</v>
      </c>
      <c r="G522" s="2">
        <f>'Source - Master DB Debt'!I519</f>
        <v>439500</v>
      </c>
      <c r="H522" s="2">
        <f>'Source - Master DB Debt'!J519</f>
        <v>1465000</v>
      </c>
    </row>
    <row r="523" spans="1:8" x14ac:dyDescent="0.35">
      <c r="A523" t="str">
        <f>'Source - Master DB Debt'!A520&amp;'Source - Master DB Debt'!B520&amp;'Source - Master DB Debt'!C520</f>
        <v>2042315</v>
      </c>
      <c r="B523" t="str">
        <f>'Source - Master DB Debt'!D520</f>
        <v>0180</v>
      </c>
      <c r="C523" t="str">
        <f>'Source - Master DB Debt'!E520</f>
        <v>General Obligation Bond of 2021</v>
      </c>
      <c r="D523" s="2">
        <f>'Source - Master DB Debt'!F520</f>
        <v>952400</v>
      </c>
      <c r="E523" s="2">
        <f>'Source - Master DB Debt'!G520</f>
        <v>2225750</v>
      </c>
      <c r="F523" s="2">
        <f>'Source - Master DB Debt'!H520</f>
        <v>1171600</v>
      </c>
      <c r="G523" s="2">
        <f>'Source - Master DB Debt'!I520</f>
        <v>175740</v>
      </c>
      <c r="H523" s="2">
        <f>'Source - Master DB Debt'!J520</f>
        <v>0</v>
      </c>
    </row>
    <row r="524" spans="1:8" x14ac:dyDescent="0.35">
      <c r="A524" t="str">
        <f>'Source - Master DB Debt'!A521&amp;'Source - Master DB Debt'!B521&amp;'Source - Master DB Debt'!C521</f>
        <v>2042315</v>
      </c>
      <c r="B524" t="str">
        <f>'Source - Master DB Debt'!D521</f>
        <v>0287</v>
      </c>
      <c r="C524" t="str">
        <f>'Source - Master DB Debt'!E521</f>
        <v>GCS School Bldg Corp One Series 2014</v>
      </c>
      <c r="D524" s="2">
        <f>'Source - Master DB Debt'!F521</f>
        <v>634500</v>
      </c>
      <c r="E524" s="2">
        <f>'Source - Master DB Debt'!G521</f>
        <v>1268000</v>
      </c>
      <c r="F524" s="2">
        <f>'Source - Master DB Debt'!H521</f>
        <v>635500</v>
      </c>
      <c r="G524" s="2">
        <f>'Source - Master DB Debt'!I521</f>
        <v>635500</v>
      </c>
      <c r="H524" s="2">
        <f>'Source - Master DB Debt'!J521</f>
        <v>635500</v>
      </c>
    </row>
    <row r="525" spans="1:8" x14ac:dyDescent="0.35">
      <c r="A525" t="str">
        <f>'Source - Master DB Debt'!A522&amp;'Source - Master DB Debt'!B522&amp;'Source - Master DB Debt'!C522</f>
        <v>2042315</v>
      </c>
      <c r="B525" t="str">
        <f>'Source - Master DB Debt'!D522</f>
        <v>0180</v>
      </c>
      <c r="C525" t="str">
        <f>'Source - Master DB Debt'!E522</f>
        <v>GCS School Bldg. Corp. One Refunding 2013</v>
      </c>
      <c r="D525" s="2">
        <f>'Source - Master DB Debt'!F522</f>
        <v>1851000</v>
      </c>
      <c r="E525" s="2">
        <f>'Source - Master DB Debt'!G522</f>
        <v>3702000</v>
      </c>
      <c r="F525" s="2">
        <f>'Source - Master DB Debt'!H522</f>
        <v>1851000</v>
      </c>
      <c r="G525" s="2">
        <f>'Source - Master DB Debt'!I522</f>
        <v>1851000</v>
      </c>
      <c r="H525" s="2">
        <f>'Source - Master DB Debt'!J522</f>
        <v>1851000</v>
      </c>
    </row>
    <row r="526" spans="1:8" x14ac:dyDescent="0.35">
      <c r="A526" t="str">
        <f>'Source - Master DB Debt'!A523&amp;'Source - Master DB Debt'!B523&amp;'Source - Master DB Debt'!C523</f>
        <v>2042315</v>
      </c>
      <c r="B526" t="str">
        <f>'Source - Master DB Debt'!D523</f>
        <v>0287</v>
      </c>
      <c r="C526" t="str">
        <f>'Source - Master DB Debt'!E523</f>
        <v>GCS School Bldg Corp One Series 2019</v>
      </c>
      <c r="D526" s="2">
        <f>'Source - Master DB Debt'!F523</f>
        <v>1079500</v>
      </c>
      <c r="E526" s="2">
        <f>'Source - Master DB Debt'!G523</f>
        <v>2163000</v>
      </c>
      <c r="F526" s="2">
        <f>'Source - Master DB Debt'!H523</f>
        <v>1082000</v>
      </c>
      <c r="G526" s="2">
        <f>'Source - Master DB Debt'!I523</f>
        <v>324600</v>
      </c>
      <c r="H526" s="2">
        <f>'Source - Master DB Debt'!J523</f>
        <v>1082000</v>
      </c>
    </row>
    <row r="527" spans="1:8" x14ac:dyDescent="0.35">
      <c r="A527" t="str">
        <f>'Source - Master DB Debt'!A524&amp;'Source - Master DB Debt'!B524&amp;'Source - Master DB Debt'!C524</f>
        <v>2042315</v>
      </c>
      <c r="B527" t="str">
        <f>'Source - Master DB Debt'!D524</f>
        <v>0180</v>
      </c>
      <c r="C527" t="str">
        <f>'Source - Master DB Debt'!E524</f>
        <v>CSL A2944</v>
      </c>
      <c r="D527" s="2">
        <f>'Source - Master DB Debt'!F524</f>
        <v>50250</v>
      </c>
      <c r="E527" s="2">
        <f>'Source - Master DB Debt'!G524</f>
        <v>0</v>
      </c>
      <c r="F527" s="2">
        <f>'Source - Master DB Debt'!H524</f>
        <v>0</v>
      </c>
      <c r="G527" s="2">
        <f>'Source - Master DB Debt'!I524</f>
        <v>0</v>
      </c>
      <c r="H527" s="2">
        <f>'Source - Master DB Debt'!J524</f>
        <v>0</v>
      </c>
    </row>
    <row r="528" spans="1:8" x14ac:dyDescent="0.35">
      <c r="A528" t="str">
        <f>'Source - Master DB Debt'!A525&amp;'Source - Master DB Debt'!B525&amp;'Source - Master DB Debt'!C525</f>
        <v>2042315</v>
      </c>
      <c r="B528" t="str">
        <f>'Source - Master DB Debt'!D525</f>
        <v>0180</v>
      </c>
      <c r="C528" t="str">
        <f>'Source - Master DB Debt'!E525</f>
        <v>Bond Fees</v>
      </c>
      <c r="D528" s="2">
        <f>'Source - Master DB Debt'!F525</f>
        <v>10000</v>
      </c>
      <c r="E528" s="2">
        <f>'Source - Master DB Debt'!G525</f>
        <v>10000</v>
      </c>
      <c r="F528" s="2">
        <f>'Source - Master DB Debt'!H525</f>
        <v>0</v>
      </c>
      <c r="G528" s="2">
        <f>'Source - Master DB Debt'!I525</f>
        <v>0</v>
      </c>
      <c r="H528" s="2">
        <f>'Source - Master DB Debt'!J525</f>
        <v>0</v>
      </c>
    </row>
    <row r="529" spans="1:8" x14ac:dyDescent="0.35">
      <c r="A529" t="str">
        <f>'Source - Master DB Debt'!A526&amp;'Source - Master DB Debt'!B526&amp;'Source - Master DB Debt'!C526</f>
        <v>2042315</v>
      </c>
      <c r="B529" t="str">
        <f>'Source - Master DB Debt'!D526</f>
        <v>0180</v>
      </c>
      <c r="C529" t="str">
        <f>'Source - Master DB Debt'!E526</f>
        <v>GCS School Bldg. Corp. One Series 2022</v>
      </c>
      <c r="D529" s="2">
        <f>'Source - Master DB Debt'!F526</f>
        <v>1539500</v>
      </c>
      <c r="E529" s="2">
        <f>'Source - Master DB Debt'!G526</f>
        <v>410000</v>
      </c>
      <c r="F529" s="2">
        <f>'Source - Master DB Debt'!H526</f>
        <v>205500</v>
      </c>
      <c r="G529" s="2">
        <f>'Source - Master DB Debt'!I526</f>
        <v>61650</v>
      </c>
      <c r="H529" s="2">
        <f>'Source - Master DB Debt'!J526</f>
        <v>205500</v>
      </c>
    </row>
    <row r="530" spans="1:8" x14ac:dyDescent="0.35">
      <c r="A530" t="str">
        <f>'Source - Master DB Debt'!A527&amp;'Source - Master DB Debt'!B527&amp;'Source - Master DB Debt'!C527</f>
        <v>2142395</v>
      </c>
      <c r="B530" t="str">
        <f>'Source - Master DB Debt'!D527</f>
        <v>0180</v>
      </c>
      <c r="C530" t="str">
        <f>'Source - Master DB Debt'!E527</f>
        <v>Unreimbursed Textbooks</v>
      </c>
      <c r="D530" s="2">
        <f>'Source - Master DB Debt'!F527</f>
        <v>0</v>
      </c>
      <c r="E530" s="2">
        <f>'Source - Master DB Debt'!G527</f>
        <v>0</v>
      </c>
      <c r="F530" s="2">
        <f>'Source - Master DB Debt'!H527</f>
        <v>0</v>
      </c>
      <c r="G530" s="2">
        <f>'Source - Master DB Debt'!I527</f>
        <v>0</v>
      </c>
      <c r="H530" s="2">
        <f>'Source - Master DB Debt'!J527</f>
        <v>0</v>
      </c>
    </row>
    <row r="531" spans="1:8" x14ac:dyDescent="0.35">
      <c r="A531" t="str">
        <f>'Source - Master DB Debt'!A528&amp;'Source - Master DB Debt'!B528&amp;'Source - Master DB Debt'!C528</f>
        <v>2142395</v>
      </c>
      <c r="B531" t="str">
        <f>'Source - Master DB Debt'!D528</f>
        <v>0180</v>
      </c>
      <c r="C531" t="str">
        <f>'Source - Master DB Debt'!E528</f>
        <v>Ad Valorem Property Tax First Mortgage Refunding Bonds, Series 2021</v>
      </c>
      <c r="D531" s="2">
        <f>'Source - Master DB Debt'!F528</f>
        <v>534000</v>
      </c>
      <c r="E531" s="2">
        <f>'Source - Master DB Debt'!G528</f>
        <v>1066000</v>
      </c>
      <c r="F531" s="2">
        <f>'Source - Master DB Debt'!H528</f>
        <v>533500</v>
      </c>
      <c r="G531" s="2">
        <f>'Source - Master DB Debt'!I528</f>
        <v>533500</v>
      </c>
      <c r="H531" s="2">
        <f>'Source - Master DB Debt'!J528</f>
        <v>533500</v>
      </c>
    </row>
    <row r="532" spans="1:8" x14ac:dyDescent="0.35">
      <c r="A532" t="str">
        <f>'Source - Master DB Debt'!A529&amp;'Source - Master DB Debt'!B529&amp;'Source - Master DB Debt'!C529</f>
        <v>2142395</v>
      </c>
      <c r="B532" t="str">
        <f>'Source - Master DB Debt'!D529</f>
        <v>0180</v>
      </c>
      <c r="C532" t="str">
        <f>'Source - Master DB Debt'!E529</f>
        <v>General Obligation Bonds of 2022</v>
      </c>
      <c r="D532" s="2">
        <f>'Source - Master DB Debt'!F529</f>
        <v>535500</v>
      </c>
      <c r="E532" s="2">
        <f>'Source - Master DB Debt'!G529</f>
        <v>0</v>
      </c>
      <c r="F532" s="2">
        <f>'Source - Master DB Debt'!H529</f>
        <v>0</v>
      </c>
      <c r="G532" s="2">
        <f>'Source - Master DB Debt'!I529</f>
        <v>0</v>
      </c>
      <c r="H532" s="2">
        <f>'Source - Master DB Debt'!J529</f>
        <v>0</v>
      </c>
    </row>
    <row r="533" spans="1:8" x14ac:dyDescent="0.35">
      <c r="A533" t="str">
        <f>'Source - Master DB Debt'!A530&amp;'Source - Master DB Debt'!B530&amp;'Source - Master DB Debt'!C530</f>
        <v>2142395</v>
      </c>
      <c r="B533" t="str">
        <f>'Source - Master DB Debt'!D530</f>
        <v>0180</v>
      </c>
      <c r="C533" t="str">
        <f>'Source - Master DB Debt'!E530</f>
        <v>Fees</v>
      </c>
      <c r="D533" s="2">
        <f>'Source - Master DB Debt'!F530</f>
        <v>2500</v>
      </c>
      <c r="E533" s="2">
        <f>'Source - Master DB Debt'!G530</f>
        <v>2500</v>
      </c>
      <c r="F533" s="2">
        <f>'Source - Master DB Debt'!H530</f>
        <v>2500</v>
      </c>
      <c r="G533" s="2">
        <f>'Source - Master DB Debt'!I530</f>
        <v>2500</v>
      </c>
      <c r="H533" s="2">
        <f>'Source - Master DB Debt'!J530</f>
        <v>2500</v>
      </c>
    </row>
    <row r="534" spans="1:8" x14ac:dyDescent="0.35">
      <c r="A534" t="str">
        <f>'Source - Master DB Debt'!A531&amp;'Source - Master DB Debt'!B531&amp;'Source - Master DB Debt'!C531</f>
        <v>2142395</v>
      </c>
      <c r="B534" t="str">
        <f>'Source - Master DB Debt'!D531</f>
        <v>0180</v>
      </c>
      <c r="C534" t="str">
        <f>'Source - Master DB Debt'!E531</f>
        <v>Common School Construction Loan</v>
      </c>
      <c r="D534" s="2">
        <f>'Source - Master DB Debt'!F531</f>
        <v>295000</v>
      </c>
      <c r="E534" s="2">
        <f>'Source - Master DB Debt'!G531</f>
        <v>575000</v>
      </c>
      <c r="F534" s="2">
        <f>'Source - Master DB Debt'!H531</f>
        <v>280000</v>
      </c>
      <c r="G534" s="2">
        <f>'Source - Master DB Debt'!I531</f>
        <v>83250</v>
      </c>
      <c r="H534" s="2">
        <f>'Source - Master DB Debt'!J531</f>
        <v>275000</v>
      </c>
    </row>
    <row r="535" spans="1:8" x14ac:dyDescent="0.35">
      <c r="A535" t="str">
        <f>'Source - Master DB Debt'!A532&amp;'Source - Master DB Debt'!B532&amp;'Source - Master DB Debt'!C532</f>
        <v>2142395</v>
      </c>
      <c r="B535" t="str">
        <f>'Source - Master DB Debt'!D532</f>
        <v>0180</v>
      </c>
      <c r="C535" t="str">
        <f>'Source - Master DB Debt'!E532</f>
        <v>Interest on Temporary Loans</v>
      </c>
      <c r="D535" s="2">
        <f>'Source - Master DB Debt'!F532</f>
        <v>0</v>
      </c>
      <c r="E535" s="2">
        <f>'Source - Master DB Debt'!G532</f>
        <v>0</v>
      </c>
      <c r="F535" s="2">
        <f>'Source - Master DB Debt'!H532</f>
        <v>0</v>
      </c>
      <c r="G535" s="2">
        <f>'Source - Master DB Debt'!I532</f>
        <v>0</v>
      </c>
      <c r="H535" s="2">
        <f>'Source - Master DB Debt'!J532</f>
        <v>0</v>
      </c>
    </row>
    <row r="536" spans="1:8" x14ac:dyDescent="0.35">
      <c r="A536" t="str">
        <f>'Source - Master DB Debt'!A533&amp;'Source - Master DB Debt'!B533&amp;'Source - Master DB Debt'!C533</f>
        <v>2142395</v>
      </c>
      <c r="B536" t="str">
        <f>'Source - Master DB Debt'!D533</f>
        <v>0180</v>
      </c>
      <c r="C536" t="str">
        <f>'Source - Master DB Debt'!E533</f>
        <v>Ad Valorem Property Tax First Mortgage Bonds, Series 2023</v>
      </c>
      <c r="D536" s="2">
        <f>'Source - Master DB Debt'!F533</f>
        <v>0</v>
      </c>
      <c r="E536" s="2">
        <f>'Source - Master DB Debt'!G533</f>
        <v>1276250</v>
      </c>
      <c r="F536" s="2">
        <f>'Source - Master DB Debt'!H533</f>
        <v>580750</v>
      </c>
      <c r="G536" s="2">
        <f>'Source - Master DB Debt'!I533</f>
        <v>174038</v>
      </c>
      <c r="H536" s="2">
        <f>'Source - Master DB Debt'!J533</f>
        <v>579500</v>
      </c>
    </row>
    <row r="537" spans="1:8" x14ac:dyDescent="0.35">
      <c r="A537" t="str">
        <f>'Source - Master DB Debt'!A534&amp;'Source - Master DB Debt'!B534&amp;'Source - Master DB Debt'!C534</f>
        <v>2242400</v>
      </c>
      <c r="B537" t="str">
        <f>'Source - Master DB Debt'!D534</f>
        <v>0180</v>
      </c>
      <c r="C537" t="str">
        <f>'Source - Master DB Debt'!E534</f>
        <v>New Albany Floyd County Consolidated School Corporation General Obligation Bonds of 2023</v>
      </c>
      <c r="D537" s="2">
        <f>'Source - Master DB Debt'!F534</f>
        <v>0</v>
      </c>
      <c r="E537" s="2">
        <f>'Source - Master DB Debt'!G534</f>
        <v>4745835</v>
      </c>
      <c r="F537" s="2">
        <f>'Source - Master DB Debt'!H534</f>
        <v>835250</v>
      </c>
      <c r="G537" s="2">
        <f>'Source - Master DB Debt'!I534</f>
        <v>250706</v>
      </c>
      <c r="H537" s="2">
        <f>'Source - Master DB Debt'!J534</f>
        <v>836125</v>
      </c>
    </row>
    <row r="538" spans="1:8" x14ac:dyDescent="0.35">
      <c r="A538" t="str">
        <f>'Source - Master DB Debt'!A535&amp;'Source - Master DB Debt'!B535&amp;'Source - Master DB Debt'!C535</f>
        <v>2242400</v>
      </c>
      <c r="B538" t="str">
        <f>'Source - Master DB Debt'!D535</f>
        <v>0180</v>
      </c>
      <c r="C538" t="str">
        <f>'Source - Master DB Debt'!E535</f>
        <v>NAFCSBC Amended 2018 Lease for Soccer Field $3,000,000</v>
      </c>
      <c r="D538" s="2">
        <f>'Source - Master DB Debt'!F535</f>
        <v>126500</v>
      </c>
      <c r="E538" s="2">
        <f>'Source - Master DB Debt'!G535</f>
        <v>253000</v>
      </c>
      <c r="F538" s="2">
        <f>'Source - Master DB Debt'!H535</f>
        <v>126500</v>
      </c>
      <c r="G538" s="2">
        <f>'Source - Master DB Debt'!I535</f>
        <v>37950</v>
      </c>
      <c r="H538" s="2">
        <f>'Source - Master DB Debt'!J535</f>
        <v>126500</v>
      </c>
    </row>
    <row r="539" spans="1:8" x14ac:dyDescent="0.35">
      <c r="A539" t="str">
        <f>'Source - Master DB Debt'!A536&amp;'Source - Master DB Debt'!B536&amp;'Source - Master DB Debt'!C536</f>
        <v>2242400</v>
      </c>
      <c r="B539" t="str">
        <f>'Source - Master DB Debt'!D536</f>
        <v>0180</v>
      </c>
      <c r="C539" t="str">
        <f>'Source - Master DB Debt'!E536</f>
        <v>New Albany Floyd County Consolidated School Corporation General Obligation Bonds of 2020</v>
      </c>
      <c r="D539" s="2">
        <f>'Source - Master DB Debt'!F536</f>
        <v>653850</v>
      </c>
      <c r="E539" s="2">
        <f>'Source - Master DB Debt'!G536</f>
        <v>1303725</v>
      </c>
      <c r="F539" s="2">
        <f>'Source - Master DB Debt'!H536</f>
        <v>0</v>
      </c>
      <c r="G539" s="2">
        <f>'Source - Master DB Debt'!I536</f>
        <v>0</v>
      </c>
      <c r="H539" s="2">
        <f>'Source - Master DB Debt'!J536</f>
        <v>0</v>
      </c>
    </row>
    <row r="540" spans="1:8" x14ac:dyDescent="0.35">
      <c r="A540" t="str">
        <f>'Source - Master DB Debt'!A537&amp;'Source - Master DB Debt'!B537&amp;'Source - Master DB Debt'!C537</f>
        <v>2242400</v>
      </c>
      <c r="B540" t="str">
        <f>'Source - Master DB Debt'!D537</f>
        <v>0180</v>
      </c>
      <c r="C540" t="str">
        <f>'Source - Master DB Debt'!E537</f>
        <v>Taxable First Mortgage Refunding Bonds Series 2013</v>
      </c>
      <c r="D540" s="2">
        <f>'Source - Master DB Debt'!F537</f>
        <v>2858000</v>
      </c>
      <c r="E540" s="2">
        <f>'Source - Master DB Debt'!G537</f>
        <v>5720000</v>
      </c>
      <c r="F540" s="2">
        <f>'Source - Master DB Debt'!H537</f>
        <v>2856500</v>
      </c>
      <c r="G540" s="2">
        <f>'Source - Master DB Debt'!I537</f>
        <v>2856500</v>
      </c>
      <c r="H540" s="2">
        <f>'Source - Master DB Debt'!J537</f>
        <v>2856500</v>
      </c>
    </row>
    <row r="541" spans="1:8" x14ac:dyDescent="0.35">
      <c r="A541" t="str">
        <f>'Source - Master DB Debt'!A538&amp;'Source - Master DB Debt'!B538&amp;'Source - Master DB Debt'!C538</f>
        <v>2242400</v>
      </c>
      <c r="B541" t="str">
        <f>'Source - Master DB Debt'!D538</f>
        <v>0180</v>
      </c>
      <c r="C541" t="str">
        <f>'Source - Master DB Debt'!E538</f>
        <v>New Albany Floyd County Consolidated School Corporation General Obligation Bonds of 2022</v>
      </c>
      <c r="D541" s="2">
        <f>'Source - Master DB Debt'!F538</f>
        <v>2245500</v>
      </c>
      <c r="E541" s="2">
        <f>'Source - Master DB Debt'!G538</f>
        <v>1520125</v>
      </c>
      <c r="F541" s="2">
        <f>'Source - Master DB Debt'!H538</f>
        <v>0</v>
      </c>
      <c r="G541" s="2">
        <f>'Source - Master DB Debt'!I538</f>
        <v>0</v>
      </c>
      <c r="H541" s="2">
        <f>'Source - Master DB Debt'!J538</f>
        <v>0</v>
      </c>
    </row>
    <row r="542" spans="1:8" x14ac:dyDescent="0.35">
      <c r="A542" t="str">
        <f>'Source - Master DB Debt'!A539&amp;'Source - Master DB Debt'!B539&amp;'Source - Master DB Debt'!C539</f>
        <v>2242400</v>
      </c>
      <c r="B542" t="str">
        <f>'Source - Master DB Debt'!D539</f>
        <v>0287</v>
      </c>
      <c r="C542" t="str">
        <f>'Source - Master DB Debt'!E539</f>
        <v>NAFCSBC Amended 2018 Lease for First Mortgage Bonds Series 2017</v>
      </c>
      <c r="D542" s="2">
        <f>'Source - Master DB Debt'!F539</f>
        <v>3309500</v>
      </c>
      <c r="E542" s="2">
        <f>'Source - Master DB Debt'!G539</f>
        <v>6614000</v>
      </c>
      <c r="F542" s="2">
        <f>'Source - Master DB Debt'!H539</f>
        <v>3308000</v>
      </c>
      <c r="G542" s="2">
        <f>'Source - Master DB Debt'!I539</f>
        <v>992400</v>
      </c>
      <c r="H542" s="2">
        <f>'Source - Master DB Debt'!J539</f>
        <v>3308000</v>
      </c>
    </row>
    <row r="543" spans="1:8" x14ac:dyDescent="0.35">
      <c r="A543" t="str">
        <f>'Source - Master DB Debt'!A540&amp;'Source - Master DB Debt'!B540&amp;'Source - Master DB Debt'!C540</f>
        <v>2242400</v>
      </c>
      <c r="B543" t="str">
        <f>'Source - Master DB Debt'!D540</f>
        <v>0180</v>
      </c>
      <c r="C543" t="str">
        <f>'Source - Master DB Debt'!E540</f>
        <v>First Mortgage Advanced Refunding Bonds, Series 2014</v>
      </c>
      <c r="D543" s="2">
        <f>'Source - Master DB Debt'!F540</f>
        <v>2363000</v>
      </c>
      <c r="E543" s="2">
        <f>'Source - Master DB Debt'!G540</f>
        <v>4719000</v>
      </c>
      <c r="F543" s="2">
        <f>'Source - Master DB Debt'!H540</f>
        <v>2361500</v>
      </c>
      <c r="G543" s="2">
        <f>'Source - Master DB Debt'!I540</f>
        <v>2361500</v>
      </c>
      <c r="H543" s="2">
        <f>'Source - Master DB Debt'!J540</f>
        <v>2361500</v>
      </c>
    </row>
    <row r="544" spans="1:8" x14ac:dyDescent="0.35">
      <c r="A544" t="str">
        <f>'Source - Master DB Debt'!A541&amp;'Source - Master DB Debt'!B541&amp;'Source - Master DB Debt'!C541</f>
        <v>2242400</v>
      </c>
      <c r="B544" t="str">
        <f>'Source - Master DB Debt'!D541</f>
        <v>0180</v>
      </c>
      <c r="C544" t="str">
        <f>'Source - Master DB Debt'!E541</f>
        <v>Unreimbursed Textbooks</v>
      </c>
      <c r="D544" s="2">
        <f>'Source - Master DB Debt'!F541</f>
        <v>0</v>
      </c>
      <c r="E544" s="2">
        <f>'Source - Master DB Debt'!G541</f>
        <v>0</v>
      </c>
      <c r="F544" s="2">
        <f>'Source - Master DB Debt'!H541</f>
        <v>0</v>
      </c>
      <c r="G544" s="2">
        <f>'Source - Master DB Debt'!I541</f>
        <v>0</v>
      </c>
      <c r="H544" s="2">
        <f>'Source - Master DB Debt'!J541</f>
        <v>0</v>
      </c>
    </row>
    <row r="545" spans="1:8" x14ac:dyDescent="0.35">
      <c r="A545" t="str">
        <f>'Source - Master DB Debt'!A542&amp;'Source - Master DB Debt'!B542&amp;'Source - Master DB Debt'!C542</f>
        <v>2242400</v>
      </c>
      <c r="B545" t="str">
        <f>'Source - Master DB Debt'!D542</f>
        <v>0180</v>
      </c>
      <c r="C545" t="str">
        <f>'Source - Master DB Debt'!E542</f>
        <v>New Albany-Floyd County Consolidated School Corporation General Obligation Bonds of 2021</v>
      </c>
      <c r="D545" s="2">
        <f>'Source - Master DB Debt'!F542</f>
        <v>270300</v>
      </c>
      <c r="E545" s="2">
        <f>'Source - Master DB Debt'!G542</f>
        <v>533250</v>
      </c>
      <c r="F545" s="2">
        <f>'Source - Master DB Debt'!H542</f>
        <v>267950</v>
      </c>
      <c r="G545" s="2">
        <f>'Source - Master DB Debt'!I542</f>
        <v>80385</v>
      </c>
      <c r="H545" s="2">
        <f>'Source - Master DB Debt'!J542</f>
        <v>267950</v>
      </c>
    </row>
    <row r="546" spans="1:8" x14ac:dyDescent="0.35">
      <c r="A546" t="str">
        <f>'Source - Master DB Debt'!A543&amp;'Source - Master DB Debt'!B543&amp;'Source - Master DB Debt'!C543</f>
        <v>2342435</v>
      </c>
      <c r="B546" t="str">
        <f>'Source - Master DB Debt'!D543</f>
        <v>0180</v>
      </c>
      <c r="C546" t="str">
        <f>'Source - Master DB Debt'!E543</f>
        <v>Taxable Ad Valorem Property Tax First Mortgage Bonds, Series 2017</v>
      </c>
      <c r="D546" s="2">
        <f>'Source - Master DB Debt'!F543</f>
        <v>43500</v>
      </c>
      <c r="E546" s="2">
        <f>'Source - Master DB Debt'!G543</f>
        <v>0</v>
      </c>
      <c r="F546" s="2">
        <f>'Source - Master DB Debt'!H543</f>
        <v>0</v>
      </c>
      <c r="G546" s="2">
        <f>'Source - Master DB Debt'!I543</f>
        <v>0</v>
      </c>
      <c r="H546" s="2">
        <f>'Source - Master DB Debt'!J543</f>
        <v>0</v>
      </c>
    </row>
    <row r="547" spans="1:8" x14ac:dyDescent="0.35">
      <c r="A547" t="str">
        <f>'Source - Master DB Debt'!A544&amp;'Source - Master DB Debt'!B544&amp;'Source - Master DB Debt'!C544</f>
        <v>2342435</v>
      </c>
      <c r="B547" t="str">
        <f>'Source - Master DB Debt'!D544</f>
        <v>0180</v>
      </c>
      <c r="C547" t="str">
        <f>'Source - Master DB Debt'!E544</f>
        <v>Ad Valorem Property Tax First Mortgage Bonds, Series 2022</v>
      </c>
      <c r="D547" s="2">
        <f>'Source - Master DB Debt'!F544</f>
        <v>448000</v>
      </c>
      <c r="E547" s="2">
        <f>'Source - Master DB Debt'!G544</f>
        <v>1182000</v>
      </c>
      <c r="F547" s="2">
        <f>'Source - Master DB Debt'!H544</f>
        <v>608000</v>
      </c>
      <c r="G547" s="2">
        <f>'Source - Master DB Debt'!I544</f>
        <v>182400</v>
      </c>
      <c r="H547" s="2">
        <f>'Source - Master DB Debt'!J544</f>
        <v>608000</v>
      </c>
    </row>
    <row r="548" spans="1:8" x14ac:dyDescent="0.35">
      <c r="A548" t="str">
        <f>'Source - Master DB Debt'!A545&amp;'Source - Master DB Debt'!B545&amp;'Source - Master DB Debt'!C545</f>
        <v>2342435</v>
      </c>
      <c r="B548" t="str">
        <f>'Source - Master DB Debt'!D545</f>
        <v>0180</v>
      </c>
      <c r="C548" t="str">
        <f>'Source - Master DB Debt'!E545</f>
        <v>Interest on Temporary Loans</v>
      </c>
      <c r="D548" s="2">
        <f>'Source - Master DB Debt'!F545</f>
        <v>0</v>
      </c>
      <c r="E548" s="2">
        <f>'Source - Master DB Debt'!G545</f>
        <v>0</v>
      </c>
      <c r="F548" s="2">
        <f>'Source - Master DB Debt'!H545</f>
        <v>0</v>
      </c>
      <c r="G548" s="2">
        <f>'Source - Master DB Debt'!I545</f>
        <v>0</v>
      </c>
      <c r="H548" s="2">
        <f>'Source - Master DB Debt'!J545</f>
        <v>0</v>
      </c>
    </row>
    <row r="549" spans="1:8" x14ac:dyDescent="0.35">
      <c r="A549" t="str">
        <f>'Source - Master DB Debt'!A546&amp;'Source - Master DB Debt'!B546&amp;'Source - Master DB Debt'!C546</f>
        <v>2342435</v>
      </c>
      <c r="B549" t="str">
        <f>'Source - Master DB Debt'!D546</f>
        <v>0180</v>
      </c>
      <c r="C549" t="str">
        <f>'Source - Master DB Debt'!E546</f>
        <v>Lease Rental 2009-QBond</v>
      </c>
      <c r="D549" s="2">
        <f>'Source - Master DB Debt'!F546</f>
        <v>157761</v>
      </c>
      <c r="E549" s="2">
        <f>'Source - Master DB Debt'!G546</f>
        <v>159778</v>
      </c>
      <c r="F549" s="2">
        <f>'Source - Master DB Debt'!H546</f>
        <v>0</v>
      </c>
      <c r="G549" s="2">
        <f>'Source - Master DB Debt'!I546</f>
        <v>0</v>
      </c>
      <c r="H549" s="2">
        <f>'Source - Master DB Debt'!J546</f>
        <v>0</v>
      </c>
    </row>
    <row r="550" spans="1:8" x14ac:dyDescent="0.35">
      <c r="A550" t="str">
        <f>'Source - Master DB Debt'!A547&amp;'Source - Master DB Debt'!B547&amp;'Source - Master DB Debt'!C547</f>
        <v>2342435</v>
      </c>
      <c r="B550" t="str">
        <f>'Source - Master DB Debt'!D547</f>
        <v>0180</v>
      </c>
      <c r="C550" t="str">
        <f>'Source - Master DB Debt'!E547</f>
        <v>General Obligation Bonds of 2021</v>
      </c>
      <c r="D550" s="2">
        <f>'Source - Master DB Debt'!F547</f>
        <v>112750</v>
      </c>
      <c r="E550" s="2">
        <f>'Source - Master DB Debt'!G547</f>
        <v>224250</v>
      </c>
      <c r="F550" s="2">
        <f>'Source - Master DB Debt'!H547</f>
        <v>111500</v>
      </c>
      <c r="G550" s="2">
        <f>'Source - Master DB Debt'!I547</f>
        <v>33308</v>
      </c>
      <c r="H550" s="2">
        <f>'Source - Master DB Debt'!J547</f>
        <v>110550</v>
      </c>
    </row>
    <row r="551" spans="1:8" x14ac:dyDescent="0.35">
      <c r="A551" t="str">
        <f>'Source - Master DB Debt'!A548&amp;'Source - Master DB Debt'!B548&amp;'Source - Master DB Debt'!C548</f>
        <v>2342435</v>
      </c>
      <c r="B551" t="str">
        <f>'Source - Master DB Debt'!D548</f>
        <v>0180</v>
      </c>
      <c r="C551" t="str">
        <f>'Source - Master DB Debt'!E548</f>
        <v>Fees</v>
      </c>
      <c r="D551" s="2">
        <f>'Source - Master DB Debt'!F548</f>
        <v>400</v>
      </c>
      <c r="E551" s="2">
        <f>'Source - Master DB Debt'!G548</f>
        <v>0</v>
      </c>
      <c r="F551" s="2">
        <f>'Source - Master DB Debt'!H548</f>
        <v>0</v>
      </c>
      <c r="G551" s="2">
        <f>'Source - Master DB Debt'!I548</f>
        <v>0</v>
      </c>
      <c r="H551" s="2">
        <f>'Source - Master DB Debt'!J548</f>
        <v>0</v>
      </c>
    </row>
    <row r="552" spans="1:8" x14ac:dyDescent="0.35">
      <c r="A552" t="str">
        <f>'Source - Master DB Debt'!A549&amp;'Source - Master DB Debt'!B549&amp;'Source - Master DB Debt'!C549</f>
        <v>2342435</v>
      </c>
      <c r="B552" t="str">
        <f>'Source - Master DB Debt'!D549</f>
        <v>0180</v>
      </c>
      <c r="C552" t="str">
        <f>'Source - Master DB Debt'!E549</f>
        <v>Unreimbursed Textbooks</v>
      </c>
      <c r="D552" s="2">
        <f>'Source - Master DB Debt'!F549</f>
        <v>0</v>
      </c>
      <c r="E552" s="2">
        <f>'Source - Master DB Debt'!G549</f>
        <v>0</v>
      </c>
      <c r="F552" s="2">
        <f>'Source - Master DB Debt'!H549</f>
        <v>0</v>
      </c>
      <c r="G552" s="2">
        <f>'Source - Master DB Debt'!I549</f>
        <v>0</v>
      </c>
      <c r="H552" s="2">
        <f>'Source - Master DB Debt'!J549</f>
        <v>0</v>
      </c>
    </row>
    <row r="553" spans="1:8" x14ac:dyDescent="0.35">
      <c r="A553" t="str">
        <f>'Source - Master DB Debt'!A550&amp;'Source - Master DB Debt'!B550&amp;'Source - Master DB Debt'!C550</f>
        <v>2342440</v>
      </c>
      <c r="B553" t="str">
        <f>'Source - Master DB Debt'!D550</f>
        <v>0180</v>
      </c>
      <c r="C553" t="str">
        <f>'Source - Master DB Debt'!E550</f>
        <v xml:space="preserve">Ad Valorem Property Tax First Mortgage Bonds, Series 2019 </v>
      </c>
      <c r="D553" s="2">
        <f>'Source - Master DB Debt'!F550</f>
        <v>125000</v>
      </c>
      <c r="E553" s="2">
        <f>'Source - Master DB Debt'!G550</f>
        <v>254000</v>
      </c>
      <c r="F553" s="2">
        <f>'Source - Master DB Debt'!H550</f>
        <v>128500</v>
      </c>
      <c r="G553" s="2">
        <f>'Source - Master DB Debt'!I550</f>
        <v>38550</v>
      </c>
      <c r="H553" s="2">
        <f>'Source - Master DB Debt'!J550</f>
        <v>128500</v>
      </c>
    </row>
    <row r="554" spans="1:8" x14ac:dyDescent="0.35">
      <c r="A554" t="str">
        <f>'Source - Master DB Debt'!A551&amp;'Source - Master DB Debt'!B551&amp;'Source - Master DB Debt'!C551</f>
        <v>2342440</v>
      </c>
      <c r="B554" t="str">
        <f>'Source - Master DB Debt'!D551</f>
        <v>0180</v>
      </c>
      <c r="C554" t="str">
        <f>'Source - Master DB Debt'!E551</f>
        <v>General Obligation Bonds of 2018</v>
      </c>
      <c r="D554" s="2">
        <f>'Source - Master DB Debt'!F551</f>
        <v>91463</v>
      </c>
      <c r="E554" s="2">
        <f>'Source - Master DB Debt'!G551</f>
        <v>0</v>
      </c>
      <c r="F554" s="2">
        <f>'Source - Master DB Debt'!H551</f>
        <v>0</v>
      </c>
      <c r="G554" s="2">
        <f>'Source - Master DB Debt'!I551</f>
        <v>0</v>
      </c>
      <c r="H554" s="2">
        <f>'Source - Master DB Debt'!J551</f>
        <v>0</v>
      </c>
    </row>
    <row r="555" spans="1:8" x14ac:dyDescent="0.35">
      <c r="A555" t="str">
        <f>'Source - Master DB Debt'!A552&amp;'Source - Master DB Debt'!B552&amp;'Source - Master DB Debt'!C552</f>
        <v>2342440</v>
      </c>
      <c r="B555" t="str">
        <f>'Source - Master DB Debt'!D552</f>
        <v>0180</v>
      </c>
      <c r="C555" t="str">
        <f>'Source - Master DB Debt'!E552</f>
        <v>Interest on Temporary Loans</v>
      </c>
      <c r="D555" s="2">
        <f>'Source - Master DB Debt'!F552</f>
        <v>0</v>
      </c>
      <c r="E555" s="2">
        <f>'Source - Master DB Debt'!G552</f>
        <v>0</v>
      </c>
      <c r="F555" s="2">
        <f>'Source - Master DB Debt'!H552</f>
        <v>0</v>
      </c>
      <c r="G555" s="2">
        <f>'Source - Master DB Debt'!I552</f>
        <v>0</v>
      </c>
      <c r="H555" s="2">
        <f>'Source - Master DB Debt'!J552</f>
        <v>0</v>
      </c>
    </row>
    <row r="556" spans="1:8" x14ac:dyDescent="0.35">
      <c r="A556" t="str">
        <f>'Source - Master DB Debt'!A553&amp;'Source - Master DB Debt'!B553&amp;'Source - Master DB Debt'!C553</f>
        <v>2342440</v>
      </c>
      <c r="B556" t="str">
        <f>'Source - Master DB Debt'!D553</f>
        <v>0180</v>
      </c>
      <c r="C556" t="str">
        <f>'Source - Master DB Debt'!E553</f>
        <v>General Obligation Bonds of 2022</v>
      </c>
      <c r="D556" s="2">
        <f>'Source - Master DB Debt'!F553</f>
        <v>94141</v>
      </c>
      <c r="E556" s="2">
        <f>'Source - Master DB Debt'!G553</f>
        <v>111473</v>
      </c>
      <c r="F556" s="2">
        <f>'Source - Master DB Debt'!H553</f>
        <v>52743</v>
      </c>
      <c r="G556" s="2">
        <f>'Source - Master DB Debt'!I553</f>
        <v>16449</v>
      </c>
      <c r="H556" s="2">
        <f>'Source - Master DB Debt'!J553</f>
        <v>56920</v>
      </c>
    </row>
    <row r="557" spans="1:8" x14ac:dyDescent="0.35">
      <c r="A557" t="str">
        <f>'Source - Master DB Debt'!A554&amp;'Source - Master DB Debt'!B554&amp;'Source - Master DB Debt'!C554</f>
        <v>2342440</v>
      </c>
      <c r="B557" t="str">
        <f>'Source - Master DB Debt'!D554</f>
        <v>0180</v>
      </c>
      <c r="C557" t="str">
        <f>'Source - Master DB Debt'!E554</f>
        <v>Fees</v>
      </c>
      <c r="D557" s="2">
        <f>'Source - Master DB Debt'!F554</f>
        <v>1650</v>
      </c>
      <c r="E557" s="2">
        <f>'Source - Master DB Debt'!G554</f>
        <v>2100</v>
      </c>
      <c r="F557" s="2">
        <f>'Source - Master DB Debt'!H554</f>
        <v>450</v>
      </c>
      <c r="G557" s="2">
        <f>'Source - Master DB Debt'!I554</f>
        <v>315</v>
      </c>
      <c r="H557" s="2">
        <f>'Source - Master DB Debt'!J554</f>
        <v>1650</v>
      </c>
    </row>
    <row r="558" spans="1:8" x14ac:dyDescent="0.35">
      <c r="A558" t="str">
        <f>'Source - Master DB Debt'!A555&amp;'Source - Master DB Debt'!B555&amp;'Source - Master DB Debt'!C555</f>
        <v>2342440</v>
      </c>
      <c r="B558" t="str">
        <f>'Source - Master DB Debt'!D555</f>
        <v>0180</v>
      </c>
      <c r="C558" t="str">
        <f>'Source - Master DB Debt'!E555</f>
        <v>Common School Loan No. A0576</v>
      </c>
      <c r="D558" s="2">
        <f>'Source - Master DB Debt'!F555</f>
        <v>33863</v>
      </c>
      <c r="E558" s="2">
        <f>'Source - Master DB Debt'!G555</f>
        <v>66113</v>
      </c>
      <c r="F558" s="2">
        <f>'Source - Master DB Debt'!H555</f>
        <v>32250</v>
      </c>
      <c r="G558" s="2">
        <f>'Source - Master DB Debt'!I555</f>
        <v>31982</v>
      </c>
      <c r="H558" s="2">
        <f>'Source - Master DB Debt'!J555</f>
        <v>31713</v>
      </c>
    </row>
    <row r="559" spans="1:8" x14ac:dyDescent="0.35">
      <c r="A559" t="str">
        <f>'Source - Master DB Debt'!A556&amp;'Source - Master DB Debt'!B556&amp;'Source - Master DB Debt'!C556</f>
        <v>2342440</v>
      </c>
      <c r="B559" t="str">
        <f>'Source - Master DB Debt'!D556</f>
        <v>0180</v>
      </c>
      <c r="C559" t="str">
        <f>'Source - Master DB Debt'!E556</f>
        <v>Unreimbursed Textbooks</v>
      </c>
      <c r="D559" s="2">
        <f>'Source - Master DB Debt'!F556</f>
        <v>4171</v>
      </c>
      <c r="E559" s="2">
        <f>'Source - Master DB Debt'!G556</f>
        <v>0</v>
      </c>
      <c r="F559" s="2">
        <f>'Source - Master DB Debt'!H556</f>
        <v>0</v>
      </c>
      <c r="G559" s="2">
        <f>'Source - Master DB Debt'!I556</f>
        <v>0</v>
      </c>
      <c r="H559" s="2">
        <f>'Source - Master DB Debt'!J556</f>
        <v>0</v>
      </c>
    </row>
    <row r="560" spans="1:8" x14ac:dyDescent="0.35">
      <c r="A560" t="str">
        <f>'Source - Master DB Debt'!A557&amp;'Source - Master DB Debt'!B557&amp;'Source - Master DB Debt'!C557</f>
        <v>2342440</v>
      </c>
      <c r="B560" t="str">
        <f>'Source - Master DB Debt'!D557</f>
        <v>0180</v>
      </c>
      <c r="C560" t="str">
        <f>'Source - Master DB Debt'!E557</f>
        <v>General Obligation Bond 2023</v>
      </c>
      <c r="D560" s="2">
        <f>'Source - Master DB Debt'!F557</f>
        <v>0</v>
      </c>
      <c r="E560" s="2">
        <f>'Source - Master DB Debt'!G557</f>
        <v>322150</v>
      </c>
      <c r="F560" s="2">
        <f>'Source - Master DB Debt'!H557</f>
        <v>21088</v>
      </c>
      <c r="G560" s="2">
        <f>'Source - Master DB Debt'!I557</f>
        <v>6233</v>
      </c>
      <c r="H560" s="2">
        <f>'Source - Master DB Debt'!J557</f>
        <v>20462</v>
      </c>
    </row>
    <row r="561" spans="1:8" x14ac:dyDescent="0.35">
      <c r="A561" t="str">
        <f>'Source - Master DB Debt'!A558&amp;'Source - Master DB Debt'!B558&amp;'Source - Master DB Debt'!C558</f>
        <v>2342440</v>
      </c>
      <c r="B561" t="str">
        <f>'Source - Master DB Debt'!D558</f>
        <v>0180</v>
      </c>
      <c r="C561" t="str">
        <f>'Source - Master DB Debt'!E558</f>
        <v>Ad Valorem Property Tax First Mortgage Refunding Bonds, Series 2012</v>
      </c>
      <c r="D561" s="2">
        <f>'Source - Master DB Debt'!F558</f>
        <v>307000</v>
      </c>
      <c r="E561" s="2">
        <f>'Source - Master DB Debt'!G558</f>
        <v>615000</v>
      </c>
      <c r="F561" s="2">
        <f>'Source - Master DB Debt'!H558</f>
        <v>309500</v>
      </c>
      <c r="G561" s="2">
        <f>'Source - Master DB Debt'!I558</f>
        <v>309500</v>
      </c>
      <c r="H561" s="2">
        <f>'Source - Master DB Debt'!J558</f>
        <v>309500</v>
      </c>
    </row>
    <row r="562" spans="1:8" x14ac:dyDescent="0.35">
      <c r="A562" t="str">
        <f>'Source - Master DB Debt'!A559&amp;'Source - Master DB Debt'!B559&amp;'Source - Master DB Debt'!C559</f>
        <v>2342455</v>
      </c>
      <c r="B562" t="str">
        <f>'Source - Master DB Debt'!D559</f>
        <v>0180</v>
      </c>
      <c r="C562" t="str">
        <f>'Source - Master DB Debt'!E559</f>
        <v>Unreimbursed Textbooks</v>
      </c>
      <c r="D562" s="2">
        <f>'Source - Master DB Debt'!F559</f>
        <v>0</v>
      </c>
      <c r="E562" s="2">
        <f>'Source - Master DB Debt'!G559</f>
        <v>0</v>
      </c>
      <c r="F562" s="2">
        <f>'Source - Master DB Debt'!H559</f>
        <v>0</v>
      </c>
      <c r="G562" s="2">
        <f>'Source - Master DB Debt'!I559</f>
        <v>0</v>
      </c>
      <c r="H562" s="2">
        <f>'Source - Master DB Debt'!J559</f>
        <v>0</v>
      </c>
    </row>
    <row r="563" spans="1:8" x14ac:dyDescent="0.35">
      <c r="A563" t="str">
        <f>'Source - Master DB Debt'!A560&amp;'Source - Master DB Debt'!B560&amp;'Source - Master DB Debt'!C560</f>
        <v>2342455</v>
      </c>
      <c r="B563" t="str">
        <f>'Source - Master DB Debt'!D560</f>
        <v>0180</v>
      </c>
      <c r="C563" t="str">
        <f>'Source - Master DB Debt'!E560</f>
        <v>Fees</v>
      </c>
      <c r="D563" s="2">
        <f>'Source - Master DB Debt'!F560</f>
        <v>901</v>
      </c>
      <c r="E563" s="2">
        <f>'Source - Master DB Debt'!G560</f>
        <v>1400</v>
      </c>
      <c r="F563" s="2">
        <f>'Source - Master DB Debt'!H560</f>
        <v>0</v>
      </c>
      <c r="G563" s="2">
        <f>'Source - Master DB Debt'!I560</f>
        <v>0</v>
      </c>
      <c r="H563" s="2">
        <f>'Source - Master DB Debt'!J560</f>
        <v>0</v>
      </c>
    </row>
    <row r="564" spans="1:8" x14ac:dyDescent="0.35">
      <c r="A564" t="str">
        <f>'Source - Master DB Debt'!A561&amp;'Source - Master DB Debt'!B561&amp;'Source - Master DB Debt'!C561</f>
        <v>2342455</v>
      </c>
      <c r="B564" t="str">
        <f>'Source - Master DB Debt'!D561</f>
        <v>0180</v>
      </c>
      <c r="C564" t="str">
        <f>'Source - Master DB Debt'!E561</f>
        <v>General Obligation Bonds, Series 2023</v>
      </c>
      <c r="D564" s="2">
        <f>'Source - Master DB Debt'!F561</f>
        <v>0</v>
      </c>
      <c r="E564" s="2">
        <f>'Source - Master DB Debt'!G561</f>
        <v>1756654</v>
      </c>
      <c r="F564" s="2">
        <f>'Source - Master DB Debt'!H561</f>
        <v>651312</v>
      </c>
      <c r="G564" s="2">
        <f>'Source - Master DB Debt'!I561</f>
        <v>195323</v>
      </c>
      <c r="H564" s="2">
        <f>'Source - Master DB Debt'!J561</f>
        <v>650843</v>
      </c>
    </row>
    <row r="565" spans="1:8" x14ac:dyDescent="0.35">
      <c r="A565" t="str">
        <f>'Source - Master DB Debt'!A562&amp;'Source - Master DB Debt'!B562&amp;'Source - Master DB Debt'!C562</f>
        <v>2342455</v>
      </c>
      <c r="B565" t="str">
        <f>'Source - Master DB Debt'!D562</f>
        <v>0180</v>
      </c>
      <c r="C565" t="str">
        <f>'Source - Master DB Debt'!E562</f>
        <v>Interest on Temporary Loans</v>
      </c>
      <c r="D565" s="2">
        <f>'Source - Master DB Debt'!F562</f>
        <v>0</v>
      </c>
      <c r="E565" s="2">
        <f>'Source - Master DB Debt'!G562</f>
        <v>0</v>
      </c>
      <c r="F565" s="2">
        <f>'Source - Master DB Debt'!H562</f>
        <v>0</v>
      </c>
      <c r="G565" s="2">
        <f>'Source - Master DB Debt'!I562</f>
        <v>0</v>
      </c>
      <c r="H565" s="2">
        <f>'Source - Master DB Debt'!J562</f>
        <v>0</v>
      </c>
    </row>
    <row r="566" spans="1:8" x14ac:dyDescent="0.35">
      <c r="A566" t="str">
        <f>'Source - Master DB Debt'!A563&amp;'Source - Master DB Debt'!B563&amp;'Source - Master DB Debt'!C563</f>
        <v>2342455</v>
      </c>
      <c r="B566" t="str">
        <f>'Source - Master DB Debt'!D563</f>
        <v>0180</v>
      </c>
      <c r="C566" t="str">
        <f>'Source - Master DB Debt'!E563</f>
        <v>Southeast Fountain Elementary School Building Corp Series 2012</v>
      </c>
      <c r="D566" s="2">
        <f>'Source - Master DB Debt'!F563</f>
        <v>394000</v>
      </c>
      <c r="E566" s="2">
        <f>'Source - Master DB Debt'!G563</f>
        <v>788000</v>
      </c>
      <c r="F566" s="2">
        <f>'Source - Master DB Debt'!H563</f>
        <v>394000</v>
      </c>
      <c r="G566" s="2">
        <f>'Source - Master DB Debt'!I563</f>
        <v>394000</v>
      </c>
      <c r="H566" s="2">
        <f>'Source - Master DB Debt'!J563</f>
        <v>394000</v>
      </c>
    </row>
    <row r="567" spans="1:8" x14ac:dyDescent="0.35">
      <c r="A567" t="str">
        <f>'Source - Master DB Debt'!A564&amp;'Source - Master DB Debt'!B564&amp;'Source - Master DB Debt'!C564</f>
        <v>2342455</v>
      </c>
      <c r="B567" t="str">
        <f>'Source - Master DB Debt'!D564</f>
        <v>0180</v>
      </c>
      <c r="C567" t="str">
        <f>'Source - Master DB Debt'!E564</f>
        <v>General Obligation Bonds of 2017</v>
      </c>
      <c r="D567" s="2">
        <f>'Source - Master DB Debt'!F564</f>
        <v>82700</v>
      </c>
      <c r="E567" s="2">
        <f>'Source - Master DB Debt'!G564</f>
        <v>162760</v>
      </c>
      <c r="F567" s="2">
        <f>'Source - Master DB Debt'!H564</f>
        <v>0</v>
      </c>
      <c r="G567" s="2">
        <f>'Source - Master DB Debt'!I564</f>
        <v>0</v>
      </c>
      <c r="H567" s="2">
        <f>'Source - Master DB Debt'!J564</f>
        <v>0</v>
      </c>
    </row>
    <row r="568" spans="1:8" x14ac:dyDescent="0.35">
      <c r="A568" t="str">
        <f>'Source - Master DB Debt'!A565&amp;'Source - Master DB Debt'!B565&amp;'Source - Master DB Debt'!C565</f>
        <v>2442475</v>
      </c>
      <c r="B568" t="str">
        <f>'Source - Master DB Debt'!D565</f>
        <v>0180</v>
      </c>
      <c r="C568" t="str">
        <f>'Source - Master DB Debt'!E565</f>
        <v>Franklin County Community School Corporation Taxable General Obligation Bonds of 2021</v>
      </c>
      <c r="D568" s="2">
        <f>'Source - Master DB Debt'!F565</f>
        <v>573250</v>
      </c>
      <c r="E568" s="2">
        <f>'Source - Master DB Debt'!G565</f>
        <v>1376075</v>
      </c>
      <c r="F568" s="2">
        <f>'Source - Master DB Debt'!H565</f>
        <v>647225</v>
      </c>
      <c r="G568" s="2">
        <f>'Source - Master DB Debt'!I565</f>
        <v>194663</v>
      </c>
      <c r="H568" s="2">
        <f>'Source - Master DB Debt'!J565</f>
        <v>650525</v>
      </c>
    </row>
    <row r="569" spans="1:8" x14ac:dyDescent="0.35">
      <c r="A569" t="str">
        <f>'Source - Master DB Debt'!A566&amp;'Source - Master DB Debt'!B566&amp;'Source - Master DB Debt'!C566</f>
        <v>2442475</v>
      </c>
      <c r="B569" t="str">
        <f>'Source - Master DB Debt'!D566</f>
        <v>0180</v>
      </c>
      <c r="C569" t="str">
        <f>'Source - Master DB Debt'!E566</f>
        <v>Franklin County Community School Corporation General Obligation Bonds of 2011 (QZAB)</v>
      </c>
      <c r="D569" s="2">
        <f>'Source - Master DB Debt'!F566</f>
        <v>0</v>
      </c>
      <c r="E569" s="2">
        <f>'Source - Master DB Debt'!G566</f>
        <v>0</v>
      </c>
      <c r="F569" s="2">
        <f>'Source - Master DB Debt'!H566</f>
        <v>0</v>
      </c>
      <c r="G569" s="2">
        <f>'Source - Master DB Debt'!I566</f>
        <v>0</v>
      </c>
      <c r="H569" s="2">
        <f>'Source - Master DB Debt'!J566</f>
        <v>0</v>
      </c>
    </row>
    <row r="570" spans="1:8" x14ac:dyDescent="0.35">
      <c r="A570" t="str">
        <f>'Source - Master DB Debt'!A567&amp;'Source - Master DB Debt'!B567&amp;'Source - Master DB Debt'!C567</f>
        <v>2442475</v>
      </c>
      <c r="B570" t="str">
        <f>'Source - Master DB Debt'!D567</f>
        <v>0180</v>
      </c>
      <c r="C570" t="str">
        <f>'Source - Master DB Debt'!E567</f>
        <v>Franklin Co Middle School Building Corp Ad Valorem Property Tax First Mortgage Bonds, Series 2020</v>
      </c>
      <c r="D570" s="2">
        <f>'Source - Master DB Debt'!F567</f>
        <v>119000</v>
      </c>
      <c r="E570" s="2">
        <f>'Source - Master DB Debt'!G567</f>
        <v>106000</v>
      </c>
      <c r="F570" s="2">
        <f>'Source - Master DB Debt'!H567</f>
        <v>52500</v>
      </c>
      <c r="G570" s="2">
        <f>'Source - Master DB Debt'!I567</f>
        <v>15750</v>
      </c>
      <c r="H570" s="2">
        <f>'Source - Master DB Debt'!J567</f>
        <v>52500</v>
      </c>
    </row>
    <row r="571" spans="1:8" x14ac:dyDescent="0.35">
      <c r="A571" t="str">
        <f>'Source - Master DB Debt'!A568&amp;'Source - Master DB Debt'!B568&amp;'Source - Master DB Debt'!C568</f>
        <v>2442475</v>
      </c>
      <c r="B571" t="str">
        <f>'Source - Master DB Debt'!D568</f>
        <v>0180</v>
      </c>
      <c r="C571" t="str">
        <f>'Source - Master DB Debt'!E568</f>
        <v>Unreimbursed Textbooks</v>
      </c>
      <c r="D571" s="2">
        <f>'Source - Master DB Debt'!F568</f>
        <v>10664</v>
      </c>
      <c r="E571" s="2">
        <f>'Source - Master DB Debt'!G568</f>
        <v>0</v>
      </c>
      <c r="F571" s="2">
        <f>'Source - Master DB Debt'!H568</f>
        <v>0</v>
      </c>
      <c r="G571" s="2">
        <f>'Source - Master DB Debt'!I568</f>
        <v>0</v>
      </c>
      <c r="H571" s="2">
        <f>'Source - Master DB Debt'!J568</f>
        <v>0</v>
      </c>
    </row>
    <row r="572" spans="1:8" x14ac:dyDescent="0.35">
      <c r="A572" t="str">
        <f>'Source - Master DB Debt'!A569&amp;'Source - Master DB Debt'!B569&amp;'Source - Master DB Debt'!C569</f>
        <v>2442475</v>
      </c>
      <c r="B572" t="str">
        <f>'Source - Master DB Debt'!D569</f>
        <v>0180</v>
      </c>
      <c r="C572" t="str">
        <f>'Source - Master DB Debt'!E569</f>
        <v>Common School Fund Loan No.: S0002</v>
      </c>
      <c r="D572" s="2">
        <f>'Source - Master DB Debt'!F569</f>
        <v>21350</v>
      </c>
      <c r="E572" s="2">
        <f>'Source - Master DB Debt'!G569</f>
        <v>21150</v>
      </c>
      <c r="F572" s="2">
        <f>'Source - Master DB Debt'!H569</f>
        <v>10500</v>
      </c>
      <c r="G572" s="2">
        <f>'Source - Master DB Debt'!I569</f>
        <v>3143</v>
      </c>
      <c r="H572" s="2">
        <f>'Source - Master DB Debt'!J569</f>
        <v>10450</v>
      </c>
    </row>
    <row r="573" spans="1:8" x14ac:dyDescent="0.35">
      <c r="A573" t="str">
        <f>'Source - Master DB Debt'!A570&amp;'Source - Master DB Debt'!B570&amp;'Source - Master DB Debt'!C570</f>
        <v>2442475</v>
      </c>
      <c r="B573" t="str">
        <f>'Source - Master DB Debt'!D570</f>
        <v>0180</v>
      </c>
      <c r="C573" t="str">
        <f>'Source - Master DB Debt'!E570</f>
        <v>Common School Loan No.: A0474</v>
      </c>
      <c r="D573" s="2">
        <f>'Source - Master DB Debt'!F570</f>
        <v>198030</v>
      </c>
      <c r="E573" s="2">
        <f>'Source - Master DB Debt'!G570</f>
        <v>191590</v>
      </c>
      <c r="F573" s="2">
        <f>'Source - Master DB Debt'!H570</f>
        <v>93380</v>
      </c>
      <c r="G573" s="2">
        <f>'Source - Master DB Debt'!I570</f>
        <v>92575</v>
      </c>
      <c r="H573" s="2">
        <f>'Source - Master DB Debt'!J570</f>
        <v>91770</v>
      </c>
    </row>
    <row r="574" spans="1:8" x14ac:dyDescent="0.35">
      <c r="A574" t="str">
        <f>'Source - Master DB Debt'!A571&amp;'Source - Master DB Debt'!B571&amp;'Source - Master DB Debt'!C571</f>
        <v>2442475</v>
      </c>
      <c r="B574" t="str">
        <f>'Source - Master DB Debt'!D571</f>
        <v>0180</v>
      </c>
      <c r="C574" t="str">
        <f>'Source - Master DB Debt'!E571</f>
        <v>FC Community School Building Corporation Ad Valorem Property Tax First Mortgage Bonds 2012/LES-MTC</v>
      </c>
      <c r="D574" s="2">
        <f>'Source - Master DB Debt'!F571</f>
        <v>166000</v>
      </c>
      <c r="E574" s="2">
        <f>'Source - Master DB Debt'!G571</f>
        <v>338000</v>
      </c>
      <c r="F574" s="2">
        <f>'Source - Master DB Debt'!H571</f>
        <v>172000</v>
      </c>
      <c r="G574" s="2">
        <f>'Source - Master DB Debt'!I571</f>
        <v>172000</v>
      </c>
      <c r="H574" s="2">
        <f>'Source - Master DB Debt'!J571</f>
        <v>172000</v>
      </c>
    </row>
    <row r="575" spans="1:8" x14ac:dyDescent="0.35">
      <c r="A575" t="str">
        <f>'Source - Master DB Debt'!A572&amp;'Source - Master DB Debt'!B572&amp;'Source - Master DB Debt'!C572</f>
        <v>2442475</v>
      </c>
      <c r="B575" t="str">
        <f>'Source - Master DB Debt'!D572</f>
        <v>0180</v>
      </c>
      <c r="C575" t="str">
        <f>'Source - Master DB Debt'!E572</f>
        <v>FC Middle School Building Corporation Ad Valorem Property Tax First Mortgage Bonds, Series 2015</v>
      </c>
      <c r="D575" s="2">
        <f>'Source - Master DB Debt'!F572</f>
        <v>172500</v>
      </c>
      <c r="E575" s="2">
        <f>'Source - Master DB Debt'!G572</f>
        <v>347000</v>
      </c>
      <c r="F575" s="2">
        <f>'Source - Master DB Debt'!H572</f>
        <v>178500</v>
      </c>
      <c r="G575" s="2">
        <f>'Source - Master DB Debt'!I572</f>
        <v>178500</v>
      </c>
      <c r="H575" s="2">
        <f>'Source - Master DB Debt'!J572</f>
        <v>178500</v>
      </c>
    </row>
    <row r="576" spans="1:8" x14ac:dyDescent="0.35">
      <c r="A576" t="str">
        <f>'Source - Master DB Debt'!A573&amp;'Source - Master DB Debt'!B573&amp;'Source - Master DB Debt'!C573</f>
        <v>2442475</v>
      </c>
      <c r="B576" t="str">
        <f>'Source - Master DB Debt'!D573</f>
        <v>0180</v>
      </c>
      <c r="C576" t="str">
        <f>'Source - Master DB Debt'!E573</f>
        <v>Franklin County Community School Corporation  General Obligation Bonds of 2022</v>
      </c>
      <c r="D576" s="2">
        <f>'Source - Master DB Debt'!F573</f>
        <v>636250</v>
      </c>
      <c r="E576" s="2">
        <f>'Source - Master DB Debt'!G573</f>
        <v>436750</v>
      </c>
      <c r="F576" s="2">
        <f>'Source - Master DB Debt'!H573</f>
        <v>215500</v>
      </c>
      <c r="G576" s="2">
        <f>'Source - Master DB Debt'!I573</f>
        <v>65494</v>
      </c>
      <c r="H576" s="2">
        <f>'Source - Master DB Debt'!J573</f>
        <v>221125</v>
      </c>
    </row>
    <row r="577" spans="1:8" x14ac:dyDescent="0.35">
      <c r="A577" t="str">
        <f>'Source - Master DB Debt'!A574&amp;'Source - Master DB Debt'!B574&amp;'Source - Master DB Debt'!C574</f>
        <v>2442475</v>
      </c>
      <c r="B577" t="str">
        <f>'Source - Master DB Debt'!D574</f>
        <v>0180</v>
      </c>
      <c r="C577" t="str">
        <f>'Source - Master DB Debt'!E574</f>
        <v xml:space="preserve">FC Middle School Building Corp Ad Valorem Property Tax 1st Mtg Bonds, Series 2015 Refund/Ath Field </v>
      </c>
      <c r="D577" s="2">
        <f>'Source - Master DB Debt'!F574</f>
        <v>59500</v>
      </c>
      <c r="E577" s="2">
        <f>'Source - Master DB Debt'!G574</f>
        <v>182000</v>
      </c>
      <c r="F577" s="2">
        <f>'Source - Master DB Debt'!H574</f>
        <v>86500</v>
      </c>
      <c r="G577" s="2">
        <f>'Source - Master DB Debt'!I574</f>
        <v>86500</v>
      </c>
      <c r="H577" s="2">
        <f>'Source - Master DB Debt'!J574</f>
        <v>86500</v>
      </c>
    </row>
    <row r="578" spans="1:8" x14ac:dyDescent="0.35">
      <c r="A578" t="str">
        <f>'Source - Master DB Debt'!A575&amp;'Source - Master DB Debt'!B575&amp;'Source - Master DB Debt'!C575</f>
        <v>2442475</v>
      </c>
      <c r="B578" t="str">
        <f>'Source - Master DB Debt'!D575</f>
        <v>0180</v>
      </c>
      <c r="C578" t="str">
        <f>'Source - Master DB Debt'!E575</f>
        <v>Franklin County Community School Corporation General Obligation Bonds of 2023</v>
      </c>
      <c r="D578" s="2">
        <f>'Source - Master DB Debt'!F575</f>
        <v>0</v>
      </c>
      <c r="E578" s="2">
        <f>'Source - Master DB Debt'!G575</f>
        <v>1198000</v>
      </c>
      <c r="F578" s="2">
        <f>'Source - Master DB Debt'!H575</f>
        <v>495500</v>
      </c>
      <c r="G578" s="2">
        <f>'Source - Master DB Debt'!I575</f>
        <v>149175</v>
      </c>
      <c r="H578" s="2">
        <f>'Source - Master DB Debt'!J575</f>
        <v>499000</v>
      </c>
    </row>
    <row r="579" spans="1:8" x14ac:dyDescent="0.35">
      <c r="A579" t="str">
        <f>'Source - Master DB Debt'!A576&amp;'Source - Master DB Debt'!B576&amp;'Source - Master DB Debt'!C576</f>
        <v>2542645</v>
      </c>
      <c r="B579" t="str">
        <f>'Source - Master DB Debt'!D576</f>
        <v>0180</v>
      </c>
      <c r="C579" t="str">
        <f>'Source - Master DB Debt'!E576</f>
        <v>Ad Valorem Property Tax First Mortgage Bonds, Series 2023</v>
      </c>
      <c r="D579" s="2">
        <f>'Source - Master DB Debt'!F576</f>
        <v>0</v>
      </c>
      <c r="E579" s="2">
        <f>'Source - Master DB Debt'!G576</f>
        <v>678000</v>
      </c>
      <c r="F579" s="2">
        <f>'Source - Master DB Debt'!H576</f>
        <v>337500</v>
      </c>
      <c r="G579" s="2">
        <f>'Source - Master DB Debt'!I576</f>
        <v>101250</v>
      </c>
      <c r="H579" s="2">
        <f>'Source - Master DB Debt'!J576</f>
        <v>337500</v>
      </c>
    </row>
    <row r="580" spans="1:8" x14ac:dyDescent="0.35">
      <c r="A580" t="str">
        <f>'Source - Master DB Debt'!A577&amp;'Source - Master DB Debt'!B577&amp;'Source - Master DB Debt'!C577</f>
        <v>2542645</v>
      </c>
      <c r="B580" t="str">
        <f>'Source - Master DB Debt'!D577</f>
        <v>0180</v>
      </c>
      <c r="C580" t="str">
        <f>'Source - Master DB Debt'!E577</f>
        <v>Unreimbursed Textbooks</v>
      </c>
      <c r="D580" s="2">
        <f>'Source - Master DB Debt'!F577</f>
        <v>59831</v>
      </c>
      <c r="E580" s="2">
        <f>'Source - Master DB Debt'!G577</f>
        <v>0</v>
      </c>
      <c r="F580" s="2">
        <f>'Source - Master DB Debt'!H577</f>
        <v>0</v>
      </c>
      <c r="G580" s="2">
        <f>'Source - Master DB Debt'!I577</f>
        <v>0</v>
      </c>
      <c r="H580" s="2">
        <f>'Source - Master DB Debt'!J577</f>
        <v>0</v>
      </c>
    </row>
    <row r="581" spans="1:8" x14ac:dyDescent="0.35">
      <c r="A581" t="str">
        <f>'Source - Master DB Debt'!A578&amp;'Source - Master DB Debt'!B578&amp;'Source - Master DB Debt'!C578</f>
        <v>2542645</v>
      </c>
      <c r="B581" t="str">
        <f>'Source - Master DB Debt'!D578</f>
        <v>0180</v>
      </c>
      <c r="C581" t="str">
        <f>'Source - Master DB Debt'!E578</f>
        <v>2021 General Obligation Bond</v>
      </c>
      <c r="D581" s="2">
        <f>'Source - Master DB Debt'!F578</f>
        <v>172971</v>
      </c>
      <c r="E581" s="2">
        <f>'Source - Master DB Debt'!G578</f>
        <v>338883</v>
      </c>
      <c r="F581" s="2">
        <f>'Source - Master DB Debt'!H578</f>
        <v>0</v>
      </c>
      <c r="G581" s="2">
        <f>'Source - Master DB Debt'!I578</f>
        <v>0</v>
      </c>
      <c r="H581" s="2">
        <f>'Source - Master DB Debt'!J578</f>
        <v>0</v>
      </c>
    </row>
    <row r="582" spans="1:8" x14ac:dyDescent="0.35">
      <c r="A582" t="str">
        <f>'Source - Master DB Debt'!A579&amp;'Source - Master DB Debt'!B579&amp;'Source - Master DB Debt'!C579</f>
        <v>2542645</v>
      </c>
      <c r="B582" t="str">
        <f>'Source - Master DB Debt'!D579</f>
        <v>0180</v>
      </c>
      <c r="C582" t="str">
        <f>'Source - Master DB Debt'!E579</f>
        <v>First Mortgage Bonds, Series 2014</v>
      </c>
      <c r="D582" s="2">
        <f>'Source - Master DB Debt'!F579</f>
        <v>346000</v>
      </c>
      <c r="E582" s="2">
        <f>'Source - Master DB Debt'!G579</f>
        <v>692000</v>
      </c>
      <c r="F582" s="2">
        <f>'Source - Master DB Debt'!H579</f>
        <v>347500</v>
      </c>
      <c r="G582" s="2">
        <f>'Source - Master DB Debt'!I579</f>
        <v>347500</v>
      </c>
      <c r="H582" s="2">
        <f>'Source - Master DB Debt'!J579</f>
        <v>347500</v>
      </c>
    </row>
    <row r="583" spans="1:8" x14ac:dyDescent="0.35">
      <c r="A583" t="str">
        <f>'Source - Master DB Debt'!A580&amp;'Source - Master DB Debt'!B580&amp;'Source - Master DB Debt'!C580</f>
        <v>2542645</v>
      </c>
      <c r="B583" t="str">
        <f>'Source - Master DB Debt'!D580</f>
        <v>0180</v>
      </c>
      <c r="C583" t="str">
        <f>'Source - Master DB Debt'!E580</f>
        <v>First Mortgage Bonds, Series 2015</v>
      </c>
      <c r="D583" s="2">
        <f>'Source - Master DB Debt'!F580</f>
        <v>362000</v>
      </c>
      <c r="E583" s="2">
        <f>'Source - Master DB Debt'!G580</f>
        <v>723000</v>
      </c>
      <c r="F583" s="2">
        <f>'Source - Master DB Debt'!H580</f>
        <v>362500</v>
      </c>
      <c r="G583" s="2">
        <f>'Source - Master DB Debt'!I580</f>
        <v>108750</v>
      </c>
      <c r="H583" s="2">
        <f>'Source - Master DB Debt'!J580</f>
        <v>362500</v>
      </c>
    </row>
    <row r="584" spans="1:8" x14ac:dyDescent="0.35">
      <c r="A584" t="str">
        <f>'Source - Master DB Debt'!A581&amp;'Source - Master DB Debt'!B581&amp;'Source - Master DB Debt'!C581</f>
        <v>2542645</v>
      </c>
      <c r="B584" t="str">
        <f>'Source - Master DB Debt'!D581</f>
        <v>0180</v>
      </c>
      <c r="C584" t="str">
        <f>'Source - Master DB Debt'!E581</f>
        <v>General Obligation Bonds of 2022</v>
      </c>
      <c r="D584" s="2">
        <f>'Source - Master DB Debt'!F581</f>
        <v>438600</v>
      </c>
      <c r="E584" s="2">
        <f>'Source - Master DB Debt'!G581</f>
        <v>0</v>
      </c>
      <c r="F584" s="2">
        <f>'Source - Master DB Debt'!H581</f>
        <v>0</v>
      </c>
      <c r="G584" s="2">
        <f>'Source - Master DB Debt'!I581</f>
        <v>0</v>
      </c>
      <c r="H584" s="2">
        <f>'Source - Master DB Debt'!J581</f>
        <v>0</v>
      </c>
    </row>
    <row r="585" spans="1:8" x14ac:dyDescent="0.35">
      <c r="A585" t="str">
        <f>'Source - Master DB Debt'!A582&amp;'Source - Master DB Debt'!B582&amp;'Source - Master DB Debt'!C582</f>
        <v>2542645</v>
      </c>
      <c r="B585" t="str">
        <f>'Source - Master DB Debt'!D582</f>
        <v>0180</v>
      </c>
      <c r="C585" t="str">
        <f>'Source - Master DB Debt'!E582</f>
        <v>Fees</v>
      </c>
      <c r="D585" s="2">
        <f>'Source - Master DB Debt'!F582</f>
        <v>10000</v>
      </c>
      <c r="E585" s="2">
        <f>'Source - Master DB Debt'!G582</f>
        <v>25000</v>
      </c>
      <c r="F585" s="2">
        <f>'Source - Master DB Debt'!H582</f>
        <v>12500</v>
      </c>
      <c r="G585" s="2">
        <f>'Source - Master DB Debt'!I582</f>
        <v>3750</v>
      </c>
      <c r="H585" s="2">
        <f>'Source - Master DB Debt'!J582</f>
        <v>12500</v>
      </c>
    </row>
    <row r="586" spans="1:8" x14ac:dyDescent="0.35">
      <c r="A586" t="str">
        <f>'Source - Master DB Debt'!A583&amp;'Source - Master DB Debt'!B583&amp;'Source - Master DB Debt'!C583</f>
        <v>2542645</v>
      </c>
      <c r="B586" t="str">
        <f>'Source - Master DB Debt'!D583</f>
        <v>0180</v>
      </c>
      <c r="C586" t="str">
        <f>'Source - Master DB Debt'!E583</f>
        <v>Ad Valorem Property Tax First Mortgage Bonds, Series 2018</v>
      </c>
      <c r="D586" s="2">
        <f>'Source - Master DB Debt'!F583</f>
        <v>481500</v>
      </c>
      <c r="E586" s="2">
        <f>'Source - Master DB Debt'!G583</f>
        <v>963000</v>
      </c>
      <c r="F586" s="2">
        <f>'Source - Master DB Debt'!H583</f>
        <v>481000</v>
      </c>
      <c r="G586" s="2">
        <f>'Source - Master DB Debt'!I583</f>
        <v>144300</v>
      </c>
      <c r="H586" s="2">
        <f>'Source - Master DB Debt'!J583</f>
        <v>481000</v>
      </c>
    </row>
    <row r="587" spans="1:8" x14ac:dyDescent="0.35">
      <c r="A587" t="str">
        <f>'Source - Master DB Debt'!A584&amp;'Source - Master DB Debt'!B584&amp;'Source - Master DB Debt'!C584</f>
        <v>2542650</v>
      </c>
      <c r="B587" t="str">
        <f>'Source - Master DB Debt'!D584</f>
        <v>0180</v>
      </c>
      <c r="C587" t="str">
        <f>'Source - Master DB Debt'!E584</f>
        <v>Unreimbursed Textbooks</v>
      </c>
      <c r="D587" s="2">
        <f>'Source - Master DB Debt'!F584</f>
        <v>25812</v>
      </c>
      <c r="E587" s="2">
        <f>'Source - Master DB Debt'!G584</f>
        <v>0</v>
      </c>
      <c r="F587" s="2">
        <f>'Source - Master DB Debt'!H584</f>
        <v>0</v>
      </c>
      <c r="G587" s="2">
        <f>'Source - Master DB Debt'!I584</f>
        <v>0</v>
      </c>
      <c r="H587" s="2">
        <f>'Source - Master DB Debt'!J584</f>
        <v>0</v>
      </c>
    </row>
    <row r="588" spans="1:8" x14ac:dyDescent="0.35">
      <c r="A588" t="str">
        <f>'Source - Master DB Debt'!A585&amp;'Source - Master DB Debt'!B585&amp;'Source - Master DB Debt'!C585</f>
        <v>2542650</v>
      </c>
      <c r="B588" t="str">
        <f>'Source - Master DB Debt'!D585</f>
        <v>0180</v>
      </c>
      <c r="C588" t="str">
        <f>'Source - Master DB Debt'!E585</f>
        <v>Ad Valorem Property Tax First Mortgage Bonds, Series 2016</v>
      </c>
      <c r="D588" s="2">
        <f>'Source - Master DB Debt'!F585</f>
        <v>105109</v>
      </c>
      <c r="E588" s="2">
        <f>'Source - Master DB Debt'!G585</f>
        <v>198000</v>
      </c>
      <c r="F588" s="2">
        <f>'Source - Master DB Debt'!H585</f>
        <v>99500</v>
      </c>
      <c r="G588" s="2">
        <f>'Source - Master DB Debt'!I585</f>
        <v>29850</v>
      </c>
      <c r="H588" s="2">
        <f>'Source - Master DB Debt'!J585</f>
        <v>99500</v>
      </c>
    </row>
    <row r="589" spans="1:8" x14ac:dyDescent="0.35">
      <c r="A589" t="str">
        <f>'Source - Master DB Debt'!A586&amp;'Source - Master DB Debt'!B586&amp;'Source - Master DB Debt'!C586</f>
        <v>2542650</v>
      </c>
      <c r="B589" t="str">
        <f>'Source - Master DB Debt'!D586</f>
        <v>0180</v>
      </c>
      <c r="C589" t="str">
        <f>'Source - Master DB Debt'!E586</f>
        <v>Ad Valorem Property Tax First Mortgage Bonds, Series 2020</v>
      </c>
      <c r="D589" s="2">
        <f>'Source - Master DB Debt'!F586</f>
        <v>109247</v>
      </c>
      <c r="E589" s="2">
        <f>'Source - Master DB Debt'!G586</f>
        <v>216000</v>
      </c>
      <c r="F589" s="2">
        <f>'Source - Master DB Debt'!H586</f>
        <v>106500</v>
      </c>
      <c r="G589" s="2">
        <f>'Source - Master DB Debt'!I586</f>
        <v>31950</v>
      </c>
      <c r="H589" s="2">
        <f>'Source - Master DB Debt'!J586</f>
        <v>106500</v>
      </c>
    </row>
    <row r="590" spans="1:8" x14ac:dyDescent="0.35">
      <c r="A590" t="str">
        <f>'Source - Master DB Debt'!A587&amp;'Source - Master DB Debt'!B587&amp;'Source - Master DB Debt'!C587</f>
        <v>2642725</v>
      </c>
      <c r="B590" t="str">
        <f>'Source - Master DB Debt'!D587</f>
        <v>0180</v>
      </c>
      <c r="C590" t="str">
        <f>'Source - Master DB Debt'!E587</f>
        <v>Interest on Temporary Loans</v>
      </c>
      <c r="D590" s="2">
        <f>'Source - Master DB Debt'!F587</f>
        <v>0</v>
      </c>
      <c r="E590" s="2">
        <f>'Source - Master DB Debt'!G587</f>
        <v>10000</v>
      </c>
      <c r="F590" s="2">
        <f>'Source - Master DB Debt'!H587</f>
        <v>0</v>
      </c>
      <c r="G590" s="2">
        <f>'Source - Master DB Debt'!I587</f>
        <v>0</v>
      </c>
      <c r="H590" s="2">
        <f>'Source - Master DB Debt'!J587</f>
        <v>0</v>
      </c>
    </row>
    <row r="591" spans="1:8" x14ac:dyDescent="0.35">
      <c r="A591" t="str">
        <f>'Source - Master DB Debt'!A588&amp;'Source - Master DB Debt'!B588&amp;'Source - Master DB Debt'!C588</f>
        <v>2642725</v>
      </c>
      <c r="B591" t="str">
        <f>'Source - Master DB Debt'!D588</f>
        <v>0180</v>
      </c>
      <c r="C591" t="str">
        <f>'Source - Master DB Debt'!E588</f>
        <v>First Mortgage Bonds, Series 2020</v>
      </c>
      <c r="D591" s="2">
        <f>'Source - Master DB Debt'!F588</f>
        <v>270000</v>
      </c>
      <c r="E591" s="2">
        <f>'Source - Master DB Debt'!G588</f>
        <v>266000</v>
      </c>
      <c r="F591" s="2">
        <f>'Source - Master DB Debt'!H588</f>
        <v>133000</v>
      </c>
      <c r="G591" s="2">
        <f>'Source - Master DB Debt'!I588</f>
        <v>40050</v>
      </c>
      <c r="H591" s="2">
        <f>'Source - Master DB Debt'!J588</f>
        <v>134000</v>
      </c>
    </row>
    <row r="592" spans="1:8" x14ac:dyDescent="0.35">
      <c r="A592" t="str">
        <f>'Source - Master DB Debt'!A589&amp;'Source - Master DB Debt'!B589&amp;'Source - Master DB Debt'!C589</f>
        <v>2642725</v>
      </c>
      <c r="B592" t="str">
        <f>'Source - Master DB Debt'!D589</f>
        <v>0180</v>
      </c>
      <c r="C592" t="str">
        <f>'Source - Master DB Debt'!E589</f>
        <v>Fees</v>
      </c>
      <c r="D592" s="2">
        <f>'Source - Master DB Debt'!F589</f>
        <v>16</v>
      </c>
      <c r="E592" s="2">
        <f>'Source - Master DB Debt'!G589</f>
        <v>150</v>
      </c>
      <c r="F592" s="2">
        <f>'Source - Master DB Debt'!H589</f>
        <v>150</v>
      </c>
      <c r="G592" s="2">
        <f>'Source - Master DB Debt'!I589</f>
        <v>23</v>
      </c>
      <c r="H592" s="2">
        <f>'Source - Master DB Debt'!J589</f>
        <v>0</v>
      </c>
    </row>
    <row r="593" spans="1:8" x14ac:dyDescent="0.35">
      <c r="A593" t="str">
        <f>'Source - Master DB Debt'!A590&amp;'Source - Master DB Debt'!B590&amp;'Source - Master DB Debt'!C590</f>
        <v>2642725</v>
      </c>
      <c r="B593" t="str">
        <f>'Source - Master DB Debt'!D590</f>
        <v>0180</v>
      </c>
      <c r="C593" t="str">
        <f>'Source - Master DB Debt'!E590</f>
        <v>Unreimbursed Textbooks</v>
      </c>
      <c r="D593" s="2">
        <f>'Source - Master DB Debt'!F590</f>
        <v>0</v>
      </c>
      <c r="E593" s="2">
        <f>'Source - Master DB Debt'!G590</f>
        <v>0</v>
      </c>
      <c r="F593" s="2">
        <f>'Source - Master DB Debt'!H590</f>
        <v>0</v>
      </c>
      <c r="G593" s="2">
        <f>'Source - Master DB Debt'!I590</f>
        <v>0</v>
      </c>
      <c r="H593" s="2">
        <f>'Source - Master DB Debt'!J590</f>
        <v>0</v>
      </c>
    </row>
    <row r="594" spans="1:8" x14ac:dyDescent="0.35">
      <c r="A594" t="str">
        <f>'Source - Master DB Debt'!A591&amp;'Source - Master DB Debt'!B591&amp;'Source - Master DB Debt'!C591</f>
        <v>2642735</v>
      </c>
      <c r="B594" t="str">
        <f>'Source - Master DB Debt'!D591</f>
        <v>0186</v>
      </c>
      <c r="C594" t="str">
        <f>'Source - Master DB Debt'!E591</f>
        <v>North Gibson School Corporation Amended Taxable General Obligation Pension Bonds of 2003</v>
      </c>
      <c r="D594" s="2">
        <f>'Source - Master DB Debt'!F591</f>
        <v>233691</v>
      </c>
      <c r="E594" s="2">
        <f>'Source - Master DB Debt'!G591</f>
        <v>0</v>
      </c>
      <c r="F594" s="2">
        <f>'Source - Master DB Debt'!H591</f>
        <v>0</v>
      </c>
      <c r="G594" s="2">
        <f>'Source - Master DB Debt'!I591</f>
        <v>0</v>
      </c>
      <c r="H594" s="2">
        <f>'Source - Master DB Debt'!J591</f>
        <v>0</v>
      </c>
    </row>
    <row r="595" spans="1:8" x14ac:dyDescent="0.35">
      <c r="A595" t="str">
        <f>'Source - Master DB Debt'!A592&amp;'Source - Master DB Debt'!B592&amp;'Source - Master DB Debt'!C592</f>
        <v>2642735</v>
      </c>
      <c r="B595" t="str">
        <f>'Source - Master DB Debt'!D592</f>
        <v>0180</v>
      </c>
      <c r="C595" t="str">
        <f>'Source - Master DB Debt'!E592</f>
        <v>First Mortgage Bonds, Series 2015A</v>
      </c>
      <c r="D595" s="2">
        <f>'Source - Master DB Debt'!F592</f>
        <v>49500</v>
      </c>
      <c r="E595" s="2">
        <f>'Source - Master DB Debt'!G592</f>
        <v>97000</v>
      </c>
      <c r="F595" s="2">
        <f>'Source - Master DB Debt'!H592</f>
        <v>47500</v>
      </c>
      <c r="G595" s="2">
        <f>'Source - Master DB Debt'!I592</f>
        <v>14250</v>
      </c>
      <c r="H595" s="2">
        <f>'Source - Master DB Debt'!J592</f>
        <v>47500</v>
      </c>
    </row>
    <row r="596" spans="1:8" x14ac:dyDescent="0.35">
      <c r="A596" t="str">
        <f>'Source - Master DB Debt'!A593&amp;'Source - Master DB Debt'!B593&amp;'Source - Master DB Debt'!C593</f>
        <v>2642735</v>
      </c>
      <c r="B596" t="str">
        <f>'Source - Master DB Debt'!D593</f>
        <v>0180</v>
      </c>
      <c r="C596" t="str">
        <f>'Source - Master DB Debt'!E593</f>
        <v>First Mortgage Bonds, Series 2019</v>
      </c>
      <c r="D596" s="2">
        <f>'Source - Master DB Debt'!F593</f>
        <v>286000</v>
      </c>
      <c r="E596" s="2">
        <f>'Source - Master DB Debt'!G593</f>
        <v>566000</v>
      </c>
      <c r="F596" s="2">
        <f>'Source - Master DB Debt'!H593</f>
        <v>287500</v>
      </c>
      <c r="G596" s="2">
        <f>'Source - Master DB Debt'!I593</f>
        <v>86250</v>
      </c>
      <c r="H596" s="2">
        <f>'Source - Master DB Debt'!J593</f>
        <v>287500</v>
      </c>
    </row>
    <row r="597" spans="1:8" x14ac:dyDescent="0.35">
      <c r="A597" t="str">
        <f>'Source - Master DB Debt'!A594&amp;'Source - Master DB Debt'!B594&amp;'Source - Master DB Debt'!C594</f>
        <v>2642735</v>
      </c>
      <c r="B597" t="str">
        <f>'Source - Master DB Debt'!D594</f>
        <v>0180</v>
      </c>
      <c r="C597" t="str">
        <f>'Source - Master DB Debt'!E594</f>
        <v>First Mortgage Refunding Bonds, Series 2019</v>
      </c>
      <c r="D597" s="2">
        <f>'Source - Master DB Debt'!F594</f>
        <v>1886000</v>
      </c>
      <c r="E597" s="2">
        <f>'Source - Master DB Debt'!G594</f>
        <v>3771000</v>
      </c>
      <c r="F597" s="2">
        <f>'Source - Master DB Debt'!H594</f>
        <v>1888500</v>
      </c>
      <c r="G597" s="2">
        <f>'Source - Master DB Debt'!I594</f>
        <v>1888500</v>
      </c>
      <c r="H597" s="2">
        <f>'Source - Master DB Debt'!J594</f>
        <v>1888500</v>
      </c>
    </row>
    <row r="598" spans="1:8" x14ac:dyDescent="0.35">
      <c r="A598" t="str">
        <f>'Source - Master DB Debt'!A595&amp;'Source - Master DB Debt'!B595&amp;'Source - Master DB Debt'!C595</f>
        <v>2642735</v>
      </c>
      <c r="B598" t="str">
        <f>'Source - Master DB Debt'!D595</f>
        <v>0180</v>
      </c>
      <c r="C598" t="str">
        <f>'Source - Master DB Debt'!E595</f>
        <v>Unreimbursed Textbooks</v>
      </c>
      <c r="D598" s="2">
        <f>'Source - Master DB Debt'!F595</f>
        <v>0</v>
      </c>
      <c r="E598" s="2">
        <f>'Source - Master DB Debt'!G595</f>
        <v>0</v>
      </c>
      <c r="F598" s="2">
        <f>'Source - Master DB Debt'!H595</f>
        <v>0</v>
      </c>
      <c r="G598" s="2">
        <f>'Source - Master DB Debt'!I595</f>
        <v>0</v>
      </c>
      <c r="H598" s="2">
        <f>'Source - Master DB Debt'!J595</f>
        <v>0</v>
      </c>
    </row>
    <row r="599" spans="1:8" x14ac:dyDescent="0.35">
      <c r="A599" t="str">
        <f>'Source - Master DB Debt'!A596&amp;'Source - Master DB Debt'!B596&amp;'Source - Master DB Debt'!C596</f>
        <v>2642735</v>
      </c>
      <c r="B599" t="str">
        <f>'Source - Master DB Debt'!D596</f>
        <v>0180</v>
      </c>
      <c r="C599" t="str">
        <f>'Source - Master DB Debt'!E596</f>
        <v>Fees</v>
      </c>
      <c r="D599" s="2">
        <f>'Source - Master DB Debt'!F596</f>
        <v>0</v>
      </c>
      <c r="E599" s="2">
        <f>'Source - Master DB Debt'!G596</f>
        <v>6600</v>
      </c>
      <c r="F599" s="2">
        <f>'Source - Master DB Debt'!H596</f>
        <v>0</v>
      </c>
      <c r="G599" s="2">
        <f>'Source - Master DB Debt'!I596</f>
        <v>0</v>
      </c>
      <c r="H599" s="2">
        <f>'Source - Master DB Debt'!J596</f>
        <v>0</v>
      </c>
    </row>
    <row r="600" spans="1:8" x14ac:dyDescent="0.35">
      <c r="A600" t="str">
        <f>'Source - Master DB Debt'!A597&amp;'Source - Master DB Debt'!B597&amp;'Source - Master DB Debt'!C597</f>
        <v>2642735</v>
      </c>
      <c r="B600" t="str">
        <f>'Source - Master DB Debt'!D597</f>
        <v>0180</v>
      </c>
      <c r="C600" t="str">
        <f>'Source - Master DB Debt'!E597</f>
        <v>First Mortgage Bonds, Series 2015B</v>
      </c>
      <c r="D600" s="2">
        <f>'Source - Master DB Debt'!F597</f>
        <v>195500</v>
      </c>
      <c r="E600" s="2">
        <f>'Source - Master DB Debt'!G597</f>
        <v>395000</v>
      </c>
      <c r="F600" s="2">
        <f>'Source - Master DB Debt'!H597</f>
        <v>194000</v>
      </c>
      <c r="G600" s="2">
        <f>'Source - Master DB Debt'!I597</f>
        <v>58200</v>
      </c>
      <c r="H600" s="2">
        <f>'Source - Master DB Debt'!J597</f>
        <v>194000</v>
      </c>
    </row>
    <row r="601" spans="1:8" x14ac:dyDescent="0.35">
      <c r="A601" t="str">
        <f>'Source - Master DB Debt'!A598&amp;'Source - Master DB Debt'!B598&amp;'Source - Master DB Debt'!C598</f>
        <v>2642735</v>
      </c>
      <c r="B601" t="str">
        <f>'Source - Master DB Debt'!D598</f>
        <v>0180</v>
      </c>
      <c r="C601" t="str">
        <f>'Source - Master DB Debt'!E598</f>
        <v>Interest on Temporary Loans</v>
      </c>
      <c r="D601" s="2">
        <f>'Source - Master DB Debt'!F598</f>
        <v>0</v>
      </c>
      <c r="E601" s="2">
        <f>'Source - Master DB Debt'!G598</f>
        <v>50000</v>
      </c>
      <c r="F601" s="2">
        <f>'Source - Master DB Debt'!H598</f>
        <v>0</v>
      </c>
      <c r="G601" s="2">
        <f>'Source - Master DB Debt'!I598</f>
        <v>0</v>
      </c>
      <c r="H601" s="2">
        <f>'Source - Master DB Debt'!J598</f>
        <v>0</v>
      </c>
    </row>
    <row r="602" spans="1:8" x14ac:dyDescent="0.35">
      <c r="A602" t="str">
        <f>'Source - Master DB Debt'!A599&amp;'Source - Master DB Debt'!B599&amp;'Source - Master DB Debt'!C599</f>
        <v>2642765</v>
      </c>
      <c r="B602" t="str">
        <f>'Source - Master DB Debt'!D599</f>
        <v>0180</v>
      </c>
      <c r="C602" t="str">
        <f>'Source - Master DB Debt'!E599</f>
        <v>Ad Valorem Property Tax First Mortgage Refunding Bonds, Series 2016</v>
      </c>
      <c r="D602" s="2">
        <f>'Source - Master DB Debt'!F599</f>
        <v>1355000</v>
      </c>
      <c r="E602" s="2">
        <f>'Source - Master DB Debt'!G599</f>
        <v>2714000</v>
      </c>
      <c r="F602" s="2">
        <f>'Source - Master DB Debt'!H599</f>
        <v>1359500</v>
      </c>
      <c r="G602" s="2">
        <f>'Source - Master DB Debt'!I599</f>
        <v>1359500</v>
      </c>
      <c r="H602" s="2">
        <f>'Source - Master DB Debt'!J599</f>
        <v>1359500</v>
      </c>
    </row>
    <row r="603" spans="1:8" x14ac:dyDescent="0.35">
      <c r="A603" t="str">
        <f>'Source - Master DB Debt'!A600&amp;'Source - Master DB Debt'!B600&amp;'Source - Master DB Debt'!C600</f>
        <v>2642765</v>
      </c>
      <c r="B603" t="str">
        <f>'Source - Master DB Debt'!D600</f>
        <v>0180</v>
      </c>
      <c r="C603" t="str">
        <f>'Source - Master DB Debt'!E600</f>
        <v>Interest on Temporary Loans</v>
      </c>
      <c r="D603" s="2">
        <f>'Source - Master DB Debt'!F600</f>
        <v>0</v>
      </c>
      <c r="E603" s="2">
        <f>'Source - Master DB Debt'!G600</f>
        <v>0</v>
      </c>
      <c r="F603" s="2">
        <f>'Source - Master DB Debt'!H600</f>
        <v>0</v>
      </c>
      <c r="G603" s="2">
        <f>'Source - Master DB Debt'!I600</f>
        <v>0</v>
      </c>
      <c r="H603" s="2">
        <f>'Source - Master DB Debt'!J600</f>
        <v>0</v>
      </c>
    </row>
    <row r="604" spans="1:8" x14ac:dyDescent="0.35">
      <c r="A604" t="str">
        <f>'Source - Master DB Debt'!A601&amp;'Source - Master DB Debt'!B601&amp;'Source - Master DB Debt'!C601</f>
        <v>2642765</v>
      </c>
      <c r="B604" t="str">
        <f>'Source - Master DB Debt'!D601</f>
        <v>0180</v>
      </c>
      <c r="C604" t="str">
        <f>'Source - Master DB Debt'!E601</f>
        <v>Unreimbursed Textbooks</v>
      </c>
      <c r="D604" s="2">
        <f>'Source - Master DB Debt'!F601</f>
        <v>50000</v>
      </c>
      <c r="E604" s="2">
        <f>'Source - Master DB Debt'!G601</f>
        <v>0</v>
      </c>
      <c r="F604" s="2">
        <f>'Source - Master DB Debt'!H601</f>
        <v>0</v>
      </c>
      <c r="G604" s="2">
        <f>'Source - Master DB Debt'!I601</f>
        <v>0</v>
      </c>
      <c r="H604" s="2">
        <f>'Source - Master DB Debt'!J601</f>
        <v>0</v>
      </c>
    </row>
    <row r="605" spans="1:8" x14ac:dyDescent="0.35">
      <c r="A605" t="str">
        <f>'Source - Master DB Debt'!A602&amp;'Source - Master DB Debt'!B602&amp;'Source - Master DB Debt'!C602</f>
        <v>2742815</v>
      </c>
      <c r="B605" t="str">
        <f>'Source - Master DB Debt'!D602</f>
        <v>0180</v>
      </c>
      <c r="C605" t="str">
        <f>'Source - Master DB Debt'!E602</f>
        <v>Eastbrook School Building Corporation Ad Valorem Property Tax First Mortgage Bonds, Series 2020</v>
      </c>
      <c r="D605" s="2">
        <f>'Source - Master DB Debt'!F602</f>
        <v>315500</v>
      </c>
      <c r="E605" s="2">
        <f>'Source - Master DB Debt'!G602</f>
        <v>612000</v>
      </c>
      <c r="F605" s="2">
        <f>'Source - Master DB Debt'!H602</f>
        <v>358500</v>
      </c>
      <c r="G605" s="2">
        <f>'Source - Master DB Debt'!I602</f>
        <v>107550</v>
      </c>
      <c r="H605" s="2">
        <f>'Source - Master DB Debt'!J602</f>
        <v>358500</v>
      </c>
    </row>
    <row r="606" spans="1:8" x14ac:dyDescent="0.35">
      <c r="A606" t="str">
        <f>'Source - Master DB Debt'!A603&amp;'Source - Master DB Debt'!B603&amp;'Source - Master DB Debt'!C603</f>
        <v>2742815</v>
      </c>
      <c r="B606" t="str">
        <f>'Source - Master DB Debt'!D603</f>
        <v>0180</v>
      </c>
      <c r="C606" t="str">
        <f>'Source - Master DB Debt'!E603</f>
        <v>Ad Valorem Property Tax First Mortgage Bonds Series 2014</v>
      </c>
      <c r="D606" s="2">
        <f>'Source - Master DB Debt'!F603</f>
        <v>199500</v>
      </c>
      <c r="E606" s="2">
        <f>'Source - Master DB Debt'!G603</f>
        <v>399000</v>
      </c>
      <c r="F606" s="2">
        <f>'Source - Master DB Debt'!H603</f>
        <v>263500</v>
      </c>
      <c r="G606" s="2">
        <f>'Source - Master DB Debt'!I603</f>
        <v>263500</v>
      </c>
      <c r="H606" s="2">
        <f>'Source - Master DB Debt'!J603</f>
        <v>263500</v>
      </c>
    </row>
    <row r="607" spans="1:8" x14ac:dyDescent="0.35">
      <c r="A607" t="str">
        <f>'Source - Master DB Debt'!A604&amp;'Source - Master DB Debt'!B604&amp;'Source - Master DB Debt'!C604</f>
        <v>2742815</v>
      </c>
      <c r="B607" t="str">
        <f>'Source - Master DB Debt'!D604</f>
        <v>0180</v>
      </c>
      <c r="C607" t="str">
        <f>'Source - Master DB Debt'!E604</f>
        <v>Unreimbursed Textbooks</v>
      </c>
      <c r="D607" s="2">
        <f>'Source - Master DB Debt'!F604</f>
        <v>0</v>
      </c>
      <c r="E607" s="2">
        <f>'Source - Master DB Debt'!G604</f>
        <v>0</v>
      </c>
      <c r="F607" s="2">
        <f>'Source - Master DB Debt'!H604</f>
        <v>0</v>
      </c>
      <c r="G607" s="2">
        <f>'Source - Master DB Debt'!I604</f>
        <v>0</v>
      </c>
      <c r="H607" s="2">
        <f>'Source - Master DB Debt'!J604</f>
        <v>0</v>
      </c>
    </row>
    <row r="608" spans="1:8" x14ac:dyDescent="0.35">
      <c r="A608" t="str">
        <f>'Source - Master DB Debt'!A605&amp;'Source - Master DB Debt'!B605&amp;'Source - Master DB Debt'!C605</f>
        <v>2742815</v>
      </c>
      <c r="B608" t="str">
        <f>'Source - Master DB Debt'!D605</f>
        <v>0180</v>
      </c>
      <c r="C608" t="str">
        <f>'Source - Master DB Debt'!E605</f>
        <v>Eastbrook Community Schools Common School Fund Loan A0491</v>
      </c>
      <c r="D608" s="2">
        <f>'Source - Master DB Debt'!F605</f>
        <v>65798</v>
      </c>
      <c r="E608" s="2">
        <f>'Source - Master DB Debt'!G605</f>
        <v>130624</v>
      </c>
      <c r="F608" s="2">
        <f>'Source - Master DB Debt'!H605</f>
        <v>0</v>
      </c>
      <c r="G608" s="2">
        <f>'Source - Master DB Debt'!I605</f>
        <v>0</v>
      </c>
      <c r="H608" s="2">
        <f>'Source - Master DB Debt'!J605</f>
        <v>0</v>
      </c>
    </row>
    <row r="609" spans="1:8" x14ac:dyDescent="0.35">
      <c r="A609" t="str">
        <f>'Source - Master DB Debt'!A606&amp;'Source - Master DB Debt'!B606&amp;'Source - Master DB Debt'!C606</f>
        <v>2742815</v>
      </c>
      <c r="B609" t="str">
        <f>'Source - Master DB Debt'!D606</f>
        <v>0180</v>
      </c>
      <c r="C609" t="str">
        <f>'Source - Master DB Debt'!E606</f>
        <v>Eastbrook Community Schools Corporation General Obligation Bonds of 2023</v>
      </c>
      <c r="D609" s="2">
        <f>'Source - Master DB Debt'!F606</f>
        <v>0</v>
      </c>
      <c r="E609" s="2">
        <f>'Source - Master DB Debt'!G606</f>
        <v>493716</v>
      </c>
      <c r="F609" s="2">
        <f>'Source - Master DB Debt'!H606</f>
        <v>0</v>
      </c>
      <c r="G609" s="2">
        <f>'Source - Master DB Debt'!I606</f>
        <v>0</v>
      </c>
      <c r="H609" s="2">
        <f>'Source - Master DB Debt'!J606</f>
        <v>0</v>
      </c>
    </row>
    <row r="610" spans="1:8" x14ac:dyDescent="0.35">
      <c r="A610" t="str">
        <f>'Source - Master DB Debt'!A607&amp;'Source - Master DB Debt'!B607&amp;'Source - Master DB Debt'!C607</f>
        <v>2742815</v>
      </c>
      <c r="B610" t="str">
        <f>'Source - Master DB Debt'!D607</f>
        <v>0180</v>
      </c>
      <c r="C610" t="str">
        <f>'Source - Master DB Debt'!E607</f>
        <v>Eastbrook Community Schools Corporation General Obligation Bonds of 2022</v>
      </c>
      <c r="D610" s="2">
        <f>'Source - Master DB Debt'!F607</f>
        <v>209750</v>
      </c>
      <c r="E610" s="2">
        <f>'Source - Master DB Debt'!G607</f>
        <v>231250</v>
      </c>
      <c r="F610" s="2">
        <f>'Source - Master DB Debt'!H607</f>
        <v>168300</v>
      </c>
      <c r="G610" s="2">
        <f>'Source - Master DB Debt'!I607</f>
        <v>50993</v>
      </c>
      <c r="H610" s="2">
        <f>'Source - Master DB Debt'!J607</f>
        <v>171650</v>
      </c>
    </row>
    <row r="611" spans="1:8" x14ac:dyDescent="0.35">
      <c r="A611" t="str">
        <f>'Source - Master DB Debt'!A608&amp;'Source - Master DB Debt'!B608&amp;'Source - Master DB Debt'!C608</f>
        <v>2742825</v>
      </c>
      <c r="B611" t="str">
        <f>'Source - Master DB Debt'!D608</f>
        <v>0180</v>
      </c>
      <c r="C611" t="str">
        <f>'Source - Master DB Debt'!E608</f>
        <v>Unreimbursed Textbooks</v>
      </c>
      <c r="D611" s="2">
        <f>'Source - Master DB Debt'!F608</f>
        <v>0</v>
      </c>
      <c r="E611" s="2">
        <f>'Source - Master DB Debt'!G608</f>
        <v>0</v>
      </c>
      <c r="F611" s="2">
        <f>'Source - Master DB Debt'!H608</f>
        <v>0</v>
      </c>
      <c r="G611" s="2">
        <f>'Source - Master DB Debt'!I608</f>
        <v>0</v>
      </c>
      <c r="H611" s="2">
        <f>'Source - Master DB Debt'!J608</f>
        <v>0</v>
      </c>
    </row>
    <row r="612" spans="1:8" x14ac:dyDescent="0.35">
      <c r="A612" t="str">
        <f>'Source - Master DB Debt'!A609&amp;'Source - Master DB Debt'!B609&amp;'Source - Master DB Debt'!C609</f>
        <v>2742825</v>
      </c>
      <c r="B612" t="str">
        <f>'Source - Master DB Debt'!D609</f>
        <v>0180</v>
      </c>
      <c r="C612" t="str">
        <f>'Source - Master DB Debt'!E609</f>
        <v>(Refunding Portion)Ad Valorem Property Tax First Mortgage Refunding &amp; Improvement Bonds, Series 2021</v>
      </c>
      <c r="D612" s="2">
        <f>'Source - Master DB Debt'!F609</f>
        <v>135000</v>
      </c>
      <c r="E612" s="2">
        <f>'Source - Master DB Debt'!G609</f>
        <v>262000</v>
      </c>
      <c r="F612" s="2">
        <f>'Source - Master DB Debt'!H609</f>
        <v>132000</v>
      </c>
      <c r="G612" s="2">
        <f>'Source - Master DB Debt'!I609</f>
        <v>132000</v>
      </c>
      <c r="H612" s="2">
        <f>'Source - Master DB Debt'!J609</f>
        <v>132000</v>
      </c>
    </row>
    <row r="613" spans="1:8" x14ac:dyDescent="0.35">
      <c r="A613" t="str">
        <f>'Source - Master DB Debt'!A610&amp;'Source - Master DB Debt'!B610&amp;'Source - Master DB Debt'!C610</f>
        <v>2742825</v>
      </c>
      <c r="B613" t="str">
        <f>'Source - Master DB Debt'!D610</f>
        <v>0180</v>
      </c>
      <c r="C613" t="str">
        <f>'Source - Master DB Debt'!E610</f>
        <v>Ad Valorem Property Tax First Mortgage Bonds, Series 2023</v>
      </c>
      <c r="D613" s="2">
        <f>'Source - Master DB Debt'!F610</f>
        <v>0</v>
      </c>
      <c r="E613" s="2">
        <f>'Source - Master DB Debt'!G610</f>
        <v>800000</v>
      </c>
      <c r="F613" s="2">
        <f>'Source - Master DB Debt'!H610</f>
        <v>400500</v>
      </c>
      <c r="G613" s="2">
        <f>'Source - Master DB Debt'!I610</f>
        <v>120150</v>
      </c>
      <c r="H613" s="2">
        <f>'Source - Master DB Debt'!J610</f>
        <v>400500</v>
      </c>
    </row>
    <row r="614" spans="1:8" x14ac:dyDescent="0.35">
      <c r="A614" t="str">
        <f>'Source - Master DB Debt'!A611&amp;'Source - Master DB Debt'!B611&amp;'Source - Master DB Debt'!C611</f>
        <v>2742825</v>
      </c>
      <c r="B614" t="str">
        <f>'Source - Master DB Debt'!D611</f>
        <v>0180</v>
      </c>
      <c r="C614" t="str">
        <f>'Source - Master DB Debt'!E611</f>
        <v>Series 2014A Madison-Grant Multi-School Bldng Corp Ad Valorem Property Tax First Mortgage Bonds</v>
      </c>
      <c r="D614" s="2">
        <f>'Source - Master DB Debt'!F611</f>
        <v>75000</v>
      </c>
      <c r="E614" s="2">
        <f>'Source - Master DB Debt'!G611</f>
        <v>147000</v>
      </c>
      <c r="F614" s="2">
        <f>'Source - Master DB Debt'!H611</f>
        <v>72000</v>
      </c>
      <c r="G614" s="2">
        <f>'Source - Master DB Debt'!I611</f>
        <v>72000</v>
      </c>
      <c r="H614" s="2">
        <f>'Source - Master DB Debt'!J611</f>
        <v>72000</v>
      </c>
    </row>
    <row r="615" spans="1:8" x14ac:dyDescent="0.35">
      <c r="A615" t="str">
        <f>'Source - Master DB Debt'!A612&amp;'Source - Master DB Debt'!B612&amp;'Source - Master DB Debt'!C612</f>
        <v>2742825</v>
      </c>
      <c r="B615" t="str">
        <f>'Source - Master DB Debt'!D612</f>
        <v>0180</v>
      </c>
      <c r="C615" t="str">
        <f>'Source - Master DB Debt'!E612</f>
        <v>Madison-Grant Multi-School Building Corp. Ad Valorem Prop. Tax 1st Mortgage Bonds, Series 2013B</v>
      </c>
      <c r="D615" s="2">
        <f>'Source - Master DB Debt'!F612</f>
        <v>74500</v>
      </c>
      <c r="E615" s="2">
        <f>'Source - Master DB Debt'!G612</f>
        <v>146000</v>
      </c>
      <c r="F615" s="2">
        <f>'Source - Master DB Debt'!H612</f>
        <v>74000</v>
      </c>
      <c r="G615" s="2">
        <f>'Source - Master DB Debt'!I612</f>
        <v>74000</v>
      </c>
      <c r="H615" s="2">
        <f>'Source - Master DB Debt'!J612</f>
        <v>74000</v>
      </c>
    </row>
    <row r="616" spans="1:8" x14ac:dyDescent="0.35">
      <c r="A616" t="str">
        <f>'Source - Master DB Debt'!A613&amp;'Source - Master DB Debt'!B613&amp;'Source - Master DB Debt'!C613</f>
        <v>2742825</v>
      </c>
      <c r="B616" t="str">
        <f>'Source - Master DB Debt'!D613</f>
        <v>0180</v>
      </c>
      <c r="C616" t="str">
        <f>'Source - Master DB Debt'!E613</f>
        <v>Madison-Grant Multi-School Bldg Corp Ad Valorem Prop Tax First Mortgage Bonds Series 2017</v>
      </c>
      <c r="D616" s="2">
        <f>'Source - Master DB Debt'!F613</f>
        <v>69000</v>
      </c>
      <c r="E616" s="2">
        <f>'Source - Master DB Debt'!G613</f>
        <v>136000</v>
      </c>
      <c r="F616" s="2">
        <f>'Source - Master DB Debt'!H613</f>
        <v>69000</v>
      </c>
      <c r="G616" s="2">
        <f>'Source - Master DB Debt'!I613</f>
        <v>20700</v>
      </c>
      <c r="H616" s="2">
        <f>'Source - Master DB Debt'!J613</f>
        <v>69000</v>
      </c>
    </row>
    <row r="617" spans="1:8" x14ac:dyDescent="0.35">
      <c r="A617" t="str">
        <f>'Source - Master DB Debt'!A614&amp;'Source - Master DB Debt'!B614&amp;'Source - Master DB Debt'!C614</f>
        <v>2742825</v>
      </c>
      <c r="B617" t="str">
        <f>'Source - Master DB Debt'!D614</f>
        <v>0180</v>
      </c>
      <c r="C617" t="str">
        <f>'Source - Master DB Debt'!E614</f>
        <v>(New Money Portion)Ad Valorem Property Tax First Mortgage Refunding &amp; Improvement Bonds, Series 2021</v>
      </c>
      <c r="D617" s="2">
        <f>'Source - Master DB Debt'!F614</f>
        <v>5000</v>
      </c>
      <c r="E617" s="2">
        <f>'Source - Master DB Debt'!G614</f>
        <v>20000</v>
      </c>
      <c r="F617" s="2">
        <f>'Source - Master DB Debt'!H614</f>
        <v>10000</v>
      </c>
      <c r="G617" s="2">
        <f>'Source - Master DB Debt'!I614</f>
        <v>3000</v>
      </c>
      <c r="H617" s="2">
        <f>'Source - Master DB Debt'!J614</f>
        <v>10000</v>
      </c>
    </row>
    <row r="618" spans="1:8" x14ac:dyDescent="0.35">
      <c r="A618" t="str">
        <f>'Source - Master DB Debt'!A615&amp;'Source - Master DB Debt'!B615&amp;'Source - Master DB Debt'!C615</f>
        <v>2742825</v>
      </c>
      <c r="B618" t="str">
        <f>'Source - Master DB Debt'!D615</f>
        <v>0180</v>
      </c>
      <c r="C618" t="str">
        <f>'Source - Master DB Debt'!E615</f>
        <v>General Obligation Bonds of 2022</v>
      </c>
      <c r="D618" s="2">
        <f>'Source - Master DB Debt'!F615</f>
        <v>174038</v>
      </c>
      <c r="E618" s="2">
        <f>'Source - Master DB Debt'!G615</f>
        <v>0</v>
      </c>
      <c r="F618" s="2">
        <f>'Source - Master DB Debt'!H615</f>
        <v>0</v>
      </c>
      <c r="G618" s="2">
        <f>'Source - Master DB Debt'!I615</f>
        <v>0</v>
      </c>
      <c r="H618" s="2">
        <f>'Source - Master DB Debt'!J615</f>
        <v>0</v>
      </c>
    </row>
    <row r="619" spans="1:8" x14ac:dyDescent="0.35">
      <c r="A619" t="str">
        <f>'Source - Master DB Debt'!A616&amp;'Source - Master DB Debt'!B616&amp;'Source - Master DB Debt'!C616</f>
        <v>2742825</v>
      </c>
      <c r="B619" t="str">
        <f>'Source - Master DB Debt'!D616</f>
        <v>0180</v>
      </c>
      <c r="C619" t="str">
        <f>'Source - Master DB Debt'!E616</f>
        <v>Fees</v>
      </c>
      <c r="D619" s="2">
        <f>'Source - Master DB Debt'!F616</f>
        <v>400</v>
      </c>
      <c r="E619" s="2">
        <f>'Source - Master DB Debt'!G616</f>
        <v>0</v>
      </c>
      <c r="F619" s="2">
        <f>'Source - Master DB Debt'!H616</f>
        <v>0</v>
      </c>
      <c r="G619" s="2">
        <f>'Source - Master DB Debt'!I616</f>
        <v>0</v>
      </c>
      <c r="H619" s="2">
        <f>'Source - Master DB Debt'!J616</f>
        <v>0</v>
      </c>
    </row>
    <row r="620" spans="1:8" x14ac:dyDescent="0.35">
      <c r="A620" t="str">
        <f>'Source - Master DB Debt'!A617&amp;'Source - Master DB Debt'!B617&amp;'Source - Master DB Debt'!C617</f>
        <v>2742825</v>
      </c>
      <c r="B620" t="str">
        <f>'Source - Master DB Debt'!D617</f>
        <v>0180</v>
      </c>
      <c r="C620" t="str">
        <f>'Source - Master DB Debt'!E617</f>
        <v>Madison-Grant Multi School Building Corporation Series 2018</v>
      </c>
      <c r="D620" s="2">
        <f>'Source - Master DB Debt'!F617</f>
        <v>184500</v>
      </c>
      <c r="E620" s="2">
        <f>'Source - Master DB Debt'!G617</f>
        <v>368000</v>
      </c>
      <c r="F620" s="2">
        <f>'Source - Master DB Debt'!H617</f>
        <v>185000</v>
      </c>
      <c r="G620" s="2">
        <f>'Source - Master DB Debt'!I617</f>
        <v>55500</v>
      </c>
      <c r="H620" s="2">
        <f>'Source - Master DB Debt'!J617</f>
        <v>185000</v>
      </c>
    </row>
    <row r="621" spans="1:8" x14ac:dyDescent="0.35">
      <c r="A621" t="str">
        <f>'Source - Master DB Debt'!A618&amp;'Source - Master DB Debt'!B618&amp;'Source - Master DB Debt'!C618</f>
        <v>2742825</v>
      </c>
      <c r="B621" t="str">
        <f>'Source - Master DB Debt'!D618</f>
        <v>0180</v>
      </c>
      <c r="C621" t="str">
        <f>'Source - Master DB Debt'!E618</f>
        <v>Madison-Grant Multi-School Building Corporation Series 2012</v>
      </c>
      <c r="D621" s="2">
        <f>'Source - Master DB Debt'!F618</f>
        <v>68500</v>
      </c>
      <c r="E621" s="2">
        <f>'Source - Master DB Debt'!G618</f>
        <v>144000</v>
      </c>
      <c r="F621" s="2">
        <f>'Source - Master DB Debt'!H618</f>
        <v>70500</v>
      </c>
      <c r="G621" s="2">
        <f>'Source - Master DB Debt'!I618</f>
        <v>70500</v>
      </c>
      <c r="H621" s="2">
        <f>'Source - Master DB Debt'!J618</f>
        <v>70500</v>
      </c>
    </row>
    <row r="622" spans="1:8" x14ac:dyDescent="0.35">
      <c r="A622" t="str">
        <f>'Source - Master DB Debt'!A619&amp;'Source - Master DB Debt'!B619&amp;'Source - Master DB Debt'!C619</f>
        <v>2742855</v>
      </c>
      <c r="B622" t="str">
        <f>'Source - Master DB Debt'!D619</f>
        <v>0180</v>
      </c>
      <c r="C622" t="str">
        <f>'Source - Master DB Debt'!E619</f>
        <v>Elementary School Renovation</v>
      </c>
      <c r="D622" s="2">
        <f>'Source - Master DB Debt'!F619</f>
        <v>224700</v>
      </c>
      <c r="E622" s="2">
        <f>'Source - Master DB Debt'!G619</f>
        <v>449400</v>
      </c>
      <c r="F622" s="2">
        <f>'Source - Master DB Debt'!H619</f>
        <v>224700</v>
      </c>
      <c r="G622" s="2">
        <f>'Source - Master DB Debt'!I619</f>
        <v>224700</v>
      </c>
      <c r="H622" s="2">
        <f>'Source - Master DB Debt'!J619</f>
        <v>224700</v>
      </c>
    </row>
    <row r="623" spans="1:8" x14ac:dyDescent="0.35">
      <c r="A623" t="str">
        <f>'Source - Master DB Debt'!A620&amp;'Source - Master DB Debt'!B620&amp;'Source - Master DB Debt'!C620</f>
        <v>2742855</v>
      </c>
      <c r="B623" t="str">
        <f>'Source - Master DB Debt'!D620</f>
        <v>0180</v>
      </c>
      <c r="C623" t="str">
        <f>'Source - Master DB Debt'!E620</f>
        <v>Elementary School Renovation #2</v>
      </c>
      <c r="D623" s="2">
        <f>'Source - Master DB Debt'!F620</f>
        <v>190784</v>
      </c>
      <c r="E623" s="2">
        <f>'Source - Master DB Debt'!G620</f>
        <v>381568</v>
      </c>
      <c r="F623" s="2">
        <f>'Source - Master DB Debt'!H620</f>
        <v>190784</v>
      </c>
      <c r="G623" s="2">
        <f>'Source - Master DB Debt'!I620</f>
        <v>190784</v>
      </c>
      <c r="H623" s="2">
        <f>'Source - Master DB Debt'!J620</f>
        <v>190784</v>
      </c>
    </row>
    <row r="624" spans="1:8" x14ac:dyDescent="0.35">
      <c r="A624" t="str">
        <f>'Source - Master DB Debt'!A621&amp;'Source - Master DB Debt'!B621&amp;'Source - Master DB Debt'!C621</f>
        <v>2742855</v>
      </c>
      <c r="B624" t="str">
        <f>'Source - Master DB Debt'!D621</f>
        <v>0180</v>
      </c>
      <c r="C624" t="str">
        <f>'Source - Master DB Debt'!E621</f>
        <v>RJ Baskett Middle School Renovation Project</v>
      </c>
      <c r="D624" s="2">
        <f>'Source - Master DB Debt'!F621</f>
        <v>130264</v>
      </c>
      <c r="E624" s="2">
        <f>'Source - Master DB Debt'!G621</f>
        <v>264896</v>
      </c>
      <c r="F624" s="2">
        <f>'Source - Master DB Debt'!H621</f>
        <v>132132</v>
      </c>
      <c r="G624" s="2">
        <f>'Source - Master DB Debt'!I621</f>
        <v>132027</v>
      </c>
      <c r="H624" s="2">
        <f>'Source - Master DB Debt'!J621</f>
        <v>131922</v>
      </c>
    </row>
    <row r="625" spans="1:8" x14ac:dyDescent="0.35">
      <c r="A625" t="str">
        <f>'Source - Master DB Debt'!A622&amp;'Source - Master DB Debt'!B622&amp;'Source - Master DB Debt'!C622</f>
        <v>2742855</v>
      </c>
      <c r="B625" t="str">
        <f>'Source - Master DB Debt'!D622</f>
        <v>0180</v>
      </c>
      <c r="C625" t="str">
        <f>'Source - Master DB Debt'!E622</f>
        <v>Ad Valorem Property Tax First Mortgage Bonds, Series 2015</v>
      </c>
      <c r="D625" s="2">
        <f>'Source - Master DB Debt'!F622</f>
        <v>235000</v>
      </c>
      <c r="E625" s="2">
        <f>'Source - Master DB Debt'!G622</f>
        <v>475000</v>
      </c>
      <c r="F625" s="2">
        <f>'Source - Master DB Debt'!H622</f>
        <v>240500</v>
      </c>
      <c r="G625" s="2">
        <f>'Source - Master DB Debt'!I622</f>
        <v>36075</v>
      </c>
      <c r="H625" s="2">
        <f>'Source - Master DB Debt'!J622</f>
        <v>0</v>
      </c>
    </row>
    <row r="626" spans="1:8" x14ac:dyDescent="0.35">
      <c r="A626" t="str">
        <f>'Source - Master DB Debt'!A623&amp;'Source - Master DB Debt'!B623&amp;'Source - Master DB Debt'!C623</f>
        <v>2742855</v>
      </c>
      <c r="B626" t="str">
        <f>'Source - Master DB Debt'!D623</f>
        <v>0180</v>
      </c>
      <c r="C626" t="str">
        <f>'Source - Master DB Debt'!E623</f>
        <v>Ad Valorem Property Tax First Mortgage Bonds, Series 2023</v>
      </c>
      <c r="D626" s="2">
        <f>'Source - Master DB Debt'!F623</f>
        <v>0</v>
      </c>
      <c r="E626" s="2">
        <f>'Source - Master DB Debt'!G623</f>
        <v>927000</v>
      </c>
      <c r="F626" s="2">
        <f>'Source - Master DB Debt'!H623</f>
        <v>135000</v>
      </c>
      <c r="G626" s="2">
        <f>'Source - Master DB Debt'!I623</f>
        <v>40500</v>
      </c>
      <c r="H626" s="2">
        <f>'Source - Master DB Debt'!J623</f>
        <v>135000</v>
      </c>
    </row>
    <row r="627" spans="1:8" x14ac:dyDescent="0.35">
      <c r="A627" t="str">
        <f>'Source - Master DB Debt'!A624&amp;'Source - Master DB Debt'!B624&amp;'Source - Master DB Debt'!C624</f>
        <v>2742865</v>
      </c>
      <c r="B627" t="str">
        <f>'Source - Master DB Debt'!D624</f>
        <v>0180</v>
      </c>
      <c r="C627" t="str">
        <f>'Source - Master DB Debt'!E624</f>
        <v>General Obligation Bonds, Series 2023 (Taxable)</v>
      </c>
      <c r="D627" s="2">
        <f>'Source - Master DB Debt'!F624</f>
        <v>0</v>
      </c>
      <c r="E627" s="2">
        <f>'Source - Master DB Debt'!G624</f>
        <v>292432</v>
      </c>
      <c r="F627" s="2">
        <f>'Source - Master DB Debt'!H624</f>
        <v>98170</v>
      </c>
      <c r="G627" s="2">
        <f>'Source - Master DB Debt'!I624</f>
        <v>29416</v>
      </c>
      <c r="H627" s="2">
        <f>'Source - Master DB Debt'!J624</f>
        <v>97939</v>
      </c>
    </row>
    <row r="628" spans="1:8" x14ac:dyDescent="0.35">
      <c r="A628" t="str">
        <f>'Source - Master DB Debt'!A625&amp;'Source - Master DB Debt'!B625&amp;'Source - Master DB Debt'!C625</f>
        <v>2742865</v>
      </c>
      <c r="B628" t="str">
        <f>'Source - Master DB Debt'!D625</f>
        <v>0180</v>
      </c>
      <c r="C628" t="str">
        <f>'Source - Master DB Debt'!E625</f>
        <v>Marion High School Building Corporation Ad Valorem Property Tax First Mortgage Bonds, Series 2021C</v>
      </c>
      <c r="D628" s="2">
        <f>'Source - Master DB Debt'!F625</f>
        <v>104000</v>
      </c>
      <c r="E628" s="2">
        <f>'Source - Master DB Debt'!G625</f>
        <v>203000</v>
      </c>
      <c r="F628" s="2">
        <f>'Source - Master DB Debt'!H625</f>
        <v>99500</v>
      </c>
      <c r="G628" s="2">
        <f>'Source - Master DB Debt'!I625</f>
        <v>29850</v>
      </c>
      <c r="H628" s="2">
        <f>'Source - Master DB Debt'!J625</f>
        <v>99500</v>
      </c>
    </row>
    <row r="629" spans="1:8" x14ac:dyDescent="0.35">
      <c r="A629" t="str">
        <f>'Source - Master DB Debt'!A626&amp;'Source - Master DB Debt'!B626&amp;'Source - Master DB Debt'!C626</f>
        <v>2742865</v>
      </c>
      <c r="B629" t="str">
        <f>'Source - Master DB Debt'!D626</f>
        <v>0180</v>
      </c>
      <c r="C629" t="str">
        <f>'Source - Master DB Debt'!E626</f>
        <v>Marion High School Building Corporation Ad Valorem Property Tax First Mortgage Bonds, Series 2021A</v>
      </c>
      <c r="D629" s="2">
        <f>'Source - Master DB Debt'!F626</f>
        <v>325000</v>
      </c>
      <c r="E629" s="2">
        <f>'Source - Master DB Debt'!G626</f>
        <v>651000</v>
      </c>
      <c r="F629" s="2">
        <f>'Source - Master DB Debt'!H626</f>
        <v>325500</v>
      </c>
      <c r="G629" s="2">
        <f>'Source - Master DB Debt'!I626</f>
        <v>97650</v>
      </c>
      <c r="H629" s="2">
        <f>'Source - Master DB Debt'!J626</f>
        <v>325500</v>
      </c>
    </row>
    <row r="630" spans="1:8" x14ac:dyDescent="0.35">
      <c r="A630" t="str">
        <f>'Source - Master DB Debt'!A627&amp;'Source - Master DB Debt'!B627&amp;'Source - Master DB Debt'!C627</f>
        <v>2742865</v>
      </c>
      <c r="B630" t="str">
        <f>'Source - Master DB Debt'!D627</f>
        <v>0186</v>
      </c>
      <c r="C630" t="str">
        <f>'Source - Master DB Debt'!E627</f>
        <v>Marion Community Schools Amended Taxable General Obligation Pension Bonds of 2004</v>
      </c>
      <c r="D630" s="2">
        <f>'Source - Master DB Debt'!F627</f>
        <v>642052</v>
      </c>
      <c r="E630" s="2">
        <f>'Source - Master DB Debt'!G627</f>
        <v>315501</v>
      </c>
      <c r="F630" s="2">
        <f>'Source - Master DB Debt'!H627</f>
        <v>0</v>
      </c>
      <c r="G630" s="2">
        <f>'Source - Master DB Debt'!I627</f>
        <v>0</v>
      </c>
      <c r="H630" s="2">
        <f>'Source - Master DB Debt'!J627</f>
        <v>0</v>
      </c>
    </row>
    <row r="631" spans="1:8" x14ac:dyDescent="0.35">
      <c r="A631" t="str">
        <f>'Source - Master DB Debt'!A628&amp;'Source - Master DB Debt'!B628&amp;'Source - Master DB Debt'!C628</f>
        <v>2742865</v>
      </c>
      <c r="B631" t="str">
        <f>'Source - Master DB Debt'!D628</f>
        <v>0180</v>
      </c>
      <c r="C631" t="str">
        <f>'Source - Master DB Debt'!E628</f>
        <v>Marion High School Building Corporation Ad Valorem Property Tax First Mortgage Bonds, Series 2020A</v>
      </c>
      <c r="D631" s="2">
        <f>'Source - Master DB Debt'!F628</f>
        <v>313500</v>
      </c>
      <c r="E631" s="2">
        <f>'Source - Master DB Debt'!G628</f>
        <v>628000</v>
      </c>
      <c r="F631" s="2">
        <f>'Source - Master DB Debt'!H628</f>
        <v>314500</v>
      </c>
      <c r="G631" s="2">
        <f>'Source - Master DB Debt'!I628</f>
        <v>94350</v>
      </c>
      <c r="H631" s="2">
        <f>'Source - Master DB Debt'!J628</f>
        <v>314500</v>
      </c>
    </row>
    <row r="632" spans="1:8" x14ac:dyDescent="0.35">
      <c r="A632" t="str">
        <f>'Source - Master DB Debt'!A629&amp;'Source - Master DB Debt'!B629&amp;'Source - Master DB Debt'!C629</f>
        <v>2742865</v>
      </c>
      <c r="B632" t="str">
        <f>'Source - Master DB Debt'!D629</f>
        <v>0180</v>
      </c>
      <c r="C632" t="str">
        <f>'Source - Master DB Debt'!E629</f>
        <v>Marion High School Building Corporation Ad Valorem Property Tax First Mortgage Bonds, Series 2021B</v>
      </c>
      <c r="D632" s="2">
        <f>'Source - Master DB Debt'!F629</f>
        <v>290500</v>
      </c>
      <c r="E632" s="2">
        <f>'Source - Master DB Debt'!G629</f>
        <v>584000</v>
      </c>
      <c r="F632" s="2">
        <f>'Source - Master DB Debt'!H629</f>
        <v>288000</v>
      </c>
      <c r="G632" s="2">
        <f>'Source - Master DB Debt'!I629</f>
        <v>86400</v>
      </c>
      <c r="H632" s="2">
        <f>'Source - Master DB Debt'!J629</f>
        <v>288000</v>
      </c>
    </row>
    <row r="633" spans="1:8" x14ac:dyDescent="0.35">
      <c r="A633" t="str">
        <f>'Source - Master DB Debt'!A630&amp;'Source - Master DB Debt'!B630&amp;'Source - Master DB Debt'!C630</f>
        <v>2742865</v>
      </c>
      <c r="B633" t="str">
        <f>'Source - Master DB Debt'!D630</f>
        <v>0180</v>
      </c>
      <c r="C633" t="str">
        <f>'Source - Master DB Debt'!E630</f>
        <v>Marion High School Building Corporation Ad Valorem Property Tax First Mortgage Bonds, Series 2020B</v>
      </c>
      <c r="D633" s="2">
        <f>'Source - Master DB Debt'!F630</f>
        <v>326500</v>
      </c>
      <c r="E633" s="2">
        <f>'Source - Master DB Debt'!G630</f>
        <v>654000</v>
      </c>
      <c r="F633" s="2">
        <f>'Source - Master DB Debt'!H630</f>
        <v>327000</v>
      </c>
      <c r="G633" s="2">
        <f>'Source - Master DB Debt'!I630</f>
        <v>98100</v>
      </c>
      <c r="H633" s="2">
        <f>'Source - Master DB Debt'!J630</f>
        <v>327000</v>
      </c>
    </row>
    <row r="634" spans="1:8" x14ac:dyDescent="0.35">
      <c r="A634" t="str">
        <f>'Source - Master DB Debt'!A631&amp;'Source - Master DB Debt'!B631&amp;'Source - Master DB Debt'!C631</f>
        <v>2742865</v>
      </c>
      <c r="B634" t="str">
        <f>'Source - Master DB Debt'!D631</f>
        <v>0180</v>
      </c>
      <c r="C634" t="str">
        <f>'Source - Master DB Debt'!E631</f>
        <v>Fees</v>
      </c>
      <c r="D634" s="2">
        <f>'Source - Master DB Debt'!F631</f>
        <v>0</v>
      </c>
      <c r="E634" s="2">
        <f>'Source - Master DB Debt'!G631</f>
        <v>5000</v>
      </c>
      <c r="F634" s="2">
        <f>'Source - Master DB Debt'!H631</f>
        <v>2500</v>
      </c>
      <c r="G634" s="2">
        <f>'Source - Master DB Debt'!I631</f>
        <v>750</v>
      </c>
      <c r="H634" s="2">
        <f>'Source - Master DB Debt'!J631</f>
        <v>2500</v>
      </c>
    </row>
    <row r="635" spans="1:8" x14ac:dyDescent="0.35">
      <c r="A635" t="str">
        <f>'Source - Master DB Debt'!A632&amp;'Source - Master DB Debt'!B632&amp;'Source - Master DB Debt'!C632</f>
        <v>2742865</v>
      </c>
      <c r="B635" t="str">
        <f>'Source - Master DB Debt'!D632</f>
        <v>0180</v>
      </c>
      <c r="C635" t="str">
        <f>'Source - Master DB Debt'!E632</f>
        <v>Marion High School Building Corp Ad Valorem Property Tax First Mortgage Refunding Bonds, 2019</v>
      </c>
      <c r="D635" s="2">
        <f>'Source - Master DB Debt'!F632</f>
        <v>631000</v>
      </c>
      <c r="E635" s="2">
        <f>'Source - Master DB Debt'!G632</f>
        <v>1254000</v>
      </c>
      <c r="F635" s="2">
        <f>'Source - Master DB Debt'!H632</f>
        <v>629500</v>
      </c>
      <c r="G635" s="2">
        <f>'Source - Master DB Debt'!I632</f>
        <v>629500</v>
      </c>
      <c r="H635" s="2">
        <f>'Source - Master DB Debt'!J632</f>
        <v>629500</v>
      </c>
    </row>
    <row r="636" spans="1:8" x14ac:dyDescent="0.35">
      <c r="A636" t="str">
        <f>'Source - Master DB Debt'!A633&amp;'Source - Master DB Debt'!B633&amp;'Source - Master DB Debt'!C633</f>
        <v>2745625</v>
      </c>
      <c r="B636" t="str">
        <f>'Source - Master DB Debt'!D633</f>
        <v>0180</v>
      </c>
      <c r="C636" t="str">
        <f>'Source - Master DB Debt'!E633</f>
        <v>Common School Fund Loan A0611</v>
      </c>
      <c r="D636" s="2">
        <f>'Source - Master DB Debt'!F633</f>
        <v>72999</v>
      </c>
      <c r="E636" s="2">
        <f>'Source - Master DB Debt'!G633</f>
        <v>142998</v>
      </c>
      <c r="F636" s="2">
        <f>'Source - Master DB Debt'!H633</f>
        <v>69999</v>
      </c>
      <c r="G636" s="2">
        <f>'Source - Master DB Debt'!I633</f>
        <v>20850</v>
      </c>
      <c r="H636" s="2">
        <f>'Source - Master DB Debt'!J633</f>
        <v>68999</v>
      </c>
    </row>
    <row r="637" spans="1:8" x14ac:dyDescent="0.35">
      <c r="A637" t="str">
        <f>'Source - Master DB Debt'!A634&amp;'Source - Master DB Debt'!B634&amp;'Source - Master DB Debt'!C634</f>
        <v>2745625</v>
      </c>
      <c r="B637" t="str">
        <f>'Source - Master DB Debt'!D634</f>
        <v>0180</v>
      </c>
      <c r="C637" t="str">
        <f>'Source - Master DB Debt'!E634</f>
        <v>Common School Loan A0599</v>
      </c>
      <c r="D637" s="2">
        <f>'Source - Master DB Debt'!F634</f>
        <v>25416</v>
      </c>
      <c r="E637" s="2">
        <f>'Source - Master DB Debt'!G634</f>
        <v>49773</v>
      </c>
      <c r="F637" s="2">
        <f>'Source - Master DB Debt'!H634</f>
        <v>24357</v>
      </c>
      <c r="G637" s="2">
        <f>'Source - Master DB Debt'!I634</f>
        <v>24181</v>
      </c>
      <c r="H637" s="2">
        <f>'Source - Master DB Debt'!J634</f>
        <v>24004</v>
      </c>
    </row>
    <row r="638" spans="1:8" x14ac:dyDescent="0.35">
      <c r="A638" t="str">
        <f>'Source - Master DB Debt'!A635&amp;'Source - Master DB Debt'!B635&amp;'Source - Master DB Debt'!C635</f>
        <v>2745625</v>
      </c>
      <c r="B638" t="str">
        <f>'Source - Master DB Debt'!D635</f>
        <v>0180</v>
      </c>
      <c r="C638" t="str">
        <f>'Source - Master DB Debt'!E635</f>
        <v>Common School Loan A2960</v>
      </c>
      <c r="D638" s="2">
        <f>'Source - Master DB Debt'!F635</f>
        <v>4612</v>
      </c>
      <c r="E638" s="2">
        <f>'Source - Master DB Debt'!G635</f>
        <v>0</v>
      </c>
      <c r="F638" s="2">
        <f>'Source - Master DB Debt'!H635</f>
        <v>0</v>
      </c>
      <c r="G638" s="2">
        <f>'Source - Master DB Debt'!I635</f>
        <v>0</v>
      </c>
      <c r="H638" s="2">
        <f>'Source - Master DB Debt'!J635</f>
        <v>0</v>
      </c>
    </row>
    <row r="639" spans="1:8" x14ac:dyDescent="0.35">
      <c r="A639" t="str">
        <f>'Source - Master DB Debt'!A636&amp;'Source - Master DB Debt'!B636&amp;'Source - Master DB Debt'!C636</f>
        <v>2745625</v>
      </c>
      <c r="B639" t="str">
        <f>'Source - Master DB Debt'!D636</f>
        <v>0180</v>
      </c>
      <c r="C639" t="str">
        <f>'Source - Master DB Debt'!E636</f>
        <v>Common School Fund Loan B0206</v>
      </c>
      <c r="D639" s="2">
        <f>'Source - Master DB Debt'!F636</f>
        <v>7169</v>
      </c>
      <c r="E639" s="2">
        <f>'Source - Master DB Debt'!G636</f>
        <v>14235</v>
      </c>
      <c r="F639" s="2">
        <f>'Source - Master DB Debt'!H636</f>
        <v>7065</v>
      </c>
      <c r="G639" s="2">
        <f>'Source - Master DB Debt'!I636</f>
        <v>2114</v>
      </c>
      <c r="H639" s="2">
        <f>'Source - Master DB Debt'!J636</f>
        <v>7031</v>
      </c>
    </row>
    <row r="640" spans="1:8" x14ac:dyDescent="0.35">
      <c r="A640" t="str">
        <f>'Source - Master DB Debt'!A637&amp;'Source - Master DB Debt'!B637&amp;'Source - Master DB Debt'!C637</f>
        <v>2745625</v>
      </c>
      <c r="B640" t="str">
        <f>'Source - Master DB Debt'!D637</f>
        <v>0180</v>
      </c>
      <c r="C640" t="str">
        <f>'Source - Master DB Debt'!E637</f>
        <v>Common School Loan A2924</v>
      </c>
      <c r="D640" s="2">
        <f>'Source - Master DB Debt'!F637</f>
        <v>0</v>
      </c>
      <c r="E640" s="2">
        <f>'Source - Master DB Debt'!G637</f>
        <v>0</v>
      </c>
      <c r="F640" s="2">
        <f>'Source - Master DB Debt'!H637</f>
        <v>0</v>
      </c>
      <c r="G640" s="2">
        <f>'Source - Master DB Debt'!I637</f>
        <v>0</v>
      </c>
      <c r="H640" s="2">
        <f>'Source - Master DB Debt'!J637</f>
        <v>0</v>
      </c>
    </row>
    <row r="641" spans="1:8" x14ac:dyDescent="0.35">
      <c r="A641" t="str">
        <f>'Source - Master DB Debt'!A638&amp;'Source - Master DB Debt'!B638&amp;'Source - Master DB Debt'!C638</f>
        <v>2745625</v>
      </c>
      <c r="B641" t="str">
        <f>'Source - Master DB Debt'!D638</f>
        <v>0180</v>
      </c>
      <c r="C641" t="str">
        <f>'Source - Master DB Debt'!E638</f>
        <v>Common School Loan A0614</v>
      </c>
      <c r="D641" s="2">
        <f>'Source - Master DB Debt'!F638</f>
        <v>75000</v>
      </c>
      <c r="E641" s="2">
        <f>'Source - Master DB Debt'!G638</f>
        <v>147000</v>
      </c>
      <c r="F641" s="2">
        <f>'Source - Master DB Debt'!H638</f>
        <v>72000</v>
      </c>
      <c r="G641" s="2">
        <f>'Source - Master DB Debt'!I638</f>
        <v>21450</v>
      </c>
      <c r="H641" s="2">
        <f>'Source - Master DB Debt'!J638</f>
        <v>71000</v>
      </c>
    </row>
    <row r="642" spans="1:8" x14ac:dyDescent="0.35">
      <c r="A642" t="str">
        <f>'Source - Master DB Debt'!A639&amp;'Source - Master DB Debt'!B639&amp;'Source - Master DB Debt'!C639</f>
        <v>2745625</v>
      </c>
      <c r="B642" t="str">
        <f>'Source - Master DB Debt'!D639</f>
        <v>0180</v>
      </c>
      <c r="C642" t="str">
        <f>'Source - Master DB Debt'!E639</f>
        <v>Oak Hill School Building Corporation Ad Valorem Property Tax First Mortgage Bonds, Series 2013</v>
      </c>
      <c r="D642" s="2">
        <f>'Source - Master DB Debt'!F639</f>
        <v>104500</v>
      </c>
      <c r="E642" s="2">
        <f>'Source - Master DB Debt'!G639</f>
        <v>209000</v>
      </c>
      <c r="F642" s="2">
        <f>'Source - Master DB Debt'!H639</f>
        <v>106500</v>
      </c>
      <c r="G642" s="2">
        <f>'Source - Master DB Debt'!I639</f>
        <v>106500</v>
      </c>
      <c r="H642" s="2">
        <f>'Source - Master DB Debt'!J639</f>
        <v>106500</v>
      </c>
    </row>
    <row r="643" spans="1:8" x14ac:dyDescent="0.35">
      <c r="A643" t="str">
        <f>'Source - Master DB Debt'!A640&amp;'Source - Master DB Debt'!B640&amp;'Source - Master DB Debt'!C640</f>
        <v>2745625</v>
      </c>
      <c r="B643" t="str">
        <f>'Source - Master DB Debt'!D640</f>
        <v>0180</v>
      </c>
      <c r="C643" t="str">
        <f>'Source - Master DB Debt'!E640</f>
        <v>Common School Loan A0626</v>
      </c>
      <c r="D643" s="2">
        <f>'Source - Master DB Debt'!F640</f>
        <v>79917</v>
      </c>
      <c r="E643" s="2">
        <f>'Source - Master DB Debt'!G640</f>
        <v>156873</v>
      </c>
      <c r="F643" s="2">
        <f>'Source - Master DB Debt'!H640</f>
        <v>76957</v>
      </c>
      <c r="G643" s="2">
        <f>'Source - Master DB Debt'!I640</f>
        <v>22939</v>
      </c>
      <c r="H643" s="2">
        <f>'Source - Master DB Debt'!J640</f>
        <v>75970</v>
      </c>
    </row>
    <row r="644" spans="1:8" x14ac:dyDescent="0.35">
      <c r="A644" t="str">
        <f>'Source - Master DB Debt'!A641&amp;'Source - Master DB Debt'!B641&amp;'Source - Master DB Debt'!C641</f>
        <v>2745625</v>
      </c>
      <c r="B644" t="str">
        <f>'Source - Master DB Debt'!D641</f>
        <v>0180</v>
      </c>
      <c r="C644" t="str">
        <f>'Source - Master DB Debt'!E641</f>
        <v>Common School Loan #A0577</v>
      </c>
      <c r="D644" s="2">
        <f>'Source - Master DB Debt'!F641</f>
        <v>18333</v>
      </c>
      <c r="E644" s="2">
        <f>'Source - Master DB Debt'!G641</f>
        <v>35667</v>
      </c>
      <c r="F644" s="2">
        <f>'Source - Master DB Debt'!H641</f>
        <v>17333</v>
      </c>
      <c r="G644" s="2">
        <f>'Source - Master DB Debt'!I641</f>
        <v>17167</v>
      </c>
      <c r="H644" s="2">
        <f>'Source - Master DB Debt'!J641</f>
        <v>17000</v>
      </c>
    </row>
    <row r="645" spans="1:8" x14ac:dyDescent="0.35">
      <c r="A645" t="str">
        <f>'Source - Master DB Debt'!A642&amp;'Source - Master DB Debt'!B642&amp;'Source - Master DB Debt'!C642</f>
        <v>2745625</v>
      </c>
      <c r="B645" t="str">
        <f>'Source - Master DB Debt'!D642</f>
        <v>0180</v>
      </c>
      <c r="C645" t="str">
        <f>'Source - Master DB Debt'!E642</f>
        <v>Common School Loan A0620</v>
      </c>
      <c r="D645" s="2">
        <f>'Source - Master DB Debt'!F642</f>
        <v>75000</v>
      </c>
      <c r="E645" s="2">
        <f>'Source - Master DB Debt'!G642</f>
        <v>147000</v>
      </c>
      <c r="F645" s="2">
        <f>'Source - Master DB Debt'!H642</f>
        <v>72000</v>
      </c>
      <c r="G645" s="2">
        <f>'Source - Master DB Debt'!I642</f>
        <v>21450</v>
      </c>
      <c r="H645" s="2">
        <f>'Source - Master DB Debt'!J642</f>
        <v>71000</v>
      </c>
    </row>
    <row r="646" spans="1:8" x14ac:dyDescent="0.35">
      <c r="A646" t="str">
        <f>'Source - Master DB Debt'!A643&amp;'Source - Master DB Debt'!B643&amp;'Source - Master DB Debt'!C643</f>
        <v>2745625</v>
      </c>
      <c r="B646" t="str">
        <f>'Source - Master DB Debt'!D643</f>
        <v>0180</v>
      </c>
      <c r="C646" t="str">
        <f>'Source - Master DB Debt'!E643</f>
        <v>Common School Loan B0114</v>
      </c>
      <c r="D646" s="2">
        <f>'Source - Master DB Debt'!F643</f>
        <v>5408</v>
      </c>
      <c r="E646" s="2">
        <f>'Source - Master DB Debt'!G643</f>
        <v>10736</v>
      </c>
      <c r="F646" s="2">
        <f>'Source - Master DB Debt'!H643</f>
        <v>0</v>
      </c>
      <c r="G646" s="2">
        <f>'Source - Master DB Debt'!I643</f>
        <v>0</v>
      </c>
      <c r="H646" s="2">
        <f>'Source - Master DB Debt'!J643</f>
        <v>0</v>
      </c>
    </row>
    <row r="647" spans="1:8" x14ac:dyDescent="0.35">
      <c r="A647" t="str">
        <f>'Source - Master DB Debt'!A644&amp;'Source - Master DB Debt'!B644&amp;'Source - Master DB Debt'!C644</f>
        <v>2745625</v>
      </c>
      <c r="B647" t="str">
        <f>'Source - Master DB Debt'!D644</f>
        <v>0180</v>
      </c>
      <c r="C647" t="str">
        <f>'Source - Master DB Debt'!E644</f>
        <v>Common School Loan A0804</v>
      </c>
      <c r="D647" s="2">
        <f>'Source - Master DB Debt'!F644</f>
        <v>47936</v>
      </c>
      <c r="E647" s="2">
        <f>'Source - Master DB Debt'!G644</f>
        <v>94119</v>
      </c>
      <c r="F647" s="2">
        <f>'Source - Master DB Debt'!H644</f>
        <v>46182</v>
      </c>
      <c r="G647" s="2">
        <f>'Source - Master DB Debt'!I644</f>
        <v>13767</v>
      </c>
      <c r="H647" s="2">
        <f>'Source - Master DB Debt'!J644</f>
        <v>45598</v>
      </c>
    </row>
    <row r="648" spans="1:8" x14ac:dyDescent="0.35">
      <c r="A648" t="str">
        <f>'Source - Master DB Debt'!A645&amp;'Source - Master DB Debt'!B645&amp;'Source - Master DB Debt'!C645</f>
        <v>2745625</v>
      </c>
      <c r="B648" t="str">
        <f>'Source - Master DB Debt'!D645</f>
        <v>0180</v>
      </c>
      <c r="C648" t="str">
        <f>'Source - Master DB Debt'!E645</f>
        <v>Unreimbursed Textbooks</v>
      </c>
      <c r="D648" s="2">
        <f>'Source - Master DB Debt'!F645</f>
        <v>0</v>
      </c>
      <c r="E648" s="2">
        <f>'Source - Master DB Debt'!G645</f>
        <v>0</v>
      </c>
      <c r="F648" s="2">
        <f>'Source - Master DB Debt'!H645</f>
        <v>0</v>
      </c>
      <c r="G648" s="2">
        <f>'Source - Master DB Debt'!I645</f>
        <v>0</v>
      </c>
      <c r="H648" s="2">
        <f>'Source - Master DB Debt'!J645</f>
        <v>0</v>
      </c>
    </row>
    <row r="649" spans="1:8" x14ac:dyDescent="0.35">
      <c r="A649" t="str">
        <f>'Source - Master DB Debt'!A646&amp;'Source - Master DB Debt'!B646&amp;'Source - Master DB Debt'!C646</f>
        <v>2745625</v>
      </c>
      <c r="B649" t="str">
        <f>'Source - Master DB Debt'!D646</f>
        <v>0180</v>
      </c>
      <c r="C649" t="str">
        <f>'Source - Master DB Debt'!E646</f>
        <v>Oak Hill School Bldg Corp Ad Valorem Prop. Tax First Mortgage Refunding &amp; Improve. Bonds Series 2015</v>
      </c>
      <c r="D649" s="2">
        <f>'Source - Master DB Debt'!F646</f>
        <v>653000</v>
      </c>
      <c r="E649" s="2">
        <f>'Source - Master DB Debt'!G646</f>
        <v>1309000</v>
      </c>
      <c r="F649" s="2">
        <f>'Source - Master DB Debt'!H646</f>
        <v>655500</v>
      </c>
      <c r="G649" s="2">
        <f>'Source - Master DB Debt'!I646</f>
        <v>196350</v>
      </c>
      <c r="H649" s="2">
        <f>'Source - Master DB Debt'!J646</f>
        <v>653500</v>
      </c>
    </row>
    <row r="650" spans="1:8" x14ac:dyDescent="0.35">
      <c r="A650" t="str">
        <f>'Source - Master DB Debt'!A647&amp;'Source - Master DB Debt'!B647&amp;'Source - Master DB Debt'!C647</f>
        <v>2745625</v>
      </c>
      <c r="B650" t="str">
        <f>'Source - Master DB Debt'!D647</f>
        <v>0180</v>
      </c>
      <c r="C650" t="str">
        <f>'Source - Master DB Debt'!E647</f>
        <v>Fees</v>
      </c>
      <c r="D650" s="2">
        <f>'Source - Master DB Debt'!F647</f>
        <v>0</v>
      </c>
      <c r="E650" s="2">
        <f>'Source - Master DB Debt'!G647</f>
        <v>2400</v>
      </c>
      <c r="F650" s="2">
        <f>'Source - Master DB Debt'!H647</f>
        <v>1200</v>
      </c>
      <c r="G650" s="2">
        <f>'Source - Master DB Debt'!I647</f>
        <v>360</v>
      </c>
      <c r="H650" s="2">
        <f>'Source - Master DB Debt'!J647</f>
        <v>1200</v>
      </c>
    </row>
    <row r="651" spans="1:8" x14ac:dyDescent="0.35">
      <c r="A651" t="str">
        <f>'Source - Master DB Debt'!A648&amp;'Source - Master DB Debt'!B648&amp;'Source - Master DB Debt'!C648</f>
        <v>2745625</v>
      </c>
      <c r="B651" t="str">
        <f>'Source - Master DB Debt'!D648</f>
        <v>0180</v>
      </c>
      <c r="C651" t="str">
        <f>'Source - Master DB Debt'!E648</f>
        <v>Equipment Lease Purchase Agreement - 2017 Solar Project</v>
      </c>
      <c r="D651" s="2">
        <f>'Source - Master DB Debt'!F648</f>
        <v>169377</v>
      </c>
      <c r="E651" s="2">
        <f>'Source - Master DB Debt'!G648</f>
        <v>338754</v>
      </c>
      <c r="F651" s="2">
        <f>'Source - Master DB Debt'!H648</f>
        <v>169377</v>
      </c>
      <c r="G651" s="2">
        <f>'Source - Master DB Debt'!I648</f>
        <v>50813</v>
      </c>
      <c r="H651" s="2">
        <f>'Source - Master DB Debt'!J648</f>
        <v>169377</v>
      </c>
    </row>
    <row r="652" spans="1:8" x14ac:dyDescent="0.35">
      <c r="A652" t="str">
        <f>'Source - Master DB Debt'!A649&amp;'Source - Master DB Debt'!B649&amp;'Source - Master DB Debt'!C649</f>
        <v>2745625</v>
      </c>
      <c r="B652" t="str">
        <f>'Source - Master DB Debt'!D649</f>
        <v>0180</v>
      </c>
      <c r="C652" t="str">
        <f>'Source - Master DB Debt'!E649</f>
        <v>Common School Loan A0623</v>
      </c>
      <c r="D652" s="2">
        <f>'Source - Master DB Debt'!F649</f>
        <v>77000</v>
      </c>
      <c r="E652" s="2">
        <f>'Source - Master DB Debt'!G649</f>
        <v>151000</v>
      </c>
      <c r="F652" s="2">
        <f>'Source - Master DB Debt'!H649</f>
        <v>74000</v>
      </c>
      <c r="G652" s="2">
        <f>'Source - Master DB Debt'!I649</f>
        <v>22050</v>
      </c>
      <c r="H652" s="2">
        <f>'Source - Master DB Debt'!J649</f>
        <v>73000</v>
      </c>
    </row>
    <row r="653" spans="1:8" x14ac:dyDescent="0.35">
      <c r="A653" t="str">
        <f>'Source - Master DB Debt'!A650&amp;'Source - Master DB Debt'!B650&amp;'Source - Master DB Debt'!C650</f>
        <v>2745625</v>
      </c>
      <c r="B653" t="str">
        <f>'Source - Master DB Debt'!D650</f>
        <v>0180</v>
      </c>
      <c r="C653" t="str">
        <f>'Source - Master DB Debt'!E650</f>
        <v>Common School Fund Loan B0160</v>
      </c>
      <c r="D653" s="2">
        <f>'Source - Master DB Debt'!F650</f>
        <v>6129</v>
      </c>
      <c r="E653" s="2">
        <f>'Source - Master DB Debt'!G650</f>
        <v>12169</v>
      </c>
      <c r="F653" s="2">
        <f>'Source - Master DB Debt'!H650</f>
        <v>6040</v>
      </c>
      <c r="G653" s="2">
        <f>'Source - Master DB Debt'!I650</f>
        <v>1808</v>
      </c>
      <c r="H653" s="2">
        <f>'Source - Master DB Debt'!J650</f>
        <v>6011</v>
      </c>
    </row>
    <row r="654" spans="1:8" x14ac:dyDescent="0.35">
      <c r="A654" t="str">
        <f>'Source - Master DB Debt'!A651&amp;'Source - Master DB Debt'!B651&amp;'Source - Master DB Debt'!C651</f>
        <v>2745625</v>
      </c>
      <c r="B654" t="str">
        <f>'Source - Master DB Debt'!D651</f>
        <v>0180</v>
      </c>
      <c r="C654" t="str">
        <f>'Source - Master DB Debt'!E651</f>
        <v>Common School Fund Loan C0015</v>
      </c>
      <c r="D654" s="2">
        <f>'Source - Master DB Debt'!F651</f>
        <v>5542</v>
      </c>
      <c r="E654" s="2">
        <f>'Source - Master DB Debt'!G651</f>
        <v>10802</v>
      </c>
      <c r="F654" s="2">
        <f>'Source - Master DB Debt'!H651</f>
        <v>5260</v>
      </c>
      <c r="G654" s="2">
        <f>'Source - Master DB Debt'!I651</f>
        <v>1564</v>
      </c>
      <c r="H654" s="2">
        <f>'Source - Master DB Debt'!J651</f>
        <v>5166</v>
      </c>
    </row>
    <row r="655" spans="1:8" x14ac:dyDescent="0.35">
      <c r="A655" t="str">
        <f>'Source - Master DB Debt'!A652&amp;'Source - Master DB Debt'!B652&amp;'Source - Master DB Debt'!C652</f>
        <v>2745625</v>
      </c>
      <c r="B655" t="str">
        <f>'Source - Master DB Debt'!D652</f>
        <v>0180</v>
      </c>
      <c r="C655" t="str">
        <f>'Source - Master DB Debt'!E652</f>
        <v>Common School Loan #A0593</v>
      </c>
      <c r="D655" s="2">
        <f>'Source - Master DB Debt'!F652</f>
        <v>18860</v>
      </c>
      <c r="E655" s="2">
        <f>'Source - Master DB Debt'!G652</f>
        <v>36745</v>
      </c>
      <c r="F655" s="2">
        <f>'Source - Master DB Debt'!H652</f>
        <v>17885</v>
      </c>
      <c r="G655" s="2">
        <f>'Source - Master DB Debt'!I652</f>
        <v>17723</v>
      </c>
      <c r="H655" s="2">
        <f>'Source - Master DB Debt'!J652</f>
        <v>17560</v>
      </c>
    </row>
    <row r="656" spans="1:8" x14ac:dyDescent="0.35">
      <c r="A656" t="str">
        <f>'Source - Master DB Debt'!A653&amp;'Source - Master DB Debt'!B653&amp;'Source - Master DB Debt'!C653</f>
        <v>2745625</v>
      </c>
      <c r="B656" t="str">
        <f>'Source - Master DB Debt'!D653</f>
        <v>0180</v>
      </c>
      <c r="C656" t="str">
        <f>'Source - Master DB Debt'!E653</f>
        <v>Common School Loan B0064</v>
      </c>
      <c r="D656" s="2">
        <f>'Source - Master DB Debt'!F653</f>
        <v>17278</v>
      </c>
      <c r="E656" s="2">
        <f>'Source - Master DB Debt'!G653</f>
        <v>34299</v>
      </c>
      <c r="F656" s="2">
        <f>'Source - Master DB Debt'!H653</f>
        <v>0</v>
      </c>
      <c r="G656" s="2">
        <f>'Source - Master DB Debt'!I653</f>
        <v>0</v>
      </c>
      <c r="H656" s="2">
        <f>'Source - Master DB Debt'!J653</f>
        <v>0</v>
      </c>
    </row>
    <row r="657" spans="1:8" x14ac:dyDescent="0.35">
      <c r="A657" t="str">
        <f>'Source - Master DB Debt'!A654&amp;'Source - Master DB Debt'!B654&amp;'Source - Master DB Debt'!C654</f>
        <v>2745625</v>
      </c>
      <c r="B657" t="str">
        <f>'Source - Master DB Debt'!D654</f>
        <v>0180</v>
      </c>
      <c r="C657" t="str">
        <f>'Source - Master DB Debt'!E654</f>
        <v>Common School Loan A0621</v>
      </c>
      <c r="D657" s="2">
        <f>'Source - Master DB Debt'!F654</f>
        <v>60632</v>
      </c>
      <c r="E657" s="2">
        <f>'Source - Master DB Debt'!G654</f>
        <v>118903</v>
      </c>
      <c r="F657" s="2">
        <f>'Source - Master DB Debt'!H654</f>
        <v>58270</v>
      </c>
      <c r="G657" s="2">
        <f>'Source - Master DB Debt'!I654</f>
        <v>17363</v>
      </c>
      <c r="H657" s="2">
        <f>'Source - Master DB Debt'!J654</f>
        <v>57483</v>
      </c>
    </row>
    <row r="658" spans="1:8" x14ac:dyDescent="0.35">
      <c r="A658" t="str">
        <f>'Source - Master DB Debt'!A655&amp;'Source - Master DB Debt'!B655&amp;'Source - Master DB Debt'!C655</f>
        <v>2745625</v>
      </c>
      <c r="B658" t="str">
        <f>'Source - Master DB Debt'!D655</f>
        <v>0180</v>
      </c>
      <c r="C658" t="str">
        <f>'Source - Master DB Debt'!E655</f>
        <v>Common School Loan B0020</v>
      </c>
      <c r="D658" s="2">
        <f>'Source - Master DB Debt'!F655</f>
        <v>17419</v>
      </c>
      <c r="E658" s="2">
        <f>'Source - Master DB Debt'!G655</f>
        <v>34580</v>
      </c>
      <c r="F658" s="2">
        <f>'Source - Master DB Debt'!H655</f>
        <v>0</v>
      </c>
      <c r="G658" s="2">
        <f>'Source - Master DB Debt'!I655</f>
        <v>0</v>
      </c>
      <c r="H658" s="2">
        <f>'Source - Master DB Debt'!J655</f>
        <v>0</v>
      </c>
    </row>
    <row r="659" spans="1:8" x14ac:dyDescent="0.35">
      <c r="A659" t="str">
        <f>'Source - Master DB Debt'!A656&amp;'Source - Master DB Debt'!B656&amp;'Source - Master DB Debt'!C656</f>
        <v>2745625</v>
      </c>
      <c r="B659" t="str">
        <f>'Source - Master DB Debt'!D656</f>
        <v>0180</v>
      </c>
      <c r="C659" t="str">
        <f>'Source - Master DB Debt'!E656</f>
        <v>STAA Loan #A2988</v>
      </c>
      <c r="D659" s="2">
        <f>'Source - Master DB Debt'!F656</f>
        <v>5311</v>
      </c>
      <c r="E659" s="2">
        <f>'Source - Master DB Debt'!G656</f>
        <v>0</v>
      </c>
      <c r="F659" s="2">
        <f>'Source - Master DB Debt'!H656</f>
        <v>0</v>
      </c>
      <c r="G659" s="2">
        <f>'Source - Master DB Debt'!I656</f>
        <v>0</v>
      </c>
      <c r="H659" s="2">
        <f>'Source - Master DB Debt'!J656</f>
        <v>0</v>
      </c>
    </row>
    <row r="660" spans="1:8" x14ac:dyDescent="0.35">
      <c r="A660" t="str">
        <f>'Source - Master DB Debt'!A657&amp;'Source - Master DB Debt'!B657&amp;'Source - Master DB Debt'!C657</f>
        <v>2745625</v>
      </c>
      <c r="B660" t="str">
        <f>'Source - Master DB Debt'!D657</f>
        <v>0180</v>
      </c>
      <c r="C660" t="str">
        <f>'Source - Master DB Debt'!E657</f>
        <v>Common School Fund Loan C0013</v>
      </c>
      <c r="D660" s="2">
        <f>'Source - Master DB Debt'!F657</f>
        <v>43534</v>
      </c>
      <c r="E660" s="2">
        <f>'Source - Master DB Debt'!G657</f>
        <v>85568</v>
      </c>
      <c r="F660" s="2">
        <f>'Source - Master DB Debt'!H657</f>
        <v>42033</v>
      </c>
      <c r="G660" s="2">
        <f>'Source - Master DB Debt'!I657</f>
        <v>12535</v>
      </c>
      <c r="H660" s="2">
        <f>'Source - Master DB Debt'!J657</f>
        <v>41533</v>
      </c>
    </row>
    <row r="661" spans="1:8" x14ac:dyDescent="0.35">
      <c r="A661" t="str">
        <f>'Source - Master DB Debt'!A658&amp;'Source - Master DB Debt'!B658&amp;'Source - Master DB Debt'!C658</f>
        <v>2745625</v>
      </c>
      <c r="B661" t="str">
        <f>'Source - Master DB Debt'!D658</f>
        <v>0180</v>
      </c>
      <c r="C661" t="str">
        <f>'Source - Master DB Debt'!E658</f>
        <v>Common School Loan A0802</v>
      </c>
      <c r="D661" s="2">
        <f>'Source - Master DB Debt'!F658</f>
        <v>39781</v>
      </c>
      <c r="E661" s="2">
        <f>'Source - Master DB Debt'!G658</f>
        <v>78051</v>
      </c>
      <c r="F661" s="2">
        <f>'Source - Master DB Debt'!H658</f>
        <v>38270</v>
      </c>
      <c r="G661" s="2">
        <f>'Source - Master DB Debt'!I658</f>
        <v>11406</v>
      </c>
      <c r="H661" s="2">
        <f>'Source - Master DB Debt'!J658</f>
        <v>37767</v>
      </c>
    </row>
    <row r="662" spans="1:8" x14ac:dyDescent="0.35">
      <c r="A662" t="str">
        <f>'Source - Master DB Debt'!A659&amp;'Source - Master DB Debt'!B659&amp;'Source - Master DB Debt'!C659</f>
        <v>2745625</v>
      </c>
      <c r="B662" t="str">
        <f>'Source - Master DB Debt'!D659</f>
        <v>0180</v>
      </c>
      <c r="C662" t="str">
        <f>'Source - Master DB Debt'!E659</f>
        <v>Common School Fund Loan B0243</v>
      </c>
      <c r="D662" s="2">
        <f>'Source - Master DB Debt'!F659</f>
        <v>10426</v>
      </c>
      <c r="E662" s="2">
        <f>'Source - Master DB Debt'!G659</f>
        <v>20702</v>
      </c>
      <c r="F662" s="2">
        <f>'Source - Master DB Debt'!H659</f>
        <v>10276</v>
      </c>
      <c r="G662" s="2">
        <f>'Source - Master DB Debt'!I659</f>
        <v>3075</v>
      </c>
      <c r="H662" s="2">
        <f>'Source - Master DB Debt'!J659</f>
        <v>10227</v>
      </c>
    </row>
    <row r="663" spans="1:8" x14ac:dyDescent="0.35">
      <c r="A663" t="str">
        <f>'Source - Master DB Debt'!A660&amp;'Source - Master DB Debt'!B660&amp;'Source - Master DB Debt'!C660</f>
        <v>2745625</v>
      </c>
      <c r="B663" t="str">
        <f>'Source - Master DB Debt'!D660</f>
        <v>0180</v>
      </c>
      <c r="C663" t="str">
        <f>'Source - Master DB Debt'!E660</f>
        <v>Common School Loan A0606</v>
      </c>
      <c r="D663" s="2">
        <f>'Source - Master DB Debt'!F660</f>
        <v>29450</v>
      </c>
      <c r="E663" s="2">
        <f>'Source - Master DB Debt'!G660</f>
        <v>57690</v>
      </c>
      <c r="F663" s="2">
        <f>'Source - Master DB Debt'!H660</f>
        <v>28240</v>
      </c>
      <c r="G663" s="2">
        <f>'Source - Master DB Debt'!I660</f>
        <v>8411</v>
      </c>
      <c r="H663" s="2">
        <f>'Source - Master DB Debt'!J660</f>
        <v>27836</v>
      </c>
    </row>
    <row r="664" spans="1:8" x14ac:dyDescent="0.35">
      <c r="A664" t="str">
        <f>'Source - Master DB Debt'!A661&amp;'Source - Master DB Debt'!B661&amp;'Source - Master DB Debt'!C661</f>
        <v>2842920</v>
      </c>
      <c r="B664" t="str">
        <f>'Source - Master DB Debt'!D661</f>
        <v>0180</v>
      </c>
      <c r="C664" t="str">
        <f>'Source - Master DB Debt'!E661</f>
        <v>AD VALOREM PROPERTY TAX FIRST MORTGAGE BONDS, SERIES 2020</v>
      </c>
      <c r="D664" s="2">
        <f>'Source - Master DB Debt'!F661</f>
        <v>400500</v>
      </c>
      <c r="E664" s="2">
        <f>'Source - Master DB Debt'!G661</f>
        <v>805000</v>
      </c>
      <c r="F664" s="2">
        <f>'Source - Master DB Debt'!H661</f>
        <v>402000</v>
      </c>
      <c r="G664" s="2">
        <f>'Source - Master DB Debt'!I661</f>
        <v>120600</v>
      </c>
      <c r="H664" s="2">
        <f>'Source - Master DB Debt'!J661</f>
        <v>402000</v>
      </c>
    </row>
    <row r="665" spans="1:8" x14ac:dyDescent="0.35">
      <c r="A665" t="str">
        <f>'Source - Master DB Debt'!A662&amp;'Source - Master DB Debt'!B662&amp;'Source - Master DB Debt'!C662</f>
        <v>2842920</v>
      </c>
      <c r="B665" t="str">
        <f>'Source - Master DB Debt'!D662</f>
        <v>0180</v>
      </c>
      <c r="C665" t="str">
        <f>'Source - Master DB Debt'!E662</f>
        <v>Unreimbursed Textbooks</v>
      </c>
      <c r="D665" s="2">
        <f>'Source - Master DB Debt'!F662</f>
        <v>0</v>
      </c>
      <c r="E665" s="2">
        <f>'Source - Master DB Debt'!G662</f>
        <v>0</v>
      </c>
      <c r="F665" s="2">
        <f>'Source - Master DB Debt'!H662</f>
        <v>0</v>
      </c>
      <c r="G665" s="2">
        <f>'Source - Master DB Debt'!I662</f>
        <v>0</v>
      </c>
      <c r="H665" s="2">
        <f>'Source - Master DB Debt'!J662</f>
        <v>0</v>
      </c>
    </row>
    <row r="666" spans="1:8" x14ac:dyDescent="0.35">
      <c r="A666" t="str">
        <f>'Source - Master DB Debt'!A663&amp;'Source - Master DB Debt'!B663&amp;'Source - Master DB Debt'!C663</f>
        <v>2842940</v>
      </c>
      <c r="B666" t="str">
        <f>'Source - Master DB Debt'!D663</f>
        <v>0180</v>
      </c>
      <c r="C666" t="str">
        <f>'Source - Master DB Debt'!E663</f>
        <v>Interest on Temporary Loans</v>
      </c>
      <c r="D666" s="2">
        <f>'Source - Master DB Debt'!F663</f>
        <v>0</v>
      </c>
      <c r="E666" s="2">
        <f>'Source - Master DB Debt'!G663</f>
        <v>15000</v>
      </c>
      <c r="F666" s="2">
        <f>'Source - Master DB Debt'!H663</f>
        <v>0</v>
      </c>
      <c r="G666" s="2">
        <f>'Source - Master DB Debt'!I663</f>
        <v>0</v>
      </c>
      <c r="H666" s="2">
        <f>'Source - Master DB Debt'!J663</f>
        <v>0</v>
      </c>
    </row>
    <row r="667" spans="1:8" x14ac:dyDescent="0.35">
      <c r="A667" t="str">
        <f>'Source - Master DB Debt'!A664&amp;'Source - Master DB Debt'!B664&amp;'Source - Master DB Debt'!C664</f>
        <v>2842940</v>
      </c>
      <c r="B667" t="str">
        <f>'Source - Master DB Debt'!D664</f>
        <v>0180</v>
      </c>
      <c r="C667" t="str">
        <f>'Source - Master DB Debt'!E664</f>
        <v>COMMON SCHOOL FUND LOAN 0506</v>
      </c>
      <c r="D667" s="2">
        <f>'Source - Master DB Debt'!F664</f>
        <v>46550</v>
      </c>
      <c r="E667" s="2">
        <f>'Source - Master DB Debt'!G664</f>
        <v>106733</v>
      </c>
      <c r="F667" s="2">
        <f>'Source - Master DB Debt'!H664</f>
        <v>51870</v>
      </c>
      <c r="G667" s="2">
        <f>'Source - Master DB Debt'!I664</f>
        <v>51372</v>
      </c>
      <c r="H667" s="2">
        <f>'Source - Master DB Debt'!J664</f>
        <v>50873</v>
      </c>
    </row>
    <row r="668" spans="1:8" x14ac:dyDescent="0.35">
      <c r="A668" t="str">
        <f>'Source - Master DB Debt'!A665&amp;'Source - Master DB Debt'!B665&amp;'Source - Master DB Debt'!C665</f>
        <v>2842940</v>
      </c>
      <c r="B668" t="str">
        <f>'Source - Master DB Debt'!D665</f>
        <v>0180</v>
      </c>
      <c r="C668" t="str">
        <f>'Source - Master DB Debt'!E665</f>
        <v>COMMON SCHOOL FUND LOAN 0554</v>
      </c>
      <c r="D668" s="2">
        <f>'Source - Master DB Debt'!F665</f>
        <v>222000</v>
      </c>
      <c r="E668" s="2">
        <f>'Source - Master DB Debt'!G665</f>
        <v>493200</v>
      </c>
      <c r="F668" s="2">
        <f>'Source - Master DB Debt'!H665</f>
        <v>241200</v>
      </c>
      <c r="G668" s="2">
        <f>'Source - Master DB Debt'!I665</f>
        <v>239400</v>
      </c>
      <c r="H668" s="2">
        <f>'Source - Master DB Debt'!J665</f>
        <v>237600</v>
      </c>
    </row>
    <row r="669" spans="1:8" x14ac:dyDescent="0.35">
      <c r="A669" t="str">
        <f>'Source - Master DB Debt'!A666&amp;'Source - Master DB Debt'!B666&amp;'Source - Master DB Debt'!C666</f>
        <v>2842940</v>
      </c>
      <c r="B669" t="str">
        <f>'Source - Master DB Debt'!D666</f>
        <v>0180</v>
      </c>
      <c r="C669" t="str">
        <f>'Source - Master DB Debt'!E666</f>
        <v>AD VALOREM PROPERTY TAX FIRST MORTGAGE REFUNDING AND IMPROVEMENT BONDS, SERIES 2014</v>
      </c>
      <c r="D669" s="2">
        <f>'Source - Master DB Debt'!F666</f>
        <v>254000</v>
      </c>
      <c r="E669" s="2">
        <f>'Source - Master DB Debt'!G666</f>
        <v>508000</v>
      </c>
      <c r="F669" s="2">
        <f>'Source - Master DB Debt'!H666</f>
        <v>254000</v>
      </c>
      <c r="G669" s="2">
        <f>'Source - Master DB Debt'!I666</f>
        <v>254000</v>
      </c>
      <c r="H669" s="2">
        <f>'Source - Master DB Debt'!J666</f>
        <v>254000</v>
      </c>
    </row>
    <row r="670" spans="1:8" x14ac:dyDescent="0.35">
      <c r="A670" t="str">
        <f>'Source - Master DB Debt'!A667&amp;'Source - Master DB Debt'!B667&amp;'Source - Master DB Debt'!C667</f>
        <v>2842950</v>
      </c>
      <c r="B670" t="str">
        <f>'Source - Master DB Debt'!D667</f>
        <v>0180</v>
      </c>
      <c r="C670" t="str">
        <f>'Source - Master DB Debt'!E667</f>
        <v>High School Building Corporation, First Mortgage Bonds, Series 2013A</v>
      </c>
      <c r="D670" s="2">
        <f>'Source - Master DB Debt'!F667</f>
        <v>76000</v>
      </c>
      <c r="E670" s="2">
        <f>'Source - Master DB Debt'!G667</f>
        <v>646800</v>
      </c>
      <c r="F670" s="2">
        <f>'Source - Master DB Debt'!H667</f>
        <v>651000</v>
      </c>
      <c r="G670" s="2">
        <f>'Source - Master DB Debt'!I667</f>
        <v>325500</v>
      </c>
      <c r="H670" s="2">
        <f>'Source - Master DB Debt'!J667</f>
        <v>0</v>
      </c>
    </row>
    <row r="671" spans="1:8" x14ac:dyDescent="0.35">
      <c r="A671" t="str">
        <f>'Source - Master DB Debt'!A668&amp;'Source - Master DB Debt'!B668&amp;'Source - Master DB Debt'!C668</f>
        <v>2842950</v>
      </c>
      <c r="B671" t="str">
        <f>'Source - Master DB Debt'!D668</f>
        <v>0180</v>
      </c>
      <c r="C671" t="str">
        <f>'Source - Master DB Debt'!E668</f>
        <v>High School Building Corporation, First Mortgage Bonds, Series 2016B</v>
      </c>
      <c r="D671" s="2">
        <f>'Source - Master DB Debt'!F668</f>
        <v>25000</v>
      </c>
      <c r="E671" s="2">
        <f>'Source - Master DB Debt'!G668</f>
        <v>55000</v>
      </c>
      <c r="F671" s="2">
        <f>'Source - Master DB Debt'!H668</f>
        <v>30000</v>
      </c>
      <c r="G671" s="2">
        <f>'Source - Master DB Debt'!I668</f>
        <v>8100</v>
      </c>
      <c r="H671" s="2">
        <f>'Source - Master DB Debt'!J668</f>
        <v>24000</v>
      </c>
    </row>
    <row r="672" spans="1:8" x14ac:dyDescent="0.35">
      <c r="A672" t="str">
        <f>'Source - Master DB Debt'!A669&amp;'Source - Master DB Debt'!B669&amp;'Source - Master DB Debt'!C669</f>
        <v>2842950</v>
      </c>
      <c r="B672" t="str">
        <f>'Source - Master DB Debt'!D669</f>
        <v>0180</v>
      </c>
      <c r="C672" t="str">
        <f>'Source - Master DB Debt'!E669</f>
        <v>High School Building Corporation, First Mortgage Bonds, Series 2012B (Middle School Phase 1)</v>
      </c>
      <c r="D672" s="2">
        <f>'Source - Master DB Debt'!F669</f>
        <v>0</v>
      </c>
      <c r="E672" s="2">
        <f>'Source - Master DB Debt'!G669</f>
        <v>0</v>
      </c>
      <c r="F672" s="2">
        <f>'Source - Master DB Debt'!H669</f>
        <v>0</v>
      </c>
      <c r="G672" s="2">
        <f>'Source - Master DB Debt'!I669</f>
        <v>0</v>
      </c>
      <c r="H672" s="2">
        <f>'Source - Master DB Debt'!J669</f>
        <v>0</v>
      </c>
    </row>
    <row r="673" spans="1:8" x14ac:dyDescent="0.35">
      <c r="A673" t="str">
        <f>'Source - Master DB Debt'!A670&amp;'Source - Master DB Debt'!B670&amp;'Source - Master DB Debt'!C670</f>
        <v>2842950</v>
      </c>
      <c r="B673" t="str">
        <f>'Source - Master DB Debt'!D670</f>
        <v>0180</v>
      </c>
      <c r="C673" t="str">
        <f>'Source - Master DB Debt'!E670</f>
        <v>Interest on Temporary Loans</v>
      </c>
      <c r="D673" s="2">
        <f>'Source - Master DB Debt'!F670</f>
        <v>0</v>
      </c>
      <c r="E673" s="2">
        <f>'Source - Master DB Debt'!G670</f>
        <v>0</v>
      </c>
      <c r="F673" s="2">
        <f>'Source - Master DB Debt'!H670</f>
        <v>0</v>
      </c>
      <c r="G673" s="2">
        <f>'Source - Master DB Debt'!I670</f>
        <v>0</v>
      </c>
      <c r="H673" s="2">
        <f>'Source - Master DB Debt'!J670</f>
        <v>0</v>
      </c>
    </row>
    <row r="674" spans="1:8" x14ac:dyDescent="0.35">
      <c r="A674" t="str">
        <f>'Source - Master DB Debt'!A671&amp;'Source - Master DB Debt'!B671&amp;'Source - Master DB Debt'!C671</f>
        <v>2842950</v>
      </c>
      <c r="B674" t="str">
        <f>'Source - Master DB Debt'!D671</f>
        <v>0180</v>
      </c>
      <c r="C674" t="str">
        <f>'Source - Master DB Debt'!E671</f>
        <v>Linton-Stockton School Corporation, Greene County, Indiana, General Obligations Bonds, Series 2022</v>
      </c>
      <c r="D674" s="2">
        <f>'Source - Master DB Debt'!F671</f>
        <v>262113</v>
      </c>
      <c r="E674" s="2">
        <f>'Source - Master DB Debt'!G671</f>
        <v>144963</v>
      </c>
      <c r="F674" s="2">
        <f>'Source - Master DB Debt'!H671</f>
        <v>170775</v>
      </c>
      <c r="G674" s="2">
        <f>'Source - Master DB Debt'!I671</f>
        <v>50799</v>
      </c>
      <c r="H674" s="2">
        <f>'Source - Master DB Debt'!J671</f>
        <v>167888</v>
      </c>
    </row>
    <row r="675" spans="1:8" x14ac:dyDescent="0.35">
      <c r="A675" t="str">
        <f>'Source - Master DB Debt'!A672&amp;'Source - Master DB Debt'!B672&amp;'Source - Master DB Debt'!C672</f>
        <v>2842950</v>
      </c>
      <c r="B675" t="str">
        <f>'Source - Master DB Debt'!D672</f>
        <v>0180</v>
      </c>
      <c r="C675" t="str">
        <f>'Source - Master DB Debt'!E672</f>
        <v>High School Building Corporation, First Mortgage Bonds, Series 2016A</v>
      </c>
      <c r="D675" s="2">
        <f>'Source - Master DB Debt'!F672</f>
        <v>38000</v>
      </c>
      <c r="E675" s="2">
        <f>'Source - Master DB Debt'!G672</f>
        <v>79000</v>
      </c>
      <c r="F675" s="2">
        <f>'Source - Master DB Debt'!H672</f>
        <v>37000</v>
      </c>
      <c r="G675" s="2">
        <f>'Source - Master DB Debt'!I672</f>
        <v>12450</v>
      </c>
      <c r="H675" s="2">
        <f>'Source - Master DB Debt'!J672</f>
        <v>46000</v>
      </c>
    </row>
    <row r="676" spans="1:8" x14ac:dyDescent="0.35">
      <c r="A676" t="str">
        <f>'Source - Master DB Debt'!A673&amp;'Source - Master DB Debt'!B673&amp;'Source - Master DB Debt'!C673</f>
        <v>2842950</v>
      </c>
      <c r="B676" t="str">
        <f>'Source - Master DB Debt'!D673</f>
        <v>0180</v>
      </c>
      <c r="C676" t="str">
        <f>'Source - Master DB Debt'!E673</f>
        <v>High School Building Corporation, First Mortgage Bonds, Series 2013B (Renovation Phase 2)</v>
      </c>
      <c r="D676" s="2">
        <f>'Source - Master DB Debt'!F673</f>
        <v>30000</v>
      </c>
      <c r="E676" s="2">
        <f>'Source - Master DB Debt'!G673</f>
        <v>651800</v>
      </c>
      <c r="F676" s="2">
        <f>'Source - Master DB Debt'!H673</f>
        <v>637800</v>
      </c>
      <c r="G676" s="2">
        <f>'Source - Master DB Debt'!I673</f>
        <v>324400</v>
      </c>
      <c r="H676" s="2">
        <f>'Source - Master DB Debt'!J673</f>
        <v>11000</v>
      </c>
    </row>
    <row r="677" spans="1:8" x14ac:dyDescent="0.35">
      <c r="A677" t="str">
        <f>'Source - Master DB Debt'!A674&amp;'Source - Master DB Debt'!B674&amp;'Source - Master DB Debt'!C674</f>
        <v>2842950</v>
      </c>
      <c r="B677" t="str">
        <f>'Source - Master DB Debt'!D674</f>
        <v>0180</v>
      </c>
      <c r="C677" t="str">
        <f>'Source - Master DB Debt'!E674</f>
        <v>High School Building Corporation, First Mortgage Bonds, Series 2012A (Elem/HS Renovation)</v>
      </c>
      <c r="D677" s="2">
        <f>'Source - Master DB Debt'!F674</f>
        <v>0</v>
      </c>
      <c r="E677" s="2">
        <f>'Source - Master DB Debt'!G674</f>
        <v>0</v>
      </c>
      <c r="F677" s="2">
        <f>'Source - Master DB Debt'!H674</f>
        <v>0</v>
      </c>
      <c r="G677" s="2">
        <f>'Source - Master DB Debt'!I674</f>
        <v>0</v>
      </c>
      <c r="H677" s="2">
        <f>'Source - Master DB Debt'!J674</f>
        <v>0</v>
      </c>
    </row>
    <row r="678" spans="1:8" x14ac:dyDescent="0.35">
      <c r="A678" t="str">
        <f>'Source - Master DB Debt'!A675&amp;'Source - Master DB Debt'!B675&amp;'Source - Master DB Debt'!C675</f>
        <v>2842950</v>
      </c>
      <c r="B678" t="str">
        <f>'Source - Master DB Debt'!D675</f>
        <v>0180</v>
      </c>
      <c r="C678" t="str">
        <f>'Source - Master DB Debt'!E675</f>
        <v>Linton-Stockton High School Building Corporation, First Mortgage Bonds, Series 2016C</v>
      </c>
      <c r="D678" s="2">
        <f>'Source - Master DB Debt'!F675</f>
        <v>46000</v>
      </c>
      <c r="E678" s="2">
        <f>'Source - Master DB Debt'!G675</f>
        <v>106000</v>
      </c>
      <c r="F678" s="2">
        <f>'Source - Master DB Debt'!H675</f>
        <v>50000</v>
      </c>
      <c r="G678" s="2">
        <f>'Source - Master DB Debt'!I675</f>
        <v>15750</v>
      </c>
      <c r="H678" s="2">
        <f>'Source - Master DB Debt'!J675</f>
        <v>55000</v>
      </c>
    </row>
    <row r="679" spans="1:8" x14ac:dyDescent="0.35">
      <c r="A679" t="str">
        <f>'Source - Master DB Debt'!A676&amp;'Source - Master DB Debt'!B676&amp;'Source - Master DB Debt'!C676</f>
        <v>2842950</v>
      </c>
      <c r="B679" t="str">
        <f>'Source - Master DB Debt'!D676</f>
        <v>0180</v>
      </c>
      <c r="C679" t="str">
        <f>'Source - Master DB Debt'!E676</f>
        <v>Linton-Stockton School Corporation, Greene County, Indiana, General Obligation Bonds, Series 2018</v>
      </c>
      <c r="D679" s="2">
        <f>'Source - Master DB Debt'!F676</f>
        <v>0</v>
      </c>
      <c r="E679" s="2">
        <f>'Source - Master DB Debt'!G676</f>
        <v>0</v>
      </c>
      <c r="F679" s="2">
        <f>'Source - Master DB Debt'!H676</f>
        <v>0</v>
      </c>
      <c r="G679" s="2">
        <f>'Source - Master DB Debt'!I676</f>
        <v>0</v>
      </c>
      <c r="H679" s="2">
        <f>'Source - Master DB Debt'!J676</f>
        <v>0</v>
      </c>
    </row>
    <row r="680" spans="1:8" x14ac:dyDescent="0.35">
      <c r="A680" t="str">
        <f>'Source - Master DB Debt'!A677&amp;'Source - Master DB Debt'!B677&amp;'Source - Master DB Debt'!C677</f>
        <v>2842980</v>
      </c>
      <c r="B680" t="str">
        <f>'Source - Master DB Debt'!D677</f>
        <v>0180</v>
      </c>
      <c r="C680" t="str">
        <f>'Source - Master DB Debt'!E677</f>
        <v>Interest on Temporary Loans</v>
      </c>
      <c r="D680" s="2">
        <f>'Source - Master DB Debt'!F677</f>
        <v>0</v>
      </c>
      <c r="E680" s="2">
        <f>'Source - Master DB Debt'!G677</f>
        <v>10000</v>
      </c>
      <c r="F680" s="2">
        <f>'Source - Master DB Debt'!H677</f>
        <v>0</v>
      </c>
      <c r="G680" s="2">
        <f>'Source - Master DB Debt'!I677</f>
        <v>0</v>
      </c>
      <c r="H680" s="2">
        <f>'Source - Master DB Debt'!J677</f>
        <v>0</v>
      </c>
    </row>
    <row r="681" spans="1:8" x14ac:dyDescent="0.35">
      <c r="A681" t="str">
        <f>'Source - Master DB Debt'!A678&amp;'Source - Master DB Debt'!B678&amp;'Source - Master DB Debt'!C678</f>
        <v>2842980</v>
      </c>
      <c r="B681" t="str">
        <f>'Source - Master DB Debt'!D678</f>
        <v>0180</v>
      </c>
      <c r="C681" t="str">
        <f>'Source - Master DB Debt'!E678</f>
        <v>Unreimbursed Textbooks</v>
      </c>
      <c r="D681" s="2">
        <f>'Source - Master DB Debt'!F678</f>
        <v>0</v>
      </c>
      <c r="E681" s="2">
        <f>'Source - Master DB Debt'!G678</f>
        <v>0</v>
      </c>
      <c r="F681" s="2">
        <f>'Source - Master DB Debt'!H678</f>
        <v>0</v>
      </c>
      <c r="G681" s="2">
        <f>'Source - Master DB Debt'!I678</f>
        <v>0</v>
      </c>
      <c r="H681" s="2">
        <f>'Source - Master DB Debt'!J678</f>
        <v>0</v>
      </c>
    </row>
    <row r="682" spans="1:8" x14ac:dyDescent="0.35">
      <c r="A682" t="str">
        <f>'Source - Master DB Debt'!A679&amp;'Source - Master DB Debt'!B679&amp;'Source - Master DB Debt'!C679</f>
        <v>2842980</v>
      </c>
      <c r="B682" t="str">
        <f>'Source - Master DB Debt'!D679</f>
        <v>0180</v>
      </c>
      <c r="C682" t="str">
        <f>'Source - Master DB Debt'!E679</f>
        <v>Fees</v>
      </c>
      <c r="D682" s="2">
        <f>'Source - Master DB Debt'!F679</f>
        <v>2733</v>
      </c>
      <c r="E682" s="2">
        <f>'Source - Master DB Debt'!G679</f>
        <v>2733</v>
      </c>
      <c r="F682" s="2">
        <f>'Source - Master DB Debt'!H679</f>
        <v>1150</v>
      </c>
      <c r="G682" s="2">
        <f>'Source - Master DB Debt'!I679</f>
        <v>1150</v>
      </c>
      <c r="H682" s="2">
        <f>'Source - Master DB Debt'!J679</f>
        <v>1150</v>
      </c>
    </row>
    <row r="683" spans="1:8" x14ac:dyDescent="0.35">
      <c r="A683" t="str">
        <f>'Source - Master DB Debt'!A680&amp;'Source - Master DB Debt'!B680&amp;'Source - Master DB Debt'!C680</f>
        <v>2842980</v>
      </c>
      <c r="B683" t="str">
        <f>'Source - Master DB Debt'!D680</f>
        <v>0180</v>
      </c>
      <c r="C683" t="str">
        <f>'Source - Master DB Debt'!E680</f>
        <v>First Mortgage Bonds, Series 2021A</v>
      </c>
      <c r="D683" s="2">
        <f>'Source - Master DB Debt'!F680</f>
        <v>183500</v>
      </c>
      <c r="E683" s="2">
        <f>'Source - Master DB Debt'!G680</f>
        <v>365000</v>
      </c>
      <c r="F683" s="2">
        <f>'Source - Master DB Debt'!H680</f>
        <v>184500</v>
      </c>
      <c r="G683" s="2">
        <f>'Source - Master DB Debt'!I680</f>
        <v>55350</v>
      </c>
      <c r="H683" s="2">
        <f>'Source - Master DB Debt'!J680</f>
        <v>184500</v>
      </c>
    </row>
    <row r="684" spans="1:8" x14ac:dyDescent="0.35">
      <c r="A684" t="str">
        <f>'Source - Master DB Debt'!A681&amp;'Source - Master DB Debt'!B681&amp;'Source - Master DB Debt'!C681</f>
        <v>2842980</v>
      </c>
      <c r="B684" t="str">
        <f>'Source - Master DB Debt'!D681</f>
        <v>0180</v>
      </c>
      <c r="C684" t="str">
        <f>'Source - Master DB Debt'!E681</f>
        <v>White River Valley School Corporation</v>
      </c>
      <c r="D684" s="2">
        <f>'Source - Master DB Debt'!F681</f>
        <v>80000</v>
      </c>
      <c r="E684" s="2">
        <f>'Source - Master DB Debt'!G681</f>
        <v>160000</v>
      </c>
      <c r="F684" s="2">
        <f>'Source - Master DB Debt'!H681</f>
        <v>0</v>
      </c>
      <c r="G684" s="2">
        <f>'Source - Master DB Debt'!I681</f>
        <v>0</v>
      </c>
      <c r="H684" s="2">
        <f>'Source - Master DB Debt'!J681</f>
        <v>0</v>
      </c>
    </row>
    <row r="685" spans="1:8" x14ac:dyDescent="0.35">
      <c r="A685" t="str">
        <f>'Source - Master DB Debt'!A682&amp;'Source - Master DB Debt'!B682&amp;'Source - Master DB Debt'!C682</f>
        <v>2842980</v>
      </c>
      <c r="B685" t="str">
        <f>'Source - Master DB Debt'!D682</f>
        <v>0180</v>
      </c>
      <c r="C685" t="str">
        <f>'Source - Master DB Debt'!E682</f>
        <v>Ad Valorem Property Tax First Mortgage Bonds, Series 2023</v>
      </c>
      <c r="D685" s="2">
        <f>'Source - Master DB Debt'!F682</f>
        <v>0</v>
      </c>
      <c r="E685" s="2">
        <f>'Source - Master DB Debt'!G682</f>
        <v>453000</v>
      </c>
      <c r="F685" s="2">
        <f>'Source - Master DB Debt'!H682</f>
        <v>251000</v>
      </c>
      <c r="G685" s="2">
        <f>'Source - Master DB Debt'!I682</f>
        <v>75300</v>
      </c>
      <c r="H685" s="2">
        <f>'Source - Master DB Debt'!J682</f>
        <v>251000</v>
      </c>
    </row>
    <row r="686" spans="1:8" x14ac:dyDescent="0.35">
      <c r="A686" t="str">
        <f>'Source - Master DB Debt'!A683&amp;'Source - Master DB Debt'!B683&amp;'Source - Master DB Debt'!C683</f>
        <v>2842980</v>
      </c>
      <c r="B686" t="str">
        <f>'Source - Master DB Debt'!D683</f>
        <v>0180</v>
      </c>
      <c r="C686" t="str">
        <f>'Source - Master DB Debt'!E683</f>
        <v>First Mortgage Bonds, Series 2021B</v>
      </c>
      <c r="D686" s="2">
        <f>'Source - Master DB Debt'!F683</f>
        <v>184500</v>
      </c>
      <c r="E686" s="2">
        <f>'Source - Master DB Debt'!G683</f>
        <v>367000</v>
      </c>
      <c r="F686" s="2">
        <f>'Source - Master DB Debt'!H683</f>
        <v>183000</v>
      </c>
      <c r="G686" s="2">
        <f>'Source - Master DB Debt'!I683</f>
        <v>54900</v>
      </c>
      <c r="H686" s="2">
        <f>'Source - Master DB Debt'!J683</f>
        <v>183000</v>
      </c>
    </row>
    <row r="687" spans="1:8" x14ac:dyDescent="0.35">
      <c r="A687" t="str">
        <f>'Source - Master DB Debt'!A684&amp;'Source - Master DB Debt'!B684&amp;'Source - Master DB Debt'!C684</f>
        <v>2943005</v>
      </c>
      <c r="B687" t="str">
        <f>'Source - Master DB Debt'!D684</f>
        <v>0180</v>
      </c>
      <c r="C687" t="str">
        <f>'Source - Master DB Debt'!E684</f>
        <v>Hamilton Southeastern Schools General Obligation Bonds of 2022B</v>
      </c>
      <c r="D687" s="2">
        <f>'Source - Master DB Debt'!F684</f>
        <v>9048543</v>
      </c>
      <c r="E687" s="2">
        <f>'Source - Master DB Debt'!G684</f>
        <v>0</v>
      </c>
      <c r="F687" s="2">
        <f>'Source - Master DB Debt'!H684</f>
        <v>0</v>
      </c>
      <c r="G687" s="2">
        <f>'Source - Master DB Debt'!I684</f>
        <v>0</v>
      </c>
      <c r="H687" s="2">
        <f>'Source - Master DB Debt'!J684</f>
        <v>0</v>
      </c>
    </row>
    <row r="688" spans="1:8" x14ac:dyDescent="0.35">
      <c r="A688" t="str">
        <f>'Source - Master DB Debt'!A685&amp;'Source - Master DB Debt'!B685&amp;'Source - Master DB Debt'!C685</f>
        <v>2943005</v>
      </c>
      <c r="B688" t="str">
        <f>'Source - Master DB Debt'!D685</f>
        <v>0180</v>
      </c>
      <c r="C688" t="str">
        <f>'Source - Master DB Debt'!E685</f>
        <v>Hamilton Southeastern Schools General Obligation Bonds of 2023</v>
      </c>
      <c r="D688" s="2">
        <f>'Source - Master DB Debt'!F685</f>
        <v>0</v>
      </c>
      <c r="E688" s="2">
        <f>'Source - Master DB Debt'!G685</f>
        <v>36362250</v>
      </c>
      <c r="F688" s="2">
        <f>'Source - Master DB Debt'!H685</f>
        <v>0</v>
      </c>
      <c r="G688" s="2">
        <f>'Source - Master DB Debt'!I685</f>
        <v>0</v>
      </c>
      <c r="H688" s="2">
        <f>'Source - Master DB Debt'!J685</f>
        <v>0</v>
      </c>
    </row>
    <row r="689" spans="1:8" x14ac:dyDescent="0.35">
      <c r="A689" t="str">
        <f>'Source - Master DB Debt'!A686&amp;'Source - Master DB Debt'!B686&amp;'Source - Master DB Debt'!C686</f>
        <v>2943005</v>
      </c>
      <c r="B689" t="str">
        <f>'Source - Master DB Debt'!D686</f>
        <v>0180</v>
      </c>
      <c r="C689" t="str">
        <f>'Source - Master DB Debt'!E686</f>
        <v>Hamilton Southeastern Consolidated SBC AVPT FMRB, Series 2017</v>
      </c>
      <c r="D689" s="2">
        <f>'Source - Master DB Debt'!F686</f>
        <v>600000</v>
      </c>
      <c r="E689" s="2">
        <f>'Source - Master DB Debt'!G686</f>
        <v>1200000</v>
      </c>
      <c r="F689" s="2">
        <f>'Source - Master DB Debt'!H686</f>
        <v>600000</v>
      </c>
      <c r="G689" s="2">
        <f>'Source - Master DB Debt'!I686</f>
        <v>600000</v>
      </c>
      <c r="H689" s="2">
        <f>'Source - Master DB Debt'!J686</f>
        <v>600000</v>
      </c>
    </row>
    <row r="690" spans="1:8" x14ac:dyDescent="0.35">
      <c r="A690" t="str">
        <f>'Source - Master DB Debt'!A687&amp;'Source - Master DB Debt'!B687&amp;'Source - Master DB Debt'!C687</f>
        <v>2943005</v>
      </c>
      <c r="B690" t="str">
        <f>'Source - Master DB Debt'!D687</f>
        <v>0180</v>
      </c>
      <c r="C690" t="str">
        <f>'Source - Master DB Debt'!E687</f>
        <v>Ad Valorem Property Tax First Mortgage Bonds, Series 2021</v>
      </c>
      <c r="D690" s="2">
        <f>'Source - Master DB Debt'!F687</f>
        <v>1332500</v>
      </c>
      <c r="E690" s="2">
        <f>'Source - Master DB Debt'!G687</f>
        <v>2600000</v>
      </c>
      <c r="F690" s="2">
        <f>'Source - Master DB Debt'!H687</f>
        <v>1267500</v>
      </c>
      <c r="G690" s="2">
        <f>'Source - Master DB Debt'!I687</f>
        <v>380250</v>
      </c>
      <c r="H690" s="2">
        <f>'Source - Master DB Debt'!J687</f>
        <v>1267500</v>
      </c>
    </row>
    <row r="691" spans="1:8" x14ac:dyDescent="0.35">
      <c r="A691" t="str">
        <f>'Source - Master DB Debt'!A688&amp;'Source - Master DB Debt'!B688&amp;'Source - Master DB Debt'!C688</f>
        <v>2943005</v>
      </c>
      <c r="B691" t="str">
        <f>'Source - Master DB Debt'!D688</f>
        <v>0180</v>
      </c>
      <c r="C691" t="str">
        <f>'Source - Master DB Debt'!E688</f>
        <v>Hamilton Southeastern Consolidated SBC Ad Valorem Prop Tax First Mortgage Ref Bonds, Series 2015A</v>
      </c>
      <c r="D691" s="2">
        <f>'Source - Master DB Debt'!F688</f>
        <v>269000</v>
      </c>
      <c r="E691" s="2">
        <f>'Source - Master DB Debt'!G688</f>
        <v>538000</v>
      </c>
      <c r="F691" s="2">
        <f>'Source - Master DB Debt'!H688</f>
        <v>269000</v>
      </c>
      <c r="G691" s="2">
        <f>'Source - Master DB Debt'!I688</f>
        <v>269000</v>
      </c>
      <c r="H691" s="2">
        <f>'Source - Master DB Debt'!J688</f>
        <v>269000</v>
      </c>
    </row>
    <row r="692" spans="1:8" x14ac:dyDescent="0.35">
      <c r="A692" t="str">
        <f>'Source - Master DB Debt'!A689&amp;'Source - Master DB Debt'!B689&amp;'Source - Master DB Debt'!C689</f>
        <v>2943005</v>
      </c>
      <c r="B692" t="str">
        <f>'Source - Master DB Debt'!D689</f>
        <v>0287</v>
      </c>
      <c r="C692" t="str">
        <f>'Source - Master DB Debt'!E689</f>
        <v>Hamilton Southeastern Cons SBC Unlimited Ad Valorem Property Tax First Mortgage Bonds, Series 2014A</v>
      </c>
      <c r="D692" s="2">
        <f>'Source - Master DB Debt'!F689</f>
        <v>1011000</v>
      </c>
      <c r="E692" s="2">
        <f>'Source - Master DB Debt'!G689</f>
        <v>2022000</v>
      </c>
      <c r="F692" s="2">
        <f>'Source - Master DB Debt'!H689</f>
        <v>1011000</v>
      </c>
      <c r="G692" s="2">
        <f>'Source - Master DB Debt'!I689</f>
        <v>1011000</v>
      </c>
      <c r="H692" s="2">
        <f>'Source - Master DB Debt'!J689</f>
        <v>1011000</v>
      </c>
    </row>
    <row r="693" spans="1:8" x14ac:dyDescent="0.35">
      <c r="A693" t="str">
        <f>'Source - Master DB Debt'!A690&amp;'Source - Master DB Debt'!B690&amp;'Source - Master DB Debt'!C690</f>
        <v>2943005</v>
      </c>
      <c r="B693" t="str">
        <f>'Source - Master DB Debt'!D690</f>
        <v>0180</v>
      </c>
      <c r="C693" t="str">
        <f>'Source - Master DB Debt'!E690</f>
        <v>General Obligation Bonds of 2017B</v>
      </c>
      <c r="D693" s="2">
        <f>'Source - Master DB Debt'!F690</f>
        <v>279758</v>
      </c>
      <c r="E693" s="2">
        <f>'Source - Master DB Debt'!G690</f>
        <v>556468</v>
      </c>
      <c r="F693" s="2">
        <f>'Source - Master DB Debt'!H690</f>
        <v>276638</v>
      </c>
      <c r="G693" s="2">
        <f>'Source - Master DB Debt'!I690</f>
        <v>83328</v>
      </c>
      <c r="H693" s="2">
        <f>'Source - Master DB Debt'!J690</f>
        <v>278883</v>
      </c>
    </row>
    <row r="694" spans="1:8" x14ac:dyDescent="0.35">
      <c r="A694" t="str">
        <f>'Source - Master DB Debt'!A691&amp;'Source - Master DB Debt'!B691&amp;'Source - Master DB Debt'!C691</f>
        <v>2943005</v>
      </c>
      <c r="B694" t="str">
        <f>'Source - Master DB Debt'!D691</f>
        <v>0180</v>
      </c>
      <c r="C694" t="str">
        <f>'Source - Master DB Debt'!E691</f>
        <v>Hamilton Southeastern Consolidated SBC Ad Valorem Prop Tax First Mortgage Ref Bonds, Series 2015B</v>
      </c>
      <c r="D694" s="2">
        <f>'Source - Master DB Debt'!F691</f>
        <v>768000</v>
      </c>
      <c r="E694" s="2">
        <f>'Source - Master DB Debt'!G691</f>
        <v>1536000</v>
      </c>
      <c r="F694" s="2">
        <f>'Source - Master DB Debt'!H691</f>
        <v>768000</v>
      </c>
      <c r="G694" s="2">
        <f>'Source - Master DB Debt'!I691</f>
        <v>768000</v>
      </c>
      <c r="H694" s="2">
        <f>'Source - Master DB Debt'!J691</f>
        <v>768000</v>
      </c>
    </row>
    <row r="695" spans="1:8" x14ac:dyDescent="0.35">
      <c r="A695" t="str">
        <f>'Source - Master DB Debt'!A692&amp;'Source - Master DB Debt'!B692&amp;'Source - Master DB Debt'!C692</f>
        <v>2943005</v>
      </c>
      <c r="B695" t="str">
        <f>'Source - Master DB Debt'!D692</f>
        <v>0287</v>
      </c>
      <c r="C695" t="str">
        <f>'Source - Master DB Debt'!E692</f>
        <v>Hamilton Southeastern Consolidated SBC Unlim Ad Valorem Prop Tax First Mortgage Bonds, Series 2015G</v>
      </c>
      <c r="D695" s="2">
        <f>'Source - Master DB Debt'!F692</f>
        <v>845000</v>
      </c>
      <c r="E695" s="2">
        <f>'Source - Master DB Debt'!G692</f>
        <v>1690000</v>
      </c>
      <c r="F695" s="2">
        <f>'Source - Master DB Debt'!H692</f>
        <v>845000</v>
      </c>
      <c r="G695" s="2">
        <f>'Source - Master DB Debt'!I692</f>
        <v>253500</v>
      </c>
      <c r="H695" s="2">
        <f>'Source - Master DB Debt'!J692</f>
        <v>845000</v>
      </c>
    </row>
    <row r="696" spans="1:8" x14ac:dyDescent="0.35">
      <c r="A696" t="str">
        <f>'Source - Master DB Debt'!A693&amp;'Source - Master DB Debt'!B693&amp;'Source - Master DB Debt'!C693</f>
        <v>2943005</v>
      </c>
      <c r="B696" t="str">
        <f>'Source - Master DB Debt'!D693</f>
        <v>0180</v>
      </c>
      <c r="C696" t="str">
        <f>'Source - Master DB Debt'!E693</f>
        <v>Hamilton Southeastern Consolidated SBC Ad Valorem Prop Tax First Mortgage Ref Bonds, Series 2015D</v>
      </c>
      <c r="D696" s="2">
        <f>'Source - Master DB Debt'!F693</f>
        <v>1437500</v>
      </c>
      <c r="E696" s="2">
        <f>'Source - Master DB Debt'!G693</f>
        <v>0</v>
      </c>
      <c r="F696" s="2">
        <f>'Source - Master DB Debt'!H693</f>
        <v>0</v>
      </c>
      <c r="G696" s="2">
        <f>'Source - Master DB Debt'!I693</f>
        <v>0</v>
      </c>
      <c r="H696" s="2">
        <f>'Source - Master DB Debt'!J693</f>
        <v>0</v>
      </c>
    </row>
    <row r="697" spans="1:8" x14ac:dyDescent="0.35">
      <c r="A697" t="str">
        <f>'Source - Master DB Debt'!A694&amp;'Source - Master DB Debt'!B694&amp;'Source - Master DB Debt'!C694</f>
        <v>2943005</v>
      </c>
      <c r="B697" t="str">
        <f>'Source - Master DB Debt'!D694</f>
        <v>0180</v>
      </c>
      <c r="C697" t="str">
        <f>'Source - Master DB Debt'!E694</f>
        <v>Fees</v>
      </c>
      <c r="D697" s="2">
        <f>'Source - Master DB Debt'!F694</f>
        <v>19500</v>
      </c>
      <c r="E697" s="2">
        <f>'Source - Master DB Debt'!G694</f>
        <v>25000</v>
      </c>
      <c r="F697" s="2">
        <f>'Source - Master DB Debt'!H694</f>
        <v>12500</v>
      </c>
      <c r="G697" s="2">
        <f>'Source - Master DB Debt'!I694</f>
        <v>3750</v>
      </c>
      <c r="H697" s="2">
        <f>'Source - Master DB Debt'!J694</f>
        <v>12500</v>
      </c>
    </row>
    <row r="698" spans="1:8" x14ac:dyDescent="0.35">
      <c r="A698" t="str">
        <f>'Source - Master DB Debt'!A695&amp;'Source - Master DB Debt'!B695&amp;'Source - Master DB Debt'!C695</f>
        <v>2943005</v>
      </c>
      <c r="B698" t="str">
        <f>'Source - Master DB Debt'!D695</f>
        <v>0180</v>
      </c>
      <c r="C698" t="str">
        <f>'Source - Master DB Debt'!E695</f>
        <v>Hamilton Southeastern Schools General Obligation Bonds of 2022</v>
      </c>
      <c r="D698" s="2">
        <f>'Source - Master DB Debt'!F695</f>
        <v>5761250</v>
      </c>
      <c r="E698" s="2">
        <f>'Source - Master DB Debt'!G695</f>
        <v>0</v>
      </c>
      <c r="F698" s="2">
        <f>'Source - Master DB Debt'!H695</f>
        <v>0</v>
      </c>
      <c r="G698" s="2">
        <f>'Source - Master DB Debt'!I695</f>
        <v>0</v>
      </c>
      <c r="H698" s="2">
        <f>'Source - Master DB Debt'!J695</f>
        <v>0</v>
      </c>
    </row>
    <row r="699" spans="1:8" x14ac:dyDescent="0.35">
      <c r="A699" t="str">
        <f>'Source - Master DB Debt'!A696&amp;'Source - Master DB Debt'!B696&amp;'Source - Master DB Debt'!C696</f>
        <v>2943005</v>
      </c>
      <c r="B699" t="str">
        <f>'Source - Master DB Debt'!D696</f>
        <v>0180</v>
      </c>
      <c r="C699" t="str">
        <f>'Source - Master DB Debt'!E696</f>
        <v>Unreimbursed Textbooks</v>
      </c>
      <c r="D699" s="2">
        <f>'Source - Master DB Debt'!F696</f>
        <v>0</v>
      </c>
      <c r="E699" s="2">
        <f>'Source - Master DB Debt'!G696</f>
        <v>0</v>
      </c>
      <c r="F699" s="2">
        <f>'Source - Master DB Debt'!H696</f>
        <v>0</v>
      </c>
      <c r="G699" s="2">
        <f>'Source - Master DB Debt'!I696</f>
        <v>0</v>
      </c>
      <c r="H699" s="2">
        <f>'Source - Master DB Debt'!J696</f>
        <v>0</v>
      </c>
    </row>
    <row r="700" spans="1:8" x14ac:dyDescent="0.35">
      <c r="A700" t="str">
        <f>'Source - Master DB Debt'!A697&amp;'Source - Master DB Debt'!B697&amp;'Source - Master DB Debt'!C697</f>
        <v>2943005</v>
      </c>
      <c r="B700" t="str">
        <f>'Source - Master DB Debt'!D697</f>
        <v>0287</v>
      </c>
      <c r="C700" t="str">
        <f>'Source - Master DB Debt'!E697</f>
        <v>Unlimited Ad Valorem Property Tax First Mortgage Refunding Bonds, Series 2021</v>
      </c>
      <c r="D700" s="2">
        <f>'Source - Master DB Debt'!F697</f>
        <v>1735000</v>
      </c>
      <c r="E700" s="2">
        <f>'Source - Master DB Debt'!G697</f>
        <v>3474000</v>
      </c>
      <c r="F700" s="2">
        <f>'Source - Master DB Debt'!H697</f>
        <v>1736000</v>
      </c>
      <c r="G700" s="2">
        <f>'Source - Master DB Debt'!I697</f>
        <v>1736000</v>
      </c>
      <c r="H700" s="2">
        <f>'Source - Master DB Debt'!J697</f>
        <v>1736000</v>
      </c>
    </row>
    <row r="701" spans="1:8" x14ac:dyDescent="0.35">
      <c r="A701" t="str">
        <f>'Source - Master DB Debt'!A698&amp;'Source - Master DB Debt'!B698&amp;'Source - Master DB Debt'!C698</f>
        <v>2943005</v>
      </c>
      <c r="B701" t="str">
        <f>'Source - Master DB Debt'!D698</f>
        <v>0180</v>
      </c>
      <c r="C701" t="str">
        <f>'Source - Master DB Debt'!E698</f>
        <v>Hamilton Southeastern Consolidated SBC Ad Valorem Property Tax First Mortgage Ref Bonds, Ser 2012A</v>
      </c>
      <c r="D701" s="2">
        <f>'Source - Master DB Debt'!F698</f>
        <v>1498000</v>
      </c>
      <c r="E701" s="2">
        <f>'Source - Master DB Debt'!G698</f>
        <v>1449000</v>
      </c>
      <c r="F701" s="2">
        <f>'Source - Master DB Debt'!H698</f>
        <v>0</v>
      </c>
      <c r="G701" s="2">
        <f>'Source - Master DB Debt'!I698</f>
        <v>0</v>
      </c>
      <c r="H701" s="2">
        <f>'Source - Master DB Debt'!J698</f>
        <v>0</v>
      </c>
    </row>
    <row r="702" spans="1:8" x14ac:dyDescent="0.35">
      <c r="A702" t="str">
        <f>'Source - Master DB Debt'!A699&amp;'Source - Master DB Debt'!B699&amp;'Source - Master DB Debt'!C699</f>
        <v>2943005</v>
      </c>
      <c r="B702" t="str">
        <f>'Source - Master DB Debt'!D699</f>
        <v>0180</v>
      </c>
      <c r="C702" t="str">
        <f>'Source - Master DB Debt'!E699</f>
        <v>Ad Valorem Property Tax First Mortgage Refunding Bonds, Series 2016</v>
      </c>
      <c r="D702" s="2">
        <f>'Source - Master DB Debt'!F699</f>
        <v>1600000</v>
      </c>
      <c r="E702" s="2">
        <f>'Source - Master DB Debt'!G699</f>
        <v>6075000</v>
      </c>
      <c r="F702" s="2">
        <f>'Source - Master DB Debt'!H699</f>
        <v>3037500</v>
      </c>
      <c r="G702" s="2">
        <f>'Source - Master DB Debt'!I699</f>
        <v>3037500</v>
      </c>
      <c r="H702" s="2">
        <f>'Source - Master DB Debt'!J699</f>
        <v>3037500</v>
      </c>
    </row>
    <row r="703" spans="1:8" x14ac:dyDescent="0.35">
      <c r="A703" t="str">
        <f>'Source - Master DB Debt'!A700&amp;'Source - Master DB Debt'!B700&amp;'Source - Master DB Debt'!C700</f>
        <v>2943005</v>
      </c>
      <c r="B703" t="str">
        <f>'Source - Master DB Debt'!D700</f>
        <v>0186</v>
      </c>
      <c r="C703" t="str">
        <f>'Source - Master DB Debt'!E700</f>
        <v>Hamilton Southeastern Schools Amended Taxable General Obligation Pension Bonds of 2003</v>
      </c>
      <c r="D703" s="2">
        <f>'Source - Master DB Debt'!F700</f>
        <v>194956</v>
      </c>
      <c r="E703" s="2">
        <f>'Source - Master DB Debt'!G700</f>
        <v>195045</v>
      </c>
      <c r="F703" s="2">
        <f>'Source - Master DB Debt'!H700</f>
        <v>0</v>
      </c>
      <c r="G703" s="2">
        <f>'Source - Master DB Debt'!I700</f>
        <v>0</v>
      </c>
      <c r="H703" s="2">
        <f>'Source - Master DB Debt'!J700</f>
        <v>0</v>
      </c>
    </row>
    <row r="704" spans="1:8" x14ac:dyDescent="0.35">
      <c r="A704" t="str">
        <f>'Source - Master DB Debt'!A701&amp;'Source - Master DB Debt'!B701&amp;'Source - Master DB Debt'!C701</f>
        <v>2943005</v>
      </c>
      <c r="B704" t="str">
        <f>'Source - Master DB Debt'!D701</f>
        <v>0180</v>
      </c>
      <c r="C704" t="str">
        <f>'Source - Master DB Debt'!E701</f>
        <v>General Obligation Bonds of 2019</v>
      </c>
      <c r="D704" s="2">
        <f>'Source - Master DB Debt'!F701</f>
        <v>640200</v>
      </c>
      <c r="E704" s="2">
        <f>'Source - Master DB Debt'!G701</f>
        <v>0</v>
      </c>
      <c r="F704" s="2">
        <f>'Source - Master DB Debt'!H701</f>
        <v>0</v>
      </c>
      <c r="G704" s="2">
        <f>'Source - Master DB Debt'!I701</f>
        <v>0</v>
      </c>
      <c r="H704" s="2">
        <f>'Source - Master DB Debt'!J701</f>
        <v>0</v>
      </c>
    </row>
    <row r="705" spans="1:8" x14ac:dyDescent="0.35">
      <c r="A705" t="str">
        <f>'Source - Master DB Debt'!A702&amp;'Source - Master DB Debt'!B702&amp;'Source - Master DB Debt'!C702</f>
        <v>2943005</v>
      </c>
      <c r="B705" t="str">
        <f>'Source - Master DB Debt'!D702</f>
        <v>0180</v>
      </c>
      <c r="C705" t="str">
        <f>'Source - Master DB Debt'!E702</f>
        <v>Hamilton Southeastern Consolidated SBC Ad Valorem Prop Tax First Mortgage Ref Bonds, Series 2015C</v>
      </c>
      <c r="D705" s="2">
        <f>'Source - Master DB Debt'!F702</f>
        <v>1075000</v>
      </c>
      <c r="E705" s="2">
        <f>'Source - Master DB Debt'!G702</f>
        <v>2150000</v>
      </c>
      <c r="F705" s="2">
        <f>'Source - Master DB Debt'!H702</f>
        <v>1075000</v>
      </c>
      <c r="G705" s="2">
        <f>'Source - Master DB Debt'!I702</f>
        <v>1075000</v>
      </c>
      <c r="H705" s="2">
        <f>'Source - Master DB Debt'!J702</f>
        <v>1075000</v>
      </c>
    </row>
    <row r="706" spans="1:8" x14ac:dyDescent="0.35">
      <c r="A706" t="str">
        <f>'Source - Master DB Debt'!A703&amp;'Source - Master DB Debt'!B703&amp;'Source - Master DB Debt'!C703</f>
        <v>2943005</v>
      </c>
      <c r="B706" t="str">
        <f>'Source - Master DB Debt'!D703</f>
        <v>0287</v>
      </c>
      <c r="C706" t="str">
        <f>'Source - Master DB Debt'!E703</f>
        <v>Hamilton Southeastern Consolidated SBC UAVPT FMB, Series 2018</v>
      </c>
      <c r="D706" s="2">
        <f>'Source - Master DB Debt'!F703</f>
        <v>865000</v>
      </c>
      <c r="E706" s="2">
        <f>'Source - Master DB Debt'!G703</f>
        <v>1730000</v>
      </c>
      <c r="F706" s="2">
        <f>'Source - Master DB Debt'!H703</f>
        <v>865000</v>
      </c>
      <c r="G706" s="2">
        <f>'Source - Master DB Debt'!I703</f>
        <v>259500</v>
      </c>
      <c r="H706" s="2">
        <f>'Source - Master DB Debt'!J703</f>
        <v>865000</v>
      </c>
    </row>
    <row r="707" spans="1:8" x14ac:dyDescent="0.35">
      <c r="A707" t="str">
        <f>'Source - Master DB Debt'!A704&amp;'Source - Master DB Debt'!B704&amp;'Source - Master DB Debt'!C704</f>
        <v>2943005</v>
      </c>
      <c r="B707" t="str">
        <f>'Source - Master DB Debt'!D704</f>
        <v>0287</v>
      </c>
      <c r="C707" t="str">
        <f>'Source - Master DB Debt'!E704</f>
        <v>Hamilton Southeastern Consolidated SBC Unlim Ad Valorem Prop Tax First Mortgage Bonds, Series 2015F</v>
      </c>
      <c r="D707" s="2">
        <f>'Source - Master DB Debt'!F704</f>
        <v>1025000</v>
      </c>
      <c r="E707" s="2">
        <f>'Source - Master DB Debt'!G704</f>
        <v>2050000</v>
      </c>
      <c r="F707" s="2">
        <f>'Source - Master DB Debt'!H704</f>
        <v>1025000</v>
      </c>
      <c r="G707" s="2">
        <f>'Source - Master DB Debt'!I704</f>
        <v>307500</v>
      </c>
      <c r="H707" s="2">
        <f>'Source - Master DB Debt'!J704</f>
        <v>1025000</v>
      </c>
    </row>
    <row r="708" spans="1:8" x14ac:dyDescent="0.35">
      <c r="A708" t="str">
        <f>'Source - Master DB Debt'!A705&amp;'Source - Master DB Debt'!B705&amp;'Source - Master DB Debt'!C705</f>
        <v>2943005</v>
      </c>
      <c r="B708" t="str">
        <f>'Source - Master DB Debt'!D705</f>
        <v>0287</v>
      </c>
      <c r="C708" t="str">
        <f>'Source - Master DB Debt'!E705</f>
        <v>Hamilton Southeastern Cons SBC Unlimited Ad Valorem Property Tax First Mortgage Bonds, Series 2014B</v>
      </c>
      <c r="D708" s="2">
        <f>'Source - Master DB Debt'!F705</f>
        <v>1010000</v>
      </c>
      <c r="E708" s="2">
        <f>'Source - Master DB Debt'!G705</f>
        <v>2020000</v>
      </c>
      <c r="F708" s="2">
        <f>'Source - Master DB Debt'!H705</f>
        <v>1010000</v>
      </c>
      <c r="G708" s="2">
        <f>'Source - Master DB Debt'!I705</f>
        <v>1010000</v>
      </c>
      <c r="H708" s="2">
        <f>'Source - Master DB Debt'!J705</f>
        <v>1010000</v>
      </c>
    </row>
    <row r="709" spans="1:8" x14ac:dyDescent="0.35">
      <c r="A709" t="str">
        <f>'Source - Master DB Debt'!A706&amp;'Source - Master DB Debt'!B706&amp;'Source - Master DB Debt'!C706</f>
        <v>2943005</v>
      </c>
      <c r="B709" t="str">
        <f>'Source - Master DB Debt'!D706</f>
        <v>0180</v>
      </c>
      <c r="C709" t="str">
        <f>'Source - Master DB Debt'!E706</f>
        <v>HSE Cons 2012B</v>
      </c>
      <c r="D709" s="2">
        <f>'Source - Master DB Debt'!F706</f>
        <v>1407000</v>
      </c>
      <c r="E709" s="2">
        <f>'Source - Master DB Debt'!G706</f>
        <v>2814000</v>
      </c>
      <c r="F709" s="2">
        <f>'Source - Master DB Debt'!H706</f>
        <v>1407000</v>
      </c>
      <c r="G709" s="2">
        <f>'Source - Master DB Debt'!I706</f>
        <v>1407000</v>
      </c>
      <c r="H709" s="2">
        <f>'Source - Master DB Debt'!J706</f>
        <v>1407000</v>
      </c>
    </row>
    <row r="710" spans="1:8" x14ac:dyDescent="0.35">
      <c r="A710" t="str">
        <f>'Source - Master DB Debt'!A707&amp;'Source - Master DB Debt'!B707&amp;'Source - Master DB Debt'!C707</f>
        <v>2943025</v>
      </c>
      <c r="B710" t="str">
        <f>'Source - Master DB Debt'!D707</f>
        <v>0180</v>
      </c>
      <c r="C710" t="str">
        <f>'Source - Master DB Debt'!E707</f>
        <v>HHSC General Obligation Bonds of 2020</v>
      </c>
      <c r="D710" s="2">
        <f>'Source - Master DB Debt'!F707</f>
        <v>456375</v>
      </c>
      <c r="E710" s="2">
        <f>'Source - Master DB Debt'!G707</f>
        <v>921050</v>
      </c>
      <c r="F710" s="2">
        <f>'Source - Master DB Debt'!H707</f>
        <v>464625</v>
      </c>
      <c r="G710" s="2">
        <f>'Source - Master DB Debt'!I707</f>
        <v>139793</v>
      </c>
      <c r="H710" s="2">
        <f>'Source - Master DB Debt'!J707</f>
        <v>467325</v>
      </c>
    </row>
    <row r="711" spans="1:8" x14ac:dyDescent="0.35">
      <c r="A711" t="str">
        <f>'Source - Master DB Debt'!A708&amp;'Source - Master DB Debt'!B708&amp;'Source - Master DB Debt'!C708</f>
        <v>2943025</v>
      </c>
      <c r="B711" t="str">
        <f>'Source - Master DB Debt'!D708</f>
        <v>0180</v>
      </c>
      <c r="C711" t="str">
        <f>'Source - Master DB Debt'!E708</f>
        <v>HHSC GO Bonds 2022</v>
      </c>
      <c r="D711" s="2">
        <f>'Source - Master DB Debt'!F708</f>
        <v>764813</v>
      </c>
      <c r="E711" s="2">
        <f>'Source - Master DB Debt'!G708</f>
        <v>0</v>
      </c>
      <c r="F711" s="2">
        <f>'Source - Master DB Debt'!H708</f>
        <v>0</v>
      </c>
      <c r="G711" s="2">
        <f>'Source - Master DB Debt'!I708</f>
        <v>0</v>
      </c>
      <c r="H711" s="2">
        <f>'Source - Master DB Debt'!J708</f>
        <v>0</v>
      </c>
    </row>
    <row r="712" spans="1:8" x14ac:dyDescent="0.35">
      <c r="A712" t="str">
        <f>'Source - Master DB Debt'!A709&amp;'Source - Master DB Debt'!B709&amp;'Source - Master DB Debt'!C709</f>
        <v>2943025</v>
      </c>
      <c r="B712" t="str">
        <f>'Source - Master DB Debt'!D709</f>
        <v>0180</v>
      </c>
      <c r="C712" t="str">
        <f>'Source - Master DB Debt'!E709</f>
        <v>HH School Building Corp Ad Valorem Property Tax First Mortgage Bonds, Series 2017</v>
      </c>
      <c r="D712" s="2">
        <f>'Source - Master DB Debt'!F709</f>
        <v>167500</v>
      </c>
      <c r="E712" s="2">
        <f>'Source - Master DB Debt'!G709</f>
        <v>335000</v>
      </c>
      <c r="F712" s="2">
        <f>'Source - Master DB Debt'!H709</f>
        <v>167500</v>
      </c>
      <c r="G712" s="2">
        <f>'Source - Master DB Debt'!I709</f>
        <v>50250</v>
      </c>
      <c r="H712" s="2">
        <f>'Source - Master DB Debt'!J709</f>
        <v>167500</v>
      </c>
    </row>
    <row r="713" spans="1:8" x14ac:dyDescent="0.35">
      <c r="A713" t="str">
        <f>'Source - Master DB Debt'!A710&amp;'Source - Master DB Debt'!B710&amp;'Source - Master DB Debt'!C710</f>
        <v>2943025</v>
      </c>
      <c r="B713" t="str">
        <f>'Source - Master DB Debt'!D710</f>
        <v>0180</v>
      </c>
      <c r="C713" t="str">
        <f>'Source - Master DB Debt'!E710</f>
        <v>HHSC GO Bonds 2023</v>
      </c>
      <c r="D713" s="2">
        <f>'Source - Master DB Debt'!F710</f>
        <v>0</v>
      </c>
      <c r="E713" s="2">
        <f>'Source - Master DB Debt'!G710</f>
        <v>2785681</v>
      </c>
      <c r="F713" s="2">
        <f>'Source - Master DB Debt'!H710</f>
        <v>655250</v>
      </c>
      <c r="G713" s="2">
        <f>'Source - Master DB Debt'!I710</f>
        <v>196706</v>
      </c>
      <c r="H713" s="2">
        <f>'Source - Master DB Debt'!J710</f>
        <v>656125</v>
      </c>
    </row>
    <row r="714" spans="1:8" x14ac:dyDescent="0.35">
      <c r="A714" t="str">
        <f>'Source - Master DB Debt'!A711&amp;'Source - Master DB Debt'!B711&amp;'Source - Master DB Debt'!C711</f>
        <v>2943025</v>
      </c>
      <c r="B714" t="str">
        <f>'Source - Master DB Debt'!D711</f>
        <v>0180</v>
      </c>
      <c r="C714" t="str">
        <f>'Source - Master DB Debt'!E711</f>
        <v>HH School Building Corp Ad Valorem Property Tax FMB, Series 2021</v>
      </c>
      <c r="D714" s="2">
        <f>'Source - Master DB Debt'!F711</f>
        <v>474500</v>
      </c>
      <c r="E714" s="2">
        <f>'Source - Master DB Debt'!G711</f>
        <v>439000</v>
      </c>
      <c r="F714" s="2">
        <f>'Source - Master DB Debt'!H711</f>
        <v>219500</v>
      </c>
      <c r="G714" s="2">
        <f>'Source - Master DB Debt'!I711</f>
        <v>65850</v>
      </c>
      <c r="H714" s="2">
        <f>'Source - Master DB Debt'!J711</f>
        <v>219500</v>
      </c>
    </row>
    <row r="715" spans="1:8" x14ac:dyDescent="0.35">
      <c r="A715" t="str">
        <f>'Source - Master DB Debt'!A712&amp;'Source - Master DB Debt'!B712&amp;'Source - Master DB Debt'!C712</f>
        <v>2943025</v>
      </c>
      <c r="B715" t="str">
        <f>'Source - Master DB Debt'!D712</f>
        <v>0180</v>
      </c>
      <c r="C715" t="str">
        <f>'Source - Master DB Debt'!E712</f>
        <v>Hamilton Heights School Building Corporation Ad Valorem Property Tax First Mortgage Bonds, Series 20</v>
      </c>
      <c r="D715" s="2">
        <f>'Source - Master DB Debt'!F712</f>
        <v>1192500</v>
      </c>
      <c r="E715" s="2">
        <f>'Source - Master DB Debt'!G712</f>
        <v>2385000</v>
      </c>
      <c r="F715" s="2">
        <f>'Source - Master DB Debt'!H712</f>
        <v>1192500</v>
      </c>
      <c r="G715" s="2">
        <f>'Source - Master DB Debt'!I712</f>
        <v>357750</v>
      </c>
      <c r="H715" s="2">
        <f>'Source - Master DB Debt'!J712</f>
        <v>1192500</v>
      </c>
    </row>
    <row r="716" spans="1:8" x14ac:dyDescent="0.35">
      <c r="A716" t="str">
        <f>'Source - Master DB Debt'!A713&amp;'Source - Master DB Debt'!B713&amp;'Source - Master DB Debt'!C713</f>
        <v>2943025</v>
      </c>
      <c r="B716" t="str">
        <f>'Source - Master DB Debt'!D713</f>
        <v>0180</v>
      </c>
      <c r="C716" t="str">
        <f>'Source - Master DB Debt'!E713</f>
        <v>Hamilton Heights School Building Corporation Ad Valorem Property Tax FMB, Series 2019</v>
      </c>
      <c r="D716" s="2">
        <f>'Source - Master DB Debt'!F713</f>
        <v>717500</v>
      </c>
      <c r="E716" s="2">
        <f>'Source - Master DB Debt'!G713</f>
        <v>1435000</v>
      </c>
      <c r="F716" s="2">
        <f>'Source - Master DB Debt'!H713</f>
        <v>717500</v>
      </c>
      <c r="G716" s="2">
        <f>'Source - Master DB Debt'!I713</f>
        <v>215250</v>
      </c>
      <c r="H716" s="2">
        <f>'Source - Master DB Debt'!J713</f>
        <v>717500</v>
      </c>
    </row>
    <row r="717" spans="1:8" x14ac:dyDescent="0.35">
      <c r="A717" t="str">
        <f>'Source - Master DB Debt'!A714&amp;'Source - Master DB Debt'!B714&amp;'Source - Master DB Debt'!C714</f>
        <v>2943030</v>
      </c>
      <c r="B717" t="str">
        <f>'Source - Master DB Debt'!D714</f>
        <v>0180</v>
      </c>
      <c r="C717" t="str">
        <f>'Source - Master DB Debt'!E714</f>
        <v>Westfield High Schol 1995 Building Corporation Ad Valorem Property Tax FMB, Series 2016B</v>
      </c>
      <c r="D717" s="2">
        <f>'Source - Master DB Debt'!F714</f>
        <v>145000</v>
      </c>
      <c r="E717" s="2">
        <f>'Source - Master DB Debt'!G714</f>
        <v>290000</v>
      </c>
      <c r="F717" s="2">
        <f>'Source - Master DB Debt'!H714</f>
        <v>145000</v>
      </c>
      <c r="G717" s="2">
        <f>'Source - Master DB Debt'!I714</f>
        <v>43500</v>
      </c>
      <c r="H717" s="2">
        <f>'Source - Master DB Debt'!J714</f>
        <v>145000</v>
      </c>
    </row>
    <row r="718" spans="1:8" x14ac:dyDescent="0.35">
      <c r="A718" t="str">
        <f>'Source - Master DB Debt'!A715&amp;'Source - Master DB Debt'!B715&amp;'Source - Master DB Debt'!C715</f>
        <v>2943030</v>
      </c>
      <c r="B718" t="str">
        <f>'Source - Master DB Debt'!D715</f>
        <v>0180</v>
      </c>
      <c r="C718" t="str">
        <f>'Source - Master DB Debt'!E715</f>
        <v>Ad Valorem Property Tax First Mortgage Bonds, Series 2021</v>
      </c>
      <c r="D718" s="2">
        <f>'Source - Master DB Debt'!F715</f>
        <v>1251500</v>
      </c>
      <c r="E718" s="2">
        <f>'Source - Master DB Debt'!G715</f>
        <v>1277000</v>
      </c>
      <c r="F718" s="2">
        <f>'Source - Master DB Debt'!H715</f>
        <v>636500</v>
      </c>
      <c r="G718" s="2">
        <f>'Source - Master DB Debt'!I715</f>
        <v>190950</v>
      </c>
      <c r="H718" s="2">
        <f>'Source - Master DB Debt'!J715</f>
        <v>636500</v>
      </c>
    </row>
    <row r="719" spans="1:8" x14ac:dyDescent="0.35">
      <c r="A719" t="str">
        <f>'Source - Master DB Debt'!A716&amp;'Source - Master DB Debt'!B716&amp;'Source - Master DB Debt'!C716</f>
        <v>2943030</v>
      </c>
      <c r="B719" t="str">
        <f>'Source - Master DB Debt'!D716</f>
        <v>0180</v>
      </c>
      <c r="C719" t="str">
        <f>'Source - Master DB Debt'!E716</f>
        <v>Ad Valorem Property Tax First Mortgage Refunding Bonds, Series 2012</v>
      </c>
      <c r="D719" s="2">
        <f>'Source - Master DB Debt'!F716</f>
        <v>1355000</v>
      </c>
      <c r="E719" s="2">
        <f>'Source - Master DB Debt'!G716</f>
        <v>2704000</v>
      </c>
      <c r="F719" s="2">
        <f>'Source - Master DB Debt'!H716</f>
        <v>0</v>
      </c>
      <c r="G719" s="2">
        <f>'Source - Master DB Debt'!I716</f>
        <v>0</v>
      </c>
      <c r="H719" s="2">
        <f>'Source - Master DB Debt'!J716</f>
        <v>0</v>
      </c>
    </row>
    <row r="720" spans="1:8" x14ac:dyDescent="0.35">
      <c r="A720" t="str">
        <f>'Source - Master DB Debt'!A717&amp;'Source - Master DB Debt'!B717&amp;'Source - Master DB Debt'!C717</f>
        <v>2943030</v>
      </c>
      <c r="B720" t="str">
        <f>'Source - Master DB Debt'!D717</f>
        <v>0287</v>
      </c>
      <c r="C720" t="str">
        <f>'Source - Master DB Debt'!E717</f>
        <v>Westfield High School 1995 BC Unlimited Ad Valorem Property Tax First Mortgage Bonds, Series 2018B</v>
      </c>
      <c r="D720" s="2">
        <f>'Source - Master DB Debt'!F717</f>
        <v>1637500</v>
      </c>
      <c r="E720" s="2">
        <f>'Source - Master DB Debt'!G717</f>
        <v>3680000</v>
      </c>
      <c r="F720" s="2">
        <f>'Source - Master DB Debt'!H717</f>
        <v>1840000</v>
      </c>
      <c r="G720" s="2">
        <f>'Source - Master DB Debt'!I717</f>
        <v>552000</v>
      </c>
      <c r="H720" s="2">
        <f>'Source - Master DB Debt'!J717</f>
        <v>1840000</v>
      </c>
    </row>
    <row r="721" spans="1:8" x14ac:dyDescent="0.35">
      <c r="A721" t="str">
        <f>'Source - Master DB Debt'!A718&amp;'Source - Master DB Debt'!B718&amp;'Source - Master DB Debt'!C718</f>
        <v>2943030</v>
      </c>
      <c r="B721" t="str">
        <f>'Source - Master DB Debt'!D718</f>
        <v>0180</v>
      </c>
      <c r="C721" t="str">
        <f>'Source - Master DB Debt'!E718</f>
        <v>Westfield High School 1995 Building Corporation Ad Valorem Property Tax FMB, Series 2016C</v>
      </c>
      <c r="D721" s="2">
        <f>'Source - Master DB Debt'!F718</f>
        <v>792500</v>
      </c>
      <c r="E721" s="2">
        <f>'Source - Master DB Debt'!G718</f>
        <v>1585000</v>
      </c>
      <c r="F721" s="2">
        <f>'Source - Master DB Debt'!H718</f>
        <v>792500</v>
      </c>
      <c r="G721" s="2">
        <f>'Source - Master DB Debt'!I718</f>
        <v>237750</v>
      </c>
      <c r="H721" s="2">
        <f>'Source - Master DB Debt'!J718</f>
        <v>792500</v>
      </c>
    </row>
    <row r="722" spans="1:8" x14ac:dyDescent="0.35">
      <c r="A722" t="str">
        <f>'Source - Master DB Debt'!A719&amp;'Source - Master DB Debt'!B719&amp;'Source - Master DB Debt'!C719</f>
        <v>2943030</v>
      </c>
      <c r="B722" t="str">
        <f>'Source - Master DB Debt'!D719</f>
        <v>0180</v>
      </c>
      <c r="C722" t="str">
        <f>'Source - Master DB Debt'!E719</f>
        <v>Westfield Washington Multi-School Building Corporation Ad Valorem Property Tax FMRB, Series 2013A</v>
      </c>
      <c r="D722" s="2">
        <f>'Source - Master DB Debt'!F719</f>
        <v>1158000</v>
      </c>
      <c r="E722" s="2">
        <f>'Source - Master DB Debt'!G719</f>
        <v>2316000</v>
      </c>
      <c r="F722" s="2">
        <f>'Source - Master DB Debt'!H719</f>
        <v>1158000</v>
      </c>
      <c r="G722" s="2">
        <f>'Source - Master DB Debt'!I719</f>
        <v>1158000</v>
      </c>
      <c r="H722" s="2">
        <f>'Source - Master DB Debt'!J719</f>
        <v>1158000</v>
      </c>
    </row>
    <row r="723" spans="1:8" x14ac:dyDescent="0.35">
      <c r="A723" t="str">
        <f>'Source - Master DB Debt'!A720&amp;'Source - Master DB Debt'!B720&amp;'Source - Master DB Debt'!C720</f>
        <v>2943030</v>
      </c>
      <c r="B723" t="str">
        <f>'Source - Master DB Debt'!D720</f>
        <v>0287</v>
      </c>
      <c r="C723" t="str">
        <f>'Source - Master DB Debt'!E720</f>
        <v>Westfield Washington Multi-SBC Unliminted Ad Valorem Property Tax First Mortgage Bonds, Series 2018A</v>
      </c>
      <c r="D723" s="2">
        <f>'Source - Master DB Debt'!F720</f>
        <v>1645000</v>
      </c>
      <c r="E723" s="2">
        <f>'Source - Master DB Debt'!G720</f>
        <v>3290000</v>
      </c>
      <c r="F723" s="2">
        <f>'Source - Master DB Debt'!H720</f>
        <v>1645000</v>
      </c>
      <c r="G723" s="2">
        <f>'Source - Master DB Debt'!I720</f>
        <v>493500</v>
      </c>
      <c r="H723" s="2">
        <f>'Source - Master DB Debt'!J720</f>
        <v>1645000</v>
      </c>
    </row>
    <row r="724" spans="1:8" x14ac:dyDescent="0.35">
      <c r="A724" t="str">
        <f>'Source - Master DB Debt'!A721&amp;'Source - Master DB Debt'!B721&amp;'Source - Master DB Debt'!C721</f>
        <v>2943030</v>
      </c>
      <c r="B724" t="str">
        <f>'Source - Master DB Debt'!D721</f>
        <v>0180</v>
      </c>
      <c r="C724" t="str">
        <f>'Source - Master DB Debt'!E721</f>
        <v>Westfield Washington Schools General Obligation Bonds of 2023C</v>
      </c>
      <c r="D724" s="2">
        <f>'Source - Master DB Debt'!F721</f>
        <v>0</v>
      </c>
      <c r="E724" s="2">
        <f>'Source - Master DB Debt'!G721</f>
        <v>6998658</v>
      </c>
      <c r="F724" s="2">
        <f>'Source - Master DB Debt'!H721</f>
        <v>1745200</v>
      </c>
      <c r="G724" s="2">
        <f>'Source - Master DB Debt'!I721</f>
        <v>523658</v>
      </c>
      <c r="H724" s="2">
        <f>'Source - Master DB Debt'!J721</f>
        <v>1745850</v>
      </c>
    </row>
    <row r="725" spans="1:8" x14ac:dyDescent="0.35">
      <c r="A725" t="str">
        <f>'Source - Master DB Debt'!A722&amp;'Source - Master DB Debt'!B722&amp;'Source - Master DB Debt'!C722</f>
        <v>2943030</v>
      </c>
      <c r="B725" t="str">
        <f>'Source - Master DB Debt'!D722</f>
        <v>0180</v>
      </c>
      <c r="C725" t="str">
        <f>'Source - Master DB Debt'!E722</f>
        <v>Westfield Washington Schools General Obligation Bonds of 2023A</v>
      </c>
      <c r="D725" s="2">
        <f>'Source - Master DB Debt'!F722</f>
        <v>0</v>
      </c>
      <c r="E725" s="2">
        <f>'Source - Master DB Debt'!G722</f>
        <v>2994467</v>
      </c>
      <c r="F725" s="2">
        <f>'Source - Master DB Debt'!H722</f>
        <v>888500</v>
      </c>
      <c r="G725" s="2">
        <f>'Source - Master DB Debt'!I722</f>
        <v>266531</v>
      </c>
      <c r="H725" s="2">
        <f>'Source - Master DB Debt'!J722</f>
        <v>888375</v>
      </c>
    </row>
    <row r="726" spans="1:8" x14ac:dyDescent="0.35">
      <c r="A726" t="str">
        <f>'Source - Master DB Debt'!A723&amp;'Source - Master DB Debt'!B723&amp;'Source - Master DB Debt'!C723</f>
        <v>2943030</v>
      </c>
      <c r="B726" t="str">
        <f>'Source - Master DB Debt'!D723</f>
        <v>0180</v>
      </c>
      <c r="C726" t="str">
        <f>'Source - Master DB Debt'!E723</f>
        <v>Westfield Washington Multi-School Bldg Corp Ad Valorem Property Tax 1st Mort Refunding Series 2019</v>
      </c>
      <c r="D726" s="2">
        <f>'Source - Master DB Debt'!F723</f>
        <v>345000</v>
      </c>
      <c r="E726" s="2">
        <f>'Source - Master DB Debt'!G723</f>
        <v>690000</v>
      </c>
      <c r="F726" s="2">
        <f>'Source - Master DB Debt'!H723</f>
        <v>345000</v>
      </c>
      <c r="G726" s="2">
        <f>'Source - Master DB Debt'!I723</f>
        <v>345000</v>
      </c>
      <c r="H726" s="2">
        <f>'Source - Master DB Debt'!J723</f>
        <v>345000</v>
      </c>
    </row>
    <row r="727" spans="1:8" x14ac:dyDescent="0.35">
      <c r="A727" t="str">
        <f>'Source - Master DB Debt'!A724&amp;'Source - Master DB Debt'!B724&amp;'Source - Master DB Debt'!C724</f>
        <v>2943030</v>
      </c>
      <c r="B727" t="str">
        <f>'Source - Master DB Debt'!D724</f>
        <v>0180</v>
      </c>
      <c r="C727" t="str">
        <f>'Source - Master DB Debt'!E724</f>
        <v>Westfield Washington Schools General Obligation Bonds of 2019</v>
      </c>
      <c r="D727" s="2">
        <f>'Source - Master DB Debt'!F724</f>
        <v>797998</v>
      </c>
      <c r="E727" s="2">
        <f>'Source - Master DB Debt'!G724</f>
        <v>1602362</v>
      </c>
      <c r="F727" s="2">
        <f>'Source - Master DB Debt'!H724</f>
        <v>799130</v>
      </c>
      <c r="G727" s="2">
        <f>'Source - Master DB Debt'!I724</f>
        <v>240019</v>
      </c>
      <c r="H727" s="2">
        <f>'Source - Master DB Debt'!J724</f>
        <v>800999</v>
      </c>
    </row>
    <row r="728" spans="1:8" x14ac:dyDescent="0.35">
      <c r="A728" t="str">
        <f>'Source - Master DB Debt'!A725&amp;'Source - Master DB Debt'!B725&amp;'Source - Master DB Debt'!C725</f>
        <v>2943030</v>
      </c>
      <c r="B728" t="str">
        <f>'Source - Master DB Debt'!D725</f>
        <v>0180</v>
      </c>
      <c r="C728" t="str">
        <f>'Source - Master DB Debt'!E725</f>
        <v>Westfield Washington Multi-School Building Corporation Ad Valorem Property Tax FMRB, Series 2013B</v>
      </c>
      <c r="D728" s="2">
        <f>'Source - Master DB Debt'!F725</f>
        <v>310500</v>
      </c>
      <c r="E728" s="2">
        <f>'Source - Master DB Debt'!G725</f>
        <v>620000</v>
      </c>
      <c r="F728" s="2">
        <f>'Source - Master DB Debt'!H725</f>
        <v>0</v>
      </c>
      <c r="G728" s="2">
        <f>'Source - Master DB Debt'!I725</f>
        <v>0</v>
      </c>
      <c r="H728" s="2">
        <f>'Source - Master DB Debt'!J725</f>
        <v>0</v>
      </c>
    </row>
    <row r="729" spans="1:8" x14ac:dyDescent="0.35">
      <c r="A729" t="str">
        <f>'Source - Master DB Debt'!A726&amp;'Source - Master DB Debt'!B726&amp;'Source - Master DB Debt'!C726</f>
        <v>2943030</v>
      </c>
      <c r="B729" t="str">
        <f>'Source - Master DB Debt'!D726</f>
        <v>0180</v>
      </c>
      <c r="C729" t="str">
        <f>'Source - Master DB Debt'!E726</f>
        <v>Westfield Washington Multi-School Building Corporation Ad Valorem Property Tax FMRB, Series 2014A</v>
      </c>
      <c r="D729" s="2">
        <f>'Source - Master DB Debt'!F726</f>
        <v>616500</v>
      </c>
      <c r="E729" s="2">
        <f>'Source - Master DB Debt'!G726</f>
        <v>1233000</v>
      </c>
      <c r="F729" s="2">
        <f>'Source - Master DB Debt'!H726</f>
        <v>616500</v>
      </c>
      <c r="G729" s="2">
        <f>'Source - Master DB Debt'!I726</f>
        <v>616500</v>
      </c>
      <c r="H729" s="2">
        <f>'Source - Master DB Debt'!J726</f>
        <v>616500</v>
      </c>
    </row>
    <row r="730" spans="1:8" x14ac:dyDescent="0.35">
      <c r="A730" t="str">
        <f>'Source - Master DB Debt'!A727&amp;'Source - Master DB Debt'!B727&amp;'Source - Master DB Debt'!C727</f>
        <v>2943030</v>
      </c>
      <c r="B730" t="str">
        <f>'Source - Master DB Debt'!D727</f>
        <v>0180</v>
      </c>
      <c r="C730" t="str">
        <f>'Source - Master DB Debt'!E727</f>
        <v>Westfield Washington Multi-School Building Corporation Ad Valorem Property Tax FMB, Series 2016A</v>
      </c>
      <c r="D730" s="2">
        <f>'Source - Master DB Debt'!F727</f>
        <v>155000</v>
      </c>
      <c r="E730" s="2">
        <f>'Source - Master DB Debt'!G727</f>
        <v>310000</v>
      </c>
      <c r="F730" s="2">
        <f>'Source - Master DB Debt'!H727</f>
        <v>155000</v>
      </c>
      <c r="G730" s="2">
        <f>'Source - Master DB Debt'!I727</f>
        <v>46500</v>
      </c>
      <c r="H730" s="2">
        <f>'Source - Master DB Debt'!J727</f>
        <v>155000</v>
      </c>
    </row>
    <row r="731" spans="1:8" x14ac:dyDescent="0.35">
      <c r="A731" t="str">
        <f>'Source - Master DB Debt'!A728&amp;'Source - Master DB Debt'!B728&amp;'Source - Master DB Debt'!C728</f>
        <v>2943030</v>
      </c>
      <c r="B731" t="str">
        <f>'Source - Master DB Debt'!D728</f>
        <v>0180</v>
      </c>
      <c r="C731" t="str">
        <f>'Source - Master DB Debt'!E728</f>
        <v>Westfield Washington Multi-SBC Ad Valorem Property Tax First Mortgage Refunding Bonds, Series 2015A</v>
      </c>
      <c r="D731" s="2">
        <f>'Source - Master DB Debt'!F728</f>
        <v>1165000</v>
      </c>
      <c r="E731" s="2">
        <f>'Source - Master DB Debt'!G728</f>
        <v>2330000</v>
      </c>
      <c r="F731" s="2">
        <f>'Source - Master DB Debt'!H728</f>
        <v>1165000</v>
      </c>
      <c r="G731" s="2">
        <f>'Source - Master DB Debt'!I728</f>
        <v>1165000</v>
      </c>
      <c r="H731" s="2">
        <f>'Source - Master DB Debt'!J728</f>
        <v>1165000</v>
      </c>
    </row>
    <row r="732" spans="1:8" x14ac:dyDescent="0.35">
      <c r="A732" t="str">
        <f>'Source - Master DB Debt'!A729&amp;'Source - Master DB Debt'!B729&amp;'Source - Master DB Debt'!C729</f>
        <v>2943030</v>
      </c>
      <c r="B732" t="str">
        <f>'Source - Master DB Debt'!D729</f>
        <v>0180</v>
      </c>
      <c r="C732" t="str">
        <f>'Source - Master DB Debt'!E729</f>
        <v>Westfield Washington Multi-SBC Ad Valorem Property Tax First Mortgage Bonds, Series 2015</v>
      </c>
      <c r="D732" s="2">
        <f>'Source - Master DB Debt'!F729</f>
        <v>812500</v>
      </c>
      <c r="E732" s="2">
        <f>'Source - Master DB Debt'!G729</f>
        <v>1625000</v>
      </c>
      <c r="F732" s="2">
        <f>'Source - Master DB Debt'!H729</f>
        <v>812500</v>
      </c>
      <c r="G732" s="2">
        <f>'Source - Master DB Debt'!I729</f>
        <v>243750</v>
      </c>
      <c r="H732" s="2">
        <f>'Source - Master DB Debt'!J729</f>
        <v>812500</v>
      </c>
    </row>
    <row r="733" spans="1:8" x14ac:dyDescent="0.35">
      <c r="A733" t="str">
        <f>'Source - Master DB Debt'!A730&amp;'Source - Master DB Debt'!B730&amp;'Source - Master DB Debt'!C730</f>
        <v>2943030</v>
      </c>
      <c r="B733" t="str">
        <f>'Source - Master DB Debt'!D730</f>
        <v>0180</v>
      </c>
      <c r="C733" t="str">
        <f>'Source - Master DB Debt'!E730</f>
        <v>General Obligation Bonds of 2022</v>
      </c>
      <c r="D733" s="2">
        <f>'Source - Master DB Debt'!F730</f>
        <v>3756794</v>
      </c>
      <c r="E733" s="2">
        <f>'Source - Master DB Debt'!G730</f>
        <v>0</v>
      </c>
      <c r="F733" s="2">
        <f>'Source - Master DB Debt'!H730</f>
        <v>0</v>
      </c>
      <c r="G733" s="2">
        <f>'Source - Master DB Debt'!I730</f>
        <v>0</v>
      </c>
      <c r="H733" s="2">
        <f>'Source - Master DB Debt'!J730</f>
        <v>0</v>
      </c>
    </row>
    <row r="734" spans="1:8" x14ac:dyDescent="0.35">
      <c r="A734" t="str">
        <f>'Source - Master DB Debt'!A731&amp;'Source - Master DB Debt'!B731&amp;'Source - Master DB Debt'!C731</f>
        <v>2943030</v>
      </c>
      <c r="B734" t="str">
        <f>'Source - Master DB Debt'!D731</f>
        <v>0180</v>
      </c>
      <c r="C734" t="str">
        <f>'Source - Master DB Debt'!E731</f>
        <v>Westfield Washington Schools General Obligation Bonds of 2023B</v>
      </c>
      <c r="D734" s="2">
        <f>'Source - Master DB Debt'!F731</f>
        <v>0</v>
      </c>
      <c r="E734" s="2">
        <f>'Source - Master DB Debt'!G731</f>
        <v>7493267</v>
      </c>
      <c r="F734" s="2">
        <f>'Source - Master DB Debt'!H731</f>
        <v>1892100</v>
      </c>
      <c r="G734" s="2">
        <f>'Source - Master DB Debt'!I731</f>
        <v>566715</v>
      </c>
      <c r="H734" s="2">
        <f>'Source - Master DB Debt'!J731</f>
        <v>1886000</v>
      </c>
    </row>
    <row r="735" spans="1:8" x14ac:dyDescent="0.35">
      <c r="A735" t="str">
        <f>'Source - Master DB Debt'!A732&amp;'Source - Master DB Debt'!B732&amp;'Source - Master DB Debt'!C732</f>
        <v>2943030</v>
      </c>
      <c r="B735" t="str">
        <f>'Source - Master DB Debt'!D732</f>
        <v>0180</v>
      </c>
      <c r="C735" t="str">
        <f>'Source - Master DB Debt'!E732</f>
        <v>Westfield Washington Schools General Obligation Bonds of 2018</v>
      </c>
      <c r="D735" s="2">
        <f>'Source - Master DB Debt'!F732</f>
        <v>362275</v>
      </c>
      <c r="E735" s="2">
        <f>'Source - Master DB Debt'!G732</f>
        <v>723150</v>
      </c>
      <c r="F735" s="2">
        <f>'Source - Master DB Debt'!H732</f>
        <v>366350</v>
      </c>
      <c r="G735" s="2">
        <f>'Source - Master DB Debt'!I732</f>
        <v>109856</v>
      </c>
      <c r="H735" s="2">
        <f>'Source - Master DB Debt'!J732</f>
        <v>366025</v>
      </c>
    </row>
    <row r="736" spans="1:8" x14ac:dyDescent="0.35">
      <c r="A736" t="str">
        <f>'Source - Master DB Debt'!A733&amp;'Source - Master DB Debt'!B733&amp;'Source - Master DB Debt'!C733</f>
        <v>2943030</v>
      </c>
      <c r="B736" t="str">
        <f>'Source - Master DB Debt'!D733</f>
        <v>0180</v>
      </c>
      <c r="C736" t="str">
        <f>'Source - Master DB Debt'!E733</f>
        <v>Ad Valorem Property Tax First Mortgage Bonds, Series 2023</v>
      </c>
      <c r="D736" s="2">
        <f>'Source - Master DB Debt'!F733</f>
        <v>0</v>
      </c>
      <c r="E736" s="2">
        <f>'Source - Master DB Debt'!G733</f>
        <v>1040000</v>
      </c>
      <c r="F736" s="2">
        <f>'Source - Master DB Debt'!H733</f>
        <v>538000</v>
      </c>
      <c r="G736" s="2">
        <f>'Source - Master DB Debt'!I733</f>
        <v>161400</v>
      </c>
      <c r="H736" s="2">
        <f>'Source - Master DB Debt'!J733</f>
        <v>538000</v>
      </c>
    </row>
    <row r="737" spans="1:8" x14ac:dyDescent="0.35">
      <c r="A737" t="str">
        <f>'Source - Master DB Debt'!A734&amp;'Source - Master DB Debt'!B734&amp;'Source - Master DB Debt'!C734</f>
        <v>2943055</v>
      </c>
      <c r="B737" t="str">
        <f>'Source - Master DB Debt'!D734</f>
        <v>0180</v>
      </c>
      <c r="C737" t="str">
        <f>'Source - Master DB Debt'!E734</f>
        <v>Unreimbursed Textbooks</v>
      </c>
      <c r="D737" s="2">
        <f>'Source - Master DB Debt'!F734</f>
        <v>0</v>
      </c>
      <c r="E737" s="2">
        <f>'Source - Master DB Debt'!G734</f>
        <v>0</v>
      </c>
      <c r="F737" s="2">
        <f>'Source - Master DB Debt'!H734</f>
        <v>0</v>
      </c>
      <c r="G737" s="2">
        <f>'Source - Master DB Debt'!I734</f>
        <v>0</v>
      </c>
      <c r="H737" s="2">
        <f>'Source - Master DB Debt'!J734</f>
        <v>0</v>
      </c>
    </row>
    <row r="738" spans="1:8" x14ac:dyDescent="0.35">
      <c r="A738" t="str">
        <f>'Source - Master DB Debt'!A735&amp;'Source - Master DB Debt'!B735&amp;'Source - Master DB Debt'!C735</f>
        <v>2943055</v>
      </c>
      <c r="B738" t="str">
        <f>'Source - Master DB Debt'!D735</f>
        <v>0180</v>
      </c>
      <c r="C738" t="str">
        <f>'Source - Master DB Debt'!E735</f>
        <v>Fees</v>
      </c>
      <c r="D738" s="2">
        <f>'Source - Master DB Debt'!F735</f>
        <v>0</v>
      </c>
      <c r="E738" s="2">
        <f>'Source - Master DB Debt'!G735</f>
        <v>1000</v>
      </c>
      <c r="F738" s="2">
        <f>'Source - Master DB Debt'!H735</f>
        <v>1000</v>
      </c>
      <c r="G738" s="2">
        <f>'Source - Master DB Debt'!I735</f>
        <v>150</v>
      </c>
      <c r="H738" s="2">
        <f>'Source - Master DB Debt'!J735</f>
        <v>0</v>
      </c>
    </row>
    <row r="739" spans="1:8" x14ac:dyDescent="0.35">
      <c r="A739" t="str">
        <f>'Source - Master DB Debt'!A736&amp;'Source - Master DB Debt'!B736&amp;'Source - Master DB Debt'!C736</f>
        <v>2943055</v>
      </c>
      <c r="B739" t="str">
        <f>'Source - Master DB Debt'!D736</f>
        <v>0186</v>
      </c>
      <c r="C739" t="str">
        <f>'Source - Master DB Debt'!E736</f>
        <v>SCS Amended Taxable GO Pension Bond of 2006</v>
      </c>
      <c r="D739" s="2">
        <f>'Source - Master DB Debt'!F736</f>
        <v>17556</v>
      </c>
      <c r="E739" s="2">
        <f>'Source - Master DB Debt'!G736</f>
        <v>38729</v>
      </c>
      <c r="F739" s="2">
        <f>'Source - Master DB Debt'!H736</f>
        <v>21019</v>
      </c>
      <c r="G739" s="2">
        <f>'Source - Master DB Debt'!I736</f>
        <v>20712</v>
      </c>
      <c r="H739" s="2">
        <f>'Source - Master DB Debt'!J736</f>
        <v>20404</v>
      </c>
    </row>
    <row r="740" spans="1:8" x14ac:dyDescent="0.35">
      <c r="A740" t="str">
        <f>'Source - Master DB Debt'!A737&amp;'Source - Master DB Debt'!B737&amp;'Source - Master DB Debt'!C737</f>
        <v>2943055</v>
      </c>
      <c r="B740" t="str">
        <f>'Source - Master DB Debt'!D737</f>
        <v>0180</v>
      </c>
      <c r="C740" t="str">
        <f>'Source - Master DB Debt'!E737</f>
        <v>Sheridan Community Schools General Obligation Bonds 2023</v>
      </c>
      <c r="D740" s="2">
        <f>'Source - Master DB Debt'!F737</f>
        <v>0</v>
      </c>
      <c r="E740" s="2">
        <f>'Source - Master DB Debt'!G737</f>
        <v>992908</v>
      </c>
      <c r="F740" s="2">
        <f>'Source - Master DB Debt'!H737</f>
        <v>153625</v>
      </c>
      <c r="G740" s="2">
        <f>'Source - Master DB Debt'!I737</f>
        <v>46516</v>
      </c>
      <c r="H740" s="2">
        <f>'Source - Master DB Debt'!J737</f>
        <v>156480</v>
      </c>
    </row>
    <row r="741" spans="1:8" x14ac:dyDescent="0.35">
      <c r="A741" t="str">
        <f>'Source - Master DB Debt'!A738&amp;'Source - Master DB Debt'!B738&amp;'Source - Master DB Debt'!C738</f>
        <v>2943055</v>
      </c>
      <c r="B741" t="str">
        <f>'Source - Master DB Debt'!D738</f>
        <v>0180</v>
      </c>
      <c r="C741" t="str">
        <f>'Source - Master DB Debt'!E738</f>
        <v>GO Bond, Series 2005</v>
      </c>
      <c r="D741" s="2">
        <f>'Source - Master DB Debt'!F738</f>
        <v>55850</v>
      </c>
      <c r="E741" s="2">
        <f>'Source - Master DB Debt'!G738</f>
        <v>108325</v>
      </c>
      <c r="F741" s="2">
        <f>'Source - Master DB Debt'!H738</f>
        <v>57475</v>
      </c>
      <c r="G741" s="2">
        <f>'Source - Master DB Debt'!I738</f>
        <v>56901</v>
      </c>
      <c r="H741" s="2">
        <f>'Source - Master DB Debt'!J738</f>
        <v>56327</v>
      </c>
    </row>
    <row r="742" spans="1:8" x14ac:dyDescent="0.35">
      <c r="A742" t="str">
        <f>'Source - Master DB Debt'!A739&amp;'Source - Master DB Debt'!B739&amp;'Source - Master DB Debt'!C739</f>
        <v>2943055</v>
      </c>
      <c r="B742" t="str">
        <f>'Source - Master DB Debt'!D739</f>
        <v>0180</v>
      </c>
      <c r="C742" t="str">
        <f>'Source - Master DB Debt'!E739</f>
        <v>First Mortage Refunding &amp; Improvement Bons, Series 2015</v>
      </c>
      <c r="D742" s="2">
        <f>'Source - Master DB Debt'!F739</f>
        <v>1034500</v>
      </c>
      <c r="E742" s="2">
        <f>'Source - Master DB Debt'!G739</f>
        <v>2069000</v>
      </c>
      <c r="F742" s="2">
        <f>'Source - Master DB Debt'!H739</f>
        <v>1034500</v>
      </c>
      <c r="G742" s="2">
        <f>'Source - Master DB Debt'!I739</f>
        <v>1034500</v>
      </c>
      <c r="H742" s="2">
        <f>'Source - Master DB Debt'!J739</f>
        <v>1034500</v>
      </c>
    </row>
    <row r="743" spans="1:8" x14ac:dyDescent="0.35">
      <c r="A743" t="str">
        <f>'Source - Master DB Debt'!A740&amp;'Source - Master DB Debt'!B740&amp;'Source - Master DB Debt'!C740</f>
        <v>2943055</v>
      </c>
      <c r="B743" t="str">
        <f>'Source - Master DB Debt'!D740</f>
        <v>0180</v>
      </c>
      <c r="C743" t="str">
        <f>'Source - Master DB Debt'!E740</f>
        <v>SCS Building Corporation AD Valorem Property Tax First Mortgage Bonds, Series 2021</v>
      </c>
      <c r="D743" s="2">
        <f>'Source - Master DB Debt'!F740</f>
        <v>299500</v>
      </c>
      <c r="E743" s="2">
        <f>'Source - Master DB Debt'!G740</f>
        <v>602000</v>
      </c>
      <c r="F743" s="2">
        <f>'Source - Master DB Debt'!H740</f>
        <v>299500</v>
      </c>
      <c r="G743" s="2">
        <f>'Source - Master DB Debt'!I740</f>
        <v>89850</v>
      </c>
      <c r="H743" s="2">
        <f>'Source - Master DB Debt'!J740</f>
        <v>299500</v>
      </c>
    </row>
    <row r="744" spans="1:8" x14ac:dyDescent="0.35">
      <c r="A744" t="str">
        <f>'Source - Master DB Debt'!A741&amp;'Source - Master DB Debt'!B741&amp;'Source - Master DB Debt'!C741</f>
        <v>2943055</v>
      </c>
      <c r="B744" t="str">
        <f>'Source - Master DB Debt'!D741</f>
        <v>0180</v>
      </c>
      <c r="C744" t="str">
        <f>'Source - Master DB Debt'!E741</f>
        <v>Sheridan Community School Building Corp AD Valorem Property Tax First Mortgage Bonds, Series 2022</v>
      </c>
      <c r="D744" s="2">
        <f>'Source - Master DB Debt'!F741</f>
        <v>122500</v>
      </c>
      <c r="E744" s="2">
        <f>'Source - Master DB Debt'!G741</f>
        <v>246000</v>
      </c>
      <c r="F744" s="2">
        <f>'Source - Master DB Debt'!H741</f>
        <v>123000</v>
      </c>
      <c r="G744" s="2">
        <f>'Source - Master DB Debt'!I741</f>
        <v>36900</v>
      </c>
      <c r="H744" s="2">
        <f>'Source - Master DB Debt'!J741</f>
        <v>123000</v>
      </c>
    </row>
    <row r="745" spans="1:8" x14ac:dyDescent="0.35">
      <c r="A745" t="str">
        <f>'Source - Master DB Debt'!A742&amp;'Source - Master DB Debt'!B742&amp;'Source - Master DB Debt'!C742</f>
        <v>2943060</v>
      </c>
      <c r="B745" t="str">
        <f>'Source - Master DB Debt'!D742</f>
        <v>0180</v>
      </c>
      <c r="C745" t="str">
        <f>'Source - Master DB Debt'!E742</f>
        <v>General Obligation Bonds, Series 2021</v>
      </c>
      <c r="D745" s="2">
        <f>'Source - Master DB Debt'!F742</f>
        <v>1450900</v>
      </c>
      <c r="E745" s="2">
        <f>'Source - Master DB Debt'!G742</f>
        <v>2903475</v>
      </c>
      <c r="F745" s="2">
        <f>'Source - Master DB Debt'!H742</f>
        <v>3482050</v>
      </c>
      <c r="G745" s="2">
        <f>'Source - Master DB Debt'!I742</f>
        <v>1044623</v>
      </c>
      <c r="H745" s="2">
        <f>'Source - Master DB Debt'!J742</f>
        <v>3482100</v>
      </c>
    </row>
    <row r="746" spans="1:8" x14ac:dyDescent="0.35">
      <c r="A746" t="str">
        <f>'Source - Master DB Debt'!A743&amp;'Source - Master DB Debt'!B743&amp;'Source - Master DB Debt'!C743</f>
        <v>2943060</v>
      </c>
      <c r="B746" t="str">
        <f>'Source - Master DB Debt'!D743</f>
        <v>0180</v>
      </c>
      <c r="C746" t="str">
        <f>'Source - Master DB Debt'!E743</f>
        <v>Unreimbursed Textbooks</v>
      </c>
      <c r="D746" s="2">
        <f>'Source - Master DB Debt'!F743</f>
        <v>49586</v>
      </c>
      <c r="E746" s="2">
        <f>'Source - Master DB Debt'!G743</f>
        <v>0</v>
      </c>
      <c r="F746" s="2">
        <f>'Source - Master DB Debt'!H743</f>
        <v>0</v>
      </c>
      <c r="G746" s="2">
        <f>'Source - Master DB Debt'!I743</f>
        <v>0</v>
      </c>
      <c r="H746" s="2">
        <f>'Source - Master DB Debt'!J743</f>
        <v>0</v>
      </c>
    </row>
    <row r="747" spans="1:8" x14ac:dyDescent="0.35">
      <c r="A747" t="str">
        <f>'Source - Master DB Debt'!A744&amp;'Source - Master DB Debt'!B744&amp;'Source - Master DB Debt'!C744</f>
        <v>2943060</v>
      </c>
      <c r="B747" t="str">
        <f>'Source - Master DB Debt'!D744</f>
        <v>0180</v>
      </c>
      <c r="C747" t="str">
        <f>'Source - Master DB Debt'!E744</f>
        <v>General Obligation Bonds, Series 2019</v>
      </c>
      <c r="D747" s="2">
        <f>'Source - Master DB Debt'!F744</f>
        <v>2519100</v>
      </c>
      <c r="E747" s="2">
        <f>'Source - Master DB Debt'!G744</f>
        <v>5040100</v>
      </c>
      <c r="F747" s="2">
        <f>'Source - Master DB Debt'!H744</f>
        <v>0</v>
      </c>
      <c r="G747" s="2">
        <f>'Source - Master DB Debt'!I744</f>
        <v>0</v>
      </c>
      <c r="H747" s="2">
        <f>'Source - Master DB Debt'!J744</f>
        <v>0</v>
      </c>
    </row>
    <row r="748" spans="1:8" x14ac:dyDescent="0.35">
      <c r="A748" t="str">
        <f>'Source - Master DB Debt'!A745&amp;'Source - Master DB Debt'!B745&amp;'Source - Master DB Debt'!C745</f>
        <v>2943060</v>
      </c>
      <c r="B748" t="str">
        <f>'Source - Master DB Debt'!D745</f>
        <v>0180</v>
      </c>
      <c r="C748" t="str">
        <f>'Source - Master DB Debt'!E745</f>
        <v>First Mortgage Bonds, Series 2020</v>
      </c>
      <c r="D748" s="2">
        <f>'Source - Master DB Debt'!F745</f>
        <v>2879500</v>
      </c>
      <c r="E748" s="2">
        <f>'Source - Master DB Debt'!G745</f>
        <v>5758000</v>
      </c>
      <c r="F748" s="2">
        <f>'Source - Master DB Debt'!H745</f>
        <v>2879500</v>
      </c>
      <c r="G748" s="2">
        <f>'Source - Master DB Debt'!I745</f>
        <v>863850</v>
      </c>
      <c r="H748" s="2">
        <f>'Source - Master DB Debt'!J745</f>
        <v>2879500</v>
      </c>
    </row>
    <row r="749" spans="1:8" x14ac:dyDescent="0.35">
      <c r="A749" t="str">
        <f>'Source - Master DB Debt'!A746&amp;'Source - Master DB Debt'!B746&amp;'Source - Master DB Debt'!C746</f>
        <v>2943060</v>
      </c>
      <c r="B749" t="str">
        <f>'Source - Master DB Debt'!D746</f>
        <v>0180</v>
      </c>
      <c r="C749" t="str">
        <f>'Source - Master DB Debt'!E746</f>
        <v>First Mortgage Bonds, Series 2022</v>
      </c>
      <c r="D749" s="2">
        <f>'Source - Master DB Debt'!F746</f>
        <v>1098000</v>
      </c>
      <c r="E749" s="2">
        <f>'Source - Master DB Debt'!G746</f>
        <v>2400000</v>
      </c>
      <c r="F749" s="2">
        <f>'Source - Master DB Debt'!H746</f>
        <v>3699000</v>
      </c>
      <c r="G749" s="2">
        <f>'Source - Master DB Debt'!I746</f>
        <v>1109700</v>
      </c>
      <c r="H749" s="2">
        <f>'Source - Master DB Debt'!J746</f>
        <v>3699000</v>
      </c>
    </row>
    <row r="750" spans="1:8" x14ac:dyDescent="0.35">
      <c r="A750" t="str">
        <f>'Source - Master DB Debt'!A747&amp;'Source - Master DB Debt'!B747&amp;'Source - Master DB Debt'!C747</f>
        <v>2943060</v>
      </c>
      <c r="B750" t="str">
        <f>'Source - Master DB Debt'!D747</f>
        <v>0180</v>
      </c>
      <c r="C750" t="str">
        <f>'Source - Master DB Debt'!E747</f>
        <v>General Obligation Bonds, Series 2022</v>
      </c>
      <c r="D750" s="2">
        <f>'Source - Master DB Debt'!F747</f>
        <v>571750</v>
      </c>
      <c r="E750" s="2">
        <f>'Source - Master DB Debt'!G747</f>
        <v>1256375</v>
      </c>
      <c r="F750" s="2">
        <f>'Source - Master DB Debt'!H747</f>
        <v>1528875</v>
      </c>
      <c r="G750" s="2">
        <f>'Source - Master DB Debt'!I747</f>
        <v>458700</v>
      </c>
      <c r="H750" s="2">
        <f>'Source - Master DB Debt'!J747</f>
        <v>1529125</v>
      </c>
    </row>
    <row r="751" spans="1:8" x14ac:dyDescent="0.35">
      <c r="A751" t="str">
        <f>'Source - Master DB Debt'!A748&amp;'Source - Master DB Debt'!B748&amp;'Source - Master DB Debt'!C748</f>
        <v>2943060</v>
      </c>
      <c r="B751" t="str">
        <f>'Source - Master DB Debt'!D748</f>
        <v>0180</v>
      </c>
      <c r="C751" t="str">
        <f>'Source - Master DB Debt'!E748</f>
        <v>Ad Valorem Property Tax First Mortgage Refunding Bonds, Series 2014</v>
      </c>
      <c r="D751" s="2">
        <f>'Source - Master DB Debt'!F748</f>
        <v>1374000</v>
      </c>
      <c r="E751" s="2">
        <f>'Source - Master DB Debt'!G748</f>
        <v>0</v>
      </c>
      <c r="F751" s="2">
        <f>'Source - Master DB Debt'!H748</f>
        <v>0</v>
      </c>
      <c r="G751" s="2">
        <f>'Source - Master DB Debt'!I748</f>
        <v>0</v>
      </c>
      <c r="H751" s="2">
        <f>'Source - Master DB Debt'!J748</f>
        <v>0</v>
      </c>
    </row>
    <row r="752" spans="1:8" x14ac:dyDescent="0.35">
      <c r="A752" t="str">
        <f>'Source - Master DB Debt'!A749&amp;'Source - Master DB Debt'!B749&amp;'Source - Master DB Debt'!C749</f>
        <v>2943060</v>
      </c>
      <c r="B752" t="str">
        <f>'Source - Master DB Debt'!D749</f>
        <v>0180</v>
      </c>
      <c r="C752" t="str">
        <f>'Source - Master DB Debt'!E749</f>
        <v>Ad Valorem Property Tax First Mortgage Refunding, Bonds Series 2016B</v>
      </c>
      <c r="D752" s="2">
        <f>'Source - Master DB Debt'!F749</f>
        <v>2958750</v>
      </c>
      <c r="E752" s="2">
        <f>'Source - Master DB Debt'!G749</f>
        <v>5881500</v>
      </c>
      <c r="F752" s="2">
        <f>'Source - Master DB Debt'!H749</f>
        <v>0</v>
      </c>
      <c r="G752" s="2">
        <f>'Source - Master DB Debt'!I749</f>
        <v>0</v>
      </c>
      <c r="H752" s="2">
        <f>'Source - Master DB Debt'!J749</f>
        <v>0</v>
      </c>
    </row>
    <row r="753" spans="1:8" x14ac:dyDescent="0.35">
      <c r="A753" t="str">
        <f>'Source - Master DB Debt'!A750&amp;'Source - Master DB Debt'!B750&amp;'Source - Master DB Debt'!C750</f>
        <v>2943060</v>
      </c>
      <c r="B753" t="str">
        <f>'Source - Master DB Debt'!D750</f>
        <v>0180</v>
      </c>
      <c r="C753" t="str">
        <f>'Source - Master DB Debt'!E750</f>
        <v>First Mortgage Bonds, Series 2023</v>
      </c>
      <c r="D753" s="2">
        <f>'Source - Master DB Debt'!F750</f>
        <v>0</v>
      </c>
      <c r="E753" s="2">
        <f>'Source - Master DB Debt'!G750</f>
        <v>5290000</v>
      </c>
      <c r="F753" s="2">
        <f>'Source - Master DB Debt'!H750</f>
        <v>2644000</v>
      </c>
      <c r="G753" s="2">
        <f>'Source - Master DB Debt'!I750</f>
        <v>793200</v>
      </c>
      <c r="H753" s="2">
        <f>'Source - Master DB Debt'!J750</f>
        <v>2644000</v>
      </c>
    </row>
    <row r="754" spans="1:8" x14ac:dyDescent="0.35">
      <c r="A754" t="str">
        <f>'Source - Master DB Debt'!A751&amp;'Source - Master DB Debt'!B751&amp;'Source - Master DB Debt'!C751</f>
        <v>2943060</v>
      </c>
      <c r="B754" t="str">
        <f>'Source - Master DB Debt'!D751</f>
        <v>0180</v>
      </c>
      <c r="C754" t="str">
        <f>'Source - Master DB Debt'!E751</f>
        <v>Ad Valorem Property Tax First Mortgage Refunding Bonds, Series 2016A</v>
      </c>
      <c r="D754" s="2">
        <f>'Source - Master DB Debt'!F751</f>
        <v>2887750</v>
      </c>
      <c r="E754" s="2">
        <f>'Source - Master DB Debt'!G751</f>
        <v>5815500</v>
      </c>
      <c r="F754" s="2">
        <f>'Source - Master DB Debt'!H751</f>
        <v>0</v>
      </c>
      <c r="G754" s="2">
        <f>'Source - Master DB Debt'!I751</f>
        <v>0</v>
      </c>
      <c r="H754" s="2">
        <f>'Source - Master DB Debt'!J751</f>
        <v>0</v>
      </c>
    </row>
    <row r="755" spans="1:8" x14ac:dyDescent="0.35">
      <c r="A755" t="str">
        <f>'Source - Master DB Debt'!A752&amp;'Source - Master DB Debt'!B752&amp;'Source - Master DB Debt'!C752</f>
        <v>2943060</v>
      </c>
      <c r="B755" t="str">
        <f>'Source - Master DB Debt'!D752</f>
        <v>0180</v>
      </c>
      <c r="C755" t="str">
        <f>'Source - Master DB Debt'!E752</f>
        <v>First Mortgage Bonds, Series 2021</v>
      </c>
      <c r="D755" s="2">
        <f>'Source - Master DB Debt'!F752</f>
        <v>550000</v>
      </c>
      <c r="E755" s="2">
        <f>'Source - Master DB Debt'!G752</f>
        <v>2308000</v>
      </c>
      <c r="F755" s="2">
        <f>'Source - Master DB Debt'!H752</f>
        <v>2226500</v>
      </c>
      <c r="G755" s="2">
        <f>'Source - Master DB Debt'!I752</f>
        <v>667950</v>
      </c>
      <c r="H755" s="2">
        <f>'Source - Master DB Debt'!J752</f>
        <v>2226500</v>
      </c>
    </row>
    <row r="756" spans="1:8" x14ac:dyDescent="0.35">
      <c r="A756" t="str">
        <f>'Source - Master DB Debt'!A753&amp;'Source - Master DB Debt'!B753&amp;'Source - Master DB Debt'!C753</f>
        <v>2943070</v>
      </c>
      <c r="B756" t="str">
        <f>'Source - Master DB Debt'!D753</f>
        <v>0287</v>
      </c>
      <c r="C756" t="str">
        <f>'Source - Master DB Debt'!E753</f>
        <v>Fees</v>
      </c>
      <c r="D756" s="2">
        <f>'Source - Master DB Debt'!F753</f>
        <v>2000</v>
      </c>
      <c r="E756" s="2">
        <f>'Source - Master DB Debt'!G753</f>
        <v>2000</v>
      </c>
      <c r="F756" s="2">
        <f>'Source - Master DB Debt'!H753</f>
        <v>0</v>
      </c>
      <c r="G756" s="2">
        <f>'Source - Master DB Debt'!I753</f>
        <v>0</v>
      </c>
      <c r="H756" s="2">
        <f>'Source - Master DB Debt'!J753</f>
        <v>0</v>
      </c>
    </row>
    <row r="757" spans="1:8" x14ac:dyDescent="0.35">
      <c r="A757" t="str">
        <f>'Source - Master DB Debt'!A754&amp;'Source - Master DB Debt'!B754&amp;'Source - Master DB Debt'!C754</f>
        <v>2943070</v>
      </c>
      <c r="B757" t="str">
        <f>'Source - Master DB Debt'!D754</f>
        <v>0180</v>
      </c>
      <c r="C757" t="str">
        <f>'Source - Master DB Debt'!E754</f>
        <v>AD VALOREM PROPERTY TAX FIRST MORTGAGE REFUNDING BONDS, SERIES 2023</v>
      </c>
      <c r="D757" s="2">
        <f>'Source - Master DB Debt'!F754</f>
        <v>4086000</v>
      </c>
      <c r="E757" s="2">
        <f>'Source - Master DB Debt'!G754</f>
        <v>4085000</v>
      </c>
      <c r="F757" s="2">
        <f>'Source - Master DB Debt'!H754</f>
        <v>1916000</v>
      </c>
      <c r="G757" s="2">
        <f>'Source - Master DB Debt'!I754</f>
        <v>1916000</v>
      </c>
      <c r="H757" s="2">
        <f>'Source - Master DB Debt'!J754</f>
        <v>1916000</v>
      </c>
    </row>
    <row r="758" spans="1:8" x14ac:dyDescent="0.35">
      <c r="A758" t="str">
        <f>'Source - Master DB Debt'!A755&amp;'Source - Master DB Debt'!B755&amp;'Source - Master DB Debt'!C755</f>
        <v>2943070</v>
      </c>
      <c r="B758" t="str">
        <f>'Source - Master DB Debt'!D755</f>
        <v>0180</v>
      </c>
      <c r="C758" t="str">
        <f>'Source - Master DB Debt'!E755</f>
        <v>Fees</v>
      </c>
      <c r="D758" s="2">
        <f>'Source - Master DB Debt'!F755</f>
        <v>7000</v>
      </c>
      <c r="E758" s="2">
        <f>'Source - Master DB Debt'!G755</f>
        <v>5000</v>
      </c>
      <c r="F758" s="2">
        <f>'Source - Master DB Debt'!H755</f>
        <v>0</v>
      </c>
      <c r="G758" s="2">
        <f>'Source - Master DB Debt'!I755</f>
        <v>0</v>
      </c>
      <c r="H758" s="2">
        <f>'Source - Master DB Debt'!J755</f>
        <v>0</v>
      </c>
    </row>
    <row r="759" spans="1:8" x14ac:dyDescent="0.35">
      <c r="A759" t="str">
        <f>'Source - Master DB Debt'!A756&amp;'Source - Master DB Debt'!B756&amp;'Source - Master DB Debt'!C756</f>
        <v>2943070</v>
      </c>
      <c r="B759" t="str">
        <f>'Source - Master DB Debt'!D756</f>
        <v>0180</v>
      </c>
      <c r="C759" t="str">
        <f>'Source - Master DB Debt'!E756</f>
        <v>Noblesville Multi-School Bldg Corp Ad Valorem Property ta FMB, Series 2018B</v>
      </c>
      <c r="D759" s="2">
        <f>'Source - Master DB Debt'!F756</f>
        <v>775000</v>
      </c>
      <c r="E759" s="2">
        <f>'Source - Master DB Debt'!G756</f>
        <v>1550000</v>
      </c>
      <c r="F759" s="2">
        <f>'Source - Master DB Debt'!H756</f>
        <v>775000</v>
      </c>
      <c r="G759" s="2">
        <f>'Source - Master DB Debt'!I756</f>
        <v>232500</v>
      </c>
      <c r="H759" s="2">
        <f>'Source - Master DB Debt'!J756</f>
        <v>775000</v>
      </c>
    </row>
    <row r="760" spans="1:8" x14ac:dyDescent="0.35">
      <c r="A760" t="str">
        <f>'Source - Master DB Debt'!A757&amp;'Source - Master DB Debt'!B757&amp;'Source - Master DB Debt'!C757</f>
        <v>2943070</v>
      </c>
      <c r="B760" t="str">
        <f>'Source - Master DB Debt'!D757</f>
        <v>0287</v>
      </c>
      <c r="C760" t="str">
        <f>'Source - Master DB Debt'!E757</f>
        <v>Noblesville High School Building Corp Umlimited Ad Valorem Prop Tax FMB, Series 2013</v>
      </c>
      <c r="D760" s="2">
        <f>'Source - Master DB Debt'!F757</f>
        <v>1394000</v>
      </c>
      <c r="E760" s="2">
        <f>'Source - Master DB Debt'!G757</f>
        <v>0</v>
      </c>
      <c r="F760" s="2">
        <f>'Source - Master DB Debt'!H757</f>
        <v>0</v>
      </c>
      <c r="G760" s="2">
        <f>'Source - Master DB Debt'!I757</f>
        <v>0</v>
      </c>
      <c r="H760" s="2">
        <f>'Source - Master DB Debt'!J757</f>
        <v>0</v>
      </c>
    </row>
    <row r="761" spans="1:8" x14ac:dyDescent="0.35">
      <c r="A761" t="str">
        <f>'Source - Master DB Debt'!A758&amp;'Source - Master DB Debt'!B758&amp;'Source - Master DB Debt'!C758</f>
        <v>2943070</v>
      </c>
      <c r="B761" t="str">
        <f>'Source - Master DB Debt'!D758</f>
        <v>0180</v>
      </c>
      <c r="C761" t="str">
        <f>'Source - Master DB Debt'!E758</f>
        <v>Noblesville High School Building Corporation Property Tax First Mortgage Bonds, Series 2023</v>
      </c>
      <c r="D761" s="2">
        <f>'Source - Master DB Debt'!F758</f>
        <v>0</v>
      </c>
      <c r="E761" s="2">
        <f>'Source - Master DB Debt'!G758</f>
        <v>7500000</v>
      </c>
      <c r="F761" s="2">
        <f>'Source - Master DB Debt'!H758</f>
        <v>1505500</v>
      </c>
      <c r="G761" s="2">
        <f>'Source - Master DB Debt'!I758</f>
        <v>451650</v>
      </c>
      <c r="H761" s="2">
        <f>'Source - Master DB Debt'!J758</f>
        <v>1505500</v>
      </c>
    </row>
    <row r="762" spans="1:8" x14ac:dyDescent="0.35">
      <c r="A762" t="str">
        <f>'Source - Master DB Debt'!A759&amp;'Source - Master DB Debt'!B759&amp;'Source - Master DB Debt'!C759</f>
        <v>2943070</v>
      </c>
      <c r="B762" t="str">
        <f>'Source - Master DB Debt'!D759</f>
        <v>0180</v>
      </c>
      <c r="C762" t="str">
        <f>'Source - Master DB Debt'!E759</f>
        <v>Noblesville HS Building Corp Ad Valorem Property Tax First Mortgage Bonds, Series 2020</v>
      </c>
      <c r="D762" s="2">
        <f>'Source - Master DB Debt'!F759</f>
        <v>901500</v>
      </c>
      <c r="E762" s="2">
        <f>'Source - Master DB Debt'!G759</f>
        <v>1808000</v>
      </c>
      <c r="F762" s="2">
        <f>'Source - Master DB Debt'!H759</f>
        <v>904000</v>
      </c>
      <c r="G762" s="2">
        <f>'Source - Master DB Debt'!I759</f>
        <v>271200</v>
      </c>
      <c r="H762" s="2">
        <f>'Source - Master DB Debt'!J759</f>
        <v>904000</v>
      </c>
    </row>
    <row r="763" spans="1:8" x14ac:dyDescent="0.35">
      <c r="A763" t="str">
        <f>'Source - Master DB Debt'!A760&amp;'Source - Master DB Debt'!B760&amp;'Source - Master DB Debt'!C760</f>
        <v>2943070</v>
      </c>
      <c r="B763" t="str">
        <f>'Source - Master DB Debt'!D760</f>
        <v>0180</v>
      </c>
      <c r="C763" t="str">
        <f>'Source - Master DB Debt'!E760</f>
        <v>Multi-School Building Corp Ad Valorem Property Tax First Mortgage Refunding Bonds, Series 2015</v>
      </c>
      <c r="D763" s="2">
        <f>'Source - Master DB Debt'!F760</f>
        <v>725000</v>
      </c>
      <c r="E763" s="2">
        <f>'Source - Master DB Debt'!G760</f>
        <v>1450000</v>
      </c>
      <c r="F763" s="2">
        <f>'Source - Master DB Debt'!H760</f>
        <v>725000</v>
      </c>
      <c r="G763" s="2">
        <f>'Source - Master DB Debt'!I760</f>
        <v>725000</v>
      </c>
      <c r="H763" s="2">
        <f>'Source - Master DB Debt'!J760</f>
        <v>725000</v>
      </c>
    </row>
    <row r="764" spans="1:8" x14ac:dyDescent="0.35">
      <c r="A764" t="str">
        <f>'Source - Master DB Debt'!A761&amp;'Source - Master DB Debt'!B761&amp;'Source - Master DB Debt'!C761</f>
        <v>2943070</v>
      </c>
      <c r="B764" t="str">
        <f>'Source - Master DB Debt'!D761</f>
        <v>0180</v>
      </c>
      <c r="C764" t="str">
        <f>'Source - Master DB Debt'!E761</f>
        <v>Noblesville High School Building Corp Ad Valorem Property Tax FMB, Series 2018</v>
      </c>
      <c r="D764" s="2">
        <f>'Source - Master DB Debt'!F761</f>
        <v>495000</v>
      </c>
      <c r="E764" s="2">
        <f>'Source - Master DB Debt'!G761</f>
        <v>990000</v>
      </c>
      <c r="F764" s="2">
        <f>'Source - Master DB Debt'!H761</f>
        <v>495000</v>
      </c>
      <c r="G764" s="2">
        <f>'Source - Master DB Debt'!I761</f>
        <v>148500</v>
      </c>
      <c r="H764" s="2">
        <f>'Source - Master DB Debt'!J761</f>
        <v>495000</v>
      </c>
    </row>
    <row r="765" spans="1:8" x14ac:dyDescent="0.35">
      <c r="A765" t="str">
        <f>'Source - Master DB Debt'!A762&amp;'Source - Master DB Debt'!B762&amp;'Source - Master DB Debt'!C762</f>
        <v>2943070</v>
      </c>
      <c r="B765" t="str">
        <f>'Source - Master DB Debt'!D762</f>
        <v>0180</v>
      </c>
      <c r="C765" t="str">
        <f>'Source - Master DB Debt'!E762</f>
        <v>Noblesville Multi-School Bldg Corp First Mtg Refund/Improve Bonds, 2016</v>
      </c>
      <c r="D765" s="2">
        <f>'Source - Master DB Debt'!F762</f>
        <v>521000</v>
      </c>
      <c r="E765" s="2">
        <f>'Source - Master DB Debt'!G762</f>
        <v>1042000</v>
      </c>
      <c r="F765" s="2">
        <f>'Source - Master DB Debt'!H762</f>
        <v>521000</v>
      </c>
      <c r="G765" s="2">
        <f>'Source - Master DB Debt'!I762</f>
        <v>156300</v>
      </c>
      <c r="H765" s="2">
        <f>'Source - Master DB Debt'!J762</f>
        <v>521000</v>
      </c>
    </row>
    <row r="766" spans="1:8" x14ac:dyDescent="0.35">
      <c r="A766" t="str">
        <f>'Source - Master DB Debt'!A763&amp;'Source - Master DB Debt'!B763&amp;'Source - Master DB Debt'!C763</f>
        <v>2943070</v>
      </c>
      <c r="B766" t="str">
        <f>'Source - Master DB Debt'!D763</f>
        <v>0180</v>
      </c>
      <c r="C766" t="str">
        <f>'Source - Master DB Debt'!E763</f>
        <v>Common School Loan B0018</v>
      </c>
      <c r="D766" s="2">
        <f>'Source - Master DB Debt'!F763</f>
        <v>66310</v>
      </c>
      <c r="E766" s="2">
        <f>'Source - Master DB Debt'!G763</f>
        <v>0</v>
      </c>
      <c r="F766" s="2">
        <f>'Source - Master DB Debt'!H763</f>
        <v>0</v>
      </c>
      <c r="G766" s="2">
        <f>'Source - Master DB Debt'!I763</f>
        <v>0</v>
      </c>
      <c r="H766" s="2">
        <f>'Source - Master DB Debt'!J763</f>
        <v>0</v>
      </c>
    </row>
    <row r="767" spans="1:8" x14ac:dyDescent="0.35">
      <c r="A767" t="str">
        <f>'Source - Master DB Debt'!A764&amp;'Source - Master DB Debt'!B764&amp;'Source - Master DB Debt'!C764</f>
        <v>2943070</v>
      </c>
      <c r="B767" t="str">
        <f>'Source - Master DB Debt'!D764</f>
        <v>0180</v>
      </c>
      <c r="C767" t="str">
        <f>'Source - Master DB Debt'!E764</f>
        <v>Noblesville Multi-School Building Corp Ad Valorem Prop Tax FMB, Series 2021</v>
      </c>
      <c r="D767" s="2">
        <f>'Source - Master DB Debt'!F764</f>
        <v>314000</v>
      </c>
      <c r="E767" s="2">
        <f>'Source - Master DB Debt'!G764</f>
        <v>628000</v>
      </c>
      <c r="F767" s="2">
        <f>'Source - Master DB Debt'!H764</f>
        <v>729500</v>
      </c>
      <c r="G767" s="2">
        <f>'Source - Master DB Debt'!I764</f>
        <v>218850</v>
      </c>
      <c r="H767" s="2">
        <f>'Source - Master DB Debt'!J764</f>
        <v>729500</v>
      </c>
    </row>
    <row r="768" spans="1:8" x14ac:dyDescent="0.35">
      <c r="A768" t="str">
        <f>'Source - Master DB Debt'!A765&amp;'Source - Master DB Debt'!B765&amp;'Source - Master DB Debt'!C765</f>
        <v>2943070</v>
      </c>
      <c r="B768" t="str">
        <f>'Source - Master DB Debt'!D765</f>
        <v>0180</v>
      </c>
      <c r="C768" t="str">
        <f>'Source - Master DB Debt'!E765</f>
        <v>Noblesville HS Building Corp Ad Valorem Property Tax First Mortgage Bonds, Series 2022</v>
      </c>
      <c r="D768" s="2">
        <f>'Source - Master DB Debt'!F765</f>
        <v>2499000</v>
      </c>
      <c r="E768" s="2">
        <f>'Source - Master DB Debt'!G765</f>
        <v>3004000</v>
      </c>
      <c r="F768" s="2">
        <f>'Source - Master DB Debt'!H765</f>
        <v>528500</v>
      </c>
      <c r="G768" s="2">
        <f>'Source - Master DB Debt'!I765</f>
        <v>158550</v>
      </c>
      <c r="H768" s="2">
        <f>'Source - Master DB Debt'!J765</f>
        <v>528500</v>
      </c>
    </row>
    <row r="769" spans="1:8" x14ac:dyDescent="0.35">
      <c r="A769" t="str">
        <f>'Source - Master DB Debt'!A766&amp;'Source - Master DB Debt'!B766&amp;'Source - Master DB Debt'!C766</f>
        <v>2943070</v>
      </c>
      <c r="B769" t="str">
        <f>'Source - Master DB Debt'!D766</f>
        <v>0180</v>
      </c>
      <c r="C769" t="str">
        <f>'Source - Master DB Debt'!E766</f>
        <v>Noblesville Multi-School Bldg Corp Ad Valorem Prop Tax First Mtg Bonds, Series 2020B</v>
      </c>
      <c r="D769" s="2">
        <f>'Source - Master DB Debt'!F766</f>
        <v>517000</v>
      </c>
      <c r="E769" s="2">
        <f>'Source - Master DB Debt'!G766</f>
        <v>1034000</v>
      </c>
      <c r="F769" s="2">
        <f>'Source - Master DB Debt'!H766</f>
        <v>515000</v>
      </c>
      <c r="G769" s="2">
        <f>'Source - Master DB Debt'!I766</f>
        <v>154500</v>
      </c>
      <c r="H769" s="2">
        <f>'Source - Master DB Debt'!J766</f>
        <v>515000</v>
      </c>
    </row>
    <row r="770" spans="1:8" x14ac:dyDescent="0.35">
      <c r="A770" t="str">
        <f>'Source - Master DB Debt'!A767&amp;'Source - Master DB Debt'!B767&amp;'Source - Master DB Debt'!C767</f>
        <v>2943070</v>
      </c>
      <c r="B770" t="str">
        <f>'Source - Master DB Debt'!D767</f>
        <v>0180</v>
      </c>
      <c r="C770" t="str">
        <f>'Source - Master DB Debt'!E767</f>
        <v>2019 General Obligation Bonds</v>
      </c>
      <c r="D770" s="2">
        <f>'Source - Master DB Debt'!F767</f>
        <v>1436100</v>
      </c>
      <c r="E770" s="2">
        <f>'Source - Master DB Debt'!G767</f>
        <v>1437000</v>
      </c>
      <c r="F770" s="2">
        <f>'Source - Master DB Debt'!H767</f>
        <v>0</v>
      </c>
      <c r="G770" s="2">
        <f>'Source - Master DB Debt'!I767</f>
        <v>0</v>
      </c>
      <c r="H770" s="2">
        <f>'Source - Master DB Debt'!J767</f>
        <v>0</v>
      </c>
    </row>
    <row r="771" spans="1:8" x14ac:dyDescent="0.35">
      <c r="A771" t="str">
        <f>'Source - Master DB Debt'!A768&amp;'Source - Master DB Debt'!B768&amp;'Source - Master DB Debt'!C768</f>
        <v>2943070</v>
      </c>
      <c r="B771" t="str">
        <f>'Source - Master DB Debt'!D768</f>
        <v>0287</v>
      </c>
      <c r="C771" t="str">
        <f>'Source - Master DB Debt'!E768</f>
        <v>Noblesville Multi-School Bldg Corp Property Tax Crossover Refunding, Series 2017</v>
      </c>
      <c r="D771" s="2">
        <f>'Source - Master DB Debt'!F768</f>
        <v>2464000</v>
      </c>
      <c r="E771" s="2">
        <f>'Source - Master DB Debt'!G768</f>
        <v>5009000</v>
      </c>
      <c r="F771" s="2">
        <f>'Source - Master DB Debt'!H768</f>
        <v>2550500</v>
      </c>
      <c r="G771" s="2">
        <f>'Source - Master DB Debt'!I768</f>
        <v>2550500</v>
      </c>
      <c r="H771" s="2">
        <f>'Source - Master DB Debt'!J768</f>
        <v>2550500</v>
      </c>
    </row>
    <row r="772" spans="1:8" x14ac:dyDescent="0.35">
      <c r="A772" t="str">
        <f>'Source - Master DB Debt'!A769&amp;'Source - Master DB Debt'!B769&amp;'Source - Master DB Debt'!C769</f>
        <v>2943070</v>
      </c>
      <c r="B772" t="str">
        <f>'Source - Master DB Debt'!D769</f>
        <v>0287</v>
      </c>
      <c r="C772" t="str">
        <f>'Source - Master DB Debt'!E769</f>
        <v>UNLIMITED AD VALOREM PROPERTY TAX FIRST MORTGAGE REFUNDING BONDS, SERIES 2023</v>
      </c>
      <c r="D772" s="2">
        <f>'Source - Master DB Debt'!F769</f>
        <v>0</v>
      </c>
      <c r="E772" s="2">
        <f>'Source - Master DB Debt'!G769</f>
        <v>2517000</v>
      </c>
      <c r="F772" s="2">
        <f>'Source - Master DB Debt'!H769</f>
        <v>1257500</v>
      </c>
      <c r="G772" s="2">
        <f>'Source - Master DB Debt'!I769</f>
        <v>1257500</v>
      </c>
      <c r="H772" s="2">
        <f>'Source - Master DB Debt'!J769</f>
        <v>1261500</v>
      </c>
    </row>
    <row r="773" spans="1:8" x14ac:dyDescent="0.35">
      <c r="A773" t="str">
        <f>'Source - Master DB Debt'!A770&amp;'Source - Master DB Debt'!B770&amp;'Source - Master DB Debt'!C770</f>
        <v>3043115</v>
      </c>
      <c r="B773" t="str">
        <f>'Source - Master DB Debt'!D770</f>
        <v>0180</v>
      </c>
      <c r="C773" t="str">
        <f>'Source - Master DB Debt'!E770</f>
        <v>General Obligation Bonds of 2023B</v>
      </c>
      <c r="D773" s="2">
        <f>'Source - Master DB Debt'!F770</f>
        <v>0</v>
      </c>
      <c r="E773" s="2">
        <f>'Source - Master DB Debt'!G770</f>
        <v>851010</v>
      </c>
      <c r="F773" s="2">
        <f>'Source - Master DB Debt'!H770</f>
        <v>425500</v>
      </c>
      <c r="G773" s="2">
        <f>'Source - Master DB Debt'!I770</f>
        <v>127631</v>
      </c>
      <c r="H773" s="2">
        <f>'Source - Master DB Debt'!J770</f>
        <v>425375</v>
      </c>
    </row>
    <row r="774" spans="1:8" x14ac:dyDescent="0.35">
      <c r="A774" t="str">
        <f>'Source - Master DB Debt'!A771&amp;'Source - Master DB Debt'!B771&amp;'Source - Master DB Debt'!C771</f>
        <v>3043115</v>
      </c>
      <c r="B774" t="str">
        <f>'Source - Master DB Debt'!D771</f>
        <v>0180</v>
      </c>
      <c r="C774" t="str">
        <f>'Source - Master DB Debt'!E771</f>
        <v>General Obligation Bonds of 2023</v>
      </c>
      <c r="D774" s="2">
        <f>'Source - Master DB Debt'!F771</f>
        <v>0</v>
      </c>
      <c r="E774" s="2">
        <f>'Source - Master DB Debt'!G771</f>
        <v>2021766</v>
      </c>
      <c r="F774" s="2">
        <f>'Source - Master DB Debt'!H771</f>
        <v>1198300</v>
      </c>
      <c r="G774" s="2">
        <f>'Source - Master DB Debt'!I771</f>
        <v>359633</v>
      </c>
      <c r="H774" s="2">
        <f>'Source - Master DB Debt'!J771</f>
        <v>1199250</v>
      </c>
    </row>
    <row r="775" spans="1:8" x14ac:dyDescent="0.35">
      <c r="A775" t="str">
        <f>'Source - Master DB Debt'!A772&amp;'Source - Master DB Debt'!B772&amp;'Source - Master DB Debt'!C772</f>
        <v>3043115</v>
      </c>
      <c r="B775" t="str">
        <f>'Source - Master DB Debt'!D772</f>
        <v>0180</v>
      </c>
      <c r="C775" t="str">
        <f>'Source - Master DB Debt'!E772</f>
        <v>Unreimbursed Textbooks</v>
      </c>
      <c r="D775" s="2">
        <f>'Source - Master DB Debt'!F772</f>
        <v>0</v>
      </c>
      <c r="E775" s="2">
        <f>'Source - Master DB Debt'!G772</f>
        <v>0</v>
      </c>
      <c r="F775" s="2">
        <f>'Source - Master DB Debt'!H772</f>
        <v>0</v>
      </c>
      <c r="G775" s="2">
        <f>'Source - Master DB Debt'!I772</f>
        <v>0</v>
      </c>
      <c r="H775" s="2">
        <f>'Source - Master DB Debt'!J772</f>
        <v>0</v>
      </c>
    </row>
    <row r="776" spans="1:8" x14ac:dyDescent="0.35">
      <c r="A776" t="str">
        <f>'Source - Master DB Debt'!A773&amp;'Source - Master DB Debt'!B773&amp;'Source - Master DB Debt'!C773</f>
        <v>3043115</v>
      </c>
      <c r="B776" t="str">
        <f>'Source - Master DB Debt'!D773</f>
        <v>0180</v>
      </c>
      <c r="C776" t="str">
        <f>'Source - Master DB Debt'!E773</f>
        <v>Community School Corporation of Southern Hancock County General Obligation Bonds of 2021</v>
      </c>
      <c r="D776" s="2">
        <f>'Source - Master DB Debt'!F773</f>
        <v>611050</v>
      </c>
      <c r="E776" s="2">
        <f>'Source - Master DB Debt'!G773</f>
        <v>0</v>
      </c>
      <c r="F776" s="2">
        <f>'Source - Master DB Debt'!H773</f>
        <v>0</v>
      </c>
      <c r="G776" s="2">
        <f>'Source - Master DB Debt'!I773</f>
        <v>0</v>
      </c>
      <c r="H776" s="2">
        <f>'Source - Master DB Debt'!J773</f>
        <v>0</v>
      </c>
    </row>
    <row r="777" spans="1:8" x14ac:dyDescent="0.35">
      <c r="A777" t="str">
        <f>'Source - Master DB Debt'!A774&amp;'Source - Master DB Debt'!B774&amp;'Source - Master DB Debt'!C774</f>
        <v>3043115</v>
      </c>
      <c r="B777" t="str">
        <f>'Source - Master DB Debt'!D774</f>
        <v>0180</v>
      </c>
      <c r="C777" t="str">
        <f>'Source - Master DB Debt'!E774</f>
        <v>Brier Creek School Building Corporation Ad Valorem Property Tax Crossover Refunding Bonds Sr 2016A</v>
      </c>
      <c r="D777" s="2">
        <f>'Source - Master DB Debt'!F774</f>
        <v>1086000</v>
      </c>
      <c r="E777" s="2">
        <f>'Source - Master DB Debt'!G774</f>
        <v>2169000</v>
      </c>
      <c r="F777" s="2">
        <f>'Source - Master DB Debt'!H774</f>
        <v>1081000</v>
      </c>
      <c r="G777" s="2">
        <f>'Source - Master DB Debt'!I774</f>
        <v>324300</v>
      </c>
      <c r="H777" s="2">
        <f>'Source - Master DB Debt'!J774</f>
        <v>1081000</v>
      </c>
    </row>
    <row r="778" spans="1:8" x14ac:dyDescent="0.35">
      <c r="A778" t="str">
        <f>'Source - Master DB Debt'!A775&amp;'Source - Master DB Debt'!B775&amp;'Source - Master DB Debt'!C775</f>
        <v>3043115</v>
      </c>
      <c r="B778" t="str">
        <f>'Source - Master DB Debt'!D775</f>
        <v>0180</v>
      </c>
      <c r="C778" t="str">
        <f>'Source - Master DB Debt'!E775</f>
        <v>New Palestine Multi-School Building Corporation Ad Valorem First Mtg Bonds Sr 2019</v>
      </c>
      <c r="D778" s="2">
        <f>'Source - Master DB Debt'!F775</f>
        <v>452500</v>
      </c>
      <c r="E778" s="2">
        <f>'Source - Master DB Debt'!G775</f>
        <v>906000</v>
      </c>
      <c r="F778" s="2">
        <f>'Source - Master DB Debt'!H775</f>
        <v>453000</v>
      </c>
      <c r="G778" s="2">
        <f>'Source - Master DB Debt'!I775</f>
        <v>135900</v>
      </c>
      <c r="H778" s="2">
        <f>'Source - Master DB Debt'!J775</f>
        <v>453000</v>
      </c>
    </row>
    <row r="779" spans="1:8" x14ac:dyDescent="0.35">
      <c r="A779" t="str">
        <f>'Source - Master DB Debt'!A776&amp;'Source - Master DB Debt'!B776&amp;'Source - Master DB Debt'!C776</f>
        <v>3043115</v>
      </c>
      <c r="B779" t="str">
        <f>'Source - Master DB Debt'!D776</f>
        <v>0180</v>
      </c>
      <c r="C779" t="str">
        <f>'Source - Master DB Debt'!E776</f>
        <v>New Palestine Multi-School Building Corporation AD Volorem Prop First Mtg  Sr 2020</v>
      </c>
      <c r="D779" s="2">
        <f>'Source - Master DB Debt'!F776</f>
        <v>1380500</v>
      </c>
      <c r="E779" s="2">
        <f>'Source - Master DB Debt'!G776</f>
        <v>2960000</v>
      </c>
      <c r="F779" s="2">
        <f>'Source - Master DB Debt'!H776</f>
        <v>1481000</v>
      </c>
      <c r="G779" s="2">
        <f>'Source - Master DB Debt'!I776</f>
        <v>444300</v>
      </c>
      <c r="H779" s="2">
        <f>'Source - Master DB Debt'!J776</f>
        <v>1481000</v>
      </c>
    </row>
    <row r="780" spans="1:8" x14ac:dyDescent="0.35">
      <c r="A780" t="str">
        <f>'Source - Master DB Debt'!A777&amp;'Source - Master DB Debt'!B777&amp;'Source - Master DB Debt'!C777</f>
        <v>3043125</v>
      </c>
      <c r="B780" t="str">
        <f>'Source - Master DB Debt'!D777</f>
        <v>0180</v>
      </c>
      <c r="C780" t="str">
        <f>'Source - Master DB Debt'!E777</f>
        <v>Unreimbursed Textbooks</v>
      </c>
      <c r="D780" s="2">
        <f>'Source - Master DB Debt'!F777</f>
        <v>103433</v>
      </c>
      <c r="E780" s="2">
        <f>'Source - Master DB Debt'!G777</f>
        <v>0</v>
      </c>
      <c r="F780" s="2">
        <f>'Source - Master DB Debt'!H777</f>
        <v>0</v>
      </c>
      <c r="G780" s="2">
        <f>'Source - Master DB Debt'!I777</f>
        <v>0</v>
      </c>
      <c r="H780" s="2">
        <f>'Source - Master DB Debt'!J777</f>
        <v>0</v>
      </c>
    </row>
    <row r="781" spans="1:8" x14ac:dyDescent="0.35">
      <c r="A781" t="str">
        <f>'Source - Master DB Debt'!A778&amp;'Source - Master DB Debt'!B778&amp;'Source - Master DB Debt'!C778</f>
        <v>3043125</v>
      </c>
      <c r="B781" t="str">
        <f>'Source - Master DB Debt'!D778</f>
        <v>0180</v>
      </c>
      <c r="C781" t="str">
        <f>'Source - Master DB Debt'!E778</f>
        <v>Greenfield-Central GO Bonds 2023</v>
      </c>
      <c r="D781" s="2">
        <f>'Source - Master DB Debt'!F778</f>
        <v>0</v>
      </c>
      <c r="E781" s="2">
        <f>'Source - Master DB Debt'!G778</f>
        <v>3496456</v>
      </c>
      <c r="F781" s="2">
        <f>'Source - Master DB Debt'!H778</f>
        <v>1471750</v>
      </c>
      <c r="G781" s="2">
        <f>'Source - Master DB Debt'!I778</f>
        <v>442163</v>
      </c>
      <c r="H781" s="2">
        <f>'Source - Master DB Debt'!J778</f>
        <v>1476000</v>
      </c>
    </row>
    <row r="782" spans="1:8" x14ac:dyDescent="0.35">
      <c r="A782" t="str">
        <f>'Source - Master DB Debt'!A779&amp;'Source - Master DB Debt'!B779&amp;'Source - Master DB Debt'!C779</f>
        <v>3043125</v>
      </c>
      <c r="B782" t="str">
        <f>'Source - Master DB Debt'!D779</f>
        <v>0180</v>
      </c>
      <c r="C782" t="str">
        <f>'Source - Master DB Debt'!E779</f>
        <v>Greenfield Central 2020 GO Bonds</v>
      </c>
      <c r="D782" s="2">
        <f>'Source - Master DB Debt'!F779</f>
        <v>1080375</v>
      </c>
      <c r="E782" s="2">
        <f>'Source - Master DB Debt'!G779</f>
        <v>0</v>
      </c>
      <c r="F782" s="2">
        <f>'Source - Master DB Debt'!H779</f>
        <v>0</v>
      </c>
      <c r="G782" s="2">
        <f>'Source - Master DB Debt'!I779</f>
        <v>0</v>
      </c>
      <c r="H782" s="2">
        <f>'Source - Master DB Debt'!J779</f>
        <v>0</v>
      </c>
    </row>
    <row r="783" spans="1:8" x14ac:dyDescent="0.35">
      <c r="A783" t="str">
        <f>'Source - Master DB Debt'!A780&amp;'Source - Master DB Debt'!B780&amp;'Source - Master DB Debt'!C780</f>
        <v>3043125</v>
      </c>
      <c r="B783" t="str">
        <f>'Source - Master DB Debt'!D780</f>
        <v>0180</v>
      </c>
      <c r="C783" t="str">
        <f>'Source - Master DB Debt'!E780</f>
        <v>Greenfield-Central CSC 2019 New Money Portion</v>
      </c>
      <c r="D783" s="2">
        <f>'Source - Master DB Debt'!F780</f>
        <v>542500</v>
      </c>
      <c r="E783" s="2">
        <f>'Source - Master DB Debt'!G780</f>
        <v>1085000</v>
      </c>
      <c r="F783" s="2">
        <f>'Source - Master DB Debt'!H780</f>
        <v>542500</v>
      </c>
      <c r="G783" s="2">
        <f>'Source - Master DB Debt'!I780</f>
        <v>162750</v>
      </c>
      <c r="H783" s="2">
        <f>'Source - Master DB Debt'!J780</f>
        <v>542500</v>
      </c>
    </row>
    <row r="784" spans="1:8" x14ac:dyDescent="0.35">
      <c r="A784" t="str">
        <f>'Source - Master DB Debt'!A781&amp;'Source - Master DB Debt'!B781&amp;'Source - Master DB Debt'!C781</f>
        <v>3043125</v>
      </c>
      <c r="B784" t="str">
        <f>'Source - Master DB Debt'!D781</f>
        <v>0180</v>
      </c>
      <c r="C784" t="str">
        <f>'Source - Master DB Debt'!E781</f>
        <v>Greenfield-Central MSBC First Mortgage Series 2022</v>
      </c>
      <c r="D784" s="2">
        <f>'Source - Master DB Debt'!F781</f>
        <v>715000</v>
      </c>
      <c r="E784" s="2">
        <f>'Source - Master DB Debt'!G781</f>
        <v>4500000</v>
      </c>
      <c r="F784" s="2">
        <f>'Source - Master DB Debt'!H781</f>
        <v>1423500</v>
      </c>
      <c r="G784" s="2">
        <f>'Source - Master DB Debt'!I781</f>
        <v>427050</v>
      </c>
      <c r="H784" s="2">
        <f>'Source - Master DB Debt'!J781</f>
        <v>1423500</v>
      </c>
    </row>
    <row r="785" spans="1:8" x14ac:dyDescent="0.35">
      <c r="A785" t="str">
        <f>'Source - Master DB Debt'!A782&amp;'Source - Master DB Debt'!B782&amp;'Source - Master DB Debt'!C782</f>
        <v>3043125</v>
      </c>
      <c r="B785" t="str">
        <f>'Source - Master DB Debt'!D782</f>
        <v>0180</v>
      </c>
      <c r="C785" t="str">
        <f>'Source - Master DB Debt'!E782</f>
        <v>Ad Valorem Property Tax First Mortgage Refunding Bonds, Series 2016</v>
      </c>
      <c r="D785" s="2">
        <f>'Source - Master DB Debt'!F782</f>
        <v>2143000</v>
      </c>
      <c r="E785" s="2">
        <f>'Source - Master DB Debt'!G782</f>
        <v>4284000</v>
      </c>
      <c r="F785" s="2">
        <f>'Source - Master DB Debt'!H782</f>
        <v>2145000</v>
      </c>
      <c r="G785" s="2">
        <f>'Source - Master DB Debt'!I782</f>
        <v>2145000</v>
      </c>
      <c r="H785" s="2">
        <f>'Source - Master DB Debt'!J782</f>
        <v>2145000</v>
      </c>
    </row>
    <row r="786" spans="1:8" x14ac:dyDescent="0.35">
      <c r="A786" t="str">
        <f>'Source - Master DB Debt'!A783&amp;'Source - Master DB Debt'!B783&amp;'Source - Master DB Debt'!C783</f>
        <v>3043125</v>
      </c>
      <c r="B786" t="str">
        <f>'Source - Master DB Debt'!D783</f>
        <v>0180</v>
      </c>
      <c r="C786" t="str">
        <f>'Source - Master DB Debt'!E783</f>
        <v>Taxable General Obligation Bonds of 2009 (QSCB)</v>
      </c>
      <c r="D786" s="2">
        <f>'Source - Master DB Debt'!F783</f>
        <v>75563</v>
      </c>
      <c r="E786" s="2">
        <f>'Source - Master DB Debt'!G783</f>
        <v>0</v>
      </c>
      <c r="F786" s="2">
        <f>'Source - Master DB Debt'!H783</f>
        <v>0</v>
      </c>
      <c r="G786" s="2">
        <f>'Source - Master DB Debt'!I783</f>
        <v>0</v>
      </c>
      <c r="H786" s="2">
        <f>'Source - Master DB Debt'!J783</f>
        <v>0</v>
      </c>
    </row>
    <row r="787" spans="1:8" x14ac:dyDescent="0.35">
      <c r="A787" t="str">
        <f>'Source - Master DB Debt'!A784&amp;'Source - Master DB Debt'!B784&amp;'Source - Master DB Debt'!C784</f>
        <v>3043125</v>
      </c>
      <c r="B787" t="str">
        <f>'Source - Master DB Debt'!D784</f>
        <v>0180</v>
      </c>
      <c r="C787" t="str">
        <f>'Source - Master DB Debt'!E784</f>
        <v>Greenfield-Central CSC 2019 Refunding 2009 Portion</v>
      </c>
      <c r="D787" s="2">
        <f>'Source - Master DB Debt'!F784</f>
        <v>310000</v>
      </c>
      <c r="E787" s="2">
        <f>'Source - Master DB Debt'!G784</f>
        <v>625000</v>
      </c>
      <c r="F787" s="2">
        <f>'Source - Master DB Debt'!H784</f>
        <v>312500</v>
      </c>
      <c r="G787" s="2">
        <f>'Source - Master DB Debt'!I784</f>
        <v>312500</v>
      </c>
      <c r="H787" s="2">
        <f>'Source - Master DB Debt'!J784</f>
        <v>312500</v>
      </c>
    </row>
    <row r="788" spans="1:8" x14ac:dyDescent="0.35">
      <c r="A788" t="str">
        <f>'Source - Master DB Debt'!A785&amp;'Source - Master DB Debt'!B785&amp;'Source - Master DB Debt'!C785</f>
        <v>3043135</v>
      </c>
      <c r="B788" t="str">
        <f>'Source - Master DB Debt'!D785</f>
        <v>0180</v>
      </c>
      <c r="C788" t="str">
        <f>'Source - Master DB Debt'!E785</f>
        <v>Mt. Vernon Community School Corporation General Obligation Bonds of 2022</v>
      </c>
      <c r="D788" s="2">
        <f>'Source - Master DB Debt'!F785</f>
        <v>1291500</v>
      </c>
      <c r="E788" s="2">
        <f>'Source - Master DB Debt'!G785</f>
        <v>0</v>
      </c>
      <c r="F788" s="2">
        <f>'Source - Master DB Debt'!H785</f>
        <v>0</v>
      </c>
      <c r="G788" s="2">
        <f>'Source - Master DB Debt'!I785</f>
        <v>0</v>
      </c>
      <c r="H788" s="2">
        <f>'Source - Master DB Debt'!J785</f>
        <v>0</v>
      </c>
    </row>
    <row r="789" spans="1:8" x14ac:dyDescent="0.35">
      <c r="A789" t="str">
        <f>'Source - Master DB Debt'!A786&amp;'Source - Master DB Debt'!B786&amp;'Source - Master DB Debt'!C786</f>
        <v>3043135</v>
      </c>
      <c r="B789" t="str">
        <f>'Source - Master DB Debt'!D786</f>
        <v>0186</v>
      </c>
      <c r="C789" t="str">
        <f>'Source - Master DB Debt'!E786</f>
        <v>Mt. Vernon Community School Corporation Amended Taxable General Obligation Pension Bonds of 2006</v>
      </c>
      <c r="D789" s="2">
        <f>'Source - Master DB Debt'!F786</f>
        <v>120514</v>
      </c>
      <c r="E789" s="2">
        <f>'Source - Master DB Debt'!G786</f>
        <v>236341</v>
      </c>
      <c r="F789" s="2">
        <f>'Source - Master DB Debt'!H786</f>
        <v>120674</v>
      </c>
      <c r="G789" s="2">
        <f>'Source - Master DB Debt'!I786</f>
        <v>118906</v>
      </c>
      <c r="H789" s="2">
        <f>'Source - Master DB Debt'!J786</f>
        <v>117137</v>
      </c>
    </row>
    <row r="790" spans="1:8" x14ac:dyDescent="0.35">
      <c r="A790" t="str">
        <f>'Source - Master DB Debt'!A787&amp;'Source - Master DB Debt'!B787&amp;'Source - Master DB Debt'!C787</f>
        <v>3043135</v>
      </c>
      <c r="B790" t="str">
        <f>'Source - Master DB Debt'!D787</f>
        <v>0180</v>
      </c>
      <c r="C790" t="str">
        <f>'Source - Master DB Debt'!E787</f>
        <v>Fees</v>
      </c>
      <c r="D790" s="2">
        <f>'Source - Master DB Debt'!F787</f>
        <v>275</v>
      </c>
      <c r="E790" s="2">
        <f>'Source - Master DB Debt'!G787</f>
        <v>5672</v>
      </c>
      <c r="F790" s="2">
        <f>'Source - Master DB Debt'!H787</f>
        <v>500</v>
      </c>
      <c r="G790" s="2">
        <f>'Source - Master DB Debt'!I787</f>
        <v>150</v>
      </c>
      <c r="H790" s="2">
        <f>'Source - Master DB Debt'!J787</f>
        <v>500</v>
      </c>
    </row>
    <row r="791" spans="1:8" x14ac:dyDescent="0.35">
      <c r="A791" t="str">
        <f>'Source - Master DB Debt'!A788&amp;'Source - Master DB Debt'!B788&amp;'Source - Master DB Debt'!C788</f>
        <v>3043135</v>
      </c>
      <c r="B791" t="str">
        <f>'Source - Master DB Debt'!D788</f>
        <v>0180</v>
      </c>
      <c r="C791" t="str">
        <f>'Source - Master DB Debt'!E788</f>
        <v>Unreimbursed Textbooks</v>
      </c>
      <c r="D791" s="2">
        <f>'Source - Master DB Debt'!F788</f>
        <v>0</v>
      </c>
      <c r="E791" s="2">
        <f>'Source - Master DB Debt'!G788</f>
        <v>0</v>
      </c>
      <c r="F791" s="2">
        <f>'Source - Master DB Debt'!H788</f>
        <v>0</v>
      </c>
      <c r="G791" s="2">
        <f>'Source - Master DB Debt'!I788</f>
        <v>0</v>
      </c>
      <c r="H791" s="2">
        <f>'Source - Master DB Debt'!J788</f>
        <v>0</v>
      </c>
    </row>
    <row r="792" spans="1:8" x14ac:dyDescent="0.35">
      <c r="A792" t="str">
        <f>'Source - Master DB Debt'!A789&amp;'Source - Master DB Debt'!B789&amp;'Source - Master DB Debt'!C789</f>
        <v>3043135</v>
      </c>
      <c r="B792" t="str">
        <f>'Source - Master DB Debt'!D789</f>
        <v>0180</v>
      </c>
      <c r="C792" t="str">
        <f>'Source - Master DB Debt'!E789</f>
        <v>GBC Bus Loan - 2019</v>
      </c>
      <c r="D792" s="2">
        <f>'Source - Master DB Debt'!F789</f>
        <v>52288</v>
      </c>
      <c r="E792" s="2">
        <f>'Source - Master DB Debt'!G789</f>
        <v>104576</v>
      </c>
      <c r="F792" s="2">
        <f>'Source - Master DB Debt'!H789</f>
        <v>0</v>
      </c>
      <c r="G792" s="2">
        <f>'Source - Master DB Debt'!I789</f>
        <v>0</v>
      </c>
      <c r="H792" s="2">
        <f>'Source - Master DB Debt'!J789</f>
        <v>0</v>
      </c>
    </row>
    <row r="793" spans="1:8" x14ac:dyDescent="0.35">
      <c r="A793" t="str">
        <f>'Source - Master DB Debt'!A790&amp;'Source - Master DB Debt'!B790&amp;'Source - Master DB Debt'!C790</f>
        <v>3043135</v>
      </c>
      <c r="B793" t="str">
        <f>'Source - Master DB Debt'!D790</f>
        <v>0180</v>
      </c>
      <c r="C793" t="str">
        <f>'Source - Master DB Debt'!E790</f>
        <v>2020 Common School Loan B0108</v>
      </c>
      <c r="D793" s="2">
        <f>'Source - Master DB Debt'!F790</f>
        <v>41828</v>
      </c>
      <c r="E793" s="2">
        <f>'Source - Master DB Debt'!G790</f>
        <v>83038</v>
      </c>
      <c r="F793" s="2">
        <f>'Source - Master DB Debt'!H790</f>
        <v>0</v>
      </c>
      <c r="G793" s="2">
        <f>'Source - Master DB Debt'!I790</f>
        <v>0</v>
      </c>
      <c r="H793" s="2">
        <f>'Source - Master DB Debt'!J790</f>
        <v>0</v>
      </c>
    </row>
    <row r="794" spans="1:8" x14ac:dyDescent="0.35">
      <c r="A794" t="str">
        <f>'Source - Master DB Debt'!A791&amp;'Source - Master DB Debt'!B791&amp;'Source - Master DB Debt'!C791</f>
        <v>3043135</v>
      </c>
      <c r="B794" t="str">
        <f>'Source - Master DB Debt'!D791</f>
        <v>0180</v>
      </c>
      <c r="C794" t="str">
        <f>'Source - Master DB Debt'!E791</f>
        <v>Anticipated Debt Service</v>
      </c>
      <c r="D794" s="2">
        <f>'Source - Master DB Debt'!F791</f>
        <v>0</v>
      </c>
      <c r="E794" s="2">
        <f>'Source - Master DB Debt'!G791</f>
        <v>0</v>
      </c>
      <c r="F794" s="2">
        <f>'Source - Master DB Debt'!H791</f>
        <v>0</v>
      </c>
      <c r="G794" s="2">
        <f>'Source - Master DB Debt'!I791</f>
        <v>0</v>
      </c>
      <c r="H794" s="2">
        <f>'Source - Master DB Debt'!J791</f>
        <v>0</v>
      </c>
    </row>
    <row r="795" spans="1:8" x14ac:dyDescent="0.35">
      <c r="A795" t="str">
        <f>'Source - Master DB Debt'!A792&amp;'Source - Master DB Debt'!B792&amp;'Source - Master DB Debt'!C792</f>
        <v>3043135</v>
      </c>
      <c r="B795" t="str">
        <f>'Source - Master DB Debt'!D792</f>
        <v>0180</v>
      </c>
      <c r="C795" t="str">
        <f>'Source - Master DB Debt'!E792</f>
        <v>Mt. Vernon of Hancock County Multi-School Bldg Corp First Mortgage Refunding Bonds, Series 2012A</v>
      </c>
      <c r="D795" s="2">
        <f>'Source - Master DB Debt'!F792</f>
        <v>653000</v>
      </c>
      <c r="E795" s="2">
        <f>'Source - Master DB Debt'!G792</f>
        <v>1306000</v>
      </c>
      <c r="F795" s="2">
        <f>'Source - Master DB Debt'!H792</f>
        <v>651000</v>
      </c>
      <c r="G795" s="2">
        <f>'Source - Master DB Debt'!I792</f>
        <v>325500</v>
      </c>
      <c r="H795" s="2">
        <f>'Source - Master DB Debt'!J792</f>
        <v>0</v>
      </c>
    </row>
    <row r="796" spans="1:8" x14ac:dyDescent="0.35">
      <c r="A796" t="str">
        <f>'Source - Master DB Debt'!A793&amp;'Source - Master DB Debt'!B793&amp;'Source - Master DB Debt'!C793</f>
        <v>3043135</v>
      </c>
      <c r="B796" t="str">
        <f>'Source - Master DB Debt'!D793</f>
        <v>0180</v>
      </c>
      <c r="C796" t="str">
        <f>'Source - Master DB Debt'!E793</f>
        <v>Ad Valorem Property Tax First Mortgage Refunding Bonds, Series 2016A</v>
      </c>
      <c r="D796" s="2">
        <f>'Source - Master DB Debt'!F793</f>
        <v>232000</v>
      </c>
      <c r="E796" s="2">
        <f>'Source - Master DB Debt'!G793</f>
        <v>0</v>
      </c>
      <c r="F796" s="2">
        <f>'Source - Master DB Debt'!H793</f>
        <v>0</v>
      </c>
      <c r="G796" s="2">
        <f>'Source - Master DB Debt'!I793</f>
        <v>0</v>
      </c>
      <c r="H796" s="2">
        <f>'Source - Master DB Debt'!J793</f>
        <v>0</v>
      </c>
    </row>
    <row r="797" spans="1:8" x14ac:dyDescent="0.35">
      <c r="A797" t="str">
        <f>'Source - Master DB Debt'!A794&amp;'Source - Master DB Debt'!B794&amp;'Source - Master DB Debt'!C794</f>
        <v>3043135</v>
      </c>
      <c r="B797" t="str">
        <f>'Source - Master DB Debt'!D794</f>
        <v>0180</v>
      </c>
      <c r="C797" t="str">
        <f>'Source - Master DB Debt'!E794</f>
        <v>Mt. Vernon School Building Corporation of Hancock County 2020 Bonds</v>
      </c>
      <c r="D797" s="2">
        <f>'Source - Master DB Debt'!F794</f>
        <v>378500</v>
      </c>
      <c r="E797" s="2">
        <f>'Source - Master DB Debt'!G794</f>
        <v>962000</v>
      </c>
      <c r="F797" s="2">
        <f>'Source - Master DB Debt'!H794</f>
        <v>481500</v>
      </c>
      <c r="G797" s="2">
        <f>'Source - Master DB Debt'!I794</f>
        <v>481500</v>
      </c>
      <c r="H797" s="2">
        <f>'Source - Master DB Debt'!J794</f>
        <v>481500</v>
      </c>
    </row>
    <row r="798" spans="1:8" x14ac:dyDescent="0.35">
      <c r="A798" t="str">
        <f>'Source - Master DB Debt'!A795&amp;'Source - Master DB Debt'!B795&amp;'Source - Master DB Debt'!C795</f>
        <v>3043135</v>
      </c>
      <c r="B798" t="str">
        <f>'Source - Master DB Debt'!D795</f>
        <v>0180</v>
      </c>
      <c r="C798" t="str">
        <f>'Source - Master DB Debt'!E795</f>
        <v>Common School Tech Loan  (A2959)</v>
      </c>
      <c r="D798" s="2">
        <f>'Source - Master DB Debt'!F795</f>
        <v>20317</v>
      </c>
      <c r="E798" s="2">
        <f>'Source - Master DB Debt'!G795</f>
        <v>0</v>
      </c>
      <c r="F798" s="2">
        <f>'Source - Master DB Debt'!H795</f>
        <v>0</v>
      </c>
      <c r="G798" s="2">
        <f>'Source - Master DB Debt'!I795</f>
        <v>0</v>
      </c>
      <c r="H798" s="2">
        <f>'Source - Master DB Debt'!J795</f>
        <v>0</v>
      </c>
    </row>
    <row r="799" spans="1:8" x14ac:dyDescent="0.35">
      <c r="A799" t="str">
        <f>'Source - Master DB Debt'!A796&amp;'Source - Master DB Debt'!B796&amp;'Source - Master DB Debt'!C796</f>
        <v>3043135</v>
      </c>
      <c r="B799" t="str">
        <f>'Source - Master DB Debt'!D796</f>
        <v>0180</v>
      </c>
      <c r="C799" t="str">
        <f>'Source - Master DB Debt'!E796</f>
        <v>Mt. Vernon of Hancock County MSB Ad Valorem Property Tax 1st Mortgage Bonds, Series 2021</v>
      </c>
      <c r="D799" s="2">
        <f>'Source - Master DB Debt'!F796</f>
        <v>426000</v>
      </c>
      <c r="E799" s="2">
        <f>'Source - Master DB Debt'!G796</f>
        <v>798000</v>
      </c>
      <c r="F799" s="2">
        <f>'Source - Master DB Debt'!H796</f>
        <v>502000</v>
      </c>
      <c r="G799" s="2">
        <f>'Source - Master DB Debt'!I796</f>
        <v>150600</v>
      </c>
      <c r="H799" s="2">
        <f>'Source - Master DB Debt'!J796</f>
        <v>502000</v>
      </c>
    </row>
    <row r="800" spans="1:8" x14ac:dyDescent="0.35">
      <c r="A800" t="str">
        <f>'Source - Master DB Debt'!A797&amp;'Source - Master DB Debt'!B797&amp;'Source - Master DB Debt'!C797</f>
        <v>3043135</v>
      </c>
      <c r="B800" t="str">
        <f>'Source - Master DB Debt'!D797</f>
        <v>0180</v>
      </c>
      <c r="C800" t="str">
        <f>'Source - Master DB Debt'!E797</f>
        <v>Mt. Vernon Community School Corporation General Obligation Bonds of 2023</v>
      </c>
      <c r="D800" s="2">
        <f>'Source - Master DB Debt'!F797</f>
        <v>0</v>
      </c>
      <c r="E800" s="2">
        <f>'Source - Master DB Debt'!G797</f>
        <v>1297369</v>
      </c>
      <c r="F800" s="2">
        <f>'Source - Master DB Debt'!H797</f>
        <v>1118875</v>
      </c>
      <c r="G800" s="2">
        <f>'Source - Master DB Debt'!I797</f>
        <v>335584</v>
      </c>
      <c r="H800" s="2">
        <f>'Source - Master DB Debt'!J797</f>
        <v>1118350</v>
      </c>
    </row>
    <row r="801" spans="1:8" x14ac:dyDescent="0.35">
      <c r="A801" t="str">
        <f>'Source - Master DB Debt'!A798&amp;'Source - Master DB Debt'!B798&amp;'Source - Master DB Debt'!C798</f>
        <v>3043135</v>
      </c>
      <c r="B801" t="str">
        <f>'Source - Master DB Debt'!D798</f>
        <v>0180</v>
      </c>
      <c r="C801" t="str">
        <f>'Source - Master DB Debt'!E798</f>
        <v>Mt. Vernon of Hancock County Mult-School Building Corporation Refunding Bonds, Series 2020</v>
      </c>
      <c r="D801" s="2">
        <f>'Source - Master DB Debt'!F798</f>
        <v>433000</v>
      </c>
      <c r="E801" s="2">
        <f>'Source - Master DB Debt'!G798</f>
        <v>2527000</v>
      </c>
      <c r="F801" s="2">
        <f>'Source - Master DB Debt'!H798</f>
        <v>1588500</v>
      </c>
      <c r="G801" s="2">
        <f>'Source - Master DB Debt'!I798</f>
        <v>1588500</v>
      </c>
      <c r="H801" s="2">
        <f>'Source - Master DB Debt'!J798</f>
        <v>1588500</v>
      </c>
    </row>
    <row r="802" spans="1:8" x14ac:dyDescent="0.35">
      <c r="A802" t="str">
        <f>'Source - Master DB Debt'!A799&amp;'Source - Master DB Debt'!B799&amp;'Source - Master DB Debt'!C799</f>
        <v>3043135</v>
      </c>
      <c r="B802" t="str">
        <f>'Source - Master DB Debt'!D799</f>
        <v>0180</v>
      </c>
      <c r="C802" t="str">
        <f>'Source - Master DB Debt'!E799</f>
        <v>2021 Common School Loan B0204</v>
      </c>
      <c r="D802" s="2">
        <f>'Source - Master DB Debt'!F799</f>
        <v>20500</v>
      </c>
      <c r="E802" s="2">
        <f>'Source - Master DB Debt'!G799</f>
        <v>40700</v>
      </c>
      <c r="F802" s="2">
        <f>'Source - Master DB Debt'!H799</f>
        <v>20200</v>
      </c>
      <c r="G802" s="2">
        <f>'Source - Master DB Debt'!I799</f>
        <v>6045</v>
      </c>
      <c r="H802" s="2">
        <f>'Source - Master DB Debt'!J799</f>
        <v>20100</v>
      </c>
    </row>
    <row r="803" spans="1:8" x14ac:dyDescent="0.35">
      <c r="A803" t="str">
        <f>'Source - Master DB Debt'!A800&amp;'Source - Master DB Debt'!B800&amp;'Source - Master DB Debt'!C800</f>
        <v>3043135</v>
      </c>
      <c r="B803" t="str">
        <f>'Source - Master DB Debt'!D800</f>
        <v>0180</v>
      </c>
      <c r="C803" t="str">
        <f>'Source - Master DB Debt'!E800</f>
        <v>Mt. Vernon Community School Corporation General Obligation Bonds of 2019</v>
      </c>
      <c r="D803" s="2">
        <f>'Source - Master DB Debt'!F800</f>
        <v>209400</v>
      </c>
      <c r="E803" s="2">
        <f>'Source - Master DB Debt'!G800</f>
        <v>417950</v>
      </c>
      <c r="F803" s="2">
        <f>'Source - Master DB Debt'!H800</f>
        <v>213500</v>
      </c>
      <c r="G803" s="2">
        <f>'Source - Master DB Debt'!I800</f>
        <v>64493</v>
      </c>
      <c r="H803" s="2">
        <f>'Source - Master DB Debt'!J800</f>
        <v>216450</v>
      </c>
    </row>
    <row r="804" spans="1:8" x14ac:dyDescent="0.35">
      <c r="A804" t="str">
        <f>'Source - Master DB Debt'!A801&amp;'Source - Master DB Debt'!B801&amp;'Source - Master DB Debt'!C801</f>
        <v>3043135</v>
      </c>
      <c r="B804" t="str">
        <f>'Source - Master DB Debt'!D801</f>
        <v>0180</v>
      </c>
      <c r="C804" t="str">
        <f>'Source - Master DB Debt'!E801</f>
        <v>Common School Tech Loan (B0017)</v>
      </c>
      <c r="D804" s="2">
        <f>'Source - Master DB Debt'!F801</f>
        <v>40010</v>
      </c>
      <c r="E804" s="2">
        <f>'Source - Master DB Debt'!G801</f>
        <v>0</v>
      </c>
      <c r="F804" s="2">
        <f>'Source - Master DB Debt'!H801</f>
        <v>0</v>
      </c>
      <c r="G804" s="2">
        <f>'Source - Master DB Debt'!I801</f>
        <v>0</v>
      </c>
      <c r="H804" s="2">
        <f>'Source - Master DB Debt'!J801</f>
        <v>0</v>
      </c>
    </row>
    <row r="805" spans="1:8" x14ac:dyDescent="0.35">
      <c r="A805" t="str">
        <f>'Source - Master DB Debt'!A802&amp;'Source - Master DB Debt'!B802&amp;'Source - Master DB Debt'!C802</f>
        <v>3043135</v>
      </c>
      <c r="B805" t="str">
        <f>'Source - Master DB Debt'!D802</f>
        <v>0180</v>
      </c>
      <c r="C805" t="str">
        <f>'Source - Master DB Debt'!E802</f>
        <v>2023 Mt. Vernon SBC of Hancock County Ad Valorem Property Tax 1st Mortgage Bonds</v>
      </c>
      <c r="D805" s="2">
        <f>'Source - Master DB Debt'!F802</f>
        <v>0</v>
      </c>
      <c r="E805" s="2">
        <f>'Source - Master DB Debt'!G802</f>
        <v>1995329</v>
      </c>
      <c r="F805" s="2">
        <f>'Source - Master DB Debt'!H802</f>
        <v>784984</v>
      </c>
      <c r="G805" s="2">
        <f>'Source - Master DB Debt'!I802</f>
        <v>235360</v>
      </c>
      <c r="H805" s="2">
        <f>'Source - Master DB Debt'!J802</f>
        <v>784084</v>
      </c>
    </row>
    <row r="806" spans="1:8" x14ac:dyDescent="0.35">
      <c r="A806" t="str">
        <f>'Source - Master DB Debt'!A803&amp;'Source - Master DB Debt'!B803&amp;'Source - Master DB Debt'!C803</f>
        <v>3043135</v>
      </c>
      <c r="B806" t="str">
        <f>'Source - Master DB Debt'!D803</f>
        <v>0180</v>
      </c>
      <c r="C806" t="str">
        <f>'Source - Master DB Debt'!E803</f>
        <v>Mt. Vernon of Hancock County MSB Ad Valorem Property 1st Mortgage Bonds, Series 2022</v>
      </c>
      <c r="D806" s="2">
        <f>'Source - Master DB Debt'!F803</f>
        <v>2952000</v>
      </c>
      <c r="E806" s="2">
        <f>'Source - Master DB Debt'!G803</f>
        <v>4800000</v>
      </c>
      <c r="F806" s="2">
        <f>'Source - Master DB Debt'!H803</f>
        <v>2402000</v>
      </c>
      <c r="G806" s="2">
        <f>'Source - Master DB Debt'!I803</f>
        <v>720600</v>
      </c>
      <c r="H806" s="2">
        <f>'Source - Master DB Debt'!J803</f>
        <v>2402000</v>
      </c>
    </row>
    <row r="807" spans="1:8" x14ac:dyDescent="0.35">
      <c r="A807" t="str">
        <f>'Source - Master DB Debt'!A804&amp;'Source - Master DB Debt'!B804&amp;'Source - Master DB Debt'!C804</f>
        <v>3043135</v>
      </c>
      <c r="B807" t="str">
        <f>'Source - Master DB Debt'!D804</f>
        <v>0180</v>
      </c>
      <c r="C807" t="str">
        <f>'Source - Master DB Debt'!E804</f>
        <v>Ad Valorem Property Tax First Mortgage Refunding Bonds, Series 2016B</v>
      </c>
      <c r="D807" s="2">
        <f>'Source - Master DB Debt'!F804</f>
        <v>1993000</v>
      </c>
      <c r="E807" s="2">
        <f>'Source - Master DB Debt'!G804</f>
        <v>3989000</v>
      </c>
      <c r="F807" s="2">
        <f>'Source - Master DB Debt'!H804</f>
        <v>1995500</v>
      </c>
      <c r="G807" s="2">
        <f>'Source - Master DB Debt'!I804</f>
        <v>1995500</v>
      </c>
      <c r="H807" s="2">
        <f>'Source - Master DB Debt'!J804</f>
        <v>1995500</v>
      </c>
    </row>
    <row r="808" spans="1:8" x14ac:dyDescent="0.35">
      <c r="A808" t="str">
        <f>'Source - Master DB Debt'!A805&amp;'Source - Master DB Debt'!B805&amp;'Source - Master DB Debt'!C805</f>
        <v>3043135</v>
      </c>
      <c r="B808" t="str">
        <f>'Source - Master DB Debt'!D805</f>
        <v>0180</v>
      </c>
      <c r="C808" t="str">
        <f>'Source - Master DB Debt'!E805</f>
        <v>GBC Bus Loan 2023</v>
      </c>
      <c r="D808" s="2">
        <f>'Source - Master DB Debt'!F805</f>
        <v>234530</v>
      </c>
      <c r="E808" s="2">
        <f>'Source - Master DB Debt'!G805</f>
        <v>469060</v>
      </c>
      <c r="F808" s="2">
        <f>'Source - Master DB Debt'!H805</f>
        <v>234627</v>
      </c>
      <c r="G808" s="2">
        <f>'Source - Master DB Debt'!I805</f>
        <v>35194</v>
      </c>
      <c r="H808" s="2">
        <f>'Source - Master DB Debt'!J805</f>
        <v>0</v>
      </c>
    </row>
    <row r="809" spans="1:8" x14ac:dyDescent="0.35">
      <c r="A809" t="str">
        <f>'Source - Master DB Debt'!A806&amp;'Source - Master DB Debt'!B806&amp;'Source - Master DB Debt'!C806</f>
        <v>3043135</v>
      </c>
      <c r="B809" t="str">
        <f>'Source - Master DB Debt'!D806</f>
        <v>0180</v>
      </c>
      <c r="C809" t="str">
        <f>'Source - Master DB Debt'!E806</f>
        <v>Ad Valorem Property Tax First Mortgage Bonds, Series 2017</v>
      </c>
      <c r="D809" s="2">
        <f>'Source - Master DB Debt'!F806</f>
        <v>380000</v>
      </c>
      <c r="E809" s="2">
        <f>'Source - Master DB Debt'!G806</f>
        <v>760000</v>
      </c>
      <c r="F809" s="2">
        <f>'Source - Master DB Debt'!H806</f>
        <v>379500</v>
      </c>
      <c r="G809" s="2">
        <f>'Source - Master DB Debt'!I806</f>
        <v>113850</v>
      </c>
      <c r="H809" s="2">
        <f>'Source - Master DB Debt'!J806</f>
        <v>379500</v>
      </c>
    </row>
    <row r="810" spans="1:8" x14ac:dyDescent="0.35">
      <c r="A810" t="str">
        <f>'Source - Master DB Debt'!A807&amp;'Source - Master DB Debt'!B807&amp;'Source - Master DB Debt'!C807</f>
        <v>3043135</v>
      </c>
      <c r="B810" t="str">
        <f>'Source - Master DB Debt'!D807</f>
        <v>0180</v>
      </c>
      <c r="C810" t="str">
        <f>'Source - Master DB Debt'!E807</f>
        <v>GBC Bus Loan 2022</v>
      </c>
      <c r="D810" s="2">
        <f>'Source - Master DB Debt'!F807</f>
        <v>0</v>
      </c>
      <c r="E810" s="2">
        <f>'Source - Master DB Debt'!G807</f>
        <v>0</v>
      </c>
      <c r="F810" s="2">
        <f>'Source - Master DB Debt'!H807</f>
        <v>0</v>
      </c>
      <c r="G810" s="2">
        <f>'Source - Master DB Debt'!I807</f>
        <v>0</v>
      </c>
      <c r="H810" s="2">
        <f>'Source - Master DB Debt'!J807</f>
        <v>0</v>
      </c>
    </row>
    <row r="811" spans="1:8" x14ac:dyDescent="0.35">
      <c r="A811" t="str">
        <f>'Source - Master DB Debt'!A808&amp;'Source - Master DB Debt'!B808&amp;'Source - Master DB Debt'!C808</f>
        <v>3043135</v>
      </c>
      <c r="B811" t="str">
        <f>'Source - Master DB Debt'!D808</f>
        <v>0180</v>
      </c>
      <c r="C811" t="str">
        <f>'Source - Master DB Debt'!E808</f>
        <v>GBC Bus Loan 2021</v>
      </c>
      <c r="D811" s="2">
        <f>'Source - Master DB Debt'!F808</f>
        <v>0</v>
      </c>
      <c r="E811" s="2">
        <f>'Source - Master DB Debt'!G808</f>
        <v>0</v>
      </c>
      <c r="F811" s="2">
        <f>'Source - Master DB Debt'!H808</f>
        <v>0</v>
      </c>
      <c r="G811" s="2">
        <f>'Source - Master DB Debt'!I808</f>
        <v>0</v>
      </c>
      <c r="H811" s="2">
        <f>'Source - Master DB Debt'!J808</f>
        <v>0</v>
      </c>
    </row>
    <row r="812" spans="1:8" x14ac:dyDescent="0.35">
      <c r="A812" t="str">
        <f>'Source - Master DB Debt'!A809&amp;'Source - Master DB Debt'!B809&amp;'Source - Master DB Debt'!C809</f>
        <v>3043145</v>
      </c>
      <c r="B812" t="str">
        <f>'Source - Master DB Debt'!D809</f>
        <v>0180</v>
      </c>
      <c r="C812" t="str">
        <f>'Source - Master DB Debt'!E809</f>
        <v>Ad Valorem Property Tax First Mortgage Bonds, Series 2020</v>
      </c>
      <c r="D812" s="2">
        <f>'Source - Master DB Debt'!F809</f>
        <v>309500</v>
      </c>
      <c r="E812" s="2">
        <f>'Source - Master DB Debt'!G809</f>
        <v>623000</v>
      </c>
      <c r="F812" s="2">
        <f>'Source - Master DB Debt'!H809</f>
        <v>219000</v>
      </c>
      <c r="G812" s="2">
        <f>'Source - Master DB Debt'!I809</f>
        <v>65700</v>
      </c>
      <c r="H812" s="2">
        <f>'Source - Master DB Debt'!J809</f>
        <v>219000</v>
      </c>
    </row>
    <row r="813" spans="1:8" x14ac:dyDescent="0.35">
      <c r="A813" t="str">
        <f>'Source - Master DB Debt'!A810&amp;'Source - Master DB Debt'!B810&amp;'Source - Master DB Debt'!C810</f>
        <v>3043145</v>
      </c>
      <c r="B813" t="str">
        <f>'Source - Master DB Debt'!D810</f>
        <v>0180</v>
      </c>
      <c r="C813" t="str">
        <f>'Source - Master DB Debt'!E810</f>
        <v>Ad Valorem Property Tax First Mortgage Refunding and Improvement Bonds, Series 2016</v>
      </c>
      <c r="D813" s="2">
        <f>'Source - Master DB Debt'!F810</f>
        <v>449000</v>
      </c>
      <c r="E813" s="2">
        <f>'Source - Master DB Debt'!G810</f>
        <v>897000</v>
      </c>
      <c r="F813" s="2">
        <f>'Source - Master DB Debt'!H810</f>
        <v>448000</v>
      </c>
      <c r="G813" s="2">
        <f>'Source - Master DB Debt'!I810</f>
        <v>448000</v>
      </c>
      <c r="H813" s="2">
        <f>'Source - Master DB Debt'!J810</f>
        <v>448000</v>
      </c>
    </row>
    <row r="814" spans="1:8" x14ac:dyDescent="0.35">
      <c r="A814" t="str">
        <f>'Source - Master DB Debt'!A811&amp;'Source - Master DB Debt'!B811&amp;'Source - Master DB Debt'!C811</f>
        <v>3043145</v>
      </c>
      <c r="B814" t="str">
        <f>'Source - Master DB Debt'!D811</f>
        <v>0180</v>
      </c>
      <c r="C814" t="str">
        <f>'Source - Master DB Debt'!E811</f>
        <v>Unreimbursed Textbooks</v>
      </c>
      <c r="D814" s="2">
        <f>'Source - Master DB Debt'!F811</f>
        <v>14731</v>
      </c>
      <c r="E814" s="2">
        <f>'Source - Master DB Debt'!G811</f>
        <v>0</v>
      </c>
      <c r="F814" s="2">
        <f>'Source - Master DB Debt'!H811</f>
        <v>0</v>
      </c>
      <c r="G814" s="2">
        <f>'Source - Master DB Debt'!I811</f>
        <v>0</v>
      </c>
      <c r="H814" s="2">
        <f>'Source - Master DB Debt'!J811</f>
        <v>0</v>
      </c>
    </row>
    <row r="815" spans="1:8" x14ac:dyDescent="0.35">
      <c r="A815" t="str">
        <f>'Source - Master DB Debt'!A812&amp;'Source - Master DB Debt'!B812&amp;'Source - Master DB Debt'!C812</f>
        <v>3143160</v>
      </c>
      <c r="B815" t="str">
        <f>'Source - Master DB Debt'!D812</f>
        <v>0180</v>
      </c>
      <c r="C815" t="str">
        <f>'Source - Master DB Debt'!E812</f>
        <v>Ad Valorem Property Tax First Mortgage Bonds, Series 2017</v>
      </c>
      <c r="D815" s="2">
        <f>'Source - Master DB Debt'!F812</f>
        <v>121000</v>
      </c>
      <c r="E815" s="2">
        <f>'Source - Master DB Debt'!G812</f>
        <v>243000</v>
      </c>
      <c r="F815" s="2">
        <f>'Source - Master DB Debt'!H812</f>
        <v>121000</v>
      </c>
      <c r="G815" s="2">
        <f>'Source - Master DB Debt'!I812</f>
        <v>36300</v>
      </c>
      <c r="H815" s="2">
        <f>'Source - Master DB Debt'!J812</f>
        <v>121000</v>
      </c>
    </row>
    <row r="816" spans="1:8" x14ac:dyDescent="0.35">
      <c r="A816" t="str">
        <f>'Source - Master DB Debt'!A813&amp;'Source - Master DB Debt'!B813&amp;'Source - Master DB Debt'!C813</f>
        <v>3143160</v>
      </c>
      <c r="B816" t="str">
        <f>'Source - Master DB Debt'!D813</f>
        <v>0180</v>
      </c>
      <c r="C816" t="str">
        <f>'Source - Master DB Debt'!E813</f>
        <v>Ad Valorem Property Tax First Mortgage Bonds, Series 2018</v>
      </c>
      <c r="D816" s="2">
        <f>'Source - Master DB Debt'!F813</f>
        <v>66500</v>
      </c>
      <c r="E816" s="2">
        <f>'Source - Master DB Debt'!G813</f>
        <v>142000</v>
      </c>
      <c r="F816" s="2">
        <f>'Source - Master DB Debt'!H813</f>
        <v>85000</v>
      </c>
      <c r="G816" s="2">
        <f>'Source - Master DB Debt'!I813</f>
        <v>25500</v>
      </c>
      <c r="H816" s="2">
        <f>'Source - Master DB Debt'!J813</f>
        <v>85000</v>
      </c>
    </row>
    <row r="817" spans="1:8" x14ac:dyDescent="0.35">
      <c r="A817" t="str">
        <f>'Source - Master DB Debt'!A814&amp;'Source - Master DB Debt'!B814&amp;'Source - Master DB Debt'!C814</f>
        <v>3143160</v>
      </c>
      <c r="B817" t="str">
        <f>'Source - Master DB Debt'!D814</f>
        <v>0180</v>
      </c>
      <c r="C817" t="str">
        <f>'Source - Master DB Debt'!E814</f>
        <v>Qualified School Construction Bond 2010</v>
      </c>
      <c r="D817" s="2">
        <f>'Source - Master DB Debt'!F814</f>
        <v>118921</v>
      </c>
      <c r="E817" s="2">
        <f>'Source - Master DB Debt'!G814</f>
        <v>223922</v>
      </c>
      <c r="F817" s="2">
        <f>'Source - Master DB Debt'!H814</f>
        <v>0</v>
      </c>
      <c r="G817" s="2">
        <f>'Source - Master DB Debt'!I814</f>
        <v>0</v>
      </c>
      <c r="H817" s="2">
        <f>'Source - Master DB Debt'!J814</f>
        <v>0</v>
      </c>
    </row>
    <row r="818" spans="1:8" x14ac:dyDescent="0.35">
      <c r="A818" t="str">
        <f>'Source - Master DB Debt'!A815&amp;'Source - Master DB Debt'!B815&amp;'Source - Master DB Debt'!C815</f>
        <v>3143160</v>
      </c>
      <c r="B818" t="str">
        <f>'Source - Master DB Debt'!D815</f>
        <v>0180</v>
      </c>
      <c r="C818" t="str">
        <f>'Source - Master DB Debt'!E815</f>
        <v>Unreimbursed Textbooks</v>
      </c>
      <c r="D818" s="2">
        <f>'Source - Master DB Debt'!F815</f>
        <v>0</v>
      </c>
      <c r="E818" s="2">
        <f>'Source - Master DB Debt'!G815</f>
        <v>0</v>
      </c>
      <c r="F818" s="2">
        <f>'Source - Master DB Debt'!H815</f>
        <v>0</v>
      </c>
      <c r="G818" s="2">
        <f>'Source - Master DB Debt'!I815</f>
        <v>0</v>
      </c>
      <c r="H818" s="2">
        <f>'Source - Master DB Debt'!J815</f>
        <v>0</v>
      </c>
    </row>
    <row r="819" spans="1:8" x14ac:dyDescent="0.35">
      <c r="A819" t="str">
        <f>'Source - Master DB Debt'!A816&amp;'Source - Master DB Debt'!B816&amp;'Source - Master DB Debt'!C816</f>
        <v>3143160</v>
      </c>
      <c r="B819" t="str">
        <f>'Source - Master DB Debt'!D816</f>
        <v>0180</v>
      </c>
      <c r="C819" t="str">
        <f>'Source - Master DB Debt'!E816</f>
        <v>Fees</v>
      </c>
      <c r="D819" s="2">
        <f>'Source - Master DB Debt'!F816</f>
        <v>0</v>
      </c>
      <c r="E819" s="2">
        <f>'Source - Master DB Debt'!G816</f>
        <v>0</v>
      </c>
      <c r="F819" s="2">
        <f>'Source - Master DB Debt'!H816</f>
        <v>0</v>
      </c>
      <c r="G819" s="2">
        <f>'Source - Master DB Debt'!I816</f>
        <v>0</v>
      </c>
      <c r="H819" s="2">
        <f>'Source - Master DB Debt'!J816</f>
        <v>0</v>
      </c>
    </row>
    <row r="820" spans="1:8" x14ac:dyDescent="0.35">
      <c r="A820" t="str">
        <f>'Source - Master DB Debt'!A817&amp;'Source - Master DB Debt'!B817&amp;'Source - Master DB Debt'!C817</f>
        <v>3143180</v>
      </c>
      <c r="B820" t="str">
        <f>'Source - Master DB Debt'!D817</f>
        <v>0180</v>
      </c>
      <c r="C820" t="str">
        <f>'Source - Master DB Debt'!E817</f>
        <v>North Harrison Elementary School Refinance</v>
      </c>
      <c r="D820" s="2">
        <f>'Source - Master DB Debt'!F817</f>
        <v>0</v>
      </c>
      <c r="E820" s="2">
        <f>'Source - Master DB Debt'!G817</f>
        <v>892550</v>
      </c>
      <c r="F820" s="2">
        <f>'Source - Master DB Debt'!H817</f>
        <v>447625</v>
      </c>
      <c r="G820" s="2">
        <f>'Source - Master DB Debt'!I817</f>
        <v>447625</v>
      </c>
      <c r="H820" s="2">
        <f>'Source - Master DB Debt'!J817</f>
        <v>513425</v>
      </c>
    </row>
    <row r="821" spans="1:8" x14ac:dyDescent="0.35">
      <c r="A821" t="str">
        <f>'Source - Master DB Debt'!A818&amp;'Source - Master DB Debt'!B818&amp;'Source - Master DB Debt'!C818</f>
        <v>3143180</v>
      </c>
      <c r="B821" t="str">
        <f>'Source - Master DB Debt'!D818</f>
        <v>0180</v>
      </c>
      <c r="C821" t="str">
        <f>'Source - Master DB Debt'!E818</f>
        <v>North Harrison High School Building Corp. Ad Valorem Property Tax First Mortgage Bonds,Series 2023</v>
      </c>
      <c r="D821" s="2">
        <f>'Source - Master DB Debt'!F818</f>
        <v>0</v>
      </c>
      <c r="E821" s="2">
        <f>'Source - Master DB Debt'!G818</f>
        <v>620000</v>
      </c>
      <c r="F821" s="2">
        <f>'Source - Master DB Debt'!H818</f>
        <v>205000</v>
      </c>
      <c r="G821" s="2">
        <f>'Source - Master DB Debt'!I818</f>
        <v>61500</v>
      </c>
      <c r="H821" s="2">
        <f>'Source - Master DB Debt'!J818</f>
        <v>205000</v>
      </c>
    </row>
    <row r="822" spans="1:8" x14ac:dyDescent="0.35">
      <c r="A822" t="str">
        <f>'Source - Master DB Debt'!A819&amp;'Source - Master DB Debt'!B819&amp;'Source - Master DB Debt'!C819</f>
        <v>3143180</v>
      </c>
      <c r="B822" t="str">
        <f>'Source - Master DB Debt'!D819</f>
        <v>0180</v>
      </c>
      <c r="C822" t="str">
        <f>'Source - Master DB Debt'!E819</f>
        <v>Fees</v>
      </c>
      <c r="D822" s="2">
        <f>'Source - Master DB Debt'!F819</f>
        <v>2500</v>
      </c>
      <c r="E822" s="2">
        <f>'Source - Master DB Debt'!G819</f>
        <v>2500</v>
      </c>
      <c r="F822" s="2">
        <f>'Source - Master DB Debt'!H819</f>
        <v>0</v>
      </c>
      <c r="G822" s="2">
        <f>'Source - Master DB Debt'!I819</f>
        <v>0</v>
      </c>
      <c r="H822" s="2">
        <f>'Source - Master DB Debt'!J819</f>
        <v>2500</v>
      </c>
    </row>
    <row r="823" spans="1:8" x14ac:dyDescent="0.35">
      <c r="A823" t="str">
        <f>'Source - Master DB Debt'!A820&amp;'Source - Master DB Debt'!B820&amp;'Source - Master DB Debt'!C820</f>
        <v>3143180</v>
      </c>
      <c r="B823" t="str">
        <f>'Source - Master DB Debt'!D820</f>
        <v>0180</v>
      </c>
      <c r="C823" t="str">
        <f>'Source - Master DB Debt'!E820</f>
        <v>Morgan Elementary</v>
      </c>
      <c r="D823" s="2">
        <f>'Source - Master DB Debt'!F820</f>
        <v>0</v>
      </c>
      <c r="E823" s="2">
        <f>'Source - Master DB Debt'!G820</f>
        <v>930000</v>
      </c>
      <c r="F823" s="2">
        <f>'Source - Master DB Debt'!H820</f>
        <v>926000</v>
      </c>
      <c r="G823" s="2">
        <f>'Source - Master DB Debt'!I820</f>
        <v>463000</v>
      </c>
      <c r="H823" s="2">
        <f>'Source - Master DB Debt'!J820</f>
        <v>0</v>
      </c>
    </row>
    <row r="824" spans="1:8" x14ac:dyDescent="0.35">
      <c r="A824" t="str">
        <f>'Source - Master DB Debt'!A821&amp;'Source - Master DB Debt'!B821&amp;'Source - Master DB Debt'!C821</f>
        <v>3143180</v>
      </c>
      <c r="B824" t="str">
        <f>'Source - Master DB Debt'!D821</f>
        <v>0180</v>
      </c>
      <c r="C824" t="str">
        <f>'Source - Master DB Debt'!E821</f>
        <v>NHCS Physical Education Facility GO Bonds 2018</v>
      </c>
      <c r="D824" s="2">
        <f>'Source - Master DB Debt'!F821</f>
        <v>0</v>
      </c>
      <c r="E824" s="2">
        <f>'Source - Master DB Debt'!G821</f>
        <v>237262</v>
      </c>
      <c r="F824" s="2">
        <f>'Source - Master DB Debt'!H821</f>
        <v>112431</v>
      </c>
      <c r="G824" s="2">
        <f>'Source - Master DB Debt'!I821</f>
        <v>30561</v>
      </c>
      <c r="H824" s="2">
        <f>'Source - Master DB Debt'!J821</f>
        <v>91306</v>
      </c>
    </row>
    <row r="825" spans="1:8" x14ac:dyDescent="0.35">
      <c r="A825" t="str">
        <f>'Source - Master DB Debt'!A822&amp;'Source - Master DB Debt'!B822&amp;'Source - Master DB Debt'!C822</f>
        <v>3143180</v>
      </c>
      <c r="B825" t="str">
        <f>'Source - Master DB Debt'!D822</f>
        <v>0180</v>
      </c>
      <c r="C825" t="str">
        <f>'Source - Master DB Debt'!E822</f>
        <v>North Harrison Middle School</v>
      </c>
      <c r="D825" s="2">
        <f>'Source - Master DB Debt'!F822</f>
        <v>0</v>
      </c>
      <c r="E825" s="2">
        <f>'Source - Master DB Debt'!G822</f>
        <v>478650</v>
      </c>
      <c r="F825" s="2">
        <f>'Source - Master DB Debt'!H822</f>
        <v>239325</v>
      </c>
      <c r="G825" s="2">
        <f>'Source - Master DB Debt'!I822</f>
        <v>135698</v>
      </c>
      <c r="H825" s="2">
        <f>'Source - Master DB Debt'!J822</f>
        <v>665325</v>
      </c>
    </row>
    <row r="826" spans="1:8" x14ac:dyDescent="0.35">
      <c r="A826" t="str">
        <f>'Source - Master DB Debt'!A823&amp;'Source - Master DB Debt'!B823&amp;'Source - Master DB Debt'!C823</f>
        <v>3143180</v>
      </c>
      <c r="B826" t="str">
        <f>'Source - Master DB Debt'!D823</f>
        <v>0180</v>
      </c>
      <c r="C826" t="str">
        <f>'Source - Master DB Debt'!E823</f>
        <v>Unreimbursed Textbooks</v>
      </c>
      <c r="D826" s="2">
        <f>'Source - Master DB Debt'!F823</f>
        <v>8752</v>
      </c>
      <c r="E826" s="2">
        <f>'Source - Master DB Debt'!G823</f>
        <v>0</v>
      </c>
      <c r="F826" s="2">
        <f>'Source - Master DB Debt'!H823</f>
        <v>0</v>
      </c>
      <c r="G826" s="2">
        <f>'Source - Master DB Debt'!I823</f>
        <v>0</v>
      </c>
      <c r="H826" s="2">
        <f>'Source - Master DB Debt'!J823</f>
        <v>0</v>
      </c>
    </row>
    <row r="827" spans="1:8" x14ac:dyDescent="0.35">
      <c r="A827" t="str">
        <f>'Source - Master DB Debt'!A824&amp;'Source - Master DB Debt'!B824&amp;'Source - Master DB Debt'!C824</f>
        <v>3143190</v>
      </c>
      <c r="B827" t="str">
        <f>'Source - Master DB Debt'!D824</f>
        <v>0180</v>
      </c>
      <c r="C827" t="str">
        <f>'Source - Master DB Debt'!E824</f>
        <v>First Mortgage Refunding Bonds, Series 2017</v>
      </c>
      <c r="D827" s="2">
        <f>'Source - Master DB Debt'!F824</f>
        <v>2191831</v>
      </c>
      <c r="E827" s="2">
        <f>'Source - Master DB Debt'!G824</f>
        <v>4376775</v>
      </c>
      <c r="F827" s="2">
        <f>'Source - Master DB Debt'!H824</f>
        <v>538888</v>
      </c>
      <c r="G827" s="2">
        <f>'Source - Master DB Debt'!I824</f>
        <v>538888</v>
      </c>
      <c r="H827" s="2">
        <f>'Source - Master DB Debt'!J824</f>
        <v>540275</v>
      </c>
    </row>
    <row r="828" spans="1:8" x14ac:dyDescent="0.35">
      <c r="A828" t="str">
        <f>'Source - Master DB Debt'!A825&amp;'Source - Master DB Debt'!B825&amp;'Source - Master DB Debt'!C825</f>
        <v>3143190</v>
      </c>
      <c r="B828" t="str">
        <f>'Source - Master DB Debt'!D825</f>
        <v>0180</v>
      </c>
      <c r="C828" t="str">
        <f>'Source - Master DB Debt'!E825</f>
        <v>General Obligation Bonds, Series 2023</v>
      </c>
      <c r="D828" s="2">
        <f>'Source - Master DB Debt'!F825</f>
        <v>0</v>
      </c>
      <c r="E828" s="2">
        <f>'Source - Master DB Debt'!G825</f>
        <v>631414</v>
      </c>
      <c r="F828" s="2">
        <f>'Source - Master DB Debt'!H825</f>
        <v>216760</v>
      </c>
      <c r="G828" s="2">
        <f>'Source - Master DB Debt'!I825</f>
        <v>65780</v>
      </c>
      <c r="H828" s="2">
        <f>'Source - Master DB Debt'!J825</f>
        <v>221770</v>
      </c>
    </row>
    <row r="829" spans="1:8" x14ac:dyDescent="0.35">
      <c r="A829" t="str">
        <f>'Source - Master DB Debt'!A826&amp;'Source - Master DB Debt'!B826&amp;'Source - Master DB Debt'!C826</f>
        <v>3243295</v>
      </c>
      <c r="B829" t="str">
        <f>'Source - Master DB Debt'!D826</f>
        <v>0180</v>
      </c>
      <c r="C829" t="str">
        <f>'Source - Master DB Debt'!E826</f>
        <v>NWH Multi-School Corp Ad Valorem Property Tax First Mortgage Refunding Bonds Series 2016A</v>
      </c>
      <c r="D829" s="2">
        <f>'Source - Master DB Debt'!F826</f>
        <v>1926000</v>
      </c>
      <c r="E829" s="2">
        <f>'Source - Master DB Debt'!G826</f>
        <v>2280000</v>
      </c>
      <c r="F829" s="2">
        <f>'Source - Master DB Debt'!H826</f>
        <v>1145000</v>
      </c>
      <c r="G829" s="2">
        <f>'Source - Master DB Debt'!I826</f>
        <v>1145000</v>
      </c>
      <c r="H829" s="2">
        <f>'Source - Master DB Debt'!J826</f>
        <v>1145000</v>
      </c>
    </row>
    <row r="830" spans="1:8" x14ac:dyDescent="0.35">
      <c r="A830" t="str">
        <f>'Source - Master DB Debt'!A827&amp;'Source - Master DB Debt'!B827&amp;'Source - Master DB Debt'!C827</f>
        <v>3243295</v>
      </c>
      <c r="B830" t="str">
        <f>'Source - Master DB Debt'!D827</f>
        <v>0180</v>
      </c>
      <c r="C830" t="str">
        <f>'Source - Master DB Debt'!E827</f>
        <v>2019 $2.7 million NWHSC GO Bond</v>
      </c>
      <c r="D830" s="2">
        <f>'Source - Master DB Debt'!F827</f>
        <v>27138</v>
      </c>
      <c r="E830" s="2">
        <f>'Source - Master DB Debt'!G827</f>
        <v>820476</v>
      </c>
      <c r="F830" s="2">
        <f>'Source - Master DB Debt'!H827</f>
        <v>414438</v>
      </c>
      <c r="G830" s="2">
        <f>'Source - Master DB Debt'!I827</f>
        <v>125165</v>
      </c>
      <c r="H830" s="2">
        <f>'Source - Master DB Debt'!J827</f>
        <v>419994</v>
      </c>
    </row>
    <row r="831" spans="1:8" x14ac:dyDescent="0.35">
      <c r="A831" t="str">
        <f>'Source - Master DB Debt'!A828&amp;'Source - Master DB Debt'!B828&amp;'Source - Master DB Debt'!C828</f>
        <v>3243295</v>
      </c>
      <c r="B831" t="str">
        <f>'Source - Master DB Debt'!D828</f>
        <v>0180</v>
      </c>
      <c r="C831" t="str">
        <f>'Source - Master DB Debt'!E828</f>
        <v>North West Hendricks Multi-School Building Corp. Ad Valorem Property Tax Bonds, Series 2022</v>
      </c>
      <c r="D831" s="2">
        <f>'Source - Master DB Debt'!F828</f>
        <v>1976500</v>
      </c>
      <c r="E831" s="2">
        <f>'Source - Master DB Debt'!G828</f>
        <v>0</v>
      </c>
      <c r="F831" s="2">
        <f>'Source - Master DB Debt'!H828</f>
        <v>0</v>
      </c>
      <c r="G831" s="2">
        <f>'Source - Master DB Debt'!I828</f>
        <v>0</v>
      </c>
      <c r="H831" s="2">
        <f>'Source - Master DB Debt'!J828</f>
        <v>0</v>
      </c>
    </row>
    <row r="832" spans="1:8" x14ac:dyDescent="0.35">
      <c r="A832" t="str">
        <f>'Source - Master DB Debt'!A829&amp;'Source - Master DB Debt'!B829&amp;'Source - Master DB Debt'!C829</f>
        <v>3243295</v>
      </c>
      <c r="B832" t="str">
        <f>'Source - Master DB Debt'!D829</f>
        <v>0180</v>
      </c>
      <c r="C832" t="str">
        <f>'Source - Master DB Debt'!E829</f>
        <v>NWHSC Middle Building Corporation Ad Valorem Property Tax First Mortgage Refund Bonds, Series 2015A</v>
      </c>
      <c r="D832" s="2">
        <f>'Source - Master DB Debt'!F829</f>
        <v>845000</v>
      </c>
      <c r="E832" s="2">
        <f>'Source - Master DB Debt'!G829</f>
        <v>690000</v>
      </c>
      <c r="F832" s="2">
        <f>'Source - Master DB Debt'!H829</f>
        <v>845000</v>
      </c>
      <c r="G832" s="2">
        <f>'Source - Master DB Debt'!I829</f>
        <v>845000</v>
      </c>
      <c r="H832" s="2">
        <f>'Source - Master DB Debt'!J829</f>
        <v>845000</v>
      </c>
    </row>
    <row r="833" spans="1:8" x14ac:dyDescent="0.35">
      <c r="A833" t="str">
        <f>'Source - Master DB Debt'!A830&amp;'Source - Master DB Debt'!B830&amp;'Source - Master DB Debt'!C830</f>
        <v>3243295</v>
      </c>
      <c r="B833" t="str">
        <f>'Source - Master DB Debt'!D830</f>
        <v>0180</v>
      </c>
      <c r="C833" t="str">
        <f>'Source - Master DB Debt'!E830</f>
        <v>Fees</v>
      </c>
      <c r="D833" s="2">
        <f>'Source - Master DB Debt'!F830</f>
        <v>7251</v>
      </c>
      <c r="E833" s="2">
        <f>'Source - Master DB Debt'!G830</f>
        <v>4000</v>
      </c>
      <c r="F833" s="2">
        <f>'Source - Master DB Debt'!H830</f>
        <v>2000</v>
      </c>
      <c r="G833" s="2">
        <f>'Source - Master DB Debt'!I830</f>
        <v>600</v>
      </c>
      <c r="H833" s="2">
        <f>'Source - Master DB Debt'!J830</f>
        <v>2000</v>
      </c>
    </row>
    <row r="834" spans="1:8" x14ac:dyDescent="0.35">
      <c r="A834" t="str">
        <f>'Source - Master DB Debt'!A831&amp;'Source - Master DB Debt'!B831&amp;'Source - Master DB Debt'!C831</f>
        <v>3243295</v>
      </c>
      <c r="B834" t="str">
        <f>'Source - Master DB Debt'!D831</f>
        <v>0180</v>
      </c>
      <c r="C834" t="str">
        <f>'Source - Master DB Debt'!E831</f>
        <v>Interest on Temporary Loans</v>
      </c>
      <c r="D834" s="2">
        <f>'Source - Master DB Debt'!F831</f>
        <v>0</v>
      </c>
      <c r="E834" s="2">
        <f>'Source - Master DB Debt'!G831</f>
        <v>70000</v>
      </c>
      <c r="F834" s="2">
        <f>'Source - Master DB Debt'!H831</f>
        <v>0</v>
      </c>
      <c r="G834" s="2">
        <f>'Source - Master DB Debt'!I831</f>
        <v>0</v>
      </c>
      <c r="H834" s="2">
        <f>'Source - Master DB Debt'!J831</f>
        <v>0</v>
      </c>
    </row>
    <row r="835" spans="1:8" x14ac:dyDescent="0.35">
      <c r="A835" t="str">
        <f>'Source - Master DB Debt'!A832&amp;'Source - Master DB Debt'!B832&amp;'Source - Master DB Debt'!C832</f>
        <v>3243295</v>
      </c>
      <c r="B835" t="str">
        <f>'Source - Master DB Debt'!D832</f>
        <v>0180</v>
      </c>
      <c r="C835" t="str">
        <f>'Source - Master DB Debt'!E832</f>
        <v>North West Hendricks Multi-School Building Corporation Ad Valorem Property Tax Bonds, Series 2020</v>
      </c>
      <c r="D835" s="2">
        <f>'Source - Master DB Debt'!F832</f>
        <v>700000</v>
      </c>
      <c r="E835" s="2">
        <f>'Source - Master DB Debt'!G832</f>
        <v>2315000</v>
      </c>
      <c r="F835" s="2">
        <f>'Source - Master DB Debt'!H832</f>
        <v>1411500</v>
      </c>
      <c r="G835" s="2">
        <f>'Source - Master DB Debt'!I832</f>
        <v>423450</v>
      </c>
      <c r="H835" s="2">
        <f>'Source - Master DB Debt'!J832</f>
        <v>1411500</v>
      </c>
    </row>
    <row r="836" spans="1:8" x14ac:dyDescent="0.35">
      <c r="A836" t="str">
        <f>'Source - Master DB Debt'!A833&amp;'Source - Master DB Debt'!B833&amp;'Source - Master DB Debt'!C833</f>
        <v>3243295</v>
      </c>
      <c r="B836" t="str">
        <f>'Source - Master DB Debt'!D833</f>
        <v>0180</v>
      </c>
      <c r="C836" t="str">
        <f>'Source - Master DB Debt'!E833</f>
        <v>General Obligation Bonds of 2009 QSCB-Tax Credit Bonds</v>
      </c>
      <c r="D836" s="2">
        <f>'Source - Master DB Debt'!F833</f>
        <v>4000</v>
      </c>
      <c r="E836" s="2">
        <f>'Source - Master DB Debt'!G833</f>
        <v>1007891</v>
      </c>
      <c r="F836" s="2">
        <f>'Source - Master DB Debt'!H833</f>
        <v>0</v>
      </c>
      <c r="G836" s="2">
        <f>'Source - Master DB Debt'!I833</f>
        <v>0</v>
      </c>
      <c r="H836" s="2">
        <f>'Source - Master DB Debt'!J833</f>
        <v>0</v>
      </c>
    </row>
    <row r="837" spans="1:8" x14ac:dyDescent="0.35">
      <c r="A837" t="str">
        <f>'Source - Master DB Debt'!A834&amp;'Source - Master DB Debt'!B834&amp;'Source - Master DB Debt'!C834</f>
        <v>3243295</v>
      </c>
      <c r="B837" t="str">
        <f>'Source - Master DB Debt'!D834</f>
        <v>0180</v>
      </c>
      <c r="C837" t="str">
        <f>'Source - Master DB Debt'!E834</f>
        <v>Unreimbursed Textbooks</v>
      </c>
      <c r="D837" s="2">
        <f>'Source - Master DB Debt'!F834</f>
        <v>4678</v>
      </c>
      <c r="E837" s="2">
        <f>'Source - Master DB Debt'!G834</f>
        <v>0</v>
      </c>
      <c r="F837" s="2">
        <f>'Source - Master DB Debt'!H834</f>
        <v>0</v>
      </c>
      <c r="G837" s="2">
        <f>'Source - Master DB Debt'!I834</f>
        <v>0</v>
      </c>
      <c r="H837" s="2">
        <f>'Source - Master DB Debt'!J834</f>
        <v>0</v>
      </c>
    </row>
    <row r="838" spans="1:8" x14ac:dyDescent="0.35">
      <c r="A838" t="str">
        <f>'Source - Master DB Debt'!A835&amp;'Source - Master DB Debt'!B835&amp;'Source - Master DB Debt'!C835</f>
        <v>3243305</v>
      </c>
      <c r="B838" t="str">
        <f>'Source - Master DB Debt'!D835</f>
        <v>0180</v>
      </c>
      <c r="C838" t="str">
        <f>'Source - Master DB Debt'!E835</f>
        <v>Unreimbursed Textbooks</v>
      </c>
      <c r="D838" s="2">
        <f>'Source - Master DB Debt'!F835</f>
        <v>194622</v>
      </c>
      <c r="E838" s="2">
        <f>'Source - Master DB Debt'!G835</f>
        <v>0</v>
      </c>
      <c r="F838" s="2">
        <f>'Source - Master DB Debt'!H835</f>
        <v>0</v>
      </c>
      <c r="G838" s="2">
        <f>'Source - Master DB Debt'!I835</f>
        <v>0</v>
      </c>
      <c r="H838" s="2">
        <f>'Source - Master DB Debt'!J835</f>
        <v>0</v>
      </c>
    </row>
    <row r="839" spans="1:8" x14ac:dyDescent="0.35">
      <c r="A839" t="str">
        <f>'Source - Master DB Debt'!A836&amp;'Source - Master DB Debt'!B836&amp;'Source - Master DB Debt'!C836</f>
        <v>3243305</v>
      </c>
      <c r="B839" t="str">
        <f>'Source - Master DB Debt'!D836</f>
        <v>0180</v>
      </c>
      <c r="C839" t="str">
        <f>'Source - Master DB Debt'!E836</f>
        <v>General Obligation Bonds of 2022</v>
      </c>
      <c r="D839" s="2">
        <f>'Source - Master DB Debt'!F836</f>
        <v>6289473</v>
      </c>
      <c r="E839" s="2">
        <f>'Source - Master DB Debt'!G836</f>
        <v>0</v>
      </c>
      <c r="F839" s="2">
        <f>'Source - Master DB Debt'!H836</f>
        <v>0</v>
      </c>
      <c r="G839" s="2">
        <f>'Source - Master DB Debt'!I836</f>
        <v>0</v>
      </c>
      <c r="H839" s="2">
        <f>'Source - Master DB Debt'!J836</f>
        <v>0</v>
      </c>
    </row>
    <row r="840" spans="1:8" x14ac:dyDescent="0.35">
      <c r="A840" t="str">
        <f>'Source - Master DB Debt'!A837&amp;'Source - Master DB Debt'!B837&amp;'Source - Master DB Debt'!C837</f>
        <v>3243305</v>
      </c>
      <c r="B840" t="str">
        <f>'Source - Master DB Debt'!D837</f>
        <v>0180</v>
      </c>
      <c r="C840" t="str">
        <f>'Source - Master DB Debt'!E837</f>
        <v>Brownsburg 1999 School Building Corporation Series 2016B (Refunding Only)</v>
      </c>
      <c r="D840" s="2">
        <f>'Source - Master DB Debt'!F837</f>
        <v>1269915</v>
      </c>
      <c r="E840" s="2">
        <f>'Source - Master DB Debt'!G837</f>
        <v>2547270</v>
      </c>
      <c r="F840" s="2">
        <f>'Source - Master DB Debt'!H837</f>
        <v>1276425</v>
      </c>
      <c r="G840" s="2">
        <f>'Source - Master DB Debt'!I837</f>
        <v>1276425</v>
      </c>
      <c r="H840" s="2">
        <f>'Source - Master DB Debt'!J837</f>
        <v>1276425</v>
      </c>
    </row>
    <row r="841" spans="1:8" x14ac:dyDescent="0.35">
      <c r="A841" t="str">
        <f>'Source - Master DB Debt'!A838&amp;'Source - Master DB Debt'!B838&amp;'Source - Master DB Debt'!C838</f>
        <v>3243305</v>
      </c>
      <c r="B841" t="str">
        <f>'Source - Master DB Debt'!D838</f>
        <v>0180</v>
      </c>
      <c r="C841" t="str">
        <f>'Source - Master DB Debt'!E838</f>
        <v>Brownsburg 1999 School Building Corporation First Mortgage Refunding Bonds, Series 2015A</v>
      </c>
      <c r="D841" s="2">
        <f>'Source - Master DB Debt'!F838</f>
        <v>1544125</v>
      </c>
      <c r="E841" s="2">
        <f>'Source - Master DB Debt'!G838</f>
        <v>1544125</v>
      </c>
      <c r="F841" s="2">
        <f>'Source - Master DB Debt'!H838</f>
        <v>0</v>
      </c>
      <c r="G841" s="2">
        <f>'Source - Master DB Debt'!I838</f>
        <v>0</v>
      </c>
      <c r="H841" s="2">
        <f>'Source - Master DB Debt'!J838</f>
        <v>0</v>
      </c>
    </row>
    <row r="842" spans="1:8" x14ac:dyDescent="0.35">
      <c r="A842" t="str">
        <f>'Source - Master DB Debt'!A839&amp;'Source - Master DB Debt'!B839&amp;'Source - Master DB Debt'!C839</f>
        <v>3243305</v>
      </c>
      <c r="B842" t="str">
        <f>'Source - Master DB Debt'!D839</f>
        <v>0180</v>
      </c>
      <c r="C842" t="str">
        <f>'Source - Master DB Debt'!E839</f>
        <v>Brownsburg 1999 School Building Corporation Series 2016A (New Money Only)</v>
      </c>
      <c r="D842" s="2">
        <f>'Source - Master DB Debt'!F839</f>
        <v>19205</v>
      </c>
      <c r="E842" s="2">
        <f>'Source - Master DB Debt'!G839</f>
        <v>38466</v>
      </c>
      <c r="F842" s="2">
        <f>'Source - Master DB Debt'!H839</f>
        <v>19683</v>
      </c>
      <c r="G842" s="2">
        <f>'Source - Master DB Debt'!I839</f>
        <v>5905</v>
      </c>
      <c r="H842" s="2">
        <f>'Source - Master DB Debt'!J839</f>
        <v>19683</v>
      </c>
    </row>
    <row r="843" spans="1:8" x14ac:dyDescent="0.35">
      <c r="A843" t="str">
        <f>'Source - Master DB Debt'!A840&amp;'Source - Master DB Debt'!B840&amp;'Source - Master DB Debt'!C840</f>
        <v>3243305</v>
      </c>
      <c r="B843" t="str">
        <f>'Source - Master DB Debt'!D840</f>
        <v>0180</v>
      </c>
      <c r="C843" t="str">
        <f>'Source - Master DB Debt'!E840</f>
        <v>Ad Valorem Property Tax First Mortgage Refunding and Improvement Bonds, Series 2017 (New Money Only)</v>
      </c>
      <c r="D843" s="2">
        <f>'Source - Master DB Debt'!F840</f>
        <v>85250</v>
      </c>
      <c r="E843" s="2">
        <f>'Source - Master DB Debt'!G840</f>
        <v>171270</v>
      </c>
      <c r="F843" s="2">
        <f>'Source - Master DB Debt'!H840</f>
        <v>85360</v>
      </c>
      <c r="G843" s="2">
        <f>'Source - Master DB Debt'!I840</f>
        <v>25608</v>
      </c>
      <c r="H843" s="2">
        <f>'Source - Master DB Debt'!J840</f>
        <v>85360</v>
      </c>
    </row>
    <row r="844" spans="1:8" x14ac:dyDescent="0.35">
      <c r="A844" t="str">
        <f>'Source - Master DB Debt'!A841&amp;'Source - Master DB Debt'!B841&amp;'Source - Master DB Debt'!C841</f>
        <v>3243305</v>
      </c>
      <c r="B844" t="str">
        <f>'Source - Master DB Debt'!D841</f>
        <v>0180</v>
      </c>
      <c r="C844" t="str">
        <f>'Source - Master DB Debt'!E841</f>
        <v>Ad Valorem Property Tax First Mortgage Refunding Bonds, Series 2023</v>
      </c>
      <c r="D844" s="2">
        <f>'Source - Master DB Debt'!F841</f>
        <v>395000</v>
      </c>
      <c r="E844" s="2">
        <f>'Source - Master DB Debt'!G841</f>
        <v>297000</v>
      </c>
      <c r="F844" s="2">
        <f>'Source - Master DB Debt'!H841</f>
        <v>338000</v>
      </c>
      <c r="G844" s="2">
        <f>'Source - Master DB Debt'!I841</f>
        <v>338000</v>
      </c>
      <c r="H844" s="2">
        <f>'Source - Master DB Debt'!J841</f>
        <v>394000</v>
      </c>
    </row>
    <row r="845" spans="1:8" x14ac:dyDescent="0.35">
      <c r="A845" t="str">
        <f>'Source - Master DB Debt'!A842&amp;'Source - Master DB Debt'!B842&amp;'Source - Master DB Debt'!C842</f>
        <v>3243305</v>
      </c>
      <c r="B845" t="str">
        <f>'Source - Master DB Debt'!D842</f>
        <v>0180</v>
      </c>
      <c r="C845" t="str">
        <f>'Source - Master DB Debt'!E842</f>
        <v>Brownsburg 1999 School Building Corporation First Mortgage Refunding Bonds, Series 2015B</v>
      </c>
      <c r="D845" s="2">
        <f>'Source - Master DB Debt'!F842</f>
        <v>1985625</v>
      </c>
      <c r="E845" s="2">
        <f>'Source - Master DB Debt'!G842</f>
        <v>3970250</v>
      </c>
      <c r="F845" s="2">
        <f>'Source - Master DB Debt'!H842</f>
        <v>1984625</v>
      </c>
      <c r="G845" s="2">
        <f>'Source - Master DB Debt'!I842</f>
        <v>1738063</v>
      </c>
      <c r="H845" s="2">
        <f>'Source - Master DB Debt'!J842</f>
        <v>1491500</v>
      </c>
    </row>
    <row r="846" spans="1:8" x14ac:dyDescent="0.35">
      <c r="A846" t="str">
        <f>'Source - Master DB Debt'!A843&amp;'Source - Master DB Debt'!B843&amp;'Source - Master DB Debt'!C843</f>
        <v>3243305</v>
      </c>
      <c r="B846" t="str">
        <f>'Source - Master DB Debt'!D843</f>
        <v>0180</v>
      </c>
      <c r="C846" t="str">
        <f>'Source - Master DB Debt'!E843</f>
        <v>Brownsburg 1999 School Building Corporation Series 2016A (Refunding Only)</v>
      </c>
      <c r="D846" s="2">
        <f>'Source - Master DB Debt'!F843</f>
        <v>140833</v>
      </c>
      <c r="E846" s="2">
        <f>'Source - Master DB Debt'!G843</f>
        <v>282084</v>
      </c>
      <c r="F846" s="2">
        <f>'Source - Master DB Debt'!H843</f>
        <v>144342</v>
      </c>
      <c r="G846" s="2">
        <f>'Source - Master DB Debt'!I843</f>
        <v>144342</v>
      </c>
      <c r="H846" s="2">
        <f>'Source - Master DB Debt'!J843</f>
        <v>144342</v>
      </c>
    </row>
    <row r="847" spans="1:8" x14ac:dyDescent="0.35">
      <c r="A847" t="str">
        <f>'Source - Master DB Debt'!A844&amp;'Source - Master DB Debt'!B844&amp;'Source - Master DB Debt'!C844</f>
        <v>3243305</v>
      </c>
      <c r="B847" t="str">
        <f>'Source - Master DB Debt'!D844</f>
        <v>0180</v>
      </c>
      <c r="C847" t="str">
        <f>'Source - Master DB Debt'!E844</f>
        <v>Ad Valorem Property Tax First Mortgage Bonds, Series 2023</v>
      </c>
      <c r="D847" s="2">
        <f>'Source - Master DB Debt'!F844</f>
        <v>0</v>
      </c>
      <c r="E847" s="2">
        <f>'Source - Master DB Debt'!G844</f>
        <v>8499000</v>
      </c>
      <c r="F847" s="2">
        <f>'Source - Master DB Debt'!H844</f>
        <v>2677500</v>
      </c>
      <c r="G847" s="2">
        <f>'Source - Master DB Debt'!I844</f>
        <v>803250</v>
      </c>
      <c r="H847" s="2">
        <f>'Source - Master DB Debt'!J844</f>
        <v>2677500</v>
      </c>
    </row>
    <row r="848" spans="1:8" x14ac:dyDescent="0.35">
      <c r="A848" t="str">
        <f>'Source - Master DB Debt'!A845&amp;'Source - Master DB Debt'!B845&amp;'Source - Master DB Debt'!C845</f>
        <v>3243305</v>
      </c>
      <c r="B848" t="str">
        <f>'Source - Master DB Debt'!D845</f>
        <v>0180</v>
      </c>
      <c r="C848" t="str">
        <f>'Source - Master DB Debt'!E845</f>
        <v>Fees</v>
      </c>
      <c r="D848" s="2">
        <f>'Source - Master DB Debt'!F845</f>
        <v>0</v>
      </c>
      <c r="E848" s="2">
        <f>'Source - Master DB Debt'!G845</f>
        <v>0</v>
      </c>
      <c r="F848" s="2">
        <f>'Source - Master DB Debt'!H845</f>
        <v>0</v>
      </c>
      <c r="G848" s="2">
        <f>'Source - Master DB Debt'!I845</f>
        <v>0</v>
      </c>
      <c r="H848" s="2">
        <f>'Source - Master DB Debt'!J845</f>
        <v>0</v>
      </c>
    </row>
    <row r="849" spans="1:8" x14ac:dyDescent="0.35">
      <c r="A849" t="str">
        <f>'Source - Master DB Debt'!A846&amp;'Source - Master DB Debt'!B846&amp;'Source - Master DB Debt'!C846</f>
        <v>3243305</v>
      </c>
      <c r="B849" t="str">
        <f>'Source - Master DB Debt'!D846</f>
        <v>0180</v>
      </c>
      <c r="C849" t="str">
        <f>'Source - Master DB Debt'!E846</f>
        <v>Ad Valorem Property Tax First Mortgage Bonds, Series 2021</v>
      </c>
      <c r="D849" s="2">
        <f>'Source - Master DB Debt'!F846</f>
        <v>610500</v>
      </c>
      <c r="E849" s="2">
        <f>'Source - Master DB Debt'!G846</f>
        <v>1221000</v>
      </c>
      <c r="F849" s="2">
        <f>'Source - Master DB Debt'!H846</f>
        <v>1403000</v>
      </c>
      <c r="G849" s="2">
        <f>'Source - Master DB Debt'!I846</f>
        <v>420900</v>
      </c>
      <c r="H849" s="2">
        <f>'Source - Master DB Debt'!J846</f>
        <v>1403000</v>
      </c>
    </row>
    <row r="850" spans="1:8" x14ac:dyDescent="0.35">
      <c r="A850" t="str">
        <f>'Source - Master DB Debt'!A847&amp;'Source - Master DB Debt'!B847&amp;'Source - Master DB Debt'!C847</f>
        <v>3243305</v>
      </c>
      <c r="B850" t="str">
        <f>'Source - Master DB Debt'!D847</f>
        <v>0180</v>
      </c>
      <c r="C850" t="str">
        <f>'Source - Master DB Debt'!E847</f>
        <v>Ad Valorem Property Tax First Mortgage Refunding and Improvement Bonds, Series 2017 (Refunding Only)</v>
      </c>
      <c r="D850" s="2">
        <f>'Source - Master DB Debt'!F847</f>
        <v>689750</v>
      </c>
      <c r="E850" s="2">
        <f>'Source - Master DB Debt'!G847</f>
        <v>1385730</v>
      </c>
      <c r="F850" s="2">
        <f>'Source - Master DB Debt'!H847</f>
        <v>690640</v>
      </c>
      <c r="G850" s="2">
        <f>'Source - Master DB Debt'!I847</f>
        <v>690640</v>
      </c>
      <c r="H850" s="2">
        <f>'Source - Master DB Debt'!J847</f>
        <v>690640</v>
      </c>
    </row>
    <row r="851" spans="1:8" x14ac:dyDescent="0.35">
      <c r="A851" t="str">
        <f>'Source - Master DB Debt'!A848&amp;'Source - Master DB Debt'!B848&amp;'Source - Master DB Debt'!C848</f>
        <v>3243305</v>
      </c>
      <c r="B851" t="str">
        <f>'Source - Master DB Debt'!D848</f>
        <v>0180</v>
      </c>
      <c r="C851" t="str">
        <f>'Source - Master DB Debt'!E848</f>
        <v>Brownsburg 1999 School Building Corporation Series 2016B (New Money Only)</v>
      </c>
      <c r="D851" s="2">
        <f>'Source - Master DB Debt'!F848</f>
        <v>95585</v>
      </c>
      <c r="E851" s="2">
        <f>'Source - Master DB Debt'!G848</f>
        <v>191730</v>
      </c>
      <c r="F851" s="2">
        <f>'Source - Master DB Debt'!H848</f>
        <v>96075</v>
      </c>
      <c r="G851" s="2">
        <f>'Source - Master DB Debt'!I848</f>
        <v>28823</v>
      </c>
      <c r="H851" s="2">
        <f>'Source - Master DB Debt'!J848</f>
        <v>96075</v>
      </c>
    </row>
    <row r="852" spans="1:8" x14ac:dyDescent="0.35">
      <c r="A852" t="str">
        <f>'Source - Master DB Debt'!A849&amp;'Source - Master DB Debt'!B849&amp;'Source - Master DB Debt'!C849</f>
        <v>3243305</v>
      </c>
      <c r="B852" t="str">
        <f>'Source - Master DB Debt'!D849</f>
        <v>0180</v>
      </c>
      <c r="C852" t="str">
        <f>'Source - Master DB Debt'!E849</f>
        <v>Common School Fund Loan A0601</v>
      </c>
      <c r="D852" s="2">
        <f>'Source - Master DB Debt'!F849</f>
        <v>71255</v>
      </c>
      <c r="E852" s="2">
        <f>'Source - Master DB Debt'!G849</f>
        <v>139541</v>
      </c>
      <c r="F852" s="2">
        <f>'Source - Master DB Debt'!H849</f>
        <v>68286</v>
      </c>
      <c r="G852" s="2">
        <f>'Source - Master DB Debt'!I849</f>
        <v>67791</v>
      </c>
      <c r="H852" s="2">
        <f>'Source - Master DB Debt'!J849</f>
        <v>67296</v>
      </c>
    </row>
    <row r="853" spans="1:8" x14ac:dyDescent="0.35">
      <c r="A853" t="str">
        <f>'Source - Master DB Debt'!A850&amp;'Source - Master DB Debt'!B850&amp;'Source - Master DB Debt'!C850</f>
        <v>3243305</v>
      </c>
      <c r="B853" t="str">
        <f>'Source - Master DB Debt'!D850</f>
        <v>0180</v>
      </c>
      <c r="C853" t="str">
        <f>'Source - Master DB Debt'!E850</f>
        <v>Ad Valorem Property Tax First Mortgage Bonds, Series 2022</v>
      </c>
      <c r="D853" s="2">
        <f>'Source - Master DB Debt'!F850</f>
        <v>1298000</v>
      </c>
      <c r="E853" s="2">
        <f>'Source - Master DB Debt'!G850</f>
        <v>3501000</v>
      </c>
      <c r="F853" s="2">
        <f>'Source - Master DB Debt'!H850</f>
        <v>2002000</v>
      </c>
      <c r="G853" s="2">
        <f>'Source - Master DB Debt'!I850</f>
        <v>600600</v>
      </c>
      <c r="H853" s="2">
        <f>'Source - Master DB Debt'!J850</f>
        <v>2002000</v>
      </c>
    </row>
    <row r="854" spans="1:8" x14ac:dyDescent="0.35">
      <c r="A854" t="str">
        <f>'Source - Master DB Debt'!A851&amp;'Source - Master DB Debt'!B851&amp;'Source - Master DB Debt'!C851</f>
        <v>3243305</v>
      </c>
      <c r="B854" t="str">
        <f>'Source - Master DB Debt'!D851</f>
        <v>0180</v>
      </c>
      <c r="C854" t="str">
        <f>'Source - Master DB Debt'!E851</f>
        <v>Ad Valorem Property Tax First Mortgage Bonds, Series 2020</v>
      </c>
      <c r="D854" s="2">
        <f>'Source - Master DB Debt'!F851</f>
        <v>652500</v>
      </c>
      <c r="E854" s="2">
        <f>'Source - Master DB Debt'!G851</f>
        <v>1972000</v>
      </c>
      <c r="F854" s="2">
        <f>'Source - Master DB Debt'!H851</f>
        <v>986500</v>
      </c>
      <c r="G854" s="2">
        <f>'Source - Master DB Debt'!I851</f>
        <v>295950</v>
      </c>
      <c r="H854" s="2">
        <f>'Source - Master DB Debt'!J851</f>
        <v>986500</v>
      </c>
    </row>
    <row r="855" spans="1:8" x14ac:dyDescent="0.35">
      <c r="A855" t="str">
        <f>'Source - Master DB Debt'!A852&amp;'Source - Master DB Debt'!B852&amp;'Source - Master DB Debt'!C852</f>
        <v>3243305</v>
      </c>
      <c r="B855" t="str">
        <f>'Source - Master DB Debt'!D852</f>
        <v>0180</v>
      </c>
      <c r="C855" t="str">
        <f>'Source - Master DB Debt'!E852</f>
        <v>Ad Valorem Property Tax First Mortgage Bonds, Series 2017</v>
      </c>
      <c r="D855" s="2">
        <f>'Source - Master DB Debt'!F852</f>
        <v>1804000</v>
      </c>
      <c r="E855" s="2">
        <f>'Source - Master DB Debt'!G852</f>
        <v>3612000</v>
      </c>
      <c r="F855" s="2">
        <f>'Source - Master DB Debt'!H852</f>
        <v>1805500</v>
      </c>
      <c r="G855" s="2">
        <f>'Source - Master DB Debt'!I852</f>
        <v>541650</v>
      </c>
      <c r="H855" s="2">
        <f>'Source - Master DB Debt'!J852</f>
        <v>1805500</v>
      </c>
    </row>
    <row r="856" spans="1:8" x14ac:dyDescent="0.35">
      <c r="A856" t="str">
        <f>'Source - Master DB Debt'!A853&amp;'Source - Master DB Debt'!B853&amp;'Source - Master DB Debt'!C853</f>
        <v>3243305</v>
      </c>
      <c r="B856" t="str">
        <f>'Source - Master DB Debt'!D853</f>
        <v>0180</v>
      </c>
      <c r="C856" t="str">
        <f>'Source - Master DB Debt'!E853</f>
        <v>General Obligation Bonds of 2018</v>
      </c>
      <c r="D856" s="2">
        <f>'Source - Master DB Debt'!F853</f>
        <v>744575</v>
      </c>
      <c r="E856" s="2">
        <f>'Source - Master DB Debt'!G853</f>
        <v>1481900</v>
      </c>
      <c r="F856" s="2">
        <f>'Source - Master DB Debt'!H853</f>
        <v>741925</v>
      </c>
      <c r="G856" s="2">
        <f>'Source - Master DB Debt'!I853</f>
        <v>222720</v>
      </c>
      <c r="H856" s="2">
        <f>'Source - Master DB Debt'!J853</f>
        <v>742875</v>
      </c>
    </row>
    <row r="857" spans="1:8" x14ac:dyDescent="0.35">
      <c r="A857" t="str">
        <f>'Source - Master DB Debt'!A854&amp;'Source - Master DB Debt'!B854&amp;'Source - Master DB Debt'!C854</f>
        <v>3243305</v>
      </c>
      <c r="B857" t="str">
        <f>'Source - Master DB Debt'!D854</f>
        <v>0180</v>
      </c>
      <c r="C857" t="str">
        <f>'Source - Master DB Debt'!E854</f>
        <v>Brownsburg Community School Corporation Taxable General Obligation Bonds, Series 2009</v>
      </c>
      <c r="D857" s="2">
        <f>'Source - Master DB Debt'!F854</f>
        <v>7463</v>
      </c>
      <c r="E857" s="2">
        <f>'Source - Master DB Debt'!G854</f>
        <v>155525</v>
      </c>
      <c r="F857" s="2">
        <f>'Source - Master DB Debt'!H854</f>
        <v>155525</v>
      </c>
      <c r="G857" s="2">
        <f>'Source - Master DB Debt'!I854</f>
        <v>77763</v>
      </c>
      <c r="H857" s="2">
        <f>'Source - Master DB Debt'!J854</f>
        <v>0</v>
      </c>
    </row>
    <row r="858" spans="1:8" x14ac:dyDescent="0.35">
      <c r="A858" t="str">
        <f>'Source - Master DB Debt'!A855&amp;'Source - Master DB Debt'!B855&amp;'Source - Master DB Debt'!C855</f>
        <v>3243305</v>
      </c>
      <c r="B858" t="str">
        <f>'Source - Master DB Debt'!D855</f>
        <v>0180</v>
      </c>
      <c r="C858" t="str">
        <f>'Source - Master DB Debt'!E855</f>
        <v>Common School Fund Loan A0609</v>
      </c>
      <c r="D858" s="2">
        <f>'Source - Master DB Debt'!F855</f>
        <v>71640</v>
      </c>
      <c r="E858" s="2">
        <f>'Source - Master DB Debt'!G855</f>
        <v>140295</v>
      </c>
      <c r="F858" s="2">
        <f>'Source - Master DB Debt'!H855</f>
        <v>68655</v>
      </c>
      <c r="G858" s="2">
        <f>'Source - Master DB Debt'!I855</f>
        <v>68158</v>
      </c>
      <c r="H858" s="2">
        <f>'Source - Master DB Debt'!J855</f>
        <v>67660</v>
      </c>
    </row>
    <row r="859" spans="1:8" x14ac:dyDescent="0.35">
      <c r="A859" t="str">
        <f>'Source - Master DB Debt'!A856&amp;'Source - Master DB Debt'!B856&amp;'Source - Master DB Debt'!C856</f>
        <v>3243305</v>
      </c>
      <c r="B859" t="str">
        <f>'Source - Master DB Debt'!D856</f>
        <v>0180</v>
      </c>
      <c r="C859" t="str">
        <f>'Source - Master DB Debt'!E856</f>
        <v>Ad Valorem Property Tax First Mortgage Bonds, Series 2019</v>
      </c>
      <c r="D859" s="2">
        <f>'Source - Master DB Debt'!F856</f>
        <v>453000</v>
      </c>
      <c r="E859" s="2">
        <f>'Source - Master DB Debt'!G856</f>
        <v>910000</v>
      </c>
      <c r="F859" s="2">
        <f>'Source - Master DB Debt'!H856</f>
        <v>422500</v>
      </c>
      <c r="G859" s="2">
        <f>'Source - Master DB Debt'!I856</f>
        <v>126750</v>
      </c>
      <c r="H859" s="2">
        <f>'Source - Master DB Debt'!J856</f>
        <v>422500</v>
      </c>
    </row>
    <row r="860" spans="1:8" x14ac:dyDescent="0.35">
      <c r="A860" t="str">
        <f>'Source - Master DB Debt'!A857&amp;'Source - Master DB Debt'!B857&amp;'Source - Master DB Debt'!C857</f>
        <v>3243305</v>
      </c>
      <c r="B860" t="str">
        <f>'Source - Master DB Debt'!D857</f>
        <v>0180</v>
      </c>
      <c r="C860" t="str">
        <f>'Source - Master DB Debt'!E857</f>
        <v>Interest on Temporary Loans</v>
      </c>
      <c r="D860" s="2">
        <f>'Source - Master DB Debt'!F857</f>
        <v>127151</v>
      </c>
      <c r="E860" s="2">
        <f>'Source - Master DB Debt'!G857</f>
        <v>100000</v>
      </c>
      <c r="F860" s="2">
        <f>'Source - Master DB Debt'!H857</f>
        <v>0</v>
      </c>
      <c r="G860" s="2">
        <f>'Source - Master DB Debt'!I857</f>
        <v>0</v>
      </c>
      <c r="H860" s="2">
        <f>'Source - Master DB Debt'!J857</f>
        <v>0</v>
      </c>
    </row>
    <row r="861" spans="1:8" x14ac:dyDescent="0.35">
      <c r="A861" t="str">
        <f>'Source - Master DB Debt'!A858&amp;'Source - Master DB Debt'!B858&amp;'Source - Master DB Debt'!C858</f>
        <v>3243305</v>
      </c>
      <c r="B861" t="str">
        <f>'Source - Master DB Debt'!D858</f>
        <v>0180</v>
      </c>
      <c r="C861" t="str">
        <f>'Source - Master DB Debt'!E858</f>
        <v>Brownsburg 1999 School Building Corporation, First Mortgage Bonds, Series 2013B</v>
      </c>
      <c r="D861" s="2">
        <f>'Source - Master DB Debt'!F858</f>
        <v>18500</v>
      </c>
      <c r="E861" s="2">
        <f>'Source - Master DB Debt'!G858</f>
        <v>37000</v>
      </c>
      <c r="F861" s="2">
        <f>'Source - Master DB Debt'!H858</f>
        <v>18500</v>
      </c>
      <c r="G861" s="2">
        <f>'Source - Master DB Debt'!I858</f>
        <v>18500</v>
      </c>
      <c r="H861" s="2">
        <f>'Source - Master DB Debt'!J858</f>
        <v>18500</v>
      </c>
    </row>
    <row r="862" spans="1:8" x14ac:dyDescent="0.35">
      <c r="A862" t="str">
        <f>'Source - Master DB Debt'!A859&amp;'Source - Master DB Debt'!B859&amp;'Source - Master DB Debt'!C859</f>
        <v>3243305</v>
      </c>
      <c r="B862" t="str">
        <f>'Source - Master DB Debt'!D859</f>
        <v>0180</v>
      </c>
      <c r="C862" t="str">
        <f>'Source - Master DB Debt'!E859</f>
        <v>Ad Valorem Property Tax First Mortgage Bonds, Series 2018</v>
      </c>
      <c r="D862" s="2">
        <f>'Source - Master DB Debt'!F859</f>
        <v>1572000</v>
      </c>
      <c r="E862" s="2">
        <f>'Source - Master DB Debt'!G859</f>
        <v>4851000</v>
      </c>
      <c r="F862" s="2">
        <f>'Source - Master DB Debt'!H859</f>
        <v>2427500</v>
      </c>
      <c r="G862" s="2">
        <f>'Source - Master DB Debt'!I859</f>
        <v>728250</v>
      </c>
      <c r="H862" s="2">
        <f>'Source - Master DB Debt'!J859</f>
        <v>2427500</v>
      </c>
    </row>
    <row r="863" spans="1:8" x14ac:dyDescent="0.35">
      <c r="A863" t="str">
        <f>'Source - Master DB Debt'!A860&amp;'Source - Master DB Debt'!B860&amp;'Source - Master DB Debt'!C860</f>
        <v>3243315</v>
      </c>
      <c r="B863" t="str">
        <f>'Source - Master DB Debt'!D860</f>
        <v>0180</v>
      </c>
      <c r="C863" t="str">
        <f>'Source - Master DB Debt'!E860</f>
        <v>Ad Valorem Property Tax First Mortgage Bonds, Series 2023</v>
      </c>
      <c r="D863" s="2">
        <f>'Source - Master DB Debt'!F860</f>
        <v>0</v>
      </c>
      <c r="E863" s="2">
        <f>'Source - Master DB Debt'!G860</f>
        <v>8791000</v>
      </c>
      <c r="F863" s="2">
        <f>'Source - Master DB Debt'!H860</f>
        <v>3898000</v>
      </c>
      <c r="G863" s="2">
        <f>'Source - Master DB Debt'!I860</f>
        <v>1169400</v>
      </c>
      <c r="H863" s="2">
        <f>'Source - Master DB Debt'!J860</f>
        <v>3898000</v>
      </c>
    </row>
    <row r="864" spans="1:8" x14ac:dyDescent="0.35">
      <c r="A864" t="str">
        <f>'Source - Master DB Debt'!A861&amp;'Source - Master DB Debt'!B861&amp;'Source - Master DB Debt'!C861</f>
        <v>3243315</v>
      </c>
      <c r="B864" t="str">
        <f>'Source - Master DB Debt'!D861</f>
        <v>0180</v>
      </c>
      <c r="C864" t="str">
        <f>'Source - Master DB Debt'!E861</f>
        <v>Ad Valorem Property Tax First Mortgage Refunding Bonds, Series 2020B</v>
      </c>
      <c r="D864" s="2">
        <f>'Source - Master DB Debt'!F861</f>
        <v>425500</v>
      </c>
      <c r="E864" s="2">
        <f>'Source - Master DB Debt'!G861</f>
        <v>851000</v>
      </c>
      <c r="F864" s="2">
        <f>'Source - Master DB Debt'!H861</f>
        <v>426500</v>
      </c>
      <c r="G864" s="2">
        <f>'Source - Master DB Debt'!I861</f>
        <v>426500</v>
      </c>
      <c r="H864" s="2">
        <f>'Source - Master DB Debt'!J861</f>
        <v>426500</v>
      </c>
    </row>
    <row r="865" spans="1:8" x14ac:dyDescent="0.35">
      <c r="A865" t="str">
        <f>'Source - Master DB Debt'!A862&amp;'Source - Master DB Debt'!B862&amp;'Source - Master DB Debt'!C862</f>
        <v>3243315</v>
      </c>
      <c r="B865" t="str">
        <f>'Source - Master DB Debt'!D862</f>
        <v>0180</v>
      </c>
      <c r="C865" t="str">
        <f>'Source - Master DB Debt'!E862</f>
        <v>Ad Valorem Property Tax First Mortgage Bonds, Series 2022</v>
      </c>
      <c r="D865" s="2">
        <f>'Source - Master DB Debt'!F862</f>
        <v>2018000</v>
      </c>
      <c r="E865" s="2">
        <f>'Source - Master DB Debt'!G862</f>
        <v>4036000</v>
      </c>
      <c r="F865" s="2">
        <f>'Source - Master DB Debt'!H862</f>
        <v>2021500</v>
      </c>
      <c r="G865" s="2">
        <f>'Source - Master DB Debt'!I862</f>
        <v>606450</v>
      </c>
      <c r="H865" s="2">
        <f>'Source - Master DB Debt'!J862</f>
        <v>2021500</v>
      </c>
    </row>
    <row r="866" spans="1:8" x14ac:dyDescent="0.35">
      <c r="A866" t="str">
        <f>'Source - Master DB Debt'!A863&amp;'Source - Master DB Debt'!B863&amp;'Source - Master DB Debt'!C863</f>
        <v>3243315</v>
      </c>
      <c r="B866" t="str">
        <f>'Source - Master DB Debt'!D863</f>
        <v>0180</v>
      </c>
      <c r="C866" t="str">
        <f>'Source - Master DB Debt'!E863</f>
        <v>Unreimbursed Textbooks</v>
      </c>
      <c r="D866" s="2">
        <f>'Source - Master DB Debt'!F863</f>
        <v>253192</v>
      </c>
      <c r="E866" s="2">
        <f>'Source - Master DB Debt'!G863</f>
        <v>0</v>
      </c>
      <c r="F866" s="2">
        <f>'Source - Master DB Debt'!H863</f>
        <v>0</v>
      </c>
      <c r="G866" s="2">
        <f>'Source - Master DB Debt'!I863</f>
        <v>0</v>
      </c>
      <c r="H866" s="2">
        <f>'Source - Master DB Debt'!J863</f>
        <v>0</v>
      </c>
    </row>
    <row r="867" spans="1:8" x14ac:dyDescent="0.35">
      <c r="A867" t="str">
        <f>'Source - Master DB Debt'!A864&amp;'Source - Master DB Debt'!B864&amp;'Source - Master DB Debt'!C864</f>
        <v>3243315</v>
      </c>
      <c r="B867" t="str">
        <f>'Source - Master DB Debt'!D864</f>
        <v>0180</v>
      </c>
      <c r="C867" t="str">
        <f>'Source - Master DB Debt'!E864</f>
        <v>General Obligation Bonds of 2022</v>
      </c>
      <c r="D867" s="2">
        <f>'Source - Master DB Debt'!F864</f>
        <v>3044700</v>
      </c>
      <c r="E867" s="2">
        <f>'Source - Master DB Debt'!G864</f>
        <v>0</v>
      </c>
      <c r="F867" s="2">
        <f>'Source - Master DB Debt'!H864</f>
        <v>0</v>
      </c>
      <c r="G867" s="2">
        <f>'Source - Master DB Debt'!I864</f>
        <v>0</v>
      </c>
      <c r="H867" s="2">
        <f>'Source - Master DB Debt'!J864</f>
        <v>0</v>
      </c>
    </row>
    <row r="868" spans="1:8" x14ac:dyDescent="0.35">
      <c r="A868" t="str">
        <f>'Source - Master DB Debt'!A865&amp;'Source - Master DB Debt'!B865&amp;'Source - Master DB Debt'!C865</f>
        <v>3243315</v>
      </c>
      <c r="B868" t="str">
        <f>'Source - Master DB Debt'!D865</f>
        <v>0180</v>
      </c>
      <c r="C868" t="str">
        <f>'Source - Master DB Debt'!E865</f>
        <v>2010 Avon Community School Corp Taxable G O Recovery Zone Economic Development Bonds</v>
      </c>
      <c r="D868" s="2">
        <f>'Source - Master DB Debt'!F865</f>
        <v>763562</v>
      </c>
      <c r="E868" s="2">
        <f>'Source - Master DB Debt'!G865</f>
        <v>742938</v>
      </c>
      <c r="F868" s="2">
        <f>'Source - Master DB Debt'!H865</f>
        <v>362925</v>
      </c>
      <c r="G868" s="2">
        <f>'Source - Master DB Debt'!I865</f>
        <v>362400</v>
      </c>
      <c r="H868" s="2">
        <f>'Source - Master DB Debt'!J865</f>
        <v>361875</v>
      </c>
    </row>
    <row r="869" spans="1:8" x14ac:dyDescent="0.35">
      <c r="A869" t="str">
        <f>'Source - Master DB Debt'!A866&amp;'Source - Master DB Debt'!B866&amp;'Source - Master DB Debt'!C866</f>
        <v>3243315</v>
      </c>
      <c r="B869" t="str">
        <f>'Source - Master DB Debt'!D866</f>
        <v>0180</v>
      </c>
      <c r="C869" t="str">
        <f>'Source - Master DB Debt'!E866</f>
        <v>Ad Valorem Property Tax First Mortgage Refunding and Improvement Bonds, Series 2017</v>
      </c>
      <c r="D869" s="2">
        <f>'Source - Master DB Debt'!F866</f>
        <v>4716124</v>
      </c>
      <c r="E869" s="2">
        <f>'Source - Master DB Debt'!G866</f>
        <v>9680000</v>
      </c>
      <c r="F869" s="2">
        <f>'Source - Master DB Debt'!H866</f>
        <v>4764000</v>
      </c>
      <c r="G869" s="2">
        <f>'Source - Master DB Debt'!I866</f>
        <v>4764000</v>
      </c>
      <c r="H869" s="2">
        <f>'Source - Master DB Debt'!J866</f>
        <v>4764000</v>
      </c>
    </row>
    <row r="870" spans="1:8" x14ac:dyDescent="0.35">
      <c r="A870" t="str">
        <f>'Source - Master DB Debt'!A867&amp;'Source - Master DB Debt'!B867&amp;'Source - Master DB Debt'!C867</f>
        <v>3243315</v>
      </c>
      <c r="B870" t="str">
        <f>'Source - Master DB Debt'!D867</f>
        <v>0180</v>
      </c>
      <c r="C870" t="str">
        <f>'Source - Master DB Debt'!E867</f>
        <v>Ad Valorem Property Tax First Mortgage Bonds, Series 2020</v>
      </c>
      <c r="D870" s="2">
        <f>'Source - Master DB Debt'!F867</f>
        <v>1711500</v>
      </c>
      <c r="E870" s="2">
        <f>'Source - Master DB Debt'!G867</f>
        <v>3423000</v>
      </c>
      <c r="F870" s="2">
        <f>'Source - Master DB Debt'!H867</f>
        <v>1712500</v>
      </c>
      <c r="G870" s="2">
        <f>'Source - Master DB Debt'!I867</f>
        <v>513750</v>
      </c>
      <c r="H870" s="2">
        <f>'Source - Master DB Debt'!J867</f>
        <v>1712500</v>
      </c>
    </row>
    <row r="871" spans="1:8" x14ac:dyDescent="0.35">
      <c r="A871" t="str">
        <f>'Source - Master DB Debt'!A868&amp;'Source - Master DB Debt'!B868&amp;'Source - Master DB Debt'!C868</f>
        <v>3243315</v>
      </c>
      <c r="B871" t="str">
        <f>'Source - Master DB Debt'!D868</f>
        <v>0180</v>
      </c>
      <c r="C871" t="str">
        <f>'Source - Master DB Debt'!E868</f>
        <v>Fees</v>
      </c>
      <c r="D871" s="2">
        <f>'Source - Master DB Debt'!F868</f>
        <v>1051</v>
      </c>
      <c r="E871" s="2">
        <f>'Source - Master DB Debt'!G868</f>
        <v>0</v>
      </c>
      <c r="F871" s="2">
        <f>'Source - Master DB Debt'!H868</f>
        <v>0</v>
      </c>
      <c r="G871" s="2">
        <f>'Source - Master DB Debt'!I868</f>
        <v>0</v>
      </c>
      <c r="H871" s="2">
        <f>'Source - Master DB Debt'!J868</f>
        <v>0</v>
      </c>
    </row>
    <row r="872" spans="1:8" x14ac:dyDescent="0.35">
      <c r="A872" t="str">
        <f>'Source - Master DB Debt'!A869&amp;'Source - Master DB Debt'!B869&amp;'Source - Master DB Debt'!C869</f>
        <v>3243315</v>
      </c>
      <c r="B872" t="str">
        <f>'Source - Master DB Debt'!D869</f>
        <v>0180</v>
      </c>
      <c r="C872" t="str">
        <f>'Source - Master DB Debt'!E869</f>
        <v>General Obligation Bonds of 2023</v>
      </c>
      <c r="D872" s="2">
        <f>'Source - Master DB Debt'!F869</f>
        <v>0</v>
      </c>
      <c r="E872" s="2">
        <f>'Source - Master DB Debt'!G869</f>
        <v>1362404</v>
      </c>
      <c r="F872" s="2">
        <f>'Source - Master DB Debt'!H869</f>
        <v>680550</v>
      </c>
      <c r="G872" s="2">
        <f>'Source - Master DB Debt'!I869</f>
        <v>204563</v>
      </c>
      <c r="H872" s="2">
        <f>'Source - Master DB Debt'!J869</f>
        <v>683200</v>
      </c>
    </row>
    <row r="873" spans="1:8" x14ac:dyDescent="0.35">
      <c r="A873" t="str">
        <f>'Source - Master DB Debt'!A870&amp;'Source - Master DB Debt'!B870&amp;'Source - Master DB Debt'!C870</f>
        <v>3243315</v>
      </c>
      <c r="B873" t="str">
        <f>'Source - Master DB Debt'!D870</f>
        <v>0180</v>
      </c>
      <c r="C873" t="str">
        <f>'Source - Master DB Debt'!E870</f>
        <v>Ad Valorem Property Tax First Mortgage Bonds, Series 2021</v>
      </c>
      <c r="D873" s="2">
        <f>'Source - Master DB Debt'!F870</f>
        <v>3761000</v>
      </c>
      <c r="E873" s="2">
        <f>'Source - Master DB Debt'!G870</f>
        <v>7523000</v>
      </c>
      <c r="F873" s="2">
        <f>'Source - Master DB Debt'!H870</f>
        <v>3758500</v>
      </c>
      <c r="G873" s="2">
        <f>'Source - Master DB Debt'!I870</f>
        <v>1127550</v>
      </c>
      <c r="H873" s="2">
        <f>'Source - Master DB Debt'!J870</f>
        <v>3758500</v>
      </c>
    </row>
    <row r="874" spans="1:8" x14ac:dyDescent="0.35">
      <c r="A874" t="str">
        <f>'Source - Master DB Debt'!A871&amp;'Source - Master DB Debt'!B871&amp;'Source - Master DB Debt'!C871</f>
        <v>3243315</v>
      </c>
      <c r="B874" t="str">
        <f>'Source - Master DB Debt'!D871</f>
        <v>0180</v>
      </c>
      <c r="C874" t="str">
        <f>'Source - Master DB Debt'!E871</f>
        <v>Ad Valorem Property Tax First Mortgage Refunding Bonds, Series 2020A</v>
      </c>
      <c r="D874" s="2">
        <f>'Source - Master DB Debt'!F871</f>
        <v>1679500</v>
      </c>
      <c r="E874" s="2">
        <f>'Source - Master DB Debt'!G871</f>
        <v>3358000</v>
      </c>
      <c r="F874" s="2">
        <f>'Source - Master DB Debt'!H871</f>
        <v>1678500</v>
      </c>
      <c r="G874" s="2">
        <f>'Source - Master DB Debt'!I871</f>
        <v>1678000</v>
      </c>
      <c r="H874" s="2">
        <f>'Source - Master DB Debt'!J871</f>
        <v>1677500</v>
      </c>
    </row>
    <row r="875" spans="1:8" x14ac:dyDescent="0.35">
      <c r="A875" t="str">
        <f>'Source - Master DB Debt'!A872&amp;'Source - Master DB Debt'!B872&amp;'Source - Master DB Debt'!C872</f>
        <v>3243315</v>
      </c>
      <c r="B875" t="str">
        <f>'Source - Master DB Debt'!D872</f>
        <v>0180</v>
      </c>
      <c r="C875" t="str">
        <f>'Source - Master DB Debt'!E872</f>
        <v>Avon Community School Building Corporation Ad Valorem Property Tax First Mortgage Bonds, Series 2016</v>
      </c>
      <c r="D875" s="2">
        <f>'Source - Master DB Debt'!F872</f>
        <v>775000</v>
      </c>
      <c r="E875" s="2">
        <f>'Source - Master DB Debt'!G872</f>
        <v>1550000</v>
      </c>
      <c r="F875" s="2">
        <f>'Source - Master DB Debt'!H872</f>
        <v>775000</v>
      </c>
      <c r="G875" s="2">
        <f>'Source - Master DB Debt'!I872</f>
        <v>232500</v>
      </c>
      <c r="H875" s="2">
        <f>'Source - Master DB Debt'!J872</f>
        <v>775000</v>
      </c>
    </row>
    <row r="876" spans="1:8" x14ac:dyDescent="0.35">
      <c r="A876" t="str">
        <f>'Source - Master DB Debt'!A873&amp;'Source - Master DB Debt'!B873&amp;'Source - Master DB Debt'!C873</f>
        <v>3243315</v>
      </c>
      <c r="B876" t="str">
        <f>'Source - Master DB Debt'!D873</f>
        <v>0186</v>
      </c>
      <c r="C876" t="str">
        <f>'Source - Master DB Debt'!E873</f>
        <v>School Severance 2012 A &amp; B Ref</v>
      </c>
      <c r="D876" s="2">
        <f>'Source - Master DB Debt'!F873</f>
        <v>0</v>
      </c>
      <c r="E876" s="2">
        <f>'Source - Master DB Debt'!G873</f>
        <v>0</v>
      </c>
      <c r="F876" s="2">
        <f>'Source - Master DB Debt'!H873</f>
        <v>0</v>
      </c>
      <c r="G876" s="2">
        <f>'Source - Master DB Debt'!I873</f>
        <v>0</v>
      </c>
      <c r="H876" s="2">
        <f>'Source - Master DB Debt'!J873</f>
        <v>0</v>
      </c>
    </row>
    <row r="877" spans="1:8" x14ac:dyDescent="0.35">
      <c r="A877" t="str">
        <f>'Source - Master DB Debt'!A874&amp;'Source - Master DB Debt'!B874&amp;'Source - Master DB Debt'!C874</f>
        <v>3243325</v>
      </c>
      <c r="B877" t="str">
        <f>'Source - Master DB Debt'!D874</f>
        <v>0180</v>
      </c>
      <c r="C877" t="str">
        <f>'Source - Master DB Debt'!E874</f>
        <v>Common School Loan A2936</v>
      </c>
      <c r="D877" s="2">
        <f>'Source - Master DB Debt'!F874</f>
        <v>24874</v>
      </c>
      <c r="E877" s="2">
        <f>'Source - Master DB Debt'!G874</f>
        <v>0</v>
      </c>
      <c r="F877" s="2">
        <f>'Source - Master DB Debt'!H874</f>
        <v>0</v>
      </c>
      <c r="G877" s="2">
        <f>'Source - Master DB Debt'!I874</f>
        <v>0</v>
      </c>
      <c r="H877" s="2">
        <f>'Source - Master DB Debt'!J874</f>
        <v>0</v>
      </c>
    </row>
    <row r="878" spans="1:8" x14ac:dyDescent="0.35">
      <c r="A878" t="str">
        <f>'Source - Master DB Debt'!A875&amp;'Source - Master DB Debt'!B875&amp;'Source - Master DB Debt'!C875</f>
        <v>3243325</v>
      </c>
      <c r="B878" t="str">
        <f>'Source - Master DB Debt'!D875</f>
        <v>0180</v>
      </c>
      <c r="C878" t="str">
        <f>'Source - Master DB Debt'!E875</f>
        <v>unreimbursed textbooks</v>
      </c>
      <c r="D878" s="2">
        <f>'Source - Master DB Debt'!F875</f>
        <v>49634</v>
      </c>
      <c r="E878" s="2">
        <f>'Source - Master DB Debt'!G875</f>
        <v>0</v>
      </c>
      <c r="F878" s="2">
        <f>'Source - Master DB Debt'!H875</f>
        <v>0</v>
      </c>
      <c r="G878" s="2">
        <f>'Source - Master DB Debt'!I875</f>
        <v>0</v>
      </c>
      <c r="H878" s="2">
        <f>'Source - Master DB Debt'!J875</f>
        <v>0</v>
      </c>
    </row>
    <row r="879" spans="1:8" x14ac:dyDescent="0.35">
      <c r="A879" t="str">
        <f>'Source - Master DB Debt'!A876&amp;'Source - Master DB Debt'!B876&amp;'Source - Master DB Debt'!C876</f>
        <v>3243325</v>
      </c>
      <c r="B879" t="str">
        <f>'Source - Master DB Debt'!D876</f>
        <v>0180</v>
      </c>
      <c r="C879" t="str">
        <f>'Source - Master DB Debt'!E876</f>
        <v>Danville Multi-School Building Corporation Ad Valorem Property Tax First Mortgage Bonds, Series 2023</v>
      </c>
      <c r="D879" s="2">
        <f>'Source - Master DB Debt'!F876</f>
        <v>0</v>
      </c>
      <c r="E879" s="2">
        <f>'Source - Master DB Debt'!G876</f>
        <v>1289000</v>
      </c>
      <c r="F879" s="2">
        <f>'Source - Master DB Debt'!H876</f>
        <v>449500</v>
      </c>
      <c r="G879" s="2">
        <f>'Source - Master DB Debt'!I876</f>
        <v>134850</v>
      </c>
      <c r="H879" s="2">
        <f>'Source - Master DB Debt'!J876</f>
        <v>449500</v>
      </c>
    </row>
    <row r="880" spans="1:8" x14ac:dyDescent="0.35">
      <c r="A880" t="str">
        <f>'Source - Master DB Debt'!A877&amp;'Source - Master DB Debt'!B877&amp;'Source - Master DB Debt'!C877</f>
        <v>3243325</v>
      </c>
      <c r="B880" t="str">
        <f>'Source - Master DB Debt'!D877</f>
        <v>0180</v>
      </c>
      <c r="C880" t="str">
        <f>'Source - Master DB Debt'!E877</f>
        <v>Common School Loan B0039</v>
      </c>
      <c r="D880" s="2">
        <f>'Source - Master DB Debt'!F877</f>
        <v>25678</v>
      </c>
      <c r="E880" s="2">
        <f>'Source - Master DB Debt'!G877</f>
        <v>49992</v>
      </c>
      <c r="F880" s="2">
        <f>'Source - Master DB Debt'!H877</f>
        <v>0</v>
      </c>
      <c r="G880" s="2">
        <f>'Source - Master DB Debt'!I877</f>
        <v>0</v>
      </c>
      <c r="H880" s="2">
        <f>'Source - Master DB Debt'!J877</f>
        <v>0</v>
      </c>
    </row>
    <row r="881" spans="1:8" x14ac:dyDescent="0.35">
      <c r="A881" t="str">
        <f>'Source - Master DB Debt'!A878&amp;'Source - Master DB Debt'!B878&amp;'Source - Master DB Debt'!C878</f>
        <v>3243325</v>
      </c>
      <c r="B881" t="str">
        <f>'Source - Master DB Debt'!D878</f>
        <v>0180</v>
      </c>
      <c r="C881" t="str">
        <f>'Source - Master DB Debt'!E878</f>
        <v>Common School Loan B0381</v>
      </c>
      <c r="D881" s="2">
        <f>'Source - Master DB Debt'!F878</f>
        <v>0</v>
      </c>
      <c r="E881" s="2">
        <f>'Source - Master DB Debt'!G878</f>
        <v>54075</v>
      </c>
      <c r="F881" s="2">
        <f>'Source - Master DB Debt'!H878</f>
        <v>26322</v>
      </c>
      <c r="G881" s="2">
        <f>'Source - Master DB Debt'!I878</f>
        <v>7878</v>
      </c>
      <c r="H881" s="2">
        <f>'Source - Master DB Debt'!J878</f>
        <v>26196</v>
      </c>
    </row>
    <row r="882" spans="1:8" x14ac:dyDescent="0.35">
      <c r="A882" t="str">
        <f>'Source - Master DB Debt'!A879&amp;'Source - Master DB Debt'!B879&amp;'Source - Master DB Debt'!C879</f>
        <v>3243325</v>
      </c>
      <c r="B882" t="str">
        <f>'Source - Master DB Debt'!D879</f>
        <v>0180</v>
      </c>
      <c r="C882" t="str">
        <f>'Source - Master DB Debt'!E879</f>
        <v>Danville 5/6 7/8 School Building Corp Refunding Bonds Series 2015AB</v>
      </c>
      <c r="D882" s="2">
        <f>'Source - Master DB Debt'!F879</f>
        <v>1405500</v>
      </c>
      <c r="E882" s="2">
        <f>'Source - Master DB Debt'!G879</f>
        <v>2811000</v>
      </c>
      <c r="F882" s="2">
        <f>'Source - Master DB Debt'!H879</f>
        <v>1420500</v>
      </c>
      <c r="G882" s="2">
        <f>'Source - Master DB Debt'!I879</f>
        <v>1420500</v>
      </c>
      <c r="H882" s="2">
        <f>'Source - Master DB Debt'!J879</f>
        <v>1420500</v>
      </c>
    </row>
    <row r="883" spans="1:8" x14ac:dyDescent="0.35">
      <c r="A883" t="str">
        <f>'Source - Master DB Debt'!A880&amp;'Source - Master DB Debt'!B880&amp;'Source - Master DB Debt'!C880</f>
        <v>3243325</v>
      </c>
      <c r="B883" t="str">
        <f>'Source - Master DB Debt'!D880</f>
        <v>0180</v>
      </c>
      <c r="C883" t="str">
        <f>'Source - Master DB Debt'!E880</f>
        <v>Danville Community School Corporation General Obligation Bonds of 2022</v>
      </c>
      <c r="D883" s="2">
        <f>'Source - Master DB Debt'!F880</f>
        <v>2712535</v>
      </c>
      <c r="E883" s="2">
        <f>'Source - Master DB Debt'!G880</f>
        <v>0</v>
      </c>
      <c r="F883" s="2">
        <f>'Source - Master DB Debt'!H880</f>
        <v>0</v>
      </c>
      <c r="G883" s="2">
        <f>'Source - Master DB Debt'!I880</f>
        <v>0</v>
      </c>
      <c r="H883" s="2">
        <f>'Source - Master DB Debt'!J880</f>
        <v>0</v>
      </c>
    </row>
    <row r="884" spans="1:8" x14ac:dyDescent="0.35">
      <c r="A884" t="str">
        <f>'Source - Master DB Debt'!A881&amp;'Source - Master DB Debt'!B881&amp;'Source - Master DB Debt'!C881</f>
        <v>3243325</v>
      </c>
      <c r="B884" t="str">
        <f>'Source - Master DB Debt'!D881</f>
        <v>0180</v>
      </c>
      <c r="C884" t="str">
        <f>'Source - Master DB Debt'!E881</f>
        <v>Common School Loan B0225</v>
      </c>
      <c r="D884" s="2">
        <f>'Source - Master DB Debt'!F881</f>
        <v>25409</v>
      </c>
      <c r="E884" s="2">
        <f>'Source - Master DB Debt'!G881</f>
        <v>50450</v>
      </c>
      <c r="F884" s="2">
        <f>'Source - Master DB Debt'!H881</f>
        <v>25041</v>
      </c>
      <c r="G884" s="2">
        <f>'Source - Master DB Debt'!I881</f>
        <v>7494</v>
      </c>
      <c r="H884" s="2">
        <f>'Source - Master DB Debt'!J881</f>
        <v>24918</v>
      </c>
    </row>
    <row r="885" spans="1:8" x14ac:dyDescent="0.35">
      <c r="A885" t="str">
        <f>'Source - Master DB Debt'!A882&amp;'Source - Master DB Debt'!B882&amp;'Source - Master DB Debt'!C882</f>
        <v>3243325</v>
      </c>
      <c r="B885" t="str">
        <f>'Source - Master DB Debt'!D882</f>
        <v>0180</v>
      </c>
      <c r="C885" t="str">
        <f>'Source - Master DB Debt'!E882</f>
        <v>Common School Loan B0297</v>
      </c>
      <c r="D885" s="2">
        <f>'Source - Master DB Debt'!F882</f>
        <v>52503</v>
      </c>
      <c r="E885" s="2">
        <f>'Source - Master DB Debt'!G882</f>
        <v>51398</v>
      </c>
      <c r="F885" s="2">
        <f>'Source - Master DB Debt'!H882</f>
        <v>25513</v>
      </c>
      <c r="G885" s="2">
        <f>'Source - Master DB Debt'!I882</f>
        <v>7635</v>
      </c>
      <c r="H885" s="2">
        <f>'Source - Master DB Debt'!J882</f>
        <v>25389</v>
      </c>
    </row>
    <row r="886" spans="1:8" x14ac:dyDescent="0.35">
      <c r="A886" t="str">
        <f>'Source - Master DB Debt'!A883&amp;'Source - Master DB Debt'!B883&amp;'Source - Master DB Debt'!C883</f>
        <v>3243325</v>
      </c>
      <c r="B886" t="str">
        <f>'Source - Master DB Debt'!D883</f>
        <v>0180</v>
      </c>
      <c r="C886" t="str">
        <f>'Source - Master DB Debt'!E883</f>
        <v>Danville Multi-School Building Corporation Ad Valorem Prop Tax First Mtg Refunding Bonds Series 2014</v>
      </c>
      <c r="D886" s="2">
        <f>'Source - Master DB Debt'!F883</f>
        <v>732500</v>
      </c>
      <c r="E886" s="2">
        <f>'Source - Master DB Debt'!G883</f>
        <v>1456000</v>
      </c>
      <c r="F886" s="2">
        <f>'Source - Master DB Debt'!H883</f>
        <v>728500</v>
      </c>
      <c r="G886" s="2">
        <f>'Source - Master DB Debt'!I883</f>
        <v>728500</v>
      </c>
      <c r="H886" s="2">
        <f>'Source - Master DB Debt'!J883</f>
        <v>728500</v>
      </c>
    </row>
    <row r="887" spans="1:8" x14ac:dyDescent="0.35">
      <c r="A887" t="str">
        <f>'Source - Master DB Debt'!A884&amp;'Source - Master DB Debt'!B884&amp;'Source - Master DB Debt'!C884</f>
        <v>3243325</v>
      </c>
      <c r="B887" t="str">
        <f>'Source - Master DB Debt'!D884</f>
        <v>0180</v>
      </c>
      <c r="C887" t="str">
        <f>'Source - Master DB Debt'!E884</f>
        <v>Common School Loan B0139</v>
      </c>
      <c r="D887" s="2">
        <f>'Source - Master DB Debt'!F884</f>
        <v>25851</v>
      </c>
      <c r="E887" s="2">
        <f>'Source - Master DB Debt'!G884</f>
        <v>51322</v>
      </c>
      <c r="F887" s="2">
        <f>'Source - Master DB Debt'!H884</f>
        <v>25472</v>
      </c>
      <c r="G887" s="2">
        <f>'Source - Master DB Debt'!I884</f>
        <v>7623</v>
      </c>
      <c r="H887" s="2">
        <f>'Source - Master DB Debt'!J884</f>
        <v>25346</v>
      </c>
    </row>
    <row r="888" spans="1:8" x14ac:dyDescent="0.35">
      <c r="A888" t="str">
        <f>'Source - Master DB Debt'!A885&amp;'Source - Master DB Debt'!B885&amp;'Source - Master DB Debt'!C885</f>
        <v>3243325</v>
      </c>
      <c r="B888" t="str">
        <f>'Source - Master DB Debt'!D885</f>
        <v>0180</v>
      </c>
      <c r="C888" t="str">
        <f>'Source - Master DB Debt'!E885</f>
        <v>Ad Valorem Property Tax First Mortgage Bonds, Series 2009 (QSCB – Tax Credit Bonds)</v>
      </c>
      <c r="D888" s="2">
        <f>'Source - Master DB Debt'!F885</f>
        <v>143500</v>
      </c>
      <c r="E888" s="2">
        <f>'Source - Master DB Debt'!G885</f>
        <v>146000</v>
      </c>
      <c r="F888" s="2">
        <f>'Source - Master DB Debt'!H885</f>
        <v>0</v>
      </c>
      <c r="G888" s="2">
        <f>'Source - Master DB Debt'!I885</f>
        <v>0</v>
      </c>
      <c r="H888" s="2">
        <f>'Source - Master DB Debt'!J885</f>
        <v>0</v>
      </c>
    </row>
    <row r="889" spans="1:8" x14ac:dyDescent="0.35">
      <c r="A889" t="str">
        <f>'Source - Master DB Debt'!A886&amp;'Source - Master DB Debt'!B886&amp;'Source - Master DB Debt'!C886</f>
        <v>3243325</v>
      </c>
      <c r="B889" t="str">
        <f>'Source - Master DB Debt'!D886</f>
        <v>0180</v>
      </c>
      <c r="C889" t="str">
        <f>'Source - Master DB Debt'!E886</f>
        <v>Danville Community School Corporation General Obligation Bonds of 2023</v>
      </c>
      <c r="D889" s="2">
        <f>'Source - Master DB Debt'!F886</f>
        <v>0</v>
      </c>
      <c r="E889" s="2">
        <f>'Source - Master DB Debt'!G886</f>
        <v>5086367</v>
      </c>
      <c r="F889" s="2">
        <f>'Source - Master DB Debt'!H886</f>
        <v>0</v>
      </c>
      <c r="G889" s="2">
        <f>'Source - Master DB Debt'!I886</f>
        <v>0</v>
      </c>
      <c r="H889" s="2">
        <f>'Source - Master DB Debt'!J886</f>
        <v>0</v>
      </c>
    </row>
    <row r="890" spans="1:8" x14ac:dyDescent="0.35">
      <c r="A890" t="str">
        <f>'Source - Master DB Debt'!A887&amp;'Source - Master DB Debt'!B887&amp;'Source - Master DB Debt'!C887</f>
        <v>3243330</v>
      </c>
      <c r="B890" t="str">
        <f>'Source - Master DB Debt'!D887</f>
        <v>0180</v>
      </c>
      <c r="C890" t="str">
        <f>'Source - Master DB Debt'!E887</f>
        <v>PLAINFIELD SCHOOL TRANSP. CTR. BLDG. CORP. AD VALOREM PROP. TAX 1ST MOR. REF. BONDS, SERIES 2012</v>
      </c>
      <c r="D890" s="2">
        <f>'Source - Master DB Debt'!F887</f>
        <v>0</v>
      </c>
      <c r="E890" s="2">
        <f>'Source - Master DB Debt'!G887</f>
        <v>0</v>
      </c>
      <c r="F890" s="2">
        <f>'Source - Master DB Debt'!H887</f>
        <v>0</v>
      </c>
      <c r="G890" s="2">
        <f>'Source - Master DB Debt'!I887</f>
        <v>0</v>
      </c>
      <c r="H890" s="2">
        <f>'Source - Master DB Debt'!J887</f>
        <v>0</v>
      </c>
    </row>
    <row r="891" spans="1:8" x14ac:dyDescent="0.35">
      <c r="A891" t="str">
        <f>'Source - Master DB Debt'!A888&amp;'Source - Master DB Debt'!B888&amp;'Source - Master DB Debt'!C888</f>
        <v>3243330</v>
      </c>
      <c r="B891" t="str">
        <f>'Source - Master DB Debt'!D888</f>
        <v>0180</v>
      </c>
      <c r="C891" t="str">
        <f>'Source - Master DB Debt'!E888</f>
        <v>General Obligation Bonds of 2022B</v>
      </c>
      <c r="D891" s="2">
        <f>'Source - Master DB Debt'!F888</f>
        <v>188000</v>
      </c>
      <c r="E891" s="2">
        <f>'Source - Master DB Debt'!G888</f>
        <v>368750</v>
      </c>
      <c r="F891" s="2">
        <f>'Source - Master DB Debt'!H888</f>
        <v>190750</v>
      </c>
      <c r="G891" s="2">
        <f>'Source - Master DB Debt'!I888</f>
        <v>56723</v>
      </c>
      <c r="H891" s="2">
        <f>'Source - Master DB Debt'!J888</f>
        <v>187400</v>
      </c>
    </row>
    <row r="892" spans="1:8" x14ac:dyDescent="0.35">
      <c r="A892" t="str">
        <f>'Source - Master DB Debt'!A889&amp;'Source - Master DB Debt'!B889&amp;'Source - Master DB Debt'!C889</f>
        <v>3243330</v>
      </c>
      <c r="B892" t="str">
        <f>'Source - Master DB Debt'!D889</f>
        <v>0180</v>
      </c>
      <c r="C892" t="str">
        <f>'Source - Master DB Debt'!E889</f>
        <v>Ad Valorem Property Tax First Mortgage Refunding Bonds, Series 2014</v>
      </c>
      <c r="D892" s="2">
        <f>'Source - Master DB Debt'!F889</f>
        <v>3735500</v>
      </c>
      <c r="E892" s="2">
        <f>'Source - Master DB Debt'!G889</f>
        <v>7475000</v>
      </c>
      <c r="F892" s="2">
        <f>'Source - Master DB Debt'!H889</f>
        <v>3734000</v>
      </c>
      <c r="G892" s="2">
        <f>'Source - Master DB Debt'!I889</f>
        <v>3734000</v>
      </c>
      <c r="H892" s="2">
        <f>'Source - Master DB Debt'!J889</f>
        <v>3734000</v>
      </c>
    </row>
    <row r="893" spans="1:8" x14ac:dyDescent="0.35">
      <c r="A893" t="str">
        <f>'Source - Master DB Debt'!A890&amp;'Source - Master DB Debt'!B890&amp;'Source - Master DB Debt'!C890</f>
        <v>3243330</v>
      </c>
      <c r="B893" t="str">
        <f>'Source - Master DB Debt'!D890</f>
        <v>0180</v>
      </c>
      <c r="C893" t="str">
        <f>'Source - Master DB Debt'!E890</f>
        <v>Unreimbursed Textbooks</v>
      </c>
      <c r="D893" s="2">
        <f>'Source - Master DB Debt'!F890</f>
        <v>17949</v>
      </c>
      <c r="E893" s="2">
        <f>'Source - Master DB Debt'!G890</f>
        <v>0</v>
      </c>
      <c r="F893" s="2">
        <f>'Source - Master DB Debt'!H890</f>
        <v>0</v>
      </c>
      <c r="G893" s="2">
        <f>'Source - Master DB Debt'!I890</f>
        <v>0</v>
      </c>
      <c r="H893" s="2">
        <f>'Source - Master DB Debt'!J890</f>
        <v>0</v>
      </c>
    </row>
    <row r="894" spans="1:8" x14ac:dyDescent="0.35">
      <c r="A894" t="str">
        <f>'Source - Master DB Debt'!A891&amp;'Source - Master DB Debt'!B891&amp;'Source - Master DB Debt'!C891</f>
        <v>3243330</v>
      </c>
      <c r="B894" t="str">
        <f>'Source - Master DB Debt'!D891</f>
        <v>0180</v>
      </c>
      <c r="C894" t="str">
        <f>'Source - Master DB Debt'!E891</f>
        <v>Interest on Temporary Loans</v>
      </c>
      <c r="D894" s="2">
        <f>'Source - Master DB Debt'!F891</f>
        <v>0</v>
      </c>
      <c r="E894" s="2">
        <f>'Source - Master DB Debt'!G891</f>
        <v>95000</v>
      </c>
      <c r="F894" s="2">
        <f>'Source - Master DB Debt'!H891</f>
        <v>0</v>
      </c>
      <c r="G894" s="2">
        <f>'Source - Master DB Debt'!I891</f>
        <v>0</v>
      </c>
      <c r="H894" s="2">
        <f>'Source - Master DB Debt'!J891</f>
        <v>0</v>
      </c>
    </row>
    <row r="895" spans="1:8" x14ac:dyDescent="0.35">
      <c r="A895" t="str">
        <f>'Source - Master DB Debt'!A892&amp;'Source - Master DB Debt'!B892&amp;'Source - Master DB Debt'!C892</f>
        <v>3243330</v>
      </c>
      <c r="B895" t="str">
        <f>'Source - Master DB Debt'!D892</f>
        <v>0180</v>
      </c>
      <c r="C895" t="str">
        <f>'Source - Master DB Debt'!E892</f>
        <v>Fees</v>
      </c>
      <c r="D895" s="2">
        <f>'Source - Master DB Debt'!F892</f>
        <v>2500</v>
      </c>
      <c r="E895" s="2">
        <f>'Source - Master DB Debt'!G892</f>
        <v>5000</v>
      </c>
      <c r="F895" s="2">
        <f>'Source - Master DB Debt'!H892</f>
        <v>2500</v>
      </c>
      <c r="G895" s="2">
        <f>'Source - Master DB Debt'!I892</f>
        <v>750</v>
      </c>
      <c r="H895" s="2">
        <f>'Source - Master DB Debt'!J892</f>
        <v>2500</v>
      </c>
    </row>
    <row r="896" spans="1:8" x14ac:dyDescent="0.35">
      <c r="A896" t="str">
        <f>'Source - Master DB Debt'!A893&amp;'Source - Master DB Debt'!B893&amp;'Source - Master DB Debt'!C893</f>
        <v>3243330</v>
      </c>
      <c r="B896" t="str">
        <f>'Source - Master DB Debt'!D893</f>
        <v>0180</v>
      </c>
      <c r="C896" t="str">
        <f>'Source - Master DB Debt'!E893</f>
        <v>Plainfield Community School Corporation, General Obligation Bonds of 2018</v>
      </c>
      <c r="D896" s="2">
        <f>'Source - Master DB Debt'!F893</f>
        <v>335450</v>
      </c>
      <c r="E896" s="2">
        <f>'Source - Master DB Debt'!G893</f>
        <v>0</v>
      </c>
      <c r="F896" s="2">
        <f>'Source - Master DB Debt'!H893</f>
        <v>0</v>
      </c>
      <c r="G896" s="2">
        <f>'Source - Master DB Debt'!I893</f>
        <v>0</v>
      </c>
      <c r="H896" s="2">
        <f>'Source - Master DB Debt'!J893</f>
        <v>0</v>
      </c>
    </row>
    <row r="897" spans="1:8" x14ac:dyDescent="0.35">
      <c r="A897" t="str">
        <f>'Source - Master DB Debt'!A894&amp;'Source - Master DB Debt'!B894&amp;'Source - Master DB Debt'!C894</f>
        <v>3243330</v>
      </c>
      <c r="B897" t="str">
        <f>'Source - Master DB Debt'!D894</f>
        <v>0180</v>
      </c>
      <c r="C897" t="str">
        <f>'Source - Master DB Debt'!E894</f>
        <v>Plainfield Community School Corporation, General Obligation Bonds of 2017</v>
      </c>
      <c r="D897" s="2">
        <f>'Source - Master DB Debt'!F894</f>
        <v>227100</v>
      </c>
      <c r="E897" s="2">
        <f>'Source - Master DB Debt'!G894</f>
        <v>447100</v>
      </c>
      <c r="F897" s="2">
        <f>'Source - Master DB Debt'!H894</f>
        <v>0</v>
      </c>
      <c r="G897" s="2">
        <f>'Source - Master DB Debt'!I894</f>
        <v>0</v>
      </c>
      <c r="H897" s="2">
        <f>'Source - Master DB Debt'!J894</f>
        <v>0</v>
      </c>
    </row>
    <row r="898" spans="1:8" x14ac:dyDescent="0.35">
      <c r="A898" t="str">
        <f>'Source - Master DB Debt'!A895&amp;'Source - Master DB Debt'!B895&amp;'Source - Master DB Debt'!C895</f>
        <v>3243330</v>
      </c>
      <c r="B898" t="str">
        <f>'Source - Master DB Debt'!D895</f>
        <v>0180</v>
      </c>
      <c r="C898" t="str">
        <f>'Source - Master DB Debt'!E895</f>
        <v xml:space="preserve">PLAINFIELD ELEMENTARY SCHOOL BLDG CORP Ad Valorem Property Tax 1st Mortgage Ref. Bonds, Series 2016 </v>
      </c>
      <c r="D898" s="2">
        <f>'Source - Master DB Debt'!F895</f>
        <v>0</v>
      </c>
      <c r="E898" s="2">
        <f>'Source - Master DB Debt'!G895</f>
        <v>0</v>
      </c>
      <c r="F898" s="2">
        <f>'Source - Master DB Debt'!H895</f>
        <v>0</v>
      </c>
      <c r="G898" s="2">
        <f>'Source - Master DB Debt'!I895</f>
        <v>0</v>
      </c>
      <c r="H898" s="2">
        <f>'Source - Master DB Debt'!J895</f>
        <v>0</v>
      </c>
    </row>
    <row r="899" spans="1:8" x14ac:dyDescent="0.35">
      <c r="A899" t="str">
        <f>'Source - Master DB Debt'!A896&amp;'Source - Master DB Debt'!B896&amp;'Source - Master DB Debt'!C896</f>
        <v>3243330</v>
      </c>
      <c r="B899" t="str">
        <f>'Source - Master DB Debt'!D896</f>
        <v>0180</v>
      </c>
      <c r="C899" t="str">
        <f>'Source - Master DB Debt'!E896</f>
        <v>2004 Plainfield Comm. High School Bldg. Corp. Ad Val. Prop. Tax 1st Mort. Bonds, Series 2019B</v>
      </c>
      <c r="D899" s="2">
        <f>'Source - Master DB Debt'!F896</f>
        <v>1273000</v>
      </c>
      <c r="E899" s="2">
        <f>'Source - Master DB Debt'!G896</f>
        <v>2546000</v>
      </c>
      <c r="F899" s="2">
        <f>'Source - Master DB Debt'!H896</f>
        <v>1272000</v>
      </c>
      <c r="G899" s="2">
        <f>'Source - Master DB Debt'!I896</f>
        <v>381600</v>
      </c>
      <c r="H899" s="2">
        <f>'Source - Master DB Debt'!J896</f>
        <v>1272000</v>
      </c>
    </row>
    <row r="900" spans="1:8" x14ac:dyDescent="0.35">
      <c r="A900" t="str">
        <f>'Source - Master DB Debt'!A897&amp;'Source - Master DB Debt'!B897&amp;'Source - Master DB Debt'!C897</f>
        <v>3243330</v>
      </c>
      <c r="B900" t="str">
        <f>'Source - Master DB Debt'!D897</f>
        <v>0180</v>
      </c>
      <c r="C900" t="str">
        <f>'Source - Master DB Debt'!E897</f>
        <v>2004 Plainfield Comm High School Bldg Corp Ad Valorem Prop Tax 1st Mort Bonds, Series 2019A</v>
      </c>
      <c r="D900" s="2">
        <f>'Source - Master DB Debt'!F897</f>
        <v>882000</v>
      </c>
      <c r="E900" s="2">
        <f>'Source - Master DB Debt'!G897</f>
        <v>1760000</v>
      </c>
      <c r="F900" s="2">
        <f>'Source - Master DB Debt'!H897</f>
        <v>882000</v>
      </c>
      <c r="G900" s="2">
        <f>'Source - Master DB Debt'!I897</f>
        <v>264600</v>
      </c>
      <c r="H900" s="2">
        <f>'Source - Master DB Debt'!J897</f>
        <v>882000</v>
      </c>
    </row>
    <row r="901" spans="1:8" x14ac:dyDescent="0.35">
      <c r="A901" t="str">
        <f>'Source - Master DB Debt'!A898&amp;'Source - Master DB Debt'!B898&amp;'Source - Master DB Debt'!C898</f>
        <v>3243330</v>
      </c>
      <c r="B901" t="str">
        <f>'Source - Master DB Debt'!D898</f>
        <v>0180</v>
      </c>
      <c r="C901" t="str">
        <f>'Source - Master DB Debt'!E898</f>
        <v>2004 Plainfield Comm. High School Bldg. Corp. Ad Val. Prop. Tax 1st Mort. Bonds, Series 2023</v>
      </c>
      <c r="D901" s="2">
        <f>'Source - Master DB Debt'!F898</f>
        <v>0</v>
      </c>
      <c r="E901" s="2">
        <f>'Source - Master DB Debt'!G898</f>
        <v>1837000</v>
      </c>
      <c r="F901" s="2">
        <f>'Source - Master DB Debt'!H898</f>
        <v>916000</v>
      </c>
      <c r="G901" s="2">
        <f>'Source - Master DB Debt'!I898</f>
        <v>394650</v>
      </c>
      <c r="H901" s="2">
        <f>'Source - Master DB Debt'!J898</f>
        <v>1715000</v>
      </c>
    </row>
    <row r="902" spans="1:8" x14ac:dyDescent="0.35">
      <c r="A902" t="str">
        <f>'Source - Master DB Debt'!A899&amp;'Source - Master DB Debt'!B899&amp;'Source - Master DB Debt'!C899</f>
        <v>3243330</v>
      </c>
      <c r="B902" t="str">
        <f>'Source - Master DB Debt'!D899</f>
        <v>0180</v>
      </c>
      <c r="C902" t="str">
        <f>'Source - Master DB Debt'!E899</f>
        <v>General Obligation Bond of 2022</v>
      </c>
      <c r="D902" s="2">
        <f>'Source - Master DB Debt'!F899</f>
        <v>673050</v>
      </c>
      <c r="E902" s="2">
        <f>'Source - Master DB Debt'!G899</f>
        <v>1319000</v>
      </c>
      <c r="F902" s="2">
        <f>'Source - Master DB Debt'!H899</f>
        <v>665950</v>
      </c>
      <c r="G902" s="2">
        <f>'Source - Master DB Debt'!I899</f>
        <v>198495</v>
      </c>
      <c r="H902" s="2">
        <f>'Source - Master DB Debt'!J899</f>
        <v>657350</v>
      </c>
    </row>
    <row r="903" spans="1:8" x14ac:dyDescent="0.35">
      <c r="A903" t="str">
        <f>'Source - Master DB Debt'!A900&amp;'Source - Master DB Debt'!B900&amp;'Source - Master DB Debt'!C900</f>
        <v>3243330</v>
      </c>
      <c r="B903" t="str">
        <f>'Source - Master DB Debt'!D900</f>
        <v>0180</v>
      </c>
      <c r="C903" t="str">
        <f>'Source - Master DB Debt'!E900</f>
        <v>2004 Plainfield Comm. High School Bldg. Corp. Ad Valorem Property Tax 1st Mort. Bonds, Series 2017</v>
      </c>
      <c r="D903" s="2">
        <f>'Source - Master DB Debt'!F900</f>
        <v>319500</v>
      </c>
      <c r="E903" s="2">
        <f>'Source - Master DB Debt'!G900</f>
        <v>647000</v>
      </c>
      <c r="F903" s="2">
        <f>'Source - Master DB Debt'!H900</f>
        <v>317500</v>
      </c>
      <c r="G903" s="2">
        <f>'Source - Master DB Debt'!I900</f>
        <v>95250</v>
      </c>
      <c r="H903" s="2">
        <f>'Source - Master DB Debt'!J900</f>
        <v>317500</v>
      </c>
    </row>
    <row r="904" spans="1:8" x14ac:dyDescent="0.35">
      <c r="A904" t="str">
        <f>'Source - Master DB Debt'!A901&amp;'Source - Master DB Debt'!B901&amp;'Source - Master DB Debt'!C901</f>
        <v>3243330</v>
      </c>
      <c r="B904" t="str">
        <f>'Source - Master DB Debt'!D901</f>
        <v>0180</v>
      </c>
      <c r="C904" t="str">
        <f>'Source - Master DB Debt'!E901</f>
        <v>2004 Plainfield Community High School Bldg. Corp. Ad Valorem Property Tax 1st Mortgage Bonds, 2016</v>
      </c>
      <c r="D904" s="2">
        <f>'Source - Master DB Debt'!F901</f>
        <v>987000</v>
      </c>
      <c r="E904" s="2">
        <f>'Source - Master DB Debt'!G901</f>
        <v>1971000</v>
      </c>
      <c r="F904" s="2">
        <f>'Source - Master DB Debt'!H901</f>
        <v>986500</v>
      </c>
      <c r="G904" s="2">
        <f>'Source - Master DB Debt'!I901</f>
        <v>295950</v>
      </c>
      <c r="H904" s="2">
        <f>'Source - Master DB Debt'!J901</f>
        <v>986500</v>
      </c>
    </row>
    <row r="905" spans="1:8" x14ac:dyDescent="0.35">
      <c r="A905" t="str">
        <f>'Source - Master DB Debt'!A902&amp;'Source - Master DB Debt'!B902&amp;'Source - Master DB Debt'!C902</f>
        <v>3243335</v>
      </c>
      <c r="B905" t="str">
        <f>'Source - Master DB Debt'!D902</f>
        <v>0180</v>
      </c>
      <c r="C905" t="str">
        <f>'Source - Master DB Debt'!E902</f>
        <v>Interest on Temporary Loans</v>
      </c>
      <c r="D905" s="2">
        <f>'Source - Master DB Debt'!F902</f>
        <v>0</v>
      </c>
      <c r="E905" s="2">
        <f>'Source - Master DB Debt'!G902</f>
        <v>25000</v>
      </c>
      <c r="F905" s="2">
        <f>'Source - Master DB Debt'!H902</f>
        <v>0</v>
      </c>
      <c r="G905" s="2">
        <f>'Source - Master DB Debt'!I902</f>
        <v>0</v>
      </c>
      <c r="H905" s="2">
        <f>'Source - Master DB Debt'!J902</f>
        <v>0</v>
      </c>
    </row>
    <row r="906" spans="1:8" x14ac:dyDescent="0.35">
      <c r="A906" t="str">
        <f>'Source - Master DB Debt'!A903&amp;'Source - Master DB Debt'!B903&amp;'Source - Master DB Debt'!C903</f>
        <v>3243335</v>
      </c>
      <c r="B906" t="str">
        <f>'Source - Master DB Debt'!D903</f>
        <v>0180</v>
      </c>
      <c r="C906" t="str">
        <f>'Source - Master DB Debt'!E903</f>
        <v>Fees</v>
      </c>
      <c r="D906" s="2">
        <f>'Source - Master DB Debt'!F903</f>
        <v>0</v>
      </c>
      <c r="E906" s="2">
        <f>'Source - Master DB Debt'!G903</f>
        <v>0</v>
      </c>
      <c r="F906" s="2">
        <f>'Source - Master DB Debt'!H903</f>
        <v>0</v>
      </c>
      <c r="G906" s="2">
        <f>'Source - Master DB Debt'!I903</f>
        <v>0</v>
      </c>
      <c r="H906" s="2">
        <f>'Source - Master DB Debt'!J903</f>
        <v>0</v>
      </c>
    </row>
    <row r="907" spans="1:8" x14ac:dyDescent="0.35">
      <c r="A907" t="str">
        <f>'Source - Master DB Debt'!A904&amp;'Source - Master DB Debt'!B904&amp;'Source - Master DB Debt'!C904</f>
        <v>3243335</v>
      </c>
      <c r="B907" t="str">
        <f>'Source - Master DB Debt'!D904</f>
        <v>0180</v>
      </c>
      <c r="C907" t="str">
        <f>'Source - Master DB Debt'!E904</f>
        <v>General Obligation Bonds of 2014</v>
      </c>
      <c r="D907" s="2">
        <f>'Source - Master DB Debt'!F904</f>
        <v>107225</v>
      </c>
      <c r="E907" s="2">
        <f>'Source - Master DB Debt'!G904</f>
        <v>736275</v>
      </c>
      <c r="F907" s="2">
        <f>'Source - Master DB Debt'!H904</f>
        <v>0</v>
      </c>
      <c r="G907" s="2">
        <f>'Source - Master DB Debt'!I904</f>
        <v>0</v>
      </c>
      <c r="H907" s="2">
        <f>'Source - Master DB Debt'!J904</f>
        <v>0</v>
      </c>
    </row>
    <row r="908" spans="1:8" x14ac:dyDescent="0.35">
      <c r="A908" t="str">
        <f>'Source - Master DB Debt'!A905&amp;'Source - Master DB Debt'!B905&amp;'Source - Master DB Debt'!C905</f>
        <v>3243335</v>
      </c>
      <c r="B908" t="str">
        <f>'Source - Master DB Debt'!D905</f>
        <v>0180</v>
      </c>
      <c r="C908" t="str">
        <f>'Source - Master DB Debt'!E905</f>
        <v>Ad Valorem Property Tax First Mortgage Bonds, Series 2022</v>
      </c>
      <c r="D908" s="2">
        <f>'Source - Master DB Debt'!F905</f>
        <v>554500</v>
      </c>
      <c r="E908" s="2">
        <f>'Source - Master DB Debt'!G905</f>
        <v>1917000</v>
      </c>
      <c r="F908" s="2">
        <f>'Source - Master DB Debt'!H905</f>
        <v>452500</v>
      </c>
      <c r="G908" s="2">
        <f>'Source - Master DB Debt'!I905</f>
        <v>135750</v>
      </c>
      <c r="H908" s="2">
        <f>'Source - Master DB Debt'!J905</f>
        <v>452500</v>
      </c>
    </row>
    <row r="909" spans="1:8" x14ac:dyDescent="0.35">
      <c r="A909" t="str">
        <f>'Source - Master DB Debt'!A906&amp;'Source - Master DB Debt'!B906&amp;'Source - Master DB Debt'!C906</f>
        <v>3243335</v>
      </c>
      <c r="B909" t="str">
        <f>'Source - Master DB Debt'!D906</f>
        <v>0180</v>
      </c>
      <c r="C909" t="str">
        <f>'Source - Master DB Debt'!E906</f>
        <v>Ad Valorem Property Tax First Mortgage Bonds, Series 2020</v>
      </c>
      <c r="D909" s="2">
        <f>'Source - Master DB Debt'!F906</f>
        <v>76500</v>
      </c>
      <c r="E909" s="2">
        <f>'Source - Master DB Debt'!G906</f>
        <v>391000</v>
      </c>
      <c r="F909" s="2">
        <f>'Source - Master DB Debt'!H906</f>
        <v>194500</v>
      </c>
      <c r="G909" s="2">
        <f>'Source - Master DB Debt'!I906</f>
        <v>58350</v>
      </c>
      <c r="H909" s="2">
        <f>'Source - Master DB Debt'!J906</f>
        <v>194500</v>
      </c>
    </row>
    <row r="910" spans="1:8" x14ac:dyDescent="0.35">
      <c r="A910" t="str">
        <f>'Source - Master DB Debt'!A907&amp;'Source - Master DB Debt'!B907&amp;'Source - Master DB Debt'!C907</f>
        <v>3243335</v>
      </c>
      <c r="B910" t="str">
        <f>'Source - Master DB Debt'!D907</f>
        <v>0180</v>
      </c>
      <c r="C910" t="str">
        <f>'Source - Master DB Debt'!E907</f>
        <v>Common School Fund Loan No. A0531</v>
      </c>
      <c r="D910" s="2">
        <f>'Source - Master DB Debt'!F907</f>
        <v>1137300</v>
      </c>
      <c r="E910" s="2">
        <f>'Source - Master DB Debt'!G907</f>
        <v>0</v>
      </c>
      <c r="F910" s="2">
        <f>'Source - Master DB Debt'!H907</f>
        <v>0</v>
      </c>
      <c r="G910" s="2">
        <f>'Source - Master DB Debt'!I907</f>
        <v>0</v>
      </c>
      <c r="H910" s="2">
        <f>'Source - Master DB Debt'!J907</f>
        <v>0</v>
      </c>
    </row>
    <row r="911" spans="1:8" x14ac:dyDescent="0.35">
      <c r="A911" t="str">
        <f>'Source - Master DB Debt'!A908&amp;'Source - Master DB Debt'!B908&amp;'Source - Master DB Debt'!C908</f>
        <v>3243335</v>
      </c>
      <c r="B911" t="str">
        <f>'Source - Master DB Debt'!D908</f>
        <v>0180</v>
      </c>
      <c r="C911" t="str">
        <f>'Source - Master DB Debt'!E908</f>
        <v>Ad Valorem Property Tax First Mortgage Bonds, Series 2018</v>
      </c>
      <c r="D911" s="2">
        <f>'Source - Master DB Debt'!F908</f>
        <v>110000</v>
      </c>
      <c r="E911" s="2">
        <f>'Source - Master DB Debt'!G908</f>
        <v>921000</v>
      </c>
      <c r="F911" s="2">
        <f>'Source - Master DB Debt'!H908</f>
        <v>954000</v>
      </c>
      <c r="G911" s="2">
        <f>'Source - Master DB Debt'!I908</f>
        <v>286200</v>
      </c>
      <c r="H911" s="2">
        <f>'Source - Master DB Debt'!J908</f>
        <v>954000</v>
      </c>
    </row>
    <row r="912" spans="1:8" x14ac:dyDescent="0.35">
      <c r="A912" t="str">
        <f>'Source - Master DB Debt'!A909&amp;'Source - Master DB Debt'!B909&amp;'Source - Master DB Debt'!C909</f>
        <v>3243335</v>
      </c>
      <c r="B912" t="str">
        <f>'Source - Master DB Debt'!D909</f>
        <v>0180</v>
      </c>
      <c r="C912" t="str">
        <f>'Source - Master DB Debt'!E909</f>
        <v>Ad Valorem Property Tax First Mortgage Bonds, Series 2017</v>
      </c>
      <c r="D912" s="2">
        <f>'Source - Master DB Debt'!F909</f>
        <v>125500</v>
      </c>
      <c r="E912" s="2">
        <f>'Source - Master DB Debt'!G909</f>
        <v>250000</v>
      </c>
      <c r="F912" s="2">
        <f>'Source - Master DB Debt'!H909</f>
        <v>0</v>
      </c>
      <c r="G912" s="2">
        <f>'Source - Master DB Debt'!I909</f>
        <v>0</v>
      </c>
      <c r="H912" s="2">
        <f>'Source - Master DB Debt'!J909</f>
        <v>0</v>
      </c>
    </row>
    <row r="913" spans="1:8" x14ac:dyDescent="0.35">
      <c r="A913" t="str">
        <f>'Source - Master DB Debt'!A910&amp;'Source - Master DB Debt'!B910&amp;'Source - Master DB Debt'!C910</f>
        <v>3243335</v>
      </c>
      <c r="B913" t="str">
        <f>'Source - Master DB Debt'!D910</f>
        <v>0180</v>
      </c>
      <c r="C913" t="str">
        <f>'Source - Master DB Debt'!E910</f>
        <v>General Obligation Bonds of 2022</v>
      </c>
      <c r="D913" s="2">
        <f>'Source - Master DB Debt'!F910</f>
        <v>565063</v>
      </c>
      <c r="E913" s="2">
        <f>'Source - Master DB Debt'!G910</f>
        <v>1378332</v>
      </c>
      <c r="F913" s="2">
        <f>'Source - Master DB Debt'!H910</f>
        <v>0</v>
      </c>
      <c r="G913" s="2">
        <f>'Source - Master DB Debt'!I910</f>
        <v>0</v>
      </c>
      <c r="H913" s="2">
        <f>'Source - Master DB Debt'!J910</f>
        <v>0</v>
      </c>
    </row>
    <row r="914" spans="1:8" x14ac:dyDescent="0.35">
      <c r="A914" t="str">
        <f>'Source - Master DB Debt'!A911&amp;'Source - Master DB Debt'!B911&amp;'Source - Master DB Debt'!C911</f>
        <v>3343405</v>
      </c>
      <c r="B914" t="str">
        <f>'Source - Master DB Debt'!D911</f>
        <v>0180</v>
      </c>
      <c r="C914" t="str">
        <f>'Source - Master DB Debt'!E911</f>
        <v>BRVS Bld Corp Ad Valorem First Mortgage Bonds Series 2023</v>
      </c>
      <c r="D914" s="2">
        <f>'Source - Master DB Debt'!F911</f>
        <v>0</v>
      </c>
      <c r="E914" s="2">
        <f>'Source - Master DB Debt'!G911</f>
        <v>749000</v>
      </c>
      <c r="F914" s="2">
        <f>'Source - Master DB Debt'!H911</f>
        <v>381000</v>
      </c>
      <c r="G914" s="2">
        <f>'Source - Master DB Debt'!I911</f>
        <v>114300</v>
      </c>
      <c r="H914" s="2">
        <f>'Source - Master DB Debt'!J911</f>
        <v>381000</v>
      </c>
    </row>
    <row r="915" spans="1:8" x14ac:dyDescent="0.35">
      <c r="A915" t="str">
        <f>'Source - Master DB Debt'!A912&amp;'Source - Master DB Debt'!B912&amp;'Source - Master DB Debt'!C912</f>
        <v>3343405</v>
      </c>
      <c r="B915" t="str">
        <f>'Source - Master DB Debt'!D912</f>
        <v>0180</v>
      </c>
      <c r="C915" t="str">
        <f>'Source - Master DB Debt'!E912</f>
        <v>High School Renovation Refunding</v>
      </c>
      <c r="D915" s="2">
        <f>'Source - Master DB Debt'!F912</f>
        <v>0</v>
      </c>
      <c r="E915" s="2">
        <f>'Source - Master DB Debt'!G912</f>
        <v>0</v>
      </c>
      <c r="F915" s="2">
        <f>'Source - Master DB Debt'!H912</f>
        <v>0</v>
      </c>
      <c r="G915" s="2">
        <f>'Source - Master DB Debt'!I912</f>
        <v>0</v>
      </c>
      <c r="H915" s="2">
        <f>'Source - Master DB Debt'!J912</f>
        <v>0</v>
      </c>
    </row>
    <row r="916" spans="1:8" x14ac:dyDescent="0.35">
      <c r="A916" t="str">
        <f>'Source - Master DB Debt'!A913&amp;'Source - Master DB Debt'!B913&amp;'Source - Master DB Debt'!C913</f>
        <v>3343405</v>
      </c>
      <c r="B916" t="str">
        <f>'Source - Master DB Debt'!D913</f>
        <v>0180</v>
      </c>
      <c r="C916" t="str">
        <f>'Source - Master DB Debt'!E913</f>
        <v>B0421 Common School Loan</v>
      </c>
      <c r="D916" s="2">
        <f>'Source - Master DB Debt'!F913</f>
        <v>0</v>
      </c>
      <c r="E916" s="2">
        <f>'Source - Master DB Debt'!G913</f>
        <v>12020</v>
      </c>
      <c r="F916" s="2">
        <f>'Source - Master DB Debt'!H913</f>
        <v>6105</v>
      </c>
      <c r="G916" s="2">
        <f>'Source - Master DB Debt'!I913</f>
        <v>1827</v>
      </c>
      <c r="H916" s="2">
        <f>'Source - Master DB Debt'!J913</f>
        <v>6075</v>
      </c>
    </row>
    <row r="917" spans="1:8" x14ac:dyDescent="0.35">
      <c r="A917" t="str">
        <f>'Source - Master DB Debt'!A914&amp;'Source - Master DB Debt'!B914&amp;'Source - Master DB Debt'!C914</f>
        <v>3343405</v>
      </c>
      <c r="B917" t="str">
        <f>'Source - Master DB Debt'!D914</f>
        <v>0180</v>
      </c>
      <c r="C917" t="str">
        <f>'Source - Master DB Debt'!E914</f>
        <v>Ad Valorem Property Tax First Mortgage Bonds, Series 2020</v>
      </c>
      <c r="D917" s="2">
        <f>'Source - Master DB Debt'!F914</f>
        <v>350000</v>
      </c>
      <c r="E917" s="2">
        <f>'Source - Master DB Debt'!G914</f>
        <v>1114000</v>
      </c>
      <c r="F917" s="2">
        <f>'Source - Master DB Debt'!H914</f>
        <v>555000</v>
      </c>
      <c r="G917" s="2">
        <f>'Source - Master DB Debt'!I914</f>
        <v>166500</v>
      </c>
      <c r="H917" s="2">
        <f>'Source - Master DB Debt'!J914</f>
        <v>555000</v>
      </c>
    </row>
    <row r="918" spans="1:8" x14ac:dyDescent="0.35">
      <c r="A918" t="str">
        <f>'Source - Master DB Debt'!A915&amp;'Source - Master DB Debt'!B915&amp;'Source - Master DB Debt'!C915</f>
        <v>3343405</v>
      </c>
      <c r="B918" t="str">
        <f>'Source - Master DB Debt'!D915</f>
        <v>0180</v>
      </c>
      <c r="C918" t="str">
        <f>'Source - Master DB Debt'!E915</f>
        <v>Unreimbursed Textbooks</v>
      </c>
      <c r="D918" s="2">
        <f>'Source - Master DB Debt'!F915</f>
        <v>13847</v>
      </c>
      <c r="E918" s="2">
        <f>'Source - Master DB Debt'!G915</f>
        <v>0</v>
      </c>
      <c r="F918" s="2">
        <f>'Source - Master DB Debt'!H915</f>
        <v>0</v>
      </c>
      <c r="G918" s="2">
        <f>'Source - Master DB Debt'!I915</f>
        <v>0</v>
      </c>
      <c r="H918" s="2">
        <f>'Source - Master DB Debt'!J915</f>
        <v>0</v>
      </c>
    </row>
    <row r="919" spans="1:8" x14ac:dyDescent="0.35">
      <c r="A919" t="str">
        <f>'Source - Master DB Debt'!A916&amp;'Source - Master DB Debt'!B916&amp;'Source - Master DB Debt'!C916</f>
        <v>3343405</v>
      </c>
      <c r="B919" t="str">
        <f>'Source - Master DB Debt'!D916</f>
        <v>0180</v>
      </c>
      <c r="C919" t="str">
        <f>'Source - Master DB Debt'!E916</f>
        <v>GO Bond</v>
      </c>
      <c r="D919" s="2">
        <f>'Source - Master DB Debt'!F916</f>
        <v>466375</v>
      </c>
      <c r="E919" s="2">
        <f>'Source - Master DB Debt'!G916</f>
        <v>0</v>
      </c>
      <c r="F919" s="2">
        <f>'Source - Master DB Debt'!H916</f>
        <v>0</v>
      </c>
      <c r="G919" s="2">
        <f>'Source - Master DB Debt'!I916</f>
        <v>0</v>
      </c>
      <c r="H919" s="2">
        <f>'Source - Master DB Debt'!J916</f>
        <v>0</v>
      </c>
    </row>
    <row r="920" spans="1:8" x14ac:dyDescent="0.35">
      <c r="A920" t="str">
        <f>'Source - Master DB Debt'!A917&amp;'Source - Master DB Debt'!B917&amp;'Source - Master DB Debt'!C917</f>
        <v>3343415</v>
      </c>
      <c r="B920" t="str">
        <f>'Source - Master DB Debt'!D917</f>
        <v>0180</v>
      </c>
      <c r="C920" t="str">
        <f>'Source - Master DB Debt'!E917</f>
        <v>Fees</v>
      </c>
      <c r="D920" s="2">
        <f>'Source - Master DB Debt'!F917</f>
        <v>2750</v>
      </c>
      <c r="E920" s="2">
        <f>'Source - Master DB Debt'!G917</f>
        <v>5500</v>
      </c>
      <c r="F920" s="2">
        <f>'Source - Master DB Debt'!H917</f>
        <v>2750</v>
      </c>
      <c r="G920" s="2">
        <f>'Source - Master DB Debt'!I917</f>
        <v>825</v>
      </c>
      <c r="H920" s="2">
        <f>'Source - Master DB Debt'!J917</f>
        <v>2750</v>
      </c>
    </row>
    <row r="921" spans="1:8" x14ac:dyDescent="0.35">
      <c r="A921" t="str">
        <f>'Source - Master DB Debt'!A918&amp;'Source - Master DB Debt'!B918&amp;'Source - Master DB Debt'!C918</f>
        <v>3343415</v>
      </c>
      <c r="B921" t="str">
        <f>'Source - Master DB Debt'!D918</f>
        <v>0180</v>
      </c>
      <c r="C921" t="str">
        <f>'Source - Master DB Debt'!E918</f>
        <v>Common School Loan #C0014</v>
      </c>
      <c r="D921" s="2">
        <f>'Source - Master DB Debt'!F918</f>
        <v>13525</v>
      </c>
      <c r="E921" s="2">
        <f>'Source - Master DB Debt'!G918</f>
        <v>26446</v>
      </c>
      <c r="F921" s="2">
        <f>'Source - Master DB Debt'!H918</f>
        <v>12920</v>
      </c>
      <c r="G921" s="2">
        <f>'Source - Master DB Debt'!I918</f>
        <v>3846</v>
      </c>
      <c r="H921" s="2">
        <f>'Source - Master DB Debt'!J918</f>
        <v>12718</v>
      </c>
    </row>
    <row r="922" spans="1:8" x14ac:dyDescent="0.35">
      <c r="A922" t="str">
        <f>'Source - Master DB Debt'!A919&amp;'Source - Master DB Debt'!B919&amp;'Source - Master DB Debt'!C919</f>
        <v>3343415</v>
      </c>
      <c r="B922" t="str">
        <f>'Source - Master DB Debt'!D919</f>
        <v>0180</v>
      </c>
      <c r="C922" t="str">
        <f>'Source - Master DB Debt'!E919</f>
        <v>Electronic Equipment Lease</v>
      </c>
      <c r="D922" s="2">
        <f>'Source - Master DB Debt'!F919</f>
        <v>0</v>
      </c>
      <c r="E922" s="2">
        <f>'Source - Master DB Debt'!G919</f>
        <v>58470</v>
      </c>
      <c r="F922" s="2">
        <f>'Source - Master DB Debt'!H919</f>
        <v>29235</v>
      </c>
      <c r="G922" s="2">
        <f>'Source - Master DB Debt'!I919</f>
        <v>8771</v>
      </c>
      <c r="H922" s="2">
        <f>'Source - Master DB Debt'!J919</f>
        <v>29235</v>
      </c>
    </row>
    <row r="923" spans="1:8" x14ac:dyDescent="0.35">
      <c r="A923" t="str">
        <f>'Source - Master DB Debt'!A920&amp;'Source - Master DB Debt'!B920&amp;'Source - Master DB Debt'!C920</f>
        <v>3343415</v>
      </c>
      <c r="B923" t="str">
        <f>'Source - Master DB Debt'!D920</f>
        <v>0180</v>
      </c>
      <c r="C923" t="str">
        <f>'Source - Master DB Debt'!E920</f>
        <v>Common School Fund Loan #A0454</v>
      </c>
      <c r="D923" s="2">
        <f>'Source - Master DB Debt'!F920</f>
        <v>96017</v>
      </c>
      <c r="E923" s="2">
        <f>'Source - Master DB Debt'!G920</f>
        <v>186980</v>
      </c>
      <c r="F923" s="2">
        <f>'Source - Master DB Debt'!H920</f>
        <v>90963</v>
      </c>
      <c r="G923" s="2">
        <f>'Source - Master DB Debt'!I920</f>
        <v>27036</v>
      </c>
      <c r="H923" s="2">
        <f>'Source - Master DB Debt'!J920</f>
        <v>89279</v>
      </c>
    </row>
    <row r="924" spans="1:8" x14ac:dyDescent="0.35">
      <c r="A924" t="str">
        <f>'Source - Master DB Debt'!A921&amp;'Source - Master DB Debt'!B921&amp;'Source - Master DB Debt'!C921</f>
        <v>3343415</v>
      </c>
      <c r="B924" t="str">
        <f>'Source - Master DB Debt'!D921</f>
        <v>0180</v>
      </c>
      <c r="C924" t="str">
        <f>'Source - Master DB Debt'!E921</f>
        <v>First Mortgage Refunding Bond 2008</v>
      </c>
      <c r="D924" s="2">
        <f>'Source - Master DB Debt'!F921</f>
        <v>0</v>
      </c>
      <c r="E924" s="2">
        <f>'Source - Master DB Debt'!G921</f>
        <v>0</v>
      </c>
      <c r="F924" s="2">
        <f>'Source - Master DB Debt'!H921</f>
        <v>0</v>
      </c>
      <c r="G924" s="2">
        <f>'Source - Master DB Debt'!I921</f>
        <v>0</v>
      </c>
      <c r="H924" s="2">
        <f>'Source - Master DB Debt'!J921</f>
        <v>0</v>
      </c>
    </row>
    <row r="925" spans="1:8" x14ac:dyDescent="0.35">
      <c r="A925" t="str">
        <f>'Source - Master DB Debt'!A922&amp;'Source - Master DB Debt'!B922&amp;'Source - Master DB Debt'!C922</f>
        <v>3343415</v>
      </c>
      <c r="B925" t="str">
        <f>'Source - Master DB Debt'!D922</f>
        <v>0180</v>
      </c>
      <c r="C925" t="str">
        <f>'Source - Master DB Debt'!E922</f>
        <v>Outdoor Equipment Lease</v>
      </c>
      <c r="D925" s="2">
        <f>'Source - Master DB Debt'!F922</f>
        <v>27367</v>
      </c>
      <c r="E925" s="2">
        <f>'Source - Master DB Debt'!G922</f>
        <v>54734</v>
      </c>
      <c r="F925" s="2">
        <f>'Source - Master DB Debt'!H922</f>
        <v>27367</v>
      </c>
      <c r="G925" s="2">
        <f>'Source - Master DB Debt'!I922</f>
        <v>8210</v>
      </c>
      <c r="H925" s="2">
        <f>'Source - Master DB Debt'!J922</f>
        <v>27367</v>
      </c>
    </row>
    <row r="926" spans="1:8" x14ac:dyDescent="0.35">
      <c r="A926" t="str">
        <f>'Source - Master DB Debt'!A923&amp;'Source - Master DB Debt'!B923&amp;'Source - Master DB Debt'!C923</f>
        <v>3343415</v>
      </c>
      <c r="B926" t="str">
        <f>'Source - Master DB Debt'!D923</f>
        <v>0180</v>
      </c>
      <c r="C926" t="str">
        <f>'Source - Master DB Debt'!E923</f>
        <v>Bus Replacement Lease</v>
      </c>
      <c r="D926" s="2">
        <f>'Source - Master DB Debt'!F923</f>
        <v>0</v>
      </c>
      <c r="E926" s="2">
        <f>'Source - Master DB Debt'!G923</f>
        <v>112648</v>
      </c>
      <c r="F926" s="2">
        <f>'Source - Master DB Debt'!H923</f>
        <v>0</v>
      </c>
      <c r="G926" s="2">
        <f>'Source - Master DB Debt'!I923</f>
        <v>0</v>
      </c>
      <c r="H926" s="2">
        <f>'Source - Master DB Debt'!J923</f>
        <v>0</v>
      </c>
    </row>
    <row r="927" spans="1:8" x14ac:dyDescent="0.35">
      <c r="A927" t="str">
        <f>'Source - Master DB Debt'!A924&amp;'Source - Master DB Debt'!B924&amp;'Source - Master DB Debt'!C924</f>
        <v>3343415</v>
      </c>
      <c r="B927" t="str">
        <f>'Source - Master DB Debt'!D924</f>
        <v>0180</v>
      </c>
      <c r="C927" t="str">
        <f>'Source - Master DB Debt'!E924</f>
        <v>Chromebook Lease</v>
      </c>
      <c r="D927" s="2">
        <f>'Source - Master DB Debt'!F924</f>
        <v>25592</v>
      </c>
      <c r="E927" s="2">
        <f>'Source - Master DB Debt'!G924</f>
        <v>25592</v>
      </c>
      <c r="F927" s="2">
        <f>'Source - Master DB Debt'!H924</f>
        <v>0</v>
      </c>
      <c r="G927" s="2">
        <f>'Source - Master DB Debt'!I924</f>
        <v>0</v>
      </c>
      <c r="H927" s="2">
        <f>'Source - Master DB Debt'!J924</f>
        <v>0</v>
      </c>
    </row>
    <row r="928" spans="1:8" x14ac:dyDescent="0.35">
      <c r="A928" t="str">
        <f>'Source - Master DB Debt'!A925&amp;'Source - Master DB Debt'!B925&amp;'Source - Master DB Debt'!C925</f>
        <v>3343415</v>
      </c>
      <c r="B928" t="str">
        <f>'Source - Master DB Debt'!D925</f>
        <v>0180</v>
      </c>
      <c r="C928" t="str">
        <f>'Source - Master DB Debt'!E925</f>
        <v>General Obligation Bonds, Series 2015</v>
      </c>
      <c r="D928" s="2">
        <f>'Source - Master DB Debt'!F925</f>
        <v>52155</v>
      </c>
      <c r="E928" s="2">
        <f>'Source - Master DB Debt'!G925</f>
        <v>127521</v>
      </c>
      <c r="F928" s="2">
        <f>'Source - Master DB Debt'!H925</f>
        <v>80035</v>
      </c>
      <c r="G928" s="2">
        <f>'Source - Master DB Debt'!I925</f>
        <v>23861</v>
      </c>
      <c r="H928" s="2">
        <f>'Source - Master DB Debt'!J925</f>
        <v>79041</v>
      </c>
    </row>
    <row r="929" spans="1:8" x14ac:dyDescent="0.35">
      <c r="A929" t="str">
        <f>'Source - Master DB Debt'!A926&amp;'Source - Master DB Debt'!B926&amp;'Source - Master DB Debt'!C926</f>
        <v>3343415</v>
      </c>
      <c r="B929" t="str">
        <f>'Source - Master DB Debt'!D926</f>
        <v>0180</v>
      </c>
      <c r="C929" t="str">
        <f>'Source - Master DB Debt'!E926</f>
        <v>Common School Fund Loan #B0027</v>
      </c>
      <c r="D929" s="2">
        <f>'Source - Master DB Debt'!F926</f>
        <v>2005</v>
      </c>
      <c r="E929" s="2">
        <f>'Source - Master DB Debt'!G926</f>
        <v>0</v>
      </c>
      <c r="F929" s="2">
        <f>'Source - Master DB Debt'!H926</f>
        <v>0</v>
      </c>
      <c r="G929" s="2">
        <f>'Source - Master DB Debt'!I926</f>
        <v>0</v>
      </c>
      <c r="H929" s="2">
        <f>'Source - Master DB Debt'!J926</f>
        <v>0</v>
      </c>
    </row>
    <row r="930" spans="1:8" x14ac:dyDescent="0.35">
      <c r="A930" t="str">
        <f>'Source - Master DB Debt'!A927&amp;'Source - Master DB Debt'!B927&amp;'Source - Master DB Debt'!C927</f>
        <v>3343415</v>
      </c>
      <c r="B930" t="str">
        <f>'Source - Master DB Debt'!D927</f>
        <v>0180</v>
      </c>
      <c r="C930" t="str">
        <f>'Source - Master DB Debt'!E927</f>
        <v>First Mortgage Bond 2009</v>
      </c>
      <c r="D930" s="2">
        <f>'Source - Master DB Debt'!F927</f>
        <v>78006</v>
      </c>
      <c r="E930" s="2">
        <f>'Source - Master DB Debt'!G927</f>
        <v>161711</v>
      </c>
      <c r="F930" s="2">
        <f>'Source - Master DB Debt'!H927</f>
        <v>78589</v>
      </c>
      <c r="G930" s="2">
        <f>'Source - Master DB Debt'!I927</f>
        <v>78589</v>
      </c>
      <c r="H930" s="2">
        <f>'Source - Master DB Debt'!J927</f>
        <v>82078</v>
      </c>
    </row>
    <row r="931" spans="1:8" x14ac:dyDescent="0.35">
      <c r="A931" t="str">
        <f>'Source - Master DB Debt'!A928&amp;'Source - Master DB Debt'!B928&amp;'Source - Master DB Debt'!C928</f>
        <v>3343415</v>
      </c>
      <c r="B931" t="str">
        <f>'Source - Master DB Debt'!D928</f>
        <v>0180</v>
      </c>
      <c r="C931" t="str">
        <f>'Source - Master DB Debt'!E928</f>
        <v>First Mortgage Bond 2010 (QSCB)</v>
      </c>
      <c r="D931" s="2">
        <f>'Source - Master DB Debt'!F928</f>
        <v>77959</v>
      </c>
      <c r="E931" s="2">
        <f>'Source - Master DB Debt'!G928</f>
        <v>154219</v>
      </c>
      <c r="F931" s="2">
        <f>'Source - Master DB Debt'!H928</f>
        <v>0</v>
      </c>
      <c r="G931" s="2">
        <f>'Source - Master DB Debt'!I928</f>
        <v>0</v>
      </c>
      <c r="H931" s="2">
        <f>'Source - Master DB Debt'!J928</f>
        <v>0</v>
      </c>
    </row>
    <row r="932" spans="1:8" x14ac:dyDescent="0.35">
      <c r="A932" t="str">
        <f>'Source - Master DB Debt'!A929&amp;'Source - Master DB Debt'!B929&amp;'Source - Master DB Debt'!C929</f>
        <v>3343415</v>
      </c>
      <c r="B932" t="str">
        <f>'Source - Master DB Debt'!D929</f>
        <v>0180</v>
      </c>
      <c r="C932" t="str">
        <f>'Source - Master DB Debt'!E929</f>
        <v>Common School Loan #C0009</v>
      </c>
      <c r="D932" s="2">
        <f>'Source - Master DB Debt'!F929</f>
        <v>31391</v>
      </c>
      <c r="E932" s="2">
        <f>'Source - Master DB Debt'!G929</f>
        <v>61527</v>
      </c>
      <c r="F932" s="2">
        <f>'Source - Master DB Debt'!H929</f>
        <v>30136</v>
      </c>
      <c r="G932" s="2">
        <f>'Source - Master DB Debt'!I929</f>
        <v>8978</v>
      </c>
      <c r="H932" s="2">
        <f>'Source - Master DB Debt'!J929</f>
        <v>29717</v>
      </c>
    </row>
    <row r="933" spans="1:8" x14ac:dyDescent="0.35">
      <c r="A933" t="str">
        <f>'Source - Master DB Debt'!A930&amp;'Source - Master DB Debt'!B930&amp;'Source - Master DB Debt'!C930</f>
        <v>3343415</v>
      </c>
      <c r="B933" t="str">
        <f>'Source - Master DB Debt'!D930</f>
        <v>0180</v>
      </c>
      <c r="C933" t="str">
        <f>'Source - Master DB Debt'!E930</f>
        <v xml:space="preserve">Ad Valorem Property Tax First Mortgage Bonds, Series 2022 </v>
      </c>
      <c r="D933" s="2">
        <f>'Source - Master DB Debt'!F930</f>
        <v>96000</v>
      </c>
      <c r="E933" s="2">
        <f>'Source - Master DB Debt'!G930</f>
        <v>439000</v>
      </c>
      <c r="F933" s="2">
        <f>'Source - Master DB Debt'!H930</f>
        <v>218000</v>
      </c>
      <c r="G933" s="2">
        <f>'Source - Master DB Debt'!I930</f>
        <v>65400</v>
      </c>
      <c r="H933" s="2">
        <f>'Source - Master DB Debt'!J930</f>
        <v>218000</v>
      </c>
    </row>
    <row r="934" spans="1:8" x14ac:dyDescent="0.35">
      <c r="A934" t="str">
        <f>'Source - Master DB Debt'!A931&amp;'Source - Master DB Debt'!B931&amp;'Source - Master DB Debt'!C931</f>
        <v>3343435</v>
      </c>
      <c r="B934" t="str">
        <f>'Source - Master DB Debt'!D931</f>
        <v>0180</v>
      </c>
      <c r="C934" t="str">
        <f>'Source - Master DB Debt'!E931</f>
        <v>Common School Fund Loan B0071</v>
      </c>
      <c r="D934" s="2">
        <f>'Source - Master DB Debt'!F931</f>
        <v>0</v>
      </c>
      <c r="E934" s="2">
        <f>'Source - Master DB Debt'!G931</f>
        <v>0</v>
      </c>
      <c r="F934" s="2">
        <f>'Source - Master DB Debt'!H931</f>
        <v>0</v>
      </c>
      <c r="G934" s="2">
        <f>'Source - Master DB Debt'!I931</f>
        <v>0</v>
      </c>
      <c r="H934" s="2">
        <f>'Source - Master DB Debt'!J931</f>
        <v>0</v>
      </c>
    </row>
    <row r="935" spans="1:8" x14ac:dyDescent="0.35">
      <c r="A935" t="str">
        <f>'Source - Master DB Debt'!A932&amp;'Source - Master DB Debt'!B932&amp;'Source - Master DB Debt'!C932</f>
        <v>3343435</v>
      </c>
      <c r="B935" t="str">
        <f>'Source - Master DB Debt'!D932</f>
        <v>0180</v>
      </c>
      <c r="C935" t="str">
        <f>'Source - Master DB Debt'!E932</f>
        <v>Ad Valorem Property Tax First Mortgage Bonds, Series 2023</v>
      </c>
      <c r="D935" s="2">
        <f>'Source - Master DB Debt'!F932</f>
        <v>0</v>
      </c>
      <c r="E935" s="2">
        <f>'Source - Master DB Debt'!G932</f>
        <v>207000</v>
      </c>
      <c r="F935" s="2">
        <f>'Source - Master DB Debt'!H932</f>
        <v>95000</v>
      </c>
      <c r="G935" s="2">
        <f>'Source - Master DB Debt'!I932</f>
        <v>28500</v>
      </c>
      <c r="H935" s="2">
        <f>'Source - Master DB Debt'!J932</f>
        <v>95000</v>
      </c>
    </row>
    <row r="936" spans="1:8" x14ac:dyDescent="0.35">
      <c r="A936" t="str">
        <f>'Source - Master DB Debt'!A933&amp;'Source - Master DB Debt'!B933&amp;'Source - Master DB Debt'!C933</f>
        <v>3343435</v>
      </c>
      <c r="B936" t="str">
        <f>'Source - Master DB Debt'!D933</f>
        <v>0180</v>
      </c>
      <c r="C936" t="str">
        <f>'Source - Master DB Debt'!E933</f>
        <v>Ad Valorem Property Tax First Mortgage Bonds, Series 2013</v>
      </c>
      <c r="D936" s="2">
        <f>'Source - Master DB Debt'!F933</f>
        <v>92500</v>
      </c>
      <c r="E936" s="2">
        <f>'Source - Master DB Debt'!G933</f>
        <v>186000</v>
      </c>
      <c r="F936" s="2">
        <f>'Source - Master DB Debt'!H933</f>
        <v>93500</v>
      </c>
      <c r="G936" s="2">
        <f>'Source - Master DB Debt'!I933</f>
        <v>93500</v>
      </c>
      <c r="H936" s="2">
        <f>'Source - Master DB Debt'!J933</f>
        <v>93500</v>
      </c>
    </row>
    <row r="937" spans="1:8" x14ac:dyDescent="0.35">
      <c r="A937" t="str">
        <f>'Source - Master DB Debt'!A934&amp;'Source - Master DB Debt'!B934&amp;'Source - Master DB Debt'!C934</f>
        <v>3343435</v>
      </c>
      <c r="B937" t="str">
        <f>'Source - Master DB Debt'!D934</f>
        <v>0180</v>
      </c>
      <c r="C937" t="str">
        <f>'Source - Master DB Debt'!E934</f>
        <v>Ad Valorem Property Tax First Mortgage Bonds, Series 2021</v>
      </c>
      <c r="D937" s="2">
        <f>'Source - Master DB Debt'!F934</f>
        <v>54500</v>
      </c>
      <c r="E937" s="2">
        <f>'Source - Master DB Debt'!G934</f>
        <v>223000</v>
      </c>
      <c r="F937" s="2">
        <f>'Source - Master DB Debt'!H934</f>
        <v>110000</v>
      </c>
      <c r="G937" s="2">
        <f>'Source - Master DB Debt'!I934</f>
        <v>33000</v>
      </c>
      <c r="H937" s="2">
        <f>'Source - Master DB Debt'!J934</f>
        <v>110000</v>
      </c>
    </row>
    <row r="938" spans="1:8" x14ac:dyDescent="0.35">
      <c r="A938" t="str">
        <f>'Source - Master DB Debt'!A935&amp;'Source - Master DB Debt'!B935&amp;'Source - Master DB Debt'!C935</f>
        <v>3343435</v>
      </c>
      <c r="B938" t="str">
        <f>'Source - Master DB Debt'!D935</f>
        <v>0180</v>
      </c>
      <c r="C938" t="str">
        <f>'Source - Master DB Debt'!E935</f>
        <v>Ad Valorem Property Tax First Mortgage Bonds, Series 2012C</v>
      </c>
      <c r="D938" s="2">
        <f>'Source - Master DB Debt'!F935</f>
        <v>105250</v>
      </c>
      <c r="E938" s="2">
        <f>'Source - Master DB Debt'!G935</f>
        <v>225500</v>
      </c>
      <c r="F938" s="2">
        <f>'Source - Master DB Debt'!H935</f>
        <v>114750</v>
      </c>
      <c r="G938" s="2">
        <f>'Source - Master DB Debt'!I935</f>
        <v>114750</v>
      </c>
      <c r="H938" s="2">
        <f>'Source - Master DB Debt'!J935</f>
        <v>114750</v>
      </c>
    </row>
    <row r="939" spans="1:8" x14ac:dyDescent="0.35">
      <c r="A939" t="str">
        <f>'Source - Master DB Debt'!A936&amp;'Source - Master DB Debt'!B936&amp;'Source - Master DB Debt'!C936</f>
        <v>3343435</v>
      </c>
      <c r="B939" t="str">
        <f>'Source - Master DB Debt'!D936</f>
        <v>0180</v>
      </c>
      <c r="C939" t="str">
        <f>'Source - Master DB Debt'!E936</f>
        <v>Taxable Ad Valorem First Mortgage Bonds, Series 2009</v>
      </c>
      <c r="D939" s="2">
        <f>'Source - Master DB Debt'!F936</f>
        <v>172500</v>
      </c>
      <c r="E939" s="2">
        <f>'Source - Master DB Debt'!G936</f>
        <v>0</v>
      </c>
      <c r="F939" s="2">
        <f>'Source - Master DB Debt'!H936</f>
        <v>0</v>
      </c>
      <c r="G939" s="2">
        <f>'Source - Master DB Debt'!I936</f>
        <v>0</v>
      </c>
      <c r="H939" s="2">
        <f>'Source - Master DB Debt'!J936</f>
        <v>0</v>
      </c>
    </row>
    <row r="940" spans="1:8" x14ac:dyDescent="0.35">
      <c r="A940" t="str">
        <f>'Source - Master DB Debt'!A937&amp;'Source - Master DB Debt'!B937&amp;'Source - Master DB Debt'!C937</f>
        <v>3343435</v>
      </c>
      <c r="B940" t="str">
        <f>'Source - Master DB Debt'!D937</f>
        <v>0180</v>
      </c>
      <c r="C940" t="str">
        <f>'Source - Master DB Debt'!E937</f>
        <v>Taxable Ad Valorem Property Tax First Mortgage Bonds, Series 2012A</v>
      </c>
      <c r="D940" s="2">
        <f>'Source - Master DB Debt'!F937</f>
        <v>14750</v>
      </c>
      <c r="E940" s="2">
        <f>'Source - Master DB Debt'!G937</f>
        <v>29500</v>
      </c>
      <c r="F940" s="2">
        <f>'Source - Master DB Debt'!H937</f>
        <v>14750</v>
      </c>
      <c r="G940" s="2">
        <f>'Source - Master DB Debt'!I937</f>
        <v>14750</v>
      </c>
      <c r="H940" s="2">
        <f>'Source - Master DB Debt'!J937</f>
        <v>14750</v>
      </c>
    </row>
    <row r="941" spans="1:8" x14ac:dyDescent="0.35">
      <c r="A941" t="str">
        <f>'Source - Master DB Debt'!A938&amp;'Source - Master DB Debt'!B938&amp;'Source - Master DB Debt'!C938</f>
        <v>3343435</v>
      </c>
      <c r="B941" t="str">
        <f>'Source - Master DB Debt'!D938</f>
        <v>0180</v>
      </c>
      <c r="C941" t="str">
        <f>'Source - Master DB Debt'!E938</f>
        <v>Taxable Ad Valorem Property Tax First Mortgage Bonds, Series 2012E</v>
      </c>
      <c r="D941" s="2">
        <f>'Source - Master DB Debt'!F938</f>
        <v>112750</v>
      </c>
      <c r="E941" s="2">
        <f>'Source - Master DB Debt'!G938</f>
        <v>225500</v>
      </c>
      <c r="F941" s="2">
        <f>'Source - Master DB Debt'!H938</f>
        <v>115250</v>
      </c>
      <c r="G941" s="2">
        <f>'Source - Master DB Debt'!I938</f>
        <v>115250</v>
      </c>
      <c r="H941" s="2">
        <f>'Source - Master DB Debt'!J938</f>
        <v>115250</v>
      </c>
    </row>
    <row r="942" spans="1:8" x14ac:dyDescent="0.35">
      <c r="A942" t="str">
        <f>'Source - Master DB Debt'!A939&amp;'Source - Master DB Debt'!B939&amp;'Source - Master DB Debt'!C939</f>
        <v>3343435</v>
      </c>
      <c r="B942" t="str">
        <f>'Source - Master DB Debt'!D939</f>
        <v>0180</v>
      </c>
      <c r="C942" t="str">
        <f>'Source - Master DB Debt'!E939</f>
        <v>Ad Valorem Property Tax First Mortgage Bonds, Series 2017</v>
      </c>
      <c r="D942" s="2">
        <f>'Source - Master DB Debt'!F939</f>
        <v>86000</v>
      </c>
      <c r="E942" s="2">
        <f>'Source - Master DB Debt'!G939</f>
        <v>180000</v>
      </c>
      <c r="F942" s="2">
        <f>'Source - Master DB Debt'!H939</f>
        <v>88500</v>
      </c>
      <c r="G942" s="2">
        <f>'Source - Master DB Debt'!I939</f>
        <v>26550</v>
      </c>
      <c r="H942" s="2">
        <f>'Source - Master DB Debt'!J939</f>
        <v>88500</v>
      </c>
    </row>
    <row r="943" spans="1:8" x14ac:dyDescent="0.35">
      <c r="A943" t="str">
        <f>'Source - Master DB Debt'!A940&amp;'Source - Master DB Debt'!B940&amp;'Source - Master DB Debt'!C940</f>
        <v>3343435</v>
      </c>
      <c r="B943" t="str">
        <f>'Source - Master DB Debt'!D940</f>
        <v>0180</v>
      </c>
      <c r="C943" t="str">
        <f>'Source - Master DB Debt'!E940</f>
        <v>Common School Fund Loan B0170</v>
      </c>
      <c r="D943" s="2">
        <f>'Source - Master DB Debt'!F940</f>
        <v>14034</v>
      </c>
      <c r="E943" s="2">
        <f>'Source - Master DB Debt'!G940</f>
        <v>27864</v>
      </c>
      <c r="F943" s="2">
        <f>'Source - Master DB Debt'!H940</f>
        <v>13829</v>
      </c>
      <c r="G943" s="2">
        <f>'Source - Master DB Debt'!I940</f>
        <v>4139</v>
      </c>
      <c r="H943" s="2">
        <f>'Source - Master DB Debt'!J940</f>
        <v>13761</v>
      </c>
    </row>
    <row r="944" spans="1:8" x14ac:dyDescent="0.35">
      <c r="A944" t="str">
        <f>'Source - Master DB Debt'!A941&amp;'Source - Master DB Debt'!B941&amp;'Source - Master DB Debt'!C941</f>
        <v>3343435</v>
      </c>
      <c r="B944" t="str">
        <f>'Source - Master DB Debt'!D941</f>
        <v>0180</v>
      </c>
      <c r="C944" t="str">
        <f>'Source - Master DB Debt'!E941</f>
        <v>General Obligation Bonds of 2023</v>
      </c>
      <c r="D944" s="2">
        <f>'Source - Master DB Debt'!F941</f>
        <v>0</v>
      </c>
      <c r="E944" s="2">
        <f>'Source - Master DB Debt'!G941</f>
        <v>270922</v>
      </c>
      <c r="F944" s="2">
        <f>'Source - Master DB Debt'!H941</f>
        <v>141425</v>
      </c>
      <c r="G944" s="2">
        <f>'Source - Master DB Debt'!I941</f>
        <v>41959</v>
      </c>
      <c r="H944" s="2">
        <f>'Source - Master DB Debt'!J941</f>
        <v>138300</v>
      </c>
    </row>
    <row r="945" spans="1:8" x14ac:dyDescent="0.35">
      <c r="A945" t="str">
        <f>'Source - Master DB Debt'!A942&amp;'Source - Master DB Debt'!B942&amp;'Source - Master DB Debt'!C942</f>
        <v>3343435</v>
      </c>
      <c r="B945" t="str">
        <f>'Source - Master DB Debt'!D942</f>
        <v>0180</v>
      </c>
      <c r="C945" t="str">
        <f>'Source - Master DB Debt'!E942</f>
        <v>Ad Valorem Property Tax First Mortgage Bonds, Series 2012D</v>
      </c>
      <c r="D945" s="2">
        <f>'Source - Master DB Debt'!F942</f>
        <v>90500</v>
      </c>
      <c r="E945" s="2">
        <f>'Source - Master DB Debt'!G942</f>
        <v>182000</v>
      </c>
      <c r="F945" s="2">
        <f>'Source - Master DB Debt'!H942</f>
        <v>92000</v>
      </c>
      <c r="G945" s="2">
        <f>'Source - Master DB Debt'!I942</f>
        <v>92000</v>
      </c>
      <c r="H945" s="2">
        <f>'Source - Master DB Debt'!J942</f>
        <v>92000</v>
      </c>
    </row>
    <row r="946" spans="1:8" x14ac:dyDescent="0.35">
      <c r="A946" t="str">
        <f>'Source - Master DB Debt'!A943&amp;'Source - Master DB Debt'!B943&amp;'Source - Master DB Debt'!C943</f>
        <v>3343435</v>
      </c>
      <c r="B946" t="str">
        <f>'Source - Master DB Debt'!D943</f>
        <v>0180</v>
      </c>
      <c r="C946" t="str">
        <f>'Source - Master DB Debt'!E943</f>
        <v>Ad Valorem Property Tax First Mortgage Bonds, Series 2012B</v>
      </c>
      <c r="D946" s="2">
        <f>'Source - Master DB Debt'!F943</f>
        <v>50250</v>
      </c>
      <c r="E946" s="2">
        <f>'Source - Master DB Debt'!G943</f>
        <v>108500</v>
      </c>
      <c r="F946" s="2">
        <f>'Source - Master DB Debt'!H943</f>
        <v>52750</v>
      </c>
      <c r="G946" s="2">
        <f>'Source - Master DB Debt'!I943</f>
        <v>52750</v>
      </c>
      <c r="H946" s="2">
        <f>'Source - Master DB Debt'!J943</f>
        <v>52750</v>
      </c>
    </row>
    <row r="947" spans="1:8" x14ac:dyDescent="0.35">
      <c r="A947" t="str">
        <f>'Source - Master DB Debt'!A944&amp;'Source - Master DB Debt'!B944&amp;'Source - Master DB Debt'!C944</f>
        <v>3343435</v>
      </c>
      <c r="B947" t="str">
        <f>'Source - Master DB Debt'!D944</f>
        <v>0180</v>
      </c>
      <c r="C947" t="str">
        <f>'Source - Master DB Debt'!E944</f>
        <v>Common School Fund Loan A2969</v>
      </c>
      <c r="D947" s="2">
        <f>'Source - Master DB Debt'!F944</f>
        <v>0</v>
      </c>
      <c r="E947" s="2">
        <f>'Source - Master DB Debt'!G944</f>
        <v>0</v>
      </c>
      <c r="F947" s="2">
        <f>'Source - Master DB Debt'!H944</f>
        <v>0</v>
      </c>
      <c r="G947" s="2">
        <f>'Source - Master DB Debt'!I944</f>
        <v>0</v>
      </c>
      <c r="H947" s="2">
        <f>'Source - Master DB Debt'!J944</f>
        <v>0</v>
      </c>
    </row>
    <row r="948" spans="1:8" x14ac:dyDescent="0.35">
      <c r="A948" t="str">
        <f>'Source - Master DB Debt'!A945&amp;'Source - Master DB Debt'!B945&amp;'Source - Master DB Debt'!C945</f>
        <v>3343435</v>
      </c>
      <c r="B948" t="str">
        <f>'Source - Master DB Debt'!D945</f>
        <v>0180</v>
      </c>
      <c r="C948" t="str">
        <f>'Source - Master DB Debt'!E945</f>
        <v>fees</v>
      </c>
      <c r="D948" s="2">
        <f>'Source - Master DB Debt'!F945</f>
        <v>5500</v>
      </c>
      <c r="E948" s="2">
        <f>'Source - Master DB Debt'!G945</f>
        <v>6600</v>
      </c>
      <c r="F948" s="2">
        <f>'Source - Master DB Debt'!H945</f>
        <v>3300</v>
      </c>
      <c r="G948" s="2">
        <f>'Source - Master DB Debt'!I945</f>
        <v>990</v>
      </c>
      <c r="H948" s="2">
        <f>'Source - Master DB Debt'!J945</f>
        <v>3300</v>
      </c>
    </row>
    <row r="949" spans="1:8" x14ac:dyDescent="0.35">
      <c r="A949" t="str">
        <f>'Source - Master DB Debt'!A946&amp;'Source - Master DB Debt'!B946&amp;'Source - Master DB Debt'!C946</f>
        <v>3343445</v>
      </c>
      <c r="B949" t="str">
        <f>'Source - Master DB Debt'!D946</f>
        <v>0180</v>
      </c>
      <c r="C949" t="str">
        <f>'Source - Master DB Debt'!E946</f>
        <v>New Castle Community School Corporation General Obligation Bonds 2022</v>
      </c>
      <c r="D949" s="2">
        <f>'Source - Master DB Debt'!F946</f>
        <v>363375</v>
      </c>
      <c r="E949" s="2">
        <f>'Source - Master DB Debt'!G946</f>
        <v>696875</v>
      </c>
      <c r="F949" s="2">
        <f>'Source - Master DB Debt'!H946</f>
        <v>383500</v>
      </c>
      <c r="G949" s="2">
        <f>'Source - Master DB Debt'!I946</f>
        <v>115331</v>
      </c>
      <c r="H949" s="2">
        <f>'Source - Master DB Debt'!J946</f>
        <v>385375</v>
      </c>
    </row>
    <row r="950" spans="1:8" x14ac:dyDescent="0.35">
      <c r="A950" t="str">
        <f>'Source - Master DB Debt'!A947&amp;'Source - Master DB Debt'!B947&amp;'Source - Master DB Debt'!C947</f>
        <v>3343445</v>
      </c>
      <c r="B950" t="str">
        <f>'Source - Master DB Debt'!D947</f>
        <v>0180</v>
      </c>
      <c r="C950" t="str">
        <f>'Source - Master DB Debt'!E947</f>
        <v>Unreimbursed Textbooks</v>
      </c>
      <c r="D950" s="2">
        <f>'Source - Master DB Debt'!F947</f>
        <v>29101</v>
      </c>
      <c r="E950" s="2">
        <f>'Source - Master DB Debt'!G947</f>
        <v>0</v>
      </c>
      <c r="F950" s="2">
        <f>'Source - Master DB Debt'!H947</f>
        <v>0</v>
      </c>
      <c r="G950" s="2">
        <f>'Source - Master DB Debt'!I947</f>
        <v>0</v>
      </c>
      <c r="H950" s="2">
        <f>'Source - Master DB Debt'!J947</f>
        <v>0</v>
      </c>
    </row>
    <row r="951" spans="1:8" x14ac:dyDescent="0.35">
      <c r="A951" t="str">
        <f>'Source - Master DB Debt'!A948&amp;'Source - Master DB Debt'!B948&amp;'Source - Master DB Debt'!C948</f>
        <v>3343445</v>
      </c>
      <c r="B951" t="str">
        <f>'Source - Master DB Debt'!D948</f>
        <v>0180</v>
      </c>
      <c r="C951" t="str">
        <f>'Source - Master DB Debt'!E948</f>
        <v>New Castle Middle School Building Corp Ad Valorem Property Tax First Mortgage Bonds, Series 2020</v>
      </c>
      <c r="D951" s="2">
        <f>'Source - Master DB Debt'!F948</f>
        <v>1388500</v>
      </c>
      <c r="E951" s="2">
        <f>'Source - Master DB Debt'!G948</f>
        <v>2688000</v>
      </c>
      <c r="F951" s="2">
        <f>'Source - Master DB Debt'!H948</f>
        <v>1020000</v>
      </c>
      <c r="G951" s="2">
        <f>'Source - Master DB Debt'!I948</f>
        <v>306000</v>
      </c>
      <c r="H951" s="2">
        <f>'Source - Master DB Debt'!J948</f>
        <v>1020000</v>
      </c>
    </row>
    <row r="952" spans="1:8" x14ac:dyDescent="0.35">
      <c r="A952" t="str">
        <f>'Source - Master DB Debt'!A949&amp;'Source - Master DB Debt'!B949&amp;'Source - Master DB Debt'!C949</f>
        <v>3343455</v>
      </c>
      <c r="B952" t="str">
        <f>'Source - Master DB Debt'!D949</f>
        <v>0180</v>
      </c>
      <c r="C952" t="str">
        <f>'Source - Master DB Debt'!E949</f>
        <v>General Obligation Bonds, Series 2019</v>
      </c>
      <c r="D952" s="2">
        <f>'Source - Master DB Debt'!F949</f>
        <v>191750</v>
      </c>
      <c r="E952" s="2">
        <f>'Source - Master DB Debt'!G949</f>
        <v>1309275</v>
      </c>
      <c r="F952" s="2">
        <f>'Source - Master DB Debt'!H949</f>
        <v>0</v>
      </c>
      <c r="G952" s="2">
        <f>'Source - Master DB Debt'!I949</f>
        <v>0</v>
      </c>
      <c r="H952" s="2">
        <f>'Source - Master DB Debt'!J949</f>
        <v>0</v>
      </c>
    </row>
    <row r="953" spans="1:8" x14ac:dyDescent="0.35">
      <c r="A953" t="str">
        <f>'Source - Master DB Debt'!A950&amp;'Source - Master DB Debt'!B950&amp;'Source - Master DB Debt'!C950</f>
        <v>3343455</v>
      </c>
      <c r="B953" t="str">
        <f>'Source - Master DB Debt'!D950</f>
        <v>0180</v>
      </c>
      <c r="C953" t="str">
        <f>'Source - Master DB Debt'!E950</f>
        <v>COMMON SCHOOL FUND LOAN #0471</v>
      </c>
      <c r="D953" s="2">
        <f>'Source - Master DB Debt'!F950</f>
        <v>163236</v>
      </c>
      <c r="E953" s="2">
        <f>'Source - Master DB Debt'!G950</f>
        <v>318444</v>
      </c>
      <c r="F953" s="2">
        <f>'Source - Master DB Debt'!H950</f>
        <v>155208</v>
      </c>
      <c r="G953" s="2">
        <f>'Source - Master DB Debt'!I950</f>
        <v>153870</v>
      </c>
      <c r="H953" s="2">
        <f>'Source - Master DB Debt'!J950</f>
        <v>152532</v>
      </c>
    </row>
    <row r="954" spans="1:8" x14ac:dyDescent="0.35">
      <c r="A954" t="str">
        <f>'Source - Master DB Debt'!A951&amp;'Source - Master DB Debt'!B951&amp;'Source - Master DB Debt'!C951</f>
        <v>3343455</v>
      </c>
      <c r="B954" t="str">
        <f>'Source - Master DB Debt'!D951</f>
        <v>0180</v>
      </c>
      <c r="C954" t="str">
        <f>'Source - Master DB Debt'!E951</f>
        <v>COMMON SCHOOL FUND LOAN #0488</v>
      </c>
      <c r="D954" s="2">
        <f>'Source - Master DB Debt'!F951</f>
        <v>179790</v>
      </c>
      <c r="E954" s="2">
        <f>'Source - Master DB Debt'!G951</f>
        <v>176333</v>
      </c>
      <c r="F954" s="2">
        <f>'Source - Master DB Debt'!H951</f>
        <v>0</v>
      </c>
      <c r="G954" s="2">
        <f>'Source - Master DB Debt'!I951</f>
        <v>0</v>
      </c>
      <c r="H954" s="2">
        <f>'Source - Master DB Debt'!J951</f>
        <v>0</v>
      </c>
    </row>
    <row r="955" spans="1:8" x14ac:dyDescent="0.35">
      <c r="A955" t="str">
        <f>'Source - Master DB Debt'!A952&amp;'Source - Master DB Debt'!B952&amp;'Source - Master DB Debt'!C952</f>
        <v>3343455</v>
      </c>
      <c r="B955" t="str">
        <f>'Source - Master DB Debt'!D952</f>
        <v>0180</v>
      </c>
      <c r="C955" t="str">
        <f>'Source - Master DB Debt'!E952</f>
        <v>FIRST MORTGAGE REFUNDING AND IMPROVEMENT BONDS, SERIES 2009</v>
      </c>
      <c r="D955" s="2">
        <f>'Source - Master DB Debt'!F952</f>
        <v>344000</v>
      </c>
      <c r="E955" s="2">
        <f>'Source - Master DB Debt'!G952</f>
        <v>0</v>
      </c>
      <c r="F955" s="2">
        <f>'Source - Master DB Debt'!H952</f>
        <v>0</v>
      </c>
      <c r="G955" s="2">
        <f>'Source - Master DB Debt'!I952</f>
        <v>0</v>
      </c>
      <c r="H955" s="2">
        <f>'Source - Master DB Debt'!J952</f>
        <v>0</v>
      </c>
    </row>
    <row r="956" spans="1:8" x14ac:dyDescent="0.35">
      <c r="A956" t="str">
        <f>'Source - Master DB Debt'!A953&amp;'Source - Master DB Debt'!B953&amp;'Source - Master DB Debt'!C953</f>
        <v>3343455</v>
      </c>
      <c r="B956" t="str">
        <f>'Source - Master DB Debt'!D953</f>
        <v>0180</v>
      </c>
      <c r="C956" t="str">
        <f>'Source - Master DB Debt'!E953</f>
        <v>TAXABLE AD VALOREM PROPERTY TAX FIRST MORTGAGE BONDS, SERIES 2009</v>
      </c>
      <c r="D956" s="2">
        <f>'Source - Master DB Debt'!F953</f>
        <v>161875</v>
      </c>
      <c r="E956" s="2">
        <f>'Source - Master DB Debt'!G953</f>
        <v>165250</v>
      </c>
      <c r="F956" s="2">
        <f>'Source - Master DB Debt'!H953</f>
        <v>0</v>
      </c>
      <c r="G956" s="2">
        <f>'Source - Master DB Debt'!I953</f>
        <v>0</v>
      </c>
      <c r="H956" s="2">
        <f>'Source - Master DB Debt'!J953</f>
        <v>0</v>
      </c>
    </row>
    <row r="957" spans="1:8" x14ac:dyDescent="0.35">
      <c r="A957" t="str">
        <f>'Source - Master DB Debt'!A954&amp;'Source - Master DB Debt'!B954&amp;'Source - Master DB Debt'!C954</f>
        <v>3343455</v>
      </c>
      <c r="B957" t="str">
        <f>'Source - Master DB Debt'!D954</f>
        <v>0180</v>
      </c>
      <c r="C957" t="str">
        <f>'Source - Master DB Debt'!E954</f>
        <v>Unreimbursed Textbooks</v>
      </c>
      <c r="D957" s="2">
        <f>'Source - Master DB Debt'!F954</f>
        <v>4150</v>
      </c>
      <c r="E957" s="2">
        <f>'Source - Master DB Debt'!G954</f>
        <v>0</v>
      </c>
      <c r="F957" s="2">
        <f>'Source - Master DB Debt'!H954</f>
        <v>0</v>
      </c>
      <c r="G957" s="2">
        <f>'Source - Master DB Debt'!I954</f>
        <v>0</v>
      </c>
      <c r="H957" s="2">
        <f>'Source - Master DB Debt'!J954</f>
        <v>0</v>
      </c>
    </row>
    <row r="958" spans="1:8" x14ac:dyDescent="0.35">
      <c r="A958" t="str">
        <f>'Source - Master DB Debt'!A955&amp;'Source - Master DB Debt'!B955&amp;'Source - Master DB Debt'!C955</f>
        <v>3343455</v>
      </c>
      <c r="B958" t="str">
        <f>'Source - Master DB Debt'!D955</f>
        <v>0180</v>
      </c>
      <c r="C958" t="str">
        <f>'Source - Master DB Debt'!E955</f>
        <v>2023 Bond</v>
      </c>
      <c r="D958" s="2">
        <f>'Source - Master DB Debt'!F955</f>
        <v>0</v>
      </c>
      <c r="E958" s="2">
        <f>'Source - Master DB Debt'!G955</f>
        <v>484473</v>
      </c>
      <c r="F958" s="2">
        <f>'Source - Master DB Debt'!H955</f>
        <v>15390</v>
      </c>
      <c r="G958" s="2">
        <f>'Source - Master DB Debt'!I955</f>
        <v>4730</v>
      </c>
      <c r="H958" s="2">
        <f>'Source - Master DB Debt'!J955</f>
        <v>16140</v>
      </c>
    </row>
    <row r="959" spans="1:8" x14ac:dyDescent="0.35">
      <c r="A959" t="str">
        <f>'Source - Master DB Debt'!A956&amp;'Source - Master DB Debt'!B956&amp;'Source - Master DB Debt'!C956</f>
        <v>3343455</v>
      </c>
      <c r="B959" t="str">
        <f>'Source - Master DB Debt'!D956</f>
        <v>0180</v>
      </c>
      <c r="C959" t="str">
        <f>'Source - Master DB Debt'!E956</f>
        <v>COMMON SCHOOL FUND LOAN #0501</v>
      </c>
      <c r="D959" s="2">
        <f>'Source - Master DB Debt'!F956</f>
        <v>42640</v>
      </c>
      <c r="E959" s="2">
        <f>'Source - Master DB Debt'!G956</f>
        <v>41820</v>
      </c>
      <c r="F959" s="2">
        <f>'Source - Master DB Debt'!H956</f>
        <v>0</v>
      </c>
      <c r="G959" s="2">
        <f>'Source - Master DB Debt'!I956</f>
        <v>0</v>
      </c>
      <c r="H959" s="2">
        <f>'Source - Master DB Debt'!J956</f>
        <v>0</v>
      </c>
    </row>
    <row r="960" spans="1:8" x14ac:dyDescent="0.35">
      <c r="A960" t="str">
        <f>'Source - Master DB Debt'!A957&amp;'Source - Master DB Debt'!B957&amp;'Source - Master DB Debt'!C957</f>
        <v>3343455</v>
      </c>
      <c r="B960" t="str">
        <f>'Source - Master DB Debt'!D957</f>
        <v>0180</v>
      </c>
      <c r="C960" t="str">
        <f>'Source - Master DB Debt'!E957</f>
        <v>2022 First Mortgage Bond</v>
      </c>
      <c r="D960" s="2">
        <f>'Source - Master DB Debt'!F957</f>
        <v>600000</v>
      </c>
      <c r="E960" s="2">
        <f>'Source - Master DB Debt'!G957</f>
        <v>1196000</v>
      </c>
      <c r="F960" s="2">
        <f>'Source - Master DB Debt'!H957</f>
        <v>498000</v>
      </c>
      <c r="G960" s="2">
        <f>'Source - Master DB Debt'!I957</f>
        <v>149400</v>
      </c>
      <c r="H960" s="2">
        <f>'Source - Master DB Debt'!J957</f>
        <v>498000</v>
      </c>
    </row>
    <row r="961" spans="1:8" x14ac:dyDescent="0.35">
      <c r="A961" t="str">
        <f>'Source - Master DB Debt'!A958&amp;'Source - Master DB Debt'!B958&amp;'Source - Master DB Debt'!C958</f>
        <v>3443460</v>
      </c>
      <c r="B961" t="str">
        <f>'Source - Master DB Debt'!D958</f>
        <v>0180</v>
      </c>
      <c r="C961" t="str">
        <f>'Source - Master DB Debt'!E958</f>
        <v>First Mortgage Bonds, Series 2018</v>
      </c>
      <c r="D961" s="2">
        <f>'Source - Master DB Debt'!F958</f>
        <v>0</v>
      </c>
      <c r="E961" s="2">
        <f>'Source - Master DB Debt'!G958</f>
        <v>0</v>
      </c>
      <c r="F961" s="2">
        <f>'Source - Master DB Debt'!H958</f>
        <v>722500</v>
      </c>
      <c r="G961" s="2">
        <f>'Source - Master DB Debt'!I958</f>
        <v>216750</v>
      </c>
      <c r="H961" s="2">
        <f>'Source - Master DB Debt'!J958</f>
        <v>722500</v>
      </c>
    </row>
    <row r="962" spans="1:8" x14ac:dyDescent="0.35">
      <c r="A962" t="str">
        <f>'Source - Master DB Debt'!A959&amp;'Source - Master DB Debt'!B959&amp;'Source - Master DB Debt'!C959</f>
        <v>3443460</v>
      </c>
      <c r="B962" t="str">
        <f>'Source - Master DB Debt'!D959</f>
        <v>0180</v>
      </c>
      <c r="C962" t="str">
        <f>'Source - Master DB Debt'!E959</f>
        <v>Common School Loan 2021</v>
      </c>
      <c r="D962" s="2">
        <f>'Source - Master DB Debt'!F959</f>
        <v>0</v>
      </c>
      <c r="E962" s="2">
        <f>'Source - Master DB Debt'!G959</f>
        <v>24693</v>
      </c>
      <c r="F962" s="2">
        <f>'Source - Master DB Debt'!H959</f>
        <v>12334</v>
      </c>
      <c r="G962" s="2">
        <f>'Source - Master DB Debt'!I959</f>
        <v>3691</v>
      </c>
      <c r="H962" s="2">
        <f>'Source - Master DB Debt'!J959</f>
        <v>12275</v>
      </c>
    </row>
    <row r="963" spans="1:8" x14ac:dyDescent="0.35">
      <c r="A963" t="str">
        <f>'Source - Master DB Debt'!A960&amp;'Source - Master DB Debt'!B960&amp;'Source - Master DB Debt'!C960</f>
        <v>3443460</v>
      </c>
      <c r="B963" t="str">
        <f>'Source - Master DB Debt'!D960</f>
        <v>0180</v>
      </c>
      <c r="C963" t="str">
        <f>'Source - Master DB Debt'!E960</f>
        <v>Ad Valorem Property Tax First Mortgage Bonds, Series 2023</v>
      </c>
      <c r="D963" s="2">
        <f>'Source - Master DB Debt'!F960</f>
        <v>0</v>
      </c>
      <c r="E963" s="2">
        <f>'Source - Master DB Debt'!G960</f>
        <v>761000</v>
      </c>
      <c r="F963" s="2">
        <f>'Source - Master DB Debt'!H960</f>
        <v>328000</v>
      </c>
      <c r="G963" s="2">
        <f>'Source - Master DB Debt'!I960</f>
        <v>98400</v>
      </c>
      <c r="H963" s="2">
        <f>'Source - Master DB Debt'!J960</f>
        <v>328000</v>
      </c>
    </row>
    <row r="964" spans="1:8" x14ac:dyDescent="0.35">
      <c r="A964" t="str">
        <f>'Source - Master DB Debt'!A961&amp;'Source - Master DB Debt'!B961&amp;'Source - Master DB Debt'!C961</f>
        <v>3443460</v>
      </c>
      <c r="B964" t="str">
        <f>'Source - Master DB Debt'!D961</f>
        <v>0180</v>
      </c>
      <c r="C964" t="str">
        <f>'Source - Master DB Debt'!E961</f>
        <v>Common School Loan Fall 2019</v>
      </c>
      <c r="D964" s="2">
        <f>'Source - Master DB Debt'!F961</f>
        <v>12823</v>
      </c>
      <c r="E964" s="2">
        <f>'Source - Master DB Debt'!G961</f>
        <v>25458</v>
      </c>
      <c r="F964" s="2">
        <f>'Source - Master DB Debt'!H961</f>
        <v>12635</v>
      </c>
      <c r="G964" s="2">
        <f>'Source - Master DB Debt'!I961</f>
        <v>3781</v>
      </c>
      <c r="H964" s="2">
        <f>'Source - Master DB Debt'!J961</f>
        <v>12573</v>
      </c>
    </row>
    <row r="965" spans="1:8" x14ac:dyDescent="0.35">
      <c r="A965" t="str">
        <f>'Source - Master DB Debt'!A962&amp;'Source - Master DB Debt'!B962&amp;'Source - Master DB Debt'!C962</f>
        <v>3443460</v>
      </c>
      <c r="B965" t="str">
        <f>'Source - Master DB Debt'!D962</f>
        <v>0180</v>
      </c>
      <c r="C965" t="str">
        <f>'Source - Master DB Debt'!E962</f>
        <v>2023 General Obligation Bus Bonds</v>
      </c>
      <c r="D965" s="2">
        <f>'Source - Master DB Debt'!F962</f>
        <v>0</v>
      </c>
      <c r="E965" s="2">
        <f>'Source - Master DB Debt'!G962</f>
        <v>33842</v>
      </c>
      <c r="F965" s="2">
        <f>'Source - Master DB Debt'!H962</f>
        <v>84588</v>
      </c>
      <c r="G965" s="2">
        <f>'Source - Master DB Debt'!I962</f>
        <v>25229</v>
      </c>
      <c r="H965" s="2">
        <f>'Source - Master DB Debt'!J962</f>
        <v>83608</v>
      </c>
    </row>
    <row r="966" spans="1:8" x14ac:dyDescent="0.35">
      <c r="A966" t="str">
        <f>'Source - Master DB Debt'!A963&amp;'Source - Master DB Debt'!B963&amp;'Source - Master DB Debt'!C963</f>
        <v>3443460</v>
      </c>
      <c r="B966" t="str">
        <f>'Source - Master DB Debt'!D963</f>
        <v>0180</v>
      </c>
      <c r="C966" t="str">
        <f>'Source - Master DB Debt'!E963</f>
        <v>Common School Loan Fall 2017</v>
      </c>
      <c r="D966" s="2">
        <f>'Source - Master DB Debt'!F963</f>
        <v>12743</v>
      </c>
      <c r="E966" s="2">
        <f>'Source - Master DB Debt'!G963</f>
        <v>0</v>
      </c>
      <c r="F966" s="2">
        <f>'Source - Master DB Debt'!H963</f>
        <v>0</v>
      </c>
      <c r="G966" s="2">
        <f>'Source - Master DB Debt'!I963</f>
        <v>0</v>
      </c>
      <c r="H966" s="2">
        <f>'Source - Master DB Debt'!J963</f>
        <v>0</v>
      </c>
    </row>
    <row r="967" spans="1:8" x14ac:dyDescent="0.35">
      <c r="A967" t="str">
        <f>'Source - Master DB Debt'!A964&amp;'Source - Master DB Debt'!B964&amp;'Source - Master DB Debt'!C964</f>
        <v>3443460</v>
      </c>
      <c r="B967" t="str">
        <f>'Source - Master DB Debt'!D964</f>
        <v>0180</v>
      </c>
      <c r="C967" t="str">
        <f>'Source - Master DB Debt'!E964</f>
        <v>Common School Loan Fall 2018 (2)</v>
      </c>
      <c r="D967" s="2">
        <f>'Source - Master DB Debt'!F964</f>
        <v>15779</v>
      </c>
      <c r="E967" s="2">
        <f>'Source - Master DB Debt'!G964</f>
        <v>0</v>
      </c>
      <c r="F967" s="2">
        <f>'Source - Master DB Debt'!H964</f>
        <v>0</v>
      </c>
      <c r="G967" s="2">
        <f>'Source - Master DB Debt'!I964</f>
        <v>0</v>
      </c>
      <c r="H967" s="2">
        <f>'Source - Master DB Debt'!J964</f>
        <v>0</v>
      </c>
    </row>
    <row r="968" spans="1:8" x14ac:dyDescent="0.35">
      <c r="A968" t="str">
        <f>'Source - Master DB Debt'!A965&amp;'Source - Master DB Debt'!B965&amp;'Source - Master DB Debt'!C965</f>
        <v>3443460</v>
      </c>
      <c r="B968" t="str">
        <f>'Source - Master DB Debt'!D965</f>
        <v>0180</v>
      </c>
      <c r="C968" t="str">
        <f>'Source - Master DB Debt'!E965</f>
        <v>First Mortgage Refunding and Improvement Bonds, Series 2015</v>
      </c>
      <c r="D968" s="2">
        <f>'Source - Master DB Debt'!F965</f>
        <v>1047250</v>
      </c>
      <c r="E968" s="2">
        <f>'Source - Master DB Debt'!G965</f>
        <v>2092500</v>
      </c>
      <c r="F968" s="2">
        <f>'Source - Master DB Debt'!H965</f>
        <v>904500</v>
      </c>
      <c r="G968" s="2">
        <f>'Source - Master DB Debt'!I965</f>
        <v>135675</v>
      </c>
      <c r="H968" s="2">
        <f>'Source - Master DB Debt'!J965</f>
        <v>0</v>
      </c>
    </row>
    <row r="969" spans="1:8" x14ac:dyDescent="0.35">
      <c r="A969" t="str">
        <f>'Source - Master DB Debt'!A966&amp;'Source - Master DB Debt'!B966&amp;'Source - Master DB Debt'!C966</f>
        <v>3443460</v>
      </c>
      <c r="B969" t="str">
        <f>'Source - Master DB Debt'!D966</f>
        <v>0180</v>
      </c>
      <c r="C969" t="str">
        <f>'Source - Master DB Debt'!E966</f>
        <v>General Obligation Bonds, Series 2016</v>
      </c>
      <c r="D969" s="2">
        <f>'Source - Master DB Debt'!F966</f>
        <v>82450</v>
      </c>
      <c r="E969" s="2">
        <f>'Source - Master DB Debt'!G966</f>
        <v>167500</v>
      </c>
      <c r="F969" s="2">
        <f>'Source - Master DB Debt'!H966</f>
        <v>0</v>
      </c>
      <c r="G969" s="2">
        <f>'Source - Master DB Debt'!I966</f>
        <v>0</v>
      </c>
      <c r="H969" s="2">
        <f>'Source - Master DB Debt'!J966</f>
        <v>0</v>
      </c>
    </row>
    <row r="970" spans="1:8" x14ac:dyDescent="0.35">
      <c r="A970" t="str">
        <f>'Source - Master DB Debt'!A967&amp;'Source - Master DB Debt'!B967&amp;'Source - Master DB Debt'!C967</f>
        <v>3443460</v>
      </c>
      <c r="B970" t="str">
        <f>'Source - Master DB Debt'!D967</f>
        <v>0180</v>
      </c>
      <c r="C970" t="str">
        <f>'Source - Master DB Debt'!E967</f>
        <v>Common School Loan Fall 2018</v>
      </c>
      <c r="D970" s="2">
        <f>'Source - Master DB Debt'!F967</f>
        <v>12760</v>
      </c>
      <c r="E970" s="2">
        <f>'Source - Master DB Debt'!G967</f>
        <v>25333</v>
      </c>
      <c r="F970" s="2">
        <f>'Source - Master DB Debt'!H967</f>
        <v>0</v>
      </c>
      <c r="G970" s="2">
        <f>'Source - Master DB Debt'!I967</f>
        <v>0</v>
      </c>
      <c r="H970" s="2">
        <f>'Source - Master DB Debt'!J967</f>
        <v>0</v>
      </c>
    </row>
    <row r="971" spans="1:8" x14ac:dyDescent="0.35">
      <c r="A971" t="str">
        <f>'Source - Master DB Debt'!A968&amp;'Source - Master DB Debt'!B968&amp;'Source - Master DB Debt'!C968</f>
        <v>3443470</v>
      </c>
      <c r="B971" t="str">
        <f>'Source - Master DB Debt'!D968</f>
        <v>0180</v>
      </c>
      <c r="C971" t="str">
        <f>'Source - Master DB Debt'!E968</f>
        <v>2021 Common School Fund Loan #B0242</v>
      </c>
      <c r="D971" s="2">
        <f>'Source - Master DB Debt'!F968</f>
        <v>18917</v>
      </c>
      <c r="E971" s="2">
        <f>'Source - Master DB Debt'!G968</f>
        <v>37556</v>
      </c>
      <c r="F971" s="2">
        <f>'Source - Master DB Debt'!H968</f>
        <v>18640</v>
      </c>
      <c r="G971" s="2">
        <f>'Source - Master DB Debt'!I968</f>
        <v>5578</v>
      </c>
      <c r="H971" s="2">
        <f>'Source - Master DB Debt'!J968</f>
        <v>18548</v>
      </c>
    </row>
    <row r="972" spans="1:8" x14ac:dyDescent="0.35">
      <c r="A972" t="str">
        <f>'Source - Master DB Debt'!A969&amp;'Source - Master DB Debt'!B969&amp;'Source - Master DB Debt'!C969</f>
        <v>3443470</v>
      </c>
      <c r="B972" t="str">
        <f>'Source - Master DB Debt'!D969</f>
        <v>0180</v>
      </c>
      <c r="C972" t="str">
        <f>'Source - Master DB Debt'!E969</f>
        <v>2018 Tech Advance Common School Fund Loan #B0019</v>
      </c>
      <c r="D972" s="2">
        <f>'Source - Master DB Debt'!F969</f>
        <v>18564</v>
      </c>
      <c r="E972" s="2">
        <f>'Source - Master DB Debt'!G969</f>
        <v>36854</v>
      </c>
      <c r="F972" s="2">
        <f>'Source - Master DB Debt'!H969</f>
        <v>0</v>
      </c>
      <c r="G972" s="2">
        <f>'Source - Master DB Debt'!I969</f>
        <v>0</v>
      </c>
      <c r="H972" s="2">
        <f>'Source - Master DB Debt'!J969</f>
        <v>0</v>
      </c>
    </row>
    <row r="973" spans="1:8" x14ac:dyDescent="0.35">
      <c r="A973" t="str">
        <f>'Source - Master DB Debt'!A970&amp;'Source - Master DB Debt'!B970&amp;'Source - Master DB Debt'!C970</f>
        <v>3443470</v>
      </c>
      <c r="B973" t="str">
        <f>'Source - Master DB Debt'!D970</f>
        <v>0180</v>
      </c>
      <c r="C973" t="str">
        <f>'Source - Master DB Debt'!E970</f>
        <v>Fees</v>
      </c>
      <c r="D973" s="2">
        <f>'Source - Master DB Debt'!F970</f>
        <v>0</v>
      </c>
      <c r="E973" s="2">
        <f>'Source - Master DB Debt'!G970</f>
        <v>636</v>
      </c>
      <c r="F973" s="2">
        <f>'Source - Master DB Debt'!H970</f>
        <v>0</v>
      </c>
      <c r="G973" s="2">
        <f>'Source - Master DB Debt'!I970</f>
        <v>0</v>
      </c>
      <c r="H973" s="2">
        <f>'Source - Master DB Debt'!J970</f>
        <v>0</v>
      </c>
    </row>
    <row r="974" spans="1:8" x14ac:dyDescent="0.35">
      <c r="A974" t="str">
        <f>'Source - Master DB Debt'!A971&amp;'Source - Master DB Debt'!B971&amp;'Source - Master DB Debt'!C971</f>
        <v>3443470</v>
      </c>
      <c r="B974" t="str">
        <f>'Source - Master DB Debt'!D971</f>
        <v>0180</v>
      </c>
      <c r="C974" t="str">
        <f>'Source - Master DB Debt'!E971</f>
        <v>2019 Tech Advance Common School Fund Loan #B0063</v>
      </c>
      <c r="D974" s="2">
        <f>'Source - Master DB Debt'!F971</f>
        <v>18207</v>
      </c>
      <c r="E974" s="2">
        <f>'Source - Master DB Debt'!G971</f>
        <v>36144</v>
      </c>
      <c r="F974" s="2">
        <f>'Source - Master DB Debt'!H971</f>
        <v>0</v>
      </c>
      <c r="G974" s="2">
        <f>'Source - Master DB Debt'!I971</f>
        <v>0</v>
      </c>
      <c r="H974" s="2">
        <f>'Source - Master DB Debt'!J971</f>
        <v>0</v>
      </c>
    </row>
    <row r="975" spans="1:8" x14ac:dyDescent="0.35">
      <c r="A975" t="str">
        <f>'Source - Master DB Debt'!A972&amp;'Source - Master DB Debt'!B972&amp;'Source - Master DB Debt'!C972</f>
        <v>3443470</v>
      </c>
      <c r="B975" t="str">
        <f>'Source - Master DB Debt'!D972</f>
        <v>0180</v>
      </c>
      <c r="C975" t="str">
        <f>'Source - Master DB Debt'!E972</f>
        <v>Northwestern School Building Corporation Ad Valorem Property Tax, First Mortgage Bonds, Series 2017</v>
      </c>
      <c r="D975" s="2">
        <f>'Source - Master DB Debt'!F972</f>
        <v>443000</v>
      </c>
      <c r="E975" s="2">
        <f>'Source - Master DB Debt'!G972</f>
        <v>880000</v>
      </c>
      <c r="F975" s="2">
        <f>'Source - Master DB Debt'!H972</f>
        <v>0</v>
      </c>
      <c r="G975" s="2">
        <f>'Source - Master DB Debt'!I972</f>
        <v>0</v>
      </c>
      <c r="H975" s="2">
        <f>'Source - Master DB Debt'!J972</f>
        <v>0</v>
      </c>
    </row>
    <row r="976" spans="1:8" x14ac:dyDescent="0.35">
      <c r="A976" t="str">
        <f>'Source - Master DB Debt'!A973&amp;'Source - Master DB Debt'!B973&amp;'Source - Master DB Debt'!C973</f>
        <v>3443470</v>
      </c>
      <c r="B976" t="str">
        <f>'Source - Master DB Debt'!D973</f>
        <v>0180</v>
      </c>
      <c r="C976" t="str">
        <f>'Source - Master DB Debt'!E973</f>
        <v>2012 Wind Turbine Bonds</v>
      </c>
      <c r="D976" s="2">
        <f>'Source - Master DB Debt'!F973</f>
        <v>127000</v>
      </c>
      <c r="E976" s="2">
        <f>'Source - Master DB Debt'!G973</f>
        <v>254000</v>
      </c>
      <c r="F976" s="2">
        <f>'Source - Master DB Debt'!H973</f>
        <v>127000</v>
      </c>
      <c r="G976" s="2">
        <f>'Source - Master DB Debt'!I973</f>
        <v>127000</v>
      </c>
      <c r="H976" s="2">
        <f>'Source - Master DB Debt'!J973</f>
        <v>127000</v>
      </c>
    </row>
    <row r="977" spans="1:8" x14ac:dyDescent="0.35">
      <c r="A977" t="str">
        <f>'Source - Master DB Debt'!A974&amp;'Source - Master DB Debt'!B974&amp;'Source - Master DB Debt'!C974</f>
        <v>3443470</v>
      </c>
      <c r="B977" t="str">
        <f>'Source - Master DB Debt'!D974</f>
        <v>0180</v>
      </c>
      <c r="C977" t="str">
        <f>'Source - Master DB Debt'!E974</f>
        <v>Unreimbursed Textbooks</v>
      </c>
      <c r="D977" s="2">
        <f>'Source - Master DB Debt'!F974</f>
        <v>36482</v>
      </c>
      <c r="E977" s="2">
        <f>'Source - Master DB Debt'!G974</f>
        <v>0</v>
      </c>
      <c r="F977" s="2">
        <f>'Source - Master DB Debt'!H974</f>
        <v>0</v>
      </c>
      <c r="G977" s="2">
        <f>'Source - Master DB Debt'!I974</f>
        <v>0</v>
      </c>
      <c r="H977" s="2">
        <f>'Source - Master DB Debt'!J974</f>
        <v>0</v>
      </c>
    </row>
    <row r="978" spans="1:8" x14ac:dyDescent="0.35">
      <c r="A978" t="str">
        <f>'Source - Master DB Debt'!A975&amp;'Source - Master DB Debt'!B975&amp;'Source - Master DB Debt'!C975</f>
        <v>3443470</v>
      </c>
      <c r="B978" t="str">
        <f>'Source - Master DB Debt'!D975</f>
        <v>0180</v>
      </c>
      <c r="C978" t="str">
        <f>'Source - Master DB Debt'!E975</f>
        <v>Northwestern School Building Corporation Ad Valorem Property Tax, First Mortgage Bonds, Series 2023</v>
      </c>
      <c r="D978" s="2">
        <f>'Source - Master DB Debt'!F975</f>
        <v>0</v>
      </c>
      <c r="E978" s="2">
        <f>'Source - Master DB Debt'!G975</f>
        <v>651500</v>
      </c>
      <c r="F978" s="2">
        <f>'Source - Master DB Debt'!H975</f>
        <v>1220000</v>
      </c>
      <c r="G978" s="2">
        <f>'Source - Master DB Debt'!I975</f>
        <v>366000</v>
      </c>
      <c r="H978" s="2">
        <f>'Source - Master DB Debt'!J975</f>
        <v>1220000</v>
      </c>
    </row>
    <row r="979" spans="1:8" x14ac:dyDescent="0.35">
      <c r="A979" t="str">
        <f>'Source - Master DB Debt'!A976&amp;'Source - Master DB Debt'!B976&amp;'Source - Master DB Debt'!C976</f>
        <v>3443470</v>
      </c>
      <c r="B979" t="str">
        <f>'Source - Master DB Debt'!D976</f>
        <v>0180</v>
      </c>
      <c r="C979" t="str">
        <f>'Source - Master DB Debt'!E976</f>
        <v>Northwestern School Building Corporation Ad Valorem Property Tax First Mortage Bonds, Series 2018</v>
      </c>
      <c r="D979" s="2">
        <f>'Source - Master DB Debt'!F976</f>
        <v>849000</v>
      </c>
      <c r="E979" s="2">
        <f>'Source - Master DB Debt'!G976</f>
        <v>1786000</v>
      </c>
      <c r="F979" s="2">
        <f>'Source - Master DB Debt'!H976</f>
        <v>0</v>
      </c>
      <c r="G979" s="2">
        <f>'Source - Master DB Debt'!I976</f>
        <v>0</v>
      </c>
      <c r="H979" s="2">
        <f>'Source - Master DB Debt'!J976</f>
        <v>0</v>
      </c>
    </row>
    <row r="980" spans="1:8" x14ac:dyDescent="0.35">
      <c r="A980" t="str">
        <f>'Source - Master DB Debt'!A977&amp;'Source - Master DB Debt'!B977&amp;'Source - Master DB Debt'!C977</f>
        <v>3443470</v>
      </c>
      <c r="B980" t="str">
        <f>'Source - Master DB Debt'!D977</f>
        <v>0186</v>
      </c>
      <c r="C980" t="str">
        <f>'Source - Master DB Debt'!E977</f>
        <v>Amended Taxable General Obligation Pension Bonds of 2002 Refunded 2012</v>
      </c>
      <c r="D980" s="2">
        <f>'Source - Master DB Debt'!F977</f>
        <v>0</v>
      </c>
      <c r="E980" s="2">
        <f>'Source - Master DB Debt'!G977</f>
        <v>0</v>
      </c>
      <c r="F980" s="2">
        <f>'Source - Master DB Debt'!H977</f>
        <v>0</v>
      </c>
      <c r="G980" s="2">
        <f>'Source - Master DB Debt'!I977</f>
        <v>0</v>
      </c>
      <c r="H980" s="2">
        <f>'Source - Master DB Debt'!J977</f>
        <v>0</v>
      </c>
    </row>
    <row r="981" spans="1:8" x14ac:dyDescent="0.35">
      <c r="A981" t="str">
        <f>'Source - Master DB Debt'!A978&amp;'Source - Master DB Debt'!B978&amp;'Source - Master DB Debt'!C978</f>
        <v>3443470</v>
      </c>
      <c r="B981" t="str">
        <f>'Source - Master DB Debt'!D978</f>
        <v>0180</v>
      </c>
      <c r="C981" t="str">
        <f>'Source - Master DB Debt'!E978</f>
        <v>2010 Indiana Bond Bank QSCB Bonds</v>
      </c>
      <c r="D981" s="2">
        <f>'Source - Master DB Debt'!F978</f>
        <v>38493</v>
      </c>
      <c r="E981" s="2">
        <f>'Source - Master DB Debt'!G978</f>
        <v>0</v>
      </c>
      <c r="F981" s="2">
        <f>'Source - Master DB Debt'!H978</f>
        <v>0</v>
      </c>
      <c r="G981" s="2">
        <f>'Source - Master DB Debt'!I978</f>
        <v>0</v>
      </c>
      <c r="H981" s="2">
        <f>'Source - Master DB Debt'!J978</f>
        <v>0</v>
      </c>
    </row>
    <row r="982" spans="1:8" x14ac:dyDescent="0.35">
      <c r="A982" t="str">
        <f>'Source - Master DB Debt'!A979&amp;'Source - Master DB Debt'!B979&amp;'Source - Master DB Debt'!C979</f>
        <v>3443470</v>
      </c>
      <c r="B982" t="str">
        <f>'Source - Master DB Debt'!D979</f>
        <v>0180</v>
      </c>
      <c r="C982" t="str">
        <f>'Source - Master DB Debt'!E979</f>
        <v>2022 GO Bond</v>
      </c>
      <c r="D982" s="2">
        <f>'Source - Master DB Debt'!F979</f>
        <v>396750</v>
      </c>
      <c r="E982" s="2">
        <f>'Source - Master DB Debt'!G979</f>
        <v>250250</v>
      </c>
      <c r="F982" s="2">
        <f>'Source - Master DB Debt'!H979</f>
        <v>700125</v>
      </c>
      <c r="G982" s="2">
        <f>'Source - Master DB Debt'!I979</f>
        <v>209381</v>
      </c>
      <c r="H982" s="2">
        <f>'Source - Master DB Debt'!J979</f>
        <v>695750</v>
      </c>
    </row>
    <row r="983" spans="1:8" x14ac:dyDescent="0.35">
      <c r="A983" t="str">
        <f>'Source - Master DB Debt'!A980&amp;'Source - Master DB Debt'!B980&amp;'Source - Master DB Debt'!C980</f>
        <v>3443470</v>
      </c>
      <c r="B983" t="str">
        <f>'Source - Master DB Debt'!D980</f>
        <v>0180</v>
      </c>
      <c r="C983" t="str">
        <f>'Source - Master DB Debt'!E980</f>
        <v>2021 Common School Fund Loan #B0159</v>
      </c>
      <c r="D983" s="2">
        <f>'Source - Master DB Debt'!F980</f>
        <v>18687</v>
      </c>
      <c r="E983" s="2">
        <f>'Source - Master DB Debt'!G980</f>
        <v>37102</v>
      </c>
      <c r="F983" s="2">
        <f>'Source - Master DB Debt'!H980</f>
        <v>18416</v>
      </c>
      <c r="G983" s="2">
        <f>'Source - Master DB Debt'!I980</f>
        <v>5511</v>
      </c>
      <c r="H983" s="2">
        <f>'Source - Master DB Debt'!J980</f>
        <v>18326</v>
      </c>
    </row>
    <row r="984" spans="1:8" x14ac:dyDescent="0.35">
      <c r="A984" t="str">
        <f>'Source - Master DB Debt'!A981&amp;'Source - Master DB Debt'!B981&amp;'Source - Master DB Debt'!C981</f>
        <v>3443470</v>
      </c>
      <c r="B984" t="str">
        <f>'Source - Master DB Debt'!D981</f>
        <v>0180</v>
      </c>
      <c r="C984" t="str">
        <f>'Source - Master DB Debt'!E981</f>
        <v>Mortgage Refunding &amp; Improvement Bonds, Series 2013</v>
      </c>
      <c r="D984" s="2">
        <f>'Source - Master DB Debt'!F981</f>
        <v>0</v>
      </c>
      <c r="E984" s="2">
        <f>'Source - Master DB Debt'!G981</f>
        <v>0</v>
      </c>
      <c r="F984" s="2">
        <f>'Source - Master DB Debt'!H981</f>
        <v>0</v>
      </c>
      <c r="G984" s="2">
        <f>'Source - Master DB Debt'!I981</f>
        <v>0</v>
      </c>
      <c r="H984" s="2">
        <f>'Source - Master DB Debt'!J981</f>
        <v>0</v>
      </c>
    </row>
    <row r="985" spans="1:8" x14ac:dyDescent="0.35">
      <c r="A985" t="str">
        <f>'Source - Master DB Debt'!A982&amp;'Source - Master DB Debt'!B982&amp;'Source - Master DB Debt'!C982</f>
        <v>3443480</v>
      </c>
      <c r="B985" t="str">
        <f>'Source - Master DB Debt'!D982</f>
        <v>0180</v>
      </c>
      <c r="C985" t="str">
        <f>'Source - Master DB Debt'!E982</f>
        <v>Eastern Howard Multi School 1st Mtg Refunding, Series 2021</v>
      </c>
      <c r="D985" s="2">
        <f>'Source - Master DB Debt'!F982</f>
        <v>152500</v>
      </c>
      <c r="E985" s="2">
        <f>'Source - Master DB Debt'!G982</f>
        <v>414000</v>
      </c>
      <c r="F985" s="2">
        <f>'Source - Master DB Debt'!H982</f>
        <v>207500</v>
      </c>
      <c r="G985" s="2">
        <f>'Source - Master DB Debt'!I982</f>
        <v>207500</v>
      </c>
      <c r="H985" s="2">
        <f>'Source - Master DB Debt'!J982</f>
        <v>207500</v>
      </c>
    </row>
    <row r="986" spans="1:8" x14ac:dyDescent="0.35">
      <c r="A986" t="str">
        <f>'Source - Master DB Debt'!A983&amp;'Source - Master DB Debt'!B983&amp;'Source - Master DB Debt'!C983</f>
        <v>3443480</v>
      </c>
      <c r="B986" t="str">
        <f>'Source - Master DB Debt'!D983</f>
        <v>0180</v>
      </c>
      <c r="C986" t="str">
        <f>'Source - Master DB Debt'!E983</f>
        <v>EHSC General Obligations Bond 2022</v>
      </c>
      <c r="D986" s="2">
        <f>'Source - Master DB Debt'!F983</f>
        <v>594056</v>
      </c>
      <c r="E986" s="2">
        <f>'Source - Master DB Debt'!G983</f>
        <v>942125</v>
      </c>
      <c r="F986" s="2">
        <f>'Source - Master DB Debt'!H983</f>
        <v>219625</v>
      </c>
      <c r="G986" s="2">
        <f>'Source - Master DB Debt'!I983</f>
        <v>65325</v>
      </c>
      <c r="H986" s="2">
        <f>'Source - Master DB Debt'!J983</f>
        <v>215875</v>
      </c>
    </row>
    <row r="987" spans="1:8" x14ac:dyDescent="0.35">
      <c r="A987" t="str">
        <f>'Source - Master DB Debt'!A984&amp;'Source - Master DB Debt'!B984&amp;'Source - Master DB Debt'!C984</f>
        <v>3443480</v>
      </c>
      <c r="B987" t="str">
        <f>'Source - Master DB Debt'!D984</f>
        <v>0180</v>
      </c>
      <c r="C987" t="str">
        <f>'Source - Master DB Debt'!E984</f>
        <v>Eastern Howard Multi-School Building Corp Ad Valorem Prop Tax First Mtg Refunding Bond, Series 2020</v>
      </c>
      <c r="D987" s="2">
        <f>'Source - Master DB Debt'!F984</f>
        <v>269500</v>
      </c>
      <c r="E987" s="2">
        <f>'Source - Master DB Debt'!G984</f>
        <v>537000</v>
      </c>
      <c r="F987" s="2">
        <f>'Source - Master DB Debt'!H984</f>
        <v>267500</v>
      </c>
      <c r="G987" s="2">
        <f>'Source - Master DB Debt'!I984</f>
        <v>267500</v>
      </c>
      <c r="H987" s="2">
        <f>'Source - Master DB Debt'!J984</f>
        <v>267500</v>
      </c>
    </row>
    <row r="988" spans="1:8" x14ac:dyDescent="0.35">
      <c r="A988" t="str">
        <f>'Source - Master DB Debt'!A985&amp;'Source - Master DB Debt'!B985&amp;'Source - Master DB Debt'!C985</f>
        <v>3443480</v>
      </c>
      <c r="B988" t="str">
        <f>'Source - Master DB Debt'!D985</f>
        <v>0180</v>
      </c>
      <c r="C988" t="str">
        <f>'Source - Master DB Debt'!E985</f>
        <v>Eastern Howard Third Millennium School Building Corporation Ad Valorem, Series 2018</v>
      </c>
      <c r="D988" s="2">
        <f>'Source - Master DB Debt'!F985</f>
        <v>275000</v>
      </c>
      <c r="E988" s="2">
        <f>'Source - Master DB Debt'!G985</f>
        <v>550000</v>
      </c>
      <c r="F988" s="2">
        <f>'Source - Master DB Debt'!H985</f>
        <v>275000</v>
      </c>
      <c r="G988" s="2">
        <f>'Source - Master DB Debt'!I985</f>
        <v>82500</v>
      </c>
      <c r="H988" s="2">
        <f>'Source - Master DB Debt'!J985</f>
        <v>275000</v>
      </c>
    </row>
    <row r="989" spans="1:8" x14ac:dyDescent="0.35">
      <c r="A989" t="str">
        <f>'Source - Master DB Debt'!A986&amp;'Source - Master DB Debt'!B986&amp;'Source - Master DB Debt'!C986</f>
        <v>3443480</v>
      </c>
      <c r="B989" t="str">
        <f>'Source - Master DB Debt'!D986</f>
        <v>0180</v>
      </c>
      <c r="C989" t="str">
        <f>'Source - Master DB Debt'!E986</f>
        <v>COMMOM SCHOOL LOAN B0003</v>
      </c>
      <c r="D989" s="2">
        <f>'Source - Master DB Debt'!F986</f>
        <v>14964</v>
      </c>
      <c r="E989" s="2">
        <f>'Source - Master DB Debt'!G986</f>
        <v>0</v>
      </c>
      <c r="F989" s="2">
        <f>'Source - Master DB Debt'!H986</f>
        <v>0</v>
      </c>
      <c r="G989" s="2">
        <f>'Source - Master DB Debt'!I986</f>
        <v>0</v>
      </c>
      <c r="H989" s="2">
        <f>'Source - Master DB Debt'!J986</f>
        <v>0</v>
      </c>
    </row>
    <row r="990" spans="1:8" x14ac:dyDescent="0.35">
      <c r="A990" t="str">
        <f>'Source - Master DB Debt'!A987&amp;'Source - Master DB Debt'!B987&amp;'Source - Master DB Debt'!C987</f>
        <v>3443480</v>
      </c>
      <c r="B990" t="str">
        <f>'Source - Master DB Debt'!D987</f>
        <v>0180</v>
      </c>
      <c r="C990" t="str">
        <f>'Source - Master DB Debt'!E987</f>
        <v>Eastern Howard Third Millennium School Building Corproration Bonds Series 2015</v>
      </c>
      <c r="D990" s="2">
        <f>'Source - Master DB Debt'!F987</f>
        <v>74500</v>
      </c>
      <c r="E990" s="2">
        <f>'Source - Master DB Debt'!G987</f>
        <v>146000</v>
      </c>
      <c r="F990" s="2">
        <f>'Source - Master DB Debt'!H987</f>
        <v>76000</v>
      </c>
      <c r="G990" s="2">
        <f>'Source - Master DB Debt'!I987</f>
        <v>22800</v>
      </c>
      <c r="H990" s="2">
        <f>'Source - Master DB Debt'!J987</f>
        <v>76000</v>
      </c>
    </row>
    <row r="991" spans="1:8" x14ac:dyDescent="0.35">
      <c r="A991" t="str">
        <f>'Source - Master DB Debt'!A988&amp;'Source - Master DB Debt'!B988&amp;'Source - Master DB Debt'!C988</f>
        <v>3443480</v>
      </c>
      <c r="B991" t="str">
        <f>'Source - Master DB Debt'!D988</f>
        <v>0180</v>
      </c>
      <c r="C991" t="str">
        <f>'Source - Master DB Debt'!E988</f>
        <v>Eastern Howard School Corporation Solar Lease</v>
      </c>
      <c r="D991" s="2">
        <f>'Source - Master DB Debt'!F988</f>
        <v>124088</v>
      </c>
      <c r="E991" s="2">
        <f>'Source - Master DB Debt'!G988</f>
        <v>249238</v>
      </c>
      <c r="F991" s="2">
        <f>'Source - Master DB Debt'!H988</f>
        <v>125063</v>
      </c>
      <c r="G991" s="2">
        <f>'Source - Master DB Debt'!I988</f>
        <v>37309</v>
      </c>
      <c r="H991" s="2">
        <f>'Source - Master DB Debt'!J988</f>
        <v>123663</v>
      </c>
    </row>
    <row r="992" spans="1:8" x14ac:dyDescent="0.35">
      <c r="A992" t="str">
        <f>'Source - Master DB Debt'!A989&amp;'Source - Master DB Debt'!B989&amp;'Source - Master DB Debt'!C989</f>
        <v>3443480</v>
      </c>
      <c r="B992" t="str">
        <f>'Source - Master DB Debt'!D989</f>
        <v>0180</v>
      </c>
      <c r="C992" t="str">
        <f>'Source - Master DB Debt'!E989</f>
        <v>Unreimbursed Textbooks</v>
      </c>
      <c r="D992" s="2">
        <f>'Source - Master DB Debt'!F989</f>
        <v>28771</v>
      </c>
      <c r="E992" s="2">
        <f>'Source - Master DB Debt'!G989</f>
        <v>0</v>
      </c>
      <c r="F992" s="2">
        <f>'Source - Master DB Debt'!H989</f>
        <v>0</v>
      </c>
      <c r="G992" s="2">
        <f>'Source - Master DB Debt'!I989</f>
        <v>0</v>
      </c>
      <c r="H992" s="2">
        <f>'Source - Master DB Debt'!J989</f>
        <v>0</v>
      </c>
    </row>
    <row r="993" spans="1:8" x14ac:dyDescent="0.35">
      <c r="A993" t="str">
        <f>'Source - Master DB Debt'!A990&amp;'Source - Master DB Debt'!B990&amp;'Source - Master DB Debt'!C990</f>
        <v>3443480</v>
      </c>
      <c r="B993" t="str">
        <f>'Source - Master DB Debt'!D990</f>
        <v>0180</v>
      </c>
      <c r="C993" t="str">
        <f>'Source - Master DB Debt'!E990</f>
        <v>Eastern Howard 3rd Millennium School Building Corp Ad Valorem Prop Tax 1st Mtg Bonds, Series 2021</v>
      </c>
      <c r="D993" s="2">
        <f>'Source - Master DB Debt'!F990</f>
        <v>949500</v>
      </c>
      <c r="E993" s="2">
        <f>'Source - Master DB Debt'!G990</f>
        <v>1313000</v>
      </c>
      <c r="F993" s="2">
        <f>'Source - Master DB Debt'!H990</f>
        <v>656500</v>
      </c>
      <c r="G993" s="2">
        <f>'Source - Master DB Debt'!I990</f>
        <v>196950</v>
      </c>
      <c r="H993" s="2">
        <f>'Source - Master DB Debt'!J990</f>
        <v>656500</v>
      </c>
    </row>
    <row r="994" spans="1:8" x14ac:dyDescent="0.35">
      <c r="A994" t="str">
        <f>'Source - Master DB Debt'!A991&amp;'Source - Master DB Debt'!B991&amp;'Source - Master DB Debt'!C991</f>
        <v>3443480</v>
      </c>
      <c r="B994" t="str">
        <f>'Source - Master DB Debt'!D991</f>
        <v>0180</v>
      </c>
      <c r="C994" t="str">
        <f>'Source - Master DB Debt'!E991</f>
        <v>Common School Loan C0021</v>
      </c>
      <c r="D994" s="2">
        <f>'Source - Master DB Debt'!F991</f>
        <v>11867</v>
      </c>
      <c r="E994" s="2">
        <f>'Source - Master DB Debt'!G991</f>
        <v>23086</v>
      </c>
      <c r="F994" s="2">
        <f>'Source - Master DB Debt'!H991</f>
        <v>11220</v>
      </c>
      <c r="G994" s="2">
        <f>'Source - Master DB Debt'!I991</f>
        <v>3334</v>
      </c>
      <c r="H994" s="2">
        <f>'Source - Master DB Debt'!J991</f>
        <v>11004</v>
      </c>
    </row>
    <row r="995" spans="1:8" x14ac:dyDescent="0.35">
      <c r="A995" t="str">
        <f>'Source - Master DB Debt'!A992&amp;'Source - Master DB Debt'!B992&amp;'Source - Master DB Debt'!C992</f>
        <v>3443490</v>
      </c>
      <c r="B995" t="str">
        <f>'Source - Master DB Debt'!D992</f>
        <v>0180</v>
      </c>
      <c r="C995" t="str">
        <f>'Source - Master DB Debt'!E992</f>
        <v>Refunding Bonds, Series 2016 (former 2007 bonds)</v>
      </c>
      <c r="D995" s="2">
        <f>'Source - Master DB Debt'!F992</f>
        <v>806000</v>
      </c>
      <c r="E995" s="2">
        <f>'Source - Master DB Debt'!G992</f>
        <v>1616000</v>
      </c>
      <c r="F995" s="2">
        <f>'Source - Master DB Debt'!H992</f>
        <v>808000</v>
      </c>
      <c r="G995" s="2">
        <f>'Source - Master DB Debt'!I992</f>
        <v>808000</v>
      </c>
      <c r="H995" s="2">
        <f>'Source - Master DB Debt'!J992</f>
        <v>808000</v>
      </c>
    </row>
    <row r="996" spans="1:8" x14ac:dyDescent="0.35">
      <c r="A996" t="str">
        <f>'Source - Master DB Debt'!A993&amp;'Source - Master DB Debt'!B993&amp;'Source - Master DB Debt'!C993</f>
        <v>3443490</v>
      </c>
      <c r="B996" t="str">
        <f>'Source - Master DB Debt'!D993</f>
        <v>0180</v>
      </c>
      <c r="C996" t="str">
        <f>'Source - Master DB Debt'!E993</f>
        <v>WESTERN SCHOOL BUILDING CORPORATION FIRST MORTGAGE BONDS, SERIES 2020A</v>
      </c>
      <c r="D996" s="2">
        <f>'Source - Master DB Debt'!F993</f>
        <v>25000</v>
      </c>
      <c r="E996" s="2">
        <f>'Source - Master DB Debt'!G993</f>
        <v>50000</v>
      </c>
      <c r="F996" s="2">
        <f>'Source - Master DB Debt'!H993</f>
        <v>25000</v>
      </c>
      <c r="G996" s="2">
        <f>'Source - Master DB Debt'!I993</f>
        <v>7500</v>
      </c>
      <c r="H996" s="2">
        <f>'Source - Master DB Debt'!J993</f>
        <v>25000</v>
      </c>
    </row>
    <row r="997" spans="1:8" x14ac:dyDescent="0.35">
      <c r="A997" t="str">
        <f>'Source - Master DB Debt'!A994&amp;'Source - Master DB Debt'!B994&amp;'Source - Master DB Debt'!C994</f>
        <v>3443490</v>
      </c>
      <c r="B997" t="str">
        <f>'Source - Master DB Debt'!D994</f>
        <v>0180</v>
      </c>
      <c r="C997" t="str">
        <f>'Source - Master DB Debt'!E994</f>
        <v>First Motrgage Bonds, Series 2015B</v>
      </c>
      <c r="D997" s="2">
        <f>'Source - Master DB Debt'!F994</f>
        <v>122500</v>
      </c>
      <c r="E997" s="2">
        <f>'Source - Master DB Debt'!G994</f>
        <v>244000</v>
      </c>
      <c r="F997" s="2">
        <f>'Source - Master DB Debt'!H994</f>
        <v>121500</v>
      </c>
      <c r="G997" s="2">
        <f>'Source - Master DB Debt'!I994</f>
        <v>36450</v>
      </c>
      <c r="H997" s="2">
        <f>'Source - Master DB Debt'!J994</f>
        <v>121500</v>
      </c>
    </row>
    <row r="998" spans="1:8" x14ac:dyDescent="0.35">
      <c r="A998" t="str">
        <f>'Source - Master DB Debt'!A995&amp;'Source - Master DB Debt'!B995&amp;'Source - Master DB Debt'!C995</f>
        <v>3443490</v>
      </c>
      <c r="B998" t="str">
        <f>'Source - Master DB Debt'!D995</f>
        <v>0180</v>
      </c>
      <c r="C998" t="str">
        <f>'Source - Master DB Debt'!E995</f>
        <v>WESTERN SCHOOL CORPORATION GENERAL OBLIGATION BONDS, SERIES 2019</v>
      </c>
      <c r="D998" s="2">
        <f>'Source - Master DB Debt'!F995</f>
        <v>268700</v>
      </c>
      <c r="E998" s="2">
        <f>'Source - Master DB Debt'!G995</f>
        <v>534000</v>
      </c>
      <c r="F998" s="2">
        <f>'Source - Master DB Debt'!H995</f>
        <v>265250</v>
      </c>
      <c r="G998" s="2">
        <f>'Source - Master DB Debt'!I995</f>
        <v>80048</v>
      </c>
      <c r="H998" s="2">
        <f>'Source - Master DB Debt'!J995</f>
        <v>268400</v>
      </c>
    </row>
    <row r="999" spans="1:8" x14ac:dyDescent="0.35">
      <c r="A999" t="str">
        <f>'Source - Master DB Debt'!A996&amp;'Source - Master DB Debt'!B996&amp;'Source - Master DB Debt'!C996</f>
        <v>3443490</v>
      </c>
      <c r="B999" t="str">
        <f>'Source - Master DB Debt'!D996</f>
        <v>0180</v>
      </c>
      <c r="C999" t="str">
        <f>'Source - Master DB Debt'!E996</f>
        <v>Unreimbursed Textbooks</v>
      </c>
      <c r="D999" s="2">
        <f>'Source - Master DB Debt'!F996</f>
        <v>0</v>
      </c>
      <c r="E999" s="2">
        <f>'Source - Master DB Debt'!G996</f>
        <v>0</v>
      </c>
      <c r="F999" s="2">
        <f>'Source - Master DB Debt'!H996</f>
        <v>0</v>
      </c>
      <c r="G999" s="2">
        <f>'Source - Master DB Debt'!I996</f>
        <v>0</v>
      </c>
      <c r="H999" s="2">
        <f>'Source - Master DB Debt'!J996</f>
        <v>0</v>
      </c>
    </row>
    <row r="1000" spans="1:8" x14ac:dyDescent="0.35">
      <c r="A1000" t="str">
        <f>'Source - Master DB Debt'!A997&amp;'Source - Master DB Debt'!B997&amp;'Source - Master DB Debt'!C997</f>
        <v>3443490</v>
      </c>
      <c r="B1000" t="str">
        <f>'Source - Master DB Debt'!D997</f>
        <v>0180</v>
      </c>
      <c r="C1000" t="str">
        <f>'Source - Master DB Debt'!E997</f>
        <v>First Mortgage Bonds, Series 2015A</v>
      </c>
      <c r="D1000" s="2">
        <f>'Source - Master DB Debt'!F997</f>
        <v>212000</v>
      </c>
      <c r="E1000" s="2">
        <f>'Source - Master DB Debt'!G997</f>
        <v>429000</v>
      </c>
      <c r="F1000" s="2">
        <f>'Source - Master DB Debt'!H997</f>
        <v>219500</v>
      </c>
      <c r="G1000" s="2">
        <f>'Source - Master DB Debt'!I997</f>
        <v>65850</v>
      </c>
      <c r="H1000" s="2">
        <f>'Source - Master DB Debt'!J997</f>
        <v>219500</v>
      </c>
    </row>
    <row r="1001" spans="1:8" x14ac:dyDescent="0.35">
      <c r="A1001" t="str">
        <f>'Source - Master DB Debt'!A998&amp;'Source - Master DB Debt'!B998&amp;'Source - Master DB Debt'!C998</f>
        <v>3443490</v>
      </c>
      <c r="B1001" t="str">
        <f>'Source - Master DB Debt'!D998</f>
        <v>0180</v>
      </c>
      <c r="C1001" t="str">
        <f>'Source - Master DB Debt'!E998</f>
        <v>WESTERN SCHOOL BUILDING CORPORATION FIRST MORTGAGE BONDS, SERIES 2020B</v>
      </c>
      <c r="D1001" s="2">
        <f>'Source - Master DB Debt'!F998</f>
        <v>90500</v>
      </c>
      <c r="E1001" s="2">
        <f>'Source - Master DB Debt'!G998</f>
        <v>179000</v>
      </c>
      <c r="F1001" s="2">
        <f>'Source - Master DB Debt'!H998</f>
        <v>88000</v>
      </c>
      <c r="G1001" s="2">
        <f>'Source - Master DB Debt'!I998</f>
        <v>26400</v>
      </c>
      <c r="H1001" s="2">
        <f>'Source - Master DB Debt'!J998</f>
        <v>88000</v>
      </c>
    </row>
    <row r="1002" spans="1:8" x14ac:dyDescent="0.35">
      <c r="A1002" t="str">
        <f>'Source - Master DB Debt'!A999&amp;'Source - Master DB Debt'!B999&amp;'Source - Master DB Debt'!C999</f>
        <v>3443490</v>
      </c>
      <c r="B1002" t="str">
        <f>'Source - Master DB Debt'!D999</f>
        <v>0180</v>
      </c>
      <c r="C1002" t="str">
        <f>'Source - Master DB Debt'!E999</f>
        <v>Qualified School Construction</v>
      </c>
      <c r="D1002" s="2">
        <f>'Source - Master DB Debt'!F999</f>
        <v>74000</v>
      </c>
      <c r="E1002" s="2">
        <f>'Source - Master DB Debt'!G999</f>
        <v>144000</v>
      </c>
      <c r="F1002" s="2">
        <f>'Source - Master DB Debt'!H999</f>
        <v>69000</v>
      </c>
      <c r="G1002" s="2">
        <f>'Source - Master DB Debt'!I999</f>
        <v>68500</v>
      </c>
      <c r="H1002" s="2">
        <f>'Source - Master DB Debt'!J999</f>
        <v>68000</v>
      </c>
    </row>
    <row r="1003" spans="1:8" x14ac:dyDescent="0.35">
      <c r="A1003" t="str">
        <f>'Source - Master DB Debt'!A1000&amp;'Source - Master DB Debt'!B1000&amp;'Source - Master DB Debt'!C1000</f>
        <v>3443490</v>
      </c>
      <c r="B1003" t="str">
        <f>'Source - Master DB Debt'!D1000</f>
        <v>0180</v>
      </c>
      <c r="C1003" t="str">
        <f>'Source - Master DB Debt'!E1000</f>
        <v>First Mortgage Bond, Seriew 2015C</v>
      </c>
      <c r="D1003" s="2">
        <f>'Source - Master DB Debt'!F1000</f>
        <v>122500</v>
      </c>
      <c r="E1003" s="2">
        <f>'Source - Master DB Debt'!G1000</f>
        <v>244000</v>
      </c>
      <c r="F1003" s="2">
        <f>'Source - Master DB Debt'!H1000</f>
        <v>121500</v>
      </c>
      <c r="G1003" s="2">
        <f>'Source - Master DB Debt'!I1000</f>
        <v>36450</v>
      </c>
      <c r="H1003" s="2">
        <f>'Source - Master DB Debt'!J1000</f>
        <v>121500</v>
      </c>
    </row>
    <row r="1004" spans="1:8" x14ac:dyDescent="0.35">
      <c r="A1004" t="str">
        <f>'Source - Master DB Debt'!A1001&amp;'Source - Master DB Debt'!B1001&amp;'Source - Master DB Debt'!C1001</f>
        <v>3443490</v>
      </c>
      <c r="B1004" t="str">
        <f>'Source - Master DB Debt'!D1001</f>
        <v>0180</v>
      </c>
      <c r="C1004" t="str">
        <f>'Source - Master DB Debt'!E1001</f>
        <v>WESTERN SCHOOL BUILDING CORPORATION FIRST MORTGAGE BONDS, SERIES 2022</v>
      </c>
      <c r="D1004" s="2">
        <f>'Source - Master DB Debt'!F1001</f>
        <v>548500</v>
      </c>
      <c r="E1004" s="2">
        <f>'Source - Master DB Debt'!G1001</f>
        <v>325000</v>
      </c>
      <c r="F1004" s="2">
        <f>'Source - Master DB Debt'!H1001</f>
        <v>160500</v>
      </c>
      <c r="G1004" s="2">
        <f>'Source - Master DB Debt'!I1001</f>
        <v>48150</v>
      </c>
      <c r="H1004" s="2">
        <f>'Source - Master DB Debt'!J1001</f>
        <v>160500</v>
      </c>
    </row>
    <row r="1005" spans="1:8" x14ac:dyDescent="0.35">
      <c r="A1005" t="str">
        <f>'Source - Master DB Debt'!A1002&amp;'Source - Master DB Debt'!B1002&amp;'Source - Master DB Debt'!C1002</f>
        <v>3443490</v>
      </c>
      <c r="B1005" t="str">
        <f>'Source - Master DB Debt'!D1002</f>
        <v>0180</v>
      </c>
      <c r="C1005" t="str">
        <f>'Source - Master DB Debt'!E1002</f>
        <v>WESTERN SCHOOL CORPORATION GENERAL OBLIGATION BONDS, SERIES 2021</v>
      </c>
      <c r="D1005" s="2">
        <f>'Source - Master DB Debt'!F1002</f>
        <v>101741</v>
      </c>
      <c r="E1005" s="2">
        <f>'Source - Master DB Debt'!G1002</f>
        <v>202932</v>
      </c>
      <c r="F1005" s="2">
        <f>'Source - Master DB Debt'!H1002</f>
        <v>101166</v>
      </c>
      <c r="G1005" s="2">
        <f>'Source - Master DB Debt'!I1002</f>
        <v>30312</v>
      </c>
      <c r="H1005" s="2">
        <f>'Source - Master DB Debt'!J1002</f>
        <v>100916</v>
      </c>
    </row>
    <row r="1006" spans="1:8" x14ac:dyDescent="0.35">
      <c r="A1006" t="str">
        <f>'Source - Master DB Debt'!A1003&amp;'Source - Master DB Debt'!B1003&amp;'Source - Master DB Debt'!C1003</f>
        <v>3443500</v>
      </c>
      <c r="B1006" t="str">
        <f>'Source - Master DB Debt'!D1003</f>
        <v>0180</v>
      </c>
      <c r="C1006" t="str">
        <f>'Source - Master DB Debt'!E1003</f>
        <v>Ad Valorem Property Tax First Mortgage Bonds, Series 2022</v>
      </c>
      <c r="D1006" s="2">
        <f>'Source - Master DB Debt'!F1003</f>
        <v>748000</v>
      </c>
      <c r="E1006" s="2">
        <f>'Source - Master DB Debt'!G1003</f>
        <v>0</v>
      </c>
      <c r="F1006" s="2">
        <f>'Source - Master DB Debt'!H1003</f>
        <v>0</v>
      </c>
      <c r="G1006" s="2">
        <f>'Source - Master DB Debt'!I1003</f>
        <v>0</v>
      </c>
      <c r="H1006" s="2">
        <f>'Source - Master DB Debt'!J1003</f>
        <v>0</v>
      </c>
    </row>
    <row r="1007" spans="1:8" x14ac:dyDescent="0.35">
      <c r="A1007" t="str">
        <f>'Source - Master DB Debt'!A1004&amp;'Source - Master DB Debt'!B1004&amp;'Source - Master DB Debt'!C1004</f>
        <v>3443500</v>
      </c>
      <c r="B1007" t="str">
        <f>'Source - Master DB Debt'!D1004</f>
        <v>0180</v>
      </c>
      <c r="C1007" t="str">
        <f>'Source - Master DB Debt'!E1004</f>
        <v>Kokomo-Center School Bldg Corp Ad Valorem Property Tax First Mtg Bonds Series 2015A</v>
      </c>
      <c r="D1007" s="2">
        <f>'Source - Master DB Debt'!F1004</f>
        <v>1059500</v>
      </c>
      <c r="E1007" s="2">
        <f>'Source - Master DB Debt'!G1004</f>
        <v>2119000</v>
      </c>
      <c r="F1007" s="2">
        <f>'Source - Master DB Debt'!H1004</f>
        <v>1057500</v>
      </c>
      <c r="G1007" s="2">
        <f>'Source - Master DB Debt'!I1004</f>
        <v>317250</v>
      </c>
      <c r="H1007" s="2">
        <f>'Source - Master DB Debt'!J1004</f>
        <v>1057500</v>
      </c>
    </row>
    <row r="1008" spans="1:8" x14ac:dyDescent="0.35">
      <c r="A1008" t="str">
        <f>'Source - Master DB Debt'!A1005&amp;'Source - Master DB Debt'!B1005&amp;'Source - Master DB Debt'!C1005</f>
        <v>3443500</v>
      </c>
      <c r="B1008" t="str">
        <f>'Source - Master DB Debt'!D1005</f>
        <v>0180</v>
      </c>
      <c r="C1008" t="str">
        <f>'Source - Master DB Debt'!E1005</f>
        <v>Ad Valorem Property Tax First Mortgage Bonds, Series 2018</v>
      </c>
      <c r="D1008" s="2">
        <f>'Source - Master DB Debt'!F1005</f>
        <v>447000</v>
      </c>
      <c r="E1008" s="2">
        <f>'Source - Master DB Debt'!G1005</f>
        <v>894000</v>
      </c>
      <c r="F1008" s="2">
        <f>'Source - Master DB Debt'!H1005</f>
        <v>446000</v>
      </c>
      <c r="G1008" s="2">
        <f>'Source - Master DB Debt'!I1005</f>
        <v>133800</v>
      </c>
      <c r="H1008" s="2">
        <f>'Source - Master DB Debt'!J1005</f>
        <v>446000</v>
      </c>
    </row>
    <row r="1009" spans="1:8" x14ac:dyDescent="0.35">
      <c r="A1009" t="str">
        <f>'Source - Master DB Debt'!A1006&amp;'Source - Master DB Debt'!B1006&amp;'Source - Master DB Debt'!C1006</f>
        <v>3443500</v>
      </c>
      <c r="B1009" t="str">
        <f>'Source - Master DB Debt'!D1006</f>
        <v>0180</v>
      </c>
      <c r="C1009" t="str">
        <f>'Source - Master DB Debt'!E1006</f>
        <v>Ad Valorem Property Tax First Mortgage Bonds, Series 2017</v>
      </c>
      <c r="D1009" s="2">
        <f>'Source - Master DB Debt'!F1006</f>
        <v>470500</v>
      </c>
      <c r="E1009" s="2">
        <f>'Source - Master DB Debt'!G1006</f>
        <v>937000</v>
      </c>
      <c r="F1009" s="2">
        <f>'Source - Master DB Debt'!H1006</f>
        <v>471000</v>
      </c>
      <c r="G1009" s="2">
        <f>'Source - Master DB Debt'!I1006</f>
        <v>141300</v>
      </c>
      <c r="H1009" s="2">
        <f>'Source - Master DB Debt'!J1006</f>
        <v>471000</v>
      </c>
    </row>
    <row r="1010" spans="1:8" x14ac:dyDescent="0.35">
      <c r="A1010" t="str">
        <f>'Source - Master DB Debt'!A1007&amp;'Source - Master DB Debt'!B1007&amp;'Source - Master DB Debt'!C1007</f>
        <v>3443500</v>
      </c>
      <c r="B1010" t="str">
        <f>'Source - Master DB Debt'!D1007</f>
        <v>0180</v>
      </c>
      <c r="C1010" t="str">
        <f>'Source - Master DB Debt'!E1007</f>
        <v>Fees</v>
      </c>
      <c r="D1010" s="2">
        <f>'Source - Master DB Debt'!F1007</f>
        <v>5751</v>
      </c>
      <c r="E1010" s="2">
        <f>'Source - Master DB Debt'!G1007</f>
        <v>0</v>
      </c>
      <c r="F1010" s="2">
        <f>'Source - Master DB Debt'!H1007</f>
        <v>0</v>
      </c>
      <c r="G1010" s="2">
        <f>'Source - Master DB Debt'!I1007</f>
        <v>0</v>
      </c>
      <c r="H1010" s="2">
        <f>'Source - Master DB Debt'!J1007</f>
        <v>0</v>
      </c>
    </row>
    <row r="1011" spans="1:8" x14ac:dyDescent="0.35">
      <c r="A1011" t="str">
        <f>'Source - Master DB Debt'!A1008&amp;'Source - Master DB Debt'!B1008&amp;'Source - Master DB Debt'!C1008</f>
        <v>3443500</v>
      </c>
      <c r="B1011" t="str">
        <f>'Source - Master DB Debt'!D1008</f>
        <v>0180</v>
      </c>
      <c r="C1011" t="str">
        <f>'Source - Master DB Debt'!E1008</f>
        <v>Ad Valorem Property Tax First Mortgage Bonds, Series 2016</v>
      </c>
      <c r="D1011" s="2">
        <f>'Source - Master DB Debt'!F1008</f>
        <v>888500</v>
      </c>
      <c r="E1011" s="2">
        <f>'Source - Master DB Debt'!G1008</f>
        <v>1782000</v>
      </c>
      <c r="F1011" s="2">
        <f>'Source - Master DB Debt'!H1008</f>
        <v>944000</v>
      </c>
      <c r="G1011" s="2">
        <f>'Source - Master DB Debt'!I1008</f>
        <v>283200</v>
      </c>
      <c r="H1011" s="2">
        <f>'Source - Master DB Debt'!J1008</f>
        <v>944000</v>
      </c>
    </row>
    <row r="1012" spans="1:8" x14ac:dyDescent="0.35">
      <c r="A1012" t="str">
        <f>'Source - Master DB Debt'!A1009&amp;'Source - Master DB Debt'!B1009&amp;'Source - Master DB Debt'!C1009</f>
        <v>3443500</v>
      </c>
      <c r="B1012" t="str">
        <f>'Source - Master DB Debt'!D1009</f>
        <v>0180</v>
      </c>
      <c r="C1012" t="str">
        <f>'Source - Master DB Debt'!E1009</f>
        <v>General Obligation Bonds of 2019</v>
      </c>
      <c r="D1012" s="2">
        <f>'Source - Master DB Debt'!F1009</f>
        <v>845250</v>
      </c>
      <c r="E1012" s="2">
        <f>'Source - Master DB Debt'!G1009</f>
        <v>1686875</v>
      </c>
      <c r="F1012" s="2">
        <f>'Source - Master DB Debt'!H1009</f>
        <v>0</v>
      </c>
      <c r="G1012" s="2">
        <f>'Source - Master DB Debt'!I1009</f>
        <v>0</v>
      </c>
      <c r="H1012" s="2">
        <f>'Source - Master DB Debt'!J1009</f>
        <v>0</v>
      </c>
    </row>
    <row r="1013" spans="1:8" x14ac:dyDescent="0.35">
      <c r="A1013" t="str">
        <f>'Source - Master DB Debt'!A1010&amp;'Source - Master DB Debt'!B1010&amp;'Source - Master DB Debt'!C1010</f>
        <v>3443500</v>
      </c>
      <c r="B1013" t="str">
        <f>'Source - Master DB Debt'!D1010</f>
        <v>0180</v>
      </c>
      <c r="C1013" t="str">
        <f>'Source - Master DB Debt'!E1010</f>
        <v>General Obligation Bonds of 2023</v>
      </c>
      <c r="D1013" s="2">
        <f>'Source - Master DB Debt'!F1010</f>
        <v>0</v>
      </c>
      <c r="E1013" s="2">
        <f>'Source - Master DB Debt'!G1010</f>
        <v>1606478</v>
      </c>
      <c r="F1013" s="2">
        <f>'Source - Master DB Debt'!H1010</f>
        <v>237750</v>
      </c>
      <c r="G1013" s="2">
        <f>'Source - Master DB Debt'!I1010</f>
        <v>71494</v>
      </c>
      <c r="H1013" s="2">
        <f>'Source - Master DB Debt'!J1010</f>
        <v>238875</v>
      </c>
    </row>
    <row r="1014" spans="1:8" x14ac:dyDescent="0.35">
      <c r="A1014" t="str">
        <f>'Source - Master DB Debt'!A1011&amp;'Source - Master DB Debt'!B1011&amp;'Source - Master DB Debt'!C1011</f>
        <v>3443500</v>
      </c>
      <c r="B1014" t="str">
        <f>'Source - Master DB Debt'!D1011</f>
        <v>0180</v>
      </c>
      <c r="C1014" t="str">
        <f>'Source - Master DB Debt'!E1011</f>
        <v>Taxable General Obligation Bonds of 2020B</v>
      </c>
      <c r="D1014" s="2">
        <f>'Source - Master DB Debt'!F1011</f>
        <v>218440</v>
      </c>
      <c r="E1014" s="2">
        <f>'Source - Master DB Debt'!G1011</f>
        <v>444325</v>
      </c>
      <c r="F1014" s="2">
        <f>'Source - Master DB Debt'!H1011</f>
        <v>0</v>
      </c>
      <c r="G1014" s="2">
        <f>'Source - Master DB Debt'!I1011</f>
        <v>0</v>
      </c>
      <c r="H1014" s="2">
        <f>'Source - Master DB Debt'!J1011</f>
        <v>0</v>
      </c>
    </row>
    <row r="1015" spans="1:8" x14ac:dyDescent="0.35">
      <c r="A1015" t="str">
        <f>'Source - Master DB Debt'!A1012&amp;'Source - Master DB Debt'!B1012&amp;'Source - Master DB Debt'!C1012</f>
        <v>3443500</v>
      </c>
      <c r="B1015" t="str">
        <f>'Source - Master DB Debt'!D1012</f>
        <v>0180</v>
      </c>
      <c r="C1015" t="str">
        <f>'Source - Master DB Debt'!E1012</f>
        <v>Kokomo-Center School Bldg Corp Ad Valorem Property Tax First Mtg Bonds Series 2015B</v>
      </c>
      <c r="D1015" s="2">
        <f>'Source - Master DB Debt'!F1012</f>
        <v>145500</v>
      </c>
      <c r="E1015" s="2">
        <f>'Source - Master DB Debt'!G1012</f>
        <v>294000</v>
      </c>
      <c r="F1015" s="2">
        <f>'Source - Master DB Debt'!H1012</f>
        <v>150000</v>
      </c>
      <c r="G1015" s="2">
        <f>'Source - Master DB Debt'!I1012</f>
        <v>28050</v>
      </c>
      <c r="H1015" s="2">
        <f>'Source - Master DB Debt'!J1012</f>
        <v>37000</v>
      </c>
    </row>
    <row r="1016" spans="1:8" x14ac:dyDescent="0.35">
      <c r="A1016" t="str">
        <f>'Source - Master DB Debt'!A1013&amp;'Source - Master DB Debt'!B1013&amp;'Source - Master DB Debt'!C1013</f>
        <v>3443500</v>
      </c>
      <c r="B1016" t="str">
        <f>'Source - Master DB Debt'!D1013</f>
        <v>0180</v>
      </c>
      <c r="C1016" t="str">
        <f>'Source - Master DB Debt'!E1013</f>
        <v>General Obligation Bonds of 2021</v>
      </c>
      <c r="D1016" s="2">
        <f>'Source - Master DB Debt'!F1013</f>
        <v>32200</v>
      </c>
      <c r="E1016" s="2">
        <f>'Source - Master DB Debt'!G1013</f>
        <v>64850</v>
      </c>
      <c r="F1016" s="2">
        <f>'Source - Master DB Debt'!H1013</f>
        <v>377650</v>
      </c>
      <c r="G1016" s="2">
        <f>'Source - Master DB Debt'!I1013</f>
        <v>113400</v>
      </c>
      <c r="H1016" s="2">
        <f>'Source - Master DB Debt'!J1013</f>
        <v>378350</v>
      </c>
    </row>
    <row r="1017" spans="1:8" x14ac:dyDescent="0.35">
      <c r="A1017" t="str">
        <f>'Source - Master DB Debt'!A1014&amp;'Source - Master DB Debt'!B1014&amp;'Source - Master DB Debt'!C1014</f>
        <v>3443500</v>
      </c>
      <c r="B1017" t="str">
        <f>'Source - Master DB Debt'!D1014</f>
        <v>0180</v>
      </c>
      <c r="C1017" t="str">
        <f>'Source - Master DB Debt'!E1014</f>
        <v>Ad Valorem Property Tax First Mortgage Bonds, Series 2020</v>
      </c>
      <c r="D1017" s="2">
        <f>'Source - Master DB Debt'!F1014</f>
        <v>296000</v>
      </c>
      <c r="E1017" s="2">
        <f>'Source - Master DB Debt'!G1014</f>
        <v>590000</v>
      </c>
      <c r="F1017" s="2">
        <f>'Source - Master DB Debt'!H1014</f>
        <v>725000</v>
      </c>
      <c r="G1017" s="2">
        <f>'Source - Master DB Debt'!I1014</f>
        <v>217500</v>
      </c>
      <c r="H1017" s="2">
        <f>'Source - Master DB Debt'!J1014</f>
        <v>725000</v>
      </c>
    </row>
    <row r="1018" spans="1:8" x14ac:dyDescent="0.35">
      <c r="A1018" t="str">
        <f>'Source - Master DB Debt'!A1015&amp;'Source - Master DB Debt'!B1015&amp;'Source - Master DB Debt'!C1015</f>
        <v>3443500</v>
      </c>
      <c r="B1018" t="str">
        <f>'Source - Master DB Debt'!D1015</f>
        <v>0180</v>
      </c>
      <c r="C1018" t="str">
        <f>'Source - Master DB Debt'!E1015</f>
        <v>Ad Valorem Property Tax First Mortgage Bonds, Series 2021</v>
      </c>
      <c r="D1018" s="2">
        <f>'Source - Master DB Debt'!F1015</f>
        <v>222500</v>
      </c>
      <c r="E1018" s="2">
        <f>'Source - Master DB Debt'!G1015</f>
        <v>445000</v>
      </c>
      <c r="F1018" s="2">
        <f>'Source - Master DB Debt'!H1015</f>
        <v>222500</v>
      </c>
      <c r="G1018" s="2">
        <f>'Source - Master DB Debt'!I1015</f>
        <v>66750</v>
      </c>
      <c r="H1018" s="2">
        <f>'Source - Master DB Debt'!J1015</f>
        <v>222500</v>
      </c>
    </row>
    <row r="1019" spans="1:8" x14ac:dyDescent="0.35">
      <c r="A1019" t="str">
        <f>'Source - Master DB Debt'!A1016&amp;'Source - Master DB Debt'!B1016&amp;'Source - Master DB Debt'!C1016</f>
        <v>3443500</v>
      </c>
      <c r="B1019" t="str">
        <f>'Source - Master DB Debt'!D1016</f>
        <v>0180</v>
      </c>
      <c r="C1019" t="str">
        <f>'Source - Master DB Debt'!E1016</f>
        <v>General Obligation Bonds of 2020A</v>
      </c>
      <c r="D1019" s="2">
        <f>'Source - Master DB Debt'!F1016</f>
        <v>159750</v>
      </c>
      <c r="E1019" s="2">
        <f>'Source - Master DB Debt'!G1016</f>
        <v>325550</v>
      </c>
      <c r="F1019" s="2">
        <f>'Source - Master DB Debt'!H1016</f>
        <v>0</v>
      </c>
      <c r="G1019" s="2">
        <f>'Source - Master DB Debt'!I1016</f>
        <v>0</v>
      </c>
      <c r="H1019" s="2">
        <f>'Source - Master DB Debt'!J1016</f>
        <v>0</v>
      </c>
    </row>
    <row r="1020" spans="1:8" x14ac:dyDescent="0.35">
      <c r="A1020" t="str">
        <f>'Source - Master DB Debt'!A1017&amp;'Source - Master DB Debt'!B1017&amp;'Source - Master DB Debt'!C1017</f>
        <v>3543625</v>
      </c>
      <c r="B1020" t="str">
        <f>'Source - Master DB Debt'!D1017</f>
        <v>0180</v>
      </c>
      <c r="C1020" t="str">
        <f>'Source - Master DB Debt'!E1017</f>
        <v>Ad Valorem Property Tax First Mortgage Bonds, Series 2018</v>
      </c>
      <c r="D1020" s="2">
        <f>'Source - Master DB Debt'!F1017</f>
        <v>925000</v>
      </c>
      <c r="E1020" s="2">
        <f>'Source - Master DB Debt'!G1017</f>
        <v>3897000</v>
      </c>
      <c r="F1020" s="2">
        <f>'Source - Master DB Debt'!H1017</f>
        <v>1948000</v>
      </c>
      <c r="G1020" s="2">
        <f>'Source - Master DB Debt'!I1017</f>
        <v>584400</v>
      </c>
      <c r="H1020" s="2">
        <f>'Source - Master DB Debt'!J1017</f>
        <v>1948000</v>
      </c>
    </row>
    <row r="1021" spans="1:8" x14ac:dyDescent="0.35">
      <c r="A1021" t="str">
        <f>'Source - Master DB Debt'!A1018&amp;'Source - Master DB Debt'!B1018&amp;'Source - Master DB Debt'!C1018</f>
        <v>3543625</v>
      </c>
      <c r="B1021" t="str">
        <f>'Source - Master DB Debt'!D1018</f>
        <v>0180</v>
      </c>
      <c r="C1021" t="str">
        <f>'Source - Master DB Debt'!E1018</f>
        <v>General Obligation Bonds of 2023</v>
      </c>
      <c r="D1021" s="2">
        <f>'Source - Master DB Debt'!F1018</f>
        <v>0</v>
      </c>
      <c r="E1021" s="2">
        <f>'Source - Master DB Debt'!G1018</f>
        <v>2929172</v>
      </c>
      <c r="F1021" s="2">
        <f>'Source - Master DB Debt'!H1018</f>
        <v>1507950</v>
      </c>
      <c r="G1021" s="2">
        <f>'Source - Master DB Debt'!I1018</f>
        <v>451733</v>
      </c>
      <c r="H1021" s="2">
        <f>'Source - Master DB Debt'!J1018</f>
        <v>1503600</v>
      </c>
    </row>
    <row r="1022" spans="1:8" x14ac:dyDescent="0.35">
      <c r="A1022" t="str">
        <f>'Source - Master DB Debt'!A1019&amp;'Source - Master DB Debt'!B1019&amp;'Source - Master DB Debt'!C1019</f>
        <v>3543625</v>
      </c>
      <c r="B1022" t="str">
        <f>'Source - Master DB Debt'!D1019</f>
        <v>0180</v>
      </c>
      <c r="C1022" t="str">
        <f>'Source - Master DB Debt'!E1019</f>
        <v>General Obligation Bonds of 2020</v>
      </c>
      <c r="D1022" s="2">
        <f>'Source - Master DB Debt'!F1019</f>
        <v>930125</v>
      </c>
      <c r="E1022" s="2">
        <f>'Source - Master DB Debt'!G1019</f>
        <v>0</v>
      </c>
      <c r="F1022" s="2">
        <f>'Source - Master DB Debt'!H1019</f>
        <v>0</v>
      </c>
      <c r="G1022" s="2">
        <f>'Source - Master DB Debt'!I1019</f>
        <v>0</v>
      </c>
      <c r="H1022" s="2">
        <f>'Source - Master DB Debt'!J1019</f>
        <v>0</v>
      </c>
    </row>
    <row r="1023" spans="1:8" x14ac:dyDescent="0.35">
      <c r="A1023" t="str">
        <f>'Source - Master DB Debt'!A1020&amp;'Source - Master DB Debt'!B1020&amp;'Source - Master DB Debt'!C1020</f>
        <v>3543625</v>
      </c>
      <c r="B1023" t="str">
        <f>'Source - Master DB Debt'!D1020</f>
        <v>0180</v>
      </c>
      <c r="C1023" t="str">
        <f>'Source - Master DB Debt'!E1020</f>
        <v>Common School Fund Loan A-0433</v>
      </c>
      <c r="D1023" s="2">
        <f>'Source - Master DB Debt'!F1020</f>
        <v>81970</v>
      </c>
      <c r="E1023" s="2">
        <f>'Source - Master DB Debt'!G1020</f>
        <v>80111</v>
      </c>
      <c r="F1023" s="2">
        <f>'Source - Master DB Debt'!H1020</f>
        <v>0</v>
      </c>
      <c r="G1023" s="2">
        <f>'Source - Master DB Debt'!I1020</f>
        <v>0</v>
      </c>
      <c r="H1023" s="2">
        <f>'Source - Master DB Debt'!J1020</f>
        <v>0</v>
      </c>
    </row>
    <row r="1024" spans="1:8" x14ac:dyDescent="0.35">
      <c r="A1024" t="str">
        <f>'Source - Master DB Debt'!A1021&amp;'Source - Master DB Debt'!B1021&amp;'Source - Master DB Debt'!C1021</f>
        <v>3543625</v>
      </c>
      <c r="B1024" t="str">
        <f>'Source - Master DB Debt'!D1021</f>
        <v>0180</v>
      </c>
      <c r="C1024" t="str">
        <f>'Source - Master DB Debt'!E1021</f>
        <v>Unreimbursed Textbooks</v>
      </c>
      <c r="D1024" s="2">
        <f>'Source - Master DB Debt'!F1021</f>
        <v>65629</v>
      </c>
      <c r="E1024" s="2">
        <f>'Source - Master DB Debt'!G1021</f>
        <v>0</v>
      </c>
      <c r="F1024" s="2">
        <f>'Source - Master DB Debt'!H1021</f>
        <v>0</v>
      </c>
      <c r="G1024" s="2">
        <f>'Source - Master DB Debt'!I1021</f>
        <v>0</v>
      </c>
      <c r="H1024" s="2">
        <f>'Source - Master DB Debt'!J1021</f>
        <v>0</v>
      </c>
    </row>
    <row r="1025" spans="1:8" x14ac:dyDescent="0.35">
      <c r="A1025" t="str">
        <f>'Source - Master DB Debt'!A1022&amp;'Source - Master DB Debt'!B1022&amp;'Source - Master DB Debt'!C1022</f>
        <v>3543625</v>
      </c>
      <c r="B1025" t="str">
        <f>'Source - Master DB Debt'!D1022</f>
        <v>0180</v>
      </c>
      <c r="C1025" t="str">
        <f>'Source - Master DB Debt'!E1022</f>
        <v>Ad Valorem Property Tax First Mortgage Refunding Bonds, Series 2016</v>
      </c>
      <c r="D1025" s="2">
        <f>'Source - Master DB Debt'!F1022</f>
        <v>1584000</v>
      </c>
      <c r="E1025" s="2">
        <f>'Source - Master DB Debt'!G1022</f>
        <v>0</v>
      </c>
      <c r="F1025" s="2">
        <f>'Source - Master DB Debt'!H1022</f>
        <v>0</v>
      </c>
      <c r="G1025" s="2">
        <f>'Source - Master DB Debt'!I1022</f>
        <v>0</v>
      </c>
      <c r="H1025" s="2">
        <f>'Source - Master DB Debt'!J1022</f>
        <v>0</v>
      </c>
    </row>
    <row r="1026" spans="1:8" x14ac:dyDescent="0.35">
      <c r="A1026" t="str">
        <f>'Source - Master DB Debt'!A1023&amp;'Source - Master DB Debt'!B1023&amp;'Source - Master DB Debt'!C1023</f>
        <v>3543625</v>
      </c>
      <c r="B1026" t="str">
        <f>'Source - Master DB Debt'!D1023</f>
        <v>0180</v>
      </c>
      <c r="C1026" t="str">
        <f>'Source - Master DB Debt'!E1023</f>
        <v>Ad Valorem Property Tax First Mortgage Bonds, Series 2022</v>
      </c>
      <c r="D1026" s="2">
        <f>'Source - Master DB Debt'!F1023</f>
        <v>1032500</v>
      </c>
      <c r="E1026" s="2">
        <f>'Source - Master DB Debt'!G1023</f>
        <v>1345000</v>
      </c>
      <c r="F1026" s="2">
        <f>'Source - Master DB Debt'!H1023</f>
        <v>672000</v>
      </c>
      <c r="G1026" s="2">
        <f>'Source - Master DB Debt'!I1023</f>
        <v>201600</v>
      </c>
      <c r="H1026" s="2">
        <f>'Source - Master DB Debt'!J1023</f>
        <v>672000</v>
      </c>
    </row>
    <row r="1027" spans="1:8" x14ac:dyDescent="0.35">
      <c r="A1027" t="str">
        <f>'Source - Master DB Debt'!A1024&amp;'Source - Master DB Debt'!B1024&amp;'Source - Master DB Debt'!C1024</f>
        <v>3643640</v>
      </c>
      <c r="B1027" t="str">
        <f>'Source - Master DB Debt'!D1024</f>
        <v>0180</v>
      </c>
      <c r="C1027" t="str">
        <f>'Source - Master DB Debt'!E1024</f>
        <v>Qualified Zone Academy Bond</v>
      </c>
      <c r="D1027" s="2">
        <f>'Source - Master DB Debt'!F1024</f>
        <v>97857</v>
      </c>
      <c r="E1027" s="2">
        <f>'Source - Master DB Debt'!G1024</f>
        <v>97857</v>
      </c>
      <c r="F1027" s="2">
        <f>'Source - Master DB Debt'!H1024</f>
        <v>0</v>
      </c>
      <c r="G1027" s="2">
        <f>'Source - Master DB Debt'!I1024</f>
        <v>0</v>
      </c>
      <c r="H1027" s="2">
        <f>'Source - Master DB Debt'!J1024</f>
        <v>97857</v>
      </c>
    </row>
    <row r="1028" spans="1:8" x14ac:dyDescent="0.35">
      <c r="A1028" t="str">
        <f>'Source - Master DB Debt'!A1025&amp;'Source - Master DB Debt'!B1025&amp;'Source - Master DB Debt'!C1025</f>
        <v>3643640</v>
      </c>
      <c r="B1028" t="str">
        <f>'Source - Master DB Debt'!D1025</f>
        <v>0180</v>
      </c>
      <c r="C1028" t="str">
        <f>'Source - Master DB Debt'!E1025</f>
        <v>General Obligation Bonds, Series 2023</v>
      </c>
      <c r="D1028" s="2">
        <f>'Source - Master DB Debt'!F1025</f>
        <v>0</v>
      </c>
      <c r="E1028" s="2">
        <f>'Source - Master DB Debt'!G1025</f>
        <v>113000</v>
      </c>
      <c r="F1028" s="2">
        <f>'Source - Master DB Debt'!H1025</f>
        <v>104000</v>
      </c>
      <c r="G1028" s="2">
        <f>'Source - Master DB Debt'!I1025</f>
        <v>30900</v>
      </c>
      <c r="H1028" s="2">
        <f>'Source - Master DB Debt'!J1025</f>
        <v>102000</v>
      </c>
    </row>
    <row r="1029" spans="1:8" x14ac:dyDescent="0.35">
      <c r="A1029" t="str">
        <f>'Source - Master DB Debt'!A1026&amp;'Source - Master DB Debt'!B1026&amp;'Source - Master DB Debt'!C1026</f>
        <v>3643640</v>
      </c>
      <c r="B1029" t="str">
        <f>'Source - Master DB Debt'!D1026</f>
        <v>0180</v>
      </c>
      <c r="C1029" t="str">
        <f>'Source - Master DB Debt'!E1026</f>
        <v>Private building corporation</v>
      </c>
      <c r="D1029" s="2">
        <f>'Source - Master DB Debt'!F1026</f>
        <v>166000</v>
      </c>
      <c r="E1029" s="2">
        <f>'Source - Master DB Debt'!G1026</f>
        <v>332000</v>
      </c>
      <c r="F1029" s="2">
        <f>'Source - Master DB Debt'!H1026</f>
        <v>166000</v>
      </c>
      <c r="G1029" s="2">
        <f>'Source - Master DB Debt'!I1026</f>
        <v>83000</v>
      </c>
      <c r="H1029" s="2">
        <f>'Source - Master DB Debt'!J1026</f>
        <v>0</v>
      </c>
    </row>
    <row r="1030" spans="1:8" x14ac:dyDescent="0.35">
      <c r="A1030" t="str">
        <f>'Source - Master DB Debt'!A1027&amp;'Source - Master DB Debt'!B1027&amp;'Source - Master DB Debt'!C1027</f>
        <v>3643675</v>
      </c>
      <c r="B1030" t="str">
        <f>'Source - Master DB Debt'!D1027</f>
        <v>0186</v>
      </c>
      <c r="C1030" t="str">
        <f>'Source - Master DB Debt'!E1027</f>
        <v>Amended Taxable General Obligation Pension Bonds of 2004</v>
      </c>
      <c r="D1030" s="2">
        <f>'Source - Master DB Debt'!F1027</f>
        <v>151845</v>
      </c>
      <c r="E1030" s="2">
        <f>'Source - Master DB Debt'!G1027</f>
        <v>306656</v>
      </c>
      <c r="F1030" s="2">
        <f>'Source - Master DB Debt'!H1027</f>
        <v>0</v>
      </c>
      <c r="G1030" s="2">
        <f>'Source - Master DB Debt'!I1027</f>
        <v>0</v>
      </c>
      <c r="H1030" s="2">
        <f>'Source - Master DB Debt'!J1027</f>
        <v>0</v>
      </c>
    </row>
    <row r="1031" spans="1:8" x14ac:dyDescent="0.35">
      <c r="A1031" t="str">
        <f>'Source - Master DB Debt'!A1028&amp;'Source - Master DB Debt'!B1028&amp;'Source - Master DB Debt'!C1028</f>
        <v>3643675</v>
      </c>
      <c r="B1031" t="str">
        <f>'Source - Master DB Debt'!D1028</f>
        <v>0180</v>
      </c>
      <c r="C1031" t="str">
        <f>'Source - Master DB Debt'!E1028</f>
        <v>2018 - Common School Technology Advancement</v>
      </c>
      <c r="D1031" s="2">
        <f>'Source - Master DB Debt'!F1028</f>
        <v>47470</v>
      </c>
      <c r="E1031" s="2">
        <f>'Source - Master DB Debt'!G1028</f>
        <v>94237</v>
      </c>
      <c r="F1031" s="2">
        <f>'Source - Master DB Debt'!H1028</f>
        <v>0</v>
      </c>
      <c r="G1031" s="2">
        <f>'Source - Master DB Debt'!I1028</f>
        <v>0</v>
      </c>
      <c r="H1031" s="2">
        <f>'Source - Master DB Debt'!J1028</f>
        <v>0</v>
      </c>
    </row>
    <row r="1032" spans="1:8" x14ac:dyDescent="0.35">
      <c r="A1032" t="str">
        <f>'Source - Master DB Debt'!A1029&amp;'Source - Master DB Debt'!B1029&amp;'Source - Master DB Debt'!C1029</f>
        <v>3643675</v>
      </c>
      <c r="B1032" t="str">
        <f>'Source - Master DB Debt'!D1029</f>
        <v>0180</v>
      </c>
      <c r="C1032" t="str">
        <f>'Source - Master DB Debt'!E1029</f>
        <v>2022 - Common School Technology Advancement</v>
      </c>
      <c r="D1032" s="2">
        <f>'Source - Master DB Debt'!F1029</f>
        <v>54978</v>
      </c>
      <c r="E1032" s="2">
        <f>'Source - Master DB Debt'!G1029</f>
        <v>109166</v>
      </c>
      <c r="F1032" s="2">
        <f>'Source - Master DB Debt'!H1029</f>
        <v>54188</v>
      </c>
      <c r="G1032" s="2">
        <f>'Source - Master DB Debt'!I1029</f>
        <v>16217</v>
      </c>
      <c r="H1032" s="2">
        <f>'Source - Master DB Debt'!J1029</f>
        <v>53925</v>
      </c>
    </row>
    <row r="1033" spans="1:8" x14ac:dyDescent="0.35">
      <c r="A1033" t="str">
        <f>'Source - Master DB Debt'!A1030&amp;'Source - Master DB Debt'!B1030&amp;'Source - Master DB Debt'!C1030</f>
        <v>3643675</v>
      </c>
      <c r="B1033" t="str">
        <f>'Source - Master DB Debt'!D1030</f>
        <v>0180</v>
      </c>
      <c r="C1033" t="str">
        <f>'Source - Master DB Debt'!E1030</f>
        <v>2023 - Common School Technology Advancement</v>
      </c>
      <c r="D1033" s="2">
        <f>'Source - Master DB Debt'!F1030</f>
        <v>0</v>
      </c>
      <c r="E1033" s="2">
        <f>'Source - Master DB Debt'!G1030</f>
        <v>535579</v>
      </c>
      <c r="F1033" s="2">
        <f>'Source - Master DB Debt'!H1030</f>
        <v>0</v>
      </c>
      <c r="G1033" s="2">
        <f>'Source - Master DB Debt'!I1030</f>
        <v>0</v>
      </c>
      <c r="H1033" s="2">
        <f>'Source - Master DB Debt'!J1030</f>
        <v>0</v>
      </c>
    </row>
    <row r="1034" spans="1:8" x14ac:dyDescent="0.35">
      <c r="A1034" t="str">
        <f>'Source - Master DB Debt'!A1031&amp;'Source - Master DB Debt'!B1031&amp;'Source - Master DB Debt'!C1031</f>
        <v>3643675</v>
      </c>
      <c r="B1034" t="str">
        <f>'Source - Master DB Debt'!D1031</f>
        <v>0180</v>
      </c>
      <c r="C1034" t="str">
        <f>'Source - Master DB Debt'!E1031</f>
        <v>Seymour Elementary School Bldg Corporation Ad Valorem Property Tax First Mortgage Bonds, Series 2022</v>
      </c>
      <c r="D1034" s="2">
        <f>'Source - Master DB Debt'!F1031</f>
        <v>1151000</v>
      </c>
      <c r="E1034" s="2">
        <f>'Source - Master DB Debt'!G1031</f>
        <v>4096000</v>
      </c>
      <c r="F1034" s="2">
        <f>'Source - Master DB Debt'!H1031</f>
        <v>2047500</v>
      </c>
      <c r="G1034" s="2">
        <f>'Source - Master DB Debt'!I1031</f>
        <v>614250</v>
      </c>
      <c r="H1034" s="2">
        <f>'Source - Master DB Debt'!J1031</f>
        <v>2047500</v>
      </c>
    </row>
    <row r="1035" spans="1:8" x14ac:dyDescent="0.35">
      <c r="A1035" t="str">
        <f>'Source - Master DB Debt'!A1032&amp;'Source - Master DB Debt'!B1032&amp;'Source - Master DB Debt'!C1032</f>
        <v>3643675</v>
      </c>
      <c r="B1035" t="str">
        <f>'Source - Master DB Debt'!D1032</f>
        <v>0180</v>
      </c>
      <c r="C1035" t="str">
        <f>'Source - Master DB Debt'!E1032</f>
        <v>2017 - Common School Technology Advancement</v>
      </c>
      <c r="D1035" s="2">
        <f>'Source - Master DB Debt'!F1032</f>
        <v>46461</v>
      </c>
      <c r="E1035" s="2">
        <f>'Source - Master DB Debt'!G1032</f>
        <v>0</v>
      </c>
      <c r="F1035" s="2">
        <f>'Source - Master DB Debt'!H1032</f>
        <v>0</v>
      </c>
      <c r="G1035" s="2">
        <f>'Source - Master DB Debt'!I1032</f>
        <v>0</v>
      </c>
      <c r="H1035" s="2">
        <f>'Source - Master DB Debt'!J1032</f>
        <v>0</v>
      </c>
    </row>
    <row r="1036" spans="1:8" x14ac:dyDescent="0.35">
      <c r="A1036" t="str">
        <f>'Source - Master DB Debt'!A1033&amp;'Source - Master DB Debt'!B1033&amp;'Source - Master DB Debt'!C1033</f>
        <v>3643675</v>
      </c>
      <c r="B1036" t="str">
        <f>'Source - Master DB Debt'!D1033</f>
        <v>0180</v>
      </c>
      <c r="C1036" t="str">
        <f>'Source - Master DB Debt'!E1033</f>
        <v>2021 - Common School Technology Advancement</v>
      </c>
      <c r="D1036" s="2">
        <f>'Source - Master DB Debt'!F1033</f>
        <v>53799</v>
      </c>
      <c r="E1036" s="2">
        <f>'Source - Master DB Debt'!G1033</f>
        <v>106819</v>
      </c>
      <c r="F1036" s="2">
        <f>'Source - Master DB Debt'!H1033</f>
        <v>53020</v>
      </c>
      <c r="G1036" s="2">
        <f>'Source - Master DB Debt'!I1033</f>
        <v>15867</v>
      </c>
      <c r="H1036" s="2">
        <f>'Source - Master DB Debt'!J1033</f>
        <v>52760</v>
      </c>
    </row>
    <row r="1037" spans="1:8" x14ac:dyDescent="0.35">
      <c r="A1037" t="str">
        <f>'Source - Master DB Debt'!A1034&amp;'Source - Master DB Debt'!B1034&amp;'Source - Master DB Debt'!C1034</f>
        <v>3643675</v>
      </c>
      <c r="B1037" t="str">
        <f>'Source - Master DB Debt'!D1034</f>
        <v>0180</v>
      </c>
      <c r="C1037" t="str">
        <f>'Source - Master DB Debt'!E1034</f>
        <v>AD VALOREM PROPERTY TAX FIRST MORTGAGE REFUNDING BONDS, SERIES 2010</v>
      </c>
      <c r="D1037" s="2">
        <f>'Source - Master DB Debt'!F1034</f>
        <v>988000</v>
      </c>
      <c r="E1037" s="2">
        <f>'Source - Master DB Debt'!G1034</f>
        <v>0</v>
      </c>
      <c r="F1037" s="2">
        <f>'Source - Master DB Debt'!H1034</f>
        <v>0</v>
      </c>
      <c r="G1037" s="2">
        <f>'Source - Master DB Debt'!I1034</f>
        <v>0</v>
      </c>
      <c r="H1037" s="2">
        <f>'Source - Master DB Debt'!J1034</f>
        <v>0</v>
      </c>
    </row>
    <row r="1038" spans="1:8" x14ac:dyDescent="0.35">
      <c r="A1038" t="str">
        <f>'Source - Master DB Debt'!A1035&amp;'Source - Master DB Debt'!B1035&amp;'Source - Master DB Debt'!C1035</f>
        <v>3643675</v>
      </c>
      <c r="B1038" t="str">
        <f>'Source - Master DB Debt'!D1035</f>
        <v>0180</v>
      </c>
      <c r="C1038" t="str">
        <f>'Source - Master DB Debt'!E1035</f>
        <v>2019 - Common School Technology Advancement</v>
      </c>
      <c r="D1038" s="2">
        <f>'Source - Master DB Debt'!F1035</f>
        <v>49948</v>
      </c>
      <c r="E1038" s="2">
        <f>'Source - Master DB Debt'!G1035</f>
        <v>99166</v>
      </c>
      <c r="F1038" s="2">
        <f>'Source - Master DB Debt'!H1035</f>
        <v>49217</v>
      </c>
      <c r="G1038" s="2">
        <f>'Source - Master DB Debt'!I1035</f>
        <v>14729</v>
      </c>
      <c r="H1038" s="2">
        <f>'Source - Master DB Debt'!J1035</f>
        <v>48974</v>
      </c>
    </row>
    <row r="1039" spans="1:8" x14ac:dyDescent="0.35">
      <c r="A1039" t="str">
        <f>'Source - Master DB Debt'!A1036&amp;'Source - Master DB Debt'!B1036&amp;'Source - Master DB Debt'!C1036</f>
        <v>3643675</v>
      </c>
      <c r="B1039" t="str">
        <f>'Source - Master DB Debt'!D1036</f>
        <v>0180</v>
      </c>
      <c r="C1039" t="str">
        <f>'Source - Master DB Debt'!E1036</f>
        <v>Fees</v>
      </c>
      <c r="D1039" s="2">
        <f>'Source - Master DB Debt'!F1036</f>
        <v>39071</v>
      </c>
      <c r="E1039" s="2">
        <f>'Source - Master DB Debt'!G1036</f>
        <v>0</v>
      </c>
      <c r="F1039" s="2">
        <f>'Source - Master DB Debt'!H1036</f>
        <v>0</v>
      </c>
      <c r="G1039" s="2">
        <f>'Source - Master DB Debt'!I1036</f>
        <v>0</v>
      </c>
      <c r="H1039" s="2">
        <f>'Source - Master DB Debt'!J1036</f>
        <v>0</v>
      </c>
    </row>
    <row r="1040" spans="1:8" x14ac:dyDescent="0.35">
      <c r="A1040" t="str">
        <f>'Source - Master DB Debt'!A1037&amp;'Source - Master DB Debt'!B1037&amp;'Source - Master DB Debt'!C1037</f>
        <v>3643675</v>
      </c>
      <c r="B1040" t="str">
        <f>'Source - Master DB Debt'!D1037</f>
        <v>0180</v>
      </c>
      <c r="C1040" t="str">
        <f>'Source - Master DB Debt'!E1037</f>
        <v>Seymour Community Schools General Obligation Bonds of 2019</v>
      </c>
      <c r="D1040" s="2">
        <f>'Source - Master DB Debt'!F1037</f>
        <v>0</v>
      </c>
      <c r="E1040" s="2">
        <f>'Source - Master DB Debt'!G1037</f>
        <v>0</v>
      </c>
      <c r="F1040" s="2">
        <f>'Source - Master DB Debt'!H1037</f>
        <v>0</v>
      </c>
      <c r="G1040" s="2">
        <f>'Source - Master DB Debt'!I1037</f>
        <v>0</v>
      </c>
      <c r="H1040" s="2">
        <f>'Source - Master DB Debt'!J1037</f>
        <v>0</v>
      </c>
    </row>
    <row r="1041" spans="1:8" x14ac:dyDescent="0.35">
      <c r="A1041" t="str">
        <f>'Source - Master DB Debt'!A1038&amp;'Source - Master DB Debt'!B1038&amp;'Source - Master DB Debt'!C1038</f>
        <v>3643675</v>
      </c>
      <c r="B1041" t="str">
        <f>'Source - Master DB Debt'!D1038</f>
        <v>0180</v>
      </c>
      <c r="C1041" t="str">
        <f>'Source - Master DB Debt'!E1038</f>
        <v>GENERAL OBLIGATION BONDS OF 2022</v>
      </c>
      <c r="D1041" s="2">
        <f>'Source - Master DB Debt'!F1038</f>
        <v>1529989</v>
      </c>
      <c r="E1041" s="2">
        <f>'Source - Master DB Debt'!G1038</f>
        <v>3056048</v>
      </c>
      <c r="F1041" s="2">
        <f>'Source - Master DB Debt'!H1038</f>
        <v>0</v>
      </c>
      <c r="G1041" s="2">
        <f>'Source - Master DB Debt'!I1038</f>
        <v>0</v>
      </c>
      <c r="H1041" s="2">
        <f>'Source - Master DB Debt'!J1038</f>
        <v>0</v>
      </c>
    </row>
    <row r="1042" spans="1:8" x14ac:dyDescent="0.35">
      <c r="A1042" t="str">
        <f>'Source - Master DB Debt'!A1039&amp;'Source - Master DB Debt'!B1039&amp;'Source - Master DB Debt'!C1039</f>
        <v>3643695</v>
      </c>
      <c r="B1042" t="str">
        <f>'Source - Master DB Debt'!D1039</f>
        <v>0180</v>
      </c>
      <c r="C1042" t="str">
        <f>'Source - Master DB Debt'!E1039</f>
        <v>Brownstown Middle School Bldg. Corp.Taxable Ad Valorem Property Tax First Mortgage Bonds,Series 2009</v>
      </c>
      <c r="D1042" s="2">
        <f>'Source - Master DB Debt'!F1039</f>
        <v>220400</v>
      </c>
      <c r="E1042" s="2">
        <f>'Source - Master DB Debt'!G1039</f>
        <v>225000</v>
      </c>
      <c r="F1042" s="2">
        <f>'Source - Master DB Debt'!H1039</f>
        <v>0</v>
      </c>
      <c r="G1042" s="2">
        <f>'Source - Master DB Debt'!I1039</f>
        <v>0</v>
      </c>
      <c r="H1042" s="2">
        <f>'Source - Master DB Debt'!J1039</f>
        <v>0</v>
      </c>
    </row>
    <row r="1043" spans="1:8" x14ac:dyDescent="0.35">
      <c r="A1043" t="str">
        <f>'Source - Master DB Debt'!A1040&amp;'Source - Master DB Debt'!B1040&amp;'Source - Master DB Debt'!C1040</f>
        <v>3643695</v>
      </c>
      <c r="B1043" t="str">
        <f>'Source - Master DB Debt'!D1040</f>
        <v>0180</v>
      </c>
      <c r="C1043" t="str">
        <f>'Source - Master DB Debt'!E1040</f>
        <v>Brownstown Middle School Building Corp. Ad Valorem Property Tax First Mortgage Bonds, Series 2014</v>
      </c>
      <c r="D1043" s="2">
        <f>'Source - Master DB Debt'!F1040</f>
        <v>286750</v>
      </c>
      <c r="E1043" s="2">
        <f>'Source - Master DB Debt'!G1040</f>
        <v>575500</v>
      </c>
      <c r="F1043" s="2">
        <f>'Source - Master DB Debt'!H1040</f>
        <v>289750</v>
      </c>
      <c r="G1043" s="2">
        <f>'Source - Master DB Debt'!I1040</f>
        <v>203750</v>
      </c>
      <c r="H1043" s="2">
        <f>'Source - Master DB Debt'!J1040</f>
        <v>117750</v>
      </c>
    </row>
    <row r="1044" spans="1:8" x14ac:dyDescent="0.35">
      <c r="A1044" t="str">
        <f>'Source - Master DB Debt'!A1041&amp;'Source - Master DB Debt'!B1041&amp;'Source - Master DB Debt'!C1041</f>
        <v>3643695</v>
      </c>
      <c r="B1044" t="str">
        <f>'Source - Master DB Debt'!D1041</f>
        <v>0180</v>
      </c>
      <c r="C1044" t="str">
        <f>'Source - Master DB Debt'!E1041</f>
        <v>Brownstown District School Building Corporatoin Ad Valorem Property Tax First Mortgage Bonds, 2018</v>
      </c>
      <c r="D1044" s="2">
        <f>'Source - Master DB Debt'!F1041</f>
        <v>170000</v>
      </c>
      <c r="E1044" s="2">
        <f>'Source - Master DB Debt'!G1041</f>
        <v>335000</v>
      </c>
      <c r="F1044" s="2">
        <f>'Source - Master DB Debt'!H1041</f>
        <v>165500</v>
      </c>
      <c r="G1044" s="2">
        <f>'Source - Master DB Debt'!I1041</f>
        <v>49650</v>
      </c>
      <c r="H1044" s="2">
        <f>'Source - Master DB Debt'!J1041</f>
        <v>165500</v>
      </c>
    </row>
    <row r="1045" spans="1:8" x14ac:dyDescent="0.35">
      <c r="A1045" t="str">
        <f>'Source - Master DB Debt'!A1042&amp;'Source - Master DB Debt'!B1042&amp;'Source - Master DB Debt'!C1042</f>
        <v>3643695</v>
      </c>
      <c r="B1045" t="str">
        <f>'Source - Master DB Debt'!D1042</f>
        <v>0180</v>
      </c>
      <c r="C1045" t="str">
        <f>'Source - Master DB Debt'!E1042</f>
        <v>Brownstown District School Building Corporation Ad Valorem Property Tax First Mortgage Bonds, 2017</v>
      </c>
      <c r="D1045" s="2">
        <f>'Source - Master DB Debt'!F1042</f>
        <v>137000</v>
      </c>
      <c r="E1045" s="2">
        <f>'Source - Master DB Debt'!G1042</f>
        <v>274000</v>
      </c>
      <c r="F1045" s="2">
        <f>'Source - Master DB Debt'!H1042</f>
        <v>281100</v>
      </c>
      <c r="G1045" s="2">
        <f>'Source - Master DB Debt'!I1042</f>
        <v>84315</v>
      </c>
      <c r="H1045" s="2">
        <f>'Source - Master DB Debt'!J1042</f>
        <v>281000</v>
      </c>
    </row>
    <row r="1046" spans="1:8" x14ac:dyDescent="0.35">
      <c r="A1046" t="str">
        <f>'Source - Master DB Debt'!A1043&amp;'Source - Master DB Debt'!B1043&amp;'Source - Master DB Debt'!C1043</f>
        <v>3643695</v>
      </c>
      <c r="B1046" t="str">
        <f>'Source - Master DB Debt'!D1043</f>
        <v>0180</v>
      </c>
      <c r="C1046" t="str">
        <f>'Source - Master DB Debt'!E1043</f>
        <v>Brownstown Central Community School Corporation General Obligation Bonds of 2023</v>
      </c>
      <c r="D1046" s="2">
        <f>'Source - Master DB Debt'!F1043</f>
        <v>0</v>
      </c>
      <c r="E1046" s="2">
        <f>'Source - Master DB Debt'!G1043</f>
        <v>98423</v>
      </c>
      <c r="F1046" s="2">
        <f>'Source - Master DB Debt'!H1043</f>
        <v>184625</v>
      </c>
      <c r="G1046" s="2">
        <f>'Source - Master DB Debt'!I1043</f>
        <v>55613</v>
      </c>
      <c r="H1046" s="2">
        <f>'Source - Master DB Debt'!J1043</f>
        <v>186125</v>
      </c>
    </row>
    <row r="1047" spans="1:8" x14ac:dyDescent="0.35">
      <c r="A1047" t="str">
        <f>'Source - Master DB Debt'!A1044&amp;'Source - Master DB Debt'!B1044&amp;'Source - Master DB Debt'!C1044</f>
        <v>3643695</v>
      </c>
      <c r="B1047" t="str">
        <f>'Source - Master DB Debt'!D1044</f>
        <v>0180</v>
      </c>
      <c r="C1047" t="str">
        <f>'Source - Master DB Debt'!E1044</f>
        <v>Unreimbursed Textbooks</v>
      </c>
      <c r="D1047" s="2">
        <f>'Source - Master DB Debt'!F1044</f>
        <v>24915</v>
      </c>
      <c r="E1047" s="2">
        <f>'Source - Master DB Debt'!G1044</f>
        <v>0</v>
      </c>
      <c r="F1047" s="2">
        <f>'Source - Master DB Debt'!H1044</f>
        <v>0</v>
      </c>
      <c r="G1047" s="2">
        <f>'Source - Master DB Debt'!I1044</f>
        <v>0</v>
      </c>
      <c r="H1047" s="2">
        <f>'Source - Master DB Debt'!J1044</f>
        <v>0</v>
      </c>
    </row>
    <row r="1048" spans="1:8" x14ac:dyDescent="0.35">
      <c r="A1048" t="str">
        <f>'Source - Master DB Debt'!A1045&amp;'Source - Master DB Debt'!B1045&amp;'Source - Master DB Debt'!C1045</f>
        <v>3643695</v>
      </c>
      <c r="B1048" t="str">
        <f>'Source - Master DB Debt'!D1045</f>
        <v>0180</v>
      </c>
      <c r="C1048" t="str">
        <f>'Source - Master DB Debt'!E1045</f>
        <v>Brownstown District School Building Corporation Ad Valorem Property Tax First Mortgage Bonds, 2023</v>
      </c>
      <c r="D1048" s="2">
        <f>'Source - Master DB Debt'!F1045</f>
        <v>0</v>
      </c>
      <c r="E1048" s="2">
        <f>'Source - Master DB Debt'!G1045</f>
        <v>957000</v>
      </c>
      <c r="F1048" s="2">
        <f>'Source - Master DB Debt'!H1045</f>
        <v>382000</v>
      </c>
      <c r="G1048" s="2">
        <f>'Source - Master DB Debt'!I1045</f>
        <v>114600</v>
      </c>
      <c r="H1048" s="2">
        <f>'Source - Master DB Debt'!J1045</f>
        <v>382000</v>
      </c>
    </row>
    <row r="1049" spans="1:8" x14ac:dyDescent="0.35">
      <c r="A1049" t="str">
        <f>'Source - Master DB Debt'!A1046&amp;'Source - Master DB Debt'!B1046&amp;'Source - Master DB Debt'!C1046</f>
        <v>3643695</v>
      </c>
      <c r="B1049" t="str">
        <f>'Source - Master DB Debt'!D1046</f>
        <v>0180</v>
      </c>
      <c r="C1049" t="str">
        <f>'Source - Master DB Debt'!E1046</f>
        <v>Brownstown Central Community School Corporation General Obligation Bonds of 2022</v>
      </c>
      <c r="D1049" s="2">
        <f>'Source - Master DB Debt'!F1046</f>
        <v>0</v>
      </c>
      <c r="E1049" s="2">
        <f>'Source - Master DB Debt'!G1046</f>
        <v>0</v>
      </c>
      <c r="F1049" s="2">
        <f>'Source - Master DB Debt'!H1046</f>
        <v>0</v>
      </c>
      <c r="G1049" s="2">
        <f>'Source - Master DB Debt'!I1046</f>
        <v>0</v>
      </c>
      <c r="H1049" s="2">
        <f>'Source - Master DB Debt'!J1046</f>
        <v>0</v>
      </c>
    </row>
    <row r="1050" spans="1:8" x14ac:dyDescent="0.35">
      <c r="A1050" t="str">
        <f>'Source - Master DB Debt'!A1047&amp;'Source - Master DB Debt'!B1047&amp;'Source - Master DB Debt'!C1047</f>
        <v>3643710</v>
      </c>
      <c r="B1050" t="str">
        <f>'Source - Master DB Debt'!D1047</f>
        <v>0186</v>
      </c>
      <c r="C1050" t="str">
        <f>'Source - Master DB Debt'!E1047</f>
        <v>Amended Taxable Retirement/Severance Liability Funding Bonds of 2006</v>
      </c>
      <c r="D1050" s="2">
        <f>'Source - Master DB Debt'!F1047</f>
        <v>101113</v>
      </c>
      <c r="E1050" s="2">
        <f>'Source - Master DB Debt'!G1047</f>
        <v>199134</v>
      </c>
      <c r="F1050" s="2">
        <f>'Source - Master DB Debt'!H1047</f>
        <v>102840</v>
      </c>
      <c r="G1050" s="2">
        <f>'Source - Master DB Debt'!I1047</f>
        <v>101325</v>
      </c>
      <c r="H1050" s="2">
        <f>'Source - Master DB Debt'!J1047</f>
        <v>99810</v>
      </c>
    </row>
    <row r="1051" spans="1:8" x14ac:dyDescent="0.35">
      <c r="A1051" t="str">
        <f>'Source - Master DB Debt'!A1048&amp;'Source - Master DB Debt'!B1048&amp;'Source - Master DB Debt'!C1048</f>
        <v>3643710</v>
      </c>
      <c r="B1051" t="str">
        <f>'Source - Master DB Debt'!D1048</f>
        <v>0180</v>
      </c>
      <c r="C1051" t="str">
        <f>'Source - Master DB Debt'!E1048</f>
        <v>Lease Rental Refinance 2015</v>
      </c>
      <c r="D1051" s="2">
        <f>'Source - Master DB Debt'!F1048</f>
        <v>346000</v>
      </c>
      <c r="E1051" s="2">
        <f>'Source - Master DB Debt'!G1048</f>
        <v>662000</v>
      </c>
      <c r="F1051" s="2">
        <f>'Source - Master DB Debt'!H1048</f>
        <v>331000</v>
      </c>
      <c r="G1051" s="2">
        <f>'Source - Master DB Debt'!I1048</f>
        <v>331000</v>
      </c>
      <c r="H1051" s="2">
        <f>'Source - Master DB Debt'!J1048</f>
        <v>331000</v>
      </c>
    </row>
    <row r="1052" spans="1:8" x14ac:dyDescent="0.35">
      <c r="A1052" t="str">
        <f>'Source - Master DB Debt'!A1049&amp;'Source - Master DB Debt'!B1049&amp;'Source - Master DB Debt'!C1049</f>
        <v>3643710</v>
      </c>
      <c r="B1052" t="str">
        <f>'Source - Master DB Debt'!D1049</f>
        <v>0180</v>
      </c>
      <c r="C1052" t="str">
        <f>'Source - Master DB Debt'!E1049</f>
        <v>Roof/Solar Project</v>
      </c>
      <c r="D1052" s="2">
        <f>'Source - Master DB Debt'!F1049</f>
        <v>136000</v>
      </c>
      <c r="E1052" s="2">
        <f>'Source - Master DB Debt'!G1049</f>
        <v>136000</v>
      </c>
      <c r="F1052" s="2">
        <f>'Source - Master DB Debt'!H1049</f>
        <v>68000</v>
      </c>
      <c r="G1052" s="2">
        <f>'Source - Master DB Debt'!I1049</f>
        <v>20400</v>
      </c>
      <c r="H1052" s="2">
        <f>'Source - Master DB Debt'!J1049</f>
        <v>68000</v>
      </c>
    </row>
    <row r="1053" spans="1:8" x14ac:dyDescent="0.35">
      <c r="A1053" t="str">
        <f>'Source - Master DB Debt'!A1050&amp;'Source - Master DB Debt'!B1050&amp;'Source - Master DB Debt'!C1050</f>
        <v>3643710</v>
      </c>
      <c r="B1053" t="str">
        <f>'Source - Master DB Debt'!D1050</f>
        <v>0180</v>
      </c>
      <c r="C1053" t="str">
        <f>'Source - Master DB Debt'!E1050</f>
        <v>Unreimbursed Textbooks</v>
      </c>
      <c r="D1053" s="2">
        <f>'Source - Master DB Debt'!F1050</f>
        <v>3550</v>
      </c>
      <c r="E1053" s="2">
        <f>'Source - Master DB Debt'!G1050</f>
        <v>0</v>
      </c>
      <c r="F1053" s="2">
        <f>'Source - Master DB Debt'!H1050</f>
        <v>0</v>
      </c>
      <c r="G1053" s="2">
        <f>'Source - Master DB Debt'!I1050</f>
        <v>0</v>
      </c>
      <c r="H1053" s="2">
        <f>'Source - Master DB Debt'!J1050</f>
        <v>0</v>
      </c>
    </row>
    <row r="1054" spans="1:8" x14ac:dyDescent="0.35">
      <c r="A1054" t="str">
        <f>'Source - Master DB Debt'!A1051&amp;'Source - Master DB Debt'!B1051&amp;'Source - Master DB Debt'!C1051</f>
        <v>3743785</v>
      </c>
      <c r="B1054" t="str">
        <f>'Source - Master DB Debt'!D1051</f>
        <v>0180</v>
      </c>
      <c r="C1054" t="str">
        <f>'Source - Master DB Debt'!E1051</f>
        <v>Ad Valorem Property Tax First Mortgage Bonds, Series 2014</v>
      </c>
      <c r="D1054" s="2">
        <f>'Source - Master DB Debt'!F1051</f>
        <v>377500</v>
      </c>
      <c r="E1054" s="2">
        <f>'Source - Master DB Debt'!G1051</f>
        <v>754000</v>
      </c>
      <c r="F1054" s="2">
        <f>'Source - Master DB Debt'!H1051</f>
        <v>378500</v>
      </c>
      <c r="G1054" s="2">
        <f>'Source - Master DB Debt'!I1051</f>
        <v>113550</v>
      </c>
      <c r="H1054" s="2">
        <f>'Source - Master DB Debt'!J1051</f>
        <v>378500</v>
      </c>
    </row>
    <row r="1055" spans="1:8" x14ac:dyDescent="0.35">
      <c r="A1055" t="str">
        <f>'Source - Master DB Debt'!A1052&amp;'Source - Master DB Debt'!B1052&amp;'Source - Master DB Debt'!C1052</f>
        <v>3743785</v>
      </c>
      <c r="B1055" t="str">
        <f>'Source - Master DB Debt'!D1052</f>
        <v>0180</v>
      </c>
      <c r="C1055" t="str">
        <f>'Source - Master DB Debt'!E1052</f>
        <v>General Obligation Bonds of 2018</v>
      </c>
      <c r="D1055" s="2">
        <f>'Source - Master DB Debt'!F1052</f>
        <v>486300</v>
      </c>
      <c r="E1055" s="2">
        <f>'Source - Master DB Debt'!G1052</f>
        <v>622319</v>
      </c>
      <c r="F1055" s="2">
        <f>'Source - Master DB Debt'!H1052</f>
        <v>337975</v>
      </c>
      <c r="G1055" s="2">
        <f>'Source - Master DB Debt'!I1052</f>
        <v>101588</v>
      </c>
      <c r="H1055" s="2">
        <f>'Source - Master DB Debt'!J1052</f>
        <v>339275</v>
      </c>
    </row>
    <row r="1056" spans="1:8" x14ac:dyDescent="0.35">
      <c r="A1056" t="str">
        <f>'Source - Master DB Debt'!A1053&amp;'Source - Master DB Debt'!B1053&amp;'Source - Master DB Debt'!C1053</f>
        <v>3743785</v>
      </c>
      <c r="B1056" t="str">
        <f>'Source - Master DB Debt'!D1053</f>
        <v>0187</v>
      </c>
      <c r="C1056" t="str">
        <f>'Source - Master DB Debt'!E1053</f>
        <v>Fees</v>
      </c>
      <c r="D1056" s="2">
        <f>'Source - Master DB Debt'!F1053</f>
        <v>5850</v>
      </c>
      <c r="E1056" s="2">
        <f>'Source - Master DB Debt'!G1053</f>
        <v>5850</v>
      </c>
      <c r="F1056" s="2">
        <f>'Source - Master DB Debt'!H1053</f>
        <v>0</v>
      </c>
      <c r="G1056" s="2">
        <f>'Source - Master DB Debt'!I1053</f>
        <v>0</v>
      </c>
      <c r="H1056" s="2">
        <f>'Source - Master DB Debt'!J1053</f>
        <v>5850</v>
      </c>
    </row>
    <row r="1057" spans="1:8" x14ac:dyDescent="0.35">
      <c r="A1057" t="str">
        <f>'Source - Master DB Debt'!A1054&amp;'Source - Master DB Debt'!B1054&amp;'Source - Master DB Debt'!C1054</f>
        <v>3743785</v>
      </c>
      <c r="B1057" t="str">
        <f>'Source - Master DB Debt'!D1054</f>
        <v>0180</v>
      </c>
      <c r="C1057" t="str">
        <f>'Source - Master DB Debt'!E1054</f>
        <v>Unreimbursed Textbooks</v>
      </c>
      <c r="D1057" s="2">
        <f>'Source - Master DB Debt'!F1054</f>
        <v>0</v>
      </c>
      <c r="E1057" s="2">
        <f>'Source - Master DB Debt'!G1054</f>
        <v>0</v>
      </c>
      <c r="F1057" s="2">
        <f>'Source - Master DB Debt'!H1054</f>
        <v>0</v>
      </c>
      <c r="G1057" s="2">
        <f>'Source - Master DB Debt'!I1054</f>
        <v>0</v>
      </c>
      <c r="H1057" s="2">
        <f>'Source - Master DB Debt'!J1054</f>
        <v>0</v>
      </c>
    </row>
    <row r="1058" spans="1:8" x14ac:dyDescent="0.35">
      <c r="A1058" t="str">
        <f>'Source - Master DB Debt'!A1055&amp;'Source - Master DB Debt'!B1055&amp;'Source - Master DB Debt'!C1055</f>
        <v>3743785</v>
      </c>
      <c r="B1058" t="str">
        <f>'Source - Master DB Debt'!D1055</f>
        <v>0180</v>
      </c>
      <c r="C1058" t="str">
        <f>'Source - Master DB Debt'!E1055</f>
        <v>Fees</v>
      </c>
      <c r="D1058" s="2">
        <f>'Source - Master DB Debt'!F1055</f>
        <v>1300</v>
      </c>
      <c r="E1058" s="2">
        <f>'Source - Master DB Debt'!G1055</f>
        <v>2300</v>
      </c>
      <c r="F1058" s="2">
        <f>'Source - Master DB Debt'!H1055</f>
        <v>500</v>
      </c>
      <c r="G1058" s="2">
        <f>'Source - Master DB Debt'!I1055</f>
        <v>270</v>
      </c>
      <c r="H1058" s="2">
        <f>'Source - Master DB Debt'!J1055</f>
        <v>1300</v>
      </c>
    </row>
    <row r="1059" spans="1:8" x14ac:dyDescent="0.35">
      <c r="A1059" t="str">
        <f>'Source - Master DB Debt'!A1056&amp;'Source - Master DB Debt'!B1056&amp;'Source - Master DB Debt'!C1056</f>
        <v>3743785</v>
      </c>
      <c r="B1059" t="str">
        <f>'Source - Master DB Debt'!D1056</f>
        <v>0180</v>
      </c>
      <c r="C1059" t="str">
        <f>'Source - Master DB Debt'!E1056</f>
        <v>General Obligation Bonds of 2023</v>
      </c>
      <c r="D1059" s="2">
        <f>'Source - Master DB Debt'!F1056</f>
        <v>0</v>
      </c>
      <c r="E1059" s="2">
        <f>'Source - Master DB Debt'!G1056</f>
        <v>1036856</v>
      </c>
      <c r="F1059" s="2">
        <f>'Source - Master DB Debt'!H1056</f>
        <v>0</v>
      </c>
      <c r="G1059" s="2">
        <f>'Source - Master DB Debt'!I1056</f>
        <v>0</v>
      </c>
      <c r="H1059" s="2">
        <f>'Source - Master DB Debt'!J1056</f>
        <v>0</v>
      </c>
    </row>
    <row r="1060" spans="1:8" x14ac:dyDescent="0.35">
      <c r="A1060" t="str">
        <f>'Source - Master DB Debt'!A1057&amp;'Source - Master DB Debt'!B1057&amp;'Source - Master DB Debt'!C1057</f>
        <v>3743785</v>
      </c>
      <c r="B1060" t="str">
        <f>'Source - Master DB Debt'!D1057</f>
        <v>0187</v>
      </c>
      <c r="C1060" t="str">
        <f>'Source - Master DB Debt'!E1057</f>
        <v>Ad Valorem Property Tax Crossover Refunding Bonds, Series 2017</v>
      </c>
      <c r="D1060" s="2">
        <f>'Source - Master DB Debt'!F1057</f>
        <v>1982000</v>
      </c>
      <c r="E1060" s="2">
        <f>'Source - Master DB Debt'!G1057</f>
        <v>3908000</v>
      </c>
      <c r="F1060" s="2">
        <f>'Source - Master DB Debt'!H1057</f>
        <v>1924000</v>
      </c>
      <c r="G1060" s="2">
        <f>'Source - Master DB Debt'!I1057</f>
        <v>1924000</v>
      </c>
      <c r="H1060" s="2">
        <f>'Source - Master DB Debt'!J1057</f>
        <v>1924000</v>
      </c>
    </row>
    <row r="1061" spans="1:8" x14ac:dyDescent="0.35">
      <c r="A1061" t="str">
        <f>'Source - Master DB Debt'!A1058&amp;'Source - Master DB Debt'!B1058&amp;'Source - Master DB Debt'!C1058</f>
        <v>3743815</v>
      </c>
      <c r="B1061" t="str">
        <f>'Source - Master DB Debt'!D1058</f>
        <v>0180</v>
      </c>
      <c r="C1061" t="str">
        <f>'Source - Master DB Debt'!E1058</f>
        <v>Ad Valorem Property Tax First Mortgage Bonds, Series 2019</v>
      </c>
      <c r="D1061" s="2">
        <f>'Source - Master DB Debt'!F1058</f>
        <v>327500</v>
      </c>
      <c r="E1061" s="2">
        <f>'Source - Master DB Debt'!G1058</f>
        <v>698000</v>
      </c>
      <c r="F1061" s="2">
        <f>'Source - Master DB Debt'!H1058</f>
        <v>347500</v>
      </c>
      <c r="G1061" s="2">
        <f>'Source - Master DB Debt'!I1058</f>
        <v>104250</v>
      </c>
      <c r="H1061" s="2">
        <f>'Source - Master DB Debt'!J1058</f>
        <v>347500</v>
      </c>
    </row>
    <row r="1062" spans="1:8" x14ac:dyDescent="0.35">
      <c r="A1062" t="str">
        <f>'Source - Master DB Debt'!A1059&amp;'Source - Master DB Debt'!B1059&amp;'Source - Master DB Debt'!C1059</f>
        <v>3743815</v>
      </c>
      <c r="B1062" t="str">
        <f>'Source - Master DB Debt'!D1059</f>
        <v>0180</v>
      </c>
      <c r="C1062" t="str">
        <f>'Source - Master DB Debt'!E1059</f>
        <v>Unreimbursed Textbooks</v>
      </c>
      <c r="D1062" s="2">
        <f>'Source - Master DB Debt'!F1059</f>
        <v>0</v>
      </c>
      <c r="E1062" s="2">
        <f>'Source - Master DB Debt'!G1059</f>
        <v>0</v>
      </c>
      <c r="F1062" s="2">
        <f>'Source - Master DB Debt'!H1059</f>
        <v>0</v>
      </c>
      <c r="G1062" s="2">
        <f>'Source - Master DB Debt'!I1059</f>
        <v>0</v>
      </c>
      <c r="H1062" s="2">
        <f>'Source - Master DB Debt'!J1059</f>
        <v>0</v>
      </c>
    </row>
    <row r="1063" spans="1:8" x14ac:dyDescent="0.35">
      <c r="A1063" t="str">
        <f>'Source - Master DB Debt'!A1060&amp;'Source - Master DB Debt'!B1060&amp;'Source - Master DB Debt'!C1060</f>
        <v>3743815</v>
      </c>
      <c r="B1063" t="str">
        <f>'Source - Master DB Debt'!D1060</f>
        <v>0287</v>
      </c>
      <c r="C1063" t="str">
        <f>'Source - Master DB Debt'!E1060</f>
        <v>Unlimited Ad Valorem Property Tax First Mortgage Refunding Bonds, Series 2021</v>
      </c>
      <c r="D1063" s="2">
        <f>'Source - Master DB Debt'!F1060</f>
        <v>602000</v>
      </c>
      <c r="E1063" s="2">
        <f>'Source - Master DB Debt'!G1060</f>
        <v>1188000</v>
      </c>
      <c r="F1063" s="2">
        <f>'Source - Master DB Debt'!H1060</f>
        <v>588000</v>
      </c>
      <c r="G1063" s="2">
        <f>'Source - Master DB Debt'!I1060</f>
        <v>588000</v>
      </c>
      <c r="H1063" s="2">
        <f>'Source - Master DB Debt'!J1060</f>
        <v>588000</v>
      </c>
    </row>
    <row r="1064" spans="1:8" x14ac:dyDescent="0.35">
      <c r="A1064" t="str">
        <f>'Source - Master DB Debt'!A1061&amp;'Source - Master DB Debt'!B1061&amp;'Source - Master DB Debt'!C1061</f>
        <v>3743815</v>
      </c>
      <c r="B1064" t="str">
        <f>'Source - Master DB Debt'!D1061</f>
        <v>0180</v>
      </c>
      <c r="C1064" t="str">
        <f>'Source - Master DB Debt'!E1061</f>
        <v>Rensselaer Central Schools Corporation General Obligation Bonds of 2015</v>
      </c>
      <c r="D1064" s="2">
        <f>'Source - Master DB Debt'!F1061</f>
        <v>0</v>
      </c>
      <c r="E1064" s="2">
        <f>'Source - Master DB Debt'!G1061</f>
        <v>0</v>
      </c>
      <c r="F1064" s="2">
        <f>'Source - Master DB Debt'!H1061</f>
        <v>0</v>
      </c>
      <c r="G1064" s="2">
        <f>'Source - Master DB Debt'!I1061</f>
        <v>0</v>
      </c>
      <c r="H1064" s="2">
        <f>'Source - Master DB Debt'!J1061</f>
        <v>0</v>
      </c>
    </row>
    <row r="1065" spans="1:8" x14ac:dyDescent="0.35">
      <c r="A1065" t="str">
        <f>'Source - Master DB Debt'!A1062&amp;'Source - Master DB Debt'!B1062&amp;'Source - Master DB Debt'!C1062</f>
        <v>3743815</v>
      </c>
      <c r="B1065" t="str">
        <f>'Source - Master DB Debt'!D1062</f>
        <v>0180</v>
      </c>
      <c r="C1065" t="str">
        <f>'Source - Master DB Debt'!E1062</f>
        <v>Ad Valorem Property Tax First Mortgage Bonds, Series 2021</v>
      </c>
      <c r="D1065" s="2">
        <f>'Source - Master DB Debt'!F1062</f>
        <v>117500</v>
      </c>
      <c r="E1065" s="2">
        <f>'Source - Master DB Debt'!G1062</f>
        <v>274000</v>
      </c>
      <c r="F1065" s="2">
        <f>'Source - Master DB Debt'!H1062</f>
        <v>160500</v>
      </c>
      <c r="G1065" s="2">
        <f>'Source - Master DB Debt'!I1062</f>
        <v>48150</v>
      </c>
      <c r="H1065" s="2">
        <f>'Source - Master DB Debt'!J1062</f>
        <v>160500</v>
      </c>
    </row>
    <row r="1066" spans="1:8" x14ac:dyDescent="0.35">
      <c r="A1066" t="str">
        <f>'Source - Master DB Debt'!A1063&amp;'Source - Master DB Debt'!B1063&amp;'Source - Master DB Debt'!C1063</f>
        <v>3743815</v>
      </c>
      <c r="B1066" t="str">
        <f>'Source - Master DB Debt'!D1063</f>
        <v>0180</v>
      </c>
      <c r="C1066" t="str">
        <f>'Source - Master DB Debt'!E1063</f>
        <v>Common School Loan - B0247</v>
      </c>
      <c r="D1066" s="2">
        <f>'Source - Master DB Debt'!F1063</f>
        <v>11507</v>
      </c>
      <c r="E1066" s="2">
        <f>'Source - Master DB Debt'!G1063</f>
        <v>22845</v>
      </c>
      <c r="F1066" s="2">
        <f>'Source - Master DB Debt'!H1063</f>
        <v>11338</v>
      </c>
      <c r="G1066" s="2">
        <f>'Source - Master DB Debt'!I1063</f>
        <v>3393</v>
      </c>
      <c r="H1066" s="2">
        <f>'Source - Master DB Debt'!J1063</f>
        <v>11282</v>
      </c>
    </row>
    <row r="1067" spans="1:8" x14ac:dyDescent="0.35">
      <c r="A1067" t="str">
        <f>'Source - Master DB Debt'!A1064&amp;'Source - Master DB Debt'!B1064&amp;'Source - Master DB Debt'!C1064</f>
        <v>3843945</v>
      </c>
      <c r="B1067" t="str">
        <f>'Source - Master DB Debt'!D1064</f>
        <v>0180</v>
      </c>
      <c r="C1067" t="str">
        <f>'Source - Master DB Debt'!E1064</f>
        <v>AD VALOREM PROPERTY TAX FIRST MORTGAGE REFUNDING BONDS, SERIES 2017</v>
      </c>
      <c r="D1067" s="2">
        <f>'Source - Master DB Debt'!F1064</f>
        <v>1098500</v>
      </c>
      <c r="E1067" s="2">
        <f>'Source - Master DB Debt'!G1064</f>
        <v>2204500</v>
      </c>
      <c r="F1067" s="2">
        <f>'Source - Master DB Debt'!H1064</f>
        <v>1106000</v>
      </c>
      <c r="G1067" s="2">
        <f>'Source - Master DB Debt'!I1064</f>
        <v>1106000</v>
      </c>
      <c r="H1067" s="2">
        <f>'Source - Master DB Debt'!J1064</f>
        <v>1106000</v>
      </c>
    </row>
    <row r="1068" spans="1:8" x14ac:dyDescent="0.35">
      <c r="A1068" t="str">
        <f>'Source - Master DB Debt'!A1065&amp;'Source - Master DB Debt'!B1065&amp;'Source - Master DB Debt'!C1065</f>
        <v>3843945</v>
      </c>
      <c r="B1068" t="str">
        <f>'Source - Master DB Debt'!D1065</f>
        <v>0180</v>
      </c>
      <c r="C1068" t="str">
        <f>'Source - Master DB Debt'!E1065</f>
        <v>Ad Valorem Property Tax First Mortgage Bonds, Series 2021A</v>
      </c>
      <c r="D1068" s="2">
        <f>'Source - Master DB Debt'!F1065</f>
        <v>223000</v>
      </c>
      <c r="E1068" s="2">
        <f>'Source - Master DB Debt'!G1065</f>
        <v>445500</v>
      </c>
      <c r="F1068" s="2">
        <f>'Source - Master DB Debt'!H1065</f>
        <v>222500</v>
      </c>
      <c r="G1068" s="2">
        <f>'Source - Master DB Debt'!I1065</f>
        <v>67050</v>
      </c>
      <c r="H1068" s="2">
        <f>'Source - Master DB Debt'!J1065</f>
        <v>224500</v>
      </c>
    </row>
    <row r="1069" spans="1:8" x14ac:dyDescent="0.35">
      <c r="A1069" t="str">
        <f>'Source - Master DB Debt'!A1066&amp;'Source - Master DB Debt'!B1066&amp;'Source - Master DB Debt'!C1066</f>
        <v>3843945</v>
      </c>
      <c r="B1069" t="str">
        <f>'Source - Master DB Debt'!D1066</f>
        <v>0180</v>
      </c>
      <c r="C1069" t="str">
        <f>'Source - Master DB Debt'!E1066</f>
        <v>AD VALOREM PROPERTY TAX FIRST MORTGAGE BONDS, SERIES 2018</v>
      </c>
      <c r="D1069" s="2">
        <f>'Source - Master DB Debt'!F1066</f>
        <v>201000</v>
      </c>
      <c r="E1069" s="2">
        <f>'Source - Master DB Debt'!G1066</f>
        <v>401500</v>
      </c>
      <c r="F1069" s="2">
        <f>'Source - Master DB Debt'!H1066</f>
        <v>200500</v>
      </c>
      <c r="G1069" s="2">
        <f>'Source - Master DB Debt'!I1066</f>
        <v>60225</v>
      </c>
      <c r="H1069" s="2">
        <f>'Source - Master DB Debt'!J1066</f>
        <v>201000</v>
      </c>
    </row>
    <row r="1070" spans="1:8" x14ac:dyDescent="0.35">
      <c r="A1070" t="str">
        <f>'Source - Master DB Debt'!A1067&amp;'Source - Master DB Debt'!B1067&amp;'Source - Master DB Debt'!C1067</f>
        <v>3843945</v>
      </c>
      <c r="B1070" t="str">
        <f>'Source - Master DB Debt'!D1067</f>
        <v>0180</v>
      </c>
      <c r="C1070" t="str">
        <f>'Source - Master DB Debt'!E1067</f>
        <v>Common School Loan - Tech Equip "Revised" for 2017</v>
      </c>
      <c r="D1070" s="2">
        <f>'Source - Master DB Debt'!F1067</f>
        <v>32824</v>
      </c>
      <c r="E1070" s="2">
        <f>'Source - Master DB Debt'!G1067</f>
        <v>0</v>
      </c>
      <c r="F1070" s="2">
        <f>'Source - Master DB Debt'!H1067</f>
        <v>0</v>
      </c>
      <c r="G1070" s="2">
        <f>'Source - Master DB Debt'!I1067</f>
        <v>0</v>
      </c>
      <c r="H1070" s="2">
        <f>'Source - Master DB Debt'!J1067</f>
        <v>0</v>
      </c>
    </row>
    <row r="1071" spans="1:8" x14ac:dyDescent="0.35">
      <c r="A1071" t="str">
        <f>'Source - Master DB Debt'!A1068&amp;'Source - Master DB Debt'!B1068&amp;'Source - Master DB Debt'!C1068</f>
        <v>3843945</v>
      </c>
      <c r="B1071" t="str">
        <f>'Source - Master DB Debt'!D1068</f>
        <v>0180</v>
      </c>
      <c r="C1071" t="str">
        <f>'Source - Master DB Debt'!E1068</f>
        <v>Common School Loan-# A0578</v>
      </c>
      <c r="D1071" s="2">
        <f>'Source - Master DB Debt'!F1068</f>
        <v>12601</v>
      </c>
      <c r="E1071" s="2">
        <f>'Source - Master DB Debt'!G1068</f>
        <v>24501</v>
      </c>
      <c r="F1071" s="2">
        <f>'Source - Master DB Debt'!H1068</f>
        <v>11892</v>
      </c>
      <c r="G1071" s="2">
        <f>'Source - Master DB Debt'!I1068</f>
        <v>5946</v>
      </c>
      <c r="H1071" s="2">
        <f>'Source - Master DB Debt'!J1068</f>
        <v>0</v>
      </c>
    </row>
    <row r="1072" spans="1:8" x14ac:dyDescent="0.35">
      <c r="A1072" t="str">
        <f>'Source - Master DB Debt'!A1069&amp;'Source - Master DB Debt'!B1069&amp;'Source - Master DB Debt'!C1069</f>
        <v>3843945</v>
      </c>
      <c r="B1072" t="str">
        <f>'Source - Master DB Debt'!D1069</f>
        <v>0180</v>
      </c>
      <c r="C1072" t="str">
        <f>'Source - Master DB Debt'!E1069</f>
        <v xml:space="preserve">School Bus Loan 2018 </v>
      </c>
      <c r="D1072" s="2">
        <f>'Source - Master DB Debt'!F1069</f>
        <v>82673</v>
      </c>
      <c r="E1072" s="2">
        <f>'Source - Master DB Debt'!G1069</f>
        <v>165346</v>
      </c>
      <c r="F1072" s="2">
        <f>'Source - Master DB Debt'!H1069</f>
        <v>0</v>
      </c>
      <c r="G1072" s="2">
        <f>'Source - Master DB Debt'!I1069</f>
        <v>0</v>
      </c>
      <c r="H1072" s="2">
        <f>'Source - Master DB Debt'!J1069</f>
        <v>0</v>
      </c>
    </row>
    <row r="1073" spans="1:8" x14ac:dyDescent="0.35">
      <c r="A1073" t="str">
        <f>'Source - Master DB Debt'!A1070&amp;'Source - Master DB Debt'!B1070&amp;'Source - Master DB Debt'!C1070</f>
        <v>3843945</v>
      </c>
      <c r="B1073" t="str">
        <f>'Source - Master DB Debt'!D1070</f>
        <v>0180</v>
      </c>
      <c r="C1073" t="str">
        <f>'Source - Master DB Debt'!E1070</f>
        <v>AD VALOREM PROPERTY TAX FIRST MORTGAGE REFUNDING BONDS, SERIES 2015</v>
      </c>
      <c r="D1073" s="2">
        <f>'Source - Master DB Debt'!F1070</f>
        <v>703500</v>
      </c>
      <c r="E1073" s="2">
        <f>'Source - Master DB Debt'!G1070</f>
        <v>1403500</v>
      </c>
      <c r="F1073" s="2">
        <f>'Source - Master DB Debt'!H1070</f>
        <v>700000</v>
      </c>
      <c r="G1073" s="2">
        <f>'Source - Master DB Debt'!I1070</f>
        <v>699750</v>
      </c>
      <c r="H1073" s="2">
        <f>'Source - Master DB Debt'!J1070</f>
        <v>699500</v>
      </c>
    </row>
    <row r="1074" spans="1:8" x14ac:dyDescent="0.35">
      <c r="A1074" t="str">
        <f>'Source - Master DB Debt'!A1071&amp;'Source - Master DB Debt'!B1071&amp;'Source - Master DB Debt'!C1071</f>
        <v>3843945</v>
      </c>
      <c r="B1074" t="str">
        <f>'Source - Master DB Debt'!D1071</f>
        <v>0180</v>
      </c>
      <c r="C1074" t="str">
        <f>'Source - Master DB Debt'!E1071</f>
        <v>Ad Valorem Property Tax First Mortgage Bonds, Series 2021B</v>
      </c>
      <c r="D1074" s="2">
        <f>'Source - Master DB Debt'!F1071</f>
        <v>89500</v>
      </c>
      <c r="E1074" s="2">
        <f>'Source - Master DB Debt'!G1071</f>
        <v>179000</v>
      </c>
      <c r="F1074" s="2">
        <f>'Source - Master DB Debt'!H1071</f>
        <v>89500</v>
      </c>
      <c r="G1074" s="2">
        <f>'Source - Master DB Debt'!I1071</f>
        <v>26850</v>
      </c>
      <c r="H1074" s="2">
        <f>'Source - Master DB Debt'!J1071</f>
        <v>89500</v>
      </c>
    </row>
    <row r="1075" spans="1:8" x14ac:dyDescent="0.35">
      <c r="A1075" t="str">
        <f>'Source - Master DB Debt'!A1072&amp;'Source - Master DB Debt'!B1072&amp;'Source - Master DB Debt'!C1072</f>
        <v>3843945</v>
      </c>
      <c r="B1075" t="str">
        <f>'Source - Master DB Debt'!D1072</f>
        <v>0180</v>
      </c>
      <c r="C1075" t="str">
        <f>'Source - Master DB Debt'!E1072</f>
        <v>Unreimbursed Textbooks</v>
      </c>
      <c r="D1075" s="2">
        <f>'Source - Master DB Debt'!F1072</f>
        <v>117995</v>
      </c>
      <c r="E1075" s="2">
        <f>'Source - Master DB Debt'!G1072</f>
        <v>0</v>
      </c>
      <c r="F1075" s="2">
        <f>'Source - Master DB Debt'!H1072</f>
        <v>0</v>
      </c>
      <c r="G1075" s="2">
        <f>'Source - Master DB Debt'!I1072</f>
        <v>0</v>
      </c>
      <c r="H1075" s="2">
        <f>'Source - Master DB Debt'!J1072</f>
        <v>0</v>
      </c>
    </row>
    <row r="1076" spans="1:8" x14ac:dyDescent="0.35">
      <c r="A1076" t="str">
        <f>'Source - Master DB Debt'!A1073&amp;'Source - Master DB Debt'!B1073&amp;'Source - Master DB Debt'!C1073</f>
        <v>3843945</v>
      </c>
      <c r="B1076" t="str">
        <f>'Source - Master DB Debt'!D1073</f>
        <v>0180</v>
      </c>
      <c r="C1076" t="str">
        <f>'Source - Master DB Debt'!E1073</f>
        <v>Ad Valorem Property Tax First Mortgage Bonds, Series 2023</v>
      </c>
      <c r="D1076" s="2">
        <f>'Source - Master DB Debt'!F1073</f>
        <v>0</v>
      </c>
      <c r="E1076" s="2">
        <f>'Source - Master DB Debt'!G1073</f>
        <v>458000</v>
      </c>
      <c r="F1076" s="2">
        <f>'Source - Master DB Debt'!H1073</f>
        <v>257000</v>
      </c>
      <c r="G1076" s="2">
        <f>'Source - Master DB Debt'!I1073</f>
        <v>77100</v>
      </c>
      <c r="H1076" s="2">
        <f>'Source - Master DB Debt'!J1073</f>
        <v>257000</v>
      </c>
    </row>
    <row r="1077" spans="1:8" x14ac:dyDescent="0.35">
      <c r="A1077" t="str">
        <f>'Source - Master DB Debt'!A1074&amp;'Source - Master DB Debt'!B1074&amp;'Source - Master DB Debt'!C1074</f>
        <v>3843945</v>
      </c>
      <c r="B1077" t="str">
        <f>'Source - Master DB Debt'!D1074</f>
        <v>0180</v>
      </c>
      <c r="C1077" t="str">
        <f>'Source - Master DB Debt'!E1074</f>
        <v>School Safety Common School Loan S0003</v>
      </c>
      <c r="D1077" s="2">
        <f>'Source - Master DB Debt'!F1074</f>
        <v>26625</v>
      </c>
      <c r="E1077" s="2">
        <f>'Source - Master DB Debt'!G1074</f>
        <v>52875</v>
      </c>
      <c r="F1077" s="2">
        <f>'Source - Master DB Debt'!H1074</f>
        <v>26250</v>
      </c>
      <c r="G1077" s="2">
        <f>'Source - Master DB Debt'!I1074</f>
        <v>7856</v>
      </c>
      <c r="H1077" s="2">
        <f>'Source - Master DB Debt'!J1074</f>
        <v>26125</v>
      </c>
    </row>
    <row r="1078" spans="1:8" x14ac:dyDescent="0.35">
      <c r="A1078" t="str">
        <f>'Source - Master DB Debt'!A1075&amp;'Source - Master DB Debt'!B1075&amp;'Source - Master DB Debt'!C1075</f>
        <v>3843945</v>
      </c>
      <c r="B1078" t="str">
        <f>'Source - Master DB Debt'!D1075</f>
        <v>0180</v>
      </c>
      <c r="C1078" t="str">
        <f>'Source - Master DB Debt'!E1075</f>
        <v>Bus Loan 2021</v>
      </c>
      <c r="D1078" s="2">
        <f>'Source - Master DB Debt'!F1075</f>
        <v>101528</v>
      </c>
      <c r="E1078" s="2">
        <f>'Source - Master DB Debt'!G1075</f>
        <v>203056</v>
      </c>
      <c r="F1078" s="2">
        <f>'Source - Master DB Debt'!H1075</f>
        <v>101528</v>
      </c>
      <c r="G1078" s="2">
        <f>'Source - Master DB Debt'!I1075</f>
        <v>30458</v>
      </c>
      <c r="H1078" s="2">
        <f>'Source - Master DB Debt'!J1075</f>
        <v>101528</v>
      </c>
    </row>
    <row r="1079" spans="1:8" x14ac:dyDescent="0.35">
      <c r="A1079" t="str">
        <f>'Source - Master DB Debt'!A1076&amp;'Source - Master DB Debt'!B1076&amp;'Source - Master DB Debt'!C1076</f>
        <v>3843945</v>
      </c>
      <c r="B1079" t="str">
        <f>'Source - Master DB Debt'!D1076</f>
        <v>0180</v>
      </c>
      <c r="C1079" t="str">
        <f>'Source - Master DB Debt'!E1076</f>
        <v>Bus Loan 2022</v>
      </c>
      <c r="D1079" s="2">
        <f>'Source - Master DB Debt'!F1076</f>
        <v>97615</v>
      </c>
      <c r="E1079" s="2">
        <f>'Source - Master DB Debt'!G1076</f>
        <v>195230</v>
      </c>
      <c r="F1079" s="2">
        <f>'Source - Master DB Debt'!H1076</f>
        <v>97615</v>
      </c>
      <c r="G1079" s="2">
        <f>'Source - Master DB Debt'!I1076</f>
        <v>29285</v>
      </c>
      <c r="H1079" s="2">
        <f>'Source - Master DB Debt'!J1076</f>
        <v>97615</v>
      </c>
    </row>
    <row r="1080" spans="1:8" x14ac:dyDescent="0.35">
      <c r="A1080" t="str">
        <f>'Source - Master DB Debt'!A1077&amp;'Source - Master DB Debt'!B1077&amp;'Source - Master DB Debt'!C1077</f>
        <v>3843945</v>
      </c>
      <c r="B1080" t="str">
        <f>'Source - Master DB Debt'!D1077</f>
        <v>0180</v>
      </c>
      <c r="C1080" t="str">
        <f>'Source - Master DB Debt'!E1077</f>
        <v>School Bus Loan 2019</v>
      </c>
      <c r="D1080" s="2">
        <f>'Source - Master DB Debt'!F1077</f>
        <v>104273</v>
      </c>
      <c r="E1080" s="2">
        <f>'Source - Master DB Debt'!G1077</f>
        <v>0</v>
      </c>
      <c r="F1080" s="2">
        <f>'Source - Master DB Debt'!H1077</f>
        <v>0</v>
      </c>
      <c r="G1080" s="2">
        <f>'Source - Master DB Debt'!I1077</f>
        <v>0</v>
      </c>
      <c r="H1080" s="2">
        <f>'Source - Master DB Debt'!J1077</f>
        <v>0</v>
      </c>
    </row>
    <row r="1081" spans="1:8" x14ac:dyDescent="0.35">
      <c r="A1081" t="str">
        <f>'Source - Master DB Debt'!A1078&amp;'Source - Master DB Debt'!B1078&amp;'Source - Master DB Debt'!C1078</f>
        <v>3843945</v>
      </c>
      <c r="B1081" t="str">
        <f>'Source - Master DB Debt'!D1078</f>
        <v>0186</v>
      </c>
      <c r="C1081" t="str">
        <f>'Source - Master DB Debt'!E1078</f>
        <v>Amended PENSION BONDS Taxable Retirement/Severance 2004</v>
      </c>
      <c r="D1081" s="2">
        <f>'Source - Master DB Debt'!F1078</f>
        <v>448703</v>
      </c>
      <c r="E1081" s="2">
        <f>'Source - Master DB Debt'!G1078</f>
        <v>893902</v>
      </c>
      <c r="F1081" s="2">
        <f>'Source - Master DB Debt'!H1078</f>
        <v>444475</v>
      </c>
      <c r="G1081" s="2">
        <f>'Source - Master DB Debt'!I1078</f>
        <v>222238</v>
      </c>
      <c r="H1081" s="2">
        <f>'Source - Master DB Debt'!J1078</f>
        <v>0</v>
      </c>
    </row>
    <row r="1082" spans="1:8" x14ac:dyDescent="0.35">
      <c r="A1082" t="str">
        <f>'Source - Master DB Debt'!A1079&amp;'Source - Master DB Debt'!B1079&amp;'Source - Master DB Debt'!C1079</f>
        <v>3943995</v>
      </c>
      <c r="B1082" t="str">
        <f>'Source - Master DB Debt'!D1079</f>
        <v>0180</v>
      </c>
      <c r="C1082" t="str">
        <f>'Source - Master DB Debt'!E1079</f>
        <v>Unreimbursed Textbooks</v>
      </c>
      <c r="D1082" s="2">
        <f>'Source - Master DB Debt'!F1079</f>
        <v>0</v>
      </c>
      <c r="E1082" s="2">
        <f>'Source - Master DB Debt'!G1079</f>
        <v>0</v>
      </c>
      <c r="F1082" s="2">
        <f>'Source - Master DB Debt'!H1079</f>
        <v>0</v>
      </c>
      <c r="G1082" s="2">
        <f>'Source - Master DB Debt'!I1079</f>
        <v>0</v>
      </c>
      <c r="H1082" s="2">
        <f>'Source - Master DB Debt'!J1079</f>
        <v>0</v>
      </c>
    </row>
    <row r="1083" spans="1:8" x14ac:dyDescent="0.35">
      <c r="A1083" t="str">
        <f>'Source - Master DB Debt'!A1080&amp;'Source - Master DB Debt'!B1080&amp;'Source - Master DB Debt'!C1080</f>
        <v>3943995</v>
      </c>
      <c r="B1083" t="str">
        <f>'Source - Master DB Debt'!D1080</f>
        <v>0180</v>
      </c>
      <c r="C1083" t="str">
        <f>'Source - Master DB Debt'!E1080</f>
        <v>General Obligation Bonds of 2022</v>
      </c>
      <c r="D1083" s="2">
        <f>'Source - Master DB Debt'!F1080</f>
        <v>292850</v>
      </c>
      <c r="E1083" s="2">
        <f>'Source - Master DB Debt'!G1080</f>
        <v>584250</v>
      </c>
      <c r="F1083" s="2">
        <f>'Source - Master DB Debt'!H1080</f>
        <v>291150</v>
      </c>
      <c r="G1083" s="2">
        <f>'Source - Master DB Debt'!I1080</f>
        <v>87863</v>
      </c>
      <c r="H1083" s="2">
        <f>'Source - Master DB Debt'!J1080</f>
        <v>294600</v>
      </c>
    </row>
    <row r="1084" spans="1:8" x14ac:dyDescent="0.35">
      <c r="A1084" t="str">
        <f>'Source - Master DB Debt'!A1081&amp;'Source - Master DB Debt'!B1081&amp;'Source - Master DB Debt'!C1081</f>
        <v>3943995</v>
      </c>
      <c r="B1084" t="str">
        <f>'Source - Master DB Debt'!D1081</f>
        <v>0180</v>
      </c>
      <c r="C1084" t="str">
        <f>'Source - Master DB Debt'!E1081</f>
        <v>Ad Valorem Property Tax First Mortgage Bonds, Series 2021</v>
      </c>
      <c r="D1084" s="2">
        <f>'Source - Master DB Debt'!F1081</f>
        <v>511000</v>
      </c>
      <c r="E1084" s="2">
        <f>'Source - Master DB Debt'!G1081</f>
        <v>1022000</v>
      </c>
      <c r="F1084" s="2">
        <f>'Source - Master DB Debt'!H1081</f>
        <v>448500</v>
      </c>
      <c r="G1084" s="2">
        <f>'Source - Master DB Debt'!I1081</f>
        <v>134550</v>
      </c>
      <c r="H1084" s="2">
        <f>'Source - Master DB Debt'!J1081</f>
        <v>448500</v>
      </c>
    </row>
    <row r="1085" spans="1:8" x14ac:dyDescent="0.35">
      <c r="A1085" t="str">
        <f>'Source - Master DB Debt'!A1082&amp;'Source - Master DB Debt'!B1082&amp;'Source - Master DB Debt'!C1082</f>
        <v>3943995</v>
      </c>
      <c r="B1085" t="str">
        <f>'Source - Master DB Debt'!D1082</f>
        <v>0180</v>
      </c>
      <c r="C1085" t="str">
        <f>'Source - Master DB Debt'!E1082</f>
        <v>General Obligation Bonds of 2023</v>
      </c>
      <c r="D1085" s="2">
        <f>'Source - Master DB Debt'!F1082</f>
        <v>0</v>
      </c>
      <c r="E1085" s="2">
        <f>'Source - Master DB Debt'!G1082</f>
        <v>226396</v>
      </c>
      <c r="F1085" s="2">
        <f>'Source - Master DB Debt'!H1082</f>
        <v>378050</v>
      </c>
      <c r="G1085" s="2">
        <f>'Source - Master DB Debt'!I1082</f>
        <v>112845</v>
      </c>
      <c r="H1085" s="2">
        <f>'Source - Master DB Debt'!J1082</f>
        <v>374250</v>
      </c>
    </row>
    <row r="1086" spans="1:8" x14ac:dyDescent="0.35">
      <c r="A1086" t="str">
        <f>'Source - Master DB Debt'!A1083&amp;'Source - Master DB Debt'!B1083&amp;'Source - Master DB Debt'!C1083</f>
        <v>3943995</v>
      </c>
      <c r="B1086" t="str">
        <f>'Source - Master DB Debt'!D1083</f>
        <v>0180</v>
      </c>
      <c r="C1086" t="str">
        <f>'Source - Master DB Debt'!E1083</f>
        <v>Fees</v>
      </c>
      <c r="D1086" s="2">
        <f>'Source - Master DB Debt'!F1083</f>
        <v>550</v>
      </c>
      <c r="E1086" s="2">
        <f>'Source - Master DB Debt'!G1083</f>
        <v>0</v>
      </c>
      <c r="F1086" s="2">
        <f>'Source - Master DB Debt'!H1083</f>
        <v>0</v>
      </c>
      <c r="G1086" s="2">
        <f>'Source - Master DB Debt'!I1083</f>
        <v>0</v>
      </c>
      <c r="H1086" s="2">
        <f>'Source - Master DB Debt'!J1083</f>
        <v>0</v>
      </c>
    </row>
    <row r="1087" spans="1:8" x14ac:dyDescent="0.35">
      <c r="A1087" t="str">
        <f>'Source - Master DB Debt'!A1084&amp;'Source - Master DB Debt'!B1084&amp;'Source - Master DB Debt'!C1084</f>
        <v>3943995</v>
      </c>
      <c r="B1087" t="str">
        <f>'Source - Master DB Debt'!D1084</f>
        <v>0180</v>
      </c>
      <c r="C1087" t="str">
        <f>'Source - Master DB Debt'!E1084</f>
        <v>General Obligation Bonds of 2020</v>
      </c>
      <c r="D1087" s="2">
        <f>'Source - Master DB Debt'!F1084</f>
        <v>794800</v>
      </c>
      <c r="E1087" s="2">
        <f>'Source - Master DB Debt'!G1084</f>
        <v>1580700</v>
      </c>
      <c r="F1087" s="2">
        <f>'Source - Master DB Debt'!H1084</f>
        <v>785400</v>
      </c>
      <c r="G1087" s="2">
        <f>'Source - Master DB Debt'!I1084</f>
        <v>234930</v>
      </c>
      <c r="H1087" s="2">
        <f>'Source - Master DB Debt'!J1084</f>
        <v>780800</v>
      </c>
    </row>
    <row r="1088" spans="1:8" x14ac:dyDescent="0.35">
      <c r="A1088" t="str">
        <f>'Source - Master DB Debt'!A1085&amp;'Source - Master DB Debt'!B1085&amp;'Source - Master DB Debt'!C1085</f>
        <v>3943995</v>
      </c>
      <c r="B1088" t="str">
        <f>'Source - Master DB Debt'!D1085</f>
        <v>0180</v>
      </c>
      <c r="C1088" t="str">
        <f>'Source - Master DB Debt'!E1085</f>
        <v xml:space="preserve">Ad Valorem Property Tax First Mortgage Bonds, Series 2019 </v>
      </c>
      <c r="D1088" s="2">
        <f>'Source - Master DB Debt'!F1085</f>
        <v>368500</v>
      </c>
      <c r="E1088" s="2">
        <f>'Source - Master DB Debt'!G1085</f>
        <v>740000</v>
      </c>
      <c r="F1088" s="2">
        <f>'Source - Master DB Debt'!H1085</f>
        <v>366000</v>
      </c>
      <c r="G1088" s="2">
        <f>'Source - Master DB Debt'!I1085</f>
        <v>109800</v>
      </c>
      <c r="H1088" s="2">
        <f>'Source - Master DB Debt'!J1085</f>
        <v>366000</v>
      </c>
    </row>
    <row r="1089" spans="1:8" x14ac:dyDescent="0.35">
      <c r="A1089" t="str">
        <f>'Source - Master DB Debt'!A1086&amp;'Source - Master DB Debt'!B1086&amp;'Source - Master DB Debt'!C1086</f>
        <v>3943995</v>
      </c>
      <c r="B1089" t="str">
        <f>'Source - Master DB Debt'!D1086</f>
        <v>0180</v>
      </c>
      <c r="C1089" t="str">
        <f>'Source - Master DB Debt'!E1086</f>
        <v>Ad Valorem Property Tax First Mortgage Bonds, Series 2020</v>
      </c>
      <c r="D1089" s="2">
        <f>'Source - Master DB Debt'!F1086</f>
        <v>358500</v>
      </c>
      <c r="E1089" s="2">
        <f>'Source - Master DB Debt'!G1086</f>
        <v>715000</v>
      </c>
      <c r="F1089" s="2">
        <f>'Source - Master DB Debt'!H1086</f>
        <v>358500</v>
      </c>
      <c r="G1089" s="2">
        <f>'Source - Master DB Debt'!I1086</f>
        <v>107550</v>
      </c>
      <c r="H1089" s="2">
        <f>'Source - Master DB Debt'!J1086</f>
        <v>358500</v>
      </c>
    </row>
    <row r="1090" spans="1:8" x14ac:dyDescent="0.35">
      <c r="A1090" t="str">
        <f>'Source - Master DB Debt'!A1087&amp;'Source - Master DB Debt'!B1087&amp;'Source - Master DB Debt'!C1087</f>
        <v>3944000</v>
      </c>
      <c r="B1090" t="str">
        <f>'Source - Master DB Debt'!D1087</f>
        <v>0180</v>
      </c>
      <c r="C1090" t="str">
        <f>'Source - Master DB Debt'!E1087</f>
        <v>Southwestern Jefferson County Consolidated School Common School Fund Loan #B0173.</v>
      </c>
      <c r="D1090" s="2">
        <f>'Source - Master DB Debt'!F1087</f>
        <v>13043</v>
      </c>
      <c r="E1090" s="2">
        <f>'Source - Master DB Debt'!G1087</f>
        <v>25893</v>
      </c>
      <c r="F1090" s="2">
        <f>'Source - Master DB Debt'!H1087</f>
        <v>0</v>
      </c>
      <c r="G1090" s="2">
        <f>'Source - Master DB Debt'!I1087</f>
        <v>0</v>
      </c>
      <c r="H1090" s="2">
        <f>'Source - Master DB Debt'!J1087</f>
        <v>0</v>
      </c>
    </row>
    <row r="1091" spans="1:8" x14ac:dyDescent="0.35">
      <c r="A1091" t="str">
        <f>'Source - Master DB Debt'!A1088&amp;'Source - Master DB Debt'!B1088&amp;'Source - Master DB Debt'!C1088</f>
        <v>3944000</v>
      </c>
      <c r="B1091" t="str">
        <f>'Source - Master DB Debt'!D1088</f>
        <v>0180</v>
      </c>
      <c r="C1091" t="str">
        <f>'Source - Master DB Debt'!E1088</f>
        <v>Common School Loan #B0028</v>
      </c>
      <c r="D1091" s="2">
        <f>'Source - Master DB Debt'!F1088</f>
        <v>13463</v>
      </c>
      <c r="E1091" s="2">
        <f>'Source - Master DB Debt'!G1088</f>
        <v>13397</v>
      </c>
      <c r="F1091" s="2">
        <f>'Source - Master DB Debt'!H1088</f>
        <v>0</v>
      </c>
      <c r="G1091" s="2">
        <f>'Source - Master DB Debt'!I1088</f>
        <v>0</v>
      </c>
      <c r="H1091" s="2">
        <f>'Source - Master DB Debt'!J1088</f>
        <v>0</v>
      </c>
    </row>
    <row r="1092" spans="1:8" x14ac:dyDescent="0.35">
      <c r="A1092" t="str">
        <f>'Source - Master DB Debt'!A1089&amp;'Source - Master DB Debt'!B1089&amp;'Source - Master DB Debt'!C1089</f>
        <v>3944000</v>
      </c>
      <c r="B1092" t="str">
        <f>'Source - Master DB Debt'!D1089</f>
        <v>0180</v>
      </c>
      <c r="C1092" t="str">
        <f>'Source - Master DB Debt'!E1089</f>
        <v>Fees</v>
      </c>
      <c r="D1092" s="2">
        <f>'Source - Master DB Debt'!F1089</f>
        <v>5000</v>
      </c>
      <c r="E1092" s="2">
        <f>'Source - Master DB Debt'!G1089</f>
        <v>10000</v>
      </c>
      <c r="F1092" s="2">
        <f>'Source - Master DB Debt'!H1089</f>
        <v>5000</v>
      </c>
      <c r="G1092" s="2">
        <f>'Source - Master DB Debt'!I1089</f>
        <v>1500</v>
      </c>
      <c r="H1092" s="2">
        <f>'Source - Master DB Debt'!J1089</f>
        <v>5000</v>
      </c>
    </row>
    <row r="1093" spans="1:8" x14ac:dyDescent="0.35">
      <c r="A1093" t="str">
        <f>'Source - Master DB Debt'!A1090&amp;'Source - Master DB Debt'!B1090&amp;'Source - Master DB Debt'!C1090</f>
        <v>3944000</v>
      </c>
      <c r="B1093" t="str">
        <f>'Source - Master DB Debt'!D1090</f>
        <v>0180</v>
      </c>
      <c r="C1093" t="str">
        <f>'Source - Master DB Debt'!E1090</f>
        <v>Common School Technology Loan #B0362</v>
      </c>
      <c r="D1093" s="2">
        <f>'Source - Master DB Debt'!F1090</f>
        <v>0</v>
      </c>
      <c r="E1093" s="2">
        <f>'Source - Master DB Debt'!G1090</f>
        <v>25228</v>
      </c>
      <c r="F1093" s="2">
        <f>'Source - Master DB Debt'!H1090</f>
        <v>12438</v>
      </c>
      <c r="G1093" s="2">
        <f>'Source - Master DB Debt'!I1090</f>
        <v>3723</v>
      </c>
      <c r="H1093" s="2">
        <f>'Source - Master DB Debt'!J1090</f>
        <v>12379</v>
      </c>
    </row>
    <row r="1094" spans="1:8" x14ac:dyDescent="0.35">
      <c r="A1094" t="str">
        <f>'Source - Master DB Debt'!A1091&amp;'Source - Master DB Debt'!B1091&amp;'Source - Master DB Debt'!C1091</f>
        <v>3944000</v>
      </c>
      <c r="B1094" t="str">
        <f>'Source - Master DB Debt'!D1091</f>
        <v>0180</v>
      </c>
      <c r="C1094" t="str">
        <f>'Source - Master DB Debt'!E1091</f>
        <v>Southwestern Jefferson County Multi-School Building Corporation Ad Valorem Property Tax First Mortga</v>
      </c>
      <c r="D1094" s="2">
        <f>'Source - Master DB Debt'!F1091</f>
        <v>135500</v>
      </c>
      <c r="E1094" s="2">
        <f>'Source - Master DB Debt'!G1091</f>
        <v>280000</v>
      </c>
      <c r="F1094" s="2">
        <f>'Source - Master DB Debt'!H1091</f>
        <v>142000</v>
      </c>
      <c r="G1094" s="2">
        <f>'Source - Master DB Debt'!I1091</f>
        <v>42600</v>
      </c>
      <c r="H1094" s="2">
        <f>'Source - Master DB Debt'!J1091</f>
        <v>142000</v>
      </c>
    </row>
    <row r="1095" spans="1:8" x14ac:dyDescent="0.35">
      <c r="A1095" t="str">
        <f>'Source - Master DB Debt'!A1092&amp;'Source - Master DB Debt'!B1092&amp;'Source - Master DB Debt'!C1092</f>
        <v>3944000</v>
      </c>
      <c r="B1095" t="str">
        <f>'Source - Master DB Debt'!D1092</f>
        <v>0180</v>
      </c>
      <c r="C1095" t="str">
        <f>'Source - Master DB Debt'!E1092</f>
        <v>Common School Loan #B0212</v>
      </c>
      <c r="D1095" s="2">
        <f>'Source - Master DB Debt'!F1092</f>
        <v>13062</v>
      </c>
      <c r="E1095" s="2">
        <f>'Source - Master DB Debt'!G1092</f>
        <v>25935</v>
      </c>
      <c r="F1095" s="2">
        <f>'Source - Master DB Debt'!H1092</f>
        <v>12872</v>
      </c>
      <c r="G1095" s="2">
        <f>'Source - Master DB Debt'!I1092</f>
        <v>3852</v>
      </c>
      <c r="H1095" s="2">
        <f>'Source - Master DB Debt'!J1092</f>
        <v>12809</v>
      </c>
    </row>
    <row r="1096" spans="1:8" x14ac:dyDescent="0.35">
      <c r="A1096" t="str">
        <f>'Source - Master DB Debt'!A1093&amp;'Source - Master DB Debt'!B1093&amp;'Source - Master DB Debt'!C1093</f>
        <v>3944000</v>
      </c>
      <c r="B1096" t="str">
        <f>'Source - Master DB Debt'!D1093</f>
        <v>0180</v>
      </c>
      <c r="C1096" t="str">
        <f>'Source - Master DB Debt'!E1093</f>
        <v>Southwestern Jefferson County School Building Corporation</v>
      </c>
      <c r="D1096" s="2">
        <f>'Source - Master DB Debt'!F1093</f>
        <v>51000</v>
      </c>
      <c r="E1096" s="2">
        <f>'Source - Master DB Debt'!G1093</f>
        <v>102000</v>
      </c>
      <c r="F1096" s="2">
        <f>'Source - Master DB Debt'!H1093</f>
        <v>51500</v>
      </c>
      <c r="G1096" s="2">
        <f>'Source - Master DB Debt'!I1093</f>
        <v>51500</v>
      </c>
      <c r="H1096" s="2">
        <f>'Source - Master DB Debt'!J1093</f>
        <v>51500</v>
      </c>
    </row>
    <row r="1097" spans="1:8" x14ac:dyDescent="0.35">
      <c r="A1097" t="str">
        <f>'Source - Master DB Debt'!A1094&amp;'Source - Master DB Debt'!B1094&amp;'Source - Master DB Debt'!C1094</f>
        <v>3944000</v>
      </c>
      <c r="B1097" t="str">
        <f>'Source - Master DB Debt'!D1094</f>
        <v>0180</v>
      </c>
      <c r="C1097" t="str">
        <f>'Source - Master DB Debt'!E1094</f>
        <v>Southwestern Jefferson County Consolidated School Common School Fund Loan #A0478</v>
      </c>
      <c r="D1097" s="2">
        <f>'Source - Master DB Debt'!F1094</f>
        <v>97989</v>
      </c>
      <c r="E1097" s="2">
        <f>'Source - Master DB Debt'!G1094</f>
        <v>191237</v>
      </c>
      <c r="F1097" s="2">
        <f>'Source - Master DB Debt'!H1094</f>
        <v>93248</v>
      </c>
      <c r="G1097" s="2">
        <f>'Source - Master DB Debt'!I1094</f>
        <v>92458</v>
      </c>
      <c r="H1097" s="2">
        <f>'Source - Master DB Debt'!J1094</f>
        <v>91667</v>
      </c>
    </row>
    <row r="1098" spans="1:8" x14ac:dyDescent="0.35">
      <c r="A1098" t="str">
        <f>'Source - Master DB Debt'!A1095&amp;'Source - Master DB Debt'!B1095&amp;'Source - Master DB Debt'!C1095</f>
        <v>4044015</v>
      </c>
      <c r="B1098" t="str">
        <f>'Source - Master DB Debt'!D1095</f>
        <v>0180</v>
      </c>
      <c r="C1098" t="str">
        <f>'Source - Master DB Debt'!E1095</f>
        <v>Common School Loan B0104</v>
      </c>
      <c r="D1098" s="2">
        <f>'Source - Master DB Debt'!F1095</f>
        <v>42265</v>
      </c>
      <c r="E1098" s="2">
        <f>'Source - Master DB Debt'!G1095</f>
        <v>83904</v>
      </c>
      <c r="F1098" s="2">
        <f>'Source - Master DB Debt'!H1095</f>
        <v>0</v>
      </c>
      <c r="G1098" s="2">
        <f>'Source - Master DB Debt'!I1095</f>
        <v>0</v>
      </c>
      <c r="H1098" s="2">
        <f>'Source - Master DB Debt'!J1095</f>
        <v>0</v>
      </c>
    </row>
    <row r="1099" spans="1:8" x14ac:dyDescent="0.35">
      <c r="A1099" t="str">
        <f>'Source - Master DB Debt'!A1096&amp;'Source - Master DB Debt'!B1096&amp;'Source - Master DB Debt'!C1096</f>
        <v>4044015</v>
      </c>
      <c r="B1099" t="str">
        <f>'Source - Master DB Debt'!D1096</f>
        <v>0180</v>
      </c>
      <c r="C1099" t="str">
        <f>'Source - Master DB Debt'!E1096</f>
        <v>First Mortgage Bonds, Series 2017A</v>
      </c>
      <c r="D1099" s="2">
        <f>'Source - Master DB Debt'!F1096</f>
        <v>138000</v>
      </c>
      <c r="E1099" s="2">
        <f>'Source - Master DB Debt'!G1096</f>
        <v>277000</v>
      </c>
      <c r="F1099" s="2">
        <f>'Source - Master DB Debt'!H1096</f>
        <v>138500</v>
      </c>
      <c r="G1099" s="2">
        <f>'Source - Master DB Debt'!I1096</f>
        <v>41550</v>
      </c>
      <c r="H1099" s="2">
        <f>'Source - Master DB Debt'!J1096</f>
        <v>138500</v>
      </c>
    </row>
    <row r="1100" spans="1:8" x14ac:dyDescent="0.35">
      <c r="A1100" t="str">
        <f>'Source - Master DB Debt'!A1097&amp;'Source - Master DB Debt'!B1097&amp;'Source - Master DB Debt'!C1097</f>
        <v>4044015</v>
      </c>
      <c r="B1100" t="str">
        <f>'Source - Master DB Debt'!D1097</f>
        <v>0180</v>
      </c>
      <c r="C1100" t="str">
        <f>'Source - Master DB Debt'!E1097</f>
        <v>First Mortgage Bonds. Series 2014A</v>
      </c>
      <c r="D1100" s="2">
        <f>'Source - Master DB Debt'!F1097</f>
        <v>96500</v>
      </c>
      <c r="E1100" s="2">
        <f>'Source - Master DB Debt'!G1097</f>
        <v>193000</v>
      </c>
      <c r="F1100" s="2">
        <f>'Source - Master DB Debt'!H1097</f>
        <v>96500</v>
      </c>
      <c r="G1100" s="2">
        <f>'Source - Master DB Debt'!I1097</f>
        <v>96500</v>
      </c>
      <c r="H1100" s="2">
        <f>'Source - Master DB Debt'!J1097</f>
        <v>96500</v>
      </c>
    </row>
    <row r="1101" spans="1:8" x14ac:dyDescent="0.35">
      <c r="A1101" t="str">
        <f>'Source - Master DB Debt'!A1098&amp;'Source - Master DB Debt'!B1098&amp;'Source - Master DB Debt'!C1098</f>
        <v>4044015</v>
      </c>
      <c r="B1101" t="str">
        <f>'Source - Master DB Debt'!D1098</f>
        <v>0180</v>
      </c>
      <c r="C1101" t="str">
        <f>'Source - Master DB Debt'!E1098</f>
        <v>Fees</v>
      </c>
      <c r="D1101" s="2">
        <f>'Source - Master DB Debt'!F1098</f>
        <v>15000</v>
      </c>
      <c r="E1101" s="2">
        <f>'Source - Master DB Debt'!G1098</f>
        <v>15000</v>
      </c>
      <c r="F1101" s="2">
        <f>'Source - Master DB Debt'!H1098</f>
        <v>0</v>
      </c>
      <c r="G1101" s="2">
        <f>'Source - Master DB Debt'!I1098</f>
        <v>0</v>
      </c>
      <c r="H1101" s="2">
        <f>'Source - Master DB Debt'!J1098</f>
        <v>0</v>
      </c>
    </row>
    <row r="1102" spans="1:8" x14ac:dyDescent="0.35">
      <c r="A1102" t="str">
        <f>'Source - Master DB Debt'!A1099&amp;'Source - Master DB Debt'!B1099&amp;'Source - Master DB Debt'!C1099</f>
        <v>4044015</v>
      </c>
      <c r="B1102" t="str">
        <f>'Source - Master DB Debt'!D1099</f>
        <v>0180</v>
      </c>
      <c r="C1102" t="str">
        <f>'Source - Master DB Debt'!E1099</f>
        <v>Common School Loan B0148</v>
      </c>
      <c r="D1102" s="2">
        <f>'Source - Master DB Debt'!F1099</f>
        <v>41642</v>
      </c>
      <c r="E1102" s="2">
        <f>'Source - Master DB Debt'!G1099</f>
        <v>82674</v>
      </c>
      <c r="F1102" s="2">
        <f>'Source - Master DB Debt'!H1099</f>
        <v>41032</v>
      </c>
      <c r="G1102" s="2">
        <f>'Source - Master DB Debt'!I1099</f>
        <v>12279</v>
      </c>
      <c r="H1102" s="2">
        <f>'Source - Master DB Debt'!J1099</f>
        <v>40829</v>
      </c>
    </row>
    <row r="1103" spans="1:8" x14ac:dyDescent="0.35">
      <c r="A1103" t="str">
        <f>'Source - Master DB Debt'!A1100&amp;'Source - Master DB Debt'!B1100&amp;'Source - Master DB Debt'!C1100</f>
        <v>4044015</v>
      </c>
      <c r="B1103" t="str">
        <f>'Source - Master DB Debt'!D1100</f>
        <v>0180</v>
      </c>
      <c r="C1103" t="str">
        <f>'Source - Master DB Debt'!E1100</f>
        <v>First Mortgage Bonds, Series 2017C</v>
      </c>
      <c r="D1103" s="2">
        <f>'Source - Master DB Debt'!F1100</f>
        <v>78500</v>
      </c>
      <c r="E1103" s="2">
        <f>'Source - Master DB Debt'!G1100</f>
        <v>164000</v>
      </c>
      <c r="F1103" s="2">
        <f>'Source - Master DB Debt'!H1100</f>
        <v>80500</v>
      </c>
      <c r="G1103" s="2">
        <f>'Source - Master DB Debt'!I1100</f>
        <v>24150</v>
      </c>
      <c r="H1103" s="2">
        <f>'Source - Master DB Debt'!J1100</f>
        <v>80500</v>
      </c>
    </row>
    <row r="1104" spans="1:8" x14ac:dyDescent="0.35">
      <c r="A1104" t="str">
        <f>'Source - Master DB Debt'!A1101&amp;'Source - Master DB Debt'!B1101&amp;'Source - Master DB Debt'!C1101</f>
        <v>4044015</v>
      </c>
      <c r="B1104" t="str">
        <f>'Source - Master DB Debt'!D1101</f>
        <v>0180</v>
      </c>
      <c r="C1104" t="str">
        <f>'Source - Master DB Debt'!E1101</f>
        <v>Common School Loan A2945</v>
      </c>
      <c r="D1104" s="2">
        <f>'Source - Master DB Debt'!F1101</f>
        <v>41894</v>
      </c>
      <c r="E1104" s="2">
        <f>'Source - Master DB Debt'!G1101</f>
        <v>0</v>
      </c>
      <c r="F1104" s="2">
        <f>'Source - Master DB Debt'!H1101</f>
        <v>0</v>
      </c>
      <c r="G1104" s="2">
        <f>'Source - Master DB Debt'!I1101</f>
        <v>0</v>
      </c>
      <c r="H1104" s="2">
        <f>'Source - Master DB Debt'!J1101</f>
        <v>0</v>
      </c>
    </row>
    <row r="1105" spans="1:8" x14ac:dyDescent="0.35">
      <c r="A1105" t="str">
        <f>'Source - Master DB Debt'!A1102&amp;'Source - Master DB Debt'!B1102&amp;'Source - Master DB Debt'!C1102</f>
        <v>4044015</v>
      </c>
      <c r="B1105" t="str">
        <f>'Source - Master DB Debt'!D1102</f>
        <v>0180</v>
      </c>
      <c r="C1105" t="str">
        <f>'Source - Master DB Debt'!E1102</f>
        <v>General Obligation Bonds, Series 2023</v>
      </c>
      <c r="D1105" s="2">
        <f>'Source - Master DB Debt'!F1102</f>
        <v>0</v>
      </c>
      <c r="E1105" s="2">
        <f>'Source - Master DB Debt'!G1102</f>
        <v>615092</v>
      </c>
      <c r="F1105" s="2">
        <f>'Source - Master DB Debt'!H1102</f>
        <v>80650</v>
      </c>
      <c r="G1105" s="2">
        <f>'Source - Master DB Debt'!I1102</f>
        <v>24668</v>
      </c>
      <c r="H1105" s="2">
        <f>'Source - Master DB Debt'!J1102</f>
        <v>83800</v>
      </c>
    </row>
    <row r="1106" spans="1:8" x14ac:dyDescent="0.35">
      <c r="A1106" t="str">
        <f>'Source - Master DB Debt'!A1103&amp;'Source - Master DB Debt'!B1103&amp;'Source - Master DB Debt'!C1103</f>
        <v>4044015</v>
      </c>
      <c r="B1106" t="str">
        <f>'Source - Master DB Debt'!D1103</f>
        <v>0180</v>
      </c>
      <c r="C1106" t="str">
        <f>'Source - Master DB Debt'!E1103</f>
        <v>First Mortgage Bonds, Series 2018</v>
      </c>
      <c r="D1106" s="2">
        <f>'Source - Master DB Debt'!F1103</f>
        <v>126500</v>
      </c>
      <c r="E1106" s="2">
        <f>'Source - Master DB Debt'!G1103</f>
        <v>250000</v>
      </c>
      <c r="F1106" s="2">
        <f>'Source - Master DB Debt'!H1103</f>
        <v>125500</v>
      </c>
      <c r="G1106" s="2">
        <f>'Source - Master DB Debt'!I1103</f>
        <v>37650</v>
      </c>
      <c r="H1106" s="2">
        <f>'Source - Master DB Debt'!J1103</f>
        <v>125500</v>
      </c>
    </row>
    <row r="1107" spans="1:8" x14ac:dyDescent="0.35">
      <c r="A1107" t="str">
        <f>'Source - Master DB Debt'!A1104&amp;'Source - Master DB Debt'!B1104&amp;'Source - Master DB Debt'!C1104</f>
        <v>4044015</v>
      </c>
      <c r="B1107" t="str">
        <f>'Source - Master DB Debt'!D1104</f>
        <v>0180</v>
      </c>
      <c r="C1107" t="str">
        <f>'Source - Master DB Debt'!E1104</f>
        <v>First Mortgage Bonds, Series 2014C</v>
      </c>
      <c r="D1107" s="2">
        <f>'Source - Master DB Debt'!F1104</f>
        <v>113500</v>
      </c>
      <c r="E1107" s="2">
        <f>'Source - Master DB Debt'!G1104</f>
        <v>226000</v>
      </c>
      <c r="F1107" s="2">
        <f>'Source - Master DB Debt'!H1104</f>
        <v>112500</v>
      </c>
      <c r="G1107" s="2">
        <f>'Source - Master DB Debt'!I1104</f>
        <v>112500</v>
      </c>
      <c r="H1107" s="2">
        <f>'Source - Master DB Debt'!J1104</f>
        <v>112500</v>
      </c>
    </row>
    <row r="1108" spans="1:8" x14ac:dyDescent="0.35">
      <c r="A1108" t="str">
        <f>'Source - Master DB Debt'!A1105&amp;'Source - Master DB Debt'!B1105&amp;'Source - Master DB Debt'!C1105</f>
        <v>4044015</v>
      </c>
      <c r="B1108" t="str">
        <f>'Source - Master DB Debt'!D1105</f>
        <v>0180</v>
      </c>
      <c r="C1108" t="str">
        <f>'Source - Master DB Debt'!E1105</f>
        <v>Common School Loan A2912</v>
      </c>
      <c r="D1108" s="2">
        <f>'Source - Master DB Debt'!F1105</f>
        <v>0</v>
      </c>
      <c r="E1108" s="2">
        <f>'Source - Master DB Debt'!G1105</f>
        <v>0</v>
      </c>
      <c r="F1108" s="2">
        <f>'Source - Master DB Debt'!H1105</f>
        <v>0</v>
      </c>
      <c r="G1108" s="2">
        <f>'Source - Master DB Debt'!I1105</f>
        <v>0</v>
      </c>
      <c r="H1108" s="2">
        <f>'Source - Master DB Debt'!J1105</f>
        <v>0</v>
      </c>
    </row>
    <row r="1109" spans="1:8" x14ac:dyDescent="0.35">
      <c r="A1109" t="str">
        <f>'Source - Master DB Debt'!A1106&amp;'Source - Master DB Debt'!B1106&amp;'Source - Master DB Debt'!C1106</f>
        <v>4044015</v>
      </c>
      <c r="B1109" t="str">
        <f>'Source - Master DB Debt'!D1106</f>
        <v>0180</v>
      </c>
      <c r="C1109" t="str">
        <f>'Source - Master DB Debt'!E1106</f>
        <v>Common School Loan B0338</v>
      </c>
      <c r="D1109" s="2">
        <f>'Source - Master DB Debt'!F1106</f>
        <v>41778</v>
      </c>
      <c r="E1109" s="2">
        <f>'Source - Master DB Debt'!G1106</f>
        <v>82956</v>
      </c>
      <c r="F1109" s="2">
        <f>'Source - Master DB Debt'!H1106</f>
        <v>41178</v>
      </c>
      <c r="G1109" s="2">
        <f>'Source - Master DB Debt'!I1106</f>
        <v>12324</v>
      </c>
      <c r="H1109" s="2">
        <f>'Source - Master DB Debt'!J1106</f>
        <v>40979</v>
      </c>
    </row>
    <row r="1110" spans="1:8" x14ac:dyDescent="0.35">
      <c r="A1110" t="str">
        <f>'Source - Master DB Debt'!A1107&amp;'Source - Master DB Debt'!B1107&amp;'Source - Master DB Debt'!C1107</f>
        <v>4044015</v>
      </c>
      <c r="B1110" t="str">
        <f>'Source - Master DB Debt'!D1107</f>
        <v>0180</v>
      </c>
      <c r="C1110" t="str">
        <f>'Source - Master DB Debt'!E1107</f>
        <v>First Mortgage Bonds, Series 2017E</v>
      </c>
      <c r="D1110" s="2">
        <f>'Source - Master DB Debt'!F1107</f>
        <v>100000</v>
      </c>
      <c r="E1110" s="2">
        <f>'Source - Master DB Debt'!G1107</f>
        <v>196000</v>
      </c>
      <c r="F1110" s="2">
        <f>'Source - Master DB Debt'!H1107</f>
        <v>97000</v>
      </c>
      <c r="G1110" s="2">
        <f>'Source - Master DB Debt'!I1107</f>
        <v>29700</v>
      </c>
      <c r="H1110" s="2">
        <f>'Source - Master DB Debt'!J1107</f>
        <v>101000</v>
      </c>
    </row>
    <row r="1111" spans="1:8" x14ac:dyDescent="0.35">
      <c r="A1111" t="str">
        <f>'Source - Master DB Debt'!A1108&amp;'Source - Master DB Debt'!B1108&amp;'Source - Master DB Debt'!C1108</f>
        <v>4044015</v>
      </c>
      <c r="B1111" t="str">
        <f>'Source - Master DB Debt'!D1108</f>
        <v>0180</v>
      </c>
      <c r="C1111" t="str">
        <f>'Source - Master DB Debt'!E1108</f>
        <v>First Mortgage Bonds, Series 2017D</v>
      </c>
      <c r="D1111" s="2">
        <f>'Source - Master DB Debt'!F1108</f>
        <v>122000</v>
      </c>
      <c r="E1111" s="2">
        <f>'Source - Master DB Debt'!G1108</f>
        <v>240000</v>
      </c>
      <c r="F1111" s="2">
        <f>'Source - Master DB Debt'!H1108</f>
        <v>122500</v>
      </c>
      <c r="G1111" s="2">
        <f>'Source - Master DB Debt'!I1108</f>
        <v>36750</v>
      </c>
      <c r="H1111" s="2">
        <f>'Source - Master DB Debt'!J1108</f>
        <v>122500</v>
      </c>
    </row>
    <row r="1112" spans="1:8" x14ac:dyDescent="0.35">
      <c r="A1112" t="str">
        <f>'Source - Master DB Debt'!A1109&amp;'Source - Master DB Debt'!B1109&amp;'Source - Master DB Debt'!C1109</f>
        <v>4044015</v>
      </c>
      <c r="B1112" t="str">
        <f>'Source - Master DB Debt'!D1109</f>
        <v>0180</v>
      </c>
      <c r="C1112" t="str">
        <f>'Source - Master DB Debt'!E1109</f>
        <v>Common School Loan B0399</v>
      </c>
      <c r="D1112" s="2">
        <f>'Source - Master DB Debt'!F1109</f>
        <v>0</v>
      </c>
      <c r="E1112" s="2">
        <f>'Source - Master DB Debt'!G1109</f>
        <v>80365</v>
      </c>
      <c r="F1112" s="2">
        <f>'Source - Master DB Debt'!H1109</f>
        <v>40144</v>
      </c>
      <c r="G1112" s="2">
        <f>'Source - Master DB Debt'!I1109</f>
        <v>12014</v>
      </c>
      <c r="H1112" s="2">
        <f>'Source - Master DB Debt'!J1109</f>
        <v>39951</v>
      </c>
    </row>
    <row r="1113" spans="1:8" x14ac:dyDescent="0.35">
      <c r="A1113" t="str">
        <f>'Source - Master DB Debt'!A1110&amp;'Source - Master DB Debt'!B1110&amp;'Source - Master DB Debt'!C1110</f>
        <v>4044015</v>
      </c>
      <c r="B1113" t="str">
        <f>'Source - Master DB Debt'!D1110</f>
        <v>0180</v>
      </c>
      <c r="C1113" t="str">
        <f>'Source - Master DB Debt'!E1110</f>
        <v>First Mortgage Refunding Bonds, Series 2014A</v>
      </c>
      <c r="D1113" s="2">
        <f>'Source - Master DB Debt'!F1110</f>
        <v>310000</v>
      </c>
      <c r="E1113" s="2">
        <f>'Source - Master DB Debt'!G1110</f>
        <v>626000</v>
      </c>
      <c r="F1113" s="2">
        <f>'Source - Master DB Debt'!H1110</f>
        <v>312500</v>
      </c>
      <c r="G1113" s="2">
        <f>'Source - Master DB Debt'!I1110</f>
        <v>312500</v>
      </c>
      <c r="H1113" s="2">
        <f>'Source - Master DB Debt'!J1110</f>
        <v>312500</v>
      </c>
    </row>
    <row r="1114" spans="1:8" x14ac:dyDescent="0.35">
      <c r="A1114" t="str">
        <f>'Source - Master DB Debt'!A1111&amp;'Source - Master DB Debt'!B1111&amp;'Source - Master DB Debt'!C1111</f>
        <v>4044015</v>
      </c>
      <c r="B1114" t="str">
        <f>'Source - Master DB Debt'!D1111</f>
        <v>0180</v>
      </c>
      <c r="C1114" t="str">
        <f>'Source - Master DB Debt'!E1111</f>
        <v>First Mortgage Bonds, Series 2014B</v>
      </c>
      <c r="D1114" s="2">
        <f>'Source - Master DB Debt'!F1111</f>
        <v>99000</v>
      </c>
      <c r="E1114" s="2">
        <f>'Source - Master DB Debt'!G1111</f>
        <v>198000</v>
      </c>
      <c r="F1114" s="2">
        <f>'Source - Master DB Debt'!H1111</f>
        <v>99000</v>
      </c>
      <c r="G1114" s="2">
        <f>'Source - Master DB Debt'!I1111</f>
        <v>99000</v>
      </c>
      <c r="H1114" s="2">
        <f>'Source - Master DB Debt'!J1111</f>
        <v>99000</v>
      </c>
    </row>
    <row r="1115" spans="1:8" x14ac:dyDescent="0.35">
      <c r="A1115" t="str">
        <f>'Source - Master DB Debt'!A1112&amp;'Source - Master DB Debt'!B1112&amp;'Source - Master DB Debt'!C1112</f>
        <v>4044015</v>
      </c>
      <c r="B1115" t="str">
        <f>'Source - Master DB Debt'!D1112</f>
        <v>0180</v>
      </c>
      <c r="C1115" t="str">
        <f>'Source - Master DB Debt'!E1112</f>
        <v>First Mortgage Bonds, Series 2019B</v>
      </c>
      <c r="D1115" s="2">
        <f>'Source - Master DB Debt'!F1112</f>
        <v>179500</v>
      </c>
      <c r="E1115" s="2">
        <f>'Source - Master DB Debt'!G1112</f>
        <v>357000</v>
      </c>
      <c r="F1115" s="2">
        <f>'Source - Master DB Debt'!H1112</f>
        <v>178000</v>
      </c>
      <c r="G1115" s="2">
        <f>'Source - Master DB Debt'!I1112</f>
        <v>53400</v>
      </c>
      <c r="H1115" s="2">
        <f>'Source - Master DB Debt'!J1112</f>
        <v>178000</v>
      </c>
    </row>
    <row r="1116" spans="1:8" x14ac:dyDescent="0.35">
      <c r="A1116" t="str">
        <f>'Source - Master DB Debt'!A1113&amp;'Source - Master DB Debt'!B1113&amp;'Source - Master DB Debt'!C1113</f>
        <v>4044015</v>
      </c>
      <c r="B1116" t="str">
        <f>'Source - Master DB Debt'!D1113</f>
        <v>0180</v>
      </c>
      <c r="C1116" t="str">
        <f>'Source - Master DB Debt'!E1113</f>
        <v>Common School Loan B0431</v>
      </c>
      <c r="D1116" s="2">
        <f>'Source - Master DB Debt'!F1113</f>
        <v>0</v>
      </c>
      <c r="E1116" s="2">
        <f>'Source - Master DB Debt'!G1113</f>
        <v>79324</v>
      </c>
      <c r="F1116" s="2">
        <f>'Source - Master DB Debt'!H1113</f>
        <v>39624</v>
      </c>
      <c r="G1116" s="2">
        <f>'Source - Master DB Debt'!I1113</f>
        <v>11859</v>
      </c>
      <c r="H1116" s="2">
        <f>'Source - Master DB Debt'!J1113</f>
        <v>39434</v>
      </c>
    </row>
    <row r="1117" spans="1:8" x14ac:dyDescent="0.35">
      <c r="A1117" t="str">
        <f>'Source - Master DB Debt'!A1114&amp;'Source - Master DB Debt'!B1114&amp;'Source - Master DB Debt'!C1114</f>
        <v>4044015</v>
      </c>
      <c r="B1117" t="str">
        <f>'Source - Master DB Debt'!D1114</f>
        <v>0180</v>
      </c>
      <c r="C1117" t="str">
        <f>'Source - Master DB Debt'!E1114</f>
        <v>First Mortgage Bonds, Series 2017B</v>
      </c>
      <c r="D1117" s="2">
        <f>'Source - Master DB Debt'!F1114</f>
        <v>105500</v>
      </c>
      <c r="E1117" s="2">
        <f>'Source - Master DB Debt'!G1114</f>
        <v>207000</v>
      </c>
      <c r="F1117" s="2">
        <f>'Source - Master DB Debt'!H1114</f>
        <v>107000</v>
      </c>
      <c r="G1117" s="2">
        <f>'Source - Master DB Debt'!I1114</f>
        <v>32100</v>
      </c>
      <c r="H1117" s="2">
        <f>'Source - Master DB Debt'!J1114</f>
        <v>107000</v>
      </c>
    </row>
    <row r="1118" spans="1:8" x14ac:dyDescent="0.35">
      <c r="A1118" t="str">
        <f>'Source - Master DB Debt'!A1115&amp;'Source - Master DB Debt'!B1115&amp;'Source - Master DB Debt'!C1115</f>
        <v>4044015</v>
      </c>
      <c r="B1118" t="str">
        <f>'Source - Master DB Debt'!D1115</f>
        <v>0180</v>
      </c>
      <c r="C1118" t="str">
        <f>'Source - Master DB Debt'!E1115</f>
        <v>First Mortgage Bonds, Series 2019A</v>
      </c>
      <c r="D1118" s="2">
        <f>'Source - Master DB Debt'!F1115</f>
        <v>178000</v>
      </c>
      <c r="E1118" s="2">
        <f>'Source - Master DB Debt'!G1115</f>
        <v>357000</v>
      </c>
      <c r="F1118" s="2">
        <f>'Source - Master DB Debt'!H1115</f>
        <v>178000</v>
      </c>
      <c r="G1118" s="2">
        <f>'Source - Master DB Debt'!I1115</f>
        <v>53400</v>
      </c>
      <c r="H1118" s="2">
        <f>'Source - Master DB Debt'!J1115</f>
        <v>178000</v>
      </c>
    </row>
    <row r="1119" spans="1:8" x14ac:dyDescent="0.35">
      <c r="A1119" t="str">
        <f>'Source - Master DB Debt'!A1116&amp;'Source - Master DB Debt'!B1116&amp;'Source - Master DB Debt'!C1116</f>
        <v>4144145</v>
      </c>
      <c r="B1119" t="str">
        <f>'Source - Master DB Debt'!D1116</f>
        <v>0180</v>
      </c>
      <c r="C1119" t="str">
        <f>'Source - Master DB Debt'!E1116</f>
        <v>Anticipated Debt Service</v>
      </c>
      <c r="D1119" s="2">
        <f>'Source - Master DB Debt'!F1116</f>
        <v>0</v>
      </c>
      <c r="E1119" s="2">
        <f>'Source - Master DB Debt'!G1116</f>
        <v>0</v>
      </c>
      <c r="F1119" s="2">
        <f>'Source - Master DB Debt'!H1116</f>
        <v>0</v>
      </c>
      <c r="G1119" s="2">
        <f>'Source - Master DB Debt'!I1116</f>
        <v>0</v>
      </c>
      <c r="H1119" s="2">
        <f>'Source - Master DB Debt'!J1116</f>
        <v>0</v>
      </c>
    </row>
    <row r="1120" spans="1:8" x14ac:dyDescent="0.35">
      <c r="A1120" t="str">
        <f>'Source - Master DB Debt'!A1117&amp;'Source - Master DB Debt'!B1117&amp;'Source - Master DB Debt'!C1117</f>
        <v>4144145</v>
      </c>
      <c r="B1120" t="str">
        <f>'Source - Master DB Debt'!D1117</f>
        <v>0180</v>
      </c>
      <c r="C1120" t="str">
        <f>'Source - Master DB Debt'!E1117</f>
        <v>Unreimbursed Textbooks</v>
      </c>
      <c r="D1120" s="2">
        <f>'Source - Master DB Debt'!F1117</f>
        <v>172003</v>
      </c>
      <c r="E1120" s="2">
        <f>'Source - Master DB Debt'!G1117</f>
        <v>0</v>
      </c>
      <c r="F1120" s="2">
        <f>'Source - Master DB Debt'!H1117</f>
        <v>0</v>
      </c>
      <c r="G1120" s="2">
        <f>'Source - Master DB Debt'!I1117</f>
        <v>0</v>
      </c>
      <c r="H1120" s="2">
        <f>'Source - Master DB Debt'!J1117</f>
        <v>0</v>
      </c>
    </row>
    <row r="1121" spans="1:8" x14ac:dyDescent="0.35">
      <c r="A1121" t="str">
        <f>'Source - Master DB Debt'!A1118&amp;'Source - Master DB Debt'!B1118&amp;'Source - Master DB Debt'!C1118</f>
        <v>4144145</v>
      </c>
      <c r="B1121" t="str">
        <f>'Source - Master DB Debt'!D1118</f>
        <v>0180</v>
      </c>
      <c r="C1121" t="str">
        <f>'Source - Master DB Debt'!E1118</f>
        <v>Ad Valorem Property Tax First Mortgage Refunding Bonds, Series 2021B</v>
      </c>
      <c r="D1121" s="2">
        <f>'Source - Master DB Debt'!F1118</f>
        <v>1304000</v>
      </c>
      <c r="E1121" s="2">
        <f>'Source - Master DB Debt'!G1118</f>
        <v>2604000</v>
      </c>
      <c r="F1121" s="2">
        <f>'Source - Master DB Debt'!H1118</f>
        <v>1304000</v>
      </c>
      <c r="G1121" s="2">
        <f>'Source - Master DB Debt'!I1118</f>
        <v>1304000</v>
      </c>
      <c r="H1121" s="2">
        <f>'Source - Master DB Debt'!J1118</f>
        <v>1304000</v>
      </c>
    </row>
    <row r="1122" spans="1:8" x14ac:dyDescent="0.35">
      <c r="A1122" t="str">
        <f>'Source - Master DB Debt'!A1119&amp;'Source - Master DB Debt'!B1119&amp;'Source - Master DB Debt'!C1119</f>
        <v>4144145</v>
      </c>
      <c r="B1122" t="str">
        <f>'Source - Master DB Debt'!D1119</f>
        <v>0180</v>
      </c>
      <c r="C1122" t="str">
        <f>'Source - Master DB Debt'!E1119</f>
        <v>Clark-Pleasant Middle School Building Corporation Sr 2009 QSCB</v>
      </c>
      <c r="D1122" s="2">
        <f>'Source - Master DB Debt'!F1119</f>
        <v>482000</v>
      </c>
      <c r="E1122" s="2">
        <f>'Source - Master DB Debt'!G1119</f>
        <v>500000</v>
      </c>
      <c r="F1122" s="2">
        <f>'Source - Master DB Debt'!H1119</f>
        <v>252500</v>
      </c>
      <c r="G1122" s="2">
        <f>'Source - Master DB Debt'!I1119</f>
        <v>126250</v>
      </c>
      <c r="H1122" s="2">
        <f>'Source - Master DB Debt'!J1119</f>
        <v>0</v>
      </c>
    </row>
    <row r="1123" spans="1:8" x14ac:dyDescent="0.35">
      <c r="A1123" t="str">
        <f>'Source - Master DB Debt'!A1120&amp;'Source - Master DB Debt'!B1120&amp;'Source - Master DB Debt'!C1120</f>
        <v>4144145</v>
      </c>
      <c r="B1123" t="str">
        <f>'Source - Master DB Debt'!D1120</f>
        <v>0180</v>
      </c>
      <c r="C1123" t="str">
        <f>'Source - Master DB Debt'!E1120</f>
        <v>Ad Valorem Property Tax First Mortgage Refunding Bonds, Series 2016B</v>
      </c>
      <c r="D1123" s="2">
        <f>'Source - Master DB Debt'!F1120</f>
        <v>1598000</v>
      </c>
      <c r="E1123" s="2">
        <f>'Source - Master DB Debt'!G1120</f>
        <v>3200000</v>
      </c>
      <c r="F1123" s="2">
        <f>'Source - Master DB Debt'!H1120</f>
        <v>1596000</v>
      </c>
      <c r="G1123" s="2">
        <f>'Source - Master DB Debt'!I1120</f>
        <v>1596000</v>
      </c>
      <c r="H1123" s="2">
        <f>'Source - Master DB Debt'!J1120</f>
        <v>1596000</v>
      </c>
    </row>
    <row r="1124" spans="1:8" x14ac:dyDescent="0.35">
      <c r="A1124" t="str">
        <f>'Source - Master DB Debt'!A1121&amp;'Source - Master DB Debt'!B1121&amp;'Source - Master DB Debt'!C1121</f>
        <v>4144145</v>
      </c>
      <c r="B1124" t="str">
        <f>'Source - Master DB Debt'!D1121</f>
        <v>0180</v>
      </c>
      <c r="C1124" t="str">
        <f>'Source - Master DB Debt'!E1121</f>
        <v>Ad Valorem Property Tax First Mortgage Refunding Bonds, Series 2016</v>
      </c>
      <c r="D1124" s="2">
        <f>'Source - Master DB Debt'!F1121</f>
        <v>299500</v>
      </c>
      <c r="E1124" s="2">
        <f>'Source - Master DB Debt'!G1121</f>
        <v>0</v>
      </c>
      <c r="F1124" s="2">
        <f>'Source - Master DB Debt'!H1121</f>
        <v>0</v>
      </c>
      <c r="G1124" s="2">
        <f>'Source - Master DB Debt'!I1121</f>
        <v>0</v>
      </c>
      <c r="H1124" s="2">
        <f>'Source - Master DB Debt'!J1121</f>
        <v>0</v>
      </c>
    </row>
    <row r="1125" spans="1:8" x14ac:dyDescent="0.35">
      <c r="A1125" t="str">
        <f>'Source - Master DB Debt'!A1122&amp;'Source - Master DB Debt'!B1122&amp;'Source - Master DB Debt'!C1122</f>
        <v>4144145</v>
      </c>
      <c r="B1125" t="str">
        <f>'Source - Master DB Debt'!D1122</f>
        <v>0180</v>
      </c>
      <c r="C1125" t="str">
        <f>'Source - Master DB Debt'!E1122</f>
        <v>Ad Valorem Property Tax First Mortgage Bonds, Series 2022</v>
      </c>
      <c r="D1125" s="2">
        <f>'Source - Master DB Debt'!F1122</f>
        <v>1267000</v>
      </c>
      <c r="E1125" s="2">
        <f>'Source - Master DB Debt'!G1122</f>
        <v>2534000</v>
      </c>
      <c r="F1125" s="2">
        <f>'Source - Master DB Debt'!H1122</f>
        <v>1267000</v>
      </c>
      <c r="G1125" s="2">
        <f>'Source - Master DB Debt'!I1122</f>
        <v>380100</v>
      </c>
      <c r="H1125" s="2">
        <f>'Source - Master DB Debt'!J1122</f>
        <v>1267000</v>
      </c>
    </row>
    <row r="1126" spans="1:8" x14ac:dyDescent="0.35">
      <c r="A1126" t="str">
        <f>'Source - Master DB Debt'!A1123&amp;'Source - Master DB Debt'!B1123&amp;'Source - Master DB Debt'!C1123</f>
        <v>4144145</v>
      </c>
      <c r="B1126" t="str">
        <f>'Source - Master DB Debt'!D1123</f>
        <v>0180</v>
      </c>
      <c r="C1126" t="str">
        <f>'Source - Master DB Debt'!E1123</f>
        <v>Clark-Pleasant 2004 School Building Corporation Ad Valorem Property Tax First Mrg ReF Bd Series 2014</v>
      </c>
      <c r="D1126" s="2">
        <f>'Source - Master DB Debt'!F1123</f>
        <v>854000</v>
      </c>
      <c r="E1126" s="2">
        <f>'Source - Master DB Debt'!G1123</f>
        <v>1705000</v>
      </c>
      <c r="F1126" s="2">
        <f>'Source - Master DB Debt'!H1123</f>
        <v>851000</v>
      </c>
      <c r="G1126" s="2">
        <f>'Source - Master DB Debt'!I1123</f>
        <v>851000</v>
      </c>
      <c r="H1126" s="2">
        <f>'Source - Master DB Debt'!J1123</f>
        <v>851000</v>
      </c>
    </row>
    <row r="1127" spans="1:8" x14ac:dyDescent="0.35">
      <c r="A1127" t="str">
        <f>'Source - Master DB Debt'!A1124&amp;'Source - Master DB Debt'!B1124&amp;'Source - Master DB Debt'!C1124</f>
        <v>4144145</v>
      </c>
      <c r="B1127" t="str">
        <f>'Source - Master DB Debt'!D1124</f>
        <v>0180</v>
      </c>
      <c r="C1127" t="str">
        <f>'Source - Master DB Debt'!E1124</f>
        <v>Ad Valorem Property Tax First Mortgage Bonds, Series 2020</v>
      </c>
      <c r="D1127" s="2">
        <f>'Source - Master DB Debt'!F1124</f>
        <v>1497000</v>
      </c>
      <c r="E1127" s="2">
        <f>'Source - Master DB Debt'!G1124</f>
        <v>2995000</v>
      </c>
      <c r="F1127" s="2">
        <f>'Source - Master DB Debt'!H1124</f>
        <v>1498500</v>
      </c>
      <c r="G1127" s="2">
        <f>'Source - Master DB Debt'!I1124</f>
        <v>449550</v>
      </c>
      <c r="H1127" s="2">
        <f>'Source - Master DB Debt'!J1124</f>
        <v>1498500</v>
      </c>
    </row>
    <row r="1128" spans="1:8" x14ac:dyDescent="0.35">
      <c r="A1128" t="str">
        <f>'Source - Master DB Debt'!A1125&amp;'Source - Master DB Debt'!B1125&amp;'Source - Master DB Debt'!C1125</f>
        <v>4144145</v>
      </c>
      <c r="B1128" t="str">
        <f>'Source - Master DB Debt'!D1125</f>
        <v>0180</v>
      </c>
      <c r="C1128" t="str">
        <f>'Source - Master DB Debt'!E1125</f>
        <v>Ad Valorem Property Tax First Mortgage Refunding Bonds, Series 2021A</v>
      </c>
      <c r="D1128" s="2">
        <f>'Source - Master DB Debt'!F1125</f>
        <v>728000</v>
      </c>
      <c r="E1128" s="2">
        <f>'Source - Master DB Debt'!G1125</f>
        <v>1452000</v>
      </c>
      <c r="F1128" s="2">
        <f>'Source - Master DB Debt'!H1125</f>
        <v>731000</v>
      </c>
      <c r="G1128" s="2">
        <f>'Source - Master DB Debt'!I1125</f>
        <v>731000</v>
      </c>
      <c r="H1128" s="2">
        <f>'Source - Master DB Debt'!J1125</f>
        <v>731000</v>
      </c>
    </row>
    <row r="1129" spans="1:8" x14ac:dyDescent="0.35">
      <c r="A1129" t="str">
        <f>'Source - Master DB Debt'!A1126&amp;'Source - Master DB Debt'!B1126&amp;'Source - Master DB Debt'!C1126</f>
        <v>4144145</v>
      </c>
      <c r="B1129" t="str">
        <f>'Source - Master DB Debt'!D1126</f>
        <v>0180</v>
      </c>
      <c r="C1129" t="str">
        <f>'Source - Master DB Debt'!E1126</f>
        <v>General Obligation Bonds of 2022</v>
      </c>
      <c r="D1129" s="2">
        <f>'Source - Master DB Debt'!F1126</f>
        <v>3674125</v>
      </c>
      <c r="E1129" s="2">
        <f>'Source - Master DB Debt'!G1126</f>
        <v>1632625</v>
      </c>
      <c r="F1129" s="2">
        <f>'Source - Master DB Debt'!H1126</f>
        <v>817375</v>
      </c>
      <c r="G1129" s="2">
        <f>'Source - Master DB Debt'!I1126</f>
        <v>244575</v>
      </c>
      <c r="H1129" s="2">
        <f>'Source - Master DB Debt'!J1126</f>
        <v>813125</v>
      </c>
    </row>
    <row r="1130" spans="1:8" x14ac:dyDescent="0.35">
      <c r="A1130" t="str">
        <f>'Source - Master DB Debt'!A1127&amp;'Source - Master DB Debt'!B1127&amp;'Source - Master DB Debt'!C1127</f>
        <v>4144145</v>
      </c>
      <c r="B1130" t="str">
        <f>'Source - Master DB Debt'!D1127</f>
        <v>0180</v>
      </c>
      <c r="C1130" t="str">
        <f>'Source - Master DB Debt'!E1127</f>
        <v>General Obligation Bonds of 2023</v>
      </c>
      <c r="D1130" s="2">
        <f>'Source - Master DB Debt'!F1127</f>
        <v>0</v>
      </c>
      <c r="E1130" s="2">
        <f>'Source - Master DB Debt'!G1127</f>
        <v>8256098</v>
      </c>
      <c r="F1130" s="2">
        <f>'Source - Master DB Debt'!H1127</f>
        <v>0</v>
      </c>
      <c r="G1130" s="2">
        <f>'Source - Master DB Debt'!I1127</f>
        <v>0</v>
      </c>
      <c r="H1130" s="2">
        <f>'Source - Master DB Debt'!J1127</f>
        <v>0</v>
      </c>
    </row>
    <row r="1131" spans="1:8" x14ac:dyDescent="0.35">
      <c r="A1131" t="str">
        <f>'Source - Master DB Debt'!A1128&amp;'Source - Master DB Debt'!B1128&amp;'Source - Master DB Debt'!C1128</f>
        <v>4144145</v>
      </c>
      <c r="B1131" t="str">
        <f>'Source - Master DB Debt'!D1128</f>
        <v>0180</v>
      </c>
      <c r="C1131" t="str">
        <f>'Source - Master DB Debt'!E1128</f>
        <v>Clark-Pleasant 2004 School Bldg Corp Ad Volorem Prop Tax First Mtg Refunding Bonds Sr 2012B</v>
      </c>
      <c r="D1131" s="2">
        <f>'Source - Master DB Debt'!F1128</f>
        <v>459000</v>
      </c>
      <c r="E1131" s="2">
        <f>'Source - Master DB Debt'!G1128</f>
        <v>919000</v>
      </c>
      <c r="F1131" s="2">
        <f>'Source - Master DB Debt'!H1128</f>
        <v>456500</v>
      </c>
      <c r="G1131" s="2">
        <f>'Source - Master DB Debt'!I1128</f>
        <v>228250</v>
      </c>
      <c r="H1131" s="2">
        <f>'Source - Master DB Debt'!J1128</f>
        <v>0</v>
      </c>
    </row>
    <row r="1132" spans="1:8" x14ac:dyDescent="0.35">
      <c r="A1132" t="str">
        <f>'Source - Master DB Debt'!A1129&amp;'Source - Master DB Debt'!B1129&amp;'Source - Master DB Debt'!C1129</f>
        <v>4144205</v>
      </c>
      <c r="B1132" t="str">
        <f>'Source - Master DB Debt'!D1129</f>
        <v>0180</v>
      </c>
      <c r="C1132" t="str">
        <f>'Source - Master DB Debt'!E1129</f>
        <v>Center Grove Multi-Facility SBC Ad Valorum Property Tax First Mortgage Bond, Series 2018</v>
      </c>
      <c r="D1132" s="2">
        <f>'Source - Master DB Debt'!F1129</f>
        <v>907500</v>
      </c>
      <c r="E1132" s="2">
        <f>'Source - Master DB Debt'!G1129</f>
        <v>1815000</v>
      </c>
      <c r="F1132" s="2">
        <f>'Source - Master DB Debt'!H1129</f>
        <v>907500</v>
      </c>
      <c r="G1132" s="2">
        <f>'Source - Master DB Debt'!I1129</f>
        <v>272250</v>
      </c>
      <c r="H1132" s="2">
        <f>'Source - Master DB Debt'!J1129</f>
        <v>907500</v>
      </c>
    </row>
    <row r="1133" spans="1:8" x14ac:dyDescent="0.35">
      <c r="A1133" t="str">
        <f>'Source - Master DB Debt'!A1130&amp;'Source - Master DB Debt'!B1130&amp;'Source - Master DB Debt'!C1130</f>
        <v>4144205</v>
      </c>
      <c r="B1133" t="str">
        <f>'Source - Master DB Debt'!D1130</f>
        <v>0180</v>
      </c>
      <c r="C1133" t="str">
        <f>'Source - Master DB Debt'!E1130</f>
        <v>2014 B Center Grove Multi-Facility SBC- Safety/Security, North Grove Elem Addition/Renovation</v>
      </c>
      <c r="D1133" s="2">
        <f>'Source - Master DB Debt'!F1130</f>
        <v>494500</v>
      </c>
      <c r="E1133" s="2">
        <f>'Source - Master DB Debt'!G1130</f>
        <v>989000</v>
      </c>
      <c r="F1133" s="2">
        <f>'Source - Master DB Debt'!H1130</f>
        <v>494500</v>
      </c>
      <c r="G1133" s="2">
        <f>'Source - Master DB Debt'!I1130</f>
        <v>494500</v>
      </c>
      <c r="H1133" s="2">
        <f>'Source - Master DB Debt'!J1130</f>
        <v>494500</v>
      </c>
    </row>
    <row r="1134" spans="1:8" x14ac:dyDescent="0.35">
      <c r="A1134" t="str">
        <f>'Source - Master DB Debt'!A1131&amp;'Source - Master DB Debt'!B1131&amp;'Source - Master DB Debt'!C1131</f>
        <v>4144205</v>
      </c>
      <c r="B1134" t="str">
        <f>'Source - Master DB Debt'!D1131</f>
        <v>0180</v>
      </c>
      <c r="C1134" t="str">
        <f>'Source - Master DB Debt'!E1131</f>
        <v>2022 Center Grove Multi Facility First Mortgage Bond</v>
      </c>
      <c r="D1134" s="2">
        <f>'Source - Master DB Debt'!F1131</f>
        <v>620000</v>
      </c>
      <c r="E1134" s="2">
        <f>'Source - Master DB Debt'!G1131</f>
        <v>1241000</v>
      </c>
      <c r="F1134" s="2">
        <f>'Source - Master DB Debt'!H1131</f>
        <v>617500</v>
      </c>
      <c r="G1134" s="2">
        <f>'Source - Master DB Debt'!I1131</f>
        <v>185250</v>
      </c>
      <c r="H1134" s="2">
        <f>'Source - Master DB Debt'!J1131</f>
        <v>617500</v>
      </c>
    </row>
    <row r="1135" spans="1:8" x14ac:dyDescent="0.35">
      <c r="A1135" t="str">
        <f>'Source - Master DB Debt'!A1132&amp;'Source - Master DB Debt'!B1132&amp;'Source - Master DB Debt'!C1132</f>
        <v>4144205</v>
      </c>
      <c r="B1135" t="str">
        <f>'Source - Master DB Debt'!D1132</f>
        <v>0180</v>
      </c>
      <c r="C1135" t="str">
        <f>'Source - Master DB Debt'!E1132</f>
        <v>Center Grove 2000 SBC First Mortgage Multipurpose Bonds, Series 2015</v>
      </c>
      <c r="D1135" s="2">
        <f>'Source - Master DB Debt'!F1132</f>
        <v>1473000</v>
      </c>
      <c r="E1135" s="2">
        <f>'Source - Master DB Debt'!G1132</f>
        <v>2946000</v>
      </c>
      <c r="F1135" s="2">
        <f>'Source - Master DB Debt'!H1132</f>
        <v>1473000</v>
      </c>
      <c r="G1135" s="2">
        <f>'Source - Master DB Debt'!I1132</f>
        <v>1473000</v>
      </c>
      <c r="H1135" s="2">
        <f>'Source - Master DB Debt'!J1132</f>
        <v>1473000</v>
      </c>
    </row>
    <row r="1136" spans="1:8" x14ac:dyDescent="0.35">
      <c r="A1136" t="str">
        <f>'Source - Master DB Debt'!A1133&amp;'Source - Master DB Debt'!B1133&amp;'Source - Master DB Debt'!C1133</f>
        <v>4144205</v>
      </c>
      <c r="B1136" t="str">
        <f>'Source - Master DB Debt'!D1133</f>
        <v>0180</v>
      </c>
      <c r="C1136" t="str">
        <f>'Source - Master DB Debt'!E1133</f>
        <v>Center Grove Community School Corp 2021B GO Bond</v>
      </c>
      <c r="D1136" s="2">
        <f>'Source - Master DB Debt'!F1133</f>
        <v>2106300</v>
      </c>
      <c r="E1136" s="2">
        <f>'Source - Master DB Debt'!G1133</f>
        <v>0</v>
      </c>
      <c r="F1136" s="2">
        <f>'Source - Master DB Debt'!H1133</f>
        <v>0</v>
      </c>
      <c r="G1136" s="2">
        <f>'Source - Master DB Debt'!I1133</f>
        <v>0</v>
      </c>
      <c r="H1136" s="2">
        <f>'Source - Master DB Debt'!J1133</f>
        <v>0</v>
      </c>
    </row>
    <row r="1137" spans="1:8" x14ac:dyDescent="0.35">
      <c r="A1137" t="str">
        <f>'Source - Master DB Debt'!A1134&amp;'Source - Master DB Debt'!B1134&amp;'Source - Master DB Debt'!C1134</f>
        <v>4144205</v>
      </c>
      <c r="B1137" t="str">
        <f>'Source - Master DB Debt'!D1134</f>
        <v>0180</v>
      </c>
      <c r="C1137" t="str">
        <f>'Source - Master DB Debt'!E1134</f>
        <v>2014 C CG Mulit-Facility SBC- Center Grove Elem Addition/Renovation</v>
      </c>
      <c r="D1137" s="2">
        <f>'Source - Master DB Debt'!F1134</f>
        <v>412000</v>
      </c>
      <c r="E1137" s="2">
        <f>'Source - Master DB Debt'!G1134</f>
        <v>824000</v>
      </c>
      <c r="F1137" s="2">
        <f>'Source - Master DB Debt'!H1134</f>
        <v>412000</v>
      </c>
      <c r="G1137" s="2">
        <f>'Source - Master DB Debt'!I1134</f>
        <v>412000</v>
      </c>
      <c r="H1137" s="2">
        <f>'Source - Master DB Debt'!J1134</f>
        <v>412000</v>
      </c>
    </row>
    <row r="1138" spans="1:8" x14ac:dyDescent="0.35">
      <c r="A1138" t="str">
        <f>'Source - Master DB Debt'!A1135&amp;'Source - Master DB Debt'!B1135&amp;'Source - Master DB Debt'!C1135</f>
        <v>4144205</v>
      </c>
      <c r="B1138" t="str">
        <f>'Source - Master DB Debt'!D1135</f>
        <v>0180</v>
      </c>
      <c r="C1138" t="str">
        <f>'Source - Master DB Debt'!E1135</f>
        <v>2021 Center Grove Multi Facility SBC First Mortgage Bonds- EOC</v>
      </c>
      <c r="D1138" s="2">
        <f>'Source - Master DB Debt'!F1135</f>
        <v>70000</v>
      </c>
      <c r="E1138" s="2">
        <f>'Source - Master DB Debt'!G1135</f>
        <v>140000</v>
      </c>
      <c r="F1138" s="2">
        <f>'Source - Master DB Debt'!H1135</f>
        <v>70000</v>
      </c>
      <c r="G1138" s="2">
        <f>'Source - Master DB Debt'!I1135</f>
        <v>21000</v>
      </c>
      <c r="H1138" s="2">
        <f>'Source - Master DB Debt'!J1135</f>
        <v>70000</v>
      </c>
    </row>
    <row r="1139" spans="1:8" x14ac:dyDescent="0.35">
      <c r="A1139" t="str">
        <f>'Source - Master DB Debt'!A1136&amp;'Source - Master DB Debt'!B1136&amp;'Source - Master DB Debt'!C1136</f>
        <v>4144205</v>
      </c>
      <c r="B1139" t="str">
        <f>'Source - Master DB Debt'!D1136</f>
        <v>0180</v>
      </c>
      <c r="C1139" t="str">
        <f>'Source - Master DB Debt'!E1136</f>
        <v>2023 Bond Refinanced 2013A</v>
      </c>
      <c r="D1139" s="2">
        <f>'Source - Master DB Debt'!F1136</f>
        <v>1357000</v>
      </c>
      <c r="E1139" s="2">
        <f>'Source - Master DB Debt'!G1136</f>
        <v>2573000</v>
      </c>
      <c r="F1139" s="2">
        <f>'Source - Master DB Debt'!H1136</f>
        <v>1284500</v>
      </c>
      <c r="G1139" s="2">
        <f>'Source - Master DB Debt'!I1136</f>
        <v>1284500</v>
      </c>
      <c r="H1139" s="2">
        <f>'Source - Master DB Debt'!J1136</f>
        <v>1284500</v>
      </c>
    </row>
    <row r="1140" spans="1:8" x14ac:dyDescent="0.35">
      <c r="A1140" t="str">
        <f>'Source - Master DB Debt'!A1137&amp;'Source - Master DB Debt'!B1137&amp;'Source - Master DB Debt'!C1137</f>
        <v>4144205</v>
      </c>
      <c r="B1140" t="str">
        <f>'Source - Master DB Debt'!D1137</f>
        <v>0180</v>
      </c>
      <c r="C1140" t="str">
        <f>'Source - Master DB Debt'!E1137</f>
        <v>2020A  Ad Valorum Property Tax First Mortgage Bonds-Pleasant Grove</v>
      </c>
      <c r="D1140" s="2">
        <f>'Source - Master DB Debt'!F1137</f>
        <v>77500</v>
      </c>
      <c r="E1140" s="2">
        <f>'Source - Master DB Debt'!G1137</f>
        <v>155000</v>
      </c>
      <c r="F1140" s="2">
        <f>'Source - Master DB Debt'!H1137</f>
        <v>77500</v>
      </c>
      <c r="G1140" s="2">
        <f>'Source - Master DB Debt'!I1137</f>
        <v>23250</v>
      </c>
      <c r="H1140" s="2">
        <f>'Source - Master DB Debt'!J1137</f>
        <v>77500</v>
      </c>
    </row>
    <row r="1141" spans="1:8" x14ac:dyDescent="0.35">
      <c r="A1141" t="str">
        <f>'Source - Master DB Debt'!A1138&amp;'Source - Master DB Debt'!B1138&amp;'Source - Master DB Debt'!C1138</f>
        <v>4144205</v>
      </c>
      <c r="B1141" t="str">
        <f>'Source - Master DB Debt'!D1138</f>
        <v>0180</v>
      </c>
      <c r="C1141" t="str">
        <f>'Source - Master DB Debt'!E1138</f>
        <v>2020C Ad Valorum Property Tax First Mortgage Bonds-HS</v>
      </c>
      <c r="D1141" s="2">
        <f>'Source - Master DB Debt'!F1138</f>
        <v>1240000</v>
      </c>
      <c r="E1141" s="2">
        <f>'Source - Master DB Debt'!G1138</f>
        <v>2480000</v>
      </c>
      <c r="F1141" s="2">
        <f>'Source - Master DB Debt'!H1138</f>
        <v>1240000</v>
      </c>
      <c r="G1141" s="2">
        <f>'Source - Master DB Debt'!I1138</f>
        <v>372000</v>
      </c>
      <c r="H1141" s="2">
        <f>'Source - Master DB Debt'!J1138</f>
        <v>1240000</v>
      </c>
    </row>
    <row r="1142" spans="1:8" x14ac:dyDescent="0.35">
      <c r="A1142" t="str">
        <f>'Source - Master DB Debt'!A1139&amp;'Source - Master DB Debt'!B1139&amp;'Source - Master DB Debt'!C1139</f>
        <v>4144205</v>
      </c>
      <c r="B1142" t="str">
        <f>'Source - Master DB Debt'!D1139</f>
        <v>0180</v>
      </c>
      <c r="C1142" t="str">
        <f>'Source - Master DB Debt'!E1139</f>
        <v>Interest on Temporary Loans</v>
      </c>
      <c r="D1142" s="2">
        <f>'Source - Master DB Debt'!F1139</f>
        <v>143720</v>
      </c>
      <c r="E1142" s="2">
        <f>'Source - Master DB Debt'!G1139</f>
        <v>211650</v>
      </c>
      <c r="F1142" s="2">
        <f>'Source - Master DB Debt'!H1139</f>
        <v>0</v>
      </c>
      <c r="G1142" s="2">
        <f>'Source - Master DB Debt'!I1139</f>
        <v>0</v>
      </c>
      <c r="H1142" s="2">
        <f>'Source - Master DB Debt'!J1139</f>
        <v>0</v>
      </c>
    </row>
    <row r="1143" spans="1:8" x14ac:dyDescent="0.35">
      <c r="A1143" t="str">
        <f>'Source - Master DB Debt'!A1140&amp;'Source - Master DB Debt'!B1140&amp;'Source - Master DB Debt'!C1140</f>
        <v>4144205</v>
      </c>
      <c r="B1143" t="str">
        <f>'Source - Master DB Debt'!D1140</f>
        <v>0180</v>
      </c>
      <c r="C1143" t="str">
        <f>'Source - Master DB Debt'!E1140</f>
        <v>2023 Middle School Projects</v>
      </c>
      <c r="D1143" s="2">
        <f>'Source - Master DB Debt'!F1140</f>
        <v>0</v>
      </c>
      <c r="E1143" s="2">
        <f>'Source - Master DB Debt'!G1140</f>
        <v>2565000</v>
      </c>
      <c r="F1143" s="2">
        <f>'Source - Master DB Debt'!H1140</f>
        <v>1282000</v>
      </c>
      <c r="G1143" s="2">
        <f>'Source - Master DB Debt'!I1140</f>
        <v>384600</v>
      </c>
      <c r="H1143" s="2">
        <f>'Source - Master DB Debt'!J1140</f>
        <v>1282000</v>
      </c>
    </row>
    <row r="1144" spans="1:8" x14ac:dyDescent="0.35">
      <c r="A1144" t="str">
        <f>'Source - Master DB Debt'!A1141&amp;'Source - Master DB Debt'!B1141&amp;'Source - Master DB Debt'!C1141</f>
        <v>4144205</v>
      </c>
      <c r="B1144" t="str">
        <f>'Source - Master DB Debt'!D1141</f>
        <v>0180</v>
      </c>
      <c r="C1144" t="str">
        <f>'Source - Master DB Debt'!E1141</f>
        <v>2020B Ad Valorum Property Tax First Mortgage Bonds-Projects</v>
      </c>
      <c r="D1144" s="2">
        <f>'Source - Master DB Debt'!F1141</f>
        <v>19500</v>
      </c>
      <c r="E1144" s="2">
        <f>'Source - Master DB Debt'!G1141</f>
        <v>39000</v>
      </c>
      <c r="F1144" s="2">
        <f>'Source - Master DB Debt'!H1141</f>
        <v>19500</v>
      </c>
      <c r="G1144" s="2">
        <f>'Source - Master DB Debt'!I1141</f>
        <v>5850</v>
      </c>
      <c r="H1144" s="2">
        <f>'Source - Master DB Debt'!J1141</f>
        <v>19500</v>
      </c>
    </row>
    <row r="1145" spans="1:8" x14ac:dyDescent="0.35">
      <c r="A1145" t="str">
        <f>'Source - Master DB Debt'!A1142&amp;'Source - Master DB Debt'!B1142&amp;'Source - Master DB Debt'!C1142</f>
        <v>4144205</v>
      </c>
      <c r="B1145" t="str">
        <f>'Source - Master DB Debt'!D1142</f>
        <v>0180</v>
      </c>
      <c r="C1145" t="str">
        <f>'Source - Master DB Debt'!E1142</f>
        <v>2014 A Center Grove Multi-Facility SBC First Mortgage Bonds, High School</v>
      </c>
      <c r="D1145" s="2">
        <f>'Source - Master DB Debt'!F1142</f>
        <v>815500</v>
      </c>
      <c r="E1145" s="2">
        <f>'Source - Master DB Debt'!G1142</f>
        <v>1631000</v>
      </c>
      <c r="F1145" s="2">
        <f>'Source - Master DB Debt'!H1142</f>
        <v>815500</v>
      </c>
      <c r="G1145" s="2">
        <f>'Source - Master DB Debt'!I1142</f>
        <v>815500</v>
      </c>
      <c r="H1145" s="2">
        <f>'Source - Master DB Debt'!J1142</f>
        <v>815500</v>
      </c>
    </row>
    <row r="1146" spans="1:8" x14ac:dyDescent="0.35">
      <c r="A1146" t="str">
        <f>'Source - Master DB Debt'!A1143&amp;'Source - Master DB Debt'!B1143&amp;'Source - Master DB Debt'!C1143</f>
        <v>4144205</v>
      </c>
      <c r="B1146" t="str">
        <f>'Source - Master DB Debt'!D1143</f>
        <v>0180</v>
      </c>
      <c r="C1146" t="str">
        <f>'Source - Master DB Debt'!E1143</f>
        <v>Center Grove Community School Corporation 2019B GO Bond</v>
      </c>
      <c r="D1146" s="2">
        <f>'Source - Master DB Debt'!F1143</f>
        <v>52675</v>
      </c>
      <c r="E1146" s="2">
        <f>'Source - Master DB Debt'!G1143</f>
        <v>105350</v>
      </c>
      <c r="F1146" s="2">
        <f>'Source - Master DB Debt'!H1143</f>
        <v>332675</v>
      </c>
      <c r="G1146" s="2">
        <f>'Source - Master DB Debt'!I1143</f>
        <v>99173</v>
      </c>
      <c r="H1146" s="2">
        <f>'Source - Master DB Debt'!J1143</f>
        <v>328475</v>
      </c>
    </row>
    <row r="1147" spans="1:8" x14ac:dyDescent="0.35">
      <c r="A1147" t="str">
        <f>'Source - Master DB Debt'!A1144&amp;'Source - Master DB Debt'!B1144&amp;'Source - Master DB Debt'!C1144</f>
        <v>4144205</v>
      </c>
      <c r="B1147" t="str">
        <f>'Source - Master DB Debt'!D1144</f>
        <v>0180</v>
      </c>
      <c r="C1147" t="str">
        <f>'Source - Master DB Debt'!E1144</f>
        <v>Center Grove Community School Corp 2022 GO Bond</v>
      </c>
      <c r="D1147" s="2">
        <f>'Source - Master DB Debt'!F1144</f>
        <v>3008375</v>
      </c>
      <c r="E1147" s="2">
        <f>'Source - Master DB Debt'!G1144</f>
        <v>0</v>
      </c>
      <c r="F1147" s="2">
        <f>'Source - Master DB Debt'!H1144</f>
        <v>0</v>
      </c>
      <c r="G1147" s="2">
        <f>'Source - Master DB Debt'!I1144</f>
        <v>0</v>
      </c>
      <c r="H1147" s="2">
        <f>'Source - Master DB Debt'!J1144</f>
        <v>0</v>
      </c>
    </row>
    <row r="1148" spans="1:8" x14ac:dyDescent="0.35">
      <c r="A1148" t="str">
        <f>'Source - Master DB Debt'!A1145&amp;'Source - Master DB Debt'!B1145&amp;'Source - Master DB Debt'!C1145</f>
        <v>4144205</v>
      </c>
      <c r="B1148" t="str">
        <f>'Source - Master DB Debt'!D1145</f>
        <v>0180</v>
      </c>
      <c r="C1148" t="str">
        <f>'Source - Master DB Debt'!E1145</f>
        <v>Center Grove Multi Facility SBC First Mortgage Bonds Series 2016</v>
      </c>
      <c r="D1148" s="2">
        <f>'Source - Master DB Debt'!F1145</f>
        <v>606000</v>
      </c>
      <c r="E1148" s="2">
        <f>'Source - Master DB Debt'!G1145</f>
        <v>1212000</v>
      </c>
      <c r="F1148" s="2">
        <f>'Source - Master DB Debt'!H1145</f>
        <v>606000</v>
      </c>
      <c r="G1148" s="2">
        <f>'Source - Master DB Debt'!I1145</f>
        <v>181800</v>
      </c>
      <c r="H1148" s="2">
        <f>'Source - Master DB Debt'!J1145</f>
        <v>606000</v>
      </c>
    </row>
    <row r="1149" spans="1:8" x14ac:dyDescent="0.35">
      <c r="A1149" t="str">
        <f>'Source - Master DB Debt'!A1146&amp;'Source - Master DB Debt'!B1146&amp;'Source - Master DB Debt'!C1146</f>
        <v>4144205</v>
      </c>
      <c r="B1149" t="str">
        <f>'Source - Master DB Debt'!D1146</f>
        <v>0180</v>
      </c>
      <c r="C1149" t="str">
        <f>'Source - Master DB Debt'!E1146</f>
        <v>2023A HS &amp; SG Projects</v>
      </c>
      <c r="D1149" s="2">
        <f>'Source - Master DB Debt'!F1146</f>
        <v>0</v>
      </c>
      <c r="E1149" s="2">
        <f>'Source - Master DB Debt'!G1146</f>
        <v>2638000</v>
      </c>
      <c r="F1149" s="2">
        <f>'Source - Master DB Debt'!H1146</f>
        <v>828000</v>
      </c>
      <c r="G1149" s="2">
        <f>'Source - Master DB Debt'!I1146</f>
        <v>248400</v>
      </c>
      <c r="H1149" s="2">
        <f>'Source - Master DB Debt'!J1146</f>
        <v>828000</v>
      </c>
    </row>
    <row r="1150" spans="1:8" x14ac:dyDescent="0.35">
      <c r="A1150" t="str">
        <f>'Source - Master DB Debt'!A1147&amp;'Source - Master DB Debt'!B1147&amp;'Source - Master DB Debt'!C1147</f>
        <v>4144205</v>
      </c>
      <c r="B1150" t="str">
        <f>'Source - Master DB Debt'!D1147</f>
        <v>0180</v>
      </c>
      <c r="C1150" t="str">
        <f>'Source - Master DB Debt'!E1147</f>
        <v>Unreimbursed Textbooks</v>
      </c>
      <c r="D1150" s="2">
        <f>'Source - Master DB Debt'!F1147</f>
        <v>0</v>
      </c>
      <c r="E1150" s="2">
        <f>'Source - Master DB Debt'!G1147</f>
        <v>0</v>
      </c>
      <c r="F1150" s="2">
        <f>'Source - Master DB Debt'!H1147</f>
        <v>0</v>
      </c>
      <c r="G1150" s="2">
        <f>'Source - Master DB Debt'!I1147</f>
        <v>0</v>
      </c>
      <c r="H1150" s="2">
        <f>'Source - Master DB Debt'!J1147</f>
        <v>0</v>
      </c>
    </row>
    <row r="1151" spans="1:8" x14ac:dyDescent="0.35">
      <c r="A1151" t="str">
        <f>'Source - Master DB Debt'!A1148&amp;'Source - Master DB Debt'!B1148&amp;'Source - Master DB Debt'!C1148</f>
        <v>4144205</v>
      </c>
      <c r="B1151" t="str">
        <f>'Source - Master DB Debt'!D1148</f>
        <v>0180</v>
      </c>
      <c r="C1151" t="str">
        <f>'Source - Master DB Debt'!E1148</f>
        <v>2023B Wellness Clinic &amp; Projects</v>
      </c>
      <c r="D1151" s="2">
        <f>'Source - Master DB Debt'!F1148</f>
        <v>0</v>
      </c>
      <c r="E1151" s="2">
        <f>'Source - Master DB Debt'!G1148</f>
        <v>2997000</v>
      </c>
      <c r="F1151" s="2">
        <f>'Source - Master DB Debt'!H1148</f>
        <v>321500</v>
      </c>
      <c r="G1151" s="2">
        <f>'Source - Master DB Debt'!I1148</f>
        <v>96450</v>
      </c>
      <c r="H1151" s="2">
        <f>'Source - Master DB Debt'!J1148</f>
        <v>321500</v>
      </c>
    </row>
    <row r="1152" spans="1:8" x14ac:dyDescent="0.35">
      <c r="A1152" t="str">
        <f>'Source - Master DB Debt'!A1149&amp;'Source - Master DB Debt'!B1149&amp;'Source - Master DB Debt'!C1149</f>
        <v>4144205</v>
      </c>
      <c r="B1152" t="str">
        <f>'Source - Master DB Debt'!D1149</f>
        <v>0180</v>
      </c>
      <c r="C1152" t="str">
        <f>'Source - Master DB Debt'!E1149</f>
        <v>2023C Multi Facility Projects</v>
      </c>
      <c r="D1152" s="2">
        <f>'Source - Master DB Debt'!F1149</f>
        <v>0</v>
      </c>
      <c r="E1152" s="2">
        <f>'Source - Master DB Debt'!G1149</f>
        <v>2997000</v>
      </c>
      <c r="F1152" s="2">
        <f>'Source - Master DB Debt'!H1149</f>
        <v>321500</v>
      </c>
      <c r="G1152" s="2">
        <f>'Source - Master DB Debt'!I1149</f>
        <v>96450</v>
      </c>
      <c r="H1152" s="2">
        <f>'Source - Master DB Debt'!J1149</f>
        <v>321500</v>
      </c>
    </row>
    <row r="1153" spans="1:8" x14ac:dyDescent="0.35">
      <c r="A1153" t="str">
        <f>'Source - Master DB Debt'!A1150&amp;'Source - Master DB Debt'!B1150&amp;'Source - Master DB Debt'!C1150</f>
        <v>4144205</v>
      </c>
      <c r="B1153" t="str">
        <f>'Source - Master DB Debt'!D1150</f>
        <v>0180</v>
      </c>
      <c r="C1153" t="str">
        <f>'Source - Master DB Debt'!E1150</f>
        <v>2023 GO Bond</v>
      </c>
      <c r="D1153" s="2">
        <f>'Source - Master DB Debt'!F1150</f>
        <v>0</v>
      </c>
      <c r="E1153" s="2">
        <f>'Source - Master DB Debt'!G1150</f>
        <v>2793467</v>
      </c>
      <c r="F1153" s="2">
        <f>'Source - Master DB Debt'!H1150</f>
        <v>1849125</v>
      </c>
      <c r="G1153" s="2">
        <f>'Source - Master DB Debt'!I1150</f>
        <v>554888</v>
      </c>
      <c r="H1153" s="2">
        <f>'Source - Master DB Debt'!J1150</f>
        <v>1850125</v>
      </c>
    </row>
    <row r="1154" spans="1:8" x14ac:dyDescent="0.35">
      <c r="A1154" t="str">
        <f>'Source - Master DB Debt'!A1151&amp;'Source - Master DB Debt'!B1151&amp;'Source - Master DB Debt'!C1151</f>
        <v>4144215</v>
      </c>
      <c r="B1154" t="str">
        <f>'Source - Master DB Debt'!D1151</f>
        <v>0180</v>
      </c>
      <c r="C1154" t="str">
        <f>'Source - Master DB Debt'!E1151</f>
        <v>Unreimbursed Textbooks</v>
      </c>
      <c r="D1154" s="2">
        <f>'Source - Master DB Debt'!F1151</f>
        <v>87423</v>
      </c>
      <c r="E1154" s="2">
        <f>'Source - Master DB Debt'!G1151</f>
        <v>0</v>
      </c>
      <c r="F1154" s="2">
        <f>'Source - Master DB Debt'!H1151</f>
        <v>0</v>
      </c>
      <c r="G1154" s="2">
        <f>'Source - Master DB Debt'!I1151</f>
        <v>0</v>
      </c>
      <c r="H1154" s="2">
        <f>'Source - Master DB Debt'!J1151</f>
        <v>0</v>
      </c>
    </row>
    <row r="1155" spans="1:8" x14ac:dyDescent="0.35">
      <c r="A1155" t="str">
        <f>'Source - Master DB Debt'!A1152&amp;'Source - Master DB Debt'!B1152&amp;'Source - Master DB Debt'!C1152</f>
        <v>4144215</v>
      </c>
      <c r="B1155" t="str">
        <f>'Source - Master DB Debt'!D1152</f>
        <v>0180</v>
      </c>
      <c r="C1155" t="str">
        <f>'Source - Master DB Debt'!E1152</f>
        <v>General Obligation Bonds of 2023</v>
      </c>
      <c r="D1155" s="2">
        <f>'Source - Master DB Debt'!F1152</f>
        <v>0</v>
      </c>
      <c r="E1155" s="2">
        <f>'Source - Master DB Debt'!G1152</f>
        <v>708282</v>
      </c>
      <c r="F1155" s="2">
        <f>'Source - Master DB Debt'!H1152</f>
        <v>0</v>
      </c>
      <c r="G1155" s="2">
        <f>'Source - Master DB Debt'!I1152</f>
        <v>0</v>
      </c>
      <c r="H1155" s="2">
        <f>'Source - Master DB Debt'!J1152</f>
        <v>0</v>
      </c>
    </row>
    <row r="1156" spans="1:8" x14ac:dyDescent="0.35">
      <c r="A1156" t="str">
        <f>'Source - Master DB Debt'!A1153&amp;'Source - Master DB Debt'!B1153&amp;'Source - Master DB Debt'!C1153</f>
        <v>4144215</v>
      </c>
      <c r="B1156" t="str">
        <f>'Source - Master DB Debt'!D1153</f>
        <v>0180</v>
      </c>
      <c r="C1156" t="str">
        <f>'Source - Master DB Debt'!E1153</f>
        <v>Fees</v>
      </c>
      <c r="D1156" s="2">
        <f>'Source - Master DB Debt'!F1153</f>
        <v>14000</v>
      </c>
      <c r="E1156" s="2">
        <f>'Source - Master DB Debt'!G1153</f>
        <v>16500</v>
      </c>
      <c r="F1156" s="2">
        <f>'Source - Master DB Debt'!H1153</f>
        <v>9500</v>
      </c>
      <c r="G1156" s="2">
        <f>'Source - Master DB Debt'!I1153</f>
        <v>9500</v>
      </c>
      <c r="H1156" s="2">
        <f>'Source - Master DB Debt'!J1153</f>
        <v>9500</v>
      </c>
    </row>
    <row r="1157" spans="1:8" x14ac:dyDescent="0.35">
      <c r="A1157" t="str">
        <f>'Source - Master DB Debt'!A1154&amp;'Source - Master DB Debt'!B1154&amp;'Source - Master DB Debt'!C1154</f>
        <v>4144215</v>
      </c>
      <c r="B1157" t="str">
        <f>'Source - Master DB Debt'!D1154</f>
        <v>0180</v>
      </c>
      <c r="C1157" t="str">
        <f>'Source - Master DB Debt'!E1154</f>
        <v>2009 QSCB $897,000 ends 1/15/24</v>
      </c>
      <c r="D1157" s="2">
        <f>'Source - Master DB Debt'!F1154</f>
        <v>45000</v>
      </c>
      <c r="E1157" s="2">
        <f>'Source - Master DB Debt'!G1154</f>
        <v>0</v>
      </c>
      <c r="F1157" s="2">
        <f>'Source - Master DB Debt'!H1154</f>
        <v>0</v>
      </c>
      <c r="G1157" s="2">
        <f>'Source - Master DB Debt'!I1154</f>
        <v>0</v>
      </c>
      <c r="H1157" s="2">
        <f>'Source - Master DB Debt'!J1154</f>
        <v>0</v>
      </c>
    </row>
    <row r="1158" spans="1:8" x14ac:dyDescent="0.35">
      <c r="A1158" t="str">
        <f>'Source - Master DB Debt'!A1155&amp;'Source - Master DB Debt'!B1155&amp;'Source - Master DB Debt'!C1155</f>
        <v>4144215</v>
      </c>
      <c r="B1158" t="str">
        <f>'Source - Master DB Debt'!D1155</f>
        <v>0186</v>
      </c>
      <c r="C1158" t="str">
        <f>'Source - Master DB Debt'!E1155</f>
        <v>G O Pension Refunding Bonds of 2012</v>
      </c>
      <c r="D1158" s="2">
        <f>'Source - Master DB Debt'!F1155</f>
        <v>99560</v>
      </c>
      <c r="E1158" s="2">
        <f>'Source - Master DB Debt'!G1155</f>
        <v>195810</v>
      </c>
      <c r="F1158" s="2">
        <f>'Source - Master DB Debt'!H1155</f>
        <v>0</v>
      </c>
      <c r="G1158" s="2">
        <f>'Source - Master DB Debt'!I1155</f>
        <v>0</v>
      </c>
      <c r="H1158" s="2">
        <f>'Source - Master DB Debt'!J1155</f>
        <v>0</v>
      </c>
    </row>
    <row r="1159" spans="1:8" x14ac:dyDescent="0.35">
      <c r="A1159" t="str">
        <f>'Source - Master DB Debt'!A1156&amp;'Source - Master DB Debt'!B1156&amp;'Source - Master DB Debt'!C1156</f>
        <v>4144215</v>
      </c>
      <c r="B1159" t="str">
        <f>'Source - Master DB Debt'!D1156</f>
        <v>0180</v>
      </c>
      <c r="C1159" t="str">
        <f>'Source - Master DB Debt'!E1156</f>
        <v>Interest on Temporary Loans</v>
      </c>
      <c r="D1159" s="2">
        <f>'Source - Master DB Debt'!F1156</f>
        <v>0</v>
      </c>
      <c r="E1159" s="2">
        <f>'Source - Master DB Debt'!G1156</f>
        <v>0</v>
      </c>
      <c r="F1159" s="2">
        <f>'Source - Master DB Debt'!H1156</f>
        <v>0</v>
      </c>
      <c r="G1159" s="2">
        <f>'Source - Master DB Debt'!I1156</f>
        <v>0</v>
      </c>
      <c r="H1159" s="2">
        <f>'Source - Master DB Debt'!J1156</f>
        <v>0</v>
      </c>
    </row>
    <row r="1160" spans="1:8" x14ac:dyDescent="0.35">
      <c r="A1160" t="str">
        <f>'Source - Master DB Debt'!A1157&amp;'Source - Master DB Debt'!B1157&amp;'Source - Master DB Debt'!C1157</f>
        <v>4144215</v>
      </c>
      <c r="B1160" t="str">
        <f>'Source - Master DB Debt'!D1157</f>
        <v>0180</v>
      </c>
      <c r="C1160" t="str">
        <f>'Source - Master DB Debt'!E1157</f>
        <v>Ad Valorem Property Tax First Mortgage Bonds, Series 2022</v>
      </c>
      <c r="D1160" s="2">
        <f>'Source - Master DB Debt'!F1157</f>
        <v>349500</v>
      </c>
      <c r="E1160" s="2">
        <f>'Source - Master DB Debt'!G1157</f>
        <v>445000</v>
      </c>
      <c r="F1160" s="2">
        <f>'Source - Master DB Debt'!H1157</f>
        <v>223000</v>
      </c>
      <c r="G1160" s="2">
        <f>'Source - Master DB Debt'!I1157</f>
        <v>66900</v>
      </c>
      <c r="H1160" s="2">
        <f>'Source - Master DB Debt'!J1157</f>
        <v>223000</v>
      </c>
    </row>
    <row r="1161" spans="1:8" x14ac:dyDescent="0.35">
      <c r="A1161" t="str">
        <f>'Source - Master DB Debt'!A1158&amp;'Source - Master DB Debt'!B1158&amp;'Source - Master DB Debt'!C1158</f>
        <v>4144215</v>
      </c>
      <c r="B1161" t="str">
        <f>'Source - Master DB Debt'!D1158</f>
        <v>0180</v>
      </c>
      <c r="C1161" t="str">
        <f>'Source - Master DB Debt'!E1158</f>
        <v>General Obligation Bonds of 2021</v>
      </c>
      <c r="D1161" s="2">
        <f>'Source - Master DB Debt'!F1158</f>
        <v>75375</v>
      </c>
      <c r="E1161" s="2">
        <f>'Source - Master DB Debt'!G1158</f>
        <v>0</v>
      </c>
      <c r="F1161" s="2">
        <f>'Source - Master DB Debt'!H1158</f>
        <v>0</v>
      </c>
      <c r="G1161" s="2">
        <f>'Source - Master DB Debt'!I1158</f>
        <v>0</v>
      </c>
      <c r="H1161" s="2">
        <f>'Source - Master DB Debt'!J1158</f>
        <v>0</v>
      </c>
    </row>
    <row r="1162" spans="1:8" x14ac:dyDescent="0.35">
      <c r="A1162" t="str">
        <f>'Source - Master DB Debt'!A1159&amp;'Source - Master DB Debt'!B1159&amp;'Source - Master DB Debt'!C1159</f>
        <v>4144215</v>
      </c>
      <c r="B1162" t="str">
        <f>'Source - Master DB Debt'!D1159</f>
        <v>0186</v>
      </c>
      <c r="C1162" t="str">
        <f>'Source - Master DB Debt'!E1159</f>
        <v>Fees</v>
      </c>
      <c r="D1162" s="2">
        <f>'Source - Master DB Debt'!F1159</f>
        <v>3750</v>
      </c>
      <c r="E1162" s="2">
        <f>'Source - Master DB Debt'!G1159</f>
        <v>3270</v>
      </c>
      <c r="F1162" s="2">
        <f>'Source - Master DB Debt'!H1159</f>
        <v>0</v>
      </c>
      <c r="G1162" s="2">
        <f>'Source - Master DB Debt'!I1159</f>
        <v>0</v>
      </c>
      <c r="H1162" s="2">
        <f>'Source - Master DB Debt'!J1159</f>
        <v>0</v>
      </c>
    </row>
    <row r="1163" spans="1:8" x14ac:dyDescent="0.35">
      <c r="A1163" t="str">
        <f>'Source - Master DB Debt'!A1160&amp;'Source - Master DB Debt'!B1160&amp;'Source - Master DB Debt'!C1160</f>
        <v>4144215</v>
      </c>
      <c r="B1163" t="str">
        <f>'Source - Master DB Debt'!D1160</f>
        <v>0180</v>
      </c>
      <c r="C1163" t="str">
        <f>'Source - Master DB Debt'!E1160</f>
        <v xml:space="preserve">2015 EHS Music Rooms/Roofing &amp; Capital Improve/Repairs for ECSC </v>
      </c>
      <c r="D1163" s="2">
        <f>'Source - Master DB Debt'!F1160</f>
        <v>121450</v>
      </c>
      <c r="E1163" s="2">
        <f>'Source - Master DB Debt'!G1160</f>
        <v>246226</v>
      </c>
      <c r="F1163" s="2">
        <f>'Source - Master DB Debt'!H1160</f>
        <v>122163</v>
      </c>
      <c r="G1163" s="2">
        <f>'Source - Master DB Debt'!I1160</f>
        <v>36649</v>
      </c>
      <c r="H1163" s="2">
        <f>'Source - Master DB Debt'!J1160</f>
        <v>122163</v>
      </c>
    </row>
    <row r="1164" spans="1:8" x14ac:dyDescent="0.35">
      <c r="A1164" t="str">
        <f>'Source - Master DB Debt'!A1161&amp;'Source - Master DB Debt'!B1161&amp;'Source - Master DB Debt'!C1161</f>
        <v>4144225</v>
      </c>
      <c r="B1164" t="str">
        <f>'Source - Master DB Debt'!D1161</f>
        <v>0180</v>
      </c>
      <c r="C1164" t="str">
        <f>'Source - Master DB Debt'!E1161</f>
        <v>Franklin Community School Corporation General Obligation Bonds of 2021</v>
      </c>
      <c r="D1164" s="2">
        <f>'Source - Master DB Debt'!F1161</f>
        <v>494100</v>
      </c>
      <c r="E1164" s="2">
        <f>'Source - Master DB Debt'!G1161</f>
        <v>431400</v>
      </c>
      <c r="F1164" s="2">
        <f>'Source - Master DB Debt'!H1161</f>
        <v>0</v>
      </c>
      <c r="G1164" s="2">
        <f>'Source - Master DB Debt'!I1161</f>
        <v>0</v>
      </c>
      <c r="H1164" s="2">
        <f>'Source - Master DB Debt'!J1161</f>
        <v>0</v>
      </c>
    </row>
    <row r="1165" spans="1:8" x14ac:dyDescent="0.35">
      <c r="A1165" t="str">
        <f>'Source - Master DB Debt'!A1162&amp;'Source - Master DB Debt'!B1162&amp;'Source - Master DB Debt'!C1162</f>
        <v>4144225</v>
      </c>
      <c r="B1165" t="str">
        <f>'Source - Master DB Debt'!D1162</f>
        <v>0180</v>
      </c>
      <c r="C1165" t="str">
        <f>'Source - Master DB Debt'!E1162</f>
        <v>Unreimbursed Textbooks</v>
      </c>
      <c r="D1165" s="2">
        <f>'Source - Master DB Debt'!F1162</f>
        <v>1646</v>
      </c>
      <c r="E1165" s="2">
        <f>'Source - Master DB Debt'!G1162</f>
        <v>0</v>
      </c>
      <c r="F1165" s="2">
        <f>'Source - Master DB Debt'!H1162</f>
        <v>0</v>
      </c>
      <c r="G1165" s="2">
        <f>'Source - Master DB Debt'!I1162</f>
        <v>0</v>
      </c>
      <c r="H1165" s="2">
        <f>'Source - Master DB Debt'!J1162</f>
        <v>0</v>
      </c>
    </row>
    <row r="1166" spans="1:8" x14ac:dyDescent="0.35">
      <c r="A1166" t="str">
        <f>'Source - Master DB Debt'!A1163&amp;'Source - Master DB Debt'!B1163&amp;'Source - Master DB Debt'!C1163</f>
        <v>4144225</v>
      </c>
      <c r="B1166" t="str">
        <f>'Source - Master DB Debt'!D1163</f>
        <v>0180</v>
      </c>
      <c r="C1166" t="str">
        <f>'Source - Master DB Debt'!E1163</f>
        <v>Ad Valorem Property Tax First Mortgage Bonds, Series 2022</v>
      </c>
      <c r="D1166" s="2">
        <f>'Source - Master DB Debt'!F1163</f>
        <v>1408000</v>
      </c>
      <c r="E1166" s="2">
        <f>'Source - Master DB Debt'!G1163</f>
        <v>2815000</v>
      </c>
      <c r="F1166" s="2">
        <f>'Source - Master DB Debt'!H1163</f>
        <v>1409000</v>
      </c>
      <c r="G1166" s="2">
        <f>'Source - Master DB Debt'!I1163</f>
        <v>422700</v>
      </c>
      <c r="H1166" s="2">
        <f>'Source - Master DB Debt'!J1163</f>
        <v>1409000</v>
      </c>
    </row>
    <row r="1167" spans="1:8" x14ac:dyDescent="0.35">
      <c r="A1167" t="str">
        <f>'Source - Master DB Debt'!A1164&amp;'Source - Master DB Debt'!B1164&amp;'Source - Master DB Debt'!C1164</f>
        <v>4144225</v>
      </c>
      <c r="B1167" t="str">
        <f>'Source - Master DB Debt'!D1164</f>
        <v>0180</v>
      </c>
      <c r="C1167" t="str">
        <f>'Source - Master DB Debt'!E1164</f>
        <v>Ad Valorem Property Tax First Mortgage Refunding Bonds, Series 2013</v>
      </c>
      <c r="D1167" s="2">
        <f>'Source - Master DB Debt'!F1164</f>
        <v>170000</v>
      </c>
      <c r="E1167" s="2">
        <f>'Source - Master DB Debt'!G1164</f>
        <v>340000</v>
      </c>
      <c r="F1167" s="2">
        <f>'Source - Master DB Debt'!H1164</f>
        <v>170000</v>
      </c>
      <c r="G1167" s="2">
        <f>'Source - Master DB Debt'!I1164</f>
        <v>170000</v>
      </c>
      <c r="H1167" s="2">
        <f>'Source - Master DB Debt'!J1164</f>
        <v>170000</v>
      </c>
    </row>
    <row r="1168" spans="1:8" x14ac:dyDescent="0.35">
      <c r="A1168" t="str">
        <f>'Source - Master DB Debt'!A1165&amp;'Source - Master DB Debt'!B1165&amp;'Source - Master DB Debt'!C1165</f>
        <v>4144225</v>
      </c>
      <c r="B1168" t="str">
        <f>'Source - Master DB Debt'!D1165</f>
        <v>0180</v>
      </c>
      <c r="C1168" t="str">
        <f>'Source - Master DB Debt'!E1165</f>
        <v>General Obligation Bonds of 2018</v>
      </c>
      <c r="D1168" s="2">
        <f>'Source - Master DB Debt'!F1165</f>
        <v>1245563</v>
      </c>
      <c r="E1168" s="2">
        <f>'Source - Master DB Debt'!G1165</f>
        <v>2491938</v>
      </c>
      <c r="F1168" s="2">
        <f>'Source - Master DB Debt'!H1165</f>
        <v>0</v>
      </c>
      <c r="G1168" s="2">
        <f>'Source - Master DB Debt'!I1165</f>
        <v>0</v>
      </c>
      <c r="H1168" s="2">
        <f>'Source - Master DB Debt'!J1165</f>
        <v>0</v>
      </c>
    </row>
    <row r="1169" spans="1:8" x14ac:dyDescent="0.35">
      <c r="A1169" t="str">
        <f>'Source - Master DB Debt'!A1166&amp;'Source - Master DB Debt'!B1166&amp;'Source - Master DB Debt'!C1166</f>
        <v>4144225</v>
      </c>
      <c r="B1169" t="str">
        <f>'Source - Master DB Debt'!D1166</f>
        <v>0180</v>
      </c>
      <c r="C1169" t="str">
        <f>'Source - Master DB Debt'!E1166</f>
        <v>Fees</v>
      </c>
      <c r="D1169" s="2">
        <f>'Source - Master DB Debt'!F1166</f>
        <v>2700</v>
      </c>
      <c r="E1169" s="2">
        <f>'Source - Master DB Debt'!G1166</f>
        <v>1700</v>
      </c>
      <c r="F1169" s="2">
        <f>'Source - Master DB Debt'!H1166</f>
        <v>0</v>
      </c>
      <c r="G1169" s="2">
        <f>'Source - Master DB Debt'!I1166</f>
        <v>0</v>
      </c>
      <c r="H1169" s="2">
        <f>'Source - Master DB Debt'!J1166</f>
        <v>0</v>
      </c>
    </row>
    <row r="1170" spans="1:8" x14ac:dyDescent="0.35">
      <c r="A1170" t="str">
        <f>'Source - Master DB Debt'!A1167&amp;'Source - Master DB Debt'!B1167&amp;'Source - Master DB Debt'!C1167</f>
        <v>4144225</v>
      </c>
      <c r="B1170" t="str">
        <f>'Source - Master DB Debt'!D1167</f>
        <v>0180</v>
      </c>
      <c r="C1170" t="str">
        <f>'Source - Master DB Debt'!E1167</f>
        <v>FIRST MORTGAGE REFUNDING BONDS, SERIES 2007A</v>
      </c>
      <c r="D1170" s="2">
        <f>'Source - Master DB Debt'!F1167</f>
        <v>4440500</v>
      </c>
      <c r="E1170" s="2">
        <f>'Source - Master DB Debt'!G1167</f>
        <v>8883000</v>
      </c>
      <c r="F1170" s="2">
        <f>'Source - Master DB Debt'!H1167</f>
        <v>4440000</v>
      </c>
      <c r="G1170" s="2">
        <f>'Source - Master DB Debt'!I1167</f>
        <v>4440000</v>
      </c>
      <c r="H1170" s="2">
        <f>'Source - Master DB Debt'!J1167</f>
        <v>4440000</v>
      </c>
    </row>
    <row r="1171" spans="1:8" x14ac:dyDescent="0.35">
      <c r="A1171" t="str">
        <f>'Source - Master DB Debt'!A1168&amp;'Source - Master DB Debt'!B1168&amp;'Source - Master DB Debt'!C1168</f>
        <v>4144225</v>
      </c>
      <c r="B1171" t="str">
        <f>'Source - Master DB Debt'!D1168</f>
        <v>0180</v>
      </c>
      <c r="C1171" t="str">
        <f>'Source - Master DB Debt'!E1168</f>
        <v>Ad Valorem Property Tax First Mortgage Refunding Bonds, Series 2015</v>
      </c>
      <c r="D1171" s="2">
        <f>'Source - Master DB Debt'!F1168</f>
        <v>1221000</v>
      </c>
      <c r="E1171" s="2">
        <f>'Source - Master DB Debt'!G1168</f>
        <v>2447000</v>
      </c>
      <c r="F1171" s="2">
        <f>'Source - Master DB Debt'!H1168</f>
        <v>1220500</v>
      </c>
      <c r="G1171" s="2">
        <f>'Source - Master DB Debt'!I1168</f>
        <v>1220500</v>
      </c>
      <c r="H1171" s="2">
        <f>'Source - Master DB Debt'!J1168</f>
        <v>1220500</v>
      </c>
    </row>
    <row r="1172" spans="1:8" x14ac:dyDescent="0.35">
      <c r="A1172" t="str">
        <f>'Source - Master DB Debt'!A1169&amp;'Source - Master DB Debt'!B1169&amp;'Source - Master DB Debt'!C1169</f>
        <v>4144225</v>
      </c>
      <c r="B1172" t="str">
        <f>'Source - Master DB Debt'!D1169</f>
        <v>0180</v>
      </c>
      <c r="C1172" t="str">
        <f>'Source - Master DB Debt'!E1169</f>
        <v>Interest on Temporary Loans</v>
      </c>
      <c r="D1172" s="2">
        <f>'Source - Master DB Debt'!F1169</f>
        <v>0</v>
      </c>
      <c r="E1172" s="2">
        <f>'Source - Master DB Debt'!G1169</f>
        <v>0</v>
      </c>
      <c r="F1172" s="2">
        <f>'Source - Master DB Debt'!H1169</f>
        <v>0</v>
      </c>
      <c r="G1172" s="2">
        <f>'Source - Master DB Debt'!I1169</f>
        <v>0</v>
      </c>
      <c r="H1172" s="2">
        <f>'Source - Master DB Debt'!J1169</f>
        <v>0</v>
      </c>
    </row>
    <row r="1173" spans="1:8" x14ac:dyDescent="0.35">
      <c r="A1173" t="str">
        <f>'Source - Master DB Debt'!A1170&amp;'Source - Master DB Debt'!B1170&amp;'Source - Master DB Debt'!C1170</f>
        <v>4144245</v>
      </c>
      <c r="B1173" t="str">
        <f>'Source - Master DB Debt'!D1170</f>
        <v>0180</v>
      </c>
      <c r="C1173" t="str">
        <f>'Source - Master DB Debt'!E1170</f>
        <v>Ad Valorem Property Tax First Mortgage Bonds Series 2016</v>
      </c>
      <c r="D1173" s="2">
        <f>'Source - Master DB Debt'!F1170</f>
        <v>1412000</v>
      </c>
      <c r="E1173" s="2">
        <f>'Source - Master DB Debt'!G1170</f>
        <v>2827000</v>
      </c>
      <c r="F1173" s="2">
        <f>'Source - Master DB Debt'!H1170</f>
        <v>1413000</v>
      </c>
      <c r="G1173" s="2">
        <f>'Source - Master DB Debt'!I1170</f>
        <v>423900</v>
      </c>
      <c r="H1173" s="2">
        <f>'Source - Master DB Debt'!J1170</f>
        <v>1413000</v>
      </c>
    </row>
    <row r="1174" spans="1:8" x14ac:dyDescent="0.35">
      <c r="A1174" t="str">
        <f>'Source - Master DB Debt'!A1171&amp;'Source - Master DB Debt'!B1171&amp;'Source - Master DB Debt'!C1171</f>
        <v>4144245</v>
      </c>
      <c r="B1174" t="str">
        <f>'Source - Master DB Debt'!D1171</f>
        <v>0180</v>
      </c>
      <c r="C1174" t="str">
        <f>'Source - Master DB Debt'!E1171</f>
        <v>Unreimbursed Textbooks</v>
      </c>
      <c r="D1174" s="2">
        <f>'Source - Master DB Debt'!F1171</f>
        <v>0</v>
      </c>
      <c r="E1174" s="2">
        <f>'Source - Master DB Debt'!G1171</f>
        <v>0</v>
      </c>
      <c r="F1174" s="2">
        <f>'Source - Master DB Debt'!H1171</f>
        <v>0</v>
      </c>
      <c r="G1174" s="2">
        <f>'Source - Master DB Debt'!I1171</f>
        <v>0</v>
      </c>
      <c r="H1174" s="2">
        <f>'Source - Master DB Debt'!J1171</f>
        <v>0</v>
      </c>
    </row>
    <row r="1175" spans="1:8" x14ac:dyDescent="0.35">
      <c r="A1175" t="str">
        <f>'Source - Master DB Debt'!A1172&amp;'Source - Master DB Debt'!B1172&amp;'Source - Master DB Debt'!C1172</f>
        <v>4144245</v>
      </c>
      <c r="B1175" t="str">
        <f>'Source - Master DB Debt'!D1172</f>
        <v>0180</v>
      </c>
      <c r="C1175" t="str">
        <f>'Source - Master DB Debt'!E1172</f>
        <v>Interest on Temporary Loans</v>
      </c>
      <c r="D1175" s="2">
        <f>'Source - Master DB Debt'!F1172</f>
        <v>0</v>
      </c>
      <c r="E1175" s="2">
        <f>'Source - Master DB Debt'!G1172</f>
        <v>0</v>
      </c>
      <c r="F1175" s="2">
        <f>'Source - Master DB Debt'!H1172</f>
        <v>0</v>
      </c>
      <c r="G1175" s="2">
        <f>'Source - Master DB Debt'!I1172</f>
        <v>0</v>
      </c>
      <c r="H1175" s="2">
        <f>'Source - Master DB Debt'!J1172</f>
        <v>0</v>
      </c>
    </row>
    <row r="1176" spans="1:8" x14ac:dyDescent="0.35">
      <c r="A1176" t="str">
        <f>'Source - Master DB Debt'!A1173&amp;'Source - Master DB Debt'!B1173&amp;'Source - Master DB Debt'!C1173</f>
        <v>4144245</v>
      </c>
      <c r="B1176" t="str">
        <f>'Source - Master DB Debt'!D1173</f>
        <v>0180</v>
      </c>
      <c r="C1176" t="str">
        <f>'Source - Master DB Debt'!E1173</f>
        <v>Ad Valorem Property Tax First Mortgage Bonds Series 2015</v>
      </c>
      <c r="D1176" s="2">
        <f>'Source - Master DB Debt'!F1173</f>
        <v>421000</v>
      </c>
      <c r="E1176" s="2">
        <f>'Source - Master DB Debt'!G1173</f>
        <v>841000</v>
      </c>
      <c r="F1176" s="2">
        <f>'Source - Master DB Debt'!H1173</f>
        <v>420000</v>
      </c>
      <c r="G1176" s="2">
        <f>'Source - Master DB Debt'!I1173</f>
        <v>126000</v>
      </c>
      <c r="H1176" s="2">
        <f>'Source - Master DB Debt'!J1173</f>
        <v>420000</v>
      </c>
    </row>
    <row r="1177" spans="1:8" x14ac:dyDescent="0.35">
      <c r="A1177" t="str">
        <f>'Source - Master DB Debt'!A1174&amp;'Source - Master DB Debt'!B1174&amp;'Source - Master DB Debt'!C1174</f>
        <v>4144245</v>
      </c>
      <c r="B1177" t="str">
        <f>'Source - Master DB Debt'!D1174</f>
        <v>0180</v>
      </c>
      <c r="C1177" t="str">
        <f>'Source - Master DB Debt'!E1174</f>
        <v>Ad Valorem Property Tax First Mortgage Bonds, Series 2022</v>
      </c>
      <c r="D1177" s="2">
        <f>'Source - Master DB Debt'!F1174</f>
        <v>715000</v>
      </c>
      <c r="E1177" s="2">
        <f>'Source - Master DB Debt'!G1174</f>
        <v>1432000</v>
      </c>
      <c r="F1177" s="2">
        <f>'Source - Master DB Debt'!H1174</f>
        <v>720000</v>
      </c>
      <c r="G1177" s="2">
        <f>'Source - Master DB Debt'!I1174</f>
        <v>216000</v>
      </c>
      <c r="H1177" s="2">
        <f>'Source - Master DB Debt'!J1174</f>
        <v>720000</v>
      </c>
    </row>
    <row r="1178" spans="1:8" x14ac:dyDescent="0.35">
      <c r="A1178" t="str">
        <f>'Source - Master DB Debt'!A1175&amp;'Source - Master DB Debt'!B1175&amp;'Source - Master DB Debt'!C1175</f>
        <v>4144245</v>
      </c>
      <c r="B1178" t="str">
        <f>'Source - Master DB Debt'!D1175</f>
        <v>0180</v>
      </c>
      <c r="C1178" t="str">
        <f>'Source - Master DB Debt'!E1175</f>
        <v>Fees</v>
      </c>
      <c r="D1178" s="2">
        <f>'Source - Master DB Debt'!F1175</f>
        <v>24000</v>
      </c>
      <c r="E1178" s="2">
        <f>'Source - Master DB Debt'!G1175</f>
        <v>100000</v>
      </c>
      <c r="F1178" s="2">
        <f>'Source - Master DB Debt'!H1175</f>
        <v>50000</v>
      </c>
      <c r="G1178" s="2">
        <f>'Source - Master DB Debt'!I1175</f>
        <v>15000</v>
      </c>
      <c r="H1178" s="2">
        <f>'Source - Master DB Debt'!J1175</f>
        <v>50000</v>
      </c>
    </row>
    <row r="1179" spans="1:8" x14ac:dyDescent="0.35">
      <c r="A1179" t="str">
        <f>'Source - Master DB Debt'!A1176&amp;'Source - Master DB Debt'!B1176&amp;'Source - Master DB Debt'!C1176</f>
        <v>4144255</v>
      </c>
      <c r="B1179" t="str">
        <f>'Source - Master DB Debt'!D1176</f>
        <v>0180</v>
      </c>
      <c r="C1179" t="str">
        <f>'Source - Master DB Debt'!E1176</f>
        <v>Interest on Temporary Loans</v>
      </c>
      <c r="D1179" s="2">
        <f>'Source - Master DB Debt'!F1176</f>
        <v>0</v>
      </c>
      <c r="E1179" s="2">
        <f>'Source - Master DB Debt'!G1176</f>
        <v>682526</v>
      </c>
      <c r="F1179" s="2">
        <f>'Source - Master DB Debt'!H1176</f>
        <v>0</v>
      </c>
      <c r="G1179" s="2">
        <f>'Source - Master DB Debt'!I1176</f>
        <v>0</v>
      </c>
      <c r="H1179" s="2">
        <f>'Source - Master DB Debt'!J1176</f>
        <v>0</v>
      </c>
    </row>
    <row r="1180" spans="1:8" x14ac:dyDescent="0.35">
      <c r="A1180" t="str">
        <f>'Source - Master DB Debt'!A1177&amp;'Source - Master DB Debt'!B1177&amp;'Source - Master DB Debt'!C1177</f>
        <v>4144255</v>
      </c>
      <c r="B1180" t="str">
        <f>'Source - Master DB Debt'!D1177</f>
        <v>0180</v>
      </c>
      <c r="C1180" t="str">
        <f>'Source - Master DB Debt'!E1177</f>
        <v>Ad Valorem Property Tax First Mortgage Refunding Bonds Series 2020</v>
      </c>
      <c r="D1180" s="2">
        <f>'Source - Master DB Debt'!F1177</f>
        <v>473000</v>
      </c>
      <c r="E1180" s="2">
        <f>'Source - Master DB Debt'!G1177</f>
        <v>938000</v>
      </c>
      <c r="F1180" s="2">
        <f>'Source - Master DB Debt'!H1177</f>
        <v>473000</v>
      </c>
      <c r="G1180" s="2">
        <f>'Source - Master DB Debt'!I1177</f>
        <v>473000</v>
      </c>
      <c r="H1180" s="2">
        <f>'Source - Master DB Debt'!J1177</f>
        <v>473000</v>
      </c>
    </row>
    <row r="1181" spans="1:8" x14ac:dyDescent="0.35">
      <c r="A1181" t="str">
        <f>'Source - Master DB Debt'!A1178&amp;'Source - Master DB Debt'!B1178&amp;'Source - Master DB Debt'!C1178</f>
        <v>4144255</v>
      </c>
      <c r="B1181" t="str">
        <f>'Source - Master DB Debt'!D1178</f>
        <v>0180</v>
      </c>
      <c r="C1181" t="str">
        <f>'Source - Master DB Debt'!E1178</f>
        <v>Nineveh-Hensley-Jackson Intermediate SBC Ad Valorem PT FM Bonds Series 2021</v>
      </c>
      <c r="D1181" s="2">
        <f>'Source - Master DB Debt'!F1178</f>
        <v>739500</v>
      </c>
      <c r="E1181" s="2">
        <f>'Source - Master DB Debt'!G1178</f>
        <v>1553000</v>
      </c>
      <c r="F1181" s="2">
        <f>'Source - Master DB Debt'!H1178</f>
        <v>848500</v>
      </c>
      <c r="G1181" s="2">
        <f>'Source - Master DB Debt'!I1178</f>
        <v>254550</v>
      </c>
      <c r="H1181" s="2">
        <f>'Source - Master DB Debt'!J1178</f>
        <v>848500</v>
      </c>
    </row>
    <row r="1182" spans="1:8" x14ac:dyDescent="0.35">
      <c r="A1182" t="str">
        <f>'Source - Master DB Debt'!A1179&amp;'Source - Master DB Debt'!B1179&amp;'Source - Master DB Debt'!C1179</f>
        <v>4144255</v>
      </c>
      <c r="B1182" t="str">
        <f>'Source - Master DB Debt'!D1179</f>
        <v>0180</v>
      </c>
      <c r="C1182" t="str">
        <f>'Source - Master DB Debt'!E1179</f>
        <v>Unreimbursed Textbooks</v>
      </c>
      <c r="D1182" s="2">
        <f>'Source - Master DB Debt'!F1179</f>
        <v>49702</v>
      </c>
      <c r="E1182" s="2">
        <f>'Source - Master DB Debt'!G1179</f>
        <v>0</v>
      </c>
      <c r="F1182" s="2">
        <f>'Source - Master DB Debt'!H1179</f>
        <v>0</v>
      </c>
      <c r="G1182" s="2">
        <f>'Source - Master DB Debt'!I1179</f>
        <v>0</v>
      </c>
      <c r="H1182" s="2">
        <f>'Source - Master DB Debt'!J1179</f>
        <v>0</v>
      </c>
    </row>
    <row r="1183" spans="1:8" x14ac:dyDescent="0.35">
      <c r="A1183" t="str">
        <f>'Source - Master DB Debt'!A1180&amp;'Source - Master DB Debt'!B1180&amp;'Source - Master DB Debt'!C1180</f>
        <v>4144255</v>
      </c>
      <c r="B1183" t="str">
        <f>'Source - Master DB Debt'!D1180</f>
        <v>0180</v>
      </c>
      <c r="C1183" t="str">
        <f>'Source - Master DB Debt'!E1180</f>
        <v>NHJ Intermediate School Building Corporation Ad Valorem Property Tax First Mortgage Bonds 2015</v>
      </c>
      <c r="D1183" s="2">
        <f>'Source - Master DB Debt'!F1180</f>
        <v>384500</v>
      </c>
      <c r="E1183" s="2">
        <f>'Source - Master DB Debt'!G1180</f>
        <v>773000</v>
      </c>
      <c r="F1183" s="2">
        <f>'Source - Master DB Debt'!H1180</f>
        <v>386000</v>
      </c>
      <c r="G1183" s="2">
        <f>'Source - Master DB Debt'!I1180</f>
        <v>115800</v>
      </c>
      <c r="H1183" s="2">
        <f>'Source - Master DB Debt'!J1180</f>
        <v>386000</v>
      </c>
    </row>
    <row r="1184" spans="1:8" x14ac:dyDescent="0.35">
      <c r="A1184" t="str">
        <f>'Source - Master DB Debt'!A1181&amp;'Source - Master DB Debt'!B1181&amp;'Source - Master DB Debt'!C1181</f>
        <v>4144255</v>
      </c>
      <c r="B1184" t="str">
        <f>'Source - Master DB Debt'!D1181</f>
        <v>0180</v>
      </c>
      <c r="C1184" t="str">
        <f>'Source - Master DB Debt'!E1181</f>
        <v>Nineveh-Hensley-Jackson United School Corporation GO Bonds of 2019</v>
      </c>
      <c r="D1184" s="2">
        <f>'Source - Master DB Debt'!F1181</f>
        <v>52806</v>
      </c>
      <c r="E1184" s="2">
        <f>'Source - Master DB Debt'!G1181</f>
        <v>105363</v>
      </c>
      <c r="F1184" s="2">
        <f>'Source - Master DB Debt'!H1181</f>
        <v>52056</v>
      </c>
      <c r="G1184" s="2">
        <f>'Source - Master DB Debt'!I1181</f>
        <v>16404</v>
      </c>
      <c r="H1184" s="2">
        <f>'Source - Master DB Debt'!J1181</f>
        <v>57307</v>
      </c>
    </row>
    <row r="1185" spans="1:8" x14ac:dyDescent="0.35">
      <c r="A1185" t="str">
        <f>'Source - Master DB Debt'!A1182&amp;'Source - Master DB Debt'!B1182&amp;'Source - Master DB Debt'!C1182</f>
        <v>4144255</v>
      </c>
      <c r="B1185" t="str">
        <f>'Source - Master DB Debt'!D1182</f>
        <v>0180</v>
      </c>
      <c r="C1185" t="str">
        <f>'Source - Master DB Debt'!E1182</f>
        <v>NHJ Intermediate School Building Corporation Ad Valorem Property Tax First Mtg Bonds 2023</v>
      </c>
      <c r="D1185" s="2">
        <f>'Source - Master DB Debt'!F1182</f>
        <v>0</v>
      </c>
      <c r="E1185" s="2">
        <f>'Source - Master DB Debt'!G1182</f>
        <v>1304000</v>
      </c>
      <c r="F1185" s="2">
        <f>'Source - Master DB Debt'!H1182</f>
        <v>288000</v>
      </c>
      <c r="G1185" s="2">
        <f>'Source - Master DB Debt'!I1182</f>
        <v>86400</v>
      </c>
      <c r="H1185" s="2">
        <f>'Source - Master DB Debt'!J1182</f>
        <v>288000</v>
      </c>
    </row>
    <row r="1186" spans="1:8" x14ac:dyDescent="0.35">
      <c r="A1186" t="str">
        <f>'Source - Master DB Debt'!A1183&amp;'Source - Master DB Debt'!B1183&amp;'Source - Master DB Debt'!C1183</f>
        <v>4144255</v>
      </c>
      <c r="B1186" t="str">
        <f>'Source - Master DB Debt'!D1183</f>
        <v>0180</v>
      </c>
      <c r="C1186" t="str">
        <f>'Source - Master DB Debt'!E1183</f>
        <v>Nineveh-Hensley-Jackson United School Corporation General Obligation Bonds of 2022</v>
      </c>
      <c r="D1186" s="2">
        <f>'Source - Master DB Debt'!F1183</f>
        <v>750350</v>
      </c>
      <c r="E1186" s="2">
        <f>'Source - Master DB Debt'!G1183</f>
        <v>584050</v>
      </c>
      <c r="F1186" s="2">
        <f>'Source - Master DB Debt'!H1183</f>
        <v>290125</v>
      </c>
      <c r="G1186" s="2">
        <f>'Source - Master DB Debt'!I1183</f>
        <v>87683</v>
      </c>
      <c r="H1186" s="2">
        <f>'Source - Master DB Debt'!J1183</f>
        <v>294425</v>
      </c>
    </row>
    <row r="1187" spans="1:8" x14ac:dyDescent="0.35">
      <c r="A1187" t="str">
        <f>'Source - Master DB Debt'!A1184&amp;'Source - Master DB Debt'!B1184&amp;'Source - Master DB Debt'!C1184</f>
        <v>4244315</v>
      </c>
      <c r="B1187" t="str">
        <f>'Source - Master DB Debt'!D1184</f>
        <v>0180</v>
      </c>
      <c r="C1187" t="str">
        <f>'Source - Master DB Debt'!E1184</f>
        <v xml:space="preserve"> Ad Valorem Property Tax First Mortgage Bonds, Series 2020</v>
      </c>
      <c r="D1187" s="2">
        <f>'Source - Master DB Debt'!F1184</f>
        <v>314000</v>
      </c>
      <c r="E1187" s="2">
        <f>'Source - Master DB Debt'!G1184</f>
        <v>628000</v>
      </c>
      <c r="F1187" s="2">
        <f>'Source - Master DB Debt'!H1184</f>
        <v>314000</v>
      </c>
      <c r="G1187" s="2">
        <f>'Source - Master DB Debt'!I1184</f>
        <v>94200</v>
      </c>
      <c r="H1187" s="2">
        <f>'Source - Master DB Debt'!J1184</f>
        <v>314000</v>
      </c>
    </row>
    <row r="1188" spans="1:8" x14ac:dyDescent="0.35">
      <c r="A1188" t="str">
        <f>'Source - Master DB Debt'!A1185&amp;'Source - Master DB Debt'!B1185&amp;'Source - Master DB Debt'!C1185</f>
        <v>4244315</v>
      </c>
      <c r="B1188" t="str">
        <f>'Source - Master DB Debt'!D1185</f>
        <v>0180</v>
      </c>
      <c r="C1188" t="str">
        <f>'Source - Master DB Debt'!E1185</f>
        <v>Fees</v>
      </c>
      <c r="D1188" s="2">
        <f>'Source - Master DB Debt'!F1185</f>
        <v>15500</v>
      </c>
      <c r="E1188" s="2">
        <f>'Source - Master DB Debt'!G1185</f>
        <v>15500</v>
      </c>
      <c r="F1188" s="2">
        <f>'Source - Master DB Debt'!H1185</f>
        <v>12000</v>
      </c>
      <c r="G1188" s="2">
        <f>'Source - Master DB Debt'!I1185</f>
        <v>12000</v>
      </c>
      <c r="H1188" s="2">
        <f>'Source - Master DB Debt'!J1185</f>
        <v>12000</v>
      </c>
    </row>
    <row r="1189" spans="1:8" x14ac:dyDescent="0.35">
      <c r="A1189" t="str">
        <f>'Source - Master DB Debt'!A1186&amp;'Source - Master DB Debt'!B1186&amp;'Source - Master DB Debt'!C1186</f>
        <v>4244315</v>
      </c>
      <c r="B1189" t="str">
        <f>'Source - Master DB Debt'!D1186</f>
        <v>0180</v>
      </c>
      <c r="C1189" t="str">
        <f>'Source - Master DB Debt'!E1186</f>
        <v>Ad Valorem Property Tax First Mortgage Bonds, Series 2019</v>
      </c>
      <c r="D1189" s="2">
        <f>'Source - Master DB Debt'!F1186</f>
        <v>160500</v>
      </c>
      <c r="E1189" s="2">
        <f>'Source - Master DB Debt'!G1186</f>
        <v>320000</v>
      </c>
      <c r="F1189" s="2">
        <f>'Source - Master DB Debt'!H1186</f>
        <v>157500</v>
      </c>
      <c r="G1189" s="2">
        <f>'Source - Master DB Debt'!I1186</f>
        <v>47250</v>
      </c>
      <c r="H1189" s="2">
        <f>'Source - Master DB Debt'!J1186</f>
        <v>157500</v>
      </c>
    </row>
    <row r="1190" spans="1:8" x14ac:dyDescent="0.35">
      <c r="A1190" t="str">
        <f>'Source - Master DB Debt'!A1187&amp;'Source - Master DB Debt'!B1187&amp;'Source - Master DB Debt'!C1187</f>
        <v>4244315</v>
      </c>
      <c r="B1190" t="str">
        <f>'Source - Master DB Debt'!D1187</f>
        <v>0180</v>
      </c>
      <c r="C1190" t="str">
        <f>'Source - Master DB Debt'!E1187</f>
        <v>QZAB 5</v>
      </c>
      <c r="D1190" s="2">
        <f>'Source - Master DB Debt'!F1187</f>
        <v>87500</v>
      </c>
      <c r="E1190" s="2">
        <f>'Source - Master DB Debt'!G1187</f>
        <v>173000</v>
      </c>
      <c r="F1190" s="2">
        <f>'Source - Master DB Debt'!H1187</f>
        <v>83000</v>
      </c>
      <c r="G1190" s="2">
        <f>'Source - Master DB Debt'!I1187</f>
        <v>83000</v>
      </c>
      <c r="H1190" s="2">
        <f>'Source - Master DB Debt'!J1187</f>
        <v>83000</v>
      </c>
    </row>
    <row r="1191" spans="1:8" x14ac:dyDescent="0.35">
      <c r="A1191" t="str">
        <f>'Source - Master DB Debt'!A1188&amp;'Source - Master DB Debt'!B1188&amp;'Source - Master DB Debt'!C1188</f>
        <v>4244315</v>
      </c>
      <c r="B1191" t="str">
        <f>'Source - Master DB Debt'!D1188</f>
        <v>0180</v>
      </c>
      <c r="C1191" t="str">
        <f>'Source - Master DB Debt'!E1188</f>
        <v>Gymnasium Project - First Mortgage Bonds, Series 2013</v>
      </c>
      <c r="D1191" s="2">
        <f>'Source - Master DB Debt'!F1188</f>
        <v>225000</v>
      </c>
      <c r="E1191" s="2">
        <f>'Source - Master DB Debt'!G1188</f>
        <v>449000</v>
      </c>
      <c r="F1191" s="2">
        <f>'Source - Master DB Debt'!H1188</f>
        <v>226000</v>
      </c>
      <c r="G1191" s="2">
        <f>'Source - Master DB Debt'!I1188</f>
        <v>226000</v>
      </c>
      <c r="H1191" s="2">
        <f>'Source - Master DB Debt'!J1188</f>
        <v>226000</v>
      </c>
    </row>
    <row r="1192" spans="1:8" x14ac:dyDescent="0.35">
      <c r="A1192" t="str">
        <f>'Source - Master DB Debt'!A1189&amp;'Source - Master DB Debt'!B1189&amp;'Source - Master DB Debt'!C1189</f>
        <v>4244325</v>
      </c>
      <c r="B1192" t="str">
        <f>'Source - Master DB Debt'!D1189</f>
        <v>0180</v>
      </c>
      <c r="C1192" t="str">
        <f>'Source - Master DB Debt'!E1189</f>
        <v>Ad Valorem Property Tax First Mortgage Bonds, Series 2016</v>
      </c>
      <c r="D1192" s="2">
        <f>'Source - Master DB Debt'!F1189</f>
        <v>340000</v>
      </c>
      <c r="E1192" s="2">
        <f>'Source - Master DB Debt'!G1189</f>
        <v>682000</v>
      </c>
      <c r="F1192" s="2">
        <f>'Source - Master DB Debt'!H1189</f>
        <v>339500</v>
      </c>
      <c r="G1192" s="2">
        <f>'Source - Master DB Debt'!I1189</f>
        <v>101850</v>
      </c>
      <c r="H1192" s="2">
        <f>'Source - Master DB Debt'!J1189</f>
        <v>339500</v>
      </c>
    </row>
    <row r="1193" spans="1:8" x14ac:dyDescent="0.35">
      <c r="A1193" t="str">
        <f>'Source - Master DB Debt'!A1190&amp;'Source - Master DB Debt'!B1190&amp;'Source - Master DB Debt'!C1190</f>
        <v>4244325</v>
      </c>
      <c r="B1193" t="str">
        <f>'Source - Master DB Debt'!D1190</f>
        <v>0180</v>
      </c>
      <c r="C1193" t="str">
        <f>'Source - Master DB Debt'!E1190</f>
        <v>Fees</v>
      </c>
      <c r="D1193" s="2">
        <f>'Source - Master DB Debt'!F1190</f>
        <v>2750</v>
      </c>
      <c r="E1193" s="2">
        <f>'Source - Master DB Debt'!G1190</f>
        <v>2750</v>
      </c>
      <c r="F1193" s="2">
        <f>'Source - Master DB Debt'!H1190</f>
        <v>1325</v>
      </c>
      <c r="G1193" s="2">
        <f>'Source - Master DB Debt'!I1190</f>
        <v>1325</v>
      </c>
      <c r="H1193" s="2">
        <f>'Source - Master DB Debt'!J1190</f>
        <v>1325</v>
      </c>
    </row>
    <row r="1194" spans="1:8" x14ac:dyDescent="0.35">
      <c r="A1194" t="str">
        <f>'Source - Master DB Debt'!A1191&amp;'Source - Master DB Debt'!B1191&amp;'Source - Master DB Debt'!C1191</f>
        <v>4244325</v>
      </c>
      <c r="B1194" t="str">
        <f>'Source - Master DB Debt'!D1191</f>
        <v>0180</v>
      </c>
      <c r="C1194" t="str">
        <f>'Source - Master DB Debt'!E1191</f>
        <v>Taxable General Obligation Bonds, Series 2010</v>
      </c>
      <c r="D1194" s="2">
        <f>'Source - Master DB Debt'!F1191</f>
        <v>75965</v>
      </c>
      <c r="E1194" s="2">
        <f>'Source - Master DB Debt'!G1191</f>
        <v>146165</v>
      </c>
      <c r="F1194" s="2">
        <f>'Source - Master DB Debt'!H1191</f>
        <v>0</v>
      </c>
      <c r="G1194" s="2">
        <f>'Source - Master DB Debt'!I1191</f>
        <v>0</v>
      </c>
      <c r="H1194" s="2">
        <f>'Source - Master DB Debt'!J1191</f>
        <v>0</v>
      </c>
    </row>
    <row r="1195" spans="1:8" x14ac:dyDescent="0.35">
      <c r="A1195" t="str">
        <f>'Source - Master DB Debt'!A1192&amp;'Source - Master DB Debt'!B1192&amp;'Source - Master DB Debt'!C1192</f>
        <v>4244325</v>
      </c>
      <c r="B1195" t="str">
        <f>'Source - Master DB Debt'!D1192</f>
        <v>0180</v>
      </c>
      <c r="C1195" t="str">
        <f>'Source - Master DB Debt'!E1192</f>
        <v>Interest on Temporary Loans</v>
      </c>
      <c r="D1195" s="2">
        <f>'Source - Master DB Debt'!F1192</f>
        <v>0</v>
      </c>
      <c r="E1195" s="2">
        <f>'Source - Master DB Debt'!G1192</f>
        <v>100000</v>
      </c>
      <c r="F1195" s="2">
        <f>'Source - Master DB Debt'!H1192</f>
        <v>0</v>
      </c>
      <c r="G1195" s="2">
        <f>'Source - Master DB Debt'!I1192</f>
        <v>0</v>
      </c>
      <c r="H1195" s="2">
        <f>'Source - Master DB Debt'!J1192</f>
        <v>0</v>
      </c>
    </row>
    <row r="1196" spans="1:8" x14ac:dyDescent="0.35">
      <c r="A1196" t="str">
        <f>'Source - Master DB Debt'!A1193&amp;'Source - Master DB Debt'!B1193&amp;'Source - Master DB Debt'!C1193</f>
        <v>4244325</v>
      </c>
      <c r="B1196" t="str">
        <f>'Source - Master DB Debt'!D1193</f>
        <v>0180</v>
      </c>
      <c r="C1196" t="str">
        <f>'Source - Master DB Debt'!E1193</f>
        <v>Ad Valorem Property Tax First Mortgage Bonds, Series 2017</v>
      </c>
      <c r="D1196" s="2">
        <f>'Source - Master DB Debt'!F1193</f>
        <v>218500</v>
      </c>
      <c r="E1196" s="2">
        <f>'Source - Master DB Debt'!G1193</f>
        <v>431000</v>
      </c>
      <c r="F1196" s="2">
        <f>'Source - Master DB Debt'!H1193</f>
        <v>217500</v>
      </c>
      <c r="G1196" s="2">
        <f>'Source - Master DB Debt'!I1193</f>
        <v>65250</v>
      </c>
      <c r="H1196" s="2">
        <f>'Source - Master DB Debt'!J1193</f>
        <v>217500</v>
      </c>
    </row>
    <row r="1197" spans="1:8" x14ac:dyDescent="0.35">
      <c r="A1197" t="str">
        <f>'Source - Master DB Debt'!A1194&amp;'Source - Master DB Debt'!B1194&amp;'Source - Master DB Debt'!C1194</f>
        <v>4244335</v>
      </c>
      <c r="B1197" t="str">
        <f>'Source - Master DB Debt'!D1194</f>
        <v>0180</v>
      </c>
      <c r="C1197" t="str">
        <f>'Source - Master DB Debt'!E1194</f>
        <v>First Mortgage Refunding Bonds, Series 2017</v>
      </c>
      <c r="D1197" s="2">
        <f>'Source - Master DB Debt'!F1194</f>
        <v>1086000</v>
      </c>
      <c r="E1197" s="2">
        <f>'Source - Master DB Debt'!G1194</f>
        <v>2140000</v>
      </c>
      <c r="F1197" s="2">
        <f>'Source - Master DB Debt'!H1194</f>
        <v>1066000</v>
      </c>
      <c r="G1197" s="2">
        <f>'Source - Master DB Debt'!I1194</f>
        <v>1066000</v>
      </c>
      <c r="H1197" s="2">
        <f>'Source - Master DB Debt'!J1194</f>
        <v>1066000</v>
      </c>
    </row>
    <row r="1198" spans="1:8" x14ac:dyDescent="0.35">
      <c r="A1198" t="str">
        <f>'Source - Master DB Debt'!A1195&amp;'Source - Master DB Debt'!B1195&amp;'Source - Master DB Debt'!C1195</f>
        <v>4244335</v>
      </c>
      <c r="B1198" t="str">
        <f>'Source - Master DB Debt'!D1195</f>
        <v>0180</v>
      </c>
      <c r="C1198" t="str">
        <f>'Source - Master DB Debt'!E1195</f>
        <v>First Mortgage Bonds, Series 2017</v>
      </c>
      <c r="D1198" s="2">
        <f>'Source - Master DB Debt'!F1195</f>
        <v>161500</v>
      </c>
      <c r="E1198" s="2">
        <f>'Source - Master DB Debt'!G1195</f>
        <v>362000</v>
      </c>
      <c r="F1198" s="2">
        <f>'Source - Master DB Debt'!H1195</f>
        <v>180500</v>
      </c>
      <c r="G1198" s="2">
        <f>'Source - Master DB Debt'!I1195</f>
        <v>54150</v>
      </c>
      <c r="H1198" s="2">
        <f>'Source - Master DB Debt'!J1195</f>
        <v>180500</v>
      </c>
    </row>
    <row r="1199" spans="1:8" x14ac:dyDescent="0.35">
      <c r="A1199" t="str">
        <f>'Source - Master DB Debt'!A1196&amp;'Source - Master DB Debt'!B1196&amp;'Source - Master DB Debt'!C1196</f>
        <v>4244335</v>
      </c>
      <c r="B1199" t="str">
        <f>'Source - Master DB Debt'!D1196</f>
        <v>0180</v>
      </c>
      <c r="C1199" t="str">
        <f>'Source - Master DB Debt'!E1196</f>
        <v>First Mortgage Bonds, Series 2018</v>
      </c>
      <c r="D1199" s="2">
        <f>'Source - Master DB Debt'!F1196</f>
        <v>340000</v>
      </c>
      <c r="E1199" s="2">
        <f>'Source - Master DB Debt'!G1196</f>
        <v>679000</v>
      </c>
      <c r="F1199" s="2">
        <f>'Source - Master DB Debt'!H1196</f>
        <v>341500</v>
      </c>
      <c r="G1199" s="2">
        <f>'Source - Master DB Debt'!I1196</f>
        <v>102450</v>
      </c>
      <c r="H1199" s="2">
        <f>'Source - Master DB Debt'!J1196</f>
        <v>341500</v>
      </c>
    </row>
    <row r="1200" spans="1:8" x14ac:dyDescent="0.35">
      <c r="A1200" t="str">
        <f>'Source - Master DB Debt'!A1197&amp;'Source - Master DB Debt'!B1197&amp;'Source - Master DB Debt'!C1197</f>
        <v>4244335</v>
      </c>
      <c r="B1200" t="str">
        <f>'Source - Master DB Debt'!D1197</f>
        <v>0180</v>
      </c>
      <c r="C1200" t="str">
        <f>'Source - Master DB Debt'!E1197</f>
        <v>First Mortgage Bonds, Series 2016C</v>
      </c>
      <c r="D1200" s="2">
        <f>'Source - Master DB Debt'!F1197</f>
        <v>29500</v>
      </c>
      <c r="E1200" s="2">
        <f>'Source - Master DB Debt'!G1197</f>
        <v>69000</v>
      </c>
      <c r="F1200" s="2">
        <f>'Source - Master DB Debt'!H1197</f>
        <v>34500</v>
      </c>
      <c r="G1200" s="2">
        <f>'Source - Master DB Debt'!I1197</f>
        <v>10350</v>
      </c>
      <c r="H1200" s="2">
        <f>'Source - Master DB Debt'!J1197</f>
        <v>34500</v>
      </c>
    </row>
    <row r="1201" spans="1:8" x14ac:dyDescent="0.35">
      <c r="A1201" t="str">
        <f>'Source - Master DB Debt'!A1198&amp;'Source - Master DB Debt'!B1198&amp;'Source - Master DB Debt'!C1198</f>
        <v>4244335</v>
      </c>
      <c r="B1201" t="str">
        <f>'Source - Master DB Debt'!D1198</f>
        <v>0180</v>
      </c>
      <c r="C1201" t="str">
        <f>'Source - Master DB Debt'!E1198</f>
        <v>First Mortgage Bonds, Series 2016B</v>
      </c>
      <c r="D1201" s="2">
        <f>'Source - Master DB Debt'!F1198</f>
        <v>29500</v>
      </c>
      <c r="E1201" s="2">
        <f>'Source - Master DB Debt'!G1198</f>
        <v>69000</v>
      </c>
      <c r="F1201" s="2">
        <f>'Source - Master DB Debt'!H1198</f>
        <v>34500</v>
      </c>
      <c r="G1201" s="2">
        <f>'Source - Master DB Debt'!I1198</f>
        <v>10350</v>
      </c>
      <c r="H1201" s="2">
        <f>'Source - Master DB Debt'!J1198</f>
        <v>34500</v>
      </c>
    </row>
    <row r="1202" spans="1:8" x14ac:dyDescent="0.35">
      <c r="A1202" t="str">
        <f>'Source - Master DB Debt'!A1199&amp;'Source - Master DB Debt'!B1199&amp;'Source - Master DB Debt'!C1199</f>
        <v>4244335</v>
      </c>
      <c r="B1202" t="str">
        <f>'Source - Master DB Debt'!D1199</f>
        <v>0180</v>
      </c>
      <c r="C1202" t="str">
        <f>'Source - Master DB Debt'!E1199</f>
        <v>First Mortgage Bonds, Series 2016A</v>
      </c>
      <c r="D1202" s="2">
        <f>'Source - Master DB Debt'!F1199</f>
        <v>29500</v>
      </c>
      <c r="E1202" s="2">
        <f>'Source - Master DB Debt'!G1199</f>
        <v>69000</v>
      </c>
      <c r="F1202" s="2">
        <f>'Source - Master DB Debt'!H1199</f>
        <v>34500</v>
      </c>
      <c r="G1202" s="2">
        <f>'Source - Master DB Debt'!I1199</f>
        <v>10350</v>
      </c>
      <c r="H1202" s="2">
        <f>'Source - Master DB Debt'!J1199</f>
        <v>34500</v>
      </c>
    </row>
    <row r="1203" spans="1:8" x14ac:dyDescent="0.35">
      <c r="A1203" t="str">
        <f>'Source - Master DB Debt'!A1200&amp;'Source - Master DB Debt'!B1200&amp;'Source - Master DB Debt'!C1200</f>
        <v>4244335</v>
      </c>
      <c r="B1203" t="str">
        <f>'Source - Master DB Debt'!D1200</f>
        <v>0180</v>
      </c>
      <c r="C1203" t="str">
        <f>'Source - Master DB Debt'!E1200</f>
        <v>First Mortgage Bonds. Series 2019</v>
      </c>
      <c r="D1203" s="2">
        <f>'Source - Master DB Debt'!F1200</f>
        <v>408000</v>
      </c>
      <c r="E1203" s="2">
        <f>'Source - Master DB Debt'!G1200</f>
        <v>823000</v>
      </c>
      <c r="F1203" s="2">
        <f>'Source - Master DB Debt'!H1200</f>
        <v>412000</v>
      </c>
      <c r="G1203" s="2">
        <f>'Source - Master DB Debt'!I1200</f>
        <v>123600</v>
      </c>
      <c r="H1203" s="2">
        <f>'Source - Master DB Debt'!J1200</f>
        <v>412000</v>
      </c>
    </row>
    <row r="1204" spans="1:8" x14ac:dyDescent="0.35">
      <c r="A1204" t="str">
        <f>'Source - Master DB Debt'!A1201&amp;'Source - Master DB Debt'!B1201&amp;'Source - Master DB Debt'!C1201</f>
        <v>4244335</v>
      </c>
      <c r="B1204" t="str">
        <f>'Source - Master DB Debt'!D1201</f>
        <v>0180</v>
      </c>
      <c r="C1204" t="str">
        <f>'Source - Master DB Debt'!E1201</f>
        <v>Interest on Temporary Loans</v>
      </c>
      <c r="D1204" s="2">
        <f>'Source - Master DB Debt'!F1201</f>
        <v>0</v>
      </c>
      <c r="E1204" s="2">
        <f>'Source - Master DB Debt'!G1201</f>
        <v>350000</v>
      </c>
      <c r="F1204" s="2">
        <f>'Source - Master DB Debt'!H1201</f>
        <v>0</v>
      </c>
      <c r="G1204" s="2">
        <f>'Source - Master DB Debt'!I1201</f>
        <v>0</v>
      </c>
      <c r="H1204" s="2">
        <f>'Source - Master DB Debt'!J1201</f>
        <v>0</v>
      </c>
    </row>
    <row r="1205" spans="1:8" x14ac:dyDescent="0.35">
      <c r="A1205" t="str">
        <f>'Source - Master DB Debt'!A1202&amp;'Source - Master DB Debt'!B1202&amp;'Source - Master DB Debt'!C1202</f>
        <v>4244335</v>
      </c>
      <c r="B1205" t="str">
        <f>'Source - Master DB Debt'!D1202</f>
        <v>0180</v>
      </c>
      <c r="C1205" t="str">
        <f>'Source - Master DB Debt'!E1202</f>
        <v>First Mortgage Bonds, Series 2016D</v>
      </c>
      <c r="D1205" s="2">
        <f>'Source - Master DB Debt'!F1202</f>
        <v>29500</v>
      </c>
      <c r="E1205" s="2">
        <f>'Source - Master DB Debt'!G1202</f>
        <v>69000</v>
      </c>
      <c r="F1205" s="2">
        <f>'Source - Master DB Debt'!H1202</f>
        <v>34500</v>
      </c>
      <c r="G1205" s="2">
        <f>'Source - Master DB Debt'!I1202</f>
        <v>10350</v>
      </c>
      <c r="H1205" s="2">
        <f>'Source - Master DB Debt'!J1202</f>
        <v>34500</v>
      </c>
    </row>
    <row r="1206" spans="1:8" x14ac:dyDescent="0.35">
      <c r="A1206" t="str">
        <f>'Source - Master DB Debt'!A1203&amp;'Source - Master DB Debt'!B1203&amp;'Source - Master DB Debt'!C1203</f>
        <v>4344345</v>
      </c>
      <c r="B1206" t="str">
        <f>'Source - Master DB Debt'!D1203</f>
        <v>0180</v>
      </c>
      <c r="C1206" t="str">
        <f>'Source - Master DB Debt'!E1203</f>
        <v>Wawasee Community School Corporation General Obligation Bonds of 2022</v>
      </c>
      <c r="D1206" s="2">
        <f>'Source - Master DB Debt'!F1203</f>
        <v>1835000</v>
      </c>
      <c r="E1206" s="2">
        <f>'Source - Master DB Debt'!G1203</f>
        <v>1045625</v>
      </c>
      <c r="F1206" s="2">
        <f>'Source - Master DB Debt'!H1203</f>
        <v>662000</v>
      </c>
      <c r="G1206" s="2">
        <f>'Source - Master DB Debt'!I1203</f>
        <v>199388</v>
      </c>
      <c r="H1206" s="2">
        <f>'Source - Master DB Debt'!J1203</f>
        <v>667250</v>
      </c>
    </row>
    <row r="1207" spans="1:8" x14ac:dyDescent="0.35">
      <c r="A1207" t="str">
        <f>'Source - Master DB Debt'!A1204&amp;'Source - Master DB Debt'!B1204&amp;'Source - Master DB Debt'!C1204</f>
        <v>4344345</v>
      </c>
      <c r="B1207" t="str">
        <f>'Source - Master DB Debt'!D1204</f>
        <v>0180</v>
      </c>
      <c r="C1207" t="str">
        <f>'Source - Master DB Debt'!E1204</f>
        <v>Unreimbursed Textbooks</v>
      </c>
      <c r="D1207" s="2">
        <f>'Source - Master DB Debt'!F1204</f>
        <v>82388</v>
      </c>
      <c r="E1207" s="2">
        <f>'Source - Master DB Debt'!G1204</f>
        <v>0</v>
      </c>
      <c r="F1207" s="2">
        <f>'Source - Master DB Debt'!H1204</f>
        <v>0</v>
      </c>
      <c r="G1207" s="2">
        <f>'Source - Master DB Debt'!I1204</f>
        <v>0</v>
      </c>
      <c r="H1207" s="2">
        <f>'Source - Master DB Debt'!J1204</f>
        <v>0</v>
      </c>
    </row>
    <row r="1208" spans="1:8" x14ac:dyDescent="0.35">
      <c r="A1208" t="str">
        <f>'Source - Master DB Debt'!A1205&amp;'Source - Master DB Debt'!B1205&amp;'Source - Master DB Debt'!C1205</f>
        <v>4344345</v>
      </c>
      <c r="B1208" t="str">
        <f>'Source - Master DB Debt'!D1205</f>
        <v>0180</v>
      </c>
      <c r="C1208" t="str">
        <f>'Source - Master DB Debt'!E1205</f>
        <v>Wawasee High School Building Corporation Ad Valorem Prop Tax First Mort Refund Bonds, Series 2021</v>
      </c>
      <c r="D1208" s="2">
        <f>'Source - Master DB Debt'!F1205</f>
        <v>66500</v>
      </c>
      <c r="E1208" s="2">
        <f>'Source - Master DB Debt'!G1205</f>
        <v>134000</v>
      </c>
      <c r="F1208" s="2">
        <f>'Source - Master DB Debt'!H1205</f>
        <v>65500</v>
      </c>
      <c r="G1208" s="2">
        <f>'Source - Master DB Debt'!I1205</f>
        <v>65500</v>
      </c>
      <c r="H1208" s="2">
        <f>'Source - Master DB Debt'!J1205</f>
        <v>65500</v>
      </c>
    </row>
    <row r="1209" spans="1:8" x14ac:dyDescent="0.35">
      <c r="A1209" t="str">
        <f>'Source - Master DB Debt'!A1206&amp;'Source - Master DB Debt'!B1206&amp;'Source - Master DB Debt'!C1206</f>
        <v>4344345</v>
      </c>
      <c r="B1209" t="str">
        <f>'Source - Master DB Debt'!D1206</f>
        <v>0180</v>
      </c>
      <c r="C1209" t="str">
        <f>'Source - Master DB Debt'!E1206</f>
        <v>Wawasee High School Building Corporation Ad Valorem Property Tax First Mortgage Bonds, Series 2020</v>
      </c>
      <c r="D1209" s="2">
        <f>'Source - Master DB Debt'!F1206</f>
        <v>164000</v>
      </c>
      <c r="E1209" s="2">
        <f>'Source - Master DB Debt'!G1206</f>
        <v>910000</v>
      </c>
      <c r="F1209" s="2">
        <f>'Source - Master DB Debt'!H1206</f>
        <v>694000</v>
      </c>
      <c r="G1209" s="2">
        <f>'Source - Master DB Debt'!I1206</f>
        <v>208200</v>
      </c>
      <c r="H1209" s="2">
        <f>'Source - Master DB Debt'!J1206</f>
        <v>694000</v>
      </c>
    </row>
    <row r="1210" spans="1:8" x14ac:dyDescent="0.35">
      <c r="A1210" t="str">
        <f>'Source - Master DB Debt'!A1207&amp;'Source - Master DB Debt'!B1207&amp;'Source - Master DB Debt'!C1207</f>
        <v>4344345</v>
      </c>
      <c r="B1210" t="str">
        <f>'Source - Master DB Debt'!D1207</f>
        <v>0180</v>
      </c>
      <c r="C1210" t="str">
        <f>'Source - Master DB Debt'!E1207</f>
        <v>Qualified School Construction Bond Wawasee Middle School 2009</v>
      </c>
      <c r="D1210" s="2">
        <f>'Source - Master DB Debt'!F1207</f>
        <v>212857</v>
      </c>
      <c r="E1210" s="2">
        <f>'Source - Master DB Debt'!G1207</f>
        <v>0</v>
      </c>
      <c r="F1210" s="2">
        <f>'Source - Master DB Debt'!H1207</f>
        <v>0</v>
      </c>
      <c r="G1210" s="2">
        <f>'Source - Master DB Debt'!I1207</f>
        <v>0</v>
      </c>
      <c r="H1210" s="2">
        <f>'Source - Master DB Debt'!J1207</f>
        <v>0</v>
      </c>
    </row>
    <row r="1211" spans="1:8" x14ac:dyDescent="0.35">
      <c r="A1211" t="str">
        <f>'Source - Master DB Debt'!A1208&amp;'Source - Master DB Debt'!B1208&amp;'Source - Master DB Debt'!C1208</f>
        <v>4344345</v>
      </c>
      <c r="B1211" t="str">
        <f>'Source - Master DB Debt'!D1208</f>
        <v>0180</v>
      </c>
      <c r="C1211" t="str">
        <f>'Source - Master DB Debt'!E1208</f>
        <v>Wawasee High School Building Corporation Ad Valorem Property Tax First Mortgage Bonds, Series 2018</v>
      </c>
      <c r="D1211" s="2">
        <f>'Source - Master DB Debt'!F1208</f>
        <v>349000</v>
      </c>
      <c r="E1211" s="2">
        <f>'Source - Master DB Debt'!G1208</f>
        <v>698000</v>
      </c>
      <c r="F1211" s="2">
        <f>'Source - Master DB Debt'!H1208</f>
        <v>349000</v>
      </c>
      <c r="G1211" s="2">
        <f>'Source - Master DB Debt'!I1208</f>
        <v>104700</v>
      </c>
      <c r="H1211" s="2">
        <f>'Source - Master DB Debt'!J1208</f>
        <v>349000</v>
      </c>
    </row>
    <row r="1212" spans="1:8" x14ac:dyDescent="0.35">
      <c r="A1212" t="str">
        <f>'Source - Master DB Debt'!A1209&amp;'Source - Master DB Debt'!B1209&amp;'Source - Master DB Debt'!C1209</f>
        <v>4344345</v>
      </c>
      <c r="B1212" t="str">
        <f>'Source - Master DB Debt'!D1209</f>
        <v>0180</v>
      </c>
      <c r="C1212" t="str">
        <f>'Source - Master DB Debt'!E1209</f>
        <v>General Obligation Bonds of 2013</v>
      </c>
      <c r="D1212" s="2">
        <f>'Source - Master DB Debt'!F1209</f>
        <v>81000</v>
      </c>
      <c r="E1212" s="2">
        <f>'Source - Master DB Debt'!G1209</f>
        <v>158000</v>
      </c>
      <c r="F1212" s="2">
        <f>'Source - Master DB Debt'!H1209</f>
        <v>77000</v>
      </c>
      <c r="G1212" s="2">
        <f>'Source - Master DB Debt'!I1209</f>
        <v>38500</v>
      </c>
      <c r="H1212" s="2">
        <f>'Source - Master DB Debt'!J1209</f>
        <v>0</v>
      </c>
    </row>
    <row r="1213" spans="1:8" x14ac:dyDescent="0.35">
      <c r="A1213" t="str">
        <f>'Source - Master DB Debt'!A1210&amp;'Source - Master DB Debt'!B1210&amp;'Source - Master DB Debt'!C1210</f>
        <v>4344345</v>
      </c>
      <c r="B1213" t="str">
        <f>'Source - Master DB Debt'!D1210</f>
        <v>0180</v>
      </c>
      <c r="C1213" t="str">
        <f>'Source - Master DB Debt'!E1210</f>
        <v>WCSC New Elem. &amp; Remodel. Bldg. Corp. Ad Val. Prop. Tax First Mort. Refunding Bonds, Series 2016</v>
      </c>
      <c r="D1213" s="2">
        <f>'Source - Master DB Debt'!F1210</f>
        <v>1422500</v>
      </c>
      <c r="E1213" s="2">
        <f>'Source - Master DB Debt'!G1210</f>
        <v>1422500</v>
      </c>
      <c r="F1213" s="2">
        <f>'Source - Master DB Debt'!H1210</f>
        <v>0</v>
      </c>
      <c r="G1213" s="2">
        <f>'Source - Master DB Debt'!I1210</f>
        <v>0</v>
      </c>
      <c r="H1213" s="2">
        <f>'Source - Master DB Debt'!J1210</f>
        <v>0</v>
      </c>
    </row>
    <row r="1214" spans="1:8" x14ac:dyDescent="0.35">
      <c r="A1214" t="str">
        <f>'Source - Master DB Debt'!A1211&amp;'Source - Master DB Debt'!B1211&amp;'Source - Master DB Debt'!C1211</f>
        <v>4344345</v>
      </c>
      <c r="B1214" t="str">
        <f>'Source - Master DB Debt'!D1211</f>
        <v>0180</v>
      </c>
      <c r="C1214" t="str">
        <f>'Source - Master DB Debt'!E1211</f>
        <v>Wawasee High School Building Corporation Ad Valorem Property Tax First Mortgage Bonds, Series 2015</v>
      </c>
      <c r="D1214" s="2">
        <f>'Source - Master DB Debt'!F1211</f>
        <v>714500</v>
      </c>
      <c r="E1214" s="2">
        <f>'Source - Master DB Debt'!G1211</f>
        <v>2692000</v>
      </c>
      <c r="F1214" s="2">
        <f>'Source - Master DB Debt'!H1211</f>
        <v>1345500</v>
      </c>
      <c r="G1214" s="2">
        <f>'Source - Master DB Debt'!I1211</f>
        <v>403650</v>
      </c>
      <c r="H1214" s="2">
        <f>'Source - Master DB Debt'!J1211</f>
        <v>1345500</v>
      </c>
    </row>
    <row r="1215" spans="1:8" x14ac:dyDescent="0.35">
      <c r="A1215" t="str">
        <f>'Source - Master DB Debt'!A1212&amp;'Source - Master DB Debt'!B1212&amp;'Source - Master DB Debt'!C1212</f>
        <v>4344345</v>
      </c>
      <c r="B1215" t="str">
        <f>'Source - Master DB Debt'!D1212</f>
        <v>0180</v>
      </c>
      <c r="C1215" t="str">
        <f>'Source - Master DB Debt'!E1212</f>
        <v>Wawasee High School Building Corporation Ad Valorem Property Tax First Mortgage Bonds, Series 2017</v>
      </c>
      <c r="D1215" s="2">
        <f>'Source - Master DB Debt'!F1212</f>
        <v>250000</v>
      </c>
      <c r="E1215" s="2">
        <f>'Source - Master DB Debt'!G1212</f>
        <v>900000</v>
      </c>
      <c r="F1215" s="2">
        <f>'Source - Master DB Debt'!H1212</f>
        <v>450000</v>
      </c>
      <c r="G1215" s="2">
        <f>'Source - Master DB Debt'!I1212</f>
        <v>135000</v>
      </c>
      <c r="H1215" s="2">
        <f>'Source - Master DB Debt'!J1212</f>
        <v>450000</v>
      </c>
    </row>
    <row r="1216" spans="1:8" x14ac:dyDescent="0.35">
      <c r="A1216" t="str">
        <f>'Source - Master DB Debt'!A1213&amp;'Source - Master DB Debt'!B1213&amp;'Source - Master DB Debt'!C1213</f>
        <v>4344345</v>
      </c>
      <c r="B1216" t="str">
        <f>'Source - Master DB Debt'!D1213</f>
        <v>0180</v>
      </c>
      <c r="C1216" t="str">
        <f>'Source - Master DB Debt'!E1213</f>
        <v>WCSC New Elem. &amp; Remodel. Bldg. Corp. Ad Val. Prop. Tax First Mort. Improvement Bonds, Series 2016</v>
      </c>
      <c r="D1216" s="2">
        <f>'Source - Master DB Debt'!F1213</f>
        <v>33000</v>
      </c>
      <c r="E1216" s="2">
        <f>'Source - Master DB Debt'!G1213</f>
        <v>232000</v>
      </c>
      <c r="F1216" s="2">
        <f>'Source - Master DB Debt'!H1213</f>
        <v>199000</v>
      </c>
      <c r="G1216" s="2">
        <f>'Source - Master DB Debt'!I1213</f>
        <v>84900</v>
      </c>
      <c r="H1216" s="2">
        <f>'Source - Master DB Debt'!J1213</f>
        <v>367000</v>
      </c>
    </row>
    <row r="1217" spans="1:8" x14ac:dyDescent="0.35">
      <c r="A1217" t="str">
        <f>'Source - Master DB Debt'!A1214&amp;'Source - Master DB Debt'!B1214&amp;'Source - Master DB Debt'!C1214</f>
        <v>4344345</v>
      </c>
      <c r="B1217" t="str">
        <f>'Source - Master DB Debt'!D1214</f>
        <v>0180</v>
      </c>
      <c r="C1217" t="str">
        <f>'Source - Master DB Debt'!E1214</f>
        <v>General Obligation Bonds of 2020</v>
      </c>
      <c r="D1217" s="2">
        <f>'Source - Master DB Debt'!F1214</f>
        <v>692675</v>
      </c>
      <c r="E1217" s="2">
        <f>'Source - Master DB Debt'!G1214</f>
        <v>686800</v>
      </c>
      <c r="F1217" s="2">
        <f>'Source - Master DB Debt'!H1214</f>
        <v>0</v>
      </c>
      <c r="G1217" s="2">
        <f>'Source - Master DB Debt'!I1214</f>
        <v>0</v>
      </c>
      <c r="H1217" s="2">
        <f>'Source - Master DB Debt'!J1214</f>
        <v>0</v>
      </c>
    </row>
    <row r="1218" spans="1:8" x14ac:dyDescent="0.35">
      <c r="A1218" t="str">
        <f>'Source - Master DB Debt'!A1215&amp;'Source - Master DB Debt'!B1215&amp;'Source - Master DB Debt'!C1215</f>
        <v>4344345</v>
      </c>
      <c r="B1218" t="str">
        <f>'Source - Master DB Debt'!D1215</f>
        <v>0180</v>
      </c>
      <c r="C1218" t="str">
        <f>'Source - Master DB Debt'!E1215</f>
        <v>2021 General Obligation Bond</v>
      </c>
      <c r="D1218" s="2">
        <f>'Source - Master DB Debt'!F1215</f>
        <v>145975</v>
      </c>
      <c r="E1218" s="2">
        <f>'Source - Master DB Debt'!G1215</f>
        <v>1156675</v>
      </c>
      <c r="F1218" s="2">
        <f>'Source - Master DB Debt'!H1215</f>
        <v>424100</v>
      </c>
      <c r="G1218" s="2">
        <f>'Source - Master DB Debt'!I1215</f>
        <v>126979</v>
      </c>
      <c r="H1218" s="2">
        <f>'Source - Master DB Debt'!J1215</f>
        <v>422425</v>
      </c>
    </row>
    <row r="1219" spans="1:8" x14ac:dyDescent="0.35">
      <c r="A1219" t="str">
        <f>'Source - Master DB Debt'!A1216&amp;'Source - Master DB Debt'!B1216&amp;'Source - Master DB Debt'!C1216</f>
        <v>4344345</v>
      </c>
      <c r="B1219" t="str">
        <f>'Source - Master DB Debt'!D1216</f>
        <v>0180</v>
      </c>
      <c r="C1219" t="str">
        <f>'Source - Master DB Debt'!E1216</f>
        <v>Wawasee Community School Corporation General Obligation Bonds of 2023A</v>
      </c>
      <c r="D1219" s="2">
        <f>'Source - Master DB Debt'!F1216</f>
        <v>0</v>
      </c>
      <c r="E1219" s="2">
        <f>'Source - Master DB Debt'!G1216</f>
        <v>845683</v>
      </c>
      <c r="F1219" s="2">
        <f>'Source - Master DB Debt'!H1216</f>
        <v>363000</v>
      </c>
      <c r="G1219" s="2">
        <f>'Source - Master DB Debt'!I1216</f>
        <v>109005</v>
      </c>
      <c r="H1219" s="2">
        <f>'Source - Master DB Debt'!J1216</f>
        <v>363700</v>
      </c>
    </row>
    <row r="1220" spans="1:8" x14ac:dyDescent="0.35">
      <c r="A1220" t="str">
        <f>'Source - Master DB Debt'!A1217&amp;'Source - Master DB Debt'!B1217&amp;'Source - Master DB Debt'!C1217</f>
        <v>4344345</v>
      </c>
      <c r="B1220" t="str">
        <f>'Source - Master DB Debt'!D1217</f>
        <v>0180</v>
      </c>
      <c r="C1220" t="str">
        <f>'Source - Master DB Debt'!E1217</f>
        <v>Fees</v>
      </c>
      <c r="D1220" s="2">
        <f>'Source - Master DB Debt'!F1217</f>
        <v>0</v>
      </c>
      <c r="E1220" s="2">
        <f>'Source - Master DB Debt'!G1217</f>
        <v>10000</v>
      </c>
      <c r="F1220" s="2">
        <f>'Source - Master DB Debt'!H1217</f>
        <v>0</v>
      </c>
      <c r="G1220" s="2">
        <f>'Source - Master DB Debt'!I1217</f>
        <v>0</v>
      </c>
      <c r="H1220" s="2">
        <f>'Source - Master DB Debt'!J1217</f>
        <v>0</v>
      </c>
    </row>
    <row r="1221" spans="1:8" x14ac:dyDescent="0.35">
      <c r="A1221" t="str">
        <f>'Source - Master DB Debt'!A1218&amp;'Source - Master DB Debt'!B1218&amp;'Source - Master DB Debt'!C1218</f>
        <v>4344345</v>
      </c>
      <c r="B1221" t="str">
        <f>'Source - Master DB Debt'!D1218</f>
        <v>0180</v>
      </c>
      <c r="C1221" t="str">
        <f>'Source - Master DB Debt'!E1218</f>
        <v>Wawasee High School Building Corporation Ad Valorem Property Tax First Mortgage Bonds, Series 2014</v>
      </c>
      <c r="D1221" s="2">
        <f>'Source - Master DB Debt'!F1218</f>
        <v>81000</v>
      </c>
      <c r="E1221" s="2">
        <f>'Source - Master DB Debt'!G1218</f>
        <v>162000</v>
      </c>
      <c r="F1221" s="2">
        <f>'Source - Master DB Debt'!H1218</f>
        <v>80000</v>
      </c>
      <c r="G1221" s="2">
        <f>'Source - Master DB Debt'!I1218</f>
        <v>80000</v>
      </c>
      <c r="H1221" s="2">
        <f>'Source - Master DB Debt'!J1218</f>
        <v>80000</v>
      </c>
    </row>
    <row r="1222" spans="1:8" x14ac:dyDescent="0.35">
      <c r="A1222" t="str">
        <f>'Source - Master DB Debt'!A1219&amp;'Source - Master DB Debt'!B1219&amp;'Source - Master DB Debt'!C1219</f>
        <v>4344345</v>
      </c>
      <c r="B1222" t="str">
        <f>'Source - Master DB Debt'!D1219</f>
        <v>0180</v>
      </c>
      <c r="C1222" t="str">
        <f>'Source - Master DB Debt'!E1219</f>
        <v>Wawasee Community School Corporation General Obligation Bonds of 2023B</v>
      </c>
      <c r="D1222" s="2">
        <f>'Source - Master DB Debt'!F1219</f>
        <v>0</v>
      </c>
      <c r="E1222" s="2">
        <f>'Source - Master DB Debt'!G1219</f>
        <v>1625919</v>
      </c>
      <c r="F1222" s="2">
        <f>'Source - Master DB Debt'!H1219</f>
        <v>59750</v>
      </c>
      <c r="G1222" s="2">
        <f>'Source - Master DB Debt'!I1219</f>
        <v>18030</v>
      </c>
      <c r="H1222" s="2">
        <f>'Source - Master DB Debt'!J1219</f>
        <v>60450</v>
      </c>
    </row>
    <row r="1223" spans="1:8" x14ac:dyDescent="0.35">
      <c r="A1223" t="str">
        <f>'Source - Master DB Debt'!A1220&amp;'Source - Master DB Debt'!B1220&amp;'Source - Master DB Debt'!C1220</f>
        <v>4344415</v>
      </c>
      <c r="B1223" t="str">
        <f>'Source - Master DB Debt'!D1220</f>
        <v>0180</v>
      </c>
      <c r="C1223" t="str">
        <f>'Source - Master DB Debt'!E1220</f>
        <v>Unreimbursed Textbooks</v>
      </c>
      <c r="D1223" s="2">
        <f>'Source - Master DB Debt'!F1220</f>
        <v>0</v>
      </c>
      <c r="E1223" s="2">
        <f>'Source - Master DB Debt'!G1220</f>
        <v>0</v>
      </c>
      <c r="F1223" s="2">
        <f>'Source - Master DB Debt'!H1220</f>
        <v>0</v>
      </c>
      <c r="G1223" s="2">
        <f>'Source - Master DB Debt'!I1220</f>
        <v>0</v>
      </c>
      <c r="H1223" s="2">
        <f>'Source - Master DB Debt'!J1220</f>
        <v>0</v>
      </c>
    </row>
    <row r="1224" spans="1:8" x14ac:dyDescent="0.35">
      <c r="A1224" t="str">
        <f>'Source - Master DB Debt'!A1221&amp;'Source - Master DB Debt'!B1221&amp;'Source - Master DB Debt'!C1221</f>
        <v>4344415</v>
      </c>
      <c r="B1224" t="str">
        <f>'Source - Master DB Debt'!D1221</f>
        <v>0180</v>
      </c>
      <c r="C1224" t="str">
        <f>'Source - Master DB Debt'!E1221</f>
        <v>General Obligation Bonds of 2019</v>
      </c>
      <c r="D1224" s="2">
        <f>'Source - Master DB Debt'!F1221</f>
        <v>175622</v>
      </c>
      <c r="E1224" s="2">
        <f>'Source - Master DB Debt'!G1221</f>
        <v>358094</v>
      </c>
      <c r="F1224" s="2">
        <f>'Source - Master DB Debt'!H1221</f>
        <v>322397</v>
      </c>
      <c r="G1224" s="2">
        <f>'Source - Master DB Debt'!I1221</f>
        <v>96828</v>
      </c>
      <c r="H1224" s="2">
        <f>'Source - Master DB Debt'!J1221</f>
        <v>323122</v>
      </c>
    </row>
    <row r="1225" spans="1:8" x14ac:dyDescent="0.35">
      <c r="A1225" t="str">
        <f>'Source - Master DB Debt'!A1222&amp;'Source - Master DB Debt'!B1222&amp;'Source - Master DB Debt'!C1222</f>
        <v>4344415</v>
      </c>
      <c r="B1225" t="str">
        <f>'Source - Master DB Debt'!D1222</f>
        <v>0180</v>
      </c>
      <c r="C1225" t="str">
        <f>'Source - Master DB Debt'!E1222</f>
        <v>Ad Valorem Property Tax First Mortgage Bonds, Series 2018</v>
      </c>
      <c r="D1225" s="2">
        <f>'Source - Master DB Debt'!F1222</f>
        <v>169000</v>
      </c>
      <c r="E1225" s="2">
        <f>'Source - Master DB Debt'!G1222</f>
        <v>338000</v>
      </c>
      <c r="F1225" s="2">
        <f>'Source - Master DB Debt'!H1222</f>
        <v>523000</v>
      </c>
      <c r="G1225" s="2">
        <f>'Source - Master DB Debt'!I1222</f>
        <v>156900</v>
      </c>
      <c r="H1225" s="2">
        <f>'Source - Master DB Debt'!J1222</f>
        <v>523000</v>
      </c>
    </row>
    <row r="1226" spans="1:8" x14ac:dyDescent="0.35">
      <c r="A1226" t="str">
        <f>'Source - Master DB Debt'!A1223&amp;'Source - Master DB Debt'!B1223&amp;'Source - Master DB Debt'!C1223</f>
        <v>4344415</v>
      </c>
      <c r="B1226" t="str">
        <f>'Source - Master DB Debt'!D1223</f>
        <v>0180</v>
      </c>
      <c r="C1226" t="str">
        <f>'Source - Master DB Debt'!E1223</f>
        <v>General Obligation Bonds of 2016</v>
      </c>
      <c r="D1226" s="2">
        <f>'Source - Master DB Debt'!F1223</f>
        <v>52700</v>
      </c>
      <c r="E1226" s="2">
        <f>'Source - Master DB Debt'!G1223</f>
        <v>113850</v>
      </c>
      <c r="F1226" s="2">
        <f>'Source - Master DB Debt'!H1223</f>
        <v>56100</v>
      </c>
      <c r="G1226" s="2">
        <f>'Source - Master DB Debt'!I1223</f>
        <v>16748</v>
      </c>
      <c r="H1226" s="2">
        <f>'Source - Master DB Debt'!J1223</f>
        <v>55550</v>
      </c>
    </row>
    <row r="1227" spans="1:8" x14ac:dyDescent="0.35">
      <c r="A1227" t="str">
        <f>'Source - Master DB Debt'!A1224&amp;'Source - Master DB Debt'!B1224&amp;'Source - Master DB Debt'!C1224</f>
        <v>4344415</v>
      </c>
      <c r="B1227" t="str">
        <f>'Source - Master DB Debt'!D1224</f>
        <v>0287</v>
      </c>
      <c r="C1227" t="str">
        <f>'Source - Master DB Debt'!E1224</f>
        <v>Unlimited Ad Valorem Property Tax First Mortgage Bonds, Series 2015</v>
      </c>
      <c r="D1227" s="2">
        <f>'Source - Master DB Debt'!F1224</f>
        <v>1119500</v>
      </c>
      <c r="E1227" s="2">
        <f>'Source - Master DB Debt'!G1224</f>
        <v>2241000</v>
      </c>
      <c r="F1227" s="2">
        <f>'Source - Master DB Debt'!H1224</f>
        <v>1119500</v>
      </c>
      <c r="G1227" s="2">
        <f>'Source - Master DB Debt'!I1224</f>
        <v>335850</v>
      </c>
      <c r="H1227" s="2">
        <f>'Source - Master DB Debt'!J1224</f>
        <v>1119500</v>
      </c>
    </row>
    <row r="1228" spans="1:8" x14ac:dyDescent="0.35">
      <c r="A1228" t="str">
        <f>'Source - Master DB Debt'!A1225&amp;'Source - Master DB Debt'!B1225&amp;'Source - Master DB Debt'!C1225</f>
        <v>4344415</v>
      </c>
      <c r="B1228" t="str">
        <f>'Source - Master DB Debt'!D1225</f>
        <v>0180</v>
      </c>
      <c r="C1228" t="str">
        <f>'Source - Master DB Debt'!E1225</f>
        <v>Qualified School Construction Bonds 2009</v>
      </c>
      <c r="D1228" s="2">
        <f>'Source - Master DB Debt'!F1225</f>
        <v>147578</v>
      </c>
      <c r="E1228" s="2">
        <f>'Source - Master DB Debt'!G1225</f>
        <v>150604</v>
      </c>
      <c r="F1228" s="2">
        <f>'Source - Master DB Debt'!H1225</f>
        <v>0</v>
      </c>
      <c r="G1228" s="2">
        <f>'Source - Master DB Debt'!I1225</f>
        <v>0</v>
      </c>
      <c r="H1228" s="2">
        <f>'Source - Master DB Debt'!J1225</f>
        <v>0</v>
      </c>
    </row>
    <row r="1229" spans="1:8" x14ac:dyDescent="0.35">
      <c r="A1229" t="str">
        <f>'Source - Master DB Debt'!A1226&amp;'Source - Master DB Debt'!B1226&amp;'Source - Master DB Debt'!C1226</f>
        <v>4344415</v>
      </c>
      <c r="B1229" t="str">
        <f>'Source - Master DB Debt'!D1226</f>
        <v>0287</v>
      </c>
      <c r="C1229" t="str">
        <f>'Source - Master DB Debt'!E1226</f>
        <v>Unlimited Ad Valorem Property Tax First Mortgage Bonds, Series 2016</v>
      </c>
      <c r="D1229" s="2">
        <f>'Source - Master DB Debt'!F1226</f>
        <v>321000</v>
      </c>
      <c r="E1229" s="2">
        <f>'Source - Master DB Debt'!G1226</f>
        <v>643000</v>
      </c>
      <c r="F1229" s="2">
        <f>'Source - Master DB Debt'!H1226</f>
        <v>321500</v>
      </c>
      <c r="G1229" s="2">
        <f>'Source - Master DB Debt'!I1226</f>
        <v>96450</v>
      </c>
      <c r="H1229" s="2">
        <f>'Source - Master DB Debt'!J1226</f>
        <v>321500</v>
      </c>
    </row>
    <row r="1230" spans="1:8" x14ac:dyDescent="0.35">
      <c r="A1230" t="str">
        <f>'Source - Master DB Debt'!A1227&amp;'Source - Master DB Debt'!B1227&amp;'Source - Master DB Debt'!C1227</f>
        <v>4344415</v>
      </c>
      <c r="B1230" t="str">
        <f>'Source - Master DB Debt'!D1227</f>
        <v>0180</v>
      </c>
      <c r="C1230" t="str">
        <f>'Source - Master DB Debt'!E1227</f>
        <v>Ad Valorem Property Tax First Mortgage Refunding and Improvement Bonds, Series 2016</v>
      </c>
      <c r="D1230" s="2">
        <f>'Source - Master DB Debt'!F1227</f>
        <v>2105500</v>
      </c>
      <c r="E1230" s="2">
        <f>'Source - Master DB Debt'!G1227</f>
        <v>4213000</v>
      </c>
      <c r="F1230" s="2">
        <f>'Source - Master DB Debt'!H1227</f>
        <v>2193500</v>
      </c>
      <c r="G1230" s="2">
        <f>'Source - Master DB Debt'!I1227</f>
        <v>2193500</v>
      </c>
      <c r="H1230" s="2">
        <f>'Source - Master DB Debt'!J1227</f>
        <v>2193500</v>
      </c>
    </row>
    <row r="1231" spans="1:8" x14ac:dyDescent="0.35">
      <c r="A1231" t="str">
        <f>'Source - Master DB Debt'!A1228&amp;'Source - Master DB Debt'!B1228&amp;'Source - Master DB Debt'!C1228</f>
        <v>4344415</v>
      </c>
      <c r="B1231" t="str">
        <f>'Source - Master DB Debt'!D1228</f>
        <v>0180</v>
      </c>
      <c r="C1231" t="str">
        <f>'Source - Master DB Debt'!E1228</f>
        <v>General Obligation Bonds of 2023</v>
      </c>
      <c r="D1231" s="2">
        <f>'Source - Master DB Debt'!F1228</f>
        <v>0</v>
      </c>
      <c r="E1231" s="2">
        <f>'Source - Master DB Debt'!G1228</f>
        <v>4497117</v>
      </c>
      <c r="F1231" s="2">
        <f>'Source - Master DB Debt'!H1228</f>
        <v>2017250</v>
      </c>
      <c r="G1231" s="2">
        <f>'Source - Master DB Debt'!I1228</f>
        <v>605580</v>
      </c>
      <c r="H1231" s="2">
        <f>'Source - Master DB Debt'!J1228</f>
        <v>2019950</v>
      </c>
    </row>
    <row r="1232" spans="1:8" x14ac:dyDescent="0.35">
      <c r="A1232" t="str">
        <f>'Source - Master DB Debt'!A1229&amp;'Source - Master DB Debt'!B1229&amp;'Source - Master DB Debt'!C1229</f>
        <v>4344415</v>
      </c>
      <c r="B1232" t="str">
        <f>'Source - Master DB Debt'!D1229</f>
        <v>0180</v>
      </c>
      <c r="C1232" t="str">
        <f>'Source - Master DB Debt'!E1229</f>
        <v>General Obligation Bonds of 2018</v>
      </c>
      <c r="D1232" s="2">
        <f>'Source - Master DB Debt'!F1229</f>
        <v>400432</v>
      </c>
      <c r="E1232" s="2">
        <f>'Source - Master DB Debt'!G1229</f>
        <v>797313</v>
      </c>
      <c r="F1232" s="2">
        <f>'Source - Master DB Debt'!H1229</f>
        <v>397875</v>
      </c>
      <c r="G1232" s="2">
        <f>'Source - Master DB Debt'!I1229</f>
        <v>118650</v>
      </c>
      <c r="H1232" s="2">
        <f>'Source - Master DB Debt'!J1229</f>
        <v>393125</v>
      </c>
    </row>
    <row r="1233" spans="1:8" x14ac:dyDescent="0.35">
      <c r="A1233" t="str">
        <f>'Source - Master DB Debt'!A1230&amp;'Source - Master DB Debt'!B1230&amp;'Source - Master DB Debt'!C1230</f>
        <v>4344415</v>
      </c>
      <c r="B1233" t="str">
        <f>'Source - Master DB Debt'!D1230</f>
        <v>0180</v>
      </c>
      <c r="C1233" t="str">
        <f>'Source - Master DB Debt'!E1230</f>
        <v>General Obligation Bonds of 2022</v>
      </c>
      <c r="D1233" s="2">
        <f>'Source - Master DB Debt'!F1230</f>
        <v>1948250</v>
      </c>
      <c r="E1233" s="2">
        <f>'Source - Master DB Debt'!G1230</f>
        <v>1107200</v>
      </c>
      <c r="F1233" s="2">
        <f>'Source - Master DB Debt'!H1230</f>
        <v>552325</v>
      </c>
      <c r="G1233" s="2">
        <f>'Source - Master DB Debt'!I1230</f>
        <v>165874</v>
      </c>
      <c r="H1233" s="2">
        <f>'Source - Master DB Debt'!J1230</f>
        <v>553500</v>
      </c>
    </row>
    <row r="1234" spans="1:8" x14ac:dyDescent="0.35">
      <c r="A1234" t="str">
        <f>'Source - Master DB Debt'!A1231&amp;'Source - Master DB Debt'!B1231&amp;'Source - Master DB Debt'!C1231</f>
        <v>4344415</v>
      </c>
      <c r="B1234" t="str">
        <f>'Source - Master DB Debt'!D1231</f>
        <v>0180</v>
      </c>
      <c r="C1234" t="str">
        <f>'Source - Master DB Debt'!E1231</f>
        <v>Ad Valorem Property Tax First Mortgage Bonds, Series 2022</v>
      </c>
      <c r="D1234" s="2">
        <f>'Source - Master DB Debt'!F1231</f>
        <v>595000</v>
      </c>
      <c r="E1234" s="2">
        <f>'Source - Master DB Debt'!G1231</f>
        <v>1713000</v>
      </c>
      <c r="F1234" s="2">
        <f>'Source - Master DB Debt'!H1231</f>
        <v>855500</v>
      </c>
      <c r="G1234" s="2">
        <f>'Source - Master DB Debt'!I1231</f>
        <v>256650</v>
      </c>
      <c r="H1234" s="2">
        <f>'Source - Master DB Debt'!J1231</f>
        <v>855500</v>
      </c>
    </row>
    <row r="1235" spans="1:8" x14ac:dyDescent="0.35">
      <c r="A1235" t="str">
        <f>'Source - Master DB Debt'!A1232&amp;'Source - Master DB Debt'!B1232&amp;'Source - Master DB Debt'!C1232</f>
        <v>4344415</v>
      </c>
      <c r="B1235" t="str">
        <f>'Source - Master DB Debt'!D1232</f>
        <v>0180</v>
      </c>
      <c r="C1235" t="str">
        <f>'Source - Master DB Debt'!E1232</f>
        <v>Ad Valorem Property Tax First Mortgage Refunding Bonds, Series 2017</v>
      </c>
      <c r="D1235" s="2">
        <f>'Source - Master DB Debt'!F1232</f>
        <v>1617500</v>
      </c>
      <c r="E1235" s="2">
        <f>'Source - Master DB Debt'!G1232</f>
        <v>1753000</v>
      </c>
      <c r="F1235" s="2">
        <f>'Source - Master DB Debt'!H1232</f>
        <v>0</v>
      </c>
      <c r="G1235" s="2">
        <f>'Source - Master DB Debt'!I1232</f>
        <v>0</v>
      </c>
      <c r="H1235" s="2">
        <f>'Source - Master DB Debt'!J1232</f>
        <v>0</v>
      </c>
    </row>
    <row r="1236" spans="1:8" x14ac:dyDescent="0.35">
      <c r="A1236" t="str">
        <f>'Source - Master DB Debt'!A1233&amp;'Source - Master DB Debt'!B1233&amp;'Source - Master DB Debt'!C1233</f>
        <v>4344445</v>
      </c>
      <c r="B1236" t="str">
        <f>'Source - Master DB Debt'!D1233</f>
        <v>0180</v>
      </c>
      <c r="C1236" t="str">
        <f>'Source - Master DB Debt'!E1233</f>
        <v>Tippecanoe Valley-Akron School Building Corporation</v>
      </c>
      <c r="D1236" s="2">
        <f>'Source - Master DB Debt'!F1233</f>
        <v>486000</v>
      </c>
      <c r="E1236" s="2">
        <f>'Source - Master DB Debt'!G1233</f>
        <v>969000</v>
      </c>
      <c r="F1236" s="2">
        <f>'Source - Master DB Debt'!H1233</f>
        <v>487500</v>
      </c>
      <c r="G1236" s="2">
        <f>'Source - Master DB Debt'!I1233</f>
        <v>146250</v>
      </c>
      <c r="H1236" s="2">
        <f>'Source - Master DB Debt'!J1233</f>
        <v>487500</v>
      </c>
    </row>
    <row r="1237" spans="1:8" x14ac:dyDescent="0.35">
      <c r="A1237" t="str">
        <f>'Source - Master DB Debt'!A1234&amp;'Source - Master DB Debt'!B1234&amp;'Source - Master DB Debt'!C1234</f>
        <v>4344445</v>
      </c>
      <c r="B1237" t="str">
        <f>'Source - Master DB Debt'!D1234</f>
        <v>0180</v>
      </c>
      <c r="C1237" t="str">
        <f>'Source - Master DB Debt'!E1234</f>
        <v>Unreimbursed Textbooks</v>
      </c>
      <c r="D1237" s="2">
        <f>'Source - Master DB Debt'!F1234</f>
        <v>57232</v>
      </c>
      <c r="E1237" s="2">
        <f>'Source - Master DB Debt'!G1234</f>
        <v>0</v>
      </c>
      <c r="F1237" s="2">
        <f>'Source - Master DB Debt'!H1234</f>
        <v>0</v>
      </c>
      <c r="G1237" s="2">
        <f>'Source - Master DB Debt'!I1234</f>
        <v>0</v>
      </c>
      <c r="H1237" s="2">
        <f>'Source - Master DB Debt'!J1234</f>
        <v>0</v>
      </c>
    </row>
    <row r="1238" spans="1:8" x14ac:dyDescent="0.35">
      <c r="A1238" t="str">
        <f>'Source - Master DB Debt'!A1235&amp;'Source - Master DB Debt'!B1235&amp;'Source - Master DB Debt'!C1235</f>
        <v>4344445</v>
      </c>
      <c r="B1238" t="str">
        <f>'Source - Master DB Debt'!D1235</f>
        <v>0180</v>
      </c>
      <c r="C1238" t="str">
        <f>'Source - Master DB Debt'!E1235</f>
        <v>Wind Power Project</v>
      </c>
      <c r="D1238" s="2">
        <f>'Source - Master DB Debt'!F1235</f>
        <v>174000</v>
      </c>
      <c r="E1238" s="2">
        <f>'Source - Master DB Debt'!G1235</f>
        <v>348000</v>
      </c>
      <c r="F1238" s="2">
        <f>'Source - Master DB Debt'!H1235</f>
        <v>174000</v>
      </c>
      <c r="G1238" s="2">
        <f>'Source - Master DB Debt'!I1235</f>
        <v>174000</v>
      </c>
      <c r="H1238" s="2">
        <f>'Source - Master DB Debt'!J1235</f>
        <v>174000</v>
      </c>
    </row>
    <row r="1239" spans="1:8" x14ac:dyDescent="0.35">
      <c r="A1239" t="str">
        <f>'Source - Master DB Debt'!A1236&amp;'Source - Master DB Debt'!B1236&amp;'Source - Master DB Debt'!C1236</f>
        <v>4344445</v>
      </c>
      <c r="B1239" t="str">
        <f>'Source - Master DB Debt'!D1236</f>
        <v>0180</v>
      </c>
      <c r="C1239" t="str">
        <f>'Source - Master DB Debt'!E1236</f>
        <v>High School</v>
      </c>
      <c r="D1239" s="2">
        <f>'Source - Master DB Debt'!F1236</f>
        <v>425000</v>
      </c>
      <c r="E1239" s="2">
        <f>'Source - Master DB Debt'!G1236</f>
        <v>0</v>
      </c>
      <c r="F1239" s="2">
        <f>'Source - Master DB Debt'!H1236</f>
        <v>0</v>
      </c>
      <c r="G1239" s="2">
        <f>'Source - Master DB Debt'!I1236</f>
        <v>0</v>
      </c>
      <c r="H1239" s="2">
        <f>'Source - Master DB Debt'!J1236</f>
        <v>0</v>
      </c>
    </row>
    <row r="1240" spans="1:8" x14ac:dyDescent="0.35">
      <c r="A1240" t="str">
        <f>'Source - Master DB Debt'!A1237&amp;'Source - Master DB Debt'!B1237&amp;'Source - Master DB Debt'!C1237</f>
        <v>4344445</v>
      </c>
      <c r="B1240" t="str">
        <f>'Source - Master DB Debt'!D1237</f>
        <v>0180</v>
      </c>
      <c r="C1240" t="str">
        <f>'Source - Master DB Debt'!E1237</f>
        <v>Ad Valorem Property Tax First Mortgage Bonds, Series 2022</v>
      </c>
      <c r="D1240" s="2">
        <f>'Source - Master DB Debt'!F1237</f>
        <v>219500</v>
      </c>
      <c r="E1240" s="2">
        <f>'Source - Master DB Debt'!G1237</f>
        <v>959000</v>
      </c>
      <c r="F1240" s="2">
        <f>'Source - Master DB Debt'!H1237</f>
        <v>515500</v>
      </c>
      <c r="G1240" s="2">
        <f>'Source - Master DB Debt'!I1237</f>
        <v>154650</v>
      </c>
      <c r="H1240" s="2">
        <f>'Source - Master DB Debt'!J1237</f>
        <v>515500</v>
      </c>
    </row>
    <row r="1241" spans="1:8" x14ac:dyDescent="0.35">
      <c r="A1241" t="str">
        <f>'Source - Master DB Debt'!A1238&amp;'Source - Master DB Debt'!B1238&amp;'Source - Master DB Debt'!C1238</f>
        <v>4344445</v>
      </c>
      <c r="B1241" t="str">
        <f>'Source - Master DB Debt'!D1238</f>
        <v>0180</v>
      </c>
      <c r="C1241" t="str">
        <f>'Source - Master DB Debt'!E1238</f>
        <v>Ad Valorem Property Tax First Morgage Bonds Series 2016</v>
      </c>
      <c r="D1241" s="2">
        <f>'Source - Master DB Debt'!F1238</f>
        <v>286500</v>
      </c>
      <c r="E1241" s="2">
        <f>'Source - Master DB Debt'!G1238</f>
        <v>573000</v>
      </c>
      <c r="F1241" s="2">
        <f>'Source - Master DB Debt'!H1238</f>
        <v>284000</v>
      </c>
      <c r="G1241" s="2">
        <f>'Source - Master DB Debt'!I1238</f>
        <v>85200</v>
      </c>
      <c r="H1241" s="2">
        <f>'Source - Master DB Debt'!J1238</f>
        <v>284000</v>
      </c>
    </row>
    <row r="1242" spans="1:8" x14ac:dyDescent="0.35">
      <c r="A1242" t="str">
        <f>'Source - Master DB Debt'!A1239&amp;'Source - Master DB Debt'!B1239&amp;'Source - Master DB Debt'!C1239</f>
        <v>4344445</v>
      </c>
      <c r="B1242" t="str">
        <f>'Source - Master DB Debt'!D1239</f>
        <v>0180</v>
      </c>
      <c r="C1242" t="str">
        <f>'Source - Master DB Debt'!E1239</f>
        <v>Ad Valorem Property Tax First Mortgage Bonds, Series 2023</v>
      </c>
      <c r="D1242" s="2">
        <f>'Source - Master DB Debt'!F1239</f>
        <v>0</v>
      </c>
      <c r="E1242" s="2">
        <f>'Source - Master DB Debt'!G1239</f>
        <v>668000</v>
      </c>
      <c r="F1242" s="2">
        <f>'Source - Master DB Debt'!H1239</f>
        <v>175500</v>
      </c>
      <c r="G1242" s="2">
        <f>'Source - Master DB Debt'!I1239</f>
        <v>52650</v>
      </c>
      <c r="H1242" s="2">
        <f>'Source - Master DB Debt'!J1239</f>
        <v>175500</v>
      </c>
    </row>
    <row r="1243" spans="1:8" x14ac:dyDescent="0.35">
      <c r="A1243" t="str">
        <f>'Source - Master DB Debt'!A1240&amp;'Source - Master DB Debt'!B1240&amp;'Source - Master DB Debt'!C1240</f>
        <v>4344445</v>
      </c>
      <c r="B1243" t="str">
        <f>'Source - Master DB Debt'!D1240</f>
        <v>0180</v>
      </c>
      <c r="C1243" t="str">
        <f>'Source - Master DB Debt'!E1240</f>
        <v>General Obligation Bonds of 2022</v>
      </c>
      <c r="D1243" s="2">
        <f>'Source - Master DB Debt'!F1240</f>
        <v>297288</v>
      </c>
      <c r="E1243" s="2">
        <f>'Source - Master DB Debt'!G1240</f>
        <v>0</v>
      </c>
      <c r="F1243" s="2">
        <f>'Source - Master DB Debt'!H1240</f>
        <v>0</v>
      </c>
      <c r="G1243" s="2">
        <f>'Source - Master DB Debt'!I1240</f>
        <v>0</v>
      </c>
      <c r="H1243" s="2">
        <f>'Source - Master DB Debt'!J1240</f>
        <v>0</v>
      </c>
    </row>
    <row r="1244" spans="1:8" x14ac:dyDescent="0.35">
      <c r="A1244" t="str">
        <f>'Source - Master DB Debt'!A1241&amp;'Source - Master DB Debt'!B1241&amp;'Source - Master DB Debt'!C1241</f>
        <v>4344455</v>
      </c>
      <c r="B1244" t="str">
        <f>'Source - Master DB Debt'!D1241</f>
        <v>0180</v>
      </c>
      <c r="C1244" t="str">
        <f>'Source - Master DB Debt'!E1241</f>
        <v>GENERAL OBLIGATION BONDS OF 2021</v>
      </c>
      <c r="D1244" s="2">
        <f>'Source - Master DB Debt'!F1241</f>
        <v>194550</v>
      </c>
      <c r="E1244" s="2">
        <f>'Source - Master DB Debt'!G1241</f>
        <v>398850</v>
      </c>
      <c r="F1244" s="2">
        <f>'Source - Master DB Debt'!H1241</f>
        <v>204100</v>
      </c>
      <c r="G1244" s="2">
        <f>'Source - Master DB Debt'!I1241</f>
        <v>60068</v>
      </c>
      <c r="H1244" s="2">
        <f>'Source - Master DB Debt'!J1241</f>
        <v>196350</v>
      </c>
    </row>
    <row r="1245" spans="1:8" x14ac:dyDescent="0.35">
      <c r="A1245" t="str">
        <f>'Source - Master DB Debt'!A1242&amp;'Source - Master DB Debt'!B1242&amp;'Source - Master DB Debt'!C1242</f>
        <v>4344455</v>
      </c>
      <c r="B1245" t="str">
        <f>'Source - Master DB Debt'!D1242</f>
        <v>0180</v>
      </c>
      <c r="C1245" t="str">
        <f>'Source - Master DB Debt'!E1242</f>
        <v>AD VALOREM PROPERTY TAX FIRST MORTGAGE BONDS, SERIES 2023</v>
      </c>
      <c r="D1245" s="2">
        <f>'Source - Master DB Debt'!F1242</f>
        <v>0</v>
      </c>
      <c r="E1245" s="2">
        <f>'Source - Master DB Debt'!G1242</f>
        <v>999000</v>
      </c>
      <c r="F1245" s="2">
        <f>'Source - Master DB Debt'!H1242</f>
        <v>226000</v>
      </c>
      <c r="G1245" s="2">
        <f>'Source - Master DB Debt'!I1242</f>
        <v>67800</v>
      </c>
      <c r="H1245" s="2">
        <f>'Source - Master DB Debt'!J1242</f>
        <v>226000</v>
      </c>
    </row>
    <row r="1246" spans="1:8" x14ac:dyDescent="0.35">
      <c r="A1246" t="str">
        <f>'Source - Master DB Debt'!A1243&amp;'Source - Master DB Debt'!B1243&amp;'Source - Master DB Debt'!C1243</f>
        <v>4344455</v>
      </c>
      <c r="B1246" t="str">
        <f>'Source - Master DB Debt'!D1243</f>
        <v>0180</v>
      </c>
      <c r="C1246" t="str">
        <f>'Source - Master DB Debt'!E1243</f>
        <v>TAXABLE AD VALOREM PROPERTY TAX FIRST MORTGAGE REFUNDING BONDS, SERIES 2022</v>
      </c>
      <c r="D1246" s="2">
        <f>'Source - Master DB Debt'!F1243</f>
        <v>1008500</v>
      </c>
      <c r="E1246" s="2">
        <f>'Source - Master DB Debt'!G1243</f>
        <v>2014000</v>
      </c>
      <c r="F1246" s="2">
        <f>'Source - Master DB Debt'!H1243</f>
        <v>1007500</v>
      </c>
      <c r="G1246" s="2">
        <f>'Source - Master DB Debt'!I1243</f>
        <v>1007500</v>
      </c>
      <c r="H1246" s="2">
        <f>'Source - Master DB Debt'!J1243</f>
        <v>1007500</v>
      </c>
    </row>
    <row r="1247" spans="1:8" x14ac:dyDescent="0.35">
      <c r="A1247" t="str">
        <f>'Source - Master DB Debt'!A1244&amp;'Source - Master DB Debt'!B1244&amp;'Source - Master DB Debt'!C1244</f>
        <v>4444525</v>
      </c>
      <c r="B1247" t="str">
        <f>'Source - Master DB Debt'!D1244</f>
        <v>0180</v>
      </c>
      <c r="C1247" t="str">
        <f>'Source - Master DB Debt'!E1244</f>
        <v>General Obligation Bonds of 2023</v>
      </c>
      <c r="D1247" s="2">
        <f>'Source - Master DB Debt'!F1244</f>
        <v>0</v>
      </c>
      <c r="E1247" s="2">
        <f>'Source - Master DB Debt'!G1244</f>
        <v>1303700</v>
      </c>
      <c r="F1247" s="2">
        <f>'Source - Master DB Debt'!H1244</f>
        <v>721200</v>
      </c>
      <c r="G1247" s="2">
        <f>'Source - Master DB Debt'!I1244</f>
        <v>215880</v>
      </c>
      <c r="H1247" s="2">
        <f>'Source - Master DB Debt'!J1244</f>
        <v>718000</v>
      </c>
    </row>
    <row r="1248" spans="1:8" x14ac:dyDescent="0.35">
      <c r="A1248" t="str">
        <f>'Source - Master DB Debt'!A1245&amp;'Source - Master DB Debt'!B1245&amp;'Source - Master DB Debt'!C1245</f>
        <v>4444525</v>
      </c>
      <c r="B1248" t="str">
        <f>'Source - Master DB Debt'!D1245</f>
        <v>0180</v>
      </c>
      <c r="C1248" t="str">
        <f>'Source - Master DB Debt'!E1245</f>
        <v>General Obligation Bonds of 2018</v>
      </c>
      <c r="D1248" s="2">
        <f>'Source - Master DB Debt'!F1245</f>
        <v>234300</v>
      </c>
      <c r="E1248" s="2">
        <f>'Source - Master DB Debt'!G1245</f>
        <v>469200</v>
      </c>
      <c r="F1248" s="2">
        <f>'Source - Master DB Debt'!H1245</f>
        <v>234825</v>
      </c>
      <c r="G1248" s="2">
        <f>'Source - Master DB Debt'!I1245</f>
        <v>91774</v>
      </c>
      <c r="H1248" s="2">
        <f>'Source - Master DB Debt'!J1245</f>
        <v>377000</v>
      </c>
    </row>
    <row r="1249" spans="1:8" x14ac:dyDescent="0.35">
      <c r="A1249" t="str">
        <f>'Source - Master DB Debt'!A1246&amp;'Source - Master DB Debt'!B1246&amp;'Source - Master DB Debt'!C1246</f>
        <v>4444525</v>
      </c>
      <c r="B1249" t="str">
        <f>'Source - Master DB Debt'!D1246</f>
        <v>0180</v>
      </c>
      <c r="C1249" t="str">
        <f>'Source - Master DB Debt'!E1246</f>
        <v>Unreimbursed Textbooks</v>
      </c>
      <c r="D1249" s="2">
        <f>'Source - Master DB Debt'!F1246</f>
        <v>10169</v>
      </c>
      <c r="E1249" s="2">
        <f>'Source - Master DB Debt'!G1246</f>
        <v>0</v>
      </c>
      <c r="F1249" s="2">
        <f>'Source - Master DB Debt'!H1246</f>
        <v>0</v>
      </c>
      <c r="G1249" s="2">
        <f>'Source - Master DB Debt'!I1246</f>
        <v>0</v>
      </c>
      <c r="H1249" s="2">
        <f>'Source - Master DB Debt'!J1246</f>
        <v>0</v>
      </c>
    </row>
    <row r="1250" spans="1:8" x14ac:dyDescent="0.35">
      <c r="A1250" t="str">
        <f>'Source - Master DB Debt'!A1247&amp;'Source - Master DB Debt'!B1247&amp;'Source - Master DB Debt'!C1247</f>
        <v>4444525</v>
      </c>
      <c r="B1250" t="str">
        <f>'Source - Master DB Debt'!D1247</f>
        <v>0180</v>
      </c>
      <c r="C1250" t="str">
        <f>'Source - Master DB Debt'!E1247</f>
        <v>Bank of NY Melon - Qualified School Construction Bond</v>
      </c>
      <c r="D1250" s="2">
        <f>'Source - Master DB Debt'!F1247</f>
        <v>273778</v>
      </c>
      <c r="E1250" s="2">
        <f>'Source - Master DB Debt'!G1247</f>
        <v>278822</v>
      </c>
      <c r="F1250" s="2">
        <f>'Source - Master DB Debt'!H1247</f>
        <v>0</v>
      </c>
      <c r="G1250" s="2">
        <f>'Source - Master DB Debt'!I1247</f>
        <v>0</v>
      </c>
      <c r="H1250" s="2">
        <f>'Source - Master DB Debt'!J1247</f>
        <v>0</v>
      </c>
    </row>
    <row r="1251" spans="1:8" x14ac:dyDescent="0.35">
      <c r="A1251" t="str">
        <f>'Source - Master DB Debt'!A1248&amp;'Source - Master DB Debt'!B1248&amp;'Source - Master DB Debt'!C1248</f>
        <v>4444525</v>
      </c>
      <c r="B1251" t="str">
        <f>'Source - Master DB Debt'!D1248</f>
        <v>0186</v>
      </c>
      <c r="C1251" t="str">
        <f>'Source - Master DB Debt'!E1248</f>
        <v>Westview School Corporation Amended Taxable General Obligation Pension Bonds of 2006</v>
      </c>
      <c r="D1251" s="2">
        <f>'Source - Master DB Debt'!F1248</f>
        <v>143232</v>
      </c>
      <c r="E1251" s="2">
        <f>'Source - Master DB Debt'!G1248</f>
        <v>285298</v>
      </c>
      <c r="F1251" s="2">
        <f>'Source - Master DB Debt'!H1248</f>
        <v>141907</v>
      </c>
      <c r="G1251" s="2">
        <f>'Source - Master DB Debt'!I1248</f>
        <v>141907</v>
      </c>
      <c r="H1251" s="2">
        <f>'Source - Master DB Debt'!J1248</f>
        <v>142920</v>
      </c>
    </row>
    <row r="1252" spans="1:8" x14ac:dyDescent="0.35">
      <c r="A1252" t="str">
        <f>'Source - Master DB Debt'!A1249&amp;'Source - Master DB Debt'!B1249&amp;'Source - Master DB Debt'!C1249</f>
        <v>4444535</v>
      </c>
      <c r="B1252" t="str">
        <f>'Source - Master DB Debt'!D1249</f>
        <v>0180</v>
      </c>
      <c r="C1252" t="str">
        <f>'Source - Master DB Debt'!E1249</f>
        <v>Fees</v>
      </c>
      <c r="D1252" s="2">
        <f>'Source - Master DB Debt'!F1249</f>
        <v>2844</v>
      </c>
      <c r="E1252" s="2">
        <f>'Source - Master DB Debt'!G1249</f>
        <v>5844</v>
      </c>
      <c r="F1252" s="2">
        <f>'Source - Master DB Debt'!H1249</f>
        <v>3000</v>
      </c>
      <c r="G1252" s="2">
        <f>'Source - Master DB Debt'!I1249</f>
        <v>877</v>
      </c>
      <c r="H1252" s="2">
        <f>'Source - Master DB Debt'!J1249</f>
        <v>2844</v>
      </c>
    </row>
    <row r="1253" spans="1:8" x14ac:dyDescent="0.35">
      <c r="A1253" t="str">
        <f>'Source - Master DB Debt'!A1250&amp;'Source - Master DB Debt'!B1250&amp;'Source - Master DB Debt'!C1250</f>
        <v>4444535</v>
      </c>
      <c r="B1253" t="str">
        <f>'Source - Master DB Debt'!D1250</f>
        <v>0180</v>
      </c>
      <c r="C1253" t="str">
        <f>'Source - Master DB Debt'!E1250</f>
        <v>Lakeland High School Building Corporation Ad Valorem Property Tax First Mortgage Bonds, Series 2013</v>
      </c>
      <c r="D1253" s="2">
        <f>'Source - Master DB Debt'!F1250</f>
        <v>254000</v>
      </c>
      <c r="E1253" s="2">
        <f>'Source - Master DB Debt'!G1250</f>
        <v>506000</v>
      </c>
      <c r="F1253" s="2">
        <f>'Source - Master DB Debt'!H1250</f>
        <v>253000</v>
      </c>
      <c r="G1253" s="2">
        <f>'Source - Master DB Debt'!I1250</f>
        <v>253000</v>
      </c>
      <c r="H1253" s="2">
        <f>'Source - Master DB Debt'!J1250</f>
        <v>253000</v>
      </c>
    </row>
    <row r="1254" spans="1:8" x14ac:dyDescent="0.35">
      <c r="A1254" t="str">
        <f>'Source - Master DB Debt'!A1251&amp;'Source - Master DB Debt'!B1251&amp;'Source - Master DB Debt'!C1251</f>
        <v>4444535</v>
      </c>
      <c r="B1254" t="str">
        <f>'Source - Master DB Debt'!D1251</f>
        <v>0180</v>
      </c>
      <c r="C1254" t="str">
        <f>'Source - Master DB Debt'!E1251</f>
        <v>Common School Fund Loan 2023 B0376</v>
      </c>
      <c r="D1254" s="2">
        <f>'Source - Master DB Debt'!F1251</f>
        <v>0</v>
      </c>
      <c r="E1254" s="2">
        <f>'Source - Master DB Debt'!G1251</f>
        <v>17461</v>
      </c>
      <c r="F1254" s="2">
        <f>'Source - Master DB Debt'!H1251</f>
        <v>8666</v>
      </c>
      <c r="G1254" s="2">
        <f>'Source - Master DB Debt'!I1251</f>
        <v>2594</v>
      </c>
      <c r="H1254" s="2">
        <f>'Source - Master DB Debt'!J1251</f>
        <v>8625</v>
      </c>
    </row>
    <row r="1255" spans="1:8" x14ac:dyDescent="0.35">
      <c r="A1255" t="str">
        <f>'Source - Master DB Debt'!A1252&amp;'Source - Master DB Debt'!B1252&amp;'Source - Master DB Debt'!C1252</f>
        <v>4444535</v>
      </c>
      <c r="B1255" t="str">
        <f>'Source - Master DB Debt'!D1252</f>
        <v>0180</v>
      </c>
      <c r="C1255" t="str">
        <f>'Source - Master DB Debt'!E1252</f>
        <v>Common School Fund Loan</v>
      </c>
      <c r="D1255" s="2">
        <f>'Source - Master DB Debt'!F1252</f>
        <v>19501</v>
      </c>
      <c r="E1255" s="2">
        <f>'Source - Master DB Debt'!G1252</f>
        <v>0</v>
      </c>
      <c r="F1255" s="2">
        <f>'Source - Master DB Debt'!H1252</f>
        <v>0</v>
      </c>
      <c r="G1255" s="2">
        <f>'Source - Master DB Debt'!I1252</f>
        <v>0</v>
      </c>
      <c r="H1255" s="2">
        <f>'Source - Master DB Debt'!J1252</f>
        <v>0</v>
      </c>
    </row>
    <row r="1256" spans="1:8" x14ac:dyDescent="0.35">
      <c r="A1256" t="str">
        <f>'Source - Master DB Debt'!A1253&amp;'Source - Master DB Debt'!B1253&amp;'Source - Master DB Debt'!C1253</f>
        <v>4444535</v>
      </c>
      <c r="B1256" t="str">
        <f>'Source - Master DB Debt'!D1253</f>
        <v>0180</v>
      </c>
      <c r="C1256" t="str">
        <f>'Source - Master DB Debt'!E1253</f>
        <v>Facility Improvements 2017</v>
      </c>
      <c r="D1256" s="2">
        <f>'Source - Master DB Debt'!F1253</f>
        <v>166000</v>
      </c>
      <c r="E1256" s="2">
        <f>'Source - Master DB Debt'!G1253</f>
        <v>332000</v>
      </c>
      <c r="F1256" s="2">
        <f>'Source - Master DB Debt'!H1253</f>
        <v>166000</v>
      </c>
      <c r="G1256" s="2">
        <f>'Source - Master DB Debt'!I1253</f>
        <v>49800</v>
      </c>
      <c r="H1256" s="2">
        <f>'Source - Master DB Debt'!J1253</f>
        <v>166000</v>
      </c>
    </row>
    <row r="1257" spans="1:8" x14ac:dyDescent="0.35">
      <c r="A1257" t="str">
        <f>'Source - Master DB Debt'!A1254&amp;'Source - Master DB Debt'!B1254&amp;'Source - Master DB Debt'!C1254</f>
        <v>4444535</v>
      </c>
      <c r="B1257" t="str">
        <f>'Source - Master DB Debt'!D1254</f>
        <v>0180</v>
      </c>
      <c r="C1257" t="str">
        <f>'Source - Master DB Debt'!E1254</f>
        <v>Unreimbursed Textbooks</v>
      </c>
      <c r="D1257" s="2">
        <f>'Source - Master DB Debt'!F1254</f>
        <v>55118</v>
      </c>
      <c r="E1257" s="2">
        <f>'Source - Master DB Debt'!G1254</f>
        <v>0</v>
      </c>
      <c r="F1257" s="2">
        <f>'Source - Master DB Debt'!H1254</f>
        <v>0</v>
      </c>
      <c r="G1257" s="2">
        <f>'Source - Master DB Debt'!I1254</f>
        <v>0</v>
      </c>
      <c r="H1257" s="2">
        <f>'Source - Master DB Debt'!J1254</f>
        <v>0</v>
      </c>
    </row>
    <row r="1258" spans="1:8" x14ac:dyDescent="0.35">
      <c r="A1258" t="str">
        <f>'Source - Master DB Debt'!A1255&amp;'Source - Master DB Debt'!B1255&amp;'Source - Master DB Debt'!C1255</f>
        <v>4444535</v>
      </c>
      <c r="B1258" t="str">
        <f>'Source - Master DB Debt'!D1255</f>
        <v>0180</v>
      </c>
      <c r="C1258" t="str">
        <f>'Source - Master DB Debt'!E1255</f>
        <v>New Tech Renovations Phase #1</v>
      </c>
      <c r="D1258" s="2">
        <f>'Source - Master DB Debt'!F1255</f>
        <v>82000</v>
      </c>
      <c r="E1258" s="2">
        <f>'Source - Master DB Debt'!G1255</f>
        <v>163000</v>
      </c>
      <c r="F1258" s="2">
        <f>'Source - Master DB Debt'!H1255</f>
        <v>81500</v>
      </c>
      <c r="G1258" s="2">
        <f>'Source - Master DB Debt'!I1255</f>
        <v>81500</v>
      </c>
      <c r="H1258" s="2">
        <f>'Source - Master DB Debt'!J1255</f>
        <v>81500</v>
      </c>
    </row>
    <row r="1259" spans="1:8" x14ac:dyDescent="0.35">
      <c r="A1259" t="str">
        <f>'Source - Master DB Debt'!A1256&amp;'Source - Master DB Debt'!B1256&amp;'Source - Master DB Debt'!C1256</f>
        <v>4444535</v>
      </c>
      <c r="B1259" t="str">
        <f>'Source - Master DB Debt'!D1256</f>
        <v>0180</v>
      </c>
      <c r="C1259" t="str">
        <f>'Source - Master DB Debt'!E1256</f>
        <v>LAKELAND SCHOOL BUILDING CORPORATION AD VALOREM PROPERTY TAX FIRST MORTGAGE BONDS, SERIES 2022</v>
      </c>
      <c r="D1259" s="2">
        <f>'Source - Master DB Debt'!F1256</f>
        <v>150000</v>
      </c>
      <c r="E1259" s="2">
        <f>'Source - Master DB Debt'!G1256</f>
        <v>312000</v>
      </c>
      <c r="F1259" s="2">
        <f>'Source - Master DB Debt'!H1256</f>
        <v>155000</v>
      </c>
      <c r="G1259" s="2">
        <f>'Source - Master DB Debt'!I1256</f>
        <v>46500</v>
      </c>
      <c r="H1259" s="2">
        <f>'Source - Master DB Debt'!J1256</f>
        <v>155000</v>
      </c>
    </row>
    <row r="1260" spans="1:8" x14ac:dyDescent="0.35">
      <c r="A1260" t="str">
        <f>'Source - Master DB Debt'!A1257&amp;'Source - Master DB Debt'!B1257&amp;'Source - Master DB Debt'!C1257</f>
        <v>4544580</v>
      </c>
      <c r="B1260" t="str">
        <f>'Source - Master DB Debt'!D1257</f>
        <v>0180</v>
      </c>
      <c r="C1260" t="str">
        <f>'Source - Master DB Debt'!E1257</f>
        <v>B0049</v>
      </c>
      <c r="D1260" s="2">
        <f>'Source - Master DB Debt'!F1257</f>
        <v>23265</v>
      </c>
      <c r="E1260" s="2">
        <f>'Source - Master DB Debt'!G1257</f>
        <v>46185</v>
      </c>
      <c r="F1260" s="2">
        <f>'Source - Master DB Debt'!H1257</f>
        <v>0</v>
      </c>
      <c r="G1260" s="2">
        <f>'Source - Master DB Debt'!I1257</f>
        <v>0</v>
      </c>
      <c r="H1260" s="2">
        <f>'Source - Master DB Debt'!J1257</f>
        <v>0</v>
      </c>
    </row>
    <row r="1261" spans="1:8" x14ac:dyDescent="0.35">
      <c r="A1261" t="str">
        <f>'Source - Master DB Debt'!A1258&amp;'Source - Master DB Debt'!B1258&amp;'Source - Master DB Debt'!C1258</f>
        <v>4544580</v>
      </c>
      <c r="B1261" t="str">
        <f>'Source - Master DB Debt'!D1258</f>
        <v>0180</v>
      </c>
      <c r="C1261" t="str">
        <f>'Source - Master DB Debt'!E1258</f>
        <v>General Obligation Bonds of 2019</v>
      </c>
      <c r="D1261" s="2">
        <f>'Source - Master DB Debt'!F1258</f>
        <v>126875</v>
      </c>
      <c r="E1261" s="2">
        <f>'Source - Master DB Debt'!G1258</f>
        <v>0</v>
      </c>
      <c r="F1261" s="2">
        <f>'Source - Master DB Debt'!H1258</f>
        <v>0</v>
      </c>
      <c r="G1261" s="2">
        <f>'Source - Master DB Debt'!I1258</f>
        <v>0</v>
      </c>
      <c r="H1261" s="2">
        <f>'Source - Master DB Debt'!J1258</f>
        <v>0</v>
      </c>
    </row>
    <row r="1262" spans="1:8" x14ac:dyDescent="0.35">
      <c r="A1262" t="str">
        <f>'Source - Master DB Debt'!A1259&amp;'Source - Master DB Debt'!B1259&amp;'Source - Master DB Debt'!C1259</f>
        <v>4544580</v>
      </c>
      <c r="B1262" t="str">
        <f>'Source - Master DB Debt'!D1259</f>
        <v>0180</v>
      </c>
      <c r="C1262" t="str">
        <f>'Source - Master DB Debt'!E1259</f>
        <v>A495</v>
      </c>
      <c r="D1262" s="2">
        <f>'Source - Master DB Debt'!F1259</f>
        <v>35467</v>
      </c>
      <c r="E1262" s="2">
        <f>'Source - Master DB Debt'!G1259</f>
        <v>34785</v>
      </c>
      <c r="F1262" s="2">
        <f>'Source - Master DB Debt'!H1259</f>
        <v>0</v>
      </c>
      <c r="G1262" s="2">
        <f>'Source - Master DB Debt'!I1259</f>
        <v>0</v>
      </c>
      <c r="H1262" s="2">
        <f>'Source - Master DB Debt'!J1259</f>
        <v>0</v>
      </c>
    </row>
    <row r="1263" spans="1:8" x14ac:dyDescent="0.35">
      <c r="A1263" t="str">
        <f>'Source - Master DB Debt'!A1260&amp;'Source - Master DB Debt'!B1260&amp;'Source - Master DB Debt'!C1260</f>
        <v>4544580</v>
      </c>
      <c r="B1263" t="str">
        <f>'Source - Master DB Debt'!D1260</f>
        <v>0180</v>
      </c>
      <c r="C1263" t="str">
        <f>'Source - Master DB Debt'!E1260</f>
        <v>General Obligation Bonds of 2022</v>
      </c>
      <c r="D1263" s="2">
        <f>'Source - Master DB Debt'!F1260</f>
        <v>959931</v>
      </c>
      <c r="E1263" s="2">
        <f>'Source - Master DB Debt'!G1260</f>
        <v>0</v>
      </c>
      <c r="F1263" s="2">
        <f>'Source - Master DB Debt'!H1260</f>
        <v>0</v>
      </c>
      <c r="G1263" s="2">
        <f>'Source - Master DB Debt'!I1260</f>
        <v>0</v>
      </c>
      <c r="H1263" s="2">
        <f>'Source - Master DB Debt'!J1260</f>
        <v>0</v>
      </c>
    </row>
    <row r="1264" spans="1:8" x14ac:dyDescent="0.35">
      <c r="A1264" t="str">
        <f>'Source - Master DB Debt'!A1261&amp;'Source - Master DB Debt'!B1261&amp;'Source - Master DB Debt'!C1261</f>
        <v>4544580</v>
      </c>
      <c r="B1264" t="str">
        <f>'Source - Master DB Debt'!D1261</f>
        <v>0180</v>
      </c>
      <c r="C1264" t="str">
        <f>'Source - Master DB Debt'!E1261</f>
        <v>General Obligation Bonds of 2023</v>
      </c>
      <c r="D1264" s="2">
        <f>'Source - Master DB Debt'!F1261</f>
        <v>0</v>
      </c>
      <c r="E1264" s="2">
        <f>'Source - Master DB Debt'!G1261</f>
        <v>3124146</v>
      </c>
      <c r="F1264" s="2">
        <f>'Source - Master DB Debt'!H1261</f>
        <v>462250</v>
      </c>
      <c r="G1264" s="2">
        <f>'Source - Master DB Debt'!I1261</f>
        <v>138638</v>
      </c>
      <c r="H1264" s="2">
        <f>'Source - Master DB Debt'!J1261</f>
        <v>462000</v>
      </c>
    </row>
    <row r="1265" spans="1:8" x14ac:dyDescent="0.35">
      <c r="A1265" t="str">
        <f>'Source - Master DB Debt'!A1262&amp;'Source - Master DB Debt'!B1262&amp;'Source - Master DB Debt'!C1262</f>
        <v>4544580</v>
      </c>
      <c r="B1265" t="str">
        <f>'Source - Master DB Debt'!D1262</f>
        <v>0180</v>
      </c>
      <c r="C1265" t="str">
        <f>'Source - Master DB Debt'!E1262</f>
        <v>First Mortgage Refunding and Improvement Bonds, Series 2017A</v>
      </c>
      <c r="D1265" s="2">
        <f>'Source - Master DB Debt'!F1262</f>
        <v>1287500</v>
      </c>
      <c r="E1265" s="2">
        <f>'Source - Master DB Debt'!G1262</f>
        <v>2575000</v>
      </c>
      <c r="F1265" s="2">
        <f>'Source - Master DB Debt'!H1262</f>
        <v>1284500</v>
      </c>
      <c r="G1265" s="2">
        <f>'Source - Master DB Debt'!I1262</f>
        <v>1284500</v>
      </c>
      <c r="H1265" s="2">
        <f>'Source - Master DB Debt'!J1262</f>
        <v>1284500</v>
      </c>
    </row>
    <row r="1266" spans="1:8" x14ac:dyDescent="0.35">
      <c r="A1266" t="str">
        <f>'Source - Master DB Debt'!A1263&amp;'Source - Master DB Debt'!B1263&amp;'Source - Master DB Debt'!C1263</f>
        <v>4544580</v>
      </c>
      <c r="B1266" t="str">
        <f>'Source - Master DB Debt'!D1263</f>
        <v>0287</v>
      </c>
      <c r="C1266" t="str">
        <f>'Source - Master DB Debt'!E1263</f>
        <v>Unlimited Ad Valorem Property Tax First Mortgage Bonds, Series 2020</v>
      </c>
      <c r="D1266" s="2">
        <f>'Source - Master DB Debt'!F1263</f>
        <v>1142000</v>
      </c>
      <c r="E1266" s="2">
        <f>'Source - Master DB Debt'!G1263</f>
        <v>2688000</v>
      </c>
      <c r="F1266" s="2">
        <f>'Source - Master DB Debt'!H1263</f>
        <v>1427500</v>
      </c>
      <c r="G1266" s="2">
        <f>'Source - Master DB Debt'!I1263</f>
        <v>428250</v>
      </c>
      <c r="H1266" s="2">
        <f>'Source - Master DB Debt'!J1263</f>
        <v>1427500</v>
      </c>
    </row>
    <row r="1267" spans="1:8" x14ac:dyDescent="0.35">
      <c r="A1267" t="str">
        <f>'Source - Master DB Debt'!A1264&amp;'Source - Master DB Debt'!B1264&amp;'Source - Master DB Debt'!C1264</f>
        <v>4544580</v>
      </c>
      <c r="B1267" t="str">
        <f>'Source - Master DB Debt'!D1264</f>
        <v>0180</v>
      </c>
      <c r="C1267" t="str">
        <f>'Source - Master DB Debt'!E1264</f>
        <v>A532</v>
      </c>
      <c r="D1267" s="2">
        <f>'Source - Master DB Debt'!F1264</f>
        <v>32160</v>
      </c>
      <c r="E1267" s="2">
        <f>'Source - Master DB Debt'!G1264</f>
        <v>62880</v>
      </c>
      <c r="F1267" s="2">
        <f>'Source - Master DB Debt'!H1264</f>
        <v>30720</v>
      </c>
      <c r="G1267" s="2">
        <f>'Source - Master DB Debt'!I1264</f>
        <v>30480</v>
      </c>
      <c r="H1267" s="2">
        <f>'Source - Master DB Debt'!J1264</f>
        <v>30240</v>
      </c>
    </row>
    <row r="1268" spans="1:8" x14ac:dyDescent="0.35">
      <c r="A1268" t="str">
        <f>'Source - Master DB Debt'!A1265&amp;'Source - Master DB Debt'!B1265&amp;'Source - Master DB Debt'!C1265</f>
        <v>4544580</v>
      </c>
      <c r="B1268" t="str">
        <f>'Source - Master DB Debt'!D1265</f>
        <v>0180</v>
      </c>
      <c r="C1268" t="str">
        <f>'Source - Master DB Debt'!E1265</f>
        <v>General Obligation Bonds of 2018</v>
      </c>
      <c r="D1268" s="2">
        <f>'Source - Master DB Debt'!F1265</f>
        <v>55350</v>
      </c>
      <c r="E1268" s="2">
        <f>'Source - Master DB Debt'!G1265</f>
        <v>346300</v>
      </c>
      <c r="F1268" s="2">
        <f>'Source - Master DB Debt'!H1265</f>
        <v>174150</v>
      </c>
      <c r="G1268" s="2">
        <f>'Source - Master DB Debt'!I1265</f>
        <v>52020</v>
      </c>
      <c r="H1268" s="2">
        <f>'Source - Master DB Debt'!J1265</f>
        <v>172650</v>
      </c>
    </row>
    <row r="1269" spans="1:8" x14ac:dyDescent="0.35">
      <c r="A1269" t="str">
        <f>'Source - Master DB Debt'!A1266&amp;'Source - Master DB Debt'!B1266&amp;'Source - Master DB Debt'!C1266</f>
        <v>4544580</v>
      </c>
      <c r="B1269" t="str">
        <f>'Source - Master DB Debt'!D1266</f>
        <v>0180</v>
      </c>
      <c r="C1269" t="str">
        <f>'Source - Master DB Debt'!E1266</f>
        <v>B0147</v>
      </c>
      <c r="D1269" s="2">
        <f>'Source - Master DB Debt'!F1266</f>
        <v>24398</v>
      </c>
      <c r="E1269" s="2">
        <f>'Source - Master DB Debt'!G1266</f>
        <v>48439</v>
      </c>
      <c r="F1269" s="2">
        <f>'Source - Master DB Debt'!H1266</f>
        <v>24041</v>
      </c>
      <c r="G1269" s="2">
        <f>'Source - Master DB Debt'!I1266</f>
        <v>7194</v>
      </c>
      <c r="H1269" s="2">
        <f>'Source - Master DB Debt'!J1266</f>
        <v>23922</v>
      </c>
    </row>
    <row r="1270" spans="1:8" x14ac:dyDescent="0.35">
      <c r="A1270" t="str">
        <f>'Source - Master DB Debt'!A1267&amp;'Source - Master DB Debt'!B1267&amp;'Source - Master DB Debt'!C1267</f>
        <v>4544580</v>
      </c>
      <c r="B1270" t="str">
        <f>'Source - Master DB Debt'!D1267</f>
        <v>0180</v>
      </c>
      <c r="C1270" t="str">
        <f>'Source - Master DB Debt'!E1267</f>
        <v>First Mortgage Refunding and Improvement Bonds, Series 2017</v>
      </c>
      <c r="D1270" s="2">
        <f>'Source - Master DB Debt'!F1267</f>
        <v>460000</v>
      </c>
      <c r="E1270" s="2">
        <f>'Source - Master DB Debt'!G1267</f>
        <v>920000</v>
      </c>
      <c r="F1270" s="2">
        <f>'Source - Master DB Debt'!H1267</f>
        <v>460000</v>
      </c>
      <c r="G1270" s="2">
        <f>'Source - Master DB Debt'!I1267</f>
        <v>460000</v>
      </c>
      <c r="H1270" s="2">
        <f>'Source - Master DB Debt'!J1267</f>
        <v>460000</v>
      </c>
    </row>
    <row r="1271" spans="1:8" x14ac:dyDescent="0.35">
      <c r="A1271" t="str">
        <f>'Source - Master DB Debt'!A1268&amp;'Source - Master DB Debt'!B1268&amp;'Source - Master DB Debt'!C1268</f>
        <v>4544580</v>
      </c>
      <c r="B1271" t="str">
        <f>'Source - Master DB Debt'!D1268</f>
        <v>0180</v>
      </c>
      <c r="C1271" t="str">
        <f>'Source - Master DB Debt'!E1268</f>
        <v>B0337</v>
      </c>
      <c r="D1271" s="2">
        <f>'Source - Master DB Debt'!F1268</f>
        <v>0</v>
      </c>
      <c r="E1271" s="2">
        <f>'Source - Master DB Debt'!G1268</f>
        <v>56198</v>
      </c>
      <c r="F1271" s="2">
        <f>'Source - Master DB Debt'!H1268</f>
        <v>27216</v>
      </c>
      <c r="G1271" s="2">
        <f>'Source - Master DB Debt'!I1268</f>
        <v>8145</v>
      </c>
      <c r="H1271" s="2">
        <f>'Source - Master DB Debt'!J1268</f>
        <v>27086</v>
      </c>
    </row>
    <row r="1272" spans="1:8" x14ac:dyDescent="0.35">
      <c r="A1272" t="str">
        <f>'Source - Master DB Debt'!A1269&amp;'Source - Master DB Debt'!B1269&amp;'Source - Master DB Debt'!C1269</f>
        <v>4544580</v>
      </c>
      <c r="B1272" t="str">
        <f>'Source - Master DB Debt'!D1269</f>
        <v>0180</v>
      </c>
      <c r="C1272" t="str">
        <f>'Source - Master DB Debt'!E1269</f>
        <v>A406</v>
      </c>
      <c r="D1272" s="2">
        <f>'Source - Master DB Debt'!F1269</f>
        <v>135723</v>
      </c>
      <c r="E1272" s="2">
        <f>'Source - Master DB Debt'!G1269</f>
        <v>0</v>
      </c>
      <c r="F1272" s="2">
        <f>'Source - Master DB Debt'!H1269</f>
        <v>0</v>
      </c>
      <c r="G1272" s="2">
        <f>'Source - Master DB Debt'!I1269</f>
        <v>0</v>
      </c>
      <c r="H1272" s="2">
        <f>'Source - Master DB Debt'!J1269</f>
        <v>0</v>
      </c>
    </row>
    <row r="1273" spans="1:8" x14ac:dyDescent="0.35">
      <c r="A1273" t="str">
        <f>'Source - Master DB Debt'!A1270&amp;'Source - Master DB Debt'!B1270&amp;'Source - Master DB Debt'!C1270</f>
        <v>4544580</v>
      </c>
      <c r="B1273" t="str">
        <f>'Source - Master DB Debt'!D1270</f>
        <v>0180</v>
      </c>
      <c r="C1273" t="str">
        <f>'Source - Master DB Debt'!E1270</f>
        <v>B0102</v>
      </c>
      <c r="D1273" s="2">
        <f>'Source - Master DB Debt'!F1270</f>
        <v>24170</v>
      </c>
      <c r="E1273" s="2">
        <f>'Source - Master DB Debt'!G1270</f>
        <v>47983</v>
      </c>
      <c r="F1273" s="2">
        <f>'Source - Master DB Debt'!H1270</f>
        <v>0</v>
      </c>
      <c r="G1273" s="2">
        <f>'Source - Master DB Debt'!I1270</f>
        <v>0</v>
      </c>
      <c r="H1273" s="2">
        <f>'Source - Master DB Debt'!J1270</f>
        <v>0</v>
      </c>
    </row>
    <row r="1274" spans="1:8" x14ac:dyDescent="0.35">
      <c r="A1274" t="str">
        <f>'Source - Master DB Debt'!A1271&amp;'Source - Master DB Debt'!B1271&amp;'Source - Master DB Debt'!C1271</f>
        <v>4544580</v>
      </c>
      <c r="B1274" t="str">
        <f>'Source - Master DB Debt'!D1271</f>
        <v>0180</v>
      </c>
      <c r="C1274" t="str">
        <f>'Source - Master DB Debt'!E1271</f>
        <v>B0303</v>
      </c>
      <c r="D1274" s="2">
        <f>'Source - Master DB Debt'!F1271</f>
        <v>20899</v>
      </c>
      <c r="E1274" s="2">
        <f>'Source - Master DB Debt'!G1271</f>
        <v>41498</v>
      </c>
      <c r="F1274" s="2">
        <f>'Source - Master DB Debt'!H1271</f>
        <v>20599</v>
      </c>
      <c r="G1274" s="2">
        <f>'Source - Master DB Debt'!I1271</f>
        <v>6165</v>
      </c>
      <c r="H1274" s="2">
        <f>'Source - Master DB Debt'!J1271</f>
        <v>20499</v>
      </c>
    </row>
    <row r="1275" spans="1:8" x14ac:dyDescent="0.35">
      <c r="A1275" t="str">
        <f>'Source - Master DB Debt'!A1272&amp;'Source - Master DB Debt'!B1272&amp;'Source - Master DB Debt'!C1272</f>
        <v>4544580</v>
      </c>
      <c r="B1275" t="str">
        <f>'Source - Master DB Debt'!D1272</f>
        <v>0180</v>
      </c>
      <c r="C1275" t="str">
        <f>'Source - Master DB Debt'!E1272</f>
        <v>Boo88</v>
      </c>
      <c r="D1275" s="2">
        <f>'Source - Master DB Debt'!F1272</f>
        <v>6723</v>
      </c>
      <c r="E1275" s="2">
        <f>'Source - Master DB Debt'!G1272</f>
        <v>13347</v>
      </c>
      <c r="F1275" s="2">
        <f>'Source - Master DB Debt'!H1272</f>
        <v>0</v>
      </c>
      <c r="G1275" s="2">
        <f>'Source - Master DB Debt'!I1272</f>
        <v>0</v>
      </c>
      <c r="H1275" s="2">
        <f>'Source - Master DB Debt'!J1272</f>
        <v>0</v>
      </c>
    </row>
    <row r="1276" spans="1:8" x14ac:dyDescent="0.35">
      <c r="A1276" t="str">
        <f>'Source - Master DB Debt'!A1273&amp;'Source - Master DB Debt'!B1273&amp;'Source - Master DB Debt'!C1273</f>
        <v>4544580</v>
      </c>
      <c r="B1276" t="str">
        <f>'Source - Master DB Debt'!D1273</f>
        <v>0180</v>
      </c>
      <c r="C1276" t="str">
        <f>'Source - Master DB Debt'!E1273</f>
        <v>First Mortgage Refunding and Improvement Bonds, Series 2016 (Refunding)</v>
      </c>
      <c r="D1276" s="2">
        <f>'Source - Master DB Debt'!F1273</f>
        <v>456500</v>
      </c>
      <c r="E1276" s="2">
        <f>'Source - Master DB Debt'!G1273</f>
        <v>912000</v>
      </c>
      <c r="F1276" s="2">
        <f>'Source - Master DB Debt'!H1273</f>
        <v>458000</v>
      </c>
      <c r="G1276" s="2">
        <f>'Source - Master DB Debt'!I1273</f>
        <v>458000</v>
      </c>
      <c r="H1276" s="2">
        <f>'Source - Master DB Debt'!J1273</f>
        <v>458000</v>
      </c>
    </row>
    <row r="1277" spans="1:8" x14ac:dyDescent="0.35">
      <c r="A1277" t="str">
        <f>'Source - Master DB Debt'!A1274&amp;'Source - Master DB Debt'!B1274&amp;'Source - Master DB Debt'!C1274</f>
        <v>4544580</v>
      </c>
      <c r="B1277" t="str">
        <f>'Source - Master DB Debt'!D1274</f>
        <v>0180</v>
      </c>
      <c r="C1277" t="str">
        <f>'Source - Master DB Debt'!E1274</f>
        <v>B0008 Common School Fund Loan</v>
      </c>
      <c r="D1277" s="2">
        <f>'Source - Master DB Debt'!F1274</f>
        <v>22834</v>
      </c>
      <c r="E1277" s="2">
        <f>'Source - Master DB Debt'!G1274</f>
        <v>0</v>
      </c>
      <c r="F1277" s="2">
        <f>'Source - Master DB Debt'!H1274</f>
        <v>0</v>
      </c>
      <c r="G1277" s="2">
        <f>'Source - Master DB Debt'!I1274</f>
        <v>0</v>
      </c>
      <c r="H1277" s="2">
        <f>'Source - Master DB Debt'!J1274</f>
        <v>0</v>
      </c>
    </row>
    <row r="1278" spans="1:8" x14ac:dyDescent="0.35">
      <c r="A1278" t="str">
        <f>'Source - Master DB Debt'!A1275&amp;'Source - Master DB Debt'!B1275&amp;'Source - Master DB Debt'!C1275</f>
        <v>4544580</v>
      </c>
      <c r="B1278" t="str">
        <f>'Source - Master DB Debt'!D1275</f>
        <v>0180</v>
      </c>
      <c r="C1278" t="str">
        <f>'Source - Master DB Debt'!E1275</f>
        <v>Unreimbursed Textbooks</v>
      </c>
      <c r="D1278" s="2">
        <f>'Source - Master DB Debt'!F1275</f>
        <v>26398</v>
      </c>
      <c r="E1278" s="2">
        <f>'Source - Master DB Debt'!G1275</f>
        <v>0</v>
      </c>
      <c r="F1278" s="2">
        <f>'Source - Master DB Debt'!H1275</f>
        <v>0</v>
      </c>
      <c r="G1278" s="2">
        <f>'Source - Master DB Debt'!I1275</f>
        <v>0</v>
      </c>
      <c r="H1278" s="2">
        <f>'Source - Master DB Debt'!J1275</f>
        <v>0</v>
      </c>
    </row>
    <row r="1279" spans="1:8" x14ac:dyDescent="0.35">
      <c r="A1279" t="str">
        <f>'Source - Master DB Debt'!A1276&amp;'Source - Master DB Debt'!B1276&amp;'Source - Master DB Debt'!C1276</f>
        <v>4544580</v>
      </c>
      <c r="B1279" t="str">
        <f>'Source - Master DB Debt'!D1276</f>
        <v>0180</v>
      </c>
      <c r="C1279" t="str">
        <f>'Source - Master DB Debt'!E1276</f>
        <v>A511</v>
      </c>
      <c r="D1279" s="2">
        <f>'Source - Master DB Debt'!F1276</f>
        <v>372245</v>
      </c>
      <c r="E1279" s="2">
        <f>'Source - Master DB Debt'!G1276</f>
        <v>727570</v>
      </c>
      <c r="F1279" s="2">
        <f>'Source - Master DB Debt'!H1276</f>
        <v>355325</v>
      </c>
      <c r="G1279" s="2">
        <f>'Source - Master DB Debt'!I1276</f>
        <v>352505</v>
      </c>
      <c r="H1279" s="2">
        <f>'Source - Master DB Debt'!J1276</f>
        <v>349685</v>
      </c>
    </row>
    <row r="1280" spans="1:8" x14ac:dyDescent="0.35">
      <c r="A1280" t="str">
        <f>'Source - Master DB Debt'!A1277&amp;'Source - Master DB Debt'!B1277&amp;'Source - Master DB Debt'!C1277</f>
        <v>4544580</v>
      </c>
      <c r="B1280" t="str">
        <f>'Source - Master DB Debt'!D1277</f>
        <v>0180</v>
      </c>
      <c r="C1280" t="str">
        <f>'Source - Master DB Debt'!E1277</f>
        <v>First Mortgage Bonds, Series 2014</v>
      </c>
      <c r="D1280" s="2">
        <f>'Source - Master DB Debt'!F1277</f>
        <v>220000</v>
      </c>
      <c r="E1280" s="2">
        <f>'Source - Master DB Debt'!G1277</f>
        <v>441000</v>
      </c>
      <c r="F1280" s="2">
        <f>'Source - Master DB Debt'!H1277</f>
        <v>220500</v>
      </c>
      <c r="G1280" s="2">
        <f>'Source - Master DB Debt'!I1277</f>
        <v>66150</v>
      </c>
      <c r="H1280" s="2">
        <f>'Source - Master DB Debt'!J1277</f>
        <v>220500</v>
      </c>
    </row>
    <row r="1281" spans="1:8" x14ac:dyDescent="0.35">
      <c r="A1281" t="str">
        <f>'Source - Master DB Debt'!A1278&amp;'Source - Master DB Debt'!B1278&amp;'Source - Master DB Debt'!C1278</f>
        <v>4544580</v>
      </c>
      <c r="B1281" t="str">
        <f>'Source - Master DB Debt'!D1278</f>
        <v>0180</v>
      </c>
      <c r="C1281" t="str">
        <f>'Source - Master DB Debt'!E1278</f>
        <v>B0196</v>
      </c>
      <c r="D1281" s="2">
        <f>'Source - Master DB Debt'!F1278</f>
        <v>24990</v>
      </c>
      <c r="E1281" s="2">
        <f>'Source - Master DB Debt'!G1278</f>
        <v>49616</v>
      </c>
      <c r="F1281" s="2">
        <f>'Source - Master DB Debt'!H1278</f>
        <v>24625</v>
      </c>
      <c r="G1281" s="2">
        <f>'Source - Master DB Debt'!I1278</f>
        <v>7369</v>
      </c>
      <c r="H1281" s="2">
        <f>'Source - Master DB Debt'!J1278</f>
        <v>24503</v>
      </c>
    </row>
    <row r="1282" spans="1:8" x14ac:dyDescent="0.35">
      <c r="A1282" t="str">
        <f>'Source - Master DB Debt'!A1279&amp;'Source - Master DB Debt'!B1279&amp;'Source - Master DB Debt'!C1279</f>
        <v>4544590</v>
      </c>
      <c r="B1282" t="str">
        <f>'Source - Master DB Debt'!D1279</f>
        <v>0180</v>
      </c>
      <c r="C1282" t="str">
        <f>'Source - Master DB Debt'!E1279</f>
        <v>CSF Loan B0348</v>
      </c>
      <c r="D1282" s="2">
        <f>'Source - Master DB Debt'!F1279</f>
        <v>16367</v>
      </c>
      <c r="E1282" s="2">
        <f>'Source - Master DB Debt'!G1279</f>
        <v>32500</v>
      </c>
      <c r="F1282" s="2">
        <f>'Source - Master DB Debt'!H1279</f>
        <v>16132</v>
      </c>
      <c r="G1282" s="2">
        <f>'Source - Master DB Debt'!I1279</f>
        <v>4828</v>
      </c>
      <c r="H1282" s="2">
        <f>'Source - Master DB Debt'!J1279</f>
        <v>16054</v>
      </c>
    </row>
    <row r="1283" spans="1:8" x14ac:dyDescent="0.35">
      <c r="A1283" t="str">
        <f>'Source - Master DB Debt'!A1280&amp;'Source - Master DB Debt'!B1280&amp;'Source - Master DB Debt'!C1280</f>
        <v>4544590</v>
      </c>
      <c r="B1283" t="str">
        <f>'Source - Master DB Debt'!D1280</f>
        <v>0180</v>
      </c>
      <c r="C1283" t="str">
        <f>'Source - Master DB Debt'!E1280</f>
        <v>A0550 HS Renovation</v>
      </c>
      <c r="D1283" s="2">
        <f>'Source - Master DB Debt'!F1280</f>
        <v>123600</v>
      </c>
      <c r="E1283" s="2">
        <f>'Source - Master DB Debt'!G1280</f>
        <v>241020</v>
      </c>
      <c r="F1283" s="2">
        <f>'Source - Master DB Debt'!H1280</f>
        <v>117420</v>
      </c>
      <c r="G1283" s="2">
        <f>'Source - Master DB Debt'!I1280</f>
        <v>116390</v>
      </c>
      <c r="H1283" s="2">
        <f>'Source - Master DB Debt'!J1280</f>
        <v>115360</v>
      </c>
    </row>
    <row r="1284" spans="1:8" x14ac:dyDescent="0.35">
      <c r="A1284" t="str">
        <f>'Source - Master DB Debt'!A1281&amp;'Source - Master DB Debt'!B1281&amp;'Source - Master DB Debt'!C1281</f>
        <v>4544590</v>
      </c>
      <c r="B1284" t="str">
        <f>'Source - Master DB Debt'!D1281</f>
        <v>0180</v>
      </c>
      <c r="C1284" t="str">
        <f>'Source - Master DB Debt'!E1281</f>
        <v>B0163 Common Tech Loan</v>
      </c>
      <c r="D1284" s="2">
        <f>'Source - Master DB Debt'!F1281</f>
        <v>16567</v>
      </c>
      <c r="E1284" s="2">
        <f>'Source - Master DB Debt'!G1281</f>
        <v>32894</v>
      </c>
      <c r="F1284" s="2">
        <f>'Source - Master DB Debt'!H1281</f>
        <v>16327</v>
      </c>
      <c r="G1284" s="2">
        <f>'Source - Master DB Debt'!I1281</f>
        <v>4886</v>
      </c>
      <c r="H1284" s="2">
        <f>'Source - Master DB Debt'!J1281</f>
        <v>16247</v>
      </c>
    </row>
    <row r="1285" spans="1:8" x14ac:dyDescent="0.35">
      <c r="A1285" t="str">
        <f>'Source - Master DB Debt'!A1282&amp;'Source - Master DB Debt'!B1282&amp;'Source - Master DB Debt'!C1282</f>
        <v>4544590</v>
      </c>
      <c r="B1285" t="str">
        <f>'Source - Master DB Debt'!D1282</f>
        <v>0180</v>
      </c>
      <c r="C1285" t="str">
        <f>'Source - Master DB Debt'!E1282</f>
        <v>Unreimbursed Textbooks</v>
      </c>
      <c r="D1285" s="2">
        <f>'Source - Master DB Debt'!F1282</f>
        <v>192121</v>
      </c>
      <c r="E1285" s="2">
        <f>'Source - Master DB Debt'!G1282</f>
        <v>0</v>
      </c>
      <c r="F1285" s="2">
        <f>'Source - Master DB Debt'!H1282</f>
        <v>0</v>
      </c>
      <c r="G1285" s="2">
        <f>'Source - Master DB Debt'!I1282</f>
        <v>0</v>
      </c>
      <c r="H1285" s="2">
        <f>'Source - Master DB Debt'!J1282</f>
        <v>0</v>
      </c>
    </row>
    <row r="1286" spans="1:8" x14ac:dyDescent="0.35">
      <c r="A1286" t="str">
        <f>'Source - Master DB Debt'!A1283&amp;'Source - Master DB Debt'!B1283&amp;'Source - Master DB Debt'!C1283</f>
        <v>4544590</v>
      </c>
      <c r="B1286" t="str">
        <f>'Source - Master DB Debt'!D1283</f>
        <v>0180</v>
      </c>
      <c r="C1286" t="str">
        <f>'Source - Master DB Debt'!E1283</f>
        <v>HS Renovation - fire damage</v>
      </c>
      <c r="D1286" s="2">
        <f>'Source - Master DB Debt'!F1283</f>
        <v>18025</v>
      </c>
      <c r="E1286" s="2">
        <f>'Source - Master DB Debt'!G1283</f>
        <v>35700</v>
      </c>
      <c r="F1286" s="2">
        <f>'Source - Master DB Debt'!H1283</f>
        <v>17675</v>
      </c>
      <c r="G1286" s="2">
        <f>'Source - Master DB Debt'!I1283</f>
        <v>17675</v>
      </c>
      <c r="H1286" s="2">
        <f>'Source - Master DB Debt'!J1283</f>
        <v>17675</v>
      </c>
    </row>
    <row r="1287" spans="1:8" x14ac:dyDescent="0.35">
      <c r="A1287" t="str">
        <f>'Source - Master DB Debt'!A1284&amp;'Source - Master DB Debt'!B1284&amp;'Source - Master DB Debt'!C1284</f>
        <v>4544590</v>
      </c>
      <c r="B1287" t="str">
        <f>'Source - Master DB Debt'!D1284</f>
        <v>0180</v>
      </c>
      <c r="C1287" t="str">
        <f>'Source - Master DB Debt'!E1284</f>
        <v xml:space="preserve"> A0533  HS Renovation</v>
      </c>
      <c r="D1287" s="2">
        <f>'Source - Master DB Debt'!F1284</f>
        <v>361015</v>
      </c>
      <c r="E1287" s="2">
        <f>'Source - Master DB Debt'!G1284</f>
        <v>706335</v>
      </c>
      <c r="F1287" s="2">
        <f>'Source - Master DB Debt'!H1284</f>
        <v>345320</v>
      </c>
      <c r="G1287" s="2">
        <f>'Source - Master DB Debt'!I1284</f>
        <v>342704</v>
      </c>
      <c r="H1287" s="2">
        <f>'Source - Master DB Debt'!J1284</f>
        <v>340087</v>
      </c>
    </row>
    <row r="1288" spans="1:8" x14ac:dyDescent="0.35">
      <c r="A1288" t="str">
        <f>'Source - Master DB Debt'!A1285&amp;'Source - Master DB Debt'!B1285&amp;'Source - Master DB Debt'!C1285</f>
        <v>4544590</v>
      </c>
      <c r="B1288" t="str">
        <f>'Source - Master DB Debt'!D1285</f>
        <v>0180</v>
      </c>
      <c r="C1288" t="str">
        <f>'Source - Master DB Debt'!E1285</f>
        <v>General Obligation Bonds of 2020</v>
      </c>
      <c r="D1288" s="2">
        <f>'Source - Master DB Debt'!F1285</f>
        <v>126550</v>
      </c>
      <c r="E1288" s="2">
        <f>'Source - Master DB Debt'!G1285</f>
        <v>215050</v>
      </c>
      <c r="F1288" s="2">
        <f>'Source - Master DB Debt'!H1285</f>
        <v>73350</v>
      </c>
      <c r="G1288" s="2">
        <f>'Source - Master DB Debt'!I1285</f>
        <v>11475</v>
      </c>
      <c r="H1288" s="2">
        <f>'Source - Master DB Debt'!J1285</f>
        <v>3150</v>
      </c>
    </row>
    <row r="1289" spans="1:8" x14ac:dyDescent="0.35">
      <c r="A1289" t="str">
        <f>'Source - Master DB Debt'!A1286&amp;'Source - Master DB Debt'!B1286&amp;'Source - Master DB Debt'!C1286</f>
        <v>4544590</v>
      </c>
      <c r="B1289" t="str">
        <f>'Source - Master DB Debt'!D1286</f>
        <v>0180</v>
      </c>
      <c r="C1289" t="str">
        <f>'Source - Master DB Debt'!E1286</f>
        <v>Ad Valorem Property Tax First Mortgage Bonds, Series 2016</v>
      </c>
      <c r="D1289" s="2">
        <f>'Source - Master DB Debt'!F1286</f>
        <v>137000</v>
      </c>
      <c r="E1289" s="2">
        <f>'Source - Master DB Debt'!G1286</f>
        <v>271000</v>
      </c>
      <c r="F1289" s="2">
        <f>'Source - Master DB Debt'!H1286</f>
        <v>0</v>
      </c>
      <c r="G1289" s="2">
        <f>'Source - Master DB Debt'!I1286</f>
        <v>0</v>
      </c>
      <c r="H1289" s="2">
        <f>'Source - Master DB Debt'!J1286</f>
        <v>0</v>
      </c>
    </row>
    <row r="1290" spans="1:8" x14ac:dyDescent="0.35">
      <c r="A1290" t="str">
        <f>'Source - Master DB Debt'!A1287&amp;'Source - Master DB Debt'!B1287&amp;'Source - Master DB Debt'!C1287</f>
        <v>4544590</v>
      </c>
      <c r="B1290" t="str">
        <f>'Source - Master DB Debt'!D1287</f>
        <v>0180</v>
      </c>
      <c r="C1290" t="str">
        <f>'Source - Master DB Debt'!E1287</f>
        <v>CSF Loan B0288</v>
      </c>
      <c r="D1290" s="2">
        <f>'Source - Master DB Debt'!F1287</f>
        <v>16375</v>
      </c>
      <c r="E1290" s="2">
        <f>'Source - Master DB Debt'!G1287</f>
        <v>32515</v>
      </c>
      <c r="F1290" s="2">
        <f>'Source - Master DB Debt'!H1287</f>
        <v>16140</v>
      </c>
      <c r="G1290" s="2">
        <f>'Source - Master DB Debt'!I1287</f>
        <v>4830</v>
      </c>
      <c r="H1290" s="2">
        <f>'Source - Master DB Debt'!J1287</f>
        <v>16062</v>
      </c>
    </row>
    <row r="1291" spans="1:8" x14ac:dyDescent="0.35">
      <c r="A1291" t="str">
        <f>'Source - Master DB Debt'!A1288&amp;'Source - Master DB Debt'!B1288&amp;'Source - Master DB Debt'!C1288</f>
        <v>4544600</v>
      </c>
      <c r="B1291" t="str">
        <f>'Source - Master DB Debt'!D1288</f>
        <v>0186</v>
      </c>
      <c r="C1291" t="str">
        <f>'Source - Master DB Debt'!E1288</f>
        <v>Merrillville Community School Corporation Amended Taxable General Obligation Pension Bonds of 2006</v>
      </c>
      <c r="D1291" s="2">
        <f>'Source - Master DB Debt'!F1288</f>
        <v>224480</v>
      </c>
      <c r="E1291" s="2">
        <f>'Source - Master DB Debt'!G1288</f>
        <v>446520</v>
      </c>
      <c r="F1291" s="2">
        <f>'Source - Master DB Debt'!H1288</f>
        <v>226720</v>
      </c>
      <c r="G1291" s="2">
        <f>'Source - Master DB Debt'!I1288</f>
        <v>226020</v>
      </c>
      <c r="H1291" s="2">
        <f>'Source - Master DB Debt'!J1288</f>
        <v>225320</v>
      </c>
    </row>
    <row r="1292" spans="1:8" x14ac:dyDescent="0.35">
      <c r="A1292" t="str">
        <f>'Source - Master DB Debt'!A1289&amp;'Source - Master DB Debt'!B1289&amp;'Source - Master DB Debt'!C1289</f>
        <v>4544600</v>
      </c>
      <c r="B1292" t="str">
        <f>'Source - Master DB Debt'!D1289</f>
        <v>0180</v>
      </c>
      <c r="C1292" t="str">
        <f>'Source - Master DB Debt'!E1289</f>
        <v>Merrillville Multi-School Building Corporation First Mortgage Refundings Bonds, Series 2013B</v>
      </c>
      <c r="D1292" s="2">
        <f>'Source - Master DB Debt'!F1289</f>
        <v>847500</v>
      </c>
      <c r="E1292" s="2">
        <f>'Source - Master DB Debt'!G1289</f>
        <v>1695000</v>
      </c>
      <c r="F1292" s="2">
        <f>'Source - Master DB Debt'!H1289</f>
        <v>0</v>
      </c>
      <c r="G1292" s="2">
        <f>'Source - Master DB Debt'!I1289</f>
        <v>0</v>
      </c>
      <c r="H1292" s="2">
        <f>'Source - Master DB Debt'!J1289</f>
        <v>0</v>
      </c>
    </row>
    <row r="1293" spans="1:8" x14ac:dyDescent="0.35">
      <c r="A1293" t="str">
        <f>'Source - Master DB Debt'!A1290&amp;'Source - Master DB Debt'!B1290&amp;'Source - Master DB Debt'!C1290</f>
        <v>4544600</v>
      </c>
      <c r="B1293" t="str">
        <f>'Source - Master DB Debt'!D1290</f>
        <v>0180</v>
      </c>
      <c r="C1293" t="str">
        <f>'Source - Master DB Debt'!E1290</f>
        <v>Fees</v>
      </c>
      <c r="D1293" s="2">
        <f>'Source - Master DB Debt'!F1290</f>
        <v>8750</v>
      </c>
      <c r="E1293" s="2">
        <f>'Source - Master DB Debt'!G1290</f>
        <v>6250</v>
      </c>
      <c r="F1293" s="2">
        <f>'Source - Master DB Debt'!H1290</f>
        <v>0</v>
      </c>
      <c r="G1293" s="2">
        <f>'Source - Master DB Debt'!I1290</f>
        <v>0</v>
      </c>
      <c r="H1293" s="2">
        <f>'Source - Master DB Debt'!J1290</f>
        <v>0</v>
      </c>
    </row>
    <row r="1294" spans="1:8" x14ac:dyDescent="0.35">
      <c r="A1294" t="str">
        <f>'Source - Master DB Debt'!A1291&amp;'Source - Master DB Debt'!B1291&amp;'Source - Master DB Debt'!C1291</f>
        <v>4544600</v>
      </c>
      <c r="B1294" t="str">
        <f>'Source - Master DB Debt'!D1291</f>
        <v>0180</v>
      </c>
      <c r="C1294" t="str">
        <f>'Source - Master DB Debt'!E1291</f>
        <v>General Obligation Bonds, Series 2023</v>
      </c>
      <c r="D1294" s="2">
        <f>'Source - Master DB Debt'!F1291</f>
        <v>0</v>
      </c>
      <c r="E1294" s="2">
        <f>'Source - Master DB Debt'!G1291</f>
        <v>361963</v>
      </c>
      <c r="F1294" s="2">
        <f>'Source - Master DB Debt'!H1291</f>
        <v>738375</v>
      </c>
      <c r="G1294" s="2">
        <f>'Source - Master DB Debt'!I1291</f>
        <v>221456</v>
      </c>
      <c r="H1294" s="2">
        <f>'Source - Master DB Debt'!J1291</f>
        <v>738000</v>
      </c>
    </row>
    <row r="1295" spans="1:8" x14ac:dyDescent="0.35">
      <c r="A1295" t="str">
        <f>'Source - Master DB Debt'!A1292&amp;'Source - Master DB Debt'!B1292&amp;'Source - Master DB Debt'!C1292</f>
        <v>4544600</v>
      </c>
      <c r="B1295" t="str">
        <f>'Source - Master DB Debt'!D1292</f>
        <v>0180</v>
      </c>
      <c r="C1295" t="str">
        <f>'Source - Master DB Debt'!E1292</f>
        <v>Ad Valorem Property Tax First Mortgage Bonds, Series 2022</v>
      </c>
      <c r="D1295" s="2">
        <f>'Source - Master DB Debt'!F1292</f>
        <v>3643000</v>
      </c>
      <c r="E1295" s="2">
        <f>'Source - Master DB Debt'!G1292</f>
        <v>7280000</v>
      </c>
      <c r="F1295" s="2">
        <f>'Source - Master DB Debt'!H1292</f>
        <v>3640000</v>
      </c>
      <c r="G1295" s="2">
        <f>'Source - Master DB Debt'!I1292</f>
        <v>1092000</v>
      </c>
      <c r="H1295" s="2">
        <f>'Source - Master DB Debt'!J1292</f>
        <v>3640000</v>
      </c>
    </row>
    <row r="1296" spans="1:8" x14ac:dyDescent="0.35">
      <c r="A1296" t="str">
        <f>'Source - Master DB Debt'!A1293&amp;'Source - Master DB Debt'!B1293&amp;'Source - Master DB Debt'!C1293</f>
        <v>4544600</v>
      </c>
      <c r="B1296" t="str">
        <f>'Source - Master DB Debt'!D1293</f>
        <v>0180</v>
      </c>
      <c r="C1296" t="str">
        <f>'Source - Master DB Debt'!E1293</f>
        <v>Merrillville Community School Corporation General Obligation Bonds, Series 2022 (Taxable)(Mall)</v>
      </c>
      <c r="D1296" s="2">
        <f>'Source - Master DB Debt'!F1293</f>
        <v>489722</v>
      </c>
      <c r="E1296" s="2">
        <f>'Source - Master DB Debt'!G1293</f>
        <v>0</v>
      </c>
      <c r="F1296" s="2">
        <f>'Source - Master DB Debt'!H1293</f>
        <v>0</v>
      </c>
      <c r="G1296" s="2">
        <f>'Source - Master DB Debt'!I1293</f>
        <v>0</v>
      </c>
      <c r="H1296" s="2">
        <f>'Source - Master DB Debt'!J1293</f>
        <v>0</v>
      </c>
    </row>
    <row r="1297" spans="1:8" x14ac:dyDescent="0.35">
      <c r="A1297" t="str">
        <f>'Source - Master DB Debt'!A1294&amp;'Source - Master DB Debt'!B1294&amp;'Source - Master DB Debt'!C1294</f>
        <v>4544600</v>
      </c>
      <c r="B1297" t="str">
        <f>'Source - Master DB Debt'!D1294</f>
        <v>0180</v>
      </c>
      <c r="C1297" t="str">
        <f>'Source - Master DB Debt'!E1294</f>
        <v>General Obligation Bonds, Series 2021</v>
      </c>
      <c r="D1297" s="2">
        <f>'Source - Master DB Debt'!F1294</f>
        <v>1050400</v>
      </c>
      <c r="E1297" s="2">
        <f>'Source - Master DB Debt'!G1294</f>
        <v>0</v>
      </c>
      <c r="F1297" s="2">
        <f>'Source - Master DB Debt'!H1294</f>
        <v>0</v>
      </c>
      <c r="G1297" s="2">
        <f>'Source - Master DB Debt'!I1294</f>
        <v>0</v>
      </c>
      <c r="H1297" s="2">
        <f>'Source - Master DB Debt'!J1294</f>
        <v>0</v>
      </c>
    </row>
    <row r="1298" spans="1:8" x14ac:dyDescent="0.35">
      <c r="A1298" t="str">
        <f>'Source - Master DB Debt'!A1295&amp;'Source - Master DB Debt'!B1295&amp;'Source - Master DB Debt'!C1295</f>
        <v>4544600</v>
      </c>
      <c r="B1298" t="str">
        <f>'Source - Master DB Debt'!D1295</f>
        <v>0180</v>
      </c>
      <c r="C1298" t="str">
        <f>'Source - Master DB Debt'!E1295</f>
        <v>Ad Valorem Property Tax First Mortgage Refunding Bonds, Series 2023</v>
      </c>
      <c r="D1298" s="2">
        <f>'Source - Master DB Debt'!F1295</f>
        <v>2183000</v>
      </c>
      <c r="E1298" s="2">
        <f>'Source - Master DB Debt'!G1295</f>
        <v>4163000</v>
      </c>
      <c r="F1298" s="2">
        <f>'Source - Master DB Debt'!H1295</f>
        <v>2081500</v>
      </c>
      <c r="G1298" s="2">
        <f>'Source - Master DB Debt'!I1295</f>
        <v>2081500</v>
      </c>
      <c r="H1298" s="2">
        <f>'Source - Master DB Debt'!J1295</f>
        <v>2081500</v>
      </c>
    </row>
    <row r="1299" spans="1:8" x14ac:dyDescent="0.35">
      <c r="A1299" t="str">
        <f>'Source - Master DB Debt'!A1296&amp;'Source - Master DB Debt'!B1296&amp;'Source - Master DB Debt'!C1296</f>
        <v>4544600</v>
      </c>
      <c r="B1299" t="str">
        <f>'Source - Master DB Debt'!D1296</f>
        <v>0180</v>
      </c>
      <c r="C1299" t="str">
        <f>'Source - Master DB Debt'!E1296</f>
        <v>Merrillville Multi-School Building Corp First Mortgage Refunding and Improvement Bonds, Series 2016</v>
      </c>
      <c r="D1299" s="2">
        <f>'Source - Master DB Debt'!F1296</f>
        <v>2497500</v>
      </c>
      <c r="E1299" s="2">
        <f>'Source - Master DB Debt'!G1296</f>
        <v>4991000</v>
      </c>
      <c r="F1299" s="2">
        <f>'Source - Master DB Debt'!H1296</f>
        <v>2494500</v>
      </c>
      <c r="G1299" s="2">
        <f>'Source - Master DB Debt'!I1296</f>
        <v>2494500</v>
      </c>
      <c r="H1299" s="2">
        <f>'Source - Master DB Debt'!J1296</f>
        <v>2494500</v>
      </c>
    </row>
    <row r="1300" spans="1:8" x14ac:dyDescent="0.35">
      <c r="A1300" t="str">
        <f>'Source - Master DB Debt'!A1297&amp;'Source - Master DB Debt'!B1297&amp;'Source - Master DB Debt'!C1297</f>
        <v>4544600</v>
      </c>
      <c r="B1300" t="str">
        <f>'Source - Master DB Debt'!D1297</f>
        <v>0180</v>
      </c>
      <c r="C1300" t="str">
        <f>'Source - Master DB Debt'!E1297</f>
        <v>TOS Rainy Day Fund Loan of 2023</v>
      </c>
      <c r="D1300" s="2">
        <f>'Source - Master DB Debt'!F1297</f>
        <v>0</v>
      </c>
      <c r="E1300" s="2">
        <f>'Source - Master DB Debt'!G1297</f>
        <v>510000</v>
      </c>
      <c r="F1300" s="2">
        <f>'Source - Master DB Debt'!H1297</f>
        <v>255000</v>
      </c>
      <c r="G1300" s="2">
        <f>'Source - Master DB Debt'!I1297</f>
        <v>76500</v>
      </c>
      <c r="H1300" s="2">
        <f>'Source - Master DB Debt'!J1297</f>
        <v>255000</v>
      </c>
    </row>
    <row r="1301" spans="1:8" x14ac:dyDescent="0.35">
      <c r="A1301" t="str">
        <f>'Source - Master DB Debt'!A1298&amp;'Source - Master DB Debt'!B1298&amp;'Source - Master DB Debt'!C1298</f>
        <v>4544615</v>
      </c>
      <c r="B1301" t="str">
        <f>'Source - Master DB Debt'!D1298</f>
        <v>0180</v>
      </c>
      <c r="C1301" t="str">
        <f>'Source - Master DB Debt'!E1298</f>
        <v>Common School Loan B0400</v>
      </c>
      <c r="D1301" s="2">
        <f>'Source - Master DB Debt'!F1298</f>
        <v>0</v>
      </c>
      <c r="E1301" s="2">
        <f>'Source - Master DB Debt'!G1298</f>
        <v>98888</v>
      </c>
      <c r="F1301" s="2">
        <f>'Source - Master DB Debt'!H1298</f>
        <v>95032</v>
      </c>
      <c r="G1301" s="2">
        <f>'Source - Master DB Debt'!I1298</f>
        <v>28442</v>
      </c>
      <c r="H1301" s="2">
        <f>'Source - Master DB Debt'!J1298</f>
        <v>94578</v>
      </c>
    </row>
    <row r="1302" spans="1:8" x14ac:dyDescent="0.35">
      <c r="A1302" t="str">
        <f>'Source - Master DB Debt'!A1299&amp;'Source - Master DB Debt'!B1299&amp;'Source - Master DB Debt'!C1299</f>
        <v>4544615</v>
      </c>
      <c r="B1302" t="str">
        <f>'Source - Master DB Debt'!D1299</f>
        <v>0180</v>
      </c>
      <c r="C1302" t="str">
        <f>'Source - Master DB Debt'!E1299</f>
        <v>Lease Rental, Series 2022</v>
      </c>
      <c r="D1302" s="2">
        <f>'Source - Master DB Debt'!F1299</f>
        <v>634500</v>
      </c>
      <c r="E1302" s="2">
        <f>'Source - Master DB Debt'!G1299</f>
        <v>1265000</v>
      </c>
      <c r="F1302" s="2">
        <f>'Source - Master DB Debt'!H1299</f>
        <v>633000</v>
      </c>
      <c r="G1302" s="2">
        <f>'Source - Master DB Debt'!I1299</f>
        <v>189900</v>
      </c>
      <c r="H1302" s="2">
        <f>'Source - Master DB Debt'!J1299</f>
        <v>633000</v>
      </c>
    </row>
    <row r="1303" spans="1:8" x14ac:dyDescent="0.35">
      <c r="A1303" t="str">
        <f>'Source - Master DB Debt'!A1300&amp;'Source - Master DB Debt'!B1300&amp;'Source - Master DB Debt'!C1300</f>
        <v>4544615</v>
      </c>
      <c r="B1303" t="str">
        <f>'Source - Master DB Debt'!D1300</f>
        <v>0287</v>
      </c>
      <c r="C1303" t="str">
        <f>'Source - Master DB Debt'!E1300</f>
        <v>Lease Rental, Series 2012B (unrefunded portion)</v>
      </c>
      <c r="D1303" s="2">
        <f>'Source - Master DB Debt'!F1300</f>
        <v>0</v>
      </c>
      <c r="E1303" s="2">
        <f>'Source - Master DB Debt'!G1300</f>
        <v>0</v>
      </c>
      <c r="F1303" s="2">
        <f>'Source - Master DB Debt'!H1300</f>
        <v>0</v>
      </c>
      <c r="G1303" s="2">
        <f>'Source - Master DB Debt'!I1300</f>
        <v>0</v>
      </c>
      <c r="H1303" s="2">
        <f>'Source - Master DB Debt'!J1300</f>
        <v>0</v>
      </c>
    </row>
    <row r="1304" spans="1:8" x14ac:dyDescent="0.35">
      <c r="A1304" t="str">
        <f>'Source - Master DB Debt'!A1301&amp;'Source - Master DB Debt'!B1301&amp;'Source - Master DB Debt'!C1301</f>
        <v>4544615</v>
      </c>
      <c r="B1304" t="str">
        <f>'Source - Master DB Debt'!D1301</f>
        <v>0180</v>
      </c>
      <c r="C1304" t="str">
        <f>'Source - Master DB Debt'!E1301</f>
        <v>Common School Loan B0197</v>
      </c>
      <c r="D1304" s="2">
        <f>'Source - Master DB Debt'!F1301</f>
        <v>96944</v>
      </c>
      <c r="E1304" s="2">
        <f>'Source - Master DB Debt'!G1301</f>
        <v>192475</v>
      </c>
      <c r="F1304" s="2">
        <f>'Source - Master DB Debt'!H1301</f>
        <v>95532</v>
      </c>
      <c r="G1304" s="2">
        <f>'Source - Master DB Debt'!I1301</f>
        <v>28589</v>
      </c>
      <c r="H1304" s="2">
        <f>'Source - Master DB Debt'!J1301</f>
        <v>95061</v>
      </c>
    </row>
    <row r="1305" spans="1:8" x14ac:dyDescent="0.35">
      <c r="A1305" t="str">
        <f>'Source - Master DB Debt'!A1302&amp;'Source - Master DB Debt'!B1302&amp;'Source - Master DB Debt'!C1302</f>
        <v>4544615</v>
      </c>
      <c r="B1305" t="str">
        <f>'Source - Master DB Debt'!D1302</f>
        <v>0180</v>
      </c>
      <c r="C1305" t="str">
        <f>'Source - Master DB Debt'!E1302</f>
        <v>Lease Rental, Series 2010B QSCB</v>
      </c>
      <c r="D1305" s="2">
        <f>'Source - Master DB Debt'!F1302</f>
        <v>115000</v>
      </c>
      <c r="E1305" s="2">
        <f>'Source - Master DB Debt'!G1302</f>
        <v>230000</v>
      </c>
      <c r="F1305" s="2">
        <f>'Source - Master DB Debt'!H1302</f>
        <v>115000</v>
      </c>
      <c r="G1305" s="2">
        <f>'Source - Master DB Debt'!I1302</f>
        <v>115000</v>
      </c>
      <c r="H1305" s="2">
        <f>'Source - Master DB Debt'!J1302</f>
        <v>1615000</v>
      </c>
    </row>
    <row r="1306" spans="1:8" x14ac:dyDescent="0.35">
      <c r="A1306" t="str">
        <f>'Source - Master DB Debt'!A1303&amp;'Source - Master DB Debt'!B1303&amp;'Source - Master DB Debt'!C1303</f>
        <v>4544615</v>
      </c>
      <c r="B1306" t="str">
        <f>'Source - Master DB Debt'!D1303</f>
        <v>0180</v>
      </c>
      <c r="C1306" t="str">
        <f>'Source - Master DB Debt'!E1303</f>
        <v>Lease Rental, Series 2020B</v>
      </c>
      <c r="D1306" s="2">
        <f>'Source - Master DB Debt'!F1303</f>
        <v>412000</v>
      </c>
      <c r="E1306" s="2">
        <f>'Source - Master DB Debt'!G1303</f>
        <v>819000</v>
      </c>
      <c r="F1306" s="2">
        <f>'Source - Master DB Debt'!H1303</f>
        <v>411500</v>
      </c>
      <c r="G1306" s="2">
        <f>'Source - Master DB Debt'!I1303</f>
        <v>411500</v>
      </c>
      <c r="H1306" s="2">
        <f>'Source - Master DB Debt'!J1303</f>
        <v>411500</v>
      </c>
    </row>
    <row r="1307" spans="1:8" x14ac:dyDescent="0.35">
      <c r="A1307" t="str">
        <f>'Source - Master DB Debt'!A1304&amp;'Source - Master DB Debt'!B1304&amp;'Source - Master DB Debt'!C1304</f>
        <v>4544615</v>
      </c>
      <c r="B1307" t="str">
        <f>'Source - Master DB Debt'!D1304</f>
        <v>0186</v>
      </c>
      <c r="C1307" t="str">
        <f>'Source - Master DB Debt'!E1304</f>
        <v>General Obligation Pension Refunding Bonds of 2014</v>
      </c>
      <c r="D1307" s="2">
        <f>'Source - Master DB Debt'!F1304</f>
        <v>662577</v>
      </c>
      <c r="E1307" s="2">
        <f>'Source - Master DB Debt'!G1304</f>
        <v>1328248</v>
      </c>
      <c r="F1307" s="2">
        <f>'Source - Master DB Debt'!H1304</f>
        <v>0</v>
      </c>
      <c r="G1307" s="2">
        <f>'Source - Master DB Debt'!I1304</f>
        <v>0</v>
      </c>
      <c r="H1307" s="2">
        <f>'Source - Master DB Debt'!J1304</f>
        <v>0</v>
      </c>
    </row>
    <row r="1308" spans="1:8" x14ac:dyDescent="0.35">
      <c r="A1308" t="str">
        <f>'Source - Master DB Debt'!A1305&amp;'Source - Master DB Debt'!B1305&amp;'Source - Master DB Debt'!C1305</f>
        <v>4544615</v>
      </c>
      <c r="B1308" t="str">
        <f>'Source - Master DB Debt'!D1305</f>
        <v>0180</v>
      </c>
      <c r="C1308" t="str">
        <f>'Source - Master DB Debt'!E1305</f>
        <v>Fees</v>
      </c>
      <c r="D1308" s="2">
        <f>'Source - Master DB Debt'!F1305</f>
        <v>12352</v>
      </c>
      <c r="E1308" s="2">
        <f>'Source - Master DB Debt'!G1305</f>
        <v>10000</v>
      </c>
      <c r="F1308" s="2">
        <f>'Source - Master DB Debt'!H1305</f>
        <v>5000</v>
      </c>
      <c r="G1308" s="2">
        <f>'Source - Master DB Debt'!I1305</f>
        <v>1500</v>
      </c>
      <c r="H1308" s="2">
        <f>'Source - Master DB Debt'!J1305</f>
        <v>5000</v>
      </c>
    </row>
    <row r="1309" spans="1:8" x14ac:dyDescent="0.35">
      <c r="A1309" t="str">
        <f>'Source - Master DB Debt'!A1306&amp;'Source - Master DB Debt'!B1306&amp;'Source - Master DB Debt'!C1306</f>
        <v>4544615</v>
      </c>
      <c r="B1309" t="str">
        <f>'Source - Master DB Debt'!D1306</f>
        <v>0180</v>
      </c>
      <c r="C1309" t="str">
        <f>'Source - Master DB Debt'!E1306</f>
        <v>Common School Loan B0370</v>
      </c>
      <c r="D1309" s="2">
        <f>'Source - Master DB Debt'!F1306</f>
        <v>0</v>
      </c>
      <c r="E1309" s="2">
        <f>'Source - Master DB Debt'!G1306</f>
        <v>192720</v>
      </c>
      <c r="F1309" s="2">
        <f>'Source - Master DB Debt'!H1306</f>
        <v>95129</v>
      </c>
      <c r="G1309" s="2">
        <f>'Source - Master DB Debt'!I1306</f>
        <v>28470</v>
      </c>
      <c r="H1309" s="2">
        <f>'Source - Master DB Debt'!J1306</f>
        <v>94671</v>
      </c>
    </row>
    <row r="1310" spans="1:8" x14ac:dyDescent="0.35">
      <c r="A1310" t="str">
        <f>'Source - Master DB Debt'!A1307&amp;'Source - Master DB Debt'!B1307&amp;'Source - Master DB Debt'!C1307</f>
        <v>4544615</v>
      </c>
      <c r="B1310" t="str">
        <f>'Source - Master DB Debt'!D1307</f>
        <v>0180</v>
      </c>
      <c r="C1310" t="str">
        <f>'Source - Master DB Debt'!E1307</f>
        <v>Common School Loan B0105</v>
      </c>
      <c r="D1310" s="2">
        <f>'Source - Master DB Debt'!F1307</f>
        <v>96349</v>
      </c>
      <c r="E1310" s="2">
        <f>'Source - Master DB Debt'!G1307</f>
        <v>191282</v>
      </c>
      <c r="F1310" s="2">
        <f>'Source - Master DB Debt'!H1307</f>
        <v>94932</v>
      </c>
      <c r="G1310" s="2">
        <f>'Source - Master DB Debt'!I1307</f>
        <v>14240</v>
      </c>
      <c r="H1310" s="2">
        <f>'Source - Master DB Debt'!J1307</f>
        <v>0</v>
      </c>
    </row>
    <row r="1311" spans="1:8" x14ac:dyDescent="0.35">
      <c r="A1311" t="str">
        <f>'Source - Master DB Debt'!A1308&amp;'Source - Master DB Debt'!B1308&amp;'Source - Master DB Debt'!C1308</f>
        <v>4544615</v>
      </c>
      <c r="B1311" t="str">
        <f>'Source - Master DB Debt'!D1308</f>
        <v>0180</v>
      </c>
      <c r="C1311" t="str">
        <f>'Source - Master DB Debt'!E1308</f>
        <v>Common School Loan B0051</v>
      </c>
      <c r="D1311" s="2">
        <f>'Source - Master DB Debt'!F1308</f>
        <v>94943</v>
      </c>
      <c r="E1311" s="2">
        <f>'Source - Master DB Debt'!G1308</f>
        <v>188483</v>
      </c>
      <c r="F1311" s="2">
        <f>'Source - Master DB Debt'!H1308</f>
        <v>0</v>
      </c>
      <c r="G1311" s="2">
        <f>'Source - Master DB Debt'!I1308</f>
        <v>0</v>
      </c>
      <c r="H1311" s="2">
        <f>'Source - Master DB Debt'!J1308</f>
        <v>0</v>
      </c>
    </row>
    <row r="1312" spans="1:8" x14ac:dyDescent="0.35">
      <c r="A1312" t="str">
        <f>'Source - Master DB Debt'!A1309&amp;'Source - Master DB Debt'!B1309&amp;'Source - Master DB Debt'!C1309</f>
        <v>4544615</v>
      </c>
      <c r="B1312" t="str">
        <f>'Source - Master DB Debt'!D1309</f>
        <v>0180</v>
      </c>
      <c r="C1312" t="str">
        <f>'Source - Master DB Debt'!E1309</f>
        <v>Common School Loan B0277</v>
      </c>
      <c r="D1312" s="2">
        <f>'Source - Master DB Debt'!F1309</f>
        <v>95326</v>
      </c>
      <c r="E1312" s="2">
        <f>'Source - Master DB Debt'!G1309</f>
        <v>189278</v>
      </c>
      <c r="F1312" s="2">
        <f>'Source - Master DB Debt'!H1309</f>
        <v>93952</v>
      </c>
      <c r="G1312" s="2">
        <f>'Source - Master DB Debt'!I1309</f>
        <v>28117</v>
      </c>
      <c r="H1312" s="2">
        <f>'Source - Master DB Debt'!J1309</f>
        <v>93493</v>
      </c>
    </row>
    <row r="1313" spans="1:8" x14ac:dyDescent="0.35">
      <c r="A1313" t="str">
        <f>'Source - Master DB Debt'!A1310&amp;'Source - Master DB Debt'!B1310&amp;'Source - Master DB Debt'!C1310</f>
        <v>4544615</v>
      </c>
      <c r="B1313" t="str">
        <f>'Source - Master DB Debt'!D1310</f>
        <v>0180</v>
      </c>
      <c r="C1313" t="str">
        <f>'Source - Master DB Debt'!E1310</f>
        <v>Lease Rental, Series 2014B</v>
      </c>
      <c r="D1313" s="2">
        <f>'Source - Master DB Debt'!F1310</f>
        <v>1075000</v>
      </c>
      <c r="E1313" s="2">
        <f>'Source - Master DB Debt'!G1310</f>
        <v>2150000</v>
      </c>
      <c r="F1313" s="2">
        <f>'Source - Master DB Debt'!H1310</f>
        <v>1075000</v>
      </c>
      <c r="G1313" s="2">
        <f>'Source - Master DB Debt'!I1310</f>
        <v>1075000</v>
      </c>
      <c r="H1313" s="2">
        <f>'Source - Master DB Debt'!J1310</f>
        <v>1075000</v>
      </c>
    </row>
    <row r="1314" spans="1:8" x14ac:dyDescent="0.35">
      <c r="A1314" t="str">
        <f>'Source - Master DB Debt'!A1311&amp;'Source - Master DB Debt'!B1311&amp;'Source - Master DB Debt'!C1311</f>
        <v>4544615</v>
      </c>
      <c r="B1314" t="str">
        <f>'Source - Master DB Debt'!D1311</f>
        <v>0180</v>
      </c>
      <c r="C1314" t="str">
        <f>'Source - Master DB Debt'!E1311</f>
        <v>Common School Loan B0339</v>
      </c>
      <c r="D1314" s="2">
        <f>'Source - Master DB Debt'!F1311</f>
        <v>98879</v>
      </c>
      <c r="E1314" s="2">
        <f>'Source - Master DB Debt'!G1311</f>
        <v>192404</v>
      </c>
      <c r="F1314" s="2">
        <f>'Source - Master DB Debt'!H1311</f>
        <v>95510</v>
      </c>
      <c r="G1314" s="2">
        <f>'Source - Master DB Debt'!I1311</f>
        <v>28584</v>
      </c>
      <c r="H1314" s="2">
        <f>'Source - Master DB Debt'!J1311</f>
        <v>95048</v>
      </c>
    </row>
    <row r="1315" spans="1:8" x14ac:dyDescent="0.35">
      <c r="A1315" t="str">
        <f>'Source - Master DB Debt'!A1312&amp;'Source - Master DB Debt'!B1312&amp;'Source - Master DB Debt'!C1312</f>
        <v>4544615</v>
      </c>
      <c r="B1315" t="str">
        <f>'Source - Master DB Debt'!D1312</f>
        <v>0180</v>
      </c>
      <c r="C1315" t="str">
        <f>'Source - Master DB Debt'!E1312</f>
        <v>Common School Loan B0149</v>
      </c>
      <c r="D1315" s="2">
        <f>'Source - Master DB Debt'!F1312</f>
        <v>96350</v>
      </c>
      <c r="E1315" s="2">
        <f>'Source - Master DB Debt'!G1312</f>
        <v>191290</v>
      </c>
      <c r="F1315" s="2">
        <f>'Source - Master DB Debt'!H1312</f>
        <v>94940</v>
      </c>
      <c r="G1315" s="2">
        <f>'Source - Master DB Debt'!I1312</f>
        <v>28412</v>
      </c>
      <c r="H1315" s="2">
        <f>'Source - Master DB Debt'!J1312</f>
        <v>94470</v>
      </c>
    </row>
    <row r="1316" spans="1:8" x14ac:dyDescent="0.35">
      <c r="A1316" t="str">
        <f>'Source - Master DB Debt'!A1313&amp;'Source - Master DB Debt'!B1313&amp;'Source - Master DB Debt'!C1313</f>
        <v>4544615</v>
      </c>
      <c r="B1316" t="str">
        <f>'Source - Master DB Debt'!D1313</f>
        <v>0180</v>
      </c>
      <c r="C1316" t="str">
        <f>'Source - Master DB Debt'!E1313</f>
        <v>Common School Loan B0260</v>
      </c>
      <c r="D1316" s="2">
        <f>'Source - Master DB Debt'!F1313</f>
        <v>96928</v>
      </c>
      <c r="E1316" s="2">
        <f>'Source - Master DB Debt'!G1313</f>
        <v>192451</v>
      </c>
      <c r="F1316" s="2">
        <f>'Source - Master DB Debt'!H1313</f>
        <v>95523</v>
      </c>
      <c r="G1316" s="2">
        <f>'Source - Master DB Debt'!I1313</f>
        <v>28587</v>
      </c>
      <c r="H1316" s="2">
        <f>'Source - Master DB Debt'!J1313</f>
        <v>95055</v>
      </c>
    </row>
    <row r="1317" spans="1:8" x14ac:dyDescent="0.35">
      <c r="A1317" t="str">
        <f>'Source - Master DB Debt'!A1314&amp;'Source - Master DB Debt'!B1314&amp;'Source - Master DB Debt'!C1314</f>
        <v>4544615</v>
      </c>
      <c r="B1317" t="str">
        <f>'Source - Master DB Debt'!D1314</f>
        <v>0180</v>
      </c>
      <c r="C1317" t="str">
        <f>'Source - Master DB Debt'!E1314</f>
        <v>General Obligation Bonds, Series 2023</v>
      </c>
      <c r="D1317" s="2">
        <f>'Source - Master DB Debt'!F1314</f>
        <v>0</v>
      </c>
      <c r="E1317" s="2">
        <f>'Source - Master DB Debt'!G1314</f>
        <v>611875</v>
      </c>
      <c r="F1317" s="2">
        <f>'Source - Master DB Debt'!H1314</f>
        <v>967500</v>
      </c>
      <c r="G1317" s="2">
        <f>'Source - Master DB Debt'!I1314</f>
        <v>289800</v>
      </c>
      <c r="H1317" s="2">
        <f>'Source - Master DB Debt'!J1314</f>
        <v>964500</v>
      </c>
    </row>
    <row r="1318" spans="1:8" x14ac:dyDescent="0.35">
      <c r="A1318" t="str">
        <f>'Source - Master DB Debt'!A1315&amp;'Source - Master DB Debt'!B1315&amp;'Source - Master DB Debt'!C1315</f>
        <v>4544615</v>
      </c>
      <c r="B1318" t="str">
        <f>'Source - Master DB Debt'!D1315</f>
        <v>0180</v>
      </c>
      <c r="C1318" t="str">
        <f>'Source - Master DB Debt'!E1315</f>
        <v>Common School Loan A2946</v>
      </c>
      <c r="D1318" s="2">
        <f>'Source - Master DB Debt'!F1315</f>
        <v>94365</v>
      </c>
      <c r="E1318" s="2">
        <f>'Source - Master DB Debt'!G1315</f>
        <v>0</v>
      </c>
      <c r="F1318" s="2">
        <f>'Source - Master DB Debt'!H1315</f>
        <v>0</v>
      </c>
      <c r="G1318" s="2">
        <f>'Source - Master DB Debt'!I1315</f>
        <v>0</v>
      </c>
      <c r="H1318" s="2">
        <f>'Source - Master DB Debt'!J1315</f>
        <v>0</v>
      </c>
    </row>
    <row r="1319" spans="1:8" x14ac:dyDescent="0.35">
      <c r="A1319" t="str">
        <f>'Source - Master DB Debt'!A1316&amp;'Source - Master DB Debt'!B1316&amp;'Source - Master DB Debt'!C1316</f>
        <v>4544615</v>
      </c>
      <c r="B1319" t="str">
        <f>'Source - Master DB Debt'!D1316</f>
        <v>0180</v>
      </c>
      <c r="C1319" t="str">
        <f>'Source - Master DB Debt'!E1316</f>
        <v>Common School Loan S0004</v>
      </c>
      <c r="D1319" s="2">
        <f>'Source - Master DB Debt'!F1316</f>
        <v>26625</v>
      </c>
      <c r="E1319" s="2">
        <f>'Source - Master DB Debt'!G1316</f>
        <v>52875</v>
      </c>
      <c r="F1319" s="2">
        <f>'Source - Master DB Debt'!H1316</f>
        <v>26250</v>
      </c>
      <c r="G1319" s="2">
        <f>'Source - Master DB Debt'!I1316</f>
        <v>7856</v>
      </c>
      <c r="H1319" s="2">
        <f>'Source - Master DB Debt'!J1316</f>
        <v>26125</v>
      </c>
    </row>
    <row r="1320" spans="1:8" x14ac:dyDescent="0.35">
      <c r="A1320" t="str">
        <f>'Source - Master DB Debt'!A1317&amp;'Source - Master DB Debt'!B1317&amp;'Source - Master DB Debt'!C1317</f>
        <v>4544615</v>
      </c>
      <c r="B1320" t="str">
        <f>'Source - Master DB Debt'!D1317</f>
        <v>0180</v>
      </c>
      <c r="C1320" t="str">
        <f>'Source - Master DB Debt'!E1317</f>
        <v>General Obligation Bonds, Series 2019</v>
      </c>
      <c r="D1320" s="2">
        <f>'Source - Master DB Debt'!F1317</f>
        <v>525450</v>
      </c>
      <c r="E1320" s="2">
        <f>'Source - Master DB Debt'!G1317</f>
        <v>1050550</v>
      </c>
      <c r="F1320" s="2">
        <f>'Source - Master DB Debt'!H1317</f>
        <v>0</v>
      </c>
      <c r="G1320" s="2">
        <f>'Source - Master DB Debt'!I1317</f>
        <v>0</v>
      </c>
      <c r="H1320" s="2">
        <f>'Source - Master DB Debt'!J1317</f>
        <v>0</v>
      </c>
    </row>
    <row r="1321" spans="1:8" x14ac:dyDescent="0.35">
      <c r="A1321" t="str">
        <f>'Source - Master DB Debt'!A1318&amp;'Source - Master DB Debt'!B1318&amp;'Source - Master DB Debt'!C1318</f>
        <v>4544615</v>
      </c>
      <c r="B1321" t="str">
        <f>'Source - Master DB Debt'!D1318</f>
        <v>0287</v>
      </c>
      <c r="C1321" t="str">
        <f>'Source - Master DB Debt'!E1318</f>
        <v>Lease Rental, Series 2020A</v>
      </c>
      <c r="D1321" s="2">
        <f>'Source - Master DB Debt'!F1318</f>
        <v>6197000</v>
      </c>
      <c r="E1321" s="2">
        <f>'Source - Master DB Debt'!G1318</f>
        <v>12390000</v>
      </c>
      <c r="F1321" s="2">
        <f>'Source - Master DB Debt'!H1318</f>
        <v>6193000</v>
      </c>
      <c r="G1321" s="2">
        <f>'Source - Master DB Debt'!I1318</f>
        <v>6178250</v>
      </c>
      <c r="H1321" s="2">
        <f>'Source - Master DB Debt'!J1318</f>
        <v>6163500</v>
      </c>
    </row>
    <row r="1322" spans="1:8" x14ac:dyDescent="0.35">
      <c r="A1322" t="str">
        <f>'Source - Master DB Debt'!A1319&amp;'Source - Master DB Debt'!B1319&amp;'Source - Master DB Debt'!C1319</f>
        <v>4544615</v>
      </c>
      <c r="B1322" t="str">
        <f>'Source - Master DB Debt'!D1319</f>
        <v>0180</v>
      </c>
      <c r="C1322" t="str">
        <f>'Source - Master DB Debt'!E1319</f>
        <v>Common School Loan B0011</v>
      </c>
      <c r="D1322" s="2">
        <f>'Source - Master DB Debt'!F1319</f>
        <v>94970</v>
      </c>
      <c r="E1322" s="2">
        <f>'Source - Master DB Debt'!G1319</f>
        <v>94500</v>
      </c>
      <c r="F1322" s="2">
        <f>'Source - Master DB Debt'!H1319</f>
        <v>0</v>
      </c>
      <c r="G1322" s="2">
        <f>'Source - Master DB Debt'!I1319</f>
        <v>0</v>
      </c>
      <c r="H1322" s="2">
        <f>'Source - Master DB Debt'!J1319</f>
        <v>0</v>
      </c>
    </row>
    <row r="1323" spans="1:8" x14ac:dyDescent="0.35">
      <c r="A1323" t="str">
        <f>'Source - Master DB Debt'!A1320&amp;'Source - Master DB Debt'!B1320&amp;'Source - Master DB Debt'!C1320</f>
        <v>4544615</v>
      </c>
      <c r="B1323" t="str">
        <f>'Source - Master DB Debt'!D1320</f>
        <v>0180</v>
      </c>
      <c r="C1323" t="str">
        <f>'Source - Master DB Debt'!E1320</f>
        <v>Common School Loan A2914</v>
      </c>
      <c r="D1323" s="2">
        <f>'Source - Master DB Debt'!F1320</f>
        <v>0</v>
      </c>
      <c r="E1323" s="2">
        <f>'Source - Master DB Debt'!G1320</f>
        <v>0</v>
      </c>
      <c r="F1323" s="2">
        <f>'Source - Master DB Debt'!H1320</f>
        <v>0</v>
      </c>
      <c r="G1323" s="2">
        <f>'Source - Master DB Debt'!I1320</f>
        <v>0</v>
      </c>
      <c r="H1323" s="2">
        <f>'Source - Master DB Debt'!J1320</f>
        <v>0</v>
      </c>
    </row>
    <row r="1324" spans="1:8" x14ac:dyDescent="0.35">
      <c r="A1324" t="str">
        <f>'Source - Master DB Debt'!A1321&amp;'Source - Master DB Debt'!B1321&amp;'Source - Master DB Debt'!C1321</f>
        <v>4544615</v>
      </c>
      <c r="B1324" t="str">
        <f>'Source - Master DB Debt'!D1321</f>
        <v>0180</v>
      </c>
      <c r="C1324" t="str">
        <f>'Source - Master DB Debt'!E1321</f>
        <v>Common School Loan B0304</v>
      </c>
      <c r="D1324" s="2">
        <f>'Source - Master DB Debt'!F1321</f>
        <v>95847</v>
      </c>
      <c r="E1324" s="2">
        <f>'Source - Master DB Debt'!G1321</f>
        <v>190319</v>
      </c>
      <c r="F1324" s="2">
        <f>'Source - Master DB Debt'!H1321</f>
        <v>94472</v>
      </c>
      <c r="G1324" s="2">
        <f>'Source - Master DB Debt'!I1321</f>
        <v>28273</v>
      </c>
      <c r="H1324" s="2">
        <f>'Source - Master DB Debt'!J1321</f>
        <v>94013</v>
      </c>
    </row>
    <row r="1325" spans="1:8" x14ac:dyDescent="0.35">
      <c r="A1325" t="str">
        <f>'Source - Master DB Debt'!A1322&amp;'Source - Master DB Debt'!B1322&amp;'Source - Master DB Debt'!C1322</f>
        <v>4544645</v>
      </c>
      <c r="B1325" t="str">
        <f>'Source - Master DB Debt'!D1322</f>
        <v>0180</v>
      </c>
      <c r="C1325" t="str">
        <f>'Source - Master DB Debt'!E1322</f>
        <v>Common School Fund Loan B0175</v>
      </c>
      <c r="D1325" s="2">
        <f>'Source - Master DB Debt'!F1322</f>
        <v>33637</v>
      </c>
      <c r="E1325" s="2">
        <f>'Source - Master DB Debt'!G1322</f>
        <v>66782</v>
      </c>
      <c r="F1325" s="2">
        <f>'Source - Master DB Debt'!H1322</f>
        <v>33145</v>
      </c>
      <c r="G1325" s="2">
        <f>'Source - Master DB Debt'!I1322</f>
        <v>9919</v>
      </c>
      <c r="H1325" s="2">
        <f>'Source - Master DB Debt'!J1322</f>
        <v>32981</v>
      </c>
    </row>
    <row r="1326" spans="1:8" x14ac:dyDescent="0.35">
      <c r="A1326" t="str">
        <f>'Source - Master DB Debt'!A1323&amp;'Source - Master DB Debt'!B1323&amp;'Source - Master DB Debt'!C1323</f>
        <v>4544645</v>
      </c>
      <c r="B1326" t="str">
        <f>'Source - Master DB Debt'!D1323</f>
        <v>0180</v>
      </c>
      <c r="C1326" t="str">
        <f>'Source - Master DB Debt'!E1323</f>
        <v>Interest on Temporary Loans</v>
      </c>
      <c r="D1326" s="2">
        <f>'Source - Master DB Debt'!F1323</f>
        <v>0</v>
      </c>
      <c r="E1326" s="2">
        <f>'Source - Master DB Debt'!G1323</f>
        <v>0</v>
      </c>
      <c r="F1326" s="2">
        <f>'Source - Master DB Debt'!H1323</f>
        <v>0</v>
      </c>
      <c r="G1326" s="2">
        <f>'Source - Master DB Debt'!I1323</f>
        <v>0</v>
      </c>
      <c r="H1326" s="2">
        <f>'Source - Master DB Debt'!J1323</f>
        <v>0</v>
      </c>
    </row>
    <row r="1327" spans="1:8" x14ac:dyDescent="0.35">
      <c r="A1327" t="str">
        <f>'Source - Master DB Debt'!A1324&amp;'Source - Master DB Debt'!B1324&amp;'Source - Master DB Debt'!C1324</f>
        <v>4544645</v>
      </c>
      <c r="B1327" t="str">
        <f>'Source - Master DB Debt'!D1324</f>
        <v>0180</v>
      </c>
      <c r="C1327" t="str">
        <f>'Source - Master DB Debt'!E1324</f>
        <v>Refunded 2008 Tri-Creek Middle SBC 1st Mortgage Bonds</v>
      </c>
      <c r="D1327" s="2">
        <f>'Source - Master DB Debt'!F1324</f>
        <v>1248000</v>
      </c>
      <c r="E1327" s="2">
        <f>'Source - Master DB Debt'!G1324</f>
        <v>2532000</v>
      </c>
      <c r="F1327" s="2">
        <f>'Source - Master DB Debt'!H1324</f>
        <v>1183000</v>
      </c>
      <c r="G1327" s="2">
        <f>'Source - Master DB Debt'!I1324</f>
        <v>1183000</v>
      </c>
      <c r="H1327" s="2">
        <f>'Source - Master DB Debt'!J1324</f>
        <v>1183000</v>
      </c>
    </row>
    <row r="1328" spans="1:8" x14ac:dyDescent="0.35">
      <c r="A1328" t="str">
        <f>'Source - Master DB Debt'!A1325&amp;'Source - Master DB Debt'!B1325&amp;'Source - Master DB Debt'!C1325</f>
        <v>4544645</v>
      </c>
      <c r="B1328" t="str">
        <f>'Source - Master DB Debt'!D1325</f>
        <v>0180</v>
      </c>
      <c r="C1328" t="str">
        <f>'Source - Master DB Debt'!E1325</f>
        <v>Series 2019 Tri-Creek 2002 High School Bldg Corp 1st Mtge Bonds</v>
      </c>
      <c r="D1328" s="2">
        <f>'Source - Master DB Debt'!F1325</f>
        <v>176000</v>
      </c>
      <c r="E1328" s="2">
        <f>'Source - Master DB Debt'!G1325</f>
        <v>352000</v>
      </c>
      <c r="F1328" s="2">
        <f>'Source - Master DB Debt'!H1325</f>
        <v>176000</v>
      </c>
      <c r="G1328" s="2">
        <f>'Source - Master DB Debt'!I1325</f>
        <v>52800</v>
      </c>
      <c r="H1328" s="2">
        <f>'Source - Master DB Debt'!J1325</f>
        <v>176000</v>
      </c>
    </row>
    <row r="1329" spans="1:8" x14ac:dyDescent="0.35">
      <c r="A1329" t="str">
        <f>'Source - Master DB Debt'!A1326&amp;'Source - Master DB Debt'!B1326&amp;'Source - Master DB Debt'!C1326</f>
        <v>4544645</v>
      </c>
      <c r="B1329" t="str">
        <f>'Source - Master DB Debt'!D1326</f>
        <v>0180</v>
      </c>
      <c r="C1329" t="str">
        <f>'Source - Master DB Debt'!E1326</f>
        <v>Common School Fund Loan B0377</v>
      </c>
      <c r="D1329" s="2">
        <f>'Source - Master DB Debt'!F1326</f>
        <v>0</v>
      </c>
      <c r="E1329" s="2">
        <f>'Source - Master DB Debt'!G1326</f>
        <v>67637</v>
      </c>
      <c r="F1329" s="2">
        <f>'Source - Master DB Debt'!H1326</f>
        <v>33166</v>
      </c>
      <c r="G1329" s="2">
        <f>'Source - Master DB Debt'!I1326</f>
        <v>9926</v>
      </c>
      <c r="H1329" s="2">
        <f>'Source - Master DB Debt'!J1326</f>
        <v>33007</v>
      </c>
    </row>
    <row r="1330" spans="1:8" x14ac:dyDescent="0.35">
      <c r="A1330" t="str">
        <f>'Source - Master DB Debt'!A1327&amp;'Source - Master DB Debt'!B1327&amp;'Source - Master DB Debt'!C1327</f>
        <v>4544645</v>
      </c>
      <c r="B1330" t="str">
        <f>'Source - Master DB Debt'!D1327</f>
        <v>0180</v>
      </c>
      <c r="C1330" t="str">
        <f>'Source - Master DB Debt'!E1327</f>
        <v>2018 Tri-Creek 2002 High School Bldg Corp 1st Mtge Bonds</v>
      </c>
      <c r="D1330" s="2">
        <f>'Source - Master DB Debt'!F1327</f>
        <v>378000</v>
      </c>
      <c r="E1330" s="2">
        <f>'Source - Master DB Debt'!G1327</f>
        <v>66000</v>
      </c>
      <c r="F1330" s="2">
        <f>'Source - Master DB Debt'!H1327</f>
        <v>33000</v>
      </c>
      <c r="G1330" s="2">
        <f>'Source - Master DB Debt'!I1327</f>
        <v>9900</v>
      </c>
      <c r="H1330" s="2">
        <f>'Source - Master DB Debt'!J1327</f>
        <v>33000</v>
      </c>
    </row>
    <row r="1331" spans="1:8" x14ac:dyDescent="0.35">
      <c r="A1331" t="str">
        <f>'Source - Master DB Debt'!A1328&amp;'Source - Master DB Debt'!B1328&amp;'Source - Master DB Debt'!C1328</f>
        <v>4544645</v>
      </c>
      <c r="B1331" t="str">
        <f>'Source - Master DB Debt'!D1328</f>
        <v>0180</v>
      </c>
      <c r="C1331" t="str">
        <f>'Source - Master DB Debt'!E1328</f>
        <v>2014 Tri-Creek 2002 High School Bldg Corp. 1st Mtge Bonds</v>
      </c>
      <c r="D1331" s="2">
        <f>'Source - Master DB Debt'!F1328</f>
        <v>284000</v>
      </c>
      <c r="E1331" s="2">
        <f>'Source - Master DB Debt'!G1328</f>
        <v>572000</v>
      </c>
      <c r="F1331" s="2">
        <f>'Source - Master DB Debt'!H1328</f>
        <v>462000</v>
      </c>
      <c r="G1331" s="2">
        <f>'Source - Master DB Debt'!I1328</f>
        <v>138600</v>
      </c>
      <c r="H1331" s="2">
        <f>'Source - Master DB Debt'!J1328</f>
        <v>462000</v>
      </c>
    </row>
    <row r="1332" spans="1:8" x14ac:dyDescent="0.35">
      <c r="A1332" t="str">
        <f>'Source - Master DB Debt'!A1329&amp;'Source - Master DB Debt'!B1329&amp;'Source - Master DB Debt'!C1329</f>
        <v>4544645</v>
      </c>
      <c r="B1332" t="str">
        <f>'Source - Master DB Debt'!D1329</f>
        <v>0186</v>
      </c>
      <c r="C1332" t="str">
        <f>'Source - Master DB Debt'!E1329</f>
        <v>Amended Taxable Retirement/Severance Liability Funding Bonds of 2006</v>
      </c>
      <c r="D1332" s="2">
        <f>'Source - Master DB Debt'!F1329</f>
        <v>93690</v>
      </c>
      <c r="E1332" s="2">
        <f>'Source - Master DB Debt'!G1329</f>
        <v>94233</v>
      </c>
      <c r="F1332" s="2">
        <f>'Source - Master DB Debt'!H1329</f>
        <v>47782</v>
      </c>
      <c r="G1332" s="2">
        <f>'Source - Master DB Debt'!I1329</f>
        <v>47144</v>
      </c>
      <c r="H1332" s="2">
        <f>'Source - Master DB Debt'!J1329</f>
        <v>46506</v>
      </c>
    </row>
    <row r="1333" spans="1:8" x14ac:dyDescent="0.35">
      <c r="A1333" t="str">
        <f>'Source - Master DB Debt'!A1330&amp;'Source - Master DB Debt'!B1330&amp;'Source - Master DB Debt'!C1330</f>
        <v>4544645</v>
      </c>
      <c r="B1333" t="str">
        <f>'Source - Master DB Debt'!D1330</f>
        <v>0180</v>
      </c>
      <c r="C1333" t="str">
        <f>'Source - Master DB Debt'!E1330</f>
        <v>Series 2017 General Obligation Bonds</v>
      </c>
      <c r="D1333" s="2">
        <f>'Source - Master DB Debt'!F1330</f>
        <v>231126</v>
      </c>
      <c r="E1333" s="2">
        <f>'Source - Master DB Debt'!G1330</f>
        <v>231701</v>
      </c>
      <c r="F1333" s="2">
        <f>'Source - Master DB Debt'!H1330</f>
        <v>113913</v>
      </c>
      <c r="G1333" s="2">
        <f>'Source - Master DB Debt'!I1330</f>
        <v>34080</v>
      </c>
      <c r="H1333" s="2">
        <f>'Source - Master DB Debt'!J1330</f>
        <v>113288</v>
      </c>
    </row>
    <row r="1334" spans="1:8" x14ac:dyDescent="0.35">
      <c r="A1334" t="str">
        <f>'Source - Master DB Debt'!A1331&amp;'Source - Master DB Debt'!B1331&amp;'Source - Master DB Debt'!C1331</f>
        <v>4544645</v>
      </c>
      <c r="B1334" t="str">
        <f>'Source - Master DB Debt'!D1331</f>
        <v>0180</v>
      </c>
      <c r="C1334" t="str">
        <f>'Source - Master DB Debt'!E1331</f>
        <v>General Obligation Bonds of 2022</v>
      </c>
      <c r="D1334" s="2">
        <f>'Source - Master DB Debt'!F1331</f>
        <v>2997267</v>
      </c>
      <c r="E1334" s="2">
        <f>'Source - Master DB Debt'!G1331</f>
        <v>348525</v>
      </c>
      <c r="F1334" s="2">
        <f>'Source - Master DB Debt'!H1331</f>
        <v>175175</v>
      </c>
      <c r="G1334" s="2">
        <f>'Source - Master DB Debt'!I1331</f>
        <v>53033</v>
      </c>
      <c r="H1334" s="2">
        <f>'Source - Master DB Debt'!J1331</f>
        <v>178375</v>
      </c>
    </row>
    <row r="1335" spans="1:8" x14ac:dyDescent="0.35">
      <c r="A1335" t="str">
        <f>'Source - Master DB Debt'!A1332&amp;'Source - Master DB Debt'!B1332&amp;'Source - Master DB Debt'!C1332</f>
        <v>4544645</v>
      </c>
      <c r="B1335" t="str">
        <f>'Source - Master DB Debt'!D1332</f>
        <v>0180</v>
      </c>
      <c r="C1335" t="str">
        <f>'Source - Master DB Debt'!E1332</f>
        <v>Common School Fund Loan B0354</v>
      </c>
      <c r="D1335" s="2">
        <f>'Source - Master DB Debt'!F1332</f>
        <v>33818</v>
      </c>
      <c r="E1335" s="2">
        <f>'Source - Master DB Debt'!G1332</f>
        <v>67151</v>
      </c>
      <c r="F1335" s="2">
        <f>'Source - Master DB Debt'!H1332</f>
        <v>33333</v>
      </c>
      <c r="G1335" s="2">
        <f>'Source - Master DB Debt'!I1332</f>
        <v>9976</v>
      </c>
      <c r="H1335" s="2">
        <f>'Source - Master DB Debt'!J1332</f>
        <v>33171</v>
      </c>
    </row>
    <row r="1336" spans="1:8" x14ac:dyDescent="0.35">
      <c r="A1336" t="str">
        <f>'Source - Master DB Debt'!A1333&amp;'Source - Master DB Debt'!B1333&amp;'Source - Master DB Debt'!C1333</f>
        <v>4544645</v>
      </c>
      <c r="B1336" t="str">
        <f>'Source - Master DB Debt'!D1333</f>
        <v>0180</v>
      </c>
      <c r="C1336" t="str">
        <f>'Source - Master DB Debt'!E1333</f>
        <v>Common School Fund Loan B0076</v>
      </c>
      <c r="D1336" s="2">
        <f>'Source - Master DB Debt'!F1333</f>
        <v>31914</v>
      </c>
      <c r="E1336" s="2">
        <f>'Source - Master DB Debt'!G1333</f>
        <v>63358</v>
      </c>
      <c r="F1336" s="2">
        <f>'Source - Master DB Debt'!H1333</f>
        <v>0</v>
      </c>
      <c r="G1336" s="2">
        <f>'Source - Master DB Debt'!I1333</f>
        <v>0</v>
      </c>
      <c r="H1336" s="2">
        <f>'Source - Master DB Debt'!J1333</f>
        <v>0</v>
      </c>
    </row>
    <row r="1337" spans="1:8" x14ac:dyDescent="0.35">
      <c r="A1337" t="str">
        <f>'Source - Master DB Debt'!A1334&amp;'Source - Master DB Debt'!B1334&amp;'Source - Master DB Debt'!C1334</f>
        <v>4544645</v>
      </c>
      <c r="B1337" t="str">
        <f>'Source - Master DB Debt'!D1334</f>
        <v>0180</v>
      </c>
      <c r="C1337" t="str">
        <f>'Source - Master DB Debt'!E1334</f>
        <v>Series 2016, Tr-Creek 2002  HS Building Corporation</v>
      </c>
      <c r="D1337" s="2">
        <f>'Source - Master DB Debt'!F1334</f>
        <v>283000</v>
      </c>
      <c r="E1337" s="2">
        <f>'Source - Master DB Debt'!G1334</f>
        <v>566000</v>
      </c>
      <c r="F1337" s="2">
        <f>'Source - Master DB Debt'!H1334</f>
        <v>283000</v>
      </c>
      <c r="G1337" s="2">
        <f>'Source - Master DB Debt'!I1334</f>
        <v>84900</v>
      </c>
      <c r="H1337" s="2">
        <f>'Source - Master DB Debt'!J1334</f>
        <v>283000</v>
      </c>
    </row>
    <row r="1338" spans="1:8" x14ac:dyDescent="0.35">
      <c r="A1338" t="str">
        <f>'Source - Master DB Debt'!A1335&amp;'Source - Master DB Debt'!B1335&amp;'Source - Master DB Debt'!C1335</f>
        <v>4544645</v>
      </c>
      <c r="B1338" t="str">
        <f>'Source - Master DB Debt'!D1335</f>
        <v>0180</v>
      </c>
      <c r="C1338" t="str">
        <f>'Source - Master DB Debt'!E1335</f>
        <v>Common School Fund Loan A 2974</v>
      </c>
      <c r="D1338" s="2">
        <f>'Source - Master DB Debt'!F1335</f>
        <v>33138</v>
      </c>
      <c r="E1338" s="2">
        <f>'Source - Master DB Debt'!G1335</f>
        <v>32974</v>
      </c>
      <c r="F1338" s="2">
        <f>'Source - Master DB Debt'!H1335</f>
        <v>0</v>
      </c>
      <c r="G1338" s="2">
        <f>'Source - Master DB Debt'!I1335</f>
        <v>0</v>
      </c>
      <c r="H1338" s="2">
        <f>'Source - Master DB Debt'!J1335</f>
        <v>0</v>
      </c>
    </row>
    <row r="1339" spans="1:8" x14ac:dyDescent="0.35">
      <c r="A1339" t="str">
        <f>'Source - Master DB Debt'!A1336&amp;'Source - Master DB Debt'!B1336&amp;'Source - Master DB Debt'!C1336</f>
        <v>4544645</v>
      </c>
      <c r="B1339" t="str">
        <f>'Source - Master DB Debt'!D1336</f>
        <v>0180</v>
      </c>
      <c r="C1339" t="str">
        <f>'Source - Master DB Debt'!E1336</f>
        <v>Unreimbursed Textbooks</v>
      </c>
      <c r="D1339" s="2">
        <f>'Source - Master DB Debt'!F1336</f>
        <v>78794</v>
      </c>
      <c r="E1339" s="2">
        <f>'Source - Master DB Debt'!G1336</f>
        <v>0</v>
      </c>
      <c r="F1339" s="2">
        <f>'Source - Master DB Debt'!H1336</f>
        <v>0</v>
      </c>
      <c r="G1339" s="2">
        <f>'Source - Master DB Debt'!I1336</f>
        <v>0</v>
      </c>
      <c r="H1339" s="2">
        <f>'Source - Master DB Debt'!J1336</f>
        <v>0</v>
      </c>
    </row>
    <row r="1340" spans="1:8" x14ac:dyDescent="0.35">
      <c r="A1340" t="str">
        <f>'Source - Master DB Debt'!A1337&amp;'Source - Master DB Debt'!B1337&amp;'Source - Master DB Debt'!C1337</f>
        <v>4544645</v>
      </c>
      <c r="B1340" t="str">
        <f>'Source - Master DB Debt'!D1337</f>
        <v>0180</v>
      </c>
      <c r="C1340" t="str">
        <f>'Source - Master DB Debt'!E1337</f>
        <v>Fees</v>
      </c>
      <c r="D1340" s="2">
        <f>'Source - Master DB Debt'!F1337</f>
        <v>0</v>
      </c>
      <c r="E1340" s="2">
        <f>'Source - Master DB Debt'!G1337</f>
        <v>15000</v>
      </c>
      <c r="F1340" s="2">
        <f>'Source - Master DB Debt'!H1337</f>
        <v>7500</v>
      </c>
      <c r="G1340" s="2">
        <f>'Source - Master DB Debt'!I1337</f>
        <v>2250</v>
      </c>
      <c r="H1340" s="2">
        <f>'Source - Master DB Debt'!J1337</f>
        <v>7500</v>
      </c>
    </row>
    <row r="1341" spans="1:8" x14ac:dyDescent="0.35">
      <c r="A1341" t="str">
        <f>'Source - Master DB Debt'!A1338&amp;'Source - Master DB Debt'!B1338&amp;'Source - Master DB Debt'!C1338</f>
        <v>4544645</v>
      </c>
      <c r="B1341" t="str">
        <f>'Source - Master DB Debt'!D1338</f>
        <v>0180</v>
      </c>
      <c r="C1341" t="str">
        <f>'Source - Master DB Debt'!E1338</f>
        <v>2022 Tri-Creek 2002 High School Bldg Corp 1st Mtge Bonds</v>
      </c>
      <c r="D1341" s="2">
        <f>'Source - Master DB Debt'!F1338</f>
        <v>1148500</v>
      </c>
      <c r="E1341" s="2">
        <f>'Source - Master DB Debt'!G1338</f>
        <v>831000</v>
      </c>
      <c r="F1341" s="2">
        <f>'Source - Master DB Debt'!H1338</f>
        <v>414000</v>
      </c>
      <c r="G1341" s="2">
        <f>'Source - Master DB Debt'!I1338</f>
        <v>124200</v>
      </c>
      <c r="H1341" s="2">
        <f>'Source - Master DB Debt'!J1338</f>
        <v>414000</v>
      </c>
    </row>
    <row r="1342" spans="1:8" x14ac:dyDescent="0.35">
      <c r="A1342" t="str">
        <f>'Source - Master DB Debt'!A1339&amp;'Source - Master DB Debt'!B1339&amp;'Source - Master DB Debt'!C1339</f>
        <v>4544645</v>
      </c>
      <c r="B1342" t="str">
        <f>'Source - Master DB Debt'!D1339</f>
        <v>0180</v>
      </c>
      <c r="C1342" t="str">
        <f>'Source - Master DB Debt'!E1339</f>
        <v>Common School Loan A0502</v>
      </c>
      <c r="D1342" s="2">
        <f>'Source - Master DB Debt'!F1339</f>
        <v>437400</v>
      </c>
      <c r="E1342" s="2">
        <f>'Source - Master DB Debt'!G1339</f>
        <v>850500</v>
      </c>
      <c r="F1342" s="2">
        <f>'Source - Master DB Debt'!H1339</f>
        <v>413100</v>
      </c>
      <c r="G1342" s="2">
        <f>'Source - Master DB Debt'!I1339</f>
        <v>206550</v>
      </c>
      <c r="H1342" s="2">
        <f>'Source - Master DB Debt'!J1339</f>
        <v>0</v>
      </c>
    </row>
    <row r="1343" spans="1:8" x14ac:dyDescent="0.35">
      <c r="A1343" t="str">
        <f>'Source - Master DB Debt'!A1340&amp;'Source - Master DB Debt'!B1340&amp;'Source - Master DB Debt'!C1340</f>
        <v>4544645</v>
      </c>
      <c r="B1343" t="str">
        <f>'Source - Master DB Debt'!D1340</f>
        <v>0180</v>
      </c>
      <c r="C1343" t="str">
        <f>'Source - Master DB Debt'!E1340</f>
        <v>2021 Tri-Creek 2002 High School Bldg Corp 1st Mtge Bonds</v>
      </c>
      <c r="D1343" s="2">
        <f>'Source - Master DB Debt'!F1340</f>
        <v>175000</v>
      </c>
      <c r="E1343" s="2">
        <f>'Source - Master DB Debt'!G1340</f>
        <v>89000</v>
      </c>
      <c r="F1343" s="2">
        <f>'Source - Master DB Debt'!H1340</f>
        <v>44500</v>
      </c>
      <c r="G1343" s="2">
        <f>'Source - Master DB Debt'!I1340</f>
        <v>13350</v>
      </c>
      <c r="H1343" s="2">
        <f>'Source - Master DB Debt'!J1340</f>
        <v>44500</v>
      </c>
    </row>
    <row r="1344" spans="1:8" x14ac:dyDescent="0.35">
      <c r="A1344" t="str">
        <f>'Source - Master DB Debt'!A1341&amp;'Source - Master DB Debt'!B1341&amp;'Source - Master DB Debt'!C1341</f>
        <v>4544645</v>
      </c>
      <c r="B1344" t="str">
        <f>'Source - Master DB Debt'!D1341</f>
        <v>0180</v>
      </c>
      <c r="C1344" t="str">
        <f>'Source - Master DB Debt'!E1341</f>
        <v>2023 Tri-Creek 2002 High School Building Corp Refund 2015</v>
      </c>
      <c r="D1344" s="2">
        <f>'Source - Master DB Debt'!F1341</f>
        <v>236000</v>
      </c>
      <c r="E1344" s="2">
        <f>'Source - Master DB Debt'!G1341</f>
        <v>464000</v>
      </c>
      <c r="F1344" s="2">
        <f>'Source - Master DB Debt'!H1341</f>
        <v>241500</v>
      </c>
      <c r="G1344" s="2">
        <f>'Source - Master DB Debt'!I1341</f>
        <v>66450</v>
      </c>
      <c r="H1344" s="2">
        <f>'Source - Master DB Debt'!J1341</f>
        <v>201500</v>
      </c>
    </row>
    <row r="1345" spans="1:8" x14ac:dyDescent="0.35">
      <c r="A1345" t="str">
        <f>'Source - Master DB Debt'!A1342&amp;'Source - Master DB Debt'!B1342&amp;'Source - Master DB Debt'!C1342</f>
        <v>4544645</v>
      </c>
      <c r="B1345" t="str">
        <f>'Source - Master DB Debt'!D1342</f>
        <v>0180</v>
      </c>
      <c r="C1345" t="str">
        <f>'Source - Master DB Debt'!E1342</f>
        <v>Common School Fund Loan B0320</v>
      </c>
      <c r="D1345" s="2">
        <f>'Source - Master DB Debt'!F1342</f>
        <v>32637</v>
      </c>
      <c r="E1345" s="2">
        <f>'Source - Master DB Debt'!G1342</f>
        <v>64801</v>
      </c>
      <c r="F1345" s="2">
        <f>'Source - Master DB Debt'!H1342</f>
        <v>32164</v>
      </c>
      <c r="G1345" s="2">
        <f>'Source - Master DB Debt'!I1342</f>
        <v>9626</v>
      </c>
      <c r="H1345" s="2">
        <f>'Source - Master DB Debt'!J1342</f>
        <v>32006</v>
      </c>
    </row>
    <row r="1346" spans="1:8" x14ac:dyDescent="0.35">
      <c r="A1346" t="str">
        <f>'Source - Master DB Debt'!A1343&amp;'Source - Master DB Debt'!B1343&amp;'Source - Master DB Debt'!C1343</f>
        <v>4544645</v>
      </c>
      <c r="B1346" t="str">
        <f>'Source - Master DB Debt'!D1343</f>
        <v>0180</v>
      </c>
      <c r="C1346" t="str">
        <f>'Source - Master DB Debt'!E1343</f>
        <v>Series 2016A, Refunding 2006/2007, 2002 HS Bldg Corp</v>
      </c>
      <c r="D1346" s="2">
        <f>'Source - Master DB Debt'!F1343</f>
        <v>2175000</v>
      </c>
      <c r="E1346" s="2">
        <f>'Source - Master DB Debt'!G1343</f>
        <v>2167000</v>
      </c>
      <c r="F1346" s="2">
        <f>'Source - Master DB Debt'!H1343</f>
        <v>1083500</v>
      </c>
      <c r="G1346" s="2">
        <f>'Source - Master DB Debt'!I1343</f>
        <v>1083500</v>
      </c>
      <c r="H1346" s="2">
        <f>'Source - Master DB Debt'!J1343</f>
        <v>1680000</v>
      </c>
    </row>
    <row r="1347" spans="1:8" x14ac:dyDescent="0.35">
      <c r="A1347" t="str">
        <f>'Source - Master DB Debt'!A1344&amp;'Source - Master DB Debt'!B1344&amp;'Source - Master DB Debt'!C1344</f>
        <v>4544645</v>
      </c>
      <c r="B1347" t="str">
        <f>'Source - Master DB Debt'!D1344</f>
        <v>0180</v>
      </c>
      <c r="C1347" t="str">
        <f>'Source - Master DB Debt'!E1344</f>
        <v>Common School Fund Loan B0214</v>
      </c>
      <c r="D1347" s="2">
        <f>'Source - Master DB Debt'!F1344</f>
        <v>33634</v>
      </c>
      <c r="E1347" s="2">
        <f>'Source - Master DB Debt'!G1344</f>
        <v>66781</v>
      </c>
      <c r="F1347" s="2">
        <f>'Source - Master DB Debt'!H1344</f>
        <v>33147</v>
      </c>
      <c r="G1347" s="2">
        <f>'Source - Master DB Debt'!I1344</f>
        <v>9920</v>
      </c>
      <c r="H1347" s="2">
        <f>'Source - Master DB Debt'!J1344</f>
        <v>32984</v>
      </c>
    </row>
    <row r="1348" spans="1:8" x14ac:dyDescent="0.35">
      <c r="A1348" t="str">
        <f>'Source - Master DB Debt'!A1345&amp;'Source - Master DB Debt'!B1345&amp;'Source - Master DB Debt'!C1345</f>
        <v>4544645</v>
      </c>
      <c r="B1348" t="str">
        <f>'Source - Master DB Debt'!D1345</f>
        <v>0180</v>
      </c>
      <c r="C1348" t="str">
        <f>'Source - Master DB Debt'!E1345</f>
        <v>Series 2023 Tri-Creek 2002 High School Bldg Corp 1st Mtge Bonds</v>
      </c>
      <c r="D1348" s="2">
        <f>'Source - Master DB Debt'!F1345</f>
        <v>0</v>
      </c>
      <c r="E1348" s="2">
        <f>'Source - Master DB Debt'!G1345</f>
        <v>5069000</v>
      </c>
      <c r="F1348" s="2">
        <f>'Source - Master DB Debt'!H1345</f>
        <v>2536000</v>
      </c>
      <c r="G1348" s="2">
        <f>'Source - Master DB Debt'!I1345</f>
        <v>760800</v>
      </c>
      <c r="H1348" s="2">
        <f>'Source - Master DB Debt'!J1345</f>
        <v>2536000</v>
      </c>
    </row>
    <row r="1349" spans="1:8" x14ac:dyDescent="0.35">
      <c r="A1349" t="str">
        <f>'Source - Master DB Debt'!A1346&amp;'Source - Master DB Debt'!B1346&amp;'Source - Master DB Debt'!C1346</f>
        <v>4544650</v>
      </c>
      <c r="B1349" t="str">
        <f>'Source - Master DB Debt'!D1346</f>
        <v>0180</v>
      </c>
      <c r="C1349" t="str">
        <f>'Source - Master DB Debt'!E1346</f>
        <v>2022 Lease Rental</v>
      </c>
      <c r="D1349" s="2">
        <f>'Source - Master DB Debt'!F1346</f>
        <v>503500</v>
      </c>
      <c r="E1349" s="2">
        <f>'Source - Master DB Debt'!G1346</f>
        <v>1129000</v>
      </c>
      <c r="F1349" s="2">
        <f>'Source - Master DB Debt'!H1346</f>
        <v>656000</v>
      </c>
      <c r="G1349" s="2">
        <f>'Source - Master DB Debt'!I1346</f>
        <v>196800</v>
      </c>
      <c r="H1349" s="2">
        <f>'Source - Master DB Debt'!J1346</f>
        <v>656000</v>
      </c>
    </row>
    <row r="1350" spans="1:8" x14ac:dyDescent="0.35">
      <c r="A1350" t="str">
        <f>'Source - Master DB Debt'!A1347&amp;'Source - Master DB Debt'!B1347&amp;'Source - Master DB Debt'!C1347</f>
        <v>4544650</v>
      </c>
      <c r="B1350" t="str">
        <f>'Source - Master DB Debt'!D1347</f>
        <v>0180</v>
      </c>
      <c r="C1350" t="str">
        <f>'Source - Master DB Debt'!E1347</f>
        <v>CSF A0480</v>
      </c>
      <c r="D1350" s="2">
        <f>'Source - Master DB Debt'!F1347</f>
        <v>156000</v>
      </c>
      <c r="E1350" s="2">
        <f>'Source - Master DB Debt'!G1347</f>
        <v>312000</v>
      </c>
      <c r="F1350" s="2">
        <f>'Source - Master DB Debt'!H1347</f>
        <v>156000</v>
      </c>
      <c r="G1350" s="2">
        <f>'Source - Master DB Debt'!I1347</f>
        <v>156000</v>
      </c>
      <c r="H1350" s="2">
        <f>'Source - Master DB Debt'!J1347</f>
        <v>156000</v>
      </c>
    </row>
    <row r="1351" spans="1:8" x14ac:dyDescent="0.35">
      <c r="A1351" t="str">
        <f>'Source - Master DB Debt'!A1348&amp;'Source - Master DB Debt'!B1348&amp;'Source - Master DB Debt'!C1348</f>
        <v>4544650</v>
      </c>
      <c r="B1351" t="str">
        <f>'Source - Master DB Debt'!D1348</f>
        <v>0180</v>
      </c>
      <c r="C1351" t="str">
        <f>'Source - Master DB Debt'!E1348</f>
        <v>2015 Lease Rental Payment</v>
      </c>
      <c r="D1351" s="2">
        <f>'Source - Master DB Debt'!F1348</f>
        <v>121125</v>
      </c>
      <c r="E1351" s="2">
        <f>'Source - Master DB Debt'!G1348</f>
        <v>243250</v>
      </c>
      <c r="F1351" s="2">
        <f>'Source - Master DB Debt'!H1348</f>
        <v>0</v>
      </c>
      <c r="G1351" s="2">
        <f>'Source - Master DB Debt'!I1348</f>
        <v>0</v>
      </c>
      <c r="H1351" s="2">
        <f>'Source - Master DB Debt'!J1348</f>
        <v>0</v>
      </c>
    </row>
    <row r="1352" spans="1:8" x14ac:dyDescent="0.35">
      <c r="A1352" t="str">
        <f>'Source - Master DB Debt'!A1349&amp;'Source - Master DB Debt'!B1349&amp;'Source - Master DB Debt'!C1349</f>
        <v>4544650</v>
      </c>
      <c r="B1352" t="str">
        <f>'Source - Master DB Debt'!D1349</f>
        <v>0180</v>
      </c>
      <c r="C1352" t="str">
        <f>'Source - Master DB Debt'!E1349</f>
        <v>CSF A0498</v>
      </c>
      <c r="D1352" s="2">
        <f>'Source - Master DB Debt'!F1349</f>
        <v>158250</v>
      </c>
      <c r="E1352" s="2">
        <f>'Source - Master DB Debt'!G1349</f>
        <v>316500</v>
      </c>
      <c r="F1352" s="2">
        <f>'Source - Master DB Debt'!H1349</f>
        <v>158250</v>
      </c>
      <c r="G1352" s="2">
        <f>'Source - Master DB Debt'!I1349</f>
        <v>158250</v>
      </c>
      <c r="H1352" s="2">
        <f>'Source - Master DB Debt'!J1349</f>
        <v>158250</v>
      </c>
    </row>
    <row r="1353" spans="1:8" x14ac:dyDescent="0.35">
      <c r="A1353" t="str">
        <f>'Source - Master DB Debt'!A1350&amp;'Source - Master DB Debt'!B1350&amp;'Source - Master DB Debt'!C1350</f>
        <v>4544650</v>
      </c>
      <c r="B1353" t="str">
        <f>'Source - Master DB Debt'!D1350</f>
        <v>0180</v>
      </c>
      <c r="C1353" t="str">
        <f>'Source - Master DB Debt'!E1350</f>
        <v>2016 Lease Rental Payment</v>
      </c>
      <c r="D1353" s="2">
        <f>'Source - Master DB Debt'!F1350</f>
        <v>134000</v>
      </c>
      <c r="E1353" s="2">
        <f>'Source - Master DB Debt'!G1350</f>
        <v>360000</v>
      </c>
      <c r="F1353" s="2">
        <f>'Source - Master DB Debt'!H1350</f>
        <v>306125</v>
      </c>
      <c r="G1353" s="2">
        <f>'Source - Master DB Debt'!I1350</f>
        <v>91838</v>
      </c>
      <c r="H1353" s="2">
        <f>'Source - Master DB Debt'!J1350</f>
        <v>306125</v>
      </c>
    </row>
    <row r="1354" spans="1:8" x14ac:dyDescent="0.35">
      <c r="A1354" t="str">
        <f>'Source - Master DB Debt'!A1351&amp;'Source - Master DB Debt'!B1351&amp;'Source - Master DB Debt'!C1351</f>
        <v>4544650</v>
      </c>
      <c r="B1354" t="str">
        <f>'Source - Master DB Debt'!D1351</f>
        <v>0180</v>
      </c>
      <c r="C1354" t="str">
        <f>'Source - Master DB Debt'!E1351</f>
        <v>CSF A0443</v>
      </c>
      <c r="D1354" s="2">
        <f>'Source - Master DB Debt'!F1351</f>
        <v>31579</v>
      </c>
      <c r="E1354" s="2">
        <f>'Source - Master DB Debt'!G1351</f>
        <v>61280</v>
      </c>
      <c r="F1354" s="2">
        <f>'Source - Master DB Debt'!H1351</f>
        <v>29701</v>
      </c>
      <c r="G1354" s="2">
        <f>'Source - Master DB Debt'!I1351</f>
        <v>29388</v>
      </c>
      <c r="H1354" s="2">
        <f>'Source - Master DB Debt'!J1351</f>
        <v>29075</v>
      </c>
    </row>
    <row r="1355" spans="1:8" x14ac:dyDescent="0.35">
      <c r="A1355" t="str">
        <f>'Source - Master DB Debt'!A1352&amp;'Source - Master DB Debt'!B1352&amp;'Source - Master DB Debt'!C1352</f>
        <v>4544650</v>
      </c>
      <c r="B1355" t="str">
        <f>'Source - Master DB Debt'!D1352</f>
        <v>0180</v>
      </c>
      <c r="C1355" t="str">
        <f>'Source - Master DB Debt'!E1352</f>
        <v>CSF A0582 NE</v>
      </c>
      <c r="D1355" s="2">
        <f>'Source - Master DB Debt'!F1352</f>
        <v>66997</v>
      </c>
      <c r="E1355" s="2">
        <f>'Source - Master DB Debt'!G1352</f>
        <v>130994</v>
      </c>
      <c r="F1355" s="2">
        <f>'Source - Master DB Debt'!H1352</f>
        <v>63997</v>
      </c>
      <c r="G1355" s="2">
        <f>'Source - Master DB Debt'!I1352</f>
        <v>63497</v>
      </c>
      <c r="H1355" s="2">
        <f>'Source - Master DB Debt'!J1352</f>
        <v>62997</v>
      </c>
    </row>
    <row r="1356" spans="1:8" x14ac:dyDescent="0.35">
      <c r="A1356" t="str">
        <f>'Source - Master DB Debt'!A1353&amp;'Source - Master DB Debt'!B1353&amp;'Source - Master DB Debt'!C1353</f>
        <v>4544650</v>
      </c>
      <c r="B1356" t="str">
        <f>'Source - Master DB Debt'!D1353</f>
        <v>0180</v>
      </c>
      <c r="C1356" t="str">
        <f>'Source - Master DB Debt'!E1353</f>
        <v>CSF A0442</v>
      </c>
      <c r="D1356" s="2">
        <f>'Source - Master DB Debt'!F1353</f>
        <v>86434</v>
      </c>
      <c r="E1356" s="2">
        <f>'Source - Master DB Debt'!G1353</f>
        <v>167516</v>
      </c>
      <c r="F1356" s="2">
        <f>'Source - Master DB Debt'!H1353</f>
        <v>81082</v>
      </c>
      <c r="G1356" s="2">
        <f>'Source - Master DB Debt'!I1353</f>
        <v>40541</v>
      </c>
      <c r="H1356" s="2">
        <f>'Source - Master DB Debt'!J1353</f>
        <v>0</v>
      </c>
    </row>
    <row r="1357" spans="1:8" x14ac:dyDescent="0.35">
      <c r="A1357" t="str">
        <f>'Source - Master DB Debt'!A1354&amp;'Source - Master DB Debt'!B1354&amp;'Source - Master DB Debt'!C1354</f>
        <v>4544650</v>
      </c>
      <c r="B1357" t="str">
        <f>'Source - Master DB Debt'!D1354</f>
        <v>0180</v>
      </c>
      <c r="C1357" t="str">
        <f>'Source - Master DB Debt'!E1354</f>
        <v>CSF A0512</v>
      </c>
      <c r="D1357" s="2">
        <f>'Source - Master DB Debt'!F1354</f>
        <v>10151</v>
      </c>
      <c r="E1357" s="2">
        <f>'Source - Master DB Debt'!G1354</f>
        <v>19840</v>
      </c>
      <c r="F1357" s="2">
        <f>'Source - Master DB Debt'!H1354</f>
        <v>9689</v>
      </c>
      <c r="G1357" s="2">
        <f>'Source - Master DB Debt'!I1354</f>
        <v>9613</v>
      </c>
      <c r="H1357" s="2">
        <f>'Source - Master DB Debt'!J1354</f>
        <v>9536</v>
      </c>
    </row>
    <row r="1358" spans="1:8" x14ac:dyDescent="0.35">
      <c r="A1358" t="str">
        <f>'Source - Master DB Debt'!A1355&amp;'Source - Master DB Debt'!B1355&amp;'Source - Master DB Debt'!C1355</f>
        <v>4544650</v>
      </c>
      <c r="B1358" t="str">
        <f>'Source - Master DB Debt'!D1355</f>
        <v>0180</v>
      </c>
      <c r="C1358" t="str">
        <f>'Source - Master DB Debt'!E1355</f>
        <v>Unreimbursed Textbooks</v>
      </c>
      <c r="D1358" s="2">
        <f>'Source - Master DB Debt'!F1355</f>
        <v>0</v>
      </c>
      <c r="E1358" s="2">
        <f>'Source - Master DB Debt'!G1355</f>
        <v>0</v>
      </c>
      <c r="F1358" s="2">
        <f>'Source - Master DB Debt'!H1355</f>
        <v>0</v>
      </c>
      <c r="G1358" s="2">
        <f>'Source - Master DB Debt'!I1355</f>
        <v>0</v>
      </c>
      <c r="H1358" s="2">
        <f>'Source - Master DB Debt'!J1355</f>
        <v>0</v>
      </c>
    </row>
    <row r="1359" spans="1:8" x14ac:dyDescent="0.35">
      <c r="A1359" t="str">
        <f>'Source - Master DB Debt'!A1356&amp;'Source - Master DB Debt'!B1356&amp;'Source - Master DB Debt'!C1356</f>
        <v>4544650</v>
      </c>
      <c r="B1359" t="str">
        <f>'Source - Master DB Debt'!D1356</f>
        <v>0180</v>
      </c>
      <c r="C1359" t="str">
        <f>'Source - Master DB Debt'!E1356</f>
        <v>CSF A0483</v>
      </c>
      <c r="D1359" s="2">
        <f>'Source - Master DB Debt'!F1356</f>
        <v>145250</v>
      </c>
      <c r="E1359" s="2">
        <f>'Source - Master DB Debt'!G1356</f>
        <v>290500</v>
      </c>
      <c r="F1359" s="2">
        <f>'Source - Master DB Debt'!H1356</f>
        <v>145250</v>
      </c>
      <c r="G1359" s="2">
        <f>'Source - Master DB Debt'!I1356</f>
        <v>145250</v>
      </c>
      <c r="H1359" s="2">
        <f>'Source - Master DB Debt'!J1356</f>
        <v>145250</v>
      </c>
    </row>
    <row r="1360" spans="1:8" x14ac:dyDescent="0.35">
      <c r="A1360" t="str">
        <f>'Source - Master DB Debt'!A1357&amp;'Source - Master DB Debt'!B1357&amp;'Source - Master DB Debt'!C1357</f>
        <v>4544650</v>
      </c>
      <c r="B1360" t="str">
        <f>'Source - Master DB Debt'!D1357</f>
        <v>0180</v>
      </c>
      <c r="C1360" t="str">
        <f>'Source - Master DB Debt'!E1357</f>
        <v>CSF A0595 NE</v>
      </c>
      <c r="D1360" s="2">
        <f>'Source - Master DB Debt'!F1357</f>
        <v>68000</v>
      </c>
      <c r="E1360" s="2">
        <f>'Source - Master DB Debt'!G1357</f>
        <v>133000</v>
      </c>
      <c r="F1360" s="2">
        <f>'Source - Master DB Debt'!H1357</f>
        <v>65000</v>
      </c>
      <c r="G1360" s="2">
        <f>'Source - Master DB Debt'!I1357</f>
        <v>64500</v>
      </c>
      <c r="H1360" s="2">
        <f>'Source - Master DB Debt'!J1357</f>
        <v>64000</v>
      </c>
    </row>
    <row r="1361" spans="1:8" x14ac:dyDescent="0.35">
      <c r="A1361" t="str">
        <f>'Source - Master DB Debt'!A1358&amp;'Source - Master DB Debt'!B1358&amp;'Source - Master DB Debt'!C1358</f>
        <v>4544650</v>
      </c>
      <c r="B1361" t="str">
        <f>'Source - Master DB Debt'!D1358</f>
        <v>0180</v>
      </c>
      <c r="C1361" t="str">
        <f>'Source - Master DB Debt'!E1358</f>
        <v>CSF A0519</v>
      </c>
      <c r="D1361" s="2">
        <f>'Source - Master DB Debt'!F1358</f>
        <v>331033</v>
      </c>
      <c r="E1361" s="2">
        <f>'Source - Master DB Debt'!G1358</f>
        <v>648079</v>
      </c>
      <c r="F1361" s="2">
        <f>'Source - Master DB Debt'!H1358</f>
        <v>317046</v>
      </c>
      <c r="G1361" s="2">
        <f>'Source - Master DB Debt'!I1358</f>
        <v>314715</v>
      </c>
      <c r="H1361" s="2">
        <f>'Source - Master DB Debt'!J1358</f>
        <v>312383</v>
      </c>
    </row>
    <row r="1362" spans="1:8" x14ac:dyDescent="0.35">
      <c r="A1362" t="str">
        <f>'Source - Master DB Debt'!A1359&amp;'Source - Master DB Debt'!B1359&amp;'Source - Master DB Debt'!C1359</f>
        <v>4544650</v>
      </c>
      <c r="B1362" t="str">
        <f>'Source - Master DB Debt'!D1359</f>
        <v>0180</v>
      </c>
      <c r="C1362" t="str">
        <f>'Source - Master DB Debt'!E1359</f>
        <v>CSF A0437</v>
      </c>
      <c r="D1362" s="2">
        <f>'Source - Master DB Debt'!F1359</f>
        <v>29700</v>
      </c>
      <c r="E1362" s="2">
        <f>'Source - Master DB Debt'!G1359</f>
        <v>57563</v>
      </c>
      <c r="F1362" s="2">
        <f>'Source - Master DB Debt'!H1359</f>
        <v>27862</v>
      </c>
      <c r="G1362" s="2">
        <f>'Source - Master DB Debt'!I1359</f>
        <v>13931</v>
      </c>
      <c r="H1362" s="2">
        <f>'Source - Master DB Debt'!J1359</f>
        <v>0</v>
      </c>
    </row>
    <row r="1363" spans="1:8" x14ac:dyDescent="0.35">
      <c r="A1363" t="str">
        <f>'Source - Master DB Debt'!A1360&amp;'Source - Master DB Debt'!B1360&amp;'Source - Master DB Debt'!C1360</f>
        <v>4544650</v>
      </c>
      <c r="B1363" t="str">
        <f>'Source - Master DB Debt'!D1360</f>
        <v>0180</v>
      </c>
      <c r="C1363" t="str">
        <f>'Source - Master DB Debt'!E1360</f>
        <v>CSF A0570</v>
      </c>
      <c r="D1363" s="2">
        <f>'Source - Master DB Debt'!F1360</f>
        <v>72000</v>
      </c>
      <c r="E1363" s="2">
        <f>'Source - Master DB Debt'!G1360</f>
        <v>140000</v>
      </c>
      <c r="F1363" s="2">
        <f>'Source - Master DB Debt'!H1360</f>
        <v>68000</v>
      </c>
      <c r="G1363" s="2">
        <f>'Source - Master DB Debt'!I1360</f>
        <v>34000</v>
      </c>
      <c r="H1363" s="2">
        <f>'Source - Master DB Debt'!J1360</f>
        <v>0</v>
      </c>
    </row>
    <row r="1364" spans="1:8" x14ac:dyDescent="0.35">
      <c r="A1364" t="str">
        <f>'Source - Master DB Debt'!A1361&amp;'Source - Master DB Debt'!B1361&amp;'Source - Master DB Debt'!C1361</f>
        <v>4544650</v>
      </c>
      <c r="B1364" t="str">
        <f>'Source - Master DB Debt'!D1361</f>
        <v>0180</v>
      </c>
      <c r="C1364" t="str">
        <f>'Source - Master DB Debt'!E1361</f>
        <v>CSF A0602 NE</v>
      </c>
      <c r="D1364" s="2">
        <f>'Source - Master DB Debt'!F1361</f>
        <v>70977</v>
      </c>
      <c r="E1364" s="2">
        <f>'Source - Master DB Debt'!G1361</f>
        <v>139038</v>
      </c>
      <c r="F1364" s="2">
        <f>'Source - Master DB Debt'!H1361</f>
        <v>68060</v>
      </c>
      <c r="G1364" s="2">
        <f>'Source - Master DB Debt'!I1361</f>
        <v>67574</v>
      </c>
      <c r="H1364" s="2">
        <f>'Source - Master DB Debt'!J1361</f>
        <v>67088</v>
      </c>
    </row>
    <row r="1365" spans="1:8" x14ac:dyDescent="0.35">
      <c r="A1365" t="str">
        <f>'Source - Master DB Debt'!A1362&amp;'Source - Master DB Debt'!B1362&amp;'Source - Master DB Debt'!C1362</f>
        <v>4544650</v>
      </c>
      <c r="B1365" t="str">
        <f>'Source - Master DB Debt'!D1362</f>
        <v>0180</v>
      </c>
      <c r="C1365" t="str">
        <f>'Source - Master DB Debt'!E1362</f>
        <v>CSF A0507</v>
      </c>
      <c r="D1365" s="2">
        <f>'Source - Master DB Debt'!F1362</f>
        <v>28742</v>
      </c>
      <c r="E1365" s="2">
        <f>'Source - Master DB Debt'!G1362</f>
        <v>56177</v>
      </c>
      <c r="F1365" s="2">
        <f>'Source - Master DB Debt'!H1362</f>
        <v>27435</v>
      </c>
      <c r="G1365" s="2">
        <f>'Source - Master DB Debt'!I1362</f>
        <v>27218</v>
      </c>
      <c r="H1365" s="2">
        <f>'Source - Master DB Debt'!J1362</f>
        <v>27000</v>
      </c>
    </row>
    <row r="1366" spans="1:8" x14ac:dyDescent="0.35">
      <c r="A1366" t="str">
        <f>'Source - Master DB Debt'!A1363&amp;'Source - Master DB Debt'!B1363&amp;'Source - Master DB Debt'!C1363</f>
        <v>4544660</v>
      </c>
      <c r="B1366" t="str">
        <f>'Source - Master DB Debt'!D1363</f>
        <v>0180</v>
      </c>
      <c r="C1366" t="str">
        <f>'Source - Master DB Debt'!E1363</f>
        <v>Unreimbursed Textbooks</v>
      </c>
      <c r="D1366" s="2">
        <f>'Source - Master DB Debt'!F1363</f>
        <v>157636</v>
      </c>
      <c r="E1366" s="2">
        <f>'Source - Master DB Debt'!G1363</f>
        <v>0</v>
      </c>
      <c r="F1366" s="2">
        <f>'Source - Master DB Debt'!H1363</f>
        <v>0</v>
      </c>
      <c r="G1366" s="2">
        <f>'Source - Master DB Debt'!I1363</f>
        <v>0</v>
      </c>
      <c r="H1366" s="2">
        <f>'Source - Master DB Debt'!J1363</f>
        <v>0</v>
      </c>
    </row>
    <row r="1367" spans="1:8" x14ac:dyDescent="0.35">
      <c r="A1367" t="str">
        <f>'Source - Master DB Debt'!A1364&amp;'Source - Master DB Debt'!B1364&amp;'Source - Master DB Debt'!C1364</f>
        <v>4544660</v>
      </c>
      <c r="B1367" t="str">
        <f>'Source - Master DB Debt'!D1364</f>
        <v>0180</v>
      </c>
      <c r="C1367" t="str">
        <f>'Source - Master DB Debt'!E1364</f>
        <v>Series 2000 - New High School Project</v>
      </c>
      <c r="D1367" s="2">
        <f>'Source - Master DB Debt'!F1364</f>
        <v>4115000</v>
      </c>
      <c r="E1367" s="2">
        <f>'Source - Master DB Debt'!G1364</f>
        <v>8230000</v>
      </c>
      <c r="F1367" s="2">
        <f>'Source - Master DB Debt'!H1364</f>
        <v>0</v>
      </c>
      <c r="G1367" s="2">
        <f>'Source - Master DB Debt'!I1364</f>
        <v>0</v>
      </c>
      <c r="H1367" s="2">
        <f>'Source - Master DB Debt'!J1364</f>
        <v>0</v>
      </c>
    </row>
    <row r="1368" spans="1:8" x14ac:dyDescent="0.35">
      <c r="A1368" t="str">
        <f>'Source - Master DB Debt'!A1365&amp;'Source - Master DB Debt'!B1365&amp;'Source - Master DB Debt'!C1365</f>
        <v>4544660</v>
      </c>
      <c r="B1368" t="str">
        <f>'Source - Master DB Debt'!D1365</f>
        <v>0180</v>
      </c>
      <c r="C1368" t="str">
        <f>'Source - Master DB Debt'!E1365</f>
        <v>Ad Valorem Property Tax First Mortgage Refunding Bonds, Series 2017</v>
      </c>
      <c r="D1368" s="2">
        <f>'Source - Master DB Debt'!F1365</f>
        <v>2605000</v>
      </c>
      <c r="E1368" s="2">
        <f>'Source - Master DB Debt'!G1365</f>
        <v>5193000</v>
      </c>
      <c r="F1368" s="2">
        <f>'Source - Master DB Debt'!H1365</f>
        <v>0</v>
      </c>
      <c r="G1368" s="2">
        <f>'Source - Master DB Debt'!I1365</f>
        <v>0</v>
      </c>
      <c r="H1368" s="2">
        <f>'Source - Master DB Debt'!J1365</f>
        <v>0</v>
      </c>
    </row>
    <row r="1369" spans="1:8" x14ac:dyDescent="0.35">
      <c r="A1369" t="str">
        <f>'Source - Master DB Debt'!A1366&amp;'Source - Master DB Debt'!B1366&amp;'Source - Master DB Debt'!C1366</f>
        <v>4544660</v>
      </c>
      <c r="B1369" t="str">
        <f>'Source - Master DB Debt'!D1366</f>
        <v>0180</v>
      </c>
      <c r="C1369" t="str">
        <f>'Source - Master DB Debt'!E1366</f>
        <v>Ad Valorem Property Tax First Mortgage Bonds, Series 2021</v>
      </c>
      <c r="D1369" s="2">
        <f>'Source - Master DB Debt'!F1366</f>
        <v>810000</v>
      </c>
      <c r="E1369" s="2">
        <f>'Source - Master DB Debt'!G1366</f>
        <v>15359000</v>
      </c>
      <c r="F1369" s="2">
        <f>'Source - Master DB Debt'!H1366</f>
        <v>11660000</v>
      </c>
      <c r="G1369" s="2">
        <f>'Source - Master DB Debt'!I1366</f>
        <v>3498000</v>
      </c>
      <c r="H1369" s="2">
        <f>'Source - Master DB Debt'!J1366</f>
        <v>11660000</v>
      </c>
    </row>
    <row r="1370" spans="1:8" x14ac:dyDescent="0.35">
      <c r="A1370" t="str">
        <f>'Source - Master DB Debt'!A1367&amp;'Source - Master DB Debt'!B1367&amp;'Source - Master DB Debt'!C1367</f>
        <v>4544660</v>
      </c>
      <c r="B1370" t="str">
        <f>'Source - Master DB Debt'!D1367</f>
        <v>0180</v>
      </c>
      <c r="C1370" t="str">
        <f>'Source - Master DB Debt'!E1367</f>
        <v>Ad Valorem Property Tax First Mortgage Bonds, Series 2023</v>
      </c>
      <c r="D1370" s="2">
        <f>'Source - Master DB Debt'!F1367</f>
        <v>0</v>
      </c>
      <c r="E1370" s="2">
        <f>'Source - Master DB Debt'!G1367</f>
        <v>2862000</v>
      </c>
      <c r="F1370" s="2">
        <f>'Source - Master DB Debt'!H1367</f>
        <v>1843000</v>
      </c>
      <c r="G1370" s="2">
        <f>'Source - Master DB Debt'!I1367</f>
        <v>552900</v>
      </c>
      <c r="H1370" s="2">
        <f>'Source - Master DB Debt'!J1367</f>
        <v>1843000</v>
      </c>
    </row>
    <row r="1371" spans="1:8" x14ac:dyDescent="0.35">
      <c r="A1371" t="str">
        <f>'Source - Master DB Debt'!A1368&amp;'Source - Master DB Debt'!B1368&amp;'Source - Master DB Debt'!C1368</f>
        <v>4544660</v>
      </c>
      <c r="B1371" t="str">
        <f>'Source - Master DB Debt'!D1368</f>
        <v>0180</v>
      </c>
      <c r="C1371" t="str">
        <f>'Source - Master DB Debt'!E1368</f>
        <v>Ad Valorem Property Tax First Mortgage Refunding Bonds, Series 2016</v>
      </c>
      <c r="D1371" s="2">
        <f>'Source - Master DB Debt'!F1368</f>
        <v>2048500</v>
      </c>
      <c r="E1371" s="2">
        <f>'Source - Master DB Debt'!G1368</f>
        <v>4100000</v>
      </c>
      <c r="F1371" s="2">
        <f>'Source - Master DB Debt'!H1368</f>
        <v>2050000</v>
      </c>
      <c r="G1371" s="2">
        <f>'Source - Master DB Debt'!I1368</f>
        <v>2050000</v>
      </c>
      <c r="H1371" s="2">
        <f>'Source - Master DB Debt'!J1368</f>
        <v>2050000</v>
      </c>
    </row>
    <row r="1372" spans="1:8" x14ac:dyDescent="0.35">
      <c r="A1372" t="str">
        <f>'Source - Master DB Debt'!A1369&amp;'Source - Master DB Debt'!B1369&amp;'Source - Master DB Debt'!C1369</f>
        <v>4544660</v>
      </c>
      <c r="B1372" t="str">
        <f>'Source - Master DB Debt'!D1369</f>
        <v>0180</v>
      </c>
      <c r="C1372" t="str">
        <f>'Source - Master DB Debt'!E1369</f>
        <v>CSL A0496</v>
      </c>
      <c r="D1372" s="2">
        <f>'Source - Master DB Debt'!F1369</f>
        <v>248625</v>
      </c>
      <c r="E1372" s="2">
        <f>'Source - Master DB Debt'!G1369</f>
        <v>0</v>
      </c>
      <c r="F1372" s="2">
        <f>'Source - Master DB Debt'!H1369</f>
        <v>0</v>
      </c>
      <c r="G1372" s="2">
        <f>'Source - Master DB Debt'!I1369</f>
        <v>0</v>
      </c>
      <c r="H1372" s="2">
        <f>'Source - Master DB Debt'!J1369</f>
        <v>0</v>
      </c>
    </row>
    <row r="1373" spans="1:8" x14ac:dyDescent="0.35">
      <c r="A1373" t="str">
        <f>'Source - Master DB Debt'!A1370&amp;'Source - Master DB Debt'!B1370&amp;'Source - Master DB Debt'!C1370</f>
        <v>4544660</v>
      </c>
      <c r="B1373" t="str">
        <f>'Source - Master DB Debt'!D1370</f>
        <v>0180</v>
      </c>
      <c r="C1373" t="str">
        <f>'Source - Master DB Debt'!E1370</f>
        <v>General Obligations Bonds of 2022</v>
      </c>
      <c r="D1373" s="2">
        <f>'Source - Master DB Debt'!F1370</f>
        <v>0</v>
      </c>
      <c r="E1373" s="2">
        <f>'Source - Master DB Debt'!G1370</f>
        <v>0</v>
      </c>
      <c r="F1373" s="2">
        <f>'Source - Master DB Debt'!H1370</f>
        <v>0</v>
      </c>
      <c r="G1373" s="2">
        <f>'Source - Master DB Debt'!I1370</f>
        <v>0</v>
      </c>
      <c r="H1373" s="2">
        <f>'Source - Master DB Debt'!J1370</f>
        <v>0</v>
      </c>
    </row>
    <row r="1374" spans="1:8" x14ac:dyDescent="0.35">
      <c r="A1374" t="str">
        <f>'Source - Master DB Debt'!A1371&amp;'Source - Master DB Debt'!B1371&amp;'Source - Master DB Debt'!C1371</f>
        <v>4544660</v>
      </c>
      <c r="B1374" t="str">
        <f>'Source - Master DB Debt'!D1371</f>
        <v>0180</v>
      </c>
      <c r="C1374" t="str">
        <f>'Source - Master DB Debt'!E1371</f>
        <v>General Obligation Bonds of 2020</v>
      </c>
      <c r="D1374" s="2">
        <f>'Source - Master DB Debt'!F1371</f>
        <v>1677350</v>
      </c>
      <c r="E1374" s="2">
        <f>'Source - Master DB Debt'!G1371</f>
        <v>0</v>
      </c>
      <c r="F1374" s="2">
        <f>'Source - Master DB Debt'!H1371</f>
        <v>0</v>
      </c>
      <c r="G1374" s="2">
        <f>'Source - Master DB Debt'!I1371</f>
        <v>0</v>
      </c>
      <c r="H1374" s="2">
        <f>'Source - Master DB Debt'!J1371</f>
        <v>0</v>
      </c>
    </row>
    <row r="1375" spans="1:8" x14ac:dyDescent="0.35">
      <c r="A1375" t="str">
        <f>'Source - Master DB Debt'!A1372&amp;'Source - Master DB Debt'!B1372&amp;'Source - Master DB Debt'!C1372</f>
        <v>4544670</v>
      </c>
      <c r="B1375" t="str">
        <f>'Source - Master DB Debt'!D1372</f>
        <v>0180</v>
      </c>
      <c r="C1375" t="str">
        <f>'Source - Master DB Debt'!E1372</f>
        <v>School City of East Chicago General Obligation Bonds, Series 2018</v>
      </c>
      <c r="D1375" s="2">
        <f>'Source - Master DB Debt'!F1372</f>
        <v>533725</v>
      </c>
      <c r="E1375" s="2">
        <f>'Source - Master DB Debt'!G1372</f>
        <v>0</v>
      </c>
      <c r="F1375" s="2">
        <f>'Source - Master DB Debt'!H1372</f>
        <v>0</v>
      </c>
      <c r="G1375" s="2">
        <f>'Source - Master DB Debt'!I1372</f>
        <v>0</v>
      </c>
      <c r="H1375" s="2">
        <f>'Source - Master DB Debt'!J1372</f>
        <v>0</v>
      </c>
    </row>
    <row r="1376" spans="1:8" x14ac:dyDescent="0.35">
      <c r="A1376" t="str">
        <f>'Source - Master DB Debt'!A1373&amp;'Source - Master DB Debt'!B1373&amp;'Source - Master DB Debt'!C1373</f>
        <v>4544670</v>
      </c>
      <c r="B1376" t="str">
        <f>'Source - Master DB Debt'!D1373</f>
        <v>0180</v>
      </c>
      <c r="C1376" t="str">
        <f>'Source - Master DB Debt'!E1373</f>
        <v>$9,170,000 Taxable Ad Valorem Property Tax First Mortgage Refunding Bonds, Series 2020</v>
      </c>
      <c r="D1376" s="2">
        <f>'Source - Master DB Debt'!F1373</f>
        <v>361000</v>
      </c>
      <c r="E1376" s="2">
        <f>'Source - Master DB Debt'!G1373</f>
        <v>730000</v>
      </c>
      <c r="F1376" s="2">
        <f>'Source - Master DB Debt'!H1373</f>
        <v>361000</v>
      </c>
      <c r="G1376" s="2">
        <f>'Source - Master DB Debt'!I1373</f>
        <v>108300</v>
      </c>
      <c r="H1376" s="2">
        <f>'Source - Master DB Debt'!J1373</f>
        <v>361000</v>
      </c>
    </row>
    <row r="1377" spans="1:8" x14ac:dyDescent="0.35">
      <c r="A1377" t="str">
        <f>'Source - Master DB Debt'!A1374&amp;'Source - Master DB Debt'!B1374&amp;'Source - Master DB Debt'!C1374</f>
        <v>4544670</v>
      </c>
      <c r="B1377" t="str">
        <f>'Source - Master DB Debt'!D1374</f>
        <v>0180</v>
      </c>
      <c r="C1377" t="str">
        <f>'Source - Master DB Debt'!E1374</f>
        <v>School City of East Chicago General Obligation Bonds, Series 2019</v>
      </c>
      <c r="D1377" s="2">
        <f>'Source - Master DB Debt'!F1374</f>
        <v>362550</v>
      </c>
      <c r="E1377" s="2">
        <f>'Source - Master DB Debt'!G1374</f>
        <v>724700</v>
      </c>
      <c r="F1377" s="2">
        <f>'Source - Master DB Debt'!H1374</f>
        <v>362100</v>
      </c>
      <c r="G1377" s="2">
        <f>'Source - Master DB Debt'!I1374</f>
        <v>108098</v>
      </c>
      <c r="H1377" s="2">
        <f>'Source - Master DB Debt'!J1374</f>
        <v>358550</v>
      </c>
    </row>
    <row r="1378" spans="1:8" x14ac:dyDescent="0.35">
      <c r="A1378" t="str">
        <f>'Source - Master DB Debt'!A1375&amp;'Source - Master DB Debt'!B1375&amp;'Source - Master DB Debt'!C1375</f>
        <v>4544670</v>
      </c>
      <c r="B1378" t="str">
        <f>'Source - Master DB Debt'!D1375</f>
        <v>0180</v>
      </c>
      <c r="C1378" t="str">
        <f>'Source - Master DB Debt'!E1375</f>
        <v>City of East Chicago, Indiana School Disaster Loan</v>
      </c>
      <c r="D1378" s="2">
        <f>'Source - Master DB Debt'!F1375</f>
        <v>71519</v>
      </c>
      <c r="E1378" s="2">
        <f>'Source - Master DB Debt'!G1375</f>
        <v>70891</v>
      </c>
      <c r="F1378" s="2">
        <f>'Source - Master DB Debt'!H1375</f>
        <v>35210</v>
      </c>
      <c r="G1378" s="2">
        <f>'Source - Master DB Debt'!I1375</f>
        <v>10539</v>
      </c>
      <c r="H1378" s="2">
        <f>'Source - Master DB Debt'!J1375</f>
        <v>35052</v>
      </c>
    </row>
    <row r="1379" spans="1:8" x14ac:dyDescent="0.35">
      <c r="A1379" t="str">
        <f>'Source - Master DB Debt'!A1376&amp;'Source - Master DB Debt'!B1376&amp;'Source - Master DB Debt'!C1376</f>
        <v>4544670</v>
      </c>
      <c r="B1379" t="str">
        <f>'Source - Master DB Debt'!D1376</f>
        <v>0180</v>
      </c>
      <c r="C1379" t="str">
        <f>'Source - Master DB Debt'!E1376</f>
        <v>Unreimbursed Textbooks</v>
      </c>
      <c r="D1379" s="2">
        <f>'Source - Master DB Debt'!F1376</f>
        <v>865856</v>
      </c>
      <c r="E1379" s="2">
        <f>'Source - Master DB Debt'!G1376</f>
        <v>0</v>
      </c>
      <c r="F1379" s="2">
        <f>'Source - Master DB Debt'!H1376</f>
        <v>0</v>
      </c>
      <c r="G1379" s="2">
        <f>'Source - Master DB Debt'!I1376</f>
        <v>0</v>
      </c>
      <c r="H1379" s="2">
        <f>'Source - Master DB Debt'!J1376</f>
        <v>0</v>
      </c>
    </row>
    <row r="1380" spans="1:8" x14ac:dyDescent="0.35">
      <c r="A1380" t="str">
        <f>'Source - Master DB Debt'!A1377&amp;'Source - Master DB Debt'!B1377&amp;'Source - Master DB Debt'!C1377</f>
        <v>4544670</v>
      </c>
      <c r="B1380" t="str">
        <f>'Source - Master DB Debt'!D1377</f>
        <v>0180</v>
      </c>
      <c r="C1380" t="str">
        <f>'Source - Master DB Debt'!E1377</f>
        <v>School City of East Chicago General Obligation Bonds, Series 2022</v>
      </c>
      <c r="D1380" s="2">
        <f>'Source - Master DB Debt'!F1377</f>
        <v>578217</v>
      </c>
      <c r="E1380" s="2">
        <f>'Source - Master DB Debt'!G1377</f>
        <v>1150617</v>
      </c>
      <c r="F1380" s="2">
        <f>'Source - Master DB Debt'!H1377</f>
        <v>576819</v>
      </c>
      <c r="G1380" s="2">
        <f>'Source - Master DB Debt'!I1377</f>
        <v>171906</v>
      </c>
      <c r="H1380" s="2">
        <f>'Source - Master DB Debt'!J1377</f>
        <v>569219</v>
      </c>
    </row>
    <row r="1381" spans="1:8" x14ac:dyDescent="0.35">
      <c r="A1381" t="str">
        <f>'Source - Master DB Debt'!A1378&amp;'Source - Master DB Debt'!B1378&amp;'Source - Master DB Debt'!C1378</f>
        <v>4544680</v>
      </c>
      <c r="B1381" t="str">
        <f>'Source - Master DB Debt'!D1378</f>
        <v>0180</v>
      </c>
      <c r="C1381" t="str">
        <f>'Source - Master DB Debt'!E1378</f>
        <v>B0012 Technology Common School Fund Loan</v>
      </c>
      <c r="D1381" s="2">
        <f>'Source - Master DB Debt'!F1378</f>
        <v>11591</v>
      </c>
      <c r="E1381" s="2">
        <f>'Source - Master DB Debt'!G1378</f>
        <v>0</v>
      </c>
      <c r="F1381" s="2">
        <f>'Source - Master DB Debt'!H1378</f>
        <v>0</v>
      </c>
      <c r="G1381" s="2">
        <f>'Source - Master DB Debt'!I1378</f>
        <v>0</v>
      </c>
      <c r="H1381" s="2">
        <f>'Source - Master DB Debt'!J1378</f>
        <v>0</v>
      </c>
    </row>
    <row r="1382" spans="1:8" x14ac:dyDescent="0.35">
      <c r="A1382" t="str">
        <f>'Source - Master DB Debt'!A1379&amp;'Source - Master DB Debt'!B1379&amp;'Source - Master DB Debt'!C1379</f>
        <v>4544680</v>
      </c>
      <c r="B1382" t="str">
        <f>'Source - Master DB Debt'!D1379</f>
        <v>0180</v>
      </c>
      <c r="C1382" t="str">
        <f>'Source - Master DB Debt'!E1379</f>
        <v>A2947 Technology Common School Fund Loan</v>
      </c>
      <c r="D1382" s="2">
        <f>'Source - Master DB Debt'!F1379</f>
        <v>9230</v>
      </c>
      <c r="E1382" s="2">
        <f>'Source - Master DB Debt'!G1379</f>
        <v>0</v>
      </c>
      <c r="F1382" s="2">
        <f>'Source - Master DB Debt'!H1379</f>
        <v>0</v>
      </c>
      <c r="G1382" s="2">
        <f>'Source - Master DB Debt'!I1379</f>
        <v>0</v>
      </c>
      <c r="H1382" s="2">
        <f>'Source - Master DB Debt'!J1379</f>
        <v>0</v>
      </c>
    </row>
    <row r="1383" spans="1:8" x14ac:dyDescent="0.35">
      <c r="A1383" t="str">
        <f>'Source - Master DB Debt'!A1380&amp;'Source - Master DB Debt'!B1380&amp;'Source - Master DB Debt'!C1380</f>
        <v>4544680</v>
      </c>
      <c r="B1383" t="str">
        <f>'Source - Master DB Debt'!D1380</f>
        <v>0180</v>
      </c>
      <c r="C1383" t="str">
        <f>'Source - Master DB Debt'!E1380</f>
        <v>2019 IN Bond Bank Hoosier Equipment Lease Program (HELP)</v>
      </c>
      <c r="D1383" s="2">
        <f>'Source - Master DB Debt'!F1380</f>
        <v>129054</v>
      </c>
      <c r="E1383" s="2">
        <f>'Source - Master DB Debt'!G1380</f>
        <v>129054</v>
      </c>
      <c r="F1383" s="2">
        <f>'Source - Master DB Debt'!H1380</f>
        <v>0</v>
      </c>
      <c r="G1383" s="2">
        <f>'Source - Master DB Debt'!I1380</f>
        <v>0</v>
      </c>
      <c r="H1383" s="2">
        <f>'Source - Master DB Debt'!J1380</f>
        <v>0</v>
      </c>
    </row>
    <row r="1384" spans="1:8" x14ac:dyDescent="0.35">
      <c r="A1384" t="str">
        <f>'Source - Master DB Debt'!A1381&amp;'Source - Master DB Debt'!B1381&amp;'Source - Master DB Debt'!C1381</f>
        <v>4544680</v>
      </c>
      <c r="B1384" t="str">
        <f>'Source - Master DB Debt'!D1381</f>
        <v>0180</v>
      </c>
      <c r="C1384" t="str">
        <f>'Source - Master DB Debt'!E1381</f>
        <v>A0505</v>
      </c>
      <c r="D1384" s="2">
        <f>'Source - Master DB Debt'!F1381</f>
        <v>272388</v>
      </c>
      <c r="E1384" s="2">
        <f>'Source - Master DB Debt'!G1381</f>
        <v>544776</v>
      </c>
      <c r="F1384" s="2">
        <f>'Source - Master DB Debt'!H1381</f>
        <v>272388</v>
      </c>
      <c r="G1384" s="2">
        <f>'Source - Master DB Debt'!I1381</f>
        <v>272388</v>
      </c>
      <c r="H1384" s="2">
        <f>'Source - Master DB Debt'!J1381</f>
        <v>272388</v>
      </c>
    </row>
    <row r="1385" spans="1:8" x14ac:dyDescent="0.35">
      <c r="A1385" t="str">
        <f>'Source - Master DB Debt'!A1382&amp;'Source - Master DB Debt'!B1382&amp;'Source - Master DB Debt'!C1382</f>
        <v>4544680</v>
      </c>
      <c r="B1385" t="str">
        <f>'Source - Master DB Debt'!D1382</f>
        <v>0180</v>
      </c>
      <c r="C1385" t="str">
        <f>'Source - Master DB Debt'!E1382</f>
        <v>B0232 Technology Common School Fund Loan</v>
      </c>
      <c r="D1385" s="2">
        <f>'Source - Master DB Debt'!F1382</f>
        <v>14833</v>
      </c>
      <c r="E1385" s="2">
        <f>'Source - Master DB Debt'!G1382</f>
        <v>29450</v>
      </c>
      <c r="F1385" s="2">
        <f>'Source - Master DB Debt'!H1382</f>
        <v>14616</v>
      </c>
      <c r="G1385" s="2">
        <f>'Source - Master DB Debt'!I1382</f>
        <v>4374</v>
      </c>
      <c r="H1385" s="2">
        <f>'Source - Master DB Debt'!J1382</f>
        <v>14544</v>
      </c>
    </row>
    <row r="1386" spans="1:8" x14ac:dyDescent="0.35">
      <c r="A1386" t="str">
        <f>'Source - Master DB Debt'!A1383&amp;'Source - Master DB Debt'!B1383&amp;'Source - Master DB Debt'!C1383</f>
        <v>4544680</v>
      </c>
      <c r="B1386" t="str">
        <f>'Source - Master DB Debt'!D1383</f>
        <v>0180</v>
      </c>
      <c r="C1386" t="str">
        <f>'Source - Master DB Debt'!E1383</f>
        <v>A2856 Technology Common School Fund Loan</v>
      </c>
      <c r="D1386" s="2">
        <f>'Source - Master DB Debt'!F1383</f>
        <v>13970</v>
      </c>
      <c r="E1386" s="2">
        <f>'Source - Master DB Debt'!G1383</f>
        <v>0</v>
      </c>
      <c r="F1386" s="2">
        <f>'Source - Master DB Debt'!H1383</f>
        <v>0</v>
      </c>
      <c r="G1386" s="2">
        <f>'Source - Master DB Debt'!I1383</f>
        <v>0</v>
      </c>
      <c r="H1386" s="2">
        <f>'Source - Master DB Debt'!J1383</f>
        <v>0</v>
      </c>
    </row>
    <row r="1387" spans="1:8" x14ac:dyDescent="0.35">
      <c r="A1387" t="str">
        <f>'Source - Master DB Debt'!A1384&amp;'Source - Master DB Debt'!B1384&amp;'Source - Master DB Debt'!C1384</f>
        <v>4544680</v>
      </c>
      <c r="B1387" t="str">
        <f>'Source - Master DB Debt'!D1384</f>
        <v>0180</v>
      </c>
      <c r="C1387" t="str">
        <f>'Source - Master DB Debt'!E1384</f>
        <v>Unreimbursed Textbooks</v>
      </c>
      <c r="D1387" s="2">
        <f>'Source - Master DB Debt'!F1384</f>
        <v>21285</v>
      </c>
      <c r="E1387" s="2">
        <f>'Source - Master DB Debt'!G1384</f>
        <v>0</v>
      </c>
      <c r="F1387" s="2">
        <f>'Source - Master DB Debt'!H1384</f>
        <v>0</v>
      </c>
      <c r="G1387" s="2">
        <f>'Source - Master DB Debt'!I1384</f>
        <v>0</v>
      </c>
      <c r="H1387" s="2">
        <f>'Source - Master DB Debt'!J1384</f>
        <v>0</v>
      </c>
    </row>
    <row r="1388" spans="1:8" x14ac:dyDescent="0.35">
      <c r="A1388" t="str">
        <f>'Source - Master DB Debt'!A1385&amp;'Source - Master DB Debt'!B1385&amp;'Source - Master DB Debt'!C1385</f>
        <v>4544680</v>
      </c>
      <c r="B1388" t="str">
        <f>'Source - Master DB Debt'!D1385</f>
        <v>0180</v>
      </c>
      <c r="C1388" t="str">
        <f>'Source - Master DB Debt'!E1385</f>
        <v>A0600</v>
      </c>
      <c r="D1388" s="2">
        <f>'Source - Master DB Debt'!F1385</f>
        <v>2030</v>
      </c>
      <c r="E1388" s="2">
        <f>'Source - Master DB Debt'!G1385</f>
        <v>3973</v>
      </c>
      <c r="F1388" s="2">
        <f>'Source - Master DB Debt'!H1385</f>
        <v>1943</v>
      </c>
      <c r="G1388" s="2">
        <f>'Source - Master DB Debt'!I1385</f>
        <v>1929</v>
      </c>
      <c r="H1388" s="2">
        <f>'Source - Master DB Debt'!J1385</f>
        <v>1914</v>
      </c>
    </row>
    <row r="1389" spans="1:8" x14ac:dyDescent="0.35">
      <c r="A1389" t="str">
        <f>'Source - Master DB Debt'!A1386&amp;'Source - Master DB Debt'!B1386&amp;'Source - Master DB Debt'!C1386</f>
        <v>4544680</v>
      </c>
      <c r="B1389" t="str">
        <f>'Source - Master DB Debt'!D1386</f>
        <v>0180</v>
      </c>
      <c r="C1389" t="str">
        <f>'Source - Master DB Debt'!E1386</f>
        <v>A0613</v>
      </c>
      <c r="D1389" s="2">
        <f>'Source - Master DB Debt'!F1386</f>
        <v>35306</v>
      </c>
      <c r="E1389" s="2">
        <f>'Source - Master DB Debt'!G1386</f>
        <v>69181</v>
      </c>
      <c r="F1389" s="2">
        <f>'Source - Master DB Debt'!H1386</f>
        <v>33875</v>
      </c>
      <c r="G1389" s="2">
        <f>'Source - Master DB Debt'!I1386</f>
        <v>33636</v>
      </c>
      <c r="H1389" s="2">
        <f>'Source - Master DB Debt'!J1386</f>
        <v>33397</v>
      </c>
    </row>
    <row r="1390" spans="1:8" x14ac:dyDescent="0.35">
      <c r="A1390" t="str">
        <f>'Source - Master DB Debt'!A1387&amp;'Source - Master DB Debt'!B1387&amp;'Source - Master DB Debt'!C1387</f>
        <v>4544680</v>
      </c>
      <c r="B1390" t="str">
        <f>'Source - Master DB Debt'!D1387</f>
        <v>0180</v>
      </c>
      <c r="C1390" t="str">
        <f>'Source - Master DB Debt'!E1387</f>
        <v>A0571</v>
      </c>
      <c r="D1390" s="2">
        <f>'Source - Master DB Debt'!F1387</f>
        <v>12103</v>
      </c>
      <c r="E1390" s="2">
        <f>'Source - Master DB Debt'!G1387</f>
        <v>23534</v>
      </c>
      <c r="F1390" s="2">
        <f>'Source - Master DB Debt'!H1387</f>
        <v>11431</v>
      </c>
      <c r="G1390" s="2">
        <f>'Source - Master DB Debt'!I1387</f>
        <v>5716</v>
      </c>
      <c r="H1390" s="2">
        <f>'Source - Master DB Debt'!J1387</f>
        <v>0</v>
      </c>
    </row>
    <row r="1391" spans="1:8" x14ac:dyDescent="0.35">
      <c r="A1391" t="str">
        <f>'Source - Master DB Debt'!A1388&amp;'Source - Master DB Debt'!B1388&amp;'Source - Master DB Debt'!C1388</f>
        <v>4544680</v>
      </c>
      <c r="B1391" t="str">
        <f>'Source - Master DB Debt'!D1388</f>
        <v>0180</v>
      </c>
      <c r="C1391" t="str">
        <f>'Source - Master DB Debt'!E1388</f>
        <v>A0596</v>
      </c>
      <c r="D1391" s="2">
        <f>'Source - Master DB Debt'!F1388</f>
        <v>26282</v>
      </c>
      <c r="E1391" s="2">
        <f>'Source - Master DB Debt'!G1388</f>
        <v>51405</v>
      </c>
      <c r="F1391" s="2">
        <f>'Source - Master DB Debt'!H1388</f>
        <v>25123</v>
      </c>
      <c r="G1391" s="2">
        <f>'Source - Master DB Debt'!I1388</f>
        <v>24930</v>
      </c>
      <c r="H1391" s="2">
        <f>'Source - Master DB Debt'!J1388</f>
        <v>24736</v>
      </c>
    </row>
    <row r="1392" spans="1:8" x14ac:dyDescent="0.35">
      <c r="A1392" t="str">
        <f>'Source - Master DB Debt'!A1389&amp;'Source - Master DB Debt'!B1389&amp;'Source - Master DB Debt'!C1389</f>
        <v>4544680</v>
      </c>
      <c r="B1392" t="str">
        <f>'Source - Master DB Debt'!D1389</f>
        <v>0180</v>
      </c>
      <c r="C1392" t="str">
        <f>'Source - Master DB Debt'!E1389</f>
        <v>A0581 CSF</v>
      </c>
      <c r="D1392" s="2">
        <f>'Source - Master DB Debt'!F1389</f>
        <v>21930</v>
      </c>
      <c r="E1392" s="2">
        <f>'Source - Master DB Debt'!G1389</f>
        <v>42893</v>
      </c>
      <c r="F1392" s="2">
        <f>'Source - Master DB Debt'!H1389</f>
        <v>20963</v>
      </c>
      <c r="G1392" s="2">
        <f>'Source - Master DB Debt'!I1389</f>
        <v>20802</v>
      </c>
      <c r="H1392" s="2">
        <f>'Source - Master DB Debt'!J1389</f>
        <v>20640</v>
      </c>
    </row>
    <row r="1393" spans="1:8" x14ac:dyDescent="0.35">
      <c r="A1393" t="str">
        <f>'Source - Master DB Debt'!A1390&amp;'Source - Master DB Debt'!B1390&amp;'Source - Master DB Debt'!C1390</f>
        <v>4544680</v>
      </c>
      <c r="B1393" t="str">
        <f>'Source - Master DB Debt'!D1390</f>
        <v>0180</v>
      </c>
      <c r="C1393" t="str">
        <f>'Source - Master DB Debt'!E1390</f>
        <v>General Obligation Bonds, Series 2022</v>
      </c>
      <c r="D1393" s="2">
        <f>'Source - Master DB Debt'!F1390</f>
        <v>810900</v>
      </c>
      <c r="E1393" s="2">
        <f>'Source - Master DB Debt'!G1390</f>
        <v>0</v>
      </c>
      <c r="F1393" s="2">
        <f>'Source - Master DB Debt'!H1390</f>
        <v>0</v>
      </c>
      <c r="G1393" s="2">
        <f>'Source - Master DB Debt'!I1390</f>
        <v>0</v>
      </c>
      <c r="H1393" s="2">
        <f>'Source - Master DB Debt'!J1390</f>
        <v>0</v>
      </c>
    </row>
    <row r="1394" spans="1:8" x14ac:dyDescent="0.35">
      <c r="A1394" t="str">
        <f>'Source - Master DB Debt'!A1391&amp;'Source - Master DB Debt'!B1391&amp;'Source - Master DB Debt'!C1391</f>
        <v>4544680</v>
      </c>
      <c r="B1394" t="str">
        <f>'Source - Master DB Debt'!D1391</f>
        <v>0180</v>
      </c>
      <c r="C1394" t="str">
        <f>'Source - Master DB Debt'!E1391</f>
        <v>A0520</v>
      </c>
      <c r="D1394" s="2">
        <f>'Source - Master DB Debt'!F1391</f>
        <v>41201</v>
      </c>
      <c r="E1394" s="2">
        <f>'Source - Master DB Debt'!G1391</f>
        <v>41201</v>
      </c>
      <c r="F1394" s="2">
        <f>'Source - Master DB Debt'!H1391</f>
        <v>0</v>
      </c>
      <c r="G1394" s="2">
        <f>'Source - Master DB Debt'!I1391</f>
        <v>0</v>
      </c>
      <c r="H1394" s="2">
        <f>'Source - Master DB Debt'!J1391</f>
        <v>0</v>
      </c>
    </row>
    <row r="1395" spans="1:8" x14ac:dyDescent="0.35">
      <c r="A1395" t="str">
        <f>'Source - Master DB Debt'!A1392&amp;'Source - Master DB Debt'!B1392&amp;'Source - Master DB Debt'!C1392</f>
        <v>4544680</v>
      </c>
      <c r="B1395" t="str">
        <f>'Source - Master DB Debt'!D1392</f>
        <v>0180</v>
      </c>
      <c r="C1395" t="str">
        <f>'Source - Master DB Debt'!E1392</f>
        <v>B0052 Technology Common School Fund Loan</v>
      </c>
      <c r="D1395" s="2">
        <f>'Source - Master DB Debt'!F1392</f>
        <v>12281</v>
      </c>
      <c r="E1395" s="2">
        <f>'Source - Master DB Debt'!G1392</f>
        <v>12220</v>
      </c>
      <c r="F1395" s="2">
        <f>'Source - Master DB Debt'!H1392</f>
        <v>0</v>
      </c>
      <c r="G1395" s="2">
        <f>'Source - Master DB Debt'!I1392</f>
        <v>0</v>
      </c>
      <c r="H1395" s="2">
        <f>'Source - Master DB Debt'!J1392</f>
        <v>0</v>
      </c>
    </row>
    <row r="1396" spans="1:8" x14ac:dyDescent="0.35">
      <c r="A1396" t="str">
        <f>'Source - Master DB Debt'!A1393&amp;'Source - Master DB Debt'!B1393&amp;'Source - Master DB Debt'!C1393</f>
        <v>4544680</v>
      </c>
      <c r="B1396" t="str">
        <f>'Source - Master DB Debt'!D1393</f>
        <v>0180</v>
      </c>
      <c r="C1396" t="str">
        <f>'Source - Master DB Debt'!E1393</f>
        <v>A0566</v>
      </c>
      <c r="D1396" s="2">
        <f>'Source - Master DB Debt'!F1393</f>
        <v>20600</v>
      </c>
      <c r="E1396" s="2">
        <f>'Source - Master DB Debt'!G1393</f>
        <v>20600</v>
      </c>
      <c r="F1396" s="2">
        <f>'Source - Master DB Debt'!H1393</f>
        <v>0</v>
      </c>
      <c r="G1396" s="2">
        <f>'Source - Master DB Debt'!I1393</f>
        <v>0</v>
      </c>
      <c r="H1396" s="2">
        <f>'Source - Master DB Debt'!J1393</f>
        <v>0</v>
      </c>
    </row>
    <row r="1397" spans="1:8" x14ac:dyDescent="0.35">
      <c r="A1397" t="str">
        <f>'Source - Master DB Debt'!A1394&amp;'Source - Master DB Debt'!B1394&amp;'Source - Master DB Debt'!C1394</f>
        <v>4544680</v>
      </c>
      <c r="B1397" t="str">
        <f>'Source - Master DB Debt'!D1394</f>
        <v>0180</v>
      </c>
      <c r="C1397" t="str">
        <f>'Source - Master DB Debt'!E1394</f>
        <v>A0551</v>
      </c>
      <c r="D1397" s="2">
        <f>'Source - Master DB Debt'!F1394</f>
        <v>10222</v>
      </c>
      <c r="E1397" s="2">
        <f>'Source - Master DB Debt'!G1394</f>
        <v>20444</v>
      </c>
      <c r="F1397" s="2">
        <f>'Source - Master DB Debt'!H1394</f>
        <v>10222</v>
      </c>
      <c r="G1397" s="2">
        <f>'Source - Master DB Debt'!I1394</f>
        <v>10222</v>
      </c>
      <c r="H1397" s="2">
        <f>'Source - Master DB Debt'!J1394</f>
        <v>10222</v>
      </c>
    </row>
    <row r="1398" spans="1:8" x14ac:dyDescent="0.35">
      <c r="A1398" t="str">
        <f>'Source - Master DB Debt'!A1395&amp;'Source - Master DB Debt'!B1395&amp;'Source - Master DB Debt'!C1395</f>
        <v>4544680</v>
      </c>
      <c r="B1398" t="str">
        <f>'Source - Master DB Debt'!D1395</f>
        <v>0180</v>
      </c>
      <c r="C1398" t="str">
        <f>'Source - Master DB Debt'!E1395</f>
        <v>2020 Refunding and Improvement Bldg Corp Lease Bonds $8,250,000</v>
      </c>
      <c r="D1398" s="2">
        <f>'Source - Master DB Debt'!F1395</f>
        <v>324000</v>
      </c>
      <c r="E1398" s="2">
        <f>'Source - Master DB Debt'!G1395</f>
        <v>780500</v>
      </c>
      <c r="F1398" s="2">
        <f>'Source - Master DB Debt'!H1395</f>
        <v>542500</v>
      </c>
      <c r="G1398" s="2">
        <f>'Source - Master DB Debt'!I1395</f>
        <v>405000</v>
      </c>
      <c r="H1398" s="2">
        <f>'Source - Master DB Debt'!J1395</f>
        <v>267500</v>
      </c>
    </row>
    <row r="1399" spans="1:8" x14ac:dyDescent="0.35">
      <c r="A1399" t="str">
        <f>'Source - Master DB Debt'!A1396&amp;'Source - Master DB Debt'!B1396&amp;'Source - Master DB Debt'!C1396</f>
        <v>4544690</v>
      </c>
      <c r="B1399" t="str">
        <f>'Source - Master DB Debt'!D1396</f>
        <v>0180</v>
      </c>
      <c r="C1399" t="str">
        <f>'Source - Master DB Debt'!E1396</f>
        <v>Loan No:   A0513</v>
      </c>
      <c r="D1399" s="2">
        <f>'Source - Master DB Debt'!F1396</f>
        <v>286000</v>
      </c>
      <c r="E1399" s="2">
        <f>'Source - Master DB Debt'!G1396</f>
        <v>558800</v>
      </c>
      <c r="F1399" s="2">
        <f>'Source - Master DB Debt'!H1396</f>
        <v>272800</v>
      </c>
      <c r="G1399" s="2">
        <f>'Source - Master DB Debt'!I1396</f>
        <v>270600</v>
      </c>
      <c r="H1399" s="2">
        <f>'Source - Master DB Debt'!J1396</f>
        <v>268400</v>
      </c>
    </row>
    <row r="1400" spans="1:8" x14ac:dyDescent="0.35">
      <c r="A1400" t="str">
        <f>'Source - Master DB Debt'!A1397&amp;'Source - Master DB Debt'!B1397&amp;'Source - Master DB Debt'!C1397</f>
        <v>4544690</v>
      </c>
      <c r="B1400" t="str">
        <f>'Source - Master DB Debt'!D1397</f>
        <v>0180</v>
      </c>
      <c r="C1400" t="str">
        <f>'Source - Master DB Debt'!E1397</f>
        <v>Loan No. A3006</v>
      </c>
      <c r="D1400" s="2">
        <f>'Source - Master DB Debt'!F1397</f>
        <v>316738</v>
      </c>
      <c r="E1400" s="2">
        <f>'Source - Master DB Debt'!G1397</f>
        <v>316738</v>
      </c>
      <c r="F1400" s="2">
        <f>'Source - Master DB Debt'!H1397</f>
        <v>158369</v>
      </c>
      <c r="G1400" s="2">
        <f>'Source - Master DB Debt'!I1397</f>
        <v>47511</v>
      </c>
      <c r="H1400" s="2">
        <f>'Source - Master DB Debt'!J1397</f>
        <v>158369</v>
      </c>
    </row>
    <row r="1401" spans="1:8" x14ac:dyDescent="0.35">
      <c r="A1401" t="str">
        <f>'Source - Master DB Debt'!A1398&amp;'Source - Master DB Debt'!B1398&amp;'Source - Master DB Debt'!C1398</f>
        <v>4544690</v>
      </c>
      <c r="B1401" t="str">
        <f>'Source - Master DB Debt'!D1398</f>
        <v>0180</v>
      </c>
      <c r="C1401" t="str">
        <f>'Source - Master DB Debt'!E1398</f>
        <v>Loan No. A3009</v>
      </c>
      <c r="D1401" s="2">
        <f>'Source - Master DB Debt'!F1398</f>
        <v>307782</v>
      </c>
      <c r="E1401" s="2">
        <f>'Source - Master DB Debt'!G1398</f>
        <v>307782</v>
      </c>
      <c r="F1401" s="2">
        <f>'Source - Master DB Debt'!H1398</f>
        <v>153891</v>
      </c>
      <c r="G1401" s="2">
        <f>'Source - Master DB Debt'!I1398</f>
        <v>46167</v>
      </c>
      <c r="H1401" s="2">
        <f>'Source - Master DB Debt'!J1398</f>
        <v>153891</v>
      </c>
    </row>
    <row r="1402" spans="1:8" x14ac:dyDescent="0.35">
      <c r="A1402" t="str">
        <f>'Source - Master DB Debt'!A1399&amp;'Source - Master DB Debt'!B1399&amp;'Source - Master DB Debt'!C1399</f>
        <v>4544690</v>
      </c>
      <c r="B1402" t="str">
        <f>'Source - Master DB Debt'!D1399</f>
        <v>0180</v>
      </c>
      <c r="C1402" t="str">
        <f>'Source - Master DB Debt'!E1399</f>
        <v>Loan No:  A0521</v>
      </c>
      <c r="D1402" s="2">
        <f>'Source - Master DB Debt'!F1399</f>
        <v>278850</v>
      </c>
      <c r="E1402" s="2">
        <f>'Source - Master DB Debt'!G1399</f>
        <v>544830</v>
      </c>
      <c r="F1402" s="2">
        <f>'Source - Master DB Debt'!H1399</f>
        <v>265980</v>
      </c>
      <c r="G1402" s="2">
        <f>'Source - Master DB Debt'!I1399</f>
        <v>263835</v>
      </c>
      <c r="H1402" s="2">
        <f>'Source - Master DB Debt'!J1399</f>
        <v>261690</v>
      </c>
    </row>
    <row r="1403" spans="1:8" x14ac:dyDescent="0.35">
      <c r="A1403" t="str">
        <f>'Source - Master DB Debt'!A1400&amp;'Source - Master DB Debt'!B1400&amp;'Source - Master DB Debt'!C1400</f>
        <v>4544690</v>
      </c>
      <c r="B1403" t="str">
        <f>'Source - Master DB Debt'!D1400</f>
        <v>0180</v>
      </c>
      <c r="C1403" t="str">
        <f>'Source - Master DB Debt'!E1400</f>
        <v>Ad Valorem Property Tax First Mortgage Refunding Bonds, Series 2012</v>
      </c>
      <c r="D1403" s="2">
        <f>'Source - Master DB Debt'!F1400</f>
        <v>692500</v>
      </c>
      <c r="E1403" s="2">
        <f>'Source - Master DB Debt'!G1400</f>
        <v>1381000</v>
      </c>
      <c r="F1403" s="2">
        <f>'Source - Master DB Debt'!H1400</f>
        <v>692500</v>
      </c>
      <c r="G1403" s="2">
        <f>'Source - Master DB Debt'!I1400</f>
        <v>692500</v>
      </c>
      <c r="H1403" s="2">
        <f>'Source - Master DB Debt'!J1400</f>
        <v>692500</v>
      </c>
    </row>
    <row r="1404" spans="1:8" x14ac:dyDescent="0.35">
      <c r="A1404" t="str">
        <f>'Source - Master DB Debt'!A1401&amp;'Source - Master DB Debt'!B1401&amp;'Source - Master DB Debt'!C1401</f>
        <v>4544690</v>
      </c>
      <c r="B1404" t="str">
        <f>'Source - Master DB Debt'!D1401</f>
        <v>0180</v>
      </c>
      <c r="C1404" t="str">
        <f>'Source - Master DB Debt'!E1401</f>
        <v>General Obligation Judgement Funding Bonds, Series 2012</v>
      </c>
      <c r="D1404" s="2">
        <f>'Source - Master DB Debt'!F1401</f>
        <v>10725</v>
      </c>
      <c r="E1404" s="2">
        <f>'Source - Master DB Debt'!G1401</f>
        <v>670725</v>
      </c>
      <c r="F1404" s="2">
        <f>'Source - Master DB Debt'!H1401</f>
        <v>0</v>
      </c>
      <c r="G1404" s="2">
        <f>'Source - Master DB Debt'!I1401</f>
        <v>0</v>
      </c>
      <c r="H1404" s="2">
        <f>'Source - Master DB Debt'!J1401</f>
        <v>0</v>
      </c>
    </row>
    <row r="1405" spans="1:8" x14ac:dyDescent="0.35">
      <c r="A1405" t="str">
        <f>'Source - Master DB Debt'!A1402&amp;'Source - Master DB Debt'!B1402&amp;'Source - Master DB Debt'!C1402</f>
        <v>4544690</v>
      </c>
      <c r="B1405" t="str">
        <f>'Source - Master DB Debt'!D1402</f>
        <v>0180</v>
      </c>
      <c r="C1405" t="str">
        <f>'Source - Master DB Debt'!E1402</f>
        <v>Loan No.:A3002</v>
      </c>
      <c r="D1405" s="2">
        <f>'Source - Master DB Debt'!F1402</f>
        <v>482868</v>
      </c>
      <c r="E1405" s="2">
        <f>'Source - Master DB Debt'!G1402</f>
        <v>482868</v>
      </c>
      <c r="F1405" s="2">
        <f>'Source - Master DB Debt'!H1402</f>
        <v>0</v>
      </c>
      <c r="G1405" s="2">
        <f>'Source - Master DB Debt'!I1402</f>
        <v>0</v>
      </c>
      <c r="H1405" s="2">
        <f>'Source - Master DB Debt'!J1402</f>
        <v>0</v>
      </c>
    </row>
    <row r="1406" spans="1:8" x14ac:dyDescent="0.35">
      <c r="A1406" t="str">
        <f>'Source - Master DB Debt'!A1403&amp;'Source - Master DB Debt'!B1403&amp;'Source - Master DB Debt'!C1403</f>
        <v>4544690</v>
      </c>
      <c r="B1406" t="str">
        <f>'Source - Master DB Debt'!D1403</f>
        <v>0180</v>
      </c>
      <c r="C1406" t="str">
        <f>'Source - Master DB Debt'!E1403</f>
        <v>Loan No.:  A0508</v>
      </c>
      <c r="D1406" s="2">
        <f>'Source - Master DB Debt'!F1403</f>
        <v>64583</v>
      </c>
      <c r="E1406" s="2">
        <f>'Source - Master DB Debt'!G1403</f>
        <v>126091</v>
      </c>
      <c r="F1406" s="2">
        <f>'Source - Master DB Debt'!H1403</f>
        <v>61508</v>
      </c>
      <c r="G1406" s="2">
        <f>'Source - Master DB Debt'!I1403</f>
        <v>60996</v>
      </c>
      <c r="H1406" s="2">
        <f>'Source - Master DB Debt'!J1403</f>
        <v>60483</v>
      </c>
    </row>
    <row r="1407" spans="1:8" x14ac:dyDescent="0.35">
      <c r="A1407" t="str">
        <f>'Source - Master DB Debt'!A1404&amp;'Source - Master DB Debt'!B1404&amp;'Source - Master DB Debt'!C1404</f>
        <v>4544690</v>
      </c>
      <c r="B1407" t="str">
        <f>'Source - Master DB Debt'!D1404</f>
        <v>0180</v>
      </c>
      <c r="C1407" t="str">
        <f>'Source - Master DB Debt'!E1404</f>
        <v>Loan No. A3008</v>
      </c>
      <c r="D1407" s="2">
        <f>'Source - Master DB Debt'!F1404</f>
        <v>351312</v>
      </c>
      <c r="E1407" s="2">
        <f>'Source - Master DB Debt'!G1404</f>
        <v>351312</v>
      </c>
      <c r="F1407" s="2">
        <f>'Source - Master DB Debt'!H1404</f>
        <v>175656</v>
      </c>
      <c r="G1407" s="2">
        <f>'Source - Master DB Debt'!I1404</f>
        <v>52697</v>
      </c>
      <c r="H1407" s="2">
        <f>'Source - Master DB Debt'!J1404</f>
        <v>175656</v>
      </c>
    </row>
    <row r="1408" spans="1:8" x14ac:dyDescent="0.35">
      <c r="A1408" t="str">
        <f>'Source - Master DB Debt'!A1405&amp;'Source - Master DB Debt'!B1405&amp;'Source - Master DB Debt'!C1405</f>
        <v>4544690</v>
      </c>
      <c r="B1408" t="str">
        <f>'Source - Master DB Debt'!D1405</f>
        <v>0180</v>
      </c>
      <c r="C1408" t="str">
        <f>'Source - Master DB Debt'!E1405</f>
        <v>General Obligation Judgement Bonds, Series 2015</v>
      </c>
      <c r="D1408" s="2">
        <f>'Source - Master DB Debt'!F1405</f>
        <v>7650</v>
      </c>
      <c r="E1408" s="2">
        <f>'Source - Master DB Debt'!G1405</f>
        <v>231588</v>
      </c>
      <c r="F1408" s="2">
        <f>'Source - Master DB Debt'!H1405</f>
        <v>228938</v>
      </c>
      <c r="G1408" s="2">
        <f>'Source - Master DB Debt'!I1405</f>
        <v>34341</v>
      </c>
      <c r="H1408" s="2">
        <f>'Source - Master DB Debt'!J1405</f>
        <v>0</v>
      </c>
    </row>
    <row r="1409" spans="1:8" x14ac:dyDescent="0.35">
      <c r="A1409" t="str">
        <f>'Source - Master DB Debt'!A1406&amp;'Source - Master DB Debt'!B1406&amp;'Source - Master DB Debt'!C1406</f>
        <v>4544690</v>
      </c>
      <c r="B1409" t="str">
        <f>'Source - Master DB Debt'!D1406</f>
        <v>0180</v>
      </c>
      <c r="C1409" t="str">
        <f>'Source - Master DB Debt'!E1406</f>
        <v>Ad Valorem Property Tax First Mortgage Refunding Bonds Series 2020B</v>
      </c>
      <c r="D1409" s="2">
        <f>'Source - Master DB Debt'!F1406</f>
        <v>485500</v>
      </c>
      <c r="E1409" s="2">
        <f>'Source - Master DB Debt'!G1406</f>
        <v>1011000</v>
      </c>
      <c r="F1409" s="2">
        <f>'Source - Master DB Debt'!H1406</f>
        <v>522000</v>
      </c>
      <c r="G1409" s="2">
        <f>'Source - Master DB Debt'!I1406</f>
        <v>522000</v>
      </c>
      <c r="H1409" s="2">
        <f>'Source - Master DB Debt'!J1406</f>
        <v>522000</v>
      </c>
    </row>
    <row r="1410" spans="1:8" x14ac:dyDescent="0.35">
      <c r="A1410" t="str">
        <f>'Source - Master DB Debt'!A1407&amp;'Source - Master DB Debt'!B1407&amp;'Source - Master DB Debt'!C1407</f>
        <v>4544690</v>
      </c>
      <c r="B1410" t="str">
        <f>'Source - Master DB Debt'!D1407</f>
        <v>0180</v>
      </c>
      <c r="C1410" t="str">
        <f>'Source - Master DB Debt'!E1407</f>
        <v>A3000</v>
      </c>
      <c r="D1410" s="2">
        <f>'Source - Master DB Debt'!F1407</f>
        <v>2500000</v>
      </c>
      <c r="E1410" s="2">
        <f>'Source - Master DB Debt'!G1407</f>
        <v>2500000</v>
      </c>
      <c r="F1410" s="2">
        <f>'Source - Master DB Debt'!H1407</f>
        <v>0</v>
      </c>
      <c r="G1410" s="2">
        <f>'Source - Master DB Debt'!I1407</f>
        <v>0</v>
      </c>
      <c r="H1410" s="2">
        <f>'Source - Master DB Debt'!J1407</f>
        <v>0</v>
      </c>
    </row>
    <row r="1411" spans="1:8" x14ac:dyDescent="0.35">
      <c r="A1411" t="str">
        <f>'Source - Master DB Debt'!A1408&amp;'Source - Master DB Debt'!B1408&amp;'Source - Master DB Debt'!C1408</f>
        <v>4544690</v>
      </c>
      <c r="B1411" t="str">
        <f>'Source - Master DB Debt'!D1408</f>
        <v>0180</v>
      </c>
      <c r="C1411" t="str">
        <f>'Source - Master DB Debt'!E1408</f>
        <v>Tax Ad Valorem Property Tax First Mortgage Refunding Bonds, Series 2020</v>
      </c>
      <c r="D1411" s="2">
        <f>'Source - Master DB Debt'!F1408</f>
        <v>746000</v>
      </c>
      <c r="E1411" s="2">
        <f>'Source - Master DB Debt'!G1408</f>
        <v>1508000</v>
      </c>
      <c r="F1411" s="2">
        <f>'Source - Master DB Debt'!H1408</f>
        <v>766500</v>
      </c>
      <c r="G1411" s="2">
        <f>'Source - Master DB Debt'!I1408</f>
        <v>766500</v>
      </c>
      <c r="H1411" s="2">
        <f>'Source - Master DB Debt'!J1408</f>
        <v>766500</v>
      </c>
    </row>
    <row r="1412" spans="1:8" x14ac:dyDescent="0.35">
      <c r="A1412" t="str">
        <f>'Source - Master DB Debt'!A1409&amp;'Source - Master DB Debt'!B1409&amp;'Source - Master DB Debt'!C1409</f>
        <v>4544690</v>
      </c>
      <c r="B1412" t="str">
        <f>'Source - Master DB Debt'!D1409</f>
        <v>0180</v>
      </c>
      <c r="C1412" t="str">
        <f>'Source - Master DB Debt'!E1409</f>
        <v>Loan No:  A0525</v>
      </c>
      <c r="D1412" s="2">
        <f>'Source - Master DB Debt'!F1409</f>
        <v>66908</v>
      </c>
      <c r="E1412" s="2">
        <f>'Source - Master DB Debt'!G1409</f>
        <v>133816</v>
      </c>
      <c r="F1412" s="2">
        <f>'Source - Master DB Debt'!H1409</f>
        <v>66908</v>
      </c>
      <c r="G1412" s="2">
        <f>'Source - Master DB Debt'!I1409</f>
        <v>66908</v>
      </c>
      <c r="H1412" s="2">
        <f>'Source - Master DB Debt'!J1409</f>
        <v>66908</v>
      </c>
    </row>
    <row r="1413" spans="1:8" x14ac:dyDescent="0.35">
      <c r="A1413" t="str">
        <f>'Source - Master DB Debt'!A1410&amp;'Source - Master DB Debt'!B1410&amp;'Source - Master DB Debt'!C1410</f>
        <v>4544690</v>
      </c>
      <c r="B1413" t="str">
        <f>'Source - Master DB Debt'!D1410</f>
        <v>0180</v>
      </c>
      <c r="C1413" t="str">
        <f>'Source - Master DB Debt'!E1410</f>
        <v>Loan No.:A3001  Common School Loan</v>
      </c>
      <c r="D1413" s="2">
        <f>'Source - Master DB Debt'!F1410</f>
        <v>608892</v>
      </c>
      <c r="E1413" s="2">
        <f>'Source - Master DB Debt'!G1410</f>
        <v>608892</v>
      </c>
      <c r="F1413" s="2">
        <f>'Source - Master DB Debt'!H1410</f>
        <v>0</v>
      </c>
      <c r="G1413" s="2">
        <f>'Source - Master DB Debt'!I1410</f>
        <v>0</v>
      </c>
      <c r="H1413" s="2">
        <f>'Source - Master DB Debt'!J1410</f>
        <v>0</v>
      </c>
    </row>
    <row r="1414" spans="1:8" x14ac:dyDescent="0.35">
      <c r="A1414" t="str">
        <f>'Source - Master DB Debt'!A1411&amp;'Source - Master DB Debt'!B1411&amp;'Source - Master DB Debt'!C1411</f>
        <v>4544690</v>
      </c>
      <c r="B1414" t="str">
        <f>'Source - Master DB Debt'!D1411</f>
        <v>0180</v>
      </c>
      <c r="C1414" t="str">
        <f>'Source - Master DB Debt'!E1411</f>
        <v>Loan No. A3005</v>
      </c>
      <c r="D1414" s="2">
        <f>'Source - Master DB Debt'!F1411</f>
        <v>270322</v>
      </c>
      <c r="E1414" s="2">
        <f>'Source - Master DB Debt'!G1411</f>
        <v>270322</v>
      </c>
      <c r="F1414" s="2">
        <f>'Source - Master DB Debt'!H1411</f>
        <v>135161</v>
      </c>
      <c r="G1414" s="2">
        <f>'Source - Master DB Debt'!I1411</f>
        <v>40548</v>
      </c>
      <c r="H1414" s="2">
        <f>'Source - Master DB Debt'!J1411</f>
        <v>135161</v>
      </c>
    </row>
    <row r="1415" spans="1:8" x14ac:dyDescent="0.35">
      <c r="A1415" t="str">
        <f>'Source - Master DB Debt'!A1412&amp;'Source - Master DB Debt'!B1412&amp;'Source - Master DB Debt'!C1412</f>
        <v>4544690</v>
      </c>
      <c r="B1415" t="str">
        <f>'Source - Master DB Debt'!D1412</f>
        <v>0180</v>
      </c>
      <c r="C1415" t="str">
        <f>'Source - Master DB Debt'!E1412</f>
        <v>Unreimbursed Textbooks</v>
      </c>
      <c r="D1415" s="2">
        <f>'Source - Master DB Debt'!F1412</f>
        <v>3000000</v>
      </c>
      <c r="E1415" s="2">
        <f>'Source - Master DB Debt'!G1412</f>
        <v>0</v>
      </c>
      <c r="F1415" s="2">
        <f>'Source - Master DB Debt'!H1412</f>
        <v>0</v>
      </c>
      <c r="G1415" s="2">
        <f>'Source - Master DB Debt'!I1412</f>
        <v>0</v>
      </c>
      <c r="H1415" s="2">
        <f>'Source - Master DB Debt'!J1412</f>
        <v>0</v>
      </c>
    </row>
    <row r="1416" spans="1:8" x14ac:dyDescent="0.35">
      <c r="A1416" t="str">
        <f>'Source - Master DB Debt'!A1413&amp;'Source - Master DB Debt'!B1413&amp;'Source - Master DB Debt'!C1413</f>
        <v>4544690</v>
      </c>
      <c r="B1416" t="str">
        <f>'Source - Master DB Debt'!D1413</f>
        <v>0180</v>
      </c>
      <c r="C1416" t="str">
        <f>'Source - Master DB Debt'!E1413</f>
        <v>General Obligation Refunding Bonds, Series 2019</v>
      </c>
      <c r="D1416" s="2">
        <f>'Source - Master DB Debt'!F1413</f>
        <v>307275</v>
      </c>
      <c r="E1416" s="2">
        <f>'Source - Master DB Debt'!G1413</f>
        <v>597100</v>
      </c>
      <c r="F1416" s="2">
        <f>'Source - Master DB Debt'!H1413</f>
        <v>299875</v>
      </c>
      <c r="G1416" s="2">
        <f>'Source - Master DB Debt'!I1413</f>
        <v>298625</v>
      </c>
      <c r="H1416" s="2">
        <f>'Source - Master DB Debt'!J1413</f>
        <v>297375</v>
      </c>
    </row>
    <row r="1417" spans="1:8" x14ac:dyDescent="0.35">
      <c r="A1417" t="str">
        <f>'Source - Master DB Debt'!A1414&amp;'Source - Master DB Debt'!B1414&amp;'Source - Master DB Debt'!C1414</f>
        <v>4544690</v>
      </c>
      <c r="B1417" t="str">
        <f>'Source - Master DB Debt'!D1414</f>
        <v>0180</v>
      </c>
      <c r="C1417" t="str">
        <f>'Source - Master DB Debt'!E1414</f>
        <v>Loan No.:A3003 Common School Loan</v>
      </c>
      <c r="D1417" s="2">
        <f>'Source - Master DB Debt'!F1414</f>
        <v>255530</v>
      </c>
      <c r="E1417" s="2">
        <f>'Source - Master DB Debt'!G1414</f>
        <v>255530</v>
      </c>
      <c r="F1417" s="2">
        <f>'Source - Master DB Debt'!H1414</f>
        <v>0</v>
      </c>
      <c r="G1417" s="2">
        <f>'Source - Master DB Debt'!I1414</f>
        <v>0</v>
      </c>
      <c r="H1417" s="2">
        <f>'Source - Master DB Debt'!J1414</f>
        <v>0</v>
      </c>
    </row>
    <row r="1418" spans="1:8" x14ac:dyDescent="0.35">
      <c r="A1418" t="str">
        <f>'Source - Master DB Debt'!A1415&amp;'Source - Master DB Debt'!B1415&amp;'Source - Master DB Debt'!C1415</f>
        <v>4544690</v>
      </c>
      <c r="B1418" t="str">
        <f>'Source - Master DB Debt'!D1415</f>
        <v>0180</v>
      </c>
      <c r="C1418" t="str">
        <f>'Source - Master DB Debt'!E1415</f>
        <v>Anticipated Debt Service</v>
      </c>
      <c r="D1418" s="2">
        <f>'Source - Master DB Debt'!F1415</f>
        <v>0</v>
      </c>
      <c r="E1418" s="2">
        <f>'Source - Master DB Debt'!G1415</f>
        <v>0</v>
      </c>
      <c r="F1418" s="2">
        <f>'Source - Master DB Debt'!H1415</f>
        <v>0</v>
      </c>
      <c r="G1418" s="2">
        <f>'Source - Master DB Debt'!I1415</f>
        <v>0</v>
      </c>
      <c r="H1418" s="2">
        <f>'Source - Master DB Debt'!J1415</f>
        <v>0</v>
      </c>
    </row>
    <row r="1419" spans="1:8" x14ac:dyDescent="0.35">
      <c r="A1419" t="str">
        <f>'Source - Master DB Debt'!A1416&amp;'Source - Master DB Debt'!B1416&amp;'Source - Master DB Debt'!C1416</f>
        <v>4544690</v>
      </c>
      <c r="B1419" t="str">
        <f>'Source - Master DB Debt'!D1416</f>
        <v>0180</v>
      </c>
      <c r="C1419" t="str">
        <f>'Source - Master DB Debt'!E1416</f>
        <v>Fees</v>
      </c>
      <c r="D1419" s="2">
        <f>'Source - Master DB Debt'!F1416</f>
        <v>5600</v>
      </c>
      <c r="E1419" s="2">
        <f>'Source - Master DB Debt'!G1416</f>
        <v>5000</v>
      </c>
      <c r="F1419" s="2">
        <f>'Source - Master DB Debt'!H1416</f>
        <v>2500</v>
      </c>
      <c r="G1419" s="2">
        <f>'Source - Master DB Debt'!I1416</f>
        <v>2500</v>
      </c>
      <c r="H1419" s="2">
        <f>'Source - Master DB Debt'!J1416</f>
        <v>2500</v>
      </c>
    </row>
    <row r="1420" spans="1:8" x14ac:dyDescent="0.35">
      <c r="A1420" t="str">
        <f>'Source - Master DB Debt'!A1417&amp;'Source - Master DB Debt'!B1417&amp;'Source - Master DB Debt'!C1417</f>
        <v>4544690</v>
      </c>
      <c r="B1420" t="str">
        <f>'Source - Master DB Debt'!D1417</f>
        <v>0180</v>
      </c>
      <c r="C1420" t="str">
        <f>'Source - Master DB Debt'!E1417</f>
        <v>Loan No. A3007</v>
      </c>
      <c r="D1420" s="2">
        <f>'Source - Master DB Debt'!F1417</f>
        <v>364258</v>
      </c>
      <c r="E1420" s="2">
        <f>'Source - Master DB Debt'!G1417</f>
        <v>364258</v>
      </c>
      <c r="F1420" s="2">
        <f>'Source - Master DB Debt'!H1417</f>
        <v>182129</v>
      </c>
      <c r="G1420" s="2">
        <f>'Source - Master DB Debt'!I1417</f>
        <v>54639</v>
      </c>
      <c r="H1420" s="2">
        <f>'Source - Master DB Debt'!J1417</f>
        <v>182129</v>
      </c>
    </row>
    <row r="1421" spans="1:8" x14ac:dyDescent="0.35">
      <c r="A1421" t="str">
        <f>'Source - Master DB Debt'!A1418&amp;'Source - Master DB Debt'!B1418&amp;'Source - Master DB Debt'!C1418</f>
        <v>4544700</v>
      </c>
      <c r="B1421" t="str">
        <f>'Source - Master DB Debt'!D1418</f>
        <v>0180</v>
      </c>
      <c r="C1421" t="str">
        <f>'Source - Master DB Debt'!E1418</f>
        <v>Taxable General Obligation Bonds of 2023</v>
      </c>
      <c r="D1421" s="2">
        <f>'Source - Master DB Debt'!F1418</f>
        <v>0</v>
      </c>
      <c r="E1421" s="2">
        <f>'Source - Master DB Debt'!G1418</f>
        <v>1964783</v>
      </c>
      <c r="F1421" s="2">
        <f>'Source - Master DB Debt'!H1418</f>
        <v>835559</v>
      </c>
      <c r="G1421" s="2">
        <f>'Source - Master DB Debt'!I1418</f>
        <v>250543</v>
      </c>
      <c r="H1421" s="2">
        <f>'Source - Master DB Debt'!J1418</f>
        <v>834728</v>
      </c>
    </row>
    <row r="1422" spans="1:8" x14ac:dyDescent="0.35">
      <c r="A1422" t="str">
        <f>'Source - Master DB Debt'!A1419&amp;'Source - Master DB Debt'!B1419&amp;'Source - Master DB Debt'!C1419</f>
        <v>4544700</v>
      </c>
      <c r="B1422" t="str">
        <f>'Source - Master DB Debt'!D1419</f>
        <v>0180</v>
      </c>
      <c r="C1422" t="str">
        <f>'Source - Master DB Debt'!E1419</f>
        <v>Bond 2021</v>
      </c>
      <c r="D1422" s="2">
        <f>'Source - Master DB Debt'!F1419</f>
        <v>0</v>
      </c>
      <c r="E1422" s="2">
        <f>'Source - Master DB Debt'!G1419</f>
        <v>0</v>
      </c>
      <c r="F1422" s="2">
        <f>'Source - Master DB Debt'!H1419</f>
        <v>0</v>
      </c>
      <c r="G1422" s="2">
        <f>'Source - Master DB Debt'!I1419</f>
        <v>0</v>
      </c>
      <c r="H1422" s="2">
        <f>'Source - Master DB Debt'!J1419</f>
        <v>0</v>
      </c>
    </row>
    <row r="1423" spans="1:8" x14ac:dyDescent="0.35">
      <c r="A1423" t="str">
        <f>'Source - Master DB Debt'!A1420&amp;'Source - Master DB Debt'!B1420&amp;'Source - Master DB Debt'!C1420</f>
        <v>4544700</v>
      </c>
      <c r="B1423" t="str">
        <f>'Source - Master DB Debt'!D1420</f>
        <v>0180</v>
      </c>
      <c r="C1423" t="str">
        <f>'Source - Master DB Debt'!E1420</f>
        <v>A0464</v>
      </c>
      <c r="D1423" s="2">
        <f>'Source - Master DB Debt'!F1420</f>
        <v>410527</v>
      </c>
      <c r="E1423" s="2">
        <f>'Source - Master DB Debt'!G1420</f>
        <v>402632</v>
      </c>
      <c r="F1423" s="2">
        <f>'Source - Master DB Debt'!H1420</f>
        <v>0</v>
      </c>
      <c r="G1423" s="2">
        <f>'Source - Master DB Debt'!I1420</f>
        <v>0</v>
      </c>
      <c r="H1423" s="2">
        <f>'Source - Master DB Debt'!J1420</f>
        <v>0</v>
      </c>
    </row>
    <row r="1424" spans="1:8" x14ac:dyDescent="0.35">
      <c r="A1424" t="str">
        <f>'Source - Master DB Debt'!A1421&amp;'Source - Master DB Debt'!B1421&amp;'Source - Master DB Debt'!C1421</f>
        <v>4544700</v>
      </c>
      <c r="B1424" t="str">
        <f>'Source - Master DB Debt'!D1421</f>
        <v>0186</v>
      </c>
      <c r="C1424" t="str">
        <f>'Source - Master DB Debt'!E1421</f>
        <v>Taxable General Obligation Pension Refunding Bonds, Series 2015</v>
      </c>
      <c r="D1424" s="2">
        <f>'Source - Master DB Debt'!F1421</f>
        <v>0</v>
      </c>
      <c r="E1424" s="2">
        <f>'Source - Master DB Debt'!G1421</f>
        <v>391491</v>
      </c>
      <c r="F1424" s="2">
        <f>'Source - Master DB Debt'!H1421</f>
        <v>193373</v>
      </c>
      <c r="G1424" s="2">
        <f>'Source - Master DB Debt'!I1421</f>
        <v>96687</v>
      </c>
      <c r="H1424" s="2">
        <f>'Source - Master DB Debt'!J1421</f>
        <v>0</v>
      </c>
    </row>
    <row r="1425" spans="1:8" x14ac:dyDescent="0.35">
      <c r="A1425" t="str">
        <f>'Source - Master DB Debt'!A1422&amp;'Source - Master DB Debt'!B1422&amp;'Source - Master DB Debt'!C1422</f>
        <v>4544700</v>
      </c>
      <c r="B1425" t="str">
        <f>'Source - Master DB Debt'!D1422</f>
        <v>0180</v>
      </c>
      <c r="C1425" t="str">
        <f>'Source - Master DB Debt'!E1422</f>
        <v>2021 Bond</v>
      </c>
      <c r="D1425" s="2">
        <f>'Source - Master DB Debt'!F1422</f>
        <v>300000</v>
      </c>
      <c r="E1425" s="2">
        <f>'Source - Master DB Debt'!G1422</f>
        <v>2100000</v>
      </c>
      <c r="F1425" s="2">
        <f>'Source - Master DB Debt'!H1422</f>
        <v>1800000</v>
      </c>
      <c r="G1425" s="2">
        <f>'Source - Master DB Debt'!I1422</f>
        <v>540000</v>
      </c>
      <c r="H1425" s="2">
        <f>'Source - Master DB Debt'!J1422</f>
        <v>1800000</v>
      </c>
    </row>
    <row r="1426" spans="1:8" x14ac:dyDescent="0.35">
      <c r="A1426" t="str">
        <f>'Source - Master DB Debt'!A1423&amp;'Source - Master DB Debt'!B1423&amp;'Source - Master DB Debt'!C1423</f>
        <v>4544700</v>
      </c>
      <c r="B1426" t="str">
        <f>'Source - Master DB Debt'!D1423</f>
        <v>0180</v>
      </c>
      <c r="C1426" t="str">
        <f>'Source - Master DB Debt'!E1423</f>
        <v>General Obligation Bonds of 2022</v>
      </c>
      <c r="D1426" s="2">
        <f>'Source - Master DB Debt'!F1423</f>
        <v>1041150</v>
      </c>
      <c r="E1426" s="2">
        <f>'Source - Master DB Debt'!G1423</f>
        <v>0</v>
      </c>
      <c r="F1426" s="2">
        <f>'Source - Master DB Debt'!H1423</f>
        <v>0</v>
      </c>
      <c r="G1426" s="2">
        <f>'Source - Master DB Debt'!I1423</f>
        <v>0</v>
      </c>
      <c r="H1426" s="2">
        <f>'Source - Master DB Debt'!J1423</f>
        <v>0</v>
      </c>
    </row>
    <row r="1427" spans="1:8" x14ac:dyDescent="0.35">
      <c r="A1427" t="str">
        <f>'Source - Master DB Debt'!A1424&amp;'Source - Master DB Debt'!B1424&amp;'Source - Master DB Debt'!C1424</f>
        <v>4544700</v>
      </c>
      <c r="B1427" t="str">
        <f>'Source - Master DB Debt'!D1424</f>
        <v>0180</v>
      </c>
      <c r="C1427" t="str">
        <f>'Source - Master DB Debt'!E1424</f>
        <v>Common School Loan B0302</v>
      </c>
      <c r="D1427" s="2">
        <f>'Source - Master DB Debt'!F1424</f>
        <v>21605</v>
      </c>
      <c r="E1427" s="2">
        <f>'Source - Master DB Debt'!G1424</f>
        <v>40664</v>
      </c>
      <c r="F1427" s="2">
        <f>'Source - Master DB Debt'!H1424</f>
        <v>20185</v>
      </c>
      <c r="G1427" s="2">
        <f>'Source - Master DB Debt'!I1424</f>
        <v>6041</v>
      </c>
      <c r="H1427" s="2">
        <f>'Source - Master DB Debt'!J1424</f>
        <v>20087</v>
      </c>
    </row>
    <row r="1428" spans="1:8" x14ac:dyDescent="0.35">
      <c r="A1428" t="str">
        <f>'Source - Master DB Debt'!A1425&amp;'Source - Master DB Debt'!B1425&amp;'Source - Master DB Debt'!C1425</f>
        <v>4544700</v>
      </c>
      <c r="B1428" t="str">
        <f>'Source - Master DB Debt'!D1425</f>
        <v>0180</v>
      </c>
      <c r="C1428" t="str">
        <f>'Source - Master DB Debt'!E1425</f>
        <v>Common School Loan B0048</v>
      </c>
      <c r="D1428" s="2">
        <f>'Source - Master DB Debt'!F1425</f>
        <v>24100</v>
      </c>
      <c r="E1428" s="2">
        <f>'Source - Master DB Debt'!G1425</f>
        <v>0</v>
      </c>
      <c r="F1428" s="2">
        <f>'Source - Master DB Debt'!H1425</f>
        <v>0</v>
      </c>
      <c r="G1428" s="2">
        <f>'Source - Master DB Debt'!I1425</f>
        <v>0</v>
      </c>
      <c r="H1428" s="2">
        <f>'Source - Master DB Debt'!J1425</f>
        <v>0</v>
      </c>
    </row>
    <row r="1429" spans="1:8" x14ac:dyDescent="0.35">
      <c r="A1429" t="str">
        <f>'Source - Master DB Debt'!A1426&amp;'Source - Master DB Debt'!B1426&amp;'Source - Master DB Debt'!C1426</f>
        <v>4544700</v>
      </c>
      <c r="B1429" t="str">
        <f>'Source - Master DB Debt'!D1426</f>
        <v>0180</v>
      </c>
      <c r="C1429" t="str">
        <f>'Source - Master DB Debt'!E1426</f>
        <v>Ad Valorem Property Tax First Mortgage Bonds, Series 2022</v>
      </c>
      <c r="D1429" s="2">
        <f>'Source - Master DB Debt'!F1426</f>
        <v>0</v>
      </c>
      <c r="E1429" s="2">
        <f>'Source - Master DB Debt'!G1426</f>
        <v>457000</v>
      </c>
      <c r="F1429" s="2">
        <f>'Source - Master DB Debt'!H1426</f>
        <v>228500</v>
      </c>
      <c r="G1429" s="2">
        <f>'Source - Master DB Debt'!I1426</f>
        <v>68550</v>
      </c>
      <c r="H1429" s="2">
        <f>'Source - Master DB Debt'!J1426</f>
        <v>228500</v>
      </c>
    </row>
    <row r="1430" spans="1:8" x14ac:dyDescent="0.35">
      <c r="A1430" t="str">
        <f>'Source - Master DB Debt'!A1427&amp;'Source - Master DB Debt'!B1427&amp;'Source - Master DB Debt'!C1427</f>
        <v>4544700</v>
      </c>
      <c r="B1430" t="str">
        <f>'Source - Master DB Debt'!D1427</f>
        <v>0180</v>
      </c>
      <c r="C1430" t="str">
        <f>'Source - Master DB Debt'!E1427</f>
        <v>Ad Valorem Property Tax First Mortgage Bonds, Series 2013</v>
      </c>
      <c r="D1430" s="2">
        <f>'Source - Master DB Debt'!F1427</f>
        <v>114000</v>
      </c>
      <c r="E1430" s="2">
        <f>'Source - Master DB Debt'!G1427</f>
        <v>0</v>
      </c>
      <c r="F1430" s="2">
        <f>'Source - Master DB Debt'!H1427</f>
        <v>0</v>
      </c>
      <c r="G1430" s="2">
        <f>'Source - Master DB Debt'!I1427</f>
        <v>0</v>
      </c>
      <c r="H1430" s="2">
        <f>'Source - Master DB Debt'!J1427</f>
        <v>0</v>
      </c>
    </row>
    <row r="1431" spans="1:8" x14ac:dyDescent="0.35">
      <c r="A1431" t="str">
        <f>'Source - Master DB Debt'!A1428&amp;'Source - Master DB Debt'!B1428&amp;'Source - Master DB Debt'!C1428</f>
        <v>4544700</v>
      </c>
      <c r="B1431" t="str">
        <f>'Source - Master DB Debt'!D1428</f>
        <v>0180</v>
      </c>
      <c r="C1431" t="str">
        <f>'Source - Master DB Debt'!E1428</f>
        <v>A0563</v>
      </c>
      <c r="D1431" s="2">
        <f>'Source - Master DB Debt'!F1428</f>
        <v>25200</v>
      </c>
      <c r="E1431" s="2">
        <f>'Source - Master DB Debt'!G1428</f>
        <v>49320</v>
      </c>
      <c r="F1431" s="2">
        <f>'Source - Master DB Debt'!H1428</f>
        <v>24120</v>
      </c>
      <c r="G1431" s="2">
        <f>'Source - Master DB Debt'!I1428</f>
        <v>23940</v>
      </c>
      <c r="H1431" s="2">
        <f>'Source - Master DB Debt'!J1428</f>
        <v>23760</v>
      </c>
    </row>
    <row r="1432" spans="1:8" x14ac:dyDescent="0.35">
      <c r="A1432" t="str">
        <f>'Source - Master DB Debt'!A1429&amp;'Source - Master DB Debt'!B1429&amp;'Source - Master DB Debt'!C1429</f>
        <v>4544700</v>
      </c>
      <c r="B1432" t="str">
        <f>'Source - Master DB Debt'!D1429</f>
        <v>0180</v>
      </c>
      <c r="C1432" t="str">
        <f>'Source - Master DB Debt'!E1429</f>
        <v>Bond Series 2018</v>
      </c>
      <c r="D1432" s="2">
        <f>'Source - Master DB Debt'!F1429</f>
        <v>1064000</v>
      </c>
      <c r="E1432" s="2">
        <f>'Source - Master DB Debt'!G1429</f>
        <v>0</v>
      </c>
      <c r="F1432" s="2">
        <f>'Source - Master DB Debt'!H1429</f>
        <v>0</v>
      </c>
      <c r="G1432" s="2">
        <f>'Source - Master DB Debt'!I1429</f>
        <v>0</v>
      </c>
      <c r="H1432" s="2">
        <f>'Source - Master DB Debt'!J1429</f>
        <v>0</v>
      </c>
    </row>
    <row r="1433" spans="1:8" x14ac:dyDescent="0.35">
      <c r="A1433" t="str">
        <f>'Source - Master DB Debt'!A1430&amp;'Source - Master DB Debt'!B1430&amp;'Source - Master DB Debt'!C1430</f>
        <v>4544700</v>
      </c>
      <c r="B1433" t="str">
        <f>'Source - Master DB Debt'!D1430</f>
        <v>0180</v>
      </c>
      <c r="C1433" t="str">
        <f>'Source - Master DB Debt'!E1430</f>
        <v>Unreimbursed Textbooks</v>
      </c>
      <c r="D1433" s="2">
        <f>'Source - Master DB Debt'!F1430</f>
        <v>164117</v>
      </c>
      <c r="E1433" s="2">
        <f>'Source - Master DB Debt'!G1430</f>
        <v>0</v>
      </c>
      <c r="F1433" s="2">
        <f>'Source - Master DB Debt'!H1430</f>
        <v>0</v>
      </c>
      <c r="G1433" s="2">
        <f>'Source - Master DB Debt'!I1430</f>
        <v>0</v>
      </c>
      <c r="H1433" s="2">
        <f>'Source - Master DB Debt'!J1430</f>
        <v>0</v>
      </c>
    </row>
    <row r="1434" spans="1:8" x14ac:dyDescent="0.35">
      <c r="A1434" t="str">
        <f>'Source - Master DB Debt'!A1431&amp;'Source - Master DB Debt'!B1431&amp;'Source - Master DB Debt'!C1431</f>
        <v>4544700</v>
      </c>
      <c r="B1434" t="str">
        <f>'Source - Master DB Debt'!D1431</f>
        <v>0180</v>
      </c>
      <c r="C1434" t="str">
        <f>'Source - Master DB Debt'!E1431</f>
        <v>A0597</v>
      </c>
      <c r="D1434" s="2">
        <f>'Source - Master DB Debt'!F1431</f>
        <v>23200</v>
      </c>
      <c r="E1434" s="2">
        <f>'Source - Master DB Debt'!G1431</f>
        <v>45240</v>
      </c>
      <c r="F1434" s="2">
        <f>'Source - Master DB Debt'!H1431</f>
        <v>22040</v>
      </c>
      <c r="G1434" s="2">
        <f>'Source - Master DB Debt'!I1431</f>
        <v>21847</v>
      </c>
      <c r="H1434" s="2">
        <f>'Source - Master DB Debt'!J1431</f>
        <v>21653</v>
      </c>
    </row>
    <row r="1435" spans="1:8" x14ac:dyDescent="0.35">
      <c r="A1435" t="str">
        <f>'Source - Master DB Debt'!A1432&amp;'Source - Master DB Debt'!B1432&amp;'Source - Master DB Debt'!C1432</f>
        <v>4544700</v>
      </c>
      <c r="B1435" t="str">
        <f>'Source - Master DB Debt'!D1432</f>
        <v>0180</v>
      </c>
      <c r="C1435" t="str">
        <f>'Source - Master DB Debt'!E1432</f>
        <v>A0572</v>
      </c>
      <c r="D1435" s="2">
        <f>'Source - Master DB Debt'!F1432</f>
        <v>36580</v>
      </c>
      <c r="E1435" s="2">
        <f>'Source - Master DB Debt'!G1432</f>
        <v>71390</v>
      </c>
      <c r="F1435" s="2">
        <f>'Source - Master DB Debt'!H1432</f>
        <v>34810</v>
      </c>
      <c r="G1435" s="2">
        <f>'Source - Master DB Debt'!I1432</f>
        <v>34515</v>
      </c>
      <c r="H1435" s="2">
        <f>'Source - Master DB Debt'!J1432</f>
        <v>34220</v>
      </c>
    </row>
    <row r="1436" spans="1:8" x14ac:dyDescent="0.35">
      <c r="A1436" t="str">
        <f>'Source - Master DB Debt'!A1433&amp;'Source - Master DB Debt'!B1433&amp;'Source - Master DB Debt'!C1433</f>
        <v>4544700</v>
      </c>
      <c r="B1436" t="str">
        <f>'Source - Master DB Debt'!D1433</f>
        <v>0180</v>
      </c>
      <c r="C1436" t="str">
        <f>'Source - Master DB Debt'!E1433</f>
        <v>Beiriger Holding Corporation 2009A and 2009B</v>
      </c>
      <c r="D1436" s="2">
        <f>'Source - Master DB Debt'!F1433</f>
        <v>779000</v>
      </c>
      <c r="E1436" s="2">
        <f>'Source - Master DB Debt'!G1433</f>
        <v>795000</v>
      </c>
      <c r="F1436" s="2">
        <f>'Source - Master DB Debt'!H1433</f>
        <v>0</v>
      </c>
      <c r="G1436" s="2">
        <f>'Source - Master DB Debt'!I1433</f>
        <v>0</v>
      </c>
      <c r="H1436" s="2">
        <f>'Source - Master DB Debt'!J1433</f>
        <v>0</v>
      </c>
    </row>
    <row r="1437" spans="1:8" x14ac:dyDescent="0.35">
      <c r="A1437" t="str">
        <f>'Source - Master DB Debt'!A1434&amp;'Source - Master DB Debt'!B1434&amp;'Source - Master DB Debt'!C1434</f>
        <v>4544710</v>
      </c>
      <c r="B1437" t="str">
        <f>'Source - Master DB Debt'!D1434</f>
        <v>0180</v>
      </c>
      <c r="C1437" t="str">
        <f>'Source - Master DB Debt'!E1434</f>
        <v>Common School Loan B0248</v>
      </c>
      <c r="D1437" s="2">
        <f>'Source - Master DB Debt'!F1434</f>
        <v>122341</v>
      </c>
      <c r="E1437" s="2">
        <f>'Source - Master DB Debt'!G1434</f>
        <v>242925</v>
      </c>
      <c r="F1437" s="2">
        <f>'Source - Master DB Debt'!H1434</f>
        <v>120585</v>
      </c>
      <c r="G1437" s="2">
        <f>'Source - Master DB Debt'!I1434</f>
        <v>36088</v>
      </c>
      <c r="H1437" s="2">
        <f>'Source - Master DB Debt'!J1434</f>
        <v>119999</v>
      </c>
    </row>
    <row r="1438" spans="1:8" x14ac:dyDescent="0.35">
      <c r="A1438" t="str">
        <f>'Source - Master DB Debt'!A1435&amp;'Source - Master DB Debt'!B1435&amp;'Source - Master DB Debt'!C1435</f>
        <v>4544710</v>
      </c>
      <c r="B1438" t="str">
        <f>'Source - Master DB Debt'!D1435</f>
        <v>0180</v>
      </c>
      <c r="C1438" t="str">
        <f>'Source - Master DB Debt'!E1435</f>
        <v>$4,745,000 Ad Valorem Property Tax 1st Mortgage Refunding Bond, Series 2019</v>
      </c>
      <c r="D1438" s="2">
        <f>'Source - Master DB Debt'!F1435</f>
        <v>160000</v>
      </c>
      <c r="E1438" s="2">
        <f>'Source - Master DB Debt'!G1435</f>
        <v>319000</v>
      </c>
      <c r="F1438" s="2">
        <f>'Source - Master DB Debt'!H1435</f>
        <v>159500</v>
      </c>
      <c r="G1438" s="2">
        <f>'Source - Master DB Debt'!I1435</f>
        <v>159500</v>
      </c>
      <c r="H1438" s="2">
        <f>'Source - Master DB Debt'!J1435</f>
        <v>159500</v>
      </c>
    </row>
    <row r="1439" spans="1:8" x14ac:dyDescent="0.35">
      <c r="A1439" t="str">
        <f>'Source - Master DB Debt'!A1436&amp;'Source - Master DB Debt'!B1436&amp;'Source - Master DB Debt'!C1436</f>
        <v>4544710</v>
      </c>
      <c r="B1439" t="str">
        <f>'Source - Master DB Debt'!D1436</f>
        <v>0180</v>
      </c>
      <c r="C1439" t="str">
        <f>'Source - Master DB Debt'!E1436</f>
        <v>Common School Loan Fund # B0164</v>
      </c>
      <c r="D1439" s="2">
        <f>'Source - Master DB Debt'!F1436</f>
        <v>128309</v>
      </c>
      <c r="E1439" s="2">
        <f>'Source - Master DB Debt'!G1436</f>
        <v>254758</v>
      </c>
      <c r="F1439" s="2">
        <f>'Source - Master DB Debt'!H1436</f>
        <v>126449</v>
      </c>
      <c r="G1439" s="2">
        <f>'Source - Master DB Debt'!I1436</f>
        <v>37842</v>
      </c>
      <c r="H1439" s="2">
        <f>'Source - Master DB Debt'!J1436</f>
        <v>125830</v>
      </c>
    </row>
    <row r="1440" spans="1:8" x14ac:dyDescent="0.35">
      <c r="A1440" t="str">
        <f>'Source - Master DB Debt'!A1437&amp;'Source - Master DB Debt'!B1437&amp;'Source - Master DB Debt'!C1437</f>
        <v>4544710</v>
      </c>
      <c r="B1440" t="str">
        <f>'Source - Master DB Debt'!D1437</f>
        <v>0180</v>
      </c>
      <c r="C1440" t="str">
        <f>'Source - Master DB Debt'!E1437</f>
        <v>Common School Fund Loan # 2963</v>
      </c>
      <c r="D1440" s="2">
        <f>'Source - Master DB Debt'!F1437</f>
        <v>132087</v>
      </c>
      <c r="E1440" s="2">
        <f>'Source - Master DB Debt'!G1437</f>
        <v>0</v>
      </c>
      <c r="F1440" s="2">
        <f>'Source - Master DB Debt'!H1437</f>
        <v>0</v>
      </c>
      <c r="G1440" s="2">
        <f>'Source - Master DB Debt'!I1437</f>
        <v>0</v>
      </c>
      <c r="H1440" s="2">
        <f>'Source - Master DB Debt'!J1437</f>
        <v>0</v>
      </c>
    </row>
    <row r="1441" spans="1:8" x14ac:dyDescent="0.35">
      <c r="A1441" t="str">
        <f>'Source - Master DB Debt'!A1438&amp;'Source - Master DB Debt'!B1438&amp;'Source - Master DB Debt'!C1438</f>
        <v>4544710</v>
      </c>
      <c r="B1441" t="str">
        <f>'Source - Master DB Debt'!D1438</f>
        <v>0180</v>
      </c>
      <c r="C1441" t="str">
        <f>'Source - Master DB Debt'!E1438</f>
        <v>Common School Loan #2853</v>
      </c>
      <c r="D1441" s="2">
        <f>'Source - Master DB Debt'!F1438</f>
        <v>0</v>
      </c>
      <c r="E1441" s="2">
        <f>'Source - Master DB Debt'!G1438</f>
        <v>0</v>
      </c>
      <c r="F1441" s="2">
        <f>'Source - Master DB Debt'!H1438</f>
        <v>0</v>
      </c>
      <c r="G1441" s="2">
        <f>'Source - Master DB Debt'!I1438</f>
        <v>0</v>
      </c>
      <c r="H1441" s="2">
        <f>'Source - Master DB Debt'!J1438</f>
        <v>0</v>
      </c>
    </row>
    <row r="1442" spans="1:8" x14ac:dyDescent="0.35">
      <c r="A1442" t="str">
        <f>'Source - Master DB Debt'!A1439&amp;'Source - Master DB Debt'!B1439&amp;'Source - Master DB Debt'!C1439</f>
        <v>4544710</v>
      </c>
      <c r="B1442" t="str">
        <f>'Source - Master DB Debt'!D1439</f>
        <v>0287</v>
      </c>
      <c r="C1442" t="str">
        <f>'Source - Master DB Debt'!E1439</f>
        <v>2018 Referendum Capital Fund</v>
      </c>
      <c r="D1442" s="2">
        <f>'Source - Master DB Debt'!F1439</f>
        <v>4087100</v>
      </c>
      <c r="E1442" s="2">
        <f>'Source - Master DB Debt'!G1439</f>
        <v>8174200</v>
      </c>
      <c r="F1442" s="2">
        <f>'Source - Master DB Debt'!H1439</f>
        <v>4087100</v>
      </c>
      <c r="G1442" s="2">
        <f>'Source - Master DB Debt'!I1439</f>
        <v>1226130</v>
      </c>
      <c r="H1442" s="2">
        <f>'Source - Master DB Debt'!J1439</f>
        <v>4087100</v>
      </c>
    </row>
    <row r="1443" spans="1:8" x14ac:dyDescent="0.35">
      <c r="A1443" t="str">
        <f>'Source - Master DB Debt'!A1440&amp;'Source - Master DB Debt'!B1440&amp;'Source - Master DB Debt'!C1440</f>
        <v>4544710</v>
      </c>
      <c r="B1443" t="str">
        <f>'Source - Master DB Debt'!D1440</f>
        <v>0180</v>
      </c>
      <c r="C1443" t="str">
        <f>'Source - Master DB Debt'!E1440</f>
        <v>Common School Loan # 2927</v>
      </c>
      <c r="D1443" s="2">
        <f>'Source - Master DB Debt'!F1440</f>
        <v>132077</v>
      </c>
      <c r="E1443" s="2">
        <f>'Source - Master DB Debt'!G1440</f>
        <v>0</v>
      </c>
      <c r="F1443" s="2">
        <f>'Source - Master DB Debt'!H1440</f>
        <v>0</v>
      </c>
      <c r="G1443" s="2">
        <f>'Source - Master DB Debt'!I1440</f>
        <v>0</v>
      </c>
      <c r="H1443" s="2">
        <f>'Source - Master DB Debt'!J1440</f>
        <v>0</v>
      </c>
    </row>
    <row r="1444" spans="1:8" x14ac:dyDescent="0.35">
      <c r="A1444" t="str">
        <f>'Source - Master DB Debt'!A1441&amp;'Source - Master DB Debt'!B1441&amp;'Source - Master DB Debt'!C1441</f>
        <v>4544710</v>
      </c>
      <c r="B1444" t="str">
        <f>'Source - Master DB Debt'!D1441</f>
        <v>0180</v>
      </c>
      <c r="C1444" t="str">
        <f>'Source - Master DB Debt'!E1441</f>
        <v>Hammond Multi-School Bldg Corp Ad Valorem Property Tax First Mortgage Refunding Bonds, Series 2012A</v>
      </c>
      <c r="D1444" s="2">
        <f>'Source - Master DB Debt'!F1441</f>
        <v>805000</v>
      </c>
      <c r="E1444" s="2">
        <f>'Source - Master DB Debt'!G1441</f>
        <v>1610000</v>
      </c>
      <c r="F1444" s="2">
        <f>'Source - Master DB Debt'!H1441</f>
        <v>805000</v>
      </c>
      <c r="G1444" s="2">
        <f>'Source - Master DB Debt'!I1441</f>
        <v>805000</v>
      </c>
      <c r="H1444" s="2">
        <f>'Source - Master DB Debt'!J1441</f>
        <v>805000</v>
      </c>
    </row>
    <row r="1445" spans="1:8" x14ac:dyDescent="0.35">
      <c r="A1445" t="str">
        <f>'Source - Master DB Debt'!A1442&amp;'Source - Master DB Debt'!B1442&amp;'Source - Master DB Debt'!C1442</f>
        <v>4544710</v>
      </c>
      <c r="B1445" t="str">
        <f>'Source - Master DB Debt'!D1442</f>
        <v>0180</v>
      </c>
      <c r="C1445" t="str">
        <f>'Source - Master DB Debt'!E1442</f>
        <v>Common School A0421</v>
      </c>
      <c r="D1445" s="2">
        <f>'Source - Master DB Debt'!F1442</f>
        <v>118092</v>
      </c>
      <c r="E1445" s="2">
        <f>'Source - Master DB Debt'!G1442</f>
        <v>228663</v>
      </c>
      <c r="F1445" s="2">
        <f>'Source - Master DB Debt'!H1442</f>
        <v>110571</v>
      </c>
      <c r="G1445" s="2">
        <f>'Source - Master DB Debt'!I1442</f>
        <v>109318</v>
      </c>
      <c r="H1445" s="2">
        <f>'Source - Master DB Debt'!J1442</f>
        <v>108064</v>
      </c>
    </row>
    <row r="1446" spans="1:8" x14ac:dyDescent="0.35">
      <c r="A1446" t="str">
        <f>'Source - Master DB Debt'!A1443&amp;'Source - Master DB Debt'!B1443&amp;'Source - Master DB Debt'!C1443</f>
        <v>4544710</v>
      </c>
      <c r="B1446" t="str">
        <f>'Source - Master DB Debt'!D1443</f>
        <v>0180</v>
      </c>
      <c r="C1446" t="str">
        <f>'Source - Master DB Debt'!E1443</f>
        <v>Common School Loan # 2837</v>
      </c>
      <c r="D1446" s="2">
        <f>'Source - Master DB Debt'!F1443</f>
        <v>0</v>
      </c>
      <c r="E1446" s="2">
        <f>'Source - Master DB Debt'!G1443</f>
        <v>0</v>
      </c>
      <c r="F1446" s="2">
        <f>'Source - Master DB Debt'!H1443</f>
        <v>0</v>
      </c>
      <c r="G1446" s="2">
        <f>'Source - Master DB Debt'!I1443</f>
        <v>0</v>
      </c>
      <c r="H1446" s="2">
        <f>'Source - Master DB Debt'!J1443</f>
        <v>0</v>
      </c>
    </row>
    <row r="1447" spans="1:8" x14ac:dyDescent="0.35">
      <c r="A1447" t="str">
        <f>'Source - Master DB Debt'!A1444&amp;'Source - Master DB Debt'!B1444&amp;'Source - Master DB Debt'!C1444</f>
        <v>4544710</v>
      </c>
      <c r="B1447" t="str">
        <f>'Source - Master DB Debt'!D1444</f>
        <v>0180</v>
      </c>
      <c r="C1447" t="str">
        <f>'Source - Master DB Debt'!E1444</f>
        <v>Common School Fund A0477</v>
      </c>
      <c r="D1447" s="2">
        <f>'Source - Master DB Debt'!F1444</f>
        <v>82600</v>
      </c>
      <c r="E1447" s="2">
        <f>'Source - Master DB Debt'!G1444</f>
        <v>161000</v>
      </c>
      <c r="F1447" s="2">
        <f>'Source - Master DB Debt'!H1444</f>
        <v>78400</v>
      </c>
      <c r="G1447" s="2">
        <f>'Source - Master DB Debt'!I1444</f>
        <v>77700</v>
      </c>
      <c r="H1447" s="2">
        <f>'Source - Master DB Debt'!J1444</f>
        <v>77000</v>
      </c>
    </row>
    <row r="1448" spans="1:8" x14ac:dyDescent="0.35">
      <c r="A1448" t="str">
        <f>'Source - Master DB Debt'!A1445&amp;'Source - Master DB Debt'!B1445&amp;'Source - Master DB Debt'!C1445</f>
        <v>4544710</v>
      </c>
      <c r="B1448" t="str">
        <f>'Source - Master DB Debt'!D1445</f>
        <v>0180</v>
      </c>
      <c r="C1448" t="str">
        <f>'Source - Master DB Debt'!E1445</f>
        <v>$5,575,000 Ad Valorem Property Tax First Mortgage Bonds, Series 2021A</v>
      </c>
      <c r="D1448" s="2">
        <f>'Source - Master DB Debt'!F1445</f>
        <v>462500</v>
      </c>
      <c r="E1448" s="2">
        <f>'Source - Master DB Debt'!G1445</f>
        <v>925000</v>
      </c>
      <c r="F1448" s="2">
        <f>'Source - Master DB Debt'!H1445</f>
        <v>462000</v>
      </c>
      <c r="G1448" s="2">
        <f>'Source - Master DB Debt'!I1445</f>
        <v>138600</v>
      </c>
      <c r="H1448" s="2">
        <f>'Source - Master DB Debt'!J1445</f>
        <v>462000</v>
      </c>
    </row>
    <row r="1449" spans="1:8" x14ac:dyDescent="0.35">
      <c r="A1449" t="str">
        <f>'Source - Master DB Debt'!A1446&amp;'Source - Master DB Debt'!B1446&amp;'Source - Master DB Debt'!C1446</f>
        <v>4544710</v>
      </c>
      <c r="B1449" t="str">
        <f>'Source - Master DB Debt'!D1446</f>
        <v>0180</v>
      </c>
      <c r="C1449" t="str">
        <f>'Source - Master DB Debt'!E1446</f>
        <v>CSL B0289</v>
      </c>
      <c r="D1449" s="2">
        <f>'Source - Master DB Debt'!F1446</f>
        <v>122924</v>
      </c>
      <c r="E1449" s="2">
        <f>'Source - Master DB Debt'!G1446</f>
        <v>244084</v>
      </c>
      <c r="F1449" s="2">
        <f>'Source - Master DB Debt'!H1446</f>
        <v>121160</v>
      </c>
      <c r="G1449" s="2">
        <f>'Source - Master DB Debt'!I1446</f>
        <v>36260</v>
      </c>
      <c r="H1449" s="2">
        <f>'Source - Master DB Debt'!J1446</f>
        <v>120572</v>
      </c>
    </row>
    <row r="1450" spans="1:8" x14ac:dyDescent="0.35">
      <c r="A1450" t="str">
        <f>'Source - Master DB Debt'!A1447&amp;'Source - Master DB Debt'!B1447&amp;'Source - Master DB Debt'!C1447</f>
        <v>4544710</v>
      </c>
      <c r="B1450" t="str">
        <f>'Source - Master DB Debt'!D1447</f>
        <v>0180</v>
      </c>
      <c r="C1450" t="str">
        <f>'Source - Master DB Debt'!E1447</f>
        <v>Common School Loan Fund # A0803</v>
      </c>
      <c r="D1450" s="2">
        <f>'Source - Master DB Debt'!F1447</f>
        <v>195135</v>
      </c>
      <c r="E1450" s="2">
        <f>'Source - Master DB Debt'!G1447</f>
        <v>383042</v>
      </c>
      <c r="F1450" s="2">
        <f>'Source - Master DB Debt'!H1447</f>
        <v>187907</v>
      </c>
      <c r="G1450" s="2">
        <f>'Source - Master DB Debt'!I1447</f>
        <v>56011</v>
      </c>
      <c r="H1450" s="2">
        <f>'Source - Master DB Debt'!J1447</f>
        <v>185498</v>
      </c>
    </row>
    <row r="1451" spans="1:8" x14ac:dyDescent="0.35">
      <c r="A1451" t="str">
        <f>'Source - Master DB Debt'!A1448&amp;'Source - Master DB Debt'!B1448&amp;'Source - Master DB Debt'!C1448</f>
        <v>4544710</v>
      </c>
      <c r="B1451" t="str">
        <f>'Source - Master DB Debt'!D1448</f>
        <v>0180</v>
      </c>
      <c r="C1451" t="str">
        <f>'Source - Master DB Debt'!E1448</f>
        <v>Unreimbursed Textbooks</v>
      </c>
      <c r="D1451" s="2">
        <f>'Source - Master DB Debt'!F1448</f>
        <v>94484</v>
      </c>
      <c r="E1451" s="2">
        <f>'Source - Master DB Debt'!G1448</f>
        <v>0</v>
      </c>
      <c r="F1451" s="2">
        <f>'Source - Master DB Debt'!H1448</f>
        <v>0</v>
      </c>
      <c r="G1451" s="2">
        <f>'Source - Master DB Debt'!I1448</f>
        <v>0</v>
      </c>
      <c r="H1451" s="2">
        <f>'Source - Master DB Debt'!J1448</f>
        <v>0</v>
      </c>
    </row>
    <row r="1452" spans="1:8" x14ac:dyDescent="0.35">
      <c r="A1452" t="str">
        <f>'Source - Master DB Debt'!A1449&amp;'Source - Master DB Debt'!B1449&amp;'Source - Master DB Debt'!C1449</f>
        <v>4544710</v>
      </c>
      <c r="B1452" t="str">
        <f>'Source - Master DB Debt'!D1449</f>
        <v>0180</v>
      </c>
      <c r="C1452" t="str">
        <f>'Source - Master DB Debt'!E1449</f>
        <v>Common School Fund A0470</v>
      </c>
      <c r="D1452" s="2">
        <f>'Source - Master DB Debt'!F1449</f>
        <v>139409</v>
      </c>
      <c r="E1452" s="2">
        <f>'Source - Master DB Debt'!G1449</f>
        <v>272575</v>
      </c>
      <c r="F1452" s="2">
        <f>'Source - Master DB Debt'!H1449</f>
        <v>133167</v>
      </c>
      <c r="G1452" s="2">
        <f>'Source - Master DB Debt'!I1449</f>
        <v>132127</v>
      </c>
      <c r="H1452" s="2">
        <f>'Source - Master DB Debt'!J1449</f>
        <v>131086</v>
      </c>
    </row>
    <row r="1453" spans="1:8" x14ac:dyDescent="0.35">
      <c r="A1453" t="str">
        <f>'Source - Master DB Debt'!A1450&amp;'Source - Master DB Debt'!B1450&amp;'Source - Master DB Debt'!C1450</f>
        <v>4544710</v>
      </c>
      <c r="B1453" t="str">
        <f>'Source - Master DB Debt'!D1450</f>
        <v>0180</v>
      </c>
      <c r="C1453" t="str">
        <f>'Source - Master DB Debt'!E1450</f>
        <v>General Obligation Bonds, Series 2017</v>
      </c>
      <c r="D1453" s="2">
        <f>'Source - Master DB Debt'!F1450</f>
        <v>415838</v>
      </c>
      <c r="E1453" s="2">
        <f>'Source - Master DB Debt'!G1450</f>
        <v>831675</v>
      </c>
      <c r="F1453" s="2">
        <f>'Source - Master DB Debt'!H1450</f>
        <v>414187</v>
      </c>
      <c r="G1453" s="2">
        <f>'Source - Master DB Debt'!I1450</f>
        <v>124350</v>
      </c>
      <c r="H1453" s="2">
        <f>'Source - Master DB Debt'!J1450</f>
        <v>414813</v>
      </c>
    </row>
    <row r="1454" spans="1:8" x14ac:dyDescent="0.35">
      <c r="A1454" t="str">
        <f>'Source - Master DB Debt'!A1451&amp;'Source - Master DB Debt'!B1451&amp;'Source - Master DB Debt'!C1451</f>
        <v>4544710</v>
      </c>
      <c r="B1454" t="str">
        <f>'Source - Master DB Debt'!D1451</f>
        <v>0180</v>
      </c>
      <c r="C1454" t="str">
        <f>'Source - Master DB Debt'!E1451</f>
        <v>Interest on Temporary Loans</v>
      </c>
      <c r="D1454" s="2">
        <f>'Source - Master DB Debt'!F1451</f>
        <v>536041</v>
      </c>
      <c r="E1454" s="2">
        <f>'Source - Master DB Debt'!G1451</f>
        <v>532077</v>
      </c>
      <c r="F1454" s="2">
        <f>'Source - Master DB Debt'!H1451</f>
        <v>0</v>
      </c>
      <c r="G1454" s="2">
        <f>'Source - Master DB Debt'!I1451</f>
        <v>0</v>
      </c>
      <c r="H1454" s="2">
        <f>'Source - Master DB Debt'!J1451</f>
        <v>0</v>
      </c>
    </row>
    <row r="1455" spans="1:8" x14ac:dyDescent="0.35">
      <c r="A1455" t="str">
        <f>'Source - Master DB Debt'!A1452&amp;'Source - Master DB Debt'!B1452&amp;'Source - Master DB Debt'!C1452</f>
        <v>4544710</v>
      </c>
      <c r="B1455" t="str">
        <f>'Source - Master DB Debt'!D1452</f>
        <v>0180</v>
      </c>
      <c r="C1455" t="str">
        <f>'Source - Master DB Debt'!E1452</f>
        <v>Common School A0452</v>
      </c>
      <c r="D1455" s="2">
        <f>'Source - Master DB Debt'!F1452</f>
        <v>112714</v>
      </c>
      <c r="E1455" s="2">
        <f>'Source - Master DB Debt'!G1452</f>
        <v>225428</v>
      </c>
      <c r="F1455" s="2">
        <f>'Source - Master DB Debt'!H1452</f>
        <v>112714</v>
      </c>
      <c r="G1455" s="2">
        <f>'Source - Master DB Debt'!I1452</f>
        <v>112714</v>
      </c>
      <c r="H1455" s="2">
        <f>'Source - Master DB Debt'!J1452</f>
        <v>112714</v>
      </c>
    </row>
    <row r="1456" spans="1:8" x14ac:dyDescent="0.35">
      <c r="A1456" t="str">
        <f>'Source - Master DB Debt'!A1453&amp;'Source - Master DB Debt'!B1453&amp;'Source - Master DB Debt'!C1453</f>
        <v>4544710</v>
      </c>
      <c r="B1456" t="str">
        <f>'Source - Master DB Debt'!D1453</f>
        <v>0180</v>
      </c>
      <c r="C1456" t="str">
        <f>'Source - Master DB Debt'!E1453</f>
        <v>Hammond Multi-School Bldg Corp Ad Valorem Property Tax First Mortgage Refunding Bonds, Series 2018</v>
      </c>
      <c r="D1456" s="2">
        <f>'Source - Master DB Debt'!F1453</f>
        <v>2628000</v>
      </c>
      <c r="E1456" s="2">
        <f>'Source - Master DB Debt'!G1453</f>
        <v>5255500</v>
      </c>
      <c r="F1456" s="2">
        <f>'Source - Master DB Debt'!H1453</f>
        <v>2627500</v>
      </c>
      <c r="G1456" s="2">
        <f>'Source - Master DB Debt'!I1453</f>
        <v>2436250</v>
      </c>
      <c r="H1456" s="2">
        <f>'Source - Master DB Debt'!J1453</f>
        <v>2245000</v>
      </c>
    </row>
    <row r="1457" spans="1:8" x14ac:dyDescent="0.35">
      <c r="A1457" t="str">
        <f>'Source - Master DB Debt'!A1454&amp;'Source - Master DB Debt'!B1454&amp;'Source - Master DB Debt'!C1454</f>
        <v>4544710</v>
      </c>
      <c r="B1457" t="str">
        <f>'Source - Master DB Debt'!D1454</f>
        <v>0180</v>
      </c>
      <c r="C1457" t="str">
        <f>'Source - Master DB Debt'!E1454</f>
        <v>$5,575,000 Ad Valorem Property Tax First Mortgage Bonds, Series 2021B</v>
      </c>
      <c r="D1457" s="2">
        <f>'Source - Master DB Debt'!F1454</f>
        <v>462500</v>
      </c>
      <c r="E1457" s="2">
        <f>'Source - Master DB Debt'!G1454</f>
        <v>925000</v>
      </c>
      <c r="F1457" s="2">
        <f>'Source - Master DB Debt'!H1454</f>
        <v>462000</v>
      </c>
      <c r="G1457" s="2">
        <f>'Source - Master DB Debt'!I1454</f>
        <v>138600</v>
      </c>
      <c r="H1457" s="2">
        <f>'Source - Master DB Debt'!J1454</f>
        <v>462000</v>
      </c>
    </row>
    <row r="1458" spans="1:8" x14ac:dyDescent="0.35">
      <c r="A1458" t="str">
        <f>'Source - Master DB Debt'!A1455&amp;'Source - Master DB Debt'!B1455&amp;'Source - Master DB Debt'!C1455</f>
        <v>4544710</v>
      </c>
      <c r="B1458" t="str">
        <f>'Source - Master DB Debt'!D1455</f>
        <v>0180</v>
      </c>
      <c r="C1458" t="str">
        <f>'Source - Master DB Debt'!E1455</f>
        <v>Ad Valorem Property Tax First Mortgage Refunding Bonds, Series 2014</v>
      </c>
      <c r="D1458" s="2">
        <f>'Source - Master DB Debt'!F1455</f>
        <v>2000000</v>
      </c>
      <c r="E1458" s="2">
        <f>'Source - Master DB Debt'!G1455</f>
        <v>4000000</v>
      </c>
      <c r="F1458" s="2">
        <f>'Source - Master DB Debt'!H1455</f>
        <v>2000000</v>
      </c>
      <c r="G1458" s="2">
        <f>'Source - Master DB Debt'!I1455</f>
        <v>2000000</v>
      </c>
      <c r="H1458" s="2">
        <f>'Source - Master DB Debt'!J1455</f>
        <v>2000000</v>
      </c>
    </row>
    <row r="1459" spans="1:8" x14ac:dyDescent="0.35">
      <c r="A1459" t="str">
        <f>'Source - Master DB Debt'!A1456&amp;'Source - Master DB Debt'!B1456&amp;'Source - Master DB Debt'!C1456</f>
        <v>4544720</v>
      </c>
      <c r="B1459" t="str">
        <f>'Source - Master DB Debt'!D1456</f>
        <v>0180</v>
      </c>
      <c r="C1459" t="str">
        <f>'Source - Master DB Debt'!E1456</f>
        <v>Common School Fund Loan B0025</v>
      </c>
      <c r="D1459" s="2">
        <f>'Source - Master DB Debt'!F1456</f>
        <v>31738</v>
      </c>
      <c r="E1459" s="2">
        <f>'Source - Master DB Debt'!G1456</f>
        <v>0</v>
      </c>
      <c r="F1459" s="2">
        <f>'Source - Master DB Debt'!H1456</f>
        <v>0</v>
      </c>
      <c r="G1459" s="2">
        <f>'Source - Master DB Debt'!I1456</f>
        <v>0</v>
      </c>
      <c r="H1459" s="2">
        <f>'Source - Master DB Debt'!J1456</f>
        <v>0</v>
      </c>
    </row>
    <row r="1460" spans="1:8" x14ac:dyDescent="0.35">
      <c r="A1460" t="str">
        <f>'Source - Master DB Debt'!A1457&amp;'Source - Master DB Debt'!B1457&amp;'Source - Master DB Debt'!C1457</f>
        <v>4544720</v>
      </c>
      <c r="B1460" t="str">
        <f>'Source - Master DB Debt'!D1457</f>
        <v>0180</v>
      </c>
      <c r="C1460" t="str">
        <f>'Source - Master DB Debt'!E1457</f>
        <v>General Obligation Bonds, Series 2023</v>
      </c>
      <c r="D1460" s="2">
        <f>'Source - Master DB Debt'!F1457</f>
        <v>0</v>
      </c>
      <c r="E1460" s="2">
        <f>'Source - Master DB Debt'!G1457</f>
        <v>4644396</v>
      </c>
      <c r="F1460" s="2">
        <f>'Source - Master DB Debt'!H1457</f>
        <v>0</v>
      </c>
      <c r="G1460" s="2">
        <f>'Source - Master DB Debt'!I1457</f>
        <v>0</v>
      </c>
      <c r="H1460" s="2">
        <f>'Source - Master DB Debt'!J1457</f>
        <v>0</v>
      </c>
    </row>
    <row r="1461" spans="1:8" x14ac:dyDescent="0.35">
      <c r="A1461" t="str">
        <f>'Source - Master DB Debt'!A1458&amp;'Source - Master DB Debt'!B1458&amp;'Source - Master DB Debt'!C1458</f>
        <v>4544720</v>
      </c>
      <c r="B1461" t="str">
        <f>'Source - Master DB Debt'!D1458</f>
        <v>0180</v>
      </c>
      <c r="C1461" t="str">
        <f>'Source - Master DB Debt'!E1458</f>
        <v>Common School Loan A2966</v>
      </c>
      <c r="D1461" s="2">
        <f>'Source - Master DB Debt'!F1458</f>
        <v>31738</v>
      </c>
      <c r="E1461" s="2">
        <f>'Source - Master DB Debt'!G1458</f>
        <v>0</v>
      </c>
      <c r="F1461" s="2">
        <f>'Source - Master DB Debt'!H1458</f>
        <v>0</v>
      </c>
      <c r="G1461" s="2">
        <f>'Source - Master DB Debt'!I1458</f>
        <v>0</v>
      </c>
      <c r="H1461" s="2">
        <f>'Source - Master DB Debt'!J1458</f>
        <v>0</v>
      </c>
    </row>
    <row r="1462" spans="1:8" x14ac:dyDescent="0.35">
      <c r="A1462" t="str">
        <f>'Source - Master DB Debt'!A1459&amp;'Source - Master DB Debt'!B1459&amp;'Source - Master DB Debt'!C1459</f>
        <v>4544720</v>
      </c>
      <c r="B1462" t="str">
        <f>'Source - Master DB Debt'!D1459</f>
        <v>0180</v>
      </c>
      <c r="C1462" t="str">
        <f>'Source - Master DB Debt'!E1459</f>
        <v>Common School Loan B0315</v>
      </c>
      <c r="D1462" s="2">
        <f>'Source - Master DB Debt'!F1459</f>
        <v>32155</v>
      </c>
      <c r="E1462" s="2">
        <f>'Source - Master DB Debt'!G1459</f>
        <v>63848</v>
      </c>
      <c r="F1462" s="2">
        <f>'Source - Master DB Debt'!H1459</f>
        <v>31693</v>
      </c>
      <c r="G1462" s="2">
        <f>'Source - Master DB Debt'!I1459</f>
        <v>9485</v>
      </c>
      <c r="H1462" s="2">
        <f>'Source - Master DB Debt'!J1459</f>
        <v>31539</v>
      </c>
    </row>
    <row r="1463" spans="1:8" x14ac:dyDescent="0.35">
      <c r="A1463" t="str">
        <f>'Source - Master DB Debt'!A1460&amp;'Source - Master DB Debt'!B1460&amp;'Source - Master DB Debt'!C1460</f>
        <v>4544720</v>
      </c>
      <c r="B1463" t="str">
        <f>'Source - Master DB Debt'!D1460</f>
        <v>0180</v>
      </c>
      <c r="C1463" t="str">
        <f>'Source - Master DB Debt'!E1460</f>
        <v>General Obligation Bonds, Series 2022</v>
      </c>
      <c r="D1463" s="2">
        <f>'Source - Master DB Debt'!F1460</f>
        <v>60000</v>
      </c>
      <c r="E1463" s="2">
        <f>'Source - Master DB Debt'!G1460</f>
        <v>1499650</v>
      </c>
      <c r="F1463" s="2">
        <f>'Source - Master DB Debt'!H1460</f>
        <v>1184150</v>
      </c>
      <c r="G1463" s="2">
        <f>'Source - Master DB Debt'!I1460</f>
        <v>354919</v>
      </c>
      <c r="H1463" s="2">
        <f>'Source - Master DB Debt'!J1460</f>
        <v>1181975</v>
      </c>
    </row>
    <row r="1464" spans="1:8" x14ac:dyDescent="0.35">
      <c r="A1464" t="str">
        <f>'Source - Master DB Debt'!A1461&amp;'Source - Master DB Debt'!B1461&amp;'Source - Master DB Debt'!C1461</f>
        <v>4544720</v>
      </c>
      <c r="B1464" t="str">
        <f>'Source - Master DB Debt'!D1461</f>
        <v>0180</v>
      </c>
      <c r="C1464" t="str">
        <f>'Source - Master DB Debt'!E1461</f>
        <v>Ad Valorem Property Tax First Mortgage Bonds, Series 2016</v>
      </c>
      <c r="D1464" s="2">
        <f>'Source - Master DB Debt'!F1461</f>
        <v>1100500</v>
      </c>
      <c r="E1464" s="2">
        <f>'Source - Master DB Debt'!G1461</f>
        <v>2203000</v>
      </c>
      <c r="F1464" s="2">
        <f>'Source - Master DB Debt'!H1461</f>
        <v>1102500</v>
      </c>
      <c r="G1464" s="2">
        <f>'Source - Master DB Debt'!I1461</f>
        <v>330750</v>
      </c>
      <c r="H1464" s="2">
        <f>'Source - Master DB Debt'!J1461</f>
        <v>1102500</v>
      </c>
    </row>
    <row r="1465" spans="1:8" x14ac:dyDescent="0.35">
      <c r="A1465" t="str">
        <f>'Source - Master DB Debt'!A1462&amp;'Source - Master DB Debt'!B1462&amp;'Source - Master DB Debt'!C1462</f>
        <v>4544720</v>
      </c>
      <c r="B1465" t="str">
        <f>'Source - Master DB Debt'!D1462</f>
        <v>0180</v>
      </c>
      <c r="C1465" t="str">
        <f>'Source - Master DB Debt'!E1462</f>
        <v>Common School Loan B0251</v>
      </c>
      <c r="D1465" s="2">
        <f>'Source - Master DB Debt'!F1462</f>
        <v>32778</v>
      </c>
      <c r="E1465" s="2">
        <f>'Source - Master DB Debt'!G1462</f>
        <v>65082</v>
      </c>
      <c r="F1465" s="2">
        <f>'Source - Master DB Debt'!H1462</f>
        <v>32303</v>
      </c>
      <c r="G1465" s="2">
        <f>'Source - Master DB Debt'!I1462</f>
        <v>9667</v>
      </c>
      <c r="H1465" s="2">
        <f>'Source - Master DB Debt'!J1462</f>
        <v>32145</v>
      </c>
    </row>
    <row r="1466" spans="1:8" x14ac:dyDescent="0.35">
      <c r="A1466" t="str">
        <f>'Source - Master DB Debt'!A1463&amp;'Source - Master DB Debt'!B1463&amp;'Source - Master DB Debt'!C1463</f>
        <v>4544720</v>
      </c>
      <c r="B1466" t="str">
        <f>'Source - Master DB Debt'!D1463</f>
        <v>0180</v>
      </c>
      <c r="C1466" t="str">
        <f>'Source - Master DB Debt'!E1463</f>
        <v>Ad Valorem Property Tax First Mortgage Refunding and Improvement Bonds, Series 2018 (New Money)</v>
      </c>
      <c r="D1466" s="2">
        <f>'Source - Master DB Debt'!F1463</f>
        <v>618000</v>
      </c>
      <c r="E1466" s="2">
        <f>'Source - Master DB Debt'!G1463</f>
        <v>1232000</v>
      </c>
      <c r="F1466" s="2">
        <f>'Source - Master DB Debt'!H1463</f>
        <v>617500</v>
      </c>
      <c r="G1466" s="2">
        <f>'Source - Master DB Debt'!I1463</f>
        <v>185250</v>
      </c>
      <c r="H1466" s="2">
        <f>'Source - Master DB Debt'!J1463</f>
        <v>617500</v>
      </c>
    </row>
    <row r="1467" spans="1:8" x14ac:dyDescent="0.35">
      <c r="A1467" t="str">
        <f>'Source - Master DB Debt'!A1464&amp;'Source - Master DB Debt'!B1464&amp;'Source - Master DB Debt'!C1464</f>
        <v>4544720</v>
      </c>
      <c r="B1467" t="str">
        <f>'Source - Master DB Debt'!D1464</f>
        <v>0180</v>
      </c>
      <c r="C1467" t="str">
        <f>'Source - Master DB Debt'!E1464</f>
        <v>Common School Loan B0050</v>
      </c>
      <c r="D1467" s="2">
        <f>'Source - Master DB Debt'!F1464</f>
        <v>32906</v>
      </c>
      <c r="E1467" s="2">
        <f>'Source - Master DB Debt'!G1464</f>
        <v>65326</v>
      </c>
      <c r="F1467" s="2">
        <f>'Source - Master DB Debt'!H1464</f>
        <v>0</v>
      </c>
      <c r="G1467" s="2">
        <f>'Source - Master DB Debt'!I1464</f>
        <v>0</v>
      </c>
      <c r="H1467" s="2">
        <f>'Source - Master DB Debt'!J1464</f>
        <v>0</v>
      </c>
    </row>
    <row r="1468" spans="1:8" x14ac:dyDescent="0.35">
      <c r="A1468" t="str">
        <f>'Source - Master DB Debt'!A1465&amp;'Source - Master DB Debt'!B1465&amp;'Source - Master DB Debt'!C1465</f>
        <v>4544720</v>
      </c>
      <c r="B1468" t="str">
        <f>'Source - Master DB Debt'!D1465</f>
        <v>0180</v>
      </c>
      <c r="C1468" t="str">
        <f>'Source - Master DB Debt'!E1465</f>
        <v>Common School Loan B0166</v>
      </c>
      <c r="D1468" s="2">
        <f>'Source - Master DB Debt'!F1465</f>
        <v>33477</v>
      </c>
      <c r="E1468" s="2">
        <f>'Source - Master DB Debt'!G1465</f>
        <v>66463</v>
      </c>
      <c r="F1468" s="2">
        <f>'Source - Master DB Debt'!H1465</f>
        <v>32987</v>
      </c>
      <c r="G1468" s="2">
        <f>'Source - Master DB Debt'!I1465</f>
        <v>9872</v>
      </c>
      <c r="H1468" s="2">
        <f>'Source - Master DB Debt'!J1465</f>
        <v>32823</v>
      </c>
    </row>
    <row r="1469" spans="1:8" x14ac:dyDescent="0.35">
      <c r="A1469" t="str">
        <f>'Source - Master DB Debt'!A1466&amp;'Source - Master DB Debt'!B1466&amp;'Source - Master DB Debt'!C1466</f>
        <v>4544720</v>
      </c>
      <c r="B1469" t="str">
        <f>'Source - Master DB Debt'!D1466</f>
        <v>0180</v>
      </c>
      <c r="C1469" t="str">
        <f>'Source - Master DB Debt'!E1466</f>
        <v>General Obligation Bonds, Series 2016</v>
      </c>
      <c r="D1469" s="2">
        <f>'Source - Master DB Debt'!F1466</f>
        <v>762550</v>
      </c>
      <c r="E1469" s="2">
        <f>'Source - Master DB Debt'!G1466</f>
        <v>0</v>
      </c>
      <c r="F1469" s="2">
        <f>'Source - Master DB Debt'!H1466</f>
        <v>0</v>
      </c>
      <c r="G1469" s="2">
        <f>'Source - Master DB Debt'!I1466</f>
        <v>0</v>
      </c>
      <c r="H1469" s="2">
        <f>'Source - Master DB Debt'!J1466</f>
        <v>0</v>
      </c>
    </row>
    <row r="1470" spans="1:8" x14ac:dyDescent="0.35">
      <c r="A1470" t="str">
        <f>'Source - Master DB Debt'!A1467&amp;'Source - Master DB Debt'!B1467&amp;'Source - Master DB Debt'!C1467</f>
        <v>4544720</v>
      </c>
      <c r="B1470" t="str">
        <f>'Source - Master DB Debt'!D1467</f>
        <v>0180</v>
      </c>
      <c r="C1470" t="str">
        <f>'Source - Master DB Debt'!E1467</f>
        <v>Common School Loan B0103</v>
      </c>
      <c r="D1470" s="2">
        <f>'Source - Master DB Debt'!F1467</f>
        <v>33363</v>
      </c>
      <c r="E1470" s="2">
        <f>'Source - Master DB Debt'!G1467</f>
        <v>66233</v>
      </c>
      <c r="F1470" s="2">
        <f>'Source - Master DB Debt'!H1467</f>
        <v>0</v>
      </c>
      <c r="G1470" s="2">
        <f>'Source - Master DB Debt'!I1467</f>
        <v>0</v>
      </c>
      <c r="H1470" s="2">
        <f>'Source - Master DB Debt'!J1467</f>
        <v>0</v>
      </c>
    </row>
    <row r="1471" spans="1:8" x14ac:dyDescent="0.35">
      <c r="A1471" t="str">
        <f>'Source - Master DB Debt'!A1468&amp;'Source - Master DB Debt'!B1468&amp;'Source - Master DB Debt'!C1468</f>
        <v>4544730</v>
      </c>
      <c r="B1471" t="str">
        <f>'Source - Master DB Debt'!D1468</f>
        <v>0287</v>
      </c>
      <c r="C1471" t="str">
        <f>'Source - Master DB Debt'!E1468</f>
        <v>Hobart Bldg. Corp. Unlimited Ad Valorem Property Tax First Mortgage Bonds, Series 2018</v>
      </c>
      <c r="D1471" s="2">
        <f>'Source - Master DB Debt'!F1468</f>
        <v>890500</v>
      </c>
      <c r="E1471" s="2">
        <f>'Source - Master DB Debt'!G1468</f>
        <v>1781000</v>
      </c>
      <c r="F1471" s="2">
        <f>'Source - Master DB Debt'!H1468</f>
        <v>890500</v>
      </c>
      <c r="G1471" s="2">
        <f>'Source - Master DB Debt'!I1468</f>
        <v>267150</v>
      </c>
      <c r="H1471" s="2">
        <f>'Source - Master DB Debt'!J1468</f>
        <v>890500</v>
      </c>
    </row>
    <row r="1472" spans="1:8" x14ac:dyDescent="0.35">
      <c r="A1472" t="str">
        <f>'Source - Master DB Debt'!A1469&amp;'Source - Master DB Debt'!B1469&amp;'Source - Master DB Debt'!C1469</f>
        <v>4544730</v>
      </c>
      <c r="B1472" t="str">
        <f>'Source - Master DB Debt'!D1469</f>
        <v>0180</v>
      </c>
      <c r="C1472" t="str">
        <f>'Source - Master DB Debt'!E1469</f>
        <v>Unreimbursed Textbooks</v>
      </c>
      <c r="D1472" s="2">
        <f>'Source - Master DB Debt'!F1469</f>
        <v>262812</v>
      </c>
      <c r="E1472" s="2">
        <f>'Source - Master DB Debt'!G1469</f>
        <v>0</v>
      </c>
      <c r="F1472" s="2">
        <f>'Source - Master DB Debt'!H1469</f>
        <v>0</v>
      </c>
      <c r="G1472" s="2">
        <f>'Source - Master DB Debt'!I1469</f>
        <v>0</v>
      </c>
      <c r="H1472" s="2">
        <f>'Source - Master DB Debt'!J1469</f>
        <v>0</v>
      </c>
    </row>
    <row r="1473" spans="1:8" x14ac:dyDescent="0.35">
      <c r="A1473" t="str">
        <f>'Source - Master DB Debt'!A1470&amp;'Source - Master DB Debt'!B1470&amp;'Source - Master DB Debt'!C1470</f>
        <v>4544730</v>
      </c>
      <c r="B1473" t="str">
        <f>'Source - Master DB Debt'!D1470</f>
        <v>0180</v>
      </c>
      <c r="C1473" t="str">
        <f>'Source - Master DB Debt'!E1470</f>
        <v>Hobart Bldg. corp. Ad Valorem Property Tax First Mortage Refunding Bonds, Series 2016</v>
      </c>
      <c r="D1473" s="2">
        <f>'Source - Master DB Debt'!F1470</f>
        <v>3414000</v>
      </c>
      <c r="E1473" s="2">
        <f>'Source - Master DB Debt'!G1470</f>
        <v>6973000</v>
      </c>
      <c r="F1473" s="2">
        <f>'Source - Master DB Debt'!H1470</f>
        <v>3509500</v>
      </c>
      <c r="G1473" s="2">
        <f>'Source - Master DB Debt'!I1470</f>
        <v>3509500</v>
      </c>
      <c r="H1473" s="2">
        <f>'Source - Master DB Debt'!J1470</f>
        <v>3509500</v>
      </c>
    </row>
    <row r="1474" spans="1:8" x14ac:dyDescent="0.35">
      <c r="A1474" t="str">
        <f>'Source - Master DB Debt'!A1471&amp;'Source - Master DB Debt'!B1471&amp;'Source - Master DB Debt'!C1471</f>
        <v>4544730</v>
      </c>
      <c r="B1474" t="str">
        <f>'Source - Master DB Debt'!D1471</f>
        <v>0180</v>
      </c>
      <c r="C1474" t="str">
        <f>'Source - Master DB Debt'!E1471</f>
        <v>Interest on Temporary Loans</v>
      </c>
      <c r="D1474" s="2">
        <f>'Source - Master DB Debt'!F1471</f>
        <v>29577</v>
      </c>
      <c r="E1474" s="2">
        <f>'Source - Master DB Debt'!G1471</f>
        <v>100000</v>
      </c>
      <c r="F1474" s="2">
        <f>'Source - Master DB Debt'!H1471</f>
        <v>0</v>
      </c>
      <c r="G1474" s="2">
        <f>'Source - Master DB Debt'!I1471</f>
        <v>0</v>
      </c>
      <c r="H1474" s="2">
        <f>'Source - Master DB Debt'!J1471</f>
        <v>0</v>
      </c>
    </row>
    <row r="1475" spans="1:8" x14ac:dyDescent="0.35">
      <c r="A1475" t="str">
        <f>'Source - Master DB Debt'!A1472&amp;'Source - Master DB Debt'!B1472&amp;'Source - Master DB Debt'!C1472</f>
        <v>4544730</v>
      </c>
      <c r="B1475" t="str">
        <f>'Source - Master DB Debt'!D1472</f>
        <v>0180</v>
      </c>
      <c r="C1475" t="str">
        <f>'Source - Master DB Debt'!E1472</f>
        <v>Hobart Bldg. Corp. Ad Valorem Property Tax First Mortgage Refunding Bonds, Series 2020</v>
      </c>
      <c r="D1475" s="2">
        <f>'Source - Master DB Debt'!F1472</f>
        <v>234500</v>
      </c>
      <c r="E1475" s="2">
        <f>'Source - Master DB Debt'!G1472</f>
        <v>470000</v>
      </c>
      <c r="F1475" s="2">
        <f>'Source - Master DB Debt'!H1472</f>
        <v>236000</v>
      </c>
      <c r="G1475" s="2">
        <f>'Source - Master DB Debt'!I1472</f>
        <v>236000</v>
      </c>
      <c r="H1475" s="2">
        <f>'Source - Master DB Debt'!J1472</f>
        <v>236000</v>
      </c>
    </row>
    <row r="1476" spans="1:8" x14ac:dyDescent="0.35">
      <c r="A1476" t="str">
        <f>'Source - Master DB Debt'!A1473&amp;'Source - Master DB Debt'!B1473&amp;'Source - Master DB Debt'!C1473</f>
        <v>4544730</v>
      </c>
      <c r="B1476" t="str">
        <f>'Source - Master DB Debt'!D1473</f>
        <v>0180</v>
      </c>
      <c r="C1476" t="str">
        <f>'Source - Master DB Debt'!E1473</f>
        <v>Hobart Bldg. Corp., Ad Valorem Property Tax First Mortgage Bonds, Series 2021</v>
      </c>
      <c r="D1476" s="2">
        <f>'Source - Master DB Debt'!F1473</f>
        <v>76000</v>
      </c>
      <c r="E1476" s="2">
        <f>'Source - Master DB Debt'!G1473</f>
        <v>152000</v>
      </c>
      <c r="F1476" s="2">
        <f>'Source - Master DB Debt'!H1473</f>
        <v>76000</v>
      </c>
      <c r="G1476" s="2">
        <f>'Source - Master DB Debt'!I1473</f>
        <v>22800</v>
      </c>
      <c r="H1476" s="2">
        <f>'Source - Master DB Debt'!J1473</f>
        <v>76000</v>
      </c>
    </row>
    <row r="1477" spans="1:8" x14ac:dyDescent="0.35">
      <c r="A1477" t="str">
        <f>'Source - Master DB Debt'!A1474&amp;'Source - Master DB Debt'!B1474&amp;'Source - Master DB Debt'!C1474</f>
        <v>4544730</v>
      </c>
      <c r="B1477" t="str">
        <f>'Source - Master DB Debt'!D1474</f>
        <v>0180</v>
      </c>
      <c r="C1477" t="str">
        <f>'Source - Master DB Debt'!E1474</f>
        <v>Fees</v>
      </c>
      <c r="D1477" s="2">
        <f>'Source - Master DB Debt'!F1474</f>
        <v>5000</v>
      </c>
      <c r="E1477" s="2">
        <f>'Source - Master DB Debt'!G1474</f>
        <v>5001</v>
      </c>
      <c r="F1477" s="2">
        <f>'Source - Master DB Debt'!H1474</f>
        <v>0</v>
      </c>
      <c r="G1477" s="2">
        <f>'Source - Master DB Debt'!I1474</f>
        <v>0</v>
      </c>
      <c r="H1477" s="2">
        <f>'Source - Master DB Debt'!J1474</f>
        <v>5750</v>
      </c>
    </row>
    <row r="1478" spans="1:8" x14ac:dyDescent="0.35">
      <c r="A1478" t="str">
        <f>'Source - Master DB Debt'!A1475&amp;'Source - Master DB Debt'!B1475&amp;'Source - Master DB Debt'!C1475</f>
        <v>4544730</v>
      </c>
      <c r="B1478" t="str">
        <f>'Source - Master DB Debt'!D1475</f>
        <v>0180</v>
      </c>
      <c r="C1478" t="str">
        <f>'Source - Master DB Debt'!E1475</f>
        <v>Lease Rental of 2016</v>
      </c>
      <c r="D1478" s="2">
        <f>'Source - Master DB Debt'!F1475</f>
        <v>81500</v>
      </c>
      <c r="E1478" s="2">
        <f>'Source - Master DB Debt'!G1475</f>
        <v>163000</v>
      </c>
      <c r="F1478" s="2">
        <f>'Source - Master DB Debt'!H1475</f>
        <v>81500</v>
      </c>
      <c r="G1478" s="2">
        <f>'Source - Master DB Debt'!I1475</f>
        <v>24450</v>
      </c>
      <c r="H1478" s="2">
        <f>'Source - Master DB Debt'!J1475</f>
        <v>81500</v>
      </c>
    </row>
    <row r="1479" spans="1:8" x14ac:dyDescent="0.35">
      <c r="A1479" t="str">
        <f>'Source - Master DB Debt'!A1476&amp;'Source - Master DB Debt'!B1476&amp;'Source - Master DB Debt'!C1476</f>
        <v>4544730</v>
      </c>
      <c r="B1479" t="str">
        <f>'Source - Master DB Debt'!D1476</f>
        <v>0180</v>
      </c>
      <c r="C1479" t="str">
        <f>'Source - Master DB Debt'!E1476</f>
        <v>2020 G.O. Bond</v>
      </c>
      <c r="D1479" s="2">
        <f>'Source - Master DB Debt'!F1476</f>
        <v>10000</v>
      </c>
      <c r="E1479" s="2">
        <f>'Source - Master DB Debt'!G1476</f>
        <v>20000</v>
      </c>
      <c r="F1479" s="2">
        <f>'Source - Master DB Debt'!H1476</f>
        <v>10000</v>
      </c>
      <c r="G1479" s="2">
        <f>'Source - Master DB Debt'!I1476</f>
        <v>3000</v>
      </c>
      <c r="H1479" s="2">
        <f>'Source - Master DB Debt'!J1476</f>
        <v>10000</v>
      </c>
    </row>
    <row r="1480" spans="1:8" x14ac:dyDescent="0.35">
      <c r="A1480" t="str">
        <f>'Source - Master DB Debt'!A1477&amp;'Source - Master DB Debt'!B1477&amp;'Source - Master DB Debt'!C1477</f>
        <v>4544730</v>
      </c>
      <c r="B1480" t="str">
        <f>'Source - Master DB Debt'!D1477</f>
        <v>0180</v>
      </c>
      <c r="C1480" t="str">
        <f>'Source - Master DB Debt'!E1477</f>
        <v>School City of Hobart, General Obligations Bonds, Series 2023</v>
      </c>
      <c r="D1480" s="2">
        <f>'Source - Master DB Debt'!F1477</f>
        <v>0</v>
      </c>
      <c r="E1480" s="2">
        <f>'Source - Master DB Debt'!G1477</f>
        <v>3038583</v>
      </c>
      <c r="F1480" s="2">
        <f>'Source - Master DB Debt'!H1477</f>
        <v>458500</v>
      </c>
      <c r="G1480" s="2">
        <f>'Source - Master DB Debt'!I1477</f>
        <v>137494</v>
      </c>
      <c r="H1480" s="2">
        <f>'Source - Master DB Debt'!J1477</f>
        <v>458125</v>
      </c>
    </row>
    <row r="1481" spans="1:8" x14ac:dyDescent="0.35">
      <c r="A1481" t="str">
        <f>'Source - Master DB Debt'!A1478&amp;'Source - Master DB Debt'!B1478&amp;'Source - Master DB Debt'!C1478</f>
        <v>4544730</v>
      </c>
      <c r="B1481" t="str">
        <f>'Source - Master DB Debt'!D1478</f>
        <v>0287</v>
      </c>
      <c r="C1481" t="str">
        <f>'Source - Master DB Debt'!E1478</f>
        <v>Fees</v>
      </c>
      <c r="D1481" s="2">
        <f>'Source - Master DB Debt'!F1478</f>
        <v>1250</v>
      </c>
      <c r="E1481" s="2">
        <f>'Source - Master DB Debt'!G1478</f>
        <v>1250</v>
      </c>
      <c r="F1481" s="2">
        <f>'Source - Master DB Debt'!H1478</f>
        <v>0</v>
      </c>
      <c r="G1481" s="2">
        <f>'Source - Master DB Debt'!I1478</f>
        <v>0</v>
      </c>
      <c r="H1481" s="2">
        <f>'Source - Master DB Debt'!J1478</f>
        <v>1250</v>
      </c>
    </row>
    <row r="1482" spans="1:8" x14ac:dyDescent="0.35">
      <c r="A1482" t="str">
        <f>'Source - Master DB Debt'!A1479&amp;'Source - Master DB Debt'!B1479&amp;'Source - Master DB Debt'!C1479</f>
        <v>4544740</v>
      </c>
      <c r="B1482" t="str">
        <f>'Source - Master DB Debt'!D1479</f>
        <v>0186</v>
      </c>
      <c r="C1482" t="str">
        <f>'Source - Master DB Debt'!E1479</f>
        <v>General Obligation Refunding Pension Bonds, Series 2016 (Taxable)</v>
      </c>
      <c r="D1482" s="2">
        <f>'Source - Master DB Debt'!F1479</f>
        <v>318430</v>
      </c>
      <c r="E1482" s="2">
        <f>'Source - Master DB Debt'!G1479</f>
        <v>638245</v>
      </c>
      <c r="F1482" s="2">
        <f>'Source - Master DB Debt'!H1479</f>
        <v>314515</v>
      </c>
      <c r="G1482" s="2">
        <f>'Source - Master DB Debt'!I1479</f>
        <v>314515</v>
      </c>
      <c r="H1482" s="2">
        <f>'Source - Master DB Debt'!J1479</f>
        <v>315369</v>
      </c>
    </row>
    <row r="1483" spans="1:8" x14ac:dyDescent="0.35">
      <c r="A1483" t="str">
        <f>'Source - Master DB Debt'!A1480&amp;'Source - Master DB Debt'!B1480&amp;'Source - Master DB Debt'!C1480</f>
        <v>4544740</v>
      </c>
      <c r="B1483" t="str">
        <f>'Source - Master DB Debt'!D1480</f>
        <v>0180</v>
      </c>
      <c r="C1483" t="str">
        <f>'Source - Master DB Debt'!E1480</f>
        <v>Ad Valorem Property Tax First Mortgage Bonds, Series 2023</v>
      </c>
      <c r="D1483" s="2">
        <f>'Source - Master DB Debt'!F1480</f>
        <v>0</v>
      </c>
      <c r="E1483" s="2">
        <f>'Source - Master DB Debt'!G1480</f>
        <v>386000</v>
      </c>
      <c r="F1483" s="2">
        <f>'Source - Master DB Debt'!H1480</f>
        <v>390000</v>
      </c>
      <c r="G1483" s="2">
        <f>'Source - Master DB Debt'!I1480</f>
        <v>117000</v>
      </c>
      <c r="H1483" s="2">
        <f>'Source - Master DB Debt'!J1480</f>
        <v>390000</v>
      </c>
    </row>
    <row r="1484" spans="1:8" x14ac:dyDescent="0.35">
      <c r="A1484" t="str">
        <f>'Source - Master DB Debt'!A1481&amp;'Source - Master DB Debt'!B1481&amp;'Source - Master DB Debt'!C1481</f>
        <v>4544740</v>
      </c>
      <c r="B1484" t="str">
        <f>'Source - Master DB Debt'!D1481</f>
        <v>0287</v>
      </c>
      <c r="C1484" t="str">
        <f>'Source - Master DB Debt'!E1481</f>
        <v>Unlimited Ad Valorem Property Tax First Mortgage Bonds, Series 2017</v>
      </c>
      <c r="D1484" s="2">
        <f>'Source - Master DB Debt'!F1481</f>
        <v>303000</v>
      </c>
      <c r="E1484" s="2">
        <f>'Source - Master DB Debt'!G1481</f>
        <v>608000</v>
      </c>
      <c r="F1484" s="2">
        <f>'Source - Master DB Debt'!H1481</f>
        <v>304500</v>
      </c>
      <c r="G1484" s="2">
        <f>'Source - Master DB Debt'!I1481</f>
        <v>91350</v>
      </c>
      <c r="H1484" s="2">
        <f>'Source - Master DB Debt'!J1481</f>
        <v>304500</v>
      </c>
    </row>
    <row r="1485" spans="1:8" x14ac:dyDescent="0.35">
      <c r="A1485" t="str">
        <f>'Source - Master DB Debt'!A1482&amp;'Source - Master DB Debt'!B1482&amp;'Source - Master DB Debt'!C1482</f>
        <v>4544740</v>
      </c>
      <c r="B1485" t="str">
        <f>'Source - Master DB Debt'!D1482</f>
        <v>0287</v>
      </c>
      <c r="C1485" t="str">
        <f>'Source - Master DB Debt'!E1482</f>
        <v>Unlimited Ad Valorem Property Tax First Mortgage Bonds, Series 2018</v>
      </c>
      <c r="D1485" s="2">
        <f>'Source - Master DB Debt'!F1482</f>
        <v>1489000</v>
      </c>
      <c r="E1485" s="2">
        <f>'Source - Master DB Debt'!G1482</f>
        <v>2974000</v>
      </c>
      <c r="F1485" s="2">
        <f>'Source - Master DB Debt'!H1482</f>
        <v>1488000</v>
      </c>
      <c r="G1485" s="2">
        <f>'Source - Master DB Debt'!I1482</f>
        <v>446400</v>
      </c>
      <c r="H1485" s="2">
        <f>'Source - Master DB Debt'!J1482</f>
        <v>1488000</v>
      </c>
    </row>
    <row r="1486" spans="1:8" x14ac:dyDescent="0.35">
      <c r="A1486" t="str">
        <f>'Source - Master DB Debt'!A1483&amp;'Source - Master DB Debt'!B1483&amp;'Source - Master DB Debt'!C1483</f>
        <v>4544740</v>
      </c>
      <c r="B1486" t="str">
        <f>'Source - Master DB Debt'!D1483</f>
        <v>0287</v>
      </c>
      <c r="C1486" t="str">
        <f>'Source - Master DB Debt'!E1483</f>
        <v>Unlimited Ad Valorem Property Tax First Mortgage Bonds, Series 2019</v>
      </c>
      <c r="D1486" s="2">
        <f>'Source - Master DB Debt'!F1483</f>
        <v>314000</v>
      </c>
      <c r="E1486" s="2">
        <f>'Source - Master DB Debt'!G1483</f>
        <v>628000</v>
      </c>
      <c r="F1486" s="2">
        <f>'Source - Master DB Debt'!H1483</f>
        <v>315000</v>
      </c>
      <c r="G1486" s="2">
        <f>'Source - Master DB Debt'!I1483</f>
        <v>94500</v>
      </c>
      <c r="H1486" s="2">
        <f>'Source - Master DB Debt'!J1483</f>
        <v>315000</v>
      </c>
    </row>
    <row r="1487" spans="1:8" x14ac:dyDescent="0.35">
      <c r="A1487" t="str">
        <f>'Source - Master DB Debt'!A1484&amp;'Source - Master DB Debt'!B1484&amp;'Source - Master DB Debt'!C1484</f>
        <v>4544740</v>
      </c>
      <c r="B1487" t="str">
        <f>'Source - Master DB Debt'!D1484</f>
        <v>0180</v>
      </c>
      <c r="C1487" t="str">
        <f>'Source - Master DB Debt'!E1484</f>
        <v>General Obligation Bonds, Series 2022</v>
      </c>
      <c r="D1487" s="2">
        <f>'Source - Master DB Debt'!F1484</f>
        <v>554300</v>
      </c>
      <c r="E1487" s="2">
        <f>'Source - Master DB Debt'!G1484</f>
        <v>1521700</v>
      </c>
      <c r="F1487" s="2">
        <f>'Source - Master DB Debt'!H1484</f>
        <v>757800</v>
      </c>
      <c r="G1487" s="2">
        <f>'Source - Master DB Debt'!I1484</f>
        <v>227490</v>
      </c>
      <c r="H1487" s="2">
        <f>'Source - Master DB Debt'!J1484</f>
        <v>758800</v>
      </c>
    </row>
    <row r="1488" spans="1:8" x14ac:dyDescent="0.35">
      <c r="A1488" t="str">
        <f>'Source - Master DB Debt'!A1485&amp;'Source - Master DB Debt'!B1485&amp;'Source - Master DB Debt'!C1485</f>
        <v>4544740</v>
      </c>
      <c r="B1488" t="str">
        <f>'Source - Master DB Debt'!D1485</f>
        <v>0180</v>
      </c>
      <c r="C1488" t="str">
        <f>'Source - Master DB Debt'!E1485</f>
        <v>2014 First Mortgage Refunding Bonds - Elliott</v>
      </c>
      <c r="D1488" s="2">
        <f>'Source - Master DB Debt'!F1485</f>
        <v>442250</v>
      </c>
      <c r="E1488" s="2">
        <f>'Source - Master DB Debt'!G1485</f>
        <v>883500</v>
      </c>
      <c r="F1488" s="2">
        <f>'Source - Master DB Debt'!H1485</f>
        <v>435250</v>
      </c>
      <c r="G1488" s="2">
        <f>'Source - Master DB Debt'!I1485</f>
        <v>435250</v>
      </c>
      <c r="H1488" s="2">
        <f>'Source - Master DB Debt'!J1485</f>
        <v>439250</v>
      </c>
    </row>
    <row r="1489" spans="1:8" x14ac:dyDescent="0.35">
      <c r="A1489" t="str">
        <f>'Source - Master DB Debt'!A1486&amp;'Source - Master DB Debt'!B1486&amp;'Source - Master DB Debt'!C1486</f>
        <v>4544740</v>
      </c>
      <c r="B1489" t="str">
        <f>'Source - Master DB Debt'!D1486</f>
        <v>0180</v>
      </c>
      <c r="C1489" t="str">
        <f>'Source - Master DB Debt'!E1486</f>
        <v>Ad Valorem Property Tax First Mortgage Refunding Bonds, Series 2016</v>
      </c>
      <c r="D1489" s="2">
        <f>'Source - Master DB Debt'!F1486</f>
        <v>725000</v>
      </c>
      <c r="E1489" s="2">
        <f>'Source - Master DB Debt'!G1486</f>
        <v>1456000</v>
      </c>
      <c r="F1489" s="2">
        <f>'Source - Master DB Debt'!H1486</f>
        <v>733000</v>
      </c>
      <c r="G1489" s="2">
        <f>'Source - Master DB Debt'!I1486</f>
        <v>733000</v>
      </c>
      <c r="H1489" s="2">
        <f>'Source - Master DB Debt'!J1486</f>
        <v>733000</v>
      </c>
    </row>
    <row r="1490" spans="1:8" x14ac:dyDescent="0.35">
      <c r="A1490" t="str">
        <f>'Source - Master DB Debt'!A1487&amp;'Source - Master DB Debt'!B1487&amp;'Source - Master DB Debt'!C1487</f>
        <v>4544740</v>
      </c>
      <c r="B1490" t="str">
        <f>'Source - Master DB Debt'!D1487</f>
        <v>0180</v>
      </c>
      <c r="C1490" t="str">
        <f>'Source - Master DB Debt'!E1487</f>
        <v>Ad Valorem Property Tax First Mortgage Bonds, Series 2021</v>
      </c>
      <c r="D1490" s="2">
        <f>'Source - Master DB Debt'!F1487</f>
        <v>1342500</v>
      </c>
      <c r="E1490" s="2">
        <f>'Source - Master DB Debt'!G1487</f>
        <v>2684000</v>
      </c>
      <c r="F1490" s="2">
        <f>'Source - Master DB Debt'!H1487</f>
        <v>0</v>
      </c>
      <c r="G1490" s="2">
        <f>'Source - Master DB Debt'!I1487</f>
        <v>0</v>
      </c>
      <c r="H1490" s="2">
        <f>'Source - Master DB Debt'!J1487</f>
        <v>0</v>
      </c>
    </row>
    <row r="1491" spans="1:8" x14ac:dyDescent="0.35">
      <c r="A1491" t="str">
        <f>'Source - Master DB Debt'!A1488&amp;'Source - Master DB Debt'!B1488&amp;'Source - Master DB Debt'!C1488</f>
        <v>4544740</v>
      </c>
      <c r="B1491" t="str">
        <f>'Source - Master DB Debt'!D1488</f>
        <v>0180</v>
      </c>
      <c r="C1491" t="str">
        <f>'Source - Master DB Debt'!E1488</f>
        <v>Ad Valorem Property Tax First Mortgage Bonds, Series 2016</v>
      </c>
      <c r="D1491" s="2">
        <f>'Source - Master DB Debt'!F1488</f>
        <v>79000</v>
      </c>
      <c r="E1491" s="2">
        <f>'Source - Master DB Debt'!G1488</f>
        <v>158000</v>
      </c>
      <c r="F1491" s="2">
        <f>'Source - Master DB Debt'!H1488</f>
        <v>79000</v>
      </c>
      <c r="G1491" s="2">
        <f>'Source - Master DB Debt'!I1488</f>
        <v>23700</v>
      </c>
      <c r="H1491" s="2">
        <f>'Source - Master DB Debt'!J1488</f>
        <v>79000</v>
      </c>
    </row>
    <row r="1492" spans="1:8" x14ac:dyDescent="0.35">
      <c r="A1492" t="str">
        <f>'Source - Master DB Debt'!A1489&amp;'Source - Master DB Debt'!B1489&amp;'Source - Master DB Debt'!C1489</f>
        <v>4544740</v>
      </c>
      <c r="B1492" t="str">
        <f>'Source - Master DB Debt'!D1489</f>
        <v>0180</v>
      </c>
      <c r="C1492" t="str">
        <f>'Source - Master DB Debt'!E1489</f>
        <v>Unreimbursed Textbooks</v>
      </c>
      <c r="D1492" s="2">
        <f>'Source - Master DB Debt'!F1489</f>
        <v>191380</v>
      </c>
      <c r="E1492" s="2">
        <f>'Source - Master DB Debt'!G1489</f>
        <v>0</v>
      </c>
      <c r="F1492" s="2">
        <f>'Source - Master DB Debt'!H1489</f>
        <v>0</v>
      </c>
      <c r="G1492" s="2">
        <f>'Source - Master DB Debt'!I1489</f>
        <v>0</v>
      </c>
      <c r="H1492" s="2">
        <f>'Source - Master DB Debt'!J1489</f>
        <v>0</v>
      </c>
    </row>
    <row r="1493" spans="1:8" x14ac:dyDescent="0.35">
      <c r="A1493" t="str">
        <f>'Source - Master DB Debt'!A1490&amp;'Source - Master DB Debt'!B1490&amp;'Source - Master DB Debt'!C1490</f>
        <v>4544740</v>
      </c>
      <c r="B1493" t="str">
        <f>'Source - Master DB Debt'!D1490</f>
        <v>0180</v>
      </c>
      <c r="C1493" t="str">
        <f>'Source - Master DB Debt'!E1490</f>
        <v>General Obligation Bonds, Series 2022B</v>
      </c>
      <c r="D1493" s="2">
        <f>'Source - Master DB Debt'!F1490</f>
        <v>193100</v>
      </c>
      <c r="E1493" s="2">
        <f>'Source - Master DB Debt'!G1490</f>
        <v>389200</v>
      </c>
      <c r="F1493" s="2">
        <f>'Source - Master DB Debt'!H1490</f>
        <v>631000</v>
      </c>
      <c r="G1493" s="2">
        <f>'Source - Master DB Debt'!I1490</f>
        <v>189870</v>
      </c>
      <c r="H1493" s="2">
        <f>'Source - Master DB Debt'!J1490</f>
        <v>634800</v>
      </c>
    </row>
    <row r="1494" spans="1:8" x14ac:dyDescent="0.35">
      <c r="A1494" t="str">
        <f>'Source - Master DB Debt'!A1491&amp;'Source - Master DB Debt'!B1491&amp;'Source - Master DB Debt'!C1491</f>
        <v>4544740</v>
      </c>
      <c r="B1494" t="str">
        <f>'Source - Master DB Debt'!D1491</f>
        <v>0180</v>
      </c>
      <c r="C1494" t="str">
        <f>'Source - Master DB Debt'!E1491</f>
        <v>Ad Valorem Property Tax First Mortgage Refunding Bonds, Series 2017A</v>
      </c>
      <c r="D1494" s="2">
        <f>'Source - Master DB Debt'!F1491</f>
        <v>237000</v>
      </c>
      <c r="E1494" s="2">
        <f>'Source - Master DB Debt'!G1491</f>
        <v>0</v>
      </c>
      <c r="F1494" s="2">
        <f>'Source - Master DB Debt'!H1491</f>
        <v>0</v>
      </c>
      <c r="G1494" s="2">
        <f>'Source - Master DB Debt'!I1491</f>
        <v>0</v>
      </c>
      <c r="H1494" s="2">
        <f>'Source - Master DB Debt'!J1491</f>
        <v>0</v>
      </c>
    </row>
    <row r="1495" spans="1:8" x14ac:dyDescent="0.35">
      <c r="A1495" t="str">
        <f>'Source - Master DB Debt'!A1492&amp;'Source - Master DB Debt'!B1492&amp;'Source - Master DB Debt'!C1492</f>
        <v>4544760</v>
      </c>
      <c r="B1495" t="str">
        <f>'Source - Master DB Debt'!D1492</f>
        <v>0180</v>
      </c>
      <c r="C1495" t="str">
        <f>'Source - Master DB Debt'!E1492</f>
        <v>School City of Whiting General Obligation Bonds of 2020</v>
      </c>
      <c r="D1495" s="2">
        <f>'Source - Master DB Debt'!F1492</f>
        <v>18698</v>
      </c>
      <c r="E1495" s="2">
        <f>'Source - Master DB Debt'!G1492</f>
        <v>207296</v>
      </c>
      <c r="F1495" s="2">
        <f>'Source - Master DB Debt'!H1492</f>
        <v>51998</v>
      </c>
      <c r="G1495" s="2">
        <f>'Source - Master DB Debt'!I1492</f>
        <v>15659</v>
      </c>
      <c r="H1495" s="2">
        <f>'Source - Master DB Debt'!J1492</f>
        <v>52398</v>
      </c>
    </row>
    <row r="1496" spans="1:8" x14ac:dyDescent="0.35">
      <c r="A1496" t="str">
        <f>'Source - Master DB Debt'!A1493&amp;'Source - Master DB Debt'!B1493&amp;'Source - Master DB Debt'!C1493</f>
        <v>4544760</v>
      </c>
      <c r="B1496" t="str">
        <f>'Source - Master DB Debt'!D1493</f>
        <v>0180</v>
      </c>
      <c r="C1496" t="str">
        <f>'Source - Master DB Debt'!E1493</f>
        <v>Common School Loan B1027</v>
      </c>
      <c r="D1496" s="2">
        <f>'Source - Master DB Debt'!F1493</f>
        <v>12151</v>
      </c>
      <c r="E1496" s="2">
        <f>'Source - Master DB Debt'!G1493</f>
        <v>24122</v>
      </c>
      <c r="F1496" s="2">
        <f>'Source - Master DB Debt'!H1493</f>
        <v>0</v>
      </c>
      <c r="G1496" s="2">
        <f>'Source - Master DB Debt'!I1493</f>
        <v>0</v>
      </c>
      <c r="H1496" s="2">
        <f>'Source - Master DB Debt'!J1493</f>
        <v>0</v>
      </c>
    </row>
    <row r="1497" spans="1:8" x14ac:dyDescent="0.35">
      <c r="A1497" t="str">
        <f>'Source - Master DB Debt'!A1494&amp;'Source - Master DB Debt'!B1494&amp;'Source - Master DB Debt'!C1494</f>
        <v>4544760</v>
      </c>
      <c r="B1497" t="str">
        <f>'Source - Master DB Debt'!D1494</f>
        <v>0180</v>
      </c>
      <c r="C1497" t="str">
        <f>'Source - Master DB Debt'!E1494</f>
        <v>Common School Loan B0250</v>
      </c>
      <c r="D1497" s="2">
        <f>'Source - Master DB Debt'!F1494</f>
        <v>12420</v>
      </c>
      <c r="E1497" s="2">
        <f>'Source - Master DB Debt'!G1494</f>
        <v>24660</v>
      </c>
      <c r="F1497" s="2">
        <f>'Source - Master DB Debt'!H1494</f>
        <v>12240</v>
      </c>
      <c r="G1497" s="2">
        <f>'Source - Master DB Debt'!I1494</f>
        <v>3663</v>
      </c>
      <c r="H1497" s="2">
        <f>'Source - Master DB Debt'!J1494</f>
        <v>12180</v>
      </c>
    </row>
    <row r="1498" spans="1:8" x14ac:dyDescent="0.35">
      <c r="A1498" t="str">
        <f>'Source - Master DB Debt'!A1495&amp;'Source - Master DB Debt'!B1495&amp;'Source - Master DB Debt'!C1495</f>
        <v>4544760</v>
      </c>
      <c r="B1498" t="str">
        <f>'Source - Master DB Debt'!D1495</f>
        <v>0180</v>
      </c>
      <c r="C1498" t="str">
        <f>'Source - Master DB Debt'!E1495</f>
        <v>GO Bond of 2015</v>
      </c>
      <c r="D1498" s="2">
        <f>'Source - Master DB Debt'!F1495</f>
        <v>17575</v>
      </c>
      <c r="E1498" s="2">
        <f>'Source - Master DB Debt'!G1495</f>
        <v>35900</v>
      </c>
      <c r="F1498" s="2">
        <f>'Source - Master DB Debt'!H1495</f>
        <v>192575</v>
      </c>
      <c r="G1498" s="2">
        <f>'Source - Master DB Debt'!I1495</f>
        <v>57491</v>
      </c>
      <c r="H1498" s="2">
        <f>'Source - Master DB Debt'!J1495</f>
        <v>190700</v>
      </c>
    </row>
    <row r="1499" spans="1:8" x14ac:dyDescent="0.35">
      <c r="A1499" t="str">
        <f>'Source - Master DB Debt'!A1496&amp;'Source - Master DB Debt'!B1496&amp;'Source - Master DB Debt'!C1496</f>
        <v>4544760</v>
      </c>
      <c r="B1499" t="str">
        <f>'Source - Master DB Debt'!D1496</f>
        <v>0180</v>
      </c>
      <c r="C1499" t="str">
        <f>'Source - Master DB Debt'!E1496</f>
        <v>B0024</v>
      </c>
      <c r="D1499" s="2">
        <f>'Source - Master DB Debt'!F1496</f>
        <v>11736</v>
      </c>
      <c r="E1499" s="2">
        <f>'Source - Master DB Debt'!G1496</f>
        <v>11678</v>
      </c>
      <c r="F1499" s="2">
        <f>'Source - Master DB Debt'!H1496</f>
        <v>0</v>
      </c>
      <c r="G1499" s="2">
        <f>'Source - Master DB Debt'!I1496</f>
        <v>0</v>
      </c>
      <c r="H1499" s="2">
        <f>'Source - Master DB Debt'!J1496</f>
        <v>0</v>
      </c>
    </row>
    <row r="1500" spans="1:8" x14ac:dyDescent="0.35">
      <c r="A1500" t="str">
        <f>'Source - Master DB Debt'!A1497&amp;'Source - Master DB Debt'!B1497&amp;'Source - Master DB Debt'!C1497</f>
        <v>4544760</v>
      </c>
      <c r="B1500" t="str">
        <f>'Source - Master DB Debt'!D1497</f>
        <v>0180</v>
      </c>
      <c r="C1500" t="str">
        <f>'Source - Master DB Debt'!E1497</f>
        <v>A2965</v>
      </c>
      <c r="D1500" s="2">
        <f>'Source - Master DB Debt'!F1497</f>
        <v>11527</v>
      </c>
      <c r="E1500" s="2">
        <f>'Source - Master DB Debt'!G1497</f>
        <v>0</v>
      </c>
      <c r="F1500" s="2">
        <f>'Source - Master DB Debt'!H1497</f>
        <v>0</v>
      </c>
      <c r="G1500" s="2">
        <f>'Source - Master DB Debt'!I1497</f>
        <v>0</v>
      </c>
      <c r="H1500" s="2">
        <f>'Source - Master DB Debt'!J1497</f>
        <v>0</v>
      </c>
    </row>
    <row r="1501" spans="1:8" x14ac:dyDescent="0.35">
      <c r="A1501" t="str">
        <f>'Source - Master DB Debt'!A1498&amp;'Source - Master DB Debt'!B1498&amp;'Source - Master DB Debt'!C1498</f>
        <v>4544760</v>
      </c>
      <c r="B1501" t="str">
        <f>'Source - Master DB Debt'!D1498</f>
        <v>0180</v>
      </c>
      <c r="C1501" t="str">
        <f>'Source - Master DB Debt'!E1498</f>
        <v>School City of Whiting Buidling Corp. Ad Valorem Property Tax First Mortgage Bonds, Series 2013</v>
      </c>
      <c r="D1501" s="2">
        <f>'Source - Master DB Debt'!F1498</f>
        <v>199000</v>
      </c>
      <c r="E1501" s="2">
        <f>'Source - Master DB Debt'!G1498</f>
        <v>398000</v>
      </c>
      <c r="F1501" s="2">
        <f>'Source - Master DB Debt'!H1498</f>
        <v>0</v>
      </c>
      <c r="G1501" s="2">
        <f>'Source - Master DB Debt'!I1498</f>
        <v>0</v>
      </c>
      <c r="H1501" s="2">
        <f>'Source - Master DB Debt'!J1498</f>
        <v>0</v>
      </c>
    </row>
    <row r="1502" spans="1:8" x14ac:dyDescent="0.35">
      <c r="A1502" t="str">
        <f>'Source - Master DB Debt'!A1499&amp;'Source - Master DB Debt'!B1499&amp;'Source - Master DB Debt'!C1499</f>
        <v>4644805</v>
      </c>
      <c r="B1502" t="str">
        <f>'Source - Master DB Debt'!D1499</f>
        <v>0180</v>
      </c>
      <c r="C1502" t="str">
        <f>'Source - Master DB Debt'!E1499</f>
        <v>General Obligation Bonds, Series 2023A</v>
      </c>
      <c r="D1502" s="2">
        <f>'Source - Master DB Debt'!F1499</f>
        <v>0</v>
      </c>
      <c r="E1502" s="2">
        <f>'Source - Master DB Debt'!G1499</f>
        <v>424715</v>
      </c>
      <c r="F1502" s="2">
        <f>'Source - Master DB Debt'!H1499</f>
        <v>178700</v>
      </c>
      <c r="G1502" s="2">
        <f>'Source - Master DB Debt'!I1499</f>
        <v>53175</v>
      </c>
      <c r="H1502" s="2">
        <f>'Source - Master DB Debt'!J1499</f>
        <v>175800</v>
      </c>
    </row>
    <row r="1503" spans="1:8" x14ac:dyDescent="0.35">
      <c r="A1503" t="str">
        <f>'Source - Master DB Debt'!A1500&amp;'Source - Master DB Debt'!B1500&amp;'Source - Master DB Debt'!C1500</f>
        <v>4644805</v>
      </c>
      <c r="B1503" t="str">
        <f>'Source - Master DB Debt'!D1500</f>
        <v>0180</v>
      </c>
      <c r="C1503" t="str">
        <f>'Source - Master DB Debt'!E1500</f>
        <v>General Obligation Bonds, Series 2020A</v>
      </c>
      <c r="D1503" s="2">
        <f>'Source - Master DB Debt'!F1500</f>
        <v>21050</v>
      </c>
      <c r="E1503" s="2">
        <f>'Source - Master DB Debt'!G1500</f>
        <v>257100</v>
      </c>
      <c r="F1503" s="2">
        <f>'Source - Master DB Debt'!H1500</f>
        <v>238900</v>
      </c>
      <c r="G1503" s="2">
        <f>'Source - Master DB Debt'!I1500</f>
        <v>84090</v>
      </c>
      <c r="H1503" s="2">
        <f>'Source - Master DB Debt'!J1500</f>
        <v>321700</v>
      </c>
    </row>
    <row r="1504" spans="1:8" x14ac:dyDescent="0.35">
      <c r="A1504" t="str">
        <f>'Source - Master DB Debt'!A1501&amp;'Source - Master DB Debt'!B1501&amp;'Source - Master DB Debt'!C1501</f>
        <v>4644805</v>
      </c>
      <c r="B1504" t="str">
        <f>'Source - Master DB Debt'!D1501</f>
        <v>0180</v>
      </c>
      <c r="C1504" t="str">
        <f>'Source - Master DB Debt'!E1501</f>
        <v>Interest on Temporary Loans</v>
      </c>
      <c r="D1504" s="2">
        <f>'Source - Master DB Debt'!F1501</f>
        <v>0</v>
      </c>
      <c r="E1504" s="2">
        <f>'Source - Master DB Debt'!G1501</f>
        <v>0</v>
      </c>
      <c r="F1504" s="2">
        <f>'Source - Master DB Debt'!H1501</f>
        <v>0</v>
      </c>
      <c r="G1504" s="2">
        <f>'Source - Master DB Debt'!I1501</f>
        <v>0</v>
      </c>
      <c r="H1504" s="2">
        <f>'Source - Master DB Debt'!J1501</f>
        <v>0</v>
      </c>
    </row>
    <row r="1505" spans="1:8" x14ac:dyDescent="0.35">
      <c r="A1505" t="str">
        <f>'Source - Master DB Debt'!A1502&amp;'Source - Master DB Debt'!B1502&amp;'Source - Master DB Debt'!C1502</f>
        <v>4644805</v>
      </c>
      <c r="B1505" t="str">
        <f>'Source - Master DB Debt'!D1502</f>
        <v>0180</v>
      </c>
      <c r="C1505" t="str">
        <f>'Source - Master DB Debt'!E1502</f>
        <v>Ad Valorem Property Tax First Mortgage Refunding and Improvement Bonds, Series 2015 (New Portion)</v>
      </c>
      <c r="D1505" s="2">
        <f>'Source - Master DB Debt'!F1502</f>
        <v>181000</v>
      </c>
      <c r="E1505" s="2">
        <f>'Source - Master DB Debt'!G1502</f>
        <v>360500</v>
      </c>
      <c r="F1505" s="2">
        <f>'Source - Master DB Debt'!H1502</f>
        <v>179500</v>
      </c>
      <c r="G1505" s="2">
        <f>'Source - Master DB Debt'!I1502</f>
        <v>54150</v>
      </c>
      <c r="H1505" s="2">
        <f>'Source - Master DB Debt'!J1502</f>
        <v>181500</v>
      </c>
    </row>
    <row r="1506" spans="1:8" x14ac:dyDescent="0.35">
      <c r="A1506" t="str">
        <f>'Source - Master DB Debt'!A1503&amp;'Source - Master DB Debt'!B1503&amp;'Source - Master DB Debt'!C1503</f>
        <v>4644805</v>
      </c>
      <c r="B1506" t="str">
        <f>'Source - Master DB Debt'!D1503</f>
        <v>0180</v>
      </c>
      <c r="C1506" t="str">
        <f>'Source - Master DB Debt'!E1503</f>
        <v>Unreimbursed Textbooks</v>
      </c>
      <c r="D1506" s="2">
        <f>'Source - Master DB Debt'!F1503</f>
        <v>0</v>
      </c>
      <c r="E1506" s="2">
        <f>'Source - Master DB Debt'!G1503</f>
        <v>0</v>
      </c>
      <c r="F1506" s="2">
        <f>'Source - Master DB Debt'!H1503</f>
        <v>0</v>
      </c>
      <c r="G1506" s="2">
        <f>'Source - Master DB Debt'!I1503</f>
        <v>0</v>
      </c>
      <c r="H1506" s="2">
        <f>'Source - Master DB Debt'!J1503</f>
        <v>0</v>
      </c>
    </row>
    <row r="1507" spans="1:8" x14ac:dyDescent="0.35">
      <c r="A1507" t="str">
        <f>'Source - Master DB Debt'!A1504&amp;'Source - Master DB Debt'!B1504&amp;'Source - Master DB Debt'!C1504</f>
        <v>4644805</v>
      </c>
      <c r="B1507" t="str">
        <f>'Source - Master DB Debt'!D1504</f>
        <v>0180</v>
      </c>
      <c r="C1507" t="str">
        <f>'Source - Master DB Debt'!E1504</f>
        <v>General Obligation Bonds, Series 2014</v>
      </c>
      <c r="D1507" s="2">
        <f>'Source - Master DB Debt'!F1504</f>
        <v>113769</v>
      </c>
      <c r="E1507" s="2">
        <f>'Source - Master DB Debt'!G1504</f>
        <v>228825</v>
      </c>
      <c r="F1507" s="2">
        <f>'Source - Master DB Debt'!H1504</f>
        <v>0</v>
      </c>
      <c r="G1507" s="2">
        <f>'Source - Master DB Debt'!I1504</f>
        <v>0</v>
      </c>
      <c r="H1507" s="2">
        <f>'Source - Master DB Debt'!J1504</f>
        <v>0</v>
      </c>
    </row>
    <row r="1508" spans="1:8" x14ac:dyDescent="0.35">
      <c r="A1508" t="str">
        <f>'Source - Master DB Debt'!A1505&amp;'Source - Master DB Debt'!B1505&amp;'Source - Master DB Debt'!C1505</f>
        <v>4644805</v>
      </c>
      <c r="B1508" t="str">
        <f>'Source - Master DB Debt'!D1505</f>
        <v>0180</v>
      </c>
      <c r="C1508" t="str">
        <f>'Source - Master DB Debt'!E1505</f>
        <v>Taxable General Obligation Bonds, Series 2023B</v>
      </c>
      <c r="D1508" s="2">
        <f>'Source - Master DB Debt'!F1505</f>
        <v>0</v>
      </c>
      <c r="E1508" s="2">
        <f>'Source - Master DB Debt'!G1505</f>
        <v>261990</v>
      </c>
      <c r="F1508" s="2">
        <f>'Source - Master DB Debt'!H1505</f>
        <v>136838</v>
      </c>
      <c r="G1508" s="2">
        <f>'Source - Master DB Debt'!I1505</f>
        <v>40499</v>
      </c>
      <c r="H1508" s="2">
        <f>'Source - Master DB Debt'!J1505</f>
        <v>133153</v>
      </c>
    </row>
    <row r="1509" spans="1:8" x14ac:dyDescent="0.35">
      <c r="A1509" t="str">
        <f>'Source - Master DB Debt'!A1506&amp;'Source - Master DB Debt'!B1506&amp;'Source - Master DB Debt'!C1506</f>
        <v>4644805</v>
      </c>
      <c r="B1509" t="str">
        <f>'Source - Master DB Debt'!D1506</f>
        <v>0287</v>
      </c>
      <c r="C1509" t="str">
        <f>'Source - Master DB Debt'!E1506</f>
        <v>Unlimited Ad Valorem Property Tax First Mortgage Bonds, Series 2016</v>
      </c>
      <c r="D1509" s="2">
        <f>'Source - Master DB Debt'!F1506</f>
        <v>879000</v>
      </c>
      <c r="E1509" s="2">
        <f>'Source - Master DB Debt'!G1506</f>
        <v>3263000</v>
      </c>
      <c r="F1509" s="2">
        <f>'Source - Master DB Debt'!H1506</f>
        <v>2384000</v>
      </c>
      <c r="G1509" s="2">
        <f>'Source - Master DB Debt'!I1506</f>
        <v>732825</v>
      </c>
      <c r="H1509" s="2">
        <f>'Source - Master DB Debt'!J1506</f>
        <v>2501500</v>
      </c>
    </row>
    <row r="1510" spans="1:8" x14ac:dyDescent="0.35">
      <c r="A1510" t="str">
        <f>'Source - Master DB Debt'!A1507&amp;'Source - Master DB Debt'!B1507&amp;'Source - Master DB Debt'!C1507</f>
        <v>4644805</v>
      </c>
      <c r="B1510" t="str">
        <f>'Source - Master DB Debt'!D1507</f>
        <v>0180</v>
      </c>
      <c r="C1510" t="str">
        <f>'Source - Master DB Debt'!E1507</f>
        <v>Ad Valorem Property Tax First Mortgage Refunding and Improvement Bonds, Series 2013</v>
      </c>
      <c r="D1510" s="2">
        <f>'Source - Master DB Debt'!F1507</f>
        <v>2377000</v>
      </c>
      <c r="E1510" s="2">
        <f>'Source - Master DB Debt'!G1507</f>
        <v>2377000</v>
      </c>
      <c r="F1510" s="2">
        <f>'Source - Master DB Debt'!H1507</f>
        <v>0</v>
      </c>
      <c r="G1510" s="2">
        <f>'Source - Master DB Debt'!I1507</f>
        <v>0</v>
      </c>
      <c r="H1510" s="2">
        <f>'Source - Master DB Debt'!J1507</f>
        <v>0</v>
      </c>
    </row>
    <row r="1511" spans="1:8" x14ac:dyDescent="0.35">
      <c r="A1511" t="str">
        <f>'Source - Master DB Debt'!A1508&amp;'Source - Master DB Debt'!B1508&amp;'Source - Master DB Debt'!C1508</f>
        <v>4644805</v>
      </c>
      <c r="B1511" t="str">
        <f>'Source - Master DB Debt'!D1508</f>
        <v>0287</v>
      </c>
      <c r="C1511" t="str">
        <f>'Source - Master DB Debt'!E1508</f>
        <v>Fees</v>
      </c>
      <c r="D1511" s="2">
        <f>'Source - Master DB Debt'!F1508</f>
        <v>0</v>
      </c>
      <c r="E1511" s="2">
        <f>'Source - Master DB Debt'!G1508</f>
        <v>0</v>
      </c>
      <c r="F1511" s="2">
        <f>'Source - Master DB Debt'!H1508</f>
        <v>0</v>
      </c>
      <c r="G1511" s="2">
        <f>'Source - Master DB Debt'!I1508</f>
        <v>0</v>
      </c>
      <c r="H1511" s="2">
        <f>'Source - Master DB Debt'!J1508</f>
        <v>0</v>
      </c>
    </row>
    <row r="1512" spans="1:8" x14ac:dyDescent="0.35">
      <c r="A1512" t="str">
        <f>'Source - Master DB Debt'!A1509&amp;'Source - Master DB Debt'!B1509&amp;'Source - Master DB Debt'!C1509</f>
        <v>4644805</v>
      </c>
      <c r="B1512" t="str">
        <f>'Source - Master DB Debt'!D1509</f>
        <v>0180</v>
      </c>
      <c r="C1512" t="str">
        <f>'Source - Master DB Debt'!E1509</f>
        <v>Fees</v>
      </c>
      <c r="D1512" s="2">
        <f>'Source - Master DB Debt'!F1509</f>
        <v>0</v>
      </c>
      <c r="E1512" s="2">
        <f>'Source - Master DB Debt'!G1509</f>
        <v>0</v>
      </c>
      <c r="F1512" s="2">
        <f>'Source - Master DB Debt'!H1509</f>
        <v>0</v>
      </c>
      <c r="G1512" s="2">
        <f>'Source - Master DB Debt'!I1509</f>
        <v>0</v>
      </c>
      <c r="H1512" s="2">
        <f>'Source - Master DB Debt'!J1509</f>
        <v>0</v>
      </c>
    </row>
    <row r="1513" spans="1:8" x14ac:dyDescent="0.35">
      <c r="A1513" t="str">
        <f>'Source - Master DB Debt'!A1510&amp;'Source - Master DB Debt'!B1510&amp;'Source - Master DB Debt'!C1510</f>
        <v>4644805</v>
      </c>
      <c r="B1513" t="str">
        <f>'Source - Master DB Debt'!D1510</f>
        <v>0180</v>
      </c>
      <c r="C1513" t="str">
        <f>'Source - Master DB Debt'!E1510</f>
        <v>QSCB RP HS Renovation</v>
      </c>
      <c r="D1513" s="2">
        <f>'Source - Master DB Debt'!F1510</f>
        <v>82905</v>
      </c>
      <c r="E1513" s="2">
        <f>'Source - Master DB Debt'!G1510</f>
        <v>169538</v>
      </c>
      <c r="F1513" s="2">
        <f>'Source - Master DB Debt'!H1510</f>
        <v>76450</v>
      </c>
      <c r="G1513" s="2">
        <f>'Source - Master DB Debt'!I1510</f>
        <v>76450</v>
      </c>
      <c r="H1513" s="2">
        <f>'Source - Master DB Debt'!J1510</f>
        <v>79350</v>
      </c>
    </row>
    <row r="1514" spans="1:8" x14ac:dyDescent="0.35">
      <c r="A1514" t="str">
        <f>'Source - Master DB Debt'!A1511&amp;'Source - Master DB Debt'!B1511&amp;'Source - Master DB Debt'!C1511</f>
        <v>4644805</v>
      </c>
      <c r="B1514" t="str">
        <f>'Source - Master DB Debt'!D1511</f>
        <v>0180</v>
      </c>
      <c r="C1514" t="str">
        <f>'Source - Master DB Debt'!E1511</f>
        <v>Taxable General Obligation Bonds, Series 2020B</v>
      </c>
      <c r="D1514" s="2">
        <f>'Source - Master DB Debt'!F1511</f>
        <v>0</v>
      </c>
      <c r="E1514" s="2">
        <f>'Source - Master DB Debt'!G1511</f>
        <v>229948</v>
      </c>
      <c r="F1514" s="2">
        <f>'Source - Master DB Debt'!H1511</f>
        <v>236293</v>
      </c>
      <c r="G1514" s="2">
        <f>'Source - Master DB Debt'!I1511</f>
        <v>35444</v>
      </c>
      <c r="H1514" s="2">
        <f>'Source - Master DB Debt'!J1511</f>
        <v>0</v>
      </c>
    </row>
    <row r="1515" spans="1:8" x14ac:dyDescent="0.35">
      <c r="A1515" t="str">
        <f>'Source - Master DB Debt'!A1512&amp;'Source - Master DB Debt'!B1512&amp;'Source - Master DB Debt'!C1512</f>
        <v>4644860</v>
      </c>
      <c r="B1515" t="str">
        <f>'Source - Master DB Debt'!D1512</f>
        <v>0180</v>
      </c>
      <c r="C1515" t="str">
        <f>'Source - Master DB Debt'!E1512</f>
        <v>2017 Guaranteed Energy Savings Project - Solar</v>
      </c>
      <c r="D1515" s="2">
        <f>'Source - Master DB Debt'!F1512</f>
        <v>0</v>
      </c>
      <c r="E1515" s="2">
        <f>'Source - Master DB Debt'!G1512</f>
        <v>0</v>
      </c>
      <c r="F1515" s="2">
        <f>'Source - Master DB Debt'!H1512</f>
        <v>0</v>
      </c>
      <c r="G1515" s="2">
        <f>'Source - Master DB Debt'!I1512</f>
        <v>0</v>
      </c>
      <c r="H1515" s="2">
        <f>'Source - Master DB Debt'!J1512</f>
        <v>0</v>
      </c>
    </row>
    <row r="1516" spans="1:8" x14ac:dyDescent="0.35">
      <c r="A1516" t="str">
        <f>'Source - Master DB Debt'!A1513&amp;'Source - Master DB Debt'!B1513&amp;'Source - Master DB Debt'!C1513</f>
        <v>4644860</v>
      </c>
      <c r="B1516" t="str">
        <f>'Source - Master DB Debt'!D1513</f>
        <v>0180</v>
      </c>
      <c r="C1516" t="str">
        <f>'Source - Master DB Debt'!E1513</f>
        <v>School Building Additions</v>
      </c>
      <c r="D1516" s="2">
        <f>'Source - Master DB Debt'!F1513</f>
        <v>431500</v>
      </c>
      <c r="E1516" s="2">
        <f>'Source - Master DB Debt'!G1513</f>
        <v>436500</v>
      </c>
      <c r="F1516" s="2">
        <f>'Source - Master DB Debt'!H1513</f>
        <v>0</v>
      </c>
      <c r="G1516" s="2">
        <f>'Source - Master DB Debt'!I1513</f>
        <v>0</v>
      </c>
      <c r="H1516" s="2">
        <f>'Source - Master DB Debt'!J1513</f>
        <v>0</v>
      </c>
    </row>
    <row r="1517" spans="1:8" x14ac:dyDescent="0.35">
      <c r="A1517" t="str">
        <f>'Source - Master DB Debt'!A1514&amp;'Source - Master DB Debt'!B1514&amp;'Source - Master DB Debt'!C1514</f>
        <v>4644860</v>
      </c>
      <c r="B1517" t="str">
        <f>'Source - Master DB Debt'!D1514</f>
        <v>0180</v>
      </c>
      <c r="C1517" t="str">
        <f>'Source - Master DB Debt'!E1514</f>
        <v>Qualified School Construction Bonds</v>
      </c>
      <c r="D1517" s="2">
        <f>'Source - Master DB Debt'!F1514</f>
        <v>126760</v>
      </c>
      <c r="E1517" s="2">
        <f>'Source - Master DB Debt'!G1514</f>
        <v>241246</v>
      </c>
      <c r="F1517" s="2">
        <f>'Source - Master DB Debt'!H1514</f>
        <v>544486</v>
      </c>
      <c r="G1517" s="2">
        <f>'Source - Master DB Debt'!I1514</f>
        <v>539918</v>
      </c>
      <c r="H1517" s="2">
        <f>'Source - Master DB Debt'!J1514</f>
        <v>535349</v>
      </c>
    </row>
    <row r="1518" spans="1:8" x14ac:dyDescent="0.35">
      <c r="A1518" t="str">
        <f>'Source - Master DB Debt'!A1515&amp;'Source - Master DB Debt'!B1515&amp;'Source - Master DB Debt'!C1515</f>
        <v>4644860</v>
      </c>
      <c r="B1518" t="str">
        <f>'Source - Master DB Debt'!D1515</f>
        <v>0180</v>
      </c>
      <c r="C1518" t="str">
        <f>'Source - Master DB Debt'!E1515</f>
        <v>Unreimbursed Textbooks</v>
      </c>
      <c r="D1518" s="2">
        <f>'Source - Master DB Debt'!F1515</f>
        <v>26051</v>
      </c>
      <c r="E1518" s="2">
        <f>'Source - Master DB Debt'!G1515</f>
        <v>0</v>
      </c>
      <c r="F1518" s="2">
        <f>'Source - Master DB Debt'!H1515</f>
        <v>0</v>
      </c>
      <c r="G1518" s="2">
        <f>'Source - Master DB Debt'!I1515</f>
        <v>0</v>
      </c>
      <c r="H1518" s="2">
        <f>'Source - Master DB Debt'!J1515</f>
        <v>0</v>
      </c>
    </row>
    <row r="1519" spans="1:8" x14ac:dyDescent="0.35">
      <c r="A1519" t="str">
        <f>'Source - Master DB Debt'!A1516&amp;'Source - Master DB Debt'!B1516&amp;'Source - Master DB Debt'!C1516</f>
        <v>4644860</v>
      </c>
      <c r="B1519" t="str">
        <f>'Source - Master DB Debt'!D1516</f>
        <v>0180</v>
      </c>
      <c r="C1519" t="str">
        <f>'Source - Master DB Debt'!E1516</f>
        <v>Ad Valorem Property Tax First Mortgage Bonds, Series 2014</v>
      </c>
      <c r="D1519" s="2">
        <f>'Source - Master DB Debt'!F1516</f>
        <v>79875</v>
      </c>
      <c r="E1519" s="2">
        <f>'Source - Master DB Debt'!G1516</f>
        <v>157365</v>
      </c>
      <c r="F1519" s="2">
        <f>'Source - Master DB Debt'!H1516</f>
        <v>82490</v>
      </c>
      <c r="G1519" s="2">
        <f>'Source - Master DB Debt'!I1516</f>
        <v>82060</v>
      </c>
      <c r="H1519" s="2">
        <f>'Source - Master DB Debt'!J1516</f>
        <v>81629</v>
      </c>
    </row>
    <row r="1520" spans="1:8" x14ac:dyDescent="0.35">
      <c r="A1520" t="str">
        <f>'Source - Master DB Debt'!A1517&amp;'Source - Master DB Debt'!B1517&amp;'Source - Master DB Debt'!C1517</f>
        <v>4644860</v>
      </c>
      <c r="B1520" t="str">
        <f>'Source - Master DB Debt'!D1517</f>
        <v>0186</v>
      </c>
      <c r="C1520" t="str">
        <f>'Source - Master DB Debt'!E1517</f>
        <v>Amended Taxable General Obligation Pension Bonds of 2006</v>
      </c>
      <c r="D1520" s="2">
        <f>'Source - Master DB Debt'!F1517</f>
        <v>46586</v>
      </c>
      <c r="E1520" s="2">
        <f>'Source - Master DB Debt'!G1517</f>
        <v>99185</v>
      </c>
      <c r="F1520" s="2">
        <f>'Source - Master DB Debt'!H1517</f>
        <v>47439</v>
      </c>
      <c r="G1520" s="2">
        <f>'Source - Master DB Debt'!I1517</f>
        <v>46722</v>
      </c>
      <c r="H1520" s="2">
        <f>'Source - Master DB Debt'!J1517</f>
        <v>46004</v>
      </c>
    </row>
    <row r="1521" spans="1:8" x14ac:dyDescent="0.35">
      <c r="A1521" t="str">
        <f>'Source - Master DB Debt'!A1518&amp;'Source - Master DB Debt'!B1518&amp;'Source - Master DB Debt'!C1518</f>
        <v>4644860</v>
      </c>
      <c r="B1521" t="str">
        <f>'Source - Master DB Debt'!D1518</f>
        <v>0180</v>
      </c>
      <c r="C1521" t="str">
        <f>'Source - Master DB Debt'!E1518</f>
        <v>Ad Valorem Property Tax First Mortgage Bonds, Series 2021</v>
      </c>
      <c r="D1521" s="2">
        <f>'Source - Master DB Debt'!F1518</f>
        <v>26500</v>
      </c>
      <c r="E1521" s="2">
        <f>'Source - Master DB Debt'!G1518</f>
        <v>53000</v>
      </c>
      <c r="F1521" s="2">
        <f>'Source - Master DB Debt'!H1518</f>
        <v>26500</v>
      </c>
      <c r="G1521" s="2">
        <f>'Source - Master DB Debt'!I1518</f>
        <v>7950</v>
      </c>
      <c r="H1521" s="2">
        <f>'Source - Master DB Debt'!J1518</f>
        <v>26500</v>
      </c>
    </row>
    <row r="1522" spans="1:8" x14ac:dyDescent="0.35">
      <c r="A1522" t="str">
        <f>'Source - Master DB Debt'!A1519&amp;'Source - Master DB Debt'!B1519&amp;'Source - Master DB Debt'!C1519</f>
        <v>4644860</v>
      </c>
      <c r="B1522" t="str">
        <f>'Source - Master DB Debt'!D1519</f>
        <v>0186</v>
      </c>
      <c r="C1522" t="str">
        <f>'Source - Master DB Debt'!E1519</f>
        <v>Fees</v>
      </c>
      <c r="D1522" s="2">
        <f>'Source - Master DB Debt'!F1519</f>
        <v>0</v>
      </c>
      <c r="E1522" s="2">
        <f>'Source - Master DB Debt'!G1519</f>
        <v>0</v>
      </c>
      <c r="F1522" s="2">
        <f>'Source - Master DB Debt'!H1519</f>
        <v>0</v>
      </c>
      <c r="G1522" s="2">
        <f>'Source - Master DB Debt'!I1519</f>
        <v>0</v>
      </c>
      <c r="H1522" s="2">
        <f>'Source - Master DB Debt'!J1519</f>
        <v>0</v>
      </c>
    </row>
    <row r="1523" spans="1:8" x14ac:dyDescent="0.35">
      <c r="A1523" t="str">
        <f>'Source - Master DB Debt'!A1520&amp;'Source - Master DB Debt'!B1520&amp;'Source - Master DB Debt'!C1520</f>
        <v>4644860</v>
      </c>
      <c r="B1523" t="str">
        <f>'Source - Master DB Debt'!D1520</f>
        <v>0180</v>
      </c>
      <c r="C1523" t="str">
        <f>'Source - Master DB Debt'!E1520</f>
        <v>Fees</v>
      </c>
      <c r="D1523" s="2">
        <f>'Source - Master DB Debt'!F1520</f>
        <v>27650</v>
      </c>
      <c r="E1523" s="2">
        <f>'Source - Master DB Debt'!G1520</f>
        <v>15225</v>
      </c>
      <c r="F1523" s="2">
        <f>'Source - Master DB Debt'!H1520</f>
        <v>12425</v>
      </c>
      <c r="G1523" s="2">
        <f>'Source - Master DB Debt'!I1520</f>
        <v>4148</v>
      </c>
      <c r="H1523" s="2">
        <f>'Source - Master DB Debt'!J1520</f>
        <v>15225</v>
      </c>
    </row>
    <row r="1524" spans="1:8" x14ac:dyDescent="0.35">
      <c r="A1524" t="str">
        <f>'Source - Master DB Debt'!A1521&amp;'Source - Master DB Debt'!B1521&amp;'Source - Master DB Debt'!C1521</f>
        <v>4644860</v>
      </c>
      <c r="B1524" t="str">
        <f>'Source - Master DB Debt'!D1521</f>
        <v>0180</v>
      </c>
      <c r="C1524" t="str">
        <f>'Source - Master DB Debt'!E1521</f>
        <v>First Mortgage Refunding Bonds, Series 2001 (Unrefunded CABs)</v>
      </c>
      <c r="D1524" s="2">
        <f>'Source - Master DB Debt'!F1521</f>
        <v>0</v>
      </c>
      <c r="E1524" s="2">
        <f>'Source - Master DB Debt'!G1521</f>
        <v>430000</v>
      </c>
      <c r="F1524" s="2">
        <f>'Source - Master DB Debt'!H1521</f>
        <v>0</v>
      </c>
      <c r="G1524" s="2">
        <f>'Source - Master DB Debt'!I1521</f>
        <v>0</v>
      </c>
      <c r="H1524" s="2">
        <f>'Source - Master DB Debt'!J1521</f>
        <v>0</v>
      </c>
    </row>
    <row r="1525" spans="1:8" x14ac:dyDescent="0.35">
      <c r="A1525" t="str">
        <f>'Source - Master DB Debt'!A1522&amp;'Source - Master DB Debt'!B1522&amp;'Source - Master DB Debt'!C1522</f>
        <v>4644915</v>
      </c>
      <c r="B1525" t="str">
        <f>'Source - Master DB Debt'!D1522</f>
        <v>0180</v>
      </c>
      <c r="C1525" t="str">
        <f>'Source - Master DB Debt'!E1522</f>
        <v>2021 Lease Rental</v>
      </c>
      <c r="D1525" s="2">
        <f>'Source - Master DB Debt'!F1522</f>
        <v>36000</v>
      </c>
      <c r="E1525" s="2">
        <f>'Source - Master DB Debt'!G1522</f>
        <v>73000</v>
      </c>
      <c r="F1525" s="2">
        <f>'Source - Master DB Debt'!H1522</f>
        <v>96000</v>
      </c>
      <c r="G1525" s="2">
        <f>'Source - Master DB Debt'!I1522</f>
        <v>28800</v>
      </c>
      <c r="H1525" s="2">
        <f>'Source - Master DB Debt'!J1522</f>
        <v>96000</v>
      </c>
    </row>
    <row r="1526" spans="1:8" x14ac:dyDescent="0.35">
      <c r="A1526" t="str">
        <f>'Source - Master DB Debt'!A1523&amp;'Source - Master DB Debt'!B1523&amp;'Source - Master DB Debt'!C1523</f>
        <v>4644915</v>
      </c>
      <c r="B1526" t="str">
        <f>'Source - Master DB Debt'!D1523</f>
        <v>0180</v>
      </c>
      <c r="C1526" t="str">
        <f>'Source - Master DB Debt'!E1523</f>
        <v>2023 Lease Rental</v>
      </c>
      <c r="D1526" s="2">
        <f>'Source - Master DB Debt'!F1523</f>
        <v>0</v>
      </c>
      <c r="E1526" s="2">
        <f>'Source - Master DB Debt'!G1523</f>
        <v>262000</v>
      </c>
      <c r="F1526" s="2">
        <f>'Source - Master DB Debt'!H1523</f>
        <v>124500</v>
      </c>
      <c r="G1526" s="2">
        <f>'Source - Master DB Debt'!I1523</f>
        <v>37350</v>
      </c>
      <c r="H1526" s="2">
        <f>'Source - Master DB Debt'!J1523</f>
        <v>124500</v>
      </c>
    </row>
    <row r="1527" spans="1:8" x14ac:dyDescent="0.35">
      <c r="A1527" t="str">
        <f>'Source - Master DB Debt'!A1524&amp;'Source - Master DB Debt'!B1524&amp;'Source - Master DB Debt'!C1524</f>
        <v>4644915</v>
      </c>
      <c r="B1527" t="str">
        <f>'Source - Master DB Debt'!D1524</f>
        <v>0180</v>
      </c>
      <c r="C1527" t="str">
        <f>'Source - Master DB Debt'!E1524</f>
        <v>Unreimbursed Textbooks</v>
      </c>
      <c r="D1527" s="2">
        <f>'Source - Master DB Debt'!F1524</f>
        <v>0</v>
      </c>
      <c r="E1527" s="2">
        <f>'Source - Master DB Debt'!G1524</f>
        <v>0</v>
      </c>
      <c r="F1527" s="2">
        <f>'Source - Master DB Debt'!H1524</f>
        <v>0</v>
      </c>
      <c r="G1527" s="2">
        <f>'Source - Master DB Debt'!I1524</f>
        <v>0</v>
      </c>
      <c r="H1527" s="2">
        <f>'Source - Master DB Debt'!J1524</f>
        <v>0</v>
      </c>
    </row>
    <row r="1528" spans="1:8" x14ac:dyDescent="0.35">
      <c r="A1528" t="str">
        <f>'Source - Master DB Debt'!A1525&amp;'Source - Master DB Debt'!B1525&amp;'Source - Master DB Debt'!C1525</f>
        <v>4644915</v>
      </c>
      <c r="B1528" t="str">
        <f>'Source - Master DB Debt'!D1525</f>
        <v>0180</v>
      </c>
      <c r="C1528" t="str">
        <f>'Source - Master DB Debt'!E1525</f>
        <v>2014 Lease Rental</v>
      </c>
      <c r="D1528" s="2">
        <f>'Source - Master DB Debt'!F1525</f>
        <v>115000</v>
      </c>
      <c r="E1528" s="2">
        <f>'Source - Master DB Debt'!G1525</f>
        <v>228000</v>
      </c>
      <c r="F1528" s="2">
        <f>'Source - Master DB Debt'!H1525</f>
        <v>0</v>
      </c>
      <c r="G1528" s="2">
        <f>'Source - Master DB Debt'!I1525</f>
        <v>0</v>
      </c>
      <c r="H1528" s="2">
        <f>'Source - Master DB Debt'!J1525</f>
        <v>0</v>
      </c>
    </row>
    <row r="1529" spans="1:8" x14ac:dyDescent="0.35">
      <c r="A1529" t="str">
        <f>'Source - Master DB Debt'!A1526&amp;'Source - Master DB Debt'!B1526&amp;'Source - Master DB Debt'!C1526</f>
        <v>4644925</v>
      </c>
      <c r="B1529" t="str">
        <f>'Source - Master DB Debt'!D1526</f>
        <v>0180</v>
      </c>
      <c r="C1529" t="str">
        <f>'Source - Master DB Debt'!E1526</f>
        <v>Unreimbursed Textbooks</v>
      </c>
      <c r="D1529" s="2">
        <f>'Source - Master DB Debt'!F1526</f>
        <v>138299</v>
      </c>
      <c r="E1529" s="2">
        <f>'Source - Master DB Debt'!G1526</f>
        <v>0</v>
      </c>
      <c r="F1529" s="2">
        <f>'Source - Master DB Debt'!H1526</f>
        <v>0</v>
      </c>
      <c r="G1529" s="2">
        <f>'Source - Master DB Debt'!I1526</f>
        <v>0</v>
      </c>
      <c r="H1529" s="2">
        <f>'Source - Master DB Debt'!J1526</f>
        <v>0</v>
      </c>
    </row>
    <row r="1530" spans="1:8" x14ac:dyDescent="0.35">
      <c r="A1530" t="str">
        <f>'Source - Master DB Debt'!A1527&amp;'Source - Master DB Debt'!B1527&amp;'Source - Master DB Debt'!C1527</f>
        <v>4644925</v>
      </c>
      <c r="B1530" t="str">
        <f>'Source - Master DB Debt'!D1527</f>
        <v>0180</v>
      </c>
      <c r="C1530" t="str">
        <f>'Source - Master DB Debt'!E1527</f>
        <v>B0368 2022 Indiana Common School Loan</v>
      </c>
      <c r="D1530" s="2">
        <f>'Source - Master DB Debt'!F1527</f>
        <v>55659</v>
      </c>
      <c r="E1530" s="2">
        <f>'Source - Master DB Debt'!G1527</f>
        <v>108214</v>
      </c>
      <c r="F1530" s="2">
        <f>'Source - Master DB Debt'!H1527</f>
        <v>53717</v>
      </c>
      <c r="G1530" s="2">
        <f>'Source - Master DB Debt'!I1527</f>
        <v>16076</v>
      </c>
      <c r="H1530" s="2">
        <f>'Source - Master DB Debt'!J1527</f>
        <v>53458</v>
      </c>
    </row>
    <row r="1531" spans="1:8" x14ac:dyDescent="0.35">
      <c r="A1531" t="str">
        <f>'Source - Master DB Debt'!A1528&amp;'Source - Master DB Debt'!B1528&amp;'Source - Master DB Debt'!C1528</f>
        <v>4644925</v>
      </c>
      <c r="B1531" t="str">
        <f>'Source - Master DB Debt'!D1528</f>
        <v>0180</v>
      </c>
      <c r="C1531" t="str">
        <f>'Source - Master DB Debt'!E1528</f>
        <v>Ad Valorem Property Tax First Mortgage Bonds, Series 2016B</v>
      </c>
      <c r="D1531" s="2">
        <f>'Source - Master DB Debt'!F1528</f>
        <v>292367</v>
      </c>
      <c r="E1531" s="2">
        <f>'Source - Master DB Debt'!G1528</f>
        <v>591976</v>
      </c>
      <c r="F1531" s="2">
        <f>'Source - Master DB Debt'!H1528</f>
        <v>0</v>
      </c>
      <c r="G1531" s="2">
        <f>'Source - Master DB Debt'!I1528</f>
        <v>0</v>
      </c>
      <c r="H1531" s="2">
        <f>'Source - Master DB Debt'!J1528</f>
        <v>0</v>
      </c>
    </row>
    <row r="1532" spans="1:8" x14ac:dyDescent="0.35">
      <c r="A1532" t="str">
        <f>'Source - Master DB Debt'!A1529&amp;'Source - Master DB Debt'!B1529&amp;'Source - Master DB Debt'!C1529</f>
        <v>4644925</v>
      </c>
      <c r="B1532" t="str">
        <f>'Source - Master DB Debt'!D1529</f>
        <v>0180</v>
      </c>
      <c r="C1532" t="str">
        <f>'Source - Master DB Debt'!E1529</f>
        <v>Taxable Ad Valorem Property Tax First Mortgage Refunding Bonds, Series 2021B</v>
      </c>
      <c r="D1532" s="2">
        <f>'Source - Master DB Debt'!F1529</f>
        <v>132000</v>
      </c>
      <c r="E1532" s="2">
        <f>'Source - Master DB Debt'!G1529</f>
        <v>268000</v>
      </c>
      <c r="F1532" s="2">
        <f>'Source - Master DB Debt'!H1529</f>
        <v>3301000</v>
      </c>
      <c r="G1532" s="2">
        <f>'Source - Master DB Debt'!I1529</f>
        <v>3301000</v>
      </c>
      <c r="H1532" s="2">
        <f>'Source - Master DB Debt'!J1529</f>
        <v>3301000</v>
      </c>
    </row>
    <row r="1533" spans="1:8" x14ac:dyDescent="0.35">
      <c r="A1533" t="str">
        <f>'Source - Master DB Debt'!A1530&amp;'Source - Master DB Debt'!B1530&amp;'Source - Master DB Debt'!C1530</f>
        <v>4644925</v>
      </c>
      <c r="B1533" t="str">
        <f>'Source - Master DB Debt'!D1530</f>
        <v>0180</v>
      </c>
      <c r="C1533" t="str">
        <f>'Source - Master DB Debt'!E1530</f>
        <v>Ad Valorem Property Tax First Mortgage Bonds, Series 2023</v>
      </c>
      <c r="D1533" s="2">
        <f>'Source - Master DB Debt'!F1530</f>
        <v>0</v>
      </c>
      <c r="E1533" s="2">
        <f>'Source - Master DB Debt'!G1530</f>
        <v>2320000</v>
      </c>
      <c r="F1533" s="2">
        <f>'Source - Master DB Debt'!H1530</f>
        <v>1159500</v>
      </c>
      <c r="G1533" s="2">
        <f>'Source - Master DB Debt'!I1530</f>
        <v>347850</v>
      </c>
      <c r="H1533" s="2">
        <f>'Source - Master DB Debt'!J1530</f>
        <v>1159500</v>
      </c>
    </row>
    <row r="1534" spans="1:8" x14ac:dyDescent="0.35">
      <c r="A1534" t="str">
        <f>'Source - Master DB Debt'!A1531&amp;'Source - Master DB Debt'!B1531&amp;'Source - Master DB Debt'!C1531</f>
        <v>4644925</v>
      </c>
      <c r="B1534" t="str">
        <f>'Source - Master DB Debt'!D1531</f>
        <v>0180</v>
      </c>
      <c r="C1534" t="str">
        <f>'Source - Master DB Debt'!E1531</f>
        <v>General Obligation Bonds, Series 2021</v>
      </c>
      <c r="D1534" s="2">
        <f>'Source - Master DB Debt'!F1531</f>
        <v>554400</v>
      </c>
      <c r="E1534" s="2">
        <f>'Source - Master DB Debt'!G1531</f>
        <v>1336800</v>
      </c>
      <c r="F1534" s="2">
        <f>'Source - Master DB Debt'!H1531</f>
        <v>671150</v>
      </c>
      <c r="G1534" s="2">
        <f>'Source - Master DB Debt'!I1531</f>
        <v>201203</v>
      </c>
      <c r="H1534" s="2">
        <f>'Source - Master DB Debt'!J1531</f>
        <v>670200</v>
      </c>
    </row>
    <row r="1535" spans="1:8" x14ac:dyDescent="0.35">
      <c r="A1535" t="str">
        <f>'Source - Master DB Debt'!A1532&amp;'Source - Master DB Debt'!B1532&amp;'Source - Master DB Debt'!C1532</f>
        <v>4644925</v>
      </c>
      <c r="B1535" t="str">
        <f>'Source - Master DB Debt'!D1532</f>
        <v>0180</v>
      </c>
      <c r="C1535" t="str">
        <f>'Source - Master DB Debt'!E1532</f>
        <v>Ad Valorem Property Tax First Mortgage Refunding Bonds, Series 2021A</v>
      </c>
      <c r="D1535" s="2">
        <f>'Source - Master DB Debt'!F1532</f>
        <v>23000</v>
      </c>
      <c r="E1535" s="2">
        <f>'Source - Master DB Debt'!G1532</f>
        <v>46000</v>
      </c>
      <c r="F1535" s="2">
        <f>'Source - Master DB Debt'!H1532</f>
        <v>375500</v>
      </c>
      <c r="G1535" s="2">
        <f>'Source - Master DB Debt'!I1532</f>
        <v>375500</v>
      </c>
      <c r="H1535" s="2">
        <f>'Source - Master DB Debt'!J1532</f>
        <v>375500</v>
      </c>
    </row>
    <row r="1536" spans="1:8" x14ac:dyDescent="0.35">
      <c r="A1536" t="str">
        <f>'Source - Master DB Debt'!A1533&amp;'Source - Master DB Debt'!B1533&amp;'Source - Master DB Debt'!C1533</f>
        <v>4644925</v>
      </c>
      <c r="B1536" t="str">
        <f>'Source - Master DB Debt'!D1533</f>
        <v>0180</v>
      </c>
      <c r="C1536" t="str">
        <f>'Source - Master DB Debt'!E1533</f>
        <v>General Obligation Bonds, Series 2022</v>
      </c>
      <c r="D1536" s="2">
        <f>'Source - Master DB Debt'!F1533</f>
        <v>888738</v>
      </c>
      <c r="E1536" s="2">
        <f>'Source - Master DB Debt'!G1533</f>
        <v>310050</v>
      </c>
      <c r="F1536" s="2">
        <f>'Source - Master DB Debt'!H1533</f>
        <v>155313</v>
      </c>
      <c r="G1536" s="2">
        <f>'Source - Master DB Debt'!I1533</f>
        <v>47229</v>
      </c>
      <c r="H1536" s="2">
        <f>'Source - Master DB Debt'!J1533</f>
        <v>159550</v>
      </c>
    </row>
    <row r="1537" spans="1:8" x14ac:dyDescent="0.35">
      <c r="A1537" t="str">
        <f>'Source - Master DB Debt'!A1534&amp;'Source - Master DB Debt'!B1534&amp;'Source - Master DB Debt'!C1534</f>
        <v>4644925</v>
      </c>
      <c r="B1537" t="str">
        <f>'Source - Master DB Debt'!D1534</f>
        <v>0186</v>
      </c>
      <c r="C1537" t="str">
        <f>'Source - Master DB Debt'!E1534</f>
        <v>Taxable General Obligation Pension Refunding Bonds, Series 2016</v>
      </c>
      <c r="D1537" s="2">
        <f>'Source - Master DB Debt'!F1534</f>
        <v>443485</v>
      </c>
      <c r="E1537" s="2">
        <f>'Source - Master DB Debt'!G1534</f>
        <v>886550</v>
      </c>
      <c r="F1537" s="2">
        <f>'Source - Master DB Debt'!H1534</f>
        <v>442395</v>
      </c>
      <c r="G1537" s="2">
        <f>'Source - Master DB Debt'!I1534</f>
        <v>221198</v>
      </c>
      <c r="H1537" s="2">
        <f>'Source - Master DB Debt'!J1534</f>
        <v>0</v>
      </c>
    </row>
    <row r="1538" spans="1:8" x14ac:dyDescent="0.35">
      <c r="A1538" t="str">
        <f>'Source - Master DB Debt'!A1535&amp;'Source - Master DB Debt'!B1535&amp;'Source - Master DB Debt'!C1535</f>
        <v>4644925</v>
      </c>
      <c r="B1538" t="str">
        <f>'Source - Master DB Debt'!D1535</f>
        <v>0180</v>
      </c>
      <c r="C1538" t="str">
        <f>'Source - Master DB Debt'!E1535</f>
        <v>Interest on Temporary Loans</v>
      </c>
      <c r="D1538" s="2">
        <f>'Source - Master DB Debt'!F1535</f>
        <v>577293</v>
      </c>
      <c r="E1538" s="2">
        <f>'Source - Master DB Debt'!G1535</f>
        <v>750000</v>
      </c>
      <c r="F1538" s="2">
        <f>'Source - Master DB Debt'!H1535</f>
        <v>0</v>
      </c>
      <c r="G1538" s="2">
        <f>'Source - Master DB Debt'!I1535</f>
        <v>0</v>
      </c>
      <c r="H1538" s="2">
        <f>'Source - Master DB Debt'!J1535</f>
        <v>0</v>
      </c>
    </row>
    <row r="1539" spans="1:8" x14ac:dyDescent="0.35">
      <c r="A1539" t="str">
        <f>'Source - Master DB Debt'!A1536&amp;'Source - Master DB Debt'!B1536&amp;'Source - Master DB Debt'!C1536</f>
        <v>4644925</v>
      </c>
      <c r="B1539" t="str">
        <f>'Source - Master DB Debt'!D1536</f>
        <v>0180</v>
      </c>
      <c r="C1539" t="str">
        <f>'Source - Master DB Debt'!E1536</f>
        <v>Fees</v>
      </c>
      <c r="D1539" s="2">
        <f>'Source - Master DB Debt'!F1536</f>
        <v>5000</v>
      </c>
      <c r="E1539" s="2">
        <f>'Source - Master DB Debt'!G1536</f>
        <v>10000</v>
      </c>
      <c r="F1539" s="2">
        <f>'Source - Master DB Debt'!H1536</f>
        <v>0</v>
      </c>
      <c r="G1539" s="2">
        <f>'Source - Master DB Debt'!I1536</f>
        <v>0</v>
      </c>
      <c r="H1539" s="2">
        <f>'Source - Master DB Debt'!J1536</f>
        <v>0</v>
      </c>
    </row>
    <row r="1540" spans="1:8" x14ac:dyDescent="0.35">
      <c r="A1540" t="str">
        <f>'Source - Master DB Debt'!A1537&amp;'Source - Master DB Debt'!B1537&amp;'Source - Master DB Debt'!C1537</f>
        <v>4644925</v>
      </c>
      <c r="B1540" t="str">
        <f>'Source - Master DB Debt'!D1537</f>
        <v>0180</v>
      </c>
      <c r="C1540" t="str">
        <f>'Source - Master DB Debt'!E1537</f>
        <v>General Obligation Bonds, Series 2019</v>
      </c>
      <c r="D1540" s="2">
        <f>'Source - Master DB Debt'!F1537</f>
        <v>575700</v>
      </c>
      <c r="E1540" s="2">
        <f>'Source - Master DB Debt'!G1537</f>
        <v>0</v>
      </c>
      <c r="F1540" s="2">
        <f>'Source - Master DB Debt'!H1537</f>
        <v>0</v>
      </c>
      <c r="G1540" s="2">
        <f>'Source - Master DB Debt'!I1537</f>
        <v>0</v>
      </c>
      <c r="H1540" s="2">
        <f>'Source - Master DB Debt'!J1537</f>
        <v>0</v>
      </c>
    </row>
    <row r="1541" spans="1:8" x14ac:dyDescent="0.35">
      <c r="A1541" t="str">
        <f>'Source - Master DB Debt'!A1538&amp;'Source - Master DB Debt'!B1538&amp;'Source - Master DB Debt'!C1538</f>
        <v>4644925</v>
      </c>
      <c r="B1541" t="str">
        <f>'Source - Master DB Debt'!D1538</f>
        <v>0180</v>
      </c>
      <c r="C1541" t="str">
        <f>'Source - Master DB Debt'!E1538</f>
        <v>Ad Valorem Property Tax First Mortgage Refunding Bonds, Series 2016A</v>
      </c>
      <c r="D1541" s="2">
        <f>'Source - Master DB Debt'!F1538</f>
        <v>3989633</v>
      </c>
      <c r="E1541" s="2">
        <f>'Source - Master DB Debt'!G1538</f>
        <v>7970024</v>
      </c>
      <c r="F1541" s="2">
        <f>'Source - Master DB Debt'!H1538</f>
        <v>0</v>
      </c>
      <c r="G1541" s="2">
        <f>'Source - Master DB Debt'!I1538</f>
        <v>0</v>
      </c>
      <c r="H1541" s="2">
        <f>'Source - Master DB Debt'!J1538</f>
        <v>0</v>
      </c>
    </row>
    <row r="1542" spans="1:8" x14ac:dyDescent="0.35">
      <c r="A1542" t="str">
        <f>'Source - Master DB Debt'!A1539&amp;'Source - Master DB Debt'!B1539&amp;'Source - Master DB Debt'!C1539</f>
        <v>4644940</v>
      </c>
      <c r="B1542" t="str">
        <f>'Source - Master DB Debt'!D1539</f>
        <v>0180</v>
      </c>
      <c r="C1542" t="str">
        <f>'Source - Master DB Debt'!E1539</f>
        <v>Fees</v>
      </c>
      <c r="D1542" s="2">
        <f>'Source - Master DB Debt'!F1539</f>
        <v>0</v>
      </c>
      <c r="E1542" s="2">
        <f>'Source - Master DB Debt'!G1539</f>
        <v>3000</v>
      </c>
      <c r="F1542" s="2">
        <f>'Source - Master DB Debt'!H1539</f>
        <v>3000</v>
      </c>
      <c r="G1542" s="2">
        <f>'Source - Master DB Debt'!I1539</f>
        <v>450</v>
      </c>
      <c r="H1542" s="2">
        <f>'Source - Master DB Debt'!J1539</f>
        <v>0</v>
      </c>
    </row>
    <row r="1543" spans="1:8" x14ac:dyDescent="0.35">
      <c r="A1543" t="str">
        <f>'Source - Master DB Debt'!A1540&amp;'Source - Master DB Debt'!B1540&amp;'Source - Master DB Debt'!C1540</f>
        <v>4644940</v>
      </c>
      <c r="B1543" t="str">
        <f>'Source - Master DB Debt'!D1540</f>
        <v>0180</v>
      </c>
      <c r="C1543" t="str">
        <f>'Source - Master DB Debt'!E1540</f>
        <v>Ad Valorem Property Tax First Mortgage Bonds, Series 2016B</v>
      </c>
      <c r="D1543" s="2">
        <f>'Source - Master DB Debt'!F1540</f>
        <v>67500</v>
      </c>
      <c r="E1543" s="2">
        <f>'Source - Master DB Debt'!G1540</f>
        <v>128000</v>
      </c>
      <c r="F1543" s="2">
        <f>'Source - Master DB Debt'!H1540</f>
        <v>65500</v>
      </c>
      <c r="G1543" s="2">
        <f>'Source - Master DB Debt'!I1540</f>
        <v>19650</v>
      </c>
      <c r="H1543" s="2">
        <f>'Source - Master DB Debt'!J1540</f>
        <v>65500</v>
      </c>
    </row>
    <row r="1544" spans="1:8" x14ac:dyDescent="0.35">
      <c r="A1544" t="str">
        <f>'Source - Master DB Debt'!A1541&amp;'Source - Master DB Debt'!B1541&amp;'Source - Master DB Debt'!C1541</f>
        <v>4644940</v>
      </c>
      <c r="B1544" t="str">
        <f>'Source - Master DB Debt'!D1541</f>
        <v>0180</v>
      </c>
      <c r="C1544" t="str">
        <f>'Source - Master DB Debt'!E1541</f>
        <v>South Central Comm. School Bldg. Corp. Ad Valorem Prop. Tax First Mort. Refund. Bonds, Series 2016A</v>
      </c>
      <c r="D1544" s="2">
        <f>'Source - Master DB Debt'!F1541</f>
        <v>247500</v>
      </c>
      <c r="E1544" s="2">
        <f>'Source - Master DB Debt'!G1541</f>
        <v>497000</v>
      </c>
      <c r="F1544" s="2">
        <f>'Source - Master DB Debt'!H1541</f>
        <v>249500</v>
      </c>
      <c r="G1544" s="2">
        <f>'Source - Master DB Debt'!I1541</f>
        <v>249500</v>
      </c>
      <c r="H1544" s="2">
        <f>'Source - Master DB Debt'!J1541</f>
        <v>249500</v>
      </c>
    </row>
    <row r="1545" spans="1:8" x14ac:dyDescent="0.35">
      <c r="A1545" t="str">
        <f>'Source - Master DB Debt'!A1542&amp;'Source - Master DB Debt'!B1542&amp;'Source - Master DB Debt'!C1542</f>
        <v>4644940</v>
      </c>
      <c r="B1545" t="str">
        <f>'Source - Master DB Debt'!D1542</f>
        <v>0180</v>
      </c>
      <c r="C1545" t="str">
        <f>'Source - Master DB Debt'!E1542</f>
        <v>General Obligation Bonds of 2022</v>
      </c>
      <c r="D1545" s="2">
        <f>'Source - Master DB Debt'!F1542</f>
        <v>194714</v>
      </c>
      <c r="E1545" s="2">
        <f>'Source - Master DB Debt'!G1542</f>
        <v>384693</v>
      </c>
      <c r="F1545" s="2">
        <f>'Source - Master DB Debt'!H1542</f>
        <v>144866</v>
      </c>
      <c r="G1545" s="2">
        <f>'Source - Master DB Debt'!I1542</f>
        <v>43940</v>
      </c>
      <c r="H1545" s="2">
        <f>'Source - Master DB Debt'!J1542</f>
        <v>148065</v>
      </c>
    </row>
    <row r="1546" spans="1:8" x14ac:dyDescent="0.35">
      <c r="A1546" t="str">
        <f>'Source - Master DB Debt'!A1543&amp;'Source - Master DB Debt'!B1543&amp;'Source - Master DB Debt'!C1543</f>
        <v>4644940</v>
      </c>
      <c r="B1546" t="str">
        <f>'Source - Master DB Debt'!D1543</f>
        <v>0186</v>
      </c>
      <c r="C1546" t="str">
        <f>'Source - Master DB Debt'!E1543</f>
        <v>South Central Comm. School Corp. School Severance 2015 A Ref</v>
      </c>
      <c r="D1546" s="2">
        <f>'Source - Master DB Debt'!F1543</f>
        <v>40601</v>
      </c>
      <c r="E1546" s="2">
        <f>'Source - Master DB Debt'!G1543</f>
        <v>82853</v>
      </c>
      <c r="F1546" s="2">
        <f>'Source - Master DB Debt'!H1543</f>
        <v>42092</v>
      </c>
      <c r="G1546" s="2">
        <f>'Source - Master DB Debt'!I1543</f>
        <v>41454</v>
      </c>
      <c r="H1546" s="2">
        <f>'Source - Master DB Debt'!J1543</f>
        <v>40816</v>
      </c>
    </row>
    <row r="1547" spans="1:8" x14ac:dyDescent="0.35">
      <c r="A1547" t="str">
        <f>'Source - Master DB Debt'!A1544&amp;'Source - Master DB Debt'!B1544&amp;'Source - Master DB Debt'!C1544</f>
        <v>4644940</v>
      </c>
      <c r="B1547" t="str">
        <f>'Source - Master DB Debt'!D1544</f>
        <v>0180</v>
      </c>
      <c r="C1547" t="str">
        <f>'Source - Master DB Debt'!E1544</f>
        <v>Ad Valorem Property Tax First Mortgage Bonds, Series 2015</v>
      </c>
      <c r="D1547" s="2">
        <f>'Source - Master DB Debt'!F1544</f>
        <v>308500</v>
      </c>
      <c r="E1547" s="2">
        <f>'Source - Master DB Debt'!G1544</f>
        <v>620000</v>
      </c>
      <c r="F1547" s="2">
        <f>'Source - Master DB Debt'!H1544</f>
        <v>309000</v>
      </c>
      <c r="G1547" s="2">
        <f>'Source - Master DB Debt'!I1544</f>
        <v>92700</v>
      </c>
      <c r="H1547" s="2">
        <f>'Source - Master DB Debt'!J1544</f>
        <v>309000</v>
      </c>
    </row>
    <row r="1548" spans="1:8" x14ac:dyDescent="0.35">
      <c r="A1548" t="str">
        <f>'Source - Master DB Debt'!A1545&amp;'Source - Master DB Debt'!B1545&amp;'Source - Master DB Debt'!C1545</f>
        <v>4644945</v>
      </c>
      <c r="B1548" t="str">
        <f>'Source - Master DB Debt'!D1545</f>
        <v>0180</v>
      </c>
      <c r="C1548" t="str">
        <f>'Source - Master DB Debt'!E1545</f>
        <v>General Obligation Bonds, Series 2023</v>
      </c>
      <c r="D1548" s="2">
        <f>'Source - Master DB Debt'!F1545</f>
        <v>0</v>
      </c>
      <c r="E1548" s="2">
        <f>'Source - Master DB Debt'!G1545</f>
        <v>1215494</v>
      </c>
      <c r="F1548" s="2">
        <f>'Source - Master DB Debt'!H1545</f>
        <v>257700</v>
      </c>
      <c r="G1548" s="2">
        <f>'Source - Master DB Debt'!I1545</f>
        <v>77595</v>
      </c>
      <c r="H1548" s="2">
        <f>'Source - Master DB Debt'!J1545</f>
        <v>259600</v>
      </c>
    </row>
    <row r="1549" spans="1:8" x14ac:dyDescent="0.35">
      <c r="A1549" t="str">
        <f>'Source - Master DB Debt'!A1546&amp;'Source - Master DB Debt'!B1546&amp;'Source - Master DB Debt'!C1546</f>
        <v>4644945</v>
      </c>
      <c r="B1549" t="str">
        <f>'Source - Master DB Debt'!D1546</f>
        <v>0180</v>
      </c>
      <c r="C1549" t="str">
        <f>'Source - Master DB Debt'!E1546</f>
        <v>General Obligation Bonds, Series 2020</v>
      </c>
      <c r="D1549" s="2">
        <f>'Source - Master DB Debt'!F1546</f>
        <v>244150</v>
      </c>
      <c r="E1549" s="2">
        <f>'Source - Master DB Debt'!G1546</f>
        <v>511500</v>
      </c>
      <c r="F1549" s="2">
        <f>'Source - Master DB Debt'!H1546</f>
        <v>267200</v>
      </c>
      <c r="G1549" s="2">
        <f>'Source - Master DB Debt'!I1546</f>
        <v>79883</v>
      </c>
      <c r="H1549" s="2">
        <f>'Source - Master DB Debt'!J1546</f>
        <v>265350</v>
      </c>
    </row>
    <row r="1550" spans="1:8" x14ac:dyDescent="0.35">
      <c r="A1550" t="str">
        <f>'Source - Master DB Debt'!A1547&amp;'Source - Master DB Debt'!B1547&amp;'Source - Master DB Debt'!C1547</f>
        <v>4644945</v>
      </c>
      <c r="B1550" t="str">
        <f>'Source - Master DB Debt'!D1547</f>
        <v>0180</v>
      </c>
      <c r="C1550" t="str">
        <f>'Source - Master DB Debt'!E1547</f>
        <v>Ad Valorem Property Tax First Mortgage Bonds, Series 2017A</v>
      </c>
      <c r="D1550" s="2">
        <f>'Source - Master DB Debt'!F1547</f>
        <v>1834000</v>
      </c>
      <c r="E1550" s="2">
        <f>'Source - Master DB Debt'!G1547</f>
        <v>3640000</v>
      </c>
      <c r="F1550" s="2">
        <f>'Source - Master DB Debt'!H1547</f>
        <v>1805500</v>
      </c>
      <c r="G1550" s="2">
        <f>'Source - Master DB Debt'!I1547</f>
        <v>541650</v>
      </c>
      <c r="H1550" s="2">
        <f>'Source - Master DB Debt'!J1547</f>
        <v>1805500</v>
      </c>
    </row>
    <row r="1551" spans="1:8" x14ac:dyDescent="0.35">
      <c r="A1551" t="str">
        <f>'Source - Master DB Debt'!A1548&amp;'Source - Master DB Debt'!B1548&amp;'Source - Master DB Debt'!C1548</f>
        <v>4644945</v>
      </c>
      <c r="B1551" t="str">
        <f>'Source - Master DB Debt'!D1548</f>
        <v>0180</v>
      </c>
      <c r="C1551" t="str">
        <f>'Source - Master DB Debt'!E1548</f>
        <v>General Obligation Bonds, Series 2021</v>
      </c>
      <c r="D1551" s="2">
        <f>'Source - Master DB Debt'!F1548</f>
        <v>114500</v>
      </c>
      <c r="E1551" s="2">
        <f>'Source - Master DB Debt'!G1548</f>
        <v>227850</v>
      </c>
      <c r="F1551" s="2">
        <f>'Source - Master DB Debt'!H1548</f>
        <v>118350</v>
      </c>
      <c r="G1551" s="2">
        <f>'Source - Master DB Debt'!I1548</f>
        <v>35331</v>
      </c>
      <c r="H1551" s="2">
        <f>'Source - Master DB Debt'!J1548</f>
        <v>117189</v>
      </c>
    </row>
    <row r="1552" spans="1:8" x14ac:dyDescent="0.35">
      <c r="A1552" t="str">
        <f>'Source - Master DB Debt'!A1549&amp;'Source - Master DB Debt'!B1549&amp;'Source - Master DB Debt'!C1549</f>
        <v>4644945</v>
      </c>
      <c r="B1552" t="str">
        <f>'Source - Master DB Debt'!D1549</f>
        <v>0180</v>
      </c>
      <c r="C1552" t="str">
        <f>'Source - Master DB Debt'!E1549</f>
        <v>Ad Valorem Property Tax First Mortgage Bonds, Series 2016</v>
      </c>
      <c r="D1552" s="2">
        <f>'Source - Master DB Debt'!F1549</f>
        <v>616000</v>
      </c>
      <c r="E1552" s="2">
        <f>'Source - Master DB Debt'!G1549</f>
        <v>1235000</v>
      </c>
      <c r="F1552" s="2">
        <f>'Source - Master DB Debt'!H1549</f>
        <v>618500</v>
      </c>
      <c r="G1552" s="2">
        <f>'Source - Master DB Debt'!I1549</f>
        <v>185550</v>
      </c>
      <c r="H1552" s="2">
        <f>'Source - Master DB Debt'!J1549</f>
        <v>618500</v>
      </c>
    </row>
    <row r="1553" spans="1:8" x14ac:dyDescent="0.35">
      <c r="A1553" t="str">
        <f>'Source - Master DB Debt'!A1550&amp;'Source - Master DB Debt'!B1550&amp;'Source - Master DB Debt'!C1550</f>
        <v>4644945</v>
      </c>
      <c r="B1553" t="str">
        <f>'Source - Master DB Debt'!D1550</f>
        <v>0180</v>
      </c>
      <c r="C1553" t="str">
        <f>'Source - Master DB Debt'!E1550</f>
        <v>Ad Valorem Property Tax First Mortgage Bonds, Series 2018</v>
      </c>
      <c r="D1553" s="2">
        <f>'Source - Master DB Debt'!F1550</f>
        <v>750000</v>
      </c>
      <c r="E1553" s="2">
        <f>'Source - Master DB Debt'!G1550</f>
        <v>1500000</v>
      </c>
      <c r="F1553" s="2">
        <f>'Source - Master DB Debt'!H1550</f>
        <v>751000</v>
      </c>
      <c r="G1553" s="2">
        <f>'Source - Master DB Debt'!I1550</f>
        <v>225300</v>
      </c>
      <c r="H1553" s="2">
        <f>'Source - Master DB Debt'!J1550</f>
        <v>751000</v>
      </c>
    </row>
    <row r="1554" spans="1:8" x14ac:dyDescent="0.35">
      <c r="A1554" t="str">
        <f>'Source - Master DB Debt'!A1551&amp;'Source - Master DB Debt'!B1551&amp;'Source - Master DB Debt'!C1551</f>
        <v>4644945</v>
      </c>
      <c r="B1554" t="str">
        <f>'Source - Master DB Debt'!D1551</f>
        <v>0180</v>
      </c>
      <c r="C1554" t="str">
        <f>'Source - Master DB Debt'!E1551</f>
        <v>General Obligation Bonds, Series 2022</v>
      </c>
      <c r="D1554" s="2">
        <f>'Source - Master DB Debt'!F1551</f>
        <v>565816</v>
      </c>
      <c r="E1554" s="2">
        <f>'Source - Master DB Debt'!G1551</f>
        <v>600169</v>
      </c>
      <c r="F1554" s="2">
        <f>'Source - Master DB Debt'!H1551</f>
        <v>0</v>
      </c>
      <c r="G1554" s="2">
        <f>'Source - Master DB Debt'!I1551</f>
        <v>0</v>
      </c>
      <c r="H1554" s="2">
        <f>'Source - Master DB Debt'!J1551</f>
        <v>0</v>
      </c>
    </row>
    <row r="1555" spans="1:8" x14ac:dyDescent="0.35">
      <c r="A1555" t="str">
        <f>'Source - Master DB Debt'!A1552&amp;'Source - Master DB Debt'!B1552&amp;'Source - Master DB Debt'!C1552</f>
        <v>4745075</v>
      </c>
      <c r="B1555" t="str">
        <f>'Source - Master DB Debt'!D1552</f>
        <v>0180</v>
      </c>
      <c r="C1555" t="str">
        <f>'Source - Master DB Debt'!E1552</f>
        <v>Unreimbursed Textbooks</v>
      </c>
      <c r="D1555" s="2">
        <f>'Source - Master DB Debt'!F1552</f>
        <v>43422</v>
      </c>
      <c r="E1555" s="2">
        <f>'Source - Master DB Debt'!G1552</f>
        <v>0</v>
      </c>
      <c r="F1555" s="2">
        <f>'Source - Master DB Debt'!H1552</f>
        <v>0</v>
      </c>
      <c r="G1555" s="2">
        <f>'Source - Master DB Debt'!I1552</f>
        <v>0</v>
      </c>
      <c r="H1555" s="2">
        <f>'Source - Master DB Debt'!J1552</f>
        <v>0</v>
      </c>
    </row>
    <row r="1556" spans="1:8" x14ac:dyDescent="0.35">
      <c r="A1556" t="str">
        <f>'Source - Master DB Debt'!A1553&amp;'Source - Master DB Debt'!B1553&amp;'Source - Master DB Debt'!C1553</f>
        <v>4745075</v>
      </c>
      <c r="B1556" t="str">
        <f>'Source - Master DB Debt'!D1553</f>
        <v>0180</v>
      </c>
      <c r="C1556" t="str">
        <f>'Source - Master DB Debt'!E1553</f>
        <v>Fees</v>
      </c>
      <c r="D1556" s="2">
        <f>'Source - Master DB Debt'!F1553</f>
        <v>4413</v>
      </c>
      <c r="E1556" s="2">
        <f>'Source - Master DB Debt'!G1553</f>
        <v>4000</v>
      </c>
      <c r="F1556" s="2">
        <f>'Source - Master DB Debt'!H1553</f>
        <v>2000</v>
      </c>
      <c r="G1556" s="2">
        <f>'Source - Master DB Debt'!I1553</f>
        <v>600</v>
      </c>
      <c r="H1556" s="2">
        <f>'Source - Master DB Debt'!J1553</f>
        <v>2000</v>
      </c>
    </row>
    <row r="1557" spans="1:8" x14ac:dyDescent="0.35">
      <c r="A1557" t="str">
        <f>'Source - Master DB Debt'!A1554&amp;'Source - Master DB Debt'!B1554&amp;'Source - Master DB Debt'!C1554</f>
        <v>4745075</v>
      </c>
      <c r="B1557" t="str">
        <f>'Source - Master DB Debt'!D1554</f>
        <v>0180</v>
      </c>
      <c r="C1557" t="str">
        <f>'Source - Master DB Debt'!E1554</f>
        <v>NLCS Building Corp Ad Valorem Property Tax First Mortgage Refunding Bonds, Series 2013</v>
      </c>
      <c r="D1557" s="2">
        <f>'Source - Master DB Debt'!F1554</f>
        <v>919500</v>
      </c>
      <c r="E1557" s="2">
        <f>'Source - Master DB Debt'!G1554</f>
        <v>1839000</v>
      </c>
      <c r="F1557" s="2">
        <f>'Source - Master DB Debt'!H1554</f>
        <v>919500</v>
      </c>
      <c r="G1557" s="2">
        <f>'Source - Master DB Debt'!I1554</f>
        <v>919500</v>
      </c>
      <c r="H1557" s="2">
        <f>'Source - Master DB Debt'!J1554</f>
        <v>919500</v>
      </c>
    </row>
    <row r="1558" spans="1:8" x14ac:dyDescent="0.35">
      <c r="A1558" t="str">
        <f>'Source - Master DB Debt'!A1555&amp;'Source - Master DB Debt'!B1555&amp;'Source - Master DB Debt'!C1555</f>
        <v>4745075</v>
      </c>
      <c r="B1558" t="str">
        <f>'Source - Master DB Debt'!D1555</f>
        <v>0180</v>
      </c>
      <c r="C1558" t="str">
        <f>'Source - Master DB Debt'!E1555</f>
        <v>NLCS Building Corp Ad Valorem Property Tax First Mortgage Bonds, Series 2020</v>
      </c>
      <c r="D1558" s="2">
        <f>'Source - Master DB Debt'!F1555</f>
        <v>363000</v>
      </c>
      <c r="E1558" s="2">
        <f>'Source - Master DB Debt'!G1555</f>
        <v>732000</v>
      </c>
      <c r="F1558" s="2">
        <f>'Source - Master DB Debt'!H1555</f>
        <v>409000</v>
      </c>
      <c r="G1558" s="2">
        <f>'Source - Master DB Debt'!I1555</f>
        <v>122400</v>
      </c>
      <c r="H1558" s="2">
        <f>'Source - Master DB Debt'!J1555</f>
        <v>407000</v>
      </c>
    </row>
    <row r="1559" spans="1:8" x14ac:dyDescent="0.35">
      <c r="A1559" t="str">
        <f>'Source - Master DB Debt'!A1556&amp;'Source - Master DB Debt'!B1556&amp;'Source - Master DB Debt'!C1556</f>
        <v>4745075</v>
      </c>
      <c r="B1559" t="str">
        <f>'Source - Master DB Debt'!D1556</f>
        <v>0180</v>
      </c>
      <c r="C1559" t="str">
        <f>'Source - Master DB Debt'!E1556</f>
        <v>Interest on Temporary Loans</v>
      </c>
      <c r="D1559" s="2">
        <f>'Source - Master DB Debt'!F1556</f>
        <v>0</v>
      </c>
      <c r="E1559" s="2">
        <f>'Source - Master DB Debt'!G1556</f>
        <v>50000</v>
      </c>
      <c r="F1559" s="2">
        <f>'Source - Master DB Debt'!H1556</f>
        <v>0</v>
      </c>
      <c r="G1559" s="2">
        <f>'Source - Master DB Debt'!I1556</f>
        <v>0</v>
      </c>
      <c r="H1559" s="2">
        <f>'Source - Master DB Debt'!J1556</f>
        <v>0</v>
      </c>
    </row>
    <row r="1560" spans="1:8" x14ac:dyDescent="0.35">
      <c r="A1560" t="str">
        <f>'Source - Master DB Debt'!A1557&amp;'Source - Master DB Debt'!B1557&amp;'Source - Master DB Debt'!C1557</f>
        <v>4745075</v>
      </c>
      <c r="B1560" t="str">
        <f>'Source - Master DB Debt'!D1557</f>
        <v>0180</v>
      </c>
      <c r="C1560" t="str">
        <f>'Source - Master DB Debt'!E1557</f>
        <v>NLCS Building Corp Ad Valorem Property Tax First Mortgage Refunding Bonds, Series 2014</v>
      </c>
      <c r="D1560" s="2">
        <f>'Source - Master DB Debt'!F1557</f>
        <v>821475</v>
      </c>
      <c r="E1560" s="2">
        <f>'Source - Master DB Debt'!G1557</f>
        <v>1644950</v>
      </c>
      <c r="F1560" s="2">
        <f>'Source - Master DB Debt'!H1557</f>
        <v>824475</v>
      </c>
      <c r="G1560" s="2">
        <f>'Source - Master DB Debt'!I1557</f>
        <v>824475</v>
      </c>
      <c r="H1560" s="2">
        <f>'Source - Master DB Debt'!J1557</f>
        <v>824475</v>
      </c>
    </row>
    <row r="1561" spans="1:8" x14ac:dyDescent="0.35">
      <c r="A1561" t="str">
        <f>'Source - Master DB Debt'!A1558&amp;'Source - Master DB Debt'!B1558&amp;'Source - Master DB Debt'!C1558</f>
        <v>4745075</v>
      </c>
      <c r="B1561" t="str">
        <f>'Source - Master DB Debt'!D1558</f>
        <v>0180</v>
      </c>
      <c r="C1561" t="str">
        <f>'Source - Master DB Debt'!E1558</f>
        <v>North Lawrence Community School Corporation General Obligation Bonds of 2022</v>
      </c>
      <c r="D1561" s="2">
        <f>'Source - Master DB Debt'!F1558</f>
        <v>865148</v>
      </c>
      <c r="E1561" s="2">
        <f>'Source - Master DB Debt'!G1558</f>
        <v>1818866</v>
      </c>
      <c r="F1561" s="2">
        <f>'Source - Master DB Debt'!H1558</f>
        <v>912136</v>
      </c>
      <c r="G1561" s="2">
        <f>'Source - Master DB Debt'!I1558</f>
        <v>272522</v>
      </c>
      <c r="H1561" s="2">
        <f>'Source - Master DB Debt'!J1558</f>
        <v>904674</v>
      </c>
    </row>
    <row r="1562" spans="1:8" x14ac:dyDescent="0.35">
      <c r="A1562" t="str">
        <f>'Source - Master DB Debt'!A1559&amp;'Source - Master DB Debt'!B1559&amp;'Source - Master DB Debt'!C1559</f>
        <v>4745075</v>
      </c>
      <c r="B1562" t="str">
        <f>'Source - Master DB Debt'!D1559</f>
        <v>0180</v>
      </c>
      <c r="C1562" t="str">
        <f>'Source - Master DB Debt'!E1559</f>
        <v>Common School Loan 2018</v>
      </c>
      <c r="D1562" s="2">
        <f>'Source - Master DB Debt'!F1559</f>
        <v>47116</v>
      </c>
      <c r="E1562" s="2">
        <f>'Source - Master DB Debt'!G1559</f>
        <v>93536</v>
      </c>
      <c r="F1562" s="2">
        <f>'Source - Master DB Debt'!H1559</f>
        <v>0</v>
      </c>
      <c r="G1562" s="2">
        <f>'Source - Master DB Debt'!I1559</f>
        <v>0</v>
      </c>
      <c r="H1562" s="2">
        <f>'Source - Master DB Debt'!J1559</f>
        <v>0</v>
      </c>
    </row>
    <row r="1563" spans="1:8" x14ac:dyDescent="0.35">
      <c r="A1563" t="str">
        <f>'Source - Master DB Debt'!A1560&amp;'Source - Master DB Debt'!B1560&amp;'Source - Master DB Debt'!C1560</f>
        <v>4745075</v>
      </c>
      <c r="B1563" t="str">
        <f>'Source - Master DB Debt'!D1560</f>
        <v>0186</v>
      </c>
      <c r="C1563" t="str">
        <f>'Source - Master DB Debt'!E1560</f>
        <v>Amended Taxable Retirement/Severance Liability Funding Bonds of 2004</v>
      </c>
      <c r="D1563" s="2">
        <f>'Source - Master DB Debt'!F1560</f>
        <v>402247</v>
      </c>
      <c r="E1563" s="2">
        <f>'Source - Master DB Debt'!G1560</f>
        <v>801604</v>
      </c>
      <c r="F1563" s="2">
        <f>'Source - Master DB Debt'!H1560</f>
        <v>398785</v>
      </c>
      <c r="G1563" s="2">
        <f>'Source - Master DB Debt'!I1560</f>
        <v>398785</v>
      </c>
      <c r="H1563" s="2">
        <f>'Source - Master DB Debt'!J1560</f>
        <v>402059</v>
      </c>
    </row>
    <row r="1564" spans="1:8" x14ac:dyDescent="0.35">
      <c r="A1564" t="str">
        <f>'Source - Master DB Debt'!A1561&amp;'Source - Master DB Debt'!B1561&amp;'Source - Master DB Debt'!C1561</f>
        <v>4745085</v>
      </c>
      <c r="B1564" t="str">
        <f>'Source - Master DB Debt'!D1561</f>
        <v>0180</v>
      </c>
      <c r="C1564" t="str">
        <f>'Source - Master DB Debt'!E1561</f>
        <v>Mitchell High School Building Corporation Series 2023</v>
      </c>
      <c r="D1564" s="2">
        <f>'Source - Master DB Debt'!F1561</f>
        <v>0</v>
      </c>
      <c r="E1564" s="2">
        <f>'Source - Master DB Debt'!G1561</f>
        <v>1120000</v>
      </c>
      <c r="F1564" s="2">
        <f>'Source - Master DB Debt'!H1561</f>
        <v>280000</v>
      </c>
      <c r="G1564" s="2">
        <f>'Source - Master DB Debt'!I1561</f>
        <v>84000</v>
      </c>
      <c r="H1564" s="2">
        <f>'Source - Master DB Debt'!J1561</f>
        <v>280000</v>
      </c>
    </row>
    <row r="1565" spans="1:8" x14ac:dyDescent="0.35">
      <c r="A1565" t="str">
        <f>'Source - Master DB Debt'!A1562&amp;'Source - Master DB Debt'!B1562&amp;'Source - Master DB Debt'!C1562</f>
        <v>4745085</v>
      </c>
      <c r="B1565" t="str">
        <f>'Source - Master DB Debt'!D1562</f>
        <v>0180</v>
      </c>
      <c r="C1565" t="str">
        <f>'Source - Master DB Debt'!E1562</f>
        <v>Unreimbursed Textbooks</v>
      </c>
      <c r="D1565" s="2">
        <f>'Source - Master DB Debt'!F1562</f>
        <v>0</v>
      </c>
      <c r="E1565" s="2">
        <f>'Source - Master DB Debt'!G1562</f>
        <v>0</v>
      </c>
      <c r="F1565" s="2">
        <f>'Source - Master DB Debt'!H1562</f>
        <v>0</v>
      </c>
      <c r="G1565" s="2">
        <f>'Source - Master DB Debt'!I1562</f>
        <v>0</v>
      </c>
      <c r="H1565" s="2">
        <f>'Source - Master DB Debt'!J1562</f>
        <v>0</v>
      </c>
    </row>
    <row r="1566" spans="1:8" x14ac:dyDescent="0.35">
      <c r="A1566" t="str">
        <f>'Source - Master DB Debt'!A1563&amp;'Source - Master DB Debt'!B1563&amp;'Source - Master DB Debt'!C1563</f>
        <v>4745085</v>
      </c>
      <c r="B1566" t="str">
        <f>'Source - Master DB Debt'!D1563</f>
        <v>0180</v>
      </c>
      <c r="C1566" t="str">
        <f>'Source - Master DB Debt'!E1563</f>
        <v>Mitchell High School Building Corporation Ad Valorem Property Tax First Mortgage Bonds, Series 2021</v>
      </c>
      <c r="D1566" s="2">
        <f>'Source - Master DB Debt'!F1563</f>
        <v>255000</v>
      </c>
      <c r="E1566" s="2">
        <f>'Source - Master DB Debt'!G1563</f>
        <v>1370000</v>
      </c>
      <c r="F1566" s="2">
        <f>'Source - Master DB Debt'!H1563</f>
        <v>685000</v>
      </c>
      <c r="G1566" s="2">
        <f>'Source - Master DB Debt'!I1563</f>
        <v>205500</v>
      </c>
      <c r="H1566" s="2">
        <f>'Source - Master DB Debt'!J1563</f>
        <v>685000</v>
      </c>
    </row>
    <row r="1567" spans="1:8" x14ac:dyDescent="0.35">
      <c r="A1567" t="str">
        <f>'Source - Master DB Debt'!A1564&amp;'Source - Master DB Debt'!B1564&amp;'Source - Master DB Debt'!C1564</f>
        <v>4745085</v>
      </c>
      <c r="B1567" t="str">
        <f>'Source - Master DB Debt'!D1564</f>
        <v>0180</v>
      </c>
      <c r="C1567" t="str">
        <f>'Source - Master DB Debt'!E1564</f>
        <v>First Mortgage Refunding and Improvement Bonds, Series 2013</v>
      </c>
      <c r="D1567" s="2">
        <f>'Source - Master DB Debt'!F1564</f>
        <v>661500</v>
      </c>
      <c r="E1567" s="2">
        <f>'Source - Master DB Debt'!G1564</f>
        <v>1323000</v>
      </c>
      <c r="F1567" s="2">
        <f>'Source - Master DB Debt'!H1564</f>
        <v>661500</v>
      </c>
      <c r="G1567" s="2">
        <f>'Source - Master DB Debt'!I1564</f>
        <v>661500</v>
      </c>
      <c r="H1567" s="2">
        <f>'Source - Master DB Debt'!J1564</f>
        <v>661500</v>
      </c>
    </row>
    <row r="1568" spans="1:8" x14ac:dyDescent="0.35">
      <c r="A1568" t="str">
        <f>'Source - Master DB Debt'!A1565&amp;'Source - Master DB Debt'!B1565&amp;'Source - Master DB Debt'!C1565</f>
        <v>4745085</v>
      </c>
      <c r="B1568" t="str">
        <f>'Source - Master DB Debt'!D1565</f>
        <v>0180</v>
      </c>
      <c r="C1568" t="str">
        <f>'Source - Master DB Debt'!E1565</f>
        <v>Mitchell High School Building Corp. Series 2015</v>
      </c>
      <c r="D1568" s="2">
        <f>'Source - Master DB Debt'!F1565</f>
        <v>280000</v>
      </c>
      <c r="E1568" s="2">
        <f>'Source - Master DB Debt'!G1565</f>
        <v>0</v>
      </c>
      <c r="F1568" s="2">
        <f>'Source - Master DB Debt'!H1565</f>
        <v>0</v>
      </c>
      <c r="G1568" s="2">
        <f>'Source - Master DB Debt'!I1565</f>
        <v>0</v>
      </c>
      <c r="H1568" s="2">
        <f>'Source - Master DB Debt'!J1565</f>
        <v>0</v>
      </c>
    </row>
    <row r="1569" spans="1:8" x14ac:dyDescent="0.35">
      <c r="A1569" t="str">
        <f>'Source - Master DB Debt'!A1566&amp;'Source - Master DB Debt'!B1566&amp;'Source - Master DB Debt'!C1566</f>
        <v>4845245</v>
      </c>
      <c r="B1569" t="str">
        <f>'Source - Master DB Debt'!D1566</f>
        <v>0180</v>
      </c>
      <c r="C1569" t="str">
        <f>'Source - Master DB Debt'!E1566</f>
        <v>Technology #5</v>
      </c>
      <c r="D1569" s="2">
        <f>'Source - Master DB Debt'!F1566</f>
        <v>12563</v>
      </c>
      <c r="E1569" s="2">
        <f>'Source - Master DB Debt'!G1566</f>
        <v>0</v>
      </c>
      <c r="F1569" s="2">
        <f>'Source - Master DB Debt'!H1566</f>
        <v>0</v>
      </c>
      <c r="G1569" s="2">
        <f>'Source - Master DB Debt'!I1566</f>
        <v>0</v>
      </c>
      <c r="H1569" s="2">
        <f>'Source - Master DB Debt'!J1566</f>
        <v>0</v>
      </c>
    </row>
    <row r="1570" spans="1:8" x14ac:dyDescent="0.35">
      <c r="A1570" t="str">
        <f>'Source - Master DB Debt'!A1567&amp;'Source - Master DB Debt'!B1567&amp;'Source - Master DB Debt'!C1567</f>
        <v>4845245</v>
      </c>
      <c r="B1570" t="str">
        <f>'Source - Master DB Debt'!D1567</f>
        <v>0180</v>
      </c>
      <c r="C1570" t="str">
        <f>'Source - Master DB Debt'!E1567</f>
        <v>GENERAL OBLIGATION BONDS OF 2020</v>
      </c>
      <c r="D1570" s="2">
        <f>'Source - Master DB Debt'!F1567</f>
        <v>45250</v>
      </c>
      <c r="E1570" s="2">
        <f>'Source - Master DB Debt'!G1567</f>
        <v>99100</v>
      </c>
      <c r="F1570" s="2">
        <f>'Source - Master DB Debt'!H1567</f>
        <v>999550</v>
      </c>
      <c r="G1570" s="2">
        <f>'Source - Master DB Debt'!I1567</f>
        <v>300540</v>
      </c>
      <c r="H1570" s="2">
        <f>'Source - Master DB Debt'!J1567</f>
        <v>1004050</v>
      </c>
    </row>
    <row r="1571" spans="1:8" x14ac:dyDescent="0.35">
      <c r="A1571" t="str">
        <f>'Source - Master DB Debt'!A1568&amp;'Source - Master DB Debt'!B1568&amp;'Source - Master DB Debt'!C1568</f>
        <v>4845245</v>
      </c>
      <c r="B1571" t="str">
        <f>'Source - Master DB Debt'!D1568</f>
        <v>0180</v>
      </c>
      <c r="C1571" t="str">
        <f>'Source - Master DB Debt'!E1568</f>
        <v>New Lapel High School</v>
      </c>
      <c r="D1571" s="2">
        <f>'Source - Master DB Debt'!F1568</f>
        <v>1511500</v>
      </c>
      <c r="E1571" s="2">
        <f>'Source - Master DB Debt'!G1568</f>
        <v>3022000</v>
      </c>
      <c r="F1571" s="2">
        <f>'Source - Master DB Debt'!H1568</f>
        <v>1511000</v>
      </c>
      <c r="G1571" s="2">
        <f>'Source - Master DB Debt'!I1568</f>
        <v>1405500</v>
      </c>
      <c r="H1571" s="2">
        <f>'Source - Master DB Debt'!J1568</f>
        <v>1300000</v>
      </c>
    </row>
    <row r="1572" spans="1:8" x14ac:dyDescent="0.35">
      <c r="A1572" t="str">
        <f>'Source - Master DB Debt'!A1569&amp;'Source - Master DB Debt'!B1569&amp;'Source - Master DB Debt'!C1569</f>
        <v>4845245</v>
      </c>
      <c r="B1572" t="str">
        <f>'Source - Master DB Debt'!D1569</f>
        <v>0180</v>
      </c>
      <c r="C1572" t="str">
        <f>'Source - Master DB Debt'!E1569</f>
        <v>AD VALOREM TAX FIRST MORTGAGE BONDS - SERIES 2023</v>
      </c>
      <c r="D1572" s="2">
        <f>'Source - Master DB Debt'!F1569</f>
        <v>0</v>
      </c>
      <c r="E1572" s="2">
        <f>'Source - Master DB Debt'!G1569</f>
        <v>0</v>
      </c>
      <c r="F1572" s="2">
        <f>'Source - Master DB Debt'!H1569</f>
        <v>0</v>
      </c>
      <c r="G1572" s="2">
        <f>'Source - Master DB Debt'!I1569</f>
        <v>0</v>
      </c>
      <c r="H1572" s="2">
        <f>'Source - Master DB Debt'!J1569</f>
        <v>0</v>
      </c>
    </row>
    <row r="1573" spans="1:8" x14ac:dyDescent="0.35">
      <c r="A1573" t="str">
        <f>'Source - Master DB Debt'!A1570&amp;'Source - Master DB Debt'!B1570&amp;'Source - Master DB Debt'!C1570</f>
        <v>4845245</v>
      </c>
      <c r="B1573" t="str">
        <f>'Source - Master DB Debt'!D1570</f>
        <v>0180</v>
      </c>
      <c r="C1573" t="str">
        <f>'Source - Master DB Debt'!E1570</f>
        <v>AD VALOREM PROPERTY TAX FIRST MORTGAGE BONDS, SERIES 2019</v>
      </c>
      <c r="D1573" s="2">
        <f>'Source - Master DB Debt'!F1570</f>
        <v>1089000</v>
      </c>
      <c r="E1573" s="2">
        <f>'Source - Master DB Debt'!G1570</f>
        <v>2180000</v>
      </c>
      <c r="F1573" s="2">
        <f>'Source - Master DB Debt'!H1570</f>
        <v>133500</v>
      </c>
      <c r="G1573" s="2">
        <f>'Source - Master DB Debt'!I1570</f>
        <v>40050</v>
      </c>
      <c r="H1573" s="2">
        <f>'Source - Master DB Debt'!J1570</f>
        <v>133500</v>
      </c>
    </row>
    <row r="1574" spans="1:8" x14ac:dyDescent="0.35">
      <c r="A1574" t="str">
        <f>'Source - Master DB Debt'!A1571&amp;'Source - Master DB Debt'!B1571&amp;'Source - Master DB Debt'!C1571</f>
        <v>4845245</v>
      </c>
      <c r="B1574" t="str">
        <f>'Source - Master DB Debt'!D1571</f>
        <v>0180</v>
      </c>
      <c r="C1574" t="str">
        <f>'Source - Master DB Debt'!E1571</f>
        <v>Unreimbursed Textbooks</v>
      </c>
      <c r="D1574" s="2">
        <f>'Source - Master DB Debt'!F1571</f>
        <v>0</v>
      </c>
      <c r="E1574" s="2">
        <f>'Source - Master DB Debt'!G1571</f>
        <v>0</v>
      </c>
      <c r="F1574" s="2">
        <f>'Source - Master DB Debt'!H1571</f>
        <v>0</v>
      </c>
      <c r="G1574" s="2">
        <f>'Source - Master DB Debt'!I1571</f>
        <v>0</v>
      </c>
      <c r="H1574" s="2">
        <f>'Source - Master DB Debt'!J1571</f>
        <v>0</v>
      </c>
    </row>
    <row r="1575" spans="1:8" x14ac:dyDescent="0.35">
      <c r="A1575" t="str">
        <f>'Source - Master DB Debt'!A1572&amp;'Source - Master DB Debt'!B1572&amp;'Source - Master DB Debt'!C1572</f>
        <v>4845255</v>
      </c>
      <c r="B1575" t="str">
        <f>'Source - Master DB Debt'!D1572</f>
        <v>0180</v>
      </c>
      <c r="C1575" t="str">
        <f>'Source - Master DB Debt'!E1572</f>
        <v>SM ELEMENTARY SCHL BLDG CORP REFUNDING BONDS-SERIES 2015</v>
      </c>
      <c r="D1575" s="2">
        <f>'Source - Master DB Debt'!F1572</f>
        <v>868500</v>
      </c>
      <c r="E1575" s="2">
        <f>'Source - Master DB Debt'!G1572</f>
        <v>1737000</v>
      </c>
      <c r="F1575" s="2">
        <f>'Source - Master DB Debt'!H1572</f>
        <v>868500</v>
      </c>
      <c r="G1575" s="2">
        <f>'Source - Master DB Debt'!I1572</f>
        <v>868500</v>
      </c>
      <c r="H1575" s="2">
        <f>'Source - Master DB Debt'!J1572</f>
        <v>868500</v>
      </c>
    </row>
    <row r="1576" spans="1:8" x14ac:dyDescent="0.35">
      <c r="A1576" t="str">
        <f>'Source - Master DB Debt'!A1573&amp;'Source - Master DB Debt'!B1573&amp;'Source - Master DB Debt'!C1573</f>
        <v>4845255</v>
      </c>
      <c r="B1576" t="str">
        <f>'Source - Master DB Debt'!D1573</f>
        <v>0180</v>
      </c>
      <c r="C1576" t="str">
        <f>'Source - Master DB Debt'!E1573</f>
        <v>Common School Fund Loan - B0317</v>
      </c>
      <c r="D1576" s="2">
        <f>'Source - Master DB Debt'!F1573</f>
        <v>26975</v>
      </c>
      <c r="E1576" s="2">
        <f>'Source - Master DB Debt'!G1573</f>
        <v>53563</v>
      </c>
      <c r="F1576" s="2">
        <f>'Source - Master DB Debt'!H1573</f>
        <v>26588</v>
      </c>
      <c r="G1576" s="2">
        <f>'Source - Master DB Debt'!I1573</f>
        <v>7957</v>
      </c>
      <c r="H1576" s="2">
        <f>'Source - Master DB Debt'!J1573</f>
        <v>26459</v>
      </c>
    </row>
    <row r="1577" spans="1:8" x14ac:dyDescent="0.35">
      <c r="A1577" t="str">
        <f>'Source - Master DB Debt'!A1574&amp;'Source - Master DB Debt'!B1574&amp;'Source - Master DB Debt'!C1574</f>
        <v>4845255</v>
      </c>
      <c r="B1577" t="str">
        <f>'Source - Master DB Debt'!D1574</f>
        <v>0180</v>
      </c>
      <c r="C1577" t="str">
        <f>'Source - Master DB Debt'!E1574</f>
        <v>Interest on Temporary Loans</v>
      </c>
      <c r="D1577" s="2">
        <f>'Source - Master DB Debt'!F1574</f>
        <v>0</v>
      </c>
      <c r="E1577" s="2">
        <f>'Source - Master DB Debt'!G1574</f>
        <v>530000</v>
      </c>
      <c r="F1577" s="2">
        <f>'Source - Master DB Debt'!H1574</f>
        <v>0</v>
      </c>
      <c r="G1577" s="2">
        <f>'Source - Master DB Debt'!I1574</f>
        <v>0</v>
      </c>
      <c r="H1577" s="2">
        <f>'Source - Master DB Debt'!J1574</f>
        <v>0</v>
      </c>
    </row>
    <row r="1578" spans="1:8" x14ac:dyDescent="0.35">
      <c r="A1578" t="str">
        <f>'Source - Master DB Debt'!A1575&amp;'Source - Master DB Debt'!B1575&amp;'Source - Master DB Debt'!C1575</f>
        <v>4845255</v>
      </c>
      <c r="B1578" t="str">
        <f>'Source - Master DB Debt'!D1575</f>
        <v>0180</v>
      </c>
      <c r="C1578" t="str">
        <f>'Source - Master DB Debt'!E1575</f>
        <v>Common School Fund Technology A2971</v>
      </c>
      <c r="D1578" s="2">
        <f>'Source - Master DB Debt'!F1575</f>
        <v>4913</v>
      </c>
      <c r="E1578" s="2">
        <f>'Source - Master DB Debt'!G1575</f>
        <v>0</v>
      </c>
      <c r="F1578" s="2">
        <f>'Source - Master DB Debt'!H1575</f>
        <v>0</v>
      </c>
      <c r="G1578" s="2">
        <f>'Source - Master DB Debt'!I1575</f>
        <v>0</v>
      </c>
      <c r="H1578" s="2">
        <f>'Source - Master DB Debt'!J1575</f>
        <v>0</v>
      </c>
    </row>
    <row r="1579" spans="1:8" x14ac:dyDescent="0.35">
      <c r="A1579" t="str">
        <f>'Source - Master DB Debt'!A1576&amp;'Source - Master DB Debt'!B1576&amp;'Source - Master DB Debt'!C1576</f>
        <v>4845255</v>
      </c>
      <c r="B1579" t="str">
        <f>'Source - Master DB Debt'!D1576</f>
        <v>0180</v>
      </c>
      <c r="C1579" t="str">
        <f>'Source - Master DB Debt'!E1576</f>
        <v>GENERAL OBLIGATION BONDS OF 2023</v>
      </c>
      <c r="D1579" s="2">
        <f>'Source - Master DB Debt'!F1576</f>
        <v>0</v>
      </c>
      <c r="E1579" s="2">
        <f>'Source - Master DB Debt'!G1576</f>
        <v>393125</v>
      </c>
      <c r="F1579" s="2">
        <f>'Source - Master DB Debt'!H1576</f>
        <v>199650</v>
      </c>
      <c r="G1579" s="2">
        <f>'Source - Master DB Debt'!I1576</f>
        <v>59543</v>
      </c>
      <c r="H1579" s="2">
        <f>'Source - Master DB Debt'!J1576</f>
        <v>197300</v>
      </c>
    </row>
    <row r="1580" spans="1:8" x14ac:dyDescent="0.35">
      <c r="A1580" t="str">
        <f>'Source - Master DB Debt'!A1577&amp;'Source - Master DB Debt'!B1577&amp;'Source - Master DB Debt'!C1577</f>
        <v>4845255</v>
      </c>
      <c r="B1580" t="str">
        <f>'Source - Master DB Debt'!D1577</f>
        <v>0180</v>
      </c>
      <c r="C1580" t="str">
        <f>'Source - Master DB Debt'!E1577</f>
        <v>Unreimbursed Textbooks</v>
      </c>
      <c r="D1580" s="2">
        <f>'Source - Master DB Debt'!F1577</f>
        <v>204290</v>
      </c>
      <c r="E1580" s="2">
        <f>'Source - Master DB Debt'!G1577</f>
        <v>0</v>
      </c>
      <c r="F1580" s="2">
        <f>'Source - Master DB Debt'!H1577</f>
        <v>0</v>
      </c>
      <c r="G1580" s="2">
        <f>'Source - Master DB Debt'!I1577</f>
        <v>0</v>
      </c>
      <c r="H1580" s="2">
        <f>'Source - Master DB Debt'!J1577</f>
        <v>0</v>
      </c>
    </row>
    <row r="1581" spans="1:8" x14ac:dyDescent="0.35">
      <c r="A1581" t="str">
        <f>'Source - Master DB Debt'!A1578&amp;'Source - Master DB Debt'!B1578&amp;'Source - Master DB Debt'!C1578</f>
        <v>4845255</v>
      </c>
      <c r="B1581" t="str">
        <f>'Source - Master DB Debt'!D1578</f>
        <v>0180</v>
      </c>
      <c r="C1581" t="str">
        <f>'Source - Master DB Debt'!E1578</f>
        <v>Common School Fund Loan - B0121</v>
      </c>
      <c r="D1581" s="2">
        <f>'Source - Master DB Debt'!F1578</f>
        <v>11147</v>
      </c>
      <c r="E1581" s="2">
        <f>'Source - Master DB Debt'!G1578</f>
        <v>22129</v>
      </c>
      <c r="F1581" s="2">
        <f>'Source - Master DB Debt'!H1578</f>
        <v>0</v>
      </c>
      <c r="G1581" s="2">
        <f>'Source - Master DB Debt'!I1578</f>
        <v>0</v>
      </c>
      <c r="H1581" s="2">
        <f>'Source - Master DB Debt'!J1578</f>
        <v>0</v>
      </c>
    </row>
    <row r="1582" spans="1:8" x14ac:dyDescent="0.35">
      <c r="A1582" t="str">
        <f>'Source - Master DB Debt'!A1579&amp;'Source - Master DB Debt'!B1579&amp;'Source - Master DB Debt'!C1579</f>
        <v>4845255</v>
      </c>
      <c r="B1582" t="str">
        <f>'Source - Master DB Debt'!D1579</f>
        <v>0180</v>
      </c>
      <c r="C1582" t="str">
        <f>'Source - Master DB Debt'!E1579</f>
        <v>Common School Construction Loan-Pendleton Elementary A0580</v>
      </c>
      <c r="D1582" s="2">
        <f>'Source - Master DB Debt'!F1579</f>
        <v>192000</v>
      </c>
      <c r="E1582" s="2">
        <f>'Source - Master DB Debt'!G1579</f>
        <v>375000</v>
      </c>
      <c r="F1582" s="2">
        <f>'Source - Master DB Debt'!H1579</f>
        <v>183000</v>
      </c>
      <c r="G1582" s="2">
        <f>'Source - Master DB Debt'!I1579</f>
        <v>54450</v>
      </c>
      <c r="H1582" s="2">
        <f>'Source - Master DB Debt'!J1579</f>
        <v>180000</v>
      </c>
    </row>
    <row r="1583" spans="1:8" x14ac:dyDescent="0.35">
      <c r="A1583" t="str">
        <f>'Source - Master DB Debt'!A1580&amp;'Source - Master DB Debt'!B1580&amp;'Source - Master DB Debt'!C1580</f>
        <v>4845255</v>
      </c>
      <c r="B1583" t="str">
        <f>'Source - Master DB Debt'!D1580</f>
        <v>0180</v>
      </c>
      <c r="C1583" t="str">
        <f>'Source - Master DB Debt'!E1580</f>
        <v>Fees</v>
      </c>
      <c r="D1583" s="2">
        <f>'Source - Master DB Debt'!F1580</f>
        <v>4650</v>
      </c>
      <c r="E1583" s="2">
        <f>'Source - Master DB Debt'!G1580</f>
        <v>4650</v>
      </c>
      <c r="F1583" s="2">
        <f>'Source - Master DB Debt'!H1580</f>
        <v>0</v>
      </c>
      <c r="G1583" s="2">
        <f>'Source - Master DB Debt'!I1580</f>
        <v>0</v>
      </c>
      <c r="H1583" s="2">
        <f>'Source - Master DB Debt'!J1580</f>
        <v>0</v>
      </c>
    </row>
    <row r="1584" spans="1:8" x14ac:dyDescent="0.35">
      <c r="A1584" t="str">
        <f>'Source - Master DB Debt'!A1581&amp;'Source - Master DB Debt'!B1581&amp;'Source - Master DB Debt'!C1581</f>
        <v>4845255</v>
      </c>
      <c r="B1584" t="str">
        <f>'Source - Master DB Debt'!D1581</f>
        <v>0180</v>
      </c>
      <c r="C1584" t="str">
        <f>'Source - Master DB Debt'!E1581</f>
        <v>South Madison Middle School Building Corp Refunding Bonds Series 2016</v>
      </c>
      <c r="D1584" s="2">
        <f>'Source - Master DB Debt'!F1581</f>
        <v>1713500</v>
      </c>
      <c r="E1584" s="2">
        <f>'Source - Master DB Debt'!G1581</f>
        <v>3428000</v>
      </c>
      <c r="F1584" s="2">
        <f>'Source - Master DB Debt'!H1581</f>
        <v>1711500</v>
      </c>
      <c r="G1584" s="2">
        <f>'Source - Master DB Debt'!I1581</f>
        <v>1711500</v>
      </c>
      <c r="H1584" s="2">
        <f>'Source - Master DB Debt'!J1581</f>
        <v>1711500</v>
      </c>
    </row>
    <row r="1585" spans="1:8" x14ac:dyDescent="0.35">
      <c r="A1585" t="str">
        <f>'Source - Master DB Debt'!A1582&amp;'Source - Master DB Debt'!B1582&amp;'Source - Master DB Debt'!C1582</f>
        <v>4845255</v>
      </c>
      <c r="B1585" t="str">
        <f>'Source - Master DB Debt'!D1582</f>
        <v>0180</v>
      </c>
      <c r="C1585" t="str">
        <f>'Source - Master DB Debt'!E1582</f>
        <v>South Madison Elementary School Building Corporation (PHHS Activity Center) Series 2018</v>
      </c>
      <c r="D1585" s="2">
        <f>'Source - Master DB Debt'!F1582</f>
        <v>853500</v>
      </c>
      <c r="E1585" s="2">
        <f>'Source - Master DB Debt'!G1582</f>
        <v>1738000</v>
      </c>
      <c r="F1585" s="2">
        <f>'Source - Master DB Debt'!H1582</f>
        <v>868000</v>
      </c>
      <c r="G1585" s="2">
        <f>'Source - Master DB Debt'!I1582</f>
        <v>260400</v>
      </c>
      <c r="H1585" s="2">
        <f>'Source - Master DB Debt'!J1582</f>
        <v>868000</v>
      </c>
    </row>
    <row r="1586" spans="1:8" x14ac:dyDescent="0.35">
      <c r="A1586" t="str">
        <f>'Source - Master DB Debt'!A1583&amp;'Source - Master DB Debt'!B1583&amp;'Source - Master DB Debt'!C1583</f>
        <v>4845255</v>
      </c>
      <c r="B1586" t="str">
        <f>'Source - Master DB Debt'!D1583</f>
        <v>0180</v>
      </c>
      <c r="C1586" t="str">
        <f>'Source - Master DB Debt'!E1583</f>
        <v>Common School Fund Loan - B0375</v>
      </c>
      <c r="D1586" s="2">
        <f>'Source - Master DB Debt'!F1583</f>
        <v>28670</v>
      </c>
      <c r="E1586" s="2">
        <f>'Source - Master DB Debt'!G1583</f>
        <v>56928</v>
      </c>
      <c r="F1586" s="2">
        <f>'Source - Master DB Debt'!H1583</f>
        <v>28258</v>
      </c>
      <c r="G1586" s="2">
        <f>'Source - Master DB Debt'!I1583</f>
        <v>8457</v>
      </c>
      <c r="H1586" s="2">
        <f>'Source - Master DB Debt'!J1583</f>
        <v>28121</v>
      </c>
    </row>
    <row r="1587" spans="1:8" x14ac:dyDescent="0.35">
      <c r="A1587" t="str">
        <f>'Source - Master DB Debt'!A1584&amp;'Source - Master DB Debt'!B1584&amp;'Source - Master DB Debt'!C1584</f>
        <v>4845255</v>
      </c>
      <c r="B1587" t="str">
        <f>'Source - Master DB Debt'!D1584</f>
        <v>0180</v>
      </c>
      <c r="C1587" t="str">
        <f>'Source - Master DB Debt'!E1584</f>
        <v>Common School Fund Loan - B0411</v>
      </c>
      <c r="D1587" s="2">
        <f>'Source - Master DB Debt'!F1584</f>
        <v>0</v>
      </c>
      <c r="E1587" s="2">
        <f>'Source - Master DB Debt'!G1584</f>
        <v>22794</v>
      </c>
      <c r="F1587" s="2">
        <f>'Source - Master DB Debt'!H1584</f>
        <v>11229</v>
      </c>
      <c r="G1587" s="2">
        <f>'Source - Master DB Debt'!I1584</f>
        <v>3360</v>
      </c>
      <c r="H1587" s="2">
        <f>'Source - Master DB Debt'!J1584</f>
        <v>11174</v>
      </c>
    </row>
    <row r="1588" spans="1:8" x14ac:dyDescent="0.35">
      <c r="A1588" t="str">
        <f>'Source - Master DB Debt'!A1585&amp;'Source - Master DB Debt'!B1585&amp;'Source - Master DB Debt'!C1585</f>
        <v>4845255</v>
      </c>
      <c r="B1588" t="str">
        <f>'Source - Master DB Debt'!D1585</f>
        <v>0180</v>
      </c>
      <c r="C1588" t="str">
        <f>'Source - Master DB Debt'!E1585</f>
        <v>Common School Fund Loan - B0447</v>
      </c>
      <c r="D1588" s="2">
        <f>'Source - Master DB Debt'!F1585</f>
        <v>0</v>
      </c>
      <c r="E1588" s="2">
        <f>'Source - Master DB Debt'!G1585</f>
        <v>55729</v>
      </c>
      <c r="F1588" s="2">
        <f>'Source - Master DB Debt'!H1585</f>
        <v>27838</v>
      </c>
      <c r="G1588" s="2">
        <f>'Source - Master DB Debt'!I1585</f>
        <v>8331</v>
      </c>
      <c r="H1588" s="2">
        <f>'Source - Master DB Debt'!J1585</f>
        <v>27704</v>
      </c>
    </row>
    <row r="1589" spans="1:8" x14ac:dyDescent="0.35">
      <c r="A1589" t="str">
        <f>'Source - Master DB Debt'!A1586&amp;'Source - Master DB Debt'!B1586&amp;'Source - Master DB Debt'!C1586</f>
        <v>4845265</v>
      </c>
      <c r="B1589" t="str">
        <f>'Source - Master DB Debt'!D1586</f>
        <v>0287</v>
      </c>
      <c r="C1589" t="str">
        <f>'Source - Master DB Debt'!E1586</f>
        <v>Unlimited Ad Valorem Property Tax First Mortgage Bonds, Series 2018</v>
      </c>
      <c r="D1589" s="2">
        <f>'Source - Master DB Debt'!F1586</f>
        <v>339000</v>
      </c>
      <c r="E1589" s="2">
        <f>'Source - Master DB Debt'!G1586</f>
        <v>673000</v>
      </c>
      <c r="F1589" s="2">
        <f>'Source - Master DB Debt'!H1586</f>
        <v>338500</v>
      </c>
      <c r="G1589" s="2">
        <f>'Source - Master DB Debt'!I1586</f>
        <v>101550</v>
      </c>
      <c r="H1589" s="2">
        <f>'Source - Master DB Debt'!J1586</f>
        <v>338500</v>
      </c>
    </row>
    <row r="1590" spans="1:8" x14ac:dyDescent="0.35">
      <c r="A1590" t="str">
        <f>'Source - Master DB Debt'!A1587&amp;'Source - Master DB Debt'!B1587&amp;'Source - Master DB Debt'!C1587</f>
        <v>4845265</v>
      </c>
      <c r="B1590" t="str">
        <f>'Source - Master DB Debt'!D1587</f>
        <v>0180</v>
      </c>
      <c r="C1590" t="str">
        <f>'Source - Master DB Debt'!E1587</f>
        <v>General Obligation Bonds of 2023</v>
      </c>
      <c r="D1590" s="2">
        <f>'Source - Master DB Debt'!F1587</f>
        <v>0</v>
      </c>
      <c r="E1590" s="2">
        <f>'Source - Master DB Debt'!G1587</f>
        <v>370632</v>
      </c>
      <c r="F1590" s="2">
        <f>'Source - Master DB Debt'!H1587</f>
        <v>167900</v>
      </c>
      <c r="G1590" s="2">
        <f>'Source - Master DB Debt'!I1587</f>
        <v>49995</v>
      </c>
      <c r="H1590" s="2">
        <f>'Source - Master DB Debt'!J1587</f>
        <v>165400</v>
      </c>
    </row>
    <row r="1591" spans="1:8" x14ac:dyDescent="0.35">
      <c r="A1591" t="str">
        <f>'Source - Master DB Debt'!A1588&amp;'Source - Master DB Debt'!B1588&amp;'Source - Master DB Debt'!C1588</f>
        <v>4845265</v>
      </c>
      <c r="B1591" t="str">
        <f>'Source - Master DB Debt'!D1588</f>
        <v>0180</v>
      </c>
      <c r="C1591" t="str">
        <f>'Source - Master DB Debt'!E1588</f>
        <v>C0003</v>
      </c>
      <c r="D1591" s="2">
        <f>'Source - Master DB Debt'!F1588</f>
        <v>21970</v>
      </c>
      <c r="E1591" s="2">
        <f>'Source - Master DB Debt'!G1588</f>
        <v>43182</v>
      </c>
      <c r="F1591" s="2">
        <f>'Source - Master DB Debt'!H1588</f>
        <v>21212</v>
      </c>
      <c r="G1591" s="2">
        <f>'Source - Master DB Debt'!I1588</f>
        <v>6326</v>
      </c>
      <c r="H1591" s="2">
        <f>'Source - Master DB Debt'!J1588</f>
        <v>20960</v>
      </c>
    </row>
    <row r="1592" spans="1:8" x14ac:dyDescent="0.35">
      <c r="A1592" t="str">
        <f>'Source - Master DB Debt'!A1589&amp;'Source - Master DB Debt'!B1589&amp;'Source - Master DB Debt'!C1589</f>
        <v>4845265</v>
      </c>
      <c r="B1592" t="str">
        <f>'Source - Master DB Debt'!D1589</f>
        <v>0180</v>
      </c>
      <c r="C1592" t="str">
        <f>'Source - Master DB Debt'!E1589</f>
        <v>A0805</v>
      </c>
      <c r="D1592" s="2">
        <f>'Source - Master DB Debt'!F1589</f>
        <v>16318</v>
      </c>
      <c r="E1592" s="2">
        <f>'Source - Master DB Debt'!G1589</f>
        <v>32047</v>
      </c>
      <c r="F1592" s="2">
        <f>'Source - Master DB Debt'!H1589</f>
        <v>15728</v>
      </c>
      <c r="G1592" s="2">
        <f>'Source - Master DB Debt'!I1589</f>
        <v>4689</v>
      </c>
      <c r="H1592" s="2">
        <f>'Source - Master DB Debt'!J1589</f>
        <v>15532</v>
      </c>
    </row>
    <row r="1593" spans="1:8" x14ac:dyDescent="0.35">
      <c r="A1593" t="str">
        <f>'Source - Master DB Debt'!A1590&amp;'Source - Master DB Debt'!B1590&amp;'Source - Master DB Debt'!C1590</f>
        <v>4845265</v>
      </c>
      <c r="B1593" t="str">
        <f>'Source - Master DB Debt'!D1590</f>
        <v>0287</v>
      </c>
      <c r="C1593" t="str">
        <f>'Source - Master DB Debt'!E1590</f>
        <v>Unlimited Ad Valorem Property Tax First Mortgage Bonds, Series 2019</v>
      </c>
      <c r="D1593" s="2">
        <f>'Source - Master DB Debt'!F1590</f>
        <v>377500</v>
      </c>
      <c r="E1593" s="2">
        <f>'Source - Master DB Debt'!G1590</f>
        <v>754000</v>
      </c>
      <c r="F1593" s="2">
        <f>'Source - Master DB Debt'!H1590</f>
        <v>376500</v>
      </c>
      <c r="G1593" s="2">
        <f>'Source - Master DB Debt'!I1590</f>
        <v>112950</v>
      </c>
      <c r="H1593" s="2">
        <f>'Source - Master DB Debt'!J1590</f>
        <v>376500</v>
      </c>
    </row>
    <row r="1594" spans="1:8" x14ac:dyDescent="0.35">
      <c r="A1594" t="str">
        <f>'Source - Master DB Debt'!A1591&amp;'Source - Master DB Debt'!B1591&amp;'Source - Master DB Debt'!C1591</f>
        <v>4845265</v>
      </c>
      <c r="B1594" t="str">
        <f>'Source - Master DB Debt'!D1591</f>
        <v>0180</v>
      </c>
      <c r="C1594" t="str">
        <f>'Source - Master DB Debt'!E1591</f>
        <v>A0527</v>
      </c>
      <c r="D1594" s="2">
        <f>'Source - Master DB Debt'!F1591</f>
        <v>48205</v>
      </c>
      <c r="E1594" s="2">
        <f>'Source - Master DB Debt'!G1591</f>
        <v>93916</v>
      </c>
      <c r="F1594" s="2">
        <f>'Source - Master DB Debt'!H1591</f>
        <v>45711</v>
      </c>
      <c r="G1594" s="2">
        <f>'Source - Master DB Debt'!I1591</f>
        <v>45296</v>
      </c>
      <c r="H1594" s="2">
        <f>'Source - Master DB Debt'!J1591</f>
        <v>44880</v>
      </c>
    </row>
    <row r="1595" spans="1:8" x14ac:dyDescent="0.35">
      <c r="A1595" t="str">
        <f>'Source - Master DB Debt'!A1592&amp;'Source - Master DB Debt'!B1592&amp;'Source - Master DB Debt'!C1592</f>
        <v>4845265</v>
      </c>
      <c r="B1595" t="str">
        <f>'Source - Master DB Debt'!D1592</f>
        <v>0180</v>
      </c>
      <c r="C1595" t="str">
        <f>'Source - Master DB Debt'!E1592</f>
        <v>A0553</v>
      </c>
      <c r="D1595" s="2">
        <f>'Source - Master DB Debt'!F1592</f>
        <v>53759</v>
      </c>
      <c r="E1595" s="2">
        <f>'Source - Master DB Debt'!G1592</f>
        <v>104875</v>
      </c>
      <c r="F1595" s="2">
        <f>'Source - Master DB Debt'!H1592</f>
        <v>51115</v>
      </c>
      <c r="G1595" s="2">
        <f>'Source - Master DB Debt'!I1592</f>
        <v>50675</v>
      </c>
      <c r="H1595" s="2">
        <f>'Source - Master DB Debt'!J1592</f>
        <v>50234</v>
      </c>
    </row>
    <row r="1596" spans="1:8" x14ac:dyDescent="0.35">
      <c r="A1596" t="str">
        <f>'Source - Master DB Debt'!A1593&amp;'Source - Master DB Debt'!B1593&amp;'Source - Master DB Debt'!C1593</f>
        <v>4845265</v>
      </c>
      <c r="B1596" t="str">
        <f>'Source - Master DB Debt'!D1593</f>
        <v>0180</v>
      </c>
      <c r="C1596" t="str">
        <f>'Source - Master DB Debt'!E1593</f>
        <v>C0025</v>
      </c>
      <c r="D1596" s="2">
        <f>'Source - Master DB Debt'!F1593</f>
        <v>0</v>
      </c>
      <c r="E1596" s="2">
        <f>'Source - Master DB Debt'!G1593</f>
        <v>0</v>
      </c>
      <c r="F1596" s="2">
        <f>'Source - Master DB Debt'!H1593</f>
        <v>0</v>
      </c>
      <c r="G1596" s="2">
        <f>'Source - Master DB Debt'!I1593</f>
        <v>0</v>
      </c>
      <c r="H1596" s="2">
        <f>'Source - Master DB Debt'!J1593</f>
        <v>0</v>
      </c>
    </row>
    <row r="1597" spans="1:8" x14ac:dyDescent="0.35">
      <c r="A1597" t="str">
        <f>'Source - Master DB Debt'!A1594&amp;'Source - Master DB Debt'!B1594&amp;'Source - Master DB Debt'!C1594</f>
        <v>4845265</v>
      </c>
      <c r="B1597" t="str">
        <f>'Source - Master DB Debt'!D1594</f>
        <v>0180</v>
      </c>
      <c r="C1597" t="str">
        <f>'Source - Master DB Debt'!E1594</f>
        <v>A0552</v>
      </c>
      <c r="D1597" s="2">
        <f>'Source - Master DB Debt'!F1594</f>
        <v>55943</v>
      </c>
      <c r="E1597" s="2">
        <f>'Source - Master DB Debt'!G1594</f>
        <v>108942</v>
      </c>
      <c r="F1597" s="2">
        <f>'Source - Master DB Debt'!H1594</f>
        <v>52999</v>
      </c>
      <c r="G1597" s="2">
        <f>'Source - Master DB Debt'!I1594</f>
        <v>52508</v>
      </c>
      <c r="H1597" s="2">
        <f>'Source - Master DB Debt'!J1594</f>
        <v>52017</v>
      </c>
    </row>
    <row r="1598" spans="1:8" x14ac:dyDescent="0.35">
      <c r="A1598" t="str">
        <f>'Source - Master DB Debt'!A1595&amp;'Source - Master DB Debt'!B1595&amp;'Source - Master DB Debt'!C1595</f>
        <v>4845275</v>
      </c>
      <c r="B1598" t="str">
        <f>'Source - Master DB Debt'!D1595</f>
        <v>0180</v>
      </c>
      <c r="C1598" t="str">
        <f>'Source - Master DB Debt'!E1595</f>
        <v>Ad Valorem Property Tax First Mortgage Refunding Bonds, Series 2023</v>
      </c>
      <c r="D1598" s="2">
        <f>'Source - Master DB Debt'!F1595</f>
        <v>442500</v>
      </c>
      <c r="E1598" s="2">
        <f>'Source - Master DB Debt'!G1595</f>
        <v>885000</v>
      </c>
      <c r="F1598" s="2">
        <f>'Source - Master DB Debt'!H1595</f>
        <v>1092500</v>
      </c>
      <c r="G1598" s="2">
        <f>'Source - Master DB Debt'!I1595</f>
        <v>327450</v>
      </c>
      <c r="H1598" s="2">
        <f>'Source - Master DB Debt'!J1595</f>
        <v>1090500</v>
      </c>
    </row>
    <row r="1599" spans="1:8" x14ac:dyDescent="0.35">
      <c r="A1599" t="str">
        <f>'Source - Master DB Debt'!A1596&amp;'Source - Master DB Debt'!B1596&amp;'Source - Master DB Debt'!C1596</f>
        <v>4845275</v>
      </c>
      <c r="B1599" t="str">
        <f>'Source - Master DB Debt'!D1596</f>
        <v>0180</v>
      </c>
      <c r="C1599" t="str">
        <f>'Source - Master DB Debt'!E1596</f>
        <v>Fees</v>
      </c>
      <c r="D1599" s="2">
        <f>'Source - Master DB Debt'!F1596</f>
        <v>0</v>
      </c>
      <c r="E1599" s="2">
        <f>'Source - Master DB Debt'!G1596</f>
        <v>4000</v>
      </c>
      <c r="F1599" s="2">
        <f>'Source - Master DB Debt'!H1596</f>
        <v>4000</v>
      </c>
      <c r="G1599" s="2">
        <f>'Source - Master DB Debt'!I1596</f>
        <v>1200</v>
      </c>
      <c r="H1599" s="2">
        <f>'Source - Master DB Debt'!J1596</f>
        <v>4000</v>
      </c>
    </row>
    <row r="1600" spans="1:8" x14ac:dyDescent="0.35">
      <c r="A1600" t="str">
        <f>'Source - Master DB Debt'!A1597&amp;'Source - Master DB Debt'!B1597&amp;'Source - Master DB Debt'!C1597</f>
        <v>4845275</v>
      </c>
      <c r="B1600" t="str">
        <f>'Source - Master DB Debt'!D1597</f>
        <v>0180</v>
      </c>
      <c r="C1600" t="str">
        <f>'Source - Master DB Debt'!E1597</f>
        <v>Ad Valorem Property Tax First Mortgage Refunding Bonds, Series 2019</v>
      </c>
      <c r="D1600" s="2">
        <f>'Source - Master DB Debt'!F1597</f>
        <v>2976000</v>
      </c>
      <c r="E1600" s="2">
        <f>'Source - Master DB Debt'!G1597</f>
        <v>5958000</v>
      </c>
      <c r="F1600" s="2">
        <f>'Source - Master DB Debt'!H1597</f>
        <v>2699500</v>
      </c>
      <c r="G1600" s="2">
        <f>'Source - Master DB Debt'!I1597</f>
        <v>2699500</v>
      </c>
      <c r="H1600" s="2">
        <f>'Source - Master DB Debt'!J1597</f>
        <v>2699500</v>
      </c>
    </row>
    <row r="1601" spans="1:8" x14ac:dyDescent="0.35">
      <c r="A1601" t="str">
        <f>'Source - Master DB Debt'!A1598&amp;'Source - Master DB Debt'!B1598&amp;'Source - Master DB Debt'!C1598</f>
        <v>4845275</v>
      </c>
      <c r="B1601" t="str">
        <f>'Source - Master DB Debt'!D1598</f>
        <v>0287</v>
      </c>
      <c r="C1601" t="str">
        <f>'Source - Master DB Debt'!E1598</f>
        <v>Unlimited Ad Valorem Property Tax First Mortgage Bonds, Series 2018</v>
      </c>
      <c r="D1601" s="2">
        <f>'Source - Master DB Debt'!F1598</f>
        <v>1557500</v>
      </c>
      <c r="E1601" s="2">
        <f>'Source - Master DB Debt'!G1598</f>
        <v>3114000</v>
      </c>
      <c r="F1601" s="2">
        <f>'Source - Master DB Debt'!H1598</f>
        <v>1557000</v>
      </c>
      <c r="G1601" s="2">
        <f>'Source - Master DB Debt'!I1598</f>
        <v>467100</v>
      </c>
      <c r="H1601" s="2">
        <f>'Source - Master DB Debt'!J1598</f>
        <v>1557000</v>
      </c>
    </row>
    <row r="1602" spans="1:8" x14ac:dyDescent="0.35">
      <c r="A1602" t="str">
        <f>'Source - Master DB Debt'!A1599&amp;'Source - Master DB Debt'!B1599&amp;'Source - Master DB Debt'!C1599</f>
        <v>4845275</v>
      </c>
      <c r="B1602" t="str">
        <f>'Source - Master DB Debt'!D1599</f>
        <v>0186</v>
      </c>
      <c r="C1602" t="str">
        <f>'Source - Master DB Debt'!E1599</f>
        <v>Taxable General Obligation Pension Refunding Bonds of 2015</v>
      </c>
      <c r="D1602" s="2">
        <f>'Source - Master DB Debt'!F1599</f>
        <v>1236015</v>
      </c>
      <c r="E1602" s="2">
        <f>'Source - Master DB Debt'!G1599</f>
        <v>2470253</v>
      </c>
      <c r="F1602" s="2">
        <f>'Source - Master DB Debt'!H1599</f>
        <v>1233258</v>
      </c>
      <c r="G1602" s="2">
        <f>'Source - Master DB Debt'!I1599</f>
        <v>1233258</v>
      </c>
      <c r="H1602" s="2">
        <f>'Source - Master DB Debt'!J1599</f>
        <v>1236513</v>
      </c>
    </row>
    <row r="1603" spans="1:8" x14ac:dyDescent="0.35">
      <c r="A1603" t="str">
        <f>'Source - Master DB Debt'!A1600&amp;'Source - Master DB Debt'!B1600&amp;'Source - Master DB Debt'!C1600</f>
        <v>4845275</v>
      </c>
      <c r="B1603" t="str">
        <f>'Source - Master DB Debt'!D1600</f>
        <v>0180</v>
      </c>
      <c r="C1603" t="str">
        <f>'Source - Master DB Debt'!E1600</f>
        <v>Ad Valorem Property Tax First Mortgage Refunding Bonds, Series 2015</v>
      </c>
      <c r="D1603" s="2">
        <f>'Source - Master DB Debt'!F1600</f>
        <v>0</v>
      </c>
      <c r="E1603" s="2">
        <f>'Source - Master DB Debt'!G1600</f>
        <v>0</v>
      </c>
      <c r="F1603" s="2">
        <f>'Source - Master DB Debt'!H1600</f>
        <v>0</v>
      </c>
      <c r="G1603" s="2">
        <f>'Source - Master DB Debt'!I1600</f>
        <v>0</v>
      </c>
      <c r="H1603" s="2">
        <f>'Source - Master DB Debt'!J1600</f>
        <v>0</v>
      </c>
    </row>
    <row r="1604" spans="1:8" x14ac:dyDescent="0.35">
      <c r="A1604" t="str">
        <f>'Source - Master DB Debt'!A1601&amp;'Source - Master DB Debt'!B1601&amp;'Source - Master DB Debt'!C1601</f>
        <v>4845275</v>
      </c>
      <c r="B1604" t="str">
        <f>'Source - Master DB Debt'!D1601</f>
        <v>0287</v>
      </c>
      <c r="C1604" t="str">
        <f>'Source - Master DB Debt'!E1601</f>
        <v>Fees</v>
      </c>
      <c r="D1604" s="2">
        <f>'Source - Master DB Debt'!F1601</f>
        <v>4000</v>
      </c>
      <c r="E1604" s="2">
        <f>'Source - Master DB Debt'!G1601</f>
        <v>4000</v>
      </c>
      <c r="F1604" s="2">
        <f>'Source - Master DB Debt'!H1601</f>
        <v>0</v>
      </c>
      <c r="G1604" s="2">
        <f>'Source - Master DB Debt'!I1601</f>
        <v>0</v>
      </c>
      <c r="H1604" s="2">
        <f>'Source - Master DB Debt'!J1601</f>
        <v>4000</v>
      </c>
    </row>
    <row r="1605" spans="1:8" x14ac:dyDescent="0.35">
      <c r="A1605" t="str">
        <f>'Source - Master DB Debt'!A1602&amp;'Source - Master DB Debt'!B1602&amp;'Source - Master DB Debt'!C1602</f>
        <v>4845275</v>
      </c>
      <c r="B1605" t="str">
        <f>'Source - Master DB Debt'!D1602</f>
        <v>0180</v>
      </c>
      <c r="C1605" t="str">
        <f>'Source - Master DB Debt'!E1602</f>
        <v>Unreimbursed Textbooks</v>
      </c>
      <c r="D1605" s="2">
        <f>'Source - Master DB Debt'!F1602</f>
        <v>345058</v>
      </c>
      <c r="E1605" s="2">
        <f>'Source - Master DB Debt'!G1602</f>
        <v>0</v>
      </c>
      <c r="F1605" s="2">
        <f>'Source - Master DB Debt'!H1602</f>
        <v>0</v>
      </c>
      <c r="G1605" s="2">
        <f>'Source - Master DB Debt'!I1602</f>
        <v>0</v>
      </c>
      <c r="H1605" s="2">
        <f>'Source - Master DB Debt'!J1602</f>
        <v>0</v>
      </c>
    </row>
    <row r="1606" spans="1:8" x14ac:dyDescent="0.35">
      <c r="A1606" t="str">
        <f>'Source - Master DB Debt'!A1603&amp;'Source - Master DB Debt'!B1603&amp;'Source - Master DB Debt'!C1603</f>
        <v>4845275</v>
      </c>
      <c r="B1606" t="str">
        <f>'Source - Master DB Debt'!D1603</f>
        <v>0186</v>
      </c>
      <c r="C1606" t="str">
        <f>'Source - Master DB Debt'!E1603</f>
        <v>Fees</v>
      </c>
      <c r="D1606" s="2">
        <f>'Source - Master DB Debt'!F1603</f>
        <v>2003</v>
      </c>
      <c r="E1606" s="2">
        <f>'Source - Master DB Debt'!G1603</f>
        <v>4000</v>
      </c>
      <c r="F1606" s="2">
        <f>'Source - Master DB Debt'!H1603</f>
        <v>750</v>
      </c>
      <c r="G1606" s="2">
        <f>'Source - Master DB Debt'!I1603</f>
        <v>750</v>
      </c>
      <c r="H1606" s="2">
        <f>'Source - Master DB Debt'!J1603</f>
        <v>3250</v>
      </c>
    </row>
    <row r="1607" spans="1:8" x14ac:dyDescent="0.35">
      <c r="A1607" t="str">
        <f>'Source - Master DB Debt'!A1604&amp;'Source - Master DB Debt'!B1604&amp;'Source - Master DB Debt'!C1604</f>
        <v>4845275</v>
      </c>
      <c r="B1607" t="str">
        <f>'Source - Master DB Debt'!D1604</f>
        <v>0180</v>
      </c>
      <c r="C1607" t="str">
        <f>'Source - Master DB Debt'!E1604</f>
        <v>Unrefunded Ad Valorem Property Tax First Mortgage Refunding Bonds, Series 2015</v>
      </c>
      <c r="D1607" s="2">
        <f>'Source - Master DB Debt'!F1604</f>
        <v>206000</v>
      </c>
      <c r="E1607" s="2">
        <f>'Source - Master DB Debt'!G1604</f>
        <v>412000</v>
      </c>
      <c r="F1607" s="2">
        <f>'Source - Master DB Debt'!H1604</f>
        <v>206000</v>
      </c>
      <c r="G1607" s="2">
        <f>'Source - Master DB Debt'!I1604</f>
        <v>206000</v>
      </c>
      <c r="H1607" s="2">
        <f>'Source - Master DB Debt'!J1604</f>
        <v>206000</v>
      </c>
    </row>
    <row r="1608" spans="1:8" x14ac:dyDescent="0.35">
      <c r="A1608" t="str">
        <f>'Source - Master DB Debt'!A1605&amp;'Source - Master DB Debt'!B1605&amp;'Source - Master DB Debt'!C1605</f>
        <v>4845280</v>
      </c>
      <c r="B1608" t="str">
        <f>'Source - Master DB Debt'!D1605</f>
        <v>0180</v>
      </c>
      <c r="C1608" t="str">
        <f>'Source - Master DB Debt'!E1605</f>
        <v>Edgewood Elementary Renovation</v>
      </c>
      <c r="D1608" s="2">
        <f>'Source - Master DB Debt'!F1605</f>
        <v>179734</v>
      </c>
      <c r="E1608" s="2">
        <f>'Source - Master DB Debt'!G1605</f>
        <v>176277</v>
      </c>
      <c r="F1608" s="2">
        <f>'Source - Master DB Debt'!H1605</f>
        <v>0</v>
      </c>
      <c r="G1608" s="2">
        <f>'Source - Master DB Debt'!I1605</f>
        <v>0</v>
      </c>
      <c r="H1608" s="2">
        <f>'Source - Master DB Debt'!J1605</f>
        <v>0</v>
      </c>
    </row>
    <row r="1609" spans="1:8" x14ac:dyDescent="0.35">
      <c r="A1609" t="str">
        <f>'Source - Master DB Debt'!A1606&amp;'Source - Master DB Debt'!B1606&amp;'Source - Master DB Debt'!C1606</f>
        <v>4845280</v>
      </c>
      <c r="B1609" t="str">
        <f>'Source - Master DB Debt'!D1606</f>
        <v>0180</v>
      </c>
      <c r="C1609" t="str">
        <f>'Source - Master DB Debt'!E1606</f>
        <v>Oakland Renovation CSF</v>
      </c>
      <c r="D1609" s="2">
        <f>'Source - Master DB Debt'!F1606</f>
        <v>185250</v>
      </c>
      <c r="E1609" s="2">
        <f>'Source - Master DB Debt'!G1606</f>
        <v>181688</v>
      </c>
      <c r="F1609" s="2">
        <f>'Source - Master DB Debt'!H1606</f>
        <v>0</v>
      </c>
      <c r="G1609" s="2">
        <f>'Source - Master DB Debt'!I1606</f>
        <v>0</v>
      </c>
      <c r="H1609" s="2">
        <f>'Source - Master DB Debt'!J1606</f>
        <v>0</v>
      </c>
    </row>
    <row r="1610" spans="1:8" x14ac:dyDescent="0.35">
      <c r="A1610" t="str">
        <f>'Source - Master DB Debt'!A1607&amp;'Source - Master DB Debt'!B1607&amp;'Source - Master DB Debt'!C1607</f>
        <v>4845280</v>
      </c>
      <c r="B1610" t="str">
        <f>'Source - Master DB Debt'!D1607</f>
        <v>0180</v>
      </c>
      <c r="C1610" t="str">
        <f>'Source - Master DB Debt'!E1607</f>
        <v>Elwood Community School Corporation General Obligation Bonds of 2022</v>
      </c>
      <c r="D1610" s="2">
        <f>'Source - Master DB Debt'!F1607</f>
        <v>476500</v>
      </c>
      <c r="E1610" s="2">
        <f>'Source - Master DB Debt'!G1607</f>
        <v>845750</v>
      </c>
      <c r="F1610" s="2">
        <f>'Source - Master DB Debt'!H1607</f>
        <v>0</v>
      </c>
      <c r="G1610" s="2">
        <f>'Source - Master DB Debt'!I1607</f>
        <v>0</v>
      </c>
      <c r="H1610" s="2">
        <f>'Source - Master DB Debt'!J1607</f>
        <v>0</v>
      </c>
    </row>
    <row r="1611" spans="1:8" x14ac:dyDescent="0.35">
      <c r="A1611" t="str">
        <f>'Source - Master DB Debt'!A1608&amp;'Source - Master DB Debt'!B1608&amp;'Source - Master DB Debt'!C1608</f>
        <v>4845280</v>
      </c>
      <c r="B1611" t="str">
        <f>'Source - Master DB Debt'!D1608</f>
        <v>0180</v>
      </c>
      <c r="C1611" t="str">
        <f>'Source - Master DB Debt'!E1608</f>
        <v>Elwood Multi-School Building Corporation Ad Valorem Property Tax First Mortgage Bonds, Series 2021</v>
      </c>
      <c r="D1611" s="2">
        <f>'Source - Master DB Debt'!F1608</f>
        <v>205000</v>
      </c>
      <c r="E1611" s="2">
        <f>'Source - Master DB Debt'!G1608</f>
        <v>665000</v>
      </c>
      <c r="F1611" s="2">
        <f>'Source - Master DB Debt'!H1608</f>
        <v>459500</v>
      </c>
      <c r="G1611" s="2">
        <f>'Source - Master DB Debt'!I1608</f>
        <v>137850</v>
      </c>
      <c r="H1611" s="2">
        <f>'Source - Master DB Debt'!J1608</f>
        <v>459500</v>
      </c>
    </row>
    <row r="1612" spans="1:8" x14ac:dyDescent="0.35">
      <c r="A1612" t="str">
        <f>'Source - Master DB Debt'!A1609&amp;'Source - Master DB Debt'!B1609&amp;'Source - Master DB Debt'!C1609</f>
        <v>4845280</v>
      </c>
      <c r="B1612" t="str">
        <f>'Source - Master DB Debt'!D1609</f>
        <v>0180</v>
      </c>
      <c r="C1612" t="str">
        <f>'Source - Master DB Debt'!E1609</f>
        <v>Elwood Multi School Building Corporation Ad Valorem Property Tax First Mortgage Bonds, Series 2023</v>
      </c>
      <c r="D1612" s="2">
        <f>'Source - Master DB Debt'!F1609</f>
        <v>0</v>
      </c>
      <c r="E1612" s="2">
        <f>'Source - Master DB Debt'!G1609</f>
        <v>522000</v>
      </c>
      <c r="F1612" s="2">
        <f>'Source - Master DB Debt'!H1609</f>
        <v>551000</v>
      </c>
      <c r="G1612" s="2">
        <f>'Source - Master DB Debt'!I1609</f>
        <v>165300</v>
      </c>
      <c r="H1612" s="2">
        <f>'Source - Master DB Debt'!J1609</f>
        <v>551000</v>
      </c>
    </row>
    <row r="1613" spans="1:8" x14ac:dyDescent="0.35">
      <c r="A1613" t="str">
        <f>'Source - Master DB Debt'!A1610&amp;'Source - Master DB Debt'!B1610&amp;'Source - Master DB Debt'!C1610</f>
        <v>4845280</v>
      </c>
      <c r="B1613" t="str">
        <f>'Source - Master DB Debt'!D1610</f>
        <v>0180</v>
      </c>
      <c r="C1613" t="str">
        <f>'Source - Master DB Debt'!E1610</f>
        <v>High School HVAC</v>
      </c>
      <c r="D1613" s="2">
        <f>'Source - Master DB Debt'!F1610</f>
        <v>172370</v>
      </c>
      <c r="E1613" s="2">
        <f>'Source - Master DB Debt'!G1610</f>
        <v>344740</v>
      </c>
      <c r="F1613" s="2">
        <f>'Source - Master DB Debt'!H1610</f>
        <v>172370</v>
      </c>
      <c r="G1613" s="2">
        <f>'Source - Master DB Debt'!I1610</f>
        <v>172370</v>
      </c>
      <c r="H1613" s="2">
        <f>'Source - Master DB Debt'!J1610</f>
        <v>172370</v>
      </c>
    </row>
    <row r="1614" spans="1:8" x14ac:dyDescent="0.35">
      <c r="A1614" t="str">
        <f>'Source - Master DB Debt'!A1611&amp;'Source - Master DB Debt'!B1611&amp;'Source - Master DB Debt'!C1611</f>
        <v>4945300</v>
      </c>
      <c r="B1614" t="str">
        <f>'Source - Master DB Debt'!D1611</f>
        <v>0180</v>
      </c>
      <c r="C1614" t="str">
        <f>'Source - Master DB Debt'!E1611</f>
        <v>Unreimbursed Textbooks</v>
      </c>
      <c r="D1614" s="2">
        <f>'Source - Master DB Debt'!F1611</f>
        <v>504524</v>
      </c>
      <c r="E1614" s="2">
        <f>'Source - Master DB Debt'!G1611</f>
        <v>0</v>
      </c>
      <c r="F1614" s="2">
        <f>'Source - Master DB Debt'!H1611</f>
        <v>0</v>
      </c>
      <c r="G1614" s="2">
        <f>'Source - Master DB Debt'!I1611</f>
        <v>0</v>
      </c>
      <c r="H1614" s="2">
        <f>'Source - Master DB Debt'!J1611</f>
        <v>0</v>
      </c>
    </row>
    <row r="1615" spans="1:8" x14ac:dyDescent="0.35">
      <c r="A1615" t="str">
        <f>'Source - Master DB Debt'!A1612&amp;'Source - Master DB Debt'!B1612&amp;'Source - Master DB Debt'!C1612</f>
        <v>4945300</v>
      </c>
      <c r="B1615" t="str">
        <f>'Source - Master DB Debt'!D1612</f>
        <v>0180</v>
      </c>
      <c r="C1615" t="str">
        <f>'Source - Master DB Debt'!E1612</f>
        <v>Lease Rental Decatur Twp Multi-School Building Corp 1st Mortgage Multi-Purpose Bonds Series 2015</v>
      </c>
      <c r="D1615" s="2">
        <f>'Source - Master DB Debt'!F1612</f>
        <v>5565000</v>
      </c>
      <c r="E1615" s="2">
        <f>'Source - Master DB Debt'!G1612</f>
        <v>11180000</v>
      </c>
      <c r="F1615" s="2">
        <f>'Source - Master DB Debt'!H1612</f>
        <v>5780000</v>
      </c>
      <c r="G1615" s="2">
        <f>'Source - Master DB Debt'!I1612</f>
        <v>5780000</v>
      </c>
      <c r="H1615" s="2">
        <f>'Source - Master DB Debt'!J1612</f>
        <v>5780000</v>
      </c>
    </row>
    <row r="1616" spans="1:8" x14ac:dyDescent="0.35">
      <c r="A1616" t="str">
        <f>'Source - Master DB Debt'!A1613&amp;'Source - Master DB Debt'!B1613&amp;'Source - Master DB Debt'!C1613</f>
        <v>4945300</v>
      </c>
      <c r="B1616" t="str">
        <f>'Source - Master DB Debt'!D1613</f>
        <v>0180</v>
      </c>
      <c r="C1616" t="str">
        <f>'Source - Master DB Debt'!E1613</f>
        <v>General Obligation Bond - Series 2015</v>
      </c>
      <c r="D1616" s="2">
        <f>'Source - Master DB Debt'!F1613</f>
        <v>172725</v>
      </c>
      <c r="E1616" s="2">
        <f>'Source - Master DB Debt'!G1613</f>
        <v>357950</v>
      </c>
      <c r="F1616" s="2">
        <f>'Source - Master DB Debt'!H1613</f>
        <v>0</v>
      </c>
      <c r="G1616" s="2">
        <f>'Source - Master DB Debt'!I1613</f>
        <v>0</v>
      </c>
      <c r="H1616" s="2">
        <f>'Source - Master DB Debt'!J1613</f>
        <v>0</v>
      </c>
    </row>
    <row r="1617" spans="1:8" x14ac:dyDescent="0.35">
      <c r="A1617" t="str">
        <f>'Source - Master DB Debt'!A1614&amp;'Source - Master DB Debt'!B1614&amp;'Source - Master DB Debt'!C1614</f>
        <v>4945300</v>
      </c>
      <c r="B1617" t="str">
        <f>'Source - Master DB Debt'!D1614</f>
        <v>0180</v>
      </c>
      <c r="C1617" t="str">
        <f>'Source - Master DB Debt'!E1614</f>
        <v>General Obligation Bonds - Series 2022 A</v>
      </c>
      <c r="D1617" s="2">
        <f>'Source - Master DB Debt'!F1614</f>
        <v>867500</v>
      </c>
      <c r="E1617" s="2">
        <f>'Source - Master DB Debt'!G1614</f>
        <v>1989750</v>
      </c>
      <c r="F1617" s="2">
        <f>'Source - Master DB Debt'!H1614</f>
        <v>998000</v>
      </c>
      <c r="G1617" s="2">
        <f>'Source - Master DB Debt'!I1614</f>
        <v>298838</v>
      </c>
      <c r="H1617" s="2">
        <f>'Source - Master DB Debt'!J1614</f>
        <v>994250</v>
      </c>
    </row>
    <row r="1618" spans="1:8" x14ac:dyDescent="0.35">
      <c r="A1618" t="str">
        <f>'Source - Master DB Debt'!A1615&amp;'Source - Master DB Debt'!B1615&amp;'Source - Master DB Debt'!C1615</f>
        <v>4945300</v>
      </c>
      <c r="B1618" t="str">
        <f>'Source - Master DB Debt'!D1615</f>
        <v>0180</v>
      </c>
      <c r="C1618" t="str">
        <f>'Source - Master DB Debt'!E1615</f>
        <v>General Obligation Bonds - Series 2021 B</v>
      </c>
      <c r="D1618" s="2">
        <f>'Source - Master DB Debt'!F1615</f>
        <v>94150</v>
      </c>
      <c r="E1618" s="2">
        <f>'Source - Master DB Debt'!G1615</f>
        <v>184475</v>
      </c>
      <c r="F1618" s="2">
        <f>'Source - Master DB Debt'!H1615</f>
        <v>90325</v>
      </c>
      <c r="G1618" s="2">
        <f>'Source - Master DB Debt'!I1615</f>
        <v>27656</v>
      </c>
      <c r="H1618" s="2">
        <f>'Source - Master DB Debt'!J1615</f>
        <v>94050</v>
      </c>
    </row>
    <row r="1619" spans="1:8" x14ac:dyDescent="0.35">
      <c r="A1619" t="str">
        <f>'Source - Master DB Debt'!A1616&amp;'Source - Master DB Debt'!B1616&amp;'Source - Master DB Debt'!C1616</f>
        <v>4945300</v>
      </c>
      <c r="B1619" t="str">
        <f>'Source - Master DB Debt'!D1616</f>
        <v>0180</v>
      </c>
      <c r="C1619" t="str">
        <f>'Source - Master DB Debt'!E1616</f>
        <v>Common School Loan A0420</v>
      </c>
      <c r="D1619" s="2">
        <f>'Source - Master DB Debt'!F1616</f>
        <v>35571</v>
      </c>
      <c r="E1619" s="2">
        <f>'Source - Master DB Debt'!G1616</f>
        <v>0</v>
      </c>
      <c r="F1619" s="2">
        <f>'Source - Master DB Debt'!H1616</f>
        <v>0</v>
      </c>
      <c r="G1619" s="2">
        <f>'Source - Master DB Debt'!I1616</f>
        <v>0</v>
      </c>
      <c r="H1619" s="2">
        <f>'Source - Master DB Debt'!J1616</f>
        <v>0</v>
      </c>
    </row>
    <row r="1620" spans="1:8" x14ac:dyDescent="0.35">
      <c r="A1620" t="str">
        <f>'Source - Master DB Debt'!A1617&amp;'Source - Master DB Debt'!B1617&amp;'Source - Master DB Debt'!C1617</f>
        <v>4945300</v>
      </c>
      <c r="B1620" t="str">
        <f>'Source - Master DB Debt'!D1617</f>
        <v>0180</v>
      </c>
      <c r="C1620" t="str">
        <f>'Source - Master DB Debt'!E1617</f>
        <v>General Obligation Bonds - Series 2021 A</v>
      </c>
      <c r="D1620" s="2">
        <f>'Source - Master DB Debt'!F1617</f>
        <v>405275</v>
      </c>
      <c r="E1620" s="2">
        <f>'Source - Master DB Debt'!G1617</f>
        <v>814050</v>
      </c>
      <c r="F1620" s="2">
        <f>'Source - Master DB Debt'!H1617</f>
        <v>408550</v>
      </c>
      <c r="G1620" s="2">
        <f>'Source - Master DB Debt'!I1617</f>
        <v>122449</v>
      </c>
      <c r="H1620" s="2">
        <f>'Source - Master DB Debt'!J1617</f>
        <v>407775</v>
      </c>
    </row>
    <row r="1621" spans="1:8" x14ac:dyDescent="0.35">
      <c r="A1621" t="str">
        <f>'Source - Master DB Debt'!A1618&amp;'Source - Master DB Debt'!B1618&amp;'Source - Master DB Debt'!C1618</f>
        <v>4945300</v>
      </c>
      <c r="B1621" t="str">
        <f>'Source - Master DB Debt'!D1618</f>
        <v>0180</v>
      </c>
      <c r="C1621" t="str">
        <f>'Source - Master DB Debt'!E1618</f>
        <v>General Obligation Bonds - Series 2022 B</v>
      </c>
      <c r="D1621" s="2">
        <f>'Source - Master DB Debt'!F1618</f>
        <v>467125</v>
      </c>
      <c r="E1621" s="2">
        <f>'Source - Master DB Debt'!G1618</f>
        <v>343375</v>
      </c>
      <c r="F1621" s="2">
        <f>'Source - Master DB Debt'!H1618</f>
        <v>173250</v>
      </c>
      <c r="G1621" s="2">
        <f>'Source - Master DB Debt'!I1618</f>
        <v>51356</v>
      </c>
      <c r="H1621" s="2">
        <f>'Source - Master DB Debt'!J1618</f>
        <v>169125</v>
      </c>
    </row>
    <row r="1622" spans="1:8" x14ac:dyDescent="0.35">
      <c r="A1622" t="str">
        <f>'Source - Master DB Debt'!A1619&amp;'Source - Master DB Debt'!B1619&amp;'Source - Master DB Debt'!C1619</f>
        <v>4945300</v>
      </c>
      <c r="B1622" t="str">
        <f>'Source - Master DB Debt'!D1619</f>
        <v>0180</v>
      </c>
      <c r="C1622" t="str">
        <f>'Source - Master DB Debt'!E1619</f>
        <v>Lease Rental Decatur Twp Multi-School Building Corp 1st Mortgage Bonds - Series 2016</v>
      </c>
      <c r="D1622" s="2">
        <f>'Source - Master DB Debt'!F1619</f>
        <v>120000</v>
      </c>
      <c r="E1622" s="2">
        <f>'Source - Master DB Debt'!G1619</f>
        <v>240000</v>
      </c>
      <c r="F1622" s="2">
        <f>'Source - Master DB Debt'!H1619</f>
        <v>120000</v>
      </c>
      <c r="G1622" s="2">
        <f>'Source - Master DB Debt'!I1619</f>
        <v>36000</v>
      </c>
      <c r="H1622" s="2">
        <f>'Source - Master DB Debt'!J1619</f>
        <v>120000</v>
      </c>
    </row>
    <row r="1623" spans="1:8" x14ac:dyDescent="0.35">
      <c r="A1623" t="str">
        <f>'Source - Master DB Debt'!A1620&amp;'Source - Master DB Debt'!B1620&amp;'Source - Master DB Debt'!C1620</f>
        <v>4945300</v>
      </c>
      <c r="B1623" t="str">
        <f>'Source - Master DB Debt'!D1620</f>
        <v>0180</v>
      </c>
      <c r="C1623" t="str">
        <f>'Source - Master DB Debt'!E1620</f>
        <v>Decatur Twp Multi-School Building Corp 1st Mortgage Bonds - Series 2019</v>
      </c>
      <c r="D1623" s="2">
        <f>'Source - Master DB Debt'!F1620</f>
        <v>160000</v>
      </c>
      <c r="E1623" s="2">
        <f>'Source - Master DB Debt'!G1620</f>
        <v>320000</v>
      </c>
      <c r="F1623" s="2">
        <f>'Source - Master DB Debt'!H1620</f>
        <v>160000</v>
      </c>
      <c r="G1623" s="2">
        <f>'Source - Master DB Debt'!I1620</f>
        <v>48000</v>
      </c>
      <c r="H1623" s="2">
        <f>'Source - Master DB Debt'!J1620</f>
        <v>160000</v>
      </c>
    </row>
    <row r="1624" spans="1:8" x14ac:dyDescent="0.35">
      <c r="A1624" t="str">
        <f>'Source - Master DB Debt'!A1621&amp;'Source - Master DB Debt'!B1621&amp;'Source - Master DB Debt'!C1621</f>
        <v>4945300</v>
      </c>
      <c r="B1624" t="str">
        <f>'Source - Master DB Debt'!D1621</f>
        <v>0180</v>
      </c>
      <c r="C1624" t="str">
        <f>'Source - Master DB Debt'!E1621</f>
        <v>Decatur Township Multi-School Building Corp First Mortgage Bonds Series 2017</v>
      </c>
      <c r="D1624" s="2">
        <f>'Source - Master DB Debt'!F1621</f>
        <v>82500</v>
      </c>
      <c r="E1624" s="2">
        <f>'Source - Master DB Debt'!G1621</f>
        <v>165000</v>
      </c>
      <c r="F1624" s="2">
        <f>'Source - Master DB Debt'!H1621</f>
        <v>82500</v>
      </c>
      <c r="G1624" s="2">
        <f>'Source - Master DB Debt'!I1621</f>
        <v>24750</v>
      </c>
      <c r="H1624" s="2">
        <f>'Source - Master DB Debt'!J1621</f>
        <v>82500</v>
      </c>
    </row>
    <row r="1625" spans="1:8" x14ac:dyDescent="0.35">
      <c r="A1625" t="str">
        <f>'Source - Master DB Debt'!A1622&amp;'Source - Master DB Debt'!B1622&amp;'Source - Master DB Debt'!C1622</f>
        <v>4945310</v>
      </c>
      <c r="B1625" t="str">
        <f>'Source - Master DB Debt'!D1622</f>
        <v>0180</v>
      </c>
      <c r="C1625" t="str">
        <f>'Source - Master DB Debt'!E1622</f>
        <v>Unrefunded Ad Valorem Property Tax First Mortgage Refunding Bonds, Series 2012A</v>
      </c>
      <c r="D1625" s="2">
        <f>'Source - Master DB Debt'!F1622</f>
        <v>184500</v>
      </c>
      <c r="E1625" s="2">
        <f>'Source - Master DB Debt'!G1622</f>
        <v>369000</v>
      </c>
      <c r="F1625" s="2">
        <f>'Source - Master DB Debt'!H1622</f>
        <v>184500</v>
      </c>
      <c r="G1625" s="2">
        <f>'Source - Master DB Debt'!I1622</f>
        <v>184500</v>
      </c>
      <c r="H1625" s="2">
        <f>'Source - Master DB Debt'!J1622</f>
        <v>184500</v>
      </c>
    </row>
    <row r="1626" spans="1:8" x14ac:dyDescent="0.35">
      <c r="A1626" t="str">
        <f>'Source - Master DB Debt'!A1623&amp;'Source - Master DB Debt'!B1623&amp;'Source - Master DB Debt'!C1623</f>
        <v>4945310</v>
      </c>
      <c r="B1626" t="str">
        <f>'Source - Master DB Debt'!D1623</f>
        <v>0180</v>
      </c>
      <c r="C1626" t="str">
        <f>'Source - Master DB Debt'!E1623</f>
        <v>Ad Valorem Property Tax First Mortgage Bonds, Series 2022</v>
      </c>
      <c r="D1626" s="2">
        <f>'Source - Master DB Debt'!F1623</f>
        <v>1491000</v>
      </c>
      <c r="E1626" s="2">
        <f>'Source - Master DB Debt'!G1623</f>
        <v>2980000</v>
      </c>
      <c r="F1626" s="2">
        <f>'Source - Master DB Debt'!H1623</f>
        <v>1490000</v>
      </c>
      <c r="G1626" s="2">
        <f>'Source - Master DB Debt'!I1623</f>
        <v>447000</v>
      </c>
      <c r="H1626" s="2">
        <f>'Source - Master DB Debt'!J1623</f>
        <v>1490000</v>
      </c>
    </row>
    <row r="1627" spans="1:8" x14ac:dyDescent="0.35">
      <c r="A1627" t="str">
        <f>'Source - Master DB Debt'!A1624&amp;'Source - Master DB Debt'!B1624&amp;'Source - Master DB Debt'!C1624</f>
        <v>4945310</v>
      </c>
      <c r="B1627" t="str">
        <f>'Source - Master DB Debt'!D1624</f>
        <v>0180</v>
      </c>
      <c r="C1627" t="str">
        <f>'Source - Master DB Debt'!E1624</f>
        <v>Ad Valorem Property Tax First Mortgage Refunding Bonds, Series 2015A</v>
      </c>
      <c r="D1627" s="2">
        <f>'Source - Master DB Debt'!F1624</f>
        <v>1031500</v>
      </c>
      <c r="E1627" s="2">
        <f>'Source - Master DB Debt'!G1624</f>
        <v>2055000</v>
      </c>
      <c r="F1627" s="2">
        <f>'Source - Master DB Debt'!H1624</f>
        <v>1018000</v>
      </c>
      <c r="G1627" s="2">
        <f>'Source - Master DB Debt'!I1624</f>
        <v>951500</v>
      </c>
      <c r="H1627" s="2">
        <f>'Source - Master DB Debt'!J1624</f>
        <v>885000</v>
      </c>
    </row>
    <row r="1628" spans="1:8" x14ac:dyDescent="0.35">
      <c r="A1628" t="str">
        <f>'Source - Master DB Debt'!A1625&amp;'Source - Master DB Debt'!B1625&amp;'Source - Master DB Debt'!C1625</f>
        <v>4945310</v>
      </c>
      <c r="B1628" t="str">
        <f>'Source - Master DB Debt'!D1625</f>
        <v>0180</v>
      </c>
      <c r="C1628" t="str">
        <f>'Source - Master DB Debt'!E1625</f>
        <v>Fees</v>
      </c>
      <c r="D1628" s="2">
        <f>'Source - Master DB Debt'!F1625</f>
        <v>0</v>
      </c>
      <c r="E1628" s="2">
        <f>'Source - Master DB Debt'!G1625</f>
        <v>30000</v>
      </c>
      <c r="F1628" s="2">
        <f>'Source - Master DB Debt'!H1625</f>
        <v>15000</v>
      </c>
      <c r="G1628" s="2">
        <f>'Source - Master DB Debt'!I1625</f>
        <v>15000</v>
      </c>
      <c r="H1628" s="2">
        <f>'Source - Master DB Debt'!J1625</f>
        <v>15000</v>
      </c>
    </row>
    <row r="1629" spans="1:8" x14ac:dyDescent="0.35">
      <c r="A1629" t="str">
        <f>'Source - Master DB Debt'!A1626&amp;'Source - Master DB Debt'!B1626&amp;'Source - Master DB Debt'!C1626</f>
        <v>4945310</v>
      </c>
      <c r="B1629" t="str">
        <f>'Source - Master DB Debt'!D1626</f>
        <v>0180</v>
      </c>
      <c r="C1629" t="str">
        <f>'Source - Master DB Debt'!E1626</f>
        <v>Convertible Ad Valorem Property Tax First Mortgage Bonds, Series 2020A</v>
      </c>
      <c r="D1629" s="2">
        <f>'Source - Master DB Debt'!F1626</f>
        <v>292500</v>
      </c>
      <c r="E1629" s="2">
        <f>'Source - Master DB Debt'!G1626</f>
        <v>580000</v>
      </c>
      <c r="F1629" s="2">
        <f>'Source - Master DB Debt'!H1626</f>
        <v>292500</v>
      </c>
      <c r="G1629" s="2">
        <f>'Source - Master DB Debt'!I1626</f>
        <v>292500</v>
      </c>
      <c r="H1629" s="2">
        <f>'Source - Master DB Debt'!J1626</f>
        <v>292500</v>
      </c>
    </row>
    <row r="1630" spans="1:8" x14ac:dyDescent="0.35">
      <c r="A1630" t="str">
        <f>'Source - Master DB Debt'!A1627&amp;'Source - Master DB Debt'!B1627&amp;'Source - Master DB Debt'!C1627</f>
        <v>4945310</v>
      </c>
      <c r="B1630" t="str">
        <f>'Source - Master DB Debt'!D1627</f>
        <v>0180</v>
      </c>
      <c r="C1630" t="str">
        <f>'Source - Master DB Debt'!E1627</f>
        <v>Ad Valorem Property Tax First Mortgage Bonds, Series 2023</v>
      </c>
      <c r="D1630" s="2">
        <f>'Source - Master DB Debt'!F1627</f>
        <v>0</v>
      </c>
      <c r="E1630" s="2">
        <f>'Source - Master DB Debt'!G1627</f>
        <v>2609000</v>
      </c>
      <c r="F1630" s="2">
        <f>'Source - Master DB Debt'!H1627</f>
        <v>1304500</v>
      </c>
      <c r="G1630" s="2">
        <f>'Source - Master DB Debt'!I1627</f>
        <v>391350</v>
      </c>
      <c r="H1630" s="2">
        <f>'Source - Master DB Debt'!J1627</f>
        <v>1304500</v>
      </c>
    </row>
    <row r="1631" spans="1:8" x14ac:dyDescent="0.35">
      <c r="A1631" t="str">
        <f>'Source - Master DB Debt'!A1628&amp;'Source - Master DB Debt'!B1628&amp;'Source - Master DB Debt'!C1628</f>
        <v>4945310</v>
      </c>
      <c r="B1631" t="str">
        <f>'Source - Master DB Debt'!D1628</f>
        <v>0180</v>
      </c>
      <c r="C1631" t="str">
        <f>'Source - Master DB Debt'!E1628</f>
        <v>General Obligation Bonds of 2022</v>
      </c>
      <c r="D1631" s="2">
        <f>'Source - Master DB Debt'!F1628</f>
        <v>4863625</v>
      </c>
      <c r="E1631" s="2">
        <f>'Source - Master DB Debt'!G1628</f>
        <v>0</v>
      </c>
      <c r="F1631" s="2">
        <f>'Source - Master DB Debt'!H1628</f>
        <v>0</v>
      </c>
      <c r="G1631" s="2">
        <f>'Source - Master DB Debt'!I1628</f>
        <v>0</v>
      </c>
      <c r="H1631" s="2">
        <f>'Source - Master DB Debt'!J1628</f>
        <v>0</v>
      </c>
    </row>
    <row r="1632" spans="1:8" x14ac:dyDescent="0.35">
      <c r="A1632" t="str">
        <f>'Source - Master DB Debt'!A1629&amp;'Source - Master DB Debt'!B1629&amp;'Source - Master DB Debt'!C1629</f>
        <v>4945310</v>
      </c>
      <c r="B1632" t="str">
        <f>'Source - Master DB Debt'!D1629</f>
        <v>0180</v>
      </c>
      <c r="C1632" t="str">
        <f>'Source - Master DB Debt'!E1629</f>
        <v>Ad Valorem Property Tax First Mortgage Bonds, Series 2021</v>
      </c>
      <c r="D1632" s="2">
        <f>'Source - Master DB Debt'!F1629</f>
        <v>2578000</v>
      </c>
      <c r="E1632" s="2">
        <f>'Source - Master DB Debt'!G1629</f>
        <v>0</v>
      </c>
      <c r="F1632" s="2">
        <f>'Source - Master DB Debt'!H1629</f>
        <v>0</v>
      </c>
      <c r="G1632" s="2">
        <f>'Source - Master DB Debt'!I1629</f>
        <v>0</v>
      </c>
      <c r="H1632" s="2">
        <f>'Source - Master DB Debt'!J1629</f>
        <v>0</v>
      </c>
    </row>
    <row r="1633" spans="1:8" x14ac:dyDescent="0.35">
      <c r="A1633" t="str">
        <f>'Source - Master DB Debt'!A1630&amp;'Source - Master DB Debt'!B1630&amp;'Source - Master DB Debt'!C1630</f>
        <v>4945310</v>
      </c>
      <c r="B1633" t="str">
        <f>'Source - Master DB Debt'!D1630</f>
        <v>0180</v>
      </c>
      <c r="C1633" t="str">
        <f>'Source - Master DB Debt'!E1630</f>
        <v>Ad Valorem Property Tax First Mortgage Bonds, Series 2021B</v>
      </c>
      <c r="D1633" s="2">
        <f>'Source - Master DB Debt'!F1630</f>
        <v>332500</v>
      </c>
      <c r="E1633" s="2">
        <f>'Source - Master DB Debt'!G1630</f>
        <v>1161000</v>
      </c>
      <c r="F1633" s="2">
        <f>'Source - Master DB Debt'!H1630</f>
        <v>659500</v>
      </c>
      <c r="G1633" s="2">
        <f>'Source - Master DB Debt'!I1630</f>
        <v>197850</v>
      </c>
      <c r="H1633" s="2">
        <f>'Source - Master DB Debt'!J1630</f>
        <v>659500</v>
      </c>
    </row>
    <row r="1634" spans="1:8" x14ac:dyDescent="0.35">
      <c r="A1634" t="str">
        <f>'Source - Master DB Debt'!A1631&amp;'Source - Master DB Debt'!B1631&amp;'Source - Master DB Debt'!C1631</f>
        <v>4945310</v>
      </c>
      <c r="B1634" t="str">
        <f>'Source - Master DB Debt'!D1631</f>
        <v>0180</v>
      </c>
      <c r="C1634" t="str">
        <f>'Source - Master DB Debt'!E1631</f>
        <v>Convertible Ad Valorem Property Tax First Mortgage Bonds, Series 2020B</v>
      </c>
      <c r="D1634" s="2">
        <f>'Source - Master DB Debt'!F1631</f>
        <v>803500</v>
      </c>
      <c r="E1634" s="2">
        <f>'Source - Master DB Debt'!G1631</f>
        <v>1609000</v>
      </c>
      <c r="F1634" s="2">
        <f>'Source - Master DB Debt'!H1631</f>
        <v>805000</v>
      </c>
      <c r="G1634" s="2">
        <f>'Source - Master DB Debt'!I1631</f>
        <v>805000</v>
      </c>
      <c r="H1634" s="2">
        <f>'Source - Master DB Debt'!J1631</f>
        <v>805000</v>
      </c>
    </row>
    <row r="1635" spans="1:8" x14ac:dyDescent="0.35">
      <c r="A1635" t="str">
        <f>'Source - Master DB Debt'!A1632&amp;'Source - Master DB Debt'!B1632&amp;'Source - Master DB Debt'!C1632</f>
        <v>4945310</v>
      </c>
      <c r="B1635" t="str">
        <f>'Source - Master DB Debt'!D1632</f>
        <v>0180</v>
      </c>
      <c r="C1635" t="str">
        <f>'Source - Master DB Debt'!E1632</f>
        <v>Ad Valorem Property Tax First Mortgage Refunding Bonds, Series 2022</v>
      </c>
      <c r="D1635" s="2">
        <f>'Source - Master DB Debt'!F1632</f>
        <v>309500</v>
      </c>
      <c r="E1635" s="2">
        <f>'Source - Master DB Debt'!G1632</f>
        <v>622000</v>
      </c>
      <c r="F1635" s="2">
        <f>'Source - Master DB Debt'!H1632</f>
        <v>309500</v>
      </c>
      <c r="G1635" s="2">
        <f>'Source - Master DB Debt'!I1632</f>
        <v>309500</v>
      </c>
      <c r="H1635" s="2">
        <f>'Source - Master DB Debt'!J1632</f>
        <v>309500</v>
      </c>
    </row>
    <row r="1636" spans="1:8" x14ac:dyDescent="0.35">
      <c r="A1636" t="str">
        <f>'Source - Master DB Debt'!A1633&amp;'Source - Master DB Debt'!B1633&amp;'Source - Master DB Debt'!C1633</f>
        <v>4945310</v>
      </c>
      <c r="B1636" t="str">
        <f>'Source - Master DB Debt'!D1633</f>
        <v>0180</v>
      </c>
      <c r="C1636" t="str">
        <f>'Source - Master DB Debt'!E1633</f>
        <v>Ad Valorem Property Tax First Mortgage Refunding Bonds, Series 2015B</v>
      </c>
      <c r="D1636" s="2">
        <f>'Source - Master DB Debt'!F1633</f>
        <v>3091000</v>
      </c>
      <c r="E1636" s="2">
        <f>'Source - Master DB Debt'!G1633</f>
        <v>6193000</v>
      </c>
      <c r="F1636" s="2">
        <f>'Source - Master DB Debt'!H1633</f>
        <v>3090000</v>
      </c>
      <c r="G1636" s="2">
        <f>'Source - Master DB Debt'!I1633</f>
        <v>3090000</v>
      </c>
      <c r="H1636" s="2">
        <f>'Source - Master DB Debt'!J1633</f>
        <v>3090000</v>
      </c>
    </row>
    <row r="1637" spans="1:8" x14ac:dyDescent="0.35">
      <c r="A1637" t="str">
        <f>'Source - Master DB Debt'!A1634&amp;'Source - Master DB Debt'!B1634&amp;'Source - Master DB Debt'!C1634</f>
        <v>4945310</v>
      </c>
      <c r="B1637" t="str">
        <f>'Source - Master DB Debt'!D1634</f>
        <v>0180</v>
      </c>
      <c r="C1637" t="str">
        <f>'Source - Master DB Debt'!E1634</f>
        <v>Ad Volerum Property Tax First Mortgage Refunding Bonds, Series 2016</v>
      </c>
      <c r="D1637" s="2">
        <f>'Source - Master DB Debt'!F1634</f>
        <v>2739500</v>
      </c>
      <c r="E1637" s="2">
        <f>'Source - Master DB Debt'!G1634</f>
        <v>5475000</v>
      </c>
      <c r="F1637" s="2">
        <f>'Source - Master DB Debt'!H1634</f>
        <v>2740500</v>
      </c>
      <c r="G1637" s="2">
        <f>'Source - Master DB Debt'!I1634</f>
        <v>2740500</v>
      </c>
      <c r="H1637" s="2">
        <f>'Source - Master DB Debt'!J1634</f>
        <v>2740500</v>
      </c>
    </row>
    <row r="1638" spans="1:8" x14ac:dyDescent="0.35">
      <c r="A1638" t="str">
        <f>'Source - Master DB Debt'!A1635&amp;'Source - Master DB Debt'!B1635&amp;'Source - Master DB Debt'!C1635</f>
        <v>4945310</v>
      </c>
      <c r="B1638" t="str">
        <f>'Source - Master DB Debt'!D1635</f>
        <v>0180</v>
      </c>
      <c r="C1638" t="str">
        <f>'Source - Master DB Debt'!E1635</f>
        <v>Unreimbursed Textbooks</v>
      </c>
      <c r="D1638" s="2">
        <f>'Source - Master DB Debt'!F1635</f>
        <v>77559</v>
      </c>
      <c r="E1638" s="2">
        <f>'Source - Master DB Debt'!G1635</f>
        <v>0</v>
      </c>
      <c r="F1638" s="2">
        <f>'Source - Master DB Debt'!H1635</f>
        <v>0</v>
      </c>
      <c r="G1638" s="2">
        <f>'Source - Master DB Debt'!I1635</f>
        <v>0</v>
      </c>
      <c r="H1638" s="2">
        <f>'Source - Master DB Debt'!J1635</f>
        <v>0</v>
      </c>
    </row>
    <row r="1639" spans="1:8" x14ac:dyDescent="0.35">
      <c r="A1639" t="str">
        <f>'Source - Master DB Debt'!A1636&amp;'Source - Master DB Debt'!B1636&amp;'Source - Master DB Debt'!C1636</f>
        <v>4945330</v>
      </c>
      <c r="B1639" t="str">
        <f>'Source - Master DB Debt'!D1636</f>
        <v>0180</v>
      </c>
      <c r="C1639" t="str">
        <f>'Source - Master DB Debt'!E1636</f>
        <v>Common School Fund Loan B0419</v>
      </c>
      <c r="D1639" s="2">
        <f>'Source - Master DB Debt'!F1636</f>
        <v>0</v>
      </c>
      <c r="E1639" s="2">
        <f>'Source - Master DB Debt'!G1636</f>
        <v>333046</v>
      </c>
      <c r="F1639" s="2">
        <f>'Source - Master DB Debt'!H1636</f>
        <v>165147</v>
      </c>
      <c r="G1639" s="2">
        <f>'Source - Master DB Debt'!I1636</f>
        <v>49425</v>
      </c>
      <c r="H1639" s="2">
        <f>'Source - Master DB Debt'!J1636</f>
        <v>164353</v>
      </c>
    </row>
    <row r="1640" spans="1:8" x14ac:dyDescent="0.35">
      <c r="A1640" t="str">
        <f>'Source - Master DB Debt'!A1637&amp;'Source - Master DB Debt'!B1637&amp;'Source - Master DB Debt'!C1637</f>
        <v>4945330</v>
      </c>
      <c r="B1640" t="str">
        <f>'Source - Master DB Debt'!D1637</f>
        <v>0180</v>
      </c>
      <c r="C1640" t="str">
        <f>'Source - Master DB Debt'!E1637</f>
        <v>General Obligation Bonds, Series 2023</v>
      </c>
      <c r="D1640" s="2">
        <f>'Source - Master DB Debt'!F1637</f>
        <v>0</v>
      </c>
      <c r="E1640" s="2">
        <f>'Source - Master DB Debt'!G1637</f>
        <v>3512334</v>
      </c>
      <c r="F1640" s="2">
        <f>'Source - Master DB Debt'!H1637</f>
        <v>740100</v>
      </c>
      <c r="G1640" s="2">
        <f>'Source - Master DB Debt'!I1637</f>
        <v>222525</v>
      </c>
      <c r="H1640" s="2">
        <f>'Source - Master DB Debt'!J1637</f>
        <v>743400</v>
      </c>
    </row>
    <row r="1641" spans="1:8" x14ac:dyDescent="0.35">
      <c r="A1641" t="str">
        <f>'Source - Master DB Debt'!A1638&amp;'Source - Master DB Debt'!B1638&amp;'Source - Master DB Debt'!C1638</f>
        <v>4945330</v>
      </c>
      <c r="B1641" t="str">
        <f>'Source - Master DB Debt'!D1638</f>
        <v>0180</v>
      </c>
      <c r="C1641" t="str">
        <f>'Source - Master DB Debt'!E1638</f>
        <v>Common School Loan Fund B0374</v>
      </c>
      <c r="D1641" s="2">
        <f>'Source - Master DB Debt'!F1638</f>
        <v>0</v>
      </c>
      <c r="E1641" s="2">
        <f>'Source - Master DB Debt'!G1638</f>
        <v>333437</v>
      </c>
      <c r="F1641" s="2">
        <f>'Source - Master DB Debt'!H1638</f>
        <v>164258</v>
      </c>
      <c r="G1641" s="2">
        <f>'Source - Master DB Debt'!I1638</f>
        <v>49159</v>
      </c>
      <c r="H1641" s="2">
        <f>'Source - Master DB Debt'!J1638</f>
        <v>163468</v>
      </c>
    </row>
    <row r="1642" spans="1:8" x14ac:dyDescent="0.35">
      <c r="A1642" t="str">
        <f>'Source - Master DB Debt'!A1639&amp;'Source - Master DB Debt'!B1639&amp;'Source - Master DB Debt'!C1639</f>
        <v>4945330</v>
      </c>
      <c r="B1642" t="str">
        <f>'Source - Master DB Debt'!D1639</f>
        <v>0186</v>
      </c>
      <c r="C1642" t="str">
        <f>'Source - Master DB Debt'!E1639</f>
        <v>General Obligation Refunding Pension Bonds, Series 2017 (Taxable)</v>
      </c>
      <c r="D1642" s="2">
        <f>'Source - Master DB Debt'!F1639</f>
        <v>488825</v>
      </c>
      <c r="E1642" s="2">
        <f>'Source - Master DB Debt'!G1639</f>
        <v>987700</v>
      </c>
      <c r="F1642" s="2">
        <f>'Source - Master DB Debt'!H1639</f>
        <v>493575</v>
      </c>
      <c r="G1642" s="2">
        <f>'Source - Master DB Debt'!I1639</f>
        <v>492588</v>
      </c>
      <c r="H1642" s="2">
        <f>'Source - Master DB Debt'!J1639</f>
        <v>491600</v>
      </c>
    </row>
    <row r="1643" spans="1:8" x14ac:dyDescent="0.35">
      <c r="A1643" t="str">
        <f>'Source - Master DB Debt'!A1640&amp;'Source - Master DB Debt'!B1640&amp;'Source - Master DB Debt'!C1640</f>
        <v>4945330</v>
      </c>
      <c r="B1643" t="str">
        <f>'Source - Master DB Debt'!D1640</f>
        <v>0287</v>
      </c>
      <c r="C1643" t="str">
        <f>'Source - Master DB Debt'!E1640</f>
        <v>Unlimited Ad Valorem Property Tax First Mortgage Bonds, Series 2020</v>
      </c>
      <c r="D1643" s="2">
        <f>'Source - Master DB Debt'!F1640</f>
        <v>2806000</v>
      </c>
      <c r="E1643" s="2">
        <f>'Source - Master DB Debt'!G1640</f>
        <v>5611000</v>
      </c>
      <c r="F1643" s="2">
        <f>'Source - Master DB Debt'!H1640</f>
        <v>2805500</v>
      </c>
      <c r="G1643" s="2">
        <f>'Source - Master DB Debt'!I1640</f>
        <v>841650</v>
      </c>
      <c r="H1643" s="2">
        <f>'Source - Master DB Debt'!J1640</f>
        <v>2805500</v>
      </c>
    </row>
    <row r="1644" spans="1:8" x14ac:dyDescent="0.35">
      <c r="A1644" t="str">
        <f>'Source - Master DB Debt'!A1641&amp;'Source - Master DB Debt'!B1641&amp;'Source - Master DB Debt'!C1641</f>
        <v>4945330</v>
      </c>
      <c r="B1644" t="str">
        <f>'Source - Master DB Debt'!D1641</f>
        <v>0287</v>
      </c>
      <c r="C1644" t="str">
        <f>'Source - Master DB Debt'!E1641</f>
        <v>Unlimited Ad Valorem Property Tax First Mortgage Bonds, Series 2021</v>
      </c>
      <c r="D1644" s="2">
        <f>'Source - Master DB Debt'!F1641</f>
        <v>2371500</v>
      </c>
      <c r="E1644" s="2">
        <f>'Source - Master DB Debt'!G1641</f>
        <v>4738000</v>
      </c>
      <c r="F1644" s="2">
        <f>'Source - Master DB Debt'!H1641</f>
        <v>2372000</v>
      </c>
      <c r="G1644" s="2">
        <f>'Source - Master DB Debt'!I1641</f>
        <v>711600</v>
      </c>
      <c r="H1644" s="2">
        <f>'Source - Master DB Debt'!J1641</f>
        <v>2372000</v>
      </c>
    </row>
    <row r="1645" spans="1:8" x14ac:dyDescent="0.35">
      <c r="A1645" t="str">
        <f>'Source - Master DB Debt'!A1642&amp;'Source - Master DB Debt'!B1642&amp;'Source - Master DB Debt'!C1642</f>
        <v>4945330</v>
      </c>
      <c r="B1645" t="str">
        <f>'Source - Master DB Debt'!D1642</f>
        <v>0180</v>
      </c>
      <c r="C1645" t="str">
        <f>'Source - Master DB Debt'!E1642</f>
        <v>Common School Fund Loan S0006</v>
      </c>
      <c r="D1645" s="2">
        <f>'Source - Master DB Debt'!F1642</f>
        <v>64688</v>
      </c>
      <c r="E1645" s="2">
        <f>'Source - Master DB Debt'!G1642</f>
        <v>128438</v>
      </c>
      <c r="F1645" s="2">
        <f>'Source - Master DB Debt'!H1642</f>
        <v>63750</v>
      </c>
      <c r="G1645" s="2">
        <f>'Source - Master DB Debt'!I1642</f>
        <v>19078</v>
      </c>
      <c r="H1645" s="2">
        <f>'Source - Master DB Debt'!J1642</f>
        <v>63438</v>
      </c>
    </row>
    <row r="1646" spans="1:8" x14ac:dyDescent="0.35">
      <c r="A1646" t="str">
        <f>'Source - Master DB Debt'!A1643&amp;'Source - Master DB Debt'!B1643&amp;'Source - Master DB Debt'!C1643</f>
        <v>4945330</v>
      </c>
      <c r="B1646" t="str">
        <f>'Source - Master DB Debt'!D1643</f>
        <v>0180</v>
      </c>
      <c r="C1646" t="str">
        <f>'Source - Master DB Debt'!E1643</f>
        <v>Ad Valorem Property Tax First Mortgage Refunding Bonds, Series 2014</v>
      </c>
      <c r="D1646" s="2">
        <f>'Source - Master DB Debt'!F1643</f>
        <v>1467500</v>
      </c>
      <c r="E1646" s="2">
        <f>'Source - Master DB Debt'!G1643</f>
        <v>2923000</v>
      </c>
      <c r="F1646" s="2">
        <f>'Source - Master DB Debt'!H1643</f>
        <v>0</v>
      </c>
      <c r="G1646" s="2">
        <f>'Source - Master DB Debt'!I1643</f>
        <v>0</v>
      </c>
      <c r="H1646" s="2">
        <f>'Source - Master DB Debt'!J1643</f>
        <v>0</v>
      </c>
    </row>
    <row r="1647" spans="1:8" x14ac:dyDescent="0.35">
      <c r="A1647" t="str">
        <f>'Source - Master DB Debt'!A1644&amp;'Source - Master DB Debt'!B1644&amp;'Source - Master DB Debt'!C1644</f>
        <v>4945330</v>
      </c>
      <c r="B1647" t="str">
        <f>'Source - Master DB Debt'!D1644</f>
        <v>0180</v>
      </c>
      <c r="C1647" t="str">
        <f>'Source - Master DB Debt'!E1644</f>
        <v>Fees</v>
      </c>
      <c r="D1647" s="2">
        <f>'Source - Master DB Debt'!F1644</f>
        <v>40335</v>
      </c>
      <c r="E1647" s="2">
        <f>'Source - Master DB Debt'!G1644</f>
        <v>44325</v>
      </c>
      <c r="F1647" s="2">
        <f>'Source - Master DB Debt'!H1644</f>
        <v>5000</v>
      </c>
      <c r="G1647" s="2">
        <f>'Source - Master DB Debt'!I1644</f>
        <v>5000</v>
      </c>
      <c r="H1647" s="2">
        <f>'Source - Master DB Debt'!J1644</f>
        <v>40000</v>
      </c>
    </row>
    <row r="1648" spans="1:8" x14ac:dyDescent="0.35">
      <c r="A1648" t="str">
        <f>'Source - Master DB Debt'!A1645&amp;'Source - Master DB Debt'!B1645&amp;'Source - Master DB Debt'!C1645</f>
        <v>4945330</v>
      </c>
      <c r="B1648" t="str">
        <f>'Source - Master DB Debt'!D1645</f>
        <v>0180</v>
      </c>
      <c r="C1648" t="str">
        <f>'Source - Master DB Debt'!E1645</f>
        <v>Common School Fund Loan B0110</v>
      </c>
      <c r="D1648" s="2">
        <f>'Source - Master DB Debt'!F1645</f>
        <v>195501</v>
      </c>
      <c r="E1648" s="2">
        <f>'Source - Master DB Debt'!G1645</f>
        <v>0</v>
      </c>
      <c r="F1648" s="2">
        <f>'Source - Master DB Debt'!H1645</f>
        <v>0</v>
      </c>
      <c r="G1648" s="2">
        <f>'Source - Master DB Debt'!I1645</f>
        <v>0</v>
      </c>
      <c r="H1648" s="2">
        <f>'Source - Master DB Debt'!J1645</f>
        <v>0</v>
      </c>
    </row>
    <row r="1649" spans="1:8" x14ac:dyDescent="0.35">
      <c r="A1649" t="str">
        <f>'Source - Master DB Debt'!A1646&amp;'Source - Master DB Debt'!B1646&amp;'Source - Master DB Debt'!C1646</f>
        <v>4945330</v>
      </c>
      <c r="B1649" t="str">
        <f>'Source - Master DB Debt'!D1646</f>
        <v>0180</v>
      </c>
      <c r="C1649" t="str">
        <f>'Source - Master DB Debt'!E1646</f>
        <v>General Obligation Bonds, Series 2015B</v>
      </c>
      <c r="D1649" s="2">
        <f>'Source - Master DB Debt'!F1646</f>
        <v>180270</v>
      </c>
      <c r="E1649" s="2">
        <f>'Source - Master DB Debt'!G1646</f>
        <v>353850</v>
      </c>
      <c r="F1649" s="2">
        <f>'Source - Master DB Debt'!H1646</f>
        <v>363580</v>
      </c>
      <c r="G1649" s="2">
        <f>'Source - Master DB Debt'!I1646</f>
        <v>109298</v>
      </c>
      <c r="H1649" s="2">
        <f>'Source - Master DB Debt'!J1646</f>
        <v>365070</v>
      </c>
    </row>
    <row r="1650" spans="1:8" x14ac:dyDescent="0.35">
      <c r="A1650" t="str">
        <f>'Source - Master DB Debt'!A1647&amp;'Source - Master DB Debt'!B1647&amp;'Source - Master DB Debt'!C1647</f>
        <v>4945330</v>
      </c>
      <c r="B1650" t="str">
        <f>'Source - Master DB Debt'!D1647</f>
        <v>0180</v>
      </c>
      <c r="C1650" t="str">
        <f>'Source - Master DB Debt'!E1647</f>
        <v>First Mortgage Bonds, Series 2016C</v>
      </c>
      <c r="D1650" s="2">
        <f>'Source - Master DB Debt'!F1647</f>
        <v>291500</v>
      </c>
      <c r="E1650" s="2">
        <f>'Source - Master DB Debt'!G1647</f>
        <v>590000</v>
      </c>
      <c r="F1650" s="2">
        <f>'Source - Master DB Debt'!H1647</f>
        <v>486000</v>
      </c>
      <c r="G1650" s="2">
        <f>'Source - Master DB Debt'!I1647</f>
        <v>145800</v>
      </c>
      <c r="H1650" s="2">
        <f>'Source - Master DB Debt'!J1647</f>
        <v>486000</v>
      </c>
    </row>
    <row r="1651" spans="1:8" x14ac:dyDescent="0.35">
      <c r="A1651" t="str">
        <f>'Source - Master DB Debt'!A1648&amp;'Source - Master DB Debt'!B1648&amp;'Source - Master DB Debt'!C1648</f>
        <v>4945330</v>
      </c>
      <c r="B1651" t="str">
        <f>'Source - Master DB Debt'!D1648</f>
        <v>0180</v>
      </c>
      <c r="C1651" t="str">
        <f>'Source - Master DB Debt'!E1648</f>
        <v>First Mortgage Bonds, Series 2020</v>
      </c>
      <c r="D1651" s="2">
        <f>'Source - Master DB Debt'!F1648</f>
        <v>489500</v>
      </c>
      <c r="E1651" s="2">
        <f>'Source - Master DB Debt'!G1648</f>
        <v>979000</v>
      </c>
      <c r="F1651" s="2">
        <f>'Source - Master DB Debt'!H1648</f>
        <v>489000</v>
      </c>
      <c r="G1651" s="2">
        <f>'Source - Master DB Debt'!I1648</f>
        <v>146700</v>
      </c>
      <c r="H1651" s="2">
        <f>'Source - Master DB Debt'!J1648</f>
        <v>489000</v>
      </c>
    </row>
    <row r="1652" spans="1:8" x14ac:dyDescent="0.35">
      <c r="A1652" t="str">
        <f>'Source - Master DB Debt'!A1649&amp;'Source - Master DB Debt'!B1649&amp;'Source - Master DB Debt'!C1649</f>
        <v>4945330</v>
      </c>
      <c r="B1652" t="str">
        <f>'Source - Master DB Debt'!D1649</f>
        <v>0180</v>
      </c>
      <c r="C1652" t="str">
        <f>'Source - Master DB Debt'!E1649</f>
        <v>First Mortgage Bonds, Series 2023</v>
      </c>
      <c r="D1652" s="2">
        <f>'Source - Master DB Debt'!F1649</f>
        <v>0</v>
      </c>
      <c r="E1652" s="2">
        <f>'Source - Master DB Debt'!G1649</f>
        <v>4209000</v>
      </c>
      <c r="F1652" s="2">
        <f>'Source - Master DB Debt'!H1649</f>
        <v>1673000</v>
      </c>
      <c r="G1652" s="2">
        <f>'Source - Master DB Debt'!I1649</f>
        <v>501900</v>
      </c>
      <c r="H1652" s="2">
        <f>'Source - Master DB Debt'!J1649</f>
        <v>1673000</v>
      </c>
    </row>
    <row r="1653" spans="1:8" x14ac:dyDescent="0.35">
      <c r="A1653" t="str">
        <f>'Source - Master DB Debt'!A1650&amp;'Source - Master DB Debt'!B1650&amp;'Source - Master DB Debt'!C1650</f>
        <v>4945330</v>
      </c>
      <c r="B1653" t="str">
        <f>'Source - Master DB Debt'!D1650</f>
        <v>0180</v>
      </c>
      <c r="C1653" t="str">
        <f>'Source - Master DB Debt'!E1650</f>
        <v>General Obligation Qualified Zone Academy Bonds, Series 2017 (Taxable)</v>
      </c>
      <c r="D1653" s="2">
        <f>'Source - Master DB Debt'!F1650</f>
        <v>15750</v>
      </c>
      <c r="E1653" s="2">
        <f>'Source - Master DB Debt'!G1650</f>
        <v>30750</v>
      </c>
      <c r="F1653" s="2">
        <f>'Source - Master DB Debt'!H1650</f>
        <v>15000</v>
      </c>
      <c r="G1653" s="2">
        <f>'Source - Master DB Debt'!I1650</f>
        <v>4613</v>
      </c>
      <c r="H1653" s="2">
        <f>'Source - Master DB Debt'!J1650</f>
        <v>15750</v>
      </c>
    </row>
    <row r="1654" spans="1:8" x14ac:dyDescent="0.35">
      <c r="A1654" t="str">
        <f>'Source - Master DB Debt'!A1651&amp;'Source - Master DB Debt'!B1651&amp;'Source - Master DB Debt'!C1651</f>
        <v>4945330</v>
      </c>
      <c r="B1654" t="str">
        <f>'Source - Master DB Debt'!D1651</f>
        <v>0180</v>
      </c>
      <c r="C1654" t="str">
        <f>'Source - Master DB Debt'!E1651</f>
        <v>Common School Fund Loan B0280</v>
      </c>
      <c r="D1654" s="2">
        <f>'Source - Master DB Debt'!F1651</f>
        <v>197248</v>
      </c>
      <c r="E1654" s="2">
        <f>'Source - Master DB Debt'!G1651</f>
        <v>391610</v>
      </c>
      <c r="F1654" s="2">
        <f>'Source - Master DB Debt'!H1651</f>
        <v>194362</v>
      </c>
      <c r="G1654" s="2">
        <f>'Source - Master DB Debt'!I1651</f>
        <v>58164</v>
      </c>
      <c r="H1654" s="2">
        <f>'Source - Master DB Debt'!J1651</f>
        <v>193400</v>
      </c>
    </row>
    <row r="1655" spans="1:8" x14ac:dyDescent="0.35">
      <c r="A1655" t="str">
        <f>'Source - Master DB Debt'!A1652&amp;'Source - Master DB Debt'!B1652&amp;'Source - Master DB Debt'!C1652</f>
        <v>4945330</v>
      </c>
      <c r="B1655" t="str">
        <f>'Source - Master DB Debt'!D1652</f>
        <v>0180</v>
      </c>
      <c r="C1655" t="str">
        <f>'Source - Master DB Debt'!E1652</f>
        <v>Taxable First Mortgage Bonds, Series 2016B-2</v>
      </c>
      <c r="D1655" s="2">
        <f>'Source - Master DB Debt'!F1652</f>
        <v>106000</v>
      </c>
      <c r="E1655" s="2">
        <f>'Source - Master DB Debt'!G1652</f>
        <v>212000</v>
      </c>
      <c r="F1655" s="2">
        <f>'Source - Master DB Debt'!H1652</f>
        <v>746500</v>
      </c>
      <c r="G1655" s="2">
        <f>'Source - Master DB Debt'!I1652</f>
        <v>223950</v>
      </c>
      <c r="H1655" s="2">
        <f>'Source - Master DB Debt'!J1652</f>
        <v>746500</v>
      </c>
    </row>
    <row r="1656" spans="1:8" x14ac:dyDescent="0.35">
      <c r="A1656" t="str">
        <f>'Source - Master DB Debt'!A1653&amp;'Source - Master DB Debt'!B1653&amp;'Source - Master DB Debt'!C1653</f>
        <v>4945330</v>
      </c>
      <c r="B1656" t="str">
        <f>'Source - Master DB Debt'!D1653</f>
        <v>0180</v>
      </c>
      <c r="C1656" t="str">
        <f>'Source - Master DB Debt'!E1653</f>
        <v>General Obligation Bonds, Series 2015C</v>
      </c>
      <c r="D1656" s="2">
        <f>'Source - Master DB Debt'!F1653</f>
        <v>180330</v>
      </c>
      <c r="E1656" s="2">
        <f>'Source - Master DB Debt'!G1653</f>
        <v>358970</v>
      </c>
      <c r="F1656" s="2">
        <f>'Source - Master DB Debt'!H1653</f>
        <v>363580</v>
      </c>
      <c r="G1656" s="2">
        <f>'Source - Master DB Debt'!I1653</f>
        <v>109298</v>
      </c>
      <c r="H1656" s="2">
        <f>'Source - Master DB Debt'!J1653</f>
        <v>365070</v>
      </c>
    </row>
    <row r="1657" spans="1:8" x14ac:dyDescent="0.35">
      <c r="A1657" t="str">
        <f>'Source - Master DB Debt'!A1654&amp;'Source - Master DB Debt'!B1654&amp;'Source - Master DB Debt'!C1654</f>
        <v>4945330</v>
      </c>
      <c r="B1657" t="str">
        <f>'Source - Master DB Debt'!D1654</f>
        <v>0180</v>
      </c>
      <c r="C1657" t="str">
        <f>'Source - Master DB Debt'!E1654</f>
        <v>Common School Fund Loan A2956</v>
      </c>
      <c r="D1657" s="2">
        <f>'Source - Master DB Debt'!F1654</f>
        <v>156320</v>
      </c>
      <c r="E1657" s="2">
        <f>'Source - Master DB Debt'!G1654</f>
        <v>0</v>
      </c>
      <c r="F1657" s="2">
        <f>'Source - Master DB Debt'!H1654</f>
        <v>0</v>
      </c>
      <c r="G1657" s="2">
        <f>'Source - Master DB Debt'!I1654</f>
        <v>0</v>
      </c>
      <c r="H1657" s="2">
        <f>'Source - Master DB Debt'!J1654</f>
        <v>0</v>
      </c>
    </row>
    <row r="1658" spans="1:8" x14ac:dyDescent="0.35">
      <c r="A1658" t="str">
        <f>'Source - Master DB Debt'!A1655&amp;'Source - Master DB Debt'!B1655&amp;'Source - Master DB Debt'!C1655</f>
        <v>4945330</v>
      </c>
      <c r="B1658" t="str">
        <f>'Source - Master DB Debt'!D1655</f>
        <v>0287</v>
      </c>
      <c r="C1658" t="str">
        <f>'Source - Master DB Debt'!E1655</f>
        <v>Unlimited Ad Valorem Property Tax First Mortgage Bonds, Series 2022</v>
      </c>
      <c r="D1658" s="2">
        <f>'Source - Master DB Debt'!F1655</f>
        <v>1732500</v>
      </c>
      <c r="E1658" s="2">
        <f>'Source - Master DB Debt'!G1655</f>
        <v>3479000</v>
      </c>
      <c r="F1658" s="2">
        <f>'Source - Master DB Debt'!H1655</f>
        <v>1736500</v>
      </c>
      <c r="G1658" s="2">
        <f>'Source - Master DB Debt'!I1655</f>
        <v>520950</v>
      </c>
      <c r="H1658" s="2">
        <f>'Source - Master DB Debt'!J1655</f>
        <v>1736500</v>
      </c>
    </row>
    <row r="1659" spans="1:8" x14ac:dyDescent="0.35">
      <c r="A1659" t="str">
        <f>'Source - Master DB Debt'!A1656&amp;'Source - Master DB Debt'!B1656&amp;'Source - Master DB Debt'!C1656</f>
        <v>4945330</v>
      </c>
      <c r="B1659" t="str">
        <f>'Source - Master DB Debt'!D1656</f>
        <v>0180</v>
      </c>
      <c r="C1659" t="str">
        <f>'Source - Master DB Debt'!E1656</f>
        <v>Common School Fund Loan B0343</v>
      </c>
      <c r="D1659" s="2">
        <f>'Source - Master DB Debt'!F1656</f>
        <v>204522</v>
      </c>
      <c r="E1659" s="2">
        <f>'Source - Master DB Debt'!G1656</f>
        <v>406081</v>
      </c>
      <c r="F1659" s="2">
        <f>'Source - Master DB Debt'!H1656</f>
        <v>201558</v>
      </c>
      <c r="G1659" s="2">
        <f>'Source - Master DB Debt'!I1656</f>
        <v>60319</v>
      </c>
      <c r="H1659" s="2">
        <f>'Source - Master DB Debt'!J1656</f>
        <v>200570</v>
      </c>
    </row>
    <row r="1660" spans="1:8" x14ac:dyDescent="0.35">
      <c r="A1660" t="str">
        <f>'Source - Master DB Debt'!A1657&amp;'Source - Master DB Debt'!B1657&amp;'Source - Master DB Debt'!C1657</f>
        <v>4945330</v>
      </c>
      <c r="B1660" t="str">
        <f>'Source - Master DB Debt'!D1657</f>
        <v>0180</v>
      </c>
      <c r="C1660" t="str">
        <f>'Source - Master DB Debt'!E1657</f>
        <v>General Obligation Bonds, Series 2019</v>
      </c>
      <c r="D1660" s="2">
        <f>'Source - Master DB Debt'!F1657</f>
        <v>293100</v>
      </c>
      <c r="E1660" s="2">
        <f>'Source - Master DB Debt'!G1657</f>
        <v>584450</v>
      </c>
      <c r="F1660" s="2">
        <f>'Source - Master DB Debt'!H1657</f>
        <v>296300</v>
      </c>
      <c r="G1660" s="2">
        <f>'Source - Master DB Debt'!I1657</f>
        <v>88388</v>
      </c>
      <c r="H1660" s="2">
        <f>'Source - Master DB Debt'!J1657</f>
        <v>292950</v>
      </c>
    </row>
    <row r="1661" spans="1:8" x14ac:dyDescent="0.35">
      <c r="A1661" t="str">
        <f>'Source - Master DB Debt'!A1658&amp;'Source - Master DB Debt'!B1658&amp;'Source - Master DB Debt'!C1658</f>
        <v>4945330</v>
      </c>
      <c r="B1661" t="str">
        <f>'Source - Master DB Debt'!D1658</f>
        <v>0180</v>
      </c>
      <c r="C1661" t="str">
        <f>'Source - Master DB Debt'!E1658</f>
        <v>Taxable First Mortgage Bonds, Series 2016A-2</v>
      </c>
      <c r="D1661" s="2">
        <f>'Source - Master DB Debt'!F1658</f>
        <v>100000</v>
      </c>
      <c r="E1661" s="2">
        <f>'Source - Master DB Debt'!G1658</f>
        <v>196000</v>
      </c>
      <c r="F1661" s="2">
        <f>'Source - Master DB Debt'!H1658</f>
        <v>813000</v>
      </c>
      <c r="G1661" s="2">
        <f>'Source - Master DB Debt'!I1658</f>
        <v>243900</v>
      </c>
      <c r="H1661" s="2">
        <f>'Source - Master DB Debt'!J1658</f>
        <v>813000</v>
      </c>
    </row>
    <row r="1662" spans="1:8" x14ac:dyDescent="0.35">
      <c r="A1662" t="str">
        <f>'Source - Master DB Debt'!A1659&amp;'Source - Master DB Debt'!B1659&amp;'Source - Master DB Debt'!C1659</f>
        <v>4945330</v>
      </c>
      <c r="B1662" t="str">
        <f>'Source - Master DB Debt'!D1659</f>
        <v>0180</v>
      </c>
      <c r="C1662" t="str">
        <f>'Source - Master DB Debt'!E1659</f>
        <v>General Obligation Bonds, Series 2015A</v>
      </c>
      <c r="D1662" s="2">
        <f>'Source - Master DB Debt'!F1659</f>
        <v>180450</v>
      </c>
      <c r="E1662" s="2">
        <f>'Source - Master DB Debt'!G1659</f>
        <v>369150</v>
      </c>
      <c r="F1662" s="2">
        <f>'Source - Master DB Debt'!H1659</f>
        <v>363580</v>
      </c>
      <c r="G1662" s="2">
        <f>'Source - Master DB Debt'!I1659</f>
        <v>109298</v>
      </c>
      <c r="H1662" s="2">
        <f>'Source - Master DB Debt'!J1659</f>
        <v>365070</v>
      </c>
    </row>
    <row r="1663" spans="1:8" x14ac:dyDescent="0.35">
      <c r="A1663" t="str">
        <f>'Source - Master DB Debt'!A1660&amp;'Source - Master DB Debt'!B1660&amp;'Source - Master DB Debt'!C1660</f>
        <v>4945330</v>
      </c>
      <c r="B1663" t="str">
        <f>'Source - Master DB Debt'!D1660</f>
        <v>0180</v>
      </c>
      <c r="C1663" t="str">
        <f>'Source - Master DB Debt'!E1660</f>
        <v>First Mortgage Bonds, Series 2016D</v>
      </c>
      <c r="D1663" s="2">
        <f>'Source - Master DB Debt'!F1660</f>
        <v>142500</v>
      </c>
      <c r="E1663" s="2">
        <f>'Source - Master DB Debt'!G1660</f>
        <v>285000</v>
      </c>
      <c r="F1663" s="2">
        <f>'Source - Master DB Debt'!H1660</f>
        <v>1259000</v>
      </c>
      <c r="G1663" s="2">
        <f>'Source - Master DB Debt'!I1660</f>
        <v>377700</v>
      </c>
      <c r="H1663" s="2">
        <f>'Source - Master DB Debt'!J1660</f>
        <v>1259000</v>
      </c>
    </row>
    <row r="1664" spans="1:8" x14ac:dyDescent="0.35">
      <c r="A1664" t="str">
        <f>'Source - Master DB Debt'!A1661&amp;'Source - Master DB Debt'!B1661&amp;'Source - Master DB Debt'!C1661</f>
        <v>4945330</v>
      </c>
      <c r="B1664" t="str">
        <f>'Source - Master DB Debt'!D1661</f>
        <v>0180</v>
      </c>
      <c r="C1664" t="str">
        <f>'Source - Master DB Debt'!E1661</f>
        <v>Common School Fund Loan B0013</v>
      </c>
      <c r="D1664" s="2">
        <f>'Source - Master DB Debt'!F1661</f>
        <v>158408</v>
      </c>
      <c r="E1664" s="2">
        <f>'Source - Master DB Debt'!G1661</f>
        <v>0</v>
      </c>
      <c r="F1664" s="2">
        <f>'Source - Master DB Debt'!H1661</f>
        <v>0</v>
      </c>
      <c r="G1664" s="2">
        <f>'Source - Master DB Debt'!I1661</f>
        <v>0</v>
      </c>
      <c r="H1664" s="2">
        <f>'Source - Master DB Debt'!J1661</f>
        <v>0</v>
      </c>
    </row>
    <row r="1665" spans="1:8" x14ac:dyDescent="0.35">
      <c r="A1665" t="str">
        <f>'Source - Master DB Debt'!A1662&amp;'Source - Master DB Debt'!B1662&amp;'Source - Master DB Debt'!C1662</f>
        <v>4945330</v>
      </c>
      <c r="B1665" t="str">
        <f>'Source - Master DB Debt'!D1662</f>
        <v>0180</v>
      </c>
      <c r="C1665" t="str">
        <f>'Source - Master DB Debt'!E1662</f>
        <v>First Mortgage Bonds, Series 2017B</v>
      </c>
      <c r="D1665" s="2">
        <f>'Source - Master DB Debt'!F1662</f>
        <v>84000</v>
      </c>
      <c r="E1665" s="2">
        <f>'Source - Master DB Debt'!G1662</f>
        <v>168000</v>
      </c>
      <c r="F1665" s="2">
        <f>'Source - Master DB Debt'!H1662</f>
        <v>297500</v>
      </c>
      <c r="G1665" s="2">
        <f>'Source - Master DB Debt'!I1662</f>
        <v>89250</v>
      </c>
      <c r="H1665" s="2">
        <f>'Source - Master DB Debt'!J1662</f>
        <v>297500</v>
      </c>
    </row>
    <row r="1666" spans="1:8" x14ac:dyDescent="0.35">
      <c r="A1666" t="str">
        <f>'Source - Master DB Debt'!A1663&amp;'Source - Master DB Debt'!B1663&amp;'Source - Master DB Debt'!C1663</f>
        <v>4945330</v>
      </c>
      <c r="B1666" t="str">
        <f>'Source - Master DB Debt'!D1663</f>
        <v>0180</v>
      </c>
      <c r="C1666" t="str">
        <f>'Source - Master DB Debt'!E1663</f>
        <v>Common School Fund Loan B0221</v>
      </c>
      <c r="D1666" s="2">
        <f>'Source - Master DB Debt'!F1663</f>
        <v>199162</v>
      </c>
      <c r="E1666" s="2">
        <f>'Source - Master DB Debt'!G1663</f>
        <v>395381</v>
      </c>
      <c r="F1666" s="2">
        <f>'Source - Master DB Debt'!H1663</f>
        <v>0</v>
      </c>
      <c r="G1666" s="2">
        <f>'Source - Master DB Debt'!I1663</f>
        <v>0</v>
      </c>
      <c r="H1666" s="2">
        <f>'Source - Master DB Debt'!J1663</f>
        <v>0</v>
      </c>
    </row>
    <row r="1667" spans="1:8" x14ac:dyDescent="0.35">
      <c r="A1667" t="str">
        <f>'Source - Master DB Debt'!A1664&amp;'Source - Master DB Debt'!B1664&amp;'Source - Master DB Debt'!C1664</f>
        <v>4945330</v>
      </c>
      <c r="B1667" t="str">
        <f>'Source - Master DB Debt'!D1664</f>
        <v>0287</v>
      </c>
      <c r="C1667" t="str">
        <f>'Source - Master DB Debt'!E1664</f>
        <v>Fees</v>
      </c>
      <c r="D1667" s="2">
        <f>'Source - Master DB Debt'!F1664</f>
        <v>2250</v>
      </c>
      <c r="E1667" s="2">
        <f>'Source - Master DB Debt'!G1664</f>
        <v>2250</v>
      </c>
      <c r="F1667" s="2">
        <f>'Source - Master DB Debt'!H1664</f>
        <v>0</v>
      </c>
      <c r="G1667" s="2">
        <f>'Source - Master DB Debt'!I1664</f>
        <v>0</v>
      </c>
      <c r="H1667" s="2">
        <f>'Source - Master DB Debt'!J1664</f>
        <v>2250</v>
      </c>
    </row>
    <row r="1668" spans="1:8" x14ac:dyDescent="0.35">
      <c r="A1668" t="str">
        <f>'Source - Master DB Debt'!A1665&amp;'Source - Master DB Debt'!B1665&amp;'Source - Master DB Debt'!C1665</f>
        <v>4945330</v>
      </c>
      <c r="B1668" t="str">
        <f>'Source - Master DB Debt'!D1665</f>
        <v>0180</v>
      </c>
      <c r="C1668" t="str">
        <f>'Source - Master DB Debt'!E1665</f>
        <v>Common School Fund Loan B0060</v>
      </c>
      <c r="D1668" s="2">
        <f>'Source - Master DB Debt'!F1665</f>
        <v>155036</v>
      </c>
      <c r="E1668" s="2">
        <f>'Source - Master DB Debt'!G1665</f>
        <v>307781</v>
      </c>
      <c r="F1668" s="2">
        <f>'Source - Master DB Debt'!H1665</f>
        <v>0</v>
      </c>
      <c r="G1668" s="2">
        <f>'Source - Master DB Debt'!I1665</f>
        <v>0</v>
      </c>
      <c r="H1668" s="2">
        <f>'Source - Master DB Debt'!J1665</f>
        <v>0</v>
      </c>
    </row>
    <row r="1669" spans="1:8" x14ac:dyDescent="0.35">
      <c r="A1669" t="str">
        <f>'Source - Master DB Debt'!A1666&amp;'Source - Master DB Debt'!B1666&amp;'Source - Master DB Debt'!C1666</f>
        <v>4945330</v>
      </c>
      <c r="B1669" t="str">
        <f>'Source - Master DB Debt'!D1666</f>
        <v>0180</v>
      </c>
      <c r="C1669" t="str">
        <f>'Source - Master DB Debt'!E1666</f>
        <v>First Mortgage Bonds, Series 2019B</v>
      </c>
      <c r="D1669" s="2">
        <f>'Source - Master DB Debt'!F1666</f>
        <v>194500</v>
      </c>
      <c r="E1669" s="2">
        <f>'Source - Master DB Debt'!G1666</f>
        <v>389000</v>
      </c>
      <c r="F1669" s="2">
        <f>'Source - Master DB Debt'!H1666</f>
        <v>194500</v>
      </c>
      <c r="G1669" s="2">
        <f>'Source - Master DB Debt'!I1666</f>
        <v>58350</v>
      </c>
      <c r="H1669" s="2">
        <f>'Source - Master DB Debt'!J1666</f>
        <v>194500</v>
      </c>
    </row>
    <row r="1670" spans="1:8" x14ac:dyDescent="0.35">
      <c r="A1670" t="str">
        <f>'Source - Master DB Debt'!A1667&amp;'Source - Master DB Debt'!B1667&amp;'Source - Master DB Debt'!C1667</f>
        <v>4945330</v>
      </c>
      <c r="B1670" t="str">
        <f>'Source - Master DB Debt'!D1667</f>
        <v>0180</v>
      </c>
      <c r="C1670" t="str">
        <f>'Source - Master DB Debt'!E1667</f>
        <v>Common School Fund Loan S0005</v>
      </c>
      <c r="D1670" s="2">
        <f>'Source - Master DB Debt'!F1667</f>
        <v>64063</v>
      </c>
      <c r="E1670" s="2">
        <f>'Source - Master DB Debt'!G1667</f>
        <v>127188</v>
      </c>
      <c r="F1670" s="2">
        <f>'Source - Master DB Debt'!H1667</f>
        <v>63125</v>
      </c>
      <c r="G1670" s="2">
        <f>'Source - Master DB Debt'!I1667</f>
        <v>18891</v>
      </c>
      <c r="H1670" s="2">
        <f>'Source - Master DB Debt'!J1667</f>
        <v>62813</v>
      </c>
    </row>
    <row r="1671" spans="1:8" x14ac:dyDescent="0.35">
      <c r="A1671" t="str">
        <f>'Source - Master DB Debt'!A1668&amp;'Source - Master DB Debt'!B1668&amp;'Source - Master DB Debt'!C1668</f>
        <v>4945330</v>
      </c>
      <c r="B1671" t="str">
        <f>'Source - Master DB Debt'!D1668</f>
        <v>0180</v>
      </c>
      <c r="C1671" t="str">
        <f>'Source - Master DB Debt'!E1668</f>
        <v>First Mortgage Bonds, Series 2019A</v>
      </c>
      <c r="D1671" s="2">
        <f>'Source - Master DB Debt'!F1668</f>
        <v>180000</v>
      </c>
      <c r="E1671" s="2">
        <f>'Source - Master DB Debt'!G1668</f>
        <v>360000</v>
      </c>
      <c r="F1671" s="2">
        <f>'Source - Master DB Debt'!H1668</f>
        <v>180000</v>
      </c>
      <c r="G1671" s="2">
        <f>'Source - Master DB Debt'!I1668</f>
        <v>54000</v>
      </c>
      <c r="H1671" s="2">
        <f>'Source - Master DB Debt'!J1668</f>
        <v>180000</v>
      </c>
    </row>
    <row r="1672" spans="1:8" x14ac:dyDescent="0.35">
      <c r="A1672" t="str">
        <f>'Source - Master DB Debt'!A1669&amp;'Source - Master DB Debt'!B1669&amp;'Source - Master DB Debt'!C1669</f>
        <v>4945330</v>
      </c>
      <c r="B1672" t="str">
        <f>'Source - Master DB Debt'!D1669</f>
        <v>0180</v>
      </c>
      <c r="C1672" t="str">
        <f>'Source - Master DB Debt'!E1669</f>
        <v>First Mortgage Bonds, Series 2016A-1</v>
      </c>
      <c r="D1672" s="2">
        <f>'Source - Master DB Debt'!F1669</f>
        <v>114000</v>
      </c>
      <c r="E1672" s="2">
        <f>'Source - Master DB Debt'!G1669</f>
        <v>228000</v>
      </c>
      <c r="F1672" s="2">
        <f>'Source - Master DB Debt'!H1669</f>
        <v>629000</v>
      </c>
      <c r="G1672" s="2">
        <f>'Source - Master DB Debt'!I1669</f>
        <v>188700</v>
      </c>
      <c r="H1672" s="2">
        <f>'Source - Master DB Debt'!J1669</f>
        <v>629000</v>
      </c>
    </row>
    <row r="1673" spans="1:8" x14ac:dyDescent="0.35">
      <c r="A1673" t="str">
        <f>'Source - Master DB Debt'!A1670&amp;'Source - Master DB Debt'!B1670&amp;'Source - Master DB Debt'!C1670</f>
        <v>4945330</v>
      </c>
      <c r="B1673" t="str">
        <f>'Source - Master DB Debt'!D1670</f>
        <v>0180</v>
      </c>
      <c r="C1673" t="str">
        <f>'Source - Master DB Debt'!E1670</f>
        <v>Common School Fund Loan B0309</v>
      </c>
      <c r="D1673" s="2">
        <f>'Source - Master DB Debt'!F1670</f>
        <v>135572</v>
      </c>
      <c r="E1673" s="2">
        <f>'Source - Master DB Debt'!G1670</f>
        <v>269179</v>
      </c>
      <c r="F1673" s="2">
        <f>'Source - Master DB Debt'!H1670</f>
        <v>133607</v>
      </c>
      <c r="G1673" s="2">
        <f>'Source - Master DB Debt'!I1670</f>
        <v>39984</v>
      </c>
      <c r="H1673" s="2">
        <f>'Source - Master DB Debt'!J1670</f>
        <v>132952</v>
      </c>
    </row>
    <row r="1674" spans="1:8" x14ac:dyDescent="0.35">
      <c r="A1674" t="str">
        <f>'Source - Master DB Debt'!A1671&amp;'Source - Master DB Debt'!B1671&amp;'Source - Master DB Debt'!C1671</f>
        <v>4945330</v>
      </c>
      <c r="B1674" t="str">
        <f>'Source - Master DB Debt'!D1671</f>
        <v>0180</v>
      </c>
      <c r="C1674" t="str">
        <f>'Source - Master DB Debt'!E1671</f>
        <v>First Mortgage Bonds, Series 2017C</v>
      </c>
      <c r="D1674" s="2">
        <f>'Source - Master DB Debt'!F1671</f>
        <v>158000</v>
      </c>
      <c r="E1674" s="2">
        <f>'Source - Master DB Debt'!G1671</f>
        <v>316000</v>
      </c>
      <c r="F1674" s="2">
        <f>'Source - Master DB Debt'!H1671</f>
        <v>537000</v>
      </c>
      <c r="G1674" s="2">
        <f>'Source - Master DB Debt'!I1671</f>
        <v>161100</v>
      </c>
      <c r="H1674" s="2">
        <f>'Source - Master DB Debt'!J1671</f>
        <v>537000</v>
      </c>
    </row>
    <row r="1675" spans="1:8" x14ac:dyDescent="0.35">
      <c r="A1675" t="str">
        <f>'Source - Master DB Debt'!A1672&amp;'Source - Master DB Debt'!B1672&amp;'Source - Master DB Debt'!C1672</f>
        <v>4945330</v>
      </c>
      <c r="B1675" t="str">
        <f>'Source - Master DB Debt'!D1672</f>
        <v>0180</v>
      </c>
      <c r="C1675" t="str">
        <f>'Source - Master DB Debt'!E1672</f>
        <v>Common School Fund Loan B0238</v>
      </c>
      <c r="D1675" s="2">
        <f>'Source - Master DB Debt'!F1672</f>
        <v>135665</v>
      </c>
      <c r="E1675" s="2">
        <f>'Source - Master DB Debt'!G1672</f>
        <v>269345</v>
      </c>
      <c r="F1675" s="2">
        <f>'Source - Master DB Debt'!H1672</f>
        <v>133680</v>
      </c>
      <c r="G1675" s="2">
        <f>'Source - Master DB Debt'!I1672</f>
        <v>40005</v>
      </c>
      <c r="H1675" s="2">
        <f>'Source - Master DB Debt'!J1672</f>
        <v>133018</v>
      </c>
    </row>
    <row r="1676" spans="1:8" x14ac:dyDescent="0.35">
      <c r="A1676" t="str">
        <f>'Source - Master DB Debt'!A1673&amp;'Source - Master DB Debt'!B1673&amp;'Source - Master DB Debt'!C1673</f>
        <v>4945330</v>
      </c>
      <c r="B1676" t="str">
        <f>'Source - Master DB Debt'!D1673</f>
        <v>0180</v>
      </c>
      <c r="C1676" t="str">
        <f>'Source - Master DB Debt'!E1673</f>
        <v>First Mortgage Bonds, Series 2017A</v>
      </c>
      <c r="D1676" s="2">
        <f>'Source - Master DB Debt'!F1673</f>
        <v>76500</v>
      </c>
      <c r="E1676" s="2">
        <f>'Source - Master DB Debt'!G1673</f>
        <v>153000</v>
      </c>
      <c r="F1676" s="2">
        <f>'Source - Master DB Debt'!H1673</f>
        <v>270500</v>
      </c>
      <c r="G1676" s="2">
        <f>'Source - Master DB Debt'!I1673</f>
        <v>81150</v>
      </c>
      <c r="H1676" s="2">
        <f>'Source - Master DB Debt'!J1673</f>
        <v>270500</v>
      </c>
    </row>
    <row r="1677" spans="1:8" x14ac:dyDescent="0.35">
      <c r="A1677" t="str">
        <f>'Source - Master DB Debt'!A1674&amp;'Source - Master DB Debt'!B1674&amp;'Source - Master DB Debt'!C1674</f>
        <v>4945330</v>
      </c>
      <c r="B1677" t="str">
        <f>'Source - Master DB Debt'!D1674</f>
        <v>0180</v>
      </c>
      <c r="C1677" t="str">
        <f>'Source - Master DB Debt'!E1674</f>
        <v>First Mortgage Refunding Bonds, Series 2016</v>
      </c>
      <c r="D1677" s="2">
        <f>'Source - Master DB Debt'!F1674</f>
        <v>3602000</v>
      </c>
      <c r="E1677" s="2">
        <f>'Source - Master DB Debt'!G1674</f>
        <v>7205000</v>
      </c>
      <c r="F1677" s="2">
        <f>'Source - Master DB Debt'!H1674</f>
        <v>0</v>
      </c>
      <c r="G1677" s="2">
        <f>'Source - Master DB Debt'!I1674</f>
        <v>0</v>
      </c>
      <c r="H1677" s="2">
        <f>'Source - Master DB Debt'!J1674</f>
        <v>0</v>
      </c>
    </row>
    <row r="1678" spans="1:8" x14ac:dyDescent="0.35">
      <c r="A1678" t="str">
        <f>'Source - Master DB Debt'!A1675&amp;'Source - Master DB Debt'!B1675&amp;'Source - Master DB Debt'!C1675</f>
        <v>4945330</v>
      </c>
      <c r="B1678" t="str">
        <f>'Source - Master DB Debt'!D1675</f>
        <v>0180</v>
      </c>
      <c r="C1678" t="str">
        <f>'Source - Master DB Debt'!E1675</f>
        <v>First Mortgage Bonds, Series 2016B-1</v>
      </c>
      <c r="D1678" s="2">
        <f>'Source - Master DB Debt'!F1675</f>
        <v>105000</v>
      </c>
      <c r="E1678" s="2">
        <f>'Source - Master DB Debt'!G1675</f>
        <v>210000</v>
      </c>
      <c r="F1678" s="2">
        <f>'Source - Master DB Debt'!H1675</f>
        <v>487000</v>
      </c>
      <c r="G1678" s="2">
        <f>'Source - Master DB Debt'!I1675</f>
        <v>146100</v>
      </c>
      <c r="H1678" s="2">
        <f>'Source - Master DB Debt'!J1675</f>
        <v>487000</v>
      </c>
    </row>
    <row r="1679" spans="1:8" x14ac:dyDescent="0.35">
      <c r="A1679" t="str">
        <f>'Source - Master DB Debt'!A1676&amp;'Source - Master DB Debt'!B1676&amp;'Source - Master DB Debt'!C1676</f>
        <v>4945330</v>
      </c>
      <c r="B1679" t="str">
        <f>'Source - Master DB Debt'!D1676</f>
        <v>0180</v>
      </c>
      <c r="C1679" t="str">
        <f>'Source - Master DB Debt'!E1676</f>
        <v>General Obligation Qualified Zone Academy Bonds, Series 2016 (Taxable)</v>
      </c>
      <c r="D1679" s="2">
        <f>'Source - Master DB Debt'!F1676</f>
        <v>13250</v>
      </c>
      <c r="E1679" s="2">
        <f>'Source - Master DB Debt'!G1676</f>
        <v>25750</v>
      </c>
      <c r="F1679" s="2">
        <f>'Source - Master DB Debt'!H1676</f>
        <v>12500</v>
      </c>
      <c r="G1679" s="2">
        <f>'Source - Master DB Debt'!I1676</f>
        <v>3863</v>
      </c>
      <c r="H1679" s="2">
        <f>'Source - Master DB Debt'!J1676</f>
        <v>13250</v>
      </c>
    </row>
    <row r="1680" spans="1:8" x14ac:dyDescent="0.35">
      <c r="A1680" t="str">
        <f>'Source - Master DB Debt'!A1677&amp;'Source - Master DB Debt'!B1677&amp;'Source - Master DB Debt'!C1677</f>
        <v>4945330</v>
      </c>
      <c r="B1680" t="str">
        <f>'Source - Master DB Debt'!D1677</f>
        <v>0180</v>
      </c>
      <c r="C1680" t="str">
        <f>'Source - Master DB Debt'!E1677</f>
        <v>General Obligation Bonds, Series 2018</v>
      </c>
      <c r="D1680" s="2">
        <f>'Source - Master DB Debt'!F1677</f>
        <v>157150</v>
      </c>
      <c r="E1680" s="2">
        <f>'Source - Master DB Debt'!G1677</f>
        <v>313825</v>
      </c>
      <c r="F1680" s="2">
        <f>'Source - Master DB Debt'!H1677</f>
        <v>156438</v>
      </c>
      <c r="G1680" s="2">
        <f>'Source - Master DB Debt'!I1677</f>
        <v>47522</v>
      </c>
      <c r="H1680" s="2">
        <f>'Source - Master DB Debt'!J1677</f>
        <v>160375</v>
      </c>
    </row>
    <row r="1681" spans="1:8" x14ac:dyDescent="0.35">
      <c r="A1681" t="str">
        <f>'Source - Master DB Debt'!A1678&amp;'Source - Master DB Debt'!B1678&amp;'Source - Master DB Debt'!C1678</f>
        <v>4945330</v>
      </c>
      <c r="B1681" t="str">
        <f>'Source - Master DB Debt'!D1678</f>
        <v>0180</v>
      </c>
      <c r="C1681" t="str">
        <f>'Source - Master DB Debt'!E1678</f>
        <v>Ad Valorem Property Tax First Mortgage Bonds, Series 2022B</v>
      </c>
      <c r="D1681" s="2">
        <f>'Source - Master DB Debt'!F1678</f>
        <v>618000</v>
      </c>
      <c r="E1681" s="2">
        <f>'Source - Master DB Debt'!G1678</f>
        <v>1236000</v>
      </c>
      <c r="F1681" s="2">
        <f>'Source - Master DB Debt'!H1678</f>
        <v>618000</v>
      </c>
      <c r="G1681" s="2">
        <f>'Source - Master DB Debt'!I1678</f>
        <v>185400</v>
      </c>
      <c r="H1681" s="2">
        <f>'Source - Master DB Debt'!J1678</f>
        <v>618000</v>
      </c>
    </row>
    <row r="1682" spans="1:8" x14ac:dyDescent="0.35">
      <c r="A1682" t="str">
        <f>'Source - Master DB Debt'!A1679&amp;'Source - Master DB Debt'!B1679&amp;'Source - Master DB Debt'!C1679</f>
        <v>4945340</v>
      </c>
      <c r="B1682" t="str">
        <f>'Source - Master DB Debt'!D1679</f>
        <v>0180</v>
      </c>
      <c r="C1682" t="str">
        <f>'Source - Master DB Debt'!E1679</f>
        <v>General Obligation Bonds, Series 2022B</v>
      </c>
      <c r="D1682" s="2">
        <f>'Source - Master DB Debt'!F1679</f>
        <v>3009000</v>
      </c>
      <c r="E1682" s="2">
        <f>'Source - Master DB Debt'!G1679</f>
        <v>0</v>
      </c>
      <c r="F1682" s="2">
        <f>'Source - Master DB Debt'!H1679</f>
        <v>0</v>
      </c>
      <c r="G1682" s="2">
        <f>'Source - Master DB Debt'!I1679</f>
        <v>0</v>
      </c>
      <c r="H1682" s="2">
        <f>'Source - Master DB Debt'!J1679</f>
        <v>0</v>
      </c>
    </row>
    <row r="1683" spans="1:8" x14ac:dyDescent="0.35">
      <c r="A1683" t="str">
        <f>'Source - Master DB Debt'!A1680&amp;'Source - Master DB Debt'!B1680&amp;'Source - Master DB Debt'!C1680</f>
        <v>4945340</v>
      </c>
      <c r="B1683" t="str">
        <f>'Source - Master DB Debt'!D1680</f>
        <v>0180</v>
      </c>
      <c r="C1683" t="str">
        <f>'Source - Master DB Debt'!E1680</f>
        <v>General Obligation Bonds, Series 2022C</v>
      </c>
      <c r="D1683" s="2">
        <f>'Source - Master DB Debt'!F1680</f>
        <v>2445000</v>
      </c>
      <c r="E1683" s="2">
        <f>'Source - Master DB Debt'!G1680</f>
        <v>1159650</v>
      </c>
      <c r="F1683" s="2">
        <f>'Source - Master DB Debt'!H1680</f>
        <v>0</v>
      </c>
      <c r="G1683" s="2">
        <f>'Source - Master DB Debt'!I1680</f>
        <v>0</v>
      </c>
      <c r="H1683" s="2">
        <f>'Source - Master DB Debt'!J1680</f>
        <v>0</v>
      </c>
    </row>
    <row r="1684" spans="1:8" x14ac:dyDescent="0.35">
      <c r="A1684" t="str">
        <f>'Source - Master DB Debt'!A1681&amp;'Source - Master DB Debt'!B1681&amp;'Source - Master DB Debt'!C1681</f>
        <v>4945340</v>
      </c>
      <c r="B1684" t="str">
        <f>'Source - Master DB Debt'!D1681</f>
        <v>0287</v>
      </c>
      <c r="C1684" t="str">
        <f>'Source - Master DB Debt'!E1681</f>
        <v>Unlimited Ad Valorem Property Tax First Mortgage Refunding Bonds, Series 2021</v>
      </c>
      <c r="D1684" s="2">
        <f>'Source - Master DB Debt'!F1681</f>
        <v>1683000</v>
      </c>
      <c r="E1684" s="2">
        <f>'Source - Master DB Debt'!G1681</f>
        <v>3358000</v>
      </c>
      <c r="F1684" s="2">
        <f>'Source - Master DB Debt'!H1681</f>
        <v>1680500</v>
      </c>
      <c r="G1684" s="2">
        <f>'Source - Master DB Debt'!I1681</f>
        <v>1680500</v>
      </c>
      <c r="H1684" s="2">
        <f>'Source - Master DB Debt'!J1681</f>
        <v>1680500</v>
      </c>
    </row>
    <row r="1685" spans="1:8" x14ac:dyDescent="0.35">
      <c r="A1685" t="str">
        <f>'Source - Master DB Debt'!A1682&amp;'Source - Master DB Debt'!B1682&amp;'Source - Master DB Debt'!C1682</f>
        <v>4945340</v>
      </c>
      <c r="B1685" t="str">
        <f>'Source - Master DB Debt'!D1682</f>
        <v>0180</v>
      </c>
      <c r="C1685" t="str">
        <f>'Source - Master DB Debt'!E1682</f>
        <v>Fees</v>
      </c>
      <c r="D1685" s="2">
        <f>'Source - Master DB Debt'!F1682</f>
        <v>6000</v>
      </c>
      <c r="E1685" s="2">
        <f>'Source - Master DB Debt'!G1682</f>
        <v>12000</v>
      </c>
      <c r="F1685" s="2">
        <f>'Source - Master DB Debt'!H1682</f>
        <v>6000</v>
      </c>
      <c r="G1685" s="2">
        <f>'Source - Master DB Debt'!I1682</f>
        <v>1800</v>
      </c>
      <c r="H1685" s="2">
        <f>'Source - Master DB Debt'!J1682</f>
        <v>6000</v>
      </c>
    </row>
    <row r="1686" spans="1:8" x14ac:dyDescent="0.35">
      <c r="A1686" t="str">
        <f>'Source - Master DB Debt'!A1683&amp;'Source - Master DB Debt'!B1683&amp;'Source - Master DB Debt'!C1683</f>
        <v>4945340</v>
      </c>
      <c r="B1686" t="str">
        <f>'Source - Master DB Debt'!D1683</f>
        <v>0287</v>
      </c>
      <c r="C1686" t="str">
        <f>'Source - Master DB Debt'!E1683</f>
        <v>Unlimited Ad Valorem Property Tax First Mortgage Bonds, Series 2016</v>
      </c>
      <c r="D1686" s="2">
        <f>'Source - Master DB Debt'!F1683</f>
        <v>2253000</v>
      </c>
      <c r="E1686" s="2">
        <f>'Source - Master DB Debt'!G1683</f>
        <v>4504000</v>
      </c>
      <c r="F1686" s="2">
        <f>'Source - Master DB Debt'!H1683</f>
        <v>2252000</v>
      </c>
      <c r="G1686" s="2">
        <f>'Source - Master DB Debt'!I1683</f>
        <v>675600</v>
      </c>
      <c r="H1686" s="2">
        <f>'Source - Master DB Debt'!J1683</f>
        <v>2252000</v>
      </c>
    </row>
    <row r="1687" spans="1:8" x14ac:dyDescent="0.35">
      <c r="A1687" t="str">
        <f>'Source - Master DB Debt'!A1684&amp;'Source - Master DB Debt'!B1684&amp;'Source - Master DB Debt'!C1684</f>
        <v>4945340</v>
      </c>
      <c r="B1687" t="str">
        <f>'Source - Master DB Debt'!D1684</f>
        <v>0287</v>
      </c>
      <c r="C1687" t="str">
        <f>'Source - Master DB Debt'!E1684</f>
        <v>Fees</v>
      </c>
      <c r="D1687" s="2">
        <f>'Source - Master DB Debt'!F1684</f>
        <v>3000</v>
      </c>
      <c r="E1687" s="2">
        <f>'Source - Master DB Debt'!G1684</f>
        <v>3000</v>
      </c>
      <c r="F1687" s="2">
        <f>'Source - Master DB Debt'!H1684</f>
        <v>2000</v>
      </c>
      <c r="G1687" s="2">
        <f>'Source - Master DB Debt'!I1684</f>
        <v>600</v>
      </c>
      <c r="H1687" s="2">
        <f>'Source - Master DB Debt'!J1684</f>
        <v>2000</v>
      </c>
    </row>
    <row r="1688" spans="1:8" x14ac:dyDescent="0.35">
      <c r="A1688" t="str">
        <f>'Source - Master DB Debt'!A1685&amp;'Source - Master DB Debt'!B1685&amp;'Source - Master DB Debt'!C1685</f>
        <v>4945340</v>
      </c>
      <c r="B1688" t="str">
        <f>'Source - Master DB Debt'!D1685</f>
        <v>0180</v>
      </c>
      <c r="C1688" t="str">
        <f>'Source - Master DB Debt'!E1685</f>
        <v>General Obligation Bonds, Series 2023A</v>
      </c>
      <c r="D1688" s="2">
        <f>'Source - Master DB Debt'!F1685</f>
        <v>0</v>
      </c>
      <c r="E1688" s="2">
        <f>'Source - Master DB Debt'!G1685</f>
        <v>6308154</v>
      </c>
      <c r="F1688" s="2">
        <f>'Source - Master DB Debt'!H1685</f>
        <v>0</v>
      </c>
      <c r="G1688" s="2">
        <f>'Source - Master DB Debt'!I1685</f>
        <v>0</v>
      </c>
      <c r="H1688" s="2">
        <f>'Source - Master DB Debt'!J1685</f>
        <v>0</v>
      </c>
    </row>
    <row r="1689" spans="1:8" x14ac:dyDescent="0.35">
      <c r="A1689" t="str">
        <f>'Source - Master DB Debt'!A1686&amp;'Source - Master DB Debt'!B1686&amp;'Source - Master DB Debt'!C1686</f>
        <v>4945340</v>
      </c>
      <c r="B1689" t="str">
        <f>'Source - Master DB Debt'!D1686</f>
        <v>0180</v>
      </c>
      <c r="C1689" t="str">
        <f>'Source - Master DB Debt'!E1686</f>
        <v>Unreimbursed Textbooks</v>
      </c>
      <c r="D1689" s="2">
        <f>'Source - Master DB Debt'!F1686</f>
        <v>0</v>
      </c>
      <c r="E1689" s="2">
        <f>'Source - Master DB Debt'!G1686</f>
        <v>0</v>
      </c>
      <c r="F1689" s="2">
        <f>'Source - Master DB Debt'!H1686</f>
        <v>0</v>
      </c>
      <c r="G1689" s="2">
        <f>'Source - Master DB Debt'!I1686</f>
        <v>0</v>
      </c>
      <c r="H1689" s="2">
        <f>'Source - Master DB Debt'!J1686</f>
        <v>0</v>
      </c>
    </row>
    <row r="1690" spans="1:8" x14ac:dyDescent="0.35">
      <c r="A1690" t="str">
        <f>'Source - Master DB Debt'!A1687&amp;'Source - Master DB Debt'!B1687&amp;'Source - Master DB Debt'!C1687</f>
        <v>4945340</v>
      </c>
      <c r="B1690" t="str">
        <f>'Source - Master DB Debt'!D1687</f>
        <v>0180</v>
      </c>
      <c r="C1690" t="str">
        <f>'Source - Master DB Debt'!E1687</f>
        <v>General Obligation Bonds, Series 2022A</v>
      </c>
      <c r="D1690" s="2">
        <f>'Source - Master DB Debt'!F1687</f>
        <v>3009000</v>
      </c>
      <c r="E1690" s="2">
        <f>'Source - Master DB Debt'!G1687</f>
        <v>0</v>
      </c>
      <c r="F1690" s="2">
        <f>'Source - Master DB Debt'!H1687</f>
        <v>0</v>
      </c>
      <c r="G1690" s="2">
        <f>'Source - Master DB Debt'!I1687</f>
        <v>0</v>
      </c>
      <c r="H1690" s="2">
        <f>'Source - Master DB Debt'!J1687</f>
        <v>0</v>
      </c>
    </row>
    <row r="1691" spans="1:8" x14ac:dyDescent="0.35">
      <c r="A1691" t="str">
        <f>'Source - Master DB Debt'!A1688&amp;'Source - Master DB Debt'!B1688&amp;'Source - Master DB Debt'!C1688</f>
        <v>4945340</v>
      </c>
      <c r="B1691" t="str">
        <f>'Source - Master DB Debt'!D1688</f>
        <v>0180</v>
      </c>
      <c r="C1691" t="str">
        <f>'Source - Master DB Debt'!E1688</f>
        <v>General Obligation Bonds, Series 2021C</v>
      </c>
      <c r="D1691" s="2">
        <f>'Source - Master DB Debt'!F1688</f>
        <v>1030200</v>
      </c>
      <c r="E1691" s="2">
        <f>'Source - Master DB Debt'!G1688</f>
        <v>0</v>
      </c>
      <c r="F1691" s="2">
        <f>'Source - Master DB Debt'!H1688</f>
        <v>0</v>
      </c>
      <c r="G1691" s="2">
        <f>'Source - Master DB Debt'!I1688</f>
        <v>0</v>
      </c>
      <c r="H1691" s="2">
        <f>'Source - Master DB Debt'!J1688</f>
        <v>0</v>
      </c>
    </row>
    <row r="1692" spans="1:8" x14ac:dyDescent="0.35">
      <c r="A1692" t="str">
        <f>'Source - Master DB Debt'!A1689&amp;'Source - Master DB Debt'!B1689&amp;'Source - Master DB Debt'!C1689</f>
        <v>4945340</v>
      </c>
      <c r="B1692" t="str">
        <f>'Source - Master DB Debt'!D1689</f>
        <v>0180</v>
      </c>
      <c r="C1692" t="str">
        <f>'Source - Master DB Debt'!E1689</f>
        <v>General Obligation Bonds, Series 2023B</v>
      </c>
      <c r="D1692" s="2">
        <f>'Source - Master DB Debt'!F1689</f>
        <v>0</v>
      </c>
      <c r="E1692" s="2">
        <f>'Source - Master DB Debt'!G1689</f>
        <v>6308154</v>
      </c>
      <c r="F1692" s="2">
        <f>'Source - Master DB Debt'!H1689</f>
        <v>0</v>
      </c>
      <c r="G1692" s="2">
        <f>'Source - Master DB Debt'!I1689</f>
        <v>0</v>
      </c>
      <c r="H1692" s="2">
        <f>'Source - Master DB Debt'!J1689</f>
        <v>0</v>
      </c>
    </row>
    <row r="1693" spans="1:8" x14ac:dyDescent="0.35">
      <c r="A1693" t="str">
        <f>'Source - Master DB Debt'!A1690&amp;'Source - Master DB Debt'!B1690&amp;'Source - Master DB Debt'!C1690</f>
        <v>4945340</v>
      </c>
      <c r="B1693" t="str">
        <f>'Source - Master DB Debt'!D1690</f>
        <v>0180</v>
      </c>
      <c r="C1693" t="str">
        <f>'Source - Master DB Debt'!E1690</f>
        <v>General Obligation Bonds, Series 2023C</v>
      </c>
      <c r="D1693" s="2">
        <f>'Source - Master DB Debt'!F1690</f>
        <v>0</v>
      </c>
      <c r="E1693" s="2">
        <f>'Source - Master DB Debt'!G1690</f>
        <v>6308154</v>
      </c>
      <c r="F1693" s="2">
        <f>'Source - Master DB Debt'!H1690</f>
        <v>0</v>
      </c>
      <c r="G1693" s="2">
        <f>'Source - Master DB Debt'!I1690</f>
        <v>0</v>
      </c>
      <c r="H1693" s="2">
        <f>'Source - Master DB Debt'!J1690</f>
        <v>0</v>
      </c>
    </row>
    <row r="1694" spans="1:8" x14ac:dyDescent="0.35">
      <c r="A1694" t="str">
        <f>'Source - Master DB Debt'!A1691&amp;'Source - Master DB Debt'!B1691&amp;'Source - Master DB Debt'!C1691</f>
        <v>4945340</v>
      </c>
      <c r="B1694" t="str">
        <f>'Source - Master DB Debt'!D1691</f>
        <v>0180</v>
      </c>
      <c r="C1694" t="str">
        <f>'Source - Master DB Debt'!E1691</f>
        <v>General Obligation Bonds, Series 2023D</v>
      </c>
      <c r="D1694" s="2">
        <f>'Source - Master DB Debt'!F1691</f>
        <v>0</v>
      </c>
      <c r="E1694" s="2">
        <f>'Source - Master DB Debt'!G1691</f>
        <v>2613156</v>
      </c>
      <c r="F1694" s="2">
        <f>'Source - Master DB Debt'!H1691</f>
        <v>1046000</v>
      </c>
      <c r="G1694" s="2">
        <f>'Source - Master DB Debt'!I1691</f>
        <v>312956</v>
      </c>
      <c r="H1694" s="2">
        <f>'Source - Master DB Debt'!J1691</f>
        <v>1040375</v>
      </c>
    </row>
    <row r="1695" spans="1:8" x14ac:dyDescent="0.35">
      <c r="A1695" t="str">
        <f>'Source - Master DB Debt'!A1692&amp;'Source - Master DB Debt'!B1692&amp;'Source - Master DB Debt'!C1692</f>
        <v>4945350</v>
      </c>
      <c r="B1695" t="str">
        <f>'Source - Master DB Debt'!D1692</f>
        <v>0180</v>
      </c>
      <c r="C1695" t="str">
        <f>'Source - Master DB Debt'!E1692</f>
        <v>Fees</v>
      </c>
      <c r="D1695" s="2">
        <f>'Source - Master DB Debt'!F1692</f>
        <v>9003</v>
      </c>
      <c r="E1695" s="2">
        <f>'Source - Master DB Debt'!G1692</f>
        <v>4000</v>
      </c>
      <c r="F1695" s="2">
        <f>'Source - Master DB Debt'!H1692</f>
        <v>0</v>
      </c>
      <c r="G1695" s="2">
        <f>'Source - Master DB Debt'!I1692</f>
        <v>0</v>
      </c>
      <c r="H1695" s="2">
        <f>'Source - Master DB Debt'!J1692</f>
        <v>0</v>
      </c>
    </row>
    <row r="1696" spans="1:8" x14ac:dyDescent="0.35">
      <c r="A1696" t="str">
        <f>'Source - Master DB Debt'!A1693&amp;'Source - Master DB Debt'!B1693&amp;'Source - Master DB Debt'!C1693</f>
        <v>4945350</v>
      </c>
      <c r="B1696" t="str">
        <f>'Source - Master DB Debt'!D1693</f>
        <v>0180</v>
      </c>
      <c r="C1696" t="str">
        <f>'Source - Master DB Debt'!E1693</f>
        <v>General Obligation Bonds, Series 2020A</v>
      </c>
      <c r="D1696" s="2">
        <f>'Source - Master DB Debt'!F1693</f>
        <v>648750</v>
      </c>
      <c r="E1696" s="2">
        <f>'Source - Master DB Debt'!G1693</f>
        <v>1414150</v>
      </c>
      <c r="F1696" s="2">
        <f>'Source - Master DB Debt'!H1693</f>
        <v>709700</v>
      </c>
      <c r="G1696" s="2">
        <f>'Source - Master DB Debt'!I1693</f>
        <v>212505</v>
      </c>
      <c r="H1696" s="2">
        <f>'Source - Master DB Debt'!J1693</f>
        <v>707000</v>
      </c>
    </row>
    <row r="1697" spans="1:8" x14ac:dyDescent="0.35">
      <c r="A1697" t="str">
        <f>'Source - Master DB Debt'!A1694&amp;'Source - Master DB Debt'!B1694&amp;'Source - Master DB Debt'!C1694</f>
        <v>4945350</v>
      </c>
      <c r="B1697" t="str">
        <f>'Source - Master DB Debt'!D1694</f>
        <v>0180</v>
      </c>
      <c r="C1697" t="str">
        <f>'Source - Master DB Debt'!E1694</f>
        <v>General Obligation Bonds, Series 2023</v>
      </c>
      <c r="D1697" s="2">
        <f>'Source - Master DB Debt'!F1694</f>
        <v>0</v>
      </c>
      <c r="E1697" s="2">
        <f>'Source - Master DB Debt'!G1694</f>
        <v>5252894</v>
      </c>
      <c r="F1697" s="2">
        <f>'Source - Master DB Debt'!H1694</f>
        <v>287750</v>
      </c>
      <c r="G1697" s="2">
        <f>'Source - Master DB Debt'!I1694</f>
        <v>86918</v>
      </c>
      <c r="H1697" s="2">
        <f>'Source - Master DB Debt'!J1694</f>
        <v>291700</v>
      </c>
    </row>
    <row r="1698" spans="1:8" x14ac:dyDescent="0.35">
      <c r="A1698" t="str">
        <f>'Source - Master DB Debt'!A1695&amp;'Source - Master DB Debt'!B1695&amp;'Source - Master DB Debt'!C1695</f>
        <v>4945350</v>
      </c>
      <c r="B1698" t="str">
        <f>'Source - Master DB Debt'!D1695</f>
        <v>0180</v>
      </c>
      <c r="C1698" t="str">
        <f>'Source - Master DB Debt'!E1695</f>
        <v>First Mortgage Bonds, Series 2019</v>
      </c>
      <c r="D1698" s="2">
        <f>'Source - Master DB Debt'!F1695</f>
        <v>431500</v>
      </c>
      <c r="E1698" s="2">
        <f>'Source - Master DB Debt'!G1695</f>
        <v>859000</v>
      </c>
      <c r="F1698" s="2">
        <f>'Source - Master DB Debt'!H1695</f>
        <v>431500</v>
      </c>
      <c r="G1698" s="2">
        <f>'Source - Master DB Debt'!I1695</f>
        <v>129450</v>
      </c>
      <c r="H1698" s="2">
        <f>'Source - Master DB Debt'!J1695</f>
        <v>431500</v>
      </c>
    </row>
    <row r="1699" spans="1:8" x14ac:dyDescent="0.35">
      <c r="A1699" t="str">
        <f>'Source - Master DB Debt'!A1696&amp;'Source - Master DB Debt'!B1696&amp;'Source - Master DB Debt'!C1696</f>
        <v>4945350</v>
      </c>
      <c r="B1699" t="str">
        <f>'Source - Master DB Debt'!D1696</f>
        <v>0180</v>
      </c>
      <c r="C1699" t="str">
        <f>'Source - Master DB Debt'!E1696</f>
        <v xml:space="preserve">First Mortgage Bonds, Series 2020A </v>
      </c>
      <c r="D1699" s="2">
        <f>'Source - Master DB Debt'!F1696</f>
        <v>93000</v>
      </c>
      <c r="E1699" s="2">
        <f>'Source - Master DB Debt'!G1696</f>
        <v>1007000</v>
      </c>
      <c r="F1699" s="2">
        <f>'Source - Master DB Debt'!H1696</f>
        <v>504500</v>
      </c>
      <c r="G1699" s="2">
        <f>'Source - Master DB Debt'!I1696</f>
        <v>151350</v>
      </c>
      <c r="H1699" s="2">
        <f>'Source - Master DB Debt'!J1696</f>
        <v>504500</v>
      </c>
    </row>
    <row r="1700" spans="1:8" x14ac:dyDescent="0.35">
      <c r="A1700" t="str">
        <f>'Source - Master DB Debt'!A1697&amp;'Source - Master DB Debt'!B1697&amp;'Source - Master DB Debt'!C1697</f>
        <v>4945350</v>
      </c>
      <c r="B1700" t="str">
        <f>'Source - Master DB Debt'!D1697</f>
        <v>0180</v>
      </c>
      <c r="C1700" t="str">
        <f>'Source - Master DB Debt'!E1697</f>
        <v>General Obligation Bonds, Series 2022A</v>
      </c>
      <c r="D1700" s="2">
        <f>'Source - Master DB Debt'!F1697</f>
        <v>753300</v>
      </c>
      <c r="E1700" s="2">
        <f>'Source - Master DB Debt'!G1697</f>
        <v>1503150</v>
      </c>
      <c r="F1700" s="2">
        <f>'Source - Master DB Debt'!H1697</f>
        <v>754350</v>
      </c>
      <c r="G1700" s="2">
        <f>'Source - Master DB Debt'!I1697</f>
        <v>225623</v>
      </c>
      <c r="H1700" s="2">
        <f>'Source - Master DB Debt'!J1697</f>
        <v>749800</v>
      </c>
    </row>
    <row r="1701" spans="1:8" x14ac:dyDescent="0.35">
      <c r="A1701" t="str">
        <f>'Source - Master DB Debt'!A1698&amp;'Source - Master DB Debt'!B1698&amp;'Source - Master DB Debt'!C1698</f>
        <v>4945350</v>
      </c>
      <c r="B1701" t="str">
        <f>'Source - Master DB Debt'!D1698</f>
        <v>0180</v>
      </c>
      <c r="C1701" t="str">
        <f>'Source - Master DB Debt'!E1698</f>
        <v>First Mortgage Bonds, Series 2018</v>
      </c>
      <c r="D1701" s="2">
        <f>'Source - Master DB Debt'!F1698</f>
        <v>1265000</v>
      </c>
      <c r="E1701" s="2">
        <f>'Source - Master DB Debt'!G1698</f>
        <v>0</v>
      </c>
      <c r="F1701" s="2">
        <f>'Source - Master DB Debt'!H1698</f>
        <v>0</v>
      </c>
      <c r="G1701" s="2">
        <f>'Source - Master DB Debt'!I1698</f>
        <v>0</v>
      </c>
      <c r="H1701" s="2">
        <f>'Source - Master DB Debt'!J1698</f>
        <v>0</v>
      </c>
    </row>
    <row r="1702" spans="1:8" x14ac:dyDescent="0.35">
      <c r="A1702" t="str">
        <f>'Source - Master DB Debt'!A1699&amp;'Source - Master DB Debt'!B1699&amp;'Source - Master DB Debt'!C1699</f>
        <v>4945350</v>
      </c>
      <c r="B1702" t="str">
        <f>'Source - Master DB Debt'!D1699</f>
        <v>0180</v>
      </c>
      <c r="C1702" t="str">
        <f>'Source - Master DB Debt'!E1699</f>
        <v>Unreimbursed Textbooks</v>
      </c>
      <c r="D1702" s="2">
        <f>'Source - Master DB Debt'!F1699</f>
        <v>437813</v>
      </c>
      <c r="E1702" s="2">
        <f>'Source - Master DB Debt'!G1699</f>
        <v>0</v>
      </c>
      <c r="F1702" s="2">
        <f>'Source - Master DB Debt'!H1699</f>
        <v>0</v>
      </c>
      <c r="G1702" s="2">
        <f>'Source - Master DB Debt'!I1699</f>
        <v>0</v>
      </c>
      <c r="H1702" s="2">
        <f>'Source - Master DB Debt'!J1699</f>
        <v>0</v>
      </c>
    </row>
    <row r="1703" spans="1:8" x14ac:dyDescent="0.35">
      <c r="A1703" t="str">
        <f>'Source - Master DB Debt'!A1700&amp;'Source - Master DB Debt'!B1700&amp;'Source - Master DB Debt'!C1700</f>
        <v>4945350</v>
      </c>
      <c r="B1703" t="str">
        <f>'Source - Master DB Debt'!D1700</f>
        <v>0180</v>
      </c>
      <c r="C1703" t="str">
        <f>'Source - Master DB Debt'!E1700</f>
        <v>General Obligation Bonds, Series 2019 (Taxable)</v>
      </c>
      <c r="D1703" s="2">
        <f>'Source - Master DB Debt'!F1700</f>
        <v>407701</v>
      </c>
      <c r="E1703" s="2">
        <f>'Source - Master DB Debt'!G1700</f>
        <v>812950</v>
      </c>
      <c r="F1703" s="2">
        <f>'Source - Master DB Debt'!H1700</f>
        <v>0</v>
      </c>
      <c r="G1703" s="2">
        <f>'Source - Master DB Debt'!I1700</f>
        <v>0</v>
      </c>
      <c r="H1703" s="2">
        <f>'Source - Master DB Debt'!J1700</f>
        <v>0</v>
      </c>
    </row>
    <row r="1704" spans="1:8" x14ac:dyDescent="0.35">
      <c r="A1704" t="str">
        <f>'Source - Master DB Debt'!A1701&amp;'Source - Master DB Debt'!B1701&amp;'Source - Master DB Debt'!C1701</f>
        <v>4945350</v>
      </c>
      <c r="B1704" t="str">
        <f>'Source - Master DB Debt'!D1701</f>
        <v>0180</v>
      </c>
      <c r="C1704" t="str">
        <f>'Source - Master DB Debt'!E1701</f>
        <v>General Obligation Bonds, Series 2018</v>
      </c>
      <c r="D1704" s="2">
        <f>'Source - Master DB Debt'!F1701</f>
        <v>1197700</v>
      </c>
      <c r="E1704" s="2">
        <f>'Source - Master DB Debt'!G1701</f>
        <v>0</v>
      </c>
      <c r="F1704" s="2">
        <f>'Source - Master DB Debt'!H1701</f>
        <v>0</v>
      </c>
      <c r="G1704" s="2">
        <f>'Source - Master DB Debt'!I1701</f>
        <v>0</v>
      </c>
      <c r="H1704" s="2">
        <f>'Source - Master DB Debt'!J1701</f>
        <v>0</v>
      </c>
    </row>
    <row r="1705" spans="1:8" x14ac:dyDescent="0.35">
      <c r="A1705" t="str">
        <f>'Source - Master DB Debt'!A1702&amp;'Source - Master DB Debt'!B1702&amp;'Source - Master DB Debt'!C1702</f>
        <v>4945350</v>
      </c>
      <c r="B1705" t="str">
        <f>'Source - Master DB Debt'!D1702</f>
        <v>0180</v>
      </c>
      <c r="C1705" t="str">
        <f>'Source - Master DB Debt'!E1702</f>
        <v>General Obligation Bonds, Series 2022B</v>
      </c>
      <c r="D1705" s="2">
        <f>'Source - Master DB Debt'!F1702</f>
        <v>753300</v>
      </c>
      <c r="E1705" s="2">
        <f>'Source - Master DB Debt'!G1702</f>
        <v>1503150</v>
      </c>
      <c r="F1705" s="2">
        <f>'Source - Master DB Debt'!H1702</f>
        <v>754350</v>
      </c>
      <c r="G1705" s="2">
        <f>'Source - Master DB Debt'!I1702</f>
        <v>225623</v>
      </c>
      <c r="H1705" s="2">
        <f>'Source - Master DB Debt'!J1702</f>
        <v>749800</v>
      </c>
    </row>
    <row r="1706" spans="1:8" x14ac:dyDescent="0.35">
      <c r="A1706" t="str">
        <f>'Source - Master DB Debt'!A1703&amp;'Source - Master DB Debt'!B1703&amp;'Source - Master DB Debt'!C1703</f>
        <v>4945350</v>
      </c>
      <c r="B1706" t="str">
        <f>'Source - Master DB Debt'!D1703</f>
        <v>0180</v>
      </c>
      <c r="C1706" t="str">
        <f>'Source - Master DB Debt'!E1703</f>
        <v>First Mortgage Bonds, Series 2020B</v>
      </c>
      <c r="D1706" s="2">
        <f>'Source - Master DB Debt'!F1703</f>
        <v>80000</v>
      </c>
      <c r="E1706" s="2">
        <f>'Source - Master DB Debt'!G1703</f>
        <v>1028000</v>
      </c>
      <c r="F1706" s="2">
        <f>'Source - Master DB Debt'!H1703</f>
        <v>513500</v>
      </c>
      <c r="G1706" s="2">
        <f>'Source - Master DB Debt'!I1703</f>
        <v>154050</v>
      </c>
      <c r="H1706" s="2">
        <f>'Source - Master DB Debt'!J1703</f>
        <v>513500</v>
      </c>
    </row>
    <row r="1707" spans="1:8" x14ac:dyDescent="0.35">
      <c r="A1707" t="str">
        <f>'Source - Master DB Debt'!A1704&amp;'Source - Master DB Debt'!B1704&amp;'Source - Master DB Debt'!C1704</f>
        <v>4945350</v>
      </c>
      <c r="B1707" t="str">
        <f>'Source - Master DB Debt'!D1704</f>
        <v>0180</v>
      </c>
      <c r="C1707" t="str">
        <f>'Source - Master DB Debt'!E1704</f>
        <v>General Obligation Bonds, Series 2021</v>
      </c>
      <c r="D1707" s="2">
        <f>'Source - Master DB Debt'!F1704</f>
        <v>373950</v>
      </c>
      <c r="E1707" s="2">
        <f>'Source - Master DB Debt'!G1704</f>
        <v>1835250</v>
      </c>
      <c r="F1707" s="2">
        <f>'Source - Master DB Debt'!H1704</f>
        <v>920000</v>
      </c>
      <c r="G1707" s="2">
        <f>'Source - Master DB Debt'!I1704</f>
        <v>275606</v>
      </c>
      <c r="H1707" s="2">
        <f>'Source - Master DB Debt'!J1704</f>
        <v>917375</v>
      </c>
    </row>
    <row r="1708" spans="1:8" x14ac:dyDescent="0.35">
      <c r="A1708" t="str">
        <f>'Source - Master DB Debt'!A1705&amp;'Source - Master DB Debt'!B1705&amp;'Source - Master DB Debt'!C1705</f>
        <v>4945350</v>
      </c>
      <c r="B1708" t="str">
        <f>'Source - Master DB Debt'!D1705</f>
        <v>0180</v>
      </c>
      <c r="C1708" t="str">
        <f>'Source - Master DB Debt'!E1705</f>
        <v>General Obligation Bonds, Series 2020B (Taxable)</v>
      </c>
      <c r="D1708" s="2">
        <f>'Source - Master DB Debt'!F1705</f>
        <v>652591</v>
      </c>
      <c r="E1708" s="2">
        <f>'Source - Master DB Debt'!G1705</f>
        <v>1590058</v>
      </c>
      <c r="F1708" s="2">
        <f>'Source - Master DB Debt'!H1705</f>
        <v>796675</v>
      </c>
      <c r="G1708" s="2">
        <f>'Source - Master DB Debt'!I1705</f>
        <v>238475</v>
      </c>
      <c r="H1708" s="2">
        <f>'Source - Master DB Debt'!J1705</f>
        <v>793160</v>
      </c>
    </row>
    <row r="1709" spans="1:8" x14ac:dyDescent="0.35">
      <c r="A1709" t="str">
        <f>'Source - Master DB Debt'!A1706&amp;'Source - Master DB Debt'!B1706&amp;'Source - Master DB Debt'!C1706</f>
        <v>4945360</v>
      </c>
      <c r="B1709" t="str">
        <f>'Source - Master DB Debt'!D1706</f>
        <v>0180</v>
      </c>
      <c r="C1709" t="str">
        <f>'Source - Master DB Debt'!E1706</f>
        <v>Ad Valorem Property Tax First Mortgage Bonds, Series 2019</v>
      </c>
      <c r="D1709" s="2">
        <f>'Source - Master DB Debt'!F1706</f>
        <v>1286000</v>
      </c>
      <c r="E1709" s="2">
        <f>'Source - Master DB Debt'!G1706</f>
        <v>2576000</v>
      </c>
      <c r="F1709" s="2">
        <f>'Source - Master DB Debt'!H1706</f>
        <v>1284000</v>
      </c>
      <c r="G1709" s="2">
        <f>'Source - Master DB Debt'!I1706</f>
        <v>385200</v>
      </c>
      <c r="H1709" s="2">
        <f>'Source - Master DB Debt'!J1706</f>
        <v>1284000</v>
      </c>
    </row>
    <row r="1710" spans="1:8" x14ac:dyDescent="0.35">
      <c r="A1710" t="str">
        <f>'Source - Master DB Debt'!A1707&amp;'Source - Master DB Debt'!B1707&amp;'Source - Master DB Debt'!C1707</f>
        <v>4945360</v>
      </c>
      <c r="B1710" t="str">
        <f>'Source - Master DB Debt'!D1707</f>
        <v>0180</v>
      </c>
      <c r="C1710" t="str">
        <f>'Source - Master DB Debt'!E1707</f>
        <v>Ad Valorem Property Tax First Mortgage Bonds, Series 2021</v>
      </c>
      <c r="D1710" s="2">
        <f>'Source - Master DB Debt'!F1707</f>
        <v>4217000</v>
      </c>
      <c r="E1710" s="2">
        <f>'Source - Master DB Debt'!G1707</f>
        <v>2859000</v>
      </c>
      <c r="F1710" s="2">
        <f>'Source - Master DB Debt'!H1707</f>
        <v>1430000</v>
      </c>
      <c r="G1710" s="2">
        <f>'Source - Master DB Debt'!I1707</f>
        <v>429000</v>
      </c>
      <c r="H1710" s="2">
        <f>'Source - Master DB Debt'!J1707</f>
        <v>1430000</v>
      </c>
    </row>
    <row r="1711" spans="1:8" x14ac:dyDescent="0.35">
      <c r="A1711" t="str">
        <f>'Source - Master DB Debt'!A1708&amp;'Source - Master DB Debt'!B1708&amp;'Source - Master DB Debt'!C1708</f>
        <v>4945360</v>
      </c>
      <c r="B1711" t="str">
        <f>'Source - Master DB Debt'!D1708</f>
        <v>0180</v>
      </c>
      <c r="C1711" t="str">
        <f>'Source - Master DB Debt'!E1708</f>
        <v>Interest on Temporary Loans</v>
      </c>
      <c r="D1711" s="2">
        <f>'Source - Master DB Debt'!F1708</f>
        <v>3709</v>
      </c>
      <c r="E1711" s="2">
        <f>'Source - Master DB Debt'!G1708</f>
        <v>225782</v>
      </c>
      <c r="F1711" s="2">
        <f>'Source - Master DB Debt'!H1708</f>
        <v>0</v>
      </c>
      <c r="G1711" s="2">
        <f>'Source - Master DB Debt'!I1708</f>
        <v>0</v>
      </c>
      <c r="H1711" s="2">
        <f>'Source - Master DB Debt'!J1708</f>
        <v>0</v>
      </c>
    </row>
    <row r="1712" spans="1:8" x14ac:dyDescent="0.35">
      <c r="A1712" t="str">
        <f>'Source - Master DB Debt'!A1709&amp;'Source - Master DB Debt'!B1709&amp;'Source - Master DB Debt'!C1709</f>
        <v>4945360</v>
      </c>
      <c r="B1712" t="str">
        <f>'Source - Master DB Debt'!D1709</f>
        <v>0180</v>
      </c>
      <c r="C1712" t="str">
        <f>'Source - Master DB Debt'!E1709</f>
        <v>Unreimbursed Textbooks</v>
      </c>
      <c r="D1712" s="2">
        <f>'Source - Master DB Debt'!F1709</f>
        <v>380345</v>
      </c>
      <c r="E1712" s="2">
        <f>'Source - Master DB Debt'!G1709</f>
        <v>0</v>
      </c>
      <c r="F1712" s="2">
        <f>'Source - Master DB Debt'!H1709</f>
        <v>0</v>
      </c>
      <c r="G1712" s="2">
        <f>'Source - Master DB Debt'!I1709</f>
        <v>0</v>
      </c>
      <c r="H1712" s="2">
        <f>'Source - Master DB Debt'!J1709</f>
        <v>0</v>
      </c>
    </row>
    <row r="1713" spans="1:8" x14ac:dyDescent="0.35">
      <c r="A1713" t="str">
        <f>'Source - Master DB Debt'!A1710&amp;'Source - Master DB Debt'!B1710&amp;'Source - Master DB Debt'!C1710</f>
        <v>4945360</v>
      </c>
      <c r="B1713" t="str">
        <f>'Source - Master DB Debt'!D1710</f>
        <v>0180</v>
      </c>
      <c r="C1713" t="str">
        <f>'Source - Master DB Debt'!E1710</f>
        <v>General Obligation Bonds, Series 2022A</v>
      </c>
      <c r="D1713" s="2">
        <f>'Source - Master DB Debt'!F1710</f>
        <v>2747625</v>
      </c>
      <c r="E1713" s="2">
        <f>'Source - Master DB Debt'!G1710</f>
        <v>1215525</v>
      </c>
      <c r="F1713" s="2">
        <f>'Source - Master DB Debt'!H1710</f>
        <v>604525</v>
      </c>
      <c r="G1713" s="2">
        <f>'Source - Master DB Debt'!I1710</f>
        <v>181391</v>
      </c>
      <c r="H1713" s="2">
        <f>'Source - Master DB Debt'!J1710</f>
        <v>604750</v>
      </c>
    </row>
    <row r="1714" spans="1:8" x14ac:dyDescent="0.35">
      <c r="A1714" t="str">
        <f>'Source - Master DB Debt'!A1711&amp;'Source - Master DB Debt'!B1711&amp;'Source - Master DB Debt'!C1711</f>
        <v>4945360</v>
      </c>
      <c r="B1714" t="str">
        <f>'Source - Master DB Debt'!D1711</f>
        <v>0180</v>
      </c>
      <c r="C1714" t="str">
        <f>'Source - Master DB Debt'!E1711</f>
        <v>General Obligation Bonds, Series 2022B</v>
      </c>
      <c r="D1714" s="2">
        <f>'Source - Master DB Debt'!F1711</f>
        <v>2747625</v>
      </c>
      <c r="E1714" s="2">
        <f>'Source - Master DB Debt'!G1711</f>
        <v>1210775</v>
      </c>
      <c r="F1714" s="2">
        <f>'Source - Master DB Debt'!H1711</f>
        <v>609650</v>
      </c>
      <c r="G1714" s="2">
        <f>'Source - Master DB Debt'!I1711</f>
        <v>182160</v>
      </c>
      <c r="H1714" s="2">
        <f>'Source - Master DB Debt'!J1711</f>
        <v>604750</v>
      </c>
    </row>
    <row r="1715" spans="1:8" x14ac:dyDescent="0.35">
      <c r="A1715" t="str">
        <f>'Source - Master DB Debt'!A1712&amp;'Source - Master DB Debt'!B1712&amp;'Source - Master DB Debt'!C1712</f>
        <v>4945360</v>
      </c>
      <c r="B1715" t="str">
        <f>'Source - Master DB Debt'!D1712</f>
        <v>0180</v>
      </c>
      <c r="C1715" t="str">
        <f>'Source - Master DB Debt'!E1712</f>
        <v>First Mortgage Bonds, Series 2023A</v>
      </c>
      <c r="D1715" s="2">
        <f>'Source - Master DB Debt'!F1712</f>
        <v>0</v>
      </c>
      <c r="E1715" s="2">
        <f>'Source - Master DB Debt'!G1712</f>
        <v>952000</v>
      </c>
      <c r="F1715" s="2">
        <f>'Source - Master DB Debt'!H1712</f>
        <v>663000</v>
      </c>
      <c r="G1715" s="2">
        <f>'Source - Master DB Debt'!I1712</f>
        <v>198900</v>
      </c>
      <c r="H1715" s="2">
        <f>'Source - Master DB Debt'!J1712</f>
        <v>663000</v>
      </c>
    </row>
    <row r="1716" spans="1:8" x14ac:dyDescent="0.35">
      <c r="A1716" t="str">
        <f>'Source - Master DB Debt'!A1713&amp;'Source - Master DB Debt'!B1713&amp;'Source - Master DB Debt'!C1713</f>
        <v>4945360</v>
      </c>
      <c r="B1716" t="str">
        <f>'Source - Master DB Debt'!D1713</f>
        <v>0180</v>
      </c>
      <c r="C1716" t="str">
        <f>'Source - Master DB Debt'!E1713</f>
        <v>First Mortgage Bonds, Series 2023C</v>
      </c>
      <c r="D1716" s="2">
        <f>'Source - Master DB Debt'!F1713</f>
        <v>0</v>
      </c>
      <c r="E1716" s="2">
        <f>'Source - Master DB Debt'!G1713</f>
        <v>4954000</v>
      </c>
      <c r="F1716" s="2">
        <f>'Source - Master DB Debt'!H1713</f>
        <v>2476500</v>
      </c>
      <c r="G1716" s="2">
        <f>'Source - Master DB Debt'!I1713</f>
        <v>742950</v>
      </c>
      <c r="H1716" s="2">
        <f>'Source - Master DB Debt'!J1713</f>
        <v>2476500</v>
      </c>
    </row>
    <row r="1717" spans="1:8" x14ac:dyDescent="0.35">
      <c r="A1717" t="str">
        <f>'Source - Master DB Debt'!A1714&amp;'Source - Master DB Debt'!B1714&amp;'Source - Master DB Debt'!C1714</f>
        <v>4945360</v>
      </c>
      <c r="B1717" t="str">
        <f>'Source - Master DB Debt'!D1714</f>
        <v>0180</v>
      </c>
      <c r="C1717" t="str">
        <f>'Source - Master DB Debt'!E1714</f>
        <v>First Mortgage Bonds, Series 2023B</v>
      </c>
      <c r="D1717" s="2">
        <f>'Source - Master DB Debt'!F1714</f>
        <v>0</v>
      </c>
      <c r="E1717" s="2">
        <f>'Source - Master DB Debt'!G1714</f>
        <v>1292000</v>
      </c>
      <c r="F1717" s="2">
        <f>'Source - Master DB Debt'!H1714</f>
        <v>888500</v>
      </c>
      <c r="G1717" s="2">
        <f>'Source - Master DB Debt'!I1714</f>
        <v>266550</v>
      </c>
      <c r="H1717" s="2">
        <f>'Source - Master DB Debt'!J1714</f>
        <v>888500</v>
      </c>
    </row>
    <row r="1718" spans="1:8" x14ac:dyDescent="0.35">
      <c r="A1718" t="str">
        <f>'Source - Master DB Debt'!A1715&amp;'Source - Master DB Debt'!B1715&amp;'Source - Master DB Debt'!C1715</f>
        <v>4945360</v>
      </c>
      <c r="B1718" t="str">
        <f>'Source - Master DB Debt'!D1715</f>
        <v>0180</v>
      </c>
      <c r="C1718" t="str">
        <f>'Source - Master DB Debt'!E1715</f>
        <v>General Obligation Bonds, Series 2023</v>
      </c>
      <c r="D1718" s="2">
        <f>'Source - Master DB Debt'!F1715</f>
        <v>0</v>
      </c>
      <c r="E1718" s="2">
        <f>'Source - Master DB Debt'!G1715</f>
        <v>6219219</v>
      </c>
      <c r="F1718" s="2">
        <f>'Source - Master DB Debt'!H1715</f>
        <v>0</v>
      </c>
      <c r="G1718" s="2">
        <f>'Source - Master DB Debt'!I1715</f>
        <v>0</v>
      </c>
      <c r="H1718" s="2">
        <f>'Source - Master DB Debt'!J1715</f>
        <v>0</v>
      </c>
    </row>
    <row r="1719" spans="1:8" x14ac:dyDescent="0.35">
      <c r="A1719" t="str">
        <f>'Source - Master DB Debt'!A1716&amp;'Source - Master DB Debt'!B1716&amp;'Source - Master DB Debt'!C1716</f>
        <v>4945370</v>
      </c>
      <c r="B1719" t="str">
        <f>'Source - Master DB Debt'!D1716</f>
        <v>0180</v>
      </c>
      <c r="C1719" t="str">
        <f>'Source - Master DB Debt'!E1716</f>
        <v>Common School Fund Loan - B0361</v>
      </c>
      <c r="D1719" s="2">
        <f>'Source - Master DB Debt'!F1716</f>
        <v>0</v>
      </c>
      <c r="E1719" s="2">
        <f>'Source - Master DB Debt'!G1716</f>
        <v>222796</v>
      </c>
      <c r="F1719" s="2">
        <f>'Source - Master DB Debt'!H1716</f>
        <v>110032</v>
      </c>
      <c r="G1719" s="2">
        <f>'Source - Master DB Debt'!I1716</f>
        <v>32930</v>
      </c>
      <c r="H1719" s="2">
        <f>'Source - Master DB Debt'!J1716</f>
        <v>109503</v>
      </c>
    </row>
    <row r="1720" spans="1:8" x14ac:dyDescent="0.35">
      <c r="A1720" t="str">
        <f>'Source - Master DB Debt'!A1717&amp;'Source - Master DB Debt'!B1717&amp;'Source - Master DB Debt'!C1717</f>
        <v>4945370</v>
      </c>
      <c r="B1720" t="str">
        <f>'Source - Master DB Debt'!D1717</f>
        <v>0287</v>
      </c>
      <c r="C1720" t="str">
        <f>'Source - Master DB Debt'!E1717</f>
        <v>Unlimited Ad Valorem Property Tax First Mortgage Bonds, Series 2021A - 2016 Referendum Projects</v>
      </c>
      <c r="D1720" s="2">
        <f>'Source - Master DB Debt'!F1717</f>
        <v>1323500</v>
      </c>
      <c r="E1720" s="2">
        <f>'Source - Master DB Debt'!G1717</f>
        <v>3810000</v>
      </c>
      <c r="F1720" s="2">
        <f>'Source - Master DB Debt'!H1717</f>
        <v>1905500</v>
      </c>
      <c r="G1720" s="2">
        <f>'Source - Master DB Debt'!I1717</f>
        <v>571650</v>
      </c>
      <c r="H1720" s="2">
        <f>'Source - Master DB Debt'!J1717</f>
        <v>1905500</v>
      </c>
    </row>
    <row r="1721" spans="1:8" x14ac:dyDescent="0.35">
      <c r="A1721" t="str">
        <f>'Source - Master DB Debt'!A1718&amp;'Source - Master DB Debt'!B1718&amp;'Source - Master DB Debt'!C1718</f>
        <v>4945370</v>
      </c>
      <c r="B1721" t="str">
        <f>'Source - Master DB Debt'!D1718</f>
        <v>0287</v>
      </c>
      <c r="C1721" t="str">
        <f>'Source - Master DB Debt'!E1718</f>
        <v>Unlimited General Obligation Bonds of 2018</v>
      </c>
      <c r="D1721" s="2">
        <f>'Source - Master DB Debt'!F1718</f>
        <v>1989400</v>
      </c>
      <c r="E1721" s="2">
        <f>'Source - Master DB Debt'!G1718</f>
        <v>0</v>
      </c>
      <c r="F1721" s="2">
        <f>'Source - Master DB Debt'!H1718</f>
        <v>0</v>
      </c>
      <c r="G1721" s="2">
        <f>'Source - Master DB Debt'!I1718</f>
        <v>0</v>
      </c>
      <c r="H1721" s="2">
        <f>'Source - Master DB Debt'!J1718</f>
        <v>0</v>
      </c>
    </row>
    <row r="1722" spans="1:8" x14ac:dyDescent="0.35">
      <c r="A1722" t="str">
        <f>'Source - Master DB Debt'!A1719&amp;'Source - Master DB Debt'!B1719&amp;'Source - Master DB Debt'!C1719</f>
        <v>4945370</v>
      </c>
      <c r="B1722" t="str">
        <f>'Source - Master DB Debt'!D1719</f>
        <v>0287</v>
      </c>
      <c r="C1722" t="str">
        <f>'Source - Master DB Debt'!E1719</f>
        <v>Unlimited Ad Valorem Property Tax First Mortgage Bonds, Series 2019</v>
      </c>
      <c r="D1722" s="2">
        <f>'Source - Master DB Debt'!F1719</f>
        <v>2476000</v>
      </c>
      <c r="E1722" s="2">
        <f>'Source - Master DB Debt'!G1719</f>
        <v>4953000</v>
      </c>
      <c r="F1722" s="2">
        <f>'Source - Master DB Debt'!H1719</f>
        <v>2475000</v>
      </c>
      <c r="G1722" s="2">
        <f>'Source - Master DB Debt'!I1719</f>
        <v>742500</v>
      </c>
      <c r="H1722" s="2">
        <f>'Source - Master DB Debt'!J1719</f>
        <v>2475000</v>
      </c>
    </row>
    <row r="1723" spans="1:8" x14ac:dyDescent="0.35">
      <c r="A1723" t="str">
        <f>'Source - Master DB Debt'!A1720&amp;'Source - Master DB Debt'!B1720&amp;'Source - Master DB Debt'!C1720</f>
        <v>4945370</v>
      </c>
      <c r="B1723" t="str">
        <f>'Source - Master DB Debt'!D1720</f>
        <v>0180</v>
      </c>
      <c r="C1723" t="str">
        <f>'Source - Master DB Debt'!E1720</f>
        <v>Common School Fund Loan - B0283</v>
      </c>
      <c r="D1723" s="2">
        <f>'Source - Master DB Debt'!F1720</f>
        <v>111904</v>
      </c>
      <c r="E1723" s="2">
        <f>'Source - Master DB Debt'!G1720</f>
        <v>222187</v>
      </c>
      <c r="F1723" s="2">
        <f>'Source - Master DB Debt'!H1720</f>
        <v>110282</v>
      </c>
      <c r="G1723" s="2">
        <f>'Source - Master DB Debt'!I1720</f>
        <v>33004</v>
      </c>
      <c r="H1723" s="2">
        <f>'Source - Master DB Debt'!J1720</f>
        <v>109742</v>
      </c>
    </row>
    <row r="1724" spans="1:8" x14ac:dyDescent="0.35">
      <c r="A1724" t="str">
        <f>'Source - Master DB Debt'!A1721&amp;'Source - Master DB Debt'!B1721&amp;'Source - Master DB Debt'!C1721</f>
        <v>4945370</v>
      </c>
      <c r="B1724" t="str">
        <f>'Source - Master DB Debt'!D1721</f>
        <v>0287</v>
      </c>
      <c r="C1724" t="str">
        <f>'Source - Master DB Debt'!E1721</f>
        <v>Fees</v>
      </c>
      <c r="D1724" s="2">
        <f>'Source - Master DB Debt'!F1721</f>
        <v>5000</v>
      </c>
      <c r="E1724" s="2">
        <f>'Source - Master DB Debt'!G1721</f>
        <v>10000</v>
      </c>
      <c r="F1724" s="2">
        <f>'Source - Master DB Debt'!H1721</f>
        <v>5000</v>
      </c>
      <c r="G1724" s="2">
        <f>'Source - Master DB Debt'!I1721</f>
        <v>1500</v>
      </c>
      <c r="H1724" s="2">
        <f>'Source - Master DB Debt'!J1721</f>
        <v>5000</v>
      </c>
    </row>
    <row r="1725" spans="1:8" x14ac:dyDescent="0.35">
      <c r="A1725" t="str">
        <f>'Source - Master DB Debt'!A1722&amp;'Source - Master DB Debt'!B1722&amp;'Source - Master DB Debt'!C1722</f>
        <v>4945370</v>
      </c>
      <c r="B1725" t="str">
        <f>'Source - Master DB Debt'!D1722</f>
        <v>0180</v>
      </c>
      <c r="C1725" t="str">
        <f>'Source - Master DB Debt'!E1722</f>
        <v>Common School Fund Loan - B0311</v>
      </c>
      <c r="D1725" s="2">
        <f>'Source - Master DB Debt'!F1722</f>
        <v>112651</v>
      </c>
      <c r="E1725" s="2">
        <f>'Source - Master DB Debt'!G1722</f>
        <v>223685</v>
      </c>
      <c r="F1725" s="2">
        <f>'Source - Master DB Debt'!H1722</f>
        <v>111034</v>
      </c>
      <c r="G1725" s="2">
        <f>'Source - Master DB Debt'!I1722</f>
        <v>33229</v>
      </c>
      <c r="H1725" s="2">
        <f>'Source - Master DB Debt'!J1722</f>
        <v>110495</v>
      </c>
    </row>
    <row r="1726" spans="1:8" x14ac:dyDescent="0.35">
      <c r="A1726" t="str">
        <f>'Source - Master DB Debt'!A1723&amp;'Source - Master DB Debt'!B1723&amp;'Source - Master DB Debt'!C1723</f>
        <v>4945370</v>
      </c>
      <c r="B1726" t="str">
        <f>'Source - Master DB Debt'!D1723</f>
        <v>0180</v>
      </c>
      <c r="C1726" t="str">
        <f>'Source - Master DB Debt'!E1723</f>
        <v>MSD of Wash Twp Sch Bldg Corp Ad Valorem Prop Tax Refunding Series 2017</v>
      </c>
      <c r="D1726" s="2">
        <f>'Source - Master DB Debt'!F1723</f>
        <v>2041000</v>
      </c>
      <c r="E1726" s="2">
        <f>'Source - Master DB Debt'!G1723</f>
        <v>4095000</v>
      </c>
      <c r="F1726" s="2">
        <f>'Source - Master DB Debt'!H1723</f>
        <v>2057000</v>
      </c>
      <c r="G1726" s="2">
        <f>'Source - Master DB Debt'!I1723</f>
        <v>2057000</v>
      </c>
      <c r="H1726" s="2">
        <f>'Source - Master DB Debt'!J1723</f>
        <v>2057000</v>
      </c>
    </row>
    <row r="1727" spans="1:8" x14ac:dyDescent="0.35">
      <c r="A1727" t="str">
        <f>'Source - Master DB Debt'!A1724&amp;'Source - Master DB Debt'!B1724&amp;'Source - Master DB Debt'!C1724</f>
        <v>4945370</v>
      </c>
      <c r="B1727" t="str">
        <f>'Source - Master DB Debt'!D1724</f>
        <v>0180</v>
      </c>
      <c r="C1727" t="str">
        <f>'Source - Master DB Debt'!E1724</f>
        <v>Common School Fund Loan - B0062</v>
      </c>
      <c r="D1727" s="2">
        <f>'Source - Master DB Debt'!F1724</f>
        <v>113436</v>
      </c>
      <c r="E1727" s="2">
        <f>'Source - Master DB Debt'!G1724</f>
        <v>225197</v>
      </c>
      <c r="F1727" s="2">
        <f>'Source - Master DB Debt'!H1724</f>
        <v>0</v>
      </c>
      <c r="G1727" s="2">
        <f>'Source - Master DB Debt'!I1724</f>
        <v>0</v>
      </c>
      <c r="H1727" s="2">
        <f>'Source - Master DB Debt'!J1724</f>
        <v>0</v>
      </c>
    </row>
    <row r="1728" spans="1:8" x14ac:dyDescent="0.35">
      <c r="A1728" t="str">
        <f>'Source - Master DB Debt'!A1725&amp;'Source - Master DB Debt'!B1725&amp;'Source - Master DB Debt'!C1725</f>
        <v>4945370</v>
      </c>
      <c r="B1728" t="str">
        <f>'Source - Master DB Debt'!D1725</f>
        <v>0287</v>
      </c>
      <c r="C1728" t="str">
        <f>'Source - Master DB Debt'!E1725</f>
        <v>Unlimited General Obligation Bonds of 2022B</v>
      </c>
      <c r="D1728" s="2">
        <f>'Source - Master DB Debt'!F1725</f>
        <v>5870350</v>
      </c>
      <c r="E1728" s="2">
        <f>'Source - Master DB Debt'!G1725</f>
        <v>3995700</v>
      </c>
      <c r="F1728" s="2">
        <f>'Source - Master DB Debt'!H1725</f>
        <v>0</v>
      </c>
      <c r="G1728" s="2">
        <f>'Source - Master DB Debt'!I1725</f>
        <v>0</v>
      </c>
      <c r="H1728" s="2">
        <f>'Source - Master DB Debt'!J1725</f>
        <v>0</v>
      </c>
    </row>
    <row r="1729" spans="1:8" x14ac:dyDescent="0.35">
      <c r="A1729" t="str">
        <f>'Source - Master DB Debt'!A1726&amp;'Source - Master DB Debt'!B1726&amp;'Source - Master DB Debt'!C1726</f>
        <v>4945370</v>
      </c>
      <c r="B1729" t="str">
        <f>'Source - Master DB Debt'!D1726</f>
        <v>0180</v>
      </c>
      <c r="C1729" t="str">
        <f>'Source - Master DB Debt'!E1726</f>
        <v>Common School Fund Loan - A2951</v>
      </c>
      <c r="D1729" s="2">
        <f>'Source - Master DB Debt'!F1726</f>
        <v>114064</v>
      </c>
      <c r="E1729" s="2">
        <f>'Source - Master DB Debt'!G1726</f>
        <v>0</v>
      </c>
      <c r="F1729" s="2">
        <f>'Source - Master DB Debt'!H1726</f>
        <v>0</v>
      </c>
      <c r="G1729" s="2">
        <f>'Source - Master DB Debt'!I1726</f>
        <v>0</v>
      </c>
      <c r="H1729" s="2">
        <f>'Source - Master DB Debt'!J1726</f>
        <v>0</v>
      </c>
    </row>
    <row r="1730" spans="1:8" x14ac:dyDescent="0.35">
      <c r="A1730" t="str">
        <f>'Source - Master DB Debt'!A1727&amp;'Source - Master DB Debt'!B1727&amp;'Source - Master DB Debt'!C1727</f>
        <v>4945370</v>
      </c>
      <c r="B1730" t="str">
        <f>'Source - Master DB Debt'!D1727</f>
        <v>0180</v>
      </c>
      <c r="C1730" t="str">
        <f>'Source - Master DB Debt'!E1727</f>
        <v>General Obligation Bonds of 2022A</v>
      </c>
      <c r="D1730" s="2">
        <f>'Source - Master DB Debt'!F1727</f>
        <v>1885125</v>
      </c>
      <c r="E1730" s="2">
        <f>'Source - Master DB Debt'!G1727</f>
        <v>2303625</v>
      </c>
      <c r="F1730" s="2">
        <f>'Source - Master DB Debt'!H1727</f>
        <v>0</v>
      </c>
      <c r="G1730" s="2">
        <f>'Source - Master DB Debt'!I1727</f>
        <v>0</v>
      </c>
      <c r="H1730" s="2">
        <f>'Source - Master DB Debt'!J1727</f>
        <v>0</v>
      </c>
    </row>
    <row r="1731" spans="1:8" x14ac:dyDescent="0.35">
      <c r="A1731" t="str">
        <f>'Source - Master DB Debt'!A1728&amp;'Source - Master DB Debt'!B1728&amp;'Source - Master DB Debt'!C1728</f>
        <v>4945370</v>
      </c>
      <c r="B1731" t="str">
        <f>'Source - Master DB Debt'!D1728</f>
        <v>0180</v>
      </c>
      <c r="C1731" t="str">
        <f>'Source - Master DB Debt'!E1728</f>
        <v>General Obligation Bonds of 2023</v>
      </c>
      <c r="D1731" s="2">
        <f>'Source - Master DB Debt'!F1728</f>
        <v>0</v>
      </c>
      <c r="E1731" s="2">
        <f>'Source - Master DB Debt'!G1728</f>
        <v>1302334</v>
      </c>
      <c r="F1731" s="2">
        <f>'Source - Master DB Debt'!H1728</f>
        <v>934125</v>
      </c>
      <c r="G1731" s="2">
        <f>'Source - Master DB Debt'!I1728</f>
        <v>280969</v>
      </c>
      <c r="H1731" s="2">
        <f>'Source - Master DB Debt'!J1728</f>
        <v>939000</v>
      </c>
    </row>
    <row r="1732" spans="1:8" x14ac:dyDescent="0.35">
      <c r="A1732" t="str">
        <f>'Source - Master DB Debt'!A1729&amp;'Source - Master DB Debt'!B1729&amp;'Source - Master DB Debt'!C1729</f>
        <v>4945370</v>
      </c>
      <c r="B1732" t="str">
        <f>'Source - Master DB Debt'!D1729</f>
        <v>0287</v>
      </c>
      <c r="C1732" t="str">
        <f>'Source - Master DB Debt'!E1729</f>
        <v>Unlimited Ad Valorem Property Tax First Mortgage Bonds, Series 2023</v>
      </c>
      <c r="D1732" s="2">
        <f>'Source - Master DB Debt'!F1729</f>
        <v>0</v>
      </c>
      <c r="E1732" s="2">
        <f>'Source - Master DB Debt'!G1729</f>
        <v>9425000</v>
      </c>
      <c r="F1732" s="2">
        <f>'Source - Master DB Debt'!H1729</f>
        <v>5036500</v>
      </c>
      <c r="G1732" s="2">
        <f>'Source - Master DB Debt'!I1729</f>
        <v>1510950</v>
      </c>
      <c r="H1732" s="2">
        <f>'Source - Master DB Debt'!J1729</f>
        <v>5036500</v>
      </c>
    </row>
    <row r="1733" spans="1:8" x14ac:dyDescent="0.35">
      <c r="A1733" t="str">
        <f>'Source - Master DB Debt'!A1730&amp;'Source - Master DB Debt'!B1730&amp;'Source - Master DB Debt'!C1730</f>
        <v>4945370</v>
      </c>
      <c r="B1733" t="str">
        <f>'Source - Master DB Debt'!D1730</f>
        <v>0180</v>
      </c>
      <c r="C1733" t="str">
        <f>'Source - Master DB Debt'!E1730</f>
        <v>Common School Fund Loan - B0157</v>
      </c>
      <c r="D1733" s="2">
        <f>'Source - Master DB Debt'!F1730</f>
        <v>112473</v>
      </c>
      <c r="E1733" s="2">
        <f>'Source - Master DB Debt'!G1730</f>
        <v>223301</v>
      </c>
      <c r="F1733" s="2">
        <f>'Source - Master DB Debt'!H1730</f>
        <v>110827</v>
      </c>
      <c r="G1733" s="2">
        <f>'Source - Master DB Debt'!I1730</f>
        <v>33166</v>
      </c>
      <c r="H1733" s="2">
        <f>'Source - Master DB Debt'!J1730</f>
        <v>110279</v>
      </c>
    </row>
    <row r="1734" spans="1:8" x14ac:dyDescent="0.35">
      <c r="A1734" t="str">
        <f>'Source - Master DB Debt'!A1731&amp;'Source - Master DB Debt'!B1731&amp;'Source - Master DB Debt'!C1731</f>
        <v>4945370</v>
      </c>
      <c r="B1734" t="str">
        <f>'Source - Master DB Debt'!D1731</f>
        <v>0180</v>
      </c>
      <c r="C1734" t="str">
        <f>'Source - Master DB Debt'!E1731</f>
        <v>Common School Fund Loan - B0202</v>
      </c>
      <c r="D1734" s="2">
        <f>'Source - Master DB Debt'!F1731</f>
        <v>113386</v>
      </c>
      <c r="E1734" s="2">
        <f>'Source - Master DB Debt'!G1731</f>
        <v>225211</v>
      </c>
      <c r="F1734" s="2">
        <f>'Source - Master DB Debt'!H1731</f>
        <v>111726</v>
      </c>
      <c r="G1734" s="2">
        <f>'Source - Master DB Debt'!I1731</f>
        <v>33435</v>
      </c>
      <c r="H1734" s="2">
        <f>'Source - Master DB Debt'!J1731</f>
        <v>111173</v>
      </c>
    </row>
    <row r="1735" spans="1:8" x14ac:dyDescent="0.35">
      <c r="A1735" t="str">
        <f>'Source - Master DB Debt'!A1732&amp;'Source - Master DB Debt'!B1732&amp;'Source - Master DB Debt'!C1732</f>
        <v>4945370</v>
      </c>
      <c r="B1735" t="str">
        <f>'Source - Master DB Debt'!D1732</f>
        <v>0180</v>
      </c>
      <c r="C1735" t="str">
        <f>'Source - Master DB Debt'!E1732</f>
        <v>Common School Fund Loan - B0132</v>
      </c>
      <c r="D1735" s="2">
        <f>'Source - Master DB Debt'!F1732</f>
        <v>112386</v>
      </c>
      <c r="E1735" s="2">
        <f>'Source - Master DB Debt'!G1732</f>
        <v>223110</v>
      </c>
      <c r="F1735" s="2">
        <f>'Source - Master DB Debt'!H1732</f>
        <v>0</v>
      </c>
      <c r="G1735" s="2">
        <f>'Source - Master DB Debt'!I1732</f>
        <v>0</v>
      </c>
      <c r="H1735" s="2">
        <f>'Source - Master DB Debt'!J1732</f>
        <v>0</v>
      </c>
    </row>
    <row r="1736" spans="1:8" x14ac:dyDescent="0.35">
      <c r="A1736" t="str">
        <f>'Source - Master DB Debt'!A1733&amp;'Source - Master DB Debt'!B1733&amp;'Source - Master DB Debt'!C1733</f>
        <v>4945370</v>
      </c>
      <c r="B1736" t="str">
        <f>'Source - Master DB Debt'!D1733</f>
        <v>0180</v>
      </c>
      <c r="C1736" t="str">
        <f>'Source - Master DB Debt'!E1733</f>
        <v>Common School Fund Loan - B0015</v>
      </c>
      <c r="D1736" s="2">
        <f>'Source - Master DB Debt'!F1733</f>
        <v>113529</v>
      </c>
      <c r="E1736" s="2">
        <f>'Source - Master DB Debt'!G1733</f>
        <v>112967</v>
      </c>
      <c r="F1736" s="2">
        <f>'Source - Master DB Debt'!H1733</f>
        <v>0</v>
      </c>
      <c r="G1736" s="2">
        <f>'Source - Master DB Debt'!I1733</f>
        <v>0</v>
      </c>
      <c r="H1736" s="2">
        <f>'Source - Master DB Debt'!J1733</f>
        <v>0</v>
      </c>
    </row>
    <row r="1737" spans="1:8" x14ac:dyDescent="0.35">
      <c r="A1737" t="str">
        <f>'Source - Master DB Debt'!A1734&amp;'Source - Master DB Debt'!B1734&amp;'Source - Master DB Debt'!C1734</f>
        <v>4945370</v>
      </c>
      <c r="B1737" t="str">
        <f>'Source - Master DB Debt'!D1734</f>
        <v>0180</v>
      </c>
      <c r="C1737" t="str">
        <f>'Source - Master DB Debt'!E1734</f>
        <v>Fees</v>
      </c>
      <c r="D1737" s="2">
        <f>'Source - Master DB Debt'!F1734</f>
        <v>10000</v>
      </c>
      <c r="E1737" s="2">
        <f>'Source - Master DB Debt'!G1734</f>
        <v>10000</v>
      </c>
      <c r="F1737" s="2">
        <f>'Source - Master DB Debt'!H1734</f>
        <v>5000</v>
      </c>
      <c r="G1737" s="2">
        <f>'Source - Master DB Debt'!I1734</f>
        <v>1500</v>
      </c>
      <c r="H1737" s="2">
        <f>'Source - Master DB Debt'!J1734</f>
        <v>5000</v>
      </c>
    </row>
    <row r="1738" spans="1:8" x14ac:dyDescent="0.35">
      <c r="A1738" t="str">
        <f>'Source - Master DB Debt'!A1735&amp;'Source - Master DB Debt'!B1735&amp;'Source - Master DB Debt'!C1735</f>
        <v>4945370</v>
      </c>
      <c r="B1738" t="str">
        <f>'Source - Master DB Debt'!D1735</f>
        <v>0287</v>
      </c>
      <c r="C1738" t="str">
        <f>'Source - Master DB Debt'!E1735</f>
        <v>Unlimited Ad Valorem Property Tax First Mortgage Bonds, Series 2018</v>
      </c>
      <c r="D1738" s="2">
        <f>'Source - Master DB Debt'!F1735</f>
        <v>1258500</v>
      </c>
      <c r="E1738" s="2">
        <f>'Source - Master DB Debt'!G1735</f>
        <v>2518000</v>
      </c>
      <c r="F1738" s="2">
        <f>'Source - Master DB Debt'!H1735</f>
        <v>1259500</v>
      </c>
      <c r="G1738" s="2">
        <f>'Source - Master DB Debt'!I1735</f>
        <v>377850</v>
      </c>
      <c r="H1738" s="2">
        <f>'Source - Master DB Debt'!J1735</f>
        <v>1259500</v>
      </c>
    </row>
    <row r="1739" spans="1:8" x14ac:dyDescent="0.35">
      <c r="A1739" t="str">
        <f>'Source - Master DB Debt'!A1736&amp;'Source - Master DB Debt'!B1736&amp;'Source - Master DB Debt'!C1736</f>
        <v>4945370</v>
      </c>
      <c r="B1739" t="str">
        <f>'Source - Master DB Debt'!D1736</f>
        <v>0287</v>
      </c>
      <c r="C1739" t="str">
        <f>'Source - Master DB Debt'!E1736</f>
        <v>Unlimited Ad Valorem Property Tax First Mortgage Bonds, Series 2021B - 2020 Referendum Projects</v>
      </c>
      <c r="D1739" s="2">
        <f>'Source - Master DB Debt'!F1736</f>
        <v>3006000</v>
      </c>
      <c r="E1739" s="2">
        <f>'Source - Master DB Debt'!G1736</f>
        <v>7158000</v>
      </c>
      <c r="F1739" s="2">
        <f>'Source - Master DB Debt'!H1736</f>
        <v>3579500</v>
      </c>
      <c r="G1739" s="2">
        <f>'Source - Master DB Debt'!I1736</f>
        <v>1073850</v>
      </c>
      <c r="H1739" s="2">
        <f>'Source - Master DB Debt'!J1736</f>
        <v>3579500</v>
      </c>
    </row>
    <row r="1740" spans="1:8" x14ac:dyDescent="0.35">
      <c r="A1740" t="str">
        <f>'Source - Master DB Debt'!A1737&amp;'Source - Master DB Debt'!B1737&amp;'Source - Master DB Debt'!C1737</f>
        <v>4945370</v>
      </c>
      <c r="B1740" t="str">
        <f>'Source - Master DB Debt'!D1737</f>
        <v>0180</v>
      </c>
      <c r="C1740" t="str">
        <f>'Source - Master DB Debt'!E1737</f>
        <v>Common School Fund Loan - B0240</v>
      </c>
      <c r="D1740" s="2">
        <f>'Source - Master DB Debt'!F1737</f>
        <v>113591</v>
      </c>
      <c r="E1740" s="2">
        <f>'Source - Master DB Debt'!G1737</f>
        <v>225537</v>
      </c>
      <c r="F1740" s="2">
        <f>'Source - Master DB Debt'!H1737</f>
        <v>111945</v>
      </c>
      <c r="G1740" s="2">
        <f>'Source - Master DB Debt'!I1737</f>
        <v>33501</v>
      </c>
      <c r="H1740" s="2">
        <f>'Source - Master DB Debt'!J1737</f>
        <v>111396</v>
      </c>
    </row>
    <row r="1741" spans="1:8" x14ac:dyDescent="0.35">
      <c r="A1741" t="str">
        <f>'Source - Master DB Debt'!A1738&amp;'Source - Master DB Debt'!B1738&amp;'Source - Master DB Debt'!C1738</f>
        <v>4945375</v>
      </c>
      <c r="B1741" t="str">
        <f>'Source - Master DB Debt'!D1738</f>
        <v>0180</v>
      </c>
      <c r="C1741" t="str">
        <f>'Source - Master DB Debt'!E1738</f>
        <v>Ad Valorem Property Tax First Mtg Rfding and Imprvmt bonds, Series 2014</v>
      </c>
      <c r="D1741" s="2">
        <f>'Source - Master DB Debt'!F1738</f>
        <v>3021000</v>
      </c>
      <c r="E1741" s="2">
        <f>'Source - Master DB Debt'!G1738</f>
        <v>6041000</v>
      </c>
      <c r="F1741" s="2">
        <f>'Source - Master DB Debt'!H1738</f>
        <v>2884000</v>
      </c>
      <c r="G1741" s="2">
        <f>'Source - Master DB Debt'!I1738</f>
        <v>2884000</v>
      </c>
      <c r="H1741" s="2">
        <f>'Source - Master DB Debt'!J1738</f>
        <v>2884000</v>
      </c>
    </row>
    <row r="1742" spans="1:8" x14ac:dyDescent="0.35">
      <c r="A1742" t="str">
        <f>'Source - Master DB Debt'!A1739&amp;'Source - Master DB Debt'!B1739&amp;'Source - Master DB Debt'!C1739</f>
        <v>4945375</v>
      </c>
      <c r="B1742" t="str">
        <f>'Source - Master DB Debt'!D1739</f>
        <v>0180</v>
      </c>
      <c r="C1742" t="str">
        <f>'Source - Master DB Debt'!E1739</f>
        <v>Ad Valorem Property Tax First Mortgage Bonds, Series 2021</v>
      </c>
      <c r="D1742" s="2">
        <f>'Source - Master DB Debt'!F1739</f>
        <v>859000</v>
      </c>
      <c r="E1742" s="2">
        <f>'Source - Master DB Debt'!G1739</f>
        <v>1717000</v>
      </c>
      <c r="F1742" s="2">
        <f>'Source - Master DB Debt'!H1739</f>
        <v>856500</v>
      </c>
      <c r="G1742" s="2">
        <f>'Source - Master DB Debt'!I1739</f>
        <v>256950</v>
      </c>
      <c r="H1742" s="2">
        <f>'Source - Master DB Debt'!J1739</f>
        <v>856500</v>
      </c>
    </row>
    <row r="1743" spans="1:8" x14ac:dyDescent="0.35">
      <c r="A1743" t="str">
        <f>'Source - Master DB Debt'!A1740&amp;'Source - Master DB Debt'!B1740&amp;'Source - Master DB Debt'!C1740</f>
        <v>4945375</v>
      </c>
      <c r="B1743" t="str">
        <f>'Source - Master DB Debt'!D1740</f>
        <v>0180</v>
      </c>
      <c r="C1743" t="str">
        <f>'Source - Master DB Debt'!E1740</f>
        <v>Ad Valorem Property Tax First Mortgage Refunding and Improvement Bonds, Series 2017</v>
      </c>
      <c r="D1743" s="2">
        <f>'Source - Master DB Debt'!F1740</f>
        <v>6008500</v>
      </c>
      <c r="E1743" s="2">
        <f>'Source - Master DB Debt'!G1740</f>
        <v>12041000</v>
      </c>
      <c r="F1743" s="2">
        <f>'Source - Master DB Debt'!H1740</f>
        <v>6159000</v>
      </c>
      <c r="G1743" s="2">
        <f>'Source - Master DB Debt'!I1740</f>
        <v>6159000</v>
      </c>
      <c r="H1743" s="2">
        <f>'Source - Master DB Debt'!J1740</f>
        <v>6159000</v>
      </c>
    </row>
    <row r="1744" spans="1:8" x14ac:dyDescent="0.35">
      <c r="A1744" t="str">
        <f>'Source - Master DB Debt'!A1741&amp;'Source - Master DB Debt'!B1741&amp;'Source - Master DB Debt'!C1741</f>
        <v>4945375</v>
      </c>
      <c r="B1744" t="str">
        <f>'Source - Master DB Debt'!D1741</f>
        <v>0180</v>
      </c>
      <c r="C1744" t="str">
        <f>'Source - Master DB Debt'!E1741</f>
        <v>General Obligation Bonds of 2022</v>
      </c>
      <c r="D1744" s="2">
        <f>'Source - Master DB Debt'!F1741</f>
        <v>2403625</v>
      </c>
      <c r="E1744" s="2">
        <f>'Source - Master DB Debt'!G1741</f>
        <v>0</v>
      </c>
      <c r="F1744" s="2">
        <f>'Source - Master DB Debt'!H1741</f>
        <v>0</v>
      </c>
      <c r="G1744" s="2">
        <f>'Source - Master DB Debt'!I1741</f>
        <v>0</v>
      </c>
      <c r="H1744" s="2">
        <f>'Source - Master DB Debt'!J1741</f>
        <v>0</v>
      </c>
    </row>
    <row r="1745" spans="1:8" x14ac:dyDescent="0.35">
      <c r="A1745" t="str">
        <f>'Source - Master DB Debt'!A1742&amp;'Source - Master DB Debt'!B1742&amp;'Source - Master DB Debt'!C1742</f>
        <v>4945375</v>
      </c>
      <c r="B1745" t="str">
        <f>'Source - Master DB Debt'!D1742</f>
        <v>0180</v>
      </c>
      <c r="C1745" t="str">
        <f>'Source - Master DB Debt'!E1742</f>
        <v>Ad Valorem Property Tax First Mortgage Bonds, Series 2019</v>
      </c>
      <c r="D1745" s="2">
        <f>'Source - Master DB Debt'!F1742</f>
        <v>168000</v>
      </c>
      <c r="E1745" s="2">
        <f>'Source - Master DB Debt'!G1742</f>
        <v>336000</v>
      </c>
      <c r="F1745" s="2">
        <f>'Source - Master DB Debt'!H1742</f>
        <v>168000</v>
      </c>
      <c r="G1745" s="2">
        <f>'Source - Master DB Debt'!I1742</f>
        <v>50400</v>
      </c>
      <c r="H1745" s="2">
        <f>'Source - Master DB Debt'!J1742</f>
        <v>168000</v>
      </c>
    </row>
    <row r="1746" spans="1:8" x14ac:dyDescent="0.35">
      <c r="A1746" t="str">
        <f>'Source - Master DB Debt'!A1743&amp;'Source - Master DB Debt'!B1743&amp;'Source - Master DB Debt'!C1743</f>
        <v>4945375</v>
      </c>
      <c r="B1746" t="str">
        <f>'Source - Master DB Debt'!D1743</f>
        <v>0180</v>
      </c>
      <c r="C1746" t="str">
        <f>'Source - Master DB Debt'!E1743</f>
        <v>General Obligation Bonds of 2023A</v>
      </c>
      <c r="D1746" s="2">
        <f>'Source - Master DB Debt'!F1743</f>
        <v>0</v>
      </c>
      <c r="E1746" s="2">
        <f>'Source - Master DB Debt'!G1743</f>
        <v>6099518</v>
      </c>
      <c r="F1746" s="2">
        <f>'Source - Master DB Debt'!H1743</f>
        <v>0</v>
      </c>
      <c r="G1746" s="2">
        <f>'Source - Master DB Debt'!I1743</f>
        <v>0</v>
      </c>
      <c r="H1746" s="2">
        <f>'Source - Master DB Debt'!J1743</f>
        <v>0</v>
      </c>
    </row>
    <row r="1747" spans="1:8" x14ac:dyDescent="0.35">
      <c r="A1747" t="str">
        <f>'Source - Master DB Debt'!A1744&amp;'Source - Master DB Debt'!B1744&amp;'Source - Master DB Debt'!C1744</f>
        <v>4945375</v>
      </c>
      <c r="B1747" t="str">
        <f>'Source - Master DB Debt'!D1744</f>
        <v>0180</v>
      </c>
      <c r="C1747" t="str">
        <f>'Source - Master DB Debt'!E1744</f>
        <v>Ad Valorem Property Tax First Mortgage Bonds, Series 2022</v>
      </c>
      <c r="D1747" s="2">
        <f>'Source - Master DB Debt'!F1744</f>
        <v>1810000</v>
      </c>
      <c r="E1747" s="2">
        <f>'Source - Master DB Debt'!G1744</f>
        <v>6002000</v>
      </c>
      <c r="F1747" s="2">
        <f>'Source - Master DB Debt'!H1744</f>
        <v>1756500</v>
      </c>
      <c r="G1747" s="2">
        <f>'Source - Master DB Debt'!I1744</f>
        <v>526950</v>
      </c>
      <c r="H1747" s="2">
        <f>'Source - Master DB Debt'!J1744</f>
        <v>1756500</v>
      </c>
    </row>
    <row r="1748" spans="1:8" x14ac:dyDescent="0.35">
      <c r="A1748" t="str">
        <f>'Source - Master DB Debt'!A1745&amp;'Source - Master DB Debt'!B1745&amp;'Source - Master DB Debt'!C1745</f>
        <v>4945375</v>
      </c>
      <c r="B1748" t="str">
        <f>'Source - Master DB Debt'!D1745</f>
        <v>0180</v>
      </c>
      <c r="C1748" t="str">
        <f>'Source - Master DB Debt'!E1745</f>
        <v>Equipment Loan</v>
      </c>
      <c r="D1748" s="2">
        <f>'Source - Master DB Debt'!F1745</f>
        <v>276700</v>
      </c>
      <c r="E1748" s="2">
        <f>'Source - Master DB Debt'!G1745</f>
        <v>552750</v>
      </c>
      <c r="F1748" s="2">
        <f>'Source - Master DB Debt'!H1745</f>
        <v>275975</v>
      </c>
      <c r="G1748" s="2">
        <f>'Source - Master DB Debt'!I1745</f>
        <v>82991</v>
      </c>
      <c r="H1748" s="2">
        <f>'Source - Master DB Debt'!J1745</f>
        <v>277300</v>
      </c>
    </row>
    <row r="1749" spans="1:8" x14ac:dyDescent="0.35">
      <c r="A1749" t="str">
        <f>'Source - Master DB Debt'!A1746&amp;'Source - Master DB Debt'!B1746&amp;'Source - Master DB Debt'!C1746</f>
        <v>4945375</v>
      </c>
      <c r="B1749" t="str">
        <f>'Source - Master DB Debt'!D1746</f>
        <v>0180</v>
      </c>
      <c r="C1749" t="str">
        <f>'Source - Master DB Debt'!E1746</f>
        <v>Ad Valorem Property Tax First Mortgage Refunding Bonds, Series 2023</v>
      </c>
      <c r="D1749" s="2">
        <f>'Source - Master DB Debt'!F1746</f>
        <v>152500</v>
      </c>
      <c r="E1749" s="2">
        <f>'Source - Master DB Debt'!G1746</f>
        <v>305000</v>
      </c>
      <c r="F1749" s="2">
        <f>'Source - Master DB Debt'!H1746</f>
        <v>152500</v>
      </c>
      <c r="G1749" s="2">
        <f>'Source - Master DB Debt'!I1746</f>
        <v>152500</v>
      </c>
      <c r="H1749" s="2">
        <f>'Source - Master DB Debt'!J1746</f>
        <v>152500</v>
      </c>
    </row>
    <row r="1750" spans="1:8" x14ac:dyDescent="0.35">
      <c r="A1750" t="str">
        <f>'Source - Master DB Debt'!A1747&amp;'Source - Master DB Debt'!B1747&amp;'Source - Master DB Debt'!C1747</f>
        <v>4945375</v>
      </c>
      <c r="B1750" t="str">
        <f>'Source - Master DB Debt'!D1747</f>
        <v>0180</v>
      </c>
      <c r="C1750" t="str">
        <f>'Source - Master DB Debt'!E1747</f>
        <v>2019 School Bus Lease</v>
      </c>
      <c r="D1750" s="2">
        <f>'Source - Master DB Debt'!F1747</f>
        <v>200714</v>
      </c>
      <c r="E1750" s="2">
        <f>'Source - Master DB Debt'!G1747</f>
        <v>100357</v>
      </c>
      <c r="F1750" s="2">
        <f>'Source - Master DB Debt'!H1747</f>
        <v>0</v>
      </c>
      <c r="G1750" s="2">
        <f>'Source - Master DB Debt'!I1747</f>
        <v>0</v>
      </c>
      <c r="H1750" s="2">
        <f>'Source - Master DB Debt'!J1747</f>
        <v>0</v>
      </c>
    </row>
    <row r="1751" spans="1:8" x14ac:dyDescent="0.35">
      <c r="A1751" t="str">
        <f>'Source - Master DB Debt'!A1748&amp;'Source - Master DB Debt'!B1748&amp;'Source - Master DB Debt'!C1748</f>
        <v>4945375</v>
      </c>
      <c r="B1751" t="str">
        <f>'Source - Master DB Debt'!D1748</f>
        <v>0180</v>
      </c>
      <c r="C1751" t="str">
        <f>'Source - Master DB Debt'!E1748</f>
        <v>First Mortgage Refunding Bonds, Series 2015</v>
      </c>
      <c r="D1751" s="2">
        <f>'Source - Master DB Debt'!F1748</f>
        <v>789000</v>
      </c>
      <c r="E1751" s="2">
        <f>'Source - Master DB Debt'!G1748</f>
        <v>1575000</v>
      </c>
      <c r="F1751" s="2">
        <f>'Source - Master DB Debt'!H1748</f>
        <v>786500</v>
      </c>
      <c r="G1751" s="2">
        <f>'Source - Master DB Debt'!I1748</f>
        <v>786500</v>
      </c>
      <c r="H1751" s="2">
        <f>'Source - Master DB Debt'!J1748</f>
        <v>786500</v>
      </c>
    </row>
    <row r="1752" spans="1:8" x14ac:dyDescent="0.35">
      <c r="A1752" t="str">
        <f>'Source - Master DB Debt'!A1749&amp;'Source - Master DB Debt'!B1749&amp;'Source - Master DB Debt'!C1749</f>
        <v>4945375</v>
      </c>
      <c r="B1752" t="str">
        <f>'Source - Master DB Debt'!D1749</f>
        <v>0180</v>
      </c>
      <c r="C1752" t="str">
        <f>'Source - Master DB Debt'!E1749</f>
        <v>Ad Valorem Property Tax First Mortgage Bonds, Series 2023</v>
      </c>
      <c r="D1752" s="2">
        <f>'Source - Master DB Debt'!F1749</f>
        <v>0</v>
      </c>
      <c r="E1752" s="2">
        <f>'Source - Master DB Debt'!G1749</f>
        <v>3900000</v>
      </c>
      <c r="F1752" s="2">
        <f>'Source - Master DB Debt'!H1749</f>
        <v>1107000</v>
      </c>
      <c r="G1752" s="2">
        <f>'Source - Master DB Debt'!I1749</f>
        <v>332100</v>
      </c>
      <c r="H1752" s="2">
        <f>'Source - Master DB Debt'!J1749</f>
        <v>1107000</v>
      </c>
    </row>
    <row r="1753" spans="1:8" x14ac:dyDescent="0.35">
      <c r="A1753" t="str">
        <f>'Source - Master DB Debt'!A1750&amp;'Source - Master DB Debt'!B1750&amp;'Source - Master DB Debt'!C1750</f>
        <v>4945375</v>
      </c>
      <c r="B1753" t="str">
        <f>'Source - Master DB Debt'!D1750</f>
        <v>0180</v>
      </c>
      <c r="C1753" t="str">
        <f>'Source - Master DB Debt'!E1750</f>
        <v>Ad Valorem Property Tax First Mortgage Bonds, Series 2020</v>
      </c>
      <c r="D1753" s="2">
        <f>'Source - Master DB Debt'!F1750</f>
        <v>821000</v>
      </c>
      <c r="E1753" s="2">
        <f>'Source - Master DB Debt'!G1750</f>
        <v>1645000</v>
      </c>
      <c r="F1753" s="2">
        <f>'Source - Master DB Debt'!H1750</f>
        <v>823500</v>
      </c>
      <c r="G1753" s="2">
        <f>'Source - Master DB Debt'!I1750</f>
        <v>247050</v>
      </c>
      <c r="H1753" s="2">
        <f>'Source - Master DB Debt'!J1750</f>
        <v>823500</v>
      </c>
    </row>
    <row r="1754" spans="1:8" x14ac:dyDescent="0.35">
      <c r="A1754" t="str">
        <f>'Source - Master DB Debt'!A1751&amp;'Source - Master DB Debt'!B1751&amp;'Source - Master DB Debt'!C1751</f>
        <v>4945375</v>
      </c>
      <c r="B1754" t="str">
        <f>'Source - Master DB Debt'!D1751</f>
        <v>0180</v>
      </c>
      <c r="C1754" t="str">
        <f>'Source - Master DB Debt'!E1751</f>
        <v>Common School Fund Loan B0203</v>
      </c>
      <c r="D1754" s="2">
        <f>'Source - Master DB Debt'!F1751</f>
        <v>285737</v>
      </c>
      <c r="E1754" s="2">
        <f>'Source - Master DB Debt'!G1751</f>
        <v>567251</v>
      </c>
      <c r="F1754" s="2">
        <f>'Source - Master DB Debt'!H1751</f>
        <v>0</v>
      </c>
      <c r="G1754" s="2">
        <f>'Source - Master DB Debt'!I1751</f>
        <v>0</v>
      </c>
      <c r="H1754" s="2">
        <f>'Source - Master DB Debt'!J1751</f>
        <v>0</v>
      </c>
    </row>
    <row r="1755" spans="1:8" x14ac:dyDescent="0.35">
      <c r="A1755" t="str">
        <f>'Source - Master DB Debt'!A1752&amp;'Source - Master DB Debt'!B1752&amp;'Source - Master DB Debt'!C1752</f>
        <v>4945375</v>
      </c>
      <c r="B1755" t="str">
        <f>'Source - Master DB Debt'!D1752</f>
        <v>0180</v>
      </c>
      <c r="C1755" t="str">
        <f>'Source - Master DB Debt'!E1752</f>
        <v>Ad Valorem Property Tax First Mortgage Bonds, Series 2016</v>
      </c>
      <c r="D1755" s="2">
        <f>'Source - Master DB Debt'!F1752</f>
        <v>127000</v>
      </c>
      <c r="E1755" s="2">
        <f>'Source - Master DB Debt'!G1752</f>
        <v>254000</v>
      </c>
      <c r="F1755" s="2">
        <f>'Source - Master DB Debt'!H1752</f>
        <v>127000</v>
      </c>
      <c r="G1755" s="2">
        <f>'Source - Master DB Debt'!I1752</f>
        <v>38100</v>
      </c>
      <c r="H1755" s="2">
        <f>'Source - Master DB Debt'!J1752</f>
        <v>127000</v>
      </c>
    </row>
    <row r="1756" spans="1:8" x14ac:dyDescent="0.35">
      <c r="A1756" t="str">
        <f>'Source - Master DB Debt'!A1753&amp;'Source - Master DB Debt'!B1753&amp;'Source - Master DB Debt'!C1753</f>
        <v>4945375</v>
      </c>
      <c r="B1756" t="str">
        <f>'Source - Master DB Debt'!D1753</f>
        <v>0180</v>
      </c>
      <c r="C1756" t="str">
        <f>'Source - Master DB Debt'!E1753</f>
        <v>General Obligation Bonds of 2023B</v>
      </c>
      <c r="D1756" s="2">
        <f>'Source - Master DB Debt'!F1753</f>
        <v>0</v>
      </c>
      <c r="E1756" s="2">
        <f>'Source - Master DB Debt'!G1753</f>
        <v>2615556</v>
      </c>
      <c r="F1756" s="2">
        <f>'Source - Master DB Debt'!H1753</f>
        <v>0</v>
      </c>
      <c r="G1756" s="2">
        <f>'Source - Master DB Debt'!I1753</f>
        <v>0</v>
      </c>
      <c r="H1756" s="2">
        <f>'Source - Master DB Debt'!J1753</f>
        <v>0</v>
      </c>
    </row>
    <row r="1757" spans="1:8" x14ac:dyDescent="0.35">
      <c r="A1757" t="str">
        <f>'Source - Master DB Debt'!A1754&amp;'Source - Master DB Debt'!B1754&amp;'Source - Master DB Debt'!C1754</f>
        <v>4945380</v>
      </c>
      <c r="B1757" t="str">
        <f>'Source - Master DB Debt'!D1754</f>
        <v>0180</v>
      </c>
      <c r="C1757" t="str">
        <f>'Source - Master DB Debt'!E1754</f>
        <v>Common School Loan B0383</v>
      </c>
      <c r="D1757" s="2">
        <f>'Source - Master DB Debt'!F1754</f>
        <v>28817</v>
      </c>
      <c r="E1757" s="2">
        <f>'Source - Master DB Debt'!G1754</f>
        <v>57220</v>
      </c>
      <c r="F1757" s="2">
        <f>'Source - Master DB Debt'!H1754</f>
        <v>28403</v>
      </c>
      <c r="G1757" s="2">
        <f>'Source - Master DB Debt'!I1754</f>
        <v>8500</v>
      </c>
      <c r="H1757" s="2">
        <f>'Source - Master DB Debt'!J1754</f>
        <v>28265</v>
      </c>
    </row>
    <row r="1758" spans="1:8" x14ac:dyDescent="0.35">
      <c r="A1758" t="str">
        <f>'Source - Master DB Debt'!A1755&amp;'Source - Master DB Debt'!B1755&amp;'Source - Master DB Debt'!C1755</f>
        <v>4945380</v>
      </c>
      <c r="B1758" t="str">
        <f>'Source - Master DB Debt'!D1755</f>
        <v>0180</v>
      </c>
      <c r="C1758" t="str">
        <f>'Source - Master DB Debt'!E1755</f>
        <v>Common School Loan A0603 - Science Addition</v>
      </c>
      <c r="D1758" s="2">
        <f>'Source - Master DB Debt'!F1755</f>
        <v>71000</v>
      </c>
      <c r="E1758" s="2">
        <f>'Source - Master DB Debt'!G1755</f>
        <v>139000</v>
      </c>
      <c r="F1758" s="2">
        <f>'Source - Master DB Debt'!H1755</f>
        <v>68000</v>
      </c>
      <c r="G1758" s="2">
        <f>'Source - Master DB Debt'!I1755</f>
        <v>67500</v>
      </c>
      <c r="H1758" s="2">
        <f>'Source - Master DB Debt'!J1755</f>
        <v>67000</v>
      </c>
    </row>
    <row r="1759" spans="1:8" x14ac:dyDescent="0.35">
      <c r="A1759" t="str">
        <f>'Source - Master DB Debt'!A1756&amp;'Source - Master DB Debt'!B1756&amp;'Source - Master DB Debt'!C1756</f>
        <v>4945380</v>
      </c>
      <c r="B1759" t="str">
        <f>'Source - Master DB Debt'!D1756</f>
        <v>0180</v>
      </c>
      <c r="C1759" t="str">
        <f>'Source - Master DB Debt'!E1756</f>
        <v>Common School A2933</v>
      </c>
      <c r="D1759" s="2">
        <f>'Source - Master DB Debt'!F1756</f>
        <v>24768</v>
      </c>
      <c r="E1759" s="2">
        <f>'Source - Master DB Debt'!G1756</f>
        <v>0</v>
      </c>
      <c r="F1759" s="2">
        <f>'Source - Master DB Debt'!H1756</f>
        <v>0</v>
      </c>
      <c r="G1759" s="2">
        <f>'Source - Master DB Debt'!I1756</f>
        <v>0</v>
      </c>
      <c r="H1759" s="2">
        <f>'Source - Master DB Debt'!J1756</f>
        <v>0</v>
      </c>
    </row>
    <row r="1760" spans="1:8" x14ac:dyDescent="0.35">
      <c r="A1760" t="str">
        <f>'Source - Master DB Debt'!A1757&amp;'Source - Master DB Debt'!B1757&amp;'Source - Master DB Debt'!C1757</f>
        <v>4945380</v>
      </c>
      <c r="B1760" t="str">
        <f>'Source - Master DB Debt'!D1757</f>
        <v>0180</v>
      </c>
      <c r="C1760" t="str">
        <f>'Source - Master DB Debt'!E1757</f>
        <v>Taxable Ad Valorem Property Tax First Mortgage Refunding Bonds, Series 2016</v>
      </c>
      <c r="D1760" s="2">
        <f>'Source - Master DB Debt'!F1757</f>
        <v>218000</v>
      </c>
      <c r="E1760" s="2">
        <f>'Source - Master DB Debt'!G1757</f>
        <v>521000</v>
      </c>
      <c r="F1760" s="2">
        <f>'Source - Master DB Debt'!H1757</f>
        <v>334000</v>
      </c>
      <c r="G1760" s="2">
        <f>'Source - Master DB Debt'!I1757</f>
        <v>334000</v>
      </c>
      <c r="H1760" s="2">
        <f>'Source - Master DB Debt'!J1757</f>
        <v>334000</v>
      </c>
    </row>
    <row r="1761" spans="1:8" x14ac:dyDescent="0.35">
      <c r="A1761" t="str">
        <f>'Source - Master DB Debt'!A1758&amp;'Source - Master DB Debt'!B1758&amp;'Source - Master DB Debt'!C1758</f>
        <v>4945380</v>
      </c>
      <c r="B1761" t="str">
        <f>'Source - Master DB Debt'!D1758</f>
        <v>0180</v>
      </c>
      <c r="C1761" t="str">
        <f>'Source - Master DB Debt'!E1758</f>
        <v>Interest on Temporary Loans</v>
      </c>
      <c r="D1761" s="2">
        <f>'Source - Master DB Debt'!F1758</f>
        <v>39642</v>
      </c>
      <c r="E1761" s="2">
        <f>'Source - Master DB Debt'!G1758</f>
        <v>50000</v>
      </c>
      <c r="F1761" s="2">
        <f>'Source - Master DB Debt'!H1758</f>
        <v>0</v>
      </c>
      <c r="G1761" s="2">
        <f>'Source - Master DB Debt'!I1758</f>
        <v>0</v>
      </c>
      <c r="H1761" s="2">
        <f>'Source - Master DB Debt'!J1758</f>
        <v>0</v>
      </c>
    </row>
    <row r="1762" spans="1:8" x14ac:dyDescent="0.35">
      <c r="A1762" t="str">
        <f>'Source - Master DB Debt'!A1759&amp;'Source - Master DB Debt'!B1759&amp;'Source - Master DB Debt'!C1759</f>
        <v>4945380</v>
      </c>
      <c r="B1762" t="str">
        <f>'Source - Master DB Debt'!D1759</f>
        <v>0180</v>
      </c>
      <c r="C1762" t="str">
        <f>'Source - Master DB Debt'!E1759</f>
        <v>Common School Loan C0010</v>
      </c>
      <c r="D1762" s="2">
        <f>'Source - Master DB Debt'!F1759</f>
        <v>64500</v>
      </c>
      <c r="E1762" s="2">
        <f>'Source - Master DB Debt'!G1759</f>
        <v>126750</v>
      </c>
      <c r="F1762" s="2">
        <f>'Source - Master DB Debt'!H1759</f>
        <v>62250</v>
      </c>
      <c r="G1762" s="2">
        <f>'Source - Master DB Debt'!I1759</f>
        <v>18563</v>
      </c>
      <c r="H1762" s="2">
        <f>'Source - Master DB Debt'!J1759</f>
        <v>61500</v>
      </c>
    </row>
    <row r="1763" spans="1:8" x14ac:dyDescent="0.35">
      <c r="A1763" t="str">
        <f>'Source - Master DB Debt'!A1760&amp;'Source - Master DB Debt'!B1760&amp;'Source - Master DB Debt'!C1760</f>
        <v>4945380</v>
      </c>
      <c r="B1763" t="str">
        <f>'Source - Master DB Debt'!D1760</f>
        <v>0180</v>
      </c>
      <c r="C1763" t="str">
        <f>'Source - Master DB Debt'!E1760</f>
        <v>Common School Loan A0615</v>
      </c>
      <c r="D1763" s="2">
        <f>'Source - Master DB Debt'!F1760</f>
        <v>56250</v>
      </c>
      <c r="E1763" s="2">
        <f>'Source - Master DB Debt'!G1760</f>
        <v>110250</v>
      </c>
      <c r="F1763" s="2">
        <f>'Source - Master DB Debt'!H1760</f>
        <v>54000</v>
      </c>
      <c r="G1763" s="2">
        <f>'Source - Master DB Debt'!I1760</f>
        <v>16088</v>
      </c>
      <c r="H1763" s="2">
        <f>'Source - Master DB Debt'!J1760</f>
        <v>53250</v>
      </c>
    </row>
    <row r="1764" spans="1:8" x14ac:dyDescent="0.35">
      <c r="A1764" t="str">
        <f>'Source - Master DB Debt'!A1761&amp;'Source - Master DB Debt'!B1761&amp;'Source - Master DB Debt'!C1761</f>
        <v>4945380</v>
      </c>
      <c r="B1764" t="str">
        <f>'Source - Master DB Debt'!D1761</f>
        <v>0186</v>
      </c>
      <c r="C1764" t="str">
        <f>'Source - Master DB Debt'!E1761</f>
        <v>Fees</v>
      </c>
      <c r="D1764" s="2">
        <f>'Source - Master DB Debt'!F1761</f>
        <v>5000</v>
      </c>
      <c r="E1764" s="2">
        <f>'Source - Master DB Debt'!G1761</f>
        <v>10000</v>
      </c>
      <c r="F1764" s="2">
        <f>'Source - Master DB Debt'!H1761</f>
        <v>0</v>
      </c>
      <c r="G1764" s="2">
        <f>'Source - Master DB Debt'!I1761</f>
        <v>0</v>
      </c>
      <c r="H1764" s="2">
        <f>'Source - Master DB Debt'!J1761</f>
        <v>0</v>
      </c>
    </row>
    <row r="1765" spans="1:8" x14ac:dyDescent="0.35">
      <c r="A1765" t="str">
        <f>'Source - Master DB Debt'!A1762&amp;'Source - Master DB Debt'!B1762&amp;'Source - Master DB Debt'!C1762</f>
        <v>4945380</v>
      </c>
      <c r="B1765" t="str">
        <f>'Source - Master DB Debt'!D1762</f>
        <v>0180</v>
      </c>
      <c r="C1765" t="str">
        <f>'Source - Master DB Debt'!E1762</f>
        <v>Common School Loan B0222</v>
      </c>
      <c r="D1765" s="2">
        <f>'Source - Master DB Debt'!F1762</f>
        <v>19156</v>
      </c>
      <c r="E1765" s="2">
        <f>'Source - Master DB Debt'!G1762</f>
        <v>38036</v>
      </c>
      <c r="F1765" s="2">
        <f>'Source - Master DB Debt'!H1762</f>
        <v>18879</v>
      </c>
      <c r="G1765" s="2">
        <f>'Source - Master DB Debt'!I1762</f>
        <v>5650</v>
      </c>
      <c r="H1765" s="2">
        <f>'Source - Master DB Debt'!J1762</f>
        <v>18787</v>
      </c>
    </row>
    <row r="1766" spans="1:8" x14ac:dyDescent="0.35">
      <c r="A1766" t="str">
        <f>'Source - Master DB Debt'!A1763&amp;'Source - Master DB Debt'!B1763&amp;'Source - Master DB Debt'!C1763</f>
        <v>4945380</v>
      </c>
      <c r="B1766" t="str">
        <f>'Source - Master DB Debt'!D1763</f>
        <v>0180</v>
      </c>
      <c r="C1766" t="str">
        <f>'Source - Master DB Debt'!E1763</f>
        <v>Lease QSCB 2009</v>
      </c>
      <c r="D1766" s="2">
        <f>'Source - Master DB Debt'!F1763</f>
        <v>155125</v>
      </c>
      <c r="E1766" s="2">
        <f>'Source - Master DB Debt'!G1763</f>
        <v>158500</v>
      </c>
      <c r="F1766" s="2">
        <f>'Source - Master DB Debt'!H1763</f>
        <v>0</v>
      </c>
      <c r="G1766" s="2">
        <f>'Source - Master DB Debt'!I1763</f>
        <v>0</v>
      </c>
      <c r="H1766" s="2">
        <f>'Source - Master DB Debt'!J1763</f>
        <v>0</v>
      </c>
    </row>
    <row r="1767" spans="1:8" x14ac:dyDescent="0.35">
      <c r="A1767" t="str">
        <f>'Source - Master DB Debt'!A1764&amp;'Source - Master DB Debt'!B1764&amp;'Source - Master DB Debt'!C1764</f>
        <v>4945380</v>
      </c>
      <c r="B1767" t="str">
        <f>'Source - Master DB Debt'!D1764</f>
        <v>0180</v>
      </c>
      <c r="C1767" t="str">
        <f>'Source - Master DB Debt'!E1764</f>
        <v>General Obligation Bonds of 2022</v>
      </c>
      <c r="D1767" s="2">
        <f>'Source - Master DB Debt'!F1764</f>
        <v>183131</v>
      </c>
      <c r="E1767" s="2">
        <f>'Source - Master DB Debt'!G1764</f>
        <v>52363</v>
      </c>
      <c r="F1767" s="2">
        <f>'Source - Master DB Debt'!H1764</f>
        <v>26557</v>
      </c>
      <c r="G1767" s="2">
        <f>'Source - Master DB Debt'!I1764</f>
        <v>7854</v>
      </c>
      <c r="H1767" s="2">
        <f>'Source - Master DB Debt'!J1764</f>
        <v>25806</v>
      </c>
    </row>
    <row r="1768" spans="1:8" x14ac:dyDescent="0.35">
      <c r="A1768" t="str">
        <f>'Source - Master DB Debt'!A1765&amp;'Source - Master DB Debt'!B1765&amp;'Source - Master DB Debt'!C1765</f>
        <v>4945380</v>
      </c>
      <c r="B1768" t="str">
        <f>'Source - Master DB Debt'!D1765</f>
        <v>0180</v>
      </c>
      <c r="C1768" t="str">
        <f>'Source - Master DB Debt'!E1765</f>
        <v>Common School Loan A0801</v>
      </c>
      <c r="D1768" s="2">
        <f>'Source - Master DB Debt'!F1765</f>
        <v>78803</v>
      </c>
      <c r="E1768" s="2">
        <f>'Source - Master DB Debt'!G1765</f>
        <v>154613</v>
      </c>
      <c r="F1768" s="2">
        <f>'Source - Master DB Debt'!H1765</f>
        <v>75810</v>
      </c>
      <c r="G1768" s="2">
        <f>'Source - Master DB Debt'!I1765</f>
        <v>22593</v>
      </c>
      <c r="H1768" s="2">
        <f>'Source - Master DB Debt'!J1765</f>
        <v>74813</v>
      </c>
    </row>
    <row r="1769" spans="1:8" x14ac:dyDescent="0.35">
      <c r="A1769" t="str">
        <f>'Source - Master DB Debt'!A1766&amp;'Source - Master DB Debt'!B1766&amp;'Source - Master DB Debt'!C1766</f>
        <v>4945380</v>
      </c>
      <c r="B1769" t="str">
        <f>'Source - Master DB Debt'!D1766</f>
        <v>0287</v>
      </c>
      <c r="C1769" t="str">
        <f>'Source - Master DB Debt'!E1766</f>
        <v>Fees</v>
      </c>
      <c r="D1769" s="2">
        <f>'Source - Master DB Debt'!F1766</f>
        <v>3000</v>
      </c>
      <c r="E1769" s="2">
        <f>'Source - Master DB Debt'!G1766</f>
        <v>6000</v>
      </c>
      <c r="F1769" s="2">
        <f>'Source - Master DB Debt'!H1766</f>
        <v>3000</v>
      </c>
      <c r="G1769" s="2">
        <f>'Source - Master DB Debt'!I1766</f>
        <v>900</v>
      </c>
      <c r="H1769" s="2">
        <f>'Source - Master DB Debt'!J1766</f>
        <v>3000</v>
      </c>
    </row>
    <row r="1770" spans="1:8" x14ac:dyDescent="0.35">
      <c r="A1770" t="str">
        <f>'Source - Master DB Debt'!A1767&amp;'Source - Master DB Debt'!B1767&amp;'Source - Master DB Debt'!C1767</f>
        <v>4945380</v>
      </c>
      <c r="B1770" t="str">
        <f>'Source - Master DB Debt'!D1767</f>
        <v>0186</v>
      </c>
      <c r="C1770" t="str">
        <f>'Source - Master DB Debt'!E1767</f>
        <v>Amended Taxable G. O. Pension Bonds 2004</v>
      </c>
      <c r="D1770" s="2">
        <f>'Source - Master DB Debt'!F1767</f>
        <v>298309</v>
      </c>
      <c r="E1770" s="2">
        <f>'Source - Master DB Debt'!G1767</f>
        <v>617688</v>
      </c>
      <c r="F1770" s="2">
        <f>'Source - Master DB Debt'!H1767</f>
        <v>0</v>
      </c>
      <c r="G1770" s="2">
        <f>'Source - Master DB Debt'!I1767</f>
        <v>0</v>
      </c>
      <c r="H1770" s="2">
        <f>'Source - Master DB Debt'!J1767</f>
        <v>0</v>
      </c>
    </row>
    <row r="1771" spans="1:8" x14ac:dyDescent="0.35">
      <c r="A1771" t="str">
        <f>'Source - Master DB Debt'!A1768&amp;'Source - Master DB Debt'!B1768&amp;'Source - Master DB Debt'!C1768</f>
        <v>4945380</v>
      </c>
      <c r="B1771" t="str">
        <f>'Source - Master DB Debt'!D1768</f>
        <v>0180</v>
      </c>
      <c r="C1771" t="str">
        <f>'Source - Master DB Debt'!E1768</f>
        <v>Common School Loan C0017</v>
      </c>
      <c r="D1771" s="2">
        <f>'Source - Master DB Debt'!F1768</f>
        <v>103186</v>
      </c>
      <c r="E1771" s="2">
        <f>'Source - Master DB Debt'!G1768</f>
        <v>202814</v>
      </c>
      <c r="F1771" s="2">
        <f>'Source - Master DB Debt'!H1768</f>
        <v>99628</v>
      </c>
      <c r="G1771" s="2">
        <f>'Source - Master DB Debt'!I1768</f>
        <v>29711</v>
      </c>
      <c r="H1771" s="2">
        <f>'Source - Master DB Debt'!J1768</f>
        <v>98442</v>
      </c>
    </row>
    <row r="1772" spans="1:8" x14ac:dyDescent="0.35">
      <c r="A1772" t="str">
        <f>'Source - Master DB Debt'!A1769&amp;'Source - Master DB Debt'!B1769&amp;'Source - Master DB Debt'!C1769</f>
        <v>4945380</v>
      </c>
      <c r="B1772" t="str">
        <f>'Source - Master DB Debt'!D1769</f>
        <v>0180</v>
      </c>
      <c r="C1772" t="str">
        <f>'Source - Master DB Debt'!E1769</f>
        <v>Unreimbursed Textbooks</v>
      </c>
      <c r="D1772" s="2">
        <f>'Source - Master DB Debt'!F1769</f>
        <v>0</v>
      </c>
      <c r="E1772" s="2">
        <f>'Source - Master DB Debt'!G1769</f>
        <v>0</v>
      </c>
      <c r="F1772" s="2">
        <f>'Source - Master DB Debt'!H1769</f>
        <v>0</v>
      </c>
      <c r="G1772" s="2">
        <f>'Source - Master DB Debt'!I1769</f>
        <v>0</v>
      </c>
      <c r="H1772" s="2">
        <f>'Source - Master DB Debt'!J1769</f>
        <v>0</v>
      </c>
    </row>
    <row r="1773" spans="1:8" x14ac:dyDescent="0.35">
      <c r="A1773" t="str">
        <f>'Source - Master DB Debt'!A1770&amp;'Source - Master DB Debt'!B1770&amp;'Source - Master DB Debt'!C1770</f>
        <v>4945380</v>
      </c>
      <c r="B1773" t="str">
        <f>'Source - Master DB Debt'!D1770</f>
        <v>0180</v>
      </c>
      <c r="C1773" t="str">
        <f>'Source - Master DB Debt'!E1770</f>
        <v>Kindergarten Center Lease Rental 2001</v>
      </c>
      <c r="D1773" s="2">
        <f>'Source - Master DB Debt'!F1770</f>
        <v>1075000</v>
      </c>
      <c r="E1773" s="2">
        <f>'Source - Master DB Debt'!G1770</f>
        <v>2150000</v>
      </c>
      <c r="F1773" s="2">
        <f>'Source - Master DB Debt'!H1770</f>
        <v>1075000</v>
      </c>
      <c r="G1773" s="2">
        <f>'Source - Master DB Debt'!I1770</f>
        <v>1075000</v>
      </c>
      <c r="H1773" s="2">
        <f>'Source - Master DB Debt'!J1770</f>
        <v>1075000</v>
      </c>
    </row>
    <row r="1774" spans="1:8" x14ac:dyDescent="0.35">
      <c r="A1774" t="str">
        <f>'Source - Master DB Debt'!A1771&amp;'Source - Master DB Debt'!B1771&amp;'Source - Master DB Debt'!C1771</f>
        <v>4945380</v>
      </c>
      <c r="B1774" t="str">
        <f>'Source - Master DB Debt'!D1771</f>
        <v>0180</v>
      </c>
      <c r="C1774" t="str">
        <f>'Source - Master DB Debt'!E1771</f>
        <v>Common School 0575</v>
      </c>
      <c r="D1774" s="2">
        <f>'Source - Master DB Debt'!F1771</f>
        <v>31500</v>
      </c>
      <c r="E1774" s="2">
        <f>'Source - Master DB Debt'!G1771</f>
        <v>61250</v>
      </c>
      <c r="F1774" s="2">
        <f>'Source - Master DB Debt'!H1771</f>
        <v>29750</v>
      </c>
      <c r="G1774" s="2">
        <f>'Source - Master DB Debt'!I1771</f>
        <v>14875</v>
      </c>
      <c r="H1774" s="2">
        <f>'Source - Master DB Debt'!J1771</f>
        <v>0</v>
      </c>
    </row>
    <row r="1775" spans="1:8" x14ac:dyDescent="0.35">
      <c r="A1775" t="str">
        <f>'Source - Master DB Debt'!A1772&amp;'Source - Master DB Debt'!B1772&amp;'Source - Master DB Debt'!C1772</f>
        <v>4945380</v>
      </c>
      <c r="B1775" t="str">
        <f>'Source - Master DB Debt'!D1772</f>
        <v>0180</v>
      </c>
      <c r="C1775" t="str">
        <f>'Source - Master DB Debt'!E1772</f>
        <v>General Obligation Bonds of 2023</v>
      </c>
      <c r="D1775" s="2">
        <f>'Source - Master DB Debt'!F1772</f>
        <v>0</v>
      </c>
      <c r="E1775" s="2">
        <f>'Source - Master DB Debt'!G1772</f>
        <v>630453</v>
      </c>
      <c r="F1775" s="2">
        <f>'Source - Master DB Debt'!H1772</f>
        <v>108200</v>
      </c>
      <c r="G1775" s="2">
        <f>'Source - Master DB Debt'!I1772</f>
        <v>32273</v>
      </c>
      <c r="H1775" s="2">
        <f>'Source - Master DB Debt'!J1772</f>
        <v>106950</v>
      </c>
    </row>
    <row r="1776" spans="1:8" x14ac:dyDescent="0.35">
      <c r="A1776" t="str">
        <f>'Source - Master DB Debt'!A1773&amp;'Source - Master DB Debt'!B1773&amp;'Source - Master DB Debt'!C1773</f>
        <v>4945380</v>
      </c>
      <c r="B1776" t="str">
        <f>'Source - Master DB Debt'!D1773</f>
        <v>0287</v>
      </c>
      <c r="C1776" t="str">
        <f>'Source - Master DB Debt'!E1773</f>
        <v>UnlimitedAd Valorem Property Tax First Mortgage Bonds, Series 2021A</v>
      </c>
      <c r="D1776" s="2">
        <f>'Source - Master DB Debt'!F1773</f>
        <v>589500</v>
      </c>
      <c r="E1776" s="2">
        <f>'Source - Master DB Debt'!G1773</f>
        <v>1186000</v>
      </c>
      <c r="F1776" s="2">
        <f>'Source - Master DB Debt'!H1773</f>
        <v>593500</v>
      </c>
      <c r="G1776" s="2">
        <f>'Source - Master DB Debt'!I1773</f>
        <v>178050</v>
      </c>
      <c r="H1776" s="2">
        <f>'Source - Master DB Debt'!J1773</f>
        <v>593500</v>
      </c>
    </row>
    <row r="1777" spans="1:8" x14ac:dyDescent="0.35">
      <c r="A1777" t="str">
        <f>'Source - Master DB Debt'!A1774&amp;'Source - Master DB Debt'!B1774&amp;'Source - Master DB Debt'!C1774</f>
        <v>4945380</v>
      </c>
      <c r="B1777" t="str">
        <f>'Source - Master DB Debt'!D1774</f>
        <v>0180</v>
      </c>
      <c r="C1777" t="str">
        <f>'Source - Master DB Debt'!E1774</f>
        <v>Taxable Ad Valorem Property Tax First Mortgage Refunding Bonds, Series 2014</v>
      </c>
      <c r="D1777" s="2">
        <f>'Source - Master DB Debt'!F1774</f>
        <v>281000</v>
      </c>
      <c r="E1777" s="2">
        <f>'Source - Master DB Debt'!G1774</f>
        <v>859000</v>
      </c>
      <c r="F1777" s="2">
        <f>'Source - Master DB Debt'!H1774</f>
        <v>428000</v>
      </c>
      <c r="G1777" s="2">
        <f>'Source - Master DB Debt'!I1774</f>
        <v>428000</v>
      </c>
      <c r="H1777" s="2">
        <f>'Source - Master DB Debt'!J1774</f>
        <v>428000</v>
      </c>
    </row>
    <row r="1778" spans="1:8" x14ac:dyDescent="0.35">
      <c r="A1778" t="str">
        <f>'Source - Master DB Debt'!A1775&amp;'Source - Master DB Debt'!B1775&amp;'Source - Master DB Debt'!C1775</f>
        <v>4945380</v>
      </c>
      <c r="B1778" t="str">
        <f>'Source - Master DB Debt'!D1775</f>
        <v>0287</v>
      </c>
      <c r="C1778" t="str">
        <f>'Source - Master DB Debt'!E1775</f>
        <v>Unlimited Ad Valorem Property Tax First Mortgage Bonds, Series 2015</v>
      </c>
      <c r="D1778" s="2">
        <f>'Source - Master DB Debt'!F1775</f>
        <v>323500</v>
      </c>
      <c r="E1778" s="2">
        <f>'Source - Master DB Debt'!G1775</f>
        <v>652000</v>
      </c>
      <c r="F1778" s="2">
        <f>'Source - Master DB Debt'!H1775</f>
        <v>323000</v>
      </c>
      <c r="G1778" s="2">
        <f>'Source - Master DB Debt'!I1775</f>
        <v>96900</v>
      </c>
      <c r="H1778" s="2">
        <f>'Source - Master DB Debt'!J1775</f>
        <v>323000</v>
      </c>
    </row>
    <row r="1779" spans="1:8" x14ac:dyDescent="0.35">
      <c r="A1779" t="str">
        <f>'Source - Master DB Debt'!A1776&amp;'Source - Master DB Debt'!B1776&amp;'Source - Master DB Debt'!C1776</f>
        <v>4945380</v>
      </c>
      <c r="B1779" t="str">
        <f>'Source - Master DB Debt'!D1776</f>
        <v>0180</v>
      </c>
      <c r="C1779" t="str">
        <f>'Source - Master DB Debt'!E1776</f>
        <v>Common School C0004</v>
      </c>
      <c r="D1779" s="2">
        <f>'Source - Master DB Debt'!F1776</f>
        <v>43500</v>
      </c>
      <c r="E1779" s="2">
        <f>'Source - Master DB Debt'!G1776</f>
        <v>85500</v>
      </c>
      <c r="F1779" s="2">
        <f>'Source - Master DB Debt'!H1776</f>
        <v>42000</v>
      </c>
      <c r="G1779" s="2">
        <f>'Source - Master DB Debt'!I1776</f>
        <v>12525</v>
      </c>
      <c r="H1779" s="2">
        <f>'Source - Master DB Debt'!J1776</f>
        <v>41500</v>
      </c>
    </row>
    <row r="1780" spans="1:8" x14ac:dyDescent="0.35">
      <c r="A1780" t="str">
        <f>'Source - Master DB Debt'!A1777&amp;'Source - Master DB Debt'!B1777&amp;'Source - Master DB Debt'!C1777</f>
        <v>4945380</v>
      </c>
      <c r="B1780" t="str">
        <f>'Source - Master DB Debt'!D1777</f>
        <v>0180</v>
      </c>
      <c r="C1780" t="str">
        <f>'Source - Master DB Debt'!E1777</f>
        <v>Common School B0135</v>
      </c>
      <c r="D1780" s="2">
        <f>'Source - Master DB Debt'!F1777</f>
        <v>30953</v>
      </c>
      <c r="E1780" s="2">
        <f>'Source - Master DB Debt'!G1777</f>
        <v>61453</v>
      </c>
      <c r="F1780" s="2">
        <f>'Source - Master DB Debt'!H1777</f>
        <v>30500</v>
      </c>
      <c r="G1780" s="2">
        <f>'Source - Master DB Debt'!I1777</f>
        <v>9127</v>
      </c>
      <c r="H1780" s="2">
        <f>'Source - Master DB Debt'!J1777</f>
        <v>30349</v>
      </c>
    </row>
    <row r="1781" spans="1:8" x14ac:dyDescent="0.35">
      <c r="A1781" t="str">
        <f>'Source - Master DB Debt'!A1778&amp;'Source - Master DB Debt'!B1778&amp;'Source - Master DB Debt'!C1778</f>
        <v>4945380</v>
      </c>
      <c r="B1781" t="str">
        <f>'Source - Master DB Debt'!D1778</f>
        <v>0180</v>
      </c>
      <c r="C1781" t="str">
        <f>'Source - Master DB Debt'!E1778</f>
        <v xml:space="preserve">Ad Valorem Property Tax First Mortgage Refunding Bonds, Series 2021B </v>
      </c>
      <c r="D1781" s="2">
        <f>'Source - Master DB Debt'!F1778</f>
        <v>97500</v>
      </c>
      <c r="E1781" s="2">
        <f>'Source - Master DB Debt'!G1778</f>
        <v>358000</v>
      </c>
      <c r="F1781" s="2">
        <f>'Source - Master DB Debt'!H1778</f>
        <v>179000</v>
      </c>
      <c r="G1781" s="2">
        <f>'Source - Master DB Debt'!I1778</f>
        <v>179000</v>
      </c>
      <c r="H1781" s="2">
        <f>'Source - Master DB Debt'!J1778</f>
        <v>179000</v>
      </c>
    </row>
    <row r="1782" spans="1:8" x14ac:dyDescent="0.35">
      <c r="A1782" t="str">
        <f>'Source - Master DB Debt'!A1779&amp;'Source - Master DB Debt'!B1779&amp;'Source - Master DB Debt'!C1779</f>
        <v>4945380</v>
      </c>
      <c r="B1782" t="str">
        <f>'Source - Master DB Debt'!D1779</f>
        <v>0180</v>
      </c>
      <c r="C1782" t="str">
        <f>'Source - Master DB Debt'!E1779</f>
        <v>Common School B0036</v>
      </c>
      <c r="D1782" s="2">
        <f>'Source - Master DB Debt'!F1779</f>
        <v>31448</v>
      </c>
      <c r="E1782" s="2">
        <f>'Source - Master DB Debt'!G1779</f>
        <v>62437</v>
      </c>
      <c r="F1782" s="2">
        <f>'Source - Master DB Debt'!H1779</f>
        <v>30988</v>
      </c>
      <c r="G1782" s="2">
        <f>'Source - Master DB Debt'!I1779</f>
        <v>9273</v>
      </c>
      <c r="H1782" s="2">
        <f>'Source - Master DB Debt'!J1779</f>
        <v>30835</v>
      </c>
    </row>
    <row r="1783" spans="1:8" x14ac:dyDescent="0.35">
      <c r="A1783" t="str">
        <f>'Source - Master DB Debt'!A1780&amp;'Source - Master DB Debt'!B1780&amp;'Source - Master DB Debt'!C1780</f>
        <v>4945380</v>
      </c>
      <c r="B1783" t="str">
        <f>'Source - Master DB Debt'!D1780</f>
        <v>0180</v>
      </c>
      <c r="C1783" t="str">
        <f>'Source - Master DB Debt'!E1780</f>
        <v>Fees</v>
      </c>
      <c r="D1783" s="2">
        <f>'Source - Master DB Debt'!F1780</f>
        <v>25000</v>
      </c>
      <c r="E1783" s="2">
        <f>'Source - Master DB Debt'!G1780</f>
        <v>50000</v>
      </c>
      <c r="F1783" s="2">
        <f>'Source - Master DB Debt'!H1780</f>
        <v>25000</v>
      </c>
      <c r="G1783" s="2">
        <f>'Source - Master DB Debt'!I1780</f>
        <v>7500</v>
      </c>
      <c r="H1783" s="2">
        <f>'Source - Master DB Debt'!J1780</f>
        <v>25000</v>
      </c>
    </row>
    <row r="1784" spans="1:8" x14ac:dyDescent="0.35">
      <c r="A1784" t="str">
        <f>'Source - Master DB Debt'!A1781&amp;'Source - Master DB Debt'!B1781&amp;'Source - Master DB Debt'!C1781</f>
        <v>4945385</v>
      </c>
      <c r="B1784" t="str">
        <f>'Source - Master DB Debt'!D1781</f>
        <v>0180</v>
      </c>
      <c r="C1784" t="str">
        <f>'Source - Master DB Debt'!E1781</f>
        <v>General Obligation Bonds of 2022</v>
      </c>
      <c r="D1784" s="2">
        <f>'Source - Master DB Debt'!F1781</f>
        <v>4439000</v>
      </c>
      <c r="E1784" s="2">
        <f>'Source - Master DB Debt'!G1781</f>
        <v>7130150</v>
      </c>
      <c r="F1784" s="2">
        <f>'Source - Master DB Debt'!H1781</f>
        <v>5654150</v>
      </c>
      <c r="G1784" s="2">
        <f>'Source - Master DB Debt'!I1781</f>
        <v>1696654</v>
      </c>
      <c r="H1784" s="2">
        <f>'Source - Master DB Debt'!J1781</f>
        <v>5656875</v>
      </c>
    </row>
    <row r="1785" spans="1:8" x14ac:dyDescent="0.35">
      <c r="A1785" t="str">
        <f>'Source - Master DB Debt'!A1782&amp;'Source - Master DB Debt'!B1782&amp;'Source - Master DB Debt'!C1782</f>
        <v>4945385</v>
      </c>
      <c r="B1785" t="str">
        <f>'Source - Master DB Debt'!D1782</f>
        <v>0180</v>
      </c>
      <c r="C1785" t="str">
        <f>'Source - Master DB Debt'!E1782</f>
        <v>General Obligation Bonds of 2022B (Social Bonds)</v>
      </c>
      <c r="D1785" s="2">
        <f>'Source - Master DB Debt'!F1782</f>
        <v>6996625</v>
      </c>
      <c r="E1785" s="2">
        <f>'Source - Master DB Debt'!G1782</f>
        <v>3996400</v>
      </c>
      <c r="F1785" s="2">
        <f>'Source - Master DB Debt'!H1782</f>
        <v>1799525</v>
      </c>
      <c r="G1785" s="2">
        <f>'Source - Master DB Debt'!I1782</f>
        <v>539685</v>
      </c>
      <c r="H1785" s="2">
        <f>'Source - Master DB Debt'!J1782</f>
        <v>1798375</v>
      </c>
    </row>
    <row r="1786" spans="1:8" x14ac:dyDescent="0.35">
      <c r="A1786" t="str">
        <f>'Source - Master DB Debt'!A1783&amp;'Source - Master DB Debt'!B1783&amp;'Source - Master DB Debt'!C1783</f>
        <v>4945385</v>
      </c>
      <c r="B1786" t="str">
        <f>'Source - Master DB Debt'!D1783</f>
        <v>0287</v>
      </c>
      <c r="C1786" t="str">
        <f>'Source - Master DB Debt'!E1783</f>
        <v>Unlimited Ad Valorem Property Tax First Mortgage Bonds, Series 2022 (Social Bonds)</v>
      </c>
      <c r="D1786" s="2">
        <f>'Source - Master DB Debt'!F1783</f>
        <v>1012000</v>
      </c>
      <c r="E1786" s="2">
        <f>'Source - Master DB Debt'!G1783</f>
        <v>2022000</v>
      </c>
      <c r="F1786" s="2">
        <f>'Source - Master DB Debt'!H1783</f>
        <v>1012000</v>
      </c>
      <c r="G1786" s="2">
        <f>'Source - Master DB Debt'!I1783</f>
        <v>303600</v>
      </c>
      <c r="H1786" s="2">
        <f>'Source - Master DB Debt'!J1783</f>
        <v>1012000</v>
      </c>
    </row>
    <row r="1787" spans="1:8" x14ac:dyDescent="0.35">
      <c r="A1787" t="str">
        <f>'Source - Master DB Debt'!A1784&amp;'Source - Master DB Debt'!B1784&amp;'Source - Master DB Debt'!C1784</f>
        <v>4945385</v>
      </c>
      <c r="B1787" t="str">
        <f>'Source - Master DB Debt'!D1784</f>
        <v>0187</v>
      </c>
      <c r="C1787" t="str">
        <f>'Source - Master DB Debt'!E1784</f>
        <v>Qualified School Construction Bonds 2009 C</v>
      </c>
      <c r="D1787" s="2">
        <f>'Source - Master DB Debt'!F1784</f>
        <v>7540500</v>
      </c>
      <c r="E1787" s="2">
        <f>'Source - Master DB Debt'!G1784</f>
        <v>13082500</v>
      </c>
      <c r="F1787" s="2">
        <f>'Source - Master DB Debt'!H1784</f>
        <v>0</v>
      </c>
      <c r="G1787" s="2">
        <f>'Source - Master DB Debt'!I1784</f>
        <v>0</v>
      </c>
      <c r="H1787" s="2">
        <f>'Source - Master DB Debt'!J1784</f>
        <v>0</v>
      </c>
    </row>
    <row r="1788" spans="1:8" x14ac:dyDescent="0.35">
      <c r="A1788" t="str">
        <f>'Source - Master DB Debt'!A1785&amp;'Source - Master DB Debt'!B1785&amp;'Source - Master DB Debt'!C1785</f>
        <v>4945385</v>
      </c>
      <c r="B1788" t="str">
        <f>'Source - Master DB Debt'!D1785</f>
        <v>0187</v>
      </c>
      <c r="C1788" t="str">
        <f>'Source - Master DB Debt'!E1785</f>
        <v>Qualified School Construction Bonds 2010 C</v>
      </c>
      <c r="D1788" s="2">
        <f>'Source - Master DB Debt'!F1785</f>
        <v>302000</v>
      </c>
      <c r="E1788" s="2">
        <f>'Source - Master DB Debt'!G1785</f>
        <v>1822500</v>
      </c>
      <c r="F1788" s="2">
        <f>'Source - Master DB Debt'!H1785</f>
        <v>1520500</v>
      </c>
      <c r="G1788" s="2">
        <f>'Source - Master DB Debt'!I1785</f>
        <v>1502750</v>
      </c>
      <c r="H1788" s="2">
        <f>'Source - Master DB Debt'!J1785</f>
        <v>1485000</v>
      </c>
    </row>
    <row r="1789" spans="1:8" x14ac:dyDescent="0.35">
      <c r="A1789" t="str">
        <f>'Source - Master DB Debt'!A1786&amp;'Source - Master DB Debt'!B1786&amp;'Source - Master DB Debt'!C1786</f>
        <v>4945385</v>
      </c>
      <c r="B1789" t="str">
        <f>'Source - Master DB Debt'!D1786</f>
        <v>0180</v>
      </c>
      <c r="C1789" t="str">
        <f>'Source - Master DB Debt'!E1786</f>
        <v>First Mortgage Refunding Bonds, Series 2015</v>
      </c>
      <c r="D1789" s="2">
        <f>'Source - Master DB Debt'!F1786</f>
        <v>6463000</v>
      </c>
      <c r="E1789" s="2">
        <f>'Source - Master DB Debt'!G1786</f>
        <v>12934000</v>
      </c>
      <c r="F1789" s="2">
        <f>'Source - Master DB Debt'!H1786</f>
        <v>6462000</v>
      </c>
      <c r="G1789" s="2">
        <f>'Source - Master DB Debt'!I1786</f>
        <v>6462000</v>
      </c>
      <c r="H1789" s="2">
        <f>'Source - Master DB Debt'!J1786</f>
        <v>6462000</v>
      </c>
    </row>
    <row r="1790" spans="1:8" x14ac:dyDescent="0.35">
      <c r="A1790" t="str">
        <f>'Source - Master DB Debt'!A1787&amp;'Source - Master DB Debt'!B1787&amp;'Source - Master DB Debt'!C1787</f>
        <v>4945385</v>
      </c>
      <c r="B1790" t="str">
        <f>'Source - Master DB Debt'!D1787</f>
        <v>0180</v>
      </c>
      <c r="C1790" t="str">
        <f>'Source - Master DB Debt'!E1787</f>
        <v>Ad Valorem Property Tax First Mortgage Refunding Bonds, Series 2016B</v>
      </c>
      <c r="D1790" s="2">
        <f>'Source - Master DB Debt'!F1787</f>
        <v>8258000</v>
      </c>
      <c r="E1790" s="2">
        <f>'Source - Master DB Debt'!G1787</f>
        <v>16520000</v>
      </c>
      <c r="F1790" s="2">
        <f>'Source - Master DB Debt'!H1787</f>
        <v>8256500</v>
      </c>
      <c r="G1790" s="2">
        <f>'Source - Master DB Debt'!I1787</f>
        <v>8256500</v>
      </c>
      <c r="H1790" s="2">
        <f>'Source - Master DB Debt'!J1787</f>
        <v>8256500</v>
      </c>
    </row>
    <row r="1791" spans="1:8" x14ac:dyDescent="0.35">
      <c r="A1791" t="str">
        <f>'Source - Master DB Debt'!A1788&amp;'Source - Master DB Debt'!B1788&amp;'Source - Master DB Debt'!C1788</f>
        <v>4945385</v>
      </c>
      <c r="B1791" t="str">
        <f>'Source - Master DB Debt'!D1788</f>
        <v>0180</v>
      </c>
      <c r="C1791" t="str">
        <f>'Source - Master DB Debt'!E1788</f>
        <v>General Obligation Bonds, Series 2018A</v>
      </c>
      <c r="D1791" s="2">
        <f>'Source - Master DB Debt'!F1788</f>
        <v>2193900</v>
      </c>
      <c r="E1791" s="2">
        <f>'Source - Master DB Debt'!G1788</f>
        <v>0</v>
      </c>
      <c r="F1791" s="2">
        <f>'Source - Master DB Debt'!H1788</f>
        <v>0</v>
      </c>
      <c r="G1791" s="2">
        <f>'Source - Master DB Debt'!I1788</f>
        <v>0</v>
      </c>
      <c r="H1791" s="2">
        <f>'Source - Master DB Debt'!J1788</f>
        <v>0</v>
      </c>
    </row>
    <row r="1792" spans="1:8" x14ac:dyDescent="0.35">
      <c r="A1792" t="str">
        <f>'Source - Master DB Debt'!A1789&amp;'Source - Master DB Debt'!B1789&amp;'Source - Master DB Debt'!C1789</f>
        <v>4945385</v>
      </c>
      <c r="B1792" t="str">
        <f>'Source - Master DB Debt'!D1789</f>
        <v>0180</v>
      </c>
      <c r="C1792" t="str">
        <f>'Source - Master DB Debt'!E1789</f>
        <v>General Obligation Bonds, Series 2018B (Taxable)</v>
      </c>
      <c r="D1792" s="2">
        <f>'Source - Master DB Debt'!F1789</f>
        <v>399000</v>
      </c>
      <c r="E1792" s="2">
        <f>'Source - Master DB Debt'!G1789</f>
        <v>798400</v>
      </c>
      <c r="F1792" s="2">
        <f>'Source - Master DB Debt'!H1789</f>
        <v>399000</v>
      </c>
      <c r="G1792" s="2">
        <f>'Source - Master DB Debt'!I1789</f>
        <v>119760</v>
      </c>
      <c r="H1792" s="2">
        <f>'Source - Master DB Debt'!J1789</f>
        <v>399400</v>
      </c>
    </row>
    <row r="1793" spans="1:8" x14ac:dyDescent="0.35">
      <c r="A1793" t="str">
        <f>'Source - Master DB Debt'!A1790&amp;'Source - Master DB Debt'!B1790&amp;'Source - Master DB Debt'!C1790</f>
        <v>4945385</v>
      </c>
      <c r="B1793" t="str">
        <f>'Source - Master DB Debt'!D1790</f>
        <v>0187</v>
      </c>
      <c r="C1793" t="str">
        <f>'Source - Master DB Debt'!E1790</f>
        <v>Unlimited Ad Valorem Property Tax First Mortgage Refunding Bonds, Series 2019</v>
      </c>
      <c r="D1793" s="2">
        <f>'Source - Master DB Debt'!F1790</f>
        <v>1526000</v>
      </c>
      <c r="E1793" s="2">
        <f>'Source - Master DB Debt'!G1790</f>
        <v>6092000</v>
      </c>
      <c r="F1793" s="2">
        <f>'Source - Master DB Debt'!H1790</f>
        <v>4566000</v>
      </c>
      <c r="G1793" s="2">
        <f>'Source - Master DB Debt'!I1790</f>
        <v>4566000</v>
      </c>
      <c r="H1793" s="2">
        <f>'Source - Master DB Debt'!J1790</f>
        <v>7592500</v>
      </c>
    </row>
    <row r="1794" spans="1:8" x14ac:dyDescent="0.35">
      <c r="A1794" t="str">
        <f>'Source - Master DB Debt'!A1791&amp;'Source - Master DB Debt'!B1791&amp;'Source - Master DB Debt'!C1791</f>
        <v>4945385</v>
      </c>
      <c r="B1794" t="str">
        <f>'Source - Master DB Debt'!D1791</f>
        <v>0287</v>
      </c>
      <c r="C1794" t="str">
        <f>'Source - Master DB Debt'!E1791</f>
        <v>Unlimited Ad Valorem Property Tax First Mortgage Bonds, Series 2019</v>
      </c>
      <c r="D1794" s="2">
        <f>'Source - Master DB Debt'!F1791</f>
        <v>983500</v>
      </c>
      <c r="E1794" s="2">
        <f>'Source - Master DB Debt'!G1791</f>
        <v>1964000</v>
      </c>
      <c r="F1794" s="2">
        <f>'Source - Master DB Debt'!H1791</f>
        <v>983000</v>
      </c>
      <c r="G1794" s="2">
        <f>'Source - Master DB Debt'!I1791</f>
        <v>294900</v>
      </c>
      <c r="H1794" s="2">
        <f>'Source - Master DB Debt'!J1791</f>
        <v>983000</v>
      </c>
    </row>
    <row r="1795" spans="1:8" x14ac:dyDescent="0.35">
      <c r="A1795" t="str">
        <f>'Source - Master DB Debt'!A1792&amp;'Source - Master DB Debt'!B1792&amp;'Source - Master DB Debt'!C1792</f>
        <v>4945385</v>
      </c>
      <c r="B1795" t="str">
        <f>'Source - Master DB Debt'!D1792</f>
        <v>0180</v>
      </c>
      <c r="C1795" t="str">
        <f>'Source - Master DB Debt'!E1792</f>
        <v>General Obligation Bonds of 2021</v>
      </c>
      <c r="D1795" s="2">
        <f>'Source - Master DB Debt'!F1792</f>
        <v>2939750</v>
      </c>
      <c r="E1795" s="2">
        <f>'Source - Master DB Debt'!G1792</f>
        <v>5873525</v>
      </c>
      <c r="F1795" s="2">
        <f>'Source - Master DB Debt'!H1792</f>
        <v>0</v>
      </c>
      <c r="G1795" s="2">
        <f>'Source - Master DB Debt'!I1792</f>
        <v>0</v>
      </c>
      <c r="H1795" s="2">
        <f>'Source - Master DB Debt'!J1792</f>
        <v>0</v>
      </c>
    </row>
    <row r="1796" spans="1:8" x14ac:dyDescent="0.35">
      <c r="A1796" t="str">
        <f>'Source - Master DB Debt'!A1793&amp;'Source - Master DB Debt'!B1793&amp;'Source - Master DB Debt'!C1793</f>
        <v>4945385</v>
      </c>
      <c r="B1796" t="str">
        <f>'Source - Master DB Debt'!D1793</f>
        <v>0180</v>
      </c>
      <c r="C1796" t="str">
        <f>'Source - Master DB Debt'!E1793</f>
        <v>Unreimbursed Textbooks</v>
      </c>
      <c r="D1796" s="2">
        <f>'Source - Master DB Debt'!F1793</f>
        <v>0</v>
      </c>
      <c r="E1796" s="2">
        <f>'Source - Master DB Debt'!G1793</f>
        <v>0</v>
      </c>
      <c r="F1796" s="2">
        <f>'Source - Master DB Debt'!H1793</f>
        <v>0</v>
      </c>
      <c r="G1796" s="2">
        <f>'Source - Master DB Debt'!I1793</f>
        <v>0</v>
      </c>
      <c r="H1796" s="2">
        <f>'Source - Master DB Debt'!J1793</f>
        <v>0</v>
      </c>
    </row>
    <row r="1797" spans="1:8" x14ac:dyDescent="0.35">
      <c r="A1797" t="str">
        <f>'Source - Master DB Debt'!A1794&amp;'Source - Master DB Debt'!B1794&amp;'Source - Master DB Debt'!C1794</f>
        <v>4945385</v>
      </c>
      <c r="B1797" t="str">
        <f>'Source - Master DB Debt'!D1794</f>
        <v>0180</v>
      </c>
      <c r="C1797" t="str">
        <f>'Source - Master DB Debt'!E1794</f>
        <v>Ad Valorem Property Tax First Mortgage Bonds, Series 2023 (Social Bonds)</v>
      </c>
      <c r="D1797" s="2">
        <f>'Source - Master DB Debt'!F1794</f>
        <v>0</v>
      </c>
      <c r="E1797" s="2">
        <f>'Source - Master DB Debt'!G1794</f>
        <v>11005000</v>
      </c>
      <c r="F1797" s="2">
        <f>'Source - Master DB Debt'!H1794</f>
        <v>2215000</v>
      </c>
      <c r="G1797" s="2">
        <f>'Source - Master DB Debt'!I1794</f>
        <v>664500</v>
      </c>
      <c r="H1797" s="2">
        <f>'Source - Master DB Debt'!J1794</f>
        <v>2215000</v>
      </c>
    </row>
    <row r="1798" spans="1:8" x14ac:dyDescent="0.35">
      <c r="A1798" t="str">
        <f>'Source - Master DB Debt'!A1795&amp;'Source - Master DB Debt'!B1795&amp;'Source - Master DB Debt'!C1795</f>
        <v>4945385</v>
      </c>
      <c r="B1798" t="str">
        <f>'Source - Master DB Debt'!D1795</f>
        <v>0287</v>
      </c>
      <c r="C1798" t="str">
        <f>'Source - Master DB Debt'!E1795</f>
        <v>Unlimited Ad Valorem Property Tax First Mortgage Bonds, Series 2023 (Social Bonds)</v>
      </c>
      <c r="D1798" s="2">
        <f>'Source - Master DB Debt'!F1795</f>
        <v>0</v>
      </c>
      <c r="E1798" s="2">
        <f>'Source - Master DB Debt'!G1795</f>
        <v>11998000</v>
      </c>
      <c r="F1798" s="2">
        <f>'Source - Master DB Debt'!H1795</f>
        <v>3075500</v>
      </c>
      <c r="G1798" s="2">
        <f>'Source - Master DB Debt'!I1795</f>
        <v>922650</v>
      </c>
      <c r="H1798" s="2">
        <f>'Source - Master DB Debt'!J1795</f>
        <v>3075500</v>
      </c>
    </row>
    <row r="1799" spans="1:8" x14ac:dyDescent="0.35">
      <c r="A1799" t="str">
        <f>'Source - Master DB Debt'!A1796&amp;'Source - Master DB Debt'!B1796&amp;'Source - Master DB Debt'!C1796</f>
        <v>4945400</v>
      </c>
      <c r="B1799" t="str">
        <f>'Source - Master DB Debt'!D1796</f>
        <v>0180</v>
      </c>
      <c r="C1799" t="str">
        <f>'Source - Master DB Debt'!E1796</f>
        <v>Unreimbursed Textbooks</v>
      </c>
      <c r="D1799" s="2">
        <f>'Source - Master DB Debt'!F1796</f>
        <v>15100</v>
      </c>
      <c r="E1799" s="2">
        <f>'Source - Master DB Debt'!G1796</f>
        <v>0</v>
      </c>
      <c r="F1799" s="2">
        <f>'Source - Master DB Debt'!H1796</f>
        <v>0</v>
      </c>
      <c r="G1799" s="2">
        <f>'Source - Master DB Debt'!I1796</f>
        <v>0</v>
      </c>
      <c r="H1799" s="2">
        <f>'Source - Master DB Debt'!J1796</f>
        <v>0</v>
      </c>
    </row>
    <row r="1800" spans="1:8" x14ac:dyDescent="0.35">
      <c r="A1800" t="str">
        <f>'Source - Master DB Debt'!A1797&amp;'Source - Master DB Debt'!B1797&amp;'Source - Master DB Debt'!C1797</f>
        <v>4945400</v>
      </c>
      <c r="B1800" t="str">
        <f>'Source - Master DB Debt'!D1797</f>
        <v>0180</v>
      </c>
      <c r="C1800" t="str">
        <f>'Source - Master DB Debt'!E1797</f>
        <v>School Town of Speedway General Obligation Bonds of 2020</v>
      </c>
      <c r="D1800" s="2">
        <f>'Source - Master DB Debt'!F1797</f>
        <v>414200</v>
      </c>
      <c r="E1800" s="2">
        <f>'Source - Master DB Debt'!G1797</f>
        <v>416150</v>
      </c>
      <c r="F1800" s="2">
        <f>'Source - Master DB Debt'!H1797</f>
        <v>0</v>
      </c>
      <c r="G1800" s="2">
        <f>'Source - Master DB Debt'!I1797</f>
        <v>0</v>
      </c>
      <c r="H1800" s="2">
        <f>'Source - Master DB Debt'!J1797</f>
        <v>0</v>
      </c>
    </row>
    <row r="1801" spans="1:8" x14ac:dyDescent="0.35">
      <c r="A1801" t="str">
        <f>'Source - Master DB Debt'!A1798&amp;'Source - Master DB Debt'!B1798&amp;'Source - Master DB Debt'!C1798</f>
        <v>5045455</v>
      </c>
      <c r="B1801" t="str">
        <f>'Source - Master DB Debt'!D1798</f>
        <v>0180</v>
      </c>
      <c r="C1801" t="str">
        <f>'Source - Master DB Debt'!E1798</f>
        <v>General Obligation Bonds of 2020</v>
      </c>
      <c r="D1801" s="2">
        <f>'Source - Master DB Debt'!F1798</f>
        <v>32750</v>
      </c>
      <c r="E1801" s="2">
        <f>'Source - Master DB Debt'!G1798</f>
        <v>64750</v>
      </c>
      <c r="F1801" s="2">
        <f>'Source - Master DB Debt'!H1798</f>
        <v>32000</v>
      </c>
      <c r="G1801" s="2">
        <f>'Source - Master DB Debt'!I1798</f>
        <v>9713</v>
      </c>
      <c r="H1801" s="2">
        <f>'Source - Master DB Debt'!J1798</f>
        <v>32750</v>
      </c>
    </row>
    <row r="1802" spans="1:8" x14ac:dyDescent="0.35">
      <c r="A1802" t="str">
        <f>'Source - Master DB Debt'!A1799&amp;'Source - Master DB Debt'!B1799&amp;'Source - Master DB Debt'!C1799</f>
        <v>5045455</v>
      </c>
      <c r="B1802" t="str">
        <f>'Source - Master DB Debt'!D1799</f>
        <v>0180</v>
      </c>
      <c r="C1802" t="str">
        <f>'Source - Master DB Debt'!E1799</f>
        <v>First Mortgage Refunding and Improvement Bonds, Series 2015</v>
      </c>
      <c r="D1802" s="2">
        <f>'Source - Master DB Debt'!F1799</f>
        <v>668200</v>
      </c>
      <c r="E1802" s="2">
        <f>'Source - Master DB Debt'!G1799</f>
        <v>1341900</v>
      </c>
      <c r="F1802" s="2">
        <f>'Source - Master DB Debt'!H1799</f>
        <v>673200</v>
      </c>
      <c r="G1802" s="2">
        <f>'Source - Master DB Debt'!I1799</f>
        <v>200880</v>
      </c>
      <c r="H1802" s="2">
        <f>'Source - Master DB Debt'!J1799</f>
        <v>666000</v>
      </c>
    </row>
    <row r="1803" spans="1:8" x14ac:dyDescent="0.35">
      <c r="A1803" t="str">
        <f>'Source - Master DB Debt'!A1800&amp;'Source - Master DB Debt'!B1800&amp;'Source - Master DB Debt'!C1800</f>
        <v>5045455</v>
      </c>
      <c r="B1803" t="str">
        <f>'Source - Master DB Debt'!D1800</f>
        <v>0180</v>
      </c>
      <c r="C1803" t="str">
        <f>'Source - Master DB Debt'!E1800</f>
        <v>Ad Valorem Property Tax First Mortgage Bonds, Series 2023</v>
      </c>
      <c r="D1803" s="2">
        <f>'Source - Master DB Debt'!F1800</f>
        <v>0</v>
      </c>
      <c r="E1803" s="2">
        <f>'Source - Master DB Debt'!G1800</f>
        <v>235000</v>
      </c>
      <c r="F1803" s="2">
        <f>'Source - Master DB Debt'!H1800</f>
        <v>270000</v>
      </c>
      <c r="G1803" s="2">
        <f>'Source - Master DB Debt'!I1800</f>
        <v>81000</v>
      </c>
      <c r="H1803" s="2">
        <f>'Source - Master DB Debt'!J1800</f>
        <v>270000</v>
      </c>
    </row>
    <row r="1804" spans="1:8" x14ac:dyDescent="0.35">
      <c r="A1804" t="str">
        <f>'Source - Master DB Debt'!A1801&amp;'Source - Master DB Debt'!B1801&amp;'Source - Master DB Debt'!C1801</f>
        <v>5045455</v>
      </c>
      <c r="B1804" t="str">
        <f>'Source - Master DB Debt'!D1801</f>
        <v>0186</v>
      </c>
      <c r="C1804" t="str">
        <f>'Source - Master DB Debt'!E1801</f>
        <v>Culver Community Schools Corporation Amended Taxable General Obligation Pension Bonds of 2004</v>
      </c>
      <c r="D1804" s="2">
        <f>'Source - Master DB Debt'!F1801</f>
        <v>0</v>
      </c>
      <c r="E1804" s="2">
        <f>'Source - Master DB Debt'!G1801</f>
        <v>0</v>
      </c>
      <c r="F1804" s="2">
        <f>'Source - Master DB Debt'!H1801</f>
        <v>0</v>
      </c>
      <c r="G1804" s="2">
        <f>'Source - Master DB Debt'!I1801</f>
        <v>0</v>
      </c>
      <c r="H1804" s="2">
        <f>'Source - Master DB Debt'!J1801</f>
        <v>0</v>
      </c>
    </row>
    <row r="1805" spans="1:8" x14ac:dyDescent="0.35">
      <c r="A1805" t="str">
        <f>'Source - Master DB Debt'!A1802&amp;'Source - Master DB Debt'!B1802&amp;'Source - Master DB Debt'!C1802</f>
        <v>5045455</v>
      </c>
      <c r="B1805" t="str">
        <f>'Source - Master DB Debt'!D1802</f>
        <v>0180</v>
      </c>
      <c r="C1805" t="str">
        <f>'Source - Master DB Debt'!E1802</f>
        <v>Qualified School Construction Bond, Series 2010</v>
      </c>
      <c r="D1805" s="2">
        <f>'Source - Master DB Debt'!F1802</f>
        <v>85219</v>
      </c>
      <c r="E1805" s="2">
        <f>'Source - Master DB Debt'!G1802</f>
        <v>159400</v>
      </c>
      <c r="F1805" s="2">
        <f>'Source - Master DB Debt'!H1802</f>
        <v>74180</v>
      </c>
      <c r="G1805" s="2">
        <f>'Source - Master DB Debt'!I1802</f>
        <v>74180</v>
      </c>
      <c r="H1805" s="2">
        <f>'Source - Master DB Debt'!J1802</f>
        <v>77259</v>
      </c>
    </row>
    <row r="1806" spans="1:8" x14ac:dyDescent="0.35">
      <c r="A1806" t="str">
        <f>'Source - Master DB Debt'!A1803&amp;'Source - Master DB Debt'!B1803&amp;'Source - Master DB Debt'!C1803</f>
        <v>5045455</v>
      </c>
      <c r="B1806" t="str">
        <f>'Source - Master DB Debt'!D1803</f>
        <v>0180</v>
      </c>
      <c r="C1806" t="str">
        <f>'Source - Master DB Debt'!E1803</f>
        <v>Fees</v>
      </c>
      <c r="D1806" s="2">
        <f>'Source - Master DB Debt'!F1803</f>
        <v>0</v>
      </c>
      <c r="E1806" s="2">
        <f>'Source - Master DB Debt'!G1803</f>
        <v>0</v>
      </c>
      <c r="F1806" s="2">
        <f>'Source - Master DB Debt'!H1803</f>
        <v>0</v>
      </c>
      <c r="G1806" s="2">
        <f>'Source - Master DB Debt'!I1803</f>
        <v>0</v>
      </c>
      <c r="H1806" s="2">
        <f>'Source - Master DB Debt'!J1803</f>
        <v>0</v>
      </c>
    </row>
    <row r="1807" spans="1:8" x14ac:dyDescent="0.35">
      <c r="A1807" t="str">
        <f>'Source - Master DB Debt'!A1804&amp;'Source - Master DB Debt'!B1804&amp;'Source - Master DB Debt'!C1804</f>
        <v>5045455</v>
      </c>
      <c r="B1807" t="str">
        <f>'Source - Master DB Debt'!D1804</f>
        <v>0180</v>
      </c>
      <c r="C1807" t="str">
        <f>'Source - Master DB Debt'!E1804</f>
        <v>Unreimbursed Textbooks</v>
      </c>
      <c r="D1807" s="2">
        <f>'Source - Master DB Debt'!F1804</f>
        <v>0</v>
      </c>
      <c r="E1807" s="2">
        <f>'Source - Master DB Debt'!G1804</f>
        <v>0</v>
      </c>
      <c r="F1807" s="2">
        <f>'Source - Master DB Debt'!H1804</f>
        <v>0</v>
      </c>
      <c r="G1807" s="2">
        <f>'Source - Master DB Debt'!I1804</f>
        <v>0</v>
      </c>
      <c r="H1807" s="2">
        <f>'Source - Master DB Debt'!J1804</f>
        <v>0</v>
      </c>
    </row>
    <row r="1808" spans="1:8" x14ac:dyDescent="0.35">
      <c r="A1808" t="str">
        <f>'Source - Master DB Debt'!A1805&amp;'Source - Master DB Debt'!B1805&amp;'Source - Master DB Debt'!C1805</f>
        <v>5045455</v>
      </c>
      <c r="B1808" t="str">
        <f>'Source - Master DB Debt'!D1805</f>
        <v>0180</v>
      </c>
      <c r="C1808" t="str">
        <f>'Source - Master DB Debt'!E1805</f>
        <v>General Obligation Bonds of 2013</v>
      </c>
      <c r="D1808" s="2">
        <f>'Source - Master DB Debt'!F1805</f>
        <v>68160</v>
      </c>
      <c r="E1808" s="2">
        <f>'Source - Master DB Debt'!G1805</f>
        <v>139070</v>
      </c>
      <c r="F1808" s="2">
        <f>'Source - Master DB Debt'!H1805</f>
        <v>70783</v>
      </c>
      <c r="G1808" s="2">
        <f>'Source - Master DB Debt'!I1805</f>
        <v>70344</v>
      </c>
      <c r="H1808" s="2">
        <f>'Source - Master DB Debt'!J1805</f>
        <v>69905</v>
      </c>
    </row>
    <row r="1809" spans="1:8" x14ac:dyDescent="0.35">
      <c r="A1809" t="str">
        <f>'Source - Master DB Debt'!A1806&amp;'Source - Master DB Debt'!B1806&amp;'Source - Master DB Debt'!C1806</f>
        <v>5045470</v>
      </c>
      <c r="B1809" t="str">
        <f>'Source - Master DB Debt'!D1806</f>
        <v>0180</v>
      </c>
      <c r="C1809" t="str">
        <f>'Source - Master DB Debt'!E1806</f>
        <v>Unreimbursed Textbooks</v>
      </c>
      <c r="D1809" s="2">
        <f>'Source - Master DB Debt'!F1806</f>
        <v>31860</v>
      </c>
      <c r="E1809" s="2">
        <f>'Source - Master DB Debt'!G1806</f>
        <v>0</v>
      </c>
      <c r="F1809" s="2">
        <f>'Source - Master DB Debt'!H1806</f>
        <v>0</v>
      </c>
      <c r="G1809" s="2">
        <f>'Source - Master DB Debt'!I1806</f>
        <v>0</v>
      </c>
      <c r="H1809" s="2">
        <f>'Source - Master DB Debt'!J1806</f>
        <v>0</v>
      </c>
    </row>
    <row r="1810" spans="1:8" x14ac:dyDescent="0.35">
      <c r="A1810" t="str">
        <f>'Source - Master DB Debt'!A1807&amp;'Source - Master DB Debt'!B1807&amp;'Source - Master DB Debt'!C1807</f>
        <v>5045470</v>
      </c>
      <c r="B1810" t="str">
        <f>'Source - Master DB Debt'!D1807</f>
        <v>0180</v>
      </c>
      <c r="C1810" t="str">
        <f>'Source - Master DB Debt'!E1807</f>
        <v>First Mortgage Bonds, Series 2019</v>
      </c>
      <c r="D1810" s="2">
        <f>'Source - Master DB Debt'!F1807</f>
        <v>185000</v>
      </c>
      <c r="E1810" s="2">
        <f>'Source - Master DB Debt'!G1807</f>
        <v>369000</v>
      </c>
      <c r="F1810" s="2">
        <f>'Source - Master DB Debt'!H1807</f>
        <v>189000</v>
      </c>
      <c r="G1810" s="2">
        <f>'Source - Master DB Debt'!I1807</f>
        <v>55950</v>
      </c>
      <c r="H1810" s="2">
        <f>'Source - Master DB Debt'!J1807</f>
        <v>184000</v>
      </c>
    </row>
    <row r="1811" spans="1:8" x14ac:dyDescent="0.35">
      <c r="A1811" t="str">
        <f>'Source - Master DB Debt'!A1808&amp;'Source - Master DB Debt'!B1808&amp;'Source - Master DB Debt'!C1808</f>
        <v>5045470</v>
      </c>
      <c r="B1811" t="str">
        <f>'Source - Master DB Debt'!D1808</f>
        <v>0180</v>
      </c>
      <c r="C1811" t="str">
        <f>'Source - Master DB Debt'!E1808</f>
        <v>G.O. BOND 2023</v>
      </c>
      <c r="D1811" s="2">
        <f>'Source - Master DB Debt'!F1808</f>
        <v>0</v>
      </c>
      <c r="E1811" s="2">
        <f>'Source - Master DB Debt'!G1808</f>
        <v>158554</v>
      </c>
      <c r="F1811" s="2">
        <f>'Source - Master DB Debt'!H1808</f>
        <v>59803</v>
      </c>
      <c r="G1811" s="2">
        <f>'Source - Master DB Debt'!I1808</f>
        <v>17669</v>
      </c>
      <c r="H1811" s="2">
        <f>'Source - Master DB Debt'!J1808</f>
        <v>57988</v>
      </c>
    </row>
    <row r="1812" spans="1:8" x14ac:dyDescent="0.35">
      <c r="A1812" t="str">
        <f>'Source - Master DB Debt'!A1809&amp;'Source - Master DB Debt'!B1809&amp;'Source - Master DB Debt'!C1809</f>
        <v>5045470</v>
      </c>
      <c r="B1812" t="str">
        <f>'Source - Master DB Debt'!D1809</f>
        <v>0180</v>
      </c>
      <c r="C1812" t="str">
        <f>'Source - Master DB Debt'!E1809</f>
        <v>Ad Valorem Property Tax First Mortgage Bonds 2022</v>
      </c>
      <c r="D1812" s="2">
        <f>'Source - Master DB Debt'!F1809</f>
        <v>0</v>
      </c>
      <c r="E1812" s="2">
        <f>'Source - Master DB Debt'!G1809</f>
        <v>0</v>
      </c>
      <c r="F1812" s="2">
        <f>'Source - Master DB Debt'!H1809</f>
        <v>58000</v>
      </c>
      <c r="G1812" s="2">
        <f>'Source - Master DB Debt'!I1809</f>
        <v>18750</v>
      </c>
      <c r="H1812" s="2">
        <f>'Source - Master DB Debt'!J1809</f>
        <v>67000</v>
      </c>
    </row>
    <row r="1813" spans="1:8" x14ac:dyDescent="0.35">
      <c r="A1813" t="str">
        <f>'Source - Master DB Debt'!A1810&amp;'Source - Master DB Debt'!B1810&amp;'Source - Master DB Debt'!C1810</f>
        <v>5045470</v>
      </c>
      <c r="B1813" t="str">
        <f>'Source - Master DB Debt'!D1810</f>
        <v>0180</v>
      </c>
      <c r="C1813" t="str">
        <f>'Source - Master DB Debt'!E1810</f>
        <v>Ad Valorem Property Tax First Mortgage Bonds 2022B</v>
      </c>
      <c r="D1813" s="2">
        <f>'Source - Master DB Debt'!F1810</f>
        <v>231000</v>
      </c>
      <c r="E1813" s="2">
        <f>'Source - Master DB Debt'!G1810</f>
        <v>213000</v>
      </c>
      <c r="F1813" s="2">
        <f>'Source - Master DB Debt'!H1810</f>
        <v>105000</v>
      </c>
      <c r="G1813" s="2">
        <f>'Source - Master DB Debt'!I1810</f>
        <v>31950</v>
      </c>
      <c r="H1813" s="2">
        <f>'Source - Master DB Debt'!J1810</f>
        <v>108000</v>
      </c>
    </row>
    <row r="1814" spans="1:8" x14ac:dyDescent="0.35">
      <c r="A1814" t="str">
        <f>'Source - Master DB Debt'!A1811&amp;'Source - Master DB Debt'!B1811&amp;'Source - Master DB Debt'!C1811</f>
        <v>5045470</v>
      </c>
      <c r="B1814" t="str">
        <f>'Source - Master DB Debt'!D1811</f>
        <v>0180</v>
      </c>
      <c r="C1814" t="str">
        <f>'Source - Master DB Debt'!E1811</f>
        <v>Taxable Ad Valorem Property Tax First Mortgage Bonds, Series 2017</v>
      </c>
      <c r="D1814" s="2">
        <f>'Source - Master DB Debt'!F1811</f>
        <v>249500</v>
      </c>
      <c r="E1814" s="2">
        <f>'Source - Master DB Debt'!G1811</f>
        <v>500000</v>
      </c>
      <c r="F1814" s="2">
        <f>'Source - Master DB Debt'!H1811</f>
        <v>248000</v>
      </c>
      <c r="G1814" s="2">
        <f>'Source - Master DB Debt'!I1811</f>
        <v>74400</v>
      </c>
      <c r="H1814" s="2">
        <f>'Source - Master DB Debt'!J1811</f>
        <v>248000</v>
      </c>
    </row>
    <row r="1815" spans="1:8" x14ac:dyDescent="0.35">
      <c r="A1815" t="str">
        <f>'Source - Master DB Debt'!A1812&amp;'Source - Master DB Debt'!B1812&amp;'Source - Master DB Debt'!C1812</f>
        <v>5045480</v>
      </c>
      <c r="B1815" t="str">
        <f>'Source - Master DB Debt'!D1812</f>
        <v>0180</v>
      </c>
      <c r="C1815" t="str">
        <f>'Source - Master DB Debt'!E1812</f>
        <v>Ad Valorem Property Tax First Mortgage Bonds, Series 2018</v>
      </c>
      <c r="D1815" s="2">
        <f>'Source - Master DB Debt'!F1812</f>
        <v>66500</v>
      </c>
      <c r="E1815" s="2">
        <f>'Source - Master DB Debt'!G1812</f>
        <v>520000</v>
      </c>
      <c r="F1815" s="2">
        <f>'Source - Master DB Debt'!H1812</f>
        <v>261500</v>
      </c>
      <c r="G1815" s="2">
        <f>'Source - Master DB Debt'!I1812</f>
        <v>78450</v>
      </c>
      <c r="H1815" s="2">
        <f>'Source - Master DB Debt'!J1812</f>
        <v>261500</v>
      </c>
    </row>
    <row r="1816" spans="1:8" x14ac:dyDescent="0.35">
      <c r="A1816" t="str">
        <f>'Source - Master DB Debt'!A1813&amp;'Source - Master DB Debt'!B1813&amp;'Source - Master DB Debt'!C1813</f>
        <v>5045480</v>
      </c>
      <c r="B1816" t="str">
        <f>'Source - Master DB Debt'!D1813</f>
        <v>0180</v>
      </c>
      <c r="C1816" t="str">
        <f>'Source - Master DB Debt'!E1813</f>
        <v>General Obligation Bonds of 2022</v>
      </c>
      <c r="D1816" s="2">
        <f>'Source - Master DB Debt'!F1813</f>
        <v>554476</v>
      </c>
      <c r="E1816" s="2">
        <f>'Source - Master DB Debt'!G1813</f>
        <v>1355142</v>
      </c>
      <c r="F1816" s="2">
        <f>'Source - Master DB Debt'!H1813</f>
        <v>637426</v>
      </c>
      <c r="G1816" s="2">
        <f>'Source - Master DB Debt'!I1813</f>
        <v>191389</v>
      </c>
      <c r="H1816" s="2">
        <f>'Source - Master DB Debt'!J1813</f>
        <v>638500</v>
      </c>
    </row>
    <row r="1817" spans="1:8" x14ac:dyDescent="0.35">
      <c r="A1817" t="str">
        <f>'Source - Master DB Debt'!A1814&amp;'Source - Master DB Debt'!B1814&amp;'Source - Master DB Debt'!C1814</f>
        <v>5045480</v>
      </c>
      <c r="B1817" t="str">
        <f>'Source - Master DB Debt'!D1814</f>
        <v>0180</v>
      </c>
      <c r="C1817" t="str">
        <f>'Source - Master DB Debt'!E1814</f>
        <v>Fees</v>
      </c>
      <c r="D1817" s="2">
        <f>'Source - Master DB Debt'!F1814</f>
        <v>5000</v>
      </c>
      <c r="E1817" s="2">
        <f>'Source - Master DB Debt'!G1814</f>
        <v>5000</v>
      </c>
      <c r="F1817" s="2">
        <f>'Source - Master DB Debt'!H1814</f>
        <v>0</v>
      </c>
      <c r="G1817" s="2">
        <f>'Source - Master DB Debt'!I1814</f>
        <v>0</v>
      </c>
      <c r="H1817" s="2">
        <f>'Source - Master DB Debt'!J1814</f>
        <v>0</v>
      </c>
    </row>
    <row r="1818" spans="1:8" x14ac:dyDescent="0.35">
      <c r="A1818" t="str">
        <f>'Source - Master DB Debt'!A1815&amp;'Source - Master DB Debt'!B1815&amp;'Source - Master DB Debt'!C1815</f>
        <v>5045480</v>
      </c>
      <c r="B1818" t="str">
        <f>'Source - Master DB Debt'!D1815</f>
        <v>0180</v>
      </c>
      <c r="C1818" t="str">
        <f>'Source - Master DB Debt'!E1815</f>
        <v>General Obligation Bonds of 2023</v>
      </c>
      <c r="D1818" s="2">
        <f>'Source - Master DB Debt'!F1815</f>
        <v>0</v>
      </c>
      <c r="E1818" s="2">
        <f>'Source - Master DB Debt'!G1815</f>
        <v>657261</v>
      </c>
      <c r="F1818" s="2">
        <f>'Source - Master DB Debt'!H1815</f>
        <v>373589</v>
      </c>
      <c r="G1818" s="2">
        <f>'Source - Master DB Debt'!I1815</f>
        <v>111386</v>
      </c>
      <c r="H1818" s="2">
        <f>'Source - Master DB Debt'!J1815</f>
        <v>368982</v>
      </c>
    </row>
    <row r="1819" spans="1:8" x14ac:dyDescent="0.35">
      <c r="A1819" t="str">
        <f>'Source - Master DB Debt'!A1816&amp;'Source - Master DB Debt'!B1816&amp;'Source - Master DB Debt'!C1816</f>
        <v>5045480</v>
      </c>
      <c r="B1819" t="str">
        <f>'Source - Master DB Debt'!D1816</f>
        <v>0186</v>
      </c>
      <c r="C1819" t="str">
        <f>'Source - Master DB Debt'!E1816</f>
        <v>Taxable General Obligation Pension Refunding Bonds of 2012</v>
      </c>
      <c r="D1819" s="2">
        <f>'Source - Master DB Debt'!F1816</f>
        <v>0</v>
      </c>
      <c r="E1819" s="2">
        <f>'Source - Master DB Debt'!G1816</f>
        <v>0</v>
      </c>
      <c r="F1819" s="2">
        <f>'Source - Master DB Debt'!H1816</f>
        <v>0</v>
      </c>
      <c r="G1819" s="2">
        <f>'Source - Master DB Debt'!I1816</f>
        <v>0</v>
      </c>
      <c r="H1819" s="2">
        <f>'Source - Master DB Debt'!J1816</f>
        <v>0</v>
      </c>
    </row>
    <row r="1820" spans="1:8" x14ac:dyDescent="0.35">
      <c r="A1820" t="str">
        <f>'Source - Master DB Debt'!A1817&amp;'Source - Master DB Debt'!B1817&amp;'Source - Master DB Debt'!C1817</f>
        <v>5045485</v>
      </c>
      <c r="B1820" t="str">
        <f>'Source - Master DB Debt'!D1817</f>
        <v>0180</v>
      </c>
      <c r="C1820" t="str">
        <f>'Source - Master DB Debt'!E1817</f>
        <v>General Obligation Bonds of 2022</v>
      </c>
      <c r="D1820" s="2">
        <f>'Source - Master DB Debt'!F1817</f>
        <v>594400</v>
      </c>
      <c r="E1820" s="2">
        <f>'Source - Master DB Debt'!G1817</f>
        <v>1249050</v>
      </c>
      <c r="F1820" s="2">
        <f>'Source - Master DB Debt'!H1817</f>
        <v>748650</v>
      </c>
      <c r="G1820" s="2">
        <f>'Source - Master DB Debt'!I1817</f>
        <v>224693</v>
      </c>
      <c r="H1820" s="2">
        <f>'Source - Master DB Debt'!J1817</f>
        <v>749300</v>
      </c>
    </row>
    <row r="1821" spans="1:8" x14ac:dyDescent="0.35">
      <c r="A1821" t="str">
        <f>'Source - Master DB Debt'!A1818&amp;'Source - Master DB Debt'!B1818&amp;'Source - Master DB Debt'!C1818</f>
        <v>5045485</v>
      </c>
      <c r="B1821" t="str">
        <f>'Source - Master DB Debt'!D1818</f>
        <v>0180</v>
      </c>
      <c r="C1821" t="str">
        <f>'Source - Master DB Debt'!E1818</f>
        <v>General Obligation Bonds of 2017</v>
      </c>
      <c r="D1821" s="2">
        <f>'Source - Master DB Debt'!F1818</f>
        <v>124200</v>
      </c>
      <c r="E1821" s="2">
        <f>'Source - Master DB Debt'!G1818</f>
        <v>254250</v>
      </c>
      <c r="F1821" s="2">
        <f>'Source - Master DB Debt'!H1818</f>
        <v>0</v>
      </c>
      <c r="G1821" s="2">
        <f>'Source - Master DB Debt'!I1818</f>
        <v>0</v>
      </c>
      <c r="H1821" s="2">
        <f>'Source - Master DB Debt'!J1818</f>
        <v>0</v>
      </c>
    </row>
    <row r="1822" spans="1:8" x14ac:dyDescent="0.35">
      <c r="A1822" t="str">
        <f>'Source - Master DB Debt'!A1819&amp;'Source - Master DB Debt'!B1819&amp;'Source - Master DB Debt'!C1819</f>
        <v>5045485</v>
      </c>
      <c r="B1822" t="str">
        <f>'Source - Master DB Debt'!D1819</f>
        <v>0180</v>
      </c>
      <c r="C1822" t="str">
        <f>'Source - Master DB Debt'!E1819</f>
        <v>Fees</v>
      </c>
      <c r="D1822" s="2">
        <f>'Source - Master DB Debt'!F1819</f>
        <v>750</v>
      </c>
      <c r="E1822" s="2">
        <f>'Source - Master DB Debt'!G1819</f>
        <v>0</v>
      </c>
      <c r="F1822" s="2">
        <f>'Source - Master DB Debt'!H1819</f>
        <v>0</v>
      </c>
      <c r="G1822" s="2">
        <f>'Source - Master DB Debt'!I1819</f>
        <v>0</v>
      </c>
      <c r="H1822" s="2">
        <f>'Source - Master DB Debt'!J1819</f>
        <v>0</v>
      </c>
    </row>
    <row r="1823" spans="1:8" x14ac:dyDescent="0.35">
      <c r="A1823" t="str">
        <f>'Source - Master DB Debt'!A1820&amp;'Source - Master DB Debt'!B1820&amp;'Source - Master DB Debt'!C1820</f>
        <v>5045485</v>
      </c>
      <c r="B1823" t="str">
        <f>'Source - Master DB Debt'!D1820</f>
        <v>0180</v>
      </c>
      <c r="C1823" t="str">
        <f>'Source - Master DB Debt'!E1820</f>
        <v>Unreimbursed Textbooks</v>
      </c>
      <c r="D1823" s="2">
        <f>'Source - Master DB Debt'!F1820</f>
        <v>142454</v>
      </c>
      <c r="E1823" s="2">
        <f>'Source - Master DB Debt'!G1820</f>
        <v>0</v>
      </c>
      <c r="F1823" s="2">
        <f>'Source - Master DB Debt'!H1820</f>
        <v>0</v>
      </c>
      <c r="G1823" s="2">
        <f>'Source - Master DB Debt'!I1820</f>
        <v>0</v>
      </c>
      <c r="H1823" s="2">
        <f>'Source - Master DB Debt'!J1820</f>
        <v>0</v>
      </c>
    </row>
    <row r="1824" spans="1:8" x14ac:dyDescent="0.35">
      <c r="A1824" t="str">
        <f>'Source - Master DB Debt'!A1821&amp;'Source - Master DB Debt'!B1821&amp;'Source - Master DB Debt'!C1821</f>
        <v>5045485</v>
      </c>
      <c r="B1824" t="str">
        <f>'Source - Master DB Debt'!D1821</f>
        <v>0180</v>
      </c>
      <c r="C1824" t="str">
        <f>'Source - Master DB Debt'!E1821</f>
        <v>Ad Valorem Property Tax First Mortgage Bonds, Series 2018</v>
      </c>
      <c r="D1824" s="2">
        <f>'Source - Master DB Debt'!F1821</f>
        <v>2198000</v>
      </c>
      <c r="E1824" s="2">
        <f>'Source - Master DB Debt'!G1821</f>
        <v>4399000</v>
      </c>
      <c r="F1824" s="2">
        <f>'Source - Master DB Debt'!H1821</f>
        <v>2198000</v>
      </c>
      <c r="G1824" s="2">
        <f>'Source - Master DB Debt'!I1821</f>
        <v>659400</v>
      </c>
      <c r="H1824" s="2">
        <f>'Source - Master DB Debt'!J1821</f>
        <v>2198000</v>
      </c>
    </row>
    <row r="1825" spans="1:8" x14ac:dyDescent="0.35">
      <c r="A1825" t="str">
        <f>'Source - Master DB Debt'!A1822&amp;'Source - Master DB Debt'!B1822&amp;'Source - Master DB Debt'!C1822</f>
        <v>5045495</v>
      </c>
      <c r="B1825" t="str">
        <f>'Source - Master DB Debt'!D1822</f>
        <v>0180</v>
      </c>
      <c r="C1825" t="str">
        <f>'Source - Master DB Debt'!E1822</f>
        <v>Ad Valorem Property Tax First Mortgage Bonds, Series 2017</v>
      </c>
      <c r="D1825" s="2">
        <f>'Source - Master DB Debt'!F1822</f>
        <v>332500</v>
      </c>
      <c r="E1825" s="2">
        <f>'Source - Master DB Debt'!G1822</f>
        <v>662000</v>
      </c>
      <c r="F1825" s="2">
        <f>'Source - Master DB Debt'!H1822</f>
        <v>331500</v>
      </c>
      <c r="G1825" s="2">
        <f>'Source - Master DB Debt'!I1822</f>
        <v>99450</v>
      </c>
      <c r="H1825" s="2">
        <f>'Source - Master DB Debt'!J1822</f>
        <v>331500</v>
      </c>
    </row>
    <row r="1826" spans="1:8" x14ac:dyDescent="0.35">
      <c r="A1826" t="str">
        <f>'Source - Master DB Debt'!A1823&amp;'Source - Master DB Debt'!B1823&amp;'Source - Master DB Debt'!C1823</f>
        <v>5045495</v>
      </c>
      <c r="B1826" t="str">
        <f>'Source - Master DB Debt'!D1823</f>
        <v>0180</v>
      </c>
      <c r="C1826" t="str">
        <f>'Source - Master DB Debt'!E1823</f>
        <v>General Obligation Bonds of 2022</v>
      </c>
      <c r="D1826" s="2">
        <f>'Source - Master DB Debt'!F1823</f>
        <v>343000</v>
      </c>
      <c r="E1826" s="2">
        <f>'Source - Master DB Debt'!G1823</f>
        <v>568900</v>
      </c>
      <c r="F1826" s="2">
        <f>'Source - Master DB Debt'!H1823</f>
        <v>286800</v>
      </c>
      <c r="G1826" s="2">
        <f>'Source - Master DB Debt'!I1823</f>
        <v>85860</v>
      </c>
      <c r="H1826" s="2">
        <f>'Source - Master DB Debt'!J1823</f>
        <v>285600</v>
      </c>
    </row>
    <row r="1827" spans="1:8" x14ac:dyDescent="0.35">
      <c r="A1827" t="str">
        <f>'Source - Master DB Debt'!A1824&amp;'Source - Master DB Debt'!B1824&amp;'Source - Master DB Debt'!C1824</f>
        <v>5045495</v>
      </c>
      <c r="B1827" t="str">
        <f>'Source - Master DB Debt'!D1824</f>
        <v>0180</v>
      </c>
      <c r="C1827" t="str">
        <f>'Source - Master DB Debt'!E1824</f>
        <v>Unreimbursed Textbooks</v>
      </c>
      <c r="D1827" s="2">
        <f>'Source - Master DB Debt'!F1824</f>
        <v>0</v>
      </c>
      <c r="E1827" s="2">
        <f>'Source - Master DB Debt'!G1824</f>
        <v>0</v>
      </c>
      <c r="F1827" s="2">
        <f>'Source - Master DB Debt'!H1824</f>
        <v>0</v>
      </c>
      <c r="G1827" s="2">
        <f>'Source - Master DB Debt'!I1824</f>
        <v>0</v>
      </c>
      <c r="H1827" s="2">
        <f>'Source - Master DB Debt'!J1824</f>
        <v>0</v>
      </c>
    </row>
    <row r="1828" spans="1:8" x14ac:dyDescent="0.35">
      <c r="A1828" t="str">
        <f>'Source - Master DB Debt'!A1825&amp;'Source - Master DB Debt'!B1825&amp;'Source - Master DB Debt'!C1825</f>
        <v>5045495</v>
      </c>
      <c r="B1828" t="str">
        <f>'Source - Master DB Debt'!D1825</f>
        <v>0180</v>
      </c>
      <c r="C1828" t="str">
        <f>'Source - Master DB Debt'!E1825</f>
        <v>Fees</v>
      </c>
      <c r="D1828" s="2">
        <f>'Source - Master DB Debt'!F1825</f>
        <v>7100</v>
      </c>
      <c r="E1828" s="2">
        <f>'Source - Master DB Debt'!G1825</f>
        <v>6400</v>
      </c>
      <c r="F1828" s="2">
        <f>'Source - Master DB Debt'!H1825</f>
        <v>0</v>
      </c>
      <c r="G1828" s="2">
        <f>'Source - Master DB Debt'!I1825</f>
        <v>0</v>
      </c>
      <c r="H1828" s="2">
        <f>'Source - Master DB Debt'!J1825</f>
        <v>6400</v>
      </c>
    </row>
    <row r="1829" spans="1:8" x14ac:dyDescent="0.35">
      <c r="A1829" t="str">
        <f>'Source - Master DB Debt'!A1826&amp;'Source - Master DB Debt'!B1826&amp;'Source - Master DB Debt'!C1826</f>
        <v>5047215</v>
      </c>
      <c r="B1829" t="str">
        <f>'Source - Master DB Debt'!D1826</f>
        <v>0180</v>
      </c>
      <c r="C1829" t="str">
        <f>'Source - Master DB Debt'!E1826</f>
        <v>Ad Valorem Property Tax First Mortgage Bonds, Series 2021</v>
      </c>
      <c r="D1829" s="2">
        <f>'Source - Master DB Debt'!F1826</f>
        <v>443000</v>
      </c>
      <c r="E1829" s="2">
        <f>'Source - Master DB Debt'!G1826</f>
        <v>331000</v>
      </c>
      <c r="F1829" s="2">
        <f>'Source - Master DB Debt'!H1826</f>
        <v>166500</v>
      </c>
      <c r="G1829" s="2">
        <f>'Source - Master DB Debt'!I1826</f>
        <v>49950</v>
      </c>
      <c r="H1829" s="2">
        <f>'Source - Master DB Debt'!J1826</f>
        <v>166500</v>
      </c>
    </row>
    <row r="1830" spans="1:8" x14ac:dyDescent="0.35">
      <c r="A1830" t="str">
        <f>'Source - Master DB Debt'!A1827&amp;'Source - Master DB Debt'!B1827&amp;'Source - Master DB Debt'!C1827</f>
        <v>5047215</v>
      </c>
      <c r="B1830" t="str">
        <f>'Source - Master DB Debt'!D1827</f>
        <v>0180</v>
      </c>
      <c r="C1830" t="str">
        <f>'Source - Master DB Debt'!E1827</f>
        <v>Ad Valorem Property Tax First Mortgage Bonds, Series 2018</v>
      </c>
      <c r="D1830" s="2">
        <f>'Source - Master DB Debt'!F1827</f>
        <v>495000</v>
      </c>
      <c r="E1830" s="2">
        <f>'Source - Master DB Debt'!G1827</f>
        <v>661000</v>
      </c>
      <c r="F1830" s="2">
        <f>'Source - Master DB Debt'!H1827</f>
        <v>365000</v>
      </c>
      <c r="G1830" s="2">
        <f>'Source - Master DB Debt'!I1827</f>
        <v>109500</v>
      </c>
      <c r="H1830" s="2">
        <f>'Source - Master DB Debt'!J1827</f>
        <v>365000</v>
      </c>
    </row>
    <row r="1831" spans="1:8" x14ac:dyDescent="0.35">
      <c r="A1831" t="str">
        <f>'Source - Master DB Debt'!A1828&amp;'Source - Master DB Debt'!B1828&amp;'Source - Master DB Debt'!C1828</f>
        <v>5047215</v>
      </c>
      <c r="B1831" t="str">
        <f>'Source - Master DB Debt'!D1828</f>
        <v>0180</v>
      </c>
      <c r="C1831" t="str">
        <f>'Source - Master DB Debt'!E1828</f>
        <v xml:space="preserve">General Obligation Bonds, Series 2022 </v>
      </c>
      <c r="D1831" s="2">
        <f>'Source - Master DB Debt'!F1828</f>
        <v>936327</v>
      </c>
      <c r="E1831" s="2">
        <f>'Source - Master DB Debt'!G1828</f>
        <v>1057896</v>
      </c>
      <c r="F1831" s="2">
        <f>'Source - Master DB Debt'!H1828</f>
        <v>141270</v>
      </c>
      <c r="G1831" s="2">
        <f>'Source - Master DB Debt'!I1828</f>
        <v>42774</v>
      </c>
      <c r="H1831" s="2">
        <f>'Source - Master DB Debt'!J1828</f>
        <v>143892</v>
      </c>
    </row>
    <row r="1832" spans="1:8" x14ac:dyDescent="0.35">
      <c r="A1832" t="str">
        <f>'Source - Master DB Debt'!A1829&amp;'Source - Master DB Debt'!B1829&amp;'Source - Master DB Debt'!C1829</f>
        <v>5047215</v>
      </c>
      <c r="B1832" t="str">
        <f>'Source - Master DB Debt'!D1829</f>
        <v>0180</v>
      </c>
      <c r="C1832" t="str">
        <f>'Source - Master DB Debt'!E1829</f>
        <v>Ad Valorem Property Tax First Mortgage Bonds, Series 2020</v>
      </c>
      <c r="D1832" s="2">
        <f>'Source - Master DB Debt'!F1829</f>
        <v>82000</v>
      </c>
      <c r="E1832" s="2">
        <f>'Source - Master DB Debt'!G1829</f>
        <v>82000</v>
      </c>
      <c r="F1832" s="2">
        <f>'Source - Master DB Debt'!H1829</f>
        <v>197000</v>
      </c>
      <c r="G1832" s="2">
        <f>'Source - Master DB Debt'!I1829</f>
        <v>59100</v>
      </c>
      <c r="H1832" s="2">
        <f>'Source - Master DB Debt'!J1829</f>
        <v>197000</v>
      </c>
    </row>
    <row r="1833" spans="1:8" x14ac:dyDescent="0.35">
      <c r="A1833" t="str">
        <f>'Source - Master DB Debt'!A1830&amp;'Source - Master DB Debt'!B1830&amp;'Source - Master DB Debt'!C1830</f>
        <v>5047215</v>
      </c>
      <c r="B1833" t="str">
        <f>'Source - Master DB Debt'!D1830</f>
        <v>0180</v>
      </c>
      <c r="C1833" t="str">
        <f>'Source - Master DB Debt'!E1830</f>
        <v>First Mortgage Bonds, Series 2014</v>
      </c>
      <c r="D1833" s="2">
        <f>'Source - Master DB Debt'!F1830</f>
        <v>167000</v>
      </c>
      <c r="E1833" s="2">
        <f>'Source - Master DB Debt'!G1830</f>
        <v>167000</v>
      </c>
      <c r="F1833" s="2">
        <f>'Source - Master DB Debt'!H1830</f>
        <v>0</v>
      </c>
      <c r="G1833" s="2">
        <f>'Source - Master DB Debt'!I1830</f>
        <v>0</v>
      </c>
      <c r="H1833" s="2">
        <f>'Source - Master DB Debt'!J1830</f>
        <v>0</v>
      </c>
    </row>
    <row r="1834" spans="1:8" x14ac:dyDescent="0.35">
      <c r="A1834" t="str">
        <f>'Source - Master DB Debt'!A1831&amp;'Source - Master DB Debt'!B1831&amp;'Source - Master DB Debt'!C1831</f>
        <v>5047215</v>
      </c>
      <c r="B1834" t="str">
        <f>'Source - Master DB Debt'!D1831</f>
        <v>0180</v>
      </c>
      <c r="C1834" t="str">
        <f>'Source - Master DB Debt'!E1831</f>
        <v>General Obligation Bonds, Series 2017</v>
      </c>
      <c r="D1834" s="2">
        <f>'Source - Master DB Debt'!F1831</f>
        <v>315338</v>
      </c>
      <c r="E1834" s="2">
        <f>'Source - Master DB Debt'!G1831</f>
        <v>311900</v>
      </c>
      <c r="F1834" s="2">
        <f>'Source - Master DB Debt'!H1831</f>
        <v>0</v>
      </c>
      <c r="G1834" s="2">
        <f>'Source - Master DB Debt'!I1831</f>
        <v>0</v>
      </c>
      <c r="H1834" s="2">
        <f>'Source - Master DB Debt'!J1831</f>
        <v>0</v>
      </c>
    </row>
    <row r="1835" spans="1:8" x14ac:dyDescent="0.35">
      <c r="A1835" t="str">
        <f>'Source - Master DB Debt'!A1832&amp;'Source - Master DB Debt'!B1832&amp;'Source - Master DB Debt'!C1832</f>
        <v>5047215</v>
      </c>
      <c r="B1835" t="str">
        <f>'Source - Master DB Debt'!D1832</f>
        <v>0180</v>
      </c>
      <c r="C1835" t="str">
        <f>'Source - Master DB Debt'!E1832</f>
        <v>First Mortgage Bonds, Series 2012</v>
      </c>
      <c r="D1835" s="2">
        <f>'Source - Master DB Debt'!F1832</f>
        <v>166000</v>
      </c>
      <c r="E1835" s="2">
        <f>'Source - Master DB Debt'!G1832</f>
        <v>0</v>
      </c>
      <c r="F1835" s="2">
        <f>'Source - Master DB Debt'!H1832</f>
        <v>0</v>
      </c>
      <c r="G1835" s="2">
        <f>'Source - Master DB Debt'!I1832</f>
        <v>0</v>
      </c>
      <c r="H1835" s="2">
        <f>'Source - Master DB Debt'!J1832</f>
        <v>0</v>
      </c>
    </row>
    <row r="1836" spans="1:8" x14ac:dyDescent="0.35">
      <c r="A1836" t="str">
        <f>'Source - Master DB Debt'!A1833&amp;'Source - Master DB Debt'!B1833&amp;'Source - Master DB Debt'!C1833</f>
        <v>5047215</v>
      </c>
      <c r="B1836" t="str">
        <f>'Source - Master DB Debt'!D1833</f>
        <v>0180</v>
      </c>
      <c r="C1836" t="str">
        <f>'Source - Master DB Debt'!E1833</f>
        <v>First Mortgage Bonds, Series 2016</v>
      </c>
      <c r="D1836" s="2">
        <f>'Source - Master DB Debt'!F1833</f>
        <v>257000</v>
      </c>
      <c r="E1836" s="2">
        <f>'Source - Master DB Debt'!G1833</f>
        <v>256000</v>
      </c>
      <c r="F1836" s="2">
        <f>'Source - Master DB Debt'!H1833</f>
        <v>127500</v>
      </c>
      <c r="G1836" s="2">
        <f>'Source - Master DB Debt'!I1833</f>
        <v>38250</v>
      </c>
      <c r="H1836" s="2">
        <f>'Source - Master DB Debt'!J1833</f>
        <v>127500</v>
      </c>
    </row>
    <row r="1837" spans="1:8" x14ac:dyDescent="0.35">
      <c r="A1837" t="str">
        <f>'Source - Master DB Debt'!A1834&amp;'Source - Master DB Debt'!B1834&amp;'Source - Master DB Debt'!C1834</f>
        <v>5047215</v>
      </c>
      <c r="B1837" t="str">
        <f>'Source - Master DB Debt'!D1834</f>
        <v>0180</v>
      </c>
      <c r="C1837" t="str">
        <f>'Source - Master DB Debt'!E1834</f>
        <v>Fees</v>
      </c>
      <c r="D1837" s="2">
        <f>'Source - Master DB Debt'!F1834</f>
        <v>0</v>
      </c>
      <c r="E1837" s="2">
        <f>'Source - Master DB Debt'!G1834</f>
        <v>10000</v>
      </c>
      <c r="F1837" s="2">
        <f>'Source - Master DB Debt'!H1834</f>
        <v>0</v>
      </c>
      <c r="G1837" s="2">
        <f>'Source - Master DB Debt'!I1834</f>
        <v>0</v>
      </c>
      <c r="H1837" s="2">
        <f>'Source - Master DB Debt'!J1834</f>
        <v>0</v>
      </c>
    </row>
    <row r="1838" spans="1:8" x14ac:dyDescent="0.35">
      <c r="A1838" t="str">
        <f>'Source - Master DB Debt'!A1835&amp;'Source - Master DB Debt'!B1835&amp;'Source - Master DB Debt'!C1835</f>
        <v>5145520</v>
      </c>
      <c r="B1838" t="str">
        <f>'Source - Master DB Debt'!D1835</f>
        <v>0180</v>
      </c>
      <c r="C1838" t="str">
        <f>'Source - Master DB Debt'!E1835</f>
        <v>Interest on Temporary Loans</v>
      </c>
      <c r="D1838" s="2">
        <f>'Source - Master DB Debt'!F1835</f>
        <v>0</v>
      </c>
      <c r="E1838" s="2">
        <f>'Source - Master DB Debt'!G1835</f>
        <v>5000</v>
      </c>
      <c r="F1838" s="2">
        <f>'Source - Master DB Debt'!H1835</f>
        <v>0</v>
      </c>
      <c r="G1838" s="2">
        <f>'Source - Master DB Debt'!I1835</f>
        <v>0</v>
      </c>
      <c r="H1838" s="2">
        <f>'Source - Master DB Debt'!J1835</f>
        <v>0</v>
      </c>
    </row>
    <row r="1839" spans="1:8" x14ac:dyDescent="0.35">
      <c r="A1839" t="str">
        <f>'Source - Master DB Debt'!A1836&amp;'Source - Master DB Debt'!B1836&amp;'Source - Master DB Debt'!C1836</f>
        <v>5145520</v>
      </c>
      <c r="B1839" t="str">
        <f>'Source - Master DB Debt'!D1836</f>
        <v>0180</v>
      </c>
      <c r="C1839" t="str">
        <f>'Source - Master DB Debt'!E1836</f>
        <v>AD VALOREM PROPERTY TAX FIRST MORTGAGE REFUNDING AND IMPROVEMENT BONDS, SERIES 2015 (NEW PROJECT)</v>
      </c>
      <c r="D1839" s="2">
        <f>'Source - Master DB Debt'!F1836</f>
        <v>172500</v>
      </c>
      <c r="E1839" s="2">
        <f>'Source - Master DB Debt'!G1836</f>
        <v>345000</v>
      </c>
      <c r="F1839" s="2">
        <f>'Source - Master DB Debt'!H1836</f>
        <v>172500</v>
      </c>
      <c r="G1839" s="2">
        <f>'Source - Master DB Debt'!I1836</f>
        <v>51750</v>
      </c>
      <c r="H1839" s="2">
        <f>'Source - Master DB Debt'!J1836</f>
        <v>172500</v>
      </c>
    </row>
    <row r="1840" spans="1:8" x14ac:dyDescent="0.35">
      <c r="A1840" t="str">
        <f>'Source - Master DB Debt'!A1837&amp;'Source - Master DB Debt'!B1837&amp;'Source - Master DB Debt'!C1837</f>
        <v>5145525</v>
      </c>
      <c r="B1840" t="str">
        <f>'Source - Master DB Debt'!D1837</f>
        <v>0180</v>
      </c>
      <c r="C1840" t="str">
        <f>'Source - Master DB Debt'!E1837</f>
        <v>Common School Fund Loan</v>
      </c>
      <c r="D1840" s="2">
        <f>'Source - Master DB Debt'!F1837</f>
        <v>11271</v>
      </c>
      <c r="E1840" s="2">
        <f>'Source - Master DB Debt'!G1837</f>
        <v>22543</v>
      </c>
      <c r="F1840" s="2">
        <f>'Source - Master DB Debt'!H1837</f>
        <v>11272</v>
      </c>
      <c r="G1840" s="2">
        <f>'Source - Master DB Debt'!I1837</f>
        <v>11272</v>
      </c>
      <c r="H1840" s="2">
        <f>'Source - Master DB Debt'!J1837</f>
        <v>11271</v>
      </c>
    </row>
    <row r="1841" spans="1:8" x14ac:dyDescent="0.35">
      <c r="A1841" t="str">
        <f>'Source - Master DB Debt'!A1838&amp;'Source - Master DB Debt'!B1838&amp;'Source - Master DB Debt'!C1838</f>
        <v>5145525</v>
      </c>
      <c r="B1841" t="str">
        <f>'Source - Master DB Debt'!D1838</f>
        <v>0180</v>
      </c>
      <c r="C1841" t="str">
        <f>'Source - Master DB Debt'!E1838</f>
        <v>LOOGOOTEE SCHOOL BUILDING CORPORATION AD VALOREM PROPERTY TAX FIRST MORTGAGE BONDS, SERIES 2018</v>
      </c>
      <c r="D1841" s="2">
        <f>'Source - Master DB Debt'!F1838</f>
        <v>135000</v>
      </c>
      <c r="E1841" s="2">
        <f>'Source - Master DB Debt'!G1838</f>
        <v>270000</v>
      </c>
      <c r="F1841" s="2">
        <f>'Source - Master DB Debt'!H1838</f>
        <v>219000</v>
      </c>
      <c r="G1841" s="2">
        <f>'Source - Master DB Debt'!I1838</f>
        <v>65700</v>
      </c>
      <c r="H1841" s="2">
        <f>'Source - Master DB Debt'!J1838</f>
        <v>219000</v>
      </c>
    </row>
    <row r="1842" spans="1:8" x14ac:dyDescent="0.35">
      <c r="A1842" t="str">
        <f>'Source - Master DB Debt'!A1839&amp;'Source - Master DB Debt'!B1839&amp;'Source - Master DB Debt'!C1839</f>
        <v>5145525</v>
      </c>
      <c r="B1842" t="str">
        <f>'Source - Master DB Debt'!D1839</f>
        <v>0180</v>
      </c>
      <c r="C1842" t="str">
        <f>'Source - Master DB Debt'!E1839</f>
        <v>Unreimbursed Textbooks</v>
      </c>
      <c r="D1842" s="2">
        <f>'Source - Master DB Debt'!F1839</f>
        <v>0</v>
      </c>
      <c r="E1842" s="2">
        <f>'Source - Master DB Debt'!G1839</f>
        <v>0</v>
      </c>
      <c r="F1842" s="2">
        <f>'Source - Master DB Debt'!H1839</f>
        <v>0</v>
      </c>
      <c r="G1842" s="2">
        <f>'Source - Master DB Debt'!I1839</f>
        <v>0</v>
      </c>
      <c r="H1842" s="2">
        <f>'Source - Master DB Debt'!J1839</f>
        <v>0</v>
      </c>
    </row>
    <row r="1843" spans="1:8" x14ac:dyDescent="0.35">
      <c r="A1843" t="str">
        <f>'Source - Master DB Debt'!A1840&amp;'Source - Master DB Debt'!B1840&amp;'Source - Master DB Debt'!C1840</f>
        <v>5145525</v>
      </c>
      <c r="B1843" t="str">
        <f>'Source - Master DB Debt'!D1840</f>
        <v>0186</v>
      </c>
      <c r="C1843" t="str">
        <f>'Source - Master DB Debt'!E1840</f>
        <v>Amended Taxable General Obligation Pension Bonds of 2004</v>
      </c>
      <c r="D1843" s="2">
        <f>'Source - Master DB Debt'!F1840</f>
        <v>132714</v>
      </c>
      <c r="E1843" s="2">
        <f>'Source - Master DB Debt'!G1840</f>
        <v>265035</v>
      </c>
      <c r="F1843" s="2">
        <f>'Source - Master DB Debt'!H1840</f>
        <v>0</v>
      </c>
      <c r="G1843" s="2">
        <f>'Source - Master DB Debt'!I1840</f>
        <v>0</v>
      </c>
      <c r="H1843" s="2">
        <f>'Source - Master DB Debt'!J1840</f>
        <v>0</v>
      </c>
    </row>
    <row r="1844" spans="1:8" x14ac:dyDescent="0.35">
      <c r="A1844" t="str">
        <f>'Source - Master DB Debt'!A1841&amp;'Source - Master DB Debt'!B1841&amp;'Source - Master DB Debt'!C1841</f>
        <v>5145525</v>
      </c>
      <c r="B1844" t="str">
        <f>'Source - Master DB Debt'!D1841</f>
        <v>0180</v>
      </c>
      <c r="C1844" t="str">
        <f>'Source - Master DB Debt'!E1841</f>
        <v>Common School Fund</v>
      </c>
      <c r="D1844" s="2">
        <f>'Source - Master DB Debt'!F1841</f>
        <v>109347</v>
      </c>
      <c r="E1844" s="2">
        <f>'Source - Master DB Debt'!G1841</f>
        <v>218694</v>
      </c>
      <c r="F1844" s="2">
        <f>'Source - Master DB Debt'!H1841</f>
        <v>109347</v>
      </c>
      <c r="G1844" s="2">
        <f>'Source - Master DB Debt'!I1841</f>
        <v>109347</v>
      </c>
      <c r="H1844" s="2">
        <f>'Source - Master DB Debt'!J1841</f>
        <v>109347</v>
      </c>
    </row>
    <row r="1845" spans="1:8" x14ac:dyDescent="0.35">
      <c r="A1845" t="str">
        <f>'Source - Master DB Debt'!A1842&amp;'Source - Master DB Debt'!B1842&amp;'Source - Master DB Debt'!C1842</f>
        <v>5145525</v>
      </c>
      <c r="B1845" t="str">
        <f>'Source - Master DB Debt'!D1842</f>
        <v>0180</v>
      </c>
      <c r="C1845" t="str">
        <f>'Source - Master DB Debt'!E1842</f>
        <v>LOOGOOTEE SCHOOL BUILDING CORPORATION AD VALOREM PROPERTY TAX FIRST MORTGAGE BONDS, SERIES 2015</v>
      </c>
      <c r="D1845" s="2">
        <f>'Source - Master DB Debt'!F1842</f>
        <v>126500</v>
      </c>
      <c r="E1845" s="2">
        <f>'Source - Master DB Debt'!G1842</f>
        <v>253000</v>
      </c>
      <c r="F1845" s="2">
        <f>'Source - Master DB Debt'!H1842</f>
        <v>84000</v>
      </c>
      <c r="G1845" s="2">
        <f>'Source - Master DB Debt'!I1842</f>
        <v>12600</v>
      </c>
      <c r="H1845" s="2">
        <f>'Source - Master DB Debt'!J1842</f>
        <v>0</v>
      </c>
    </row>
    <row r="1846" spans="1:8" x14ac:dyDescent="0.35">
      <c r="A1846" t="str">
        <f>'Source - Master DB Debt'!A1843&amp;'Source - Master DB Debt'!B1843&amp;'Source - Master DB Debt'!C1843</f>
        <v>5145525</v>
      </c>
      <c r="B1846" t="str">
        <f>'Source - Master DB Debt'!D1843</f>
        <v>0180</v>
      </c>
      <c r="C1846" t="str">
        <f>'Source - Master DB Debt'!E1843</f>
        <v>Interest on Temporary Loans</v>
      </c>
      <c r="D1846" s="2">
        <f>'Source - Master DB Debt'!F1843</f>
        <v>0</v>
      </c>
      <c r="E1846" s="2">
        <f>'Source - Master DB Debt'!G1843</f>
        <v>15000</v>
      </c>
      <c r="F1846" s="2">
        <f>'Source - Master DB Debt'!H1843</f>
        <v>0</v>
      </c>
      <c r="G1846" s="2">
        <f>'Source - Master DB Debt'!I1843</f>
        <v>0</v>
      </c>
      <c r="H1846" s="2">
        <f>'Source - Master DB Debt'!J1843</f>
        <v>0</v>
      </c>
    </row>
    <row r="1847" spans="1:8" x14ac:dyDescent="0.35">
      <c r="A1847" t="str">
        <f>'Source - Master DB Debt'!A1844&amp;'Source - Master DB Debt'!B1844&amp;'Source - Master DB Debt'!C1844</f>
        <v>5245615</v>
      </c>
      <c r="B1847" t="str">
        <f>'Source - Master DB Debt'!D1844</f>
        <v>0180</v>
      </c>
      <c r="C1847" t="str">
        <f>'Source - Master DB Debt'!E1844</f>
        <v>General Obligation Bond 2020</v>
      </c>
      <c r="D1847" s="2">
        <f>'Source - Master DB Debt'!F1844</f>
        <v>23050</v>
      </c>
      <c r="E1847" s="2">
        <f>'Source - Master DB Debt'!G1844</f>
        <v>45350</v>
      </c>
      <c r="F1847" s="2">
        <f>'Source - Master DB Debt'!H1844</f>
        <v>23050</v>
      </c>
      <c r="G1847" s="2">
        <f>'Source - Master DB Debt'!I1844</f>
        <v>6803</v>
      </c>
      <c r="H1847" s="2">
        <f>'Source - Master DB Debt'!J1844</f>
        <v>22300</v>
      </c>
    </row>
    <row r="1848" spans="1:8" x14ac:dyDescent="0.35">
      <c r="A1848" t="str">
        <f>'Source - Master DB Debt'!A1845&amp;'Source - Master DB Debt'!B1845&amp;'Source - Master DB Debt'!C1845</f>
        <v>5245615</v>
      </c>
      <c r="B1848" t="str">
        <f>'Source - Master DB Debt'!D1845</f>
        <v>0180</v>
      </c>
      <c r="C1848" t="str">
        <f>'Source - Master DB Debt'!E1845</f>
        <v>Mechanical Project 2012 Bonds</v>
      </c>
      <c r="D1848" s="2">
        <f>'Source - Master DB Debt'!F1845</f>
        <v>229500</v>
      </c>
      <c r="E1848" s="2">
        <f>'Source - Master DB Debt'!G1845</f>
        <v>462000</v>
      </c>
      <c r="F1848" s="2">
        <f>'Source - Master DB Debt'!H1845</f>
        <v>232000</v>
      </c>
      <c r="G1848" s="2">
        <f>'Source - Master DB Debt'!I1845</f>
        <v>232000</v>
      </c>
      <c r="H1848" s="2">
        <f>'Source - Master DB Debt'!J1845</f>
        <v>232000</v>
      </c>
    </row>
    <row r="1849" spans="1:8" x14ac:dyDescent="0.35">
      <c r="A1849" t="str">
        <f>'Source - Master DB Debt'!A1846&amp;'Source - Master DB Debt'!B1846&amp;'Source - Master DB Debt'!C1846</f>
        <v>5245615</v>
      </c>
      <c r="B1849" t="str">
        <f>'Source - Master DB Debt'!D1846</f>
        <v>0180</v>
      </c>
      <c r="C1849" t="str">
        <f>'Source - Master DB Debt'!E1846</f>
        <v>Maconaquah School Building Corporation Ad Valorem Property Tax First Mortgage Bonds, Series 2023</v>
      </c>
      <c r="D1849" s="2">
        <f>'Source - Master DB Debt'!F1846</f>
        <v>0</v>
      </c>
      <c r="E1849" s="2">
        <f>'Source - Master DB Debt'!G1846</f>
        <v>458000</v>
      </c>
      <c r="F1849" s="2">
        <f>'Source - Master DB Debt'!H1846</f>
        <v>483500</v>
      </c>
      <c r="G1849" s="2">
        <f>'Source - Master DB Debt'!I1846</f>
        <v>145050</v>
      </c>
      <c r="H1849" s="2">
        <f>'Source - Master DB Debt'!J1846</f>
        <v>483500</v>
      </c>
    </row>
    <row r="1850" spans="1:8" x14ac:dyDescent="0.35">
      <c r="A1850" t="str">
        <f>'Source - Master DB Debt'!A1847&amp;'Source - Master DB Debt'!B1847&amp;'Source - Master DB Debt'!C1847</f>
        <v>5245615</v>
      </c>
      <c r="B1850" t="str">
        <f>'Source - Master DB Debt'!D1847</f>
        <v>0180</v>
      </c>
      <c r="C1850" t="str">
        <f>'Source - Master DB Debt'!E1847</f>
        <v>Unreimbursed Textbooks</v>
      </c>
      <c r="D1850" s="2">
        <f>'Source - Master DB Debt'!F1847</f>
        <v>9183</v>
      </c>
      <c r="E1850" s="2">
        <f>'Source - Master DB Debt'!G1847</f>
        <v>0</v>
      </c>
      <c r="F1850" s="2">
        <f>'Source - Master DB Debt'!H1847</f>
        <v>0</v>
      </c>
      <c r="G1850" s="2">
        <f>'Source - Master DB Debt'!I1847</f>
        <v>0</v>
      </c>
      <c r="H1850" s="2">
        <f>'Source - Master DB Debt'!J1847</f>
        <v>0</v>
      </c>
    </row>
    <row r="1851" spans="1:8" x14ac:dyDescent="0.35">
      <c r="A1851" t="str">
        <f>'Source - Master DB Debt'!A1848&amp;'Source - Master DB Debt'!B1848&amp;'Source - Master DB Debt'!C1848</f>
        <v>5245615</v>
      </c>
      <c r="B1851" t="str">
        <f>'Source - Master DB Debt'!D1848</f>
        <v>0180</v>
      </c>
      <c r="C1851" t="str">
        <f>'Source - Master DB Debt'!E1848</f>
        <v>GENERAL OBLIGATION BOND 2022</v>
      </c>
      <c r="D1851" s="2">
        <f>'Source - Master DB Debt'!F1848</f>
        <v>608375</v>
      </c>
      <c r="E1851" s="2">
        <f>'Source - Master DB Debt'!G1848</f>
        <v>531469</v>
      </c>
      <c r="F1851" s="2">
        <f>'Source - Master DB Debt'!H1848</f>
        <v>0</v>
      </c>
      <c r="G1851" s="2">
        <f>'Source - Master DB Debt'!I1848</f>
        <v>0</v>
      </c>
      <c r="H1851" s="2">
        <f>'Source - Master DB Debt'!J1848</f>
        <v>0</v>
      </c>
    </row>
    <row r="1852" spans="1:8" x14ac:dyDescent="0.35">
      <c r="A1852" t="str">
        <f>'Source - Master DB Debt'!A1849&amp;'Source - Master DB Debt'!B1849&amp;'Source - Master DB Debt'!C1849</f>
        <v>5245615</v>
      </c>
      <c r="B1852" t="str">
        <f>'Source - Master DB Debt'!D1849</f>
        <v>0180</v>
      </c>
      <c r="C1852" t="str">
        <f>'Source - Master DB Debt'!E1849</f>
        <v>2016 Corporation Facilities Improvement Bonds</v>
      </c>
      <c r="D1852" s="2">
        <f>'Source - Master DB Debt'!F1849</f>
        <v>410000</v>
      </c>
      <c r="E1852" s="2">
        <f>'Source - Master DB Debt'!G1849</f>
        <v>820000</v>
      </c>
      <c r="F1852" s="2">
        <f>'Source - Master DB Debt'!H1849</f>
        <v>410000</v>
      </c>
      <c r="G1852" s="2">
        <f>'Source - Master DB Debt'!I1849</f>
        <v>123000</v>
      </c>
      <c r="H1852" s="2">
        <f>'Source - Master DB Debt'!J1849</f>
        <v>410000</v>
      </c>
    </row>
    <row r="1853" spans="1:8" x14ac:dyDescent="0.35">
      <c r="A1853" t="str">
        <f>'Source - Master DB Debt'!A1850&amp;'Source - Master DB Debt'!B1850&amp;'Source - Master DB Debt'!C1850</f>
        <v>5245620</v>
      </c>
      <c r="B1853" t="str">
        <f>'Source - Master DB Debt'!D1850</f>
        <v>0180</v>
      </c>
      <c r="C1853" t="str">
        <f>'Source - Master DB Debt'!E1850</f>
        <v>Unreimbursed Textbooks</v>
      </c>
      <c r="D1853" s="2">
        <f>'Source - Master DB Debt'!F1850</f>
        <v>0</v>
      </c>
      <c r="E1853" s="2">
        <f>'Source - Master DB Debt'!G1850</f>
        <v>0</v>
      </c>
      <c r="F1853" s="2">
        <f>'Source - Master DB Debt'!H1850</f>
        <v>0</v>
      </c>
      <c r="G1853" s="2">
        <f>'Source - Master DB Debt'!I1850</f>
        <v>0</v>
      </c>
      <c r="H1853" s="2">
        <f>'Source - Master DB Debt'!J1850</f>
        <v>0</v>
      </c>
    </row>
    <row r="1854" spans="1:8" x14ac:dyDescent="0.35">
      <c r="A1854" t="str">
        <f>'Source - Master DB Debt'!A1851&amp;'Source - Master DB Debt'!B1851&amp;'Source - Master DB Debt'!C1851</f>
        <v>5245620</v>
      </c>
      <c r="B1854" t="str">
        <f>'Source - Master DB Debt'!D1851</f>
        <v>0180</v>
      </c>
      <c r="C1854" t="str">
        <f>'Source - Master DB Debt'!E1851</f>
        <v>North Miami School Building Corp Ad Valorem Property Tax First Mortgage Bond, Series 2022</v>
      </c>
      <c r="D1854" s="2">
        <f>'Source - Master DB Debt'!F1851</f>
        <v>200000</v>
      </c>
      <c r="E1854" s="2">
        <f>'Source - Master DB Debt'!G1851</f>
        <v>96000</v>
      </c>
      <c r="F1854" s="2">
        <f>'Source - Master DB Debt'!H1851</f>
        <v>48000</v>
      </c>
      <c r="G1854" s="2">
        <f>'Source - Master DB Debt'!I1851</f>
        <v>14400</v>
      </c>
      <c r="H1854" s="2">
        <f>'Source - Master DB Debt'!J1851</f>
        <v>48000</v>
      </c>
    </row>
    <row r="1855" spans="1:8" x14ac:dyDescent="0.35">
      <c r="A1855" t="str">
        <f>'Source - Master DB Debt'!A1852&amp;'Source - Master DB Debt'!B1852&amp;'Source - Master DB Debt'!C1852</f>
        <v>5245620</v>
      </c>
      <c r="B1855" t="str">
        <f>'Source - Master DB Debt'!D1852</f>
        <v>0180</v>
      </c>
      <c r="C1855" t="str">
        <f>'Source - Master DB Debt'!E1852</f>
        <v>2023 First Mortage Bond, Series 2023</v>
      </c>
      <c r="D1855" s="2">
        <f>'Source - Master DB Debt'!F1852</f>
        <v>0</v>
      </c>
      <c r="E1855" s="2">
        <f>'Source - Master DB Debt'!G1852</f>
        <v>602000</v>
      </c>
      <c r="F1855" s="2">
        <f>'Source - Master DB Debt'!H1852</f>
        <v>425500</v>
      </c>
      <c r="G1855" s="2">
        <f>'Source - Master DB Debt'!I1852</f>
        <v>127650</v>
      </c>
      <c r="H1855" s="2">
        <f>'Source - Master DB Debt'!J1852</f>
        <v>425500</v>
      </c>
    </row>
    <row r="1856" spans="1:8" x14ac:dyDescent="0.35">
      <c r="A1856" t="str">
        <f>'Source - Master DB Debt'!A1853&amp;'Source - Master DB Debt'!B1853&amp;'Source - Master DB Debt'!C1853</f>
        <v>5245620</v>
      </c>
      <c r="B1856" t="str">
        <f>'Source - Master DB Debt'!D1853</f>
        <v>0180</v>
      </c>
      <c r="C1856" t="str">
        <f>'Source - Master DB Debt'!E1853</f>
        <v>Common School Energy Upgrade A0458</v>
      </c>
      <c r="D1856" s="2">
        <f>'Source - Master DB Debt'!F1853</f>
        <v>30800</v>
      </c>
      <c r="E1856" s="2">
        <f>'Source - Master DB Debt'!G1853</f>
        <v>59920</v>
      </c>
      <c r="F1856" s="2">
        <f>'Source - Master DB Debt'!H1853</f>
        <v>29120</v>
      </c>
      <c r="G1856" s="2">
        <f>'Source - Master DB Debt'!I1853</f>
        <v>28840</v>
      </c>
      <c r="H1856" s="2">
        <f>'Source - Master DB Debt'!J1853</f>
        <v>28560</v>
      </c>
    </row>
    <row r="1857" spans="1:8" x14ac:dyDescent="0.35">
      <c r="A1857" t="str">
        <f>'Source - Master DB Debt'!A1854&amp;'Source - Master DB Debt'!B1854&amp;'Source - Master DB Debt'!C1854</f>
        <v>5245620</v>
      </c>
      <c r="B1857" t="str">
        <f>'Source - Master DB Debt'!D1854</f>
        <v>0180</v>
      </c>
      <c r="C1857" t="str">
        <f>'Source - Master DB Debt'!E1854</f>
        <v>2020 GO Bond</v>
      </c>
      <c r="D1857" s="2">
        <f>'Source - Master DB Debt'!F1854</f>
        <v>68430</v>
      </c>
      <c r="E1857" s="2">
        <f>'Source - Master DB Debt'!G1854</f>
        <v>135480</v>
      </c>
      <c r="F1857" s="2">
        <f>'Source - Master DB Debt'!H1854</f>
        <v>67005</v>
      </c>
      <c r="G1857" s="2">
        <f>'Source - Master DB Debt'!I1854</f>
        <v>20178</v>
      </c>
      <c r="H1857" s="2">
        <f>'Source - Master DB Debt'!J1854</f>
        <v>67515</v>
      </c>
    </row>
    <row r="1858" spans="1:8" x14ac:dyDescent="0.35">
      <c r="A1858" t="str">
        <f>'Source - Master DB Debt'!A1855&amp;'Source - Master DB Debt'!B1855&amp;'Source - Master DB Debt'!C1855</f>
        <v>5245620</v>
      </c>
      <c r="B1858" t="str">
        <f>'Source - Master DB Debt'!D1855</f>
        <v>0180</v>
      </c>
      <c r="C1858" t="str">
        <f>'Source - Master DB Debt'!E1855</f>
        <v>Elementary Engery Savings</v>
      </c>
      <c r="D1858" s="2">
        <f>'Source - Master DB Debt'!F1855</f>
        <v>80185</v>
      </c>
      <c r="E1858" s="2">
        <f>'Source - Master DB Debt'!G1855</f>
        <v>0</v>
      </c>
      <c r="F1858" s="2">
        <f>'Source - Master DB Debt'!H1855</f>
        <v>0</v>
      </c>
      <c r="G1858" s="2">
        <f>'Source - Master DB Debt'!I1855</f>
        <v>0</v>
      </c>
      <c r="H1858" s="2">
        <f>'Source - Master DB Debt'!J1855</f>
        <v>0</v>
      </c>
    </row>
    <row r="1859" spans="1:8" x14ac:dyDescent="0.35">
      <c r="A1859" t="str">
        <f>'Source - Master DB Debt'!A1856&amp;'Source - Master DB Debt'!B1856&amp;'Source - Master DB Debt'!C1856</f>
        <v>5245620</v>
      </c>
      <c r="B1859" t="str">
        <f>'Source - Master DB Debt'!D1856</f>
        <v>0180</v>
      </c>
      <c r="C1859" t="str">
        <f>'Source - Master DB Debt'!E1856</f>
        <v>Ad Valorem Property Tax First Mortgage Bonds, Series 2012</v>
      </c>
      <c r="D1859" s="2">
        <f>'Source - Master DB Debt'!F1856</f>
        <v>229500</v>
      </c>
      <c r="E1859" s="2">
        <f>'Source - Master DB Debt'!G1856</f>
        <v>459000</v>
      </c>
      <c r="F1859" s="2">
        <f>'Source - Master DB Debt'!H1856</f>
        <v>231500</v>
      </c>
      <c r="G1859" s="2">
        <f>'Source - Master DB Debt'!I1856</f>
        <v>231500</v>
      </c>
      <c r="H1859" s="2">
        <f>'Source - Master DB Debt'!J1856</f>
        <v>231500</v>
      </c>
    </row>
    <row r="1860" spans="1:8" x14ac:dyDescent="0.35">
      <c r="A1860" t="str">
        <f>'Source - Master DB Debt'!A1857&amp;'Source - Master DB Debt'!B1857&amp;'Source - Master DB Debt'!C1857</f>
        <v>5245620</v>
      </c>
      <c r="B1860" t="str">
        <f>'Source - Master DB Debt'!D1857</f>
        <v>0180</v>
      </c>
      <c r="C1860" t="str">
        <f>'Source - Master DB Debt'!E1857</f>
        <v>First Mortage Bond, Series 2021</v>
      </c>
      <c r="D1860" s="2">
        <f>'Source - Master DB Debt'!F1857</f>
        <v>32000</v>
      </c>
      <c r="E1860" s="2">
        <f>'Source - Master DB Debt'!G1857</f>
        <v>68000</v>
      </c>
      <c r="F1860" s="2">
        <f>'Source - Master DB Debt'!H1857</f>
        <v>71000</v>
      </c>
      <c r="G1860" s="2">
        <f>'Source - Master DB Debt'!I1857</f>
        <v>21300</v>
      </c>
      <c r="H1860" s="2">
        <f>'Source - Master DB Debt'!J1857</f>
        <v>71000</v>
      </c>
    </row>
    <row r="1861" spans="1:8" x14ac:dyDescent="0.35">
      <c r="A1861" t="str">
        <f>'Source - Master DB Debt'!A1858&amp;'Source - Master DB Debt'!B1858&amp;'Source - Master DB Debt'!C1858</f>
        <v>5245635</v>
      </c>
      <c r="B1861" t="str">
        <f>'Source - Master DB Debt'!D1858</f>
        <v>0180</v>
      </c>
      <c r="C1861" t="str">
        <f>'Source - Master DB Debt'!E1858</f>
        <v>Peru Multi-School Building Corporation Ad Valorem Property Tax First Mortgage Bonds, Series 2022</v>
      </c>
      <c r="D1861" s="2">
        <f>'Source - Master DB Debt'!F1858</f>
        <v>65000</v>
      </c>
      <c r="E1861" s="2">
        <f>'Source - Master DB Debt'!G1858</f>
        <v>191000</v>
      </c>
      <c r="F1861" s="2">
        <f>'Source - Master DB Debt'!H1858</f>
        <v>95500</v>
      </c>
      <c r="G1861" s="2">
        <f>'Source - Master DB Debt'!I1858</f>
        <v>28650</v>
      </c>
      <c r="H1861" s="2">
        <f>'Source - Master DB Debt'!J1858</f>
        <v>95500</v>
      </c>
    </row>
    <row r="1862" spans="1:8" x14ac:dyDescent="0.35">
      <c r="A1862" t="str">
        <f>'Source - Master DB Debt'!A1859&amp;'Source - Master DB Debt'!B1859&amp;'Source - Master DB Debt'!C1859</f>
        <v>5245635</v>
      </c>
      <c r="B1862" t="str">
        <f>'Source - Master DB Debt'!D1859</f>
        <v>0180</v>
      </c>
      <c r="C1862" t="str">
        <f>'Source - Master DB Debt'!E1859</f>
        <v>First Mortgage Bonds, 2012 A Series</v>
      </c>
      <c r="D1862" s="2">
        <f>'Source - Master DB Debt'!F1859</f>
        <v>102500</v>
      </c>
      <c r="E1862" s="2">
        <f>'Source - Master DB Debt'!G1859</f>
        <v>204000</v>
      </c>
      <c r="F1862" s="2">
        <f>'Source - Master DB Debt'!H1859</f>
        <v>101500</v>
      </c>
      <c r="G1862" s="2">
        <f>'Source - Master DB Debt'!I1859</f>
        <v>101500</v>
      </c>
      <c r="H1862" s="2">
        <f>'Source - Master DB Debt'!J1859</f>
        <v>101500</v>
      </c>
    </row>
    <row r="1863" spans="1:8" x14ac:dyDescent="0.35">
      <c r="A1863" t="str">
        <f>'Source - Master DB Debt'!A1860&amp;'Source - Master DB Debt'!B1860&amp;'Source - Master DB Debt'!C1860</f>
        <v>5245635</v>
      </c>
      <c r="B1863" t="str">
        <f>'Source - Master DB Debt'!D1860</f>
        <v>0180</v>
      </c>
      <c r="C1863" t="str">
        <f>'Source - Master DB Debt'!E1860</f>
        <v>General Obligation Bond 2016</v>
      </c>
      <c r="D1863" s="2">
        <f>'Source - Master DB Debt'!F1860</f>
        <v>217975</v>
      </c>
      <c r="E1863" s="2">
        <f>'Source - Master DB Debt'!G1860</f>
        <v>436575</v>
      </c>
      <c r="F1863" s="2">
        <f>'Source - Master DB Debt'!H1860</f>
        <v>218525</v>
      </c>
      <c r="G1863" s="2">
        <f>'Source - Master DB Debt'!I1860</f>
        <v>65220</v>
      </c>
      <c r="H1863" s="2">
        <f>'Source - Master DB Debt'!J1860</f>
        <v>216275</v>
      </c>
    </row>
    <row r="1864" spans="1:8" x14ac:dyDescent="0.35">
      <c r="A1864" t="str">
        <f>'Source - Master DB Debt'!A1861&amp;'Source - Master DB Debt'!B1861&amp;'Source - Master DB Debt'!C1861</f>
        <v>5245635</v>
      </c>
      <c r="B1864" t="str">
        <f>'Source - Master DB Debt'!D1861</f>
        <v>0180</v>
      </c>
      <c r="C1864" t="str">
        <f>'Source - Master DB Debt'!E1861</f>
        <v>First Mortgage Bonds, 2012B Series</v>
      </c>
      <c r="D1864" s="2">
        <f>'Source - Master DB Debt'!F1861</f>
        <v>110000</v>
      </c>
      <c r="E1864" s="2">
        <f>'Source - Master DB Debt'!G1861</f>
        <v>219000</v>
      </c>
      <c r="F1864" s="2">
        <f>'Source - Master DB Debt'!H1861</f>
        <v>111000</v>
      </c>
      <c r="G1864" s="2">
        <f>'Source - Master DB Debt'!I1861</f>
        <v>111000</v>
      </c>
      <c r="H1864" s="2">
        <f>'Source - Master DB Debt'!J1861</f>
        <v>111000</v>
      </c>
    </row>
    <row r="1865" spans="1:8" x14ac:dyDescent="0.35">
      <c r="A1865" t="str">
        <f>'Source - Master DB Debt'!A1862&amp;'Source - Master DB Debt'!B1862&amp;'Source - Master DB Debt'!C1862</f>
        <v>5245635</v>
      </c>
      <c r="B1865" t="str">
        <f>'Source - Master DB Debt'!D1862</f>
        <v>0180</v>
      </c>
      <c r="C1865" t="str">
        <f>'Source - Master DB Debt'!E1862</f>
        <v>Peru MultiSchool BC 1st Mort Bonds Series 2013</v>
      </c>
      <c r="D1865" s="2">
        <f>'Source - Master DB Debt'!F1862</f>
        <v>285250</v>
      </c>
      <c r="E1865" s="2">
        <f>'Source - Master DB Debt'!G1862</f>
        <v>556500</v>
      </c>
      <c r="F1865" s="2">
        <f>'Source - Master DB Debt'!H1862</f>
        <v>308250</v>
      </c>
      <c r="G1865" s="2">
        <f>'Source - Master DB Debt'!I1862</f>
        <v>308250</v>
      </c>
      <c r="H1865" s="2">
        <f>'Source - Master DB Debt'!J1862</f>
        <v>308250</v>
      </c>
    </row>
    <row r="1866" spans="1:8" x14ac:dyDescent="0.35">
      <c r="A1866" t="str">
        <f>'Source - Master DB Debt'!A1863&amp;'Source - Master DB Debt'!B1863&amp;'Source - Master DB Debt'!C1863</f>
        <v>5245635</v>
      </c>
      <c r="B1866" t="str">
        <f>'Source - Master DB Debt'!D1863</f>
        <v>0180</v>
      </c>
      <c r="C1866" t="str">
        <f>'Source - Master DB Debt'!E1863</f>
        <v>Peru Multi School Corporation Ad Valorem Property Tax Series 2020</v>
      </c>
      <c r="D1866" s="2">
        <f>'Source - Master DB Debt'!F1863</f>
        <v>77500</v>
      </c>
      <c r="E1866" s="2">
        <f>'Source - Master DB Debt'!G1863</f>
        <v>155000</v>
      </c>
      <c r="F1866" s="2">
        <f>'Source - Master DB Debt'!H1863</f>
        <v>77500</v>
      </c>
      <c r="G1866" s="2">
        <f>'Source - Master DB Debt'!I1863</f>
        <v>23250</v>
      </c>
      <c r="H1866" s="2">
        <f>'Source - Master DB Debt'!J1863</f>
        <v>77500</v>
      </c>
    </row>
    <row r="1867" spans="1:8" x14ac:dyDescent="0.35">
      <c r="A1867" t="str">
        <f>'Source - Master DB Debt'!A1864&amp;'Source - Master DB Debt'!B1864&amp;'Source - Master DB Debt'!C1864</f>
        <v>5245635</v>
      </c>
      <c r="B1867" t="str">
        <f>'Source - Master DB Debt'!D1864</f>
        <v>0180</v>
      </c>
      <c r="C1867" t="str">
        <f>'Source - Master DB Debt'!E1864</f>
        <v>Peru Multi-School Building Corporation First Mortgage Bonds Series 2014B</v>
      </c>
      <c r="D1867" s="2">
        <f>'Source - Master DB Debt'!F1864</f>
        <v>210500</v>
      </c>
      <c r="E1867" s="2">
        <f>'Source - Master DB Debt'!G1864</f>
        <v>435000</v>
      </c>
      <c r="F1867" s="2">
        <f>'Source - Master DB Debt'!H1864</f>
        <v>186000</v>
      </c>
      <c r="G1867" s="2">
        <f>'Source - Master DB Debt'!I1864</f>
        <v>55800</v>
      </c>
      <c r="H1867" s="2">
        <f>'Source - Master DB Debt'!J1864</f>
        <v>186000</v>
      </c>
    </row>
    <row r="1868" spans="1:8" x14ac:dyDescent="0.35">
      <c r="A1868" t="str">
        <f>'Source - Master DB Debt'!A1865&amp;'Source - Master DB Debt'!B1865&amp;'Source - Master DB Debt'!C1865</f>
        <v>5245635</v>
      </c>
      <c r="B1868" t="str">
        <f>'Source - Master DB Debt'!D1865</f>
        <v>0180</v>
      </c>
      <c r="C1868" t="str">
        <f>'Source - Master DB Debt'!E1865</f>
        <v>Unreimbursed Textbooks</v>
      </c>
      <c r="D1868" s="2">
        <f>'Source - Master DB Debt'!F1865</f>
        <v>1820</v>
      </c>
      <c r="E1868" s="2">
        <f>'Source - Master DB Debt'!G1865</f>
        <v>0</v>
      </c>
      <c r="F1868" s="2">
        <f>'Source - Master DB Debt'!H1865</f>
        <v>0</v>
      </c>
      <c r="G1868" s="2">
        <f>'Source - Master DB Debt'!I1865</f>
        <v>0</v>
      </c>
      <c r="H1868" s="2">
        <f>'Source - Master DB Debt'!J1865</f>
        <v>0</v>
      </c>
    </row>
    <row r="1869" spans="1:8" x14ac:dyDescent="0.35">
      <c r="A1869" t="str">
        <f>'Source - Master DB Debt'!A1866&amp;'Source - Master DB Debt'!B1866&amp;'Source - Master DB Debt'!C1866</f>
        <v>5245635</v>
      </c>
      <c r="B1869" t="str">
        <f>'Source - Master DB Debt'!D1866</f>
        <v>0180</v>
      </c>
      <c r="C1869" t="str">
        <f>'Source - Master DB Debt'!E1866</f>
        <v>COMMON SCHOOL LOAN</v>
      </c>
      <c r="D1869" s="2">
        <f>'Source - Master DB Debt'!F1866</f>
        <v>360360</v>
      </c>
      <c r="E1869" s="2">
        <f>'Source - Master DB Debt'!G1866</f>
        <v>720400</v>
      </c>
      <c r="F1869" s="2">
        <f>'Source - Master DB Debt'!H1866</f>
        <v>360780</v>
      </c>
      <c r="G1869" s="2">
        <f>'Source - Master DB Debt'!I1866</f>
        <v>360380</v>
      </c>
      <c r="H1869" s="2">
        <f>'Source - Master DB Debt'!J1866</f>
        <v>359980</v>
      </c>
    </row>
    <row r="1870" spans="1:8" x14ac:dyDescent="0.35">
      <c r="A1870" t="str">
        <f>'Source - Master DB Debt'!A1867&amp;'Source - Master DB Debt'!B1867&amp;'Source - Master DB Debt'!C1867</f>
        <v>5345705</v>
      </c>
      <c r="B1870" t="str">
        <f>'Source - Master DB Debt'!D1867</f>
        <v>0180</v>
      </c>
      <c r="C1870" t="str">
        <f>'Source - Master DB Debt'!E1867</f>
        <v>2022 General Obligation Bond</v>
      </c>
      <c r="D1870" s="2">
        <f>'Source - Master DB Debt'!F1867</f>
        <v>2348750</v>
      </c>
      <c r="E1870" s="2">
        <f>'Source - Master DB Debt'!G1867</f>
        <v>0</v>
      </c>
      <c r="F1870" s="2">
        <f>'Source - Master DB Debt'!H1867</f>
        <v>0</v>
      </c>
      <c r="G1870" s="2">
        <f>'Source - Master DB Debt'!I1867</f>
        <v>0</v>
      </c>
      <c r="H1870" s="2">
        <f>'Source - Master DB Debt'!J1867</f>
        <v>0</v>
      </c>
    </row>
    <row r="1871" spans="1:8" x14ac:dyDescent="0.35">
      <c r="A1871" t="str">
        <f>'Source - Master DB Debt'!A1868&amp;'Source - Master DB Debt'!B1868&amp;'Source - Master DB Debt'!C1868</f>
        <v>5345705</v>
      </c>
      <c r="B1871" t="str">
        <f>'Source - Master DB Debt'!D1868</f>
        <v>0180</v>
      </c>
      <c r="C1871" t="str">
        <f>'Source - Master DB Debt'!E1868</f>
        <v xml:space="preserve">Series 2021 Refunding </v>
      </c>
      <c r="D1871" s="2">
        <f>'Source - Master DB Debt'!F1868</f>
        <v>117500</v>
      </c>
      <c r="E1871" s="2">
        <f>'Source - Master DB Debt'!G1868</f>
        <v>235000</v>
      </c>
      <c r="F1871" s="2">
        <f>'Source - Master DB Debt'!H1868</f>
        <v>130000</v>
      </c>
      <c r="G1871" s="2">
        <f>'Source - Master DB Debt'!I1868</f>
        <v>39000</v>
      </c>
      <c r="H1871" s="2">
        <f>'Source - Master DB Debt'!J1868</f>
        <v>130000</v>
      </c>
    </row>
    <row r="1872" spans="1:8" x14ac:dyDescent="0.35">
      <c r="A1872" t="str">
        <f>'Source - Master DB Debt'!A1869&amp;'Source - Master DB Debt'!B1869&amp;'Source - Master DB Debt'!C1869</f>
        <v>5345705</v>
      </c>
      <c r="B1872" t="str">
        <f>'Source - Master DB Debt'!D1869</f>
        <v>0180</v>
      </c>
      <c r="C1872" t="str">
        <f>'Source - Master DB Debt'!E1869</f>
        <v>General Obligation Note</v>
      </c>
      <c r="D1872" s="2">
        <f>'Source - Master DB Debt'!F1869</f>
        <v>34747</v>
      </c>
      <c r="E1872" s="2">
        <f>'Source - Master DB Debt'!G1869</f>
        <v>69268</v>
      </c>
      <c r="F1872" s="2">
        <f>'Source - Master DB Debt'!H1869</f>
        <v>344521</v>
      </c>
      <c r="G1872" s="2">
        <f>'Source - Master DB Debt'!I1869</f>
        <v>103393</v>
      </c>
      <c r="H1872" s="2">
        <f>'Source - Master DB Debt'!J1869</f>
        <v>344764</v>
      </c>
    </row>
    <row r="1873" spans="1:8" x14ac:dyDescent="0.35">
      <c r="A1873" t="str">
        <f>'Source - Master DB Debt'!A1870&amp;'Source - Master DB Debt'!B1870&amp;'Source - Master DB Debt'!C1870</f>
        <v>5345705</v>
      </c>
      <c r="B1873" t="str">
        <f>'Source - Master DB Debt'!D1870</f>
        <v>0180</v>
      </c>
      <c r="C1873" t="str">
        <f>'Source - Master DB Debt'!E1870</f>
        <v>Interest on Temporary Loans</v>
      </c>
      <c r="D1873" s="2">
        <f>'Source - Master DB Debt'!F1870</f>
        <v>8518</v>
      </c>
      <c r="E1873" s="2">
        <f>'Source - Master DB Debt'!G1870</f>
        <v>25000</v>
      </c>
      <c r="F1873" s="2">
        <f>'Source - Master DB Debt'!H1870</f>
        <v>0</v>
      </c>
      <c r="G1873" s="2">
        <f>'Source - Master DB Debt'!I1870</f>
        <v>0</v>
      </c>
      <c r="H1873" s="2">
        <f>'Source - Master DB Debt'!J1870</f>
        <v>0</v>
      </c>
    </row>
    <row r="1874" spans="1:8" x14ac:dyDescent="0.35">
      <c r="A1874" t="str">
        <f>'Source - Master DB Debt'!A1871&amp;'Source - Master DB Debt'!B1871&amp;'Source - Master DB Debt'!C1871</f>
        <v>5345705</v>
      </c>
      <c r="B1874" t="str">
        <f>'Source - Master DB Debt'!D1871</f>
        <v>0180</v>
      </c>
      <c r="C1874" t="str">
        <f>'Source - Master DB Debt'!E1871</f>
        <v xml:space="preserve">2023 Lease Rental </v>
      </c>
      <c r="D1874" s="2">
        <f>'Source - Master DB Debt'!F1871</f>
        <v>0</v>
      </c>
      <c r="E1874" s="2">
        <f>'Source - Master DB Debt'!G1871</f>
        <v>4600000</v>
      </c>
      <c r="F1874" s="2">
        <f>'Source - Master DB Debt'!H1871</f>
        <v>1750500</v>
      </c>
      <c r="G1874" s="2">
        <f>'Source - Master DB Debt'!I1871</f>
        <v>525150</v>
      </c>
      <c r="H1874" s="2">
        <f>'Source - Master DB Debt'!J1871</f>
        <v>1750500</v>
      </c>
    </row>
    <row r="1875" spans="1:8" x14ac:dyDescent="0.35">
      <c r="A1875" t="str">
        <f>'Source - Master DB Debt'!A1872&amp;'Source - Master DB Debt'!B1872&amp;'Source - Master DB Debt'!C1872</f>
        <v>5345705</v>
      </c>
      <c r="B1875" t="str">
        <f>'Source - Master DB Debt'!D1872</f>
        <v>0180</v>
      </c>
      <c r="C1875" t="str">
        <f>'Source - Master DB Debt'!E1872</f>
        <v>EHS 2009 QSCB GO Bond</v>
      </c>
      <c r="D1875" s="2">
        <f>'Source - Master DB Debt'!F1872</f>
        <v>1971</v>
      </c>
      <c r="E1875" s="2">
        <f>'Source - Master DB Debt'!G1872</f>
        <v>113965</v>
      </c>
      <c r="F1875" s="2">
        <f>'Source - Master DB Debt'!H1872</f>
        <v>113994</v>
      </c>
      <c r="G1875" s="2">
        <f>'Source - Master DB Debt'!I1872</f>
        <v>56997</v>
      </c>
      <c r="H1875" s="2">
        <f>'Source - Master DB Debt'!J1872</f>
        <v>0</v>
      </c>
    </row>
    <row r="1876" spans="1:8" x14ac:dyDescent="0.35">
      <c r="A1876" t="str">
        <f>'Source - Master DB Debt'!A1873&amp;'Source - Master DB Debt'!B1873&amp;'Source - Master DB Debt'!C1873</f>
        <v>5345705</v>
      </c>
      <c r="B1876" t="str">
        <f>'Source - Master DB Debt'!D1873</f>
        <v>0180</v>
      </c>
      <c r="C1876" t="str">
        <f>'Source - Master DB Debt'!E1873</f>
        <v>Series 2018 New Money</v>
      </c>
      <c r="D1876" s="2">
        <f>'Source - Master DB Debt'!F1873</f>
        <v>388000</v>
      </c>
      <c r="E1876" s="2">
        <f>'Source - Master DB Debt'!G1873</f>
        <v>2015000</v>
      </c>
      <c r="F1876" s="2">
        <f>'Source - Master DB Debt'!H1873</f>
        <v>1626000</v>
      </c>
      <c r="G1876" s="2">
        <f>'Source - Master DB Debt'!I1873</f>
        <v>487800</v>
      </c>
      <c r="H1876" s="2">
        <f>'Source - Master DB Debt'!J1873</f>
        <v>1626000</v>
      </c>
    </row>
    <row r="1877" spans="1:8" x14ac:dyDescent="0.35">
      <c r="A1877" t="str">
        <f>'Source - Master DB Debt'!A1874&amp;'Source - Master DB Debt'!B1874&amp;'Source - Master DB Debt'!C1874</f>
        <v>5345705</v>
      </c>
      <c r="B1877" t="str">
        <f>'Source - Master DB Debt'!D1874</f>
        <v>0180</v>
      </c>
      <c r="C1877" t="str">
        <f>'Source - Master DB Debt'!E1874</f>
        <v>First Mortgage Refunding Bonds, Series 2008A (CAB)</v>
      </c>
      <c r="D1877" s="2">
        <f>'Source - Master DB Debt'!F1874</f>
        <v>865000</v>
      </c>
      <c r="E1877" s="2">
        <f>'Source - Master DB Debt'!G1874</f>
        <v>0</v>
      </c>
      <c r="F1877" s="2">
        <f>'Source - Master DB Debt'!H1874</f>
        <v>0</v>
      </c>
      <c r="G1877" s="2">
        <f>'Source - Master DB Debt'!I1874</f>
        <v>0</v>
      </c>
      <c r="H1877" s="2">
        <f>'Source - Master DB Debt'!J1874</f>
        <v>0</v>
      </c>
    </row>
    <row r="1878" spans="1:8" x14ac:dyDescent="0.35">
      <c r="A1878" t="str">
        <f>'Source - Master DB Debt'!A1875&amp;'Source - Master DB Debt'!B1875&amp;'Source - Master DB Debt'!C1875</f>
        <v>5345705</v>
      </c>
      <c r="B1878" t="str">
        <f>'Source - Master DB Debt'!D1875</f>
        <v>0180</v>
      </c>
      <c r="C1878" t="str">
        <f>'Source - Master DB Debt'!E1875</f>
        <v>Unreimbursed Textbooks</v>
      </c>
      <c r="D1878" s="2">
        <f>'Source - Master DB Debt'!F1875</f>
        <v>0</v>
      </c>
      <c r="E1878" s="2">
        <f>'Source - Master DB Debt'!G1875</f>
        <v>0</v>
      </c>
      <c r="F1878" s="2">
        <f>'Source - Master DB Debt'!H1875</f>
        <v>0</v>
      </c>
      <c r="G1878" s="2">
        <f>'Source - Master DB Debt'!I1875</f>
        <v>0</v>
      </c>
      <c r="H1878" s="2">
        <f>'Source - Master DB Debt'!J1875</f>
        <v>0</v>
      </c>
    </row>
    <row r="1879" spans="1:8" x14ac:dyDescent="0.35">
      <c r="A1879" t="str">
        <f>'Source - Master DB Debt'!A1876&amp;'Source - Master DB Debt'!B1876&amp;'Source - Master DB Debt'!C1876</f>
        <v>5345705</v>
      </c>
      <c r="B1879" t="str">
        <f>'Source - Master DB Debt'!D1876</f>
        <v>0180</v>
      </c>
      <c r="C1879" t="str">
        <f>'Source - Master DB Debt'!E1876</f>
        <v>2020 First Mortgage Bond</v>
      </c>
      <c r="D1879" s="2">
        <f>'Source - Master DB Debt'!F1876</f>
        <v>236500</v>
      </c>
      <c r="E1879" s="2">
        <f>'Source - Master DB Debt'!G1876</f>
        <v>472000</v>
      </c>
      <c r="F1879" s="2">
        <f>'Source - Master DB Debt'!H1876</f>
        <v>238000</v>
      </c>
      <c r="G1879" s="2">
        <f>'Source - Master DB Debt'!I1876</f>
        <v>71400</v>
      </c>
      <c r="H1879" s="2">
        <f>'Source - Master DB Debt'!J1876</f>
        <v>238000</v>
      </c>
    </row>
    <row r="1880" spans="1:8" x14ac:dyDescent="0.35">
      <c r="A1880" t="str">
        <f>'Source - Master DB Debt'!A1877&amp;'Source - Master DB Debt'!B1877&amp;'Source - Master DB Debt'!C1877</f>
        <v>5345705</v>
      </c>
      <c r="B1880" t="str">
        <f>'Source - Master DB Debt'!D1877</f>
        <v>0180</v>
      </c>
      <c r="C1880" t="str">
        <f>'Source - Master DB Debt'!E1877</f>
        <v>Taxable First Mortgage Refunding Bonds, Series 2008B</v>
      </c>
      <c r="D1880" s="2">
        <f>'Source - Master DB Debt'!F1877</f>
        <v>510000</v>
      </c>
      <c r="E1880" s="2">
        <f>'Source - Master DB Debt'!G1877</f>
        <v>1375000</v>
      </c>
      <c r="F1880" s="2">
        <f>'Source - Master DB Debt'!H1877</f>
        <v>0</v>
      </c>
      <c r="G1880" s="2">
        <f>'Source - Master DB Debt'!I1877</f>
        <v>0</v>
      </c>
      <c r="H1880" s="2">
        <f>'Source - Master DB Debt'!J1877</f>
        <v>0</v>
      </c>
    </row>
    <row r="1881" spans="1:8" x14ac:dyDescent="0.35">
      <c r="A1881" t="str">
        <f>'Source - Master DB Debt'!A1878&amp;'Source - Master DB Debt'!B1878&amp;'Source - Master DB Debt'!C1878</f>
        <v>5345705</v>
      </c>
      <c r="B1881" t="str">
        <f>'Source - Master DB Debt'!D1878</f>
        <v>0180</v>
      </c>
      <c r="C1881" t="str">
        <f>'Source - Master DB Debt'!E1878</f>
        <v>2021 General Obligation Bond</v>
      </c>
      <c r="D1881" s="2">
        <f>'Source - Master DB Debt'!F1878</f>
        <v>619268</v>
      </c>
      <c r="E1881" s="2">
        <f>'Source - Master DB Debt'!G1878</f>
        <v>0</v>
      </c>
      <c r="F1881" s="2">
        <f>'Source - Master DB Debt'!H1878</f>
        <v>0</v>
      </c>
      <c r="G1881" s="2">
        <f>'Source - Master DB Debt'!I1878</f>
        <v>0</v>
      </c>
      <c r="H1881" s="2">
        <f>'Source - Master DB Debt'!J1878</f>
        <v>0</v>
      </c>
    </row>
    <row r="1882" spans="1:8" x14ac:dyDescent="0.35">
      <c r="A1882" t="str">
        <f>'Source - Master DB Debt'!A1879&amp;'Source - Master DB Debt'!B1879&amp;'Source - Master DB Debt'!C1879</f>
        <v>5345705</v>
      </c>
      <c r="B1882" t="str">
        <f>'Source - Master DB Debt'!D1879</f>
        <v>0180</v>
      </c>
      <c r="C1882" t="str">
        <f>'Source - Master DB Debt'!E1879</f>
        <v xml:space="preserve">EJHS 2010A Recovery Zone Bond </v>
      </c>
      <c r="D1882" s="2">
        <f>'Source - Master DB Debt'!F1879</f>
        <v>454152</v>
      </c>
      <c r="E1882" s="2">
        <f>'Source - Master DB Debt'!G1879</f>
        <v>462195</v>
      </c>
      <c r="F1882" s="2">
        <f>'Source - Master DB Debt'!H1879</f>
        <v>0</v>
      </c>
      <c r="G1882" s="2">
        <f>'Source - Master DB Debt'!I1879</f>
        <v>0</v>
      </c>
      <c r="H1882" s="2">
        <f>'Source - Master DB Debt'!J1879</f>
        <v>0</v>
      </c>
    </row>
    <row r="1883" spans="1:8" x14ac:dyDescent="0.35">
      <c r="A1883" t="str">
        <f>'Source - Master DB Debt'!A1880&amp;'Source - Master DB Debt'!B1880&amp;'Source - Master DB Debt'!C1880</f>
        <v>5345740</v>
      </c>
      <c r="B1883" t="str">
        <f>'Source - Master DB Debt'!D1880</f>
        <v>0186</v>
      </c>
      <c r="C1883" t="str">
        <f>'Source - Master DB Debt'!E1880</f>
        <v>Amended Taxable General Obligation Pension Bonds of 2006</v>
      </c>
      <c r="D1883" s="2">
        <f>'Source - Master DB Debt'!F1880</f>
        <v>504688</v>
      </c>
      <c r="E1883" s="2">
        <f>'Source - Master DB Debt'!G1880</f>
        <v>1010138</v>
      </c>
      <c r="F1883" s="2">
        <f>'Source - Master DB Debt'!H1880</f>
        <v>504653</v>
      </c>
      <c r="G1883" s="2">
        <f>'Source - Master DB Debt'!I1880</f>
        <v>504653</v>
      </c>
      <c r="H1883" s="2">
        <f>'Source - Master DB Debt'!J1880</f>
        <v>505458</v>
      </c>
    </row>
    <row r="1884" spans="1:8" x14ac:dyDescent="0.35">
      <c r="A1884" t="str">
        <f>'Source - Master DB Debt'!A1881&amp;'Source - Master DB Debt'!B1881&amp;'Source - Master DB Debt'!C1881</f>
        <v>5345740</v>
      </c>
      <c r="B1884" t="str">
        <f>'Source - Master DB Debt'!D1881</f>
        <v>0180</v>
      </c>
      <c r="C1884" t="str">
        <f>'Source - Master DB Debt'!E1881</f>
        <v>Ad Valorem Property Tax First Mortgage Bonds, Series 2020</v>
      </c>
      <c r="D1884" s="2">
        <f>'Source - Master DB Debt'!F1881</f>
        <v>1308000</v>
      </c>
      <c r="E1884" s="2">
        <f>'Source - Master DB Debt'!G1881</f>
        <v>3487000</v>
      </c>
      <c r="F1884" s="2">
        <f>'Source - Master DB Debt'!H1881</f>
        <v>1746500</v>
      </c>
      <c r="G1884" s="2">
        <f>'Source - Master DB Debt'!I1881</f>
        <v>523950</v>
      </c>
      <c r="H1884" s="2">
        <f>'Source - Master DB Debt'!J1881</f>
        <v>1746500</v>
      </c>
    </row>
    <row r="1885" spans="1:8" x14ac:dyDescent="0.35">
      <c r="A1885" t="str">
        <f>'Source - Master DB Debt'!A1882&amp;'Source - Master DB Debt'!B1882&amp;'Source - Master DB Debt'!C1882</f>
        <v>5345740</v>
      </c>
      <c r="B1885" t="str">
        <f>'Source - Master DB Debt'!D1882</f>
        <v>0180</v>
      </c>
      <c r="C1885" t="str">
        <f>'Source - Master DB Debt'!E1882</f>
        <v>General Obligation Bonds of 2023</v>
      </c>
      <c r="D1885" s="2">
        <f>'Source - Master DB Debt'!F1882</f>
        <v>0</v>
      </c>
      <c r="E1885" s="2">
        <f>'Source - Master DB Debt'!G1882</f>
        <v>1369898</v>
      </c>
      <c r="F1885" s="2">
        <f>'Source - Master DB Debt'!H1882</f>
        <v>757050</v>
      </c>
      <c r="G1885" s="2">
        <f>'Source - Master DB Debt'!I1882</f>
        <v>227018</v>
      </c>
      <c r="H1885" s="2">
        <f>'Source - Master DB Debt'!J1882</f>
        <v>756400</v>
      </c>
    </row>
    <row r="1886" spans="1:8" x14ac:dyDescent="0.35">
      <c r="A1886" t="str">
        <f>'Source - Master DB Debt'!A1883&amp;'Source - Master DB Debt'!B1883&amp;'Source - Master DB Debt'!C1883</f>
        <v>5345740</v>
      </c>
      <c r="B1886" t="str">
        <f>'Source - Master DB Debt'!D1883</f>
        <v>0180</v>
      </c>
      <c r="C1886" t="str">
        <f>'Source - Master DB Debt'!E1883</f>
        <v>Unreimbursed Textbooks</v>
      </c>
      <c r="D1886" s="2">
        <f>'Source - Master DB Debt'!F1883</f>
        <v>206808</v>
      </c>
      <c r="E1886" s="2">
        <f>'Source - Master DB Debt'!G1883</f>
        <v>0</v>
      </c>
      <c r="F1886" s="2">
        <f>'Source - Master DB Debt'!H1883</f>
        <v>0</v>
      </c>
      <c r="G1886" s="2">
        <f>'Source - Master DB Debt'!I1883</f>
        <v>0</v>
      </c>
      <c r="H1886" s="2">
        <f>'Source - Master DB Debt'!J1883</f>
        <v>0</v>
      </c>
    </row>
    <row r="1887" spans="1:8" x14ac:dyDescent="0.35">
      <c r="A1887" t="str">
        <f>'Source - Master DB Debt'!A1884&amp;'Source - Master DB Debt'!B1884&amp;'Source - Master DB Debt'!C1884</f>
        <v>5345740</v>
      </c>
      <c r="B1887" t="str">
        <f>'Source - Master DB Debt'!D1884</f>
        <v>0180</v>
      </c>
      <c r="C1887" t="str">
        <f>'Source - Master DB Debt'!E1884</f>
        <v>Monroe County Community School Corporation General Obligation Bonds of 2018</v>
      </c>
      <c r="D1887" s="2">
        <f>'Source - Master DB Debt'!F1884</f>
        <v>804938</v>
      </c>
      <c r="E1887" s="2">
        <f>'Source - Master DB Debt'!G1884</f>
        <v>0</v>
      </c>
      <c r="F1887" s="2">
        <f>'Source - Master DB Debt'!H1884</f>
        <v>0</v>
      </c>
      <c r="G1887" s="2">
        <f>'Source - Master DB Debt'!I1884</f>
        <v>0</v>
      </c>
      <c r="H1887" s="2">
        <f>'Source - Master DB Debt'!J1884</f>
        <v>0</v>
      </c>
    </row>
    <row r="1888" spans="1:8" x14ac:dyDescent="0.35">
      <c r="A1888" t="str">
        <f>'Source - Master DB Debt'!A1885&amp;'Source - Master DB Debt'!B1885&amp;'Source - Master DB Debt'!C1885</f>
        <v>5345740</v>
      </c>
      <c r="B1888" t="str">
        <f>'Source - Master DB Debt'!D1885</f>
        <v>0180</v>
      </c>
      <c r="C1888" t="str">
        <f>'Source - Master DB Debt'!E1885</f>
        <v>Fees</v>
      </c>
      <c r="D1888" s="2">
        <f>'Source - Master DB Debt'!F1885</f>
        <v>5000</v>
      </c>
      <c r="E1888" s="2">
        <f>'Source - Master DB Debt'!G1885</f>
        <v>10000</v>
      </c>
      <c r="F1888" s="2">
        <f>'Source - Master DB Debt'!H1885</f>
        <v>5000</v>
      </c>
      <c r="G1888" s="2">
        <f>'Source - Master DB Debt'!I1885</f>
        <v>1500</v>
      </c>
      <c r="H1888" s="2">
        <f>'Source - Master DB Debt'!J1885</f>
        <v>5000</v>
      </c>
    </row>
    <row r="1889" spans="1:8" x14ac:dyDescent="0.35">
      <c r="A1889" t="str">
        <f>'Source - Master DB Debt'!A1886&amp;'Source - Master DB Debt'!B1886&amp;'Source - Master DB Debt'!C1886</f>
        <v>5345740</v>
      </c>
      <c r="B1889" t="str">
        <f>'Source - Master DB Debt'!D1886</f>
        <v>0180</v>
      </c>
      <c r="C1889" t="str">
        <f>'Source - Master DB Debt'!E1886</f>
        <v>Ad Velorem Property Tax First Mortgage Refunding Bonds, Series 2016</v>
      </c>
      <c r="D1889" s="2">
        <f>'Source - Master DB Debt'!F1886</f>
        <v>3126500</v>
      </c>
      <c r="E1889" s="2">
        <f>'Source - Master DB Debt'!G1886</f>
        <v>6253000</v>
      </c>
      <c r="F1889" s="2">
        <f>'Source - Master DB Debt'!H1886</f>
        <v>3128500</v>
      </c>
      <c r="G1889" s="2">
        <f>'Source - Master DB Debt'!I1886</f>
        <v>3128500</v>
      </c>
      <c r="H1889" s="2">
        <f>'Source - Master DB Debt'!J1886</f>
        <v>3128500</v>
      </c>
    </row>
    <row r="1890" spans="1:8" x14ac:dyDescent="0.35">
      <c r="A1890" t="str">
        <f>'Source - Master DB Debt'!A1887&amp;'Source - Master DB Debt'!B1887&amp;'Source - Master DB Debt'!C1887</f>
        <v>5345740</v>
      </c>
      <c r="B1890" t="str">
        <f>'Source - Master DB Debt'!D1887</f>
        <v>0180</v>
      </c>
      <c r="C1890" t="str">
        <f>'Source - Master DB Debt'!E1887</f>
        <v>General Obligation Bonds of 2020</v>
      </c>
      <c r="D1890" s="2">
        <f>'Source - Master DB Debt'!F1887</f>
        <v>763600</v>
      </c>
      <c r="E1890" s="2">
        <f>'Source - Master DB Debt'!G1887</f>
        <v>2303325</v>
      </c>
      <c r="F1890" s="2">
        <f>'Source - Master DB Debt'!H1887</f>
        <v>1124350</v>
      </c>
      <c r="G1890" s="2">
        <f>'Source - Master DB Debt'!I1887</f>
        <v>334549</v>
      </c>
      <c r="H1890" s="2">
        <f>'Source - Master DB Debt'!J1887</f>
        <v>1105975</v>
      </c>
    </row>
    <row r="1891" spans="1:8" x14ac:dyDescent="0.35">
      <c r="A1891" t="str">
        <f>'Source - Master DB Debt'!A1888&amp;'Source - Master DB Debt'!B1888&amp;'Source - Master DB Debt'!C1888</f>
        <v>5345740</v>
      </c>
      <c r="B1891" t="str">
        <f>'Source - Master DB Debt'!D1888</f>
        <v>0180</v>
      </c>
      <c r="C1891" t="str">
        <f>'Source - Master DB Debt'!E1888</f>
        <v>General Obligation Bonds of 2022</v>
      </c>
      <c r="D1891" s="2">
        <f>'Source - Master DB Debt'!F1888</f>
        <v>3141600</v>
      </c>
      <c r="E1891" s="2">
        <f>'Source - Master DB Debt'!G1888</f>
        <v>3703775</v>
      </c>
      <c r="F1891" s="2">
        <f>'Source - Master DB Debt'!H1888</f>
        <v>1855125</v>
      </c>
      <c r="G1891" s="2">
        <f>'Source - Master DB Debt'!I1888</f>
        <v>556125</v>
      </c>
      <c r="H1891" s="2">
        <f>'Source - Master DB Debt'!J1888</f>
        <v>1852375</v>
      </c>
    </row>
    <row r="1892" spans="1:8" x14ac:dyDescent="0.35">
      <c r="A1892" t="str">
        <f>'Source - Master DB Debt'!A1889&amp;'Source - Master DB Debt'!B1889&amp;'Source - Master DB Debt'!C1889</f>
        <v>5345740</v>
      </c>
      <c r="B1892" t="str">
        <f>'Source - Master DB Debt'!D1889</f>
        <v>0180</v>
      </c>
      <c r="C1892" t="str">
        <f>'Source - Master DB Debt'!E1889</f>
        <v>General Obligation Bonds of 2021</v>
      </c>
      <c r="D1892" s="2">
        <f>'Source - Master DB Debt'!F1889</f>
        <v>307600</v>
      </c>
      <c r="E1892" s="2">
        <f>'Source - Master DB Debt'!G1889</f>
        <v>615700</v>
      </c>
      <c r="F1892" s="2">
        <f>'Source - Master DB Debt'!H1889</f>
        <v>308075</v>
      </c>
      <c r="G1892" s="2">
        <f>'Source - Master DB Debt'!I1889</f>
        <v>92944</v>
      </c>
      <c r="H1892" s="2">
        <f>'Source - Master DB Debt'!J1889</f>
        <v>311550</v>
      </c>
    </row>
    <row r="1893" spans="1:8" x14ac:dyDescent="0.35">
      <c r="A1893" t="str">
        <f>'Source - Master DB Debt'!A1890&amp;'Source - Master DB Debt'!B1890&amp;'Source - Master DB Debt'!C1890</f>
        <v>5445835</v>
      </c>
      <c r="B1893" t="str">
        <f>'Source - Master DB Debt'!D1890</f>
        <v>0180</v>
      </c>
      <c r="C1893" t="str">
        <f>'Source - Master DB Debt'!E1890</f>
        <v>North Montgomery High School Building Corp 2018</v>
      </c>
      <c r="D1893" s="2">
        <f>'Source - Master DB Debt'!F1890</f>
        <v>1207500</v>
      </c>
      <c r="E1893" s="2">
        <f>'Source - Master DB Debt'!G1890</f>
        <v>2570000</v>
      </c>
      <c r="F1893" s="2">
        <f>'Source - Master DB Debt'!H1890</f>
        <v>1420000</v>
      </c>
      <c r="G1893" s="2">
        <f>'Source - Master DB Debt'!I1890</f>
        <v>426000</v>
      </c>
      <c r="H1893" s="2">
        <f>'Source - Master DB Debt'!J1890</f>
        <v>1420000</v>
      </c>
    </row>
    <row r="1894" spans="1:8" x14ac:dyDescent="0.35">
      <c r="A1894" t="str">
        <f>'Source - Master DB Debt'!A1891&amp;'Source - Master DB Debt'!B1891&amp;'Source - Master DB Debt'!C1891</f>
        <v>5445835</v>
      </c>
      <c r="B1894" t="str">
        <f>'Source - Master DB Debt'!D1891</f>
        <v>0180</v>
      </c>
      <c r="C1894" t="str">
        <f>'Source - Master DB Debt'!E1891</f>
        <v>Unreimbursed Textbooks</v>
      </c>
      <c r="D1894" s="2">
        <f>'Source - Master DB Debt'!F1891</f>
        <v>0</v>
      </c>
      <c r="E1894" s="2">
        <f>'Source - Master DB Debt'!G1891</f>
        <v>0</v>
      </c>
      <c r="F1894" s="2">
        <f>'Source - Master DB Debt'!H1891</f>
        <v>0</v>
      </c>
      <c r="G1894" s="2">
        <f>'Source - Master DB Debt'!I1891</f>
        <v>0</v>
      </c>
      <c r="H1894" s="2">
        <f>'Source - Master DB Debt'!J1891</f>
        <v>0</v>
      </c>
    </row>
    <row r="1895" spans="1:8" x14ac:dyDescent="0.35">
      <c r="A1895" t="str">
        <f>'Source - Master DB Debt'!A1892&amp;'Source - Master DB Debt'!B1892&amp;'Source - Master DB Debt'!C1892</f>
        <v>5445835</v>
      </c>
      <c r="B1895" t="str">
        <f>'Source - Master DB Debt'!D1892</f>
        <v>0180</v>
      </c>
      <c r="C1895" t="str">
        <f>'Source - Master DB Debt'!E1892</f>
        <v>Solar Project</v>
      </c>
      <c r="D1895" s="2">
        <f>'Source - Master DB Debt'!F1892</f>
        <v>82060</v>
      </c>
      <c r="E1895" s="2">
        <f>'Source - Master DB Debt'!G1892</f>
        <v>164120</v>
      </c>
      <c r="F1895" s="2">
        <f>'Source - Master DB Debt'!H1892</f>
        <v>82060</v>
      </c>
      <c r="G1895" s="2">
        <f>'Source - Master DB Debt'!I1892</f>
        <v>24618</v>
      </c>
      <c r="H1895" s="2">
        <f>'Source - Master DB Debt'!J1892</f>
        <v>82060</v>
      </c>
    </row>
    <row r="1896" spans="1:8" x14ac:dyDescent="0.35">
      <c r="A1896" t="str">
        <f>'Source - Master DB Debt'!A1893&amp;'Source - Master DB Debt'!B1893&amp;'Source - Master DB Debt'!C1893</f>
        <v>5445845</v>
      </c>
      <c r="B1896" t="str">
        <f>'Source - Master DB Debt'!D1893</f>
        <v>0180</v>
      </c>
      <c r="C1896" t="str">
        <f>'Source - Master DB Debt'!E1893</f>
        <v>Unreimbursed Textbooks</v>
      </c>
      <c r="D1896" s="2">
        <f>'Source - Master DB Debt'!F1893</f>
        <v>5573</v>
      </c>
      <c r="E1896" s="2">
        <f>'Source - Master DB Debt'!G1893</f>
        <v>0</v>
      </c>
      <c r="F1896" s="2">
        <f>'Source - Master DB Debt'!H1893</f>
        <v>0</v>
      </c>
      <c r="G1896" s="2">
        <f>'Source - Master DB Debt'!I1893</f>
        <v>0</v>
      </c>
      <c r="H1896" s="2">
        <f>'Source - Master DB Debt'!J1893</f>
        <v>0</v>
      </c>
    </row>
    <row r="1897" spans="1:8" x14ac:dyDescent="0.35">
      <c r="A1897" t="str">
        <f>'Source - Master DB Debt'!A1894&amp;'Source - Master DB Debt'!B1894&amp;'Source - Master DB Debt'!C1894</f>
        <v>5445845</v>
      </c>
      <c r="B1897" t="str">
        <f>'Source - Master DB Debt'!D1894</f>
        <v>0180</v>
      </c>
      <c r="C1897" t="str">
        <f>'Source - Master DB Debt'!E1894</f>
        <v>South Montgomery Comm School Corp General Obligation Bonds of 2022</v>
      </c>
      <c r="D1897" s="2">
        <f>'Source - Master DB Debt'!F1894</f>
        <v>551125</v>
      </c>
      <c r="E1897" s="2">
        <f>'Source - Master DB Debt'!G1894</f>
        <v>1297875</v>
      </c>
      <c r="F1897" s="2">
        <f>'Source - Master DB Debt'!H1894</f>
        <v>698625</v>
      </c>
      <c r="G1897" s="2">
        <f>'Source - Master DB Debt'!I1894</f>
        <v>209494</v>
      </c>
      <c r="H1897" s="2">
        <f>'Source - Master DB Debt'!J1894</f>
        <v>698000</v>
      </c>
    </row>
    <row r="1898" spans="1:8" x14ac:dyDescent="0.35">
      <c r="A1898" t="str">
        <f>'Source - Master DB Debt'!A1895&amp;'Source - Master DB Debt'!B1895&amp;'Source - Master DB Debt'!C1895</f>
        <v>5445845</v>
      </c>
      <c r="B1898" t="str">
        <f>'Source - Master DB Debt'!D1895</f>
        <v>0180</v>
      </c>
      <c r="C1898" t="str">
        <f>'Source - Master DB Debt'!E1895</f>
        <v>SOUTH MONTGOMERY COMM SCHOOL CORP GENERAL OBLIGATION BONDS OF 2023</v>
      </c>
      <c r="D1898" s="2">
        <f>'Source - Master DB Debt'!F1895</f>
        <v>0</v>
      </c>
      <c r="E1898" s="2">
        <f>'Source - Master DB Debt'!G1895</f>
        <v>795000</v>
      </c>
      <c r="F1898" s="2">
        <f>'Source - Master DB Debt'!H1895</f>
        <v>649250</v>
      </c>
      <c r="G1898" s="2">
        <f>'Source - Master DB Debt'!I1895</f>
        <v>194813</v>
      </c>
      <c r="H1898" s="2">
        <f>'Source - Master DB Debt'!J1895</f>
        <v>649500</v>
      </c>
    </row>
    <row r="1899" spans="1:8" x14ac:dyDescent="0.35">
      <c r="A1899" t="str">
        <f>'Source - Master DB Debt'!A1896&amp;'Source - Master DB Debt'!B1896&amp;'Source - Master DB Debt'!C1896</f>
        <v>5445845</v>
      </c>
      <c r="B1899" t="str">
        <f>'Source - Master DB Debt'!D1896</f>
        <v>0180</v>
      </c>
      <c r="C1899" t="str">
        <f>'Source - Master DB Debt'!E1896</f>
        <v>Southmont Building Corporation Ad Valorem Property Tax First Mortgage Bonds, Series 2017</v>
      </c>
      <c r="D1899" s="2">
        <f>'Source - Master DB Debt'!F1896</f>
        <v>1407500</v>
      </c>
      <c r="E1899" s="2">
        <f>'Source - Master DB Debt'!G1896</f>
        <v>2815000</v>
      </c>
      <c r="F1899" s="2">
        <f>'Source - Master DB Debt'!H1896</f>
        <v>1407500</v>
      </c>
      <c r="G1899" s="2">
        <f>'Source - Master DB Debt'!I1896</f>
        <v>422250</v>
      </c>
      <c r="H1899" s="2">
        <f>'Source - Master DB Debt'!J1896</f>
        <v>1407500</v>
      </c>
    </row>
    <row r="1900" spans="1:8" x14ac:dyDescent="0.35">
      <c r="A1900" t="str">
        <f>'Source - Master DB Debt'!A1897&amp;'Source - Master DB Debt'!B1897&amp;'Source - Master DB Debt'!C1897</f>
        <v>5445845</v>
      </c>
      <c r="B1900" t="str">
        <f>'Source - Master DB Debt'!D1897</f>
        <v>0180</v>
      </c>
      <c r="C1900" t="str">
        <f>'Source - Master DB Debt'!E1897</f>
        <v>South Montgomery Community School Corporation General Obligation Bonds of 2019</v>
      </c>
      <c r="D1900" s="2">
        <f>'Source - Master DB Debt'!F1897</f>
        <v>409050</v>
      </c>
      <c r="E1900" s="2">
        <f>'Source - Master DB Debt'!G1897</f>
        <v>0</v>
      </c>
      <c r="F1900" s="2">
        <f>'Source - Master DB Debt'!H1897</f>
        <v>0</v>
      </c>
      <c r="G1900" s="2">
        <f>'Source - Master DB Debt'!I1897</f>
        <v>0</v>
      </c>
      <c r="H1900" s="2">
        <f>'Source - Master DB Debt'!J1897</f>
        <v>0</v>
      </c>
    </row>
    <row r="1901" spans="1:8" x14ac:dyDescent="0.35">
      <c r="A1901" t="str">
        <f>'Source - Master DB Debt'!A1898&amp;'Source - Master DB Debt'!B1898&amp;'Source - Master DB Debt'!C1898</f>
        <v>5445855</v>
      </c>
      <c r="B1901" t="str">
        <f>'Source - Master DB Debt'!D1898</f>
        <v>0180</v>
      </c>
      <c r="C1901" t="str">
        <f>'Source - Master DB Debt'!E1898</f>
        <v>Ad Valorem Property Tax First Mortgage Bonds, Series 2016</v>
      </c>
      <c r="D1901" s="2">
        <f>'Source - Master DB Debt'!F1898</f>
        <v>388500</v>
      </c>
      <c r="E1901" s="2">
        <f>'Source - Master DB Debt'!G1898</f>
        <v>776000</v>
      </c>
      <c r="F1901" s="2">
        <f>'Source - Master DB Debt'!H1898</f>
        <v>389500</v>
      </c>
      <c r="G1901" s="2">
        <f>'Source - Master DB Debt'!I1898</f>
        <v>116850</v>
      </c>
      <c r="H1901" s="2">
        <f>'Source - Master DB Debt'!J1898</f>
        <v>389500</v>
      </c>
    </row>
    <row r="1902" spans="1:8" x14ac:dyDescent="0.35">
      <c r="A1902" t="str">
        <f>'Source - Master DB Debt'!A1899&amp;'Source - Master DB Debt'!B1899&amp;'Source - Master DB Debt'!C1899</f>
        <v>5445855</v>
      </c>
      <c r="B1902" t="str">
        <f>'Source - Master DB Debt'!D1899</f>
        <v>0180</v>
      </c>
      <c r="C1902" t="str">
        <f>'Source - Master DB Debt'!E1899</f>
        <v>Common School Loan Fund #B0272</v>
      </c>
      <c r="D1902" s="2">
        <f>'Source - Master DB Debt'!F1899</f>
        <v>23926</v>
      </c>
      <c r="E1902" s="2">
        <f>'Source - Master DB Debt'!G1899</f>
        <v>47509</v>
      </c>
      <c r="F1902" s="2">
        <f>'Source - Master DB Debt'!H1899</f>
        <v>23583</v>
      </c>
      <c r="G1902" s="2">
        <f>'Source - Master DB Debt'!I1899</f>
        <v>7058</v>
      </c>
      <c r="H1902" s="2">
        <f>'Source - Master DB Debt'!J1899</f>
        <v>23468</v>
      </c>
    </row>
    <row r="1903" spans="1:8" x14ac:dyDescent="0.35">
      <c r="A1903" t="str">
        <f>'Source - Master DB Debt'!A1900&amp;'Source - Master DB Debt'!B1900&amp;'Source - Master DB Debt'!C1900</f>
        <v>5445855</v>
      </c>
      <c r="B1903" t="str">
        <f>'Source - Master DB Debt'!D1900</f>
        <v>0180</v>
      </c>
      <c r="C1903" t="str">
        <f>'Source - Master DB Debt'!E1900</f>
        <v>Common School Fund Loan #A0806</v>
      </c>
      <c r="D1903" s="2">
        <f>'Source - Master DB Debt'!F1900</f>
        <v>56947</v>
      </c>
      <c r="E1903" s="2">
        <f>'Source - Master DB Debt'!G1900</f>
        <v>111834</v>
      </c>
      <c r="F1903" s="2">
        <f>'Source - Master DB Debt'!H1900</f>
        <v>54888</v>
      </c>
      <c r="G1903" s="2">
        <f>'Source - Master DB Debt'!I1900</f>
        <v>16364</v>
      </c>
      <c r="H1903" s="2">
        <f>'Source - Master DB Debt'!J1900</f>
        <v>54202</v>
      </c>
    </row>
    <row r="1904" spans="1:8" x14ac:dyDescent="0.35">
      <c r="A1904" t="str">
        <f>'Source - Master DB Debt'!A1901&amp;'Source - Master DB Debt'!B1901&amp;'Source - Master DB Debt'!C1901</f>
        <v>5445855</v>
      </c>
      <c r="B1904" t="str">
        <f>'Source - Master DB Debt'!D1901</f>
        <v>0287</v>
      </c>
      <c r="C1904" t="str">
        <f>'Source - Master DB Debt'!E1901</f>
        <v>Unlimited Ad Valorem Property Tax First Mortgage Bonds, Series 2013A1</v>
      </c>
      <c r="D1904" s="2">
        <f>'Source - Master DB Debt'!F1901</f>
        <v>1075980</v>
      </c>
      <c r="E1904" s="2">
        <f>'Source - Master DB Debt'!G1901</f>
        <v>2147860</v>
      </c>
      <c r="F1904" s="2">
        <f>'Source - Master DB Debt'!H1901</f>
        <v>1071660</v>
      </c>
      <c r="G1904" s="2">
        <f>'Source - Master DB Debt'!I1901</f>
        <v>535830</v>
      </c>
      <c r="H1904" s="2">
        <f>'Source - Master DB Debt'!J1901</f>
        <v>0</v>
      </c>
    </row>
    <row r="1905" spans="1:8" x14ac:dyDescent="0.35">
      <c r="A1905" t="str">
        <f>'Source - Master DB Debt'!A1902&amp;'Source - Master DB Debt'!B1902&amp;'Source - Master DB Debt'!C1902</f>
        <v>5445855</v>
      </c>
      <c r="B1905" t="str">
        <f>'Source - Master DB Debt'!D1902</f>
        <v>0186</v>
      </c>
      <c r="C1905" t="str">
        <f>'Source - Master DB Debt'!E1902</f>
        <v>CCSC Amended Taxable General Obligation Pension Bonds of 2004</v>
      </c>
      <c r="D1905" s="2">
        <f>'Source - Master DB Debt'!F1902</f>
        <v>211680</v>
      </c>
      <c r="E1905" s="2">
        <f>'Source - Master DB Debt'!G1902</f>
        <v>421958</v>
      </c>
      <c r="F1905" s="2">
        <f>'Source - Master DB Debt'!H1902</f>
        <v>0</v>
      </c>
      <c r="G1905" s="2">
        <f>'Source - Master DB Debt'!I1902</f>
        <v>0</v>
      </c>
      <c r="H1905" s="2">
        <f>'Source - Master DB Debt'!J1902</f>
        <v>0</v>
      </c>
    </row>
    <row r="1906" spans="1:8" x14ac:dyDescent="0.35">
      <c r="A1906" t="str">
        <f>'Source - Master DB Debt'!A1903&amp;'Source - Master DB Debt'!B1903&amp;'Source - Master DB Debt'!C1903</f>
        <v>5445855</v>
      </c>
      <c r="B1906" t="str">
        <f>'Source - Master DB Debt'!D1903</f>
        <v>0180</v>
      </c>
      <c r="C1906" t="str">
        <f>'Source - Master DB Debt'!E1903</f>
        <v>Common School Fund Loan #C0012</v>
      </c>
      <c r="D1906" s="2">
        <f>'Source - Master DB Debt'!F1903</f>
        <v>151470</v>
      </c>
      <c r="E1906" s="2">
        <f>'Source - Master DB Debt'!G1903</f>
        <v>297594</v>
      </c>
      <c r="F1906" s="2">
        <f>'Source - Master DB Debt'!H1903</f>
        <v>146124</v>
      </c>
      <c r="G1906" s="2">
        <f>'Source - Master DB Debt'!I1903</f>
        <v>43570</v>
      </c>
      <c r="H1906" s="2">
        <f>'Source - Master DB Debt'!J1903</f>
        <v>144342</v>
      </c>
    </row>
    <row r="1907" spans="1:8" x14ac:dyDescent="0.35">
      <c r="A1907" t="str">
        <f>'Source - Master DB Debt'!A1904&amp;'Source - Master DB Debt'!B1904&amp;'Source - Master DB Debt'!C1904</f>
        <v>5445855</v>
      </c>
      <c r="B1907" t="str">
        <f>'Source - Master DB Debt'!D1904</f>
        <v>0180</v>
      </c>
      <c r="C1907" t="str">
        <f>'Source - Master DB Debt'!E1904</f>
        <v>Common School Fund Loan #A0624</v>
      </c>
      <c r="D1907" s="2">
        <f>'Source - Master DB Debt'!F1904</f>
        <v>10449</v>
      </c>
      <c r="E1907" s="2">
        <f>'Source - Master DB Debt'!G1904</f>
        <v>20507</v>
      </c>
      <c r="F1907" s="2">
        <f>'Source - Master DB Debt'!H1904</f>
        <v>10057</v>
      </c>
      <c r="G1907" s="2">
        <f>'Source - Master DB Debt'!I1904</f>
        <v>2998</v>
      </c>
      <c r="H1907" s="2">
        <f>'Source - Master DB Debt'!J1904</f>
        <v>9927</v>
      </c>
    </row>
    <row r="1908" spans="1:8" x14ac:dyDescent="0.35">
      <c r="A1908" t="str">
        <f>'Source - Master DB Debt'!A1905&amp;'Source - Master DB Debt'!B1905&amp;'Source - Master DB Debt'!C1905</f>
        <v>5445855</v>
      </c>
      <c r="B1908" t="str">
        <f>'Source - Master DB Debt'!D1905</f>
        <v>0180</v>
      </c>
      <c r="C1908" t="str">
        <f>'Source - Master DB Debt'!E1905</f>
        <v>Common School Fund Loan #A0618</v>
      </c>
      <c r="D1908" s="2">
        <f>'Source - Master DB Debt'!F1905</f>
        <v>55062</v>
      </c>
      <c r="E1908" s="2">
        <f>'Source - Master DB Debt'!G1905</f>
        <v>107922</v>
      </c>
      <c r="F1908" s="2">
        <f>'Source - Master DB Debt'!H1905</f>
        <v>52860</v>
      </c>
      <c r="G1908" s="2">
        <f>'Source - Master DB Debt'!I1905</f>
        <v>15748</v>
      </c>
      <c r="H1908" s="2">
        <f>'Source - Master DB Debt'!J1905</f>
        <v>52126</v>
      </c>
    </row>
    <row r="1909" spans="1:8" x14ac:dyDescent="0.35">
      <c r="A1909" t="str">
        <f>'Source - Master DB Debt'!A1906&amp;'Source - Master DB Debt'!B1906&amp;'Source - Master DB Debt'!C1906</f>
        <v>5445855</v>
      </c>
      <c r="B1909" t="str">
        <f>'Source - Master DB Debt'!D1906</f>
        <v>0180</v>
      </c>
      <c r="C1909" t="str">
        <f>'Source - Master DB Debt'!E1906</f>
        <v>Common School Fund Loan #B0038</v>
      </c>
      <c r="D1909" s="2">
        <f>'Source - Master DB Debt'!F1906</f>
        <v>22533</v>
      </c>
      <c r="E1909" s="2">
        <f>'Source - Master DB Debt'!G1906</f>
        <v>44733</v>
      </c>
      <c r="F1909" s="2">
        <f>'Source - Master DB Debt'!H1906</f>
        <v>0</v>
      </c>
      <c r="G1909" s="2">
        <f>'Source - Master DB Debt'!I1906</f>
        <v>0</v>
      </c>
      <c r="H1909" s="2">
        <f>'Source - Master DB Debt'!J1906</f>
        <v>0</v>
      </c>
    </row>
    <row r="1910" spans="1:8" x14ac:dyDescent="0.35">
      <c r="A1910" t="str">
        <f>'Source - Master DB Debt'!A1907&amp;'Source - Master DB Debt'!B1907&amp;'Source - Master DB Debt'!C1907</f>
        <v>5445855</v>
      </c>
      <c r="B1910" t="str">
        <f>'Source - Master DB Debt'!D1907</f>
        <v>0180</v>
      </c>
      <c r="C1910" t="str">
        <f>'Source - Master DB Debt'!E1907</f>
        <v>Wayne Bank and Trust Bus Lease-Purchase 2018 (HELP Program)</v>
      </c>
      <c r="D1910" s="2">
        <f>'Source - Master DB Debt'!F1907</f>
        <v>6603</v>
      </c>
      <c r="E1910" s="2">
        <f>'Source - Master DB Debt'!G1907</f>
        <v>0</v>
      </c>
      <c r="F1910" s="2">
        <f>'Source - Master DB Debt'!H1907</f>
        <v>0</v>
      </c>
      <c r="G1910" s="2">
        <f>'Source - Master DB Debt'!I1907</f>
        <v>0</v>
      </c>
      <c r="H1910" s="2">
        <f>'Source - Master DB Debt'!J1907</f>
        <v>0</v>
      </c>
    </row>
    <row r="1911" spans="1:8" x14ac:dyDescent="0.35">
      <c r="A1911" t="str">
        <f>'Source - Master DB Debt'!A1908&amp;'Source - Master DB Debt'!B1908&amp;'Source - Master DB Debt'!C1908</f>
        <v>5445855</v>
      </c>
      <c r="B1911" t="str">
        <f>'Source - Master DB Debt'!D1908</f>
        <v>0180</v>
      </c>
      <c r="C1911" t="str">
        <f>'Source - Master DB Debt'!E1908</f>
        <v>Common School Fund Loan #B002</v>
      </c>
      <c r="D1911" s="2">
        <f>'Source - Master DB Debt'!F1908</f>
        <v>20381</v>
      </c>
      <c r="E1911" s="2">
        <f>'Source - Master DB Debt'!G1908</f>
        <v>0</v>
      </c>
      <c r="F1911" s="2">
        <f>'Source - Master DB Debt'!H1908</f>
        <v>0</v>
      </c>
      <c r="G1911" s="2">
        <f>'Source - Master DB Debt'!I1908</f>
        <v>0</v>
      </c>
      <c r="H1911" s="2">
        <f>'Source - Master DB Debt'!J1908</f>
        <v>0</v>
      </c>
    </row>
    <row r="1912" spans="1:8" x14ac:dyDescent="0.35">
      <c r="A1912" t="str">
        <f>'Source - Master DB Debt'!A1909&amp;'Source - Master DB Debt'!B1909&amp;'Source - Master DB Debt'!C1909</f>
        <v>5445855</v>
      </c>
      <c r="B1912" t="str">
        <f>'Source - Master DB Debt'!D1909</f>
        <v>0180</v>
      </c>
      <c r="C1912" t="str">
        <f>'Source - Master DB Debt'!E1909</f>
        <v>Interest on Temporary Loans</v>
      </c>
      <c r="D1912" s="2">
        <f>'Source - Master DB Debt'!F1909</f>
        <v>20620</v>
      </c>
      <c r="E1912" s="2">
        <f>'Source - Master DB Debt'!G1909</f>
        <v>250000</v>
      </c>
      <c r="F1912" s="2">
        <f>'Source - Master DB Debt'!H1909</f>
        <v>0</v>
      </c>
      <c r="G1912" s="2">
        <f>'Source - Master DB Debt'!I1909</f>
        <v>0</v>
      </c>
      <c r="H1912" s="2">
        <f>'Source - Master DB Debt'!J1909</f>
        <v>0</v>
      </c>
    </row>
    <row r="1913" spans="1:8" x14ac:dyDescent="0.35">
      <c r="A1913" t="str">
        <f>'Source - Master DB Debt'!A1910&amp;'Source - Master DB Debt'!B1910&amp;'Source - Master DB Debt'!C1910</f>
        <v>5445855</v>
      </c>
      <c r="B1913" t="str">
        <f>'Source - Master DB Debt'!D1910</f>
        <v>0180</v>
      </c>
      <c r="C1913" t="str">
        <f>'Source - Master DB Debt'!E1910</f>
        <v>Common School Loan Fund #B0333</v>
      </c>
      <c r="D1913" s="2">
        <f>'Source - Master DB Debt'!F1910</f>
        <v>24645</v>
      </c>
      <c r="E1913" s="2">
        <f>'Source - Master DB Debt'!G1910</f>
        <v>48936</v>
      </c>
      <c r="F1913" s="2">
        <f>'Source - Master DB Debt'!H1910</f>
        <v>24291</v>
      </c>
      <c r="G1913" s="2">
        <f>'Source - Master DB Debt'!I1910</f>
        <v>7270</v>
      </c>
      <c r="H1913" s="2">
        <f>'Source - Master DB Debt'!J1910</f>
        <v>24173</v>
      </c>
    </row>
    <row r="1914" spans="1:8" x14ac:dyDescent="0.35">
      <c r="A1914" t="str">
        <f>'Source - Master DB Debt'!A1911&amp;'Source - Master DB Debt'!B1911&amp;'Source - Master DB Debt'!C1911</f>
        <v>5445855</v>
      </c>
      <c r="B1914" t="str">
        <f>'Source - Master DB Debt'!D1911</f>
        <v>0180</v>
      </c>
      <c r="C1914" t="str">
        <f>'Source - Master DB Debt'!E1911</f>
        <v>Common School Fund Loan #B0224</v>
      </c>
      <c r="D1914" s="2">
        <f>'Source - Master DB Debt'!F1911</f>
        <v>24466</v>
      </c>
      <c r="E1914" s="2">
        <f>'Source - Master DB Debt'!G1911</f>
        <v>48578</v>
      </c>
      <c r="F1914" s="2">
        <f>'Source - Master DB Debt'!H1911</f>
        <v>24111</v>
      </c>
      <c r="G1914" s="2">
        <f>'Source - Master DB Debt'!I1911</f>
        <v>7216</v>
      </c>
      <c r="H1914" s="2">
        <f>'Source - Master DB Debt'!J1911</f>
        <v>23993</v>
      </c>
    </row>
    <row r="1915" spans="1:8" x14ac:dyDescent="0.35">
      <c r="A1915" t="str">
        <f>'Source - Master DB Debt'!A1912&amp;'Source - Master DB Debt'!B1912&amp;'Source - Master DB Debt'!C1912</f>
        <v>5445855</v>
      </c>
      <c r="B1915" t="str">
        <f>'Source - Master DB Debt'!D1912</f>
        <v>0180</v>
      </c>
      <c r="C1915" t="str">
        <f>'Source - Master DB Debt'!E1912</f>
        <v>Common School Fund Loan #B0189</v>
      </c>
      <c r="D1915" s="2">
        <f>'Source - Master DB Debt'!F1912</f>
        <v>22445</v>
      </c>
      <c r="E1915" s="2">
        <f>'Source - Master DB Debt'!G1912</f>
        <v>44562</v>
      </c>
      <c r="F1915" s="2">
        <f>'Source - Master DB Debt'!H1912</f>
        <v>22117</v>
      </c>
      <c r="G1915" s="2">
        <f>'Source - Master DB Debt'!I1912</f>
        <v>6619</v>
      </c>
      <c r="H1915" s="2">
        <f>'Source - Master DB Debt'!J1912</f>
        <v>22007</v>
      </c>
    </row>
    <row r="1916" spans="1:8" x14ac:dyDescent="0.35">
      <c r="A1916" t="str">
        <f>'Source - Master DB Debt'!A1913&amp;'Source - Master DB Debt'!B1913&amp;'Source - Master DB Debt'!C1913</f>
        <v>5445855</v>
      </c>
      <c r="B1916" t="str">
        <f>'Source - Master DB Debt'!D1913</f>
        <v>0180</v>
      </c>
      <c r="C1916" t="str">
        <f>'Source - Master DB Debt'!E1913</f>
        <v>Ad Valorem Property Tax First Mortgage Bonds, Series 2023</v>
      </c>
      <c r="D1916" s="2">
        <f>'Source - Master DB Debt'!F1913</f>
        <v>0</v>
      </c>
      <c r="E1916" s="2">
        <f>'Source - Master DB Debt'!G1913</f>
        <v>360000</v>
      </c>
      <c r="F1916" s="2">
        <f>'Source - Master DB Debt'!H1913</f>
        <v>102500</v>
      </c>
      <c r="G1916" s="2">
        <f>'Source - Master DB Debt'!I1913</f>
        <v>30750</v>
      </c>
      <c r="H1916" s="2">
        <f>'Source - Master DB Debt'!J1913</f>
        <v>102500</v>
      </c>
    </row>
    <row r="1917" spans="1:8" x14ac:dyDescent="0.35">
      <c r="A1917" t="str">
        <f>'Source - Master DB Debt'!A1914&amp;'Source - Master DB Debt'!B1914&amp;'Source - Master DB Debt'!C1914</f>
        <v>5445855</v>
      </c>
      <c r="B1917" t="str">
        <f>'Source - Master DB Debt'!D1914</f>
        <v>0180</v>
      </c>
      <c r="C1917" t="str">
        <f>'Source - Master DB Debt'!E1914</f>
        <v>Common School Fund Loan #A0612</v>
      </c>
      <c r="D1917" s="2">
        <f>'Source - Master DB Debt'!F1914</f>
        <v>17803</v>
      </c>
      <c r="E1917" s="2">
        <f>'Source - Master DB Debt'!G1914</f>
        <v>34853</v>
      </c>
      <c r="F1917" s="2">
        <f>'Source - Master DB Debt'!H1914</f>
        <v>17051</v>
      </c>
      <c r="G1917" s="2">
        <f>'Source - Master DB Debt'!I1914</f>
        <v>16926</v>
      </c>
      <c r="H1917" s="2">
        <f>'Source - Master DB Debt'!J1914</f>
        <v>16800</v>
      </c>
    </row>
    <row r="1918" spans="1:8" x14ac:dyDescent="0.35">
      <c r="A1918" t="str">
        <f>'Source - Master DB Debt'!A1915&amp;'Source - Master DB Debt'!B1915&amp;'Source - Master DB Debt'!C1915</f>
        <v>5445855</v>
      </c>
      <c r="B1918" t="str">
        <f>'Source - Master DB Debt'!D1915</f>
        <v>0287</v>
      </c>
      <c r="C1918" t="str">
        <f>'Source - Master DB Debt'!E1915</f>
        <v>Unlimited Ad Valorem Property Tax First Mortgage Refunding Bonds, Series 2019A</v>
      </c>
      <c r="D1918" s="2">
        <f>'Source - Master DB Debt'!F1915</f>
        <v>361500</v>
      </c>
      <c r="E1918" s="2">
        <f>'Source - Master DB Debt'!G1915</f>
        <v>723000</v>
      </c>
      <c r="F1918" s="2">
        <f>'Source - Master DB Debt'!H1915</f>
        <v>361500</v>
      </c>
      <c r="G1918" s="2">
        <f>'Source - Master DB Debt'!I1915</f>
        <v>361500</v>
      </c>
      <c r="H1918" s="2">
        <f>'Source - Master DB Debt'!J1915</f>
        <v>1181500</v>
      </c>
    </row>
    <row r="1919" spans="1:8" x14ac:dyDescent="0.35">
      <c r="A1919" t="str">
        <f>'Source - Master DB Debt'!A1916&amp;'Source - Master DB Debt'!B1916&amp;'Source - Master DB Debt'!C1916</f>
        <v>5445855</v>
      </c>
      <c r="B1919" t="str">
        <f>'Source - Master DB Debt'!D1916</f>
        <v>0180</v>
      </c>
      <c r="C1919" t="str">
        <f>'Source - Master DB Debt'!E1916</f>
        <v>Crossroads School Bus Lease-Purchase 2022</v>
      </c>
      <c r="D1919" s="2">
        <f>'Source - Master DB Debt'!F1916</f>
        <v>41439</v>
      </c>
      <c r="E1919" s="2">
        <f>'Source - Master DB Debt'!G1916</f>
        <v>82877</v>
      </c>
      <c r="F1919" s="2">
        <f>'Source - Master DB Debt'!H1916</f>
        <v>41439</v>
      </c>
      <c r="G1919" s="2">
        <f>'Source - Master DB Debt'!I1916</f>
        <v>12432</v>
      </c>
      <c r="H1919" s="2">
        <f>'Source - Master DB Debt'!J1916</f>
        <v>41439</v>
      </c>
    </row>
    <row r="1920" spans="1:8" x14ac:dyDescent="0.35">
      <c r="A1920" t="str">
        <f>'Source - Master DB Debt'!A1917&amp;'Source - Master DB Debt'!B1917&amp;'Source - Master DB Debt'!C1917</f>
        <v>5445855</v>
      </c>
      <c r="B1920" t="str">
        <f>'Source - Master DB Debt'!D1917</f>
        <v>0180</v>
      </c>
      <c r="C1920" t="str">
        <f>'Source - Master DB Debt'!E1917</f>
        <v>Ad Valorem Property Tax First Mortgage Bonds, Series 2019B</v>
      </c>
      <c r="D1920" s="2">
        <f>'Source - Master DB Debt'!F1917</f>
        <v>33500</v>
      </c>
      <c r="E1920" s="2">
        <f>'Source - Master DB Debt'!G1917</f>
        <v>65000</v>
      </c>
      <c r="F1920" s="2">
        <f>'Source - Master DB Debt'!H1917</f>
        <v>31500</v>
      </c>
      <c r="G1920" s="2">
        <f>'Source - Master DB Debt'!I1917</f>
        <v>9450</v>
      </c>
      <c r="H1920" s="2">
        <f>'Source - Master DB Debt'!J1917</f>
        <v>31500</v>
      </c>
    </row>
    <row r="1921" spans="1:8" x14ac:dyDescent="0.35">
      <c r="A1921" t="str">
        <f>'Source - Master DB Debt'!A1918&amp;'Source - Master DB Debt'!B1918&amp;'Source - Master DB Debt'!C1918</f>
        <v>5445855</v>
      </c>
      <c r="B1921" t="str">
        <f>'Source - Master DB Debt'!D1918</f>
        <v>0180</v>
      </c>
      <c r="C1921" t="str">
        <f>'Source - Master DB Debt'!E1918</f>
        <v>Common School Fund Loan #A0622</v>
      </c>
      <c r="D1921" s="2">
        <f>'Source - Master DB Debt'!F1918</f>
        <v>54373</v>
      </c>
      <c r="E1921" s="2">
        <f>'Source - Master DB Debt'!G1918</f>
        <v>106628</v>
      </c>
      <c r="F1921" s="2">
        <f>'Source - Master DB Debt'!H1918</f>
        <v>52255</v>
      </c>
      <c r="G1921" s="2">
        <f>'Source - Master DB Debt'!I1918</f>
        <v>15570</v>
      </c>
      <c r="H1921" s="2">
        <f>'Source - Master DB Debt'!J1918</f>
        <v>51548</v>
      </c>
    </row>
    <row r="1922" spans="1:8" x14ac:dyDescent="0.35">
      <c r="A1922" t="str">
        <f>'Source - Master DB Debt'!A1919&amp;'Source - Master DB Debt'!B1919&amp;'Source - Master DB Debt'!C1919</f>
        <v>5445855</v>
      </c>
      <c r="B1922" t="str">
        <f>'Source - Master DB Debt'!D1919</f>
        <v>0180</v>
      </c>
      <c r="C1922" t="str">
        <f>'Source - Master DB Debt'!E1919</f>
        <v>Crawfordsville School Building Corporation Lease 2020</v>
      </c>
      <c r="D1922" s="2">
        <f>'Source - Master DB Debt'!F1919</f>
        <v>121000</v>
      </c>
      <c r="E1922" s="2">
        <f>'Source - Master DB Debt'!G1919</f>
        <v>242000</v>
      </c>
      <c r="F1922" s="2">
        <f>'Source - Master DB Debt'!H1919</f>
        <v>381000</v>
      </c>
      <c r="G1922" s="2">
        <f>'Source - Master DB Debt'!I1919</f>
        <v>114300</v>
      </c>
      <c r="H1922" s="2">
        <f>'Source - Master DB Debt'!J1919</f>
        <v>381000</v>
      </c>
    </row>
    <row r="1923" spans="1:8" x14ac:dyDescent="0.35">
      <c r="A1923" t="str">
        <f>'Source - Master DB Debt'!A1920&amp;'Source - Master DB Debt'!B1920&amp;'Source - Master DB Debt'!C1920</f>
        <v>5445855</v>
      </c>
      <c r="B1923" t="str">
        <f>'Source - Master DB Debt'!D1920</f>
        <v>0180</v>
      </c>
      <c r="C1923" t="str">
        <f>'Source - Master DB Debt'!E1920</f>
        <v>Common School Fund Loan #C0002</v>
      </c>
      <c r="D1923" s="2">
        <f>'Source - Master DB Debt'!F1920</f>
        <v>55806</v>
      </c>
      <c r="E1923" s="2">
        <f>'Source - Master DB Debt'!G1920</f>
        <v>109642</v>
      </c>
      <c r="F1923" s="2">
        <f>'Source - Master DB Debt'!H1920</f>
        <v>53836</v>
      </c>
      <c r="G1923" s="2">
        <f>'Source - Master DB Debt'!I1920</f>
        <v>16052</v>
      </c>
      <c r="H1923" s="2">
        <f>'Source - Master DB Debt'!J1920</f>
        <v>53180</v>
      </c>
    </row>
    <row r="1924" spans="1:8" x14ac:dyDescent="0.35">
      <c r="A1924" t="str">
        <f>'Source - Master DB Debt'!A1921&amp;'Source - Master DB Debt'!B1921&amp;'Source - Master DB Debt'!C1921</f>
        <v>5445855</v>
      </c>
      <c r="B1924" t="str">
        <f>'Source - Master DB Debt'!D1921</f>
        <v>0180</v>
      </c>
      <c r="C1924" t="str">
        <f>'Source - Master DB Debt'!E1921</f>
        <v>Crossroads School Bus Lease #7</v>
      </c>
      <c r="D1924" s="2">
        <f>'Source - Master DB Debt'!F1921</f>
        <v>0</v>
      </c>
      <c r="E1924" s="2">
        <f>'Source - Master DB Debt'!G1921</f>
        <v>93546</v>
      </c>
      <c r="F1924" s="2">
        <f>'Source - Master DB Debt'!H1921</f>
        <v>62364</v>
      </c>
      <c r="G1924" s="2">
        <f>'Source - Master DB Debt'!I1921</f>
        <v>18709</v>
      </c>
      <c r="H1924" s="2">
        <f>'Source - Master DB Debt'!J1921</f>
        <v>62364</v>
      </c>
    </row>
    <row r="1925" spans="1:8" x14ac:dyDescent="0.35">
      <c r="A1925" t="str">
        <f>'Source - Master DB Debt'!A1922&amp;'Source - Master DB Debt'!B1922&amp;'Source - Master DB Debt'!C1922</f>
        <v>5445855</v>
      </c>
      <c r="B1925" t="str">
        <f>'Source - Master DB Debt'!D1922</f>
        <v>0180</v>
      </c>
      <c r="C1925" t="str">
        <f>'Source - Master DB Debt'!E1922</f>
        <v>Common School Fund Loan #B0138</v>
      </c>
      <c r="D1925" s="2">
        <f>'Source - Master DB Debt'!F1922</f>
        <v>23401</v>
      </c>
      <c r="E1925" s="2">
        <f>'Source - Master DB Debt'!G1922</f>
        <v>46460</v>
      </c>
      <c r="F1925" s="2">
        <f>'Source - Master DB Debt'!H1922</f>
        <v>23059</v>
      </c>
      <c r="G1925" s="2">
        <f>'Source - Master DB Debt'!I1922</f>
        <v>6900</v>
      </c>
      <c r="H1925" s="2">
        <f>'Source - Master DB Debt'!J1922</f>
        <v>22944</v>
      </c>
    </row>
    <row r="1926" spans="1:8" x14ac:dyDescent="0.35">
      <c r="A1926" t="str">
        <f>'Source - Master DB Debt'!A1923&amp;'Source - Master DB Debt'!B1923&amp;'Source - Master DB Debt'!C1923</f>
        <v>5445855</v>
      </c>
      <c r="B1926" t="str">
        <f>'Source - Master DB Debt'!D1923</f>
        <v>0180</v>
      </c>
      <c r="C1926" t="str">
        <f>'Source - Master DB Debt'!E1923</f>
        <v>Common School Fund Loan #B0096</v>
      </c>
      <c r="D1926" s="2">
        <f>'Source - Master DB Debt'!F1923</f>
        <v>22853</v>
      </c>
      <c r="E1926" s="2">
        <f>'Source - Master DB Debt'!G1923</f>
        <v>45367</v>
      </c>
      <c r="F1926" s="2">
        <f>'Source - Master DB Debt'!H1923</f>
        <v>0</v>
      </c>
      <c r="G1926" s="2">
        <f>'Source - Master DB Debt'!I1923</f>
        <v>0</v>
      </c>
      <c r="H1926" s="2">
        <f>'Source - Master DB Debt'!J1923</f>
        <v>0</v>
      </c>
    </row>
    <row r="1927" spans="1:8" x14ac:dyDescent="0.35">
      <c r="A1927" t="str">
        <f>'Source - Master DB Debt'!A1924&amp;'Source - Master DB Debt'!B1924&amp;'Source - Master DB Debt'!C1924</f>
        <v>5445855</v>
      </c>
      <c r="B1927" t="str">
        <f>'Source - Master DB Debt'!D1924</f>
        <v>0180</v>
      </c>
      <c r="C1927" t="str">
        <f>'Source - Master DB Debt'!E1924</f>
        <v>Common School Fund Loan #A2902</v>
      </c>
      <c r="D1927" s="2">
        <f>'Source - Master DB Debt'!F1924</f>
        <v>0</v>
      </c>
      <c r="E1927" s="2">
        <f>'Source - Master DB Debt'!G1924</f>
        <v>0</v>
      </c>
      <c r="F1927" s="2">
        <f>'Source - Master DB Debt'!H1924</f>
        <v>0</v>
      </c>
      <c r="G1927" s="2">
        <f>'Source - Master DB Debt'!I1924</f>
        <v>0</v>
      </c>
      <c r="H1927" s="2">
        <f>'Source - Master DB Debt'!J1924</f>
        <v>0</v>
      </c>
    </row>
    <row r="1928" spans="1:8" x14ac:dyDescent="0.35">
      <c r="A1928" t="str">
        <f>'Source - Master DB Debt'!A1925&amp;'Source - Master DB Debt'!B1925&amp;'Source - Master DB Debt'!C1925</f>
        <v>5445855</v>
      </c>
      <c r="B1928" t="str">
        <f>'Source - Master DB Debt'!D1925</f>
        <v>0180</v>
      </c>
      <c r="C1928" t="str">
        <f>'Source - Master DB Debt'!E1925</f>
        <v>COMMON SCHOOL FUND</v>
      </c>
      <c r="D1928" s="2">
        <f>'Source - Master DB Debt'!F1925</f>
        <v>49277</v>
      </c>
      <c r="E1928" s="2">
        <f>'Source - Master DB Debt'!G1925</f>
        <v>96315</v>
      </c>
      <c r="F1928" s="2">
        <f>'Source - Master DB Debt'!H1925</f>
        <v>47037</v>
      </c>
      <c r="G1928" s="2">
        <f>'Source - Master DB Debt'!I1925</f>
        <v>46664</v>
      </c>
      <c r="H1928" s="2">
        <f>'Source - Master DB Debt'!J1925</f>
        <v>46291</v>
      </c>
    </row>
    <row r="1929" spans="1:8" x14ac:dyDescent="0.35">
      <c r="A1929" t="str">
        <f>'Source - Master DB Debt'!A1926&amp;'Source - Master DB Debt'!B1926&amp;'Source - Master DB Debt'!C1926</f>
        <v>5445855</v>
      </c>
      <c r="B1929" t="str">
        <f>'Source - Master DB Debt'!D1926</f>
        <v>0180</v>
      </c>
      <c r="C1929" t="str">
        <f>'Source - Master DB Debt'!E1926</f>
        <v>Common School Fund Loan #A2935</v>
      </c>
      <c r="D1929" s="2">
        <f>'Source - Master DB Debt'!F1926</f>
        <v>23618</v>
      </c>
      <c r="E1929" s="2">
        <f>'Source - Master DB Debt'!G1926</f>
        <v>0</v>
      </c>
      <c r="F1929" s="2">
        <f>'Source - Master DB Debt'!H1926</f>
        <v>0</v>
      </c>
      <c r="G1929" s="2">
        <f>'Source - Master DB Debt'!I1926</f>
        <v>0</v>
      </c>
      <c r="H1929" s="2">
        <f>'Source - Master DB Debt'!J1926</f>
        <v>0</v>
      </c>
    </row>
    <row r="1930" spans="1:8" x14ac:dyDescent="0.35">
      <c r="A1930" t="str">
        <f>'Source - Master DB Debt'!A1927&amp;'Source - Master DB Debt'!B1927&amp;'Source - Master DB Debt'!C1927</f>
        <v>5445855</v>
      </c>
      <c r="B1930" t="str">
        <f>'Source - Master DB Debt'!D1927</f>
        <v>0180</v>
      </c>
      <c r="C1930" t="str">
        <f>'Source - Master DB Debt'!E1927</f>
        <v>General Obligation Bonds of 2021</v>
      </c>
      <c r="D1930" s="2">
        <f>'Source - Master DB Debt'!F1927</f>
        <v>612650</v>
      </c>
      <c r="E1930" s="2">
        <f>'Source - Master DB Debt'!G1927</f>
        <v>680450</v>
      </c>
      <c r="F1930" s="2">
        <f>'Source - Master DB Debt'!H1927</f>
        <v>0</v>
      </c>
      <c r="G1930" s="2">
        <f>'Source - Master DB Debt'!I1927</f>
        <v>0</v>
      </c>
      <c r="H1930" s="2">
        <f>'Source - Master DB Debt'!J1927</f>
        <v>0</v>
      </c>
    </row>
    <row r="1931" spans="1:8" x14ac:dyDescent="0.35">
      <c r="A1931" t="str">
        <f>'Source - Master DB Debt'!A1928&amp;'Source - Master DB Debt'!B1928&amp;'Source - Master DB Debt'!C1928</f>
        <v>5445855</v>
      </c>
      <c r="B1931" t="str">
        <f>'Source - Master DB Debt'!D1928</f>
        <v>0180</v>
      </c>
      <c r="C1931" t="str">
        <f>'Source - Master DB Debt'!E1928</f>
        <v>Crossroads School Bus Lease #6</v>
      </c>
      <c r="D1931" s="2">
        <f>'Source - Master DB Debt'!F1928</f>
        <v>47958</v>
      </c>
      <c r="E1931" s="2">
        <f>'Source - Master DB Debt'!G1928</f>
        <v>95916</v>
      </c>
      <c r="F1931" s="2">
        <f>'Source - Master DB Debt'!H1928</f>
        <v>47958</v>
      </c>
      <c r="G1931" s="2">
        <f>'Source - Master DB Debt'!I1928</f>
        <v>14387</v>
      </c>
      <c r="H1931" s="2">
        <f>'Source - Master DB Debt'!J1928</f>
        <v>47958</v>
      </c>
    </row>
    <row r="1932" spans="1:8" x14ac:dyDescent="0.35">
      <c r="A1932" t="str">
        <f>'Source - Master DB Debt'!A1929&amp;'Source - Master DB Debt'!B1929&amp;'Source - Master DB Debt'!C1929</f>
        <v>5445855</v>
      </c>
      <c r="B1932" t="str">
        <f>'Source - Master DB Debt'!D1929</f>
        <v>0180</v>
      </c>
      <c r="C1932" t="str">
        <f>'Source - Master DB Debt'!E1929</f>
        <v>Common School Fund Loan #C0005</v>
      </c>
      <c r="D1932" s="2">
        <f>'Source - Master DB Debt'!F1929</f>
        <v>59500</v>
      </c>
      <c r="E1932" s="2">
        <f>'Source - Master DB Debt'!G1929</f>
        <v>116900</v>
      </c>
      <c r="F1932" s="2">
        <f>'Source - Master DB Debt'!H1929</f>
        <v>57400</v>
      </c>
      <c r="G1932" s="2">
        <f>'Source - Master DB Debt'!I1929</f>
        <v>17115</v>
      </c>
      <c r="H1932" s="2">
        <f>'Source - Master DB Debt'!J1929</f>
        <v>56700</v>
      </c>
    </row>
    <row r="1933" spans="1:8" x14ac:dyDescent="0.35">
      <c r="A1933" t="str">
        <f>'Source - Master DB Debt'!A1930&amp;'Source - Master DB Debt'!B1930&amp;'Source - Master DB Debt'!C1930</f>
        <v>5445855</v>
      </c>
      <c r="B1933" t="str">
        <f>'Source - Master DB Debt'!D1930</f>
        <v>0180</v>
      </c>
      <c r="C1933" t="str">
        <f>'Source - Master DB Debt'!E1930</f>
        <v>TAXABLE AD VALOREM PROPERTY TAX FIRST MORTGAGE BONDS, SERIES 2009</v>
      </c>
      <c r="D1933" s="2">
        <f>'Source - Master DB Debt'!F1930</f>
        <v>160000</v>
      </c>
      <c r="E1933" s="2">
        <f>'Source - Master DB Debt'!G1930</f>
        <v>163500</v>
      </c>
      <c r="F1933" s="2">
        <f>'Source - Master DB Debt'!H1930</f>
        <v>0</v>
      </c>
      <c r="G1933" s="2">
        <f>'Source - Master DB Debt'!I1930</f>
        <v>0</v>
      </c>
      <c r="H1933" s="2">
        <f>'Source - Master DB Debt'!J1930</f>
        <v>0</v>
      </c>
    </row>
    <row r="1934" spans="1:8" x14ac:dyDescent="0.35">
      <c r="A1934" t="str">
        <f>'Source - Master DB Debt'!A1931&amp;'Source - Master DB Debt'!B1931&amp;'Source - Master DB Debt'!C1931</f>
        <v>5445855</v>
      </c>
      <c r="B1934" t="str">
        <f>'Source - Master DB Debt'!D1931</f>
        <v>0180</v>
      </c>
      <c r="C1934" t="str">
        <f>'Source - Master DB Debt'!E1931</f>
        <v>Unreimbursed Textbooks</v>
      </c>
      <c r="D1934" s="2">
        <f>'Source - Master DB Debt'!F1931</f>
        <v>0</v>
      </c>
      <c r="E1934" s="2">
        <f>'Source - Master DB Debt'!G1931</f>
        <v>0</v>
      </c>
      <c r="F1934" s="2">
        <f>'Source - Master DB Debt'!H1931</f>
        <v>0</v>
      </c>
      <c r="G1934" s="2">
        <f>'Source - Master DB Debt'!I1931</f>
        <v>0</v>
      </c>
      <c r="H1934" s="2">
        <f>'Source - Master DB Debt'!J1931</f>
        <v>0</v>
      </c>
    </row>
    <row r="1935" spans="1:8" x14ac:dyDescent="0.35">
      <c r="A1935" t="str">
        <f>'Source - Master DB Debt'!A1932&amp;'Source - Master DB Debt'!B1932&amp;'Source - Master DB Debt'!C1932</f>
        <v>5545900</v>
      </c>
      <c r="B1935" t="str">
        <f>'Source - Master DB Debt'!D1932</f>
        <v>0180</v>
      </c>
      <c r="C1935" t="str">
        <f>'Source - Master DB Debt'!E1932</f>
        <v>Monroe-Gregg School District General Obligation Bonds of 2022</v>
      </c>
      <c r="D1935" s="2">
        <f>'Source - Master DB Debt'!F1932</f>
        <v>1147700</v>
      </c>
      <c r="E1935" s="2">
        <f>'Source - Master DB Debt'!G1932</f>
        <v>273000</v>
      </c>
      <c r="F1935" s="2">
        <f>'Source - Master DB Debt'!H1932</f>
        <v>0</v>
      </c>
      <c r="G1935" s="2">
        <f>'Source - Master DB Debt'!I1932</f>
        <v>0</v>
      </c>
      <c r="H1935" s="2">
        <f>'Source - Master DB Debt'!J1932</f>
        <v>0</v>
      </c>
    </row>
    <row r="1936" spans="1:8" x14ac:dyDescent="0.35">
      <c r="A1936" t="str">
        <f>'Source - Master DB Debt'!A1933&amp;'Source - Master DB Debt'!B1933&amp;'Source - Master DB Debt'!C1933</f>
        <v>5545900</v>
      </c>
      <c r="B1936" t="str">
        <f>'Source - Master DB Debt'!D1933</f>
        <v>0180</v>
      </c>
      <c r="C1936" t="str">
        <f>'Source - Master DB Debt'!E1933</f>
        <v>Technology #12 B0401</v>
      </c>
      <c r="D1936" s="2">
        <f>'Source - Master DB Debt'!F1933</f>
        <v>0</v>
      </c>
      <c r="E1936" s="2">
        <f>'Source - Master DB Debt'!G1933</f>
        <v>32240</v>
      </c>
      <c r="F1936" s="2">
        <f>'Source - Master DB Debt'!H1933</f>
        <v>15922</v>
      </c>
      <c r="G1936" s="2">
        <f>'Source - Master DB Debt'!I1933</f>
        <v>4765</v>
      </c>
      <c r="H1936" s="2">
        <f>'Source - Master DB Debt'!J1933</f>
        <v>15846</v>
      </c>
    </row>
    <row r="1937" spans="1:8" x14ac:dyDescent="0.35">
      <c r="A1937" t="str">
        <f>'Source - Master DB Debt'!A1934&amp;'Source - Master DB Debt'!B1934&amp;'Source - Master DB Debt'!C1934</f>
        <v>5545900</v>
      </c>
      <c r="B1937" t="str">
        <f>'Source - Master DB Debt'!D1934</f>
        <v>0180</v>
      </c>
      <c r="C1937" t="str">
        <f>'Source - Master DB Debt'!E1934</f>
        <v>Auditorium 2016B Series 2017</v>
      </c>
      <c r="D1937" s="2">
        <f>'Source - Master DB Debt'!F1934</f>
        <v>0</v>
      </c>
      <c r="E1937" s="2">
        <f>'Source - Master DB Debt'!G1934</f>
        <v>0</v>
      </c>
      <c r="F1937" s="2">
        <f>'Source - Master DB Debt'!H1934</f>
        <v>0</v>
      </c>
      <c r="G1937" s="2">
        <f>'Source - Master DB Debt'!I1934</f>
        <v>0</v>
      </c>
      <c r="H1937" s="2">
        <f>'Source - Master DB Debt'!J1934</f>
        <v>0</v>
      </c>
    </row>
    <row r="1938" spans="1:8" x14ac:dyDescent="0.35">
      <c r="A1938" t="str">
        <f>'Source - Master DB Debt'!A1935&amp;'Source - Master DB Debt'!B1935&amp;'Source - Master DB Debt'!C1935</f>
        <v>5545900</v>
      </c>
      <c r="B1938" t="str">
        <f>'Source - Master DB Debt'!D1935</f>
        <v>0180</v>
      </c>
      <c r="C1938" t="str">
        <f>'Source - Master DB Debt'!E1935</f>
        <v>Technology #7 - Loan No. A2954</v>
      </c>
      <c r="D1938" s="2">
        <f>'Source - Master DB Debt'!F1935</f>
        <v>15233</v>
      </c>
      <c r="E1938" s="2">
        <f>'Source - Master DB Debt'!G1935</f>
        <v>0</v>
      </c>
      <c r="F1938" s="2">
        <f>'Source - Master DB Debt'!H1935</f>
        <v>0</v>
      </c>
      <c r="G1938" s="2">
        <f>'Source - Master DB Debt'!I1935</f>
        <v>0</v>
      </c>
      <c r="H1938" s="2">
        <f>'Source - Master DB Debt'!J1935</f>
        <v>0</v>
      </c>
    </row>
    <row r="1939" spans="1:8" x14ac:dyDescent="0.35">
      <c r="A1939" t="str">
        <f>'Source - Master DB Debt'!A1936&amp;'Source - Master DB Debt'!B1936&amp;'Source - Master DB Debt'!C1936</f>
        <v>5545900</v>
      </c>
      <c r="B1939" t="str">
        <f>'Source - Master DB Debt'!D1936</f>
        <v>0180</v>
      </c>
      <c r="C1939" t="str">
        <f>'Source - Master DB Debt'!E1936</f>
        <v>Fees</v>
      </c>
      <c r="D1939" s="2">
        <f>'Source - Master DB Debt'!F1936</f>
        <v>1500</v>
      </c>
      <c r="E1939" s="2">
        <f>'Source - Master DB Debt'!G1936</f>
        <v>1500</v>
      </c>
      <c r="F1939" s="2">
        <f>'Source - Master DB Debt'!H1936</f>
        <v>750</v>
      </c>
      <c r="G1939" s="2">
        <f>'Source - Master DB Debt'!I1936</f>
        <v>225</v>
      </c>
      <c r="H1939" s="2">
        <f>'Source - Master DB Debt'!J1936</f>
        <v>750</v>
      </c>
    </row>
    <row r="1940" spans="1:8" x14ac:dyDescent="0.35">
      <c r="A1940" t="str">
        <f>'Source - Master DB Debt'!A1937&amp;'Source - Master DB Debt'!B1937&amp;'Source - Master DB Debt'!C1937</f>
        <v>5545900</v>
      </c>
      <c r="B1940" t="str">
        <f>'Source - Master DB Debt'!D1937</f>
        <v>0180</v>
      </c>
      <c r="C1940" t="str">
        <f>'Source - Master DB Debt'!E1937</f>
        <v>Technology #11 B0342</v>
      </c>
      <c r="D1940" s="2">
        <f>'Source - Master DB Debt'!F1937</f>
        <v>15800</v>
      </c>
      <c r="E1940" s="2">
        <f>'Source - Master DB Debt'!G1937</f>
        <v>31374</v>
      </c>
      <c r="F1940" s="2">
        <f>'Source - Master DB Debt'!H1937</f>
        <v>15574</v>
      </c>
      <c r="G1940" s="2">
        <f>'Source - Master DB Debt'!I1937</f>
        <v>4661</v>
      </c>
      <c r="H1940" s="2">
        <f>'Source - Master DB Debt'!J1937</f>
        <v>15498</v>
      </c>
    </row>
    <row r="1941" spans="1:8" x14ac:dyDescent="0.35">
      <c r="A1941" t="str">
        <f>'Source - Master DB Debt'!A1938&amp;'Source - Master DB Debt'!B1938&amp;'Source - Master DB Debt'!C1938</f>
        <v>5545900</v>
      </c>
      <c r="B1941" t="str">
        <f>'Source - Master DB Debt'!D1938</f>
        <v>0180</v>
      </c>
      <c r="C1941" t="str">
        <f>'Source - Master DB Debt'!E1938</f>
        <v>Monroe-Gregg Grade School Building Corporation</v>
      </c>
      <c r="D1941" s="2">
        <f>'Source - Master DB Debt'!F1938</f>
        <v>289836</v>
      </c>
      <c r="E1941" s="2">
        <f>'Source - Master DB Debt'!G1938</f>
        <v>579672</v>
      </c>
      <c r="F1941" s="2">
        <f>'Source - Master DB Debt'!H1938</f>
        <v>289836</v>
      </c>
      <c r="G1941" s="2">
        <f>'Source - Master DB Debt'!I1938</f>
        <v>289836</v>
      </c>
      <c r="H1941" s="2">
        <f>'Source - Master DB Debt'!J1938</f>
        <v>289836</v>
      </c>
    </row>
    <row r="1942" spans="1:8" x14ac:dyDescent="0.35">
      <c r="A1942" t="str">
        <f>'Source - Master DB Debt'!A1939&amp;'Source - Master DB Debt'!B1939&amp;'Source - Master DB Debt'!C1939</f>
        <v>5545900</v>
      </c>
      <c r="B1942" t="str">
        <f>'Source - Master DB Debt'!D1939</f>
        <v>0180</v>
      </c>
      <c r="C1942" t="str">
        <f>'Source - Master DB Debt'!E1939</f>
        <v>Technology #8 - Loan No. B0058</v>
      </c>
      <c r="D1942" s="2">
        <f>'Source - Master DB Debt'!F1939</f>
        <v>14852</v>
      </c>
      <c r="E1942" s="2">
        <f>'Source - Master DB Debt'!G1939</f>
        <v>29485</v>
      </c>
      <c r="F1942" s="2">
        <f>'Source - Master DB Debt'!H1939</f>
        <v>0</v>
      </c>
      <c r="G1942" s="2">
        <f>'Source - Master DB Debt'!I1939</f>
        <v>0</v>
      </c>
      <c r="H1942" s="2">
        <f>'Source - Master DB Debt'!J1939</f>
        <v>0</v>
      </c>
    </row>
    <row r="1943" spans="1:8" x14ac:dyDescent="0.35">
      <c r="A1943" t="str">
        <f>'Source - Master DB Debt'!A1940&amp;'Source - Master DB Debt'!B1940&amp;'Source - Master DB Debt'!C1940</f>
        <v>5545900</v>
      </c>
      <c r="B1943" t="str">
        <f>'Source - Master DB Debt'!D1940</f>
        <v>0180</v>
      </c>
      <c r="C1943" t="str">
        <f>'Source - Master DB Debt'!E1940</f>
        <v xml:space="preserve">2016 Elementary School Building Refunding </v>
      </c>
      <c r="D1943" s="2">
        <f>'Source - Master DB Debt'!F1940</f>
        <v>483500</v>
      </c>
      <c r="E1943" s="2">
        <f>'Source - Master DB Debt'!G1940</f>
        <v>967000</v>
      </c>
      <c r="F1943" s="2">
        <f>'Source - Master DB Debt'!H1940</f>
        <v>483000</v>
      </c>
      <c r="G1943" s="2">
        <f>'Source - Master DB Debt'!I1940</f>
        <v>483000</v>
      </c>
      <c r="H1943" s="2">
        <f>'Source - Master DB Debt'!J1940</f>
        <v>483000</v>
      </c>
    </row>
    <row r="1944" spans="1:8" x14ac:dyDescent="0.35">
      <c r="A1944" t="str">
        <f>'Source - Master DB Debt'!A1941&amp;'Source - Master DB Debt'!B1941&amp;'Source - Master DB Debt'!C1941</f>
        <v>5545900</v>
      </c>
      <c r="B1944" t="str">
        <f>'Source - Master DB Debt'!D1941</f>
        <v>0180</v>
      </c>
      <c r="C1944" t="str">
        <f>'Source - Master DB Debt'!E1941</f>
        <v>General Obligation Bonds of 2020</v>
      </c>
      <c r="D1944" s="2">
        <f>'Source - Master DB Debt'!F1941</f>
        <v>97691</v>
      </c>
      <c r="E1944" s="2">
        <f>'Source - Master DB Debt'!G1941</f>
        <v>364320</v>
      </c>
      <c r="F1944" s="2">
        <f>'Source - Master DB Debt'!H1941</f>
        <v>181305</v>
      </c>
      <c r="G1944" s="2">
        <f>'Source - Master DB Debt'!I1941</f>
        <v>54297</v>
      </c>
      <c r="H1944" s="2">
        <f>'Source - Master DB Debt'!J1941</f>
        <v>180675</v>
      </c>
    </row>
    <row r="1945" spans="1:8" x14ac:dyDescent="0.35">
      <c r="A1945" t="str">
        <f>'Source - Master DB Debt'!A1942&amp;'Source - Master DB Debt'!B1942&amp;'Source - Master DB Debt'!C1942</f>
        <v>5545900</v>
      </c>
      <c r="B1945" t="str">
        <f>'Source - Master DB Debt'!D1942</f>
        <v>0180</v>
      </c>
      <c r="C1945" t="str">
        <f>'Source - Master DB Debt'!E1942</f>
        <v>Monroe-Gregg School District General Obligation Bonds of 2023</v>
      </c>
      <c r="D1945" s="2">
        <f>'Source - Master DB Debt'!F1942</f>
        <v>0</v>
      </c>
      <c r="E1945" s="2">
        <f>'Source - Master DB Debt'!G1942</f>
        <v>1594792</v>
      </c>
      <c r="F1945" s="2">
        <f>'Source - Master DB Debt'!H1942</f>
        <v>808875</v>
      </c>
      <c r="G1945" s="2">
        <f>'Source - Master DB Debt'!I1942</f>
        <v>242138</v>
      </c>
      <c r="H1945" s="2">
        <f>'Source - Master DB Debt'!J1942</f>
        <v>805375</v>
      </c>
    </row>
    <row r="1946" spans="1:8" x14ac:dyDescent="0.35">
      <c r="A1946" t="str">
        <f>'Source - Master DB Debt'!A1943&amp;'Source - Master DB Debt'!B1943&amp;'Source - Master DB Debt'!C1943</f>
        <v>5545900</v>
      </c>
      <c r="B1946" t="str">
        <f>'Source - Master DB Debt'!D1943</f>
        <v>0180</v>
      </c>
      <c r="C1946" t="str">
        <f>'Source - Master DB Debt'!E1943</f>
        <v>Technology #9 - Loan No. B0152</v>
      </c>
      <c r="D1946" s="2">
        <f>'Source - Master DB Debt'!F1943</f>
        <v>15390</v>
      </c>
      <c r="E1946" s="2">
        <f>'Source - Master DB Debt'!G1943</f>
        <v>30555</v>
      </c>
      <c r="F1946" s="2">
        <f>'Source - Master DB Debt'!H1943</f>
        <v>15165</v>
      </c>
      <c r="G1946" s="2">
        <f>'Source - Master DB Debt'!I1943</f>
        <v>4538</v>
      </c>
      <c r="H1946" s="2">
        <f>'Source - Master DB Debt'!J1943</f>
        <v>15089</v>
      </c>
    </row>
    <row r="1947" spans="1:8" x14ac:dyDescent="0.35">
      <c r="A1947" t="str">
        <f>'Source - Master DB Debt'!A1944&amp;'Source - Master DB Debt'!B1944&amp;'Source - Master DB Debt'!C1944</f>
        <v>5545900</v>
      </c>
      <c r="B1947" t="str">
        <f>'Source - Master DB Debt'!D1944</f>
        <v>0180</v>
      </c>
      <c r="C1947" t="str">
        <f>'Source - Master DB Debt'!E1944</f>
        <v>Technology #10 - Loan No. B0279</v>
      </c>
      <c r="D1947" s="2">
        <f>'Source - Master DB Debt'!F1944</f>
        <v>15018</v>
      </c>
      <c r="E1947" s="2">
        <f>'Source - Master DB Debt'!G1944</f>
        <v>29818</v>
      </c>
      <c r="F1947" s="2">
        <f>'Source - Master DB Debt'!H1944</f>
        <v>14800</v>
      </c>
      <c r="G1947" s="2">
        <f>'Source - Master DB Debt'!I1944</f>
        <v>4429</v>
      </c>
      <c r="H1947" s="2">
        <f>'Source - Master DB Debt'!J1944</f>
        <v>14728</v>
      </c>
    </row>
    <row r="1948" spans="1:8" x14ac:dyDescent="0.35">
      <c r="A1948" t="str">
        <f>'Source - Master DB Debt'!A1945&amp;'Source - Master DB Debt'!B1945&amp;'Source - Master DB Debt'!C1945</f>
        <v>5545900</v>
      </c>
      <c r="B1948" t="str">
        <f>'Source - Master DB Debt'!D1945</f>
        <v>0180</v>
      </c>
      <c r="C1948" t="str">
        <f>'Source - Master DB Debt'!E1945</f>
        <v>GO Refunding Bond 2016</v>
      </c>
      <c r="D1948" s="2">
        <f>'Source - Master DB Debt'!F1945</f>
        <v>111100</v>
      </c>
      <c r="E1948" s="2">
        <f>'Source - Master DB Debt'!G1945</f>
        <v>0</v>
      </c>
      <c r="F1948" s="2">
        <f>'Source - Master DB Debt'!H1945</f>
        <v>0</v>
      </c>
      <c r="G1948" s="2">
        <f>'Source - Master DB Debt'!I1945</f>
        <v>0</v>
      </c>
      <c r="H1948" s="2">
        <f>'Source - Master DB Debt'!J1945</f>
        <v>0</v>
      </c>
    </row>
    <row r="1949" spans="1:8" x14ac:dyDescent="0.35">
      <c r="A1949" t="str">
        <f>'Source - Master DB Debt'!A1946&amp;'Source - Master DB Debt'!B1946&amp;'Source - Master DB Debt'!C1946</f>
        <v>5545900</v>
      </c>
      <c r="B1949" t="str">
        <f>'Source - Master DB Debt'!D1946</f>
        <v>0180</v>
      </c>
      <c r="C1949" t="str">
        <f>'Source - Master DB Debt'!E1946</f>
        <v>Energy Savings Loan</v>
      </c>
      <c r="D1949" s="2">
        <f>'Source - Master DB Debt'!F1946</f>
        <v>81578</v>
      </c>
      <c r="E1949" s="2">
        <f>'Source - Master DB Debt'!G1946</f>
        <v>163156</v>
      </c>
      <c r="F1949" s="2">
        <f>'Source - Master DB Debt'!H1946</f>
        <v>81578</v>
      </c>
      <c r="G1949" s="2">
        <f>'Source - Master DB Debt'!I1946</f>
        <v>24473</v>
      </c>
      <c r="H1949" s="2">
        <f>'Source - Master DB Debt'!J1946</f>
        <v>81578</v>
      </c>
    </row>
    <row r="1950" spans="1:8" x14ac:dyDescent="0.35">
      <c r="A1950" t="str">
        <f>'Source - Master DB Debt'!A1947&amp;'Source - Master DB Debt'!B1947&amp;'Source - Master DB Debt'!C1947</f>
        <v>5545900</v>
      </c>
      <c r="B1950" t="str">
        <f>'Source - Master DB Debt'!D1947</f>
        <v>0180</v>
      </c>
      <c r="C1950" t="str">
        <f>'Source - Master DB Debt'!E1947</f>
        <v>Auditorium 2016</v>
      </c>
      <c r="D1950" s="2">
        <f>'Source - Master DB Debt'!F1947</f>
        <v>172000</v>
      </c>
      <c r="E1950" s="2">
        <f>'Source - Master DB Debt'!G1947</f>
        <v>345000</v>
      </c>
      <c r="F1950" s="2">
        <f>'Source - Master DB Debt'!H1947</f>
        <v>172500</v>
      </c>
      <c r="G1950" s="2">
        <f>'Source - Master DB Debt'!I1947</f>
        <v>51750</v>
      </c>
      <c r="H1950" s="2">
        <f>'Source - Master DB Debt'!J1947</f>
        <v>172500</v>
      </c>
    </row>
    <row r="1951" spans="1:8" x14ac:dyDescent="0.35">
      <c r="A1951" t="str">
        <f>'Source - Master DB Debt'!A1948&amp;'Source - Master DB Debt'!B1948&amp;'Source - Master DB Debt'!C1948</f>
        <v>5545910</v>
      </c>
      <c r="B1951" t="str">
        <f>'Source - Master DB Debt'!D1948</f>
        <v>0180</v>
      </c>
      <c r="C1951" t="str">
        <f>'Source - Master DB Debt'!E1948</f>
        <v>Unreimbursed Textbooks</v>
      </c>
      <c r="D1951" s="2">
        <f>'Source - Master DB Debt'!F1948</f>
        <v>769</v>
      </c>
      <c r="E1951" s="2">
        <f>'Source - Master DB Debt'!G1948</f>
        <v>0</v>
      </c>
      <c r="F1951" s="2">
        <f>'Source - Master DB Debt'!H1948</f>
        <v>0</v>
      </c>
      <c r="G1951" s="2">
        <f>'Source - Master DB Debt'!I1948</f>
        <v>0</v>
      </c>
      <c r="H1951" s="2">
        <f>'Source - Master DB Debt'!J1948</f>
        <v>0</v>
      </c>
    </row>
    <row r="1952" spans="1:8" x14ac:dyDescent="0.35">
      <c r="A1952" t="str">
        <f>'Source - Master DB Debt'!A1949&amp;'Source - Master DB Debt'!B1949&amp;'Source - Master DB Debt'!C1949</f>
        <v>5545910</v>
      </c>
      <c r="B1952" t="str">
        <f>'Source - Master DB Debt'!D1949</f>
        <v>0180</v>
      </c>
      <c r="C1952" t="str">
        <f>'Source - Master DB Debt'!E1949</f>
        <v>AD VALOREM PROPERTY TAX FIRST MORTGAGE REFUNDING AND IMPROVEMENT BONDS, SERIES 2015 (REFUNDING)</v>
      </c>
      <c r="D1952" s="2">
        <f>'Source - Master DB Debt'!F1949</f>
        <v>235500</v>
      </c>
      <c r="E1952" s="2">
        <f>'Source - Master DB Debt'!G1949</f>
        <v>346000</v>
      </c>
      <c r="F1952" s="2">
        <f>'Source - Master DB Debt'!H1949</f>
        <v>0</v>
      </c>
      <c r="G1952" s="2">
        <f>'Source - Master DB Debt'!I1949</f>
        <v>0</v>
      </c>
      <c r="H1952" s="2">
        <f>'Source - Master DB Debt'!J1949</f>
        <v>0</v>
      </c>
    </row>
    <row r="1953" spans="1:8" x14ac:dyDescent="0.35">
      <c r="A1953" t="str">
        <f>'Source - Master DB Debt'!A1950&amp;'Source - Master DB Debt'!B1950&amp;'Source - Master DB Debt'!C1950</f>
        <v>5545910</v>
      </c>
      <c r="B1953" t="str">
        <f>'Source - Master DB Debt'!D1950</f>
        <v>0180</v>
      </c>
      <c r="C1953" t="str">
        <f>'Source - Master DB Debt'!E1950</f>
        <v>Interest on Temporary Loans</v>
      </c>
      <c r="D1953" s="2">
        <f>'Source - Master DB Debt'!F1950</f>
        <v>0</v>
      </c>
      <c r="E1953" s="2">
        <f>'Source - Master DB Debt'!G1950</f>
        <v>0</v>
      </c>
      <c r="F1953" s="2">
        <f>'Source - Master DB Debt'!H1950</f>
        <v>0</v>
      </c>
      <c r="G1953" s="2">
        <f>'Source - Master DB Debt'!I1950</f>
        <v>0</v>
      </c>
      <c r="H1953" s="2">
        <f>'Source - Master DB Debt'!J1950</f>
        <v>0</v>
      </c>
    </row>
    <row r="1954" spans="1:8" x14ac:dyDescent="0.35">
      <c r="A1954" t="str">
        <f>'Source - Master DB Debt'!A1951&amp;'Source - Master DB Debt'!B1951&amp;'Source - Master DB Debt'!C1951</f>
        <v>5545910</v>
      </c>
      <c r="B1954" t="str">
        <f>'Source - Master DB Debt'!D1951</f>
        <v>0180</v>
      </c>
      <c r="C1954" t="str">
        <f>'Source - Master DB Debt'!E1951</f>
        <v>AD VALOREM PROPERTY TAX FIRST MORTGAGE REFUNDING AND IMPROVEMENT BONDS, SERIES 2015 (IMPROVEMENTS)</v>
      </c>
      <c r="D1954" s="2">
        <f>'Source - Master DB Debt'!F1951</f>
        <v>9000</v>
      </c>
      <c r="E1954" s="2">
        <f>'Source - Master DB Debt'!G1951</f>
        <v>143000</v>
      </c>
      <c r="F1954" s="2">
        <f>'Source - Master DB Debt'!H1951</f>
        <v>244500</v>
      </c>
      <c r="G1954" s="2">
        <f>'Source - Master DB Debt'!I1951</f>
        <v>73350</v>
      </c>
      <c r="H1954" s="2">
        <f>'Source - Master DB Debt'!J1951</f>
        <v>244500</v>
      </c>
    </row>
    <row r="1955" spans="1:8" x14ac:dyDescent="0.35">
      <c r="A1955" t="str">
        <f>'Source - Master DB Debt'!A1952&amp;'Source - Master DB Debt'!B1952&amp;'Source - Master DB Debt'!C1952</f>
        <v>5545925</v>
      </c>
      <c r="B1955" t="str">
        <f>'Source - Master DB Debt'!D1952</f>
        <v>0180</v>
      </c>
      <c r="C1955" t="str">
        <f>'Source - Master DB Debt'!E1952</f>
        <v>General Obligation Bonds of 2021</v>
      </c>
      <c r="D1955" s="2">
        <f>'Source - Master DB Debt'!F1952</f>
        <v>341700</v>
      </c>
      <c r="E1955" s="2">
        <f>'Source - Master DB Debt'!G1952</f>
        <v>0</v>
      </c>
      <c r="F1955" s="2">
        <f>'Source - Master DB Debt'!H1952</f>
        <v>0</v>
      </c>
      <c r="G1955" s="2">
        <f>'Source - Master DB Debt'!I1952</f>
        <v>0</v>
      </c>
      <c r="H1955" s="2">
        <f>'Source - Master DB Debt'!J1952</f>
        <v>0</v>
      </c>
    </row>
    <row r="1956" spans="1:8" x14ac:dyDescent="0.35">
      <c r="A1956" t="str">
        <f>'Source - Master DB Debt'!A1953&amp;'Source - Master DB Debt'!B1953&amp;'Source - Master DB Debt'!C1953</f>
        <v>5545925</v>
      </c>
      <c r="B1956" t="str">
        <f>'Source - Master DB Debt'!D1953</f>
        <v>0180</v>
      </c>
      <c r="C1956" t="str">
        <f>'Source - Master DB Debt'!E1953</f>
        <v>Ad Valorem Property Tax First Mortgage Bonds, Series 2020</v>
      </c>
      <c r="D1956" s="2">
        <f>'Source - Master DB Debt'!F1953</f>
        <v>217500</v>
      </c>
      <c r="E1956" s="2">
        <f>'Source - Master DB Debt'!G1953</f>
        <v>435000</v>
      </c>
      <c r="F1956" s="2">
        <f>'Source - Master DB Debt'!H1953</f>
        <v>217000</v>
      </c>
      <c r="G1956" s="2">
        <f>'Source - Master DB Debt'!I1953</f>
        <v>65100</v>
      </c>
      <c r="H1956" s="2">
        <f>'Source - Master DB Debt'!J1953</f>
        <v>217000</v>
      </c>
    </row>
    <row r="1957" spans="1:8" x14ac:dyDescent="0.35">
      <c r="A1957" t="str">
        <f>'Source - Master DB Debt'!A1954&amp;'Source - Master DB Debt'!B1954&amp;'Source - Master DB Debt'!C1954</f>
        <v>5545925</v>
      </c>
      <c r="B1957" t="str">
        <f>'Source - Master DB Debt'!D1954</f>
        <v>0180</v>
      </c>
      <c r="C1957" t="str">
        <f>'Source - Master DB Debt'!E1954</f>
        <v>General Obligation Bonds, Series 2023</v>
      </c>
      <c r="D1957" s="2">
        <f>'Source - Master DB Debt'!F1954</f>
        <v>0</v>
      </c>
      <c r="E1957" s="2">
        <f>'Source - Master DB Debt'!G1954</f>
        <v>6386278</v>
      </c>
      <c r="F1957" s="2">
        <f>'Source - Master DB Debt'!H1954</f>
        <v>0</v>
      </c>
      <c r="G1957" s="2">
        <f>'Source - Master DB Debt'!I1954</f>
        <v>0</v>
      </c>
      <c r="H1957" s="2">
        <f>'Source - Master DB Debt'!J1954</f>
        <v>0</v>
      </c>
    </row>
    <row r="1958" spans="1:8" x14ac:dyDescent="0.35">
      <c r="A1958" t="str">
        <f>'Source - Master DB Debt'!A1955&amp;'Source - Master DB Debt'!B1955&amp;'Source - Master DB Debt'!C1955</f>
        <v>5545925</v>
      </c>
      <c r="B1958" t="str">
        <f>'Source - Master DB Debt'!D1955</f>
        <v>0180</v>
      </c>
      <c r="C1958" t="str">
        <f>'Source - Master DB Debt'!E1955</f>
        <v>General Obligation Bonds, Series 2022</v>
      </c>
      <c r="D1958" s="2">
        <f>'Source - Master DB Debt'!F1955</f>
        <v>1416800</v>
      </c>
      <c r="E1958" s="2">
        <f>'Source - Master DB Debt'!G1955</f>
        <v>625000</v>
      </c>
      <c r="F1958" s="2">
        <f>'Source - Master DB Debt'!H1955</f>
        <v>309700</v>
      </c>
      <c r="G1958" s="2">
        <f>'Source - Master DB Debt'!I1955</f>
        <v>92865</v>
      </c>
      <c r="H1958" s="2">
        <f>'Source - Master DB Debt'!J1955</f>
        <v>309400</v>
      </c>
    </row>
    <row r="1959" spans="1:8" x14ac:dyDescent="0.35">
      <c r="A1959" t="str">
        <f>'Source - Master DB Debt'!A1956&amp;'Source - Master DB Debt'!B1956&amp;'Source - Master DB Debt'!C1956</f>
        <v>5545925</v>
      </c>
      <c r="B1959" t="str">
        <f>'Source - Master DB Debt'!D1956</f>
        <v>0180</v>
      </c>
      <c r="C1959" t="str">
        <f>'Source - Master DB Debt'!E1956</f>
        <v>General Obligation Bonds of 2019</v>
      </c>
      <c r="D1959" s="2">
        <f>'Source - Master DB Debt'!F1956</f>
        <v>369150</v>
      </c>
      <c r="E1959" s="2">
        <f>'Source - Master DB Debt'!G1956</f>
        <v>753000</v>
      </c>
      <c r="F1959" s="2">
        <f>'Source - Master DB Debt'!H1956</f>
        <v>378700</v>
      </c>
      <c r="G1959" s="2">
        <f>'Source - Master DB Debt'!I1956</f>
        <v>113820</v>
      </c>
      <c r="H1959" s="2">
        <f>'Source - Master DB Debt'!J1956</f>
        <v>380100</v>
      </c>
    </row>
    <row r="1960" spans="1:8" x14ac:dyDescent="0.35">
      <c r="A1960" t="str">
        <f>'Source - Master DB Debt'!A1957&amp;'Source - Master DB Debt'!B1957&amp;'Source - Master DB Debt'!C1957</f>
        <v>5545925</v>
      </c>
      <c r="B1960" t="str">
        <f>'Source - Master DB Debt'!D1957</f>
        <v>0180</v>
      </c>
      <c r="C1960" t="str">
        <f>'Source - Master DB Debt'!E1957</f>
        <v>Ad Valorem Property Tax First Mortgage Bonds, Series 2016</v>
      </c>
      <c r="D1960" s="2">
        <f>'Source - Master DB Debt'!F1957</f>
        <v>345000</v>
      </c>
      <c r="E1960" s="2">
        <f>'Source - Master DB Debt'!G1957</f>
        <v>687000</v>
      </c>
      <c r="F1960" s="2">
        <f>'Source - Master DB Debt'!H1957</f>
        <v>344500</v>
      </c>
      <c r="G1960" s="2">
        <f>'Source - Master DB Debt'!I1957</f>
        <v>103350</v>
      </c>
      <c r="H1960" s="2">
        <f>'Source - Master DB Debt'!J1957</f>
        <v>344500</v>
      </c>
    </row>
    <row r="1961" spans="1:8" x14ac:dyDescent="0.35">
      <c r="A1961" t="str">
        <f>'Source - Master DB Debt'!A1958&amp;'Source - Master DB Debt'!B1958&amp;'Source - Master DB Debt'!C1958</f>
        <v>5545930</v>
      </c>
      <c r="B1961" t="str">
        <f>'Source - Master DB Debt'!D1958</f>
        <v>0180</v>
      </c>
      <c r="C1961" t="str">
        <f>'Source - Master DB Debt'!E1958</f>
        <v>Fees</v>
      </c>
      <c r="D1961" s="2">
        <f>'Source - Master DB Debt'!F1958</f>
        <v>0</v>
      </c>
      <c r="E1961" s="2">
        <f>'Source - Master DB Debt'!G1958</f>
        <v>0</v>
      </c>
      <c r="F1961" s="2">
        <f>'Source - Master DB Debt'!H1958</f>
        <v>0</v>
      </c>
      <c r="G1961" s="2">
        <f>'Source - Master DB Debt'!I1958</f>
        <v>0</v>
      </c>
      <c r="H1961" s="2">
        <f>'Source - Master DB Debt'!J1958</f>
        <v>0</v>
      </c>
    </row>
    <row r="1962" spans="1:8" x14ac:dyDescent="0.35">
      <c r="A1962" t="str">
        <f>'Source - Master DB Debt'!A1959&amp;'Source - Master DB Debt'!B1959&amp;'Source - Master DB Debt'!C1959</f>
        <v>5545930</v>
      </c>
      <c r="B1962" t="str">
        <f>'Source - Master DB Debt'!D1959</f>
        <v>0180</v>
      </c>
      <c r="C1962" t="str">
        <f>'Source - Master DB Debt'!E1959</f>
        <v>Common School Loan - B0153</v>
      </c>
      <c r="D1962" s="2">
        <f>'Source - Master DB Debt'!F1959</f>
        <v>42262</v>
      </c>
      <c r="E1962" s="2">
        <f>'Source - Master DB Debt'!G1959</f>
        <v>83906</v>
      </c>
      <c r="F1962" s="2">
        <f>'Source - Master DB Debt'!H1959</f>
        <v>41644</v>
      </c>
      <c r="G1962" s="2">
        <f>'Source - Master DB Debt'!I1959</f>
        <v>12462</v>
      </c>
      <c r="H1962" s="2">
        <f>'Source - Master DB Debt'!J1959</f>
        <v>41438</v>
      </c>
    </row>
    <row r="1963" spans="1:8" x14ac:dyDescent="0.35">
      <c r="A1963" t="str">
        <f>'Source - Master DB Debt'!A1960&amp;'Source - Master DB Debt'!B1960&amp;'Source - Master DB Debt'!C1960</f>
        <v>5545930</v>
      </c>
      <c r="B1963" t="str">
        <f>'Source - Master DB Debt'!D1960</f>
        <v>0186</v>
      </c>
      <c r="C1963" t="str">
        <f>'Source - Master DB Debt'!E1960</f>
        <v>Mooresville Consolidated School Corporation Amended Taxable General Obligation Pension Bonds of 2003</v>
      </c>
      <c r="D1963" s="2">
        <f>'Source - Master DB Debt'!F1960</f>
        <v>191005</v>
      </c>
      <c r="E1963" s="2">
        <f>'Source - Master DB Debt'!G1960</f>
        <v>190578</v>
      </c>
      <c r="F1963" s="2">
        <f>'Source - Master DB Debt'!H1960</f>
        <v>0</v>
      </c>
      <c r="G1963" s="2">
        <f>'Source - Master DB Debt'!I1960</f>
        <v>0</v>
      </c>
      <c r="H1963" s="2">
        <f>'Source - Master DB Debt'!J1960</f>
        <v>0</v>
      </c>
    </row>
    <row r="1964" spans="1:8" x14ac:dyDescent="0.35">
      <c r="A1964" t="str">
        <f>'Source - Master DB Debt'!A1961&amp;'Source - Master DB Debt'!B1961&amp;'Source - Master DB Debt'!C1961</f>
        <v>5545930</v>
      </c>
      <c r="B1964" t="str">
        <f>'Source - Master DB Debt'!D1961</f>
        <v>0180</v>
      </c>
      <c r="C1964" t="str">
        <f>'Source - Master DB Debt'!E1961</f>
        <v>2023 GO Bonds</v>
      </c>
      <c r="D1964" s="2">
        <f>'Source - Master DB Debt'!F1961</f>
        <v>0</v>
      </c>
      <c r="E1964" s="2">
        <f>'Source - Master DB Debt'!G1961</f>
        <v>1719163</v>
      </c>
      <c r="F1964" s="2">
        <f>'Source - Master DB Debt'!H1961</f>
        <v>251480</v>
      </c>
      <c r="G1964" s="2">
        <f>'Source - Master DB Debt'!I1961</f>
        <v>75317</v>
      </c>
      <c r="H1964" s="2">
        <f>'Source - Master DB Debt'!J1961</f>
        <v>250630</v>
      </c>
    </row>
    <row r="1965" spans="1:8" x14ac:dyDescent="0.35">
      <c r="A1965" t="str">
        <f>'Source - Master DB Debt'!A1962&amp;'Source - Master DB Debt'!B1962&amp;'Source - Master DB Debt'!C1962</f>
        <v>5545930</v>
      </c>
      <c r="B1965" t="str">
        <f>'Source - Master DB Debt'!D1962</f>
        <v>0180</v>
      </c>
      <c r="C1965" t="str">
        <f>'Source - Master DB Debt'!E1962</f>
        <v xml:space="preserve">Mooresville Consolidated School Building Corporation Series 2022 </v>
      </c>
      <c r="D1965" s="2">
        <f>'Source - Master DB Debt'!F1962</f>
        <v>1109000</v>
      </c>
      <c r="E1965" s="2">
        <f>'Source - Master DB Debt'!G1962</f>
        <v>2224000</v>
      </c>
      <c r="F1965" s="2">
        <f>'Source - Master DB Debt'!H1962</f>
        <v>1109000</v>
      </c>
      <c r="G1965" s="2">
        <f>'Source - Master DB Debt'!I1962</f>
        <v>332700</v>
      </c>
      <c r="H1965" s="2">
        <f>'Source - Master DB Debt'!J1962</f>
        <v>1109000</v>
      </c>
    </row>
    <row r="1966" spans="1:8" x14ac:dyDescent="0.35">
      <c r="A1966" t="str">
        <f>'Source - Master DB Debt'!A1963&amp;'Source - Master DB Debt'!B1963&amp;'Source - Master DB Debt'!C1963</f>
        <v>5545930</v>
      </c>
      <c r="B1966" t="str">
        <f>'Source - Master DB Debt'!D1963</f>
        <v>0180</v>
      </c>
      <c r="C1966" t="str">
        <f>'Source - Master DB Debt'!E1963</f>
        <v>Common School Loan - B0385</v>
      </c>
      <c r="D1966" s="2">
        <f>'Source - Master DB Debt'!F1963</f>
        <v>0</v>
      </c>
      <c r="E1966" s="2">
        <f>'Source - Master DB Debt'!G1963</f>
        <v>91188</v>
      </c>
      <c r="F1966" s="2">
        <f>'Source - Master DB Debt'!H1963</f>
        <v>44439</v>
      </c>
      <c r="G1966" s="2">
        <f>'Source - Master DB Debt'!I1963</f>
        <v>13300</v>
      </c>
      <c r="H1966" s="2">
        <f>'Source - Master DB Debt'!J1963</f>
        <v>44226</v>
      </c>
    </row>
    <row r="1967" spans="1:8" x14ac:dyDescent="0.35">
      <c r="A1967" t="str">
        <f>'Source - Master DB Debt'!A1964&amp;'Source - Master DB Debt'!B1964&amp;'Source - Master DB Debt'!C1964</f>
        <v>5545930</v>
      </c>
      <c r="B1967" t="str">
        <f>'Source - Master DB Debt'!D1964</f>
        <v>0180</v>
      </c>
      <c r="C1967" t="str">
        <f>'Source - Master DB Debt'!E1964</f>
        <v>COMMON SCHOOL FUND LOAN - B0059</v>
      </c>
      <c r="D1967" s="2">
        <f>'Source - Master DB Debt'!F1964</f>
        <v>40737</v>
      </c>
      <c r="E1967" s="2">
        <f>'Source - Master DB Debt'!G1964</f>
        <v>80872</v>
      </c>
      <c r="F1967" s="2">
        <f>'Source - Master DB Debt'!H1964</f>
        <v>0</v>
      </c>
      <c r="G1967" s="2">
        <f>'Source - Master DB Debt'!I1964</f>
        <v>0</v>
      </c>
      <c r="H1967" s="2">
        <f>'Source - Master DB Debt'!J1964</f>
        <v>0</v>
      </c>
    </row>
    <row r="1968" spans="1:8" x14ac:dyDescent="0.35">
      <c r="A1968" t="str">
        <f>'Source - Master DB Debt'!A1965&amp;'Source - Master DB Debt'!B1965&amp;'Source - Master DB Debt'!C1965</f>
        <v>5545930</v>
      </c>
      <c r="B1968" t="str">
        <f>'Source - Master DB Debt'!D1965</f>
        <v>0180</v>
      </c>
      <c r="C1968" t="str">
        <f>'Source - Master DB Debt'!E1965</f>
        <v>Mooresville Consolidated School Building Corporation-Series 2013/NA</v>
      </c>
      <c r="D1968" s="2">
        <f>'Source - Master DB Debt'!F1965</f>
        <v>35000</v>
      </c>
      <c r="E1968" s="2">
        <f>'Source - Master DB Debt'!G1965</f>
        <v>680000</v>
      </c>
      <c r="F1968" s="2">
        <f>'Source - Master DB Debt'!H1965</f>
        <v>344000</v>
      </c>
      <c r="G1968" s="2">
        <f>'Source - Master DB Debt'!I1965</f>
        <v>344000</v>
      </c>
      <c r="H1968" s="2">
        <f>'Source - Master DB Debt'!J1965</f>
        <v>344000</v>
      </c>
    </row>
    <row r="1969" spans="1:8" x14ac:dyDescent="0.35">
      <c r="A1969" t="str">
        <f>'Source - Master DB Debt'!A1966&amp;'Source - Master DB Debt'!B1966&amp;'Source - Master DB Debt'!C1966</f>
        <v>5545930</v>
      </c>
      <c r="B1969" t="str">
        <f>'Source - Master DB Debt'!D1966</f>
        <v>0180</v>
      </c>
      <c r="C1969" t="str">
        <f>'Source - Master DB Debt'!E1966</f>
        <v>Common School Loan B0307</v>
      </c>
      <c r="D1969" s="2">
        <f>'Source - Master DB Debt'!F1966</f>
        <v>44935</v>
      </c>
      <c r="E1969" s="2">
        <f>'Source - Master DB Debt'!G1966</f>
        <v>89225</v>
      </c>
      <c r="F1969" s="2">
        <f>'Source - Master DB Debt'!H1966</f>
        <v>44290</v>
      </c>
      <c r="G1969" s="2">
        <f>'Source - Master DB Debt'!I1966</f>
        <v>13255</v>
      </c>
      <c r="H1969" s="2">
        <f>'Source - Master DB Debt'!J1966</f>
        <v>44075</v>
      </c>
    </row>
    <row r="1970" spans="1:8" x14ac:dyDescent="0.35">
      <c r="A1970" t="str">
        <f>'Source - Master DB Debt'!A1967&amp;'Source - Master DB Debt'!B1967&amp;'Source - Master DB Debt'!C1967</f>
        <v>5545930</v>
      </c>
      <c r="B1970" t="str">
        <f>'Source - Master DB Debt'!D1967</f>
        <v>0180</v>
      </c>
      <c r="C1970" t="str">
        <f>'Source - Master DB Debt'!E1967</f>
        <v>Common School Loan - A2955</v>
      </c>
      <c r="D1970" s="2">
        <f>'Source - Master DB Debt'!F1967</f>
        <v>39470</v>
      </c>
      <c r="E1970" s="2">
        <f>'Source - Master DB Debt'!G1967</f>
        <v>0</v>
      </c>
      <c r="F1970" s="2">
        <f>'Source - Master DB Debt'!H1967</f>
        <v>0</v>
      </c>
      <c r="G1970" s="2">
        <f>'Source - Master DB Debt'!I1967</f>
        <v>0</v>
      </c>
      <c r="H1970" s="2">
        <f>'Source - Master DB Debt'!J1967</f>
        <v>0</v>
      </c>
    </row>
    <row r="1971" spans="1:8" x14ac:dyDescent="0.35">
      <c r="A1971" t="str">
        <f>'Source - Master DB Debt'!A1968&amp;'Source - Master DB Debt'!B1968&amp;'Source - Master DB Debt'!C1968</f>
        <v>5545930</v>
      </c>
      <c r="B1971" t="str">
        <f>'Source - Master DB Debt'!D1968</f>
        <v>0180</v>
      </c>
      <c r="C1971" t="str">
        <f>'Source - Master DB Debt'!E1968</f>
        <v>MCSC Building Corp. Taxable Ad Valorem Property Tax First Mortgate Bonds 2014B QZAB Tax Credit</v>
      </c>
      <c r="D1971" s="2">
        <f>'Source - Master DB Debt'!F1968</f>
        <v>69000</v>
      </c>
      <c r="E1971" s="2">
        <f>'Source - Master DB Debt'!G1968</f>
        <v>140000</v>
      </c>
      <c r="F1971" s="2">
        <f>'Source - Master DB Debt'!H1968</f>
        <v>69000</v>
      </c>
      <c r="G1971" s="2">
        <f>'Source - Master DB Debt'!I1968</f>
        <v>69000</v>
      </c>
      <c r="H1971" s="2">
        <f>'Source - Master DB Debt'!J1968</f>
        <v>69000</v>
      </c>
    </row>
    <row r="1972" spans="1:8" x14ac:dyDescent="0.35">
      <c r="A1972" t="str">
        <f>'Source - Master DB Debt'!A1969&amp;'Source - Master DB Debt'!B1969&amp;'Source - Master DB Debt'!C1969</f>
        <v>5545930</v>
      </c>
      <c r="B1972" t="str">
        <f>'Source - Master DB Debt'!D1969</f>
        <v>0180</v>
      </c>
      <c r="C1972" t="str">
        <f>'Source - Master DB Debt'!E1969</f>
        <v>Interest on Temporary Loans</v>
      </c>
      <c r="D1972" s="2">
        <f>'Source - Master DB Debt'!F1969</f>
        <v>0</v>
      </c>
      <c r="E1972" s="2">
        <f>'Source - Master DB Debt'!G1969</f>
        <v>0</v>
      </c>
      <c r="F1972" s="2">
        <f>'Source - Master DB Debt'!H1969</f>
        <v>0</v>
      </c>
      <c r="G1972" s="2">
        <f>'Source - Master DB Debt'!I1969</f>
        <v>0</v>
      </c>
      <c r="H1972" s="2">
        <f>'Source - Master DB Debt'!J1969</f>
        <v>0</v>
      </c>
    </row>
    <row r="1973" spans="1:8" x14ac:dyDescent="0.35">
      <c r="A1973" t="str">
        <f>'Source - Master DB Debt'!A1970&amp;'Source - Master DB Debt'!B1970&amp;'Source - Master DB Debt'!C1970</f>
        <v>5545930</v>
      </c>
      <c r="B1973" t="str">
        <f>'Source - Master DB Debt'!D1970</f>
        <v>0180</v>
      </c>
      <c r="C1973" t="str">
        <f>'Source - Master DB Debt'!E1970</f>
        <v>Mooresville School Building Corporation Series 2009 (MHS)</v>
      </c>
      <c r="D1973" s="2">
        <f>'Source - Master DB Debt'!F1970</f>
        <v>154500</v>
      </c>
      <c r="E1973" s="2">
        <f>'Source - Master DB Debt'!G1970</f>
        <v>158000</v>
      </c>
      <c r="F1973" s="2">
        <f>'Source - Master DB Debt'!H1970</f>
        <v>0</v>
      </c>
      <c r="G1973" s="2">
        <f>'Source - Master DB Debt'!I1970</f>
        <v>0</v>
      </c>
      <c r="H1973" s="2">
        <f>'Source - Master DB Debt'!J1970</f>
        <v>0</v>
      </c>
    </row>
    <row r="1974" spans="1:8" x14ac:dyDescent="0.35">
      <c r="A1974" t="str">
        <f>'Source - Master DB Debt'!A1971&amp;'Source - Master DB Debt'!B1971&amp;'Source - Master DB Debt'!C1971</f>
        <v>5545930</v>
      </c>
      <c r="B1974" t="str">
        <f>'Source - Master DB Debt'!D1971</f>
        <v>0180</v>
      </c>
      <c r="C1974" t="str">
        <f>'Source - Master DB Debt'!E1971</f>
        <v>Unreimbursed Textbooks</v>
      </c>
      <c r="D1974" s="2">
        <f>'Source - Master DB Debt'!F1971</f>
        <v>0</v>
      </c>
      <c r="E1974" s="2">
        <f>'Source - Master DB Debt'!G1971</f>
        <v>0</v>
      </c>
      <c r="F1974" s="2">
        <f>'Source - Master DB Debt'!H1971</f>
        <v>0</v>
      </c>
      <c r="G1974" s="2">
        <f>'Source - Master DB Debt'!I1971</f>
        <v>0</v>
      </c>
      <c r="H1974" s="2">
        <f>'Source - Master DB Debt'!J1971</f>
        <v>0</v>
      </c>
    </row>
    <row r="1975" spans="1:8" x14ac:dyDescent="0.35">
      <c r="A1975" t="str">
        <f>'Source - Master DB Debt'!A1972&amp;'Source - Master DB Debt'!B1972&amp;'Source - Master DB Debt'!C1972</f>
        <v>5545930</v>
      </c>
      <c r="B1975" t="str">
        <f>'Source - Master DB Debt'!D1972</f>
        <v>0180</v>
      </c>
      <c r="C1975" t="str">
        <f>'Source - Master DB Debt'!E1972</f>
        <v xml:space="preserve">MCSC Building Corporation Taxable Ad Valorem Property Tax First Mortgage Bonds 2014A QZAB Tax Credi </v>
      </c>
      <c r="D1975" s="2">
        <f>'Source - Master DB Debt'!F1972</f>
        <v>69000</v>
      </c>
      <c r="E1975" s="2">
        <f>'Source - Master DB Debt'!G1972</f>
        <v>140000</v>
      </c>
      <c r="F1975" s="2">
        <f>'Source - Master DB Debt'!H1972</f>
        <v>69000</v>
      </c>
      <c r="G1975" s="2">
        <f>'Source - Master DB Debt'!I1972</f>
        <v>69000</v>
      </c>
      <c r="H1975" s="2">
        <f>'Source - Master DB Debt'!J1972</f>
        <v>69000</v>
      </c>
    </row>
    <row r="1976" spans="1:8" x14ac:dyDescent="0.35">
      <c r="A1976" t="str">
        <f>'Source - Master DB Debt'!A1973&amp;'Source - Master DB Debt'!B1973&amp;'Source - Master DB Debt'!C1973</f>
        <v>5545930</v>
      </c>
      <c r="B1976" t="str">
        <f>'Source - Master DB Debt'!D1973</f>
        <v>0180</v>
      </c>
      <c r="C1976" t="str">
        <f>'Source - Master DB Debt'!E1973</f>
        <v>MCSC Building Corporation Property Tax First Mortgage Bonds Series 2019</v>
      </c>
      <c r="D1976" s="2">
        <f>'Source - Master DB Debt'!F1973</f>
        <v>104000</v>
      </c>
      <c r="E1976" s="2">
        <f>'Source - Master DB Debt'!G1973</f>
        <v>208000</v>
      </c>
      <c r="F1976" s="2">
        <f>'Source - Master DB Debt'!H1973</f>
        <v>104000</v>
      </c>
      <c r="G1976" s="2">
        <f>'Source - Master DB Debt'!I1973</f>
        <v>31200</v>
      </c>
      <c r="H1976" s="2">
        <f>'Source - Master DB Debt'!J1973</f>
        <v>104000</v>
      </c>
    </row>
    <row r="1977" spans="1:8" x14ac:dyDescent="0.35">
      <c r="A1977" t="str">
        <f>'Source - Master DB Debt'!A1974&amp;'Source - Master DB Debt'!B1974&amp;'Source - Master DB Debt'!C1974</f>
        <v>5545930</v>
      </c>
      <c r="B1977" t="str">
        <f>'Source - Master DB Debt'!D1974</f>
        <v>0180</v>
      </c>
      <c r="C1977" t="str">
        <f>'Source - Master DB Debt'!E1974</f>
        <v>COMMON SCHOOL LOAN B0236</v>
      </c>
      <c r="D1977" s="2">
        <f>'Source - Master DB Debt'!F1974</f>
        <v>37905</v>
      </c>
      <c r="E1977" s="2">
        <f>'Source - Master DB Debt'!G1974</f>
        <v>75261</v>
      </c>
      <c r="F1977" s="2">
        <f>'Source - Master DB Debt'!H1974</f>
        <v>37356</v>
      </c>
      <c r="G1977" s="2">
        <f>'Source - Master DB Debt'!I1974</f>
        <v>11179</v>
      </c>
      <c r="H1977" s="2">
        <f>'Source - Master DB Debt'!J1974</f>
        <v>37172</v>
      </c>
    </row>
    <row r="1978" spans="1:8" x14ac:dyDescent="0.35">
      <c r="A1978" t="str">
        <f>'Source - Master DB Debt'!A1975&amp;'Source - Master DB Debt'!B1975&amp;'Source - Master DB Debt'!C1975</f>
        <v>5545930</v>
      </c>
      <c r="B1978" t="str">
        <f>'Source - Master DB Debt'!D1975</f>
        <v>0180</v>
      </c>
      <c r="C1978" t="str">
        <f>'Source - Master DB Debt'!E1975</f>
        <v>Mooresville School Building Corporation Series 2020 (MHS)</v>
      </c>
      <c r="D1978" s="2">
        <f>'Source - Master DB Debt'!F1975</f>
        <v>247500</v>
      </c>
      <c r="E1978" s="2">
        <f>'Source - Master DB Debt'!G1975</f>
        <v>495000</v>
      </c>
      <c r="F1978" s="2">
        <f>'Source - Master DB Debt'!H1975</f>
        <v>247500</v>
      </c>
      <c r="G1978" s="2">
        <f>'Source - Master DB Debt'!I1975</f>
        <v>74250</v>
      </c>
      <c r="H1978" s="2">
        <f>'Source - Master DB Debt'!J1975</f>
        <v>247500</v>
      </c>
    </row>
    <row r="1979" spans="1:8" x14ac:dyDescent="0.35">
      <c r="A1979" t="str">
        <f>'Source - Master DB Debt'!A1976&amp;'Source - Master DB Debt'!B1976&amp;'Source - Master DB Debt'!C1976</f>
        <v>5545930</v>
      </c>
      <c r="B1979" t="str">
        <f>'Source - Master DB Debt'!D1976</f>
        <v>0180</v>
      </c>
      <c r="C1979" t="str">
        <f>'Source - Master DB Debt'!E1976</f>
        <v>Mooresville School Building Corporation Series 2011 (Ne/Nw)</v>
      </c>
      <c r="D1979" s="2">
        <f>'Source - Master DB Debt'!F1976</f>
        <v>358900</v>
      </c>
      <c r="E1979" s="2">
        <f>'Source - Master DB Debt'!G1976</f>
        <v>0</v>
      </c>
      <c r="F1979" s="2">
        <f>'Source - Master DB Debt'!H1976</f>
        <v>0</v>
      </c>
      <c r="G1979" s="2">
        <f>'Source - Master DB Debt'!I1976</f>
        <v>0</v>
      </c>
      <c r="H1979" s="2">
        <f>'Source - Master DB Debt'!J1976</f>
        <v>0</v>
      </c>
    </row>
    <row r="1980" spans="1:8" x14ac:dyDescent="0.35">
      <c r="A1980" t="str">
        <f>'Source - Master DB Debt'!A1977&amp;'Source - Master DB Debt'!B1977&amp;'Source - Master DB Debt'!C1977</f>
        <v>5545930</v>
      </c>
      <c r="B1980" t="str">
        <f>'Source - Master DB Debt'!D1977</f>
        <v>0180</v>
      </c>
      <c r="C1980" t="str">
        <f>'Source - Master DB Debt'!E1977</f>
        <v>Mooresville Consolidated School Building Corporation-Series 2013MHS</v>
      </c>
      <c r="D1980" s="2">
        <f>'Source - Master DB Debt'!F1977</f>
        <v>1015000</v>
      </c>
      <c r="E1980" s="2">
        <f>'Source - Master DB Debt'!G1977</f>
        <v>2360000</v>
      </c>
      <c r="F1980" s="2">
        <f>'Source - Master DB Debt'!H1977</f>
        <v>1255000</v>
      </c>
      <c r="G1980" s="2">
        <f>'Source - Master DB Debt'!I1977</f>
        <v>1255000</v>
      </c>
      <c r="H1980" s="2">
        <f>'Source - Master DB Debt'!J1977</f>
        <v>1255000</v>
      </c>
    </row>
    <row r="1981" spans="1:8" x14ac:dyDescent="0.35">
      <c r="A1981" t="str">
        <f>'Source - Master DB Debt'!A1978&amp;'Source - Master DB Debt'!B1978&amp;'Source - Master DB Debt'!C1978</f>
        <v>5645945</v>
      </c>
      <c r="B1981" t="str">
        <f>'Source - Master DB Debt'!D1978</f>
        <v>0180</v>
      </c>
      <c r="C1981" t="str">
        <f>'Source - Master DB Debt'!E1978</f>
        <v>Fees</v>
      </c>
      <c r="D1981" s="2">
        <f>'Source - Master DB Debt'!F1978</f>
        <v>10000</v>
      </c>
      <c r="E1981" s="2">
        <f>'Source - Master DB Debt'!G1978</f>
        <v>10000</v>
      </c>
      <c r="F1981" s="2">
        <f>'Source - Master DB Debt'!H1978</f>
        <v>5000</v>
      </c>
      <c r="G1981" s="2">
        <f>'Source - Master DB Debt'!I1978</f>
        <v>1500</v>
      </c>
      <c r="H1981" s="2">
        <f>'Source - Master DB Debt'!J1978</f>
        <v>5000</v>
      </c>
    </row>
    <row r="1982" spans="1:8" x14ac:dyDescent="0.35">
      <c r="A1982" t="str">
        <f>'Source - Master DB Debt'!A1979&amp;'Source - Master DB Debt'!B1979&amp;'Source - Master DB Debt'!C1979</f>
        <v>5645945</v>
      </c>
      <c r="B1982" t="str">
        <f>'Source - Master DB Debt'!D1979</f>
        <v>0180</v>
      </c>
      <c r="C1982" t="str">
        <f>'Source - Master DB Debt'!E1979</f>
        <v>General Obligation Bonds of 2013</v>
      </c>
      <c r="D1982" s="2">
        <f>'Source - Master DB Debt'!F1979</f>
        <v>49894</v>
      </c>
      <c r="E1982" s="2">
        <f>'Source - Master DB Debt'!G1979</f>
        <v>97388</v>
      </c>
      <c r="F1982" s="2">
        <f>'Source - Master DB Debt'!H1979</f>
        <v>47494</v>
      </c>
      <c r="G1982" s="2">
        <f>'Source - Master DB Debt'!I1979</f>
        <v>47494</v>
      </c>
      <c r="H1982" s="2">
        <f>'Source - Master DB Debt'!J1979</f>
        <v>51694</v>
      </c>
    </row>
    <row r="1983" spans="1:8" x14ac:dyDescent="0.35">
      <c r="A1983" t="str">
        <f>'Source - Master DB Debt'!A1980&amp;'Source - Master DB Debt'!B1980&amp;'Source - Master DB Debt'!C1980</f>
        <v>5645945</v>
      </c>
      <c r="B1983" t="str">
        <f>'Source - Master DB Debt'!D1980</f>
        <v>0180</v>
      </c>
      <c r="C1983" t="str">
        <f>'Source - Master DB Debt'!E1980</f>
        <v>Common School Loan B0205</v>
      </c>
      <c r="D1983" s="2">
        <f>'Source - Master DB Debt'!F1980</f>
        <v>12005</v>
      </c>
      <c r="E1983" s="2">
        <f>'Source - Master DB Debt'!G1980</f>
        <v>23835</v>
      </c>
      <c r="F1983" s="2">
        <f>'Source - Master DB Debt'!H1980</f>
        <v>11830</v>
      </c>
      <c r="G1983" s="2">
        <f>'Source - Master DB Debt'!I1980</f>
        <v>3531</v>
      </c>
      <c r="H1983" s="2">
        <f>'Source - Master DB Debt'!J1980</f>
        <v>11711</v>
      </c>
    </row>
    <row r="1984" spans="1:8" x14ac:dyDescent="0.35">
      <c r="A1984" t="str">
        <f>'Source - Master DB Debt'!A1981&amp;'Source - Master DB Debt'!B1981&amp;'Source - Master DB Debt'!C1981</f>
        <v>5645945</v>
      </c>
      <c r="B1984" t="str">
        <f>'Source - Master DB Debt'!D1981</f>
        <v>0180</v>
      </c>
      <c r="C1984" t="str">
        <f>'Source - Master DB Debt'!E1981</f>
        <v>North Newton 2015 School Building Corp Ad Valorem Property Tax First Mortgage Bonds, Series 2015</v>
      </c>
      <c r="D1984" s="2">
        <f>'Source - Master DB Debt'!F1981</f>
        <v>203500</v>
      </c>
      <c r="E1984" s="2">
        <f>'Source - Master DB Debt'!G1981</f>
        <v>406000</v>
      </c>
      <c r="F1984" s="2">
        <f>'Source - Master DB Debt'!H1981</f>
        <v>204000</v>
      </c>
      <c r="G1984" s="2">
        <f>'Source - Master DB Debt'!I1981</f>
        <v>61200</v>
      </c>
      <c r="H1984" s="2">
        <f>'Source - Master DB Debt'!J1981</f>
        <v>204000</v>
      </c>
    </row>
    <row r="1985" spans="1:8" x14ac:dyDescent="0.35">
      <c r="A1985" t="str">
        <f>'Source - Master DB Debt'!A1982&amp;'Source - Master DB Debt'!B1982&amp;'Source - Master DB Debt'!C1982</f>
        <v>5645945</v>
      </c>
      <c r="B1985" t="str">
        <f>'Source - Master DB Debt'!D1982</f>
        <v>0180</v>
      </c>
      <c r="C1985" t="str">
        <f>'Source - Master DB Debt'!E1982</f>
        <v>Ad Valorem Property Tax First Mortgage Refunding and Improvement Bonds, Series 2018</v>
      </c>
      <c r="D1985" s="2">
        <f>'Source - Master DB Debt'!F1982</f>
        <v>641000</v>
      </c>
      <c r="E1985" s="2">
        <f>'Source - Master DB Debt'!G1982</f>
        <v>1279000</v>
      </c>
      <c r="F1985" s="2">
        <f>'Source - Master DB Debt'!H1982</f>
        <v>637500</v>
      </c>
      <c r="G1985" s="2">
        <f>'Source - Master DB Debt'!I1982</f>
        <v>637500</v>
      </c>
      <c r="H1985" s="2">
        <f>'Source - Master DB Debt'!J1982</f>
        <v>637500</v>
      </c>
    </row>
    <row r="1986" spans="1:8" x14ac:dyDescent="0.35">
      <c r="A1986" t="str">
        <f>'Source - Master DB Debt'!A1983&amp;'Source - Master DB Debt'!B1983&amp;'Source - Master DB Debt'!C1983</f>
        <v>5645945</v>
      </c>
      <c r="B1986" t="str">
        <f>'Source - Master DB Debt'!D1983</f>
        <v>0180</v>
      </c>
      <c r="C1986" t="str">
        <f>'Source - Master DB Debt'!E1983</f>
        <v>Common School Loan B0113</v>
      </c>
      <c r="D1986" s="2">
        <f>'Source - Master DB Debt'!F1983</f>
        <v>12741</v>
      </c>
      <c r="E1986" s="2">
        <f>'Source - Master DB Debt'!G1983</f>
        <v>25293</v>
      </c>
      <c r="F1986" s="2">
        <f>'Source - Master DB Debt'!H1983</f>
        <v>0</v>
      </c>
      <c r="G1986" s="2">
        <f>'Source - Master DB Debt'!I1983</f>
        <v>0</v>
      </c>
      <c r="H1986" s="2">
        <f>'Source - Master DB Debt'!J1983</f>
        <v>0</v>
      </c>
    </row>
    <row r="1987" spans="1:8" x14ac:dyDescent="0.35">
      <c r="A1987" t="str">
        <f>'Source - Master DB Debt'!A1984&amp;'Source - Master DB Debt'!B1984&amp;'Source - Master DB Debt'!C1984</f>
        <v>5645945</v>
      </c>
      <c r="B1987" t="str">
        <f>'Source - Master DB Debt'!D1984</f>
        <v>0180</v>
      </c>
      <c r="C1987" t="str">
        <f>'Source - Master DB Debt'!E1984</f>
        <v>Common School Loan B0285</v>
      </c>
      <c r="D1987" s="2">
        <f>'Source - Master DB Debt'!F1984</f>
        <v>11739</v>
      </c>
      <c r="E1987" s="2">
        <f>'Source - Master DB Debt'!G1984</f>
        <v>23309</v>
      </c>
      <c r="F1987" s="2">
        <f>'Source - Master DB Debt'!H1984</f>
        <v>11569</v>
      </c>
      <c r="G1987" s="2">
        <f>'Source - Master DB Debt'!I1984</f>
        <v>3462</v>
      </c>
      <c r="H1987" s="2">
        <f>'Source - Master DB Debt'!J1984</f>
        <v>11513</v>
      </c>
    </row>
    <row r="1988" spans="1:8" x14ac:dyDescent="0.35">
      <c r="A1988" t="str">
        <f>'Source - Master DB Debt'!A1985&amp;'Source - Master DB Debt'!B1985&amp;'Source - Master DB Debt'!C1985</f>
        <v>5645945</v>
      </c>
      <c r="B1988" t="str">
        <f>'Source - Master DB Debt'!D1985</f>
        <v>0180</v>
      </c>
      <c r="C1988" t="str">
        <f>'Source - Master DB Debt'!E1985</f>
        <v xml:space="preserve">North Newton 2011 School Building Corporation </v>
      </c>
      <c r="D1988" s="2">
        <f>'Source - Master DB Debt'!F1985</f>
        <v>108500</v>
      </c>
      <c r="E1988" s="2">
        <f>'Source - Master DB Debt'!G1985</f>
        <v>220000</v>
      </c>
      <c r="F1988" s="2">
        <f>'Source - Master DB Debt'!H1985</f>
        <v>112000</v>
      </c>
      <c r="G1988" s="2">
        <f>'Source - Master DB Debt'!I1985</f>
        <v>112000</v>
      </c>
      <c r="H1988" s="2">
        <f>'Source - Master DB Debt'!J1985</f>
        <v>112000</v>
      </c>
    </row>
    <row r="1989" spans="1:8" x14ac:dyDescent="0.35">
      <c r="A1989" t="str">
        <f>'Source - Master DB Debt'!A1986&amp;'Source - Master DB Debt'!B1986&amp;'Source - Master DB Debt'!C1986</f>
        <v>5645945</v>
      </c>
      <c r="B1989" t="str">
        <f>'Source - Master DB Debt'!D1986</f>
        <v>0180</v>
      </c>
      <c r="C1989" t="str">
        <f>'Source - Master DB Debt'!E1986</f>
        <v>Ad Valorem Property Tax First Mortgage Bonds, Series 2020</v>
      </c>
      <c r="D1989" s="2">
        <f>'Source - Master DB Debt'!F1986</f>
        <v>387000</v>
      </c>
      <c r="E1989" s="2">
        <f>'Source - Master DB Debt'!G1986</f>
        <v>391000</v>
      </c>
      <c r="F1989" s="2">
        <f>'Source - Master DB Debt'!H1986</f>
        <v>196500</v>
      </c>
      <c r="G1989" s="2">
        <f>'Source - Master DB Debt'!I1986</f>
        <v>58950</v>
      </c>
      <c r="H1989" s="2">
        <f>'Source - Master DB Debt'!J1986</f>
        <v>196500</v>
      </c>
    </row>
    <row r="1990" spans="1:8" x14ac:dyDescent="0.35">
      <c r="A1990" t="str">
        <f>'Source - Master DB Debt'!A1987&amp;'Source - Master DB Debt'!B1987&amp;'Source - Master DB Debt'!C1987</f>
        <v>5645945</v>
      </c>
      <c r="B1990" t="str">
        <f>'Source - Master DB Debt'!D1987</f>
        <v>0180</v>
      </c>
      <c r="C1990" t="str">
        <f>'Source - Master DB Debt'!E1987</f>
        <v>Common School Loan B0241</v>
      </c>
      <c r="D1990" s="2">
        <f>'Source - Master DB Debt'!F1987</f>
        <v>11966</v>
      </c>
      <c r="E1990" s="2">
        <f>'Source - Master DB Debt'!G1987</f>
        <v>23758</v>
      </c>
      <c r="F1990" s="2">
        <f>'Source - Master DB Debt'!H1987</f>
        <v>11793</v>
      </c>
      <c r="G1990" s="2">
        <f>'Source - Master DB Debt'!I1987</f>
        <v>3529</v>
      </c>
      <c r="H1990" s="2">
        <f>'Source - Master DB Debt'!J1987</f>
        <v>11735</v>
      </c>
    </row>
    <row r="1991" spans="1:8" x14ac:dyDescent="0.35">
      <c r="A1991" t="str">
        <f>'Source - Master DB Debt'!A1988&amp;'Source - Master DB Debt'!B1988&amp;'Source - Master DB Debt'!C1988</f>
        <v>5645945</v>
      </c>
      <c r="B1991" t="str">
        <f>'Source - Master DB Debt'!D1988</f>
        <v>0180</v>
      </c>
      <c r="C1991" t="str">
        <f>'Source - Master DB Debt'!E1988</f>
        <v>Common School Loan B0312</v>
      </c>
      <c r="D1991" s="2">
        <f>'Source - Master DB Debt'!F1988</f>
        <v>12004</v>
      </c>
      <c r="E1991" s="2">
        <f>'Source - Master DB Debt'!G1988</f>
        <v>23835</v>
      </c>
      <c r="F1991" s="2">
        <f>'Source - Master DB Debt'!H1988</f>
        <v>11831</v>
      </c>
      <c r="G1991" s="2">
        <f>'Source - Master DB Debt'!I1988</f>
        <v>3541</v>
      </c>
      <c r="H1991" s="2">
        <f>'Source - Master DB Debt'!J1988</f>
        <v>11773</v>
      </c>
    </row>
    <row r="1992" spans="1:8" x14ac:dyDescent="0.35">
      <c r="A1992" t="str">
        <f>'Source - Master DB Debt'!A1989&amp;'Source - Master DB Debt'!B1989&amp;'Source - Master DB Debt'!C1989</f>
        <v>5645995</v>
      </c>
      <c r="B1992" t="str">
        <f>'Source - Master DB Debt'!D1989</f>
        <v>0180</v>
      </c>
      <c r="C1992" t="str">
        <f>'Source - Master DB Debt'!E1989</f>
        <v>First Mortgage Bonds, Series 2014</v>
      </c>
      <c r="D1992" s="2">
        <f>'Source - Master DB Debt'!F1989</f>
        <v>86250</v>
      </c>
      <c r="E1992" s="2">
        <f>'Source - Master DB Debt'!G1989</f>
        <v>168500</v>
      </c>
      <c r="F1992" s="2">
        <f>'Source - Master DB Debt'!H1989</f>
        <v>86750</v>
      </c>
      <c r="G1992" s="2">
        <f>'Source - Master DB Debt'!I1989</f>
        <v>26025</v>
      </c>
      <c r="H1992" s="2">
        <f>'Source - Master DB Debt'!J1989</f>
        <v>86750</v>
      </c>
    </row>
    <row r="1993" spans="1:8" x14ac:dyDescent="0.35">
      <c r="A1993" t="str">
        <f>'Source - Master DB Debt'!A1990&amp;'Source - Master DB Debt'!B1990&amp;'Source - Master DB Debt'!C1990</f>
        <v>5645995</v>
      </c>
      <c r="B1993" t="str">
        <f>'Source - Master DB Debt'!D1990</f>
        <v>0180</v>
      </c>
      <c r="C1993" t="str">
        <f>'Source - Master DB Debt'!E1990</f>
        <v>First Mortgage Bonds, Series 2022</v>
      </c>
      <c r="D1993" s="2">
        <f>'Source - Master DB Debt'!F1990</f>
        <v>150000</v>
      </c>
      <c r="E1993" s="2">
        <f>'Source - Master DB Debt'!G1990</f>
        <v>296000</v>
      </c>
      <c r="F1993" s="2">
        <f>'Source - Master DB Debt'!H1990</f>
        <v>148500</v>
      </c>
      <c r="G1993" s="2">
        <f>'Source - Master DB Debt'!I1990</f>
        <v>44550</v>
      </c>
      <c r="H1993" s="2">
        <f>'Source - Master DB Debt'!J1990</f>
        <v>148500</v>
      </c>
    </row>
    <row r="1994" spans="1:8" x14ac:dyDescent="0.35">
      <c r="A1994" t="str">
        <f>'Source - Master DB Debt'!A1991&amp;'Source - Master DB Debt'!B1991&amp;'Source - Master DB Debt'!C1991</f>
        <v>5645995</v>
      </c>
      <c r="B1994" t="str">
        <f>'Source - Master DB Debt'!D1991</f>
        <v>0180</v>
      </c>
      <c r="C1994" t="str">
        <f>'Source - Master DB Debt'!E1991</f>
        <v>First Mortgage Bonds, Series 2018</v>
      </c>
      <c r="D1994" s="2">
        <f>'Source - Master DB Debt'!F1991</f>
        <v>118000</v>
      </c>
      <c r="E1994" s="2">
        <f>'Source - Master DB Debt'!G1991</f>
        <v>235000</v>
      </c>
      <c r="F1994" s="2">
        <f>'Source - Master DB Debt'!H1991</f>
        <v>117000</v>
      </c>
      <c r="G1994" s="2">
        <f>'Source - Master DB Debt'!I1991</f>
        <v>35100</v>
      </c>
      <c r="H1994" s="2">
        <f>'Source - Master DB Debt'!J1991</f>
        <v>117000</v>
      </c>
    </row>
    <row r="1995" spans="1:8" x14ac:dyDescent="0.35">
      <c r="A1995" t="str">
        <f>'Source - Master DB Debt'!A1992&amp;'Source - Master DB Debt'!B1992&amp;'Source - Master DB Debt'!C1992</f>
        <v>5645995</v>
      </c>
      <c r="B1995" t="str">
        <f>'Source - Master DB Debt'!D1992</f>
        <v>0180</v>
      </c>
      <c r="C1995" t="str">
        <f>'Source - Master DB Debt'!E1992</f>
        <v>First Mortgage Bonds, Series 2020</v>
      </c>
      <c r="D1995" s="2">
        <f>'Source - Master DB Debt'!F1992</f>
        <v>108000</v>
      </c>
      <c r="E1995" s="2">
        <f>'Source - Master DB Debt'!G1992</f>
        <v>222000</v>
      </c>
      <c r="F1995" s="2">
        <f>'Source - Master DB Debt'!H1992</f>
        <v>109500</v>
      </c>
      <c r="G1995" s="2">
        <f>'Source - Master DB Debt'!I1992</f>
        <v>32850</v>
      </c>
      <c r="H1995" s="2">
        <f>'Source - Master DB Debt'!J1992</f>
        <v>109500</v>
      </c>
    </row>
    <row r="1996" spans="1:8" x14ac:dyDescent="0.35">
      <c r="A1996" t="str">
        <f>'Source - Master DB Debt'!A1993&amp;'Source - Master DB Debt'!B1993&amp;'Source - Master DB Debt'!C1993</f>
        <v>5645995</v>
      </c>
      <c r="B1996" t="str">
        <f>'Source - Master DB Debt'!D1993</f>
        <v>0180</v>
      </c>
      <c r="C1996" t="str">
        <f>'Source - Master DB Debt'!E1993</f>
        <v>First Mortgage Bonds, Series 2016</v>
      </c>
      <c r="D1996" s="2">
        <f>'Source - Master DB Debt'!F1993</f>
        <v>116000</v>
      </c>
      <c r="E1996" s="2">
        <f>'Source - Master DB Debt'!G1993</f>
        <v>228000</v>
      </c>
      <c r="F1996" s="2">
        <f>'Source - Master DB Debt'!H1993</f>
        <v>116500</v>
      </c>
      <c r="G1996" s="2">
        <f>'Source - Master DB Debt'!I1993</f>
        <v>34950</v>
      </c>
      <c r="H1996" s="2">
        <f>'Source - Master DB Debt'!J1993</f>
        <v>116500</v>
      </c>
    </row>
    <row r="1997" spans="1:8" x14ac:dyDescent="0.35">
      <c r="A1997" t="str">
        <f>'Source - Master DB Debt'!A1994&amp;'Source - Master DB Debt'!B1994&amp;'Source - Master DB Debt'!C1994</f>
        <v>5746055</v>
      </c>
      <c r="B1997" t="str">
        <f>'Source - Master DB Debt'!D1994</f>
        <v>0180</v>
      </c>
      <c r="C1997" t="str">
        <f>'Source - Master DB Debt'!E1994</f>
        <v>Ad Valorem Property Tax First Mortgage Bonds, Series 2020</v>
      </c>
      <c r="D1997" s="2">
        <f>'Source - Master DB Debt'!F1994</f>
        <v>73500</v>
      </c>
      <c r="E1997" s="2">
        <f>'Source - Master DB Debt'!G1994</f>
        <v>146000</v>
      </c>
      <c r="F1997" s="2">
        <f>'Source - Master DB Debt'!H1994</f>
        <v>75000</v>
      </c>
      <c r="G1997" s="2">
        <f>'Source - Master DB Debt'!I1994</f>
        <v>22500</v>
      </c>
      <c r="H1997" s="2">
        <f>'Source - Master DB Debt'!J1994</f>
        <v>75000</v>
      </c>
    </row>
    <row r="1998" spans="1:8" x14ac:dyDescent="0.35">
      <c r="A1998" t="str">
        <f>'Source - Master DB Debt'!A1995&amp;'Source - Master DB Debt'!B1995&amp;'Source - Master DB Debt'!C1995</f>
        <v>5746055</v>
      </c>
      <c r="B1998" t="str">
        <f>'Source - Master DB Debt'!D1995</f>
        <v>0180</v>
      </c>
      <c r="C1998" t="str">
        <f>'Source - Master DB Debt'!E1995</f>
        <v>Unreimbursed Textbooks</v>
      </c>
      <c r="D1998" s="2">
        <f>'Source - Master DB Debt'!F1995</f>
        <v>40091</v>
      </c>
      <c r="E1998" s="2">
        <f>'Source - Master DB Debt'!G1995</f>
        <v>0</v>
      </c>
      <c r="F1998" s="2">
        <f>'Source - Master DB Debt'!H1995</f>
        <v>0</v>
      </c>
      <c r="G1998" s="2">
        <f>'Source - Master DB Debt'!I1995</f>
        <v>0</v>
      </c>
      <c r="H1998" s="2">
        <f>'Source - Master DB Debt'!J1995</f>
        <v>0</v>
      </c>
    </row>
    <row r="1999" spans="1:8" x14ac:dyDescent="0.35">
      <c r="A1999" t="str">
        <f>'Source - Master DB Debt'!A1996&amp;'Source - Master DB Debt'!B1996&amp;'Source - Master DB Debt'!C1996</f>
        <v>5746055</v>
      </c>
      <c r="B1999" t="str">
        <f>'Source - Master DB Debt'!D1996</f>
        <v>0180</v>
      </c>
      <c r="C1999" t="str">
        <f>'Source - Master DB Debt'!E1996</f>
        <v>Ad Valorem Property Tax First Mortgage Bonds, Series 2014</v>
      </c>
      <c r="D1999" s="2">
        <f>'Source - Master DB Debt'!F1996</f>
        <v>275000</v>
      </c>
      <c r="E1999" s="2">
        <f>'Source - Master DB Debt'!G1996</f>
        <v>734000</v>
      </c>
      <c r="F1999" s="2">
        <f>'Source - Master DB Debt'!H1996</f>
        <v>364500</v>
      </c>
      <c r="G1999" s="2">
        <f>'Source - Master DB Debt'!I1996</f>
        <v>109350</v>
      </c>
      <c r="H1999" s="2">
        <f>'Source - Master DB Debt'!J1996</f>
        <v>364500</v>
      </c>
    </row>
    <row r="2000" spans="1:8" x14ac:dyDescent="0.35">
      <c r="A2000" t="str">
        <f>'Source - Master DB Debt'!A1997&amp;'Source - Master DB Debt'!B1997&amp;'Source - Master DB Debt'!C1997</f>
        <v>5746055</v>
      </c>
      <c r="B2000" t="str">
        <f>'Source - Master DB Debt'!D1997</f>
        <v>0186</v>
      </c>
      <c r="C2000" t="str">
        <f>'Source - Master DB Debt'!E1997</f>
        <v>Central Noble Community School Corporation Amended Taxable General Obligation Pension Bonds of 2003</v>
      </c>
      <c r="D2000" s="2">
        <f>'Source - Master DB Debt'!F1997</f>
        <v>65402</v>
      </c>
      <c r="E2000" s="2">
        <f>'Source - Master DB Debt'!G1997</f>
        <v>0</v>
      </c>
      <c r="F2000" s="2">
        <f>'Source - Master DB Debt'!H1997</f>
        <v>0</v>
      </c>
      <c r="G2000" s="2">
        <f>'Source - Master DB Debt'!I1997</f>
        <v>0</v>
      </c>
      <c r="H2000" s="2">
        <f>'Source - Master DB Debt'!J1997</f>
        <v>0</v>
      </c>
    </row>
    <row r="2001" spans="1:8" x14ac:dyDescent="0.35">
      <c r="A2001" t="str">
        <f>'Source - Master DB Debt'!A1998&amp;'Source - Master DB Debt'!B1998&amp;'Source - Master DB Debt'!C1998</f>
        <v>5746055</v>
      </c>
      <c r="B2001" t="str">
        <f>'Source - Master DB Debt'!D1998</f>
        <v>0180</v>
      </c>
      <c r="C2001" t="str">
        <f>'Source - Master DB Debt'!E1998</f>
        <v>Ad Valorem Property Tax First Mortgage Bonds, Series 2012B</v>
      </c>
      <c r="D2001" s="2">
        <f>'Source - Master DB Debt'!F1998</f>
        <v>103250</v>
      </c>
      <c r="E2001" s="2">
        <f>'Source - Master DB Debt'!G1998</f>
        <v>0</v>
      </c>
      <c r="F2001" s="2">
        <f>'Source - Master DB Debt'!H1998</f>
        <v>0</v>
      </c>
      <c r="G2001" s="2">
        <f>'Source - Master DB Debt'!I1998</f>
        <v>0</v>
      </c>
      <c r="H2001" s="2">
        <f>'Source - Master DB Debt'!J1998</f>
        <v>0</v>
      </c>
    </row>
    <row r="2002" spans="1:8" x14ac:dyDescent="0.35">
      <c r="A2002" t="str">
        <f>'Source - Master DB Debt'!A1999&amp;'Source - Master DB Debt'!B1999&amp;'Source - Master DB Debt'!C1999</f>
        <v>5746055</v>
      </c>
      <c r="B2002" t="str">
        <f>'Source - Master DB Debt'!D1999</f>
        <v>0180</v>
      </c>
      <c r="C2002" t="str">
        <f>'Source - Master DB Debt'!E1999</f>
        <v>Ad Valorem Property Tax First Mortgage Bonds, Series 2012A</v>
      </c>
      <c r="D2002" s="2">
        <f>'Source - Master DB Debt'!F1999</f>
        <v>103250</v>
      </c>
      <c r="E2002" s="2">
        <f>'Source - Master DB Debt'!G1999</f>
        <v>0</v>
      </c>
      <c r="F2002" s="2">
        <f>'Source - Master DB Debt'!H1999</f>
        <v>0</v>
      </c>
      <c r="G2002" s="2">
        <f>'Source - Master DB Debt'!I1999</f>
        <v>0</v>
      </c>
      <c r="H2002" s="2">
        <f>'Source - Master DB Debt'!J1999</f>
        <v>0</v>
      </c>
    </row>
    <row r="2003" spans="1:8" x14ac:dyDescent="0.35">
      <c r="A2003" t="str">
        <f>'Source - Master DB Debt'!A2000&amp;'Source - Master DB Debt'!B2000&amp;'Source - Master DB Debt'!C2000</f>
        <v>5746055</v>
      </c>
      <c r="B2003" t="str">
        <f>'Source - Master DB Debt'!D2000</f>
        <v>0180</v>
      </c>
      <c r="C2003" t="str">
        <f>'Source - Master DB Debt'!E2000</f>
        <v>General Obligation Bonds of 2018</v>
      </c>
      <c r="D2003" s="2">
        <f>'Source - Master DB Debt'!F2000</f>
        <v>68166</v>
      </c>
      <c r="E2003" s="2">
        <f>'Source - Master DB Debt'!G2000</f>
        <v>296913</v>
      </c>
      <c r="F2003" s="2">
        <f>'Source - Master DB Debt'!H2000</f>
        <v>147560</v>
      </c>
      <c r="G2003" s="2">
        <f>'Source - Master DB Debt'!I2000</f>
        <v>44948</v>
      </c>
      <c r="H2003" s="2">
        <f>'Source - Master DB Debt'!J2000</f>
        <v>152095</v>
      </c>
    </row>
    <row r="2004" spans="1:8" x14ac:dyDescent="0.35">
      <c r="A2004" t="str">
        <f>'Source - Master DB Debt'!A2001&amp;'Source - Master DB Debt'!B2001&amp;'Source - Master DB Debt'!C2001</f>
        <v>5746055</v>
      </c>
      <c r="B2004" t="str">
        <f>'Source - Master DB Debt'!D2001</f>
        <v>0180</v>
      </c>
      <c r="C2004" t="str">
        <f>'Source - Master DB Debt'!E2001</f>
        <v>General Obligation Bonds of 2013</v>
      </c>
      <c r="D2004" s="2">
        <f>'Source - Master DB Debt'!F2001</f>
        <v>55866</v>
      </c>
      <c r="E2004" s="2">
        <f>'Source - Master DB Debt'!G2001</f>
        <v>0</v>
      </c>
      <c r="F2004" s="2">
        <f>'Source - Master DB Debt'!H2001</f>
        <v>0</v>
      </c>
      <c r="G2004" s="2">
        <f>'Source - Master DB Debt'!I2001</f>
        <v>0</v>
      </c>
      <c r="H2004" s="2">
        <f>'Source - Master DB Debt'!J2001</f>
        <v>0</v>
      </c>
    </row>
    <row r="2005" spans="1:8" x14ac:dyDescent="0.35">
      <c r="A2005" t="str">
        <f>'Source - Master DB Debt'!A2002&amp;'Source - Master DB Debt'!B2002&amp;'Source - Master DB Debt'!C2002</f>
        <v>5746055</v>
      </c>
      <c r="B2005" t="str">
        <f>'Source - Master DB Debt'!D2002</f>
        <v>0180</v>
      </c>
      <c r="C2005" t="str">
        <f>'Source - Master DB Debt'!E2002</f>
        <v>General Obligation Bonds of 2022</v>
      </c>
      <c r="D2005" s="2">
        <f>'Source - Master DB Debt'!F2002</f>
        <v>447746</v>
      </c>
      <c r="E2005" s="2">
        <f>'Source - Master DB Debt'!G2002</f>
        <v>1087272</v>
      </c>
      <c r="F2005" s="2">
        <f>'Source - Master DB Debt'!H2002</f>
        <v>57607</v>
      </c>
      <c r="G2005" s="2">
        <f>'Source - Master DB Debt'!I2002</f>
        <v>17798</v>
      </c>
      <c r="H2005" s="2">
        <f>'Source - Master DB Debt'!J2002</f>
        <v>61047</v>
      </c>
    </row>
    <row r="2006" spans="1:8" x14ac:dyDescent="0.35">
      <c r="A2006" t="str">
        <f>'Source - Master DB Debt'!A2003&amp;'Source - Master DB Debt'!B2003&amp;'Source - Master DB Debt'!C2003</f>
        <v>5746055</v>
      </c>
      <c r="B2006" t="str">
        <f>'Source - Master DB Debt'!D2003</f>
        <v>0180</v>
      </c>
      <c r="C2006" t="str">
        <f>'Source - Master DB Debt'!E2003</f>
        <v>Common School Loan 2022 B0332</v>
      </c>
      <c r="D2006" s="2">
        <f>'Source - Master DB Debt'!F2003</f>
        <v>20023</v>
      </c>
      <c r="E2006" s="2">
        <f>'Source - Master DB Debt'!G2003</f>
        <v>39707</v>
      </c>
      <c r="F2006" s="2">
        <f>'Source - Master DB Debt'!H2003</f>
        <v>19708</v>
      </c>
      <c r="G2006" s="2">
        <f>'Source - Master DB Debt'!I2003</f>
        <v>5898</v>
      </c>
      <c r="H2006" s="2">
        <f>'Source - Master DB Debt'!J2003</f>
        <v>19611</v>
      </c>
    </row>
    <row r="2007" spans="1:8" x14ac:dyDescent="0.35">
      <c r="A2007" t="str">
        <f>'Source - Master DB Debt'!A2004&amp;'Source - Master DB Debt'!B2004&amp;'Source - Master DB Debt'!C2004</f>
        <v>5746060</v>
      </c>
      <c r="B2007" t="str">
        <f>'Source - Master DB Debt'!D2004</f>
        <v>0180</v>
      </c>
      <c r="C2007" t="str">
        <f>'Source - Master DB Debt'!E2004</f>
        <v>General Obligation Bonds of 2021</v>
      </c>
      <c r="D2007" s="2">
        <f>'Source - Master DB Debt'!F2004</f>
        <v>778938</v>
      </c>
      <c r="E2007" s="2">
        <f>'Source - Master DB Debt'!G2004</f>
        <v>1768488</v>
      </c>
      <c r="F2007" s="2">
        <f>'Source - Master DB Debt'!H2004</f>
        <v>263831</v>
      </c>
      <c r="G2007" s="2">
        <f>'Source - Master DB Debt'!I2004</f>
        <v>79573</v>
      </c>
      <c r="H2007" s="2">
        <f>'Source - Master DB Debt'!J2004</f>
        <v>266657</v>
      </c>
    </row>
    <row r="2008" spans="1:8" x14ac:dyDescent="0.35">
      <c r="A2008" t="str">
        <f>'Source - Master DB Debt'!A2005&amp;'Source - Master DB Debt'!B2005&amp;'Source - Master DB Debt'!C2005</f>
        <v>5746060</v>
      </c>
      <c r="B2008" t="str">
        <f>'Source - Master DB Debt'!D2005</f>
        <v>0287</v>
      </c>
      <c r="C2008" t="str">
        <f>'Source - Master DB Debt'!E2005</f>
        <v>Unlimited Ad Valorem Property Tax First Mortgage Bonds, Series 2016</v>
      </c>
      <c r="D2008" s="2">
        <f>'Source - Master DB Debt'!F2005</f>
        <v>1581000</v>
      </c>
      <c r="E2008" s="2">
        <f>'Source - Master DB Debt'!G2005</f>
        <v>3163000</v>
      </c>
      <c r="F2008" s="2">
        <f>'Source - Master DB Debt'!H2005</f>
        <v>1581500</v>
      </c>
      <c r="G2008" s="2">
        <f>'Source - Master DB Debt'!I2005</f>
        <v>474450</v>
      </c>
      <c r="H2008" s="2">
        <f>'Source - Master DB Debt'!J2005</f>
        <v>1581500</v>
      </c>
    </row>
    <row r="2009" spans="1:8" x14ac:dyDescent="0.35">
      <c r="A2009" t="str">
        <f>'Source - Master DB Debt'!A2006&amp;'Source - Master DB Debt'!B2006&amp;'Source - Master DB Debt'!C2006</f>
        <v>5746060</v>
      </c>
      <c r="B2009" t="str">
        <f>'Source - Master DB Debt'!D2006</f>
        <v>0180</v>
      </c>
      <c r="C2009" t="str">
        <f>'Source - Master DB Debt'!E2006</f>
        <v>General Obligation Bonds of 2021</v>
      </c>
      <c r="D2009" s="2">
        <f>'Source - Master DB Debt'!F2006</f>
        <v>550</v>
      </c>
      <c r="E2009" s="2">
        <f>'Source - Master DB Debt'!G2006</f>
        <v>0</v>
      </c>
      <c r="F2009" s="2">
        <f>'Source - Master DB Debt'!H2006</f>
        <v>0</v>
      </c>
      <c r="G2009" s="2">
        <f>'Source - Master DB Debt'!I2006</f>
        <v>0</v>
      </c>
      <c r="H2009" s="2">
        <f>'Source - Master DB Debt'!J2006</f>
        <v>0</v>
      </c>
    </row>
    <row r="2010" spans="1:8" x14ac:dyDescent="0.35">
      <c r="A2010" t="str">
        <f>'Source - Master DB Debt'!A2007&amp;'Source - Master DB Debt'!B2007&amp;'Source - Master DB Debt'!C2007</f>
        <v>5746065</v>
      </c>
      <c r="B2010" t="str">
        <f>'Source - Master DB Debt'!D2007</f>
        <v>0180</v>
      </c>
      <c r="C2010" t="str">
        <f>'Source - Master DB Debt'!E2007</f>
        <v>Common School Loan B0321</v>
      </c>
      <c r="D2010" s="2">
        <f>'Source - Master DB Debt'!F2007</f>
        <v>21280</v>
      </c>
      <c r="E2010" s="2">
        <f>'Source - Master DB Debt'!G2007</f>
        <v>42255</v>
      </c>
      <c r="F2010" s="2">
        <f>'Source - Master DB Debt'!H2007</f>
        <v>20975</v>
      </c>
      <c r="G2010" s="2">
        <f>'Source - Master DB Debt'!I2007</f>
        <v>6277</v>
      </c>
      <c r="H2010" s="2">
        <f>'Source - Master DB Debt'!J2007</f>
        <v>20873</v>
      </c>
    </row>
    <row r="2011" spans="1:8" x14ac:dyDescent="0.35">
      <c r="A2011" t="str">
        <f>'Source - Master DB Debt'!A2008&amp;'Source - Master DB Debt'!B2008&amp;'Source - Master DB Debt'!C2008</f>
        <v>5746065</v>
      </c>
      <c r="B2011" t="str">
        <f>'Source - Master DB Debt'!D2008</f>
        <v>0186</v>
      </c>
      <c r="C2011" t="str">
        <f>'Source - Master DB Debt'!E2008</f>
        <v>West Noble School Corporation Amended Taxable General Obligation Pension Bonds 2004</v>
      </c>
      <c r="D2011" s="2">
        <f>'Source - Master DB Debt'!F2008</f>
        <v>0</v>
      </c>
      <c r="E2011" s="2">
        <f>'Source - Master DB Debt'!G2008</f>
        <v>0</v>
      </c>
      <c r="F2011" s="2">
        <f>'Source - Master DB Debt'!H2008</f>
        <v>0</v>
      </c>
      <c r="G2011" s="2">
        <f>'Source - Master DB Debt'!I2008</f>
        <v>0</v>
      </c>
      <c r="H2011" s="2">
        <f>'Source - Master DB Debt'!J2008</f>
        <v>0</v>
      </c>
    </row>
    <row r="2012" spans="1:8" x14ac:dyDescent="0.35">
      <c r="A2012" t="str">
        <f>'Source - Master DB Debt'!A2009&amp;'Source - Master DB Debt'!B2009&amp;'Source - Master DB Debt'!C2009</f>
        <v>5746065</v>
      </c>
      <c r="B2012" t="str">
        <f>'Source - Master DB Debt'!D2009</f>
        <v>0180</v>
      </c>
      <c r="C2012" t="str">
        <f>'Source - Master DB Debt'!E2009</f>
        <v>Common School Technology Load B0293</v>
      </c>
      <c r="D2012" s="2">
        <f>'Source - Master DB Debt'!F2009</f>
        <v>100500</v>
      </c>
      <c r="E2012" s="2">
        <f>'Source - Master DB Debt'!G2009</f>
        <v>0</v>
      </c>
      <c r="F2012" s="2">
        <f>'Source - Master DB Debt'!H2009</f>
        <v>0</v>
      </c>
      <c r="G2012" s="2">
        <f>'Source - Master DB Debt'!I2009</f>
        <v>0</v>
      </c>
      <c r="H2012" s="2">
        <f>'Source - Master DB Debt'!J2009</f>
        <v>0</v>
      </c>
    </row>
    <row r="2013" spans="1:8" x14ac:dyDescent="0.35">
      <c r="A2013" t="str">
        <f>'Source - Master DB Debt'!A2010&amp;'Source - Master DB Debt'!B2010&amp;'Source - Master DB Debt'!C2010</f>
        <v>5746065</v>
      </c>
      <c r="B2013" t="str">
        <f>'Source - Master DB Debt'!D2010</f>
        <v>0180</v>
      </c>
      <c r="C2013" t="str">
        <f>'Source - Master DB Debt'!E2010</f>
        <v>Common School Technology Loan B0217</v>
      </c>
      <c r="D2013" s="2">
        <f>'Source - Master DB Debt'!F2010</f>
        <v>18291</v>
      </c>
      <c r="E2013" s="2">
        <f>'Source - Master DB Debt'!G2010</f>
        <v>36317</v>
      </c>
      <c r="F2013" s="2">
        <f>'Source - Master DB Debt'!H2010</f>
        <v>18026</v>
      </c>
      <c r="G2013" s="2">
        <f>'Source - Master DB Debt'!I2010</f>
        <v>5395</v>
      </c>
      <c r="H2013" s="2">
        <f>'Source - Master DB Debt'!J2010</f>
        <v>17938</v>
      </c>
    </row>
    <row r="2014" spans="1:8" x14ac:dyDescent="0.35">
      <c r="A2014" t="str">
        <f>'Source - Master DB Debt'!A2011&amp;'Source - Master DB Debt'!B2011&amp;'Source - Master DB Debt'!C2011</f>
        <v>5746065</v>
      </c>
      <c r="B2014" t="str">
        <f>'Source - Master DB Debt'!D2011</f>
        <v>0180</v>
      </c>
      <c r="C2014" t="str">
        <f>'Source - Master DB Debt'!E2011</f>
        <v>Common School Technology Load B0360</v>
      </c>
      <c r="D2014" s="2">
        <f>'Source - Master DB Debt'!F2011</f>
        <v>0</v>
      </c>
      <c r="E2014" s="2">
        <f>'Source - Master DB Debt'!G2011</f>
        <v>26823</v>
      </c>
      <c r="F2014" s="2">
        <f>'Source - Master DB Debt'!H2011</f>
        <v>13240</v>
      </c>
      <c r="G2014" s="2">
        <f>'Source - Master DB Debt'!I2011</f>
        <v>3963</v>
      </c>
      <c r="H2014" s="2">
        <f>'Source - Master DB Debt'!J2011</f>
        <v>13177</v>
      </c>
    </row>
    <row r="2015" spans="1:8" x14ac:dyDescent="0.35">
      <c r="A2015" t="str">
        <f>'Source - Master DB Debt'!A2012&amp;'Source - Master DB Debt'!B2012&amp;'Source - Master DB Debt'!C2012</f>
        <v>5746065</v>
      </c>
      <c r="B2015" t="str">
        <f>'Source - Master DB Debt'!D2012</f>
        <v>0180</v>
      </c>
      <c r="C2015" t="str">
        <f>'Source - Master DB Debt'!E2012</f>
        <v>Ad Valorem Property Tax First Mortgage Bonds, Series 2023</v>
      </c>
      <c r="D2015" s="2">
        <f>'Source - Master DB Debt'!F2012</f>
        <v>0</v>
      </c>
      <c r="E2015" s="2">
        <f>'Source - Master DB Debt'!G2012</f>
        <v>998000</v>
      </c>
      <c r="F2015" s="2">
        <f>'Source - Master DB Debt'!H2012</f>
        <v>497500</v>
      </c>
      <c r="G2015" s="2">
        <f>'Source - Master DB Debt'!I2012</f>
        <v>149250</v>
      </c>
      <c r="H2015" s="2">
        <f>'Source - Master DB Debt'!J2012</f>
        <v>497500</v>
      </c>
    </row>
    <row r="2016" spans="1:8" x14ac:dyDescent="0.35">
      <c r="A2016" t="str">
        <f>'Source - Master DB Debt'!A2013&amp;'Source - Master DB Debt'!B2013&amp;'Source - Master DB Debt'!C2013</f>
        <v>5746065</v>
      </c>
      <c r="B2016" t="str">
        <f>'Source - Master DB Debt'!D2013</f>
        <v>0180</v>
      </c>
      <c r="C2016" t="str">
        <f>'Source - Master DB Debt'!E2013</f>
        <v>Common School Technology Load B0355</v>
      </c>
      <c r="D2016" s="2">
        <f>'Source - Master DB Debt'!F2013</f>
        <v>20738</v>
      </c>
      <c r="E2016" s="2">
        <f>'Source - Master DB Debt'!G2013</f>
        <v>41179</v>
      </c>
      <c r="F2016" s="2">
        <f>'Source - Master DB Debt'!H2013</f>
        <v>20441</v>
      </c>
      <c r="G2016" s="2">
        <f>'Source - Master DB Debt'!I2013</f>
        <v>6117</v>
      </c>
      <c r="H2016" s="2">
        <f>'Source - Master DB Debt'!J2013</f>
        <v>20341</v>
      </c>
    </row>
    <row r="2017" spans="1:8" x14ac:dyDescent="0.35">
      <c r="A2017" t="str">
        <f>'Source - Master DB Debt'!A2014&amp;'Source - Master DB Debt'!B2014&amp;'Source - Master DB Debt'!C2014</f>
        <v>5746065</v>
      </c>
      <c r="B2017" t="str">
        <f>'Source - Master DB Debt'!D2014</f>
        <v>0180</v>
      </c>
      <c r="C2017" t="str">
        <f>'Source - Master DB Debt'!E2014</f>
        <v>Ad Valorem Property Tax First Mortgage Bonds, Series 2019</v>
      </c>
      <c r="D2017" s="2">
        <f>'Source - Master DB Debt'!F2014</f>
        <v>227500</v>
      </c>
      <c r="E2017" s="2">
        <f>'Source - Master DB Debt'!G2014</f>
        <v>458000</v>
      </c>
      <c r="F2017" s="2">
        <f>'Source - Master DB Debt'!H2014</f>
        <v>230500</v>
      </c>
      <c r="G2017" s="2">
        <f>'Source - Master DB Debt'!I2014</f>
        <v>69150</v>
      </c>
      <c r="H2017" s="2">
        <f>'Source - Master DB Debt'!J2014</f>
        <v>230500</v>
      </c>
    </row>
    <row r="2018" spans="1:8" x14ac:dyDescent="0.35">
      <c r="A2018" t="str">
        <f>'Source - Master DB Debt'!A2015&amp;'Source - Master DB Debt'!B2015&amp;'Source - Master DB Debt'!C2015</f>
        <v>5746065</v>
      </c>
      <c r="B2018" t="str">
        <f>'Source - Master DB Debt'!D2015</f>
        <v>0180</v>
      </c>
      <c r="C2018" t="str">
        <f>'Source - Master DB Debt'!E2015</f>
        <v>Common School Technology Load B0414</v>
      </c>
      <c r="D2018" s="2">
        <f>'Source - Master DB Debt'!F2015</f>
        <v>0</v>
      </c>
      <c r="E2018" s="2">
        <f>'Source - Master DB Debt'!G2015</f>
        <v>44403</v>
      </c>
      <c r="F2018" s="2">
        <f>'Source - Master DB Debt'!H2015</f>
        <v>22183</v>
      </c>
      <c r="G2018" s="2">
        <f>'Source - Master DB Debt'!I2015</f>
        <v>6639</v>
      </c>
      <c r="H2018" s="2">
        <f>'Source - Master DB Debt'!J2015</f>
        <v>22077</v>
      </c>
    </row>
    <row r="2019" spans="1:8" x14ac:dyDescent="0.35">
      <c r="A2019" t="str">
        <f>'Source - Master DB Debt'!A2016&amp;'Source - Master DB Debt'!B2016&amp;'Source - Master DB Debt'!C2016</f>
        <v>5746065</v>
      </c>
      <c r="B2019" t="str">
        <f>'Source - Master DB Debt'!D2016</f>
        <v>0180</v>
      </c>
      <c r="C2019" t="str">
        <f>'Source - Master DB Debt'!E2016</f>
        <v>Fees</v>
      </c>
      <c r="D2019" s="2">
        <f>'Source - Master DB Debt'!F2016</f>
        <v>1500</v>
      </c>
      <c r="E2019" s="2">
        <f>'Source - Master DB Debt'!G2016</f>
        <v>1500</v>
      </c>
      <c r="F2019" s="2">
        <f>'Source - Master DB Debt'!H2016</f>
        <v>1500</v>
      </c>
      <c r="G2019" s="2">
        <f>'Source - Master DB Debt'!I2016</f>
        <v>225</v>
      </c>
      <c r="H2019" s="2">
        <f>'Source - Master DB Debt'!J2016</f>
        <v>0</v>
      </c>
    </row>
    <row r="2020" spans="1:8" x14ac:dyDescent="0.35">
      <c r="A2020" t="str">
        <f>'Source - Master DB Debt'!A2017&amp;'Source - Master DB Debt'!B2017&amp;'Source - Master DB Debt'!C2017</f>
        <v>5746065</v>
      </c>
      <c r="B2020" t="str">
        <f>'Source - Master DB Debt'!D2017</f>
        <v>0180</v>
      </c>
      <c r="C2020" t="str">
        <f>'Source - Master DB Debt'!E2017</f>
        <v>General Obligation Bonds of 2022</v>
      </c>
      <c r="D2020" s="2">
        <f>'Source - Master DB Debt'!F2017</f>
        <v>52500</v>
      </c>
      <c r="E2020" s="2">
        <f>'Source - Master DB Debt'!G2017</f>
        <v>762350</v>
      </c>
      <c r="F2020" s="2">
        <f>'Source - Master DB Debt'!H2017</f>
        <v>381475</v>
      </c>
      <c r="G2020" s="2">
        <f>'Source - Master DB Debt'!I2017</f>
        <v>114559</v>
      </c>
      <c r="H2020" s="2">
        <f>'Source - Master DB Debt'!J2017</f>
        <v>382250</v>
      </c>
    </row>
    <row r="2021" spans="1:8" x14ac:dyDescent="0.35">
      <c r="A2021" t="str">
        <f>'Source - Master DB Debt'!A2018&amp;'Source - Master DB Debt'!B2018&amp;'Source - Master DB Debt'!C2018</f>
        <v>5746065</v>
      </c>
      <c r="B2021" t="str">
        <f>'Source - Master DB Debt'!D2018</f>
        <v>0180</v>
      </c>
      <c r="C2021" t="str">
        <f>'Source - Master DB Debt'!E2018</f>
        <v>General Obligation Bonds of 2016</v>
      </c>
      <c r="D2021" s="2">
        <f>'Source - Master DB Debt'!F2018</f>
        <v>632000</v>
      </c>
      <c r="E2021" s="2">
        <f>'Source - Master DB Debt'!G2018</f>
        <v>0</v>
      </c>
      <c r="F2021" s="2">
        <f>'Source - Master DB Debt'!H2018</f>
        <v>0</v>
      </c>
      <c r="G2021" s="2">
        <f>'Source - Master DB Debt'!I2018</f>
        <v>0</v>
      </c>
      <c r="H2021" s="2">
        <f>'Source - Master DB Debt'!J2018</f>
        <v>0</v>
      </c>
    </row>
    <row r="2022" spans="1:8" x14ac:dyDescent="0.35">
      <c r="A2022" t="str">
        <f>'Source - Master DB Debt'!A2019&amp;'Source - Master DB Debt'!B2019&amp;'Source - Master DB Debt'!C2019</f>
        <v>5846080</v>
      </c>
      <c r="B2022" t="str">
        <f>'Source - Master DB Debt'!D2019</f>
        <v>0180</v>
      </c>
      <c r="C2022" t="str">
        <f>'Source - Master DB Debt'!E2019</f>
        <v>Energy Savings/Roof Project</v>
      </c>
      <c r="D2022" s="2">
        <f>'Source - Master DB Debt'!F2019</f>
        <v>78500</v>
      </c>
      <c r="E2022" s="2">
        <f>'Source - Master DB Debt'!G2019</f>
        <v>157000</v>
      </c>
      <c r="F2022" s="2">
        <f>'Source - Master DB Debt'!H2019</f>
        <v>78500</v>
      </c>
      <c r="G2022" s="2">
        <f>'Source - Master DB Debt'!I2019</f>
        <v>23550</v>
      </c>
      <c r="H2022" s="2">
        <f>'Source - Master DB Debt'!J2019</f>
        <v>78500</v>
      </c>
    </row>
    <row r="2023" spans="1:8" x14ac:dyDescent="0.35">
      <c r="A2023" t="str">
        <f>'Source - Master DB Debt'!A2020&amp;'Source - Master DB Debt'!B2020&amp;'Source - Master DB Debt'!C2020</f>
        <v>5846080</v>
      </c>
      <c r="B2023" t="str">
        <f>'Source - Master DB Debt'!D2020</f>
        <v>0180</v>
      </c>
      <c r="C2023" t="str">
        <f>'Source - Master DB Debt'!E2020</f>
        <v>Track, Gym, Classrooms</v>
      </c>
      <c r="D2023" s="2">
        <f>'Source - Master DB Debt'!F2020</f>
        <v>0</v>
      </c>
      <c r="E2023" s="2">
        <f>'Source - Master DB Debt'!G2020</f>
        <v>730000</v>
      </c>
      <c r="F2023" s="2">
        <f>'Source - Master DB Debt'!H2020</f>
        <v>364000</v>
      </c>
      <c r="G2023" s="2">
        <f>'Source - Master DB Debt'!I2020</f>
        <v>109500</v>
      </c>
      <c r="H2023" s="2">
        <f>'Source - Master DB Debt'!J2020</f>
        <v>366000</v>
      </c>
    </row>
    <row r="2024" spans="1:8" x14ac:dyDescent="0.35">
      <c r="A2024" t="str">
        <f>'Source - Master DB Debt'!A2021&amp;'Source - Master DB Debt'!B2021&amp;'Source - Master DB Debt'!C2021</f>
        <v>5846080</v>
      </c>
      <c r="B2024" t="str">
        <f>'Source - Master DB Debt'!D2021</f>
        <v>0180</v>
      </c>
      <c r="C2024" t="str">
        <f>'Source - Master DB Debt'!E2021</f>
        <v>Building/Remodeling</v>
      </c>
      <c r="D2024" s="2">
        <f>'Source - Master DB Debt'!F2021</f>
        <v>311750</v>
      </c>
      <c r="E2024" s="2">
        <f>'Source - Master DB Debt'!G2021</f>
        <v>621500</v>
      </c>
      <c r="F2024" s="2">
        <f>'Source - Master DB Debt'!H2021</f>
        <v>311750</v>
      </c>
      <c r="G2024" s="2">
        <f>'Source - Master DB Debt'!I2021</f>
        <v>93525</v>
      </c>
      <c r="H2024" s="2">
        <f>'Source - Master DB Debt'!J2021</f>
        <v>311750</v>
      </c>
    </row>
    <row r="2025" spans="1:8" x14ac:dyDescent="0.35">
      <c r="A2025" t="str">
        <f>'Source - Master DB Debt'!A2022&amp;'Source - Master DB Debt'!B2022&amp;'Source - Master DB Debt'!C2022</f>
        <v>5846080</v>
      </c>
      <c r="B2025" t="str">
        <f>'Source - Master DB Debt'!D2022</f>
        <v>0180</v>
      </c>
      <c r="C2025" t="str">
        <f>'Source - Master DB Debt'!E2022</f>
        <v>2023 GO Bond</v>
      </c>
      <c r="D2025" s="2">
        <f>'Source - Master DB Debt'!F2022</f>
        <v>775167</v>
      </c>
      <c r="E2025" s="2">
        <f>'Source - Master DB Debt'!G2022</f>
        <v>0</v>
      </c>
      <c r="F2025" s="2">
        <f>'Source - Master DB Debt'!H2022</f>
        <v>0</v>
      </c>
      <c r="G2025" s="2">
        <f>'Source - Master DB Debt'!I2022</f>
        <v>0</v>
      </c>
      <c r="H2025" s="2">
        <f>'Source - Master DB Debt'!J2022</f>
        <v>0</v>
      </c>
    </row>
    <row r="2026" spans="1:8" x14ac:dyDescent="0.35">
      <c r="A2026" t="str">
        <f>'Source - Master DB Debt'!A2023&amp;'Source - Master DB Debt'!B2023&amp;'Source - Master DB Debt'!C2023</f>
        <v>5846080</v>
      </c>
      <c r="B2026" t="str">
        <f>'Source - Master DB Debt'!D2023</f>
        <v>0180</v>
      </c>
      <c r="C2026" t="str">
        <f>'Source - Master DB Debt'!E2023</f>
        <v>Fees</v>
      </c>
      <c r="D2026" s="2">
        <f>'Source - Master DB Debt'!F2023</f>
        <v>0</v>
      </c>
      <c r="E2026" s="2">
        <f>'Source - Master DB Debt'!G2023</f>
        <v>5000</v>
      </c>
      <c r="F2026" s="2">
        <f>'Source - Master DB Debt'!H2023</f>
        <v>5000</v>
      </c>
      <c r="G2026" s="2">
        <f>'Source - Master DB Debt'!I2023</f>
        <v>750</v>
      </c>
      <c r="H2026" s="2">
        <f>'Source - Master DB Debt'!J2023</f>
        <v>0</v>
      </c>
    </row>
    <row r="2027" spans="1:8" x14ac:dyDescent="0.35">
      <c r="A2027" t="str">
        <f>'Source - Master DB Debt'!A2024&amp;'Source - Master DB Debt'!B2024&amp;'Source - Master DB Debt'!C2024</f>
        <v>5846080</v>
      </c>
      <c r="B2027" t="str">
        <f>'Source - Master DB Debt'!D2024</f>
        <v>0180</v>
      </c>
      <c r="C2027" t="str">
        <f>'Source - Master DB Debt'!E2024</f>
        <v>GO Bond 2024</v>
      </c>
      <c r="D2027" s="2">
        <f>'Source - Master DB Debt'!F2024</f>
        <v>0</v>
      </c>
      <c r="E2027" s="2">
        <f>'Source - Master DB Debt'!G2024</f>
        <v>407052</v>
      </c>
      <c r="F2027" s="2">
        <f>'Source - Master DB Debt'!H2024</f>
        <v>395183</v>
      </c>
      <c r="G2027" s="2">
        <f>'Source - Master DB Debt'!I2024</f>
        <v>59277</v>
      </c>
      <c r="H2027" s="2">
        <f>'Source - Master DB Debt'!J2024</f>
        <v>0</v>
      </c>
    </row>
    <row r="2028" spans="1:8" x14ac:dyDescent="0.35">
      <c r="A2028" t="str">
        <f>'Source - Master DB Debt'!A2025&amp;'Source - Master DB Debt'!B2025&amp;'Source - Master DB Debt'!C2025</f>
        <v>5946145</v>
      </c>
      <c r="B2028" t="str">
        <f>'Source - Master DB Debt'!D2025</f>
        <v>0180</v>
      </c>
      <c r="C2028" t="str">
        <f>'Source - Master DB Debt'!E2025</f>
        <v>First Mortgage Refunding Bonds, Series 2016</v>
      </c>
      <c r="D2028" s="2">
        <f>'Source - Master DB Debt'!F2025</f>
        <v>210000</v>
      </c>
      <c r="E2028" s="2">
        <f>'Source - Master DB Debt'!G2025</f>
        <v>420000</v>
      </c>
      <c r="F2028" s="2">
        <f>'Source - Master DB Debt'!H2025</f>
        <v>210500</v>
      </c>
      <c r="G2028" s="2">
        <f>'Source - Master DB Debt'!I2025</f>
        <v>210500</v>
      </c>
      <c r="H2028" s="2">
        <f>'Source - Master DB Debt'!J2025</f>
        <v>210500</v>
      </c>
    </row>
    <row r="2029" spans="1:8" x14ac:dyDescent="0.35">
      <c r="A2029" t="str">
        <f>'Source - Master DB Debt'!A2026&amp;'Source - Master DB Debt'!B2026&amp;'Source - Master DB Debt'!C2026</f>
        <v>5946145</v>
      </c>
      <c r="B2029" t="str">
        <f>'Source - Master DB Debt'!D2026</f>
        <v>0180</v>
      </c>
      <c r="C2029" t="str">
        <f>'Source - Master DB Debt'!E2026</f>
        <v>Orleans Community School Building Corporation First Mortgage Bonds, Series 2019</v>
      </c>
      <c r="D2029" s="2">
        <f>'Source - Master DB Debt'!F2026</f>
        <v>180000</v>
      </c>
      <c r="E2029" s="2">
        <f>'Source - Master DB Debt'!G2026</f>
        <v>350000</v>
      </c>
      <c r="F2029" s="2">
        <f>'Source - Master DB Debt'!H2026</f>
        <v>212500</v>
      </c>
      <c r="G2029" s="2">
        <f>'Source - Master DB Debt'!I2026</f>
        <v>63750</v>
      </c>
      <c r="H2029" s="2">
        <f>'Source - Master DB Debt'!J2026</f>
        <v>212500</v>
      </c>
    </row>
    <row r="2030" spans="1:8" x14ac:dyDescent="0.35">
      <c r="A2030" t="str">
        <f>'Source - Master DB Debt'!A2027&amp;'Source - Master DB Debt'!B2027&amp;'Source - Master DB Debt'!C2027</f>
        <v>5946145</v>
      </c>
      <c r="B2030" t="str">
        <f>'Source - Master DB Debt'!D2027</f>
        <v>0180</v>
      </c>
      <c r="C2030" t="str">
        <f>'Source - Master DB Debt'!E2027</f>
        <v>Orleans Elementary School Building Corporation First Mortgage Multipurpose Bonds, Series 2014</v>
      </c>
      <c r="D2030" s="2">
        <f>'Source - Master DB Debt'!F2027</f>
        <v>172000</v>
      </c>
      <c r="E2030" s="2">
        <f>'Source - Master DB Debt'!G2027</f>
        <v>344000</v>
      </c>
      <c r="F2030" s="2">
        <f>'Source - Master DB Debt'!H2027</f>
        <v>172000</v>
      </c>
      <c r="G2030" s="2">
        <f>'Source - Master DB Debt'!I2027</f>
        <v>161500</v>
      </c>
      <c r="H2030" s="2">
        <f>'Source - Master DB Debt'!J2027</f>
        <v>151000</v>
      </c>
    </row>
    <row r="2031" spans="1:8" x14ac:dyDescent="0.35">
      <c r="A2031" t="str">
        <f>'Source - Master DB Debt'!A2028&amp;'Source - Master DB Debt'!B2028&amp;'Source - Master DB Debt'!C2028</f>
        <v>5946145</v>
      </c>
      <c r="B2031" t="str">
        <f>'Source - Master DB Debt'!D2028</f>
        <v>0180</v>
      </c>
      <c r="C2031" t="str">
        <f>'Source - Master DB Debt'!E2028</f>
        <v>Fees</v>
      </c>
      <c r="D2031" s="2">
        <f>'Source - Master DB Debt'!F2028</f>
        <v>2749</v>
      </c>
      <c r="E2031" s="2">
        <f>'Source - Master DB Debt'!G2028</f>
        <v>5750</v>
      </c>
      <c r="F2031" s="2">
        <f>'Source - Master DB Debt'!H2028</f>
        <v>3000</v>
      </c>
      <c r="G2031" s="2">
        <f>'Source - Master DB Debt'!I2028</f>
        <v>2875</v>
      </c>
      <c r="H2031" s="2">
        <f>'Source - Master DB Debt'!J2028</f>
        <v>2750</v>
      </c>
    </row>
    <row r="2032" spans="1:8" x14ac:dyDescent="0.35">
      <c r="A2032" t="str">
        <f>'Source - Master DB Debt'!A2029&amp;'Source - Master DB Debt'!B2029&amp;'Source - Master DB Debt'!C2029</f>
        <v>5946145</v>
      </c>
      <c r="B2032" t="str">
        <f>'Source - Master DB Debt'!D2029</f>
        <v>0186</v>
      </c>
      <c r="C2032" t="str">
        <f>'Source - Master DB Debt'!E2029</f>
        <v>Refunding Pension Bonds, Series 2013 (Taxable)</v>
      </c>
      <c r="D2032" s="2">
        <f>'Source - Master DB Debt'!F2029</f>
        <v>152250</v>
      </c>
      <c r="E2032" s="2">
        <f>'Source - Master DB Debt'!G2029</f>
        <v>0</v>
      </c>
      <c r="F2032" s="2">
        <f>'Source - Master DB Debt'!H2029</f>
        <v>0</v>
      </c>
      <c r="G2032" s="2">
        <f>'Source - Master DB Debt'!I2029</f>
        <v>0</v>
      </c>
      <c r="H2032" s="2">
        <f>'Source - Master DB Debt'!J2029</f>
        <v>0</v>
      </c>
    </row>
    <row r="2033" spans="1:8" x14ac:dyDescent="0.35">
      <c r="A2033" t="str">
        <f>'Source - Master DB Debt'!A2030&amp;'Source - Master DB Debt'!B2030&amp;'Source - Master DB Debt'!C2030</f>
        <v>5946145</v>
      </c>
      <c r="B2033" t="str">
        <f>'Source - Master DB Debt'!D2030</f>
        <v>0180</v>
      </c>
      <c r="C2033" t="str">
        <f>'Source - Master DB Debt'!E2030</f>
        <v>Unreimbursed Textbooks</v>
      </c>
      <c r="D2033" s="2">
        <f>'Source - Master DB Debt'!F2030</f>
        <v>0</v>
      </c>
      <c r="E2033" s="2">
        <f>'Source - Master DB Debt'!G2030</f>
        <v>0</v>
      </c>
      <c r="F2033" s="2">
        <f>'Source - Master DB Debt'!H2030</f>
        <v>0</v>
      </c>
      <c r="G2033" s="2">
        <f>'Source - Master DB Debt'!I2030</f>
        <v>0</v>
      </c>
      <c r="H2033" s="2">
        <f>'Source - Master DB Debt'!J2030</f>
        <v>0</v>
      </c>
    </row>
    <row r="2034" spans="1:8" x14ac:dyDescent="0.35">
      <c r="A2034" t="str">
        <f>'Source - Master DB Debt'!A2031&amp;'Source - Master DB Debt'!B2031&amp;'Source - Master DB Debt'!C2031</f>
        <v>5946145</v>
      </c>
      <c r="B2034" t="str">
        <f>'Source - Master DB Debt'!D2031</f>
        <v>0180</v>
      </c>
      <c r="C2034" t="str">
        <f>'Source - Master DB Debt'!E2031</f>
        <v>Interest on Temporary Loans</v>
      </c>
      <c r="D2034" s="2">
        <f>'Source - Master DB Debt'!F2031</f>
        <v>0</v>
      </c>
      <c r="E2034" s="2">
        <f>'Source - Master DB Debt'!G2031</f>
        <v>5000</v>
      </c>
      <c r="F2034" s="2">
        <f>'Source - Master DB Debt'!H2031</f>
        <v>0</v>
      </c>
      <c r="G2034" s="2">
        <f>'Source - Master DB Debt'!I2031</f>
        <v>0</v>
      </c>
      <c r="H2034" s="2">
        <f>'Source - Master DB Debt'!J2031</f>
        <v>0</v>
      </c>
    </row>
    <row r="2035" spans="1:8" x14ac:dyDescent="0.35">
      <c r="A2035" t="str">
        <f>'Source - Master DB Debt'!A2032&amp;'Source - Master DB Debt'!B2032&amp;'Source - Master DB Debt'!C2032</f>
        <v>5946145</v>
      </c>
      <c r="B2035" t="str">
        <f>'Source - Master DB Debt'!D2032</f>
        <v>0180</v>
      </c>
      <c r="C2035" t="str">
        <f>'Source - Master DB Debt'!E2032</f>
        <v>First Mortgage Bonds, Series 2023</v>
      </c>
      <c r="D2035" s="2">
        <f>'Source - Master DB Debt'!F2032</f>
        <v>0</v>
      </c>
      <c r="E2035" s="2">
        <f>'Source - Master DB Debt'!G2032</f>
        <v>300000</v>
      </c>
      <c r="F2035" s="2">
        <f>'Source - Master DB Debt'!H2032</f>
        <v>240000</v>
      </c>
      <c r="G2035" s="2">
        <f>'Source - Master DB Debt'!I2032</f>
        <v>72000</v>
      </c>
      <c r="H2035" s="2">
        <f>'Source - Master DB Debt'!J2032</f>
        <v>240000</v>
      </c>
    </row>
    <row r="2036" spans="1:8" x14ac:dyDescent="0.35">
      <c r="A2036" t="str">
        <f>'Source - Master DB Debt'!A2033&amp;'Source - Master DB Debt'!B2033&amp;'Source - Master DB Debt'!C2033</f>
        <v>5946155</v>
      </c>
      <c r="B2036" t="str">
        <f>'Source - Master DB Debt'!D2033</f>
        <v>0180</v>
      </c>
      <c r="C2036" t="str">
        <f>'Source - Master DB Debt'!E2033</f>
        <v>Ad Valorem Property Tax First Mortgage Bonds Series 2023</v>
      </c>
      <c r="D2036" s="2">
        <f>'Source - Master DB Debt'!F2033</f>
        <v>0</v>
      </c>
      <c r="E2036" s="2">
        <f>'Source - Master DB Debt'!G2033</f>
        <v>400000</v>
      </c>
      <c r="F2036" s="2">
        <f>'Source - Master DB Debt'!H2033</f>
        <v>275000</v>
      </c>
      <c r="G2036" s="2">
        <f>'Source - Master DB Debt'!I2033</f>
        <v>82500</v>
      </c>
      <c r="H2036" s="2">
        <f>'Source - Master DB Debt'!J2033</f>
        <v>275000</v>
      </c>
    </row>
    <row r="2037" spans="1:8" x14ac:dyDescent="0.35">
      <c r="A2037" t="str">
        <f>'Source - Master DB Debt'!A2034&amp;'Source - Master DB Debt'!B2034&amp;'Source - Master DB Debt'!C2034</f>
        <v>5946155</v>
      </c>
      <c r="B2037" t="str">
        <f>'Source - Master DB Debt'!D2034</f>
        <v>0180</v>
      </c>
      <c r="C2037" t="str">
        <f>'Source - Master DB Debt'!E2034</f>
        <v>Paoli Community School Bldg. Corp. Ad Valorem Property Tax First Mortgage Bonds, Series 2020B</v>
      </c>
      <c r="D2037" s="2">
        <f>'Source - Master DB Debt'!F2034</f>
        <v>37000</v>
      </c>
      <c r="E2037" s="2">
        <f>'Source - Master DB Debt'!G2034</f>
        <v>53000</v>
      </c>
      <c r="F2037" s="2">
        <f>'Source - Master DB Debt'!H2034</f>
        <v>26000</v>
      </c>
      <c r="G2037" s="2">
        <f>'Source - Master DB Debt'!I2034</f>
        <v>7800</v>
      </c>
      <c r="H2037" s="2">
        <f>'Source - Master DB Debt'!J2034</f>
        <v>26000</v>
      </c>
    </row>
    <row r="2038" spans="1:8" x14ac:dyDescent="0.35">
      <c r="A2038" t="str">
        <f>'Source - Master DB Debt'!A2035&amp;'Source - Master DB Debt'!B2035&amp;'Source - Master DB Debt'!C2035</f>
        <v>5946155</v>
      </c>
      <c r="B2038" t="str">
        <f>'Source - Master DB Debt'!D2035</f>
        <v>0180</v>
      </c>
      <c r="C2038" t="str">
        <f>'Source - Master DB Debt'!E2035</f>
        <v>Paoli Community School Bldg. Corp. Ad Valorem Property Tax First Mortgage Bonds, Series 2020A</v>
      </c>
      <c r="D2038" s="2">
        <f>'Source - Master DB Debt'!F2035</f>
        <v>177000</v>
      </c>
      <c r="E2038" s="2">
        <f>'Source - Master DB Debt'!G2035</f>
        <v>132000</v>
      </c>
      <c r="F2038" s="2">
        <f>'Source - Master DB Debt'!H2035</f>
        <v>71000</v>
      </c>
      <c r="G2038" s="2">
        <f>'Source - Master DB Debt'!I2035</f>
        <v>22050</v>
      </c>
      <c r="H2038" s="2">
        <f>'Source - Master DB Debt'!J2035</f>
        <v>76000</v>
      </c>
    </row>
    <row r="2039" spans="1:8" x14ac:dyDescent="0.35">
      <c r="A2039" t="str">
        <f>'Source - Master DB Debt'!A2036&amp;'Source - Master DB Debt'!B2036&amp;'Source - Master DB Debt'!C2036</f>
        <v>5946155</v>
      </c>
      <c r="B2039" t="str">
        <f>'Source - Master DB Debt'!D2036</f>
        <v>0180</v>
      </c>
      <c r="C2039" t="str">
        <f>'Source - Master DB Debt'!E2036</f>
        <v>Unreimbursed Textbooks</v>
      </c>
      <c r="D2039" s="2">
        <f>'Source - Master DB Debt'!F2036</f>
        <v>0</v>
      </c>
      <c r="E2039" s="2">
        <f>'Source - Master DB Debt'!G2036</f>
        <v>0</v>
      </c>
      <c r="F2039" s="2">
        <f>'Source - Master DB Debt'!H2036</f>
        <v>0</v>
      </c>
      <c r="G2039" s="2">
        <f>'Source - Master DB Debt'!I2036</f>
        <v>0</v>
      </c>
      <c r="H2039" s="2">
        <f>'Source - Master DB Debt'!J2036</f>
        <v>0</v>
      </c>
    </row>
    <row r="2040" spans="1:8" x14ac:dyDescent="0.35">
      <c r="A2040" t="str">
        <f>'Source - Master DB Debt'!A2037&amp;'Source - Master DB Debt'!B2037&amp;'Source - Master DB Debt'!C2037</f>
        <v>5946155</v>
      </c>
      <c r="B2040" t="str">
        <f>'Source - Master DB Debt'!D2037</f>
        <v>0180</v>
      </c>
      <c r="C2040" t="str">
        <f>'Source - Master DB Debt'!E2037</f>
        <v>General Obligation Bond, Series 2022</v>
      </c>
      <c r="D2040" s="2">
        <f>'Source - Master DB Debt'!F2037</f>
        <v>149784</v>
      </c>
      <c r="E2040" s="2">
        <f>'Source - Master DB Debt'!G2037</f>
        <v>230569</v>
      </c>
      <c r="F2040" s="2">
        <f>'Source - Master DB Debt'!H2037</f>
        <v>0</v>
      </c>
      <c r="G2040" s="2">
        <f>'Source - Master DB Debt'!I2037</f>
        <v>0</v>
      </c>
      <c r="H2040" s="2">
        <f>'Source - Master DB Debt'!J2037</f>
        <v>0</v>
      </c>
    </row>
    <row r="2041" spans="1:8" x14ac:dyDescent="0.35">
      <c r="A2041" t="str">
        <f>'Source - Master DB Debt'!A2038&amp;'Source - Master DB Debt'!B2038&amp;'Source - Master DB Debt'!C2038</f>
        <v>5946155</v>
      </c>
      <c r="B2041" t="str">
        <f>'Source - Master DB Debt'!D2038</f>
        <v>0180</v>
      </c>
      <c r="C2041" t="str">
        <f>'Source - Master DB Debt'!E2038</f>
        <v>Common School Loan Fund #A0528</v>
      </c>
      <c r="D2041" s="2">
        <f>'Source - Master DB Debt'!F2038</f>
        <v>63755</v>
      </c>
      <c r="E2041" s="2">
        <f>'Source - Master DB Debt'!G2038</f>
        <v>124612</v>
      </c>
      <c r="F2041" s="2">
        <f>'Source - Master DB Debt'!H2038</f>
        <v>60857</v>
      </c>
      <c r="G2041" s="2">
        <f>'Source - Master DB Debt'!I2038</f>
        <v>60374</v>
      </c>
      <c r="H2041" s="2">
        <f>'Source - Master DB Debt'!J2038</f>
        <v>59891</v>
      </c>
    </row>
    <row r="2042" spans="1:8" x14ac:dyDescent="0.35">
      <c r="A2042" t="str">
        <f>'Source - Master DB Debt'!A2039&amp;'Source - Master DB Debt'!B2039&amp;'Source - Master DB Debt'!C2039</f>
        <v>5946155</v>
      </c>
      <c r="B2042" t="str">
        <f>'Source - Master DB Debt'!D2039</f>
        <v>0180</v>
      </c>
      <c r="C2042" t="str">
        <f>'Source - Master DB Debt'!E2039</f>
        <v>Outdoor Activities Building</v>
      </c>
      <c r="D2042" s="2">
        <f>'Source - Master DB Debt'!F2039</f>
        <v>77500</v>
      </c>
      <c r="E2042" s="2">
        <f>'Source - Master DB Debt'!G2039</f>
        <v>153000</v>
      </c>
      <c r="F2042" s="2">
        <f>'Source - Master DB Debt'!H2039</f>
        <v>77500</v>
      </c>
      <c r="G2042" s="2">
        <f>'Source - Master DB Debt'!I2039</f>
        <v>23250</v>
      </c>
      <c r="H2042" s="2">
        <f>'Source - Master DB Debt'!J2039</f>
        <v>77500</v>
      </c>
    </row>
    <row r="2043" spans="1:8" x14ac:dyDescent="0.35">
      <c r="A2043" t="str">
        <f>'Source - Master DB Debt'!A2040&amp;'Source - Master DB Debt'!B2040&amp;'Source - Master DB Debt'!C2040</f>
        <v>5946155</v>
      </c>
      <c r="B2043" t="str">
        <f>'Source - Master DB Debt'!D2040</f>
        <v>0180</v>
      </c>
      <c r="C2043" t="str">
        <f>'Source - Master DB Debt'!E2040</f>
        <v>Common School Fund Loan #A0567</v>
      </c>
      <c r="D2043" s="2">
        <f>'Source - Master DB Debt'!F2040</f>
        <v>297959</v>
      </c>
      <c r="E2043" s="2">
        <f>'Source - Master DB Debt'!G2040</f>
        <v>583674</v>
      </c>
      <c r="F2043" s="2">
        <f>'Source - Master DB Debt'!H2040</f>
        <v>285714</v>
      </c>
      <c r="G2043" s="2">
        <f>'Source - Master DB Debt'!I2040</f>
        <v>283674</v>
      </c>
      <c r="H2043" s="2">
        <f>'Source - Master DB Debt'!J2040</f>
        <v>281633</v>
      </c>
    </row>
    <row r="2044" spans="1:8" x14ac:dyDescent="0.35">
      <c r="A2044" t="str">
        <f>'Source - Master DB Debt'!A2041&amp;'Source - Master DB Debt'!B2041&amp;'Source - Master DB Debt'!C2041</f>
        <v>5946160</v>
      </c>
      <c r="B2044" t="str">
        <f>'Source - Master DB Debt'!D2041</f>
        <v>0180</v>
      </c>
      <c r="C2044" t="str">
        <f>'Source - Master DB Debt'!E2041</f>
        <v>2023 General Obligation Bonds</v>
      </c>
      <c r="D2044" s="2">
        <f>'Source - Master DB Debt'!F2041</f>
        <v>0</v>
      </c>
      <c r="E2044" s="2">
        <f>'Source - Master DB Debt'!G2041</f>
        <v>418096</v>
      </c>
      <c r="F2044" s="2">
        <f>'Source - Master DB Debt'!H2041</f>
        <v>26853</v>
      </c>
      <c r="G2044" s="2">
        <f>'Source - Master DB Debt'!I2041</f>
        <v>8056</v>
      </c>
      <c r="H2044" s="2">
        <f>'Source - Master DB Debt'!J2041</f>
        <v>26853</v>
      </c>
    </row>
    <row r="2045" spans="1:8" x14ac:dyDescent="0.35">
      <c r="A2045" t="str">
        <f>'Source - Master DB Debt'!A2042&amp;'Source - Master DB Debt'!B2042&amp;'Source - Master DB Debt'!C2042</f>
        <v>5946160</v>
      </c>
      <c r="B2045" t="str">
        <f>'Source - Master DB Debt'!D2042</f>
        <v>0186</v>
      </c>
      <c r="C2045" t="str">
        <f>'Source - Master DB Debt'!E2042</f>
        <v>SVCS Amended Taxable General Obligation Pension Bonds of 2004</v>
      </c>
      <c r="D2045" s="2">
        <f>'Source - Master DB Debt'!F2042</f>
        <v>55660</v>
      </c>
      <c r="E2045" s="2">
        <f>'Source - Master DB Debt'!G2042</f>
        <v>116465</v>
      </c>
      <c r="F2045" s="2">
        <f>'Source - Master DB Debt'!H2042</f>
        <v>0</v>
      </c>
      <c r="G2045" s="2">
        <f>'Source - Master DB Debt'!I2042</f>
        <v>0</v>
      </c>
      <c r="H2045" s="2">
        <f>'Source - Master DB Debt'!J2042</f>
        <v>0</v>
      </c>
    </row>
    <row r="2046" spans="1:8" x14ac:dyDescent="0.35">
      <c r="A2046" t="str">
        <f>'Source - Master DB Debt'!A2043&amp;'Source - Master DB Debt'!B2043&amp;'Source - Master DB Debt'!C2043</f>
        <v>5946160</v>
      </c>
      <c r="B2046" t="str">
        <f>'Source - Master DB Debt'!D2043</f>
        <v>0180</v>
      </c>
      <c r="C2046" t="str">
        <f>'Source - Master DB Debt'!E2043</f>
        <v>First Mortgage Refunding Bonds Series 2014</v>
      </c>
      <c r="D2046" s="2">
        <f>'Source - Master DB Debt'!F2043</f>
        <v>410000</v>
      </c>
      <c r="E2046" s="2">
        <f>'Source - Master DB Debt'!G2043</f>
        <v>829000</v>
      </c>
      <c r="F2046" s="2">
        <f>'Source - Master DB Debt'!H2043</f>
        <v>419000</v>
      </c>
      <c r="G2046" s="2">
        <f>'Source - Master DB Debt'!I2043</f>
        <v>419000</v>
      </c>
      <c r="H2046" s="2">
        <f>'Source - Master DB Debt'!J2043</f>
        <v>419000</v>
      </c>
    </row>
    <row r="2047" spans="1:8" x14ac:dyDescent="0.35">
      <c r="A2047" t="str">
        <f>'Source - Master DB Debt'!A2044&amp;'Source - Master DB Debt'!B2044&amp;'Source - Master DB Debt'!C2044</f>
        <v>6046195</v>
      </c>
      <c r="B2047" t="str">
        <f>'Source - Master DB Debt'!D2044</f>
        <v>0180</v>
      </c>
      <c r="C2047" t="str">
        <f>'Source - Master DB Debt'!E2044</f>
        <v>Common School AO516 OVHS Renovation</v>
      </c>
      <c r="D2047" s="2">
        <f>'Source - Master DB Debt'!F2044</f>
        <v>517600</v>
      </c>
      <c r="E2047" s="2">
        <f>'Source - Master DB Debt'!G2044</f>
        <v>1029600</v>
      </c>
      <c r="F2047" s="2">
        <f>'Source - Master DB Debt'!H2044</f>
        <v>516700</v>
      </c>
      <c r="G2047" s="2">
        <f>'Source - Master DB Debt'!I2044</f>
        <v>516700</v>
      </c>
      <c r="H2047" s="2">
        <f>'Source - Master DB Debt'!J2044</f>
        <v>517700</v>
      </c>
    </row>
    <row r="2048" spans="1:8" x14ac:dyDescent="0.35">
      <c r="A2048" t="str">
        <f>'Source - Master DB Debt'!A2045&amp;'Source - Master DB Debt'!B2045&amp;'Source - Master DB Debt'!C2045</f>
        <v>6046195</v>
      </c>
      <c r="B2048" t="str">
        <f>'Source - Master DB Debt'!D2045</f>
        <v>0180</v>
      </c>
      <c r="C2048" t="str">
        <f>'Source - Master DB Debt'!E2045</f>
        <v>Unreimbursed Textbooks</v>
      </c>
      <c r="D2048" s="2">
        <f>'Source - Master DB Debt'!F2045</f>
        <v>0</v>
      </c>
      <c r="E2048" s="2">
        <f>'Source - Master DB Debt'!G2045</f>
        <v>0</v>
      </c>
      <c r="F2048" s="2">
        <f>'Source - Master DB Debt'!H2045</f>
        <v>0</v>
      </c>
      <c r="G2048" s="2">
        <f>'Source - Master DB Debt'!I2045</f>
        <v>0</v>
      </c>
      <c r="H2048" s="2">
        <f>'Source - Master DB Debt'!J2045</f>
        <v>0</v>
      </c>
    </row>
    <row r="2049" spans="1:8" x14ac:dyDescent="0.35">
      <c r="A2049" t="str">
        <f>'Source - Master DB Debt'!A2046&amp;'Source - Master DB Debt'!B2046&amp;'Source - Master DB Debt'!C2046</f>
        <v>6046195</v>
      </c>
      <c r="B2049" t="str">
        <f>'Source - Master DB Debt'!D2046</f>
        <v>0180</v>
      </c>
      <c r="C2049" t="str">
        <f>'Source - Master DB Debt'!E2046</f>
        <v>Interest on Temporary Loans</v>
      </c>
      <c r="D2049" s="2">
        <f>'Source - Master DB Debt'!F2046</f>
        <v>0</v>
      </c>
      <c r="E2049" s="2">
        <f>'Source - Master DB Debt'!G2046</f>
        <v>10000</v>
      </c>
      <c r="F2049" s="2">
        <f>'Source - Master DB Debt'!H2046</f>
        <v>0</v>
      </c>
      <c r="G2049" s="2">
        <f>'Source - Master DB Debt'!I2046</f>
        <v>0</v>
      </c>
      <c r="H2049" s="2">
        <f>'Source - Master DB Debt'!J2046</f>
        <v>0</v>
      </c>
    </row>
    <row r="2050" spans="1:8" x14ac:dyDescent="0.35">
      <c r="A2050" t="str">
        <f>'Source - Master DB Debt'!A2047&amp;'Source - Master DB Debt'!B2047&amp;'Source - Master DB Debt'!C2047</f>
        <v>6046195</v>
      </c>
      <c r="B2050" t="str">
        <f>'Source - Master DB Debt'!D2047</f>
        <v>0180</v>
      </c>
      <c r="C2050" t="str">
        <f>'Source - Master DB Debt'!E2047</f>
        <v>Ad Valorem Property Tax First Mortgage Bonds, Series 2020</v>
      </c>
      <c r="D2050" s="2">
        <f>'Source - Master DB Debt'!F2047</f>
        <v>326000</v>
      </c>
      <c r="E2050" s="2">
        <f>'Source - Master DB Debt'!G2047</f>
        <v>656000</v>
      </c>
      <c r="F2050" s="2">
        <f>'Source - Master DB Debt'!H2047</f>
        <v>327000</v>
      </c>
      <c r="G2050" s="2">
        <f>'Source - Master DB Debt'!I2047</f>
        <v>98100</v>
      </c>
      <c r="H2050" s="2">
        <f>'Source - Master DB Debt'!J2047</f>
        <v>327000</v>
      </c>
    </row>
    <row r="2051" spans="1:8" x14ac:dyDescent="0.35">
      <c r="A2051" t="str">
        <f>'Source - Master DB Debt'!A2048&amp;'Source - Master DB Debt'!B2048&amp;'Source - Master DB Debt'!C2048</f>
        <v>6046195</v>
      </c>
      <c r="B2051" t="str">
        <f>'Source - Master DB Debt'!D2048</f>
        <v>0180</v>
      </c>
      <c r="C2051" t="str">
        <f>'Source - Master DB Debt'!E2048</f>
        <v>Ad Valorem Property Tax First Mortgage Bonds, Series 2019</v>
      </c>
      <c r="D2051" s="2">
        <f>'Source - Master DB Debt'!F2048</f>
        <v>342000</v>
      </c>
      <c r="E2051" s="2">
        <f>'Source - Master DB Debt'!G2048</f>
        <v>682000</v>
      </c>
      <c r="F2051" s="2">
        <f>'Source - Master DB Debt'!H2048</f>
        <v>340000</v>
      </c>
      <c r="G2051" s="2">
        <f>'Source - Master DB Debt'!I2048</f>
        <v>102000</v>
      </c>
      <c r="H2051" s="2">
        <f>'Source - Master DB Debt'!J2048</f>
        <v>340000</v>
      </c>
    </row>
    <row r="2052" spans="1:8" x14ac:dyDescent="0.35">
      <c r="A2052" t="str">
        <f>'Source - Master DB Debt'!A2049&amp;'Source - Master DB Debt'!B2049&amp;'Source - Master DB Debt'!C2049</f>
        <v>6046195</v>
      </c>
      <c r="B2052" t="str">
        <f>'Source - Master DB Debt'!D2049</f>
        <v>0180</v>
      </c>
      <c r="C2052" t="str">
        <f>'Source - Master DB Debt'!E2049</f>
        <v>Ad Valorem Property Tax First Mortgage Refunding Bonds, Series 2012</v>
      </c>
      <c r="D2052" s="2">
        <f>'Source - Master DB Debt'!F2049</f>
        <v>254500</v>
      </c>
      <c r="E2052" s="2">
        <f>'Source - Master DB Debt'!G2049</f>
        <v>510000</v>
      </c>
      <c r="F2052" s="2">
        <f>'Source - Master DB Debt'!H2049</f>
        <v>0</v>
      </c>
      <c r="G2052" s="2">
        <f>'Source - Master DB Debt'!I2049</f>
        <v>0</v>
      </c>
      <c r="H2052" s="2">
        <f>'Source - Master DB Debt'!J2049</f>
        <v>0</v>
      </c>
    </row>
    <row r="2053" spans="1:8" x14ac:dyDescent="0.35">
      <c r="A2053" t="str">
        <f>'Source - Master DB Debt'!A2050&amp;'Source - Master DB Debt'!B2050&amp;'Source - Master DB Debt'!C2050</f>
        <v>6046195</v>
      </c>
      <c r="B2053" t="str">
        <f>'Source - Master DB Debt'!D2050</f>
        <v>0180</v>
      </c>
      <c r="C2053" t="str">
        <f>'Source - Master DB Debt'!E2050</f>
        <v>Ad Valorem Property Tax First Mortgage Bonds, Series 2021</v>
      </c>
      <c r="D2053" s="2">
        <f>'Source - Master DB Debt'!F2050</f>
        <v>265500</v>
      </c>
      <c r="E2053" s="2">
        <f>'Source - Master DB Debt'!G2050</f>
        <v>530000</v>
      </c>
      <c r="F2053" s="2">
        <f>'Source - Master DB Debt'!H2050</f>
        <v>267000</v>
      </c>
      <c r="G2053" s="2">
        <f>'Source - Master DB Debt'!I2050</f>
        <v>80100</v>
      </c>
      <c r="H2053" s="2">
        <f>'Source - Master DB Debt'!J2050</f>
        <v>267000</v>
      </c>
    </row>
    <row r="2054" spans="1:8" x14ac:dyDescent="0.35">
      <c r="A2054" t="str">
        <f>'Source - Master DB Debt'!A2051&amp;'Source - Master DB Debt'!B2051&amp;'Source - Master DB Debt'!C2051</f>
        <v>6146260</v>
      </c>
      <c r="B2054" t="str">
        <f>'Source - Master DB Debt'!D2051</f>
        <v>0180</v>
      </c>
      <c r="C2054" t="str">
        <f>'Source - Master DB Debt'!E2051</f>
        <v>Qualified School Construction Bond</v>
      </c>
      <c r="D2054" s="2">
        <f>'Source - Master DB Debt'!F2051</f>
        <v>17063</v>
      </c>
      <c r="E2054" s="2">
        <f>'Source - Master DB Debt'!G2051</f>
        <v>32888</v>
      </c>
      <c r="F2054" s="2">
        <f>'Source - Master DB Debt'!H2051</f>
        <v>15825</v>
      </c>
      <c r="G2054" s="2">
        <f>'Source - Master DB Debt'!I2051</f>
        <v>15619</v>
      </c>
      <c r="H2054" s="2">
        <f>'Source - Master DB Debt'!J2051</f>
        <v>15413</v>
      </c>
    </row>
    <row r="2055" spans="1:8" x14ac:dyDescent="0.35">
      <c r="A2055" t="str">
        <f>'Source - Master DB Debt'!A2052&amp;'Source - Master DB Debt'!B2052&amp;'Source - Master DB Debt'!C2052</f>
        <v>6146260</v>
      </c>
      <c r="B2055" t="str">
        <f>'Source - Master DB Debt'!D2052</f>
        <v>0180</v>
      </c>
      <c r="C2055" t="str">
        <f>'Source - Master DB Debt'!E2052</f>
        <v>2022 General Obligation Bond</v>
      </c>
      <c r="D2055" s="2">
        <f>'Source - Master DB Debt'!F2052</f>
        <v>158431</v>
      </c>
      <c r="E2055" s="2">
        <f>'Source - Master DB Debt'!G2052</f>
        <v>209869</v>
      </c>
      <c r="F2055" s="2">
        <f>'Source - Master DB Debt'!H2052</f>
        <v>0</v>
      </c>
      <c r="G2055" s="2">
        <f>'Source - Master DB Debt'!I2052</f>
        <v>0</v>
      </c>
      <c r="H2055" s="2">
        <f>'Source - Master DB Debt'!J2052</f>
        <v>0</v>
      </c>
    </row>
    <row r="2056" spans="1:8" x14ac:dyDescent="0.35">
      <c r="A2056" t="str">
        <f>'Source - Master DB Debt'!A2053&amp;'Source - Master DB Debt'!B2053&amp;'Source - Master DB Debt'!C2053</f>
        <v>6146260</v>
      </c>
      <c r="B2056" t="str">
        <f>'Source - Master DB Debt'!D2053</f>
        <v>0180</v>
      </c>
      <c r="C2056" t="str">
        <f>'Source - Master DB Debt'!E2053</f>
        <v>Series 2023 Bonds - Facility Renewal</v>
      </c>
      <c r="D2056" s="2">
        <f>'Source - Master DB Debt'!F2053</f>
        <v>0</v>
      </c>
      <c r="E2056" s="2">
        <f>'Source - Master DB Debt'!G2053</f>
        <v>500000</v>
      </c>
      <c r="F2056" s="2">
        <f>'Source - Master DB Debt'!H2053</f>
        <v>676000</v>
      </c>
      <c r="G2056" s="2">
        <f>'Source - Master DB Debt'!I2053</f>
        <v>202800</v>
      </c>
      <c r="H2056" s="2">
        <f>'Source - Master DB Debt'!J2053</f>
        <v>676000</v>
      </c>
    </row>
    <row r="2057" spans="1:8" x14ac:dyDescent="0.35">
      <c r="A2057" t="str">
        <f>'Source - Master DB Debt'!A2054&amp;'Source - Master DB Debt'!B2054&amp;'Source - Master DB Debt'!C2054</f>
        <v>6146260</v>
      </c>
      <c r="B2057" t="str">
        <f>'Source - Master DB Debt'!D2054</f>
        <v>0180</v>
      </c>
      <c r="C2057" t="str">
        <f>'Source - Master DB Debt'!E2054</f>
        <v xml:space="preserve">PVETI  and Health Center </v>
      </c>
      <c r="D2057" s="2">
        <f>'Source - Master DB Debt'!F2054</f>
        <v>55400</v>
      </c>
      <c r="E2057" s="2">
        <f>'Source - Master DB Debt'!G2054</f>
        <v>0</v>
      </c>
      <c r="F2057" s="2">
        <f>'Source - Master DB Debt'!H2054</f>
        <v>0</v>
      </c>
      <c r="G2057" s="2">
        <f>'Source - Master DB Debt'!I2054</f>
        <v>0</v>
      </c>
      <c r="H2057" s="2">
        <f>'Source - Master DB Debt'!J2054</f>
        <v>0</v>
      </c>
    </row>
    <row r="2058" spans="1:8" x14ac:dyDescent="0.35">
      <c r="A2058" t="str">
        <f>'Source - Master DB Debt'!A2055&amp;'Source - Master DB Debt'!B2055&amp;'Source - Master DB Debt'!C2055</f>
        <v>6146260</v>
      </c>
      <c r="B2058" t="str">
        <f>'Source - Master DB Debt'!D2055</f>
        <v>0180</v>
      </c>
      <c r="C2058" t="str">
        <f>'Source - Master DB Debt'!E2055</f>
        <v>Building Lease 2012</v>
      </c>
      <c r="D2058" s="2">
        <f>'Source - Master DB Debt'!F2055</f>
        <v>473000</v>
      </c>
      <c r="E2058" s="2">
        <f>'Source - Master DB Debt'!G2055</f>
        <v>945000</v>
      </c>
      <c r="F2058" s="2">
        <f>'Source - Master DB Debt'!H2055</f>
        <v>0</v>
      </c>
      <c r="G2058" s="2">
        <f>'Source - Master DB Debt'!I2055</f>
        <v>0</v>
      </c>
      <c r="H2058" s="2">
        <f>'Source - Master DB Debt'!J2055</f>
        <v>0</v>
      </c>
    </row>
    <row r="2059" spans="1:8" x14ac:dyDescent="0.35">
      <c r="A2059" t="str">
        <f>'Source - Master DB Debt'!A2056&amp;'Source - Master DB Debt'!B2056&amp;'Source - Master DB Debt'!C2056</f>
        <v>6146375</v>
      </c>
      <c r="B2059" t="str">
        <f>'Source - Master DB Debt'!D2056</f>
        <v>0181</v>
      </c>
      <c r="C2059" t="str">
        <f>'Source - Master DB Debt'!E2056</f>
        <v>First Mortgage Refunding Bond Series 2014</v>
      </c>
      <c r="D2059" s="2">
        <f>'Source - Master DB Debt'!F2056</f>
        <v>491500</v>
      </c>
      <c r="E2059" s="2">
        <f>'Source - Master DB Debt'!G2056</f>
        <v>982500</v>
      </c>
      <c r="F2059" s="2">
        <f>'Source - Master DB Debt'!H2056</f>
        <v>491000</v>
      </c>
      <c r="G2059" s="2">
        <f>'Source - Master DB Debt'!I2056</f>
        <v>491000</v>
      </c>
      <c r="H2059" s="2">
        <f>'Source - Master DB Debt'!J2056</f>
        <v>491500</v>
      </c>
    </row>
    <row r="2060" spans="1:8" x14ac:dyDescent="0.35">
      <c r="A2060" t="str">
        <f>'Source - Master DB Debt'!A2057&amp;'Source - Master DB Debt'!B2057&amp;'Source - Master DB Debt'!C2057</f>
        <v>6146375</v>
      </c>
      <c r="B2060" t="str">
        <f>'Source - Master DB Debt'!D2057</f>
        <v>0182</v>
      </c>
      <c r="C2060" t="str">
        <f>'Source - Master DB Debt'!E2057</f>
        <v>Turkey Run School Building Corp. 1st Mortgage Refunding Bonds, Series 2015</v>
      </c>
      <c r="D2060" s="2">
        <f>'Source - Master DB Debt'!F2057</f>
        <v>196000</v>
      </c>
      <c r="E2060" s="2">
        <f>'Source - Master DB Debt'!G2057</f>
        <v>392000</v>
      </c>
      <c r="F2060" s="2">
        <f>'Source - Master DB Debt'!H2057</f>
        <v>0</v>
      </c>
      <c r="G2060" s="2">
        <f>'Source - Master DB Debt'!I2057</f>
        <v>0</v>
      </c>
      <c r="H2060" s="2">
        <f>'Source - Master DB Debt'!J2057</f>
        <v>0</v>
      </c>
    </row>
    <row r="2061" spans="1:8" x14ac:dyDescent="0.35">
      <c r="A2061" t="str">
        <f>'Source - Master DB Debt'!A2058&amp;'Source - Master DB Debt'!B2058&amp;'Source - Master DB Debt'!C2058</f>
        <v>6146375</v>
      </c>
      <c r="B2061" t="str">
        <f>'Source - Master DB Debt'!D2058</f>
        <v>0180</v>
      </c>
      <c r="C2061" t="str">
        <f>'Source - Master DB Debt'!E2058</f>
        <v>Interest on Temporary Loans</v>
      </c>
      <c r="D2061" s="2">
        <f>'Source - Master DB Debt'!F2058</f>
        <v>0</v>
      </c>
      <c r="E2061" s="2">
        <f>'Source - Master DB Debt'!G2058</f>
        <v>0</v>
      </c>
      <c r="F2061" s="2">
        <f>'Source - Master DB Debt'!H2058</f>
        <v>0</v>
      </c>
      <c r="G2061" s="2">
        <f>'Source - Master DB Debt'!I2058</f>
        <v>0</v>
      </c>
      <c r="H2061" s="2">
        <f>'Source - Master DB Debt'!J2058</f>
        <v>0</v>
      </c>
    </row>
    <row r="2062" spans="1:8" x14ac:dyDescent="0.35">
      <c r="A2062" t="str">
        <f>'Source - Master DB Debt'!A2059&amp;'Source - Master DB Debt'!B2059&amp;'Source - Master DB Debt'!C2059</f>
        <v>6146375</v>
      </c>
      <c r="B2062" t="str">
        <f>'Source - Master DB Debt'!D2059</f>
        <v>0181</v>
      </c>
      <c r="C2062" t="str">
        <f>'Source - Master DB Debt'!E2059</f>
        <v>Fees</v>
      </c>
      <c r="D2062" s="2">
        <f>'Source - Master DB Debt'!F2059</f>
        <v>3000</v>
      </c>
      <c r="E2062" s="2">
        <f>'Source - Master DB Debt'!G2059</f>
        <v>0</v>
      </c>
      <c r="F2062" s="2">
        <f>'Source - Master DB Debt'!H2059</f>
        <v>0</v>
      </c>
      <c r="G2062" s="2">
        <f>'Source - Master DB Debt'!I2059</f>
        <v>0</v>
      </c>
      <c r="H2062" s="2">
        <f>'Source - Master DB Debt'!J2059</f>
        <v>0</v>
      </c>
    </row>
    <row r="2063" spans="1:8" x14ac:dyDescent="0.35">
      <c r="A2063" t="str">
        <f>'Source - Master DB Debt'!A2060&amp;'Source - Master DB Debt'!B2060&amp;'Source - Master DB Debt'!C2060</f>
        <v>6246325</v>
      </c>
      <c r="B2063" t="str">
        <f>'Source - Master DB Debt'!D2060</f>
        <v>0180</v>
      </c>
      <c r="C2063" t="str">
        <f>'Source - Master DB Debt'!E2060</f>
        <v>Perry Central Multi-School Building Corp Ad Valorem Property Tax First Mortgage Bonds, Series 2021</v>
      </c>
      <c r="D2063" s="2">
        <f>'Source - Master DB Debt'!F2060</f>
        <v>249500</v>
      </c>
      <c r="E2063" s="2">
        <f>'Source - Master DB Debt'!G2060</f>
        <v>200000</v>
      </c>
      <c r="F2063" s="2">
        <f>'Source - Master DB Debt'!H2060</f>
        <v>106500</v>
      </c>
      <c r="G2063" s="2">
        <f>'Source - Master DB Debt'!I2060</f>
        <v>31950</v>
      </c>
      <c r="H2063" s="2">
        <f>'Source - Master DB Debt'!J2060</f>
        <v>106500</v>
      </c>
    </row>
    <row r="2064" spans="1:8" x14ac:dyDescent="0.35">
      <c r="A2064" t="str">
        <f>'Source - Master DB Debt'!A2061&amp;'Source - Master DB Debt'!B2061&amp;'Source - Master DB Debt'!C2061</f>
        <v>6246325</v>
      </c>
      <c r="B2064" t="str">
        <f>'Source - Master DB Debt'!D2061</f>
        <v>0180</v>
      </c>
      <c r="C2064" t="str">
        <f>'Source - Master DB Debt'!E2061</f>
        <v>General Obligation Bond of 2022</v>
      </c>
      <c r="D2064" s="2">
        <f>'Source - Master DB Debt'!F2061</f>
        <v>246000</v>
      </c>
      <c r="E2064" s="2">
        <f>'Source - Master DB Debt'!G2061</f>
        <v>0</v>
      </c>
      <c r="F2064" s="2">
        <f>'Source - Master DB Debt'!H2061</f>
        <v>0</v>
      </c>
      <c r="G2064" s="2">
        <f>'Source - Master DB Debt'!I2061</f>
        <v>0</v>
      </c>
      <c r="H2064" s="2">
        <f>'Source - Master DB Debt'!J2061</f>
        <v>0</v>
      </c>
    </row>
    <row r="2065" spans="1:8" x14ac:dyDescent="0.35">
      <c r="A2065" t="str">
        <f>'Source - Master DB Debt'!A2062&amp;'Source - Master DB Debt'!B2062&amp;'Source - Master DB Debt'!C2062</f>
        <v>6246325</v>
      </c>
      <c r="B2065" t="str">
        <f>'Source - Master DB Debt'!D2062</f>
        <v>0180</v>
      </c>
      <c r="C2065" t="str">
        <f>'Source - Master DB Debt'!E2062</f>
        <v>Common School Fund of 1999</v>
      </c>
      <c r="D2065" s="2">
        <f>'Source - Master DB Debt'!F2062</f>
        <v>157456</v>
      </c>
      <c r="E2065" s="2">
        <f>'Source - Master DB Debt'!G2062</f>
        <v>304957</v>
      </c>
      <c r="F2065" s="2">
        <f>'Source - Master DB Debt'!H2062</f>
        <v>0</v>
      </c>
      <c r="G2065" s="2">
        <f>'Source - Master DB Debt'!I2062</f>
        <v>0</v>
      </c>
      <c r="H2065" s="2">
        <f>'Source - Master DB Debt'!J2062</f>
        <v>0</v>
      </c>
    </row>
    <row r="2066" spans="1:8" x14ac:dyDescent="0.35">
      <c r="A2066" t="str">
        <f>'Source - Master DB Debt'!A2063&amp;'Source - Master DB Debt'!B2063&amp;'Source - Master DB Debt'!C2063</f>
        <v>6246325</v>
      </c>
      <c r="B2066" t="str">
        <f>'Source - Master DB Debt'!D2063</f>
        <v>0180</v>
      </c>
      <c r="C2066" t="str">
        <f>'Source - Master DB Debt'!E2063</f>
        <v>Perry Central Multi-School Building Corp Ad Valorem Bond Series 2023</v>
      </c>
      <c r="D2066" s="2">
        <f>'Source - Master DB Debt'!F2063</f>
        <v>0</v>
      </c>
      <c r="E2066" s="2">
        <f>'Source - Master DB Debt'!G2063</f>
        <v>802000</v>
      </c>
      <c r="F2066" s="2">
        <f>'Source - Master DB Debt'!H2063</f>
        <v>274000</v>
      </c>
      <c r="G2066" s="2">
        <f>'Source - Master DB Debt'!I2063</f>
        <v>82200</v>
      </c>
      <c r="H2066" s="2">
        <f>'Source - Master DB Debt'!J2063</f>
        <v>274000</v>
      </c>
    </row>
    <row r="2067" spans="1:8" x14ac:dyDescent="0.35">
      <c r="A2067" t="str">
        <f>'Source - Master DB Debt'!A2064&amp;'Source - Master DB Debt'!B2064&amp;'Source - Master DB Debt'!C2064</f>
        <v>6246325</v>
      </c>
      <c r="B2067" t="str">
        <f>'Source - Master DB Debt'!D2064</f>
        <v>0180</v>
      </c>
      <c r="C2067" t="str">
        <f>'Source - Master DB Debt'!E2064</f>
        <v>Ad Valorem Property Tax First Mortgage Bonds, Series 2013</v>
      </c>
      <c r="D2067" s="2">
        <f>'Source - Master DB Debt'!F2064</f>
        <v>94000</v>
      </c>
      <c r="E2067" s="2">
        <f>'Source - Master DB Debt'!G2064</f>
        <v>205000</v>
      </c>
      <c r="F2067" s="2">
        <f>'Source - Master DB Debt'!H2064</f>
        <v>254500</v>
      </c>
      <c r="G2067" s="2">
        <f>'Source - Master DB Debt'!I2064</f>
        <v>254500</v>
      </c>
      <c r="H2067" s="2">
        <f>'Source - Master DB Debt'!J2064</f>
        <v>254500</v>
      </c>
    </row>
    <row r="2068" spans="1:8" x14ac:dyDescent="0.35">
      <c r="A2068" t="str">
        <f>'Source - Master DB Debt'!A2065&amp;'Source - Master DB Debt'!B2065&amp;'Source - Master DB Debt'!C2065</f>
        <v>6246325</v>
      </c>
      <c r="B2068" t="str">
        <f>'Source - Master DB Debt'!D2065</f>
        <v>0186</v>
      </c>
      <c r="C2068" t="str">
        <f>'Source - Master DB Debt'!E2065</f>
        <v>Pension Bonds, Series 8A</v>
      </c>
      <c r="D2068" s="2">
        <f>'Source - Master DB Debt'!F2065</f>
        <v>103422</v>
      </c>
      <c r="E2068" s="2">
        <f>'Source - Master DB Debt'!G2065</f>
        <v>208565</v>
      </c>
      <c r="F2068" s="2">
        <f>'Source - Master DB Debt'!H2065</f>
        <v>0</v>
      </c>
      <c r="G2068" s="2">
        <f>'Source - Master DB Debt'!I2065</f>
        <v>0</v>
      </c>
      <c r="H2068" s="2">
        <f>'Source - Master DB Debt'!J2065</f>
        <v>0</v>
      </c>
    </row>
    <row r="2069" spans="1:8" x14ac:dyDescent="0.35">
      <c r="A2069" t="str">
        <f>'Source - Master DB Debt'!A2066&amp;'Source - Master DB Debt'!B2066&amp;'Source - Master DB Debt'!C2066</f>
        <v>6246340</v>
      </c>
      <c r="B2069" t="str">
        <f>'Source - Master DB Debt'!D2066</f>
        <v>0180</v>
      </c>
      <c r="C2069" t="str">
        <f>'Source - Master DB Debt'!E2066</f>
        <v>LOAN NO.:C0022</v>
      </c>
      <c r="D2069" s="2">
        <f>'Source - Master DB Debt'!F2066</f>
        <v>0</v>
      </c>
      <c r="E2069" s="2">
        <f>'Source - Master DB Debt'!G2066</f>
        <v>36545</v>
      </c>
      <c r="F2069" s="2">
        <f>'Source - Master DB Debt'!H2066</f>
        <v>11000</v>
      </c>
      <c r="G2069" s="2">
        <f>'Source - Master DB Debt'!I2066</f>
        <v>3281</v>
      </c>
      <c r="H2069" s="2">
        <f>'Source - Master DB Debt'!J2066</f>
        <v>10875</v>
      </c>
    </row>
    <row r="2070" spans="1:8" x14ac:dyDescent="0.35">
      <c r="A2070" t="str">
        <f>'Source - Master DB Debt'!A2067&amp;'Source - Master DB Debt'!B2067&amp;'Source - Master DB Debt'!C2067</f>
        <v>6246340</v>
      </c>
      <c r="B2070" t="str">
        <f>'Source - Master DB Debt'!D2067</f>
        <v>0180</v>
      </c>
      <c r="C2070" t="str">
        <f>'Source - Master DB Debt'!E2067</f>
        <v>LOAN B0082</v>
      </c>
      <c r="D2070" s="2">
        <f>'Source - Master DB Debt'!F2067</f>
        <v>2781</v>
      </c>
      <c r="E2070" s="2">
        <f>'Source - Master DB Debt'!G2067</f>
        <v>0</v>
      </c>
      <c r="F2070" s="2">
        <f>'Source - Master DB Debt'!H2067</f>
        <v>0</v>
      </c>
      <c r="G2070" s="2">
        <f>'Source - Master DB Debt'!I2067</f>
        <v>0</v>
      </c>
      <c r="H2070" s="2">
        <f>'Source - Master DB Debt'!J2067</f>
        <v>0</v>
      </c>
    </row>
    <row r="2071" spans="1:8" x14ac:dyDescent="0.35">
      <c r="A2071" t="str">
        <f>'Source - Master DB Debt'!A2068&amp;'Source - Master DB Debt'!B2068&amp;'Source - Master DB Debt'!C2068</f>
        <v>6246340</v>
      </c>
      <c r="B2071" t="str">
        <f>'Source - Master DB Debt'!D2068</f>
        <v>0180</v>
      </c>
      <c r="C2071" t="str">
        <f>'Source - Master DB Debt'!E2068</f>
        <v>Interest on Temporary Loans</v>
      </c>
      <c r="D2071" s="2">
        <f>'Source - Master DB Debt'!F2068</f>
        <v>0</v>
      </c>
      <c r="E2071" s="2">
        <f>'Source - Master DB Debt'!G2068</f>
        <v>0</v>
      </c>
      <c r="F2071" s="2">
        <f>'Source - Master DB Debt'!H2068</f>
        <v>0</v>
      </c>
      <c r="G2071" s="2">
        <f>'Source - Master DB Debt'!I2068</f>
        <v>0</v>
      </c>
      <c r="H2071" s="2">
        <f>'Source - Master DB Debt'!J2068</f>
        <v>0</v>
      </c>
    </row>
    <row r="2072" spans="1:8" x14ac:dyDescent="0.35">
      <c r="A2072" t="str">
        <f>'Source - Master DB Debt'!A2069&amp;'Source - Master DB Debt'!B2069&amp;'Source - Master DB Debt'!C2069</f>
        <v>6246340</v>
      </c>
      <c r="B2072" t="str">
        <f>'Source - Master DB Debt'!D2069</f>
        <v>0180</v>
      </c>
      <c r="C2072" t="str">
        <f>'Source - Master DB Debt'!E2069</f>
        <v>First Mortage Refunding Bonds, Series 2017</v>
      </c>
      <c r="D2072" s="2">
        <f>'Source - Master DB Debt'!F2069</f>
        <v>116250</v>
      </c>
      <c r="E2072" s="2">
        <f>'Source - Master DB Debt'!G2069</f>
        <v>229500</v>
      </c>
      <c r="F2072" s="2">
        <f>'Source - Master DB Debt'!H2069</f>
        <v>112750</v>
      </c>
      <c r="G2072" s="2">
        <f>'Source - Master DB Debt'!I2069</f>
        <v>112750</v>
      </c>
      <c r="H2072" s="2">
        <f>'Source - Master DB Debt'!J2069</f>
        <v>112750</v>
      </c>
    </row>
    <row r="2073" spans="1:8" x14ac:dyDescent="0.35">
      <c r="A2073" t="str">
        <f>'Source - Master DB Debt'!A2070&amp;'Source - Master DB Debt'!B2070&amp;'Source - Master DB Debt'!C2070</f>
        <v>6246350</v>
      </c>
      <c r="B2073" t="str">
        <f>'Source - Master DB Debt'!D2070</f>
        <v>0180</v>
      </c>
      <c r="C2073" t="str">
        <f>'Source - Master DB Debt'!E2070</f>
        <v>Unreimbursed Textbooks</v>
      </c>
      <c r="D2073" s="2">
        <f>'Source - Master DB Debt'!F2070</f>
        <v>0</v>
      </c>
      <c r="E2073" s="2">
        <f>'Source - Master DB Debt'!G2070</f>
        <v>0</v>
      </c>
      <c r="F2073" s="2">
        <f>'Source - Master DB Debt'!H2070</f>
        <v>0</v>
      </c>
      <c r="G2073" s="2">
        <f>'Source - Master DB Debt'!I2070</f>
        <v>0</v>
      </c>
      <c r="H2073" s="2">
        <f>'Source - Master DB Debt'!J2070</f>
        <v>0</v>
      </c>
    </row>
    <row r="2074" spans="1:8" x14ac:dyDescent="0.35">
      <c r="A2074" t="str">
        <f>'Source - Master DB Debt'!A2071&amp;'Source - Master DB Debt'!B2071&amp;'Source - Master DB Debt'!C2071</f>
        <v>6246350</v>
      </c>
      <c r="B2074" t="str">
        <f>'Source - Master DB Debt'!D2071</f>
        <v>0180</v>
      </c>
      <c r="C2074" t="str">
        <f>'Source - Master DB Debt'!E2071</f>
        <v>Tell City-Troy Township School Bldg. Corp. Series 2011 Qualified Zone Academy Bonds</v>
      </c>
      <c r="D2074" s="2">
        <f>'Source - Master DB Debt'!F2071</f>
        <v>83500</v>
      </c>
      <c r="E2074" s="2">
        <f>'Source - Master DB Debt'!G2071</f>
        <v>159000</v>
      </c>
      <c r="F2074" s="2">
        <f>'Source - Master DB Debt'!H2071</f>
        <v>78000</v>
      </c>
      <c r="G2074" s="2">
        <f>'Source - Master DB Debt'!I2071</f>
        <v>78000</v>
      </c>
      <c r="H2074" s="2">
        <f>'Source - Master DB Debt'!J2071</f>
        <v>78000</v>
      </c>
    </row>
    <row r="2075" spans="1:8" x14ac:dyDescent="0.35">
      <c r="A2075" t="str">
        <f>'Source - Master DB Debt'!A2072&amp;'Source - Master DB Debt'!B2072&amp;'Source - Master DB Debt'!C2072</f>
        <v>6246350</v>
      </c>
      <c r="B2075" t="str">
        <f>'Source - Master DB Debt'!D2072</f>
        <v>0180</v>
      </c>
      <c r="C2075" t="str">
        <f>'Source - Master DB Debt'!E2072</f>
        <v>Ad Valorem Property Tax First Mortgage Bonds, Series 2021</v>
      </c>
      <c r="D2075" s="2">
        <f>'Source - Master DB Debt'!F2072</f>
        <v>165500</v>
      </c>
      <c r="E2075" s="2">
        <f>'Source - Master DB Debt'!G2072</f>
        <v>351000</v>
      </c>
      <c r="F2075" s="2">
        <f>'Source - Master DB Debt'!H2072</f>
        <v>178500</v>
      </c>
      <c r="G2075" s="2">
        <f>'Source - Master DB Debt'!I2072</f>
        <v>53550</v>
      </c>
      <c r="H2075" s="2">
        <f>'Source - Master DB Debt'!J2072</f>
        <v>178500</v>
      </c>
    </row>
    <row r="2076" spans="1:8" x14ac:dyDescent="0.35">
      <c r="A2076" t="str">
        <f>'Source - Master DB Debt'!A2073&amp;'Source - Master DB Debt'!B2073&amp;'Source - Master DB Debt'!C2073</f>
        <v>6246350</v>
      </c>
      <c r="B2076" t="str">
        <f>'Source - Master DB Debt'!D2073</f>
        <v>0186</v>
      </c>
      <c r="C2076" t="str">
        <f>'Source - Master DB Debt'!E2073</f>
        <v>Tell City-Troy Township School Corporation Amended Taxable General Obligation Pension Bonds of 2004</v>
      </c>
      <c r="D2076" s="2">
        <f>'Source - Master DB Debt'!F2073</f>
        <v>207743</v>
      </c>
      <c r="E2076" s="2">
        <f>'Source - Master DB Debt'!G2073</f>
        <v>414654</v>
      </c>
      <c r="F2076" s="2">
        <f>'Source - Master DB Debt'!H2073</f>
        <v>206620</v>
      </c>
      <c r="G2076" s="2">
        <f>'Source - Master DB Debt'!I2073</f>
        <v>206620</v>
      </c>
      <c r="H2076" s="2">
        <f>'Source - Master DB Debt'!J2073</f>
        <v>210955</v>
      </c>
    </row>
    <row r="2077" spans="1:8" x14ac:dyDescent="0.35">
      <c r="A2077" t="str">
        <f>'Source - Master DB Debt'!A2074&amp;'Source - Master DB Debt'!B2074&amp;'Source - Master DB Debt'!C2074</f>
        <v>6246350</v>
      </c>
      <c r="B2077" t="str">
        <f>'Source - Master DB Debt'!D2074</f>
        <v>0180</v>
      </c>
      <c r="C2077" t="str">
        <f>'Source - Master DB Debt'!E2074</f>
        <v>Fees</v>
      </c>
      <c r="D2077" s="2">
        <f>'Source - Master DB Debt'!F2074</f>
        <v>2500</v>
      </c>
      <c r="E2077" s="2">
        <f>'Source - Master DB Debt'!G2074</f>
        <v>2500</v>
      </c>
      <c r="F2077" s="2">
        <f>'Source - Master DB Debt'!H2074</f>
        <v>1250</v>
      </c>
      <c r="G2077" s="2">
        <f>'Source - Master DB Debt'!I2074</f>
        <v>1250</v>
      </c>
      <c r="H2077" s="2">
        <f>'Source - Master DB Debt'!J2074</f>
        <v>1250</v>
      </c>
    </row>
    <row r="2078" spans="1:8" x14ac:dyDescent="0.35">
      <c r="A2078" t="str">
        <f>'Source - Master DB Debt'!A2075&amp;'Source - Master DB Debt'!B2075&amp;'Source - Master DB Debt'!C2075</f>
        <v>6246350</v>
      </c>
      <c r="B2078" t="str">
        <f>'Source - Master DB Debt'!D2075</f>
        <v>0180</v>
      </c>
      <c r="C2078" t="str">
        <f>'Source - Master DB Debt'!E2075</f>
        <v>Interest on Temporary Loans</v>
      </c>
      <c r="D2078" s="2">
        <f>'Source - Master DB Debt'!F2075</f>
        <v>0</v>
      </c>
      <c r="E2078" s="2">
        <f>'Source - Master DB Debt'!G2075</f>
        <v>100000</v>
      </c>
      <c r="F2078" s="2">
        <f>'Source - Master DB Debt'!H2075</f>
        <v>0</v>
      </c>
      <c r="G2078" s="2">
        <f>'Source - Master DB Debt'!I2075</f>
        <v>0</v>
      </c>
      <c r="H2078" s="2">
        <f>'Source - Master DB Debt'!J2075</f>
        <v>0</v>
      </c>
    </row>
    <row r="2079" spans="1:8" x14ac:dyDescent="0.35">
      <c r="A2079" t="str">
        <f>'Source - Master DB Debt'!A2076&amp;'Source - Master DB Debt'!B2076&amp;'Source - Master DB Debt'!C2076</f>
        <v>6246350</v>
      </c>
      <c r="B2079" t="str">
        <f>'Source - Master DB Debt'!D2076</f>
        <v>0180</v>
      </c>
      <c r="C2079" t="str">
        <f>'Source - Master DB Debt'!E2076</f>
        <v>Ad Valorem Property Tax First Mortgage Refunding Bonds, Series 2019</v>
      </c>
      <c r="D2079" s="2">
        <f>'Source - Master DB Debt'!F2076</f>
        <v>134250</v>
      </c>
      <c r="E2079" s="2">
        <f>'Source - Master DB Debt'!G2076</f>
        <v>261500</v>
      </c>
      <c r="F2079" s="2">
        <f>'Source - Master DB Debt'!H2076</f>
        <v>131750</v>
      </c>
      <c r="G2079" s="2">
        <f>'Source - Master DB Debt'!I2076</f>
        <v>131750</v>
      </c>
      <c r="H2079" s="2">
        <f>'Source - Master DB Debt'!J2076</f>
        <v>131750</v>
      </c>
    </row>
    <row r="2080" spans="1:8" x14ac:dyDescent="0.35">
      <c r="A2080" t="str">
        <f>'Source - Master DB Debt'!A2077&amp;'Source - Master DB Debt'!B2077&amp;'Source - Master DB Debt'!C2077</f>
        <v>6246350</v>
      </c>
      <c r="B2080" t="str">
        <f>'Source - Master DB Debt'!D2077</f>
        <v>0180</v>
      </c>
      <c r="C2080" t="str">
        <f>'Source - Master DB Debt'!E2077</f>
        <v>First Mortgage Refunding and Improvement Bonds, Series 2015</v>
      </c>
      <c r="D2080" s="2">
        <f>'Source - Master DB Debt'!F2077</f>
        <v>912000</v>
      </c>
      <c r="E2080" s="2">
        <f>'Source - Master DB Debt'!G2077</f>
        <v>0</v>
      </c>
      <c r="F2080" s="2">
        <f>'Source - Master DB Debt'!H2077</f>
        <v>0</v>
      </c>
      <c r="G2080" s="2">
        <f>'Source - Master DB Debt'!I2077</f>
        <v>0</v>
      </c>
      <c r="H2080" s="2">
        <f>'Source - Master DB Debt'!J2077</f>
        <v>0</v>
      </c>
    </row>
    <row r="2081" spans="1:8" x14ac:dyDescent="0.35">
      <c r="A2081" t="str">
        <f>'Source - Master DB Debt'!A2078&amp;'Source - Master DB Debt'!B2078&amp;'Source - Master DB Debt'!C2078</f>
        <v>6246350</v>
      </c>
      <c r="B2081" t="str">
        <f>'Source - Master DB Debt'!D2078</f>
        <v>0180</v>
      </c>
      <c r="C2081" t="str">
        <f>'Source - Master DB Debt'!E2078</f>
        <v>Ad Valorem Property Tax First Mortgage Bonds, Series 2023</v>
      </c>
      <c r="D2081" s="2">
        <f>'Source - Master DB Debt'!F2078</f>
        <v>0</v>
      </c>
      <c r="E2081" s="2">
        <f>'Source - Master DB Debt'!G2078</f>
        <v>1806000</v>
      </c>
      <c r="F2081" s="2">
        <f>'Source - Master DB Debt'!H2078</f>
        <v>902500</v>
      </c>
      <c r="G2081" s="2">
        <f>'Source - Master DB Debt'!I2078</f>
        <v>270750</v>
      </c>
      <c r="H2081" s="2">
        <f>'Source - Master DB Debt'!J2078</f>
        <v>902500</v>
      </c>
    </row>
    <row r="2082" spans="1:8" x14ac:dyDescent="0.35">
      <c r="A2082" t="str">
        <f>'Source - Master DB Debt'!A2079&amp;'Source - Master DB Debt'!B2079&amp;'Source - Master DB Debt'!C2079</f>
        <v>6346445</v>
      </c>
      <c r="B2082" t="str">
        <f>'Source - Master DB Debt'!D2079</f>
        <v>0180</v>
      </c>
      <c r="C2082" t="str">
        <f>'Source - Master DB Debt'!E2079</f>
        <v>Building Lease</v>
      </c>
      <c r="D2082" s="2">
        <f>'Source - Master DB Debt'!F2079</f>
        <v>710500</v>
      </c>
      <c r="E2082" s="2">
        <f>'Source - Master DB Debt'!G2079</f>
        <v>1423500</v>
      </c>
      <c r="F2082" s="2">
        <f>'Source - Master DB Debt'!H2079</f>
        <v>713000</v>
      </c>
      <c r="G2082" s="2">
        <f>'Source - Master DB Debt'!I2079</f>
        <v>638250</v>
      </c>
      <c r="H2082" s="2">
        <f>'Source - Master DB Debt'!J2079</f>
        <v>563500</v>
      </c>
    </row>
    <row r="2083" spans="1:8" x14ac:dyDescent="0.35">
      <c r="A2083" t="str">
        <f>'Source - Master DB Debt'!A2080&amp;'Source - Master DB Debt'!B2080&amp;'Source - Master DB Debt'!C2080</f>
        <v>6346445</v>
      </c>
      <c r="B2083" t="str">
        <f>'Source - Master DB Debt'!D2080</f>
        <v>0180</v>
      </c>
      <c r="C2083" t="str">
        <f>'Source - Master DB Debt'!E2080</f>
        <v>Unreimbursed Textbooks</v>
      </c>
      <c r="D2083" s="2">
        <f>'Source - Master DB Debt'!F2080</f>
        <v>0</v>
      </c>
      <c r="E2083" s="2">
        <f>'Source - Master DB Debt'!G2080</f>
        <v>0</v>
      </c>
      <c r="F2083" s="2">
        <f>'Source - Master DB Debt'!H2080</f>
        <v>0</v>
      </c>
      <c r="G2083" s="2">
        <f>'Source - Master DB Debt'!I2080</f>
        <v>0</v>
      </c>
      <c r="H2083" s="2">
        <f>'Source - Master DB Debt'!J2080</f>
        <v>0</v>
      </c>
    </row>
    <row r="2084" spans="1:8" x14ac:dyDescent="0.35">
      <c r="A2084" t="str">
        <f>'Source - Master DB Debt'!A2081&amp;'Source - Master DB Debt'!B2081&amp;'Source - Master DB Debt'!C2081</f>
        <v>6346445</v>
      </c>
      <c r="B2084" t="str">
        <f>'Source - Master DB Debt'!D2081</f>
        <v>0180</v>
      </c>
      <c r="C2084" t="str">
        <f>'Source - Master DB Debt'!E2081</f>
        <v>General Obligation Bonds Machine Trades</v>
      </c>
      <c r="D2084" s="2">
        <f>'Source - Master DB Debt'!F2081</f>
        <v>86000</v>
      </c>
      <c r="E2084" s="2">
        <f>'Source - Master DB Debt'!G2081</f>
        <v>172000</v>
      </c>
      <c r="F2084" s="2">
        <f>'Source - Master DB Debt'!H2081</f>
        <v>86000</v>
      </c>
      <c r="G2084" s="2">
        <f>'Source - Master DB Debt'!I2081</f>
        <v>43000</v>
      </c>
      <c r="H2084" s="2">
        <f>'Source - Master DB Debt'!J2081</f>
        <v>0</v>
      </c>
    </row>
    <row r="2085" spans="1:8" x14ac:dyDescent="0.35">
      <c r="A2085" t="str">
        <f>'Source - Master DB Debt'!A2082&amp;'Source - Master DB Debt'!B2082&amp;'Source - Master DB Debt'!C2082</f>
        <v>6346445</v>
      </c>
      <c r="B2085" t="str">
        <f>'Source - Master DB Debt'!D2082</f>
        <v>0180</v>
      </c>
      <c r="C2085" t="str">
        <f>'Source - Master DB Debt'!E2082</f>
        <v>Interest on Temporary Loans</v>
      </c>
      <c r="D2085" s="2">
        <f>'Source - Master DB Debt'!F2082</f>
        <v>0</v>
      </c>
      <c r="E2085" s="2">
        <f>'Source - Master DB Debt'!G2082</f>
        <v>0</v>
      </c>
      <c r="F2085" s="2">
        <f>'Source - Master DB Debt'!H2082</f>
        <v>0</v>
      </c>
      <c r="G2085" s="2">
        <f>'Source - Master DB Debt'!I2082</f>
        <v>0</v>
      </c>
      <c r="H2085" s="2">
        <f>'Source - Master DB Debt'!J2082</f>
        <v>0</v>
      </c>
    </row>
    <row r="2086" spans="1:8" x14ac:dyDescent="0.35">
      <c r="A2086" t="str">
        <f>'Source - Master DB Debt'!A2083&amp;'Source - Master DB Debt'!B2083&amp;'Source - Master DB Debt'!C2083</f>
        <v>6346445</v>
      </c>
      <c r="B2086" t="str">
        <f>'Source - Master DB Debt'!D2083</f>
        <v>0180</v>
      </c>
      <c r="C2086" t="str">
        <f>'Source - Master DB Debt'!E2083</f>
        <v>Fees</v>
      </c>
      <c r="D2086" s="2">
        <f>'Source - Master DB Debt'!F2083</f>
        <v>2500</v>
      </c>
      <c r="E2086" s="2">
        <f>'Source - Master DB Debt'!G2083</f>
        <v>2500</v>
      </c>
      <c r="F2086" s="2">
        <f>'Source - Master DB Debt'!H2083</f>
        <v>1250</v>
      </c>
      <c r="G2086" s="2">
        <f>'Source - Master DB Debt'!I2083</f>
        <v>1250</v>
      </c>
      <c r="H2086" s="2">
        <f>'Source - Master DB Debt'!J2083</f>
        <v>1250</v>
      </c>
    </row>
    <row r="2087" spans="1:8" x14ac:dyDescent="0.35">
      <c r="A2087" t="str">
        <f>'Source - Master DB Debt'!A2084&amp;'Source - Master DB Debt'!B2084&amp;'Source - Master DB Debt'!C2084</f>
        <v>6346445</v>
      </c>
      <c r="B2087" t="str">
        <f>'Source - Master DB Debt'!D2084</f>
        <v>0180</v>
      </c>
      <c r="C2087" t="str">
        <f>'Source - Master DB Debt'!E2084</f>
        <v>General Obligation Bonds of 2019</v>
      </c>
      <c r="D2087" s="2">
        <f>'Source - Master DB Debt'!F2084</f>
        <v>51125</v>
      </c>
      <c r="E2087" s="2">
        <f>'Source - Master DB Debt'!G2084</f>
        <v>102650</v>
      </c>
      <c r="F2087" s="2">
        <f>'Source - Master DB Debt'!H2084</f>
        <v>151525</v>
      </c>
      <c r="G2087" s="2">
        <f>'Source - Master DB Debt'!I2084</f>
        <v>45229</v>
      </c>
      <c r="H2087" s="2">
        <f>'Source - Master DB Debt'!J2084</f>
        <v>150000</v>
      </c>
    </row>
    <row r="2088" spans="1:8" x14ac:dyDescent="0.35">
      <c r="A2088" t="str">
        <f>'Source - Master DB Debt'!A2085&amp;'Source - Master DB Debt'!B2085&amp;'Source - Master DB Debt'!C2085</f>
        <v>6446460</v>
      </c>
      <c r="B2088" t="str">
        <f>'Source - Master DB Debt'!D2085</f>
        <v>0180</v>
      </c>
      <c r="C2088" t="str">
        <f>'Source - Master DB Debt'!E2085</f>
        <v>Common School Loan (A0562)</v>
      </c>
      <c r="D2088" s="2">
        <f>'Source - Master DB Debt'!F2085</f>
        <v>32933</v>
      </c>
      <c r="E2088" s="2">
        <f>'Source - Master DB Debt'!G2085</f>
        <v>32300</v>
      </c>
      <c r="F2088" s="2">
        <f>'Source - Master DB Debt'!H2085</f>
        <v>0</v>
      </c>
      <c r="G2088" s="2">
        <f>'Source - Master DB Debt'!I2085</f>
        <v>0</v>
      </c>
      <c r="H2088" s="2">
        <f>'Source - Master DB Debt'!J2085</f>
        <v>0</v>
      </c>
    </row>
    <row r="2089" spans="1:8" x14ac:dyDescent="0.35">
      <c r="A2089" t="str">
        <f>'Source - Master DB Debt'!A2086&amp;'Source - Master DB Debt'!B2086&amp;'Source - Master DB Debt'!C2086</f>
        <v>6446460</v>
      </c>
      <c r="B2089" t="str">
        <f>'Source - Master DB Debt'!D2086</f>
        <v>0180</v>
      </c>
      <c r="C2089" t="str">
        <f>'Source - Master DB Debt'!E2086</f>
        <v>Common School Loan (A0517)</v>
      </c>
      <c r="D2089" s="2">
        <f>'Source - Master DB Debt'!F2086</f>
        <v>195000</v>
      </c>
      <c r="E2089" s="2">
        <f>'Source - Master DB Debt'!G2086</f>
        <v>381000</v>
      </c>
      <c r="F2089" s="2">
        <f>'Source - Master DB Debt'!H2086</f>
        <v>186000</v>
      </c>
      <c r="G2089" s="2">
        <f>'Source - Master DB Debt'!I2086</f>
        <v>184500</v>
      </c>
      <c r="H2089" s="2">
        <f>'Source - Master DB Debt'!J2086</f>
        <v>183000</v>
      </c>
    </row>
    <row r="2090" spans="1:8" x14ac:dyDescent="0.35">
      <c r="A2090" t="str">
        <f>'Source - Master DB Debt'!A2087&amp;'Source - Master DB Debt'!B2087&amp;'Source - Master DB Debt'!C2087</f>
        <v>6446460</v>
      </c>
      <c r="B2090" t="str">
        <f>'Source - Master DB Debt'!D2087</f>
        <v>0180</v>
      </c>
      <c r="C2090" t="str">
        <f>'Source - Master DB Debt'!E2087</f>
        <v>Common School Loan (B0308)</v>
      </c>
      <c r="D2090" s="2">
        <f>'Source - Master DB Debt'!F2087</f>
        <v>11096</v>
      </c>
      <c r="E2090" s="2">
        <f>'Source - Master DB Debt'!G2087</f>
        <v>22032</v>
      </c>
      <c r="F2090" s="2">
        <f>'Source - Master DB Debt'!H2087</f>
        <v>10936</v>
      </c>
      <c r="G2090" s="2">
        <f>'Source - Master DB Debt'!I2087</f>
        <v>3273</v>
      </c>
      <c r="H2090" s="2">
        <f>'Source - Master DB Debt'!J2087</f>
        <v>10883</v>
      </c>
    </row>
    <row r="2091" spans="1:8" x14ac:dyDescent="0.35">
      <c r="A2091" t="str">
        <f>'Source - Master DB Debt'!A2088&amp;'Source - Master DB Debt'!B2088&amp;'Source - Master DB Debt'!C2088</f>
        <v>6446460</v>
      </c>
      <c r="B2091" t="str">
        <f>'Source - Master DB Debt'!D2088</f>
        <v>0180</v>
      </c>
      <c r="C2091" t="str">
        <f>'Source - Master DB Debt'!E2088</f>
        <v>Common School Loan (B0154)</v>
      </c>
      <c r="D2091" s="2">
        <f>'Source - Master DB Debt'!F2088</f>
        <v>10950</v>
      </c>
      <c r="E2091" s="2">
        <f>'Source - Master DB Debt'!G2088</f>
        <v>21741</v>
      </c>
      <c r="F2091" s="2">
        <f>'Source - Master DB Debt'!H2088</f>
        <v>10792</v>
      </c>
      <c r="G2091" s="2">
        <f>'Source - Master DB Debt'!I2088</f>
        <v>3230</v>
      </c>
      <c r="H2091" s="2">
        <f>'Source - Master DB Debt'!J2088</f>
        <v>10739</v>
      </c>
    </row>
    <row r="2092" spans="1:8" x14ac:dyDescent="0.35">
      <c r="A2092" t="str">
        <f>'Source - Master DB Debt'!A2089&amp;'Source - Master DB Debt'!B2089&amp;'Source - Master DB Debt'!C2089</f>
        <v>6446460</v>
      </c>
      <c r="B2092" t="str">
        <f>'Source - Master DB Debt'!D2089</f>
        <v>0180</v>
      </c>
      <c r="C2092" t="str">
        <f>'Source - Master DB Debt'!E2089</f>
        <v>Common School Loan (A0523)</v>
      </c>
      <c r="D2092" s="2">
        <f>'Source - Master DB Debt'!F2089</f>
        <v>217500</v>
      </c>
      <c r="E2092" s="2">
        <f>'Source - Master DB Debt'!G2089</f>
        <v>423750</v>
      </c>
      <c r="F2092" s="2">
        <f>'Source - Master DB Debt'!H2089</f>
        <v>206250</v>
      </c>
      <c r="G2092" s="2">
        <f>'Source - Master DB Debt'!I2089</f>
        <v>204375</v>
      </c>
      <c r="H2092" s="2">
        <f>'Source - Master DB Debt'!J2089</f>
        <v>202500</v>
      </c>
    </row>
    <row r="2093" spans="1:8" x14ac:dyDescent="0.35">
      <c r="A2093" t="str">
        <f>'Source - Master DB Debt'!A2090&amp;'Source - Master DB Debt'!B2090&amp;'Source - Master DB Debt'!C2090</f>
        <v>6446460</v>
      </c>
      <c r="B2093" t="str">
        <f>'Source - Master DB Debt'!D2090</f>
        <v>0180</v>
      </c>
      <c r="C2093" t="str">
        <f>'Source - Master DB Debt'!E2090</f>
        <v>Unreimbursed Textbooks</v>
      </c>
      <c r="D2093" s="2">
        <f>'Source - Master DB Debt'!F2090</f>
        <v>42149</v>
      </c>
      <c r="E2093" s="2">
        <f>'Source - Master DB Debt'!G2090</f>
        <v>0</v>
      </c>
      <c r="F2093" s="2">
        <f>'Source - Master DB Debt'!H2090</f>
        <v>0</v>
      </c>
      <c r="G2093" s="2">
        <f>'Source - Master DB Debt'!I2090</f>
        <v>0</v>
      </c>
      <c r="H2093" s="2">
        <f>'Source - Master DB Debt'!J2090</f>
        <v>0</v>
      </c>
    </row>
    <row r="2094" spans="1:8" x14ac:dyDescent="0.35">
      <c r="A2094" t="str">
        <f>'Source - Master DB Debt'!A2091&amp;'Source - Master DB Debt'!B2091&amp;'Source - Master DB Debt'!C2091</f>
        <v>6446460</v>
      </c>
      <c r="B2094" t="str">
        <f>'Source - Master DB Debt'!D2091</f>
        <v>0180</v>
      </c>
      <c r="C2094" t="str">
        <f>'Source - Master DB Debt'!E2091</f>
        <v>Common School Loan (B0109)</v>
      </c>
      <c r="D2094" s="2">
        <f>'Source - Master DB Debt'!F2091</f>
        <v>11767</v>
      </c>
      <c r="E2094" s="2">
        <f>'Source - Master DB Debt'!G2091</f>
        <v>23362</v>
      </c>
      <c r="F2094" s="2">
        <f>'Source - Master DB Debt'!H2091</f>
        <v>11595</v>
      </c>
      <c r="G2094" s="2">
        <f>'Source - Master DB Debt'!I2091</f>
        <v>3470</v>
      </c>
      <c r="H2094" s="2">
        <f>'Source - Master DB Debt'!J2091</f>
        <v>11537</v>
      </c>
    </row>
    <row r="2095" spans="1:8" x14ac:dyDescent="0.35">
      <c r="A2095" t="str">
        <f>'Source - Master DB Debt'!A2092&amp;'Source - Master DB Debt'!B2092&amp;'Source - Master DB Debt'!C2092</f>
        <v>6446460</v>
      </c>
      <c r="B2095" t="str">
        <f>'Source - Master DB Debt'!D2092</f>
        <v>0180</v>
      </c>
      <c r="C2095" t="str">
        <f>'Source - Master DB Debt'!E2092</f>
        <v>Construction Bonds, Series 2009</v>
      </c>
      <c r="D2095" s="2">
        <f>'Source - Master DB Debt'!F2092</f>
        <v>76000</v>
      </c>
      <c r="E2095" s="2">
        <f>'Source - Master DB Debt'!G2092</f>
        <v>0</v>
      </c>
      <c r="F2095" s="2">
        <f>'Source - Master DB Debt'!H2092</f>
        <v>0</v>
      </c>
      <c r="G2095" s="2">
        <f>'Source - Master DB Debt'!I2092</f>
        <v>0</v>
      </c>
      <c r="H2095" s="2">
        <f>'Source - Master DB Debt'!J2092</f>
        <v>0</v>
      </c>
    </row>
    <row r="2096" spans="1:8" x14ac:dyDescent="0.35">
      <c r="A2096" t="str">
        <f>'Source - Master DB Debt'!A2093&amp;'Source - Master DB Debt'!B2093&amp;'Source - Master DB Debt'!C2093</f>
        <v>6446460</v>
      </c>
      <c r="B2096" t="str">
        <f>'Source - Master DB Debt'!D2093</f>
        <v>0180</v>
      </c>
      <c r="C2096" t="str">
        <f>'Source - Master DB Debt'!E2093</f>
        <v>Taxable Ad Valorem Property Tax First Mortgage Refunding Bonds, Series 2020A</v>
      </c>
      <c r="D2096" s="2">
        <f>'Source - Master DB Debt'!F2093</f>
        <v>91000</v>
      </c>
      <c r="E2096" s="2">
        <f>'Source - Master DB Debt'!G2093</f>
        <v>935000</v>
      </c>
      <c r="F2096" s="2">
        <f>'Source - Master DB Debt'!H2093</f>
        <v>149000</v>
      </c>
      <c r="G2096" s="2">
        <f>'Source - Master DB Debt'!I2093</f>
        <v>149000</v>
      </c>
      <c r="H2096" s="2">
        <f>'Source - Master DB Debt'!J2093</f>
        <v>149000</v>
      </c>
    </row>
    <row r="2097" spans="1:8" x14ac:dyDescent="0.35">
      <c r="A2097" t="str">
        <f>'Source - Master DB Debt'!A2094&amp;'Source - Master DB Debt'!B2094&amp;'Source - Master DB Debt'!C2094</f>
        <v>6446460</v>
      </c>
      <c r="B2097" t="str">
        <f>'Source - Master DB Debt'!D2094</f>
        <v>0180</v>
      </c>
      <c r="C2097" t="str">
        <f>'Source - Master DB Debt'!E2094</f>
        <v>General Obligation Bonds of 2022</v>
      </c>
      <c r="D2097" s="2">
        <f>'Source - Master DB Debt'!F2094</f>
        <v>355175</v>
      </c>
      <c r="E2097" s="2">
        <f>'Source - Master DB Debt'!G2094</f>
        <v>854500</v>
      </c>
      <c r="F2097" s="2">
        <f>'Source - Master DB Debt'!H2094</f>
        <v>0</v>
      </c>
      <c r="G2097" s="2">
        <f>'Source - Master DB Debt'!I2094</f>
        <v>0</v>
      </c>
      <c r="H2097" s="2">
        <f>'Source - Master DB Debt'!J2094</f>
        <v>0</v>
      </c>
    </row>
    <row r="2098" spans="1:8" x14ac:dyDescent="0.35">
      <c r="A2098" t="str">
        <f>'Source - Master DB Debt'!A2095&amp;'Source - Master DB Debt'!B2095&amp;'Source - Master DB Debt'!C2095</f>
        <v>6446460</v>
      </c>
      <c r="B2098" t="str">
        <f>'Source - Master DB Debt'!D2095</f>
        <v>0180</v>
      </c>
      <c r="C2098" t="str">
        <f>'Source - Master DB Debt'!E2095</f>
        <v>General Obligation Bonds, Series 2018</v>
      </c>
      <c r="D2098" s="2">
        <f>'Source - Master DB Debt'!F2095</f>
        <v>217919</v>
      </c>
      <c r="E2098" s="2">
        <f>'Source - Master DB Debt'!G2095</f>
        <v>0</v>
      </c>
      <c r="F2098" s="2">
        <f>'Source - Master DB Debt'!H2095</f>
        <v>0</v>
      </c>
      <c r="G2098" s="2">
        <f>'Source - Master DB Debt'!I2095</f>
        <v>0</v>
      </c>
      <c r="H2098" s="2">
        <f>'Source - Master DB Debt'!J2095</f>
        <v>0</v>
      </c>
    </row>
    <row r="2099" spans="1:8" x14ac:dyDescent="0.35">
      <c r="A2099" t="str">
        <f>'Source - Master DB Debt'!A2096&amp;'Source - Master DB Debt'!B2096&amp;'Source - Master DB Debt'!C2096</f>
        <v>6446460</v>
      </c>
      <c r="B2099" t="str">
        <f>'Source - Master DB Debt'!D2096</f>
        <v>0186</v>
      </c>
      <c r="C2099" t="str">
        <f>'Source - Master DB Debt'!E2096</f>
        <v>Amended Taxable General Obligation Pension Bonds of 2004</v>
      </c>
      <c r="D2099" s="2">
        <f>'Source - Master DB Debt'!F2096</f>
        <v>56005</v>
      </c>
      <c r="E2099" s="2">
        <f>'Source - Master DB Debt'!G2096</f>
        <v>0</v>
      </c>
      <c r="F2099" s="2">
        <f>'Source - Master DB Debt'!H2096</f>
        <v>0</v>
      </c>
      <c r="G2099" s="2">
        <f>'Source - Master DB Debt'!I2096</f>
        <v>0</v>
      </c>
      <c r="H2099" s="2">
        <f>'Source - Master DB Debt'!J2096</f>
        <v>0</v>
      </c>
    </row>
    <row r="2100" spans="1:8" x14ac:dyDescent="0.35">
      <c r="A2100" t="str">
        <f>'Source - Master DB Debt'!A2097&amp;'Source - Master DB Debt'!B2097&amp;'Source - Master DB Debt'!C2097</f>
        <v>6446460</v>
      </c>
      <c r="B2100" t="str">
        <f>'Source - Master DB Debt'!D2097</f>
        <v>0180</v>
      </c>
      <c r="C2100" t="str">
        <f>'Source - Master DB Debt'!E2097</f>
        <v>Common School Loan (A2957)</v>
      </c>
      <c r="D2100" s="2">
        <f>'Source - Master DB Debt'!F2097</f>
        <v>11507</v>
      </c>
      <c r="E2100" s="2">
        <f>'Source - Master DB Debt'!G2097</f>
        <v>0</v>
      </c>
      <c r="F2100" s="2">
        <f>'Source - Master DB Debt'!H2097</f>
        <v>0</v>
      </c>
      <c r="G2100" s="2">
        <f>'Source - Master DB Debt'!I2097</f>
        <v>0</v>
      </c>
      <c r="H2100" s="2">
        <f>'Source - Master DB Debt'!J2097</f>
        <v>0</v>
      </c>
    </row>
    <row r="2101" spans="1:8" x14ac:dyDescent="0.35">
      <c r="A2101" t="str">
        <f>'Source - Master DB Debt'!A2098&amp;'Source - Master DB Debt'!B2098&amp;'Source - Master DB Debt'!C2098</f>
        <v>6446460</v>
      </c>
      <c r="B2101" t="str">
        <f>'Source - Master DB Debt'!D2098</f>
        <v>0180</v>
      </c>
      <c r="C2101" t="str">
        <f>'Source - Master DB Debt'!E2098</f>
        <v>Ad Valorem Property Tax First Mortgage Bonds, Series 2020B</v>
      </c>
      <c r="D2101" s="2">
        <f>'Source - Master DB Debt'!F2098</f>
        <v>8000</v>
      </c>
      <c r="E2101" s="2">
        <f>'Source - Master DB Debt'!G2098</f>
        <v>16000</v>
      </c>
      <c r="F2101" s="2">
        <f>'Source - Master DB Debt'!H2098</f>
        <v>8000</v>
      </c>
      <c r="G2101" s="2">
        <f>'Source - Master DB Debt'!I2098</f>
        <v>2400</v>
      </c>
      <c r="H2101" s="2">
        <f>'Source - Master DB Debt'!J2098</f>
        <v>8000</v>
      </c>
    </row>
    <row r="2102" spans="1:8" x14ac:dyDescent="0.35">
      <c r="A2102" t="str">
        <f>'Source - Master DB Debt'!A2099&amp;'Source - Master DB Debt'!B2099&amp;'Source - Master DB Debt'!C2099</f>
        <v>6446460</v>
      </c>
      <c r="B2102" t="str">
        <f>'Source - Master DB Debt'!D2099</f>
        <v>0180</v>
      </c>
      <c r="C2102" t="str">
        <f>'Source - Master DB Debt'!E2099</f>
        <v>Common School Loan (B0237)</v>
      </c>
      <c r="D2102" s="2">
        <f>'Source - Master DB Debt'!F2099</f>
        <v>10671</v>
      </c>
      <c r="E2102" s="2">
        <f>'Source - Master DB Debt'!G2099</f>
        <v>21186</v>
      </c>
      <c r="F2102" s="2">
        <f>'Source - Master DB Debt'!H2099</f>
        <v>10516</v>
      </c>
      <c r="G2102" s="2">
        <f>'Source - Master DB Debt'!I2099</f>
        <v>3147</v>
      </c>
      <c r="H2102" s="2">
        <f>'Source - Master DB Debt'!J2099</f>
        <v>10464</v>
      </c>
    </row>
    <row r="2103" spans="1:8" x14ac:dyDescent="0.35">
      <c r="A2103" t="str">
        <f>'Source - Master DB Debt'!A2100&amp;'Source - Master DB Debt'!B2100&amp;'Source - Master DB Debt'!C2100</f>
        <v>6446460</v>
      </c>
      <c r="B2103" t="str">
        <f>'Source - Master DB Debt'!D2100</f>
        <v>0180</v>
      </c>
      <c r="C2103" t="str">
        <f>'Source - Master DB Debt'!E2100</f>
        <v>General Obligation Bonds of 2023</v>
      </c>
      <c r="D2103" s="2">
        <f>'Source - Master DB Debt'!F2100</f>
        <v>0</v>
      </c>
      <c r="E2103" s="2">
        <f>'Source - Master DB Debt'!G2100</f>
        <v>692602</v>
      </c>
      <c r="F2103" s="2">
        <f>'Source - Master DB Debt'!H2100</f>
        <v>380350</v>
      </c>
      <c r="G2103" s="2">
        <f>'Source - Master DB Debt'!I2100</f>
        <v>114428</v>
      </c>
      <c r="H2103" s="2">
        <f>'Source - Master DB Debt'!J2100</f>
        <v>382500</v>
      </c>
    </row>
    <row r="2104" spans="1:8" x14ac:dyDescent="0.35">
      <c r="A2104" t="str">
        <f>'Source - Master DB Debt'!A2101&amp;'Source - Master DB Debt'!B2101&amp;'Source - Master DB Debt'!C2101</f>
        <v>6446460</v>
      </c>
      <c r="B2104" t="str">
        <f>'Source - Master DB Debt'!D2101</f>
        <v>0180</v>
      </c>
      <c r="C2104" t="str">
        <f>'Source - Master DB Debt'!E2101</f>
        <v>Interest on Temporary Loans</v>
      </c>
      <c r="D2104" s="2">
        <f>'Source - Master DB Debt'!F2101</f>
        <v>46657</v>
      </c>
      <c r="E2104" s="2">
        <f>'Source - Master DB Debt'!G2101</f>
        <v>0</v>
      </c>
      <c r="F2104" s="2">
        <f>'Source - Master DB Debt'!H2101</f>
        <v>0</v>
      </c>
      <c r="G2104" s="2">
        <f>'Source - Master DB Debt'!I2101</f>
        <v>0</v>
      </c>
      <c r="H2104" s="2">
        <f>'Source - Master DB Debt'!J2101</f>
        <v>0</v>
      </c>
    </row>
    <row r="2105" spans="1:8" x14ac:dyDescent="0.35">
      <c r="A2105" t="str">
        <f>'Source - Master DB Debt'!A2102&amp;'Source - Master DB Debt'!B2102&amp;'Source - Master DB Debt'!C2102</f>
        <v>6446460</v>
      </c>
      <c r="B2105" t="str">
        <f>'Source - Master DB Debt'!D2102</f>
        <v>0180</v>
      </c>
      <c r="C2105" t="str">
        <f>'Source - Master DB Debt'!E2102</f>
        <v>Ad Valorem Property Tax First Mortgage Refunding Bonds, Series 2014</v>
      </c>
      <c r="D2105" s="2">
        <f>'Source - Master DB Debt'!F2102</f>
        <v>32500</v>
      </c>
      <c r="E2105" s="2">
        <f>'Source - Master DB Debt'!G2102</f>
        <v>65000</v>
      </c>
      <c r="F2105" s="2">
        <f>'Source - Master DB Debt'!H2102</f>
        <v>343000</v>
      </c>
      <c r="G2105" s="2">
        <f>'Source - Master DB Debt'!I2102</f>
        <v>343000</v>
      </c>
      <c r="H2105" s="2">
        <f>'Source - Master DB Debt'!J2102</f>
        <v>343000</v>
      </c>
    </row>
    <row r="2106" spans="1:8" x14ac:dyDescent="0.35">
      <c r="A2106" t="str">
        <f>'Source - Master DB Debt'!A2103&amp;'Source - Master DB Debt'!B2103&amp;'Source - Master DB Debt'!C2103</f>
        <v>6446460</v>
      </c>
      <c r="B2106" t="str">
        <f>'Source - Master DB Debt'!D2103</f>
        <v>0180</v>
      </c>
      <c r="C2106" t="str">
        <f>'Source - Master DB Debt'!E2103</f>
        <v>Taxable Ad Valorem Property Tax First Mortgage Bonds, Series 2013B</v>
      </c>
      <c r="D2106" s="2">
        <f>'Source - Master DB Debt'!F2103</f>
        <v>362500</v>
      </c>
      <c r="E2106" s="2">
        <f>'Source - Master DB Debt'!G2103</f>
        <v>0</v>
      </c>
      <c r="F2106" s="2">
        <f>'Source - Master DB Debt'!H2103</f>
        <v>0</v>
      </c>
      <c r="G2106" s="2">
        <f>'Source - Master DB Debt'!I2103</f>
        <v>0</v>
      </c>
      <c r="H2106" s="2">
        <f>'Source - Master DB Debt'!J2103</f>
        <v>0</v>
      </c>
    </row>
    <row r="2107" spans="1:8" x14ac:dyDescent="0.35">
      <c r="A2107" t="str">
        <f>'Source - Master DB Debt'!A2104&amp;'Source - Master DB Debt'!B2104&amp;'Source - Master DB Debt'!C2104</f>
        <v>6446470</v>
      </c>
      <c r="B2107" t="str">
        <f>'Source - Master DB Debt'!D2104</f>
        <v>0180</v>
      </c>
      <c r="C2107" t="str">
        <f>'Source - Master DB Debt'!E2104</f>
        <v>General Obligation Bonds of 2023</v>
      </c>
      <c r="D2107" s="2">
        <f>'Source - Master DB Debt'!F2104</f>
        <v>0</v>
      </c>
      <c r="E2107" s="2">
        <f>'Source - Master DB Debt'!G2104</f>
        <v>484995</v>
      </c>
      <c r="F2107" s="2">
        <f>'Source - Master DB Debt'!H2104</f>
        <v>416800</v>
      </c>
      <c r="G2107" s="2">
        <f>'Source - Master DB Debt'!I2104</f>
        <v>125408</v>
      </c>
      <c r="H2107" s="2">
        <f>'Source - Master DB Debt'!J2104</f>
        <v>419250</v>
      </c>
    </row>
    <row r="2108" spans="1:8" x14ac:dyDescent="0.35">
      <c r="A2108" t="str">
        <f>'Source - Master DB Debt'!A2105&amp;'Source - Master DB Debt'!B2105&amp;'Source - Master DB Debt'!C2105</f>
        <v>6446470</v>
      </c>
      <c r="B2108" t="str">
        <f>'Source - Master DB Debt'!D2105</f>
        <v>0180</v>
      </c>
      <c r="C2108" t="str">
        <f>'Source - Master DB Debt'!E2105</f>
        <v>DUNELAND SCHOOL CORP EQUIP LEASE</v>
      </c>
      <c r="D2108" s="2">
        <f>'Source - Master DB Debt'!F2105</f>
        <v>703648</v>
      </c>
      <c r="E2108" s="2">
        <f>'Source - Master DB Debt'!G2105</f>
        <v>703648</v>
      </c>
      <c r="F2108" s="2">
        <f>'Source - Master DB Debt'!H2105</f>
        <v>0</v>
      </c>
      <c r="G2108" s="2">
        <f>'Source - Master DB Debt'!I2105</f>
        <v>0</v>
      </c>
      <c r="H2108" s="2">
        <f>'Source - Master DB Debt'!J2105</f>
        <v>0</v>
      </c>
    </row>
    <row r="2109" spans="1:8" x14ac:dyDescent="0.35">
      <c r="A2109" t="str">
        <f>'Source - Master DB Debt'!A2106&amp;'Source - Master DB Debt'!B2106&amp;'Source - Master DB Debt'!C2106</f>
        <v>6446470</v>
      </c>
      <c r="B2109" t="str">
        <f>'Source - Master DB Debt'!D2106</f>
        <v>0180</v>
      </c>
      <c r="C2109" t="str">
        <f>'Source - Master DB Debt'!E2106</f>
        <v>Fees</v>
      </c>
      <c r="D2109" s="2">
        <f>'Source - Master DB Debt'!F2106</f>
        <v>2454</v>
      </c>
      <c r="E2109" s="2">
        <f>'Source - Master DB Debt'!G2106</f>
        <v>7357</v>
      </c>
      <c r="F2109" s="2">
        <f>'Source - Master DB Debt'!H2106</f>
        <v>1900</v>
      </c>
      <c r="G2109" s="2">
        <f>'Source - Master DB Debt'!I2106</f>
        <v>593</v>
      </c>
      <c r="H2109" s="2">
        <f>'Source - Master DB Debt'!J2106</f>
        <v>2050</v>
      </c>
    </row>
    <row r="2110" spans="1:8" x14ac:dyDescent="0.35">
      <c r="A2110" t="str">
        <f>'Source - Master DB Debt'!A2107&amp;'Source - Master DB Debt'!B2107&amp;'Source - Master DB Debt'!C2107</f>
        <v>6446470</v>
      </c>
      <c r="B2110" t="str">
        <f>'Source - Master DB Debt'!D2107</f>
        <v>0180</v>
      </c>
      <c r="C2110" t="str">
        <f>'Source - Master DB Debt'!E2107</f>
        <v>Common School Fund Loan #B0040</v>
      </c>
      <c r="D2110" s="2">
        <f>'Source - Master DB Debt'!F2107</f>
        <v>57898</v>
      </c>
      <c r="E2110" s="2">
        <f>'Source - Master DB Debt'!G2107</f>
        <v>0</v>
      </c>
      <c r="F2110" s="2">
        <f>'Source - Master DB Debt'!H2107</f>
        <v>0</v>
      </c>
      <c r="G2110" s="2">
        <f>'Source - Master DB Debt'!I2107</f>
        <v>0</v>
      </c>
      <c r="H2110" s="2">
        <f>'Source - Master DB Debt'!J2107</f>
        <v>0</v>
      </c>
    </row>
    <row r="2111" spans="1:8" x14ac:dyDescent="0.35">
      <c r="A2111" t="str">
        <f>'Source - Master DB Debt'!A2108&amp;'Source - Master DB Debt'!B2108&amp;'Source - Master DB Debt'!C2108</f>
        <v>6446470</v>
      </c>
      <c r="B2111" t="str">
        <f>'Source - Master DB Debt'!D2108</f>
        <v>0180</v>
      </c>
      <c r="C2111" t="str">
        <f>'Source - Master DB Debt'!E2108</f>
        <v>Ad Valorem Property Tax First Mortgage Bonds, Series 2022</v>
      </c>
      <c r="D2111" s="2">
        <f>'Source - Master DB Debt'!F2108</f>
        <v>5083000</v>
      </c>
      <c r="E2111" s="2">
        <f>'Source - Master DB Debt'!G2108</f>
        <v>11922000</v>
      </c>
      <c r="F2111" s="2">
        <f>'Source - Master DB Debt'!H2108</f>
        <v>5960500</v>
      </c>
      <c r="G2111" s="2">
        <f>'Source - Master DB Debt'!I2108</f>
        <v>1788150</v>
      </c>
      <c r="H2111" s="2">
        <f>'Source - Master DB Debt'!J2108</f>
        <v>5960500</v>
      </c>
    </row>
    <row r="2112" spans="1:8" x14ac:dyDescent="0.35">
      <c r="A2112" t="str">
        <f>'Source - Master DB Debt'!A2109&amp;'Source - Master DB Debt'!B2109&amp;'Source - Master DB Debt'!C2109</f>
        <v>6446510</v>
      </c>
      <c r="B2112" t="str">
        <f>'Source - Master DB Debt'!D2109</f>
        <v>0180</v>
      </c>
      <c r="C2112" t="str">
        <f>'Source - Master DB Debt'!E2109</f>
        <v>B0426 Common School Loan</v>
      </c>
      <c r="D2112" s="2">
        <f>'Source - Master DB Debt'!F2109</f>
        <v>0</v>
      </c>
      <c r="E2112" s="2">
        <f>'Source - Master DB Debt'!G2109</f>
        <v>19171</v>
      </c>
      <c r="F2112" s="2">
        <f>'Source - Master DB Debt'!H2109</f>
        <v>9626</v>
      </c>
      <c r="G2112" s="2">
        <f>'Source - Master DB Debt'!I2109</f>
        <v>2881</v>
      </c>
      <c r="H2112" s="2">
        <f>'Source - Master DB Debt'!J2109</f>
        <v>9580</v>
      </c>
    </row>
    <row r="2113" spans="1:8" x14ac:dyDescent="0.35">
      <c r="A2113" t="str">
        <f>'Source - Master DB Debt'!A2110&amp;'Source - Master DB Debt'!B2110&amp;'Source - Master DB Debt'!C2110</f>
        <v>6446510</v>
      </c>
      <c r="B2113" t="str">
        <f>'Source - Master DB Debt'!D2110</f>
        <v>0180</v>
      </c>
      <c r="C2113" t="str">
        <f>'Source - Master DB Debt'!E2110</f>
        <v>2009 QSCB</v>
      </c>
      <c r="D2113" s="2">
        <f>'Source - Master DB Debt'!F2110</f>
        <v>324834</v>
      </c>
      <c r="E2113" s="2">
        <f>'Source - Master DB Debt'!G2110</f>
        <v>0</v>
      </c>
      <c r="F2113" s="2">
        <f>'Source - Master DB Debt'!H2110</f>
        <v>0</v>
      </c>
      <c r="G2113" s="2">
        <f>'Source - Master DB Debt'!I2110</f>
        <v>0</v>
      </c>
      <c r="H2113" s="2">
        <f>'Source - Master DB Debt'!J2110</f>
        <v>0</v>
      </c>
    </row>
    <row r="2114" spans="1:8" x14ac:dyDescent="0.35">
      <c r="A2114" t="str">
        <f>'Source - Master DB Debt'!A2111&amp;'Source - Master DB Debt'!B2111&amp;'Source - Master DB Debt'!C2111</f>
        <v>6446510</v>
      </c>
      <c r="B2114" t="str">
        <f>'Source - Master DB Debt'!D2111</f>
        <v>0180</v>
      </c>
      <c r="C2114" t="str">
        <f>'Source - Master DB Debt'!E2111</f>
        <v>2018 Bond Series</v>
      </c>
      <c r="D2114" s="2">
        <f>'Source - Master DB Debt'!F2111</f>
        <v>1504000</v>
      </c>
      <c r="E2114" s="2">
        <f>'Source - Master DB Debt'!G2111</f>
        <v>3339000</v>
      </c>
      <c r="F2114" s="2">
        <f>'Source - Master DB Debt'!H2111</f>
        <v>1866000</v>
      </c>
      <c r="G2114" s="2">
        <f>'Source - Master DB Debt'!I2111</f>
        <v>557400</v>
      </c>
      <c r="H2114" s="2">
        <f>'Source - Master DB Debt'!J2111</f>
        <v>1850000</v>
      </c>
    </row>
    <row r="2115" spans="1:8" x14ac:dyDescent="0.35">
      <c r="A2115" t="str">
        <f>'Source - Master DB Debt'!A2112&amp;'Source - Master DB Debt'!B2112&amp;'Source - Master DB Debt'!C2112</f>
        <v>6446510</v>
      </c>
      <c r="B2115" t="str">
        <f>'Source - Master DB Debt'!D2112</f>
        <v>0180</v>
      </c>
      <c r="C2115" t="str">
        <f>'Source - Master DB Debt'!E2112</f>
        <v>Negotiable School Improvement Note, Series 2017 A &amp; B</v>
      </c>
      <c r="D2115" s="2">
        <f>'Source - Master DB Debt'!F2112</f>
        <v>378209</v>
      </c>
      <c r="E2115" s="2">
        <f>'Source - Master DB Debt'!G2112</f>
        <v>758329</v>
      </c>
      <c r="F2115" s="2">
        <f>'Source - Master DB Debt'!H2112</f>
        <v>0</v>
      </c>
      <c r="G2115" s="2">
        <f>'Source - Master DB Debt'!I2112</f>
        <v>0</v>
      </c>
      <c r="H2115" s="2">
        <f>'Source - Master DB Debt'!J2112</f>
        <v>0</v>
      </c>
    </row>
    <row r="2116" spans="1:8" x14ac:dyDescent="0.35">
      <c r="A2116" t="str">
        <f>'Source - Master DB Debt'!A2113&amp;'Source - Master DB Debt'!B2113&amp;'Source - Master DB Debt'!C2113</f>
        <v>6446510</v>
      </c>
      <c r="B2116" t="str">
        <f>'Source - Master DB Debt'!D2113</f>
        <v>0180</v>
      </c>
      <c r="C2116" t="str">
        <f>'Source - Master DB Debt'!E2113</f>
        <v>B0140 Common School Loan</v>
      </c>
      <c r="D2116" s="2">
        <f>'Source - Master DB Debt'!F2113</f>
        <v>6442</v>
      </c>
      <c r="E2116" s="2">
        <f>'Source - Master DB Debt'!G2113</f>
        <v>12790</v>
      </c>
      <c r="F2116" s="2">
        <f>'Source - Master DB Debt'!H2113</f>
        <v>6348</v>
      </c>
      <c r="G2116" s="2">
        <f>'Source - Master DB Debt'!I2113</f>
        <v>1900</v>
      </c>
      <c r="H2116" s="2">
        <f>'Source - Master DB Debt'!J2113</f>
        <v>6316</v>
      </c>
    </row>
    <row r="2117" spans="1:8" x14ac:dyDescent="0.35">
      <c r="A2117" t="str">
        <f>'Source - Master DB Debt'!A2114&amp;'Source - Master DB Debt'!B2114&amp;'Source - Master DB Debt'!C2114</f>
        <v>6446510</v>
      </c>
      <c r="B2117" t="str">
        <f>'Source - Master DB Debt'!D2114</f>
        <v>0180</v>
      </c>
      <c r="C2117" t="str">
        <f>'Source - Master DB Debt'!E2114</f>
        <v>B0041 Common School Loan</v>
      </c>
      <c r="D2117" s="2">
        <f>'Source - Master DB Debt'!F2114</f>
        <v>25361</v>
      </c>
      <c r="E2117" s="2">
        <f>'Source - Master DB Debt'!G2114</f>
        <v>50346</v>
      </c>
      <c r="F2117" s="2">
        <f>'Source - Master DB Debt'!H2114</f>
        <v>0</v>
      </c>
      <c r="G2117" s="2">
        <f>'Source - Master DB Debt'!I2114</f>
        <v>0</v>
      </c>
      <c r="H2117" s="2">
        <f>'Source - Master DB Debt'!J2114</f>
        <v>0</v>
      </c>
    </row>
    <row r="2118" spans="1:8" x14ac:dyDescent="0.35">
      <c r="A2118" t="str">
        <f>'Source - Master DB Debt'!A2115&amp;'Source - Master DB Debt'!B2115&amp;'Source - Master DB Debt'!C2115</f>
        <v>6446510</v>
      </c>
      <c r="B2118" t="str">
        <f>'Source - Master DB Debt'!D2115</f>
        <v>0180</v>
      </c>
      <c r="C2118" t="str">
        <f>'Source - Master DB Debt'!E2115</f>
        <v>B0273 Common School Loan</v>
      </c>
      <c r="D2118" s="2">
        <f>'Source - Master DB Debt'!F2115</f>
        <v>6363</v>
      </c>
      <c r="E2118" s="2">
        <f>'Source - Master DB Debt'!G2115</f>
        <v>12633</v>
      </c>
      <c r="F2118" s="2">
        <f>'Source - Master DB Debt'!H2115</f>
        <v>6271</v>
      </c>
      <c r="G2118" s="2">
        <f>'Source - Master DB Debt'!I2115</f>
        <v>1877</v>
      </c>
      <c r="H2118" s="2">
        <f>'Source - Master DB Debt'!J2115</f>
        <v>6240</v>
      </c>
    </row>
    <row r="2119" spans="1:8" x14ac:dyDescent="0.35">
      <c r="A2119" t="str">
        <f>'Source - Master DB Debt'!A2116&amp;'Source - Master DB Debt'!B2116&amp;'Source - Master DB Debt'!C2116</f>
        <v>6446510</v>
      </c>
      <c r="B2119" t="str">
        <f>'Source - Master DB Debt'!D2116</f>
        <v>0180</v>
      </c>
      <c r="C2119" t="str">
        <f>'Source - Master DB Debt'!E2116</f>
        <v>General Obligation Bonds of 2021</v>
      </c>
      <c r="D2119" s="2">
        <f>'Source - Master DB Debt'!F2116</f>
        <v>351750</v>
      </c>
      <c r="E2119" s="2">
        <f>'Source - Master DB Debt'!G2116</f>
        <v>0</v>
      </c>
      <c r="F2119" s="2">
        <f>'Source - Master DB Debt'!H2116</f>
        <v>0</v>
      </c>
      <c r="G2119" s="2">
        <f>'Source - Master DB Debt'!I2116</f>
        <v>0</v>
      </c>
      <c r="H2119" s="2">
        <f>'Source - Master DB Debt'!J2116</f>
        <v>0</v>
      </c>
    </row>
    <row r="2120" spans="1:8" x14ac:dyDescent="0.35">
      <c r="A2120" t="str">
        <f>'Source - Master DB Debt'!A2117&amp;'Source - Master DB Debt'!B2117&amp;'Source - Master DB Debt'!C2117</f>
        <v>6446510</v>
      </c>
      <c r="B2120" t="str">
        <f>'Source - Master DB Debt'!D2117</f>
        <v>0180</v>
      </c>
      <c r="C2120" t="str">
        <f>'Source - Master DB Debt'!E2117</f>
        <v>B0382 Common School Loan</v>
      </c>
      <c r="D2120" s="2">
        <f>'Source - Master DB Debt'!F2117</f>
        <v>25634</v>
      </c>
      <c r="E2120" s="2">
        <f>'Source - Master DB Debt'!G2117</f>
        <v>50900</v>
      </c>
      <c r="F2120" s="2">
        <f>'Source - Master DB Debt'!H2117</f>
        <v>25266</v>
      </c>
      <c r="G2120" s="2">
        <f>'Source - Master DB Debt'!I2117</f>
        <v>7561</v>
      </c>
      <c r="H2120" s="2">
        <f>'Source - Master DB Debt'!J2117</f>
        <v>25143</v>
      </c>
    </row>
    <row r="2121" spans="1:8" x14ac:dyDescent="0.35">
      <c r="A2121" t="str">
        <f>'Source - Master DB Debt'!A2118&amp;'Source - Master DB Debt'!B2118&amp;'Source - Master DB Debt'!C2118</f>
        <v>6446510</v>
      </c>
      <c r="B2121" t="str">
        <f>'Source - Master DB Debt'!D2118</f>
        <v>0180</v>
      </c>
      <c r="C2121" t="str">
        <f>'Source - Master DB Debt'!E2118</f>
        <v xml:space="preserve">2016 Bond Refunding </v>
      </c>
      <c r="D2121" s="2">
        <f>'Source - Master DB Debt'!F2118</f>
        <v>780500</v>
      </c>
      <c r="E2121" s="2">
        <f>'Source - Master DB Debt'!G2118</f>
        <v>1559000</v>
      </c>
      <c r="F2121" s="2">
        <f>'Source - Master DB Debt'!H2118</f>
        <v>779500</v>
      </c>
      <c r="G2121" s="2">
        <f>'Source - Master DB Debt'!I2118</f>
        <v>779500</v>
      </c>
      <c r="H2121" s="2">
        <f>'Source - Master DB Debt'!J2118</f>
        <v>779500</v>
      </c>
    </row>
    <row r="2122" spans="1:8" x14ac:dyDescent="0.35">
      <c r="A2122" t="str">
        <f>'Source - Master DB Debt'!A2119&amp;'Source - Master DB Debt'!B2119&amp;'Source - Master DB Debt'!C2119</f>
        <v>6446510</v>
      </c>
      <c r="B2122" t="str">
        <f>'Source - Master DB Debt'!D2119</f>
        <v>0180</v>
      </c>
      <c r="C2122" t="str">
        <f>'Source - Master DB Debt'!E2119</f>
        <v>B0190 Common School Loan</v>
      </c>
      <c r="D2122" s="2">
        <f>'Source - Master DB Debt'!F2119</f>
        <v>9147</v>
      </c>
      <c r="E2122" s="2">
        <f>'Source - Master DB Debt'!G2119</f>
        <v>18158</v>
      </c>
      <c r="F2122" s="2">
        <f>'Source - Master DB Debt'!H2119</f>
        <v>9012</v>
      </c>
      <c r="G2122" s="2">
        <f>'Source - Master DB Debt'!I2119</f>
        <v>2697</v>
      </c>
      <c r="H2122" s="2">
        <f>'Source - Master DB Debt'!J2119</f>
        <v>8968</v>
      </c>
    </row>
    <row r="2123" spans="1:8" x14ac:dyDescent="0.35">
      <c r="A2123" t="str">
        <f>'Source - Master DB Debt'!A2120&amp;'Source - Master DB Debt'!B2120&amp;'Source - Master DB Debt'!C2120</f>
        <v>6446510</v>
      </c>
      <c r="B2123" t="str">
        <f>'Source - Master DB Debt'!D2120</f>
        <v>0180</v>
      </c>
      <c r="C2123" t="str">
        <f>'Source - Master DB Debt'!E2120</f>
        <v>General Obligation Bonds of 2023</v>
      </c>
      <c r="D2123" s="2">
        <f>'Source - Master DB Debt'!F2120</f>
        <v>0</v>
      </c>
      <c r="E2123" s="2">
        <f>'Source - Master DB Debt'!G2120</f>
        <v>616850</v>
      </c>
      <c r="F2123" s="2">
        <f>'Source - Master DB Debt'!H2120</f>
        <v>520750</v>
      </c>
      <c r="G2123" s="2">
        <f>'Source - Master DB Debt'!I2120</f>
        <v>156233</v>
      </c>
      <c r="H2123" s="2">
        <f>'Source - Master DB Debt'!J2120</f>
        <v>520800</v>
      </c>
    </row>
    <row r="2124" spans="1:8" x14ac:dyDescent="0.35">
      <c r="A2124" t="str">
        <f>'Source - Master DB Debt'!A2121&amp;'Source - Master DB Debt'!B2121&amp;'Source - Master DB Debt'!C2121</f>
        <v>6446510</v>
      </c>
      <c r="B2124" t="str">
        <f>'Source - Master DB Debt'!D2121</f>
        <v>0180</v>
      </c>
      <c r="C2124" t="str">
        <f>'Source - Master DB Debt'!E2121</f>
        <v xml:space="preserve">Ad Valorem Property Tax First Mortgage Bonds, Series 2022 </v>
      </c>
      <c r="D2124" s="2">
        <f>'Source - Master DB Debt'!F2121</f>
        <v>758500</v>
      </c>
      <c r="E2124" s="2">
        <f>'Source - Master DB Debt'!G2121</f>
        <v>1519000</v>
      </c>
      <c r="F2124" s="2">
        <f>'Source - Master DB Debt'!H2121</f>
        <v>759000</v>
      </c>
      <c r="G2124" s="2">
        <f>'Source - Master DB Debt'!I2121</f>
        <v>227700</v>
      </c>
      <c r="H2124" s="2">
        <f>'Source - Master DB Debt'!J2121</f>
        <v>759000</v>
      </c>
    </row>
    <row r="2125" spans="1:8" x14ac:dyDescent="0.35">
      <c r="A2125" t="str">
        <f>'Source - Master DB Debt'!A2122&amp;'Source - Master DB Debt'!B2122&amp;'Source - Master DB Debt'!C2122</f>
        <v>6446510</v>
      </c>
      <c r="B2125" t="str">
        <f>'Source - Master DB Debt'!D2122</f>
        <v>0180</v>
      </c>
      <c r="C2125" t="str">
        <f>'Source - Master DB Debt'!E2122</f>
        <v>B0261 Common School Loan</v>
      </c>
      <c r="D2125" s="2">
        <f>'Source - Master DB Debt'!F2122</f>
        <v>8280</v>
      </c>
      <c r="E2125" s="2">
        <f>'Source - Master DB Debt'!G2122</f>
        <v>16440</v>
      </c>
      <c r="F2125" s="2">
        <f>'Source - Master DB Debt'!H2122</f>
        <v>8160</v>
      </c>
      <c r="G2125" s="2">
        <f>'Source - Master DB Debt'!I2122</f>
        <v>2442</v>
      </c>
      <c r="H2125" s="2">
        <f>'Source - Master DB Debt'!J2122</f>
        <v>8120</v>
      </c>
    </row>
    <row r="2126" spans="1:8" x14ac:dyDescent="0.35">
      <c r="A2126" t="str">
        <f>'Source - Master DB Debt'!A2123&amp;'Source - Master DB Debt'!B2123&amp;'Source - Master DB Debt'!C2123</f>
        <v>6446510</v>
      </c>
      <c r="B2126" t="str">
        <f>'Source - Master DB Debt'!D2123</f>
        <v>0180</v>
      </c>
      <c r="C2126" t="str">
        <f>'Source - Master DB Debt'!E2123</f>
        <v>A2938 Common School Loan</v>
      </c>
      <c r="D2126" s="2">
        <f>'Source - Master DB Debt'!F2123</f>
        <v>19709</v>
      </c>
      <c r="E2126" s="2">
        <f>'Source - Master DB Debt'!G2123</f>
        <v>0</v>
      </c>
      <c r="F2126" s="2">
        <f>'Source - Master DB Debt'!H2123</f>
        <v>0</v>
      </c>
      <c r="G2126" s="2">
        <f>'Source - Master DB Debt'!I2123</f>
        <v>0</v>
      </c>
      <c r="H2126" s="2">
        <f>'Source - Master DB Debt'!J2123</f>
        <v>0</v>
      </c>
    </row>
    <row r="2127" spans="1:8" x14ac:dyDescent="0.35">
      <c r="A2127" t="str">
        <f>'Source - Master DB Debt'!A2124&amp;'Source - Master DB Debt'!B2124&amp;'Source - Master DB Debt'!C2124</f>
        <v>6446520</v>
      </c>
      <c r="B2127" t="str">
        <f>'Source - Master DB Debt'!D2124</f>
        <v>0180</v>
      </c>
      <c r="C2127" t="str">
        <f>'Source - Master DB Debt'!E2124</f>
        <v>Common School Loan A0504</v>
      </c>
      <c r="D2127" s="2">
        <f>'Source - Master DB Debt'!F2124</f>
        <v>10200</v>
      </c>
      <c r="E2127" s="2">
        <f>'Source - Master DB Debt'!G2124</f>
        <v>0</v>
      </c>
      <c r="F2127" s="2">
        <f>'Source - Master DB Debt'!H2124</f>
        <v>0</v>
      </c>
      <c r="G2127" s="2">
        <f>'Source - Master DB Debt'!I2124</f>
        <v>0</v>
      </c>
      <c r="H2127" s="2">
        <f>'Source - Master DB Debt'!J2124</f>
        <v>0</v>
      </c>
    </row>
    <row r="2128" spans="1:8" x14ac:dyDescent="0.35">
      <c r="A2128" t="str">
        <f>'Source - Master DB Debt'!A2125&amp;'Source - Master DB Debt'!B2125&amp;'Source - Master DB Debt'!C2125</f>
        <v>6446520</v>
      </c>
      <c r="B2128" t="str">
        <f>'Source - Master DB Debt'!D2125</f>
        <v>0180</v>
      </c>
      <c r="C2128" t="str">
        <f>'Source - Master DB Debt'!E2125</f>
        <v>Veterans Memorial School Construction Fund - 2005</v>
      </c>
      <c r="D2128" s="2">
        <f>'Source - Master DB Debt'!F2125</f>
        <v>23395</v>
      </c>
      <c r="E2128" s="2">
        <f>'Source - Master DB Debt'!G2125</f>
        <v>46330</v>
      </c>
      <c r="F2128" s="2">
        <f>'Source - Master DB Debt'!H2125</f>
        <v>0</v>
      </c>
      <c r="G2128" s="2">
        <f>'Source - Master DB Debt'!I2125</f>
        <v>0</v>
      </c>
      <c r="H2128" s="2">
        <f>'Source - Master DB Debt'!J2125</f>
        <v>0</v>
      </c>
    </row>
    <row r="2129" spans="1:8" x14ac:dyDescent="0.35">
      <c r="A2129" t="str">
        <f>'Source - Master DB Debt'!A2126&amp;'Source - Master DB Debt'!B2126&amp;'Source - Master DB Debt'!C2126</f>
        <v>6446520</v>
      </c>
      <c r="B2129" t="str">
        <f>'Source - Master DB Debt'!D2126</f>
        <v>0180</v>
      </c>
      <c r="C2129" t="str">
        <f>'Source - Master DB Debt'!E2126</f>
        <v>Lease Rental 2012B Series</v>
      </c>
      <c r="D2129" s="2">
        <f>'Source - Master DB Debt'!F2126</f>
        <v>141000</v>
      </c>
      <c r="E2129" s="2">
        <f>'Source - Master DB Debt'!G2126</f>
        <v>282000</v>
      </c>
      <c r="F2129" s="2">
        <f>'Source - Master DB Debt'!H2126</f>
        <v>141000</v>
      </c>
      <c r="G2129" s="2">
        <f>'Source - Master DB Debt'!I2126</f>
        <v>141000</v>
      </c>
      <c r="H2129" s="2">
        <f>'Source - Master DB Debt'!J2126</f>
        <v>141000</v>
      </c>
    </row>
    <row r="2130" spans="1:8" x14ac:dyDescent="0.35">
      <c r="A2130" t="str">
        <f>'Source - Master DB Debt'!A2127&amp;'Source - Master DB Debt'!B2127&amp;'Source - Master DB Debt'!C2127</f>
        <v>6446520</v>
      </c>
      <c r="B2130" t="str">
        <f>'Source - Master DB Debt'!D2127</f>
        <v>0180</v>
      </c>
      <c r="C2130" t="str">
        <f>'Source - Master DB Debt'!E2127</f>
        <v>Capital Appreciation Bonds 2016A</v>
      </c>
      <c r="D2130" s="2">
        <f>'Source - Master DB Debt'!F2127</f>
        <v>0</v>
      </c>
      <c r="E2130" s="2">
        <f>'Source - Master DB Debt'!G2127</f>
        <v>0</v>
      </c>
      <c r="F2130" s="2">
        <f>'Source - Master DB Debt'!H2127</f>
        <v>0</v>
      </c>
      <c r="G2130" s="2">
        <f>'Source - Master DB Debt'!I2127</f>
        <v>0</v>
      </c>
      <c r="H2130" s="2">
        <f>'Source - Master DB Debt'!J2127</f>
        <v>0</v>
      </c>
    </row>
    <row r="2131" spans="1:8" x14ac:dyDescent="0.35">
      <c r="A2131" t="str">
        <f>'Source - Master DB Debt'!A2128&amp;'Source - Master DB Debt'!B2128&amp;'Source - Master DB Debt'!C2128</f>
        <v>6446520</v>
      </c>
      <c r="B2131" t="str">
        <f>'Source - Master DB Debt'!D2128</f>
        <v>0180</v>
      </c>
      <c r="C2131" t="str">
        <f>'Source - Master DB Debt'!E2128</f>
        <v>PTSC Capital Improvement Note (Bond), Series 2019</v>
      </c>
      <c r="D2131" s="2">
        <f>'Source - Master DB Debt'!F2128</f>
        <v>95264</v>
      </c>
      <c r="E2131" s="2">
        <f>'Source - Master DB Debt'!G2128</f>
        <v>197448</v>
      </c>
      <c r="F2131" s="2">
        <f>'Source - Master DB Debt'!H2128</f>
        <v>97128</v>
      </c>
      <c r="G2131" s="2">
        <f>'Source - Master DB Debt'!I2128</f>
        <v>28979</v>
      </c>
      <c r="H2131" s="2">
        <f>'Source - Master DB Debt'!J2128</f>
        <v>96064</v>
      </c>
    </row>
    <row r="2132" spans="1:8" x14ac:dyDescent="0.35">
      <c r="A2132" t="str">
        <f>'Source - Master DB Debt'!A2129&amp;'Source - Master DB Debt'!B2129&amp;'Source - Master DB Debt'!C2129</f>
        <v>6446520</v>
      </c>
      <c r="B2132" t="str">
        <f>'Source - Master DB Debt'!D2129</f>
        <v>0180</v>
      </c>
      <c r="C2132" t="str">
        <f>'Source - Master DB Debt'!E2129</f>
        <v>General Obiligation Bonds, Series 2019</v>
      </c>
      <c r="D2132" s="2">
        <f>'Source - Master DB Debt'!F2129</f>
        <v>12547</v>
      </c>
      <c r="E2132" s="2">
        <f>'Source - Master DB Debt'!G2129</f>
        <v>115144</v>
      </c>
      <c r="F2132" s="2">
        <f>'Source - Master DB Debt'!H2129</f>
        <v>57147</v>
      </c>
      <c r="G2132" s="2">
        <f>'Source - Master DB Debt'!I2129</f>
        <v>17002</v>
      </c>
      <c r="H2132" s="2">
        <f>'Source - Master DB Debt'!J2129</f>
        <v>56197</v>
      </c>
    </row>
    <row r="2133" spans="1:8" x14ac:dyDescent="0.35">
      <c r="A2133" t="str">
        <f>'Source - Master DB Debt'!A2130&amp;'Source - Master DB Debt'!B2130&amp;'Source - Master DB Debt'!C2130</f>
        <v>6446520</v>
      </c>
      <c r="B2133" t="str">
        <f>'Source - Master DB Debt'!D2130</f>
        <v>0186</v>
      </c>
      <c r="C2133" t="str">
        <f>'Source - Master DB Debt'!E2130</f>
        <v>Pension Bonds (Severance) 2013 C Ref</v>
      </c>
      <c r="D2133" s="2">
        <f>'Source - Master DB Debt'!F2130</f>
        <v>63629</v>
      </c>
      <c r="E2133" s="2">
        <f>'Source - Master DB Debt'!G2130</f>
        <v>127029</v>
      </c>
      <c r="F2133" s="2">
        <f>'Source - Master DB Debt'!H2130</f>
        <v>0</v>
      </c>
      <c r="G2133" s="2">
        <f>'Source - Master DB Debt'!I2130</f>
        <v>0</v>
      </c>
      <c r="H2133" s="2">
        <f>'Source - Master DB Debt'!J2130</f>
        <v>0</v>
      </c>
    </row>
    <row r="2134" spans="1:8" x14ac:dyDescent="0.35">
      <c r="A2134" t="str">
        <f>'Source - Master DB Debt'!A2131&amp;'Source - Master DB Debt'!B2131&amp;'Source - Master DB Debt'!C2131</f>
        <v>6446520</v>
      </c>
      <c r="B2134" t="str">
        <f>'Source - Master DB Debt'!D2131</f>
        <v>0180</v>
      </c>
      <c r="C2134" t="str">
        <f>'Source - Master DB Debt'!E2131</f>
        <v>Lease Rental 2016B Series</v>
      </c>
      <c r="D2134" s="2">
        <f>'Source - Master DB Debt'!F2131</f>
        <v>656000</v>
      </c>
      <c r="E2134" s="2">
        <f>'Source - Master DB Debt'!G2131</f>
        <v>1200000</v>
      </c>
      <c r="F2134" s="2">
        <f>'Source - Master DB Debt'!H2131</f>
        <v>599000</v>
      </c>
      <c r="G2134" s="2">
        <f>'Source - Master DB Debt'!I2131</f>
        <v>179700</v>
      </c>
      <c r="H2134" s="2">
        <f>'Source - Master DB Debt'!J2131</f>
        <v>599000</v>
      </c>
    </row>
    <row r="2135" spans="1:8" x14ac:dyDescent="0.35">
      <c r="A2135" t="str">
        <f>'Source - Master DB Debt'!A2132&amp;'Source - Master DB Debt'!B2132&amp;'Source - Master DB Debt'!C2132</f>
        <v>6446520</v>
      </c>
      <c r="B2135" t="str">
        <f>'Source - Master DB Debt'!D2132</f>
        <v>0180</v>
      </c>
      <c r="C2135" t="str">
        <f>'Source - Master DB Debt'!E2132</f>
        <v>Common School/STAA - B0270</v>
      </c>
      <c r="D2135" s="2">
        <f>'Source - Master DB Debt'!F2132</f>
        <v>6075</v>
      </c>
      <c r="E2135" s="2">
        <f>'Source - Master DB Debt'!G2132</f>
        <v>0</v>
      </c>
      <c r="F2135" s="2">
        <f>'Source - Master DB Debt'!H2132</f>
        <v>0</v>
      </c>
      <c r="G2135" s="2">
        <f>'Source - Master DB Debt'!I2132</f>
        <v>0</v>
      </c>
      <c r="H2135" s="2">
        <f>'Source - Master DB Debt'!J2132</f>
        <v>0</v>
      </c>
    </row>
    <row r="2136" spans="1:8" x14ac:dyDescent="0.35">
      <c r="A2136" t="str">
        <f>'Source - Master DB Debt'!A2133&amp;'Source - Master DB Debt'!B2133&amp;'Source - Master DB Debt'!C2133</f>
        <v>6446520</v>
      </c>
      <c r="B2136" t="str">
        <f>'Source - Master DB Debt'!D2133</f>
        <v>0180</v>
      </c>
      <c r="C2136" t="str">
        <f>'Source - Master DB Debt'!E2133</f>
        <v>Common School - B0366</v>
      </c>
      <c r="D2136" s="2">
        <f>'Source - Master DB Debt'!F2133</f>
        <v>14726</v>
      </c>
      <c r="E2136" s="2">
        <f>'Source - Master DB Debt'!G2133</f>
        <v>28950</v>
      </c>
      <c r="F2136" s="2">
        <f>'Source - Master DB Debt'!H2133</f>
        <v>14371</v>
      </c>
      <c r="G2136" s="2">
        <f>'Source - Master DB Debt'!I2133</f>
        <v>4301</v>
      </c>
      <c r="H2136" s="2">
        <f>'Source - Master DB Debt'!J2133</f>
        <v>14302</v>
      </c>
    </row>
    <row r="2137" spans="1:8" x14ac:dyDescent="0.35">
      <c r="A2137" t="str">
        <f>'Source - Master DB Debt'!A2134&amp;'Source - Master DB Debt'!B2134&amp;'Source - Master DB Debt'!C2134</f>
        <v>6446520</v>
      </c>
      <c r="B2137" t="str">
        <f>'Source - Master DB Debt'!D2134</f>
        <v>0180</v>
      </c>
      <c r="C2137" t="str">
        <f>'Source - Master DB Debt'!E2134</f>
        <v>Common School - B0067</v>
      </c>
      <c r="D2137" s="2">
        <f>'Source - Master DB Debt'!F2134</f>
        <v>14210</v>
      </c>
      <c r="E2137" s="2">
        <f>'Source - Master DB Debt'!G2134</f>
        <v>28210</v>
      </c>
      <c r="F2137" s="2">
        <f>'Source - Master DB Debt'!H2134</f>
        <v>0</v>
      </c>
      <c r="G2137" s="2">
        <f>'Source - Master DB Debt'!I2134</f>
        <v>0</v>
      </c>
      <c r="H2137" s="2">
        <f>'Source - Master DB Debt'!J2134</f>
        <v>0</v>
      </c>
    </row>
    <row r="2138" spans="1:8" x14ac:dyDescent="0.35">
      <c r="A2138" t="str">
        <f>'Source - Master DB Debt'!A2135&amp;'Source - Master DB Debt'!B2135&amp;'Source - Master DB Debt'!C2135</f>
        <v>6446520</v>
      </c>
      <c r="B2138" t="str">
        <f>'Source - Master DB Debt'!D2135</f>
        <v>0180</v>
      </c>
      <c r="C2138" t="str">
        <f>'Source - Master DB Debt'!E2135</f>
        <v>Lease Rental Series 2018</v>
      </c>
      <c r="D2138" s="2">
        <f>'Source - Master DB Debt'!F2135</f>
        <v>277500</v>
      </c>
      <c r="E2138" s="2">
        <f>'Source - Master DB Debt'!G2135</f>
        <v>554000</v>
      </c>
      <c r="F2138" s="2">
        <f>'Source - Master DB Debt'!H2135</f>
        <v>277000</v>
      </c>
      <c r="G2138" s="2">
        <f>'Source - Master DB Debt'!I2135</f>
        <v>83100</v>
      </c>
      <c r="H2138" s="2">
        <f>'Source - Master DB Debt'!J2135</f>
        <v>277000</v>
      </c>
    </row>
    <row r="2139" spans="1:8" x14ac:dyDescent="0.35">
      <c r="A2139" t="str">
        <f>'Source - Master DB Debt'!A2136&amp;'Source - Master DB Debt'!B2136&amp;'Source - Master DB Debt'!C2136</f>
        <v>6446520</v>
      </c>
      <c r="B2139" t="str">
        <f>'Source - Master DB Debt'!D2136</f>
        <v>0180</v>
      </c>
      <c r="C2139" t="str">
        <f>'Source - Master DB Debt'!E2136</f>
        <v>Lease Rental 2012A Bonds</v>
      </c>
      <c r="D2139" s="2">
        <f>'Source - Master DB Debt'!F2136</f>
        <v>140000</v>
      </c>
      <c r="E2139" s="2">
        <f>'Source - Master DB Debt'!G2136</f>
        <v>280000</v>
      </c>
      <c r="F2139" s="2">
        <f>'Source - Master DB Debt'!H2136</f>
        <v>140000</v>
      </c>
      <c r="G2139" s="2">
        <f>'Source - Master DB Debt'!I2136</f>
        <v>140000</v>
      </c>
      <c r="H2139" s="2">
        <f>'Source - Master DB Debt'!J2136</f>
        <v>140000</v>
      </c>
    </row>
    <row r="2140" spans="1:8" x14ac:dyDescent="0.35">
      <c r="A2140" t="str">
        <f>'Source - Master DB Debt'!A2137&amp;'Source - Master DB Debt'!B2137&amp;'Source - Master DB Debt'!C2137</f>
        <v>6446520</v>
      </c>
      <c r="B2140" t="str">
        <f>'Source - Master DB Debt'!D2137</f>
        <v>0180</v>
      </c>
      <c r="C2140" t="str">
        <f>'Source - Master DB Debt'!E2137</f>
        <v>Porter Township High School Building Corp Ad Valorem Property Tax First Mort Bonds, Series 2022</v>
      </c>
      <c r="D2140" s="2">
        <f>'Source - Master DB Debt'!F2137</f>
        <v>298000</v>
      </c>
      <c r="E2140" s="2">
        <f>'Source - Master DB Debt'!G2137</f>
        <v>598000</v>
      </c>
      <c r="F2140" s="2">
        <f>'Source - Master DB Debt'!H2137</f>
        <v>299000</v>
      </c>
      <c r="G2140" s="2">
        <f>'Source - Master DB Debt'!I2137</f>
        <v>89700</v>
      </c>
      <c r="H2140" s="2">
        <f>'Source - Master DB Debt'!J2137</f>
        <v>299000</v>
      </c>
    </row>
    <row r="2141" spans="1:8" x14ac:dyDescent="0.35">
      <c r="A2141" t="str">
        <f>'Source - Master DB Debt'!A2138&amp;'Source - Master DB Debt'!B2138&amp;'Source - Master DB Debt'!C2138</f>
        <v>6446520</v>
      </c>
      <c r="B2141" t="str">
        <f>'Source - Master DB Debt'!D2138</f>
        <v>0180</v>
      </c>
      <c r="C2141" t="str">
        <f>'Source - Master DB Debt'!E2138</f>
        <v>Common School - B0287</v>
      </c>
      <c r="D2141" s="2">
        <f>'Source - Master DB Debt'!F2138</f>
        <v>14605</v>
      </c>
      <c r="E2141" s="2">
        <f>'Source - Master DB Debt'!G2138</f>
        <v>28995</v>
      </c>
      <c r="F2141" s="2">
        <f>'Source - Master DB Debt'!H2138</f>
        <v>14390</v>
      </c>
      <c r="G2141" s="2">
        <f>'Source - Master DB Debt'!I2138</f>
        <v>2159</v>
      </c>
      <c r="H2141" s="2">
        <f>'Source - Master DB Debt'!J2138</f>
        <v>0</v>
      </c>
    </row>
    <row r="2142" spans="1:8" x14ac:dyDescent="0.35">
      <c r="A2142" t="str">
        <f>'Source - Master DB Debt'!A2139&amp;'Source - Master DB Debt'!B2139&amp;'Source - Master DB Debt'!C2139</f>
        <v>6446520</v>
      </c>
      <c r="B2142" t="str">
        <f>'Source - Master DB Debt'!D2139</f>
        <v>0180</v>
      </c>
      <c r="C2142" t="str">
        <f>'Source - Master DB Debt'!E2139</f>
        <v>Common School - B0246</v>
      </c>
      <c r="D2142" s="2">
        <f>'Source - Master DB Debt'!F2139</f>
        <v>13136</v>
      </c>
      <c r="E2142" s="2">
        <f>'Source - Master DB Debt'!G2139</f>
        <v>26080</v>
      </c>
      <c r="F2142" s="2">
        <f>'Source - Master DB Debt'!H2139</f>
        <v>12945</v>
      </c>
      <c r="G2142" s="2">
        <f>'Source - Master DB Debt'!I2139</f>
        <v>3874</v>
      </c>
      <c r="H2142" s="2">
        <f>'Source - Master DB Debt'!J2139</f>
        <v>12881</v>
      </c>
    </row>
    <row r="2143" spans="1:8" x14ac:dyDescent="0.35">
      <c r="A2143" t="str">
        <f>'Source - Master DB Debt'!A2140&amp;'Source - Master DB Debt'!B2140&amp;'Source - Master DB Debt'!C2140</f>
        <v>6446520</v>
      </c>
      <c r="B2143" t="str">
        <f>'Source - Master DB Debt'!D2140</f>
        <v>0180</v>
      </c>
      <c r="C2143" t="str">
        <f>'Source - Master DB Debt'!E2140</f>
        <v>Common School - B00117</v>
      </c>
      <c r="D2143" s="2">
        <f>'Source - Master DB Debt'!F2140</f>
        <v>13935</v>
      </c>
      <c r="E2143" s="2">
        <f>'Source - Master DB Debt'!G2140</f>
        <v>27665</v>
      </c>
      <c r="F2143" s="2">
        <f>'Source - Master DB Debt'!H2140</f>
        <v>0</v>
      </c>
      <c r="G2143" s="2">
        <f>'Source - Master DB Debt'!I2140</f>
        <v>0</v>
      </c>
      <c r="H2143" s="2">
        <f>'Source - Master DB Debt'!J2140</f>
        <v>0</v>
      </c>
    </row>
    <row r="2144" spans="1:8" x14ac:dyDescent="0.35">
      <c r="A2144" t="str">
        <f>'Source - Master DB Debt'!A2141&amp;'Source - Master DB Debt'!B2141&amp;'Source - Master DB Debt'!C2141</f>
        <v>6446520</v>
      </c>
      <c r="B2144" t="str">
        <f>'Source - Master DB Debt'!D2141</f>
        <v>0180</v>
      </c>
      <c r="C2144" t="str">
        <f>'Source - Master DB Debt'!E2141</f>
        <v>Common School - B0347</v>
      </c>
      <c r="D2144" s="2">
        <f>'Source - Master DB Debt'!F2141</f>
        <v>7869</v>
      </c>
      <c r="E2144" s="2">
        <f>'Source - Master DB Debt'!G2141</f>
        <v>15625</v>
      </c>
      <c r="F2144" s="2">
        <f>'Source - Master DB Debt'!H2141</f>
        <v>7756</v>
      </c>
      <c r="G2144" s="2">
        <f>'Source - Master DB Debt'!I2141</f>
        <v>2321</v>
      </c>
      <c r="H2144" s="2">
        <f>'Source - Master DB Debt'!J2141</f>
        <v>7718</v>
      </c>
    </row>
    <row r="2145" spans="1:8" x14ac:dyDescent="0.35">
      <c r="A2145" t="str">
        <f>'Source - Master DB Debt'!A2142&amp;'Source - Master DB Debt'!B2142&amp;'Source - Master DB Debt'!C2142</f>
        <v>6446520</v>
      </c>
      <c r="B2145" t="str">
        <f>'Source - Master DB Debt'!D2142</f>
        <v>0180</v>
      </c>
      <c r="C2145" t="str">
        <f>'Source - Master DB Debt'!E2142</f>
        <v>Porter Township High School Building Corp Ad Valorem Property Tax First Mort Bonds, Series 2021</v>
      </c>
      <c r="D2145" s="2">
        <f>'Source - Master DB Debt'!F2142</f>
        <v>52000</v>
      </c>
      <c r="E2145" s="2">
        <f>'Source - Master DB Debt'!G2142</f>
        <v>104000</v>
      </c>
      <c r="F2145" s="2">
        <f>'Source - Master DB Debt'!H2142</f>
        <v>52000</v>
      </c>
      <c r="G2145" s="2">
        <f>'Source - Master DB Debt'!I2142</f>
        <v>15600</v>
      </c>
      <c r="H2145" s="2">
        <f>'Source - Master DB Debt'!J2142</f>
        <v>52000</v>
      </c>
    </row>
    <row r="2146" spans="1:8" x14ac:dyDescent="0.35">
      <c r="A2146" t="str">
        <f>'Source - Master DB Debt'!A2143&amp;'Source - Master DB Debt'!B2143&amp;'Source - Master DB Debt'!C2143</f>
        <v>6446520</v>
      </c>
      <c r="B2146" t="str">
        <f>'Source - Master DB Debt'!D2143</f>
        <v>0180</v>
      </c>
      <c r="C2146" t="str">
        <f>'Source - Master DB Debt'!E2143</f>
        <v>Porter Township School Corporation General Obligation Bonds of 2023</v>
      </c>
      <c r="D2146" s="2">
        <f>'Source - Master DB Debt'!F2143</f>
        <v>0</v>
      </c>
      <c r="E2146" s="2">
        <f>'Source - Master DB Debt'!G2143</f>
        <v>1327917</v>
      </c>
      <c r="F2146" s="2">
        <f>'Source - Master DB Debt'!H2143</f>
        <v>496250</v>
      </c>
      <c r="G2146" s="2">
        <f>'Source - Master DB Debt'!I2143</f>
        <v>147188</v>
      </c>
      <c r="H2146" s="2">
        <f>'Source - Master DB Debt'!J2143</f>
        <v>485000</v>
      </c>
    </row>
    <row r="2147" spans="1:8" x14ac:dyDescent="0.35">
      <c r="A2147" t="str">
        <f>'Source - Master DB Debt'!A2144&amp;'Source - Master DB Debt'!B2144&amp;'Source - Master DB Debt'!C2144</f>
        <v>6446520</v>
      </c>
      <c r="B2147" t="str">
        <f>'Source - Master DB Debt'!D2144</f>
        <v>0180</v>
      </c>
      <c r="C2147" t="str">
        <f>'Source - Master DB Debt'!E2144</f>
        <v>Porter Township School Corporation General Obligation Bonds of 2022</v>
      </c>
      <c r="D2147" s="2">
        <f>'Source - Master DB Debt'!F2144</f>
        <v>441159</v>
      </c>
      <c r="E2147" s="2">
        <f>'Source - Master DB Debt'!G2144</f>
        <v>0</v>
      </c>
      <c r="F2147" s="2">
        <f>'Source - Master DB Debt'!H2144</f>
        <v>0</v>
      </c>
      <c r="G2147" s="2">
        <f>'Source - Master DB Debt'!I2144</f>
        <v>0</v>
      </c>
      <c r="H2147" s="2">
        <f>'Source - Master DB Debt'!J2144</f>
        <v>0</v>
      </c>
    </row>
    <row r="2148" spans="1:8" x14ac:dyDescent="0.35">
      <c r="A2148" t="str">
        <f>'Source - Master DB Debt'!A2145&amp;'Source - Master DB Debt'!B2145&amp;'Source - Master DB Debt'!C2145</f>
        <v>6446520</v>
      </c>
      <c r="B2148" t="str">
        <f>'Source - Master DB Debt'!D2145</f>
        <v>0180</v>
      </c>
      <c r="C2148" t="str">
        <f>'Source - Master DB Debt'!E2145</f>
        <v>Fees</v>
      </c>
      <c r="D2148" s="2">
        <f>'Source - Master DB Debt'!F2145</f>
        <v>7496</v>
      </c>
      <c r="E2148" s="2">
        <f>'Source - Master DB Debt'!G2145</f>
        <v>4000</v>
      </c>
      <c r="F2148" s="2">
        <f>'Source - Master DB Debt'!H2145</f>
        <v>4000</v>
      </c>
      <c r="G2148" s="2">
        <f>'Source - Master DB Debt'!I2145</f>
        <v>600</v>
      </c>
      <c r="H2148" s="2">
        <f>'Source - Master DB Debt'!J2145</f>
        <v>0</v>
      </c>
    </row>
    <row r="2149" spans="1:8" x14ac:dyDescent="0.35">
      <c r="A2149" t="str">
        <f>'Source - Master DB Debt'!A2146&amp;'Source - Master DB Debt'!B2146&amp;'Source - Master DB Debt'!C2146</f>
        <v>6446520</v>
      </c>
      <c r="B2149" t="str">
        <f>'Source - Master DB Debt'!D2146</f>
        <v>0180</v>
      </c>
      <c r="C2149" t="str">
        <f>'Source - Master DB Debt'!E2146</f>
        <v>Common School Loan A0557</v>
      </c>
      <c r="D2149" s="2">
        <f>'Source - Master DB Debt'!F2146</f>
        <v>21350</v>
      </c>
      <c r="E2149" s="2">
        <f>'Source - Master DB Debt'!G2146</f>
        <v>41650</v>
      </c>
      <c r="F2149" s="2">
        <f>'Source - Master DB Debt'!H2146</f>
        <v>20300</v>
      </c>
      <c r="G2149" s="2">
        <f>'Source - Master DB Debt'!I2146</f>
        <v>20125</v>
      </c>
      <c r="H2149" s="2">
        <f>'Source - Master DB Debt'!J2146</f>
        <v>19950</v>
      </c>
    </row>
    <row r="2150" spans="1:8" x14ac:dyDescent="0.35">
      <c r="A2150" t="str">
        <f>'Source - Master DB Debt'!A2147&amp;'Source - Master DB Debt'!B2147&amp;'Source - Master DB Debt'!C2147</f>
        <v>6446520</v>
      </c>
      <c r="B2150" t="str">
        <f>'Source - Master DB Debt'!D2147</f>
        <v>0180</v>
      </c>
      <c r="C2150" t="str">
        <f>'Source - Master DB Debt'!E2147</f>
        <v>Common School - B0405</v>
      </c>
      <c r="D2150" s="2">
        <f>'Source - Master DB Debt'!F2147</f>
        <v>0</v>
      </c>
      <c r="E2150" s="2">
        <f>'Source - Master DB Debt'!G2147</f>
        <v>28714</v>
      </c>
      <c r="F2150" s="2">
        <f>'Source - Master DB Debt'!H2147</f>
        <v>14383</v>
      </c>
      <c r="G2150" s="2">
        <f>'Source - Master DB Debt'!I2147</f>
        <v>4305</v>
      </c>
      <c r="H2150" s="2">
        <f>'Source - Master DB Debt'!J2147</f>
        <v>14314</v>
      </c>
    </row>
    <row r="2151" spans="1:8" x14ac:dyDescent="0.35">
      <c r="A2151" t="str">
        <f>'Source - Master DB Debt'!A2148&amp;'Source - Master DB Debt'!B2148&amp;'Source - Master DB Debt'!C2148</f>
        <v>6446530</v>
      </c>
      <c r="B2151" t="str">
        <f>'Source - Master DB Debt'!D2148</f>
        <v>0180</v>
      </c>
      <c r="C2151" t="str">
        <f>'Source - Master DB Debt'!E2148</f>
        <v>2009 QSCB #1 - Wheeler-Union Twp School Bldg Corp</v>
      </c>
      <c r="D2151" s="2">
        <f>'Source - Master DB Debt'!F2148</f>
        <v>77500</v>
      </c>
      <c r="E2151" s="2">
        <f>'Source - Master DB Debt'!G2148</f>
        <v>155750</v>
      </c>
      <c r="F2151" s="2">
        <f>'Source - Master DB Debt'!H2148</f>
        <v>78250</v>
      </c>
      <c r="G2151" s="2">
        <f>'Source - Master DB Debt'!I2148</f>
        <v>39125</v>
      </c>
      <c r="H2151" s="2">
        <f>'Source - Master DB Debt'!J2148</f>
        <v>0</v>
      </c>
    </row>
    <row r="2152" spans="1:8" x14ac:dyDescent="0.35">
      <c r="A2152" t="str">
        <f>'Source - Master DB Debt'!A2149&amp;'Source - Master DB Debt'!B2149&amp;'Source - Master DB Debt'!C2149</f>
        <v>6446530</v>
      </c>
      <c r="B2152" t="str">
        <f>'Source - Master DB Debt'!D2149</f>
        <v>0180</v>
      </c>
      <c r="C2152" t="str">
        <f>'Source - Master DB Debt'!E2149</f>
        <v>Wheeler-Union Township School Building Corp Ad Valorem Property Tax First Mtg Bonds Series 2022</v>
      </c>
      <c r="D2152" s="2">
        <f>'Source - Master DB Debt'!F2149</f>
        <v>759000</v>
      </c>
      <c r="E2152" s="2">
        <f>'Source - Master DB Debt'!G2149</f>
        <v>506000</v>
      </c>
      <c r="F2152" s="2">
        <f>'Source - Master DB Debt'!H2149</f>
        <v>253000</v>
      </c>
      <c r="G2152" s="2">
        <f>'Source - Master DB Debt'!I2149</f>
        <v>75900</v>
      </c>
      <c r="H2152" s="2">
        <f>'Source - Master DB Debt'!J2149</f>
        <v>253000</v>
      </c>
    </row>
    <row r="2153" spans="1:8" x14ac:dyDescent="0.35">
      <c r="A2153" t="str">
        <f>'Source - Master DB Debt'!A2150&amp;'Source - Master DB Debt'!B2150&amp;'Source - Master DB Debt'!C2150</f>
        <v>6446530</v>
      </c>
      <c r="B2153" t="str">
        <f>'Source - Master DB Debt'!D2150</f>
        <v>0180</v>
      </c>
      <c r="C2153" t="str">
        <f>'Source - Master DB Debt'!E2150</f>
        <v>Wheeler-Union Township School Building Corp Ad Valorem Property Tax First Mtg Bonds Series 2020</v>
      </c>
      <c r="D2153" s="2">
        <f>'Source - Master DB Debt'!F2150</f>
        <v>362500</v>
      </c>
      <c r="E2153" s="2">
        <f>'Source - Master DB Debt'!G2150</f>
        <v>728000</v>
      </c>
      <c r="F2153" s="2">
        <f>'Source - Master DB Debt'!H2150</f>
        <v>364000</v>
      </c>
      <c r="G2153" s="2">
        <f>'Source - Master DB Debt'!I2150</f>
        <v>109200</v>
      </c>
      <c r="H2153" s="2">
        <f>'Source - Master DB Debt'!J2150</f>
        <v>364000</v>
      </c>
    </row>
    <row r="2154" spans="1:8" x14ac:dyDescent="0.35">
      <c r="A2154" t="str">
        <f>'Source - Master DB Debt'!A2151&amp;'Source - Master DB Debt'!B2151&amp;'Source - Master DB Debt'!C2151</f>
        <v>6446530</v>
      </c>
      <c r="B2154" t="str">
        <f>'Source - Master DB Debt'!D2151</f>
        <v>0186</v>
      </c>
      <c r="C2154" t="str">
        <f>'Source - Master DB Debt'!E2151</f>
        <v>Amended Taxable General Obligation Pension Bonds of 2006</v>
      </c>
      <c r="D2154" s="2">
        <f>'Source - Master DB Debt'!F2151</f>
        <v>46014</v>
      </c>
      <c r="E2154" s="2">
        <f>'Source - Master DB Debt'!G2151</f>
        <v>88200</v>
      </c>
      <c r="F2154" s="2">
        <f>'Source - Master DB Debt'!H2151</f>
        <v>47186</v>
      </c>
      <c r="G2154" s="2">
        <f>'Source - Master DB Debt'!I2151</f>
        <v>46469</v>
      </c>
      <c r="H2154" s="2">
        <f>'Source - Master DB Debt'!J2151</f>
        <v>45751</v>
      </c>
    </row>
    <row r="2155" spans="1:8" x14ac:dyDescent="0.35">
      <c r="A2155" t="str">
        <f>'Source - Master DB Debt'!A2152&amp;'Source - Master DB Debt'!B2152&amp;'Source - Master DB Debt'!C2152</f>
        <v>6446530</v>
      </c>
      <c r="B2155" t="str">
        <f>'Source - Master DB Debt'!D2152</f>
        <v>0180</v>
      </c>
      <c r="C2155" t="str">
        <f>'Source - Master DB Debt'!E2152</f>
        <v>Fees</v>
      </c>
      <c r="D2155" s="2">
        <f>'Source - Master DB Debt'!F2152</f>
        <v>8000</v>
      </c>
      <c r="E2155" s="2">
        <f>'Source - Master DB Debt'!G2152</f>
        <v>8000</v>
      </c>
      <c r="F2155" s="2">
        <f>'Source - Master DB Debt'!H2152</f>
        <v>0</v>
      </c>
      <c r="G2155" s="2">
        <f>'Source - Master DB Debt'!I2152</f>
        <v>0</v>
      </c>
      <c r="H2155" s="2">
        <f>'Source - Master DB Debt'!J2152</f>
        <v>8000</v>
      </c>
    </row>
    <row r="2156" spans="1:8" x14ac:dyDescent="0.35">
      <c r="A2156" t="str">
        <f>'Source - Master DB Debt'!A2153&amp;'Source - Master DB Debt'!B2153&amp;'Source - Master DB Debt'!C2153</f>
        <v>6446530</v>
      </c>
      <c r="B2156" t="str">
        <f>'Source - Master DB Debt'!D2153</f>
        <v>0180</v>
      </c>
      <c r="C2156" t="str">
        <f>'Source - Master DB Debt'!E2153</f>
        <v>Wheeler-Union Township School Building Corp Ad Valorem Property Tax First Mtg Bonds Series 2023</v>
      </c>
      <c r="D2156" s="2">
        <f>'Source - Master DB Debt'!F2153</f>
        <v>0</v>
      </c>
      <c r="E2156" s="2">
        <f>'Source - Master DB Debt'!G2153</f>
        <v>1800000</v>
      </c>
      <c r="F2156" s="2">
        <f>'Source - Master DB Debt'!H2153</f>
        <v>899000</v>
      </c>
      <c r="G2156" s="2">
        <f>'Source - Master DB Debt'!I2153</f>
        <v>269700</v>
      </c>
      <c r="H2156" s="2">
        <f>'Source - Master DB Debt'!J2153</f>
        <v>899000</v>
      </c>
    </row>
    <row r="2157" spans="1:8" x14ac:dyDescent="0.35">
      <c r="A2157" t="str">
        <f>'Source - Master DB Debt'!A2154&amp;'Source - Master DB Debt'!B2154&amp;'Source - Master DB Debt'!C2154</f>
        <v>6446530</v>
      </c>
      <c r="B2157" t="str">
        <f>'Source - Master DB Debt'!D2154</f>
        <v>0180</v>
      </c>
      <c r="C2157" t="str">
        <f>'Source - Master DB Debt'!E2154</f>
        <v>Unreimbursed Textbooks</v>
      </c>
      <c r="D2157" s="2">
        <f>'Source - Master DB Debt'!F2154</f>
        <v>18240</v>
      </c>
      <c r="E2157" s="2">
        <f>'Source - Master DB Debt'!G2154</f>
        <v>0</v>
      </c>
      <c r="F2157" s="2">
        <f>'Source - Master DB Debt'!H2154</f>
        <v>0</v>
      </c>
      <c r="G2157" s="2">
        <f>'Source - Master DB Debt'!I2154</f>
        <v>0</v>
      </c>
      <c r="H2157" s="2">
        <f>'Source - Master DB Debt'!J2154</f>
        <v>0</v>
      </c>
    </row>
    <row r="2158" spans="1:8" x14ac:dyDescent="0.35">
      <c r="A2158" t="str">
        <f>'Source - Master DB Debt'!A2155&amp;'Source - Master DB Debt'!B2155&amp;'Source - Master DB Debt'!C2155</f>
        <v>6446530</v>
      </c>
      <c r="B2158" t="str">
        <f>'Source - Master DB Debt'!D2155</f>
        <v>0180</v>
      </c>
      <c r="C2158" t="str">
        <f>'Source - Master DB Debt'!E2155</f>
        <v>Wheeler-Union Township School Building Corp Ad Valorem Property Tax First Mtg Bonds Series 2021</v>
      </c>
      <c r="D2158" s="2">
        <f>'Source - Master DB Debt'!F2155</f>
        <v>404000</v>
      </c>
      <c r="E2158" s="2">
        <f>'Source - Master DB Debt'!G2155</f>
        <v>810000</v>
      </c>
      <c r="F2158" s="2">
        <f>'Source - Master DB Debt'!H2155</f>
        <v>406000</v>
      </c>
      <c r="G2158" s="2">
        <f>'Source - Master DB Debt'!I2155</f>
        <v>121800</v>
      </c>
      <c r="H2158" s="2">
        <f>'Source - Master DB Debt'!J2155</f>
        <v>406000</v>
      </c>
    </row>
    <row r="2159" spans="1:8" x14ac:dyDescent="0.35">
      <c r="A2159" t="str">
        <f>'Source - Master DB Debt'!A2156&amp;'Source - Master DB Debt'!B2156&amp;'Source - Master DB Debt'!C2156</f>
        <v>6446530</v>
      </c>
      <c r="B2159" t="str">
        <f>'Source - Master DB Debt'!D2156</f>
        <v>0180</v>
      </c>
      <c r="C2159" t="str">
        <f>'Source - Master DB Debt'!E2156</f>
        <v>Interest on Temporary Loans</v>
      </c>
      <c r="D2159" s="2">
        <f>'Source - Master DB Debt'!F2156</f>
        <v>50000</v>
      </c>
      <c r="E2159" s="2">
        <f>'Source - Master DB Debt'!G2156</f>
        <v>160659</v>
      </c>
      <c r="F2159" s="2">
        <f>'Source - Master DB Debt'!H2156</f>
        <v>0</v>
      </c>
      <c r="G2159" s="2">
        <f>'Source - Master DB Debt'!I2156</f>
        <v>0</v>
      </c>
      <c r="H2159" s="2">
        <f>'Source - Master DB Debt'!J2156</f>
        <v>0</v>
      </c>
    </row>
    <row r="2160" spans="1:8" x14ac:dyDescent="0.35">
      <c r="A2160" t="str">
        <f>'Source - Master DB Debt'!A2157&amp;'Source - Master DB Debt'!B2157&amp;'Source - Master DB Debt'!C2157</f>
        <v>6446530</v>
      </c>
      <c r="B2160" t="str">
        <f>'Source - Master DB Debt'!D2157</f>
        <v>0180</v>
      </c>
      <c r="C2160" t="str">
        <f>'Source - Master DB Debt'!E2157</f>
        <v>2010 QSCB #2 - Wheeler-Union Twp School Bldg Corp</v>
      </c>
      <c r="D2160" s="2">
        <f>'Source - Master DB Debt'!F2157</f>
        <v>143050</v>
      </c>
      <c r="E2160" s="2">
        <f>'Source - Master DB Debt'!G2157</f>
        <v>145000</v>
      </c>
      <c r="F2160" s="2">
        <f>'Source - Master DB Debt'!H2157</f>
        <v>1950</v>
      </c>
      <c r="G2160" s="2">
        <f>'Source - Master DB Debt'!I2157</f>
        <v>1950</v>
      </c>
      <c r="H2160" s="2">
        <f>'Source - Master DB Debt'!J2157</f>
        <v>141050</v>
      </c>
    </row>
    <row r="2161" spans="1:8" x14ac:dyDescent="0.35">
      <c r="A2161" t="str">
        <f>'Source - Master DB Debt'!A2158&amp;'Source - Master DB Debt'!B2158&amp;'Source - Master DB Debt'!C2158</f>
        <v>6446550</v>
      </c>
      <c r="B2161" t="str">
        <f>'Source - Master DB Debt'!D2158</f>
        <v>0180</v>
      </c>
      <c r="C2161" t="str">
        <f>'Source - Master DB Debt'!E2158</f>
        <v>Common School Loan B0245</v>
      </c>
      <c r="D2161" s="2">
        <f>'Source - Master DB Debt'!F2158</f>
        <v>73865</v>
      </c>
      <c r="E2161" s="2">
        <f>'Source - Master DB Debt'!G2158</f>
        <v>146661</v>
      </c>
      <c r="F2161" s="2">
        <f>'Source - Master DB Debt'!H2158</f>
        <v>72795</v>
      </c>
      <c r="G2161" s="2">
        <f>'Source - Master DB Debt'!I2158</f>
        <v>21785</v>
      </c>
      <c r="H2161" s="2">
        <f>'Source - Master DB Debt'!J2158</f>
        <v>72438</v>
      </c>
    </row>
    <row r="2162" spans="1:8" x14ac:dyDescent="0.35">
      <c r="A2162" t="str">
        <f>'Source - Master DB Debt'!A2159&amp;'Source - Master DB Debt'!B2159&amp;'Source - Master DB Debt'!C2159</f>
        <v>6446550</v>
      </c>
      <c r="B2162" t="str">
        <f>'Source - Master DB Debt'!D2159</f>
        <v>0180</v>
      </c>
      <c r="C2162" t="str">
        <f>'Source - Master DB Debt'!E2159</f>
        <v>General Obligation Bonds of 2019</v>
      </c>
      <c r="D2162" s="2">
        <f>'Source - Master DB Debt'!F2159</f>
        <v>210250</v>
      </c>
      <c r="E2162" s="2">
        <f>'Source - Master DB Debt'!G2159</f>
        <v>420000</v>
      </c>
      <c r="F2162" s="2">
        <f>'Source - Master DB Debt'!H2159</f>
        <v>209700</v>
      </c>
      <c r="G2162" s="2">
        <f>'Source - Master DB Debt'!I2159</f>
        <v>64028</v>
      </c>
      <c r="H2162" s="2">
        <f>'Source - Master DB Debt'!J2159</f>
        <v>217150</v>
      </c>
    </row>
    <row r="2163" spans="1:8" x14ac:dyDescent="0.35">
      <c r="A2163" t="str">
        <f>'Source - Master DB Debt'!A2160&amp;'Source - Master DB Debt'!B2160&amp;'Source - Master DB Debt'!C2160</f>
        <v>6446550</v>
      </c>
      <c r="B2163" t="str">
        <f>'Source - Master DB Debt'!D2160</f>
        <v>0180</v>
      </c>
      <c r="C2163" t="str">
        <f>'Source - Master DB Debt'!E2160</f>
        <v>COMMON SCHOOL LOAN A2962</v>
      </c>
      <c r="D2163" s="2">
        <f>'Source - Master DB Debt'!F2160</f>
        <v>76430</v>
      </c>
      <c r="E2163" s="2">
        <f>'Source - Master DB Debt'!G2160</f>
        <v>0</v>
      </c>
      <c r="F2163" s="2">
        <f>'Source - Master DB Debt'!H2160</f>
        <v>0</v>
      </c>
      <c r="G2163" s="2">
        <f>'Source - Master DB Debt'!I2160</f>
        <v>0</v>
      </c>
      <c r="H2163" s="2">
        <f>'Source - Master DB Debt'!J2160</f>
        <v>0</v>
      </c>
    </row>
    <row r="2164" spans="1:8" x14ac:dyDescent="0.35">
      <c r="A2164" t="str">
        <f>'Source - Master DB Debt'!A2161&amp;'Source - Master DB Debt'!B2161&amp;'Source - Master DB Debt'!C2161</f>
        <v>6446550</v>
      </c>
      <c r="B2164" t="str">
        <f>'Source - Master DB Debt'!D2161</f>
        <v>0180</v>
      </c>
      <c r="C2164" t="str">
        <f>'Source - Master DB Debt'!E2161</f>
        <v>Ad Valorem Property Tax First Mortgage Bonds, Series 2021</v>
      </c>
      <c r="D2164" s="2">
        <f>'Source - Master DB Debt'!F2161</f>
        <v>636000</v>
      </c>
      <c r="E2164" s="2">
        <f>'Source - Master DB Debt'!G2161</f>
        <v>1273000</v>
      </c>
      <c r="F2164" s="2">
        <f>'Source - Master DB Debt'!H2161</f>
        <v>636000</v>
      </c>
      <c r="G2164" s="2">
        <f>'Source - Master DB Debt'!I2161</f>
        <v>190800</v>
      </c>
      <c r="H2164" s="2">
        <f>'Source - Master DB Debt'!J2161</f>
        <v>636000</v>
      </c>
    </row>
    <row r="2165" spans="1:8" x14ac:dyDescent="0.35">
      <c r="A2165" t="str">
        <f>'Source - Master DB Debt'!A2162&amp;'Source - Master DB Debt'!B2162&amp;'Source - Master DB Debt'!C2162</f>
        <v>6446550</v>
      </c>
      <c r="B2165" t="str">
        <f>'Source - Master DB Debt'!D2162</f>
        <v>0180</v>
      </c>
      <c r="C2165" t="str">
        <f>'Source - Master DB Debt'!E2162</f>
        <v>First Mortgage Refunding Bonds, Series 2006 (Capital Appreciation Bonds)</v>
      </c>
      <c r="D2165" s="2">
        <f>'Source - Master DB Debt'!F2162</f>
        <v>661500</v>
      </c>
      <c r="E2165" s="2">
        <f>'Source - Master DB Debt'!G2162</f>
        <v>1323000</v>
      </c>
      <c r="F2165" s="2">
        <f>'Source - Master DB Debt'!H2162</f>
        <v>0</v>
      </c>
      <c r="G2165" s="2">
        <f>'Source - Master DB Debt'!I2162</f>
        <v>0</v>
      </c>
      <c r="H2165" s="2">
        <f>'Source - Master DB Debt'!J2162</f>
        <v>0</v>
      </c>
    </row>
    <row r="2166" spans="1:8" x14ac:dyDescent="0.35">
      <c r="A2166" t="str">
        <f>'Source - Master DB Debt'!A2163&amp;'Source - Master DB Debt'!B2163&amp;'Source - Master DB Debt'!C2163</f>
        <v>6446550</v>
      </c>
      <c r="B2166" t="str">
        <f>'Source - Master DB Debt'!D2163</f>
        <v>0180</v>
      </c>
      <c r="C2166" t="str">
        <f>'Source - Master DB Debt'!E2163</f>
        <v>Common School Loan B0116</v>
      </c>
      <c r="D2166" s="2">
        <f>'Source - Master DB Debt'!F2163</f>
        <v>76024</v>
      </c>
      <c r="E2166" s="2">
        <f>'Source - Master DB Debt'!G2163</f>
        <v>150924</v>
      </c>
      <c r="F2166" s="2">
        <f>'Source - Master DB Debt'!H2163</f>
        <v>0</v>
      </c>
      <c r="G2166" s="2">
        <f>'Source - Master DB Debt'!I2163</f>
        <v>0</v>
      </c>
      <c r="H2166" s="2">
        <f>'Source - Master DB Debt'!J2163</f>
        <v>0</v>
      </c>
    </row>
    <row r="2167" spans="1:8" x14ac:dyDescent="0.35">
      <c r="A2167" t="str">
        <f>'Source - Master DB Debt'!A2164&amp;'Source - Master DB Debt'!B2164&amp;'Source - Master DB Debt'!C2164</f>
        <v>6446550</v>
      </c>
      <c r="B2167" t="str">
        <f>'Source - Master DB Debt'!D2164</f>
        <v>0180</v>
      </c>
      <c r="C2167" t="str">
        <f>'Source - Master DB Debt'!E2164</f>
        <v>Common School Loan B0022</v>
      </c>
      <c r="D2167" s="2">
        <f>'Source - Master DB Debt'!F2164</f>
        <v>76611</v>
      </c>
      <c r="E2167" s="2">
        <f>'Source - Master DB Debt'!G2164</f>
        <v>0</v>
      </c>
      <c r="F2167" s="2">
        <f>'Source - Master DB Debt'!H2164</f>
        <v>0</v>
      </c>
      <c r="G2167" s="2">
        <f>'Source - Master DB Debt'!I2164</f>
        <v>0</v>
      </c>
      <c r="H2167" s="2">
        <f>'Source - Master DB Debt'!J2164</f>
        <v>0</v>
      </c>
    </row>
    <row r="2168" spans="1:8" x14ac:dyDescent="0.35">
      <c r="A2168" t="str">
        <f>'Source - Master DB Debt'!A2165&amp;'Source - Master DB Debt'!B2165&amp;'Source - Master DB Debt'!C2165</f>
        <v>6446550</v>
      </c>
      <c r="B2168" t="str">
        <f>'Source - Master DB Debt'!D2165</f>
        <v>0180</v>
      </c>
      <c r="C2168" t="str">
        <f>'Source - Master DB Debt'!E2165</f>
        <v>General Obligation Bonds of 2020</v>
      </c>
      <c r="D2168" s="2">
        <f>'Source - Master DB Debt'!F2165</f>
        <v>175700</v>
      </c>
      <c r="E2168" s="2">
        <f>'Source - Master DB Debt'!G2165</f>
        <v>351200</v>
      </c>
      <c r="F2168" s="2">
        <f>'Source - Master DB Debt'!H2165</f>
        <v>510400</v>
      </c>
      <c r="G2168" s="2">
        <f>'Source - Master DB Debt'!I2165</f>
        <v>153240</v>
      </c>
      <c r="H2168" s="2">
        <f>'Source - Master DB Debt'!J2165</f>
        <v>511200</v>
      </c>
    </row>
    <row r="2169" spans="1:8" x14ac:dyDescent="0.35">
      <c r="A2169" t="str">
        <f>'Source - Master DB Debt'!A2166&amp;'Source - Master DB Debt'!B2166&amp;'Source - Master DB Debt'!C2166</f>
        <v>6446550</v>
      </c>
      <c r="B2169" t="str">
        <f>'Source - Master DB Debt'!D2166</f>
        <v>0180</v>
      </c>
      <c r="C2169" t="str">
        <f>'Source - Master DB Debt'!E2166</f>
        <v>Ad Valorem Property Tax First Mortgage Refunding Bonds, Series 2016B</v>
      </c>
      <c r="D2169" s="2">
        <f>'Source - Master DB Debt'!F2166</f>
        <v>300500</v>
      </c>
      <c r="E2169" s="2">
        <f>'Source - Master DB Debt'!G2166</f>
        <v>606000</v>
      </c>
      <c r="F2169" s="2">
        <f>'Source - Master DB Debt'!H2166</f>
        <v>372000</v>
      </c>
      <c r="G2169" s="2">
        <f>'Source - Master DB Debt'!I2166</f>
        <v>372000</v>
      </c>
      <c r="H2169" s="2">
        <f>'Source - Master DB Debt'!J2166</f>
        <v>372000</v>
      </c>
    </row>
    <row r="2170" spans="1:8" x14ac:dyDescent="0.35">
      <c r="A2170" t="str">
        <f>'Source - Master DB Debt'!A2167&amp;'Source - Master DB Debt'!B2167&amp;'Source - Master DB Debt'!C2167</f>
        <v>6446550</v>
      </c>
      <c r="B2170" t="str">
        <f>'Source - Master DB Debt'!D2167</f>
        <v>0180</v>
      </c>
      <c r="C2170" t="str">
        <f>'Source - Master DB Debt'!E2167</f>
        <v>Common School Loan B0066</v>
      </c>
      <c r="D2170" s="2">
        <f>'Source - Master DB Debt'!F2167</f>
        <v>76602</v>
      </c>
      <c r="E2170" s="2">
        <f>'Source - Master DB Debt'!G2167</f>
        <v>152071</v>
      </c>
      <c r="F2170" s="2">
        <f>'Source - Master DB Debt'!H2167</f>
        <v>0</v>
      </c>
      <c r="G2170" s="2">
        <f>'Source - Master DB Debt'!I2167</f>
        <v>0</v>
      </c>
      <c r="H2170" s="2">
        <f>'Source - Master DB Debt'!J2167</f>
        <v>0</v>
      </c>
    </row>
    <row r="2171" spans="1:8" x14ac:dyDescent="0.35">
      <c r="A2171" t="str">
        <f>'Source - Master DB Debt'!A2168&amp;'Source - Master DB Debt'!B2168&amp;'Source - Master DB Debt'!C2168</f>
        <v>6446550</v>
      </c>
      <c r="B2171" t="str">
        <f>'Source - Master DB Debt'!D2168</f>
        <v>0180</v>
      </c>
      <c r="C2171" t="str">
        <f>'Source - Master DB Debt'!E2168</f>
        <v>Ad Valorem Property Tax First Mortgage Refunding Bonds, Series 2017</v>
      </c>
      <c r="D2171" s="2">
        <f>'Source - Master DB Debt'!F2168</f>
        <v>1267500</v>
      </c>
      <c r="E2171" s="2">
        <f>'Source - Master DB Debt'!G2168</f>
        <v>2532000</v>
      </c>
      <c r="F2171" s="2">
        <f>'Source - Master DB Debt'!H2168</f>
        <v>1266500</v>
      </c>
      <c r="G2171" s="2">
        <f>'Source - Master DB Debt'!I2168</f>
        <v>1266500</v>
      </c>
      <c r="H2171" s="2">
        <f>'Source - Master DB Debt'!J2168</f>
        <v>1266500</v>
      </c>
    </row>
    <row r="2172" spans="1:8" x14ac:dyDescent="0.35">
      <c r="A2172" t="str">
        <f>'Source - Master DB Debt'!A2169&amp;'Source - Master DB Debt'!B2169&amp;'Source - Master DB Debt'!C2169</f>
        <v>6446550</v>
      </c>
      <c r="B2172" t="str">
        <f>'Source - Master DB Debt'!D2169</f>
        <v>0180</v>
      </c>
      <c r="C2172" t="str">
        <f>'Source - Master DB Debt'!E2169</f>
        <v>General Obligation Bonds of 2022</v>
      </c>
      <c r="D2172" s="2">
        <f>'Source - Master DB Debt'!F2169</f>
        <v>999100</v>
      </c>
      <c r="E2172" s="2">
        <f>'Source - Master DB Debt'!G2169</f>
        <v>2001900</v>
      </c>
      <c r="F2172" s="2">
        <f>'Source - Master DB Debt'!H2169</f>
        <v>372350</v>
      </c>
      <c r="G2172" s="2">
        <f>'Source - Master DB Debt'!I2169</f>
        <v>111608</v>
      </c>
      <c r="H2172" s="2">
        <f>'Source - Master DB Debt'!J2169</f>
        <v>371700</v>
      </c>
    </row>
    <row r="2173" spans="1:8" x14ac:dyDescent="0.35">
      <c r="A2173" t="str">
        <f>'Source - Master DB Debt'!A2170&amp;'Source - Master DB Debt'!B2170&amp;'Source - Master DB Debt'!C2170</f>
        <v>6446550</v>
      </c>
      <c r="B2173" t="str">
        <f>'Source - Master DB Debt'!D2170</f>
        <v>0186</v>
      </c>
      <c r="C2173" t="str">
        <f>'Source - Master DB Debt'!E2170</f>
        <v>School Severance, Series 2015 A Refunding Bonds</v>
      </c>
      <c r="D2173" s="2">
        <f>'Source - Master DB Debt'!F2170</f>
        <v>331006</v>
      </c>
      <c r="E2173" s="2">
        <f>'Source - Master DB Debt'!G2170</f>
        <v>663940</v>
      </c>
      <c r="F2173" s="2">
        <f>'Source - Master DB Debt'!H2170</f>
        <v>332296</v>
      </c>
      <c r="G2173" s="2">
        <f>'Source - Master DB Debt'!I2170</f>
        <v>332192</v>
      </c>
      <c r="H2173" s="2">
        <f>'Source - Master DB Debt'!J2170</f>
        <v>332088</v>
      </c>
    </row>
    <row r="2174" spans="1:8" x14ac:dyDescent="0.35">
      <c r="A2174" t="str">
        <f>'Source - Master DB Debt'!A2171&amp;'Source - Master DB Debt'!B2171&amp;'Source - Master DB Debt'!C2171</f>
        <v>6446550</v>
      </c>
      <c r="B2174" t="str">
        <f>'Source - Master DB Debt'!D2171</f>
        <v>0180</v>
      </c>
      <c r="C2174" t="str">
        <f>'Source - Master DB Debt'!E2171</f>
        <v>Common School Loan B0162</v>
      </c>
      <c r="D2174" s="2">
        <f>'Source - Master DB Debt'!F2171</f>
        <v>57769</v>
      </c>
      <c r="E2174" s="2">
        <f>'Source - Master DB Debt'!G2171</f>
        <v>114692</v>
      </c>
      <c r="F2174" s="2">
        <f>'Source - Master DB Debt'!H2171</f>
        <v>56924</v>
      </c>
      <c r="G2174" s="2">
        <f>'Source - Master DB Debt'!I2171</f>
        <v>17035</v>
      </c>
      <c r="H2174" s="2">
        <f>'Source - Master DB Debt'!J2171</f>
        <v>56642</v>
      </c>
    </row>
    <row r="2175" spans="1:8" x14ac:dyDescent="0.35">
      <c r="A2175" t="str">
        <f>'Source - Master DB Debt'!A2172&amp;'Source - Master DB Debt'!B2172&amp;'Source - Master DB Debt'!C2172</f>
        <v>6446560</v>
      </c>
      <c r="B2175" t="str">
        <f>'Source - Master DB Debt'!D2172</f>
        <v>0287</v>
      </c>
      <c r="C2175" t="str">
        <f>'Source - Master DB Debt'!E2172</f>
        <v>AD VALOREM PROPERTY TAX, FIRST MORTGAGE BONDS, SERIES 2015</v>
      </c>
      <c r="D2175" s="2">
        <f>'Source - Master DB Debt'!F2172</f>
        <v>5510926</v>
      </c>
      <c r="E2175" s="2">
        <f>'Source - Master DB Debt'!G2172</f>
        <v>11018830</v>
      </c>
      <c r="F2175" s="2">
        <f>'Source - Master DB Debt'!H2172</f>
        <v>5509415</v>
      </c>
      <c r="G2175" s="2">
        <f>'Source - Master DB Debt'!I2172</f>
        <v>1652825</v>
      </c>
      <c r="H2175" s="2">
        <f>'Source - Master DB Debt'!J2172</f>
        <v>5509415</v>
      </c>
    </row>
    <row r="2176" spans="1:8" x14ac:dyDescent="0.35">
      <c r="A2176" t="str">
        <f>'Source - Master DB Debt'!A2173&amp;'Source - Master DB Debt'!B2173&amp;'Source - Master DB Debt'!C2173</f>
        <v>6446560</v>
      </c>
      <c r="B2176" t="str">
        <f>'Source - Master DB Debt'!D2173</f>
        <v>0180</v>
      </c>
      <c r="C2176" t="str">
        <f>'Source - Master DB Debt'!E2173</f>
        <v>Unreimbursed Textbooks</v>
      </c>
      <c r="D2176" s="2">
        <f>'Source - Master DB Debt'!F2173</f>
        <v>0</v>
      </c>
      <c r="E2176" s="2">
        <f>'Source - Master DB Debt'!G2173</f>
        <v>0</v>
      </c>
      <c r="F2176" s="2">
        <f>'Source - Master DB Debt'!H2173</f>
        <v>0</v>
      </c>
      <c r="G2176" s="2">
        <f>'Source - Master DB Debt'!I2173</f>
        <v>0</v>
      </c>
      <c r="H2176" s="2">
        <f>'Source - Master DB Debt'!J2173</f>
        <v>0</v>
      </c>
    </row>
    <row r="2177" spans="1:8" x14ac:dyDescent="0.35">
      <c r="A2177" t="str">
        <f>'Source - Master DB Debt'!A2174&amp;'Source - Master DB Debt'!B2174&amp;'Source - Master DB Debt'!C2174</f>
        <v>6446560</v>
      </c>
      <c r="B2177" t="str">
        <f>'Source - Master DB Debt'!D2174</f>
        <v>0180</v>
      </c>
      <c r="C2177" t="str">
        <f>'Source - Master DB Debt'!E2174</f>
        <v>COMMON SCHOOL LOAN B0078</v>
      </c>
      <c r="D2177" s="2">
        <f>'Source - Master DB Debt'!F2174</f>
        <v>127239</v>
      </c>
      <c r="E2177" s="2">
        <f>'Source - Master DB Debt'!G2174</f>
        <v>125989</v>
      </c>
      <c r="F2177" s="2">
        <f>'Source - Master DB Debt'!H2174</f>
        <v>0</v>
      </c>
      <c r="G2177" s="2">
        <f>'Source - Master DB Debt'!I2174</f>
        <v>0</v>
      </c>
      <c r="H2177" s="2">
        <f>'Source - Master DB Debt'!J2174</f>
        <v>0</v>
      </c>
    </row>
    <row r="2178" spans="1:8" x14ac:dyDescent="0.35">
      <c r="A2178" t="str">
        <f>'Source - Master DB Debt'!A2175&amp;'Source - Master DB Debt'!B2175&amp;'Source - Master DB Debt'!C2175</f>
        <v>6446560</v>
      </c>
      <c r="B2178" t="str">
        <f>'Source - Master DB Debt'!D2175</f>
        <v>0180</v>
      </c>
      <c r="C2178" t="str">
        <f>'Source - Master DB Debt'!E2175</f>
        <v>Middle Sch Bldg Corp Taxable Ad Valorem Property Tax First Mortgage Bonds, Series 2011A (QSCB)</v>
      </c>
      <c r="D2178" s="2">
        <f>'Source - Master DB Debt'!F2175</f>
        <v>120000</v>
      </c>
      <c r="E2178" s="2">
        <f>'Source - Master DB Debt'!G2175</f>
        <v>240000</v>
      </c>
      <c r="F2178" s="2">
        <f>'Source - Master DB Debt'!H2175</f>
        <v>1870000</v>
      </c>
      <c r="G2178" s="2">
        <f>'Source - Master DB Debt'!I2175</f>
        <v>1870000</v>
      </c>
      <c r="H2178" s="2">
        <f>'Source - Master DB Debt'!J2175</f>
        <v>1870000</v>
      </c>
    </row>
    <row r="2179" spans="1:8" x14ac:dyDescent="0.35">
      <c r="A2179" t="str">
        <f>'Source - Master DB Debt'!A2176&amp;'Source - Master DB Debt'!B2176&amp;'Source - Master DB Debt'!C2176</f>
        <v>6446560</v>
      </c>
      <c r="B2179" t="str">
        <f>'Source - Master DB Debt'!D2176</f>
        <v>0180</v>
      </c>
      <c r="C2179" t="str">
        <f>'Source - Master DB Debt'!E2176</f>
        <v>COMMON SCHOOL LOAN B0256</v>
      </c>
      <c r="D2179" s="2">
        <f>'Source - Master DB Debt'!F2176</f>
        <v>81091</v>
      </c>
      <c r="E2179" s="2">
        <f>'Source - Master DB Debt'!G2176</f>
        <v>80301</v>
      </c>
      <c r="F2179" s="2">
        <f>'Source - Master DB Debt'!H2176</f>
        <v>39855</v>
      </c>
      <c r="G2179" s="2">
        <f>'Source - Master DB Debt'!I2176</f>
        <v>11927</v>
      </c>
      <c r="H2179" s="2">
        <f>'Source - Master DB Debt'!J2176</f>
        <v>39658</v>
      </c>
    </row>
    <row r="2180" spans="1:8" x14ac:dyDescent="0.35">
      <c r="A2180" t="str">
        <f>'Source - Master DB Debt'!A2177&amp;'Source - Master DB Debt'!B2177&amp;'Source - Master DB Debt'!C2177</f>
        <v>6446560</v>
      </c>
      <c r="B2180" t="str">
        <f>'Source - Master DB Debt'!D2177</f>
        <v>0186</v>
      </c>
      <c r="C2180" t="str">
        <f>'Source - Master DB Debt'!E2177</f>
        <v>Amended Taxable General Obligation Pension Bonds 2005 (Series 2015A Ref)</v>
      </c>
      <c r="D2180" s="2">
        <f>'Source - Master DB Debt'!F2177</f>
        <v>706846</v>
      </c>
      <c r="E2180" s="2">
        <f>'Source - Master DB Debt'!G2177</f>
        <v>1404770</v>
      </c>
      <c r="F2180" s="2">
        <f>'Source - Master DB Debt'!H2177</f>
        <v>706843</v>
      </c>
      <c r="G2180" s="2">
        <f>'Source - Master DB Debt'!I2177</f>
        <v>706020</v>
      </c>
      <c r="H2180" s="2">
        <f>'Source - Master DB Debt'!J2177</f>
        <v>705197</v>
      </c>
    </row>
    <row r="2181" spans="1:8" x14ac:dyDescent="0.35">
      <c r="A2181" t="str">
        <f>'Source - Master DB Debt'!A2178&amp;'Source - Master DB Debt'!B2178&amp;'Source - Master DB Debt'!C2178</f>
        <v>6446560</v>
      </c>
      <c r="B2181" t="str">
        <f>'Source - Master DB Debt'!D2178</f>
        <v>0180</v>
      </c>
      <c r="C2181" t="str">
        <f>'Source - Master DB Debt'!E2178</f>
        <v>Middle Sch Bldg Corp Ad Valorem Property Tax First Mortgage Refunding Bonds, Series 2012A</v>
      </c>
      <c r="D2181" s="2">
        <f>'Source - Master DB Debt'!F2178</f>
        <v>1750000</v>
      </c>
      <c r="E2181" s="2">
        <f>'Source - Master DB Debt'!G2178</f>
        <v>3500000</v>
      </c>
      <c r="F2181" s="2">
        <f>'Source - Master DB Debt'!H2178</f>
        <v>0</v>
      </c>
      <c r="G2181" s="2">
        <f>'Source - Master DB Debt'!I2178</f>
        <v>0</v>
      </c>
      <c r="H2181" s="2">
        <f>'Source - Master DB Debt'!J2178</f>
        <v>0</v>
      </c>
    </row>
    <row r="2182" spans="1:8" x14ac:dyDescent="0.35">
      <c r="A2182" t="str">
        <f>'Source - Master DB Debt'!A2179&amp;'Source - Master DB Debt'!B2179&amp;'Source - Master DB Debt'!C2179</f>
        <v>6446560</v>
      </c>
      <c r="B2182" t="str">
        <f>'Source - Master DB Debt'!D2179</f>
        <v>0180</v>
      </c>
      <c r="C2182" t="str">
        <f>'Source - Master DB Debt'!E2179</f>
        <v>Middle Sch Bldg Corp First Mortgage Refunding Bonds, Series 2002 (CABs)</v>
      </c>
      <c r="D2182" s="2">
        <f>'Source - Master DB Debt'!F2179</f>
        <v>0</v>
      </c>
      <c r="E2182" s="2">
        <f>'Source - Master DB Debt'!G2179</f>
        <v>0</v>
      </c>
      <c r="F2182" s="2">
        <f>'Source - Master DB Debt'!H2179</f>
        <v>1750000</v>
      </c>
      <c r="G2182" s="2">
        <f>'Source - Master DB Debt'!I2179</f>
        <v>875000</v>
      </c>
      <c r="H2182" s="2">
        <f>'Source - Master DB Debt'!J2179</f>
        <v>0</v>
      </c>
    </row>
    <row r="2183" spans="1:8" x14ac:dyDescent="0.35">
      <c r="A2183" t="str">
        <f>'Source - Master DB Debt'!A2180&amp;'Source - Master DB Debt'!B2180&amp;'Source - Master DB Debt'!C2180</f>
        <v>6446560</v>
      </c>
      <c r="B2183" t="str">
        <f>'Source - Master DB Debt'!D2180</f>
        <v>0180</v>
      </c>
      <c r="C2183" t="str">
        <f>'Source - Master DB Debt'!E2180</f>
        <v>Interest on Temporary Loans</v>
      </c>
      <c r="D2183" s="2">
        <f>'Source - Master DB Debt'!F2180</f>
        <v>0</v>
      </c>
      <c r="E2183" s="2">
        <f>'Source - Master DB Debt'!G2180</f>
        <v>0</v>
      </c>
      <c r="F2183" s="2">
        <f>'Source - Master DB Debt'!H2180</f>
        <v>0</v>
      </c>
      <c r="G2183" s="2">
        <f>'Source - Master DB Debt'!I2180</f>
        <v>0</v>
      </c>
      <c r="H2183" s="2">
        <f>'Source - Master DB Debt'!J2180</f>
        <v>0</v>
      </c>
    </row>
    <row r="2184" spans="1:8" x14ac:dyDescent="0.35">
      <c r="A2184" t="str">
        <f>'Source - Master DB Debt'!A2181&amp;'Source - Master DB Debt'!B2181&amp;'Source - Master DB Debt'!C2181</f>
        <v>6446560</v>
      </c>
      <c r="B2184" t="str">
        <f>'Source - Master DB Debt'!D2181</f>
        <v>0287</v>
      </c>
      <c r="C2184" t="str">
        <f>'Source - Master DB Debt'!E2181</f>
        <v>AD VALOREM PROPERTY TAX, FIRST MORTGAGE BONDS, SERIES 2016</v>
      </c>
      <c r="D2184" s="2">
        <f>'Source - Master DB Debt'!F2181</f>
        <v>174075</v>
      </c>
      <c r="E2184" s="2">
        <f>'Source - Master DB Debt'!G2181</f>
        <v>348172</v>
      </c>
      <c r="F2184" s="2">
        <f>'Source - Master DB Debt'!H2181</f>
        <v>174086</v>
      </c>
      <c r="G2184" s="2">
        <f>'Source - Master DB Debt'!I2181</f>
        <v>52226</v>
      </c>
      <c r="H2184" s="2">
        <f>'Source - Master DB Debt'!J2181</f>
        <v>174086</v>
      </c>
    </row>
    <row r="2185" spans="1:8" x14ac:dyDescent="0.35">
      <c r="A2185" t="str">
        <f>'Source - Master DB Debt'!A2182&amp;'Source - Master DB Debt'!B2182&amp;'Source - Master DB Debt'!C2182</f>
        <v>6546590</v>
      </c>
      <c r="B2185" t="str">
        <f>'Source - Master DB Debt'!D2182</f>
        <v>0180</v>
      </c>
      <c r="C2185" t="str">
        <f>'Source - Master DB Debt'!E2182</f>
        <v>Ad Valorem Property Tax First Mortgage Bonds, Series 2017</v>
      </c>
      <c r="D2185" s="2">
        <f>'Source - Master DB Debt'!F2182</f>
        <v>1114500</v>
      </c>
      <c r="E2185" s="2">
        <f>'Source - Master DB Debt'!G2182</f>
        <v>2229000</v>
      </c>
      <c r="F2185" s="2">
        <f>'Source - Master DB Debt'!H2182</f>
        <v>1112000</v>
      </c>
      <c r="G2185" s="2">
        <f>'Source - Master DB Debt'!I2182</f>
        <v>333600</v>
      </c>
      <c r="H2185" s="2">
        <f>'Source - Master DB Debt'!J2182</f>
        <v>1112000</v>
      </c>
    </row>
    <row r="2186" spans="1:8" x14ac:dyDescent="0.35">
      <c r="A2186" t="str">
        <f>'Source - Master DB Debt'!A2183&amp;'Source - Master DB Debt'!B2183&amp;'Source - Master DB Debt'!C2183</f>
        <v>6546590</v>
      </c>
      <c r="B2186" t="str">
        <f>'Source - Master DB Debt'!D2183</f>
        <v>0180</v>
      </c>
      <c r="C2186" t="str">
        <f>'Source - Master DB Debt'!E2183</f>
        <v>Unreimbursed Textbooks</v>
      </c>
      <c r="D2186" s="2">
        <f>'Source - Master DB Debt'!F2183</f>
        <v>0</v>
      </c>
      <c r="E2186" s="2">
        <f>'Source - Master DB Debt'!G2183</f>
        <v>0</v>
      </c>
      <c r="F2186" s="2">
        <f>'Source - Master DB Debt'!H2183</f>
        <v>0</v>
      </c>
      <c r="G2186" s="2">
        <f>'Source - Master DB Debt'!I2183</f>
        <v>0</v>
      </c>
      <c r="H2186" s="2">
        <f>'Source - Master DB Debt'!J2183</f>
        <v>0</v>
      </c>
    </row>
    <row r="2187" spans="1:8" x14ac:dyDescent="0.35">
      <c r="A2187" t="str">
        <f>'Source - Master DB Debt'!A2184&amp;'Source - Master DB Debt'!B2184&amp;'Source - Master DB Debt'!C2184</f>
        <v>6546590</v>
      </c>
      <c r="B2187" t="str">
        <f>'Source - Master DB Debt'!D2184</f>
        <v>0180</v>
      </c>
      <c r="C2187" t="str">
        <f>'Source - Master DB Debt'!E2184</f>
        <v>Interest on Temporary Loans</v>
      </c>
      <c r="D2187" s="2">
        <f>'Source - Master DB Debt'!F2184</f>
        <v>0</v>
      </c>
      <c r="E2187" s="2">
        <f>'Source - Master DB Debt'!G2184</f>
        <v>0</v>
      </c>
      <c r="F2187" s="2">
        <f>'Source - Master DB Debt'!H2184</f>
        <v>0</v>
      </c>
      <c r="G2187" s="2">
        <f>'Source - Master DB Debt'!I2184</f>
        <v>0</v>
      </c>
      <c r="H2187" s="2">
        <f>'Source - Master DB Debt'!J2184</f>
        <v>0</v>
      </c>
    </row>
    <row r="2188" spans="1:8" x14ac:dyDescent="0.35">
      <c r="A2188" t="str">
        <f>'Source - Master DB Debt'!A2185&amp;'Source - Master DB Debt'!B2185&amp;'Source - Master DB Debt'!C2185</f>
        <v>6546600</v>
      </c>
      <c r="B2188" t="str">
        <f>'Source - Master DB Debt'!D2185</f>
        <v>0180</v>
      </c>
      <c r="C2188" t="str">
        <f>'Source - Master DB Debt'!E2185</f>
        <v>Ad Valorem PropertyTax First Mortgage Refunding and Improvement Bonds, Series 2010</v>
      </c>
      <c r="D2188" s="2">
        <f>'Source - Master DB Debt'!F2185</f>
        <v>249000</v>
      </c>
      <c r="E2188" s="2">
        <f>'Source - Master DB Debt'!G2185</f>
        <v>498000</v>
      </c>
      <c r="F2188" s="2">
        <f>'Source - Master DB Debt'!H2185</f>
        <v>0</v>
      </c>
      <c r="G2188" s="2">
        <f>'Source - Master DB Debt'!I2185</f>
        <v>0</v>
      </c>
      <c r="H2188" s="2">
        <f>'Source - Master DB Debt'!J2185</f>
        <v>0</v>
      </c>
    </row>
    <row r="2189" spans="1:8" x14ac:dyDescent="0.35">
      <c r="A2189" t="str">
        <f>'Source - Master DB Debt'!A2186&amp;'Source - Master DB Debt'!B2186&amp;'Source - Master DB Debt'!C2186</f>
        <v>6546600</v>
      </c>
      <c r="B2189" t="str">
        <f>'Source - Master DB Debt'!D2186</f>
        <v>0181</v>
      </c>
      <c r="C2189" t="str">
        <f>'Source - Master DB Debt'!E2186</f>
        <v>General Obligation Bonds, Series 2022</v>
      </c>
      <c r="D2189" s="2">
        <f>'Source - Master DB Debt'!F2186</f>
        <v>404125</v>
      </c>
      <c r="E2189" s="2">
        <f>'Source - Master DB Debt'!G2186</f>
        <v>779250</v>
      </c>
      <c r="F2189" s="2">
        <f>'Source - Master DB Debt'!H2186</f>
        <v>0</v>
      </c>
      <c r="G2189" s="2">
        <f>'Source - Master DB Debt'!I2186</f>
        <v>0</v>
      </c>
      <c r="H2189" s="2">
        <f>'Source - Master DB Debt'!J2186</f>
        <v>0</v>
      </c>
    </row>
    <row r="2190" spans="1:8" x14ac:dyDescent="0.35">
      <c r="A2190" t="str">
        <f>'Source - Master DB Debt'!A2187&amp;'Source - Master DB Debt'!B2187&amp;'Source - Master DB Debt'!C2187</f>
        <v>6546600</v>
      </c>
      <c r="B2190" t="str">
        <f>'Source - Master DB Debt'!D2187</f>
        <v>0181</v>
      </c>
      <c r="C2190" t="str">
        <f>'Source - Master DB Debt'!E2187</f>
        <v>Ad Valorem Property Tax First Mortgage Bonds, Series 2019</v>
      </c>
      <c r="D2190" s="2">
        <f>'Source - Master DB Debt'!F2187</f>
        <v>195000</v>
      </c>
      <c r="E2190" s="2">
        <f>'Source - Master DB Debt'!G2187</f>
        <v>388000</v>
      </c>
      <c r="F2190" s="2">
        <f>'Source - Master DB Debt'!H2187</f>
        <v>235500</v>
      </c>
      <c r="G2190" s="2">
        <f>'Source - Master DB Debt'!I2187</f>
        <v>70650</v>
      </c>
      <c r="H2190" s="2">
        <f>'Source - Master DB Debt'!J2187</f>
        <v>235500</v>
      </c>
    </row>
    <row r="2191" spans="1:8" x14ac:dyDescent="0.35">
      <c r="A2191" t="str">
        <f>'Source - Master DB Debt'!A2188&amp;'Source - Master DB Debt'!B2188&amp;'Source - Master DB Debt'!C2188</f>
        <v>6546600</v>
      </c>
      <c r="B2191" t="str">
        <f>'Source - Master DB Debt'!D2188</f>
        <v>0181</v>
      </c>
      <c r="C2191" t="str">
        <f>'Source - Master DB Debt'!E2188</f>
        <v>Unreimbursed Textbooks</v>
      </c>
      <c r="D2191" s="2">
        <f>'Source - Master DB Debt'!F2188</f>
        <v>0</v>
      </c>
      <c r="E2191" s="2">
        <f>'Source - Master DB Debt'!G2188</f>
        <v>0</v>
      </c>
      <c r="F2191" s="2">
        <f>'Source - Master DB Debt'!H2188</f>
        <v>0</v>
      </c>
      <c r="G2191" s="2">
        <f>'Source - Master DB Debt'!I2188</f>
        <v>0</v>
      </c>
      <c r="H2191" s="2">
        <f>'Source - Master DB Debt'!J2188</f>
        <v>0</v>
      </c>
    </row>
    <row r="2192" spans="1:8" x14ac:dyDescent="0.35">
      <c r="A2192" t="str">
        <f>'Source - Master DB Debt'!A2189&amp;'Source - Master DB Debt'!B2189&amp;'Source - Master DB Debt'!C2189</f>
        <v>6546600</v>
      </c>
      <c r="B2192" t="str">
        <f>'Source - Master DB Debt'!D2189</f>
        <v>0181</v>
      </c>
      <c r="C2192" t="str">
        <f>'Source - Master DB Debt'!E2189</f>
        <v>Interest on Temporary Loans</v>
      </c>
      <c r="D2192" s="2">
        <f>'Source - Master DB Debt'!F2189</f>
        <v>0</v>
      </c>
      <c r="E2192" s="2">
        <f>'Source - Master DB Debt'!G2189</f>
        <v>0</v>
      </c>
      <c r="F2192" s="2">
        <f>'Source - Master DB Debt'!H2189</f>
        <v>0</v>
      </c>
      <c r="G2192" s="2">
        <f>'Source - Master DB Debt'!I2189</f>
        <v>0</v>
      </c>
      <c r="H2192" s="2">
        <f>'Source - Master DB Debt'!J2189</f>
        <v>0</v>
      </c>
    </row>
    <row r="2193" spans="1:8" x14ac:dyDescent="0.35">
      <c r="A2193" t="str">
        <f>'Source - Master DB Debt'!A2190&amp;'Source - Master DB Debt'!B2190&amp;'Source - Master DB Debt'!C2190</f>
        <v>6546600</v>
      </c>
      <c r="B2193" t="str">
        <f>'Source - Master DB Debt'!D2190</f>
        <v>0181</v>
      </c>
      <c r="C2193" t="str">
        <f>'Source - Master DB Debt'!E2190</f>
        <v>Ad Valorem Property Tax First Mortgage Bonds, Series 2015</v>
      </c>
      <c r="D2193" s="2">
        <f>'Source - Master DB Debt'!F2190</f>
        <v>229000</v>
      </c>
      <c r="E2193" s="2">
        <f>'Source - Master DB Debt'!G2190</f>
        <v>458000</v>
      </c>
      <c r="F2193" s="2">
        <f>'Source - Master DB Debt'!H2190</f>
        <v>229000</v>
      </c>
      <c r="G2193" s="2">
        <f>'Source - Master DB Debt'!I2190</f>
        <v>68700</v>
      </c>
      <c r="H2193" s="2">
        <f>'Source - Master DB Debt'!J2190</f>
        <v>229000</v>
      </c>
    </row>
    <row r="2194" spans="1:8" x14ac:dyDescent="0.35">
      <c r="A2194" t="str">
        <f>'Source - Master DB Debt'!A2191&amp;'Source - Master DB Debt'!B2191&amp;'Source - Master DB Debt'!C2191</f>
        <v>6646620</v>
      </c>
      <c r="B2194" t="str">
        <f>'Source - Master DB Debt'!D2191</f>
        <v>0180</v>
      </c>
      <c r="C2194" t="str">
        <f>'Source - Master DB Debt'!E2191</f>
        <v>Ad Valorem Property Tax First Mortgage Refunding Bonds, Series 2023</v>
      </c>
      <c r="D2194" s="2">
        <f>'Source - Master DB Debt'!F2191</f>
        <v>563000</v>
      </c>
      <c r="E2194" s="2">
        <f>'Source - Master DB Debt'!G2191</f>
        <v>1127000</v>
      </c>
      <c r="F2194" s="2">
        <f>'Source - Master DB Debt'!H2191</f>
        <v>560500</v>
      </c>
      <c r="G2194" s="2">
        <f>'Source - Master DB Debt'!I2191</f>
        <v>168150</v>
      </c>
      <c r="H2194" s="2">
        <f>'Source - Master DB Debt'!J2191</f>
        <v>560500</v>
      </c>
    </row>
    <row r="2195" spans="1:8" x14ac:dyDescent="0.35">
      <c r="A2195" t="str">
        <f>'Source - Master DB Debt'!A2192&amp;'Source - Master DB Debt'!B2192&amp;'Source - Master DB Debt'!C2192</f>
        <v>6646630</v>
      </c>
      <c r="B2195" t="str">
        <f>'Source - Master DB Debt'!D2192</f>
        <v>0180</v>
      </c>
      <c r="C2195" t="str">
        <f>'Source - Master DB Debt'!E2192</f>
        <v>First Mortgage Refunding and Improvement Bonds, Series 2020 (Refunding Portion)</v>
      </c>
      <c r="D2195" s="2">
        <f>'Source - Master DB Debt'!F2192</f>
        <v>107000</v>
      </c>
      <c r="E2195" s="2">
        <f>'Source - Master DB Debt'!G2192</f>
        <v>218000</v>
      </c>
      <c r="F2195" s="2">
        <f>'Source - Master DB Debt'!H2192</f>
        <v>110000</v>
      </c>
      <c r="G2195" s="2">
        <f>'Source - Master DB Debt'!I2192</f>
        <v>110000</v>
      </c>
      <c r="H2195" s="2">
        <f>'Source - Master DB Debt'!J2192</f>
        <v>110000</v>
      </c>
    </row>
    <row r="2196" spans="1:8" x14ac:dyDescent="0.35">
      <c r="A2196" t="str">
        <f>'Source - Master DB Debt'!A2193&amp;'Source - Master DB Debt'!B2193&amp;'Source - Master DB Debt'!C2193</f>
        <v>6646630</v>
      </c>
      <c r="B2196" t="str">
        <f>'Source - Master DB Debt'!D2193</f>
        <v>0180</v>
      </c>
      <c r="C2196" t="str">
        <f>'Source - Master DB Debt'!E2193</f>
        <v>First Mortgage Refunding and Improvement Bonds, Series 2020 (Improvement Portion)</v>
      </c>
      <c r="D2196" s="2">
        <f>'Source - Master DB Debt'!F2193</f>
        <v>9000</v>
      </c>
      <c r="E2196" s="2">
        <f>'Source - Master DB Debt'!G2193</f>
        <v>17000</v>
      </c>
      <c r="F2196" s="2">
        <f>'Source - Master DB Debt'!H2193</f>
        <v>9000</v>
      </c>
      <c r="G2196" s="2">
        <f>'Source - Master DB Debt'!I2193</f>
        <v>2700</v>
      </c>
      <c r="H2196" s="2">
        <f>'Source - Master DB Debt'!J2193</f>
        <v>9000</v>
      </c>
    </row>
    <row r="2197" spans="1:8" x14ac:dyDescent="0.35">
      <c r="A2197" t="str">
        <f>'Source - Master DB Debt'!A2194&amp;'Source - Master DB Debt'!B2194&amp;'Source - Master DB Debt'!C2194</f>
        <v>6646630</v>
      </c>
      <c r="B2197" t="str">
        <f>'Source - Master DB Debt'!D2194</f>
        <v>0180</v>
      </c>
      <c r="C2197" t="str">
        <f>'Source - Master DB Debt'!E2194</f>
        <v>Ad Valorem Property Tax First Mortgage Bonds, Series 2018</v>
      </c>
      <c r="D2197" s="2">
        <f>'Source - Master DB Debt'!F2194</f>
        <v>252500</v>
      </c>
      <c r="E2197" s="2">
        <f>'Source - Master DB Debt'!G2194</f>
        <v>507000</v>
      </c>
      <c r="F2197" s="2">
        <f>'Source - Master DB Debt'!H2194</f>
        <v>252000</v>
      </c>
      <c r="G2197" s="2">
        <f>'Source - Master DB Debt'!I2194</f>
        <v>75600</v>
      </c>
      <c r="H2197" s="2">
        <f>'Source - Master DB Debt'!J2194</f>
        <v>252000</v>
      </c>
    </row>
    <row r="2198" spans="1:8" x14ac:dyDescent="0.35">
      <c r="A2198" t="str">
        <f>'Source - Master DB Debt'!A2195&amp;'Source - Master DB Debt'!B2195&amp;'Source - Master DB Debt'!C2195</f>
        <v>6646630</v>
      </c>
      <c r="B2198" t="str">
        <f>'Source - Master DB Debt'!D2195</f>
        <v>0180</v>
      </c>
      <c r="C2198" t="str">
        <f>'Source - Master DB Debt'!E2195</f>
        <v>Fees</v>
      </c>
      <c r="D2198" s="2">
        <f>'Source - Master DB Debt'!F2195</f>
        <v>0</v>
      </c>
      <c r="E2198" s="2">
        <f>'Source - Master DB Debt'!G2195</f>
        <v>2000</v>
      </c>
      <c r="F2198" s="2">
        <f>'Source - Master DB Debt'!H2195</f>
        <v>0</v>
      </c>
      <c r="G2198" s="2">
        <f>'Source - Master DB Debt'!I2195</f>
        <v>0</v>
      </c>
      <c r="H2198" s="2">
        <f>'Source - Master DB Debt'!J2195</f>
        <v>0</v>
      </c>
    </row>
    <row r="2199" spans="1:8" x14ac:dyDescent="0.35">
      <c r="A2199" t="str">
        <f>'Source - Master DB Debt'!A2196&amp;'Source - Master DB Debt'!B2196&amp;'Source - Master DB Debt'!C2196</f>
        <v>6746705</v>
      </c>
      <c r="B2199" t="str">
        <f>'Source - Master DB Debt'!D2196</f>
        <v>0180</v>
      </c>
      <c r="C2199" t="str">
        <f>'Source - Master DB Debt'!E2196</f>
        <v>2020 GO Bond</v>
      </c>
      <c r="D2199" s="2">
        <f>'Source - Master DB Debt'!F2196</f>
        <v>100300</v>
      </c>
      <c r="E2199" s="2">
        <f>'Source - Master DB Debt'!G2196</f>
        <v>0</v>
      </c>
      <c r="F2199" s="2">
        <f>'Source - Master DB Debt'!H2196</f>
        <v>0</v>
      </c>
      <c r="G2199" s="2">
        <f>'Source - Master DB Debt'!I2196</f>
        <v>0</v>
      </c>
      <c r="H2199" s="2">
        <f>'Source - Master DB Debt'!J2196</f>
        <v>0</v>
      </c>
    </row>
    <row r="2200" spans="1:8" x14ac:dyDescent="0.35">
      <c r="A2200" t="str">
        <f>'Source - Master DB Debt'!A2197&amp;'Source - Master DB Debt'!B2197&amp;'Source - Master DB Debt'!C2197</f>
        <v>6746705</v>
      </c>
      <c r="B2200" t="str">
        <f>'Source - Master DB Debt'!D2197</f>
        <v>0180</v>
      </c>
      <c r="C2200" t="str">
        <f>'Source - Master DB Debt'!E2197</f>
        <v>2021 Bond</v>
      </c>
      <c r="D2200" s="2">
        <f>'Source - Master DB Debt'!F2197</f>
        <v>800500</v>
      </c>
      <c r="E2200" s="2">
        <f>'Source - Master DB Debt'!G2197</f>
        <v>553000</v>
      </c>
      <c r="F2200" s="2">
        <f>'Source - Master DB Debt'!H2197</f>
        <v>277000</v>
      </c>
      <c r="G2200" s="2">
        <f>'Source - Master DB Debt'!I2197</f>
        <v>83100</v>
      </c>
      <c r="H2200" s="2">
        <f>'Source - Master DB Debt'!J2197</f>
        <v>277000</v>
      </c>
    </row>
    <row r="2201" spans="1:8" x14ac:dyDescent="0.35">
      <c r="A2201" t="str">
        <f>'Source - Master DB Debt'!A2198&amp;'Source - Master DB Debt'!B2198&amp;'Source - Master DB Debt'!C2198</f>
        <v>6746705</v>
      </c>
      <c r="B2201" t="str">
        <f>'Source - Master DB Debt'!D2198</f>
        <v>0186</v>
      </c>
      <c r="C2201" t="str">
        <f>'Source - Master DB Debt'!E2198</f>
        <v>Amended Taxable General Obligation Pension Bonds of 2004</v>
      </c>
      <c r="D2201" s="2">
        <f>'Source - Master DB Debt'!F2198</f>
        <v>115909</v>
      </c>
      <c r="E2201" s="2">
        <f>'Source - Master DB Debt'!G2198</f>
        <v>237255</v>
      </c>
      <c r="F2201" s="2">
        <f>'Source - Master DB Debt'!H2198</f>
        <v>0</v>
      </c>
      <c r="G2201" s="2">
        <f>'Source - Master DB Debt'!I2198</f>
        <v>0</v>
      </c>
      <c r="H2201" s="2">
        <f>'Source - Master DB Debt'!J2198</f>
        <v>0</v>
      </c>
    </row>
    <row r="2202" spans="1:8" x14ac:dyDescent="0.35">
      <c r="A2202" t="str">
        <f>'Source - Master DB Debt'!A2199&amp;'Source - Master DB Debt'!B2199&amp;'Source - Master DB Debt'!C2199</f>
        <v>6746705</v>
      </c>
      <c r="B2202" t="str">
        <f>'Source - Master DB Debt'!D2199</f>
        <v>0180</v>
      </c>
      <c r="C2202" t="str">
        <f>'Source - Master DB Debt'!E2199</f>
        <v>South Putnam High School Building Corp. Ad Valorem Property Tax First Mortgage Bonds, Series 2023</v>
      </c>
      <c r="D2202" s="2">
        <f>'Source - Master DB Debt'!F2199</f>
        <v>0</v>
      </c>
      <c r="E2202" s="2">
        <f>'Source - Master DB Debt'!G2199</f>
        <v>1026000</v>
      </c>
      <c r="F2202" s="2">
        <f>'Source - Master DB Debt'!H2199</f>
        <v>501500</v>
      </c>
      <c r="G2202" s="2">
        <f>'Source - Master DB Debt'!I2199</f>
        <v>150450</v>
      </c>
      <c r="H2202" s="2">
        <f>'Source - Master DB Debt'!J2199</f>
        <v>501500</v>
      </c>
    </row>
    <row r="2203" spans="1:8" x14ac:dyDescent="0.35">
      <c r="A2203" t="str">
        <f>'Source - Master DB Debt'!A2200&amp;'Source - Master DB Debt'!B2200&amp;'Source - Master DB Debt'!C2200</f>
        <v>6746705</v>
      </c>
      <c r="B2203" t="str">
        <f>'Source - Master DB Debt'!D2200</f>
        <v>0180</v>
      </c>
      <c r="C2203" t="str">
        <f>'Source - Master DB Debt'!E2200</f>
        <v>2022 GO BOND</v>
      </c>
      <c r="D2203" s="2">
        <f>'Source - Master DB Debt'!F2200</f>
        <v>326125</v>
      </c>
      <c r="E2203" s="2">
        <f>'Source - Master DB Debt'!G2200</f>
        <v>1241850</v>
      </c>
      <c r="F2203" s="2">
        <f>'Source - Master DB Debt'!H2200</f>
        <v>0</v>
      </c>
      <c r="G2203" s="2">
        <f>'Source - Master DB Debt'!I2200</f>
        <v>0</v>
      </c>
      <c r="H2203" s="2">
        <f>'Source - Master DB Debt'!J2200</f>
        <v>0</v>
      </c>
    </row>
    <row r="2204" spans="1:8" x14ac:dyDescent="0.35">
      <c r="A2204" t="str">
        <f>'Source - Master DB Debt'!A2201&amp;'Source - Master DB Debt'!B2201&amp;'Source - Master DB Debt'!C2201</f>
        <v>6746705</v>
      </c>
      <c r="B2204" t="str">
        <f>'Source - Master DB Debt'!D2201</f>
        <v>0180</v>
      </c>
      <c r="C2204" t="str">
        <f>'Source - Master DB Debt'!E2201</f>
        <v>Unreimbursed Textbooks</v>
      </c>
      <c r="D2204" s="2">
        <f>'Source - Master DB Debt'!F2201</f>
        <v>8637</v>
      </c>
      <c r="E2204" s="2">
        <f>'Source - Master DB Debt'!G2201</f>
        <v>0</v>
      </c>
      <c r="F2204" s="2">
        <f>'Source - Master DB Debt'!H2201</f>
        <v>0</v>
      </c>
      <c r="G2204" s="2">
        <f>'Source - Master DB Debt'!I2201</f>
        <v>0</v>
      </c>
      <c r="H2204" s="2">
        <f>'Source - Master DB Debt'!J2201</f>
        <v>0</v>
      </c>
    </row>
    <row r="2205" spans="1:8" x14ac:dyDescent="0.35">
      <c r="A2205" t="str">
        <f>'Source - Master DB Debt'!A2202&amp;'Source - Master DB Debt'!B2202&amp;'Source - Master DB Debt'!C2202</f>
        <v>6746715</v>
      </c>
      <c r="B2205" t="str">
        <f>'Source - Master DB Debt'!D2202</f>
        <v>0180</v>
      </c>
      <c r="C2205" t="str">
        <f>'Source - Master DB Debt'!E2202</f>
        <v>North Putnam Community School Corporation General Obligation Bonds of 2013</v>
      </c>
      <c r="D2205" s="2">
        <f>'Source - Master DB Debt'!F2202</f>
        <v>144275</v>
      </c>
      <c r="E2205" s="2">
        <f>'Source - Master DB Debt'!G2202</f>
        <v>147175</v>
      </c>
      <c r="F2205" s="2">
        <f>'Source - Master DB Debt'!H2202</f>
        <v>0</v>
      </c>
      <c r="G2205" s="2">
        <f>'Source - Master DB Debt'!I2202</f>
        <v>0</v>
      </c>
      <c r="H2205" s="2">
        <f>'Source - Master DB Debt'!J2202</f>
        <v>0</v>
      </c>
    </row>
    <row r="2206" spans="1:8" x14ac:dyDescent="0.35">
      <c r="A2206" t="str">
        <f>'Source - Master DB Debt'!A2203&amp;'Source - Master DB Debt'!B2203&amp;'Source - Master DB Debt'!C2203</f>
        <v>6746715</v>
      </c>
      <c r="B2206" t="str">
        <f>'Source - Master DB Debt'!D2203</f>
        <v>0180</v>
      </c>
      <c r="C2206" t="str">
        <f>'Source - Master DB Debt'!E2203</f>
        <v>Ad Valorem Property Tax First Mortgage Bonds, Series 2022</v>
      </c>
      <c r="D2206" s="2">
        <f>'Source - Master DB Debt'!F2203</f>
        <v>126000</v>
      </c>
      <c r="E2206" s="2">
        <f>'Source - Master DB Debt'!G2203</f>
        <v>360000</v>
      </c>
      <c r="F2206" s="2">
        <f>'Source - Master DB Debt'!H2203</f>
        <v>180500</v>
      </c>
      <c r="G2206" s="2">
        <f>'Source - Master DB Debt'!I2203</f>
        <v>54150</v>
      </c>
      <c r="H2206" s="2">
        <f>'Source - Master DB Debt'!J2203</f>
        <v>180500</v>
      </c>
    </row>
    <row r="2207" spans="1:8" x14ac:dyDescent="0.35">
      <c r="A2207" t="str">
        <f>'Source - Master DB Debt'!A2204&amp;'Source - Master DB Debt'!B2204&amp;'Source - Master DB Debt'!C2204</f>
        <v>6746715</v>
      </c>
      <c r="B2207" t="str">
        <f>'Source - Master DB Debt'!D2204</f>
        <v>0180</v>
      </c>
      <c r="C2207" t="str">
        <f>'Source - Master DB Debt'!E2204</f>
        <v>North Putnam Middle School Building Corporation Ad Valorem Property Tax First Mortgage Bonds, Series</v>
      </c>
      <c r="D2207" s="2">
        <f>'Source - Master DB Debt'!F2204</f>
        <v>118500</v>
      </c>
      <c r="E2207" s="2">
        <f>'Source - Master DB Debt'!G2204</f>
        <v>276000</v>
      </c>
      <c r="F2207" s="2">
        <f>'Source - Master DB Debt'!H2204</f>
        <v>139000</v>
      </c>
      <c r="G2207" s="2">
        <f>'Source - Master DB Debt'!I2204</f>
        <v>139000</v>
      </c>
      <c r="H2207" s="2">
        <f>'Source - Master DB Debt'!J2204</f>
        <v>139000</v>
      </c>
    </row>
    <row r="2208" spans="1:8" x14ac:dyDescent="0.35">
      <c r="A2208" t="str">
        <f>'Source - Master DB Debt'!A2205&amp;'Source - Master DB Debt'!B2205&amp;'Source - Master DB Debt'!C2205</f>
        <v>6746715</v>
      </c>
      <c r="B2208" t="str">
        <f>'Source - Master DB Debt'!D2205</f>
        <v>0180</v>
      </c>
      <c r="C2208" t="str">
        <f>'Source - Master DB Debt'!E2205</f>
        <v>Ad Valorem Property Tax First Mortgage Bonds, Series 2014C</v>
      </c>
      <c r="D2208" s="2">
        <f>'Source - Master DB Debt'!F2205</f>
        <v>89000</v>
      </c>
      <c r="E2208" s="2">
        <f>'Source - Master DB Debt'!G2205</f>
        <v>178000</v>
      </c>
      <c r="F2208" s="2">
        <f>'Source - Master DB Debt'!H2205</f>
        <v>89500</v>
      </c>
      <c r="G2208" s="2">
        <f>'Source - Master DB Debt'!I2205</f>
        <v>26850</v>
      </c>
      <c r="H2208" s="2">
        <f>'Source - Master DB Debt'!J2205</f>
        <v>89500</v>
      </c>
    </row>
    <row r="2209" spans="1:8" x14ac:dyDescent="0.35">
      <c r="A2209" t="str">
        <f>'Source - Master DB Debt'!A2206&amp;'Source - Master DB Debt'!B2206&amp;'Source - Master DB Debt'!C2206</f>
        <v>6746715</v>
      </c>
      <c r="B2209" t="str">
        <f>'Source - Master DB Debt'!D2206</f>
        <v>0180</v>
      </c>
      <c r="C2209" t="str">
        <f>'Source - Master DB Debt'!E2206</f>
        <v>Interest on Temporary Loans</v>
      </c>
      <c r="D2209" s="2">
        <f>'Source - Master DB Debt'!F2206</f>
        <v>0</v>
      </c>
      <c r="E2209" s="2">
        <f>'Source - Master DB Debt'!G2206</f>
        <v>0</v>
      </c>
      <c r="F2209" s="2">
        <f>'Source - Master DB Debt'!H2206</f>
        <v>0</v>
      </c>
      <c r="G2209" s="2">
        <f>'Source - Master DB Debt'!I2206</f>
        <v>0</v>
      </c>
      <c r="H2209" s="2">
        <f>'Source - Master DB Debt'!J2206</f>
        <v>0</v>
      </c>
    </row>
    <row r="2210" spans="1:8" x14ac:dyDescent="0.35">
      <c r="A2210" t="str">
        <f>'Source - Master DB Debt'!A2207&amp;'Source - Master DB Debt'!B2207&amp;'Source - Master DB Debt'!C2207</f>
        <v>6746715</v>
      </c>
      <c r="B2210" t="str">
        <f>'Source - Master DB Debt'!D2207</f>
        <v>0180</v>
      </c>
      <c r="C2210" t="str">
        <f>'Source - Master DB Debt'!E2207</f>
        <v>Fees</v>
      </c>
      <c r="D2210" s="2">
        <f>'Source - Master DB Debt'!F2207</f>
        <v>0</v>
      </c>
      <c r="E2210" s="2">
        <f>'Source - Master DB Debt'!G2207</f>
        <v>0</v>
      </c>
      <c r="F2210" s="2">
        <f>'Source - Master DB Debt'!H2207</f>
        <v>0</v>
      </c>
      <c r="G2210" s="2">
        <f>'Source - Master DB Debt'!I2207</f>
        <v>0</v>
      </c>
      <c r="H2210" s="2">
        <f>'Source - Master DB Debt'!J2207</f>
        <v>0</v>
      </c>
    </row>
    <row r="2211" spans="1:8" x14ac:dyDescent="0.35">
      <c r="A2211" t="str">
        <f>'Source - Master DB Debt'!A2208&amp;'Source - Master DB Debt'!B2208&amp;'Source - Master DB Debt'!C2208</f>
        <v>6746715</v>
      </c>
      <c r="B2211" t="str">
        <f>'Source - Master DB Debt'!D2208</f>
        <v>0180</v>
      </c>
      <c r="C2211" t="str">
        <f>'Source - Master DB Debt'!E2208</f>
        <v>General Obligation Bonds of 2023</v>
      </c>
      <c r="D2211" s="2">
        <f>'Source - Master DB Debt'!F2208</f>
        <v>0</v>
      </c>
      <c r="E2211" s="2">
        <f>'Source - Master DB Debt'!G2208</f>
        <v>278016</v>
      </c>
      <c r="F2211" s="2">
        <f>'Source - Master DB Debt'!H2208</f>
        <v>37825</v>
      </c>
      <c r="G2211" s="2">
        <f>'Source - Master DB Debt'!I2208</f>
        <v>11243</v>
      </c>
      <c r="H2211" s="2">
        <f>'Source - Master DB Debt'!J2208</f>
        <v>37125</v>
      </c>
    </row>
    <row r="2212" spans="1:8" x14ac:dyDescent="0.35">
      <c r="A2212" t="str">
        <f>'Source - Master DB Debt'!A2209&amp;'Source - Master DB Debt'!B2209&amp;'Source - Master DB Debt'!C2209</f>
        <v>6746715</v>
      </c>
      <c r="B2212" t="str">
        <f>'Source - Master DB Debt'!D2209</f>
        <v>0180</v>
      </c>
      <c r="C2212" t="str">
        <f>'Source - Master DB Debt'!E2209</f>
        <v>Unreimbursed Textbooks</v>
      </c>
      <c r="D2212" s="2">
        <f>'Source - Master DB Debt'!F2209</f>
        <v>13014</v>
      </c>
      <c r="E2212" s="2">
        <f>'Source - Master DB Debt'!G2209</f>
        <v>0</v>
      </c>
      <c r="F2212" s="2">
        <f>'Source - Master DB Debt'!H2209</f>
        <v>0</v>
      </c>
      <c r="G2212" s="2">
        <f>'Source - Master DB Debt'!I2209</f>
        <v>0</v>
      </c>
      <c r="H2212" s="2">
        <f>'Source - Master DB Debt'!J2209</f>
        <v>0</v>
      </c>
    </row>
    <row r="2213" spans="1:8" x14ac:dyDescent="0.35">
      <c r="A2213" t="str">
        <f>'Source - Master DB Debt'!A2210&amp;'Source - Master DB Debt'!B2210&amp;'Source - Master DB Debt'!C2210</f>
        <v>6746715</v>
      </c>
      <c r="B2213" t="str">
        <f>'Source - Master DB Debt'!D2210</f>
        <v>0180</v>
      </c>
      <c r="C2213" t="str">
        <f>'Source - Master DB Debt'!E2210</f>
        <v>Ad Valorem Property Tax First Mortgage Bonds, Series 2015A</v>
      </c>
      <c r="D2213" s="2">
        <f>'Source - Master DB Debt'!F2210</f>
        <v>50500</v>
      </c>
      <c r="E2213" s="2">
        <f>'Source - Master DB Debt'!G2210</f>
        <v>160000</v>
      </c>
      <c r="F2213" s="2">
        <f>'Source - Master DB Debt'!H2210</f>
        <v>81000</v>
      </c>
      <c r="G2213" s="2">
        <f>'Source - Master DB Debt'!I2210</f>
        <v>24300</v>
      </c>
      <c r="H2213" s="2">
        <f>'Source - Master DB Debt'!J2210</f>
        <v>81000</v>
      </c>
    </row>
    <row r="2214" spans="1:8" x14ac:dyDescent="0.35">
      <c r="A2214" t="str">
        <f>'Source - Master DB Debt'!A2211&amp;'Source - Master DB Debt'!B2211&amp;'Source - Master DB Debt'!C2211</f>
        <v>6746715</v>
      </c>
      <c r="B2214" t="str">
        <f>'Source - Master DB Debt'!D2211</f>
        <v>0180</v>
      </c>
      <c r="C2214" t="str">
        <f>'Source - Master DB Debt'!E2211</f>
        <v>Ad Valorem Property Tax First Mortgage Bonds, Series 2019</v>
      </c>
      <c r="D2214" s="2">
        <f>'Source - Master DB Debt'!F2211</f>
        <v>776000</v>
      </c>
      <c r="E2214" s="2">
        <f>'Source - Master DB Debt'!G2211</f>
        <v>1549000</v>
      </c>
      <c r="F2214" s="2">
        <f>'Source - Master DB Debt'!H2211</f>
        <v>563500</v>
      </c>
      <c r="G2214" s="2">
        <f>'Source - Master DB Debt'!I2211</f>
        <v>169050</v>
      </c>
      <c r="H2214" s="2">
        <f>'Source - Master DB Debt'!J2211</f>
        <v>563500</v>
      </c>
    </row>
    <row r="2215" spans="1:8" x14ac:dyDescent="0.35">
      <c r="A2215" t="str">
        <f>'Source - Master DB Debt'!A2212&amp;'Source - Master DB Debt'!B2212&amp;'Source - Master DB Debt'!C2212</f>
        <v>6746715</v>
      </c>
      <c r="B2215" t="str">
        <f>'Source - Master DB Debt'!D2212</f>
        <v>0180</v>
      </c>
      <c r="C2215" t="str">
        <f>'Source - Master DB Debt'!E2212</f>
        <v>Ad Valorem Property Tax First Mortgage Bonds, Series 2015B</v>
      </c>
      <c r="D2215" s="2">
        <f>'Source - Master DB Debt'!F2212</f>
        <v>89500</v>
      </c>
      <c r="E2215" s="2">
        <f>'Source - Master DB Debt'!G2212</f>
        <v>181000</v>
      </c>
      <c r="F2215" s="2">
        <f>'Source - Master DB Debt'!H2212</f>
        <v>91000</v>
      </c>
      <c r="G2215" s="2">
        <f>'Source - Master DB Debt'!I2212</f>
        <v>27300</v>
      </c>
      <c r="H2215" s="2">
        <f>'Source - Master DB Debt'!J2212</f>
        <v>91000</v>
      </c>
    </row>
    <row r="2216" spans="1:8" x14ac:dyDescent="0.35">
      <c r="A2216" t="str">
        <f>'Source - Master DB Debt'!A2213&amp;'Source - Master DB Debt'!B2213&amp;'Source - Master DB Debt'!C2213</f>
        <v>6746715</v>
      </c>
      <c r="B2216" t="str">
        <f>'Source - Master DB Debt'!D2213</f>
        <v>0180</v>
      </c>
      <c r="C2216" t="str">
        <f>'Source - Master DB Debt'!E2213</f>
        <v>North Putnam Middle School Building Corporation-QSCB</v>
      </c>
      <c r="D2216" s="2">
        <f>'Source - Master DB Debt'!F2213</f>
        <v>184728</v>
      </c>
      <c r="E2216" s="2">
        <f>'Source - Master DB Debt'!G2213</f>
        <v>238955</v>
      </c>
      <c r="F2216" s="2">
        <f>'Source - Master DB Debt'!H2213</f>
        <v>54227</v>
      </c>
      <c r="G2216" s="2">
        <f>'Source - Master DB Debt'!I2213</f>
        <v>54227</v>
      </c>
      <c r="H2216" s="2">
        <f>'Source - Master DB Debt'!J2213</f>
        <v>184728</v>
      </c>
    </row>
    <row r="2217" spans="1:8" x14ac:dyDescent="0.35">
      <c r="A2217" t="str">
        <f>'Source - Master DB Debt'!A2214&amp;'Source - Master DB Debt'!B2214&amp;'Source - Master DB Debt'!C2214</f>
        <v>6746715</v>
      </c>
      <c r="B2217" t="str">
        <f>'Source - Master DB Debt'!D2214</f>
        <v>0180</v>
      </c>
      <c r="C2217" t="str">
        <f>'Source - Master DB Debt'!E2214</f>
        <v>General Obligation Bonds of 2022</v>
      </c>
      <c r="D2217" s="2">
        <f>'Source - Master DB Debt'!F2214</f>
        <v>821403</v>
      </c>
      <c r="E2217" s="2">
        <f>'Source - Master DB Debt'!G2214</f>
        <v>2228355</v>
      </c>
      <c r="F2217" s="2">
        <f>'Source - Master DB Debt'!H2214</f>
        <v>0</v>
      </c>
      <c r="G2217" s="2">
        <f>'Source - Master DB Debt'!I2214</f>
        <v>0</v>
      </c>
      <c r="H2217" s="2">
        <f>'Source - Master DB Debt'!J2214</f>
        <v>0</v>
      </c>
    </row>
    <row r="2218" spans="1:8" x14ac:dyDescent="0.35">
      <c r="A2218" t="str">
        <f>'Source - Master DB Debt'!A2215&amp;'Source - Master DB Debt'!B2215&amp;'Source - Master DB Debt'!C2215</f>
        <v>6746715</v>
      </c>
      <c r="B2218" t="str">
        <f>'Source - Master DB Debt'!D2215</f>
        <v>0180</v>
      </c>
      <c r="C2218" t="str">
        <f>'Source - Master DB Debt'!E2215</f>
        <v>North Putnam Middle School Building Corp Ad Valorem Property Tax First Mortgage Bonds, Series 2014</v>
      </c>
      <c r="D2218" s="2">
        <f>'Source - Master DB Debt'!F2215</f>
        <v>103000</v>
      </c>
      <c r="E2218" s="2">
        <f>'Source - Master DB Debt'!G2215</f>
        <v>205000</v>
      </c>
      <c r="F2218" s="2">
        <f>'Source - Master DB Debt'!H2215</f>
        <v>102500</v>
      </c>
      <c r="G2218" s="2">
        <f>'Source - Master DB Debt'!I2215</f>
        <v>102500</v>
      </c>
      <c r="H2218" s="2">
        <f>'Source - Master DB Debt'!J2215</f>
        <v>102500</v>
      </c>
    </row>
    <row r="2219" spans="1:8" x14ac:dyDescent="0.35">
      <c r="A2219" t="str">
        <f>'Source - Master DB Debt'!A2216&amp;'Source - Master DB Debt'!B2216&amp;'Source - Master DB Debt'!C2216</f>
        <v>6746715</v>
      </c>
      <c r="B2219" t="str">
        <f>'Source - Master DB Debt'!D2216</f>
        <v>0180</v>
      </c>
      <c r="C2219" t="str">
        <f>'Source - Master DB Debt'!E2216</f>
        <v>General Obligation Bonds of 2021</v>
      </c>
      <c r="D2219" s="2">
        <f>'Source - Master DB Debt'!F2216</f>
        <v>0</v>
      </c>
      <c r="E2219" s="2">
        <f>'Source - Master DB Debt'!G2216</f>
        <v>0</v>
      </c>
      <c r="F2219" s="2">
        <f>'Source - Master DB Debt'!H2216</f>
        <v>0</v>
      </c>
      <c r="G2219" s="2">
        <f>'Source - Master DB Debt'!I2216</f>
        <v>0</v>
      </c>
      <c r="H2219" s="2">
        <f>'Source - Master DB Debt'!J2216</f>
        <v>0</v>
      </c>
    </row>
    <row r="2220" spans="1:8" x14ac:dyDescent="0.35">
      <c r="A2220" t="str">
        <f>'Source - Master DB Debt'!A2217&amp;'Source - Master DB Debt'!B2217&amp;'Source - Master DB Debt'!C2217</f>
        <v>6746750</v>
      </c>
      <c r="B2220" t="str">
        <f>'Source - Master DB Debt'!D2217</f>
        <v>0180</v>
      </c>
      <c r="C2220" t="str">
        <f>'Source - Master DB Debt'!E2217</f>
        <v>Cloverdale High School Building Corporation Ad Valorem Property Tax First Mortgage Bonds Series 2020</v>
      </c>
      <c r="D2220" s="2">
        <f>'Source - Master DB Debt'!F2217</f>
        <v>229000</v>
      </c>
      <c r="E2220" s="2">
        <f>'Source - Master DB Debt'!G2217</f>
        <v>299000</v>
      </c>
      <c r="F2220" s="2">
        <f>'Source - Master DB Debt'!H2217</f>
        <v>151500</v>
      </c>
      <c r="G2220" s="2">
        <f>'Source - Master DB Debt'!I2217</f>
        <v>45450</v>
      </c>
      <c r="H2220" s="2">
        <f>'Source - Master DB Debt'!J2217</f>
        <v>151500</v>
      </c>
    </row>
    <row r="2221" spans="1:8" x14ac:dyDescent="0.35">
      <c r="A2221" t="str">
        <f>'Source - Master DB Debt'!A2218&amp;'Source - Master DB Debt'!B2218&amp;'Source - Master DB Debt'!C2218</f>
        <v>6746750</v>
      </c>
      <c r="B2221" t="str">
        <f>'Source - Master DB Debt'!D2218</f>
        <v>0186</v>
      </c>
      <c r="C2221" t="str">
        <f>'Source - Master DB Debt'!E2218</f>
        <v>Pension Bonds</v>
      </c>
      <c r="D2221" s="2">
        <f>'Source - Master DB Debt'!F2218</f>
        <v>85609</v>
      </c>
      <c r="E2221" s="2">
        <f>'Source - Master DB Debt'!G2218</f>
        <v>172648</v>
      </c>
      <c r="F2221" s="2">
        <f>'Source - Master DB Debt'!H2218</f>
        <v>81954</v>
      </c>
      <c r="G2221" s="2">
        <f>'Source - Master DB Debt'!I2218</f>
        <v>81954</v>
      </c>
      <c r="H2221" s="2">
        <f>'Source - Master DB Debt'!J2218</f>
        <v>85764</v>
      </c>
    </row>
    <row r="2222" spans="1:8" x14ac:dyDescent="0.35">
      <c r="A2222" t="str">
        <f>'Source - Master DB Debt'!A2219&amp;'Source - Master DB Debt'!B2219&amp;'Source - Master DB Debt'!C2219</f>
        <v>6746750</v>
      </c>
      <c r="B2222" t="str">
        <f>'Source - Master DB Debt'!D2219</f>
        <v>0180</v>
      </c>
      <c r="C2222" t="str">
        <f>'Source - Master DB Debt'!E2219</f>
        <v>Cloverdale Multi-SBC Taxable Ad Valorem Property Tax First Mortgage Rfding Binds, Series 2013</v>
      </c>
      <c r="D2222" s="2">
        <f>'Source - Master DB Debt'!F2219</f>
        <v>450000</v>
      </c>
      <c r="E2222" s="2">
        <f>'Source - Master DB Debt'!G2219</f>
        <v>450000</v>
      </c>
      <c r="F2222" s="2">
        <f>'Source - Master DB Debt'!H2219</f>
        <v>0</v>
      </c>
      <c r="G2222" s="2">
        <f>'Source - Master DB Debt'!I2219</f>
        <v>0</v>
      </c>
      <c r="H2222" s="2">
        <f>'Source - Master DB Debt'!J2219</f>
        <v>0</v>
      </c>
    </row>
    <row r="2223" spans="1:8" x14ac:dyDescent="0.35">
      <c r="A2223" t="str">
        <f>'Source - Master DB Debt'!A2220&amp;'Source - Master DB Debt'!B2220&amp;'Source - Master DB Debt'!C2220</f>
        <v>6746750</v>
      </c>
      <c r="B2223" t="str">
        <f>'Source - Master DB Debt'!D2220</f>
        <v>0180</v>
      </c>
      <c r="C2223" t="str">
        <f>'Source - Master DB Debt'!E2220</f>
        <v>Unreimbursed Textbooks</v>
      </c>
      <c r="D2223" s="2">
        <f>'Source - Master DB Debt'!F2220</f>
        <v>0</v>
      </c>
      <c r="E2223" s="2">
        <f>'Source - Master DB Debt'!G2220</f>
        <v>0</v>
      </c>
      <c r="F2223" s="2">
        <f>'Source - Master DB Debt'!H2220</f>
        <v>0</v>
      </c>
      <c r="G2223" s="2">
        <f>'Source - Master DB Debt'!I2220</f>
        <v>0</v>
      </c>
      <c r="H2223" s="2">
        <f>'Source - Master DB Debt'!J2220</f>
        <v>0</v>
      </c>
    </row>
    <row r="2224" spans="1:8" x14ac:dyDescent="0.35">
      <c r="A2224" t="str">
        <f>'Source - Master DB Debt'!A2221&amp;'Source - Master DB Debt'!B2221&amp;'Source - Master DB Debt'!C2221</f>
        <v>6746750</v>
      </c>
      <c r="B2224" t="str">
        <f>'Source - Master DB Debt'!D2221</f>
        <v>0180</v>
      </c>
      <c r="C2224" t="str">
        <f>'Source - Master DB Debt'!E2221</f>
        <v>Cloverdale High School Building Corp Ad Valorem Property Tax First Mortgage Bonds, Series 2015</v>
      </c>
      <c r="D2224" s="2">
        <f>'Source - Master DB Debt'!F2221</f>
        <v>63000</v>
      </c>
      <c r="E2224" s="2">
        <f>'Source - Master DB Debt'!G2221</f>
        <v>128000</v>
      </c>
      <c r="F2224" s="2">
        <f>'Source - Master DB Debt'!H2221</f>
        <v>64500</v>
      </c>
      <c r="G2224" s="2">
        <f>'Source - Master DB Debt'!I2221</f>
        <v>19350</v>
      </c>
      <c r="H2224" s="2">
        <f>'Source - Master DB Debt'!J2221</f>
        <v>64500</v>
      </c>
    </row>
    <row r="2225" spans="1:8" x14ac:dyDescent="0.35">
      <c r="A2225" t="str">
        <f>'Source - Master DB Debt'!A2222&amp;'Source - Master DB Debt'!B2222&amp;'Source - Master DB Debt'!C2222</f>
        <v>6746750</v>
      </c>
      <c r="B2225" t="str">
        <f>'Source - Master DB Debt'!D2222</f>
        <v>0180</v>
      </c>
      <c r="C2225" t="str">
        <f>'Source - Master DB Debt'!E2222</f>
        <v>Interest on Temporary Loans</v>
      </c>
      <c r="D2225" s="2">
        <f>'Source - Master DB Debt'!F2222</f>
        <v>0</v>
      </c>
      <c r="E2225" s="2">
        <f>'Source - Master DB Debt'!G2222</f>
        <v>0</v>
      </c>
      <c r="F2225" s="2">
        <f>'Source - Master DB Debt'!H2222</f>
        <v>0</v>
      </c>
      <c r="G2225" s="2">
        <f>'Source - Master DB Debt'!I2222</f>
        <v>0</v>
      </c>
      <c r="H2225" s="2">
        <f>'Source - Master DB Debt'!J2222</f>
        <v>0</v>
      </c>
    </row>
    <row r="2226" spans="1:8" x14ac:dyDescent="0.35">
      <c r="A2226" t="str">
        <f>'Source - Master DB Debt'!A2223&amp;'Source - Master DB Debt'!B2223&amp;'Source - Master DB Debt'!C2223</f>
        <v>6746750</v>
      </c>
      <c r="B2226" t="str">
        <f>'Source - Master DB Debt'!D2223</f>
        <v>0180</v>
      </c>
      <c r="C2226" t="str">
        <f>'Source - Master DB Debt'!E2223</f>
        <v>Common School Fund - Loan No. A0440</v>
      </c>
      <c r="D2226" s="2">
        <f>'Source - Master DB Debt'!F2223</f>
        <v>54385</v>
      </c>
      <c r="E2226" s="2">
        <f>'Source - Master DB Debt'!G2223</f>
        <v>105403</v>
      </c>
      <c r="F2226" s="2">
        <f>'Source - Master DB Debt'!H2223</f>
        <v>52015</v>
      </c>
      <c r="G2226" s="2">
        <f>'Source - Master DB Debt'!I2223</f>
        <v>26008</v>
      </c>
      <c r="H2226" s="2">
        <f>'Source - Master DB Debt'!J2223</f>
        <v>0</v>
      </c>
    </row>
    <row r="2227" spans="1:8" x14ac:dyDescent="0.35">
      <c r="A2227" t="str">
        <f>'Source - Master DB Debt'!A2224&amp;'Source - Master DB Debt'!B2224&amp;'Source - Master DB Debt'!C2224</f>
        <v>6746750</v>
      </c>
      <c r="B2227" t="str">
        <f>'Source - Master DB Debt'!D2224</f>
        <v>0180</v>
      </c>
      <c r="C2227" t="str">
        <f>'Source - Master DB Debt'!E2224</f>
        <v>Cloverdale Community School Corporatin General Obligation Bonds of 2023</v>
      </c>
      <c r="D2227" s="2">
        <f>'Source - Master DB Debt'!F2224</f>
        <v>0</v>
      </c>
      <c r="E2227" s="2">
        <f>'Source - Master DB Debt'!G2224</f>
        <v>268592</v>
      </c>
      <c r="F2227" s="2">
        <f>'Source - Master DB Debt'!H2224</f>
        <v>382625</v>
      </c>
      <c r="G2227" s="2">
        <f>'Source - Master DB Debt'!I2224</f>
        <v>115013</v>
      </c>
      <c r="H2227" s="2">
        <f>'Source - Master DB Debt'!J2224</f>
        <v>384125</v>
      </c>
    </row>
    <row r="2228" spans="1:8" x14ac:dyDescent="0.35">
      <c r="A2228" t="str">
        <f>'Source - Master DB Debt'!A2225&amp;'Source - Master DB Debt'!B2225&amp;'Source - Master DB Debt'!C2225</f>
        <v>6746750</v>
      </c>
      <c r="B2228" t="str">
        <f>'Source - Master DB Debt'!D2225</f>
        <v>0186</v>
      </c>
      <c r="C2228" t="str">
        <f>'Source - Master DB Debt'!E2225</f>
        <v>Fees</v>
      </c>
      <c r="D2228" s="2">
        <f>'Source - Master DB Debt'!F2225</f>
        <v>0</v>
      </c>
      <c r="E2228" s="2">
        <f>'Source - Master DB Debt'!G2225</f>
        <v>0</v>
      </c>
      <c r="F2228" s="2">
        <f>'Source - Master DB Debt'!H2225</f>
        <v>0</v>
      </c>
      <c r="G2228" s="2">
        <f>'Source - Master DB Debt'!I2225</f>
        <v>0</v>
      </c>
      <c r="H2228" s="2">
        <f>'Source - Master DB Debt'!J2225</f>
        <v>0</v>
      </c>
    </row>
    <row r="2229" spans="1:8" x14ac:dyDescent="0.35">
      <c r="A2229" t="str">
        <f>'Source - Master DB Debt'!A2226&amp;'Source - Master DB Debt'!B2226&amp;'Source - Master DB Debt'!C2226</f>
        <v>6746755</v>
      </c>
      <c r="B2229" t="str">
        <f>'Source - Master DB Debt'!D2226</f>
        <v>0186</v>
      </c>
      <c r="C2229" t="str">
        <f>'Source - Master DB Debt'!E2226</f>
        <v>Amended Taxable General Obligation Pension Bonds of 2004</v>
      </c>
      <c r="D2229" s="2">
        <f>'Source - Master DB Debt'!F2226</f>
        <v>123991</v>
      </c>
      <c r="E2229" s="2">
        <f>'Source - Master DB Debt'!G2226</f>
        <v>246192</v>
      </c>
      <c r="F2229" s="2">
        <f>'Source - Master DB Debt'!H2226</f>
        <v>122040</v>
      </c>
      <c r="G2229" s="2">
        <f>'Source - Master DB Debt'!I2226</f>
        <v>61020</v>
      </c>
      <c r="H2229" s="2">
        <f>'Source - Master DB Debt'!J2226</f>
        <v>0</v>
      </c>
    </row>
    <row r="2230" spans="1:8" x14ac:dyDescent="0.35">
      <c r="A2230" t="str">
        <f>'Source - Master DB Debt'!A2227&amp;'Source - Master DB Debt'!B2227&amp;'Source - Master DB Debt'!C2227</f>
        <v>6746755</v>
      </c>
      <c r="B2230" t="str">
        <f>'Source - Master DB Debt'!D2227</f>
        <v>0180</v>
      </c>
      <c r="C2230" t="str">
        <f>'Source - Master DB Debt'!E2227</f>
        <v>Fees</v>
      </c>
      <c r="D2230" s="2">
        <f>'Source - Master DB Debt'!F2227</f>
        <v>2762</v>
      </c>
      <c r="E2230" s="2">
        <f>'Source - Master DB Debt'!G2227</f>
        <v>0</v>
      </c>
      <c r="F2230" s="2">
        <f>'Source - Master DB Debt'!H2227</f>
        <v>0</v>
      </c>
      <c r="G2230" s="2">
        <f>'Source - Master DB Debt'!I2227</f>
        <v>0</v>
      </c>
      <c r="H2230" s="2">
        <f>'Source - Master DB Debt'!J2227</f>
        <v>0</v>
      </c>
    </row>
    <row r="2231" spans="1:8" x14ac:dyDescent="0.35">
      <c r="A2231" t="str">
        <f>'Source - Master DB Debt'!A2228&amp;'Source - Master DB Debt'!B2228&amp;'Source - Master DB Debt'!C2228</f>
        <v>6746755</v>
      </c>
      <c r="B2231" t="str">
        <f>'Source - Master DB Debt'!D2228</f>
        <v>0186</v>
      </c>
      <c r="C2231" t="str">
        <f>'Source - Master DB Debt'!E2228</f>
        <v>Fees</v>
      </c>
      <c r="D2231" s="2">
        <f>'Source - Master DB Debt'!F2228</f>
        <v>0</v>
      </c>
      <c r="E2231" s="2">
        <f>'Source - Master DB Debt'!G2228</f>
        <v>0</v>
      </c>
      <c r="F2231" s="2">
        <f>'Source - Master DB Debt'!H2228</f>
        <v>0</v>
      </c>
      <c r="G2231" s="2">
        <f>'Source - Master DB Debt'!I2228</f>
        <v>0</v>
      </c>
      <c r="H2231" s="2">
        <f>'Source - Master DB Debt'!J2228</f>
        <v>0</v>
      </c>
    </row>
    <row r="2232" spans="1:8" x14ac:dyDescent="0.35">
      <c r="A2232" t="str">
        <f>'Source - Master DB Debt'!A2229&amp;'Source - Master DB Debt'!B2229&amp;'Source - Master DB Debt'!C2229</f>
        <v>6746755</v>
      </c>
      <c r="B2232" t="str">
        <f>'Source - Master DB Debt'!D2229</f>
        <v>0180</v>
      </c>
      <c r="C2232" t="str">
        <f>'Source - Master DB Debt'!E2229</f>
        <v>Unreimbursed Textbooks</v>
      </c>
      <c r="D2232" s="2">
        <f>'Source - Master DB Debt'!F2229</f>
        <v>0</v>
      </c>
      <c r="E2232" s="2">
        <f>'Source - Master DB Debt'!G2229</f>
        <v>0</v>
      </c>
      <c r="F2232" s="2">
        <f>'Source - Master DB Debt'!H2229</f>
        <v>0</v>
      </c>
      <c r="G2232" s="2">
        <f>'Source - Master DB Debt'!I2229</f>
        <v>0</v>
      </c>
      <c r="H2232" s="2">
        <f>'Source - Master DB Debt'!J2229</f>
        <v>0</v>
      </c>
    </row>
    <row r="2233" spans="1:8" x14ac:dyDescent="0.35">
      <c r="A2233" t="str">
        <f>'Source - Master DB Debt'!A2230&amp;'Source - Master DB Debt'!B2230&amp;'Source - Master DB Debt'!C2230</f>
        <v>6746755</v>
      </c>
      <c r="B2233" t="str">
        <f>'Source - Master DB Debt'!D2230</f>
        <v>0180</v>
      </c>
      <c r="C2233" t="str">
        <f>'Source - Master DB Debt'!E2230</f>
        <v>AD VALOREM PROPERTY TAX FIRST MORTGAGE BONDS, SERIES 2022</v>
      </c>
      <c r="D2233" s="2">
        <f>'Source - Master DB Debt'!F2230</f>
        <v>159500</v>
      </c>
      <c r="E2233" s="2">
        <f>'Source - Master DB Debt'!G2230</f>
        <v>859000</v>
      </c>
      <c r="F2233" s="2">
        <f>'Source - Master DB Debt'!H2230</f>
        <v>374000</v>
      </c>
      <c r="G2233" s="2">
        <f>'Source - Master DB Debt'!I2230</f>
        <v>112200</v>
      </c>
      <c r="H2233" s="2">
        <f>'Source - Master DB Debt'!J2230</f>
        <v>374000</v>
      </c>
    </row>
    <row r="2234" spans="1:8" x14ac:dyDescent="0.35">
      <c r="A2234" t="str">
        <f>'Source - Master DB Debt'!A2231&amp;'Source - Master DB Debt'!B2231&amp;'Source - Master DB Debt'!C2231</f>
        <v>6746755</v>
      </c>
      <c r="B2234" t="str">
        <f>'Source - Master DB Debt'!D2231</f>
        <v>0180</v>
      </c>
      <c r="C2234" t="str">
        <f>'Source - Master DB Debt'!E2231</f>
        <v>Interest on Temporary Loans</v>
      </c>
      <c r="D2234" s="2">
        <f>'Source - Master DB Debt'!F2231</f>
        <v>0</v>
      </c>
      <c r="E2234" s="2">
        <f>'Source - Master DB Debt'!G2231</f>
        <v>50000</v>
      </c>
      <c r="F2234" s="2">
        <f>'Source - Master DB Debt'!H2231</f>
        <v>0</v>
      </c>
      <c r="G2234" s="2">
        <f>'Source - Master DB Debt'!I2231</f>
        <v>0</v>
      </c>
      <c r="H2234" s="2">
        <f>'Source - Master DB Debt'!J2231</f>
        <v>0</v>
      </c>
    </row>
    <row r="2235" spans="1:8" x14ac:dyDescent="0.35">
      <c r="A2235" t="str">
        <f>'Source - Master DB Debt'!A2232&amp;'Source - Master DB Debt'!B2232&amp;'Source - Master DB Debt'!C2232</f>
        <v>6746755</v>
      </c>
      <c r="B2235" t="str">
        <f>'Source - Master DB Debt'!D2232</f>
        <v>0180</v>
      </c>
      <c r="C2235" t="str">
        <f>'Source - Master DB Debt'!E2232</f>
        <v>Ad Valorem Property Tax First Mortgage Refunding Bonds, Series 2012A</v>
      </c>
      <c r="D2235" s="2">
        <f>'Source - Master DB Debt'!F2232</f>
        <v>800500</v>
      </c>
      <c r="E2235" s="2">
        <f>'Source - Master DB Debt'!G2232</f>
        <v>30000</v>
      </c>
      <c r="F2235" s="2">
        <f>'Source - Master DB Debt'!H2232</f>
        <v>0</v>
      </c>
      <c r="G2235" s="2">
        <f>'Source - Master DB Debt'!I2232</f>
        <v>0</v>
      </c>
      <c r="H2235" s="2">
        <f>'Source - Master DB Debt'!J2232</f>
        <v>0</v>
      </c>
    </row>
    <row r="2236" spans="1:8" x14ac:dyDescent="0.35">
      <c r="A2236" t="str">
        <f>'Source - Master DB Debt'!A2233&amp;'Source - Master DB Debt'!B2233&amp;'Source - Master DB Debt'!C2233</f>
        <v>6746755</v>
      </c>
      <c r="B2236" t="str">
        <f>'Source - Master DB Debt'!D2233</f>
        <v>0180</v>
      </c>
      <c r="C2236" t="str">
        <f>'Source - Master DB Debt'!E2233</f>
        <v>AD VALOREM PROPERTY TAX FIRST MORTGAGE REFUNDING BONDS, SERIES 2017</v>
      </c>
      <c r="D2236" s="2">
        <f>'Source - Master DB Debt'!F2233</f>
        <v>148000</v>
      </c>
      <c r="E2236" s="2">
        <f>'Source - Master DB Debt'!G2233</f>
        <v>298500</v>
      </c>
      <c r="F2236" s="2">
        <f>'Source - Master DB Debt'!H2233</f>
        <v>150500</v>
      </c>
      <c r="G2236" s="2">
        <f>'Source - Master DB Debt'!I2233</f>
        <v>150000</v>
      </c>
      <c r="H2236" s="2">
        <f>'Source - Master DB Debt'!J2233</f>
        <v>149500</v>
      </c>
    </row>
    <row r="2237" spans="1:8" x14ac:dyDescent="0.35">
      <c r="A2237" t="str">
        <f>'Source - Master DB Debt'!A2234&amp;'Source - Master DB Debt'!B2234&amp;'Source - Master DB Debt'!C2234</f>
        <v>6746755</v>
      </c>
      <c r="B2237" t="str">
        <f>'Source - Master DB Debt'!D2234</f>
        <v>0180</v>
      </c>
      <c r="C2237" t="str">
        <f>'Source - Master DB Debt'!E2234</f>
        <v>AD VALOREM PROPERTY TAX FIRST MORTGAGE BONDS, SERIES 2016</v>
      </c>
      <c r="D2237" s="2">
        <f>'Source - Master DB Debt'!F2234</f>
        <v>326500</v>
      </c>
      <c r="E2237" s="2">
        <f>'Source - Master DB Debt'!G2234</f>
        <v>388000</v>
      </c>
      <c r="F2237" s="2">
        <f>'Source - Master DB Debt'!H2234</f>
        <v>0</v>
      </c>
      <c r="G2237" s="2">
        <f>'Source - Master DB Debt'!I2234</f>
        <v>0</v>
      </c>
      <c r="H2237" s="2">
        <f>'Source - Master DB Debt'!J2234</f>
        <v>0</v>
      </c>
    </row>
    <row r="2238" spans="1:8" x14ac:dyDescent="0.35">
      <c r="A2238" t="str">
        <f>'Source - Master DB Debt'!A2235&amp;'Source - Master DB Debt'!B2235&amp;'Source - Master DB Debt'!C2235</f>
        <v>6746755</v>
      </c>
      <c r="B2238" t="str">
        <f>'Source - Master DB Debt'!D2235</f>
        <v>0180</v>
      </c>
      <c r="C2238" t="str">
        <f>'Source - Master DB Debt'!E2235</f>
        <v>GENERAL OBLIGATION BONDS OF 2017</v>
      </c>
      <c r="D2238" s="2">
        <f>'Source - Master DB Debt'!F2235</f>
        <v>74614</v>
      </c>
      <c r="E2238" s="2">
        <f>'Source - Master DB Debt'!G2235</f>
        <v>147038</v>
      </c>
      <c r="F2238" s="2">
        <f>'Source - Master DB Debt'!H2235</f>
        <v>72389</v>
      </c>
      <c r="G2238" s="2">
        <f>'Source - Master DB Debt'!I2235</f>
        <v>21730</v>
      </c>
      <c r="H2238" s="2">
        <f>'Source - Master DB Debt'!J2235</f>
        <v>72479</v>
      </c>
    </row>
    <row r="2239" spans="1:8" x14ac:dyDescent="0.35">
      <c r="A2239" t="str">
        <f>'Source - Master DB Debt'!A2236&amp;'Source - Master DB Debt'!B2236&amp;'Source - Master DB Debt'!C2236</f>
        <v>6746755</v>
      </c>
      <c r="B2239" t="str">
        <f>'Source - Master DB Debt'!D2236</f>
        <v>0180</v>
      </c>
      <c r="C2239" t="str">
        <f>'Source - Master DB Debt'!E2236</f>
        <v>AD VALOREM PROPERTY TAX FIRST MORTGAGE BONDS, SERIES 2021</v>
      </c>
      <c r="D2239" s="2">
        <f>'Source - Master DB Debt'!F2236</f>
        <v>726000</v>
      </c>
      <c r="E2239" s="2">
        <f>'Source - Master DB Debt'!G2236</f>
        <v>1887000</v>
      </c>
      <c r="F2239" s="2">
        <f>'Source - Master DB Debt'!H2236</f>
        <v>1065000</v>
      </c>
      <c r="G2239" s="2">
        <f>'Source - Master DB Debt'!I2236</f>
        <v>319500</v>
      </c>
      <c r="H2239" s="2">
        <f>'Source - Master DB Debt'!J2236</f>
        <v>1065000</v>
      </c>
    </row>
    <row r="2240" spans="1:8" x14ac:dyDescent="0.35">
      <c r="A2240" t="str">
        <f>'Source - Master DB Debt'!A2237&amp;'Source - Master DB Debt'!B2237&amp;'Source - Master DB Debt'!C2237</f>
        <v>6846795</v>
      </c>
      <c r="B2240" t="str">
        <f>'Source - Master DB Debt'!D2237</f>
        <v>0180</v>
      </c>
      <c r="C2240" t="str">
        <f>'Source - Master DB Debt'!E2237</f>
        <v>Ad Valorem Property Tax First Mortgage Bonds, Series 2019</v>
      </c>
      <c r="D2240" s="2">
        <f>'Source - Master DB Debt'!F2237</f>
        <v>188000</v>
      </c>
      <c r="E2240" s="2">
        <f>'Source - Master DB Debt'!G2237</f>
        <v>377000</v>
      </c>
      <c r="F2240" s="2">
        <f>'Source - Master DB Debt'!H2237</f>
        <v>189000</v>
      </c>
      <c r="G2240" s="2">
        <f>'Source - Master DB Debt'!I2237</f>
        <v>56700</v>
      </c>
      <c r="H2240" s="2">
        <f>'Source - Master DB Debt'!J2237</f>
        <v>189000</v>
      </c>
    </row>
    <row r="2241" spans="1:8" x14ac:dyDescent="0.35">
      <c r="A2241" t="str">
        <f>'Source - Master DB Debt'!A2238&amp;'Source - Master DB Debt'!B2238&amp;'Source - Master DB Debt'!C2238</f>
        <v>6846795</v>
      </c>
      <c r="B2241" t="str">
        <f>'Source - Master DB Debt'!D2238</f>
        <v>0180</v>
      </c>
      <c r="C2241" t="str">
        <f>'Source - Master DB Debt'!E2238</f>
        <v>General Obligation Bonds of 2022</v>
      </c>
      <c r="D2241" s="2">
        <f>'Source - Master DB Debt'!F2238</f>
        <v>133200</v>
      </c>
      <c r="E2241" s="2">
        <f>'Source - Master DB Debt'!G2238</f>
        <v>264163</v>
      </c>
      <c r="F2241" s="2">
        <f>'Source - Master DB Debt'!H2238</f>
        <v>0</v>
      </c>
      <c r="G2241" s="2">
        <f>'Source - Master DB Debt'!I2238</f>
        <v>0</v>
      </c>
      <c r="H2241" s="2">
        <f>'Source - Master DB Debt'!J2238</f>
        <v>0</v>
      </c>
    </row>
    <row r="2242" spans="1:8" x14ac:dyDescent="0.35">
      <c r="A2242" t="str">
        <f>'Source - Master DB Debt'!A2239&amp;'Source - Master DB Debt'!B2239&amp;'Source - Master DB Debt'!C2239</f>
        <v>6846805</v>
      </c>
      <c r="B2242" t="str">
        <f>'Source - Master DB Debt'!D2239</f>
        <v>0180</v>
      </c>
      <c r="C2242" t="str">
        <f>'Source - Master DB Debt'!E2239</f>
        <v xml:space="preserve">2022 GO Bond-Maintenance &amp; Improvements </v>
      </c>
      <c r="D2242" s="2">
        <f>'Source - Master DB Debt'!F2239</f>
        <v>170032</v>
      </c>
      <c r="E2242" s="2">
        <f>'Source - Master DB Debt'!G2239</f>
        <v>345220</v>
      </c>
      <c r="F2242" s="2">
        <f>'Source - Master DB Debt'!H2239</f>
        <v>0</v>
      </c>
      <c r="G2242" s="2">
        <f>'Source - Master DB Debt'!I2239</f>
        <v>0</v>
      </c>
      <c r="H2242" s="2">
        <f>'Source - Master DB Debt'!J2239</f>
        <v>0</v>
      </c>
    </row>
    <row r="2243" spans="1:8" x14ac:dyDescent="0.35">
      <c r="A2243" t="str">
        <f>'Source - Master DB Debt'!A2240&amp;'Source - Master DB Debt'!B2240&amp;'Source - Master DB Debt'!C2240</f>
        <v>6846805</v>
      </c>
      <c r="B2243" t="str">
        <f>'Source - Master DB Debt'!D2240</f>
        <v>0180</v>
      </c>
      <c r="C2243" t="str">
        <f>'Source - Master DB Debt'!E2240</f>
        <v>2019 Lease Rental Bond</v>
      </c>
      <c r="D2243" s="2">
        <f>'Source - Master DB Debt'!F2240</f>
        <v>148000</v>
      </c>
      <c r="E2243" s="2">
        <f>'Source - Master DB Debt'!G2240</f>
        <v>302000</v>
      </c>
      <c r="F2243" s="2">
        <f>'Source - Master DB Debt'!H2240</f>
        <v>148000</v>
      </c>
      <c r="G2243" s="2">
        <f>'Source - Master DB Debt'!I2240</f>
        <v>44400</v>
      </c>
      <c r="H2243" s="2">
        <f>'Source - Master DB Debt'!J2240</f>
        <v>148000</v>
      </c>
    </row>
    <row r="2244" spans="1:8" x14ac:dyDescent="0.35">
      <c r="A2244" t="str">
        <f>'Source - Master DB Debt'!A2241&amp;'Source - Master DB Debt'!B2241&amp;'Source - Master DB Debt'!C2241</f>
        <v>6846805</v>
      </c>
      <c r="B2244" t="str">
        <f>'Source - Master DB Debt'!D2241</f>
        <v>0180</v>
      </c>
      <c r="C2244" t="str">
        <f>'Source - Master DB Debt'!E2241</f>
        <v>textbook</v>
      </c>
      <c r="D2244" s="2">
        <f>'Source - Master DB Debt'!F2241</f>
        <v>0</v>
      </c>
      <c r="E2244" s="2">
        <f>'Source - Master DB Debt'!G2241</f>
        <v>0</v>
      </c>
      <c r="F2244" s="2">
        <f>'Source - Master DB Debt'!H2241</f>
        <v>0</v>
      </c>
      <c r="G2244" s="2">
        <f>'Source - Master DB Debt'!I2241</f>
        <v>0</v>
      </c>
      <c r="H2244" s="2">
        <f>'Source - Master DB Debt'!J2241</f>
        <v>0</v>
      </c>
    </row>
    <row r="2245" spans="1:8" x14ac:dyDescent="0.35">
      <c r="A2245" t="str">
        <f>'Source - Master DB Debt'!A2242&amp;'Source - Master DB Debt'!B2242&amp;'Source - Master DB Debt'!C2242</f>
        <v>6846820</v>
      </c>
      <c r="B2245" t="str">
        <f>'Source - Master DB Debt'!D2242</f>
        <v>0180</v>
      </c>
      <c r="C2245" t="str">
        <f>'Source - Master DB Debt'!E2242</f>
        <v>Renovation Project CSL 0561</v>
      </c>
      <c r="D2245" s="2">
        <f>'Source - Master DB Debt'!F2242</f>
        <v>33333</v>
      </c>
      <c r="E2245" s="2">
        <f>'Source - Master DB Debt'!G2242</f>
        <v>65173</v>
      </c>
      <c r="F2245" s="2">
        <f>'Source - Master DB Debt'!H2242</f>
        <v>31840</v>
      </c>
      <c r="G2245" s="2">
        <f>'Source - Master DB Debt'!I2242</f>
        <v>31592</v>
      </c>
      <c r="H2245" s="2">
        <f>'Source - Master DB Debt'!J2242</f>
        <v>31343</v>
      </c>
    </row>
    <row r="2246" spans="1:8" x14ac:dyDescent="0.35">
      <c r="A2246" t="str">
        <f>'Source - Master DB Debt'!A2243&amp;'Source - Master DB Debt'!B2243&amp;'Source - Master DB Debt'!C2243</f>
        <v>6846820</v>
      </c>
      <c r="B2246" t="str">
        <f>'Source - Master DB Debt'!D2243</f>
        <v>0180</v>
      </c>
      <c r="C2246" t="str">
        <f>'Source - Master DB Debt'!E2243</f>
        <v>Technology B0384</v>
      </c>
      <c r="D2246" s="2">
        <f>'Source - Master DB Debt'!F2243</f>
        <v>0</v>
      </c>
      <c r="E2246" s="2">
        <f>'Source - Master DB Debt'!G2243</f>
        <v>21948</v>
      </c>
      <c r="F2246" s="2">
        <f>'Source - Master DB Debt'!H2243</f>
        <v>10892</v>
      </c>
      <c r="G2246" s="2">
        <f>'Source - Master DB Debt'!I2243</f>
        <v>3260</v>
      </c>
      <c r="H2246" s="2">
        <f>'Source - Master DB Debt'!J2243</f>
        <v>10839</v>
      </c>
    </row>
    <row r="2247" spans="1:8" x14ac:dyDescent="0.35">
      <c r="A2247" t="str">
        <f>'Source - Master DB Debt'!A2244&amp;'Source - Master DB Debt'!B2244&amp;'Source - Master DB Debt'!C2244</f>
        <v>6846820</v>
      </c>
      <c r="B2247" t="str">
        <f>'Source - Master DB Debt'!D2244</f>
        <v>0180</v>
      </c>
      <c r="C2247" t="str">
        <f>'Source - Master DB Debt'!E2244</f>
        <v>Common School B0306</v>
      </c>
      <c r="D2247" s="2">
        <f>'Source - Master DB Debt'!F2244</f>
        <v>11038</v>
      </c>
      <c r="E2247" s="2">
        <f>'Source - Master DB Debt'!G2244</f>
        <v>21918</v>
      </c>
      <c r="F2247" s="2">
        <f>'Source - Master DB Debt'!H2244</f>
        <v>10880</v>
      </c>
      <c r="G2247" s="2">
        <f>'Source - Master DB Debt'!I2244</f>
        <v>3256</v>
      </c>
      <c r="H2247" s="2">
        <f>'Source - Master DB Debt'!J2244</f>
        <v>10827</v>
      </c>
    </row>
    <row r="2248" spans="1:8" x14ac:dyDescent="0.35">
      <c r="A2248" t="str">
        <f>'Source - Master DB Debt'!A2245&amp;'Source - Master DB Debt'!B2245&amp;'Source - Master DB Debt'!C2245</f>
        <v>6846820</v>
      </c>
      <c r="B2248" t="str">
        <f>'Source - Master DB Debt'!D2245</f>
        <v>0180</v>
      </c>
      <c r="C2248" t="str">
        <f>'Source - Master DB Debt'!E2245</f>
        <v>Monroe Central School Building Corp Ad Valorem Prop. Tax First Mortgage Bonds, Series 2016</v>
      </c>
      <c r="D2248" s="2">
        <f>'Source - Master DB Debt'!F2245</f>
        <v>29500</v>
      </c>
      <c r="E2248" s="2">
        <f>'Source - Master DB Debt'!G2245</f>
        <v>59000</v>
      </c>
      <c r="F2248" s="2">
        <f>'Source - Master DB Debt'!H2245</f>
        <v>29500</v>
      </c>
      <c r="G2248" s="2">
        <f>'Source - Master DB Debt'!I2245</f>
        <v>8850</v>
      </c>
      <c r="H2248" s="2">
        <f>'Source - Master DB Debt'!J2245</f>
        <v>29500</v>
      </c>
    </row>
    <row r="2249" spans="1:8" x14ac:dyDescent="0.35">
      <c r="A2249" t="str">
        <f>'Source - Master DB Debt'!A2246&amp;'Source - Master DB Debt'!B2246&amp;'Source - Master DB Debt'!C2246</f>
        <v>6846820</v>
      </c>
      <c r="B2249" t="str">
        <f>'Source - Master DB Debt'!D2246</f>
        <v>0180</v>
      </c>
      <c r="C2249" t="str">
        <f>'Source - Master DB Debt'!E2246</f>
        <v>Monroe Central School Building Corporation Ad Valorem Property Tax First Mortgage Bonds, Series 2022</v>
      </c>
      <c r="D2249" s="2">
        <f>'Source - Master DB Debt'!F2246</f>
        <v>46500</v>
      </c>
      <c r="E2249" s="2">
        <f>'Source - Master DB Debt'!G2246</f>
        <v>93000</v>
      </c>
      <c r="F2249" s="2">
        <f>'Source - Master DB Debt'!H2246</f>
        <v>46500</v>
      </c>
      <c r="G2249" s="2">
        <f>'Source - Master DB Debt'!I2246</f>
        <v>13950</v>
      </c>
      <c r="H2249" s="2">
        <f>'Source - Master DB Debt'!J2246</f>
        <v>46500</v>
      </c>
    </row>
    <row r="2250" spans="1:8" x14ac:dyDescent="0.35">
      <c r="A2250" t="str">
        <f>'Source - Master DB Debt'!A2247&amp;'Source - Master DB Debt'!B2247&amp;'Source - Master DB Debt'!C2247</f>
        <v>6846820</v>
      </c>
      <c r="B2250" t="str">
        <f>'Source - Master DB Debt'!D2247</f>
        <v>0180</v>
      </c>
      <c r="C2250" t="str">
        <f>'Source - Master DB Debt'!E2247</f>
        <v>Technology B0235</v>
      </c>
      <c r="D2250" s="2">
        <f>'Source - Master DB Debt'!F2247</f>
        <v>10736</v>
      </c>
      <c r="E2250" s="2">
        <f>'Source - Master DB Debt'!G2247</f>
        <v>21316</v>
      </c>
      <c r="F2250" s="2">
        <f>'Source - Master DB Debt'!H2247</f>
        <v>10581</v>
      </c>
      <c r="G2250" s="2">
        <f>'Source - Master DB Debt'!I2247</f>
        <v>3167</v>
      </c>
      <c r="H2250" s="2">
        <f>'Source - Master DB Debt'!J2247</f>
        <v>10529</v>
      </c>
    </row>
    <row r="2251" spans="1:8" x14ac:dyDescent="0.35">
      <c r="A2251" t="str">
        <f>'Source - Master DB Debt'!A2248&amp;'Source - Master DB Debt'!B2248&amp;'Source - Master DB Debt'!C2248</f>
        <v>6846820</v>
      </c>
      <c r="B2251" t="str">
        <f>'Source - Master DB Debt'!D2248</f>
        <v>0180</v>
      </c>
      <c r="C2251" t="str">
        <f>'Source - Master DB Debt'!E2248</f>
        <v>Energy Savings Project</v>
      </c>
      <c r="D2251" s="2">
        <f>'Source - Master DB Debt'!F2248</f>
        <v>72000</v>
      </c>
      <c r="E2251" s="2">
        <f>'Source - Master DB Debt'!G2248</f>
        <v>146000</v>
      </c>
      <c r="F2251" s="2">
        <f>'Source - Master DB Debt'!H2248</f>
        <v>72000</v>
      </c>
      <c r="G2251" s="2">
        <f>'Source - Master DB Debt'!I2248</f>
        <v>72000</v>
      </c>
      <c r="H2251" s="2">
        <f>'Source - Master DB Debt'!J2248</f>
        <v>72000</v>
      </c>
    </row>
    <row r="2252" spans="1:8" x14ac:dyDescent="0.35">
      <c r="A2252" t="str">
        <f>'Source - Master DB Debt'!A2249&amp;'Source - Master DB Debt'!B2249&amp;'Source - Master DB Debt'!C2249</f>
        <v>6846820</v>
      </c>
      <c r="B2252" t="str">
        <f>'Source - Master DB Debt'!D2249</f>
        <v>0180</v>
      </c>
      <c r="C2252" t="str">
        <f>'Source - Master DB Debt'!E2249</f>
        <v>Common School B0057</v>
      </c>
      <c r="D2252" s="2">
        <f>'Source - Master DB Debt'!F2249</f>
        <v>10804</v>
      </c>
      <c r="E2252" s="2">
        <f>'Source - Master DB Debt'!G2249</f>
        <v>21449</v>
      </c>
      <c r="F2252" s="2">
        <f>'Source - Master DB Debt'!H2249</f>
        <v>0</v>
      </c>
      <c r="G2252" s="2">
        <f>'Source - Master DB Debt'!I2249</f>
        <v>0</v>
      </c>
      <c r="H2252" s="2">
        <f>'Source - Master DB Debt'!J2249</f>
        <v>0</v>
      </c>
    </row>
    <row r="2253" spans="1:8" x14ac:dyDescent="0.35">
      <c r="A2253" t="str">
        <f>'Source - Master DB Debt'!A2250&amp;'Source - Master DB Debt'!B2250&amp;'Source - Master DB Debt'!C2250</f>
        <v>6846820</v>
      </c>
      <c r="B2253" t="str">
        <f>'Source - Master DB Debt'!D2250</f>
        <v>0186</v>
      </c>
      <c r="C2253" t="str">
        <f>'Source - Master DB Debt'!E2250</f>
        <v>Amended Taxable General Obligation Pension Bonds of 2004</v>
      </c>
      <c r="D2253" s="2">
        <f>'Source - Master DB Debt'!F2250</f>
        <v>72817</v>
      </c>
      <c r="E2253" s="2">
        <f>'Source - Master DB Debt'!G2250</f>
        <v>144988</v>
      </c>
      <c r="F2253" s="2">
        <f>'Source - Master DB Debt'!H2250</f>
        <v>72027</v>
      </c>
      <c r="G2253" s="2">
        <f>'Source - Master DB Debt'!I2250</f>
        <v>36014</v>
      </c>
      <c r="H2253" s="2">
        <f>'Source - Master DB Debt'!J2250</f>
        <v>0</v>
      </c>
    </row>
    <row r="2254" spans="1:8" x14ac:dyDescent="0.35">
      <c r="A2254" t="str">
        <f>'Source - Master DB Debt'!A2251&amp;'Source - Master DB Debt'!B2251&amp;'Source - Master DB Debt'!C2251</f>
        <v>6846820</v>
      </c>
      <c r="B2254" t="str">
        <f>'Source - Master DB Debt'!D2251</f>
        <v>0180</v>
      </c>
      <c r="C2254" t="str">
        <f>'Source - Master DB Debt'!E2251</f>
        <v>MONROE CENTRAL SCHL BUILD CORP AD VAL PROP TAX REFUNDING,SERIES 2019</v>
      </c>
      <c r="D2254" s="2">
        <f>'Source - Master DB Debt'!F2251</f>
        <v>188500</v>
      </c>
      <c r="E2254" s="2">
        <f>'Source - Master DB Debt'!G2251</f>
        <v>0</v>
      </c>
      <c r="F2254" s="2">
        <f>'Source - Master DB Debt'!H2251</f>
        <v>0</v>
      </c>
      <c r="G2254" s="2">
        <f>'Source - Master DB Debt'!I2251</f>
        <v>0</v>
      </c>
      <c r="H2254" s="2">
        <f>'Source - Master DB Debt'!J2251</f>
        <v>0</v>
      </c>
    </row>
    <row r="2255" spans="1:8" x14ac:dyDescent="0.35">
      <c r="A2255" t="str">
        <f>'Source - Master DB Debt'!A2252&amp;'Source - Master DB Debt'!B2252&amp;'Source - Master DB Debt'!C2252</f>
        <v>6846820</v>
      </c>
      <c r="B2255" t="str">
        <f>'Source - Master DB Debt'!D2252</f>
        <v>0180</v>
      </c>
      <c r="C2255" t="str">
        <f>'Source - Master DB Debt'!E2252</f>
        <v>Technology A2953</v>
      </c>
      <c r="D2255" s="2">
        <f>'Source - Master DB Debt'!F2252</f>
        <v>9890</v>
      </c>
      <c r="E2255" s="2">
        <f>'Source - Master DB Debt'!G2252</f>
        <v>0</v>
      </c>
      <c r="F2255" s="2">
        <f>'Source - Master DB Debt'!H2252</f>
        <v>0</v>
      </c>
      <c r="G2255" s="2">
        <f>'Source - Master DB Debt'!I2252</f>
        <v>0</v>
      </c>
      <c r="H2255" s="2">
        <f>'Source - Master DB Debt'!J2252</f>
        <v>0</v>
      </c>
    </row>
    <row r="2256" spans="1:8" x14ac:dyDescent="0.35">
      <c r="A2256" t="str">
        <f>'Source - Master DB Debt'!A2253&amp;'Source - Master DB Debt'!B2253&amp;'Source - Master DB Debt'!C2253</f>
        <v>6846820</v>
      </c>
      <c r="B2256" t="str">
        <f>'Source - Master DB Debt'!D2253</f>
        <v>0180</v>
      </c>
      <c r="C2256" t="str">
        <f>'Source - Master DB Debt'!E2253</f>
        <v>Technology B0199</v>
      </c>
      <c r="D2256" s="2">
        <f>'Source - Master DB Debt'!F2253</f>
        <v>10864</v>
      </c>
      <c r="E2256" s="2">
        <f>'Source - Master DB Debt'!G2253</f>
        <v>21569</v>
      </c>
      <c r="F2256" s="2">
        <f>'Source - Master DB Debt'!H2253</f>
        <v>10705</v>
      </c>
      <c r="G2256" s="2">
        <f>'Source - Master DB Debt'!I2253</f>
        <v>3204</v>
      </c>
      <c r="H2256" s="2">
        <f>'Source - Master DB Debt'!J2253</f>
        <v>10652</v>
      </c>
    </row>
    <row r="2257" spans="1:8" x14ac:dyDescent="0.35">
      <c r="A2257" t="str">
        <f>'Source - Master DB Debt'!A2254&amp;'Source - Master DB Debt'!B2254&amp;'Source - Master DB Debt'!C2254</f>
        <v>6846820</v>
      </c>
      <c r="B2257" t="str">
        <f>'Source - Master DB Debt'!D2254</f>
        <v>0180</v>
      </c>
      <c r="C2257" t="str">
        <f>'Source - Master DB Debt'!E2254</f>
        <v>Monroe Central School Building Corporation Ad Valorem Property Tax First Mortgage Bond, Series 2013</v>
      </c>
      <c r="D2257" s="2">
        <f>'Source - Master DB Debt'!F2254</f>
        <v>32200</v>
      </c>
      <c r="E2257" s="2">
        <f>'Source - Master DB Debt'!G2254</f>
        <v>334000</v>
      </c>
      <c r="F2257" s="2">
        <f>'Source - Master DB Debt'!H2254</f>
        <v>236000</v>
      </c>
      <c r="G2257" s="2">
        <f>'Source - Master DB Debt'!I2254</f>
        <v>236000</v>
      </c>
      <c r="H2257" s="2">
        <f>'Source - Master DB Debt'!J2254</f>
        <v>236000</v>
      </c>
    </row>
    <row r="2258" spans="1:8" x14ac:dyDescent="0.35">
      <c r="A2258" t="str">
        <f>'Source - Master DB Debt'!A2255&amp;'Source - Master DB Debt'!B2255&amp;'Source - Master DB Debt'!C2255</f>
        <v>6846820</v>
      </c>
      <c r="B2258" t="str">
        <f>'Source - Master DB Debt'!D2255</f>
        <v>0180</v>
      </c>
      <c r="C2258" t="str">
        <f>'Source - Master DB Debt'!E2255</f>
        <v>Interest on Temporary Loans</v>
      </c>
      <c r="D2258" s="2">
        <f>'Source - Master DB Debt'!F2255</f>
        <v>20837</v>
      </c>
      <c r="E2258" s="2">
        <f>'Source - Master DB Debt'!G2255</f>
        <v>15000</v>
      </c>
      <c r="F2258" s="2">
        <f>'Source - Master DB Debt'!H2255</f>
        <v>0</v>
      </c>
      <c r="G2258" s="2">
        <f>'Source - Master DB Debt'!I2255</f>
        <v>0</v>
      </c>
      <c r="H2258" s="2">
        <f>'Source - Master DB Debt'!J2255</f>
        <v>0</v>
      </c>
    </row>
    <row r="2259" spans="1:8" x14ac:dyDescent="0.35">
      <c r="A2259" t="str">
        <f>'Source - Master DB Debt'!A2256&amp;'Source - Master DB Debt'!B2256&amp;'Source - Master DB Debt'!C2256</f>
        <v>6846820</v>
      </c>
      <c r="B2259" t="str">
        <f>'Source - Master DB Debt'!D2256</f>
        <v>0180</v>
      </c>
      <c r="C2259" t="str">
        <f>'Source - Master DB Debt'!E2256</f>
        <v>MONROE CENTRAL SCHL BUILD CORP AD VAL PROP TAX IMPROVEMENT,SERIES 2019</v>
      </c>
      <c r="D2259" s="2">
        <f>'Source - Master DB Debt'!F2256</f>
        <v>87500</v>
      </c>
      <c r="E2259" s="2">
        <f>'Source - Master DB Debt'!G2256</f>
        <v>153000</v>
      </c>
      <c r="F2259" s="2">
        <f>'Source - Master DB Debt'!H2256</f>
        <v>80500</v>
      </c>
      <c r="G2259" s="2">
        <f>'Source - Master DB Debt'!I2256</f>
        <v>24150</v>
      </c>
      <c r="H2259" s="2">
        <f>'Source - Master DB Debt'!J2256</f>
        <v>80500</v>
      </c>
    </row>
    <row r="2260" spans="1:8" x14ac:dyDescent="0.35">
      <c r="A2260" t="str">
        <f>'Source - Master DB Debt'!A2257&amp;'Source - Master DB Debt'!B2257&amp;'Source - Master DB Debt'!C2257</f>
        <v>6846820</v>
      </c>
      <c r="B2260" t="str">
        <f>'Source - Master DB Debt'!D2257</f>
        <v>0180</v>
      </c>
      <c r="C2260" t="str">
        <f>'Source - Master DB Debt'!E2257</f>
        <v>Unreimbursed Textbooks</v>
      </c>
      <c r="D2260" s="2">
        <f>'Source - Master DB Debt'!F2257</f>
        <v>18805</v>
      </c>
      <c r="E2260" s="2">
        <f>'Source - Master DB Debt'!G2257</f>
        <v>0</v>
      </c>
      <c r="F2260" s="2">
        <f>'Source - Master DB Debt'!H2257</f>
        <v>0</v>
      </c>
      <c r="G2260" s="2">
        <f>'Source - Master DB Debt'!I2257</f>
        <v>0</v>
      </c>
      <c r="H2260" s="2">
        <f>'Source - Master DB Debt'!J2257</f>
        <v>0</v>
      </c>
    </row>
    <row r="2261" spans="1:8" x14ac:dyDescent="0.35">
      <c r="A2261" t="str">
        <f>'Source - Master DB Debt'!A2258&amp;'Source - Master DB Debt'!B2258&amp;'Source - Master DB Debt'!C2258</f>
        <v>6846825</v>
      </c>
      <c r="B2261" t="str">
        <f>'Source - Master DB Debt'!D2258</f>
        <v>0180</v>
      </c>
      <c r="C2261" t="str">
        <f>'Source - Master DB Debt'!E2258</f>
        <v>Ad Valorem Property Tax First Mortgage Bonds, Series 2023</v>
      </c>
      <c r="D2261" s="2">
        <f>'Source - Master DB Debt'!F2258</f>
        <v>0</v>
      </c>
      <c r="E2261" s="2">
        <f>'Source - Master DB Debt'!G2258</f>
        <v>292000</v>
      </c>
      <c r="F2261" s="2">
        <f>'Source - Master DB Debt'!H2258</f>
        <v>159500</v>
      </c>
      <c r="G2261" s="2">
        <f>'Source - Master DB Debt'!I2258</f>
        <v>47850</v>
      </c>
      <c r="H2261" s="2">
        <f>'Source - Master DB Debt'!J2258</f>
        <v>159500</v>
      </c>
    </row>
    <row r="2262" spans="1:8" x14ac:dyDescent="0.35">
      <c r="A2262" t="str">
        <f>'Source - Master DB Debt'!A2259&amp;'Source - Master DB Debt'!B2259&amp;'Source - Master DB Debt'!C2259</f>
        <v>6846825</v>
      </c>
      <c r="B2262" t="str">
        <f>'Source - Master DB Debt'!D2259</f>
        <v>0180</v>
      </c>
      <c r="C2262" t="str">
        <f>'Source - Master DB Debt'!E2259</f>
        <v>General Obligation Bonds of 2021</v>
      </c>
      <c r="D2262" s="2">
        <f>'Source - Master DB Debt'!F2259</f>
        <v>69697</v>
      </c>
      <c r="E2262" s="2">
        <f>'Source - Master DB Debt'!G2259</f>
        <v>137344</v>
      </c>
      <c r="F2262" s="2">
        <f>'Source - Master DB Debt'!H2259</f>
        <v>67647</v>
      </c>
      <c r="G2262" s="2">
        <f>'Source - Master DB Debt'!I2259</f>
        <v>20272</v>
      </c>
      <c r="H2262" s="2">
        <f>'Source - Master DB Debt'!J2259</f>
        <v>67497</v>
      </c>
    </row>
    <row r="2263" spans="1:8" x14ac:dyDescent="0.35">
      <c r="A2263" t="str">
        <f>'Source - Master DB Debt'!A2260&amp;'Source - Master DB Debt'!B2260&amp;'Source - Master DB Debt'!C2260</f>
        <v>6846825</v>
      </c>
      <c r="B2263" t="str">
        <f>'Source - Master DB Debt'!D2260</f>
        <v>0180</v>
      </c>
      <c r="C2263" t="str">
        <f>'Source - Master DB Debt'!E2260</f>
        <v>Qualified School Construction Bonds</v>
      </c>
      <c r="D2263" s="2">
        <f>'Source - Master DB Debt'!F2260</f>
        <v>88000</v>
      </c>
      <c r="E2263" s="2">
        <f>'Source - Master DB Debt'!G2260</f>
        <v>175000</v>
      </c>
      <c r="F2263" s="2">
        <f>'Source - Master DB Debt'!H2260</f>
        <v>0</v>
      </c>
      <c r="G2263" s="2">
        <f>'Source - Master DB Debt'!I2260</f>
        <v>0</v>
      </c>
      <c r="H2263" s="2">
        <f>'Source - Master DB Debt'!J2260</f>
        <v>0</v>
      </c>
    </row>
    <row r="2264" spans="1:8" x14ac:dyDescent="0.35">
      <c r="A2264" t="str">
        <f>'Source - Master DB Debt'!A2261&amp;'Source - Master DB Debt'!B2261&amp;'Source - Master DB Debt'!C2261</f>
        <v>6846825</v>
      </c>
      <c r="B2264" t="str">
        <f>'Source - Master DB Debt'!D2261</f>
        <v>0180</v>
      </c>
      <c r="C2264" t="str">
        <f>'Source - Master DB Debt'!E2261</f>
        <v>A0579 Common School Loan</v>
      </c>
      <c r="D2264" s="2">
        <f>'Source - Master DB Debt'!F2261</f>
        <v>51200</v>
      </c>
      <c r="E2264" s="2">
        <f>'Source - Master DB Debt'!G2261</f>
        <v>100000</v>
      </c>
      <c r="F2264" s="2">
        <f>'Source - Master DB Debt'!H2261</f>
        <v>48800</v>
      </c>
      <c r="G2264" s="2">
        <f>'Source - Master DB Debt'!I2261</f>
        <v>48400</v>
      </c>
      <c r="H2264" s="2">
        <f>'Source - Master DB Debt'!J2261</f>
        <v>48000</v>
      </c>
    </row>
    <row r="2265" spans="1:8" x14ac:dyDescent="0.35">
      <c r="A2265" t="str">
        <f>'Source - Master DB Debt'!A2262&amp;'Source - Master DB Debt'!B2262&amp;'Source - Master DB Debt'!C2262</f>
        <v>6846825</v>
      </c>
      <c r="B2265" t="str">
        <f>'Source - Master DB Debt'!D2262</f>
        <v>0180</v>
      </c>
      <c r="C2265" t="str">
        <f>'Source - Master DB Debt'!E2262</f>
        <v>CSFL C0019</v>
      </c>
      <c r="D2265" s="2">
        <f>'Source - Master DB Debt'!F2262</f>
        <v>21561</v>
      </c>
      <c r="E2265" s="2">
        <f>'Source - Master DB Debt'!G2262</f>
        <v>42007</v>
      </c>
      <c r="F2265" s="2">
        <f>'Source - Master DB Debt'!H2262</f>
        <v>20446</v>
      </c>
      <c r="G2265" s="2">
        <f>'Source - Master DB Debt'!I2262</f>
        <v>6078</v>
      </c>
      <c r="H2265" s="2">
        <f>'Source - Master DB Debt'!J2262</f>
        <v>20074</v>
      </c>
    </row>
    <row r="2266" spans="1:8" x14ac:dyDescent="0.35">
      <c r="A2266" t="str">
        <f>'Source - Master DB Debt'!A2263&amp;'Source - Master DB Debt'!B2263&amp;'Source - Master DB Debt'!C2263</f>
        <v>6846825</v>
      </c>
      <c r="B2266" t="str">
        <f>'Source - Master DB Debt'!D2263</f>
        <v>0180</v>
      </c>
      <c r="C2266" t="str">
        <f>'Source - Master DB Debt'!E2263</f>
        <v>Ad Valorem Property Tax First Mortgage Refunding and Improvement Bonds, Series 2021</v>
      </c>
      <c r="D2266" s="2">
        <f>'Source - Master DB Debt'!F2263</f>
        <v>370000</v>
      </c>
      <c r="E2266" s="2">
        <f>'Source - Master DB Debt'!G2263</f>
        <v>751000</v>
      </c>
      <c r="F2266" s="2">
        <f>'Source - Master DB Debt'!H2263</f>
        <v>462500</v>
      </c>
      <c r="G2266" s="2">
        <f>'Source - Master DB Debt'!I2263</f>
        <v>462500</v>
      </c>
      <c r="H2266" s="2">
        <f>'Source - Master DB Debt'!J2263</f>
        <v>462500</v>
      </c>
    </row>
    <row r="2267" spans="1:8" x14ac:dyDescent="0.35">
      <c r="A2267" t="str">
        <f>'Source - Master DB Debt'!A2264&amp;'Source - Master DB Debt'!B2264&amp;'Source - Master DB Debt'!C2264</f>
        <v>6846825</v>
      </c>
      <c r="B2267" t="str">
        <f>'Source - Master DB Debt'!D2264</f>
        <v>0180</v>
      </c>
      <c r="C2267" t="str">
        <f>'Source - Master DB Debt'!E2264</f>
        <v>Interest on Temporary Loans</v>
      </c>
      <c r="D2267" s="2">
        <f>'Source - Master DB Debt'!F2264</f>
        <v>0</v>
      </c>
      <c r="E2267" s="2">
        <f>'Source - Master DB Debt'!G2264</f>
        <v>10000</v>
      </c>
      <c r="F2267" s="2">
        <f>'Source - Master DB Debt'!H2264</f>
        <v>0</v>
      </c>
      <c r="G2267" s="2">
        <f>'Source - Master DB Debt'!I2264</f>
        <v>0</v>
      </c>
      <c r="H2267" s="2">
        <f>'Source - Master DB Debt'!J2264</f>
        <v>0</v>
      </c>
    </row>
    <row r="2268" spans="1:8" x14ac:dyDescent="0.35">
      <c r="A2268" t="str">
        <f>'Source - Master DB Debt'!A2265&amp;'Source - Master DB Debt'!B2265&amp;'Source - Master DB Debt'!C2265</f>
        <v>6846825</v>
      </c>
      <c r="B2268" t="str">
        <f>'Source - Master DB Debt'!D2265</f>
        <v>0180</v>
      </c>
      <c r="C2268" t="str">
        <f>'Source - Master DB Debt'!E2265</f>
        <v>Ad Valorem Property Tax First Mortgage Bonds, Series 2022</v>
      </c>
      <c r="D2268" s="2">
        <f>'Source - Master DB Debt'!F2265</f>
        <v>248500</v>
      </c>
      <c r="E2268" s="2">
        <f>'Source - Master DB Debt'!G2265</f>
        <v>499000</v>
      </c>
      <c r="F2268" s="2">
        <f>'Source - Master DB Debt'!H2265</f>
        <v>249500</v>
      </c>
      <c r="G2268" s="2">
        <f>'Source - Master DB Debt'!I2265</f>
        <v>74850</v>
      </c>
      <c r="H2268" s="2">
        <f>'Source - Master DB Debt'!J2265</f>
        <v>249500</v>
      </c>
    </row>
    <row r="2269" spans="1:8" x14ac:dyDescent="0.35">
      <c r="A2269" t="str">
        <f>'Source - Master DB Debt'!A2266&amp;'Source - Master DB Debt'!B2266&amp;'Source - Master DB Debt'!C2266</f>
        <v>6846825</v>
      </c>
      <c r="B2269" t="str">
        <f>'Source - Master DB Debt'!D2266</f>
        <v>0180</v>
      </c>
      <c r="C2269" t="str">
        <f>'Source - Master DB Debt'!E2266</f>
        <v>CSFL C0023</v>
      </c>
      <c r="D2269" s="2">
        <f>'Source - Master DB Debt'!F2266</f>
        <v>0</v>
      </c>
      <c r="E2269" s="2">
        <f>'Source - Master DB Debt'!G2266</f>
        <v>39888</v>
      </c>
      <c r="F2269" s="2">
        <f>'Source - Master DB Debt'!H2266</f>
        <v>28062</v>
      </c>
      <c r="G2269" s="2">
        <f>'Source - Master DB Debt'!I2266</f>
        <v>8358</v>
      </c>
      <c r="H2269" s="2">
        <f>'Source - Master DB Debt'!J2266</f>
        <v>27655</v>
      </c>
    </row>
    <row r="2270" spans="1:8" x14ac:dyDescent="0.35">
      <c r="A2270" t="str">
        <f>'Source - Master DB Debt'!A2267&amp;'Source - Master DB Debt'!B2267&amp;'Source - Master DB Debt'!C2267</f>
        <v>6846825</v>
      </c>
      <c r="B2270" t="str">
        <f>'Source - Master DB Debt'!D2267</f>
        <v>0180</v>
      </c>
      <c r="C2270" t="str">
        <f>'Source - Master DB Debt'!E2267</f>
        <v>Unreimbursed Textbook</v>
      </c>
      <c r="D2270" s="2">
        <f>'Source - Master DB Debt'!F2267</f>
        <v>0</v>
      </c>
      <c r="E2270" s="2">
        <f>'Source - Master DB Debt'!G2267</f>
        <v>0</v>
      </c>
      <c r="F2270" s="2">
        <f>'Source - Master DB Debt'!H2267</f>
        <v>0</v>
      </c>
      <c r="G2270" s="2">
        <f>'Source - Master DB Debt'!I2267</f>
        <v>0</v>
      </c>
      <c r="H2270" s="2">
        <f>'Source - Master DB Debt'!J2267</f>
        <v>0</v>
      </c>
    </row>
    <row r="2271" spans="1:8" x14ac:dyDescent="0.35">
      <c r="A2271" t="str">
        <f>'Source - Master DB Debt'!A2268&amp;'Source - Master DB Debt'!B2268&amp;'Source - Master DB Debt'!C2268</f>
        <v>6846835</v>
      </c>
      <c r="B2271" t="str">
        <f>'Source - Master DB Debt'!D2268</f>
        <v>0180</v>
      </c>
      <c r="C2271" t="str">
        <f>'Source - Master DB Debt'!E2268</f>
        <v>Fees</v>
      </c>
      <c r="D2271" s="2">
        <f>'Source - Master DB Debt'!F2268</f>
        <v>0</v>
      </c>
      <c r="E2271" s="2">
        <f>'Source - Master DB Debt'!G2268</f>
        <v>1500</v>
      </c>
      <c r="F2271" s="2">
        <f>'Source - Master DB Debt'!H2268</f>
        <v>1500</v>
      </c>
      <c r="G2271" s="2">
        <f>'Source - Master DB Debt'!I2268</f>
        <v>225</v>
      </c>
      <c r="H2271" s="2">
        <f>'Source - Master DB Debt'!J2268</f>
        <v>0</v>
      </c>
    </row>
    <row r="2272" spans="1:8" x14ac:dyDescent="0.35">
      <c r="A2272" t="str">
        <f>'Source - Master DB Debt'!A2269&amp;'Source - Master DB Debt'!B2269&amp;'Source - Master DB Debt'!C2269</f>
        <v>6846835</v>
      </c>
      <c r="B2272" t="str">
        <f>'Source - Master DB Debt'!D2269</f>
        <v>0180</v>
      </c>
      <c r="C2272" t="str">
        <f>'Source - Master DB Debt'!E2269</f>
        <v>Ad Valorem Property Tax First Mortgage Bonds, Series 2022</v>
      </c>
      <c r="D2272" s="2">
        <f>'Source - Master DB Debt'!F2269</f>
        <v>154000</v>
      </c>
      <c r="E2272" s="2">
        <f>'Source - Master DB Debt'!G2269</f>
        <v>130000</v>
      </c>
      <c r="F2272" s="2">
        <f>'Source - Master DB Debt'!H2269</f>
        <v>64500</v>
      </c>
      <c r="G2272" s="2">
        <f>'Source - Master DB Debt'!I2269</f>
        <v>19350</v>
      </c>
      <c r="H2272" s="2">
        <f>'Source - Master DB Debt'!J2269</f>
        <v>64500</v>
      </c>
    </row>
    <row r="2273" spans="1:8" x14ac:dyDescent="0.35">
      <c r="A2273" t="str">
        <f>'Source - Master DB Debt'!A2270&amp;'Source - Master DB Debt'!B2270&amp;'Source - Master DB Debt'!C2270</f>
        <v>6846835</v>
      </c>
      <c r="B2273" t="str">
        <f>'Source - Master DB Debt'!D2270</f>
        <v>0180</v>
      </c>
      <c r="C2273" t="str">
        <f>'Source - Master DB Debt'!E2270</f>
        <v>Common School Loan 2004</v>
      </c>
      <c r="D2273" s="2">
        <f>'Source - Master DB Debt'!F2270</f>
        <v>139560</v>
      </c>
      <c r="E2273" s="2">
        <f>'Source - Master DB Debt'!G2270</f>
        <v>279120</v>
      </c>
      <c r="F2273" s="2">
        <f>'Source - Master DB Debt'!H2270</f>
        <v>139560</v>
      </c>
      <c r="G2273" s="2">
        <f>'Source - Master DB Debt'!I2270</f>
        <v>139560</v>
      </c>
      <c r="H2273" s="2">
        <f>'Source - Master DB Debt'!J2270</f>
        <v>139560</v>
      </c>
    </row>
    <row r="2274" spans="1:8" x14ac:dyDescent="0.35">
      <c r="A2274" t="str">
        <f>'Source - Master DB Debt'!A2271&amp;'Source - Master DB Debt'!B2271&amp;'Source - Master DB Debt'!C2271</f>
        <v>6846835</v>
      </c>
      <c r="B2274" t="str">
        <f>'Source - Master DB Debt'!D2271</f>
        <v>0180</v>
      </c>
      <c r="C2274" t="str">
        <f>'Source - Master DB Debt'!E2271</f>
        <v>Ad Valorem Property Tax First Mortgage Bonds, Series 2020</v>
      </c>
      <c r="D2274" s="2">
        <f>'Source - Master DB Debt'!F2271</f>
        <v>44000</v>
      </c>
      <c r="E2274" s="2">
        <f>'Source - Master DB Debt'!G2271</f>
        <v>81000</v>
      </c>
      <c r="F2274" s="2">
        <f>'Source - Master DB Debt'!H2271</f>
        <v>42000</v>
      </c>
      <c r="G2274" s="2">
        <f>'Source - Master DB Debt'!I2271</f>
        <v>12600</v>
      </c>
      <c r="H2274" s="2">
        <f>'Source - Master DB Debt'!J2271</f>
        <v>42000</v>
      </c>
    </row>
    <row r="2275" spans="1:8" x14ac:dyDescent="0.35">
      <c r="A2275" t="str">
        <f>'Source - Master DB Debt'!A2272&amp;'Source - Master DB Debt'!B2272&amp;'Source - Master DB Debt'!C2272</f>
        <v>6846835</v>
      </c>
      <c r="B2275" t="str">
        <f>'Source - Master DB Debt'!D2272</f>
        <v>0180</v>
      </c>
      <c r="C2275" t="str">
        <f>'Source - Master DB Debt'!E2272</f>
        <v>Common School Loan 2006</v>
      </c>
      <c r="D2275" s="2">
        <f>'Source - Master DB Debt'!F2272</f>
        <v>183500</v>
      </c>
      <c r="E2275" s="2">
        <f>'Source - Master DB Debt'!G2272</f>
        <v>363300</v>
      </c>
      <c r="F2275" s="2">
        <f>'Source - Master DB Debt'!H2272</f>
        <v>179700</v>
      </c>
      <c r="G2275" s="2">
        <f>'Source - Master DB Debt'!I2272</f>
        <v>179700</v>
      </c>
      <c r="H2275" s="2">
        <f>'Source - Master DB Debt'!J2272</f>
        <v>181700</v>
      </c>
    </row>
    <row r="2276" spans="1:8" x14ac:dyDescent="0.35">
      <c r="A2276" t="str">
        <f>'Source - Master DB Debt'!A2273&amp;'Source - Master DB Debt'!B2273&amp;'Source - Master DB Debt'!C2273</f>
        <v>6846835</v>
      </c>
      <c r="B2276" t="str">
        <f>'Source - Master DB Debt'!D2273</f>
        <v>0180</v>
      </c>
      <c r="C2276" t="str">
        <f>'Source - Master DB Debt'!E2273</f>
        <v>Ad Valorem Property Tax First Mortgage Bonds, Series 2023</v>
      </c>
      <c r="D2276" s="2">
        <f>'Source - Master DB Debt'!F2273</f>
        <v>0</v>
      </c>
      <c r="E2276" s="2">
        <f>'Source - Master DB Debt'!G2273</f>
        <v>249000</v>
      </c>
      <c r="F2276" s="2">
        <f>'Source - Master DB Debt'!H2273</f>
        <v>141500</v>
      </c>
      <c r="G2276" s="2">
        <f>'Source - Master DB Debt'!I2273</f>
        <v>42450</v>
      </c>
      <c r="H2276" s="2">
        <f>'Source - Master DB Debt'!J2273</f>
        <v>141500</v>
      </c>
    </row>
    <row r="2277" spans="1:8" x14ac:dyDescent="0.35">
      <c r="A2277" t="str">
        <f>'Source - Master DB Debt'!A2274&amp;'Source - Master DB Debt'!B2274&amp;'Source - Master DB Debt'!C2274</f>
        <v>6846835</v>
      </c>
      <c r="B2277" t="str">
        <f>'Source - Master DB Debt'!D2274</f>
        <v>0180</v>
      </c>
      <c r="C2277" t="str">
        <f>'Source - Master DB Debt'!E2274</f>
        <v>General Obligation Bonds of 2018</v>
      </c>
      <c r="D2277" s="2">
        <f>'Source - Master DB Debt'!F2274</f>
        <v>37838</v>
      </c>
      <c r="E2277" s="2">
        <f>'Source - Master DB Debt'!G2274</f>
        <v>75050</v>
      </c>
      <c r="F2277" s="2">
        <f>'Source - Master DB Debt'!H2274</f>
        <v>37212</v>
      </c>
      <c r="G2277" s="2">
        <f>'Source - Master DB Debt'!I2274</f>
        <v>11033</v>
      </c>
      <c r="H2277" s="2">
        <f>'Source - Master DB Debt'!J2274</f>
        <v>36338</v>
      </c>
    </row>
    <row r="2278" spans="1:8" x14ac:dyDescent="0.35">
      <c r="A2278" t="str">
        <f>'Source - Master DB Debt'!A2275&amp;'Source - Master DB Debt'!B2275&amp;'Source - Master DB Debt'!C2275</f>
        <v>6946865</v>
      </c>
      <c r="B2278" t="str">
        <f>'Source - Master DB Debt'!D2275</f>
        <v>0180</v>
      </c>
      <c r="C2278" t="str">
        <f>'Source - Master DB Debt'!E2275</f>
        <v xml:space="preserve">South Ripley Multi-School Building Corporation Ad Valorem Property Tax First Mortgage Bonds S 2020 </v>
      </c>
      <c r="D2278" s="2">
        <f>'Source - Master DB Debt'!F2275</f>
        <v>65000</v>
      </c>
      <c r="E2278" s="2">
        <f>'Source - Master DB Debt'!G2275</f>
        <v>130000</v>
      </c>
      <c r="F2278" s="2">
        <f>'Source - Master DB Debt'!H2275</f>
        <v>65000</v>
      </c>
      <c r="G2278" s="2">
        <f>'Source - Master DB Debt'!I2275</f>
        <v>19500</v>
      </c>
      <c r="H2278" s="2">
        <f>'Source - Master DB Debt'!J2275</f>
        <v>65000</v>
      </c>
    </row>
    <row r="2279" spans="1:8" x14ac:dyDescent="0.35">
      <c r="A2279" t="str">
        <f>'Source - Master DB Debt'!A2276&amp;'Source - Master DB Debt'!B2276&amp;'Source - Master DB Debt'!C2276</f>
        <v>6946865</v>
      </c>
      <c r="B2279" t="str">
        <f>'Source - Master DB Debt'!D2276</f>
        <v>0180</v>
      </c>
      <c r="C2279" t="str">
        <f>'Source - Master DB Debt'!E2276</f>
        <v xml:space="preserve">SR Comm Multi Sch Bldg Corp Ad Valorem Prop Tax First Mortgage Refund &amp; Improve Bonds, Series 2017 </v>
      </c>
      <c r="D2279" s="2">
        <f>'Source - Master DB Debt'!F2276</f>
        <v>770000</v>
      </c>
      <c r="E2279" s="2">
        <f>'Source - Master DB Debt'!G2276</f>
        <v>1540000</v>
      </c>
      <c r="F2279" s="2">
        <f>'Source - Master DB Debt'!H2276</f>
        <v>770000</v>
      </c>
      <c r="G2279" s="2">
        <f>'Source - Master DB Debt'!I2276</f>
        <v>770000</v>
      </c>
      <c r="H2279" s="2">
        <f>'Source - Master DB Debt'!J2276</f>
        <v>770000</v>
      </c>
    </row>
    <row r="2280" spans="1:8" x14ac:dyDescent="0.35">
      <c r="A2280" t="str">
        <f>'Source - Master DB Debt'!A2277&amp;'Source - Master DB Debt'!B2277&amp;'Source - Master DB Debt'!C2277</f>
        <v>6946865</v>
      </c>
      <c r="B2280" t="str">
        <f>'Source - Master DB Debt'!D2277</f>
        <v>0180</v>
      </c>
      <c r="C2280" t="str">
        <f>'Source - Master DB Debt'!E2277</f>
        <v>Unreimbursed Textbooks</v>
      </c>
      <c r="D2280" s="2">
        <f>'Source - Master DB Debt'!F2277</f>
        <v>0</v>
      </c>
      <c r="E2280" s="2">
        <f>'Source - Master DB Debt'!G2277</f>
        <v>0</v>
      </c>
      <c r="F2280" s="2">
        <f>'Source - Master DB Debt'!H2277</f>
        <v>0</v>
      </c>
      <c r="G2280" s="2">
        <f>'Source - Master DB Debt'!I2277</f>
        <v>0</v>
      </c>
      <c r="H2280" s="2">
        <f>'Source - Master DB Debt'!J2277</f>
        <v>0</v>
      </c>
    </row>
    <row r="2281" spans="1:8" x14ac:dyDescent="0.35">
      <c r="A2281" t="str">
        <f>'Source - Master DB Debt'!A2278&amp;'Source - Master DB Debt'!B2278&amp;'Source - Master DB Debt'!C2278</f>
        <v>6946895</v>
      </c>
      <c r="B2281" t="str">
        <f>'Source - Master DB Debt'!D2278</f>
        <v>0180</v>
      </c>
      <c r="C2281" t="str">
        <f>'Source - Master DB Debt'!E2278</f>
        <v>Unreimbursed Textbooks</v>
      </c>
      <c r="D2281" s="2">
        <f>'Source - Master DB Debt'!F2278</f>
        <v>0</v>
      </c>
      <c r="E2281" s="2">
        <f>'Source - Master DB Debt'!G2278</f>
        <v>0</v>
      </c>
      <c r="F2281" s="2">
        <f>'Source - Master DB Debt'!H2278</f>
        <v>0</v>
      </c>
      <c r="G2281" s="2">
        <f>'Source - Master DB Debt'!I2278</f>
        <v>0</v>
      </c>
      <c r="H2281" s="2">
        <f>'Source - Master DB Debt'!J2278</f>
        <v>0</v>
      </c>
    </row>
    <row r="2282" spans="1:8" x14ac:dyDescent="0.35">
      <c r="A2282" t="str">
        <f>'Source - Master DB Debt'!A2279&amp;'Source - Master DB Debt'!B2279&amp;'Source - Master DB Debt'!C2279</f>
        <v>6946895</v>
      </c>
      <c r="B2282" t="str">
        <f>'Source - Master DB Debt'!D2279</f>
        <v>0180</v>
      </c>
      <c r="C2282" t="str">
        <f>'Source - Master DB Debt'!E2279</f>
        <v>Batesville School Building Corporation Ad Valorem Property Tax First Mortgage Bonds, Series 2023</v>
      </c>
      <c r="D2282" s="2">
        <f>'Source - Master DB Debt'!F2279</f>
        <v>0</v>
      </c>
      <c r="E2282" s="2">
        <f>'Source - Master DB Debt'!G2279</f>
        <v>711000</v>
      </c>
      <c r="F2282" s="2">
        <f>'Source - Master DB Debt'!H2279</f>
        <v>460000</v>
      </c>
      <c r="G2282" s="2">
        <f>'Source - Master DB Debt'!I2279</f>
        <v>138000</v>
      </c>
      <c r="H2282" s="2">
        <f>'Source - Master DB Debt'!J2279</f>
        <v>460000</v>
      </c>
    </row>
    <row r="2283" spans="1:8" x14ac:dyDescent="0.35">
      <c r="A2283" t="str">
        <f>'Source - Master DB Debt'!A2280&amp;'Source - Master DB Debt'!B2280&amp;'Source - Master DB Debt'!C2280</f>
        <v>6946895</v>
      </c>
      <c r="B2283" t="str">
        <f>'Source - Master DB Debt'!D2280</f>
        <v>0180</v>
      </c>
      <c r="C2283" t="str">
        <f>'Source - Master DB Debt'!E2280</f>
        <v>Ad Valorem Property Tax First Mortgage Bonds, Series 2016</v>
      </c>
      <c r="D2283" s="2">
        <f>'Source - Master DB Debt'!F2280</f>
        <v>329000</v>
      </c>
      <c r="E2283" s="2">
        <f>'Source - Master DB Debt'!G2280</f>
        <v>658000</v>
      </c>
      <c r="F2283" s="2">
        <f>'Source - Master DB Debt'!H2280</f>
        <v>329500</v>
      </c>
      <c r="G2283" s="2">
        <f>'Source - Master DB Debt'!I2280</f>
        <v>98850</v>
      </c>
      <c r="H2283" s="2">
        <f>'Source - Master DB Debt'!J2280</f>
        <v>329500</v>
      </c>
    </row>
    <row r="2284" spans="1:8" x14ac:dyDescent="0.35">
      <c r="A2284" t="str">
        <f>'Source - Master DB Debt'!A2281&amp;'Source - Master DB Debt'!B2281&amp;'Source - Master DB Debt'!C2281</f>
        <v>6946895</v>
      </c>
      <c r="B2284" t="str">
        <f>'Source - Master DB Debt'!D2281</f>
        <v>0180</v>
      </c>
      <c r="C2284" t="str">
        <f>'Source - Master DB Debt'!E2281</f>
        <v>General Obligation Bonds of 2014</v>
      </c>
      <c r="D2284" s="2">
        <f>'Source - Master DB Debt'!F2281</f>
        <v>131476</v>
      </c>
      <c r="E2284" s="2">
        <f>'Source - Master DB Debt'!G2281</f>
        <v>0</v>
      </c>
      <c r="F2284" s="2">
        <f>'Source - Master DB Debt'!H2281</f>
        <v>0</v>
      </c>
      <c r="G2284" s="2">
        <f>'Source - Master DB Debt'!I2281</f>
        <v>0</v>
      </c>
      <c r="H2284" s="2">
        <f>'Source - Master DB Debt'!J2281</f>
        <v>0</v>
      </c>
    </row>
    <row r="2285" spans="1:8" x14ac:dyDescent="0.35">
      <c r="A2285" t="str">
        <f>'Source - Master DB Debt'!A2282&amp;'Source - Master DB Debt'!B2282&amp;'Source - Master DB Debt'!C2282</f>
        <v>6946895</v>
      </c>
      <c r="B2285" t="str">
        <f>'Source - Master DB Debt'!D2282</f>
        <v>0180</v>
      </c>
      <c r="C2285" t="str">
        <f>'Source - Master DB Debt'!E2282</f>
        <v>Ad Valorem Property Tax First Mortgage Bonds, Series 2019</v>
      </c>
      <c r="D2285" s="2">
        <f>'Source - Master DB Debt'!F2282</f>
        <v>70000</v>
      </c>
      <c r="E2285" s="2">
        <f>'Source - Master DB Debt'!G2282</f>
        <v>239000</v>
      </c>
      <c r="F2285" s="2">
        <f>'Source - Master DB Debt'!H2282</f>
        <v>117500</v>
      </c>
      <c r="G2285" s="2">
        <f>'Source - Master DB Debt'!I2282</f>
        <v>35250</v>
      </c>
      <c r="H2285" s="2">
        <f>'Source - Master DB Debt'!J2282</f>
        <v>117500</v>
      </c>
    </row>
    <row r="2286" spans="1:8" x14ac:dyDescent="0.35">
      <c r="A2286" t="str">
        <f>'Source - Master DB Debt'!A2283&amp;'Source - Master DB Debt'!B2283&amp;'Source - Master DB Debt'!C2283</f>
        <v>6946895</v>
      </c>
      <c r="B2286" t="str">
        <f>'Source - Master DB Debt'!D2283</f>
        <v>0180</v>
      </c>
      <c r="C2286" t="str">
        <f>'Source - Master DB Debt'!E2283</f>
        <v>Fees</v>
      </c>
      <c r="D2286" s="2">
        <f>'Source - Master DB Debt'!F2283</f>
        <v>3150</v>
      </c>
      <c r="E2286" s="2">
        <f>'Source - Master DB Debt'!G2283</f>
        <v>0</v>
      </c>
      <c r="F2286" s="2">
        <f>'Source - Master DB Debt'!H2283</f>
        <v>0</v>
      </c>
      <c r="G2286" s="2">
        <f>'Source - Master DB Debt'!I2283</f>
        <v>0</v>
      </c>
      <c r="H2286" s="2">
        <f>'Source - Master DB Debt'!J2283</f>
        <v>0</v>
      </c>
    </row>
    <row r="2287" spans="1:8" x14ac:dyDescent="0.35">
      <c r="A2287" t="str">
        <f>'Source - Master DB Debt'!A2284&amp;'Source - Master DB Debt'!B2284&amp;'Source - Master DB Debt'!C2284</f>
        <v>6946895</v>
      </c>
      <c r="B2287" t="str">
        <f>'Source - Master DB Debt'!D2284</f>
        <v>0180</v>
      </c>
      <c r="C2287" t="str">
        <f>'Source - Master DB Debt'!E2284</f>
        <v>General Obligation Bonds of 2021</v>
      </c>
      <c r="D2287" s="2">
        <f>'Source - Master DB Debt'!F2284</f>
        <v>115975</v>
      </c>
      <c r="E2287" s="2">
        <f>'Source - Master DB Debt'!G2284</f>
        <v>235300</v>
      </c>
      <c r="F2287" s="2">
        <f>'Source - Master DB Debt'!H2284</f>
        <v>120055</v>
      </c>
      <c r="G2287" s="2">
        <f>'Source - Master DB Debt'!I2284</f>
        <v>35856</v>
      </c>
      <c r="H2287" s="2">
        <f>'Source - Master DB Debt'!J2284</f>
        <v>118988</v>
      </c>
    </row>
    <row r="2288" spans="1:8" x14ac:dyDescent="0.35">
      <c r="A2288" t="str">
        <f>'Source - Master DB Debt'!A2285&amp;'Source - Master DB Debt'!B2285&amp;'Source - Master DB Debt'!C2285</f>
        <v>6946895</v>
      </c>
      <c r="B2288" t="str">
        <f>'Source - Master DB Debt'!D2285</f>
        <v>0180</v>
      </c>
      <c r="C2288" t="str">
        <f>'Source - Master DB Debt'!E2285</f>
        <v>Ad Valorem Property Tax First Mortgage Refunding Bonds, Series 2020</v>
      </c>
      <c r="D2288" s="2">
        <f>'Source - Master DB Debt'!F2285</f>
        <v>686000</v>
      </c>
      <c r="E2288" s="2">
        <f>'Source - Master DB Debt'!G2285</f>
        <v>1370000</v>
      </c>
      <c r="F2288" s="2">
        <f>'Source - Master DB Debt'!H2285</f>
        <v>685500</v>
      </c>
      <c r="G2288" s="2">
        <f>'Source - Master DB Debt'!I2285</f>
        <v>685500</v>
      </c>
      <c r="H2288" s="2">
        <f>'Source - Master DB Debt'!J2285</f>
        <v>685500</v>
      </c>
    </row>
    <row r="2289" spans="1:8" x14ac:dyDescent="0.35">
      <c r="A2289" t="str">
        <f>'Source - Master DB Debt'!A2286&amp;'Source - Master DB Debt'!B2286&amp;'Source - Master DB Debt'!C2286</f>
        <v>6946895</v>
      </c>
      <c r="B2289" t="str">
        <f>'Source - Master DB Debt'!D2286</f>
        <v>0180</v>
      </c>
      <c r="C2289" t="str">
        <f>'Source - Master DB Debt'!E2286</f>
        <v>Ad Valorem Property Tax First Mortgage Bonds, Series 2022</v>
      </c>
      <c r="D2289" s="2">
        <f>'Source - Master DB Debt'!F2286</f>
        <v>180000</v>
      </c>
      <c r="E2289" s="2">
        <f>'Source - Master DB Debt'!G2286</f>
        <v>309000</v>
      </c>
      <c r="F2289" s="2">
        <f>'Source - Master DB Debt'!H2286</f>
        <v>153500</v>
      </c>
      <c r="G2289" s="2">
        <f>'Source - Master DB Debt'!I2286</f>
        <v>46050</v>
      </c>
      <c r="H2289" s="2">
        <f>'Source - Master DB Debt'!J2286</f>
        <v>153500</v>
      </c>
    </row>
    <row r="2290" spans="1:8" x14ac:dyDescent="0.35">
      <c r="A2290" t="str">
        <f>'Source - Master DB Debt'!A2287&amp;'Source - Master DB Debt'!B2287&amp;'Source - Master DB Debt'!C2287</f>
        <v>6946895</v>
      </c>
      <c r="B2290" t="str">
        <f>'Source - Master DB Debt'!D2287</f>
        <v>0180</v>
      </c>
      <c r="C2290" t="str">
        <f>'Source - Master DB Debt'!E2287</f>
        <v>Common School Tech Loan - B0134</v>
      </c>
      <c r="D2290" s="2">
        <f>'Source - Master DB Debt'!F2287</f>
        <v>35694</v>
      </c>
      <c r="E2290" s="2">
        <f>'Source - Master DB Debt'!G2287</f>
        <v>0</v>
      </c>
      <c r="F2290" s="2">
        <f>'Source - Master DB Debt'!H2287</f>
        <v>0</v>
      </c>
      <c r="G2290" s="2">
        <f>'Source - Master DB Debt'!I2287</f>
        <v>0</v>
      </c>
      <c r="H2290" s="2">
        <f>'Source - Master DB Debt'!J2287</f>
        <v>0</v>
      </c>
    </row>
    <row r="2291" spans="1:8" x14ac:dyDescent="0.35">
      <c r="A2291" t="str">
        <f>'Source - Master DB Debt'!A2288&amp;'Source - Master DB Debt'!B2288&amp;'Source - Master DB Debt'!C2288</f>
        <v>6946900</v>
      </c>
      <c r="B2291" t="str">
        <f>'Source - Master DB Debt'!D2288</f>
        <v>0180</v>
      </c>
      <c r="C2291" t="str">
        <f>'Source - Master DB Debt'!E2288</f>
        <v>General Obligation Bond Series 2023B</v>
      </c>
      <c r="D2291" s="2">
        <f>'Source - Master DB Debt'!F2288</f>
        <v>0</v>
      </c>
      <c r="E2291" s="2">
        <f>'Source - Master DB Debt'!G2288</f>
        <v>253808</v>
      </c>
      <c r="F2291" s="2">
        <f>'Source - Master DB Debt'!H2288</f>
        <v>59994</v>
      </c>
      <c r="G2291" s="2">
        <f>'Source - Master DB Debt'!I2288</f>
        <v>18573</v>
      </c>
      <c r="H2291" s="2">
        <f>'Source - Master DB Debt'!J2288</f>
        <v>63825</v>
      </c>
    </row>
    <row r="2292" spans="1:8" x14ac:dyDescent="0.35">
      <c r="A2292" t="str">
        <f>'Source - Master DB Debt'!A2289&amp;'Source - Master DB Debt'!B2289&amp;'Source - Master DB Debt'!C2289</f>
        <v>6946900</v>
      </c>
      <c r="B2292" t="str">
        <f>'Source - Master DB Debt'!D2289</f>
        <v>0180</v>
      </c>
      <c r="C2292" t="str">
        <f>'Source - Master DB Debt'!E2289</f>
        <v>Unreimbursed Textbooks</v>
      </c>
      <c r="D2292" s="2">
        <f>'Source - Master DB Debt'!F2289</f>
        <v>0</v>
      </c>
      <c r="E2292" s="2">
        <f>'Source - Master DB Debt'!G2289</f>
        <v>0</v>
      </c>
      <c r="F2292" s="2">
        <f>'Source - Master DB Debt'!H2289</f>
        <v>0</v>
      </c>
      <c r="G2292" s="2">
        <f>'Source - Master DB Debt'!I2289</f>
        <v>0</v>
      </c>
      <c r="H2292" s="2">
        <f>'Source - Master DB Debt'!J2289</f>
        <v>0</v>
      </c>
    </row>
    <row r="2293" spans="1:8" x14ac:dyDescent="0.35">
      <c r="A2293" t="str">
        <f>'Source - Master DB Debt'!A2290&amp;'Source - Master DB Debt'!B2290&amp;'Source - Master DB Debt'!C2290</f>
        <v>6946900</v>
      </c>
      <c r="B2293" t="str">
        <f>'Source - Master DB Debt'!D2290</f>
        <v>0180</v>
      </c>
      <c r="C2293" t="str">
        <f>'Source - Master DB Debt'!E2290</f>
        <v>General Obligation Bonds, Series 2017</v>
      </c>
      <c r="D2293" s="2">
        <f>'Source - Master DB Debt'!F2290</f>
        <v>83949</v>
      </c>
      <c r="E2293" s="2">
        <f>'Source - Master DB Debt'!G2290</f>
        <v>175203</v>
      </c>
      <c r="F2293" s="2">
        <f>'Source - Master DB Debt'!H2290</f>
        <v>86172</v>
      </c>
      <c r="G2293" s="2">
        <f>'Source - Master DB Debt'!I2290</f>
        <v>26457</v>
      </c>
      <c r="H2293" s="2">
        <f>'Source - Master DB Debt'!J2290</f>
        <v>90207</v>
      </c>
    </row>
    <row r="2294" spans="1:8" x14ac:dyDescent="0.35">
      <c r="A2294" t="str">
        <f>'Source - Master DB Debt'!A2291&amp;'Source - Master DB Debt'!B2291&amp;'Source - Master DB Debt'!C2291</f>
        <v>6946900</v>
      </c>
      <c r="B2294" t="str">
        <f>'Source - Master DB Debt'!D2291</f>
        <v>0180</v>
      </c>
      <c r="C2294" t="str">
        <f>'Source - Master DB Debt'!E2291</f>
        <v>First Mortgage Multipurpose Bonds Series 2020</v>
      </c>
      <c r="D2294" s="2">
        <f>'Source - Master DB Debt'!F2291</f>
        <v>216000</v>
      </c>
      <c r="E2294" s="2">
        <f>'Source - Master DB Debt'!G2291</f>
        <v>432000</v>
      </c>
      <c r="F2294" s="2">
        <f>'Source - Master DB Debt'!H2291</f>
        <v>216000</v>
      </c>
      <c r="G2294" s="2">
        <f>'Source - Master DB Debt'!I2291</f>
        <v>216000</v>
      </c>
      <c r="H2294" s="2">
        <f>'Source - Master DB Debt'!J2291</f>
        <v>216000</v>
      </c>
    </row>
    <row r="2295" spans="1:8" x14ac:dyDescent="0.35">
      <c r="A2295" t="str">
        <f>'Source - Master DB Debt'!A2292&amp;'Source - Master DB Debt'!B2292&amp;'Source - Master DB Debt'!C2292</f>
        <v>6946900</v>
      </c>
      <c r="B2295" t="str">
        <f>'Source - Master DB Debt'!D2292</f>
        <v>0180</v>
      </c>
      <c r="C2295" t="str">
        <f>'Source - Master DB Debt'!E2292</f>
        <v>General Obligation Bond Series 2023A</v>
      </c>
      <c r="D2295" s="2">
        <f>'Source - Master DB Debt'!F2292</f>
        <v>0</v>
      </c>
      <c r="E2295" s="2">
        <f>'Source - Master DB Debt'!G2292</f>
        <v>253582</v>
      </c>
      <c r="F2295" s="2">
        <f>'Source - Master DB Debt'!H2292</f>
        <v>59888</v>
      </c>
      <c r="G2295" s="2">
        <f>'Source - Master DB Debt'!I2292</f>
        <v>17791</v>
      </c>
      <c r="H2295" s="2">
        <f>'Source - Master DB Debt'!J2292</f>
        <v>58719</v>
      </c>
    </row>
    <row r="2296" spans="1:8" x14ac:dyDescent="0.35">
      <c r="A2296" t="str">
        <f>'Source - Master DB Debt'!A2293&amp;'Source - Master DB Debt'!B2293&amp;'Source - Master DB Debt'!C2293</f>
        <v>6946910</v>
      </c>
      <c r="B2296" t="str">
        <f>'Source - Master DB Debt'!D2293</f>
        <v>0180</v>
      </c>
      <c r="C2296" t="str">
        <f>'Source - Master DB Debt'!E2293</f>
        <v>First Mortgage Bonds - Series 2021C</v>
      </c>
      <c r="D2296" s="2">
        <f>'Source - Master DB Debt'!F2293</f>
        <v>24000</v>
      </c>
      <c r="E2296" s="2">
        <f>'Source - Master DB Debt'!G2293</f>
        <v>80000</v>
      </c>
      <c r="F2296" s="2">
        <f>'Source - Master DB Debt'!H2293</f>
        <v>40000</v>
      </c>
      <c r="G2296" s="2">
        <f>'Source - Master DB Debt'!I2293</f>
        <v>12000</v>
      </c>
      <c r="H2296" s="2">
        <f>'Source - Master DB Debt'!J2293</f>
        <v>40000</v>
      </c>
    </row>
    <row r="2297" spans="1:8" x14ac:dyDescent="0.35">
      <c r="A2297" t="str">
        <f>'Source - Master DB Debt'!A2294&amp;'Source - Master DB Debt'!B2294&amp;'Source - Master DB Debt'!C2294</f>
        <v>6946910</v>
      </c>
      <c r="B2297" t="str">
        <f>'Source - Master DB Debt'!D2294</f>
        <v>0180</v>
      </c>
      <c r="C2297" t="str">
        <f>'Source - Master DB Debt'!E2294</f>
        <v>First Mortgage Bonds, Series 2015</v>
      </c>
      <c r="D2297" s="2">
        <f>'Source - Master DB Debt'!F2294</f>
        <v>156500</v>
      </c>
      <c r="E2297" s="2">
        <f>'Source - Master DB Debt'!G2294</f>
        <v>337000</v>
      </c>
      <c r="F2297" s="2">
        <f>'Source - Master DB Debt'!H2294</f>
        <v>179500</v>
      </c>
      <c r="G2297" s="2">
        <f>'Source - Master DB Debt'!I2294</f>
        <v>53850</v>
      </c>
      <c r="H2297" s="2">
        <f>'Source - Master DB Debt'!J2294</f>
        <v>179500</v>
      </c>
    </row>
    <row r="2298" spans="1:8" x14ac:dyDescent="0.35">
      <c r="A2298" t="str">
        <f>'Source - Master DB Debt'!A2295&amp;'Source - Master DB Debt'!B2295&amp;'Source - Master DB Debt'!C2295</f>
        <v>6946910</v>
      </c>
      <c r="B2298" t="str">
        <f>'Source - Master DB Debt'!D2295</f>
        <v>0180</v>
      </c>
      <c r="C2298" t="str">
        <f>'Source - Master DB Debt'!E2295</f>
        <v>Common School Loan B0151</v>
      </c>
      <c r="D2298" s="2">
        <f>'Source - Master DB Debt'!F2295</f>
        <v>10814</v>
      </c>
      <c r="E2298" s="2">
        <f>'Source - Master DB Debt'!G2295</f>
        <v>21469</v>
      </c>
      <c r="F2298" s="2">
        <f>'Source - Master DB Debt'!H2295</f>
        <v>10656</v>
      </c>
      <c r="G2298" s="2">
        <f>'Source - Master DB Debt'!I2295</f>
        <v>3189</v>
      </c>
      <c r="H2298" s="2">
        <f>'Source - Master DB Debt'!J2295</f>
        <v>10603</v>
      </c>
    </row>
    <row r="2299" spans="1:8" x14ac:dyDescent="0.35">
      <c r="A2299" t="str">
        <f>'Source - Master DB Debt'!A2296&amp;'Source - Master DB Debt'!B2296&amp;'Source - Master DB Debt'!C2296</f>
        <v>6946910</v>
      </c>
      <c r="B2299" t="str">
        <f>'Source - Master DB Debt'!D2296</f>
        <v>0180</v>
      </c>
      <c r="C2299" t="str">
        <f>'Source - Master DB Debt'!E2296</f>
        <v>Common School Loan A0466</v>
      </c>
      <c r="D2299" s="2">
        <f>'Source - Master DB Debt'!F2296</f>
        <v>232000</v>
      </c>
      <c r="E2299" s="2">
        <f>'Source - Master DB Debt'!G2296</f>
        <v>452000</v>
      </c>
      <c r="F2299" s="2">
        <f>'Source - Master DB Debt'!H2296</f>
        <v>220000</v>
      </c>
      <c r="G2299" s="2">
        <f>'Source - Master DB Debt'!I2296</f>
        <v>218000</v>
      </c>
      <c r="H2299" s="2">
        <f>'Source - Master DB Debt'!J2296</f>
        <v>216000</v>
      </c>
    </row>
    <row r="2300" spans="1:8" x14ac:dyDescent="0.35">
      <c r="A2300" t="str">
        <f>'Source - Master DB Debt'!A2297&amp;'Source - Master DB Debt'!B2297&amp;'Source - Master DB Debt'!C2297</f>
        <v>6946910</v>
      </c>
      <c r="B2300" t="str">
        <f>'Source - Master DB Debt'!D2297</f>
        <v>0180</v>
      </c>
      <c r="C2300" t="str">
        <f>'Source - Master DB Debt'!E2297</f>
        <v>First Mortgage Bonds - Series 2021B</v>
      </c>
      <c r="D2300" s="2">
        <f>'Source - Master DB Debt'!F2297</f>
        <v>24000</v>
      </c>
      <c r="E2300" s="2">
        <f>'Source - Master DB Debt'!G2297</f>
        <v>80000</v>
      </c>
      <c r="F2300" s="2">
        <f>'Source - Master DB Debt'!H2297</f>
        <v>40000</v>
      </c>
      <c r="G2300" s="2">
        <f>'Source - Master DB Debt'!I2297</f>
        <v>12000</v>
      </c>
      <c r="H2300" s="2">
        <f>'Source - Master DB Debt'!J2297</f>
        <v>40000</v>
      </c>
    </row>
    <row r="2301" spans="1:8" x14ac:dyDescent="0.35">
      <c r="A2301" t="str">
        <f>'Source - Master DB Debt'!A2298&amp;'Source - Master DB Debt'!B2298&amp;'Source - Master DB Debt'!C2298</f>
        <v>6946910</v>
      </c>
      <c r="B2301" t="str">
        <f>'Source - Master DB Debt'!D2298</f>
        <v>0180</v>
      </c>
      <c r="C2301" t="str">
        <f>'Source - Master DB Debt'!E2298</f>
        <v>Common School Loan B0188</v>
      </c>
      <c r="D2301" s="2">
        <f>'Source - Master DB Debt'!F2298</f>
        <v>15146</v>
      </c>
      <c r="E2301" s="2">
        <f>'Source - Master DB Debt'!G2298</f>
        <v>30070</v>
      </c>
      <c r="F2301" s="2">
        <f>'Source - Master DB Debt'!H2298</f>
        <v>14924</v>
      </c>
      <c r="G2301" s="2">
        <f>'Source - Master DB Debt'!I2298</f>
        <v>4466</v>
      </c>
      <c r="H2301" s="2">
        <f>'Source - Master DB Debt'!J2298</f>
        <v>14850</v>
      </c>
    </row>
    <row r="2302" spans="1:8" x14ac:dyDescent="0.35">
      <c r="A2302" t="str">
        <f>'Source - Master DB Debt'!A2299&amp;'Source - Master DB Debt'!B2299&amp;'Source - Master DB Debt'!C2299</f>
        <v>6946910</v>
      </c>
      <c r="B2302" t="str">
        <f>'Source - Master DB Debt'!D2299</f>
        <v>0180</v>
      </c>
      <c r="C2302" t="str">
        <f>'Source - Master DB Debt'!E2299</f>
        <v>MES - QZAB</v>
      </c>
      <c r="D2302" s="2">
        <f>'Source - Master DB Debt'!F2299</f>
        <v>84181</v>
      </c>
      <c r="E2302" s="2">
        <f>'Source - Master DB Debt'!G2299</f>
        <v>165000</v>
      </c>
      <c r="F2302" s="2">
        <f>'Source - Master DB Debt'!H2299</f>
        <v>79219</v>
      </c>
      <c r="G2302" s="2">
        <f>'Source - Master DB Debt'!I2299</f>
        <v>79219</v>
      </c>
      <c r="H2302" s="2">
        <f>'Source - Master DB Debt'!J2299</f>
        <v>82031</v>
      </c>
    </row>
    <row r="2303" spans="1:8" x14ac:dyDescent="0.35">
      <c r="A2303" t="str">
        <f>'Source - Master DB Debt'!A2300&amp;'Source - Master DB Debt'!B2300&amp;'Source - Master DB Debt'!C2300</f>
        <v>6946910</v>
      </c>
      <c r="B2303" t="str">
        <f>'Source - Master DB Debt'!D2300</f>
        <v>0180</v>
      </c>
      <c r="C2303" t="str">
        <f>'Source - Master DB Debt'!E2300</f>
        <v>First Mortgage Bonds - Series 2022</v>
      </c>
      <c r="D2303" s="2">
        <f>'Source - Master DB Debt'!F2300</f>
        <v>24000</v>
      </c>
      <c r="E2303" s="2">
        <f>'Source - Master DB Debt'!G2300</f>
        <v>48000</v>
      </c>
      <c r="F2303" s="2">
        <f>'Source - Master DB Debt'!H2300</f>
        <v>58000</v>
      </c>
      <c r="G2303" s="2">
        <f>'Source - Master DB Debt'!I2300</f>
        <v>17400</v>
      </c>
      <c r="H2303" s="2">
        <f>'Source - Master DB Debt'!J2300</f>
        <v>58000</v>
      </c>
    </row>
    <row r="2304" spans="1:8" x14ac:dyDescent="0.35">
      <c r="A2304" t="str">
        <f>'Source - Master DB Debt'!A2301&amp;'Source - Master DB Debt'!B2301&amp;'Source - Master DB Debt'!C2301</f>
        <v>6946910</v>
      </c>
      <c r="B2304" t="str">
        <f>'Source - Master DB Debt'!D2301</f>
        <v>0180</v>
      </c>
      <c r="C2304" t="str">
        <f>'Source - Master DB Debt'!E2301</f>
        <v>Common School Loan B0266</v>
      </c>
      <c r="D2304" s="2">
        <f>'Source - Master DB Debt'!F2301</f>
        <v>9822</v>
      </c>
      <c r="E2304" s="2">
        <f>'Source - Master DB Debt'!G2301</f>
        <v>19502</v>
      </c>
      <c r="F2304" s="2">
        <f>'Source - Master DB Debt'!H2301</f>
        <v>9680</v>
      </c>
      <c r="G2304" s="2">
        <f>'Source - Master DB Debt'!I2301</f>
        <v>2897</v>
      </c>
      <c r="H2304" s="2">
        <f>'Source - Master DB Debt'!J2301</f>
        <v>9632</v>
      </c>
    </row>
    <row r="2305" spans="1:8" x14ac:dyDescent="0.35">
      <c r="A2305" t="str">
        <f>'Source - Master DB Debt'!A2302&amp;'Source - Master DB Debt'!B2302&amp;'Source - Master DB Debt'!C2302</f>
        <v>6946910</v>
      </c>
      <c r="B2305" t="str">
        <f>'Source - Master DB Debt'!D2302</f>
        <v>0180</v>
      </c>
      <c r="C2305" t="str">
        <f>'Source - Master DB Debt'!E2302</f>
        <v>Common School Loan B0056</v>
      </c>
      <c r="D2305" s="2">
        <f>'Source - Master DB Debt'!F2302</f>
        <v>11353</v>
      </c>
      <c r="E2305" s="2">
        <f>'Source - Master DB Debt'!G2302</f>
        <v>22538</v>
      </c>
      <c r="F2305" s="2">
        <f>'Source - Master DB Debt'!H2302</f>
        <v>0</v>
      </c>
      <c r="G2305" s="2">
        <f>'Source - Master DB Debt'!I2302</f>
        <v>0</v>
      </c>
      <c r="H2305" s="2">
        <f>'Source - Master DB Debt'!J2302</f>
        <v>0</v>
      </c>
    </row>
    <row r="2306" spans="1:8" x14ac:dyDescent="0.35">
      <c r="A2306" t="str">
        <f>'Source - Master DB Debt'!A2303&amp;'Source - Master DB Debt'!B2303&amp;'Source - Master DB Debt'!C2303</f>
        <v>6946910</v>
      </c>
      <c r="B2306" t="str">
        <f>'Source - Master DB Debt'!D2303</f>
        <v>0180</v>
      </c>
      <c r="C2306" t="str">
        <f>'Source - Master DB Debt'!E2303</f>
        <v>Common School Loan A2952</v>
      </c>
      <c r="D2306" s="2">
        <f>'Source - Master DB Debt'!F2303</f>
        <v>11557</v>
      </c>
      <c r="E2306" s="2">
        <f>'Source - Master DB Debt'!G2303</f>
        <v>0</v>
      </c>
      <c r="F2306" s="2">
        <f>'Source - Master DB Debt'!H2303</f>
        <v>0</v>
      </c>
      <c r="G2306" s="2">
        <f>'Source - Master DB Debt'!I2303</f>
        <v>0</v>
      </c>
      <c r="H2306" s="2">
        <f>'Source - Master DB Debt'!J2303</f>
        <v>0</v>
      </c>
    </row>
    <row r="2307" spans="1:8" x14ac:dyDescent="0.35">
      <c r="A2307" t="str">
        <f>'Source - Master DB Debt'!A2304&amp;'Source - Master DB Debt'!B2304&amp;'Source - Master DB Debt'!C2304</f>
        <v>6946910</v>
      </c>
      <c r="B2307" t="str">
        <f>'Source - Master DB Debt'!D2304</f>
        <v>0180</v>
      </c>
      <c r="C2307" t="str">
        <f>'Source - Master DB Debt'!E2304</f>
        <v xml:space="preserve">First Mortgage Bonds - Series 2021A </v>
      </c>
      <c r="D2307" s="2">
        <f>'Source - Master DB Debt'!F2304</f>
        <v>12000</v>
      </c>
      <c r="E2307" s="2">
        <f>'Source - Master DB Debt'!G2304</f>
        <v>52000</v>
      </c>
      <c r="F2307" s="2">
        <f>'Source - Master DB Debt'!H2304</f>
        <v>26000</v>
      </c>
      <c r="G2307" s="2">
        <f>'Source - Master DB Debt'!I2304</f>
        <v>7800</v>
      </c>
      <c r="H2307" s="2">
        <f>'Source - Master DB Debt'!J2304</f>
        <v>26000</v>
      </c>
    </row>
    <row r="2308" spans="1:8" x14ac:dyDescent="0.35">
      <c r="A2308" t="str">
        <f>'Source - Master DB Debt'!A2305&amp;'Source - Master DB Debt'!B2305&amp;'Source - Master DB Debt'!C2305</f>
        <v>6946910</v>
      </c>
      <c r="B2308" t="str">
        <f>'Source - Master DB Debt'!D2305</f>
        <v>0180</v>
      </c>
      <c r="C2308" t="str">
        <f>'Source - Master DB Debt'!E2305</f>
        <v>Common School Loan B0234</v>
      </c>
      <c r="D2308" s="2">
        <f>'Source - Master DB Debt'!F2305</f>
        <v>12966</v>
      </c>
      <c r="E2308" s="2">
        <f>'Source - Master DB Debt'!G2305</f>
        <v>25743</v>
      </c>
      <c r="F2308" s="2">
        <f>'Source - Master DB Debt'!H2305</f>
        <v>12777</v>
      </c>
      <c r="G2308" s="2">
        <f>'Source - Master DB Debt'!I2305</f>
        <v>3824</v>
      </c>
      <c r="H2308" s="2">
        <f>'Source - Master DB Debt'!J2305</f>
        <v>12713</v>
      </c>
    </row>
    <row r="2309" spans="1:8" x14ac:dyDescent="0.35">
      <c r="A2309" t="str">
        <f>'Source - Master DB Debt'!A2306&amp;'Source - Master DB Debt'!B2306&amp;'Source - Master DB Debt'!C2306</f>
        <v>6946910</v>
      </c>
      <c r="B2309" t="str">
        <f>'Source - Master DB Debt'!D2306</f>
        <v>0180</v>
      </c>
      <c r="C2309" t="str">
        <f>'Source - Master DB Debt'!E2306</f>
        <v>Common School Loan C0007</v>
      </c>
      <c r="D2309" s="2">
        <f>'Source - Master DB Debt'!F2306</f>
        <v>19020</v>
      </c>
      <c r="E2309" s="2">
        <f>'Source - Master DB Debt'!G2306</f>
        <v>37162</v>
      </c>
      <c r="F2309" s="2">
        <f>'Source - Master DB Debt'!H2306</f>
        <v>18142</v>
      </c>
      <c r="G2309" s="2">
        <f>'Source - Master DB Debt'!I2306</f>
        <v>5399</v>
      </c>
      <c r="H2309" s="2">
        <f>'Source - Master DB Debt'!J2306</f>
        <v>17850</v>
      </c>
    </row>
    <row r="2310" spans="1:8" x14ac:dyDescent="0.35">
      <c r="A2310" t="str">
        <f>'Source - Master DB Debt'!A2307&amp;'Source - Master DB Debt'!B2307&amp;'Source - Master DB Debt'!C2307</f>
        <v>6946910</v>
      </c>
      <c r="B2310" t="str">
        <f>'Source - Master DB Debt'!D2307</f>
        <v>0180</v>
      </c>
      <c r="C2310" t="str">
        <f>'Source - Master DB Debt'!E2307</f>
        <v>Common School Loan C0018</v>
      </c>
      <c r="D2310" s="2">
        <f>'Source - Master DB Debt'!F2307</f>
        <v>28475</v>
      </c>
      <c r="E2310" s="2">
        <f>'Source - Master DB Debt'!G2307</f>
        <v>55675</v>
      </c>
      <c r="F2310" s="2">
        <f>'Source - Master DB Debt'!H2307</f>
        <v>27200</v>
      </c>
      <c r="G2310" s="2">
        <f>'Source - Master DB Debt'!I2307</f>
        <v>8096</v>
      </c>
      <c r="H2310" s="2">
        <f>'Source - Master DB Debt'!J2307</f>
        <v>26775</v>
      </c>
    </row>
    <row r="2311" spans="1:8" x14ac:dyDescent="0.35">
      <c r="A2311" t="str">
        <f>'Source - Master DB Debt'!A2308&amp;'Source - Master DB Debt'!B2308&amp;'Source - Master DB Debt'!C2308</f>
        <v>6946910</v>
      </c>
      <c r="B2311" t="str">
        <f>'Source - Master DB Debt'!D2308</f>
        <v>0180</v>
      </c>
      <c r="C2311" t="str">
        <f>'Source - Master DB Debt'!E2308</f>
        <v>First Mortgage Bonds - Series 2023</v>
      </c>
      <c r="D2311" s="2">
        <f>'Source - Master DB Debt'!F2308</f>
        <v>0</v>
      </c>
      <c r="E2311" s="2">
        <f>'Source - Master DB Debt'!G2308</f>
        <v>0</v>
      </c>
      <c r="F2311" s="2">
        <f>'Source - Master DB Debt'!H2308</f>
        <v>0</v>
      </c>
      <c r="G2311" s="2">
        <f>'Source - Master DB Debt'!I2308</f>
        <v>0</v>
      </c>
      <c r="H2311" s="2">
        <f>'Source - Master DB Debt'!J2308</f>
        <v>0</v>
      </c>
    </row>
    <row r="2312" spans="1:8" x14ac:dyDescent="0.35">
      <c r="A2312" t="str">
        <f>'Source - Master DB Debt'!A2309&amp;'Source - Master DB Debt'!B2309&amp;'Source - Master DB Debt'!C2309</f>
        <v>6946910</v>
      </c>
      <c r="B2312" t="str">
        <f>'Source - Master DB Debt'!D2309</f>
        <v>0180</v>
      </c>
      <c r="C2312" t="str">
        <f>'Source - Master DB Debt'!E2309</f>
        <v>Textbooks</v>
      </c>
      <c r="D2312" s="2">
        <f>'Source - Master DB Debt'!F2309</f>
        <v>27992</v>
      </c>
      <c r="E2312" s="2">
        <f>'Source - Master DB Debt'!G2309</f>
        <v>0</v>
      </c>
      <c r="F2312" s="2">
        <f>'Source - Master DB Debt'!H2309</f>
        <v>0</v>
      </c>
      <c r="G2312" s="2">
        <f>'Source - Master DB Debt'!I2309</f>
        <v>0</v>
      </c>
      <c r="H2312" s="2">
        <f>'Source - Master DB Debt'!J2309</f>
        <v>0</v>
      </c>
    </row>
    <row r="2313" spans="1:8" x14ac:dyDescent="0.35">
      <c r="A2313" t="str">
        <f>'Source - Master DB Debt'!A2310&amp;'Source - Master DB Debt'!B2310&amp;'Source - Master DB Debt'!C2310</f>
        <v>7046995</v>
      </c>
      <c r="B2313" t="str">
        <f>'Source - Master DB Debt'!D2310</f>
        <v>0180</v>
      </c>
      <c r="C2313" t="str">
        <f>'Source - Master DB Debt'!E2310</f>
        <v>Ad Valorem Property Tax First Mortgage Bonds, Series 2023</v>
      </c>
      <c r="D2313" s="2">
        <f>'Source - Master DB Debt'!F2310</f>
        <v>0</v>
      </c>
      <c r="E2313" s="2">
        <f>'Source - Master DB Debt'!G2310</f>
        <v>564000</v>
      </c>
      <c r="F2313" s="2">
        <f>'Source - Master DB Debt'!H2310</f>
        <v>280500</v>
      </c>
      <c r="G2313" s="2">
        <f>'Source - Master DB Debt'!I2310</f>
        <v>84150</v>
      </c>
      <c r="H2313" s="2">
        <f>'Source - Master DB Debt'!J2310</f>
        <v>280500</v>
      </c>
    </row>
    <row r="2314" spans="1:8" x14ac:dyDescent="0.35">
      <c r="A2314" t="str">
        <f>'Source - Master DB Debt'!A2311&amp;'Source - Master DB Debt'!B2311&amp;'Source - Master DB Debt'!C2311</f>
        <v>7046995</v>
      </c>
      <c r="B2314" t="str">
        <f>'Source - Master DB Debt'!D2311</f>
        <v>0180</v>
      </c>
      <c r="C2314" t="str">
        <f>'Source - Master DB Debt'!E2311</f>
        <v>Ad Valorem Property Tax First Mortgage Refunding and Improvement Bonds, Series 2016A &amp; 2016B</v>
      </c>
      <c r="D2314" s="2">
        <f>'Source - Master DB Debt'!F2311</f>
        <v>1082500</v>
      </c>
      <c r="E2314" s="2">
        <f>'Source - Master DB Debt'!G2311</f>
        <v>2163500</v>
      </c>
      <c r="F2314" s="2">
        <f>'Source - Master DB Debt'!H2311</f>
        <v>1081750</v>
      </c>
      <c r="G2314" s="2">
        <f>'Source - Master DB Debt'!I2311</f>
        <v>1081750</v>
      </c>
      <c r="H2314" s="2">
        <f>'Source - Master DB Debt'!J2311</f>
        <v>1081750</v>
      </c>
    </row>
    <row r="2315" spans="1:8" x14ac:dyDescent="0.35">
      <c r="A2315" t="str">
        <f>'Source - Master DB Debt'!A2312&amp;'Source - Master DB Debt'!B2312&amp;'Source - Master DB Debt'!C2312</f>
        <v>7046995</v>
      </c>
      <c r="B2315" t="str">
        <f>'Source - Master DB Debt'!D2312</f>
        <v>0180</v>
      </c>
      <c r="C2315" t="str">
        <f>'Source - Master DB Debt'!E2312</f>
        <v>Fees</v>
      </c>
      <c r="D2315" s="2">
        <f>'Source - Master DB Debt'!F2312</f>
        <v>0</v>
      </c>
      <c r="E2315" s="2">
        <f>'Source - Master DB Debt'!G2312</f>
        <v>2500</v>
      </c>
      <c r="F2315" s="2">
        <f>'Source - Master DB Debt'!H2312</f>
        <v>2500</v>
      </c>
      <c r="G2315" s="2">
        <f>'Source - Master DB Debt'!I2312</f>
        <v>375</v>
      </c>
      <c r="H2315" s="2">
        <f>'Source - Master DB Debt'!J2312</f>
        <v>0</v>
      </c>
    </row>
    <row r="2316" spans="1:8" x14ac:dyDescent="0.35">
      <c r="A2316" t="str">
        <f>'Source - Master DB Debt'!A2313&amp;'Source - Master DB Debt'!B2313&amp;'Source - Master DB Debt'!C2313</f>
        <v>7046995</v>
      </c>
      <c r="B2316" t="str">
        <f>'Source - Master DB Debt'!D2313</f>
        <v>0180</v>
      </c>
      <c r="C2316" t="str">
        <f>'Source - Master DB Debt'!E2313</f>
        <v>General Obligation Bonds of 2018</v>
      </c>
      <c r="D2316" s="2">
        <f>'Source - Master DB Debt'!F2313</f>
        <v>278438</v>
      </c>
      <c r="E2316" s="2">
        <f>'Source - Master DB Debt'!G2313</f>
        <v>0</v>
      </c>
      <c r="F2316" s="2">
        <f>'Source - Master DB Debt'!H2313</f>
        <v>0</v>
      </c>
      <c r="G2316" s="2">
        <f>'Source - Master DB Debt'!I2313</f>
        <v>0</v>
      </c>
      <c r="H2316" s="2">
        <f>'Source - Master DB Debt'!J2313</f>
        <v>0</v>
      </c>
    </row>
    <row r="2317" spans="1:8" x14ac:dyDescent="0.35">
      <c r="A2317" t="str">
        <f>'Source - Master DB Debt'!A2314&amp;'Source - Master DB Debt'!B2314&amp;'Source - Master DB Debt'!C2314</f>
        <v>7046995</v>
      </c>
      <c r="B2317" t="str">
        <f>'Source - Master DB Debt'!D2314</f>
        <v>0180</v>
      </c>
      <c r="C2317" t="str">
        <f>'Source - Master DB Debt'!E2314</f>
        <v>General Obligation Bonds of 2022</v>
      </c>
      <c r="D2317" s="2">
        <f>'Source - Master DB Debt'!F2314</f>
        <v>282759</v>
      </c>
      <c r="E2317" s="2">
        <f>'Source - Master DB Debt'!G2314</f>
        <v>589138</v>
      </c>
      <c r="F2317" s="2">
        <f>'Source - Master DB Debt'!H2314</f>
        <v>291194</v>
      </c>
      <c r="G2317" s="2">
        <f>'Source - Master DB Debt'!I2314</f>
        <v>87366</v>
      </c>
      <c r="H2317" s="2">
        <f>'Source - Master DB Debt'!J2314</f>
        <v>291244</v>
      </c>
    </row>
    <row r="2318" spans="1:8" x14ac:dyDescent="0.35">
      <c r="A2318" t="str">
        <f>'Source - Master DB Debt'!A2315&amp;'Source - Master DB Debt'!B2315&amp;'Source - Master DB Debt'!C2315</f>
        <v>7046995</v>
      </c>
      <c r="B2318" t="str">
        <f>'Source - Master DB Debt'!D2315</f>
        <v>0180</v>
      </c>
      <c r="C2318" t="str">
        <f>'Source - Master DB Debt'!E2315</f>
        <v>Unreimbursed Textbooks</v>
      </c>
      <c r="D2318" s="2">
        <f>'Source - Master DB Debt'!F2315</f>
        <v>45740</v>
      </c>
      <c r="E2318" s="2">
        <f>'Source - Master DB Debt'!G2315</f>
        <v>0</v>
      </c>
      <c r="F2318" s="2">
        <f>'Source - Master DB Debt'!H2315</f>
        <v>0</v>
      </c>
      <c r="G2318" s="2">
        <f>'Source - Master DB Debt'!I2315</f>
        <v>0</v>
      </c>
      <c r="H2318" s="2">
        <f>'Source - Master DB Debt'!J2315</f>
        <v>0</v>
      </c>
    </row>
    <row r="2319" spans="1:8" x14ac:dyDescent="0.35">
      <c r="A2319" t="str">
        <f>'Source - Master DB Debt'!A2316&amp;'Source - Master DB Debt'!B2316&amp;'Source - Master DB Debt'!C2316</f>
        <v>7147150</v>
      </c>
      <c r="B2319" t="str">
        <f>'Source - Master DB Debt'!D2316</f>
        <v>0180</v>
      </c>
      <c r="C2319" t="str">
        <f>'Source - Master DB Debt'!E2316</f>
        <v>General Obligation Bonds of 2011</v>
      </c>
      <c r="D2319" s="2">
        <f>'Source - Master DB Debt'!F2316</f>
        <v>48488</v>
      </c>
      <c r="E2319" s="2">
        <f>'Source - Master DB Debt'!G2316</f>
        <v>94444</v>
      </c>
      <c r="F2319" s="2">
        <f>'Source - Master DB Debt'!H2316</f>
        <v>45900</v>
      </c>
      <c r="G2319" s="2">
        <f>'Source - Master DB Debt'!I2316</f>
        <v>22950</v>
      </c>
      <c r="H2319" s="2">
        <f>'Source - Master DB Debt'!J2316</f>
        <v>0</v>
      </c>
    </row>
    <row r="2320" spans="1:8" x14ac:dyDescent="0.35">
      <c r="A2320" t="str">
        <f>'Source - Master DB Debt'!A2317&amp;'Source - Master DB Debt'!B2317&amp;'Source - Master DB Debt'!C2317</f>
        <v>7147150</v>
      </c>
      <c r="B2320" t="str">
        <f>'Source - Master DB Debt'!D2317</f>
        <v>0180</v>
      </c>
      <c r="C2320" t="str">
        <f>'Source - Master DB Debt'!E2317</f>
        <v>(New Money Portion) Ad Valorem Property Tax First Mortgage Ref. &amp; Improvement Bonds, Series 2015</v>
      </c>
      <c r="D2320" s="2">
        <f>'Source - Master DB Debt'!F2317</f>
        <v>42000</v>
      </c>
      <c r="E2320" s="2">
        <f>'Source - Master DB Debt'!G2317</f>
        <v>92000</v>
      </c>
      <c r="F2320" s="2">
        <f>'Source - Master DB Debt'!H2317</f>
        <v>0</v>
      </c>
      <c r="G2320" s="2">
        <f>'Source - Master DB Debt'!I2317</f>
        <v>0</v>
      </c>
      <c r="H2320" s="2">
        <f>'Source - Master DB Debt'!J2317</f>
        <v>0</v>
      </c>
    </row>
    <row r="2321" spans="1:8" x14ac:dyDescent="0.35">
      <c r="A2321" t="str">
        <f>'Source - Master DB Debt'!A2318&amp;'Source - Master DB Debt'!B2318&amp;'Source - Master DB Debt'!C2318</f>
        <v>7147150</v>
      </c>
      <c r="B2321" t="str">
        <f>'Source - Master DB Debt'!D2318</f>
        <v>0180</v>
      </c>
      <c r="C2321" t="str">
        <f>'Source - Master DB Debt'!E2318</f>
        <v>John Glenn High School Building Corporation First Mortage Bonds, Series 2004</v>
      </c>
      <c r="D2321" s="2">
        <f>'Source - Master DB Debt'!F2318</f>
        <v>447500</v>
      </c>
      <c r="E2321" s="2">
        <f>'Source - Master DB Debt'!G2318</f>
        <v>447500</v>
      </c>
      <c r="F2321" s="2">
        <f>'Source - Master DB Debt'!H2318</f>
        <v>0</v>
      </c>
      <c r="G2321" s="2">
        <f>'Source - Master DB Debt'!I2318</f>
        <v>0</v>
      </c>
      <c r="H2321" s="2">
        <f>'Source - Master DB Debt'!J2318</f>
        <v>0</v>
      </c>
    </row>
    <row r="2322" spans="1:8" x14ac:dyDescent="0.35">
      <c r="A2322" t="str">
        <f>'Source - Master DB Debt'!A2319&amp;'Source - Master DB Debt'!B2319&amp;'Source - Master DB Debt'!C2319</f>
        <v>7147150</v>
      </c>
      <c r="B2322" t="str">
        <f>'Source - Master DB Debt'!D2319</f>
        <v>0180</v>
      </c>
      <c r="C2322" t="str">
        <f>'Source - Master DB Debt'!E2319</f>
        <v>Fees</v>
      </c>
      <c r="D2322" s="2">
        <f>'Source - Master DB Debt'!F2319</f>
        <v>8850</v>
      </c>
      <c r="E2322" s="2">
        <f>'Source - Master DB Debt'!G2319</f>
        <v>7600</v>
      </c>
      <c r="F2322" s="2">
        <f>'Source - Master DB Debt'!H2319</f>
        <v>3800</v>
      </c>
      <c r="G2322" s="2">
        <f>'Source - Master DB Debt'!I2319</f>
        <v>1140</v>
      </c>
      <c r="H2322" s="2">
        <f>'Source - Master DB Debt'!J2319</f>
        <v>3800</v>
      </c>
    </row>
    <row r="2323" spans="1:8" x14ac:dyDescent="0.35">
      <c r="A2323" t="str">
        <f>'Source - Master DB Debt'!A2320&amp;'Source - Master DB Debt'!B2320&amp;'Source - Master DB Debt'!C2320</f>
        <v>7147150</v>
      </c>
      <c r="B2323" t="str">
        <f>'Source - Master DB Debt'!D2320</f>
        <v>0180</v>
      </c>
      <c r="C2323" t="str">
        <f>'Source - Master DB Debt'!E2320</f>
        <v>General Obligation Bonds of 2019</v>
      </c>
      <c r="D2323" s="2">
        <f>'Source - Master DB Debt'!F2320</f>
        <v>15950</v>
      </c>
      <c r="E2323" s="2">
        <f>'Source - Master DB Debt'!G2320</f>
        <v>31150</v>
      </c>
      <c r="F2323" s="2">
        <f>'Source - Master DB Debt'!H2320</f>
        <v>205200</v>
      </c>
      <c r="G2323" s="2">
        <f>'Source - Master DB Debt'!I2320</f>
        <v>62138</v>
      </c>
      <c r="H2323" s="2">
        <f>'Source - Master DB Debt'!J2320</f>
        <v>209050</v>
      </c>
    </row>
    <row r="2324" spans="1:8" x14ac:dyDescent="0.35">
      <c r="A2324" t="str">
        <f>'Source - Master DB Debt'!A2321&amp;'Source - Master DB Debt'!B2321&amp;'Source - Master DB Debt'!C2321</f>
        <v>7147150</v>
      </c>
      <c r="B2324" t="str">
        <f>'Source - Master DB Debt'!D2321</f>
        <v>0180</v>
      </c>
      <c r="C2324" t="str">
        <f>'Source - Master DB Debt'!E2321</f>
        <v>Common School Fund Loan A2913</v>
      </c>
      <c r="D2324" s="2">
        <f>'Source - Master DB Debt'!F2321</f>
        <v>0</v>
      </c>
      <c r="E2324" s="2">
        <f>'Source - Master DB Debt'!G2321</f>
        <v>0</v>
      </c>
      <c r="F2324" s="2">
        <f>'Source - Master DB Debt'!H2321</f>
        <v>0</v>
      </c>
      <c r="G2324" s="2">
        <f>'Source - Master DB Debt'!I2321</f>
        <v>0</v>
      </c>
      <c r="H2324" s="2">
        <f>'Source - Master DB Debt'!J2321</f>
        <v>0</v>
      </c>
    </row>
    <row r="2325" spans="1:8" x14ac:dyDescent="0.35">
      <c r="A2325" t="str">
        <f>'Source - Master DB Debt'!A2322&amp;'Source - Master DB Debt'!B2322&amp;'Source - Master DB Debt'!C2322</f>
        <v>7147150</v>
      </c>
      <c r="B2325" t="str">
        <f>'Source - Master DB Debt'!D2322</f>
        <v>0180</v>
      </c>
      <c r="C2325" t="str">
        <f>'Source - Master DB Debt'!E2322</f>
        <v>(Refunding Portion)Ad Valorem Property Tax First Mortgage Refunding &amp; Improvement Bonds, Series 2015</v>
      </c>
      <c r="D2325" s="2">
        <f>'Source - Master DB Debt'!F2322</f>
        <v>326500</v>
      </c>
      <c r="E2325" s="2">
        <f>'Source - Master DB Debt'!G2322</f>
        <v>1543000</v>
      </c>
      <c r="F2325" s="2">
        <f>'Source - Master DB Debt'!H2322</f>
        <v>0</v>
      </c>
      <c r="G2325" s="2">
        <f>'Source - Master DB Debt'!I2322</f>
        <v>0</v>
      </c>
      <c r="H2325" s="2">
        <f>'Source - Master DB Debt'!J2322</f>
        <v>0</v>
      </c>
    </row>
    <row r="2326" spans="1:8" x14ac:dyDescent="0.35">
      <c r="A2326" t="str">
        <f>'Source - Master DB Debt'!A2323&amp;'Source - Master DB Debt'!B2323&amp;'Source - Master DB Debt'!C2323</f>
        <v>7147150</v>
      </c>
      <c r="B2326" t="str">
        <f>'Source - Master DB Debt'!D2323</f>
        <v>0180</v>
      </c>
      <c r="C2326" t="str">
        <f>'Source - Master DB Debt'!E2323</f>
        <v>Ad Valorem Property Tax First Mortgage Bonds, Series 2020</v>
      </c>
      <c r="D2326" s="2">
        <f>'Source - Master DB Debt'!F2323</f>
        <v>195000</v>
      </c>
      <c r="E2326" s="2">
        <f>'Source - Master DB Debt'!G2323</f>
        <v>423000</v>
      </c>
      <c r="F2326" s="2">
        <f>'Source - Master DB Debt'!H2323</f>
        <v>207500</v>
      </c>
      <c r="G2326" s="2">
        <f>'Source - Master DB Debt'!I2323</f>
        <v>62250</v>
      </c>
      <c r="H2326" s="2">
        <f>'Source - Master DB Debt'!J2323</f>
        <v>207500</v>
      </c>
    </row>
    <row r="2327" spans="1:8" x14ac:dyDescent="0.35">
      <c r="A2327" t="str">
        <f>'Source - Master DB Debt'!A2324&amp;'Source - Master DB Debt'!B2324&amp;'Source - Master DB Debt'!C2324</f>
        <v>7147150</v>
      </c>
      <c r="B2327" t="str">
        <f>'Source - Master DB Debt'!D2324</f>
        <v>0180</v>
      </c>
      <c r="C2327" t="str">
        <f>'Source - Master DB Debt'!E2324</f>
        <v>Ad Valorem Property Tax First Mortgage Bonds, Series 2023</v>
      </c>
      <c r="D2327" s="2">
        <f>'Source - Master DB Debt'!F2324</f>
        <v>0</v>
      </c>
      <c r="E2327" s="2">
        <f>'Source - Master DB Debt'!G2324</f>
        <v>671000</v>
      </c>
      <c r="F2327" s="2">
        <f>'Source - Master DB Debt'!H2324</f>
        <v>628000</v>
      </c>
      <c r="G2327" s="2">
        <f>'Source - Master DB Debt'!I2324</f>
        <v>188400</v>
      </c>
      <c r="H2327" s="2">
        <f>'Source - Master DB Debt'!J2324</f>
        <v>628000</v>
      </c>
    </row>
    <row r="2328" spans="1:8" x14ac:dyDescent="0.35">
      <c r="A2328" t="str">
        <f>'Source - Master DB Debt'!A2325&amp;'Source - Master DB Debt'!B2325&amp;'Source - Master DB Debt'!C2325</f>
        <v>7147150</v>
      </c>
      <c r="B2328" t="str">
        <f>'Source - Master DB Debt'!D2325</f>
        <v>0180</v>
      </c>
      <c r="C2328" t="str">
        <f>'Source - Master DB Debt'!E2325</f>
        <v>General Obligations Bonds of 2022</v>
      </c>
      <c r="D2328" s="2">
        <f>'Source - Master DB Debt'!F2325</f>
        <v>70861</v>
      </c>
      <c r="E2328" s="2">
        <f>'Source - Master DB Debt'!G2325</f>
        <v>247854</v>
      </c>
      <c r="F2328" s="2">
        <f>'Source - Master DB Debt'!H2325</f>
        <v>120764</v>
      </c>
      <c r="G2328" s="2">
        <f>'Source - Master DB Debt'!I2325</f>
        <v>36516</v>
      </c>
      <c r="H2328" s="2">
        <f>'Source - Master DB Debt'!J2325</f>
        <v>122677</v>
      </c>
    </row>
    <row r="2329" spans="1:8" x14ac:dyDescent="0.35">
      <c r="A2329" t="str">
        <f>'Source - Master DB Debt'!A2326&amp;'Source - Master DB Debt'!B2326&amp;'Source - Master DB Debt'!C2326</f>
        <v>7147150</v>
      </c>
      <c r="B2329" t="str">
        <f>'Source - Master DB Debt'!D2326</f>
        <v>0180</v>
      </c>
      <c r="C2329" t="str">
        <f>'Source - Master DB Debt'!E2326</f>
        <v>Common School Fund Loan B0010</v>
      </c>
      <c r="D2329" s="2">
        <f>'Source - Master DB Debt'!F2326</f>
        <v>19376</v>
      </c>
      <c r="E2329" s="2">
        <f>'Source - Master DB Debt'!G2326</f>
        <v>0</v>
      </c>
      <c r="F2329" s="2">
        <f>'Source - Master DB Debt'!H2326</f>
        <v>0</v>
      </c>
      <c r="G2329" s="2">
        <f>'Source - Master DB Debt'!I2326</f>
        <v>0</v>
      </c>
      <c r="H2329" s="2">
        <f>'Source - Master DB Debt'!J2326</f>
        <v>0</v>
      </c>
    </row>
    <row r="2330" spans="1:8" x14ac:dyDescent="0.35">
      <c r="A2330" t="str">
        <f>'Source - Master DB Debt'!A2327&amp;'Source - Master DB Debt'!B2327&amp;'Source - Master DB Debt'!C2327</f>
        <v>7147175</v>
      </c>
      <c r="B2330" t="str">
        <f>'Source - Master DB Debt'!D2327</f>
        <v>0180</v>
      </c>
      <c r="C2330" t="str">
        <f>'Source - Master DB Debt'!E2327</f>
        <v>Ad Valorem Property Tax First Mortgage Refunding Bonds, Series 2019</v>
      </c>
      <c r="D2330" s="2">
        <f>'Source - Master DB Debt'!F2327</f>
        <v>338500</v>
      </c>
      <c r="E2330" s="2">
        <f>'Source - Master DB Debt'!G2327</f>
        <v>677000</v>
      </c>
      <c r="F2330" s="2">
        <f>'Source - Master DB Debt'!H2327</f>
        <v>337500</v>
      </c>
      <c r="G2330" s="2">
        <f>'Source - Master DB Debt'!I2327</f>
        <v>337500</v>
      </c>
      <c r="H2330" s="2">
        <f>'Source - Master DB Debt'!J2327</f>
        <v>337500</v>
      </c>
    </row>
    <row r="2331" spans="1:8" x14ac:dyDescent="0.35">
      <c r="A2331" t="str">
        <f>'Source - Master DB Debt'!A2328&amp;'Source - Master DB Debt'!B2328&amp;'Source - Master DB Debt'!C2328</f>
        <v>7147175</v>
      </c>
      <c r="B2331" t="str">
        <f>'Source - Master DB Debt'!D2328</f>
        <v>0180</v>
      </c>
      <c r="C2331" t="str">
        <f>'Source - Master DB Debt'!E2328</f>
        <v>CSF Technology Fall 2018</v>
      </c>
      <c r="D2331" s="2">
        <f>'Source - Master DB Debt'!F2328</f>
        <v>114216</v>
      </c>
      <c r="E2331" s="2">
        <f>'Source - Master DB Debt'!G2328</f>
        <v>226760</v>
      </c>
      <c r="F2331" s="2">
        <f>'Source - Master DB Debt'!H2328</f>
        <v>112544</v>
      </c>
      <c r="G2331" s="2">
        <f>'Source - Master DB Debt'!I2328</f>
        <v>33680</v>
      </c>
      <c r="H2331" s="2">
        <f>'Source - Master DB Debt'!J2328</f>
        <v>111987</v>
      </c>
    </row>
    <row r="2332" spans="1:8" x14ac:dyDescent="0.35">
      <c r="A2332" t="str">
        <f>'Source - Master DB Debt'!A2329&amp;'Source - Master DB Debt'!B2329&amp;'Source - Master DB Debt'!C2329</f>
        <v>7147175</v>
      </c>
      <c r="B2332" t="str">
        <f>'Source - Master DB Debt'!D2329</f>
        <v>0180</v>
      </c>
      <c r="C2332" t="str">
        <f>'Source - Master DB Debt'!E2329</f>
        <v>Ad Valorem Property Tax First Mortgage Bonds, Series 2021</v>
      </c>
      <c r="D2332" s="2">
        <f>'Source - Master DB Debt'!F2329</f>
        <v>1750000</v>
      </c>
      <c r="E2332" s="2">
        <f>'Source - Master DB Debt'!G2329</f>
        <v>691000</v>
      </c>
      <c r="F2332" s="2">
        <f>'Source - Master DB Debt'!H2329</f>
        <v>347000</v>
      </c>
      <c r="G2332" s="2">
        <f>'Source - Master DB Debt'!I2329</f>
        <v>104100</v>
      </c>
      <c r="H2332" s="2">
        <f>'Source - Master DB Debt'!J2329</f>
        <v>347000</v>
      </c>
    </row>
    <row r="2333" spans="1:8" x14ac:dyDescent="0.35">
      <c r="A2333" t="str">
        <f>'Source - Master DB Debt'!A2330&amp;'Source - Master DB Debt'!B2330&amp;'Source - Master DB Debt'!C2330</f>
        <v>7147175</v>
      </c>
      <c r="B2333" t="str">
        <f>'Source - Master DB Debt'!D2330</f>
        <v>0180</v>
      </c>
      <c r="C2333" t="str">
        <f>'Source - Master DB Debt'!E2330</f>
        <v>General Obligation Bonds of 2018</v>
      </c>
      <c r="D2333" s="2">
        <f>'Source - Master DB Debt'!F2330</f>
        <v>977400</v>
      </c>
      <c r="E2333" s="2">
        <f>'Source - Master DB Debt'!G2330</f>
        <v>1967738</v>
      </c>
      <c r="F2333" s="2">
        <f>'Source - Master DB Debt'!H2330</f>
        <v>0</v>
      </c>
      <c r="G2333" s="2">
        <f>'Source - Master DB Debt'!I2330</f>
        <v>0</v>
      </c>
      <c r="H2333" s="2">
        <f>'Source - Master DB Debt'!J2330</f>
        <v>0</v>
      </c>
    </row>
    <row r="2334" spans="1:8" x14ac:dyDescent="0.35">
      <c r="A2334" t="str">
        <f>'Source - Master DB Debt'!A2331&amp;'Source - Master DB Debt'!B2331&amp;'Source - Master DB Debt'!C2331</f>
        <v>7147175</v>
      </c>
      <c r="B2334" t="str">
        <f>'Source - Master DB Debt'!D2331</f>
        <v>0180</v>
      </c>
      <c r="C2334" t="str">
        <f>'Source - Master DB Debt'!E2331</f>
        <v>Ad Valorem Property Tax First Mortgage Bonds, Series 2019</v>
      </c>
      <c r="D2334" s="2">
        <f>'Source - Master DB Debt'!F2331</f>
        <v>927000</v>
      </c>
      <c r="E2334" s="2">
        <f>'Source - Master DB Debt'!G2331</f>
        <v>1854000</v>
      </c>
      <c r="F2334" s="2">
        <f>'Source - Master DB Debt'!H2331</f>
        <v>926500</v>
      </c>
      <c r="G2334" s="2">
        <f>'Source - Master DB Debt'!I2331</f>
        <v>277950</v>
      </c>
      <c r="H2334" s="2">
        <f>'Source - Master DB Debt'!J2331</f>
        <v>926500</v>
      </c>
    </row>
    <row r="2335" spans="1:8" x14ac:dyDescent="0.35">
      <c r="A2335" t="str">
        <f>'Source - Master DB Debt'!A2332&amp;'Source - Master DB Debt'!B2332&amp;'Source - Master DB Debt'!C2332</f>
        <v>7147175</v>
      </c>
      <c r="B2335" t="str">
        <f>'Source - Master DB Debt'!D2332</f>
        <v>0180</v>
      </c>
      <c r="C2335" t="str">
        <f>'Source - Master DB Debt'!E2332</f>
        <v>Ad Valorem Property Tax First Mortgage Bonds, Series 2022</v>
      </c>
      <c r="D2335" s="2">
        <f>'Source - Master DB Debt'!F2332</f>
        <v>3004500</v>
      </c>
      <c r="E2335" s="2">
        <f>'Source - Master DB Debt'!G2332</f>
        <v>6008000</v>
      </c>
      <c r="F2335" s="2">
        <f>'Source - Master DB Debt'!H2332</f>
        <v>835000</v>
      </c>
      <c r="G2335" s="2">
        <f>'Source - Master DB Debt'!I2332</f>
        <v>250500</v>
      </c>
      <c r="H2335" s="2">
        <f>'Source - Master DB Debt'!J2332</f>
        <v>835000</v>
      </c>
    </row>
    <row r="2336" spans="1:8" x14ac:dyDescent="0.35">
      <c r="A2336" t="str">
        <f>'Source - Master DB Debt'!A2333&amp;'Source - Master DB Debt'!B2333&amp;'Source - Master DB Debt'!C2333</f>
        <v>7147175</v>
      </c>
      <c r="B2336" t="str">
        <f>'Source - Master DB Debt'!D2333</f>
        <v>0180</v>
      </c>
      <c r="C2336" t="str">
        <f>'Source - Master DB Debt'!E2333</f>
        <v>CSF STAA Technology 2021, B0330</v>
      </c>
      <c r="D2336" s="2">
        <f>'Source - Master DB Debt'!F2333</f>
        <v>22592</v>
      </c>
      <c r="E2336" s="2">
        <f>'Source - Master DB Debt'!G2333</f>
        <v>44860</v>
      </c>
      <c r="F2336" s="2">
        <f>'Source - Master DB Debt'!H2333</f>
        <v>22268</v>
      </c>
      <c r="G2336" s="2">
        <f>'Source - Master DB Debt'!I2333</f>
        <v>6664</v>
      </c>
      <c r="H2336" s="2">
        <f>'Source - Master DB Debt'!J2333</f>
        <v>22160</v>
      </c>
    </row>
    <row r="2337" spans="1:8" x14ac:dyDescent="0.35">
      <c r="A2337" t="str">
        <f>'Source - Master DB Debt'!A2334&amp;'Source - Master DB Debt'!B2334&amp;'Source - Master DB Debt'!C2334</f>
        <v>7147175</v>
      </c>
      <c r="B2337" t="str">
        <f>'Source - Master DB Debt'!D2334</f>
        <v>0180</v>
      </c>
      <c r="C2337" t="str">
        <f>'Source - Master DB Debt'!E2334</f>
        <v>CSF Technology STAA 2018</v>
      </c>
      <c r="D2337" s="2">
        <f>'Source - Master DB Debt'!F2334</f>
        <v>22787</v>
      </c>
      <c r="E2337" s="2">
        <f>'Source - Master DB Debt'!G2334</f>
        <v>45240</v>
      </c>
      <c r="F2337" s="2">
        <f>'Source - Master DB Debt'!H2334</f>
        <v>22452</v>
      </c>
      <c r="G2337" s="2">
        <f>'Source - Master DB Debt'!I2334</f>
        <v>3368</v>
      </c>
      <c r="H2337" s="2">
        <f>'Source - Master DB Debt'!J2334</f>
        <v>0</v>
      </c>
    </row>
    <row r="2338" spans="1:8" x14ac:dyDescent="0.35">
      <c r="A2338" t="str">
        <f>'Source - Master DB Debt'!A2335&amp;'Source - Master DB Debt'!B2335&amp;'Source - Master DB Debt'!C2335</f>
        <v>7147175</v>
      </c>
      <c r="B2338" t="str">
        <f>'Source - Master DB Debt'!D2335</f>
        <v>0180</v>
      </c>
      <c r="C2338" t="str">
        <f>'Source - Master DB Debt'!E2335</f>
        <v>CSF Technology Spring 2020, B0244</v>
      </c>
      <c r="D2338" s="2">
        <f>'Source - Master DB Debt'!F2335</f>
        <v>117293</v>
      </c>
      <c r="E2338" s="2">
        <f>'Source - Master DB Debt'!G2335</f>
        <v>232903</v>
      </c>
      <c r="F2338" s="2">
        <f>'Source - Master DB Debt'!H2335</f>
        <v>115610</v>
      </c>
      <c r="G2338" s="2">
        <f>'Source - Master DB Debt'!I2335</f>
        <v>34599</v>
      </c>
      <c r="H2338" s="2">
        <f>'Source - Master DB Debt'!J2335</f>
        <v>115049</v>
      </c>
    </row>
    <row r="2339" spans="1:8" x14ac:dyDescent="0.35">
      <c r="A2339" t="str">
        <f>'Source - Master DB Debt'!A2336&amp;'Source - Master DB Debt'!B2336&amp;'Source - Master DB Debt'!C2336</f>
        <v>7147175</v>
      </c>
      <c r="B2339" t="str">
        <f>'Source - Master DB Debt'!D2336</f>
        <v>0180</v>
      </c>
      <c r="C2339" t="str">
        <f>'Source - Master DB Debt'!E2336</f>
        <v>Ad Valorem Property Tax First Mortgage Bonds, Series 2020</v>
      </c>
      <c r="D2339" s="2">
        <f>'Source - Master DB Debt'!F2336</f>
        <v>625000</v>
      </c>
      <c r="E2339" s="2">
        <f>'Source - Master DB Debt'!G2336</f>
        <v>1247000</v>
      </c>
      <c r="F2339" s="2">
        <f>'Source - Master DB Debt'!H2336</f>
        <v>626500</v>
      </c>
      <c r="G2339" s="2">
        <f>'Source - Master DB Debt'!I2336</f>
        <v>187950</v>
      </c>
      <c r="H2339" s="2">
        <f>'Source - Master DB Debt'!J2336</f>
        <v>626500</v>
      </c>
    </row>
    <row r="2340" spans="1:8" x14ac:dyDescent="0.35">
      <c r="A2340" t="str">
        <f>'Source - Master DB Debt'!A2337&amp;'Source - Master DB Debt'!B2337&amp;'Source - Master DB Debt'!C2337</f>
        <v>7147175</v>
      </c>
      <c r="B2340" t="str">
        <f>'Source - Master DB Debt'!D2337</f>
        <v>0180</v>
      </c>
      <c r="C2340" t="str">
        <f>'Source - Master DB Debt'!E2337</f>
        <v>CSF STAA 2022, B0391</v>
      </c>
      <c r="D2340" s="2">
        <f>'Source - Master DB Debt'!F2337</f>
        <v>0</v>
      </c>
      <c r="E2340" s="2">
        <f>'Source - Master DB Debt'!G2337</f>
        <v>46231</v>
      </c>
      <c r="F2340" s="2">
        <f>'Source - Master DB Debt'!H2337</f>
        <v>22389</v>
      </c>
      <c r="G2340" s="2">
        <f>'Source - Master DB Debt'!I2337</f>
        <v>6701</v>
      </c>
      <c r="H2340" s="2">
        <f>'Source - Master DB Debt'!J2337</f>
        <v>22281</v>
      </c>
    </row>
    <row r="2341" spans="1:8" x14ac:dyDescent="0.35">
      <c r="A2341" t="str">
        <f>'Source - Master DB Debt'!A2338&amp;'Source - Master DB Debt'!B2338&amp;'Source - Master DB Debt'!C2338</f>
        <v>7147175</v>
      </c>
      <c r="B2341" t="str">
        <f>'Source - Master DB Debt'!D2338</f>
        <v>0180</v>
      </c>
      <c r="C2341" t="str">
        <f>'Source - Master DB Debt'!E2338</f>
        <v>General Obligation Bonds of 2023B</v>
      </c>
      <c r="D2341" s="2">
        <f>'Source - Master DB Debt'!F2338</f>
        <v>0</v>
      </c>
      <c r="E2341" s="2">
        <f>'Source - Master DB Debt'!G2338</f>
        <v>2249822</v>
      </c>
      <c r="F2341" s="2">
        <f>'Source - Master DB Debt'!H2338</f>
        <v>576625</v>
      </c>
      <c r="G2341" s="2">
        <f>'Source - Master DB Debt'!I2338</f>
        <v>173183</v>
      </c>
      <c r="H2341" s="2">
        <f>'Source - Master DB Debt'!J2338</f>
        <v>577925</v>
      </c>
    </row>
    <row r="2342" spans="1:8" x14ac:dyDescent="0.35">
      <c r="A2342" t="str">
        <f>'Source - Master DB Debt'!A2339&amp;'Source - Master DB Debt'!B2339&amp;'Source - Master DB Debt'!C2339</f>
        <v>7147175</v>
      </c>
      <c r="B2342" t="str">
        <f>'Source - Master DB Debt'!D2339</f>
        <v>0180</v>
      </c>
      <c r="C2342" t="str">
        <f>'Source - Master DB Debt'!E2339</f>
        <v>CSF Technology Fall 2020 B0286</v>
      </c>
      <c r="D2342" s="2">
        <f>'Source - Master DB Debt'!F2339</f>
        <v>115276</v>
      </c>
      <c r="E2342" s="2">
        <f>'Source - Master DB Debt'!G2339</f>
        <v>228897</v>
      </c>
      <c r="F2342" s="2">
        <f>'Source - Master DB Debt'!H2339</f>
        <v>113621</v>
      </c>
      <c r="G2342" s="2">
        <f>'Source - Master DB Debt'!I2339</f>
        <v>34004</v>
      </c>
      <c r="H2342" s="2">
        <f>'Source - Master DB Debt'!J2339</f>
        <v>113070</v>
      </c>
    </row>
    <row r="2343" spans="1:8" x14ac:dyDescent="0.35">
      <c r="A2343" t="str">
        <f>'Source - Master DB Debt'!A2340&amp;'Source - Master DB Debt'!B2340&amp;'Source - Master DB Debt'!C2340</f>
        <v>7147175</v>
      </c>
      <c r="B2343" t="str">
        <f>'Source - Master DB Debt'!D2340</f>
        <v>0180</v>
      </c>
      <c r="C2343" t="str">
        <f>'Source - Master DB Debt'!E2340</f>
        <v>Fees</v>
      </c>
      <c r="D2343" s="2">
        <f>'Source - Master DB Debt'!F2340</f>
        <v>12992</v>
      </c>
      <c r="E2343" s="2">
        <f>'Source - Master DB Debt'!G2340</f>
        <v>15000</v>
      </c>
      <c r="F2343" s="2">
        <f>'Source - Master DB Debt'!H2340</f>
        <v>12150</v>
      </c>
      <c r="G2343" s="2">
        <f>'Source - Master DB Debt'!I2340</f>
        <v>3465</v>
      </c>
      <c r="H2343" s="2">
        <f>'Source - Master DB Debt'!J2340</f>
        <v>10950</v>
      </c>
    </row>
    <row r="2344" spans="1:8" x14ac:dyDescent="0.35">
      <c r="A2344" t="str">
        <f>'Source - Master DB Debt'!A2341&amp;'Source - Master DB Debt'!B2341&amp;'Source - Master DB Debt'!C2341</f>
        <v>7147175</v>
      </c>
      <c r="B2344" t="str">
        <f>'Source - Master DB Debt'!D2341</f>
        <v>0180</v>
      </c>
      <c r="C2344" t="str">
        <f>'Source - Master DB Debt'!E2341</f>
        <v>CSF Technology Fall 2021 B0346</v>
      </c>
      <c r="D2344" s="2">
        <f>'Source - Master DB Debt'!F2341</f>
        <v>547989</v>
      </c>
      <c r="E2344" s="2">
        <f>'Source - Master DB Debt'!G2341</f>
        <v>0</v>
      </c>
      <c r="F2344" s="2">
        <f>'Source - Master DB Debt'!H2341</f>
        <v>0</v>
      </c>
      <c r="G2344" s="2">
        <f>'Source - Master DB Debt'!I2341</f>
        <v>0</v>
      </c>
      <c r="H2344" s="2">
        <f>'Source - Master DB Debt'!J2341</f>
        <v>0</v>
      </c>
    </row>
    <row r="2345" spans="1:8" x14ac:dyDescent="0.35">
      <c r="A2345" t="str">
        <f>'Source - Master DB Debt'!A2342&amp;'Source - Master DB Debt'!B2342&amp;'Source - Master DB Debt'!C2342</f>
        <v>7147175</v>
      </c>
      <c r="B2345" t="str">
        <f>'Source - Master DB Debt'!D2342</f>
        <v>0180</v>
      </c>
      <c r="C2345" t="str">
        <f>'Source - Master DB Debt'!E2342</f>
        <v>General Obligation Bonds of 2023</v>
      </c>
      <c r="D2345" s="2">
        <f>'Source - Master DB Debt'!F2342</f>
        <v>0</v>
      </c>
      <c r="E2345" s="2">
        <f>'Source - Master DB Debt'!G2342</f>
        <v>2186458</v>
      </c>
      <c r="F2345" s="2">
        <f>'Source - Master DB Debt'!H2342</f>
        <v>1088000</v>
      </c>
      <c r="G2345" s="2">
        <f>'Source - Master DB Debt'!I2342</f>
        <v>328789</v>
      </c>
      <c r="H2345" s="2">
        <f>'Source - Master DB Debt'!J2342</f>
        <v>1103925</v>
      </c>
    </row>
    <row r="2346" spans="1:8" x14ac:dyDescent="0.35">
      <c r="A2346" t="str">
        <f>'Source - Master DB Debt'!A2343&amp;'Source - Master DB Debt'!B2343&amp;'Source - Master DB Debt'!C2343</f>
        <v>7147175</v>
      </c>
      <c r="B2346" t="str">
        <f>'Source - Master DB Debt'!D2343</f>
        <v>0180</v>
      </c>
      <c r="C2346" t="str">
        <f>'Source - Master DB Debt'!E2343</f>
        <v>Unreimbursed Textbooks</v>
      </c>
      <c r="D2346" s="2">
        <f>'Source - Master DB Debt'!F2343</f>
        <v>0</v>
      </c>
      <c r="E2346" s="2">
        <f>'Source - Master DB Debt'!G2343</f>
        <v>0</v>
      </c>
      <c r="F2346" s="2">
        <f>'Source - Master DB Debt'!H2343</f>
        <v>0</v>
      </c>
      <c r="G2346" s="2">
        <f>'Source - Master DB Debt'!I2343</f>
        <v>0</v>
      </c>
      <c r="H2346" s="2">
        <f>'Source - Master DB Debt'!J2343</f>
        <v>0</v>
      </c>
    </row>
    <row r="2347" spans="1:8" x14ac:dyDescent="0.35">
      <c r="A2347" t="str">
        <f>'Source - Master DB Debt'!A2344&amp;'Source - Master DB Debt'!B2344&amp;'Source - Master DB Debt'!C2344</f>
        <v>7147175</v>
      </c>
      <c r="B2347" t="str">
        <f>'Source - Master DB Debt'!D2344</f>
        <v>0180</v>
      </c>
      <c r="C2347" t="str">
        <f>'Source - Master DB Debt'!E2344</f>
        <v>CSF Technology Spring 2021, B0313</v>
      </c>
      <c r="D2347" s="2">
        <f>'Source - Master DB Debt'!F2344</f>
        <v>115995</v>
      </c>
      <c r="E2347" s="2">
        <f>'Source - Master DB Debt'!G2344</f>
        <v>230325</v>
      </c>
      <c r="F2347" s="2">
        <f>'Source - Master DB Debt'!H2344</f>
        <v>114330</v>
      </c>
      <c r="G2347" s="2">
        <f>'Source - Master DB Debt'!I2344</f>
        <v>34216</v>
      </c>
      <c r="H2347" s="2">
        <f>'Source - Master DB Debt'!J2344</f>
        <v>113775</v>
      </c>
    </row>
    <row r="2348" spans="1:8" x14ac:dyDescent="0.35">
      <c r="A2348" t="str">
        <f>'Source - Master DB Debt'!A2345&amp;'Source - Master DB Debt'!B2345&amp;'Source - Master DB Debt'!C2345</f>
        <v>7147175</v>
      </c>
      <c r="B2348" t="str">
        <f>'Source - Master DB Debt'!D2345</f>
        <v>0180</v>
      </c>
      <c r="C2348" t="str">
        <f>'Source - Master DB Debt'!E2345</f>
        <v>CSF Tech STAA 2017</v>
      </c>
      <c r="D2348" s="2">
        <f>'Source - Master DB Debt'!F2345</f>
        <v>21567</v>
      </c>
      <c r="E2348" s="2">
        <f>'Source - Master DB Debt'!G2345</f>
        <v>0</v>
      </c>
      <c r="F2348" s="2">
        <f>'Source - Master DB Debt'!H2345</f>
        <v>0</v>
      </c>
      <c r="G2348" s="2">
        <f>'Source - Master DB Debt'!I2345</f>
        <v>0</v>
      </c>
      <c r="H2348" s="2">
        <f>'Source - Master DB Debt'!J2345</f>
        <v>0</v>
      </c>
    </row>
    <row r="2349" spans="1:8" x14ac:dyDescent="0.35">
      <c r="A2349" t="str">
        <f>'Source - Master DB Debt'!A2346&amp;'Source - Master DB Debt'!B2346&amp;'Source - Master DB Debt'!C2346</f>
        <v>7147175</v>
      </c>
      <c r="B2349" t="str">
        <f>'Source - Master DB Debt'!D2346</f>
        <v>0180</v>
      </c>
      <c r="C2349" t="str">
        <f>'Source - Master DB Debt'!E2346</f>
        <v xml:space="preserve">CSF Technology B0364 Fall </v>
      </c>
      <c r="D2349" s="2">
        <f>'Source - Master DB Debt'!F2346</f>
        <v>0</v>
      </c>
      <c r="E2349" s="2">
        <f>'Source - Master DB Debt'!G2346</f>
        <v>230948</v>
      </c>
      <c r="F2349" s="2">
        <f>'Source - Master DB Debt'!H2346</f>
        <v>112944</v>
      </c>
      <c r="G2349" s="2">
        <f>'Source - Master DB Debt'!I2346</f>
        <v>33802</v>
      </c>
      <c r="H2349" s="2">
        <f>'Source - Master DB Debt'!J2346</f>
        <v>112401</v>
      </c>
    </row>
    <row r="2350" spans="1:8" x14ac:dyDescent="0.35">
      <c r="A2350" t="str">
        <f>'Source - Master DB Debt'!A2347&amp;'Source - Master DB Debt'!B2347&amp;'Source - Master DB Debt'!C2347</f>
        <v>7147200</v>
      </c>
      <c r="B2350" t="str">
        <f>'Source - Master DB Debt'!D2347</f>
        <v>0180</v>
      </c>
      <c r="C2350" t="str">
        <f>'Source - Master DB Debt'!E2347</f>
        <v>General Obligation Bonds, Series 2023B</v>
      </c>
      <c r="D2350" s="2">
        <f>'Source - Master DB Debt'!F2347</f>
        <v>0</v>
      </c>
      <c r="E2350" s="2">
        <f>'Source - Master DB Debt'!G2347</f>
        <v>1489241</v>
      </c>
      <c r="F2350" s="2">
        <f>'Source - Master DB Debt'!H2347</f>
        <v>751700</v>
      </c>
      <c r="G2350" s="2">
        <f>'Source - Master DB Debt'!I2347</f>
        <v>225630</v>
      </c>
      <c r="H2350" s="2">
        <f>'Source - Master DB Debt'!J2347</f>
        <v>752500</v>
      </c>
    </row>
    <row r="2351" spans="1:8" x14ac:dyDescent="0.35">
      <c r="A2351" t="str">
        <f>'Source - Master DB Debt'!A2348&amp;'Source - Master DB Debt'!B2348&amp;'Source - Master DB Debt'!C2348</f>
        <v>7147200</v>
      </c>
      <c r="B2351" t="str">
        <f>'Source - Master DB Debt'!D2348</f>
        <v>0180</v>
      </c>
      <c r="C2351" t="str">
        <f>'Source - Master DB Debt'!E2348</f>
        <v>Common School Fund Loan No. B0349</v>
      </c>
      <c r="D2351" s="2">
        <f>'Source - Master DB Debt'!F2348</f>
        <v>0</v>
      </c>
      <c r="E2351" s="2">
        <f>'Source - Master DB Debt'!G2348</f>
        <v>112007</v>
      </c>
      <c r="F2351" s="2">
        <f>'Source - Master DB Debt'!H2348</f>
        <v>53647</v>
      </c>
      <c r="G2351" s="2">
        <f>'Source - Master DB Debt'!I2348</f>
        <v>16055</v>
      </c>
      <c r="H2351" s="2">
        <f>'Source - Master DB Debt'!J2348</f>
        <v>53389</v>
      </c>
    </row>
    <row r="2352" spans="1:8" x14ac:dyDescent="0.35">
      <c r="A2352" t="str">
        <f>'Source - Master DB Debt'!A2349&amp;'Source - Master DB Debt'!B2349&amp;'Source - Master DB Debt'!C2349</f>
        <v>7147200</v>
      </c>
      <c r="B2352" t="str">
        <f>'Source - Master DB Debt'!D2349</f>
        <v>0180</v>
      </c>
      <c r="C2352" t="str">
        <f>'Source - Master DB Debt'!E2349</f>
        <v>First Mortgage Bonds, Series 2019</v>
      </c>
      <c r="D2352" s="2">
        <f>'Source - Master DB Debt'!F2349</f>
        <v>315000</v>
      </c>
      <c r="E2352" s="2">
        <f>'Source - Master DB Debt'!G2349</f>
        <v>624000</v>
      </c>
      <c r="F2352" s="2">
        <f>'Source - Master DB Debt'!H2349</f>
        <v>311500</v>
      </c>
      <c r="G2352" s="2">
        <f>'Source - Master DB Debt'!I2349</f>
        <v>93450</v>
      </c>
      <c r="H2352" s="2">
        <f>'Source - Master DB Debt'!J2349</f>
        <v>311500</v>
      </c>
    </row>
    <row r="2353" spans="1:8" x14ac:dyDescent="0.35">
      <c r="A2353" t="str">
        <f>'Source - Master DB Debt'!A2350&amp;'Source - Master DB Debt'!B2350&amp;'Source - Master DB Debt'!C2350</f>
        <v>7147200</v>
      </c>
      <c r="B2353" t="str">
        <f>'Source - Master DB Debt'!D2350</f>
        <v>0287</v>
      </c>
      <c r="C2353" t="str">
        <f>'Source - Master DB Debt'!E2350</f>
        <v>Mishawaka 2001 School Building Corporation Unlimited First Mortgage Bonds, Series 2017</v>
      </c>
      <c r="D2353" s="2">
        <f>'Source - Master DB Debt'!F2350</f>
        <v>574000</v>
      </c>
      <c r="E2353" s="2">
        <f>'Source - Master DB Debt'!G2350</f>
        <v>1142000</v>
      </c>
      <c r="F2353" s="2">
        <f>'Source - Master DB Debt'!H2350</f>
        <v>572500</v>
      </c>
      <c r="G2353" s="2">
        <f>'Source - Master DB Debt'!I2350</f>
        <v>171750</v>
      </c>
      <c r="H2353" s="2">
        <f>'Source - Master DB Debt'!J2350</f>
        <v>572500</v>
      </c>
    </row>
    <row r="2354" spans="1:8" x14ac:dyDescent="0.35">
      <c r="A2354" t="str">
        <f>'Source - Master DB Debt'!A2351&amp;'Source - Master DB Debt'!B2351&amp;'Source - Master DB Debt'!C2351</f>
        <v>7147200</v>
      </c>
      <c r="B2354" t="str">
        <f>'Source - Master DB Debt'!D2351</f>
        <v>0180</v>
      </c>
      <c r="C2354" t="str">
        <f>'Source - Master DB Debt'!E2351</f>
        <v>Common School Fund Loan No. B0249</v>
      </c>
      <c r="D2354" s="2">
        <f>'Source - Master DB Debt'!F2351</f>
        <v>53116</v>
      </c>
      <c r="E2354" s="2">
        <f>'Source - Master DB Debt'!G2351</f>
        <v>105463</v>
      </c>
      <c r="F2354" s="2">
        <f>'Source - Master DB Debt'!H2351</f>
        <v>52346</v>
      </c>
      <c r="G2354" s="2">
        <f>'Source - Master DB Debt'!I2351</f>
        <v>15665</v>
      </c>
      <c r="H2354" s="2">
        <f>'Source - Master DB Debt'!J2351</f>
        <v>52090</v>
      </c>
    </row>
    <row r="2355" spans="1:8" x14ac:dyDescent="0.35">
      <c r="A2355" t="str">
        <f>'Source - Master DB Debt'!A2352&amp;'Source - Master DB Debt'!B2352&amp;'Source - Master DB Debt'!C2352</f>
        <v>7147200</v>
      </c>
      <c r="B2355" t="str">
        <f>'Source - Master DB Debt'!D2352</f>
        <v>0180</v>
      </c>
      <c r="C2355" t="str">
        <f>'Source - Master DB Debt'!E2352</f>
        <v>Common School Fund Debt No. B0023</v>
      </c>
      <c r="D2355" s="2">
        <f>'Source - Master DB Debt'!F2352</f>
        <v>12563</v>
      </c>
      <c r="E2355" s="2">
        <f>'Source - Master DB Debt'!G2352</f>
        <v>0</v>
      </c>
      <c r="F2355" s="2">
        <f>'Source - Master DB Debt'!H2352</f>
        <v>0</v>
      </c>
      <c r="G2355" s="2">
        <f>'Source - Master DB Debt'!I2352</f>
        <v>0</v>
      </c>
      <c r="H2355" s="2">
        <f>'Source - Master DB Debt'!J2352</f>
        <v>0</v>
      </c>
    </row>
    <row r="2356" spans="1:8" x14ac:dyDescent="0.35">
      <c r="A2356" t="str">
        <f>'Source - Master DB Debt'!A2353&amp;'Source - Master DB Debt'!B2353&amp;'Source - Master DB Debt'!C2353</f>
        <v>7147200</v>
      </c>
      <c r="B2356" t="str">
        <f>'Source - Master DB Debt'!D2353</f>
        <v>0180</v>
      </c>
      <c r="C2356" t="str">
        <f>'Source - Master DB Debt'!E2353</f>
        <v>First Mortgage Refunding Bonds, Series 2016</v>
      </c>
      <c r="D2356" s="2">
        <f>'Source - Master DB Debt'!F2353</f>
        <v>488500</v>
      </c>
      <c r="E2356" s="2">
        <f>'Source - Master DB Debt'!G2353</f>
        <v>979000</v>
      </c>
      <c r="F2356" s="2">
        <f>'Source - Master DB Debt'!H2353</f>
        <v>488500</v>
      </c>
      <c r="G2356" s="2">
        <f>'Source - Master DB Debt'!I2353</f>
        <v>488500</v>
      </c>
      <c r="H2356" s="2">
        <f>'Source - Master DB Debt'!J2353</f>
        <v>488500</v>
      </c>
    </row>
    <row r="2357" spans="1:8" x14ac:dyDescent="0.35">
      <c r="A2357" t="str">
        <f>'Source - Master DB Debt'!A2354&amp;'Source - Master DB Debt'!B2354&amp;'Source - Master DB Debt'!C2354</f>
        <v>7147200</v>
      </c>
      <c r="B2357" t="str">
        <f>'Source - Master DB Debt'!D2354</f>
        <v>0180</v>
      </c>
      <c r="C2357" t="str">
        <f>'Source - Master DB Debt'!E2354</f>
        <v>Common School Fund Loan No. A0524</v>
      </c>
      <c r="D2357" s="2">
        <f>'Source - Master DB Debt'!F2354</f>
        <v>21375</v>
      </c>
      <c r="E2357" s="2">
        <f>'Source - Master DB Debt'!G2354</f>
        <v>41625</v>
      </c>
      <c r="F2357" s="2">
        <f>'Source - Master DB Debt'!H2354</f>
        <v>20250</v>
      </c>
      <c r="G2357" s="2">
        <f>'Source - Master DB Debt'!I2354</f>
        <v>20063</v>
      </c>
      <c r="H2357" s="2">
        <f>'Source - Master DB Debt'!J2354</f>
        <v>19875</v>
      </c>
    </row>
    <row r="2358" spans="1:8" x14ac:dyDescent="0.35">
      <c r="A2358" t="str">
        <f>'Source - Master DB Debt'!A2355&amp;'Source - Master DB Debt'!B2355&amp;'Source - Master DB Debt'!C2355</f>
        <v>7147200</v>
      </c>
      <c r="B2358" t="str">
        <f>'Source - Master DB Debt'!D2355</f>
        <v>0180</v>
      </c>
      <c r="C2358" t="str">
        <f>'Source - Master DB Debt'!E2355</f>
        <v>Common School Fund Loan No. B0314</v>
      </c>
      <c r="D2358" s="2">
        <f>'Source - Master DB Debt'!F2355</f>
        <v>53388</v>
      </c>
      <c r="E2358" s="2">
        <f>'Source - Master DB Debt'!G2355</f>
        <v>106010</v>
      </c>
      <c r="F2358" s="2">
        <f>'Source - Master DB Debt'!H2355</f>
        <v>52622</v>
      </c>
      <c r="G2358" s="2">
        <f>'Source - Master DB Debt'!I2355</f>
        <v>15748</v>
      </c>
      <c r="H2358" s="2">
        <f>'Source - Master DB Debt'!J2355</f>
        <v>52366</v>
      </c>
    </row>
    <row r="2359" spans="1:8" x14ac:dyDescent="0.35">
      <c r="A2359" t="str">
        <f>'Source - Master DB Debt'!A2356&amp;'Source - Master DB Debt'!B2356&amp;'Source - Master DB Debt'!C2356</f>
        <v>7147200</v>
      </c>
      <c r="B2359" t="str">
        <f>'Source - Master DB Debt'!D2356</f>
        <v>0180</v>
      </c>
      <c r="C2359" t="str">
        <f>'Source - Master DB Debt'!E2356</f>
        <v>Common School Fund Loan No. B0118</v>
      </c>
      <c r="D2359" s="2">
        <f>'Source - Master DB Debt'!F2356</f>
        <v>45467</v>
      </c>
      <c r="E2359" s="2">
        <f>'Source - Master DB Debt'!G2356</f>
        <v>90262</v>
      </c>
      <c r="F2359" s="2">
        <f>'Source - Master DB Debt'!H2356</f>
        <v>0</v>
      </c>
      <c r="G2359" s="2">
        <f>'Source - Master DB Debt'!I2356</f>
        <v>0</v>
      </c>
      <c r="H2359" s="2">
        <f>'Source - Master DB Debt'!J2356</f>
        <v>0</v>
      </c>
    </row>
    <row r="2360" spans="1:8" x14ac:dyDescent="0.35">
      <c r="A2360" t="str">
        <f>'Source - Master DB Debt'!A2357&amp;'Source - Master DB Debt'!B2357&amp;'Source - Master DB Debt'!C2357</f>
        <v>7147200</v>
      </c>
      <c r="B2360" t="str">
        <f>'Source - Master DB Debt'!D2357</f>
        <v>0180</v>
      </c>
      <c r="C2360" t="str">
        <f>'Source - Master DB Debt'!E2357</f>
        <v>Common School Fund Loan No. A0807</v>
      </c>
      <c r="D2360" s="2">
        <f>'Source - Master DB Debt'!F2357</f>
        <v>15336</v>
      </c>
      <c r="E2360" s="2">
        <f>'Source - Master DB Debt'!G2357</f>
        <v>30024</v>
      </c>
      <c r="F2360" s="2">
        <f>'Source - Master DB Debt'!H2357</f>
        <v>14688</v>
      </c>
      <c r="G2360" s="2">
        <f>'Source - Master DB Debt'!I2357</f>
        <v>4374</v>
      </c>
      <c r="H2360" s="2">
        <f>'Source - Master DB Debt'!J2357</f>
        <v>14472</v>
      </c>
    </row>
    <row r="2361" spans="1:8" x14ac:dyDescent="0.35">
      <c r="A2361" t="str">
        <f>'Source - Master DB Debt'!A2358&amp;'Source - Master DB Debt'!B2358&amp;'Source - Master DB Debt'!C2358</f>
        <v>7147200</v>
      </c>
      <c r="B2361" t="str">
        <f>'Source - Master DB Debt'!D2358</f>
        <v>0180</v>
      </c>
      <c r="C2361" t="str">
        <f>'Source - Master DB Debt'!E2358</f>
        <v>Common School Fund Loan No. C0016</v>
      </c>
      <c r="D2361" s="2">
        <f>'Source - Master DB Debt'!F2358</f>
        <v>67000</v>
      </c>
      <c r="E2361" s="2">
        <f>'Source - Master DB Debt'!G2358</f>
        <v>131000</v>
      </c>
      <c r="F2361" s="2">
        <f>'Source - Master DB Debt'!H2358</f>
        <v>64000</v>
      </c>
      <c r="G2361" s="2">
        <f>'Source - Master DB Debt'!I2358</f>
        <v>19050</v>
      </c>
      <c r="H2361" s="2">
        <f>'Source - Master DB Debt'!J2358</f>
        <v>63000</v>
      </c>
    </row>
    <row r="2362" spans="1:8" x14ac:dyDescent="0.35">
      <c r="A2362" t="str">
        <f>'Source - Master DB Debt'!A2359&amp;'Source - Master DB Debt'!B2359&amp;'Source - Master DB Debt'!C2359</f>
        <v>7147200</v>
      </c>
      <c r="B2362" t="str">
        <f>'Source - Master DB Debt'!D2359</f>
        <v>0180</v>
      </c>
      <c r="C2362" t="str">
        <f>'Source - Master DB Debt'!E2359</f>
        <v>Common School Fund Loan No. B0208</v>
      </c>
      <c r="D2362" s="2">
        <f>'Source - Master DB Debt'!F2359</f>
        <v>52949</v>
      </c>
      <c r="E2362" s="2">
        <f>'Source - Master DB Debt'!G2359</f>
        <v>105123</v>
      </c>
      <c r="F2362" s="2">
        <f>'Source - Master DB Debt'!H2359</f>
        <v>52174</v>
      </c>
      <c r="G2362" s="2">
        <f>'Source - Master DB Debt'!I2359</f>
        <v>15614</v>
      </c>
      <c r="H2362" s="2">
        <f>'Source - Master DB Debt'!J2359</f>
        <v>51916</v>
      </c>
    </row>
    <row r="2363" spans="1:8" x14ac:dyDescent="0.35">
      <c r="A2363" t="str">
        <f>'Source - Master DB Debt'!A2360&amp;'Source - Master DB Debt'!B2360&amp;'Source - Master DB Debt'!C2360</f>
        <v>7147200</v>
      </c>
      <c r="B2363" t="str">
        <f>'Source - Master DB Debt'!D2360</f>
        <v>0180</v>
      </c>
      <c r="C2363" t="str">
        <f>'Source - Master DB Debt'!E2360</f>
        <v>First Mortgage Refunding Bonds, Series 2015</v>
      </c>
      <c r="D2363" s="2">
        <f>'Source - Master DB Debt'!F2360</f>
        <v>751000</v>
      </c>
      <c r="E2363" s="2">
        <f>'Source - Master DB Debt'!G2360</f>
        <v>0</v>
      </c>
      <c r="F2363" s="2">
        <f>'Source - Master DB Debt'!H2360</f>
        <v>0</v>
      </c>
      <c r="G2363" s="2">
        <f>'Source - Master DB Debt'!I2360</f>
        <v>0</v>
      </c>
      <c r="H2363" s="2">
        <f>'Source - Master DB Debt'!J2360</f>
        <v>0</v>
      </c>
    </row>
    <row r="2364" spans="1:8" x14ac:dyDescent="0.35">
      <c r="A2364" t="str">
        <f>'Source - Master DB Debt'!A2361&amp;'Source - Master DB Debt'!B2361&amp;'Source - Master DB Debt'!C2361</f>
        <v>7147200</v>
      </c>
      <c r="B2364" t="str">
        <f>'Source - Master DB Debt'!D2361</f>
        <v>0180</v>
      </c>
      <c r="C2364" t="str">
        <f>'Source - Master DB Debt'!E2361</f>
        <v>General Obligation Bonds, Series 2023A</v>
      </c>
      <c r="D2364" s="2">
        <f>'Source - Master DB Debt'!F2361</f>
        <v>0</v>
      </c>
      <c r="E2364" s="2">
        <f>'Source - Master DB Debt'!G2361</f>
        <v>1489501</v>
      </c>
      <c r="F2364" s="2">
        <f>'Source - Master DB Debt'!H2361</f>
        <v>751800</v>
      </c>
      <c r="G2364" s="2">
        <f>'Source - Master DB Debt'!I2361</f>
        <v>225660</v>
      </c>
      <c r="H2364" s="2">
        <f>'Source - Master DB Debt'!J2361</f>
        <v>752600</v>
      </c>
    </row>
    <row r="2365" spans="1:8" x14ac:dyDescent="0.35">
      <c r="A2365" t="str">
        <f>'Source - Master DB Debt'!A2362&amp;'Source - Master DB Debt'!B2362&amp;'Source - Master DB Debt'!C2362</f>
        <v>7147200</v>
      </c>
      <c r="B2365" t="str">
        <f>'Source - Master DB Debt'!D2362</f>
        <v>0180</v>
      </c>
      <c r="C2365" t="str">
        <f>'Source - Master DB Debt'!E2362</f>
        <v>First Mortgage Bonds, Series 2022B</v>
      </c>
      <c r="D2365" s="2">
        <f>'Source - Master DB Debt'!F2362</f>
        <v>475000</v>
      </c>
      <c r="E2365" s="2">
        <f>'Source - Master DB Debt'!G2362</f>
        <v>266000</v>
      </c>
      <c r="F2365" s="2">
        <f>'Source - Master DB Debt'!H2362</f>
        <v>132500</v>
      </c>
      <c r="G2365" s="2">
        <f>'Source - Master DB Debt'!I2362</f>
        <v>39750</v>
      </c>
      <c r="H2365" s="2">
        <f>'Source - Master DB Debt'!J2362</f>
        <v>132500</v>
      </c>
    </row>
    <row r="2366" spans="1:8" x14ac:dyDescent="0.35">
      <c r="A2366" t="str">
        <f>'Source - Master DB Debt'!A2363&amp;'Source - Master DB Debt'!B2363&amp;'Source - Master DB Debt'!C2363</f>
        <v>7147200</v>
      </c>
      <c r="B2366" t="str">
        <f>'Source - Master DB Debt'!D2363</f>
        <v>0180</v>
      </c>
      <c r="C2366" t="str">
        <f>'Source - Master DB Debt'!E2363</f>
        <v>Mishawaka 2001 School Building Corporation First Mortgage Refunding Bonds, Series 2015</v>
      </c>
      <c r="D2366" s="2">
        <f>'Source - Master DB Debt'!F2363</f>
        <v>478500</v>
      </c>
      <c r="E2366" s="2">
        <f>'Source - Master DB Debt'!G2363</f>
        <v>0</v>
      </c>
      <c r="F2366" s="2">
        <f>'Source - Master DB Debt'!H2363</f>
        <v>0</v>
      </c>
      <c r="G2366" s="2">
        <f>'Source - Master DB Debt'!I2363</f>
        <v>0</v>
      </c>
      <c r="H2366" s="2">
        <f>'Source - Master DB Debt'!J2363</f>
        <v>0</v>
      </c>
    </row>
    <row r="2367" spans="1:8" x14ac:dyDescent="0.35">
      <c r="A2367" t="str">
        <f>'Source - Master DB Debt'!A2364&amp;'Source - Master DB Debt'!B2364&amp;'Source - Master DB Debt'!C2364</f>
        <v>7147200</v>
      </c>
      <c r="B2367" t="str">
        <f>'Source - Master DB Debt'!D2364</f>
        <v>0180</v>
      </c>
      <c r="C2367" t="str">
        <f>'Source - Master DB Debt'!E2364</f>
        <v>Unreimbursed Textbooks</v>
      </c>
      <c r="D2367" s="2">
        <f>'Source - Master DB Debt'!F2364</f>
        <v>0</v>
      </c>
      <c r="E2367" s="2">
        <f>'Source - Master DB Debt'!G2364</f>
        <v>0</v>
      </c>
      <c r="F2367" s="2">
        <f>'Source - Master DB Debt'!H2364</f>
        <v>0</v>
      </c>
      <c r="G2367" s="2">
        <f>'Source - Master DB Debt'!I2364</f>
        <v>0</v>
      </c>
      <c r="H2367" s="2">
        <f>'Source - Master DB Debt'!J2364</f>
        <v>0</v>
      </c>
    </row>
    <row r="2368" spans="1:8" x14ac:dyDescent="0.35">
      <c r="A2368" t="str">
        <f>'Source - Master DB Debt'!A2365&amp;'Source - Master DB Debt'!B2365&amp;'Source - Master DB Debt'!C2365</f>
        <v>7147200</v>
      </c>
      <c r="B2368" t="str">
        <f>'Source - Master DB Debt'!D2365</f>
        <v>0180</v>
      </c>
      <c r="C2368" t="str">
        <f>'Source - Master DB Debt'!E2365</f>
        <v>Common School Fund Loan No. A2990</v>
      </c>
      <c r="D2368" s="2">
        <f>'Source - Master DB Debt'!F2365</f>
        <v>10241</v>
      </c>
      <c r="E2368" s="2">
        <f>'Source - Master DB Debt'!G2365</f>
        <v>0</v>
      </c>
      <c r="F2368" s="2">
        <f>'Source - Master DB Debt'!H2365</f>
        <v>0</v>
      </c>
      <c r="G2368" s="2">
        <f>'Source - Master DB Debt'!I2365</f>
        <v>0</v>
      </c>
      <c r="H2368" s="2">
        <f>'Source - Master DB Debt'!J2365</f>
        <v>0</v>
      </c>
    </row>
    <row r="2369" spans="1:8" x14ac:dyDescent="0.35">
      <c r="A2369" t="str">
        <f>'Source - Master DB Debt'!A2366&amp;'Source - Master DB Debt'!B2366&amp;'Source - Master DB Debt'!C2366</f>
        <v>7147200</v>
      </c>
      <c r="B2369" t="str">
        <f>'Source - Master DB Debt'!D2366</f>
        <v>0180</v>
      </c>
      <c r="C2369" t="str">
        <f>'Source - Master DB Debt'!E2366</f>
        <v>Common School Fund Loan No. B0209</v>
      </c>
      <c r="D2369" s="2">
        <f>'Source - Master DB Debt'!F2366</f>
        <v>52326</v>
      </c>
      <c r="E2369" s="2">
        <f>'Source - Master DB Debt'!G2366</f>
        <v>103893</v>
      </c>
      <c r="F2369" s="2">
        <f>'Source - Master DB Debt'!H2366</f>
        <v>51567</v>
      </c>
      <c r="G2369" s="2">
        <f>'Source - Master DB Debt'!I2366</f>
        <v>15432</v>
      </c>
      <c r="H2369" s="2">
        <f>'Source - Master DB Debt'!J2366</f>
        <v>51315</v>
      </c>
    </row>
    <row r="2370" spans="1:8" x14ac:dyDescent="0.35">
      <c r="A2370" t="str">
        <f>'Source - Master DB Debt'!A2367&amp;'Source - Master DB Debt'!B2367&amp;'Source - Master DB Debt'!C2367</f>
        <v>7147200</v>
      </c>
      <c r="B2370" t="str">
        <f>'Source - Master DB Debt'!D2367</f>
        <v>0180</v>
      </c>
      <c r="C2370" t="str">
        <f>'Source - Master DB Debt'!E2367</f>
        <v>Common School Fund Loan No. B0165</v>
      </c>
      <c r="D2370" s="2">
        <f>'Source - Master DB Debt'!F2367</f>
        <v>52183</v>
      </c>
      <c r="E2370" s="2">
        <f>'Source - Master DB Debt'!G2367</f>
        <v>103602</v>
      </c>
      <c r="F2370" s="2">
        <f>'Source - Master DB Debt'!H2367</f>
        <v>51419</v>
      </c>
      <c r="G2370" s="2">
        <f>'Source - Master DB Debt'!I2367</f>
        <v>15388</v>
      </c>
      <c r="H2370" s="2">
        <f>'Source - Master DB Debt'!J2367</f>
        <v>51165</v>
      </c>
    </row>
    <row r="2371" spans="1:8" x14ac:dyDescent="0.35">
      <c r="A2371" t="str">
        <f>'Source - Master DB Debt'!A2368&amp;'Source - Master DB Debt'!B2368&amp;'Source - Master DB Debt'!C2368</f>
        <v>7147200</v>
      </c>
      <c r="B2371" t="str">
        <f>'Source - Master DB Debt'!D2368</f>
        <v>0180</v>
      </c>
      <c r="C2371" t="str">
        <f>'Source - Master DB Debt'!E2368</f>
        <v>Common School Fund Loan No. A0568</v>
      </c>
      <c r="D2371" s="2">
        <f>'Source - Master DB Debt'!F2368</f>
        <v>68400</v>
      </c>
      <c r="E2371" s="2">
        <f>'Source - Master DB Debt'!G2368</f>
        <v>133000</v>
      </c>
      <c r="F2371" s="2">
        <f>'Source - Master DB Debt'!H2368</f>
        <v>64600</v>
      </c>
      <c r="G2371" s="2">
        <f>'Source - Master DB Debt'!I2368</f>
        <v>32300</v>
      </c>
      <c r="H2371" s="2">
        <f>'Source - Master DB Debt'!J2368</f>
        <v>0</v>
      </c>
    </row>
    <row r="2372" spans="1:8" x14ac:dyDescent="0.35">
      <c r="A2372" t="str">
        <f>'Source - Master DB Debt'!A2369&amp;'Source - Master DB Debt'!B2369&amp;'Source - Master DB Debt'!C2369</f>
        <v>7147200</v>
      </c>
      <c r="B2372" t="str">
        <f>'Source - Master DB Debt'!D2369</f>
        <v>0180</v>
      </c>
      <c r="C2372" t="str">
        <f>'Source - Master DB Debt'!E2369</f>
        <v>Common School Fund Loan No. C0001</v>
      </c>
      <c r="D2372" s="2">
        <f>'Source - Master DB Debt'!F2369</f>
        <v>12367</v>
      </c>
      <c r="E2372" s="2">
        <f>'Source - Master DB Debt'!G2369</f>
        <v>24287</v>
      </c>
      <c r="F2372" s="2">
        <f>'Source - Master DB Debt'!H2369</f>
        <v>11920</v>
      </c>
      <c r="G2372" s="2">
        <f>'Source - Master DB Debt'!I2369</f>
        <v>3554</v>
      </c>
      <c r="H2372" s="2">
        <f>'Source - Master DB Debt'!J2369</f>
        <v>11771</v>
      </c>
    </row>
    <row r="2373" spans="1:8" x14ac:dyDescent="0.35">
      <c r="A2373" t="str">
        <f>'Source - Master DB Debt'!A2370&amp;'Source - Master DB Debt'!B2370&amp;'Source - Master DB Debt'!C2370</f>
        <v>7147200</v>
      </c>
      <c r="B2373" t="str">
        <f>'Source - Master DB Debt'!D2370</f>
        <v>0180</v>
      </c>
      <c r="C2373" t="str">
        <f>'Source - Master DB Debt'!E2370</f>
        <v>First Mortgage Bonds, Series 2022A</v>
      </c>
      <c r="D2373" s="2">
        <f>'Source - Master DB Debt'!F2370</f>
        <v>475000</v>
      </c>
      <c r="E2373" s="2">
        <f>'Source - Master DB Debt'!G2370</f>
        <v>266000</v>
      </c>
      <c r="F2373" s="2">
        <f>'Source - Master DB Debt'!H2370</f>
        <v>132500</v>
      </c>
      <c r="G2373" s="2">
        <f>'Source - Master DB Debt'!I2370</f>
        <v>39750</v>
      </c>
      <c r="H2373" s="2">
        <f>'Source - Master DB Debt'!J2370</f>
        <v>132500</v>
      </c>
    </row>
    <row r="2374" spans="1:8" x14ac:dyDescent="0.35">
      <c r="A2374" t="str">
        <f>'Source - Master DB Debt'!A2371&amp;'Source - Master DB Debt'!B2371&amp;'Source - Master DB Debt'!C2371</f>
        <v>7147200</v>
      </c>
      <c r="B2374" t="str">
        <f>'Source - Master DB Debt'!D2371</f>
        <v>0180</v>
      </c>
      <c r="C2374" t="str">
        <f>'Source - Master DB Debt'!E2371</f>
        <v>First Mortgage Bonds, Series 2018</v>
      </c>
      <c r="D2374" s="2">
        <f>'Source - Master DB Debt'!F2371</f>
        <v>181000</v>
      </c>
      <c r="E2374" s="2">
        <f>'Source - Master DB Debt'!G2371</f>
        <v>365000</v>
      </c>
      <c r="F2374" s="2">
        <f>'Source - Master DB Debt'!H2371</f>
        <v>181500</v>
      </c>
      <c r="G2374" s="2">
        <f>'Source - Master DB Debt'!I2371</f>
        <v>54450</v>
      </c>
      <c r="H2374" s="2">
        <f>'Source - Master DB Debt'!J2371</f>
        <v>181500</v>
      </c>
    </row>
    <row r="2375" spans="1:8" x14ac:dyDescent="0.35">
      <c r="A2375" t="str">
        <f>'Source - Master DB Debt'!A2372&amp;'Source - Master DB Debt'!B2372&amp;'Source - Master DB Debt'!C2372</f>
        <v>7147205</v>
      </c>
      <c r="B2375" t="str">
        <f>'Source - Master DB Debt'!D2372</f>
        <v>0287</v>
      </c>
      <c r="C2375" t="str">
        <f>'Source - Master DB Debt'!E2372</f>
        <v>Unlimited Ad Valorem Property Tax General Obligation Bonds, Series 2020B</v>
      </c>
      <c r="D2375" s="2">
        <f>'Source - Master DB Debt'!F2372</f>
        <v>827800</v>
      </c>
      <c r="E2375" s="2">
        <f>'Source - Master DB Debt'!G2372</f>
        <v>1659250</v>
      </c>
      <c r="F2375" s="2">
        <f>'Source - Master DB Debt'!H2372</f>
        <v>0</v>
      </c>
      <c r="G2375" s="2">
        <f>'Source - Master DB Debt'!I2372</f>
        <v>0</v>
      </c>
      <c r="H2375" s="2">
        <f>'Source - Master DB Debt'!J2372</f>
        <v>0</v>
      </c>
    </row>
    <row r="2376" spans="1:8" x14ac:dyDescent="0.35">
      <c r="A2376" t="str">
        <f>'Source - Master DB Debt'!A2373&amp;'Source - Master DB Debt'!B2373&amp;'Source - Master DB Debt'!C2373</f>
        <v>7147205</v>
      </c>
      <c r="B2376" t="str">
        <f>'Source - Master DB Debt'!D2373</f>
        <v>0180</v>
      </c>
      <c r="C2376" t="str">
        <f>'Source - Master DB Debt'!E2373</f>
        <v>Common School Fund Loan B0172</v>
      </c>
      <c r="D2376" s="2">
        <f>'Source - Master DB Debt'!F2373</f>
        <v>168699</v>
      </c>
      <c r="E2376" s="2">
        <f>'Source - Master DB Debt'!G2373</f>
        <v>334929</v>
      </c>
      <c r="F2376" s="2">
        <f>'Source - Master DB Debt'!H2373</f>
        <v>166230</v>
      </c>
      <c r="G2376" s="2">
        <f>'Source - Master DB Debt'!I2373</f>
        <v>49746</v>
      </c>
      <c r="H2376" s="2">
        <f>'Source - Master DB Debt'!J2373</f>
        <v>165407</v>
      </c>
    </row>
    <row r="2377" spans="1:8" x14ac:dyDescent="0.35">
      <c r="A2377" t="str">
        <f>'Source - Master DB Debt'!A2374&amp;'Source - Master DB Debt'!B2374&amp;'Source - Master DB Debt'!C2374</f>
        <v>7147205</v>
      </c>
      <c r="B2377" t="str">
        <f>'Source - Master DB Debt'!D2374</f>
        <v>0180</v>
      </c>
      <c r="C2377" t="str">
        <f>'Source - Master DB Debt'!E2374</f>
        <v>General Obligation Bonds, Series 2020A</v>
      </c>
      <c r="D2377" s="2">
        <f>'Source - Master DB Debt'!F2374</f>
        <v>92750</v>
      </c>
      <c r="E2377" s="2">
        <f>'Source - Master DB Debt'!G2374</f>
        <v>456450</v>
      </c>
      <c r="F2377" s="2">
        <f>'Source - Master DB Debt'!H2374</f>
        <v>706650</v>
      </c>
      <c r="G2377" s="2">
        <f>'Source - Master DB Debt'!I2374</f>
        <v>211493</v>
      </c>
      <c r="H2377" s="2">
        <f>'Source - Master DB Debt'!J2374</f>
        <v>703300</v>
      </c>
    </row>
    <row r="2378" spans="1:8" x14ac:dyDescent="0.35">
      <c r="A2378" t="str">
        <f>'Source - Master DB Debt'!A2375&amp;'Source - Master DB Debt'!B2375&amp;'Source - Master DB Debt'!C2375</f>
        <v>7147205</v>
      </c>
      <c r="B2378" t="str">
        <f>'Source - Master DB Debt'!D2375</f>
        <v>0180</v>
      </c>
      <c r="C2378" t="str">
        <f>'Source - Master DB Debt'!E2375</f>
        <v>General Obligation Refunding Bonds, Series 2013</v>
      </c>
      <c r="D2378" s="2">
        <f>'Source - Master DB Debt'!F2375</f>
        <v>0</v>
      </c>
      <c r="E2378" s="2">
        <f>'Source - Master DB Debt'!G2375</f>
        <v>739328</v>
      </c>
      <c r="F2378" s="2">
        <f>'Source - Master DB Debt'!H2375</f>
        <v>370306</v>
      </c>
      <c r="G2378" s="2">
        <f>'Source - Master DB Debt'!I2375</f>
        <v>370306</v>
      </c>
      <c r="H2378" s="2">
        <f>'Source - Master DB Debt'!J2375</f>
        <v>370425</v>
      </c>
    </row>
    <row r="2379" spans="1:8" x14ac:dyDescent="0.35">
      <c r="A2379" t="str">
        <f>'Source - Master DB Debt'!A2376&amp;'Source - Master DB Debt'!B2376&amp;'Source - Master DB Debt'!C2376</f>
        <v>7147205</v>
      </c>
      <c r="B2379" t="str">
        <f>'Source - Master DB Debt'!D2376</f>
        <v>0180</v>
      </c>
      <c r="C2379" t="str">
        <f>'Source - Master DB Debt'!E2376</f>
        <v>General Obligation Bonds, Series 2018</v>
      </c>
      <c r="D2379" s="2">
        <f>'Source - Master DB Debt'!F2376</f>
        <v>941600</v>
      </c>
      <c r="E2379" s="2">
        <f>'Source - Master DB Debt'!G2376</f>
        <v>1881975</v>
      </c>
      <c r="F2379" s="2">
        <f>'Source - Master DB Debt'!H2376</f>
        <v>0</v>
      </c>
      <c r="G2379" s="2">
        <f>'Source - Master DB Debt'!I2376</f>
        <v>0</v>
      </c>
      <c r="H2379" s="2">
        <f>'Source - Master DB Debt'!J2376</f>
        <v>0</v>
      </c>
    </row>
    <row r="2380" spans="1:8" x14ac:dyDescent="0.35">
      <c r="A2380" t="str">
        <f>'Source - Master DB Debt'!A2377&amp;'Source - Master DB Debt'!B2377&amp;'Source - Master DB Debt'!C2377</f>
        <v>7147205</v>
      </c>
      <c r="B2380" t="str">
        <f>'Source - Master DB Debt'!D2377</f>
        <v>0180</v>
      </c>
      <c r="C2380" t="str">
        <f>'Source - Master DB Debt'!E2377</f>
        <v>Unreimbursed Textbooks</v>
      </c>
      <c r="D2380" s="2">
        <f>'Source - Master DB Debt'!F2377</f>
        <v>23278</v>
      </c>
      <c r="E2380" s="2">
        <f>'Source - Master DB Debt'!G2377</f>
        <v>0</v>
      </c>
      <c r="F2380" s="2">
        <f>'Source - Master DB Debt'!H2377</f>
        <v>0</v>
      </c>
      <c r="G2380" s="2">
        <f>'Source - Master DB Debt'!I2377</f>
        <v>0</v>
      </c>
      <c r="H2380" s="2">
        <f>'Source - Master DB Debt'!J2377</f>
        <v>0</v>
      </c>
    </row>
    <row r="2381" spans="1:8" x14ac:dyDescent="0.35">
      <c r="A2381" t="str">
        <f>'Source - Master DB Debt'!A2378&amp;'Source - Master DB Debt'!B2378&amp;'Source - Master DB Debt'!C2378</f>
        <v>7147205</v>
      </c>
      <c r="B2381" t="str">
        <f>'Source - Master DB Debt'!D2378</f>
        <v>0287</v>
      </c>
      <c r="C2381" t="str">
        <f>'Source - Master DB Debt'!E2378</f>
        <v xml:space="preserve">Unlimited Ad Valorem Property Tax First Mortgage Bonds, Series 2023 </v>
      </c>
      <c r="D2381" s="2">
        <f>'Source - Master DB Debt'!F2378</f>
        <v>0</v>
      </c>
      <c r="E2381" s="2">
        <f>'Source - Master DB Debt'!G2378</f>
        <v>370000</v>
      </c>
      <c r="F2381" s="2">
        <f>'Source - Master DB Debt'!H2378</f>
        <v>1902500</v>
      </c>
      <c r="G2381" s="2">
        <f>'Source - Master DB Debt'!I2378</f>
        <v>570750</v>
      </c>
      <c r="H2381" s="2">
        <f>'Source - Master DB Debt'!J2378</f>
        <v>1902500</v>
      </c>
    </row>
    <row r="2382" spans="1:8" x14ac:dyDescent="0.35">
      <c r="A2382" t="str">
        <f>'Source - Master DB Debt'!A2379&amp;'Source - Master DB Debt'!B2379&amp;'Source - Master DB Debt'!C2379</f>
        <v>7147205</v>
      </c>
      <c r="B2382" t="str">
        <f>'Source - Master DB Debt'!D2379</f>
        <v>0180</v>
      </c>
      <c r="C2382" t="str">
        <f>'Source - Master DB Debt'!E2379</f>
        <v>Common School Fund Loan B410</v>
      </c>
      <c r="D2382" s="2">
        <f>'Source - Master DB Debt'!F2379</f>
        <v>0</v>
      </c>
      <c r="E2382" s="2">
        <f>'Source - Master DB Debt'!G2379</f>
        <v>300742</v>
      </c>
      <c r="F2382" s="2">
        <f>'Source - Master DB Debt'!H2379</f>
        <v>152251</v>
      </c>
      <c r="G2382" s="2">
        <f>'Source - Master DB Debt'!I2379</f>
        <v>45566</v>
      </c>
      <c r="H2382" s="2">
        <f>'Source - Master DB Debt'!J2379</f>
        <v>151519</v>
      </c>
    </row>
    <row r="2383" spans="1:8" x14ac:dyDescent="0.35">
      <c r="A2383" t="str">
        <f>'Source - Master DB Debt'!A2380&amp;'Source - Master DB Debt'!B2380&amp;'Source - Master DB Debt'!C2380</f>
        <v>7147205</v>
      </c>
      <c r="B2383" t="str">
        <f>'Source - Master DB Debt'!D2380</f>
        <v>0287</v>
      </c>
      <c r="C2383" t="str">
        <f>'Source - Master DB Debt'!E2380</f>
        <v>Unlimited Ad Valorem Property Tax General Obligation Bonds, Series 2021B</v>
      </c>
      <c r="D2383" s="2">
        <f>'Source - Master DB Debt'!F2380</f>
        <v>855100</v>
      </c>
      <c r="E2383" s="2">
        <f>'Source - Master DB Debt'!G2380</f>
        <v>1706000</v>
      </c>
      <c r="F2383" s="2">
        <f>'Source - Master DB Debt'!H2380</f>
        <v>0</v>
      </c>
      <c r="G2383" s="2">
        <f>'Source - Master DB Debt'!I2380</f>
        <v>0</v>
      </c>
      <c r="H2383" s="2">
        <f>'Source - Master DB Debt'!J2380</f>
        <v>0</v>
      </c>
    </row>
    <row r="2384" spans="1:8" x14ac:dyDescent="0.35">
      <c r="A2384" t="str">
        <f>'Source - Master DB Debt'!A2381&amp;'Source - Master DB Debt'!B2381&amp;'Source - Master DB Debt'!C2381</f>
        <v>7147205</v>
      </c>
      <c r="B2384" t="str">
        <f>'Source - Master DB Debt'!D2381</f>
        <v>0287</v>
      </c>
      <c r="C2384" t="str">
        <f>'Source - Master DB Debt'!E2381</f>
        <v>Unlimited Ad Valorem Property Tax General Obligation Bonds, Series 2022B</v>
      </c>
      <c r="D2384" s="2">
        <f>'Source - Master DB Debt'!F2381</f>
        <v>1256500</v>
      </c>
      <c r="E2384" s="2">
        <f>'Source - Master DB Debt'!G2381</f>
        <v>624050</v>
      </c>
      <c r="F2384" s="2">
        <f>'Source - Master DB Debt'!H2381</f>
        <v>0</v>
      </c>
      <c r="G2384" s="2">
        <f>'Source - Master DB Debt'!I2381</f>
        <v>0</v>
      </c>
      <c r="H2384" s="2">
        <f>'Source - Master DB Debt'!J2381</f>
        <v>0</v>
      </c>
    </row>
    <row r="2385" spans="1:8" x14ac:dyDescent="0.35">
      <c r="A2385" t="str">
        <f>'Source - Master DB Debt'!A2382&amp;'Source - Master DB Debt'!B2382&amp;'Source - Master DB Debt'!C2382</f>
        <v>7147205</v>
      </c>
      <c r="B2385" t="str">
        <f>'Source - Master DB Debt'!D2382</f>
        <v>0180</v>
      </c>
      <c r="C2385" t="str">
        <f>'Source - Master DB Debt'!E2382</f>
        <v>2002 Building Corporation First Mortgage Refunding Bonds, Series 2017</v>
      </c>
      <c r="D2385" s="2">
        <f>'Source - Master DB Debt'!F2382</f>
        <v>1472000</v>
      </c>
      <c r="E2385" s="2">
        <f>'Source - Master DB Debt'!G2382</f>
        <v>2944000</v>
      </c>
      <c r="F2385" s="2">
        <f>'Source - Master DB Debt'!H2382</f>
        <v>1471000</v>
      </c>
      <c r="G2385" s="2">
        <f>'Source - Master DB Debt'!I2382</f>
        <v>1471000</v>
      </c>
      <c r="H2385" s="2">
        <f>'Source - Master DB Debt'!J2382</f>
        <v>1471000</v>
      </c>
    </row>
    <row r="2386" spans="1:8" x14ac:dyDescent="0.35">
      <c r="A2386" t="str">
        <f>'Source - Master DB Debt'!A2383&amp;'Source - Master DB Debt'!B2383&amp;'Source - Master DB Debt'!C2383</f>
        <v>7147205</v>
      </c>
      <c r="B2386" t="str">
        <f>'Source - Master DB Debt'!D2383</f>
        <v>0180</v>
      </c>
      <c r="C2386" t="str">
        <f>'Source - Master DB Debt'!E2383</f>
        <v>General Obligation Bonds, Series 2023</v>
      </c>
      <c r="D2386" s="2">
        <f>'Source - Master DB Debt'!F2383</f>
        <v>0</v>
      </c>
      <c r="E2386" s="2">
        <f>'Source - Master DB Debt'!G2383</f>
        <v>3361200</v>
      </c>
      <c r="F2386" s="2">
        <f>'Source - Master DB Debt'!H2383</f>
        <v>1540450</v>
      </c>
      <c r="G2386" s="2">
        <f>'Source - Master DB Debt'!I2383</f>
        <v>461333</v>
      </c>
      <c r="H2386" s="2">
        <f>'Source - Master DB Debt'!J2383</f>
        <v>1535100</v>
      </c>
    </row>
    <row r="2387" spans="1:8" x14ac:dyDescent="0.35">
      <c r="A2387" t="str">
        <f>'Source - Master DB Debt'!A2384&amp;'Source - Master DB Debt'!B2384&amp;'Source - Master DB Debt'!C2384</f>
        <v>7147205</v>
      </c>
      <c r="B2387" t="str">
        <f>'Source - Master DB Debt'!D2384</f>
        <v>0180</v>
      </c>
      <c r="C2387" t="str">
        <f>'Source - Master DB Debt'!E2384</f>
        <v>General Obligation Bonds, Series 2021A</v>
      </c>
      <c r="D2387" s="2">
        <f>'Source - Master DB Debt'!F2384</f>
        <v>777900</v>
      </c>
      <c r="E2387" s="2">
        <f>'Source - Master DB Debt'!G2384</f>
        <v>1557600</v>
      </c>
      <c r="F2387" s="2">
        <f>'Source - Master DB Debt'!H2384</f>
        <v>485300</v>
      </c>
      <c r="G2387" s="2">
        <f>'Source - Master DB Debt'!I2384</f>
        <v>145515</v>
      </c>
      <c r="H2387" s="2">
        <f>'Source - Master DB Debt'!J2384</f>
        <v>484800</v>
      </c>
    </row>
    <row r="2388" spans="1:8" x14ac:dyDescent="0.35">
      <c r="A2388" t="str">
        <f>'Source - Master DB Debt'!A2385&amp;'Source - Master DB Debt'!B2385&amp;'Source - Master DB Debt'!C2385</f>
        <v>7147205</v>
      </c>
      <c r="B2388" t="str">
        <f>'Source - Master DB Debt'!D2385</f>
        <v>0180</v>
      </c>
      <c r="C2388" t="str">
        <f>'Source - Master DB Debt'!E2385</f>
        <v>2000 School Building Corporation First Mortgage Refunding Bonds, Series 2017</v>
      </c>
      <c r="D2388" s="2">
        <f>'Source - Master DB Debt'!F2385</f>
        <v>2782000</v>
      </c>
      <c r="E2388" s="2">
        <f>'Source - Master DB Debt'!G2385</f>
        <v>2787500</v>
      </c>
      <c r="F2388" s="2">
        <f>'Source - Master DB Debt'!H2385</f>
        <v>0</v>
      </c>
      <c r="G2388" s="2">
        <f>'Source - Master DB Debt'!I2385</f>
        <v>0</v>
      </c>
      <c r="H2388" s="2">
        <f>'Source - Master DB Debt'!J2385</f>
        <v>0</v>
      </c>
    </row>
    <row r="2389" spans="1:8" x14ac:dyDescent="0.35">
      <c r="A2389" t="str">
        <f>'Source - Master DB Debt'!A2386&amp;'Source - Master DB Debt'!B2386&amp;'Source - Master DB Debt'!C2386</f>
        <v>7147205</v>
      </c>
      <c r="B2389" t="str">
        <f>'Source - Master DB Debt'!D2386</f>
        <v>0180</v>
      </c>
      <c r="C2389" t="str">
        <f>'Source - Master DB Debt'!E2386</f>
        <v>Common School Fund Loan B0352</v>
      </c>
      <c r="D2389" s="2">
        <f>'Source - Master DB Debt'!F2386</f>
        <v>157293</v>
      </c>
      <c r="E2389" s="2">
        <f>'Source - Master DB Debt'!G2386</f>
        <v>312327</v>
      </c>
      <c r="F2389" s="2">
        <f>'Source - Master DB Debt'!H2386</f>
        <v>155035</v>
      </c>
      <c r="G2389" s="2">
        <f>'Source - Master DB Debt'!I2386</f>
        <v>46398</v>
      </c>
      <c r="H2389" s="2">
        <f>'Source - Master DB Debt'!J2386</f>
        <v>154282</v>
      </c>
    </row>
    <row r="2390" spans="1:8" x14ac:dyDescent="0.35">
      <c r="A2390" t="str">
        <f>'Source - Master DB Debt'!A2387&amp;'Source - Master DB Debt'!B2387&amp;'Source - Master DB Debt'!C2387</f>
        <v>7147205</v>
      </c>
      <c r="B2390" t="str">
        <f>'Source - Master DB Debt'!D2387</f>
        <v>0180</v>
      </c>
      <c r="C2390" t="str">
        <f>'Source - Master DB Debt'!E2387</f>
        <v>General Obligation Bonds, Series 2022A</v>
      </c>
      <c r="D2390" s="2">
        <f>'Source - Master DB Debt'!F2387</f>
        <v>1524050</v>
      </c>
      <c r="E2390" s="2">
        <f>'Source - Master DB Debt'!G2387</f>
        <v>813050</v>
      </c>
      <c r="F2390" s="2">
        <f>'Source - Master DB Debt'!H2387</f>
        <v>406350</v>
      </c>
      <c r="G2390" s="2">
        <f>'Source - Master DB Debt'!I2387</f>
        <v>122213</v>
      </c>
      <c r="H2390" s="2">
        <f>'Source - Master DB Debt'!J2387</f>
        <v>408400</v>
      </c>
    </row>
    <row r="2391" spans="1:8" x14ac:dyDescent="0.35">
      <c r="A2391" t="str">
        <f>'Source - Master DB Debt'!A2388&amp;'Source - Master DB Debt'!B2388&amp;'Source - Master DB Debt'!C2388</f>
        <v>7147205</v>
      </c>
      <c r="B2391" t="str">
        <f>'Source - Master DB Debt'!D2388</f>
        <v>0180</v>
      </c>
      <c r="C2391" t="str">
        <f>'Source - Master DB Debt'!E2388</f>
        <v>General Obligation Bonds, Series 2019</v>
      </c>
      <c r="D2391" s="2">
        <f>'Source - Master DB Debt'!F2388</f>
        <v>181500</v>
      </c>
      <c r="E2391" s="2">
        <f>'Source - Master DB Debt'!G2388</f>
        <v>1776100</v>
      </c>
      <c r="F2391" s="2">
        <f>'Source - Master DB Debt'!H2388</f>
        <v>1393200</v>
      </c>
      <c r="G2391" s="2">
        <f>'Source - Master DB Debt'!I2388</f>
        <v>418050</v>
      </c>
      <c r="H2391" s="2">
        <f>'Source - Master DB Debt'!J2388</f>
        <v>1393800</v>
      </c>
    </row>
    <row r="2392" spans="1:8" x14ac:dyDescent="0.35">
      <c r="A2392" t="str">
        <f>'Source - Master DB Debt'!A2389&amp;'Source - Master DB Debt'!B2389&amp;'Source - Master DB Debt'!C2389</f>
        <v>7147205</v>
      </c>
      <c r="B2392" t="str">
        <f>'Source - Master DB Debt'!D2389</f>
        <v>0180</v>
      </c>
      <c r="C2392" t="str">
        <f>'Source - Master DB Debt'!E2389</f>
        <v>Common School Fund Loan B0133</v>
      </c>
      <c r="D2392" s="2">
        <f>'Source - Master DB Debt'!F2389</f>
        <v>166122</v>
      </c>
      <c r="E2392" s="2">
        <f>'Source - Master DB Debt'!G2389</f>
        <v>329790</v>
      </c>
      <c r="F2392" s="2">
        <f>'Source - Master DB Debt'!H2389</f>
        <v>0</v>
      </c>
      <c r="G2392" s="2">
        <f>'Source - Master DB Debt'!I2389</f>
        <v>0</v>
      </c>
      <c r="H2392" s="2">
        <f>'Source - Master DB Debt'!J2389</f>
        <v>0</v>
      </c>
    </row>
    <row r="2393" spans="1:8" x14ac:dyDescent="0.35">
      <c r="A2393" t="str">
        <f>'Source - Master DB Debt'!A2390&amp;'Source - Master DB Debt'!B2390&amp;'Source - Master DB Debt'!C2390</f>
        <v>7147205</v>
      </c>
      <c r="B2393" t="str">
        <f>'Source - Master DB Debt'!D2390</f>
        <v>0180</v>
      </c>
      <c r="C2393" t="str">
        <f>'Source - Master DB Debt'!E2390</f>
        <v>Common School Fund Loan B0292</v>
      </c>
      <c r="D2393" s="2">
        <f>'Source - Master DB Debt'!F2390</f>
        <v>159890</v>
      </c>
      <c r="E2393" s="2">
        <f>'Source - Master DB Debt'!G2390</f>
        <v>317462</v>
      </c>
      <c r="F2393" s="2">
        <f>'Source - Master DB Debt'!H2390</f>
        <v>157572</v>
      </c>
      <c r="G2393" s="2">
        <f>'Source - Master DB Debt'!I2390</f>
        <v>47156</v>
      </c>
      <c r="H2393" s="2">
        <f>'Source - Master DB Debt'!J2390</f>
        <v>156800</v>
      </c>
    </row>
    <row r="2394" spans="1:8" x14ac:dyDescent="0.35">
      <c r="A2394" t="str">
        <f>'Source - Master DB Debt'!A2391&amp;'Source - Master DB Debt'!B2391&amp;'Source - Master DB Debt'!C2391</f>
        <v>7247230</v>
      </c>
      <c r="B2394" t="str">
        <f>'Source - Master DB Debt'!D2391</f>
        <v>0180</v>
      </c>
      <c r="C2394" t="str">
        <f>'Source - Master DB Debt'!E2391</f>
        <v>CSFL 441</v>
      </c>
      <c r="D2394" s="2">
        <f>'Source - Master DB Debt'!F2391</f>
        <v>100324</v>
      </c>
      <c r="E2394" s="2">
        <f>'Source - Master DB Debt'!G2391</f>
        <v>194798</v>
      </c>
      <c r="F2394" s="2">
        <f>'Source - Master DB Debt'!H2391</f>
        <v>94474</v>
      </c>
      <c r="G2394" s="2">
        <f>'Source - Master DB Debt'!I2391</f>
        <v>93499</v>
      </c>
      <c r="H2394" s="2">
        <f>'Source - Master DB Debt'!J2391</f>
        <v>92524</v>
      </c>
    </row>
    <row r="2395" spans="1:8" x14ac:dyDescent="0.35">
      <c r="A2395" t="str">
        <f>'Source - Master DB Debt'!A2392&amp;'Source - Master DB Debt'!B2392&amp;'Source - Master DB Debt'!C2392</f>
        <v>7247230</v>
      </c>
      <c r="B2395" t="str">
        <f>'Source - Master DB Debt'!D2392</f>
        <v>0180</v>
      </c>
      <c r="C2395" t="str">
        <f>'Source - Master DB Debt'!E2392</f>
        <v>CSFL B0443</v>
      </c>
      <c r="D2395" s="2">
        <f>'Source - Master DB Debt'!F2392</f>
        <v>0</v>
      </c>
      <c r="E2395" s="2">
        <f>'Source - Master DB Debt'!G2392</f>
        <v>26253</v>
      </c>
      <c r="F2395" s="2">
        <f>'Source - Master DB Debt'!H2392</f>
        <v>13114</v>
      </c>
      <c r="G2395" s="2">
        <f>'Source - Master DB Debt'!I2392</f>
        <v>3925</v>
      </c>
      <c r="H2395" s="2">
        <f>'Source - Master DB Debt'!J2392</f>
        <v>13051</v>
      </c>
    </row>
    <row r="2396" spans="1:8" x14ac:dyDescent="0.35">
      <c r="A2396" t="str">
        <f>'Source - Master DB Debt'!A2393&amp;'Source - Master DB Debt'!B2393&amp;'Source - Master DB Debt'!C2393</f>
        <v>7247230</v>
      </c>
      <c r="B2396" t="str">
        <f>'Source - Master DB Debt'!D2393</f>
        <v>0287</v>
      </c>
      <c r="C2396" t="str">
        <f>'Source - Master DB Debt'!E2393</f>
        <v>UNLIMITED AD VALOREM PROPERTY TAX FIRST MORTGAGE BONDS, SERIES 2021</v>
      </c>
      <c r="D2396" s="2">
        <f>'Source - Master DB Debt'!F2393</f>
        <v>0</v>
      </c>
      <c r="E2396" s="2">
        <f>'Source - Master DB Debt'!G2393</f>
        <v>1676500</v>
      </c>
      <c r="F2396" s="2">
        <f>'Source - Master DB Debt'!H2393</f>
        <v>589500</v>
      </c>
      <c r="G2396" s="2">
        <f>'Source - Master DB Debt'!I2393</f>
        <v>176850</v>
      </c>
      <c r="H2396" s="2">
        <f>'Source - Master DB Debt'!J2393</f>
        <v>589500</v>
      </c>
    </row>
    <row r="2397" spans="1:8" x14ac:dyDescent="0.35">
      <c r="A2397" t="str">
        <f>'Source - Master DB Debt'!A2394&amp;'Source - Master DB Debt'!B2394&amp;'Source - Master DB Debt'!C2394</f>
        <v>7247230</v>
      </c>
      <c r="B2397" t="str">
        <f>'Source - Master DB Debt'!D2394</f>
        <v>0180</v>
      </c>
      <c r="C2397" t="str">
        <f>'Source - Master DB Debt'!E2394</f>
        <v>CSFL B0068</v>
      </c>
      <c r="D2397" s="2">
        <f>'Source - Master DB Debt'!F2394</f>
        <v>11606</v>
      </c>
      <c r="E2397" s="2">
        <f>'Source - Master DB Debt'!G2394</f>
        <v>23041</v>
      </c>
      <c r="F2397" s="2">
        <f>'Source - Master DB Debt'!H2394</f>
        <v>0</v>
      </c>
      <c r="G2397" s="2">
        <f>'Source - Master DB Debt'!I2394</f>
        <v>0</v>
      </c>
      <c r="H2397" s="2">
        <f>'Source - Master DB Debt'!J2394</f>
        <v>0</v>
      </c>
    </row>
    <row r="2398" spans="1:8" x14ac:dyDescent="0.35">
      <c r="A2398" t="str">
        <f>'Source - Master DB Debt'!A2395&amp;'Source - Master DB Debt'!B2395&amp;'Source - Master DB Debt'!C2395</f>
        <v>7247230</v>
      </c>
      <c r="B2398" t="str">
        <f>'Source - Master DB Debt'!D2395</f>
        <v>0180</v>
      </c>
      <c r="C2398" t="str">
        <f>'Source - Master DB Debt'!E2395</f>
        <v>CSFL 444</v>
      </c>
      <c r="D2398" s="2">
        <f>'Source - Master DB Debt'!F2395</f>
        <v>137592</v>
      </c>
      <c r="E2398" s="2">
        <f>'Source - Master DB Debt'!G2395</f>
        <v>267002</v>
      </c>
      <c r="F2398" s="2">
        <f>'Source - Master DB Debt'!H2395</f>
        <v>129410</v>
      </c>
      <c r="G2398" s="2">
        <f>'Source - Master DB Debt'!I2395</f>
        <v>128046</v>
      </c>
      <c r="H2398" s="2">
        <f>'Source - Master DB Debt'!J2395</f>
        <v>126682</v>
      </c>
    </row>
    <row r="2399" spans="1:8" x14ac:dyDescent="0.35">
      <c r="A2399" t="str">
        <f>'Source - Master DB Debt'!A2396&amp;'Source - Master DB Debt'!B2396&amp;'Source - Master DB Debt'!C2396</f>
        <v>7247230</v>
      </c>
      <c r="B2399" t="str">
        <f>'Source - Master DB Debt'!D2396</f>
        <v>0180</v>
      </c>
      <c r="C2399" t="str">
        <f>'Source - Master DB Debt'!E2396</f>
        <v>GENERAL OBLIGATION BONDS, SERIES 2022</v>
      </c>
      <c r="D2399" s="2">
        <f>'Source - Master DB Debt'!F2396</f>
        <v>146933</v>
      </c>
      <c r="E2399" s="2">
        <f>'Source - Master DB Debt'!G2396</f>
        <v>295710</v>
      </c>
      <c r="F2399" s="2">
        <f>'Source - Master DB Debt'!H2396</f>
        <v>148673</v>
      </c>
      <c r="G2399" s="2">
        <f>'Source - Master DB Debt'!I2396</f>
        <v>44918</v>
      </c>
      <c r="H2399" s="2">
        <f>'Source - Master DB Debt'!J2396</f>
        <v>150782</v>
      </c>
    </row>
    <row r="2400" spans="1:8" x14ac:dyDescent="0.35">
      <c r="A2400" t="str">
        <f>'Source - Master DB Debt'!A2397&amp;'Source - Master DB Debt'!B2397&amp;'Source - Master DB Debt'!C2397</f>
        <v>7247230</v>
      </c>
      <c r="B2400" t="str">
        <f>'Source - Master DB Debt'!D2397</f>
        <v>0186</v>
      </c>
      <c r="C2400" t="str">
        <f>'Source - Master DB Debt'!E2397</f>
        <v>Amended Taxable Retirement/Severance Liability Funding Bonds of 2004</v>
      </c>
      <c r="D2400" s="2">
        <f>'Source - Master DB Debt'!F2397</f>
        <v>74364</v>
      </c>
      <c r="E2400" s="2">
        <f>'Source - Master DB Debt'!G2397</f>
        <v>142214</v>
      </c>
      <c r="F2400" s="2">
        <f>'Source - Master DB Debt'!H2397</f>
        <v>0</v>
      </c>
      <c r="G2400" s="2">
        <f>'Source - Master DB Debt'!I2397</f>
        <v>0</v>
      </c>
      <c r="H2400" s="2">
        <f>'Source - Master DB Debt'!J2397</f>
        <v>0</v>
      </c>
    </row>
    <row r="2401" spans="1:8" x14ac:dyDescent="0.35">
      <c r="A2401" t="str">
        <f>'Source - Master DB Debt'!A2398&amp;'Source - Master DB Debt'!B2398&amp;'Source - Master DB Debt'!C2398</f>
        <v>7247230</v>
      </c>
      <c r="B2401" t="str">
        <f>'Source - Master DB Debt'!D2398</f>
        <v>0180</v>
      </c>
      <c r="C2401" t="str">
        <f>'Source - Master DB Debt'!E2398</f>
        <v>B1067</v>
      </c>
      <c r="D2401" s="2">
        <f>'Source - Master DB Debt'!F2398</f>
        <v>10294</v>
      </c>
      <c r="E2401" s="2">
        <f>'Source - Master DB Debt'!G2398</f>
        <v>20439</v>
      </c>
      <c r="F2401" s="2">
        <f>'Source - Master DB Debt'!H2398</f>
        <v>10145</v>
      </c>
      <c r="G2401" s="2">
        <f>'Source - Master DB Debt'!I2398</f>
        <v>3036</v>
      </c>
      <c r="H2401" s="2">
        <f>'Source - Master DB Debt'!J2398</f>
        <v>10095</v>
      </c>
    </row>
    <row r="2402" spans="1:8" x14ac:dyDescent="0.35">
      <c r="A2402" t="str">
        <f>'Source - Master DB Debt'!A2399&amp;'Source - Master DB Debt'!B2399&amp;'Source - Master DB Debt'!C2399</f>
        <v>7247255</v>
      </c>
      <c r="B2402" t="str">
        <f>'Source - Master DB Debt'!D2399</f>
        <v>0180</v>
      </c>
      <c r="C2402" t="str">
        <f>'Source - Master DB Debt'!E2399</f>
        <v>Scott County School District 2 General Obligation Bonds of 2020</v>
      </c>
      <c r="D2402" s="2">
        <f>'Source - Master DB Debt'!F2399</f>
        <v>24850</v>
      </c>
      <c r="E2402" s="2">
        <f>'Source - Master DB Debt'!G2399</f>
        <v>48950</v>
      </c>
      <c r="F2402" s="2">
        <f>'Source - Master DB Debt'!H2399</f>
        <v>24100</v>
      </c>
      <c r="G2402" s="2">
        <f>'Source - Master DB Debt'!I2399</f>
        <v>7343</v>
      </c>
      <c r="H2402" s="2">
        <f>'Source - Master DB Debt'!J2399</f>
        <v>24850</v>
      </c>
    </row>
    <row r="2403" spans="1:8" x14ac:dyDescent="0.35">
      <c r="A2403" t="str">
        <f>'Source - Master DB Debt'!A2400&amp;'Source - Master DB Debt'!B2400&amp;'Source - Master DB Debt'!C2400</f>
        <v>7247255</v>
      </c>
      <c r="B2403" t="str">
        <f>'Source - Master DB Debt'!D2400</f>
        <v>0180</v>
      </c>
      <c r="C2403" t="str">
        <f>'Source - Master DB Debt'!E2400</f>
        <v>SCOTT COUNTY SCHOOL DISTRICT 2 GENERAL OBLIGATION BONDS OF 2022</v>
      </c>
      <c r="D2403" s="2">
        <f>'Source - Master DB Debt'!F2400</f>
        <v>251505</v>
      </c>
      <c r="E2403" s="2">
        <f>'Source - Master DB Debt'!G2400</f>
        <v>246399</v>
      </c>
      <c r="F2403" s="2">
        <f>'Source - Master DB Debt'!H2400</f>
        <v>122330</v>
      </c>
      <c r="G2403" s="2">
        <f>'Source - Master DB Debt'!I2400</f>
        <v>36507</v>
      </c>
      <c r="H2403" s="2">
        <f>'Source - Master DB Debt'!J2400</f>
        <v>121050</v>
      </c>
    </row>
    <row r="2404" spans="1:8" x14ac:dyDescent="0.35">
      <c r="A2404" t="str">
        <f>'Source - Master DB Debt'!A2401&amp;'Source - Master DB Debt'!B2401&amp;'Source - Master DB Debt'!C2401</f>
        <v>7247255</v>
      </c>
      <c r="B2404" t="str">
        <f>'Source - Master DB Debt'!D2401</f>
        <v>0180</v>
      </c>
      <c r="C2404" t="str">
        <f>'Source - Master DB Debt'!E2401</f>
        <v>Unreimbursed Textbooks</v>
      </c>
      <c r="D2404" s="2">
        <f>'Source - Master DB Debt'!F2401</f>
        <v>136229</v>
      </c>
      <c r="E2404" s="2">
        <f>'Source - Master DB Debt'!G2401</f>
        <v>0</v>
      </c>
      <c r="F2404" s="2">
        <f>'Source - Master DB Debt'!H2401</f>
        <v>0</v>
      </c>
      <c r="G2404" s="2">
        <f>'Source - Master DB Debt'!I2401</f>
        <v>0</v>
      </c>
      <c r="H2404" s="2">
        <f>'Source - Master DB Debt'!J2401</f>
        <v>0</v>
      </c>
    </row>
    <row r="2405" spans="1:8" x14ac:dyDescent="0.35">
      <c r="A2405" t="str">
        <f>'Source - Master DB Debt'!A2402&amp;'Source - Master DB Debt'!B2402&amp;'Source - Master DB Debt'!C2402</f>
        <v>7247255</v>
      </c>
      <c r="B2405" t="str">
        <f>'Source - Master DB Debt'!D2402</f>
        <v>0180</v>
      </c>
      <c r="C2405" t="str">
        <f>'Source - Master DB Debt'!E2402</f>
        <v>Scott County School District 2 Middle School Building Corporation Series 2017</v>
      </c>
      <c r="D2405" s="2">
        <f>'Source - Master DB Debt'!F2402</f>
        <v>157000</v>
      </c>
      <c r="E2405" s="2">
        <f>'Source - Master DB Debt'!G2402</f>
        <v>310000</v>
      </c>
      <c r="F2405" s="2">
        <f>'Source - Master DB Debt'!H2402</f>
        <v>155500</v>
      </c>
      <c r="G2405" s="2">
        <f>'Source - Master DB Debt'!I2402</f>
        <v>46650</v>
      </c>
      <c r="H2405" s="2">
        <f>'Source - Master DB Debt'!J2402</f>
        <v>155500</v>
      </c>
    </row>
    <row r="2406" spans="1:8" x14ac:dyDescent="0.35">
      <c r="A2406" t="str">
        <f>'Source - Master DB Debt'!A2403&amp;'Source - Master DB Debt'!B2403&amp;'Source - Master DB Debt'!C2403</f>
        <v>7247255</v>
      </c>
      <c r="B2406" t="str">
        <f>'Source - Master DB Debt'!D2403</f>
        <v>0180</v>
      </c>
      <c r="C2406" t="str">
        <f>'Source - Master DB Debt'!E2403</f>
        <v>AD VALOREM PROPERTY TAX FIRST MORTGAGE BONDS, SERIES 2023</v>
      </c>
      <c r="D2406" s="2">
        <f>'Source - Master DB Debt'!F2403</f>
        <v>0</v>
      </c>
      <c r="E2406" s="2">
        <f>'Source - Master DB Debt'!G2403</f>
        <v>482000</v>
      </c>
      <c r="F2406" s="2">
        <f>'Source - Master DB Debt'!H2403</f>
        <v>249500</v>
      </c>
      <c r="G2406" s="2">
        <f>'Source - Master DB Debt'!I2403</f>
        <v>74850</v>
      </c>
      <c r="H2406" s="2">
        <f>'Source - Master DB Debt'!J2403</f>
        <v>249500</v>
      </c>
    </row>
    <row r="2407" spans="1:8" x14ac:dyDescent="0.35">
      <c r="A2407" t="str">
        <f>'Source - Master DB Debt'!A2404&amp;'Source - Master DB Debt'!B2404&amp;'Source - Master DB Debt'!C2404</f>
        <v>7247255</v>
      </c>
      <c r="B2407" t="str">
        <f>'Source - Master DB Debt'!D2404</f>
        <v>0180</v>
      </c>
      <c r="C2407" t="str">
        <f>'Source - Master DB Debt'!E2404</f>
        <v>Scott 2 Middle School Bldg Corp Ad Valorem Prop Tax 1st Mortgage Ref, Series 2017 -Refunding Portion</v>
      </c>
      <c r="D2407" s="2">
        <f>'Source - Master DB Debt'!F2404</f>
        <v>733000</v>
      </c>
      <c r="E2407" s="2">
        <f>'Source - Master DB Debt'!G2404</f>
        <v>1165000</v>
      </c>
      <c r="F2407" s="2">
        <f>'Source - Master DB Debt'!H2404</f>
        <v>0</v>
      </c>
      <c r="G2407" s="2">
        <f>'Source - Master DB Debt'!I2404</f>
        <v>0</v>
      </c>
      <c r="H2407" s="2">
        <f>'Source - Master DB Debt'!J2404</f>
        <v>0</v>
      </c>
    </row>
    <row r="2408" spans="1:8" x14ac:dyDescent="0.35">
      <c r="A2408" t="str">
        <f>'Source - Master DB Debt'!A2405&amp;'Source - Master DB Debt'!B2405&amp;'Source - Master DB Debt'!C2405</f>
        <v>7247255</v>
      </c>
      <c r="B2408" t="str">
        <f>'Source - Master DB Debt'!D2405</f>
        <v>0180</v>
      </c>
      <c r="C2408" t="str">
        <f>'Source - Master DB Debt'!E2405</f>
        <v>Middle School Building Corporation Ad Valorem Property Tax First Mortgage Bonds, Series 2021</v>
      </c>
      <c r="D2408" s="2">
        <f>'Source - Master DB Debt'!F2405</f>
        <v>162500</v>
      </c>
      <c r="E2408" s="2">
        <f>'Source - Master DB Debt'!G2405</f>
        <v>324000</v>
      </c>
      <c r="F2408" s="2">
        <f>'Source - Master DB Debt'!H2405</f>
        <v>162500</v>
      </c>
      <c r="G2408" s="2">
        <f>'Source - Master DB Debt'!I2405</f>
        <v>48750</v>
      </c>
      <c r="H2408" s="2">
        <f>'Source - Master DB Debt'!J2405</f>
        <v>162500</v>
      </c>
    </row>
    <row r="2409" spans="1:8" x14ac:dyDescent="0.35">
      <c r="A2409" t="str">
        <f>'Source - Master DB Debt'!A2406&amp;'Source - Master DB Debt'!B2406&amp;'Source - Master DB Debt'!C2406</f>
        <v>7247255</v>
      </c>
      <c r="B2409" t="str">
        <f>'Source - Master DB Debt'!D2406</f>
        <v>0180</v>
      </c>
      <c r="C2409" t="str">
        <f>'Source - Master DB Debt'!E2406</f>
        <v>Scott County School District 2 General Obligation Bonds of 2016</v>
      </c>
      <c r="D2409" s="2">
        <f>'Source - Master DB Debt'!F2406</f>
        <v>429725</v>
      </c>
      <c r="E2409" s="2">
        <f>'Source - Master DB Debt'!G2406</f>
        <v>207306</v>
      </c>
      <c r="F2409" s="2">
        <f>'Source - Master DB Debt'!H2406</f>
        <v>0</v>
      </c>
      <c r="G2409" s="2">
        <f>'Source - Master DB Debt'!I2406</f>
        <v>0</v>
      </c>
      <c r="H2409" s="2">
        <f>'Source - Master DB Debt'!J2406</f>
        <v>0</v>
      </c>
    </row>
    <row r="2410" spans="1:8" x14ac:dyDescent="0.35">
      <c r="A2410" t="str">
        <f>'Source - Master DB Debt'!A2407&amp;'Source - Master DB Debt'!B2407&amp;'Source - Master DB Debt'!C2407</f>
        <v>7247255</v>
      </c>
      <c r="B2410" t="str">
        <f>'Source - Master DB Debt'!D2407</f>
        <v>0180</v>
      </c>
      <c r="C2410" t="str">
        <f>'Source - Master DB Debt'!E2407</f>
        <v>Scott 2 Middle School Bldg Corp Ad Valorem Prop Tax 1st Mortgage Ref, Series 2017 -New Proj Portion</v>
      </c>
      <c r="D2410" s="2">
        <f>'Source - Master DB Debt'!F2407</f>
        <v>37000</v>
      </c>
      <c r="E2410" s="2">
        <f>'Source - Master DB Debt'!G2407</f>
        <v>378000</v>
      </c>
      <c r="F2410" s="2">
        <f>'Source - Master DB Debt'!H2407</f>
        <v>772000</v>
      </c>
      <c r="G2410" s="2">
        <f>'Source - Master DB Debt'!I2407</f>
        <v>231600</v>
      </c>
      <c r="H2410" s="2">
        <f>'Source - Master DB Debt'!J2407</f>
        <v>772000</v>
      </c>
    </row>
    <row r="2411" spans="1:8" x14ac:dyDescent="0.35">
      <c r="A2411" t="str">
        <f>'Source - Master DB Debt'!A2408&amp;'Source - Master DB Debt'!B2408&amp;'Source - Master DB Debt'!C2408</f>
        <v>7347285</v>
      </c>
      <c r="B2411" t="str">
        <f>'Source - Master DB Debt'!D2408</f>
        <v>0180</v>
      </c>
      <c r="C2411" t="str">
        <f>'Source - Master DB Debt'!E2408</f>
        <v>Interest on Temporary Loans</v>
      </c>
      <c r="D2411" s="2">
        <f>'Source - Master DB Debt'!F2408</f>
        <v>0</v>
      </c>
      <c r="E2411" s="2">
        <f>'Source - Master DB Debt'!G2408</f>
        <v>0</v>
      </c>
      <c r="F2411" s="2">
        <f>'Source - Master DB Debt'!H2408</f>
        <v>0</v>
      </c>
      <c r="G2411" s="2">
        <f>'Source - Master DB Debt'!I2408</f>
        <v>0</v>
      </c>
      <c r="H2411" s="2">
        <f>'Source - Master DB Debt'!J2408</f>
        <v>0</v>
      </c>
    </row>
    <row r="2412" spans="1:8" x14ac:dyDescent="0.35">
      <c r="A2412" t="str">
        <f>'Source - Master DB Debt'!A2409&amp;'Source - Master DB Debt'!B2409&amp;'Source - Master DB Debt'!C2409</f>
        <v>7347285</v>
      </c>
      <c r="B2412" t="str">
        <f>'Source - Master DB Debt'!D2409</f>
        <v>0180</v>
      </c>
      <c r="C2412" t="str">
        <f>'Source - Master DB Debt'!E2409</f>
        <v>Fees</v>
      </c>
      <c r="D2412" s="2">
        <f>'Source - Master DB Debt'!F2409</f>
        <v>400</v>
      </c>
      <c r="E2412" s="2">
        <f>'Source - Master DB Debt'!G2409</f>
        <v>400</v>
      </c>
      <c r="F2412" s="2">
        <f>'Source - Master DB Debt'!H2409</f>
        <v>0</v>
      </c>
      <c r="G2412" s="2">
        <f>'Source - Master DB Debt'!I2409</f>
        <v>0</v>
      </c>
      <c r="H2412" s="2">
        <f>'Source - Master DB Debt'!J2409</f>
        <v>0</v>
      </c>
    </row>
    <row r="2413" spans="1:8" x14ac:dyDescent="0.35">
      <c r="A2413" t="str">
        <f>'Source - Master DB Debt'!A2410&amp;'Source - Master DB Debt'!B2410&amp;'Source - Master DB Debt'!C2410</f>
        <v>7347285</v>
      </c>
      <c r="B2413" t="str">
        <f>'Source - Master DB Debt'!D2410</f>
        <v>0180</v>
      </c>
      <c r="C2413" t="str">
        <f>'Source - Master DB Debt'!E2410</f>
        <v>Ad Valorem Property Tax First Mortgage Bonds, Series 2019</v>
      </c>
      <c r="D2413" s="2">
        <f>'Source - Master DB Debt'!F2410</f>
        <v>106000</v>
      </c>
      <c r="E2413" s="2">
        <f>'Source - Master DB Debt'!G2410</f>
        <v>212000</v>
      </c>
      <c r="F2413" s="2">
        <f>'Source - Master DB Debt'!H2410</f>
        <v>583000</v>
      </c>
      <c r="G2413" s="2">
        <f>'Source - Master DB Debt'!I2410</f>
        <v>174900</v>
      </c>
      <c r="H2413" s="2">
        <f>'Source - Master DB Debt'!J2410</f>
        <v>583000</v>
      </c>
    </row>
    <row r="2414" spans="1:8" x14ac:dyDescent="0.35">
      <c r="A2414" t="str">
        <f>'Source - Master DB Debt'!A2411&amp;'Source - Master DB Debt'!B2411&amp;'Source - Master DB Debt'!C2411</f>
        <v>7347285</v>
      </c>
      <c r="B2414" t="str">
        <f>'Source - Master DB Debt'!D2411</f>
        <v>0180</v>
      </c>
      <c r="C2414" t="str">
        <f>'Source - Master DB Debt'!E2411</f>
        <v>Shelby Eastern Schools General Obligation Bonds, Series 2015</v>
      </c>
      <c r="D2414" s="2">
        <f>'Source - Master DB Debt'!F2411</f>
        <v>77088</v>
      </c>
      <c r="E2414" s="2">
        <f>'Source - Master DB Debt'!G2411</f>
        <v>161401</v>
      </c>
      <c r="F2414" s="2">
        <f>'Source - Master DB Debt'!H2411</f>
        <v>79238</v>
      </c>
      <c r="G2414" s="2">
        <f>'Source - Master DB Debt'!I2411</f>
        <v>23625</v>
      </c>
      <c r="H2414" s="2">
        <f>'Source - Master DB Debt'!J2411</f>
        <v>78263</v>
      </c>
    </row>
    <row r="2415" spans="1:8" x14ac:dyDescent="0.35">
      <c r="A2415" t="str">
        <f>'Source - Master DB Debt'!A2412&amp;'Source - Master DB Debt'!B2412&amp;'Source - Master DB Debt'!C2412</f>
        <v>7347285</v>
      </c>
      <c r="B2415" t="str">
        <f>'Source - Master DB Debt'!D2412</f>
        <v>0180</v>
      </c>
      <c r="C2415" t="str">
        <f>'Source - Master DB Debt'!E2412</f>
        <v>Ad Valorem Property Tax First Mortgage Refunding Bonds Series 2021</v>
      </c>
      <c r="D2415" s="2">
        <f>'Source - Master DB Debt'!F2412</f>
        <v>1362000</v>
      </c>
      <c r="E2415" s="2">
        <f>'Source - Master DB Debt'!G2412</f>
        <v>2733000</v>
      </c>
      <c r="F2415" s="2">
        <f>'Source - Master DB Debt'!H2412</f>
        <v>0</v>
      </c>
      <c r="G2415" s="2">
        <f>'Source - Master DB Debt'!I2412</f>
        <v>0</v>
      </c>
      <c r="H2415" s="2">
        <f>'Source - Master DB Debt'!J2412</f>
        <v>0</v>
      </c>
    </row>
    <row r="2416" spans="1:8" x14ac:dyDescent="0.35">
      <c r="A2416" t="str">
        <f>'Source - Master DB Debt'!A2413&amp;'Source - Master DB Debt'!B2413&amp;'Source - Master DB Debt'!C2413</f>
        <v>7347285</v>
      </c>
      <c r="B2416" t="str">
        <f>'Source - Master DB Debt'!D2413</f>
        <v>0180</v>
      </c>
      <c r="C2416" t="str">
        <f>'Source - Master DB Debt'!E2413</f>
        <v>Shelby Eastern 2023B Bonds</v>
      </c>
      <c r="D2416" s="2">
        <f>'Source - Master DB Debt'!F2413</f>
        <v>0</v>
      </c>
      <c r="E2416" s="2">
        <f>'Source - Master DB Debt'!G2413</f>
        <v>1161000</v>
      </c>
      <c r="F2416" s="2">
        <f>'Source - Master DB Debt'!H2413</f>
        <v>999000</v>
      </c>
      <c r="G2416" s="2">
        <f>'Source - Master DB Debt'!I2413</f>
        <v>299700</v>
      </c>
      <c r="H2416" s="2">
        <f>'Source - Master DB Debt'!J2413</f>
        <v>999000</v>
      </c>
    </row>
    <row r="2417" spans="1:8" x14ac:dyDescent="0.35">
      <c r="A2417" t="str">
        <f>'Source - Master DB Debt'!A2414&amp;'Source - Master DB Debt'!B2414&amp;'Source - Master DB Debt'!C2414</f>
        <v>7347285</v>
      </c>
      <c r="B2417" t="str">
        <f>'Source - Master DB Debt'!D2414</f>
        <v>0180</v>
      </c>
      <c r="C2417" t="str">
        <f>'Source - Master DB Debt'!E2414</f>
        <v>Unreimbursed Textbooks</v>
      </c>
      <c r="D2417" s="2">
        <f>'Source - Master DB Debt'!F2414</f>
        <v>94035</v>
      </c>
      <c r="E2417" s="2">
        <f>'Source - Master DB Debt'!G2414</f>
        <v>0</v>
      </c>
      <c r="F2417" s="2">
        <f>'Source - Master DB Debt'!H2414</f>
        <v>0</v>
      </c>
      <c r="G2417" s="2">
        <f>'Source - Master DB Debt'!I2414</f>
        <v>0</v>
      </c>
      <c r="H2417" s="2">
        <f>'Source - Master DB Debt'!J2414</f>
        <v>0</v>
      </c>
    </row>
    <row r="2418" spans="1:8" x14ac:dyDescent="0.35">
      <c r="A2418" t="str">
        <f>'Source - Master DB Debt'!A2415&amp;'Source - Master DB Debt'!B2415&amp;'Source - Master DB Debt'!C2415</f>
        <v>7347285</v>
      </c>
      <c r="B2418" t="str">
        <f>'Source - Master DB Debt'!D2415</f>
        <v>0180</v>
      </c>
      <c r="C2418" t="str">
        <f>'Source - Master DB Debt'!E2415</f>
        <v>Shelby Eastern Multi-School Building Corporation Ad Valorem Property Tax, Series 2023A</v>
      </c>
      <c r="D2418" s="2">
        <f>'Source - Master DB Debt'!F2415</f>
        <v>0</v>
      </c>
      <c r="E2418" s="2">
        <f>'Source - Master DB Debt'!G2415</f>
        <v>326000</v>
      </c>
      <c r="F2418" s="2">
        <f>'Source - Master DB Debt'!H2415</f>
        <v>174500</v>
      </c>
      <c r="G2418" s="2">
        <f>'Source - Master DB Debt'!I2415</f>
        <v>52350</v>
      </c>
      <c r="H2418" s="2">
        <f>'Source - Master DB Debt'!J2415</f>
        <v>174500</v>
      </c>
    </row>
    <row r="2419" spans="1:8" x14ac:dyDescent="0.35">
      <c r="A2419" t="str">
        <f>'Source - Master DB Debt'!A2416&amp;'Source - Master DB Debt'!B2416&amp;'Source - Master DB Debt'!C2416</f>
        <v>7347350</v>
      </c>
      <c r="B2419" t="str">
        <f>'Source - Master DB Debt'!D2416</f>
        <v>0180</v>
      </c>
      <c r="C2419" t="str">
        <f>'Source - Master DB Debt'!E2416</f>
        <v xml:space="preserve">Northwestern Consol. School Bldg Corp Ad Valorem Property Tax First Mortgage Bonds, Series 2019 </v>
      </c>
      <c r="D2419" s="2">
        <f>'Source - Master DB Debt'!F2416</f>
        <v>135000</v>
      </c>
      <c r="E2419" s="2">
        <f>'Source - Master DB Debt'!G2416</f>
        <v>270000</v>
      </c>
      <c r="F2419" s="2">
        <f>'Source - Master DB Debt'!H2416</f>
        <v>136000</v>
      </c>
      <c r="G2419" s="2">
        <f>'Source - Master DB Debt'!I2416</f>
        <v>40800</v>
      </c>
      <c r="H2419" s="2">
        <f>'Source - Master DB Debt'!J2416</f>
        <v>136000</v>
      </c>
    </row>
    <row r="2420" spans="1:8" x14ac:dyDescent="0.35">
      <c r="A2420" t="str">
        <f>'Source - Master DB Debt'!A2417&amp;'Source - Master DB Debt'!B2417&amp;'Source - Master DB Debt'!C2417</f>
        <v>7347350</v>
      </c>
      <c r="B2420" t="str">
        <f>'Source - Master DB Debt'!D2417</f>
        <v>0180</v>
      </c>
      <c r="C2420" t="str">
        <f>'Source - Master DB Debt'!E2417</f>
        <v>Northwestern Consol Building Corp Ad Valorem Property Tax First Mortgage Bonds Series 2016</v>
      </c>
      <c r="D2420" s="2">
        <f>'Source - Master DB Debt'!F2417</f>
        <v>29000</v>
      </c>
      <c r="E2420" s="2">
        <f>'Source - Master DB Debt'!G2417</f>
        <v>58000</v>
      </c>
      <c r="F2420" s="2">
        <f>'Source - Master DB Debt'!H2417</f>
        <v>29000</v>
      </c>
      <c r="G2420" s="2">
        <f>'Source - Master DB Debt'!I2417</f>
        <v>8700</v>
      </c>
      <c r="H2420" s="2">
        <f>'Source - Master DB Debt'!J2417</f>
        <v>29000</v>
      </c>
    </row>
    <row r="2421" spans="1:8" x14ac:dyDescent="0.35">
      <c r="A2421" t="str">
        <f>'Source - Master DB Debt'!A2418&amp;'Source - Master DB Debt'!B2418&amp;'Source - Master DB Debt'!C2418</f>
        <v>7347350</v>
      </c>
      <c r="B2421" t="str">
        <f>'Source - Master DB Debt'!D2418</f>
        <v>0180</v>
      </c>
      <c r="C2421" t="str">
        <f>'Source - Master DB Debt'!E2418</f>
        <v>Ad Valorem Property Tax First Mortgage Bonds, Series 2012</v>
      </c>
      <c r="D2421" s="2">
        <f>'Source - Master DB Debt'!F2418</f>
        <v>0</v>
      </c>
      <c r="E2421" s="2">
        <f>'Source - Master DB Debt'!G2418</f>
        <v>0</v>
      </c>
      <c r="F2421" s="2">
        <f>'Source - Master DB Debt'!H2418</f>
        <v>0</v>
      </c>
      <c r="G2421" s="2">
        <f>'Source - Master DB Debt'!I2418</f>
        <v>0</v>
      </c>
      <c r="H2421" s="2">
        <f>'Source - Master DB Debt'!J2418</f>
        <v>0</v>
      </c>
    </row>
    <row r="2422" spans="1:8" x14ac:dyDescent="0.35">
      <c r="A2422" t="str">
        <f>'Source - Master DB Debt'!A2419&amp;'Source - Master DB Debt'!B2419&amp;'Source - Master DB Debt'!C2419</f>
        <v>7347350</v>
      </c>
      <c r="B2422" t="str">
        <f>'Source - Master DB Debt'!D2419</f>
        <v>0180</v>
      </c>
      <c r="C2422" t="str">
        <f>'Source - Master DB Debt'!E2419</f>
        <v>Northwestern Consol. School Building Corp. Ad Valorem Property Tax First Mortgage Bonds Series  2013</v>
      </c>
      <c r="D2422" s="2">
        <f>'Source - Master DB Debt'!F2419</f>
        <v>71000</v>
      </c>
      <c r="E2422" s="2">
        <f>'Source - Master DB Debt'!G2419</f>
        <v>140000</v>
      </c>
      <c r="F2422" s="2">
        <f>'Source - Master DB Debt'!H2419</f>
        <v>71000</v>
      </c>
      <c r="G2422" s="2">
        <f>'Source - Master DB Debt'!I2419</f>
        <v>71000</v>
      </c>
      <c r="H2422" s="2">
        <f>'Source - Master DB Debt'!J2419</f>
        <v>71000</v>
      </c>
    </row>
    <row r="2423" spans="1:8" x14ac:dyDescent="0.35">
      <c r="A2423" t="str">
        <f>'Source - Master DB Debt'!A2420&amp;'Source - Master DB Debt'!B2420&amp;'Source - Master DB Debt'!C2420</f>
        <v>7347350</v>
      </c>
      <c r="B2423" t="str">
        <f>'Source - Master DB Debt'!D2420</f>
        <v>0180</v>
      </c>
      <c r="C2423" t="str">
        <f>'Source - Master DB Debt'!E2420</f>
        <v>Ad Valorem Property Tax First Mortgage Bonds, Series 2023</v>
      </c>
      <c r="D2423" s="2">
        <f>'Source - Master DB Debt'!F2420</f>
        <v>0</v>
      </c>
      <c r="E2423" s="2">
        <f>'Source - Master DB Debt'!G2420</f>
        <v>1203000</v>
      </c>
      <c r="F2423" s="2">
        <f>'Source - Master DB Debt'!H2420</f>
        <v>550000</v>
      </c>
      <c r="G2423" s="2">
        <f>'Source - Master DB Debt'!I2420</f>
        <v>165000</v>
      </c>
      <c r="H2423" s="2">
        <f>'Source - Master DB Debt'!J2420</f>
        <v>550000</v>
      </c>
    </row>
    <row r="2424" spans="1:8" x14ac:dyDescent="0.35">
      <c r="A2424" t="str">
        <f>'Source - Master DB Debt'!A2421&amp;'Source - Master DB Debt'!B2421&amp;'Source - Master DB Debt'!C2421</f>
        <v>7347350</v>
      </c>
      <c r="B2424" t="str">
        <f>'Source - Master DB Debt'!D2421</f>
        <v>0180</v>
      </c>
      <c r="C2424" t="str">
        <f>'Source - Master DB Debt'!E2421</f>
        <v>Northwestern Consol. School Bldg Corp Ad Valorem Property Tax First Mortgage Bonds Series 2017</v>
      </c>
      <c r="D2424" s="2">
        <f>'Source - Master DB Debt'!F2421</f>
        <v>37000</v>
      </c>
      <c r="E2424" s="2">
        <f>'Source - Master DB Debt'!G2421</f>
        <v>74000</v>
      </c>
      <c r="F2424" s="2">
        <f>'Source - Master DB Debt'!H2421</f>
        <v>37000</v>
      </c>
      <c r="G2424" s="2">
        <f>'Source - Master DB Debt'!I2421</f>
        <v>11100</v>
      </c>
      <c r="H2424" s="2">
        <f>'Source - Master DB Debt'!J2421</f>
        <v>37000</v>
      </c>
    </row>
    <row r="2425" spans="1:8" x14ac:dyDescent="0.35">
      <c r="A2425" t="str">
        <f>'Source - Master DB Debt'!A2422&amp;'Source - Master DB Debt'!B2422&amp;'Source - Master DB Debt'!C2422</f>
        <v>7347350</v>
      </c>
      <c r="B2425" t="str">
        <f>'Source - Master DB Debt'!D2422</f>
        <v>0180</v>
      </c>
      <c r="C2425" t="str">
        <f>'Source - Master DB Debt'!E2422</f>
        <v>Northwestern Consol School Building Corp Ad Valorem Property Tax First Mortgage Bonds, Series 2014</v>
      </c>
      <c r="D2425" s="2">
        <f>'Source - Master DB Debt'!F2422</f>
        <v>78000</v>
      </c>
      <c r="E2425" s="2">
        <f>'Source - Master DB Debt'!G2422</f>
        <v>154000</v>
      </c>
      <c r="F2425" s="2">
        <f>'Source - Master DB Debt'!H2422</f>
        <v>78000</v>
      </c>
      <c r="G2425" s="2">
        <f>'Source - Master DB Debt'!I2422</f>
        <v>78000</v>
      </c>
      <c r="H2425" s="2">
        <f>'Source - Master DB Debt'!J2422</f>
        <v>78000</v>
      </c>
    </row>
    <row r="2426" spans="1:8" x14ac:dyDescent="0.35">
      <c r="A2426" t="str">
        <f>'Source - Master DB Debt'!A2423&amp;'Source - Master DB Debt'!B2423&amp;'Source - Master DB Debt'!C2423</f>
        <v>7347350</v>
      </c>
      <c r="B2426" t="str">
        <f>'Source - Master DB Debt'!D2423</f>
        <v>0180</v>
      </c>
      <c r="C2426" t="str">
        <f>'Source - Master DB Debt'!E2423</f>
        <v>Fees</v>
      </c>
      <c r="D2426" s="2">
        <f>'Source - Master DB Debt'!F2423</f>
        <v>0</v>
      </c>
      <c r="E2426" s="2">
        <f>'Source - Master DB Debt'!G2423</f>
        <v>0</v>
      </c>
      <c r="F2426" s="2">
        <f>'Source - Master DB Debt'!H2423</f>
        <v>0</v>
      </c>
      <c r="G2426" s="2">
        <f>'Source - Master DB Debt'!I2423</f>
        <v>0</v>
      </c>
      <c r="H2426" s="2">
        <f>'Source - Master DB Debt'!J2423</f>
        <v>0</v>
      </c>
    </row>
    <row r="2427" spans="1:8" x14ac:dyDescent="0.35">
      <c r="A2427" t="str">
        <f>'Source - Master DB Debt'!A2424&amp;'Source - Master DB Debt'!B2424&amp;'Source - Master DB Debt'!C2424</f>
        <v>7347350</v>
      </c>
      <c r="B2427" t="str">
        <f>'Source - Master DB Debt'!D2424</f>
        <v>0180</v>
      </c>
      <c r="C2427" t="str">
        <f>'Source - Master DB Debt'!E2424</f>
        <v>Northwestern Consol. School Building Corp Ad Valorem Property Tax First Mortgage Bonds Series 2015</v>
      </c>
      <c r="D2427" s="2">
        <f>'Source - Master DB Debt'!F2424</f>
        <v>97000</v>
      </c>
      <c r="E2427" s="2">
        <f>'Source - Master DB Debt'!G2424</f>
        <v>148000</v>
      </c>
      <c r="F2427" s="2">
        <f>'Source - Master DB Debt'!H2424</f>
        <v>47000</v>
      </c>
      <c r="G2427" s="2">
        <f>'Source - Master DB Debt'!I2424</f>
        <v>14100</v>
      </c>
      <c r="H2427" s="2">
        <f>'Source - Master DB Debt'!J2424</f>
        <v>47000</v>
      </c>
    </row>
    <row r="2428" spans="1:8" x14ac:dyDescent="0.35">
      <c r="A2428" t="str">
        <f>'Source - Master DB Debt'!A2425&amp;'Source - Master DB Debt'!B2425&amp;'Source - Master DB Debt'!C2425</f>
        <v>7347350</v>
      </c>
      <c r="B2428" t="str">
        <f>'Source - Master DB Debt'!D2425</f>
        <v>0180</v>
      </c>
      <c r="C2428" t="str">
        <f>'Source - Master DB Debt'!E2425</f>
        <v>Ad Valorem Property Tax First Mortgage Bonds, Series 2010 (QSCBs)</v>
      </c>
      <c r="D2428" s="2">
        <f>'Source - Master DB Debt'!F2425</f>
        <v>445000</v>
      </c>
      <c r="E2428" s="2">
        <f>'Source - Master DB Debt'!G2425</f>
        <v>1435824</v>
      </c>
      <c r="F2428" s="2">
        <f>'Source - Master DB Debt'!H2425</f>
        <v>742912</v>
      </c>
      <c r="G2428" s="2">
        <f>'Source - Master DB Debt'!I2425</f>
        <v>742912</v>
      </c>
      <c r="H2428" s="2">
        <f>'Source - Master DB Debt'!J2425</f>
        <v>761000</v>
      </c>
    </row>
    <row r="2429" spans="1:8" x14ac:dyDescent="0.35">
      <c r="A2429" t="str">
        <f>'Source - Master DB Debt'!A2426&amp;'Source - Master DB Debt'!B2426&amp;'Source - Master DB Debt'!C2426</f>
        <v>7347350</v>
      </c>
      <c r="B2429" t="str">
        <f>'Source - Master DB Debt'!D2426</f>
        <v>0180</v>
      </c>
      <c r="C2429" t="str">
        <f>'Source - Master DB Debt'!E2426</f>
        <v>Unreimbursed Textbooks</v>
      </c>
      <c r="D2429" s="2">
        <f>'Source - Master DB Debt'!F2426</f>
        <v>21578</v>
      </c>
      <c r="E2429" s="2">
        <f>'Source - Master DB Debt'!G2426</f>
        <v>0</v>
      </c>
      <c r="F2429" s="2">
        <f>'Source - Master DB Debt'!H2426</f>
        <v>0</v>
      </c>
      <c r="G2429" s="2">
        <f>'Source - Master DB Debt'!I2426</f>
        <v>0</v>
      </c>
      <c r="H2429" s="2">
        <f>'Source - Master DB Debt'!J2426</f>
        <v>0</v>
      </c>
    </row>
    <row r="2430" spans="1:8" x14ac:dyDescent="0.35">
      <c r="A2430" t="str">
        <f>'Source - Master DB Debt'!A2427&amp;'Source - Master DB Debt'!B2427&amp;'Source - Master DB Debt'!C2427</f>
        <v>7347360</v>
      </c>
      <c r="B2430" t="str">
        <f>'Source - Master DB Debt'!D2427</f>
        <v>0180</v>
      </c>
      <c r="C2430" t="str">
        <f>'Source - Master DB Debt'!E2427</f>
        <v>Fees</v>
      </c>
      <c r="D2430" s="2">
        <f>'Source - Master DB Debt'!F2427</f>
        <v>5000</v>
      </c>
      <c r="E2430" s="2">
        <f>'Source - Master DB Debt'!G2427</f>
        <v>10000</v>
      </c>
      <c r="F2430" s="2">
        <f>'Source - Master DB Debt'!H2427</f>
        <v>0</v>
      </c>
      <c r="G2430" s="2">
        <f>'Source - Master DB Debt'!I2427</f>
        <v>0</v>
      </c>
      <c r="H2430" s="2">
        <f>'Source - Master DB Debt'!J2427</f>
        <v>0</v>
      </c>
    </row>
    <row r="2431" spans="1:8" x14ac:dyDescent="0.35">
      <c r="A2431" t="str">
        <f>'Source - Master DB Debt'!A2428&amp;'Source - Master DB Debt'!B2428&amp;'Source - Master DB Debt'!C2428</f>
        <v>7347360</v>
      </c>
      <c r="B2431" t="str">
        <f>'Source - Master DB Debt'!D2428</f>
        <v>0180</v>
      </c>
      <c r="C2431" t="str">
        <f>'Source - Master DB Debt'!E2428</f>
        <v>Ad Valorem Property Tax First Mortgage Bonds, Series 2020</v>
      </c>
      <c r="D2431" s="2">
        <f>'Source - Master DB Debt'!F2428</f>
        <v>365000</v>
      </c>
      <c r="E2431" s="2">
        <f>'Source - Master DB Debt'!G2428</f>
        <v>733000</v>
      </c>
      <c r="F2431" s="2">
        <f>'Source - Master DB Debt'!H2428</f>
        <v>368000</v>
      </c>
      <c r="G2431" s="2">
        <f>'Source - Master DB Debt'!I2428</f>
        <v>110400</v>
      </c>
      <c r="H2431" s="2">
        <f>'Source - Master DB Debt'!J2428</f>
        <v>368000</v>
      </c>
    </row>
    <row r="2432" spans="1:8" x14ac:dyDescent="0.35">
      <c r="A2432" t="str">
        <f>'Source - Master DB Debt'!A2429&amp;'Source - Master DB Debt'!B2429&amp;'Source - Master DB Debt'!C2429</f>
        <v>7347360</v>
      </c>
      <c r="B2432" t="str">
        <f>'Source - Master DB Debt'!D2429</f>
        <v>0180</v>
      </c>
      <c r="C2432" t="str">
        <f>'Source - Master DB Debt'!E2429</f>
        <v>Unreimbursed Textbooks</v>
      </c>
      <c r="D2432" s="2">
        <f>'Source - Master DB Debt'!F2429</f>
        <v>0</v>
      </c>
      <c r="E2432" s="2">
        <f>'Source - Master DB Debt'!G2429</f>
        <v>0</v>
      </c>
      <c r="F2432" s="2">
        <f>'Source - Master DB Debt'!H2429</f>
        <v>0</v>
      </c>
      <c r="G2432" s="2">
        <f>'Source - Master DB Debt'!I2429</f>
        <v>0</v>
      </c>
      <c r="H2432" s="2">
        <f>'Source - Master DB Debt'!J2429</f>
        <v>0</v>
      </c>
    </row>
    <row r="2433" spans="1:8" x14ac:dyDescent="0.35">
      <c r="A2433" t="str">
        <f>'Source - Master DB Debt'!A2430&amp;'Source - Master DB Debt'!B2430&amp;'Source - Master DB Debt'!C2430</f>
        <v>7347365</v>
      </c>
      <c r="B2433" t="str">
        <f>'Source - Master DB Debt'!D2430</f>
        <v>0180</v>
      </c>
      <c r="C2433" t="str">
        <f>'Source - Master DB Debt'!E2430</f>
        <v>Ad Valorem Property Tax First Mortgage Bonds, Series 2022</v>
      </c>
      <c r="D2433" s="2">
        <f>'Source - Master DB Debt'!F2430</f>
        <v>657000</v>
      </c>
      <c r="E2433" s="2">
        <f>'Source - Master DB Debt'!G2430</f>
        <v>1349000</v>
      </c>
      <c r="F2433" s="2">
        <f>'Source - Master DB Debt'!H2430</f>
        <v>676000</v>
      </c>
      <c r="G2433" s="2">
        <f>'Source - Master DB Debt'!I2430</f>
        <v>202800</v>
      </c>
      <c r="H2433" s="2">
        <f>'Source - Master DB Debt'!J2430</f>
        <v>676000</v>
      </c>
    </row>
    <row r="2434" spans="1:8" x14ac:dyDescent="0.35">
      <c r="A2434" t="str">
        <f>'Source - Master DB Debt'!A2431&amp;'Source - Master DB Debt'!B2431&amp;'Source - Master DB Debt'!C2431</f>
        <v>7347365</v>
      </c>
      <c r="B2434" t="str">
        <f>'Source - Master DB Debt'!D2431</f>
        <v>0180</v>
      </c>
      <c r="C2434" t="str">
        <f>'Source - Master DB Debt'!E2431</f>
        <v>Shelbyville Central Renovation School Building Corp 2014 Refunding</v>
      </c>
      <c r="D2434" s="2">
        <f>'Source - Master DB Debt'!F2431</f>
        <v>1264000</v>
      </c>
      <c r="E2434" s="2">
        <f>'Source - Master DB Debt'!G2431</f>
        <v>2530000</v>
      </c>
      <c r="F2434" s="2">
        <f>'Source - Master DB Debt'!H2431</f>
        <v>1266500</v>
      </c>
      <c r="G2434" s="2">
        <f>'Source - Master DB Debt'!I2431</f>
        <v>1266500</v>
      </c>
      <c r="H2434" s="2">
        <f>'Source - Master DB Debt'!J2431</f>
        <v>1266500</v>
      </c>
    </row>
    <row r="2435" spans="1:8" x14ac:dyDescent="0.35">
      <c r="A2435" t="str">
        <f>'Source - Master DB Debt'!A2432&amp;'Source - Master DB Debt'!B2432&amp;'Source - Master DB Debt'!C2432</f>
        <v>7347365</v>
      </c>
      <c r="B2435" t="str">
        <f>'Source - Master DB Debt'!D2432</f>
        <v>0180</v>
      </c>
      <c r="C2435" t="str">
        <f>'Source - Master DB Debt'!E2432</f>
        <v>General Obligation Bonds of 2020</v>
      </c>
      <c r="D2435" s="2">
        <f>'Source - Master DB Debt'!F2432</f>
        <v>217350</v>
      </c>
      <c r="E2435" s="2">
        <f>'Source - Master DB Debt'!G2432</f>
        <v>439450</v>
      </c>
      <c r="F2435" s="2">
        <f>'Source - Master DB Debt'!H2432</f>
        <v>222050</v>
      </c>
      <c r="G2435" s="2">
        <f>'Source - Master DB Debt'!I2432</f>
        <v>66990</v>
      </c>
      <c r="H2435" s="2">
        <f>'Source - Master DB Debt'!J2432</f>
        <v>224550</v>
      </c>
    </row>
    <row r="2436" spans="1:8" x14ac:dyDescent="0.35">
      <c r="A2436" t="str">
        <f>'Source - Master DB Debt'!A2433&amp;'Source - Master DB Debt'!B2433&amp;'Source - Master DB Debt'!C2433</f>
        <v>7347365</v>
      </c>
      <c r="B2436" t="str">
        <f>'Source - Master DB Debt'!D2433</f>
        <v>0180</v>
      </c>
      <c r="C2436" t="str">
        <f>'Source - Master DB Debt'!E2433</f>
        <v>Preschool Bonds 2018</v>
      </c>
      <c r="D2436" s="2">
        <f>'Source - Master DB Debt'!F2433</f>
        <v>307000</v>
      </c>
      <c r="E2436" s="2">
        <f>'Source - Master DB Debt'!G2433</f>
        <v>2263000</v>
      </c>
      <c r="F2436" s="2">
        <f>'Source - Master DB Debt'!H2433</f>
        <v>1131500</v>
      </c>
      <c r="G2436" s="2">
        <f>'Source - Master DB Debt'!I2433</f>
        <v>339450</v>
      </c>
      <c r="H2436" s="2">
        <f>'Source - Master DB Debt'!J2433</f>
        <v>1131500</v>
      </c>
    </row>
    <row r="2437" spans="1:8" x14ac:dyDescent="0.35">
      <c r="A2437" t="str">
        <f>'Source - Master DB Debt'!A2434&amp;'Source - Master DB Debt'!B2434&amp;'Source - Master DB Debt'!C2434</f>
        <v>7347365</v>
      </c>
      <c r="B2437" t="str">
        <f>'Source - Master DB Debt'!D2434</f>
        <v>0180</v>
      </c>
      <c r="C2437" t="str">
        <f>'Source - Master DB Debt'!E2434</f>
        <v>Fees</v>
      </c>
      <c r="D2437" s="2">
        <f>'Source - Master DB Debt'!F2434</f>
        <v>8200</v>
      </c>
      <c r="E2437" s="2">
        <f>'Source - Master DB Debt'!G2434</f>
        <v>10000</v>
      </c>
      <c r="F2437" s="2">
        <f>'Source - Master DB Debt'!H2434</f>
        <v>5000</v>
      </c>
      <c r="G2437" s="2">
        <f>'Source - Master DB Debt'!I2434</f>
        <v>1500</v>
      </c>
      <c r="H2437" s="2">
        <f>'Source - Master DB Debt'!J2434</f>
        <v>5000</v>
      </c>
    </row>
    <row r="2438" spans="1:8" x14ac:dyDescent="0.35">
      <c r="A2438" t="str">
        <f>'Source - Master DB Debt'!A2435&amp;'Source - Master DB Debt'!B2435&amp;'Source - Master DB Debt'!C2435</f>
        <v>7347365</v>
      </c>
      <c r="B2438" t="str">
        <f>'Source - Master DB Debt'!D2435</f>
        <v>0180</v>
      </c>
      <c r="C2438" t="str">
        <f>'Source - Master DB Debt'!E2435</f>
        <v>General Obligation Bonds of 2023</v>
      </c>
      <c r="D2438" s="2">
        <f>'Source - Master DB Debt'!F2435</f>
        <v>0</v>
      </c>
      <c r="E2438" s="2">
        <f>'Source - Master DB Debt'!G2435</f>
        <v>675363</v>
      </c>
      <c r="F2438" s="2">
        <f>'Source - Master DB Debt'!H2435</f>
        <v>308550</v>
      </c>
      <c r="G2438" s="2">
        <f>'Source - Master DB Debt'!I2435</f>
        <v>92539</v>
      </c>
      <c r="H2438" s="2">
        <f>'Source - Master DB Debt'!J2435</f>
        <v>308375</v>
      </c>
    </row>
    <row r="2439" spans="1:8" x14ac:dyDescent="0.35">
      <c r="A2439" t="str">
        <f>'Source - Master DB Debt'!A2436&amp;'Source - Master DB Debt'!B2436&amp;'Source - Master DB Debt'!C2436</f>
        <v>7347365</v>
      </c>
      <c r="B2439" t="str">
        <f>'Source - Master DB Debt'!D2436</f>
        <v>0180</v>
      </c>
      <c r="C2439" t="str">
        <f>'Source - Master DB Debt'!E2436</f>
        <v>Ad Valorem Property Tax First Mortgage Refunding Bonds, Series 2021</v>
      </c>
      <c r="D2439" s="2">
        <f>'Source - Master DB Debt'!F2436</f>
        <v>1437500</v>
      </c>
      <c r="E2439" s="2">
        <f>'Source - Master DB Debt'!G2436</f>
        <v>0</v>
      </c>
      <c r="F2439" s="2">
        <f>'Source - Master DB Debt'!H2436</f>
        <v>0</v>
      </c>
      <c r="G2439" s="2">
        <f>'Source - Master DB Debt'!I2436</f>
        <v>0</v>
      </c>
      <c r="H2439" s="2">
        <f>'Source - Master DB Debt'!J2436</f>
        <v>0</v>
      </c>
    </row>
    <row r="2440" spans="1:8" x14ac:dyDescent="0.35">
      <c r="A2440" t="str">
        <f>'Source - Master DB Debt'!A2437&amp;'Source - Master DB Debt'!B2437&amp;'Source - Master DB Debt'!C2437</f>
        <v>7347365</v>
      </c>
      <c r="B2440" t="str">
        <f>'Source - Master DB Debt'!D2437</f>
        <v>0180</v>
      </c>
      <c r="C2440" t="str">
        <f>'Source - Master DB Debt'!E2437</f>
        <v>G.O. Bond 2014</v>
      </c>
      <c r="D2440" s="2">
        <f>'Source - Master DB Debt'!F2437</f>
        <v>114070</v>
      </c>
      <c r="E2440" s="2">
        <f>'Source - Master DB Debt'!G2437</f>
        <v>224125</v>
      </c>
      <c r="F2440" s="2">
        <f>'Source - Master DB Debt'!H2437</f>
        <v>0</v>
      </c>
      <c r="G2440" s="2">
        <f>'Source - Master DB Debt'!I2437</f>
        <v>0</v>
      </c>
      <c r="H2440" s="2">
        <f>'Source - Master DB Debt'!J2437</f>
        <v>0</v>
      </c>
    </row>
    <row r="2441" spans="1:8" x14ac:dyDescent="0.35">
      <c r="A2441" t="str">
        <f>'Source - Master DB Debt'!A2438&amp;'Source - Master DB Debt'!B2438&amp;'Source - Master DB Debt'!C2438</f>
        <v>7447385</v>
      </c>
      <c r="B2441" t="str">
        <f>'Source - Master DB Debt'!D2438</f>
        <v>0180</v>
      </c>
      <c r="C2441" t="str">
        <f>'Source - Master DB Debt'!E2438</f>
        <v>Ad Valorem Property Tax First Mortgage Bond, Series 2020</v>
      </c>
      <c r="D2441" s="2">
        <f>'Source - Master DB Debt'!F2438</f>
        <v>223000</v>
      </c>
      <c r="E2441" s="2">
        <f>'Source - Master DB Debt'!G2438</f>
        <v>446000</v>
      </c>
      <c r="F2441" s="2">
        <f>'Source - Master DB Debt'!H2438</f>
        <v>1233000</v>
      </c>
      <c r="G2441" s="2">
        <f>'Source - Master DB Debt'!I2438</f>
        <v>369900</v>
      </c>
      <c r="H2441" s="2">
        <f>'Source - Master DB Debt'!J2438</f>
        <v>1233000</v>
      </c>
    </row>
    <row r="2442" spans="1:8" x14ac:dyDescent="0.35">
      <c r="A2442" t="str">
        <f>'Source - Master DB Debt'!A2439&amp;'Source - Master DB Debt'!B2439&amp;'Source - Master DB Debt'!C2439</f>
        <v>7447385</v>
      </c>
      <c r="B2442" t="str">
        <f>'Source - Master DB Debt'!D2439</f>
        <v>0180</v>
      </c>
      <c r="C2442" t="str">
        <f>'Source - Master DB Debt'!E2439</f>
        <v>Ad Valorem Property Tax First Mortgage Bonds, Series 2023</v>
      </c>
      <c r="D2442" s="2">
        <f>'Source - Master DB Debt'!F2439</f>
        <v>0</v>
      </c>
      <c r="E2442" s="2">
        <f>'Source - Master DB Debt'!G2439</f>
        <v>1244000</v>
      </c>
      <c r="F2442" s="2">
        <f>'Source - Master DB Debt'!H2439</f>
        <v>600500</v>
      </c>
      <c r="G2442" s="2">
        <f>'Source - Master DB Debt'!I2439</f>
        <v>180150</v>
      </c>
      <c r="H2442" s="2">
        <f>'Source - Master DB Debt'!J2439</f>
        <v>600500</v>
      </c>
    </row>
    <row r="2443" spans="1:8" x14ac:dyDescent="0.35">
      <c r="A2443" t="str">
        <f>'Source - Master DB Debt'!A2440&amp;'Source - Master DB Debt'!B2440&amp;'Source - Master DB Debt'!C2440</f>
        <v>7447385</v>
      </c>
      <c r="B2443" t="str">
        <f>'Source - Master DB Debt'!D2440</f>
        <v>0180</v>
      </c>
      <c r="C2443" t="str">
        <f>'Source - Master DB Debt'!E2440</f>
        <v>North Spencer MS Building Corporation Ad Valorem Property Tax First Mortgage Bonds, Series 2017</v>
      </c>
      <c r="D2443" s="2">
        <f>'Source - Master DB Debt'!F2440</f>
        <v>162500</v>
      </c>
      <c r="E2443" s="2">
        <f>'Source - Master DB Debt'!G2440</f>
        <v>826000</v>
      </c>
      <c r="F2443" s="2">
        <f>'Source - Master DB Debt'!H2440</f>
        <v>0</v>
      </c>
      <c r="G2443" s="2">
        <f>'Source - Master DB Debt'!I2440</f>
        <v>0</v>
      </c>
      <c r="H2443" s="2">
        <f>'Source - Master DB Debt'!J2440</f>
        <v>0</v>
      </c>
    </row>
    <row r="2444" spans="1:8" x14ac:dyDescent="0.35">
      <c r="A2444" t="str">
        <f>'Source - Master DB Debt'!A2441&amp;'Source - Master DB Debt'!B2441&amp;'Source - Master DB Debt'!C2441</f>
        <v>7447385</v>
      </c>
      <c r="B2444" t="str">
        <f>'Source - Master DB Debt'!D2441</f>
        <v>0180</v>
      </c>
      <c r="C2444" t="str">
        <f>'Source - Master DB Debt'!E2441</f>
        <v>$8,970,000 AD VALOREM PROPERTY TAX FIRST MORTGAGE BONDS, SERIES 2016</v>
      </c>
      <c r="D2444" s="2">
        <f>'Source - Master DB Debt'!F2441</f>
        <v>909500</v>
      </c>
      <c r="E2444" s="2">
        <f>'Source - Master DB Debt'!G2441</f>
        <v>1299000</v>
      </c>
      <c r="F2444" s="2">
        <f>'Source - Master DB Debt'!H2441</f>
        <v>0</v>
      </c>
      <c r="G2444" s="2">
        <f>'Source - Master DB Debt'!I2441</f>
        <v>0</v>
      </c>
      <c r="H2444" s="2">
        <f>'Source - Master DB Debt'!J2441</f>
        <v>0</v>
      </c>
    </row>
    <row r="2445" spans="1:8" x14ac:dyDescent="0.35">
      <c r="A2445" t="str">
        <f>'Source - Master DB Debt'!A2442&amp;'Source - Master DB Debt'!B2442&amp;'Source - Master DB Debt'!C2442</f>
        <v>7447385</v>
      </c>
      <c r="B2445" t="str">
        <f>'Source - Master DB Debt'!D2442</f>
        <v>0186</v>
      </c>
      <c r="C2445" t="str">
        <f>'Source - Master DB Debt'!E2442</f>
        <v>School Severence 2013 A Refunding</v>
      </c>
      <c r="D2445" s="2">
        <f>'Source - Master DB Debt'!F2442</f>
        <v>0</v>
      </c>
      <c r="E2445" s="2">
        <f>'Source - Master DB Debt'!G2442</f>
        <v>144074</v>
      </c>
      <c r="F2445" s="2">
        <f>'Source - Master DB Debt'!H2442</f>
        <v>0</v>
      </c>
      <c r="G2445" s="2">
        <f>'Source - Master DB Debt'!I2442</f>
        <v>0</v>
      </c>
      <c r="H2445" s="2">
        <f>'Source - Master DB Debt'!J2442</f>
        <v>0</v>
      </c>
    </row>
    <row r="2446" spans="1:8" x14ac:dyDescent="0.35">
      <c r="A2446" t="str">
        <f>'Source - Master DB Debt'!A2443&amp;'Source - Master DB Debt'!B2443&amp;'Source - Master DB Debt'!C2443</f>
        <v>7447385</v>
      </c>
      <c r="B2446" t="str">
        <f>'Source - Master DB Debt'!D2443</f>
        <v>0180</v>
      </c>
      <c r="C2446" t="str">
        <f>'Source - Master DB Debt'!E2443</f>
        <v>Unreimbursed Textbooks</v>
      </c>
      <c r="D2446" s="2">
        <f>'Source - Master DB Debt'!F2443</f>
        <v>10159</v>
      </c>
      <c r="E2446" s="2">
        <f>'Source - Master DB Debt'!G2443</f>
        <v>0</v>
      </c>
      <c r="F2446" s="2">
        <f>'Source - Master DB Debt'!H2443</f>
        <v>0</v>
      </c>
      <c r="G2446" s="2">
        <f>'Source - Master DB Debt'!I2443</f>
        <v>0</v>
      </c>
      <c r="H2446" s="2">
        <f>'Source - Master DB Debt'!J2443</f>
        <v>0</v>
      </c>
    </row>
    <row r="2447" spans="1:8" x14ac:dyDescent="0.35">
      <c r="A2447" t="str">
        <f>'Source - Master DB Debt'!A2444&amp;'Source - Master DB Debt'!B2444&amp;'Source - Master DB Debt'!C2444</f>
        <v>7447445</v>
      </c>
      <c r="B2447" t="str">
        <f>'Source - Master DB Debt'!D2444</f>
        <v>0180</v>
      </c>
      <c r="C2447" t="str">
        <f>'Source - Master DB Debt'!E2444</f>
        <v>Ad Valorem Property Tax First Mortgage Bonds, Series 2018</v>
      </c>
      <c r="D2447" s="2">
        <f>'Source - Master DB Debt'!F2444</f>
        <v>730000</v>
      </c>
      <c r="E2447" s="2">
        <f>'Source - Master DB Debt'!G2444</f>
        <v>1459000</v>
      </c>
      <c r="F2447" s="2">
        <f>'Source - Master DB Debt'!H2444</f>
        <v>730500</v>
      </c>
      <c r="G2447" s="2">
        <f>'Source - Master DB Debt'!I2444</f>
        <v>219150</v>
      </c>
      <c r="H2447" s="2">
        <f>'Source - Master DB Debt'!J2444</f>
        <v>730500</v>
      </c>
    </row>
    <row r="2448" spans="1:8" x14ac:dyDescent="0.35">
      <c r="A2448" t="str">
        <f>'Source - Master DB Debt'!A2445&amp;'Source - Master DB Debt'!B2445&amp;'Source - Master DB Debt'!C2445</f>
        <v>7447445</v>
      </c>
      <c r="B2448" t="str">
        <f>'Source - Master DB Debt'!D2445</f>
        <v>0180</v>
      </c>
      <c r="C2448" t="str">
        <f>'Source - Master DB Debt'!E2445</f>
        <v>Unreimbursed Textbooks</v>
      </c>
      <c r="D2448" s="2">
        <f>'Source - Master DB Debt'!F2445</f>
        <v>19557</v>
      </c>
      <c r="E2448" s="2">
        <f>'Source - Master DB Debt'!G2445</f>
        <v>0</v>
      </c>
      <c r="F2448" s="2">
        <f>'Source - Master DB Debt'!H2445</f>
        <v>0</v>
      </c>
      <c r="G2448" s="2">
        <f>'Source - Master DB Debt'!I2445</f>
        <v>0</v>
      </c>
      <c r="H2448" s="2">
        <f>'Source - Master DB Debt'!J2445</f>
        <v>0</v>
      </c>
    </row>
    <row r="2449" spans="1:8" x14ac:dyDescent="0.35">
      <c r="A2449" t="str">
        <f>'Source - Master DB Debt'!A2446&amp;'Source - Master DB Debt'!B2446&amp;'Source - Master DB Debt'!C2446</f>
        <v>7547495</v>
      </c>
      <c r="B2449" t="str">
        <f>'Source - Master DB Debt'!D2446</f>
        <v>0180</v>
      </c>
      <c r="C2449" t="str">
        <f>'Source - Master DB Debt'!E2446</f>
        <v>Fees</v>
      </c>
      <c r="D2449" s="2">
        <f>'Source - Master DB Debt'!F2446</f>
        <v>0</v>
      </c>
      <c r="E2449" s="2">
        <f>'Source - Master DB Debt'!G2446</f>
        <v>0</v>
      </c>
      <c r="F2449" s="2">
        <f>'Source - Master DB Debt'!H2446</f>
        <v>0</v>
      </c>
      <c r="G2449" s="2">
        <f>'Source - Master DB Debt'!I2446</f>
        <v>0</v>
      </c>
      <c r="H2449" s="2">
        <f>'Source - Master DB Debt'!J2446</f>
        <v>0</v>
      </c>
    </row>
    <row r="2450" spans="1:8" x14ac:dyDescent="0.35">
      <c r="A2450" t="str">
        <f>'Source - Master DB Debt'!A2447&amp;'Source - Master DB Debt'!B2447&amp;'Source - Master DB Debt'!C2447</f>
        <v>7547495</v>
      </c>
      <c r="B2450" t="str">
        <f>'Source - Master DB Debt'!D2447</f>
        <v>0180</v>
      </c>
      <c r="C2450" t="str">
        <f>'Source - Master DB Debt'!E2447</f>
        <v>QSCB Building Bonds 2009B</v>
      </c>
      <c r="D2450" s="2">
        <f>'Source - Master DB Debt'!F2447</f>
        <v>224890</v>
      </c>
      <c r="E2450" s="2">
        <f>'Source - Master DB Debt'!G2447</f>
        <v>228924</v>
      </c>
      <c r="F2450" s="2">
        <f>'Source - Master DB Debt'!H2447</f>
        <v>0</v>
      </c>
      <c r="G2450" s="2">
        <f>'Source - Master DB Debt'!I2447</f>
        <v>0</v>
      </c>
      <c r="H2450" s="2">
        <f>'Source - Master DB Debt'!J2447</f>
        <v>0</v>
      </c>
    </row>
    <row r="2451" spans="1:8" x14ac:dyDescent="0.35">
      <c r="A2451" t="str">
        <f>'Source - Master DB Debt'!A2448&amp;'Source - Master DB Debt'!B2448&amp;'Source - Master DB Debt'!C2448</f>
        <v>7547495</v>
      </c>
      <c r="B2451" t="str">
        <f>'Source - Master DB Debt'!D2448</f>
        <v>0180</v>
      </c>
      <c r="C2451" t="str">
        <f>'Source - Master DB Debt'!E2448</f>
        <v>School Building Bonds 2009A</v>
      </c>
      <c r="D2451" s="2">
        <f>'Source - Master DB Debt'!F2448</f>
        <v>14913</v>
      </c>
      <c r="E2451" s="2">
        <f>'Source - Master DB Debt'!G2448</f>
        <v>25826</v>
      </c>
      <c r="F2451" s="2">
        <f>'Source - Master DB Debt'!H2448</f>
        <v>125913</v>
      </c>
      <c r="G2451" s="2">
        <f>'Source - Master DB Debt'!I2448</f>
        <v>125913</v>
      </c>
      <c r="H2451" s="2">
        <f>'Source - Master DB Debt'!J2448</f>
        <v>132325</v>
      </c>
    </row>
    <row r="2452" spans="1:8" x14ac:dyDescent="0.35">
      <c r="A2452" t="str">
        <f>'Source - Master DB Debt'!A2449&amp;'Source - Master DB Debt'!B2449&amp;'Source - Master DB Debt'!C2449</f>
        <v>7547495</v>
      </c>
      <c r="B2452" t="str">
        <f>'Source - Master DB Debt'!D2449</f>
        <v>0180</v>
      </c>
      <c r="C2452" t="str">
        <f>'Source - Master DB Debt'!E2449</f>
        <v>Ad Valorem Property Tax First Mortgage Bonds, Series 2020</v>
      </c>
      <c r="D2452" s="2">
        <f>'Source - Master DB Debt'!F2449</f>
        <v>197500</v>
      </c>
      <c r="E2452" s="2">
        <f>'Source - Master DB Debt'!G2449</f>
        <v>779000</v>
      </c>
      <c r="F2452" s="2">
        <f>'Source - Master DB Debt'!H2449</f>
        <v>390500</v>
      </c>
      <c r="G2452" s="2">
        <f>'Source - Master DB Debt'!I2449</f>
        <v>117150</v>
      </c>
      <c r="H2452" s="2">
        <f>'Source - Master DB Debt'!J2449</f>
        <v>390500</v>
      </c>
    </row>
    <row r="2453" spans="1:8" x14ac:dyDescent="0.35">
      <c r="A2453" t="str">
        <f>'Source - Master DB Debt'!A2450&amp;'Source - Master DB Debt'!B2450&amp;'Source - Master DB Debt'!C2450</f>
        <v>7547495</v>
      </c>
      <c r="B2453" t="str">
        <f>'Source - Master DB Debt'!D2450</f>
        <v>0180</v>
      </c>
      <c r="C2453" t="str">
        <f>'Source - Master DB Debt'!E2450</f>
        <v>Unreimbursed Textbooks</v>
      </c>
      <c r="D2453" s="2">
        <f>'Source - Master DB Debt'!F2450</f>
        <v>0</v>
      </c>
      <c r="E2453" s="2">
        <f>'Source - Master DB Debt'!G2450</f>
        <v>0</v>
      </c>
      <c r="F2453" s="2">
        <f>'Source - Master DB Debt'!H2450</f>
        <v>0</v>
      </c>
      <c r="G2453" s="2">
        <f>'Source - Master DB Debt'!I2450</f>
        <v>0</v>
      </c>
      <c r="H2453" s="2">
        <f>'Source - Master DB Debt'!J2450</f>
        <v>0</v>
      </c>
    </row>
    <row r="2454" spans="1:8" x14ac:dyDescent="0.35">
      <c r="A2454" t="str">
        <f>'Source - Master DB Debt'!A2451&amp;'Source - Master DB Debt'!B2451&amp;'Source - Master DB Debt'!C2451</f>
        <v>7547495</v>
      </c>
      <c r="B2454" t="str">
        <f>'Source - Master DB Debt'!D2451</f>
        <v>0180</v>
      </c>
      <c r="C2454" t="str">
        <f>'Source - Master DB Debt'!E2451</f>
        <v>Ad Valorem Property Tax First Mortgage Refunding Bonds, Series 2012</v>
      </c>
      <c r="D2454" s="2">
        <f>'Source - Master DB Debt'!F2451</f>
        <v>0</v>
      </c>
      <c r="E2454" s="2">
        <f>'Source - Master DB Debt'!G2451</f>
        <v>0</v>
      </c>
      <c r="F2454" s="2">
        <f>'Source - Master DB Debt'!H2451</f>
        <v>0</v>
      </c>
      <c r="G2454" s="2">
        <f>'Source - Master DB Debt'!I2451</f>
        <v>0</v>
      </c>
      <c r="H2454" s="2">
        <f>'Source - Master DB Debt'!J2451</f>
        <v>0</v>
      </c>
    </row>
    <row r="2455" spans="1:8" x14ac:dyDescent="0.35">
      <c r="A2455" t="str">
        <f>'Source - Master DB Debt'!A2452&amp;'Source - Master DB Debt'!B2452&amp;'Source - Master DB Debt'!C2452</f>
        <v>7547515</v>
      </c>
      <c r="B2455" t="str">
        <f>'Source - Master DB Debt'!D2452</f>
        <v>0180</v>
      </c>
      <c r="C2455" t="str">
        <f>'Source - Master DB Debt'!E2452</f>
        <v>Ad Valorem Property Tax First Mortgage Bonds, Series 2021</v>
      </c>
      <c r="D2455" s="2">
        <f>'Source - Master DB Debt'!F2452</f>
        <v>200000</v>
      </c>
      <c r="E2455" s="2">
        <f>'Source - Master DB Debt'!G2452</f>
        <v>400000</v>
      </c>
      <c r="F2455" s="2">
        <f>'Source - Master DB Debt'!H2452</f>
        <v>445500</v>
      </c>
      <c r="G2455" s="2">
        <f>'Source - Master DB Debt'!I2452</f>
        <v>133650</v>
      </c>
      <c r="H2455" s="2">
        <f>'Source - Master DB Debt'!J2452</f>
        <v>445500</v>
      </c>
    </row>
    <row r="2456" spans="1:8" x14ac:dyDescent="0.35">
      <c r="A2456" t="str">
        <f>'Source - Master DB Debt'!A2453&amp;'Source - Master DB Debt'!B2453&amp;'Source - Master DB Debt'!C2453</f>
        <v>7547515</v>
      </c>
      <c r="B2456" t="str">
        <f>'Source - Master DB Debt'!D2453</f>
        <v>0180</v>
      </c>
      <c r="C2456" t="str">
        <f>'Source - Master DB Debt'!E2453</f>
        <v>Fees</v>
      </c>
      <c r="D2456" s="2">
        <f>'Source - Master DB Debt'!F2453</f>
        <v>6400</v>
      </c>
      <c r="E2456" s="2">
        <f>'Source - Master DB Debt'!G2453</f>
        <v>6400</v>
      </c>
      <c r="F2456" s="2">
        <f>'Source - Master DB Debt'!H2453</f>
        <v>3200</v>
      </c>
      <c r="G2456" s="2">
        <f>'Source - Master DB Debt'!I2453</f>
        <v>960</v>
      </c>
      <c r="H2456" s="2">
        <f>'Source - Master DB Debt'!J2453</f>
        <v>3200</v>
      </c>
    </row>
    <row r="2457" spans="1:8" x14ac:dyDescent="0.35">
      <c r="A2457" t="str">
        <f>'Source - Master DB Debt'!A2454&amp;'Source - Master DB Debt'!B2454&amp;'Source - Master DB Debt'!C2454</f>
        <v>7547515</v>
      </c>
      <c r="B2457" t="str">
        <f>'Source - Master DB Debt'!D2454</f>
        <v>0180</v>
      </c>
      <c r="C2457" t="str">
        <f>'Source - Master DB Debt'!E2454</f>
        <v>Unreimbursed Textbooks</v>
      </c>
      <c r="D2457" s="2">
        <f>'Source - Master DB Debt'!F2454</f>
        <v>9163</v>
      </c>
      <c r="E2457" s="2">
        <f>'Source - Master DB Debt'!G2454</f>
        <v>0</v>
      </c>
      <c r="F2457" s="2">
        <f>'Source - Master DB Debt'!H2454</f>
        <v>0</v>
      </c>
      <c r="G2457" s="2">
        <f>'Source - Master DB Debt'!I2454</f>
        <v>0</v>
      </c>
      <c r="H2457" s="2">
        <f>'Source - Master DB Debt'!J2454</f>
        <v>0</v>
      </c>
    </row>
    <row r="2458" spans="1:8" x14ac:dyDescent="0.35">
      <c r="A2458" t="str">
        <f>'Source - Master DB Debt'!A2455&amp;'Source - Master DB Debt'!B2455&amp;'Source - Master DB Debt'!C2455</f>
        <v>7547515</v>
      </c>
      <c r="B2458" t="str">
        <f>'Source - Master DB Debt'!D2455</f>
        <v>0186</v>
      </c>
      <c r="C2458" t="str">
        <f>'Source - Master DB Debt'!E2455</f>
        <v>North Judson-San Pierre Schools Amended Taxable General Obligation Bonds of 2006</v>
      </c>
      <c r="D2458" s="2">
        <f>'Source - Master DB Debt'!F2455</f>
        <v>0</v>
      </c>
      <c r="E2458" s="2">
        <f>'Source - Master DB Debt'!G2455</f>
        <v>68247</v>
      </c>
      <c r="F2458" s="2">
        <f>'Source - Master DB Debt'!H2455</f>
        <v>32688</v>
      </c>
      <c r="G2458" s="2">
        <f>'Source - Master DB Debt'!I2455</f>
        <v>32210</v>
      </c>
      <c r="H2458" s="2">
        <f>'Source - Master DB Debt'!J2455</f>
        <v>31731</v>
      </c>
    </row>
    <row r="2459" spans="1:8" x14ac:dyDescent="0.35">
      <c r="A2459" t="str">
        <f>'Source - Master DB Debt'!A2456&amp;'Source - Master DB Debt'!B2456&amp;'Source - Master DB Debt'!C2456</f>
        <v>7547515</v>
      </c>
      <c r="B2459" t="str">
        <f>'Source - Master DB Debt'!D2456</f>
        <v>0180</v>
      </c>
      <c r="C2459" t="str">
        <f>'Source - Master DB Debt'!E2456</f>
        <v>First Mortgage Bonds, Series 2017</v>
      </c>
      <c r="D2459" s="2">
        <f>'Source - Master DB Debt'!F2456</f>
        <v>468000</v>
      </c>
      <c r="E2459" s="2">
        <f>'Source - Master DB Debt'!G2456</f>
        <v>936000</v>
      </c>
      <c r="F2459" s="2">
        <f>'Source - Master DB Debt'!H2456</f>
        <v>0</v>
      </c>
      <c r="G2459" s="2">
        <f>'Source - Master DB Debt'!I2456</f>
        <v>0</v>
      </c>
      <c r="H2459" s="2">
        <f>'Source - Master DB Debt'!J2456</f>
        <v>0</v>
      </c>
    </row>
    <row r="2460" spans="1:8" x14ac:dyDescent="0.35">
      <c r="A2460" t="str">
        <f>'Source - Master DB Debt'!A2457&amp;'Source - Master DB Debt'!B2457&amp;'Source - Master DB Debt'!C2457</f>
        <v>7547525</v>
      </c>
      <c r="B2460" t="str">
        <f>'Source - Master DB Debt'!D2457</f>
        <v>0180</v>
      </c>
      <c r="C2460" t="str">
        <f>'Source - Master DB Debt'!E2457</f>
        <v>Ad Valorem Property Tax First Mortgage Bonds, Series 2020</v>
      </c>
      <c r="D2460" s="2">
        <f>'Source - Master DB Debt'!F2457</f>
        <v>721500</v>
      </c>
      <c r="E2460" s="2">
        <f>'Source - Master DB Debt'!G2457</f>
        <v>1445000</v>
      </c>
      <c r="F2460" s="2">
        <f>'Source - Master DB Debt'!H2457</f>
        <v>720000</v>
      </c>
      <c r="G2460" s="2">
        <f>'Source - Master DB Debt'!I2457</f>
        <v>216000</v>
      </c>
      <c r="H2460" s="2">
        <f>'Source - Master DB Debt'!J2457</f>
        <v>720000</v>
      </c>
    </row>
    <row r="2461" spans="1:8" x14ac:dyDescent="0.35">
      <c r="A2461" t="str">
        <f>'Source - Master DB Debt'!A2458&amp;'Source - Master DB Debt'!B2458&amp;'Source - Master DB Debt'!C2458</f>
        <v>7547525</v>
      </c>
      <c r="B2461" t="str">
        <f>'Source - Master DB Debt'!D2458</f>
        <v>0180</v>
      </c>
      <c r="C2461" t="str">
        <f>'Source - Master DB Debt'!E2458</f>
        <v>Common School</v>
      </c>
      <c r="D2461" s="2">
        <f>'Source - Master DB Debt'!F2458</f>
        <v>22695</v>
      </c>
      <c r="E2461" s="2">
        <f>'Source - Master DB Debt'!G2458</f>
        <v>0</v>
      </c>
      <c r="F2461" s="2">
        <f>'Source - Master DB Debt'!H2458</f>
        <v>0</v>
      </c>
      <c r="G2461" s="2">
        <f>'Source - Master DB Debt'!I2458</f>
        <v>0</v>
      </c>
      <c r="H2461" s="2">
        <f>'Source - Master DB Debt'!J2458</f>
        <v>0</v>
      </c>
    </row>
    <row r="2462" spans="1:8" x14ac:dyDescent="0.35">
      <c r="A2462" t="str">
        <f>'Source - Master DB Debt'!A2459&amp;'Source - Master DB Debt'!B2459&amp;'Source - Master DB Debt'!C2459</f>
        <v>7547525</v>
      </c>
      <c r="B2462" t="str">
        <f>'Source - Master DB Debt'!D2459</f>
        <v>0180</v>
      </c>
      <c r="C2462" t="str">
        <f>'Source - Master DB Debt'!E2459</f>
        <v>Unreimbursed Textbooks</v>
      </c>
      <c r="D2462" s="2">
        <f>'Source - Master DB Debt'!F2459</f>
        <v>43009</v>
      </c>
      <c r="E2462" s="2">
        <f>'Source - Master DB Debt'!G2459</f>
        <v>0</v>
      </c>
      <c r="F2462" s="2">
        <f>'Source - Master DB Debt'!H2459</f>
        <v>0</v>
      </c>
      <c r="G2462" s="2">
        <f>'Source - Master DB Debt'!I2459</f>
        <v>0</v>
      </c>
      <c r="H2462" s="2">
        <f>'Source - Master DB Debt'!J2459</f>
        <v>0</v>
      </c>
    </row>
    <row r="2463" spans="1:8" x14ac:dyDescent="0.35">
      <c r="A2463" t="str">
        <f>'Source - Master DB Debt'!A2460&amp;'Source - Master DB Debt'!B2460&amp;'Source - Master DB Debt'!C2460</f>
        <v>7547525</v>
      </c>
      <c r="B2463" t="str">
        <f>'Source - Master DB Debt'!D2460</f>
        <v>0180</v>
      </c>
      <c r="C2463" t="str">
        <f>'Source - Master DB Debt'!E2460</f>
        <v>General Obligation Bonds of 2023</v>
      </c>
      <c r="D2463" s="2">
        <f>'Source - Master DB Debt'!F2460</f>
        <v>0</v>
      </c>
      <c r="E2463" s="2">
        <f>'Source - Master DB Debt'!G2460</f>
        <v>455188</v>
      </c>
      <c r="F2463" s="2">
        <f>'Source - Master DB Debt'!H2460</f>
        <v>261875</v>
      </c>
      <c r="G2463" s="2">
        <f>'Source - Master DB Debt'!I2460</f>
        <v>77850</v>
      </c>
      <c r="H2463" s="2">
        <f>'Source - Master DB Debt'!J2460</f>
        <v>257125</v>
      </c>
    </row>
    <row r="2464" spans="1:8" x14ac:dyDescent="0.35">
      <c r="A2464" t="str">
        <f>'Source - Master DB Debt'!A2461&amp;'Source - Master DB Debt'!B2461&amp;'Source - Master DB Debt'!C2461</f>
        <v>7547525</v>
      </c>
      <c r="B2464" t="str">
        <f>'Source - Master DB Debt'!D2461</f>
        <v>0180</v>
      </c>
      <c r="C2464" t="str">
        <f>'Source - Master DB Debt'!E2461</f>
        <v>Ad Valorem Property Tax First Mortgage Bonds, Series 2018</v>
      </c>
      <c r="D2464" s="2">
        <f>'Source - Master DB Debt'!F2461</f>
        <v>444500</v>
      </c>
      <c r="E2464" s="2">
        <f>'Source - Master DB Debt'!G2461</f>
        <v>884000</v>
      </c>
      <c r="F2464" s="2">
        <f>'Source - Master DB Debt'!H2461</f>
        <v>442000</v>
      </c>
      <c r="G2464" s="2">
        <f>'Source - Master DB Debt'!I2461</f>
        <v>132600</v>
      </c>
      <c r="H2464" s="2">
        <f>'Source - Master DB Debt'!J2461</f>
        <v>442000</v>
      </c>
    </row>
    <row r="2465" spans="1:8" x14ac:dyDescent="0.35">
      <c r="A2465" t="str">
        <f>'Source - Master DB Debt'!A2462&amp;'Source - Master DB Debt'!B2462&amp;'Source - Master DB Debt'!C2462</f>
        <v>7644515</v>
      </c>
      <c r="B2465" t="str">
        <f>'Source - Master DB Debt'!D2462</f>
        <v>0180</v>
      </c>
      <c r="C2465" t="str">
        <f>'Source - Master DB Debt'!E2462</f>
        <v xml:space="preserve">Prairie Heights Community School Corporation General Obligation Bonds of 2019 </v>
      </c>
      <c r="D2465" s="2">
        <f>'Source - Master DB Debt'!F2462</f>
        <v>409150</v>
      </c>
      <c r="E2465" s="2">
        <f>'Source - Master DB Debt'!G2462</f>
        <v>821700</v>
      </c>
      <c r="F2465" s="2">
        <f>'Source - Master DB Debt'!H2462</f>
        <v>412450</v>
      </c>
      <c r="G2465" s="2">
        <f>'Source - Master DB Debt'!I2462</f>
        <v>123135</v>
      </c>
      <c r="H2465" s="2">
        <f>'Source - Master DB Debt'!J2462</f>
        <v>408450</v>
      </c>
    </row>
    <row r="2466" spans="1:8" x14ac:dyDescent="0.35">
      <c r="A2466" t="str">
        <f>'Source - Master DB Debt'!A2463&amp;'Source - Master DB Debt'!B2463&amp;'Source - Master DB Debt'!C2463</f>
        <v>7644515</v>
      </c>
      <c r="B2466" t="str">
        <f>'Source - Master DB Debt'!D2463</f>
        <v>0180</v>
      </c>
      <c r="C2466" t="str">
        <f>'Source - Master DB Debt'!E2463</f>
        <v>Unreimbursed Textbooks</v>
      </c>
      <c r="D2466" s="2">
        <f>'Source - Master DB Debt'!F2463</f>
        <v>0</v>
      </c>
      <c r="E2466" s="2">
        <f>'Source - Master DB Debt'!G2463</f>
        <v>0</v>
      </c>
      <c r="F2466" s="2">
        <f>'Source - Master DB Debt'!H2463</f>
        <v>0</v>
      </c>
      <c r="G2466" s="2">
        <f>'Source - Master DB Debt'!I2463</f>
        <v>0</v>
      </c>
      <c r="H2466" s="2">
        <f>'Source - Master DB Debt'!J2463</f>
        <v>0</v>
      </c>
    </row>
    <row r="2467" spans="1:8" x14ac:dyDescent="0.35">
      <c r="A2467" t="str">
        <f>'Source - Master DB Debt'!A2464&amp;'Source - Master DB Debt'!B2464&amp;'Source - Master DB Debt'!C2464</f>
        <v>7647605</v>
      </c>
      <c r="B2467" t="str">
        <f>'Source - Master DB Debt'!D2464</f>
        <v>0180</v>
      </c>
      <c r="C2467" t="str">
        <f>'Source - Master DB Debt'!E2464</f>
        <v>General Obligation Bonds of 2018</v>
      </c>
      <c r="D2467" s="2">
        <f>'Source - Master DB Debt'!F2464</f>
        <v>185065</v>
      </c>
      <c r="E2467" s="2">
        <f>'Source - Master DB Debt'!G2464</f>
        <v>187590</v>
      </c>
      <c r="F2467" s="2">
        <f>'Source - Master DB Debt'!H2464</f>
        <v>0</v>
      </c>
      <c r="G2467" s="2">
        <f>'Source - Master DB Debt'!I2464</f>
        <v>0</v>
      </c>
      <c r="H2467" s="2">
        <f>'Source - Master DB Debt'!J2464</f>
        <v>0</v>
      </c>
    </row>
    <row r="2468" spans="1:8" x14ac:dyDescent="0.35">
      <c r="A2468" t="str">
        <f>'Source - Master DB Debt'!A2465&amp;'Source - Master DB Debt'!B2465&amp;'Source - Master DB Debt'!C2465</f>
        <v>7647605</v>
      </c>
      <c r="B2468" t="str">
        <f>'Source - Master DB Debt'!D2465</f>
        <v>0180</v>
      </c>
      <c r="C2468" t="str">
        <f>'Source - Master DB Debt'!E2465</f>
        <v>General Obligation Bonds of 2022</v>
      </c>
      <c r="D2468" s="2">
        <f>'Source - Master DB Debt'!F2465</f>
        <v>1851800</v>
      </c>
      <c r="E2468" s="2">
        <f>'Source - Master DB Debt'!G2465</f>
        <v>0</v>
      </c>
      <c r="F2468" s="2">
        <f>'Source - Master DB Debt'!H2465</f>
        <v>0</v>
      </c>
      <c r="G2468" s="2">
        <f>'Source - Master DB Debt'!I2465</f>
        <v>0</v>
      </c>
      <c r="H2468" s="2">
        <f>'Source - Master DB Debt'!J2465</f>
        <v>0</v>
      </c>
    </row>
    <row r="2469" spans="1:8" x14ac:dyDescent="0.35">
      <c r="A2469" t="str">
        <f>'Source - Master DB Debt'!A2466&amp;'Source - Master DB Debt'!B2466&amp;'Source - Master DB Debt'!C2466</f>
        <v>7647605</v>
      </c>
      <c r="B2469" t="str">
        <f>'Source - Master DB Debt'!D2466</f>
        <v>0180</v>
      </c>
      <c r="C2469" t="str">
        <f>'Source - Master DB Debt'!E2466</f>
        <v>General Obligation Bonds of 2014B</v>
      </c>
      <c r="D2469" s="2">
        <f>'Source - Master DB Debt'!F2466</f>
        <v>150256</v>
      </c>
      <c r="E2469" s="2">
        <f>'Source - Master DB Debt'!G2466</f>
        <v>295438</v>
      </c>
      <c r="F2469" s="2">
        <f>'Source - Master DB Debt'!H2466</f>
        <v>0</v>
      </c>
      <c r="G2469" s="2">
        <f>'Source - Master DB Debt'!I2466</f>
        <v>0</v>
      </c>
      <c r="H2469" s="2">
        <f>'Source - Master DB Debt'!J2466</f>
        <v>0</v>
      </c>
    </row>
    <row r="2470" spans="1:8" x14ac:dyDescent="0.35">
      <c r="A2470" t="str">
        <f>'Source - Master DB Debt'!A2467&amp;'Source - Master DB Debt'!B2467&amp;'Source - Master DB Debt'!C2467</f>
        <v>7647605</v>
      </c>
      <c r="B2470" t="str">
        <f>'Source - Master DB Debt'!D2467</f>
        <v>0180</v>
      </c>
      <c r="C2470" t="str">
        <f>'Source - Master DB Debt'!E2467</f>
        <v>General Obligation Bonds of 2017</v>
      </c>
      <c r="D2470" s="2">
        <f>'Source - Master DB Debt'!F2467</f>
        <v>111650</v>
      </c>
      <c r="E2470" s="2">
        <f>'Source - Master DB Debt'!G2467</f>
        <v>0</v>
      </c>
      <c r="F2470" s="2">
        <f>'Source - Master DB Debt'!H2467</f>
        <v>0</v>
      </c>
      <c r="G2470" s="2">
        <f>'Source - Master DB Debt'!I2467</f>
        <v>0</v>
      </c>
      <c r="H2470" s="2">
        <f>'Source - Master DB Debt'!J2467</f>
        <v>0</v>
      </c>
    </row>
    <row r="2471" spans="1:8" x14ac:dyDescent="0.35">
      <c r="A2471" t="str">
        <f>'Source - Master DB Debt'!A2468&amp;'Source - Master DB Debt'!B2468&amp;'Source - Master DB Debt'!C2468</f>
        <v>7647605</v>
      </c>
      <c r="B2471" t="str">
        <f>'Source - Master DB Debt'!D2468</f>
        <v>0180</v>
      </c>
      <c r="C2471" t="str">
        <f>'Source - Master DB Debt'!E2468</f>
        <v>General Obligation Bonds of 2023</v>
      </c>
      <c r="D2471" s="2">
        <f>'Source - Master DB Debt'!F2468</f>
        <v>0</v>
      </c>
      <c r="E2471" s="2">
        <f>'Source - Master DB Debt'!G2468</f>
        <v>3588560</v>
      </c>
      <c r="F2471" s="2">
        <f>'Source - Master DB Debt'!H2468</f>
        <v>0</v>
      </c>
      <c r="G2471" s="2">
        <f>'Source - Master DB Debt'!I2468</f>
        <v>0</v>
      </c>
      <c r="H2471" s="2">
        <f>'Source - Master DB Debt'!J2468</f>
        <v>0</v>
      </c>
    </row>
    <row r="2472" spans="1:8" x14ac:dyDescent="0.35">
      <c r="A2472" t="str">
        <f>'Source - Master DB Debt'!A2469&amp;'Source - Master DB Debt'!B2469&amp;'Source - Master DB Debt'!C2469</f>
        <v>7647605</v>
      </c>
      <c r="B2472" t="str">
        <f>'Source - Master DB Debt'!D2469</f>
        <v>0180</v>
      </c>
      <c r="C2472" t="str">
        <f>'Source - Master DB Debt'!E2469</f>
        <v>Unreimbursed Textbooks</v>
      </c>
      <c r="D2472" s="2">
        <f>'Source - Master DB Debt'!F2469</f>
        <v>4774</v>
      </c>
      <c r="E2472" s="2">
        <f>'Source - Master DB Debt'!G2469</f>
        <v>0</v>
      </c>
      <c r="F2472" s="2">
        <f>'Source - Master DB Debt'!H2469</f>
        <v>0</v>
      </c>
      <c r="G2472" s="2">
        <f>'Source - Master DB Debt'!I2469</f>
        <v>0</v>
      </c>
      <c r="H2472" s="2">
        <f>'Source - Master DB Debt'!J2469</f>
        <v>0</v>
      </c>
    </row>
    <row r="2473" spans="1:8" x14ac:dyDescent="0.35">
      <c r="A2473" t="str">
        <f>'Source - Master DB Debt'!A2470&amp;'Source - Master DB Debt'!B2470&amp;'Source - Master DB Debt'!C2470</f>
        <v>7647605</v>
      </c>
      <c r="B2473" t="str">
        <f>'Source - Master DB Debt'!D2470</f>
        <v>0180</v>
      </c>
      <c r="C2473" t="str">
        <f>'Source - Master DB Debt'!E2470</f>
        <v>First Mortgage Bonds, Series 2019</v>
      </c>
      <c r="D2473" s="2">
        <f>'Source - Master DB Debt'!F2470</f>
        <v>145500</v>
      </c>
      <c r="E2473" s="2">
        <f>'Source - Master DB Debt'!G2470</f>
        <v>679000</v>
      </c>
      <c r="F2473" s="2">
        <f>'Source - Master DB Debt'!H2470</f>
        <v>340500</v>
      </c>
      <c r="G2473" s="2">
        <f>'Source - Master DB Debt'!I2470</f>
        <v>102150</v>
      </c>
      <c r="H2473" s="2">
        <f>'Source - Master DB Debt'!J2470</f>
        <v>340500</v>
      </c>
    </row>
    <row r="2474" spans="1:8" x14ac:dyDescent="0.35">
      <c r="A2474" t="str">
        <f>'Source - Master DB Debt'!A2471&amp;'Source - Master DB Debt'!B2471&amp;'Source - Master DB Debt'!C2471</f>
        <v>7647605</v>
      </c>
      <c r="B2474" t="str">
        <f>'Source - Master DB Debt'!D2471</f>
        <v>0180</v>
      </c>
      <c r="C2474" t="str">
        <f>'Source - Master DB Debt'!E2471</f>
        <v>Ad Valorem Property Tax First Mortgage Bonds, Series 2016</v>
      </c>
      <c r="D2474" s="2">
        <f>'Source - Master DB Debt'!F2471</f>
        <v>165500</v>
      </c>
      <c r="E2474" s="2">
        <f>'Source - Master DB Debt'!G2471</f>
        <v>332000</v>
      </c>
      <c r="F2474" s="2">
        <f>'Source - Master DB Debt'!H2471</f>
        <v>96500</v>
      </c>
      <c r="G2474" s="2">
        <f>'Source - Master DB Debt'!I2471</f>
        <v>28950</v>
      </c>
      <c r="H2474" s="2">
        <f>'Source - Master DB Debt'!J2471</f>
        <v>96500</v>
      </c>
    </row>
    <row r="2475" spans="1:8" x14ac:dyDescent="0.35">
      <c r="A2475" t="str">
        <f>'Source - Master DB Debt'!A2472&amp;'Source - Master DB Debt'!B2472&amp;'Source - Master DB Debt'!C2472</f>
        <v>7647610</v>
      </c>
      <c r="B2475" t="str">
        <f>'Source - Master DB Debt'!D2472</f>
        <v>0180</v>
      </c>
      <c r="C2475" t="str">
        <f>'Source - Master DB Debt'!E2472</f>
        <v>General Obligation Bonds of 2018</v>
      </c>
      <c r="D2475" s="2">
        <f>'Source - Master DB Debt'!F2472</f>
        <v>136241</v>
      </c>
      <c r="E2475" s="2">
        <f>'Source - Master DB Debt'!G2472</f>
        <v>272544</v>
      </c>
      <c r="F2475" s="2">
        <f>'Source - Master DB Debt'!H2472</f>
        <v>136148</v>
      </c>
      <c r="G2475" s="2">
        <f>'Source - Master DB Debt'!I2472</f>
        <v>41406</v>
      </c>
      <c r="H2475" s="2">
        <f>'Source - Master DB Debt'!J2472</f>
        <v>139893</v>
      </c>
    </row>
    <row r="2476" spans="1:8" x14ac:dyDescent="0.35">
      <c r="A2476" t="str">
        <f>'Source - Master DB Debt'!A2473&amp;'Source - Master DB Debt'!B2473&amp;'Source - Master DB Debt'!C2473</f>
        <v>7647615</v>
      </c>
      <c r="B2476" t="str">
        <f>'Source - Master DB Debt'!D2473</f>
        <v>0180</v>
      </c>
      <c r="C2476" t="str">
        <f>'Source - Master DB Debt'!E2473</f>
        <v>Common School Loan #A2958</v>
      </c>
      <c r="D2476" s="2">
        <f>'Source - Master DB Debt'!F2473</f>
        <v>27827</v>
      </c>
      <c r="E2476" s="2">
        <f>'Source - Master DB Debt'!G2473</f>
        <v>0</v>
      </c>
      <c r="F2476" s="2">
        <f>'Source - Master DB Debt'!H2473</f>
        <v>0</v>
      </c>
      <c r="G2476" s="2">
        <f>'Source - Master DB Debt'!I2473</f>
        <v>0</v>
      </c>
      <c r="H2476" s="2">
        <f>'Source - Master DB Debt'!J2473</f>
        <v>0</v>
      </c>
    </row>
    <row r="2477" spans="1:8" x14ac:dyDescent="0.35">
      <c r="A2477" t="str">
        <f>'Source - Master DB Debt'!A2474&amp;'Source - Master DB Debt'!B2474&amp;'Source - Master DB Debt'!C2474</f>
        <v>7647615</v>
      </c>
      <c r="B2477" t="str">
        <f>'Source - Master DB Debt'!D2474</f>
        <v>0180</v>
      </c>
      <c r="C2477" t="str">
        <f>'Source - Master DB Debt'!E2474</f>
        <v>Common School Loan B0200</v>
      </c>
      <c r="D2477" s="2">
        <f>'Source - Master DB Debt'!F2474</f>
        <v>27204</v>
      </c>
      <c r="E2477" s="2">
        <f>'Source - Master DB Debt'!G2474</f>
        <v>54009</v>
      </c>
      <c r="F2477" s="2">
        <f>'Source - Master DB Debt'!H2474</f>
        <v>26805</v>
      </c>
      <c r="G2477" s="2">
        <f>'Source - Master DB Debt'!I2474</f>
        <v>8022</v>
      </c>
      <c r="H2477" s="2">
        <f>'Source - Master DB Debt'!J2474</f>
        <v>26673</v>
      </c>
    </row>
    <row r="2478" spans="1:8" x14ac:dyDescent="0.35">
      <c r="A2478" t="str">
        <f>'Source - Master DB Debt'!A2475&amp;'Source - Master DB Debt'!B2475&amp;'Source - Master DB Debt'!C2475</f>
        <v>7647615</v>
      </c>
      <c r="B2478" t="str">
        <f>'Source - Master DB Debt'!D2475</f>
        <v>0180</v>
      </c>
      <c r="C2478" t="str">
        <f>'Source - Master DB Debt'!E2475</f>
        <v>M.S.D of Steuben Cty K-5 Bdlg. Corp. First Mtg. Rfdg. Bonds - Unrefunded 2003 Bonds</v>
      </c>
      <c r="D2478" s="2">
        <f>'Source - Master DB Debt'!F2475</f>
        <v>1000000</v>
      </c>
      <c r="E2478" s="2">
        <f>'Source - Master DB Debt'!G2475</f>
        <v>2000000</v>
      </c>
      <c r="F2478" s="2">
        <f>'Source - Master DB Debt'!H2475</f>
        <v>1000000</v>
      </c>
      <c r="G2478" s="2">
        <f>'Source - Master DB Debt'!I2475</f>
        <v>1000000</v>
      </c>
      <c r="H2478" s="2">
        <f>'Source - Master DB Debt'!J2475</f>
        <v>1000000</v>
      </c>
    </row>
    <row r="2479" spans="1:8" x14ac:dyDescent="0.35">
      <c r="A2479" t="str">
        <f>'Source - Master DB Debt'!A2476&amp;'Source - Master DB Debt'!B2476&amp;'Source - Master DB Debt'!C2476</f>
        <v>7647615</v>
      </c>
      <c r="B2479" t="str">
        <f>'Source - Master DB Debt'!D2476</f>
        <v>0180</v>
      </c>
      <c r="C2479" t="str">
        <f>'Source - Master DB Debt'!E2476</f>
        <v>Common School Loan B0061</v>
      </c>
      <c r="D2479" s="2">
        <f>'Source - Master DB Debt'!F2476</f>
        <v>27608</v>
      </c>
      <c r="E2479" s="2">
        <f>'Source - Master DB Debt'!G2476</f>
        <v>54808</v>
      </c>
      <c r="F2479" s="2">
        <f>'Source - Master DB Debt'!H2476</f>
        <v>0</v>
      </c>
      <c r="G2479" s="2">
        <f>'Source - Master DB Debt'!I2476</f>
        <v>0</v>
      </c>
      <c r="H2479" s="2">
        <f>'Source - Master DB Debt'!J2476</f>
        <v>0</v>
      </c>
    </row>
    <row r="2480" spans="1:8" x14ac:dyDescent="0.35">
      <c r="A2480" t="str">
        <f>'Source - Master DB Debt'!A2477&amp;'Source - Master DB Debt'!B2477&amp;'Source - Master DB Debt'!C2477</f>
        <v>7647615</v>
      </c>
      <c r="B2480" t="str">
        <f>'Source - Master DB Debt'!D2477</f>
        <v>0180</v>
      </c>
      <c r="C2480" t="str">
        <f>'Source - Master DB Debt'!E2477</f>
        <v>Common School Laon B0155</v>
      </c>
      <c r="D2480" s="2">
        <f>'Source - Master DB Debt'!F2477</f>
        <v>27439</v>
      </c>
      <c r="E2480" s="2">
        <f>'Source - Master DB Debt'!G2477</f>
        <v>54477</v>
      </c>
      <c r="F2480" s="2">
        <f>'Source - Master DB Debt'!H2477</f>
        <v>27038</v>
      </c>
      <c r="G2480" s="2">
        <f>'Source - Master DB Debt'!I2477</f>
        <v>8091</v>
      </c>
      <c r="H2480" s="2">
        <f>'Source - Master DB Debt'!J2477</f>
        <v>26904</v>
      </c>
    </row>
    <row r="2481" spans="1:8" x14ac:dyDescent="0.35">
      <c r="A2481" t="str">
        <f>'Source - Master DB Debt'!A2478&amp;'Source - Master DB Debt'!B2478&amp;'Source - Master DB Debt'!C2478</f>
        <v>7647615</v>
      </c>
      <c r="B2481" t="str">
        <f>'Source - Master DB Debt'!D2478</f>
        <v>0180</v>
      </c>
      <c r="C2481" t="str">
        <f>'Source - Master DB Debt'!E2478</f>
        <v>First Mortgage Bonds, Series 2022A</v>
      </c>
      <c r="D2481" s="2">
        <f>'Source - Master DB Debt'!F2478</f>
        <v>118000</v>
      </c>
      <c r="E2481" s="2">
        <f>'Source - Master DB Debt'!G2478</f>
        <v>287000</v>
      </c>
      <c r="F2481" s="2">
        <f>'Source - Master DB Debt'!H2478</f>
        <v>159000</v>
      </c>
      <c r="G2481" s="2">
        <f>'Source - Master DB Debt'!I2478</f>
        <v>47700</v>
      </c>
      <c r="H2481" s="2">
        <f>'Source - Master DB Debt'!J2478</f>
        <v>159000</v>
      </c>
    </row>
    <row r="2482" spans="1:8" x14ac:dyDescent="0.35">
      <c r="A2482" t="str">
        <f>'Source - Master DB Debt'!A2479&amp;'Source - Master DB Debt'!B2479&amp;'Source - Master DB Debt'!C2479</f>
        <v>7647615</v>
      </c>
      <c r="B2482" t="str">
        <f>'Source - Master DB Debt'!D2479</f>
        <v>0180</v>
      </c>
      <c r="C2482" t="str">
        <f>'Source - Master DB Debt'!E2479</f>
        <v>General Obligation Bonds, Series 2021</v>
      </c>
      <c r="D2482" s="2">
        <f>'Source - Master DB Debt'!F2479</f>
        <v>377750</v>
      </c>
      <c r="E2482" s="2">
        <f>'Source - Master DB Debt'!G2479</f>
        <v>760425</v>
      </c>
      <c r="F2482" s="2">
        <f>'Source - Master DB Debt'!H2479</f>
        <v>382525</v>
      </c>
      <c r="G2482" s="2">
        <f>'Source - Master DB Debt'!I2479</f>
        <v>114116</v>
      </c>
      <c r="H2482" s="2">
        <f>'Source - Master DB Debt'!J2479</f>
        <v>378250</v>
      </c>
    </row>
    <row r="2483" spans="1:8" x14ac:dyDescent="0.35">
      <c r="A2483" t="str">
        <f>'Source - Master DB Debt'!A2480&amp;'Source - Master DB Debt'!B2480&amp;'Source - Master DB Debt'!C2480</f>
        <v>7647615</v>
      </c>
      <c r="B2483" t="str">
        <f>'Source - Master DB Debt'!D2480</f>
        <v>0180</v>
      </c>
      <c r="C2483" t="str">
        <f>'Source - Master DB Debt'!E2480</f>
        <v>General Obligation Bonds, Series 2022</v>
      </c>
      <c r="D2483" s="2">
        <f>'Source - Master DB Debt'!F2480</f>
        <v>129125</v>
      </c>
      <c r="E2483" s="2">
        <f>'Source - Master DB Debt'!G2480</f>
        <v>257500</v>
      </c>
      <c r="F2483" s="2">
        <f>'Source - Master DB Debt'!H2480</f>
        <v>128375</v>
      </c>
      <c r="G2483" s="2">
        <f>'Source - Master DB Debt'!I2480</f>
        <v>38625</v>
      </c>
      <c r="H2483" s="2">
        <f>'Source - Master DB Debt'!J2480</f>
        <v>129125</v>
      </c>
    </row>
    <row r="2484" spans="1:8" x14ac:dyDescent="0.35">
      <c r="A2484" t="str">
        <f>'Source - Master DB Debt'!A2481&amp;'Source - Master DB Debt'!B2481&amp;'Source - Master DB Debt'!C2481</f>
        <v>7647615</v>
      </c>
      <c r="B2484" t="str">
        <f>'Source - Master DB Debt'!D2481</f>
        <v>0180</v>
      </c>
      <c r="C2484" t="str">
        <f>'Source - Master DB Debt'!E2481</f>
        <v>First Mortgage Bonds, Series 2023</v>
      </c>
      <c r="D2484" s="2">
        <f>'Source - Master DB Debt'!F2481</f>
        <v>0</v>
      </c>
      <c r="E2484" s="2">
        <f>'Source - Master DB Debt'!G2481</f>
        <v>413000</v>
      </c>
      <c r="F2484" s="2">
        <f>'Source - Master DB Debt'!H2481</f>
        <v>468000</v>
      </c>
      <c r="G2484" s="2">
        <f>'Source - Master DB Debt'!I2481</f>
        <v>140400</v>
      </c>
      <c r="H2484" s="2">
        <f>'Source - Master DB Debt'!J2481</f>
        <v>468000</v>
      </c>
    </row>
    <row r="2485" spans="1:8" x14ac:dyDescent="0.35">
      <c r="A2485" t="str">
        <f>'Source - Master DB Debt'!A2482&amp;'Source - Master DB Debt'!B2482&amp;'Source - Master DB Debt'!C2482</f>
        <v>7647615</v>
      </c>
      <c r="B2485" t="str">
        <f>'Source - Master DB Debt'!D2482</f>
        <v>0180</v>
      </c>
      <c r="C2485" t="str">
        <f>'Source - Master DB Debt'!E2482</f>
        <v>CSFL B0281</v>
      </c>
      <c r="D2485" s="2">
        <f>'Source - Master DB Debt'!F2482</f>
        <v>26522</v>
      </c>
      <c r="E2485" s="2">
        <f>'Source - Master DB Debt'!G2482</f>
        <v>52664</v>
      </c>
      <c r="F2485" s="2">
        <f>'Source - Master DB Debt'!H2482</f>
        <v>26142</v>
      </c>
      <c r="G2485" s="2">
        <f>'Source - Master DB Debt'!I2482</f>
        <v>7824</v>
      </c>
      <c r="H2485" s="2">
        <f>'Source - Master DB Debt'!J2482</f>
        <v>26015</v>
      </c>
    </row>
    <row r="2486" spans="1:8" x14ac:dyDescent="0.35">
      <c r="A2486" t="str">
        <f>'Source - Master DB Debt'!A2483&amp;'Source - Master DB Debt'!B2483&amp;'Source - Master DB Debt'!C2483</f>
        <v>7647615</v>
      </c>
      <c r="B2486" t="str">
        <f>'Source - Master DB Debt'!D2483</f>
        <v>0180</v>
      </c>
      <c r="C2486" t="str">
        <f>'Source - Master DB Debt'!E2483</f>
        <v>General Obligation Bonds, Series 2023</v>
      </c>
      <c r="D2486" s="2">
        <f>'Source - Master DB Debt'!F2483</f>
        <v>0</v>
      </c>
      <c r="E2486" s="2">
        <f>'Source - Master DB Debt'!G2483</f>
        <v>126784</v>
      </c>
      <c r="F2486" s="2">
        <f>'Source - Master DB Debt'!H2483</f>
        <v>57750</v>
      </c>
      <c r="G2486" s="2">
        <f>'Source - Master DB Debt'!I2483</f>
        <v>17213</v>
      </c>
      <c r="H2486" s="2">
        <f>'Source - Master DB Debt'!J2483</f>
        <v>57000</v>
      </c>
    </row>
    <row r="2487" spans="1:8" x14ac:dyDescent="0.35">
      <c r="A2487" t="str">
        <f>'Source - Master DB Debt'!A2484&amp;'Source - Master DB Debt'!B2484&amp;'Source - Master DB Debt'!C2484</f>
        <v>7647615</v>
      </c>
      <c r="B2487" t="str">
        <f>'Source - Master DB Debt'!D2484</f>
        <v>0180</v>
      </c>
      <c r="C2487" t="str">
        <f>'Source - Master DB Debt'!E2484</f>
        <v>First Mortgage Bonds, Series 2022B</v>
      </c>
      <c r="D2487" s="2">
        <f>'Source - Master DB Debt'!F2484</f>
        <v>120000</v>
      </c>
      <c r="E2487" s="2">
        <f>'Source - Master DB Debt'!G2484</f>
        <v>292000</v>
      </c>
      <c r="F2487" s="2">
        <f>'Source - Master DB Debt'!H2484</f>
        <v>157000</v>
      </c>
      <c r="G2487" s="2">
        <f>'Source - Master DB Debt'!I2484</f>
        <v>47100</v>
      </c>
      <c r="H2487" s="2">
        <f>'Source - Master DB Debt'!J2484</f>
        <v>157000</v>
      </c>
    </row>
    <row r="2488" spans="1:8" x14ac:dyDescent="0.35">
      <c r="A2488" t="str">
        <f>'Source - Master DB Debt'!A2485&amp;'Source - Master DB Debt'!B2485&amp;'Source - Master DB Debt'!C2485</f>
        <v>7747645</v>
      </c>
      <c r="B2488" t="str">
        <f>'Source - Master DB Debt'!D2485</f>
        <v>0186</v>
      </c>
      <c r="C2488" t="str">
        <f>'Source - Master DB Debt'!E2485</f>
        <v>Taxable General Obligation Pension Bonds of 2006</v>
      </c>
      <c r="D2488" s="2">
        <f>'Source - Master DB Debt'!F2485</f>
        <v>173814</v>
      </c>
      <c r="E2488" s="2">
        <f>'Source - Master DB Debt'!G2485</f>
        <v>344071</v>
      </c>
      <c r="F2488" s="2">
        <f>'Source - Master DB Debt'!H2485</f>
        <v>170097</v>
      </c>
      <c r="G2488" s="2">
        <f>'Source - Master DB Debt'!I2485</f>
        <v>170097</v>
      </c>
      <c r="H2488" s="2">
        <f>'Source - Master DB Debt'!J2485</f>
        <v>170312</v>
      </c>
    </row>
    <row r="2489" spans="1:8" x14ac:dyDescent="0.35">
      <c r="A2489" t="str">
        <f>'Source - Master DB Debt'!A2486&amp;'Source - Master DB Debt'!B2486&amp;'Source - Master DB Debt'!C2486</f>
        <v>7747645</v>
      </c>
      <c r="B2489" t="str">
        <f>'Source - Master DB Debt'!D2486</f>
        <v>0180</v>
      </c>
      <c r="C2489" t="str">
        <f>'Source - Master DB Debt'!E2486</f>
        <v>Interest on Temporary Loans</v>
      </c>
      <c r="D2489" s="2">
        <f>'Source - Master DB Debt'!F2486</f>
        <v>0</v>
      </c>
      <c r="E2489" s="2">
        <f>'Source - Master DB Debt'!G2486</f>
        <v>15000</v>
      </c>
      <c r="F2489" s="2">
        <f>'Source - Master DB Debt'!H2486</f>
        <v>0</v>
      </c>
      <c r="G2489" s="2">
        <f>'Source - Master DB Debt'!I2486</f>
        <v>0</v>
      </c>
      <c r="H2489" s="2">
        <f>'Source - Master DB Debt'!J2486</f>
        <v>0</v>
      </c>
    </row>
    <row r="2490" spans="1:8" x14ac:dyDescent="0.35">
      <c r="A2490" t="str">
        <f>'Source - Master DB Debt'!A2487&amp;'Source - Master DB Debt'!B2487&amp;'Source - Master DB Debt'!C2487</f>
        <v>7747645</v>
      </c>
      <c r="B2490" t="str">
        <f>'Source - Master DB Debt'!D2487</f>
        <v>0180</v>
      </c>
      <c r="C2490" t="str">
        <f>'Source - Master DB Debt'!E2487</f>
        <v xml:space="preserve">Northeast Sullivan Multi-School Building Corporation First Mortgage Bonds, Series 2017 </v>
      </c>
      <c r="D2490" s="2">
        <f>'Source - Master DB Debt'!F2487</f>
        <v>80500</v>
      </c>
      <c r="E2490" s="2">
        <f>'Source - Master DB Debt'!G2487</f>
        <v>162000</v>
      </c>
      <c r="F2490" s="2">
        <f>'Source - Master DB Debt'!H2487</f>
        <v>79500</v>
      </c>
      <c r="G2490" s="2">
        <f>'Source - Master DB Debt'!I2487</f>
        <v>23850</v>
      </c>
      <c r="H2490" s="2">
        <f>'Source - Master DB Debt'!J2487</f>
        <v>79500</v>
      </c>
    </row>
    <row r="2491" spans="1:8" x14ac:dyDescent="0.35">
      <c r="A2491" t="str">
        <f>'Source - Master DB Debt'!A2488&amp;'Source - Master DB Debt'!B2488&amp;'Source - Master DB Debt'!C2488</f>
        <v>7747645</v>
      </c>
      <c r="B2491" t="str">
        <f>'Source - Master DB Debt'!D2488</f>
        <v>0180</v>
      </c>
      <c r="C2491" t="str">
        <f>'Source - Master DB Debt'!E2488</f>
        <v>NORTHEAST SULLIVAN MULTI-SCHOOL BUILDING CORPORATION FIRST MORTGAGE BONDS, SERIES 2018</v>
      </c>
      <c r="D2491" s="2">
        <f>'Source - Master DB Debt'!F2488</f>
        <v>258000</v>
      </c>
      <c r="E2491" s="2">
        <f>'Source - Master DB Debt'!G2488</f>
        <v>508000</v>
      </c>
      <c r="F2491" s="2">
        <f>'Source - Master DB Debt'!H2488</f>
        <v>254000</v>
      </c>
      <c r="G2491" s="2">
        <f>'Source - Master DB Debt'!I2488</f>
        <v>76200</v>
      </c>
      <c r="H2491" s="2">
        <f>'Source - Master DB Debt'!J2488</f>
        <v>254000</v>
      </c>
    </row>
    <row r="2492" spans="1:8" x14ac:dyDescent="0.35">
      <c r="A2492" t="str">
        <f>'Source - Master DB Debt'!A2489&amp;'Source - Master DB Debt'!B2489&amp;'Source - Master DB Debt'!C2489</f>
        <v>7747645</v>
      </c>
      <c r="B2492" t="str">
        <f>'Source - Master DB Debt'!D2489</f>
        <v>0180</v>
      </c>
      <c r="C2492" t="str">
        <f>'Source - Master DB Debt'!E2489</f>
        <v>Northeast Sullivan Multi-School Building Corporation First Mortgage Bonds, Series 2013B</v>
      </c>
      <c r="D2492" s="2">
        <f>'Source - Master DB Debt'!F2489</f>
        <v>0</v>
      </c>
      <c r="E2492" s="2">
        <f>'Source - Master DB Debt'!G2489</f>
        <v>0</v>
      </c>
      <c r="F2492" s="2">
        <f>'Source - Master DB Debt'!H2489</f>
        <v>0</v>
      </c>
      <c r="G2492" s="2">
        <f>'Source - Master DB Debt'!I2489</f>
        <v>0</v>
      </c>
      <c r="H2492" s="2">
        <f>'Source - Master DB Debt'!J2489</f>
        <v>0</v>
      </c>
    </row>
    <row r="2493" spans="1:8" x14ac:dyDescent="0.35">
      <c r="A2493" t="str">
        <f>'Source - Master DB Debt'!A2490&amp;'Source - Master DB Debt'!B2490&amp;'Source - Master DB Debt'!C2490</f>
        <v>7747645</v>
      </c>
      <c r="B2493" t="str">
        <f>'Source - Master DB Debt'!D2490</f>
        <v>0180</v>
      </c>
      <c r="C2493" t="str">
        <f>'Source - Master DB Debt'!E2490</f>
        <v>NORTHEAST SCHOOL CORPORATION GENERAL OBLIGATION BONDS, SERIES 2022</v>
      </c>
      <c r="D2493" s="2">
        <f>'Source - Master DB Debt'!F2490</f>
        <v>85245</v>
      </c>
      <c r="E2493" s="2">
        <f>'Source - Master DB Debt'!G2490</f>
        <v>315148</v>
      </c>
      <c r="F2493" s="2">
        <f>'Source - Master DB Debt'!H2490</f>
        <v>158331</v>
      </c>
      <c r="G2493" s="2">
        <f>'Source - Master DB Debt'!I2490</f>
        <v>47059</v>
      </c>
      <c r="H2493" s="2">
        <f>'Source - Master DB Debt'!J2490</f>
        <v>155398</v>
      </c>
    </row>
    <row r="2494" spans="1:8" x14ac:dyDescent="0.35">
      <c r="A2494" t="str">
        <f>'Source - Master DB Debt'!A2491&amp;'Source - Master DB Debt'!B2491&amp;'Source - Master DB Debt'!C2491</f>
        <v>7747645</v>
      </c>
      <c r="B2494" t="str">
        <f>'Source - Master DB Debt'!D2491</f>
        <v>0180</v>
      </c>
      <c r="C2494" t="str">
        <f>'Source - Master DB Debt'!E2491</f>
        <v>Northeast Sullivan Multi-School Building Corporation First Mortgage Bonds, Series 2013A</v>
      </c>
      <c r="D2494" s="2">
        <f>'Source - Master DB Debt'!F2491</f>
        <v>0</v>
      </c>
      <c r="E2494" s="2">
        <f>'Source - Master DB Debt'!G2491</f>
        <v>0</v>
      </c>
      <c r="F2494" s="2">
        <f>'Source - Master DB Debt'!H2491</f>
        <v>0</v>
      </c>
      <c r="G2494" s="2">
        <f>'Source - Master DB Debt'!I2491</f>
        <v>0</v>
      </c>
      <c r="H2494" s="2">
        <f>'Source - Master DB Debt'!J2491</f>
        <v>0</v>
      </c>
    </row>
    <row r="2495" spans="1:8" x14ac:dyDescent="0.35">
      <c r="A2495" t="str">
        <f>'Source - Master DB Debt'!A2492&amp;'Source - Master DB Debt'!B2492&amp;'Source - Master DB Debt'!C2492</f>
        <v>7747715</v>
      </c>
      <c r="B2495" t="str">
        <f>'Source - Master DB Debt'!D2492</f>
        <v>0180</v>
      </c>
      <c r="C2495" t="str">
        <f>'Source - Master DB Debt'!E2492</f>
        <v>Interest on Temporary Loans</v>
      </c>
      <c r="D2495" s="2">
        <f>'Source - Master DB Debt'!F2492</f>
        <v>0</v>
      </c>
      <c r="E2495" s="2">
        <f>'Source - Master DB Debt'!G2492</f>
        <v>10000</v>
      </c>
      <c r="F2495" s="2">
        <f>'Source - Master DB Debt'!H2492</f>
        <v>0</v>
      </c>
      <c r="G2495" s="2">
        <f>'Source - Master DB Debt'!I2492</f>
        <v>0</v>
      </c>
      <c r="H2495" s="2">
        <f>'Source - Master DB Debt'!J2492</f>
        <v>0</v>
      </c>
    </row>
    <row r="2496" spans="1:8" x14ac:dyDescent="0.35">
      <c r="A2496" t="str">
        <f>'Source - Master DB Debt'!A2493&amp;'Source - Master DB Debt'!B2493&amp;'Source - Master DB Debt'!C2493</f>
        <v>7747715</v>
      </c>
      <c r="B2496" t="str">
        <f>'Source - Master DB Debt'!D2493</f>
        <v>0180</v>
      </c>
      <c r="C2496" t="str">
        <f>'Source - Master DB Debt'!E2493</f>
        <v>Carlisle-Sullivan School Building Corp Ad Valorem Property Tax First Mortgage Refunding Bds Sr 2015</v>
      </c>
      <c r="D2496" s="2">
        <f>'Source - Master DB Debt'!F2493</f>
        <v>1031500</v>
      </c>
      <c r="E2496" s="2">
        <f>'Source - Master DB Debt'!G2493</f>
        <v>1552000</v>
      </c>
      <c r="F2496" s="2">
        <f>'Source - Master DB Debt'!H2493</f>
        <v>0</v>
      </c>
      <c r="G2496" s="2">
        <f>'Source - Master DB Debt'!I2493</f>
        <v>0</v>
      </c>
      <c r="H2496" s="2">
        <f>'Source - Master DB Debt'!J2493</f>
        <v>0</v>
      </c>
    </row>
    <row r="2497" spans="1:8" x14ac:dyDescent="0.35">
      <c r="A2497" t="str">
        <f>'Source - Master DB Debt'!A2494&amp;'Source - Master DB Debt'!B2494&amp;'Source - Master DB Debt'!C2494</f>
        <v>7747715</v>
      </c>
      <c r="B2497" t="str">
        <f>'Source - Master DB Debt'!D2494</f>
        <v>0180</v>
      </c>
      <c r="C2497" t="str">
        <f>'Source - Master DB Debt'!E2494</f>
        <v>General Obligation Bonds of 2021</v>
      </c>
      <c r="D2497" s="2">
        <f>'Source - Master DB Debt'!F2494</f>
        <v>97725</v>
      </c>
      <c r="E2497" s="2">
        <f>'Source - Master DB Debt'!G2494</f>
        <v>1136750</v>
      </c>
      <c r="F2497" s="2">
        <f>'Source - Master DB Debt'!H2494</f>
        <v>0</v>
      </c>
      <c r="G2497" s="2">
        <f>'Source - Master DB Debt'!I2494</f>
        <v>0</v>
      </c>
      <c r="H2497" s="2">
        <f>'Source - Master DB Debt'!J2494</f>
        <v>0</v>
      </c>
    </row>
    <row r="2498" spans="1:8" x14ac:dyDescent="0.35">
      <c r="A2498" t="str">
        <f>'Source - Master DB Debt'!A2495&amp;'Source - Master DB Debt'!B2495&amp;'Source - Master DB Debt'!C2495</f>
        <v>7747715</v>
      </c>
      <c r="B2498" t="str">
        <f>'Source - Master DB Debt'!D2495</f>
        <v>0180</v>
      </c>
      <c r="C2498" t="str">
        <f>'Source - Master DB Debt'!E2495</f>
        <v>Ad Valorem Property Tax First Mortgage Bonds, Series 2014</v>
      </c>
      <c r="D2498" s="2">
        <f>'Source - Master DB Debt'!F2495</f>
        <v>120500</v>
      </c>
      <c r="E2498" s="2">
        <f>'Source - Master DB Debt'!G2495</f>
        <v>238000</v>
      </c>
      <c r="F2498" s="2">
        <f>'Source - Master DB Debt'!H2495</f>
        <v>0</v>
      </c>
      <c r="G2498" s="2">
        <f>'Source - Master DB Debt'!I2495</f>
        <v>0</v>
      </c>
      <c r="H2498" s="2">
        <f>'Source - Master DB Debt'!J2495</f>
        <v>0</v>
      </c>
    </row>
    <row r="2499" spans="1:8" x14ac:dyDescent="0.35">
      <c r="A2499" t="str">
        <f>'Source - Master DB Debt'!A2496&amp;'Source - Master DB Debt'!B2496&amp;'Source - Master DB Debt'!C2496</f>
        <v>7747715</v>
      </c>
      <c r="B2499" t="str">
        <f>'Source - Master DB Debt'!D2496</f>
        <v>0180</v>
      </c>
      <c r="C2499" t="str">
        <f>'Source - Master DB Debt'!E2496</f>
        <v>General Obligation Bonds of 2018</v>
      </c>
      <c r="D2499" s="2">
        <f>'Source - Master DB Debt'!F2496</f>
        <v>42694</v>
      </c>
      <c r="E2499" s="2">
        <f>'Source - Master DB Debt'!G2496</f>
        <v>513400</v>
      </c>
      <c r="F2499" s="2">
        <f>'Source - Master DB Debt'!H2496</f>
        <v>642750</v>
      </c>
      <c r="G2499" s="2">
        <f>'Source - Master DB Debt'!I2496</f>
        <v>192109</v>
      </c>
      <c r="H2499" s="2">
        <f>'Source - Master DB Debt'!J2496</f>
        <v>637975</v>
      </c>
    </row>
    <row r="2500" spans="1:8" x14ac:dyDescent="0.35">
      <c r="A2500" t="str">
        <f>'Source - Master DB Debt'!A2497&amp;'Source - Master DB Debt'!B2497&amp;'Source - Master DB Debt'!C2497</f>
        <v>7847775</v>
      </c>
      <c r="B2500" t="str">
        <f>'Source - Master DB Debt'!D2497</f>
        <v>0180</v>
      </c>
      <c r="C2500" t="str">
        <f>'Source - Master DB Debt'!E2497</f>
        <v>General Obligation Bonds, Series 2015</v>
      </c>
      <c r="D2500" s="2">
        <f>'Source - Master DB Debt'!F2497</f>
        <v>58424</v>
      </c>
      <c r="E2500" s="2">
        <f>'Source - Master DB Debt'!G2497</f>
        <v>114793</v>
      </c>
      <c r="F2500" s="2">
        <f>'Source - Master DB Debt'!H2497</f>
        <v>56370</v>
      </c>
      <c r="G2500" s="2">
        <f>'Source - Master DB Debt'!I2497</f>
        <v>16808</v>
      </c>
      <c r="H2500" s="2">
        <f>'Source - Master DB Debt'!J2497</f>
        <v>55685</v>
      </c>
    </row>
    <row r="2501" spans="1:8" x14ac:dyDescent="0.35">
      <c r="A2501" t="str">
        <f>'Source - Master DB Debt'!A2498&amp;'Source - Master DB Debt'!B2498&amp;'Source - Master DB Debt'!C2498</f>
        <v>7847775</v>
      </c>
      <c r="B2501" t="str">
        <f>'Source - Master DB Debt'!D2498</f>
        <v>0180</v>
      </c>
      <c r="C2501" t="str">
        <f>'Source - Master DB Debt'!E2498</f>
        <v>General Obligation Qualified Zone Academy Bonds of 2009</v>
      </c>
      <c r="D2501" s="2">
        <f>'Source - Master DB Debt'!F2498</f>
        <v>55206</v>
      </c>
      <c r="E2501" s="2">
        <f>'Source - Master DB Debt'!G2498</f>
        <v>0</v>
      </c>
      <c r="F2501" s="2">
        <f>'Source - Master DB Debt'!H2498</f>
        <v>0</v>
      </c>
      <c r="G2501" s="2">
        <f>'Source - Master DB Debt'!I2498</f>
        <v>0</v>
      </c>
      <c r="H2501" s="2">
        <f>'Source - Master DB Debt'!J2498</f>
        <v>0</v>
      </c>
    </row>
    <row r="2502" spans="1:8" x14ac:dyDescent="0.35">
      <c r="A2502" t="str">
        <f>'Source - Master DB Debt'!A2499&amp;'Source - Master DB Debt'!B2499&amp;'Source - Master DB Debt'!C2499</f>
        <v>7847775</v>
      </c>
      <c r="B2502" t="str">
        <f>'Source - Master DB Debt'!D2499</f>
        <v>0180</v>
      </c>
      <c r="C2502" t="str">
        <f>'Source - Master DB Debt'!E2499</f>
        <v>First Mortgage Bonds, Series 2022</v>
      </c>
      <c r="D2502" s="2">
        <f>'Source - Master DB Debt'!F2499</f>
        <v>110500</v>
      </c>
      <c r="E2502" s="2">
        <f>'Source - Master DB Debt'!G2499</f>
        <v>548000</v>
      </c>
      <c r="F2502" s="2">
        <f>'Source - Master DB Debt'!H2499</f>
        <v>275000</v>
      </c>
      <c r="G2502" s="2">
        <f>'Source - Master DB Debt'!I2499</f>
        <v>82500</v>
      </c>
      <c r="H2502" s="2">
        <f>'Source - Master DB Debt'!J2499</f>
        <v>275000</v>
      </c>
    </row>
    <row r="2503" spans="1:8" x14ac:dyDescent="0.35">
      <c r="A2503" t="str">
        <f>'Source - Master DB Debt'!A2500&amp;'Source - Master DB Debt'!B2500&amp;'Source - Master DB Debt'!C2500</f>
        <v>7947855</v>
      </c>
      <c r="B2503" t="str">
        <f>'Source - Master DB Debt'!D2500</f>
        <v>0180</v>
      </c>
      <c r="C2503" t="str">
        <f>'Source - Master DB Debt'!E2500</f>
        <v>Ad Valorem Property Tax First Mortgage Refunding Bonds, Series 2016</v>
      </c>
      <c r="D2503" s="2">
        <f>'Source - Master DB Debt'!F2500</f>
        <v>1534000</v>
      </c>
      <c r="E2503" s="2">
        <f>'Source - Master DB Debt'!G2500</f>
        <v>3068000</v>
      </c>
      <c r="F2503" s="2">
        <f>'Source - Master DB Debt'!H2500</f>
        <v>1534000</v>
      </c>
      <c r="G2503" s="2">
        <f>'Source - Master DB Debt'!I2500</f>
        <v>1534000</v>
      </c>
      <c r="H2503" s="2">
        <f>'Source - Master DB Debt'!J2500</f>
        <v>1534000</v>
      </c>
    </row>
    <row r="2504" spans="1:8" x14ac:dyDescent="0.35">
      <c r="A2504" t="str">
        <f>'Source - Master DB Debt'!A2501&amp;'Source - Master DB Debt'!B2501&amp;'Source - Master DB Debt'!C2501</f>
        <v>7947855</v>
      </c>
      <c r="B2504" t="str">
        <f>'Source - Master DB Debt'!D2501</f>
        <v>0180</v>
      </c>
      <c r="C2504" t="str">
        <f>'Source - Master DB Debt'!E2501</f>
        <v>Fees</v>
      </c>
      <c r="D2504" s="2">
        <f>'Source - Master DB Debt'!F2501</f>
        <v>2000</v>
      </c>
      <c r="E2504" s="2">
        <f>'Source - Master DB Debt'!G2501</f>
        <v>2000</v>
      </c>
      <c r="F2504" s="2">
        <f>'Source - Master DB Debt'!H2501</f>
        <v>0</v>
      </c>
      <c r="G2504" s="2">
        <f>'Source - Master DB Debt'!I2501</f>
        <v>0</v>
      </c>
      <c r="H2504" s="2">
        <f>'Source - Master DB Debt'!J2501</f>
        <v>0</v>
      </c>
    </row>
    <row r="2505" spans="1:8" x14ac:dyDescent="0.35">
      <c r="A2505" t="str">
        <f>'Source - Master DB Debt'!A2502&amp;'Source - Master DB Debt'!B2502&amp;'Source - Master DB Debt'!C2502</f>
        <v>7947855</v>
      </c>
      <c r="B2505" t="str">
        <f>'Source - Master DB Debt'!D2502</f>
        <v>0180</v>
      </c>
      <c r="C2505" t="str">
        <f>'Source - Master DB Debt'!E2502</f>
        <v>Unreimbursed Textbooks</v>
      </c>
      <c r="D2505" s="2">
        <f>'Source - Master DB Debt'!F2502</f>
        <v>0</v>
      </c>
      <c r="E2505" s="2">
        <f>'Source - Master DB Debt'!G2502</f>
        <v>0</v>
      </c>
      <c r="F2505" s="2">
        <f>'Source - Master DB Debt'!H2502</f>
        <v>0</v>
      </c>
      <c r="G2505" s="2">
        <f>'Source - Master DB Debt'!I2502</f>
        <v>0</v>
      </c>
      <c r="H2505" s="2">
        <f>'Source - Master DB Debt'!J2502</f>
        <v>0</v>
      </c>
    </row>
    <row r="2506" spans="1:8" x14ac:dyDescent="0.35">
      <c r="A2506" t="str">
        <f>'Source - Master DB Debt'!A2503&amp;'Source - Master DB Debt'!B2503&amp;'Source - Master DB Debt'!C2503</f>
        <v>7947855</v>
      </c>
      <c r="B2506" t="str">
        <f>'Source - Master DB Debt'!D2503</f>
        <v>0180</v>
      </c>
      <c r="C2506" t="str">
        <f>'Source - Master DB Debt'!E2503</f>
        <v>Ad Valorem Property Tax First Mortgage Bonds, Series 2021</v>
      </c>
      <c r="D2506" s="2">
        <f>'Source - Master DB Debt'!F2503</f>
        <v>1556500</v>
      </c>
      <c r="E2506" s="2">
        <f>'Source - Master DB Debt'!G2503</f>
        <v>3113000</v>
      </c>
      <c r="F2506" s="2">
        <f>'Source - Master DB Debt'!H2503</f>
        <v>1556500</v>
      </c>
      <c r="G2506" s="2">
        <f>'Source - Master DB Debt'!I2503</f>
        <v>466950</v>
      </c>
      <c r="H2506" s="2">
        <f>'Source - Master DB Debt'!J2503</f>
        <v>1556500</v>
      </c>
    </row>
    <row r="2507" spans="1:8" x14ac:dyDescent="0.35">
      <c r="A2507" t="str">
        <f>'Source - Master DB Debt'!A2504&amp;'Source - Master DB Debt'!B2504&amp;'Source - Master DB Debt'!C2504</f>
        <v>7947855</v>
      </c>
      <c r="B2507" t="str">
        <f>'Source - Master DB Debt'!D2504</f>
        <v>0180</v>
      </c>
      <c r="C2507" t="str">
        <f>'Source - Master DB Debt'!E2504</f>
        <v>Interest on Temporary Loans</v>
      </c>
      <c r="D2507" s="2">
        <f>'Source - Master DB Debt'!F2504</f>
        <v>0</v>
      </c>
      <c r="E2507" s="2">
        <f>'Source - Master DB Debt'!G2504</f>
        <v>250000</v>
      </c>
      <c r="F2507" s="2">
        <f>'Source - Master DB Debt'!H2504</f>
        <v>0</v>
      </c>
      <c r="G2507" s="2">
        <f>'Source - Master DB Debt'!I2504</f>
        <v>0</v>
      </c>
      <c r="H2507" s="2">
        <f>'Source - Master DB Debt'!J2504</f>
        <v>0</v>
      </c>
    </row>
    <row r="2508" spans="1:8" x14ac:dyDescent="0.35">
      <c r="A2508" t="str">
        <f>'Source - Master DB Debt'!A2505&amp;'Source - Master DB Debt'!B2505&amp;'Source - Master DB Debt'!C2505</f>
        <v>7947855</v>
      </c>
      <c r="B2508" t="str">
        <f>'Source - Master DB Debt'!D2505</f>
        <v>0180</v>
      </c>
      <c r="C2508" t="str">
        <f>'Source - Master DB Debt'!E2505</f>
        <v>LAFAYETTE SCHOOL CORPORATION GENERAL OBLIGATION BONDS OF 2023</v>
      </c>
      <c r="D2508" s="2">
        <f>'Source - Master DB Debt'!F2505</f>
        <v>0</v>
      </c>
      <c r="E2508" s="2">
        <f>'Source - Master DB Debt'!G2505</f>
        <v>1254017</v>
      </c>
      <c r="F2508" s="2">
        <f>'Source - Master DB Debt'!H2505</f>
        <v>0</v>
      </c>
      <c r="G2508" s="2">
        <f>'Source - Master DB Debt'!I2505</f>
        <v>0</v>
      </c>
      <c r="H2508" s="2">
        <f>'Source - Master DB Debt'!J2505</f>
        <v>0</v>
      </c>
    </row>
    <row r="2509" spans="1:8" x14ac:dyDescent="0.35">
      <c r="A2509" t="str">
        <f>'Source - Master DB Debt'!A2506&amp;'Source - Master DB Debt'!B2506&amp;'Source - Master DB Debt'!C2506</f>
        <v>7947855</v>
      </c>
      <c r="B2509" t="str">
        <f>'Source - Master DB Debt'!D2506</f>
        <v>0180</v>
      </c>
      <c r="C2509" t="str">
        <f>'Source - Master DB Debt'!E2506</f>
        <v>Vinton-Tecumseh SBC Ad Valorem Property Tax First Mortgage Bonds, Series 2018A</v>
      </c>
      <c r="D2509" s="2">
        <f>'Source - Master DB Debt'!F2506</f>
        <v>850000</v>
      </c>
      <c r="E2509" s="2">
        <f>'Source - Master DB Debt'!G2506</f>
        <v>1700000</v>
      </c>
      <c r="F2509" s="2">
        <f>'Source - Master DB Debt'!H2506</f>
        <v>850000</v>
      </c>
      <c r="G2509" s="2">
        <f>'Source - Master DB Debt'!I2506</f>
        <v>255000</v>
      </c>
      <c r="H2509" s="2">
        <f>'Source - Master DB Debt'!J2506</f>
        <v>850000</v>
      </c>
    </row>
    <row r="2510" spans="1:8" x14ac:dyDescent="0.35">
      <c r="A2510" t="str">
        <f>'Source - Master DB Debt'!A2507&amp;'Source - Master DB Debt'!B2507&amp;'Source - Master DB Debt'!C2507</f>
        <v>7947855</v>
      </c>
      <c r="B2510" t="str">
        <f>'Source - Master DB Debt'!D2507</f>
        <v>0180</v>
      </c>
      <c r="C2510" t="str">
        <f>'Source - Master DB Debt'!E2507</f>
        <v>Vinton-Tecumseh SBC Ad Valorem Property Tax First Mortgage Bonds, Series 2017A</v>
      </c>
      <c r="D2510" s="2">
        <f>'Source - Master DB Debt'!F2507</f>
        <v>770000</v>
      </c>
      <c r="E2510" s="2">
        <f>'Source - Master DB Debt'!G2507</f>
        <v>1541000</v>
      </c>
      <c r="F2510" s="2">
        <f>'Source - Master DB Debt'!H2507</f>
        <v>769500</v>
      </c>
      <c r="G2510" s="2">
        <f>'Source - Master DB Debt'!I2507</f>
        <v>230850</v>
      </c>
      <c r="H2510" s="2">
        <f>'Source - Master DB Debt'!J2507</f>
        <v>769500</v>
      </c>
    </row>
    <row r="2511" spans="1:8" x14ac:dyDescent="0.35">
      <c r="A2511" t="str">
        <f>'Source - Master DB Debt'!A2508&amp;'Source - Master DB Debt'!B2508&amp;'Source - Master DB Debt'!C2508</f>
        <v>7947855</v>
      </c>
      <c r="B2511" t="str">
        <f>'Source - Master DB Debt'!D2508</f>
        <v>0180</v>
      </c>
      <c r="C2511" t="str">
        <f>'Source - Master DB Debt'!E2508</f>
        <v>LAFAYETTE SCHOOL CORPORATION GENERAL OBLIGATION BONDS OF 2022</v>
      </c>
      <c r="D2511" s="2">
        <f>'Source - Master DB Debt'!F2508</f>
        <v>626000</v>
      </c>
      <c r="E2511" s="2">
        <f>'Source - Master DB Debt'!G2508</f>
        <v>0</v>
      </c>
      <c r="F2511" s="2">
        <f>'Source - Master DB Debt'!H2508</f>
        <v>0</v>
      </c>
      <c r="G2511" s="2">
        <f>'Source - Master DB Debt'!I2508</f>
        <v>0</v>
      </c>
      <c r="H2511" s="2">
        <f>'Source - Master DB Debt'!J2508</f>
        <v>0</v>
      </c>
    </row>
    <row r="2512" spans="1:8" x14ac:dyDescent="0.35">
      <c r="A2512" t="str">
        <f>'Source - Master DB Debt'!A2509&amp;'Source - Master DB Debt'!B2509&amp;'Source - Master DB Debt'!C2509</f>
        <v>7947865</v>
      </c>
      <c r="B2512" t="str">
        <f>'Source - Master DB Debt'!D2509</f>
        <v>0180</v>
      </c>
      <c r="C2512" t="str">
        <f>'Source - Master DB Debt'!E2509</f>
        <v>Tippecanoe School Corporation General Obligation Bonds of 2014 (B)</v>
      </c>
      <c r="D2512" s="2">
        <f>'Source - Master DB Debt'!F2509</f>
        <v>722800</v>
      </c>
      <c r="E2512" s="2">
        <f>'Source - Master DB Debt'!G2509</f>
        <v>1447722</v>
      </c>
      <c r="F2512" s="2">
        <f>'Source - Master DB Debt'!H2509</f>
        <v>724652</v>
      </c>
      <c r="G2512" s="2">
        <f>'Source - Master DB Debt'!I2509</f>
        <v>108698</v>
      </c>
      <c r="H2512" s="2">
        <f>'Source - Master DB Debt'!J2509</f>
        <v>0</v>
      </c>
    </row>
    <row r="2513" spans="1:8" x14ac:dyDescent="0.35">
      <c r="A2513" t="str">
        <f>'Source - Master DB Debt'!A2510&amp;'Source - Master DB Debt'!B2510&amp;'Source - Master DB Debt'!C2510</f>
        <v>7947865</v>
      </c>
      <c r="B2513" t="str">
        <f>'Source - Master DB Debt'!D2510</f>
        <v>0180</v>
      </c>
      <c r="C2513" t="str">
        <f>'Source - Master DB Debt'!E2510</f>
        <v>Ad Valorem Property Tax First Mortgage Bonds, Series 2022A</v>
      </c>
      <c r="D2513" s="2">
        <f>'Source - Master DB Debt'!F2510</f>
        <v>1054500</v>
      </c>
      <c r="E2513" s="2">
        <f>'Source - Master DB Debt'!G2510</f>
        <v>1289000</v>
      </c>
      <c r="F2513" s="2">
        <f>'Source - Master DB Debt'!H2510</f>
        <v>1136000</v>
      </c>
      <c r="G2513" s="2">
        <f>'Source - Master DB Debt'!I2510</f>
        <v>340800</v>
      </c>
      <c r="H2513" s="2">
        <f>'Source - Master DB Debt'!J2510</f>
        <v>1136000</v>
      </c>
    </row>
    <row r="2514" spans="1:8" x14ac:dyDescent="0.35">
      <c r="A2514" t="str">
        <f>'Source - Master DB Debt'!A2511&amp;'Source - Master DB Debt'!B2511&amp;'Source - Master DB Debt'!C2511</f>
        <v>7947865</v>
      </c>
      <c r="B2514" t="str">
        <f>'Source - Master DB Debt'!D2511</f>
        <v>0180</v>
      </c>
      <c r="C2514" t="str">
        <f>'Source - Master DB Debt'!E2511</f>
        <v>Unreimbursed Textbooks</v>
      </c>
      <c r="D2514" s="2">
        <f>'Source - Master DB Debt'!F2511</f>
        <v>0</v>
      </c>
      <c r="E2514" s="2">
        <f>'Source - Master DB Debt'!G2511</f>
        <v>0</v>
      </c>
      <c r="F2514" s="2">
        <f>'Source - Master DB Debt'!H2511</f>
        <v>0</v>
      </c>
      <c r="G2514" s="2">
        <f>'Source - Master DB Debt'!I2511</f>
        <v>0</v>
      </c>
      <c r="H2514" s="2">
        <f>'Source - Master DB Debt'!J2511</f>
        <v>0</v>
      </c>
    </row>
    <row r="2515" spans="1:8" x14ac:dyDescent="0.35">
      <c r="A2515" t="str">
        <f>'Source - Master DB Debt'!A2512&amp;'Source - Master DB Debt'!B2512&amp;'Source - Master DB Debt'!C2512</f>
        <v>7947865</v>
      </c>
      <c r="B2515" t="str">
        <f>'Source - Master DB Debt'!D2512</f>
        <v>0180</v>
      </c>
      <c r="C2515" t="str">
        <f>'Source - Master DB Debt'!E2512</f>
        <v>Interest on Temporary Loans</v>
      </c>
      <c r="D2515" s="2">
        <f>'Source - Master DB Debt'!F2512</f>
        <v>0</v>
      </c>
      <c r="E2515" s="2">
        <f>'Source - Master DB Debt'!G2512</f>
        <v>250000</v>
      </c>
      <c r="F2515" s="2">
        <f>'Source - Master DB Debt'!H2512</f>
        <v>0</v>
      </c>
      <c r="G2515" s="2">
        <f>'Source - Master DB Debt'!I2512</f>
        <v>0</v>
      </c>
      <c r="H2515" s="2">
        <f>'Source - Master DB Debt'!J2512</f>
        <v>0</v>
      </c>
    </row>
    <row r="2516" spans="1:8" x14ac:dyDescent="0.35">
      <c r="A2516" t="str">
        <f>'Source - Master DB Debt'!A2513&amp;'Source - Master DB Debt'!B2513&amp;'Source - Master DB Debt'!C2513</f>
        <v>7947865</v>
      </c>
      <c r="B2516" t="str">
        <f>'Source - Master DB Debt'!D2513</f>
        <v>0180</v>
      </c>
      <c r="C2516" t="str">
        <f>'Source - Master DB Debt'!E2513</f>
        <v>Ad Valorem Property Tax First Mortgage Bonds, Series 2022B</v>
      </c>
      <c r="D2516" s="2">
        <f>'Source - Master DB Debt'!F2513</f>
        <v>1845000</v>
      </c>
      <c r="E2516" s="2">
        <f>'Source - Master DB Debt'!G2513</f>
        <v>3691000</v>
      </c>
      <c r="F2516" s="2">
        <f>'Source - Master DB Debt'!H2513</f>
        <v>3040500</v>
      </c>
      <c r="G2516" s="2">
        <f>'Source - Master DB Debt'!I2513</f>
        <v>912150</v>
      </c>
      <c r="H2516" s="2">
        <f>'Source - Master DB Debt'!J2513</f>
        <v>3040500</v>
      </c>
    </row>
    <row r="2517" spans="1:8" x14ac:dyDescent="0.35">
      <c r="A2517" t="str">
        <f>'Source - Master DB Debt'!A2514&amp;'Source - Master DB Debt'!B2514&amp;'Source - Master DB Debt'!C2514</f>
        <v>7947865</v>
      </c>
      <c r="B2517" t="str">
        <f>'Source - Master DB Debt'!D2514</f>
        <v>0180</v>
      </c>
      <c r="C2517" t="str">
        <f>'Source - Master DB Debt'!E2514</f>
        <v>Tippecanoe School Corporation General Obligation Bonds 2023</v>
      </c>
      <c r="D2517" s="2">
        <f>'Source - Master DB Debt'!F2514</f>
        <v>0</v>
      </c>
      <c r="E2517" s="2">
        <f>'Source - Master DB Debt'!G2514</f>
        <v>3494431</v>
      </c>
      <c r="F2517" s="2">
        <f>'Source - Master DB Debt'!H2514</f>
        <v>0</v>
      </c>
      <c r="G2517" s="2">
        <f>'Source - Master DB Debt'!I2514</f>
        <v>0</v>
      </c>
      <c r="H2517" s="2">
        <f>'Source - Master DB Debt'!J2514</f>
        <v>0</v>
      </c>
    </row>
    <row r="2518" spans="1:8" x14ac:dyDescent="0.35">
      <c r="A2518" t="str">
        <f>'Source - Master DB Debt'!A2515&amp;'Source - Master DB Debt'!B2515&amp;'Source - Master DB Debt'!C2515</f>
        <v>7947865</v>
      </c>
      <c r="B2518" t="str">
        <f>'Source - Master DB Debt'!D2515</f>
        <v>0180</v>
      </c>
      <c r="C2518" t="str">
        <f>'Source - Master DB Debt'!E2515</f>
        <v>Tippecanoe County NSE08 Schl Bldg Corp Ad Valorem Bonds, Series 2023</v>
      </c>
      <c r="D2518" s="2">
        <f>'Source - Master DB Debt'!F2515</f>
        <v>0</v>
      </c>
      <c r="E2518" s="2">
        <f>'Source - Master DB Debt'!G2515</f>
        <v>1279000</v>
      </c>
      <c r="F2518" s="2">
        <f>'Source - Master DB Debt'!H2515</f>
        <v>358000</v>
      </c>
      <c r="G2518" s="2">
        <f>'Source - Master DB Debt'!I2515</f>
        <v>107400</v>
      </c>
      <c r="H2518" s="2">
        <f>'Source - Master DB Debt'!J2515</f>
        <v>358000</v>
      </c>
    </row>
    <row r="2519" spans="1:8" x14ac:dyDescent="0.35">
      <c r="A2519" t="str">
        <f>'Source - Master DB Debt'!A2516&amp;'Source - Master DB Debt'!B2516&amp;'Source - Master DB Debt'!C2516</f>
        <v>7947865</v>
      </c>
      <c r="B2519" t="str">
        <f>'Source - Master DB Debt'!D2516</f>
        <v>0180</v>
      </c>
      <c r="C2519" t="str">
        <f>'Source - Master DB Debt'!E2516</f>
        <v>Ad Valorem Property Tax First Morgage Bonds, Series 2020</v>
      </c>
      <c r="D2519" s="2">
        <f>'Source - Master DB Debt'!F2516</f>
        <v>580500</v>
      </c>
      <c r="E2519" s="2">
        <f>'Source - Master DB Debt'!G2516</f>
        <v>1160000</v>
      </c>
      <c r="F2519" s="2">
        <f>'Source - Master DB Debt'!H2516</f>
        <v>580500</v>
      </c>
      <c r="G2519" s="2">
        <f>'Source - Master DB Debt'!I2516</f>
        <v>174150</v>
      </c>
      <c r="H2519" s="2">
        <f>'Source - Master DB Debt'!J2516</f>
        <v>580500</v>
      </c>
    </row>
    <row r="2520" spans="1:8" x14ac:dyDescent="0.35">
      <c r="A2520" t="str">
        <f>'Source - Master DB Debt'!A2517&amp;'Source - Master DB Debt'!B2517&amp;'Source - Master DB Debt'!C2517</f>
        <v>7947865</v>
      </c>
      <c r="B2520" t="str">
        <f>'Source - Master DB Debt'!D2517</f>
        <v>0180</v>
      </c>
      <c r="C2520" t="str">
        <f>'Source - Master DB Debt'!E2517</f>
        <v>TIPPECANOE SCHOOL CORPORATION GENERAL OBLIGATION BONDS 2022</v>
      </c>
      <c r="D2520" s="2">
        <f>'Source - Master DB Debt'!F2517</f>
        <v>695969</v>
      </c>
      <c r="E2520" s="2">
        <f>'Source - Master DB Debt'!G2517</f>
        <v>1260095</v>
      </c>
      <c r="F2520" s="2">
        <f>'Source - Master DB Debt'!H2517</f>
        <v>0</v>
      </c>
      <c r="G2520" s="2">
        <f>'Source - Master DB Debt'!I2517</f>
        <v>0</v>
      </c>
      <c r="H2520" s="2">
        <f>'Source - Master DB Debt'!J2517</f>
        <v>0</v>
      </c>
    </row>
    <row r="2521" spans="1:8" x14ac:dyDescent="0.35">
      <c r="A2521" t="str">
        <f>'Source - Master DB Debt'!A2518&amp;'Source - Master DB Debt'!B2518&amp;'Source - Master DB Debt'!C2518</f>
        <v>7947865</v>
      </c>
      <c r="B2521" t="str">
        <f>'Source - Master DB Debt'!D2518</f>
        <v>0180</v>
      </c>
      <c r="C2521" t="str">
        <f>'Source - Master DB Debt'!E2518</f>
        <v>TIPPECANOE SCHOOL CORPORATION GO BONDS 2020</v>
      </c>
      <c r="D2521" s="2">
        <f>'Source - Master DB Debt'!F2518</f>
        <v>1145400</v>
      </c>
      <c r="E2521" s="2">
        <f>'Source - Master DB Debt'!G2518</f>
        <v>2255800</v>
      </c>
      <c r="F2521" s="2">
        <f>'Source - Master DB Debt'!H2518</f>
        <v>0</v>
      </c>
      <c r="G2521" s="2">
        <f>'Source - Master DB Debt'!I2518</f>
        <v>0</v>
      </c>
      <c r="H2521" s="2">
        <f>'Source - Master DB Debt'!J2518</f>
        <v>0</v>
      </c>
    </row>
    <row r="2522" spans="1:8" x14ac:dyDescent="0.35">
      <c r="A2522" t="str">
        <f>'Source - Master DB Debt'!A2519&amp;'Source - Master DB Debt'!B2519&amp;'Source - Master DB Debt'!C2519</f>
        <v>7947865</v>
      </c>
      <c r="B2522" t="str">
        <f>'Source - Master DB Debt'!D2519</f>
        <v>0180</v>
      </c>
      <c r="C2522" t="str">
        <f>'Source - Master DB Debt'!E2519</f>
        <v>Tippecanoe County NSE08 Schl Bldg Corp Ad Valorem Bonds, Series 2023B</v>
      </c>
      <c r="D2522" s="2">
        <f>'Source - Master DB Debt'!F2519</f>
        <v>0</v>
      </c>
      <c r="E2522" s="2">
        <f>'Source - Master DB Debt'!G2519</f>
        <v>6224000</v>
      </c>
      <c r="F2522" s="2">
        <f>'Source - Master DB Debt'!H2519</f>
        <v>1916500</v>
      </c>
      <c r="G2522" s="2">
        <f>'Source - Master DB Debt'!I2519</f>
        <v>574950</v>
      </c>
      <c r="H2522" s="2">
        <f>'Source - Master DB Debt'!J2519</f>
        <v>1916500</v>
      </c>
    </row>
    <row r="2523" spans="1:8" x14ac:dyDescent="0.35">
      <c r="A2523" t="str">
        <f>'Source - Master DB Debt'!A2520&amp;'Source - Master DB Debt'!B2520&amp;'Source - Master DB Debt'!C2520</f>
        <v>7947865</v>
      </c>
      <c r="B2523" t="str">
        <f>'Source - Master DB Debt'!D2520</f>
        <v>0180</v>
      </c>
      <c r="C2523" t="str">
        <f>'Source - Master DB Debt'!E2520</f>
        <v>Tippecanoe County NSE08 School Bldg Corp Ad Valorem Property Tax First Mortgage Bonds, Series 2014B</v>
      </c>
      <c r="D2523" s="2">
        <f>'Source - Master DB Debt'!F2520</f>
        <v>376000</v>
      </c>
      <c r="E2523" s="2">
        <f>'Source - Master DB Debt'!G2520</f>
        <v>752000</v>
      </c>
      <c r="F2523" s="2">
        <f>'Source - Master DB Debt'!H2520</f>
        <v>0</v>
      </c>
      <c r="G2523" s="2">
        <f>'Source - Master DB Debt'!I2520</f>
        <v>0</v>
      </c>
      <c r="H2523" s="2">
        <f>'Source - Master DB Debt'!J2520</f>
        <v>0</v>
      </c>
    </row>
    <row r="2524" spans="1:8" x14ac:dyDescent="0.35">
      <c r="A2524" t="str">
        <f>'Source - Master DB Debt'!A2521&amp;'Source - Master DB Debt'!B2521&amp;'Source - Master DB Debt'!C2521</f>
        <v>7947865</v>
      </c>
      <c r="B2524" t="str">
        <f>'Source - Master DB Debt'!D2521</f>
        <v>0180</v>
      </c>
      <c r="C2524" t="str">
        <f>'Source - Master DB Debt'!E2521</f>
        <v>Tippecanoe County NSE08 School Building Corp Ad Valorem Property Tax First Mortgage Bonds, 2014 (A)</v>
      </c>
      <c r="D2524" s="2">
        <f>'Source - Master DB Debt'!F2521</f>
        <v>1140000</v>
      </c>
      <c r="E2524" s="2">
        <f>'Source - Master DB Debt'!G2521</f>
        <v>2277000</v>
      </c>
      <c r="F2524" s="2">
        <f>'Source - Master DB Debt'!H2521</f>
        <v>1138500</v>
      </c>
      <c r="G2524" s="2">
        <f>'Source - Master DB Debt'!I2521</f>
        <v>1138500</v>
      </c>
      <c r="H2524" s="2">
        <f>'Source - Master DB Debt'!J2521</f>
        <v>1138500</v>
      </c>
    </row>
    <row r="2525" spans="1:8" x14ac:dyDescent="0.35">
      <c r="A2525" t="str">
        <f>'Source - Master DB Debt'!A2522&amp;'Source - Master DB Debt'!B2522&amp;'Source - Master DB Debt'!C2522</f>
        <v>7947865</v>
      </c>
      <c r="B2525" t="str">
        <f>'Source - Master DB Debt'!D2522</f>
        <v>0180</v>
      </c>
      <c r="C2525" t="str">
        <f>'Source - Master DB Debt'!E2522</f>
        <v>TIPPECANOE CO NSE08 FIRST MORTGAGE SERIES 2019</v>
      </c>
      <c r="D2525" s="2">
        <f>'Source - Master DB Debt'!F2522</f>
        <v>2902000</v>
      </c>
      <c r="E2525" s="2">
        <f>'Source - Master DB Debt'!G2522</f>
        <v>5802000</v>
      </c>
      <c r="F2525" s="2">
        <f>'Source - Master DB Debt'!H2522</f>
        <v>2901500</v>
      </c>
      <c r="G2525" s="2">
        <f>'Source - Master DB Debt'!I2522</f>
        <v>870450</v>
      </c>
      <c r="H2525" s="2">
        <f>'Source - Master DB Debt'!J2522</f>
        <v>2901500</v>
      </c>
    </row>
    <row r="2526" spans="1:8" x14ac:dyDescent="0.35">
      <c r="A2526" t="str">
        <f>'Source - Master DB Debt'!A2523&amp;'Source - Master DB Debt'!B2523&amp;'Source - Master DB Debt'!C2523</f>
        <v>7947865</v>
      </c>
      <c r="B2526" t="str">
        <f>'Source - Master DB Debt'!D2523</f>
        <v>0180</v>
      </c>
      <c r="C2526" t="str">
        <f>'Source - Master DB Debt'!E2523</f>
        <v>Tippecanoe School Corporation General Obligation Bonds of 2019</v>
      </c>
      <c r="D2526" s="2">
        <f>'Source - Master DB Debt'!F2523</f>
        <v>752750</v>
      </c>
      <c r="E2526" s="2">
        <f>'Source - Master DB Debt'!G2523</f>
        <v>0</v>
      </c>
      <c r="F2526" s="2">
        <f>'Source - Master DB Debt'!H2523</f>
        <v>0</v>
      </c>
      <c r="G2526" s="2">
        <f>'Source - Master DB Debt'!I2523</f>
        <v>0</v>
      </c>
      <c r="H2526" s="2">
        <f>'Source - Master DB Debt'!J2523</f>
        <v>0</v>
      </c>
    </row>
    <row r="2527" spans="1:8" x14ac:dyDescent="0.35">
      <c r="A2527" t="str">
        <f>'Source - Master DB Debt'!A2524&amp;'Source - Master DB Debt'!B2524&amp;'Source - Master DB Debt'!C2524</f>
        <v>7947865</v>
      </c>
      <c r="B2527" t="str">
        <f>'Source - Master DB Debt'!D2524</f>
        <v>0180</v>
      </c>
      <c r="C2527" t="str">
        <f>'Source - Master DB Debt'!E2524</f>
        <v>TIPPECANOE CO NSEO8 REFUNDING SERIES 2019</v>
      </c>
      <c r="D2527" s="2">
        <f>'Source - Master DB Debt'!F2524</f>
        <v>866500</v>
      </c>
      <c r="E2527" s="2">
        <f>'Source - Master DB Debt'!G2524</f>
        <v>1726000</v>
      </c>
      <c r="F2527" s="2">
        <f>'Source - Master DB Debt'!H2524</f>
        <v>863000</v>
      </c>
      <c r="G2527" s="2">
        <f>'Source - Master DB Debt'!I2524</f>
        <v>863000</v>
      </c>
      <c r="H2527" s="2">
        <f>'Source - Master DB Debt'!J2524</f>
        <v>863000</v>
      </c>
    </row>
    <row r="2528" spans="1:8" x14ac:dyDescent="0.35">
      <c r="A2528" t="str">
        <f>'Source - Master DB Debt'!A2525&amp;'Source - Master DB Debt'!B2525&amp;'Source - Master DB Debt'!C2525</f>
        <v>7947875</v>
      </c>
      <c r="B2528" t="str">
        <f>'Source - Master DB Debt'!D2525</f>
        <v>0180</v>
      </c>
      <c r="C2528" t="str">
        <f>'Source - Master DB Debt'!E2525</f>
        <v>Ad Valorem Property Tax First Mortgage Bonds, Series 2019</v>
      </c>
      <c r="D2528" s="2">
        <f>'Source - Master DB Debt'!F2525</f>
        <v>324000</v>
      </c>
      <c r="E2528" s="2">
        <f>'Source - Master DB Debt'!G2525</f>
        <v>670000</v>
      </c>
      <c r="F2528" s="2">
        <f>'Source - Master DB Debt'!H2525</f>
        <v>340000</v>
      </c>
      <c r="G2528" s="2">
        <f>'Source - Master DB Debt'!I2525</f>
        <v>102000</v>
      </c>
      <c r="H2528" s="2">
        <f>'Source - Master DB Debt'!J2525</f>
        <v>340000</v>
      </c>
    </row>
    <row r="2529" spans="1:8" x14ac:dyDescent="0.35">
      <c r="A2529" t="str">
        <f>'Source - Master DB Debt'!A2526&amp;'Source - Master DB Debt'!B2526&amp;'Source - Master DB Debt'!C2526</f>
        <v>7947875</v>
      </c>
      <c r="B2529" t="str">
        <f>'Source - Master DB Debt'!D2526</f>
        <v>0180</v>
      </c>
      <c r="C2529" t="str">
        <f>'Source - Master DB Debt'!E2526</f>
        <v>Common School Loan #25</v>
      </c>
      <c r="D2529" s="2">
        <f>'Source - Master DB Debt'!F2526</f>
        <v>10295</v>
      </c>
      <c r="E2529" s="2">
        <f>'Source - Master DB Debt'!G2526</f>
        <v>20440</v>
      </c>
      <c r="F2529" s="2">
        <f>'Source - Master DB Debt'!H2526</f>
        <v>10144</v>
      </c>
      <c r="G2529" s="2">
        <f>'Source - Master DB Debt'!I2526</f>
        <v>3036</v>
      </c>
      <c r="H2529" s="2">
        <f>'Source - Master DB Debt'!J2526</f>
        <v>10094</v>
      </c>
    </row>
    <row r="2530" spans="1:8" x14ac:dyDescent="0.35">
      <c r="A2530" t="str">
        <f>'Source - Master DB Debt'!A2527&amp;'Source - Master DB Debt'!B2527&amp;'Source - Master DB Debt'!C2527</f>
        <v>7947875</v>
      </c>
      <c r="B2530" t="str">
        <f>'Source - Master DB Debt'!D2527</f>
        <v>0180</v>
      </c>
      <c r="C2530" t="str">
        <f>'Source - Master DB Debt'!E2527</f>
        <v>Common School Loan #26</v>
      </c>
      <c r="D2530" s="2">
        <f>'Source - Master DB Debt'!F2527</f>
        <v>20223</v>
      </c>
      <c r="E2530" s="2">
        <f>'Source - Master DB Debt'!G2527</f>
        <v>40151</v>
      </c>
      <c r="F2530" s="2">
        <f>'Source - Master DB Debt'!H2527</f>
        <v>19927</v>
      </c>
      <c r="G2530" s="2">
        <f>'Source - Master DB Debt'!I2527</f>
        <v>5963</v>
      </c>
      <c r="H2530" s="2">
        <f>'Source - Master DB Debt'!J2527</f>
        <v>19829</v>
      </c>
    </row>
    <row r="2531" spans="1:8" x14ac:dyDescent="0.35">
      <c r="A2531" t="str">
        <f>'Source - Master DB Debt'!A2528&amp;'Source - Master DB Debt'!B2528&amp;'Source - Master DB Debt'!C2528</f>
        <v>7947875</v>
      </c>
      <c r="B2531" t="str">
        <f>'Source - Master DB Debt'!D2528</f>
        <v>0180</v>
      </c>
      <c r="C2531" t="str">
        <f>'Source - Master DB Debt'!E2528</f>
        <v>Commons School Loan #20</v>
      </c>
      <c r="D2531" s="2">
        <f>'Source - Master DB Debt'!F2528</f>
        <v>22582</v>
      </c>
      <c r="E2531" s="2">
        <f>'Source - Master DB Debt'!G2528</f>
        <v>0</v>
      </c>
      <c r="F2531" s="2">
        <f>'Source - Master DB Debt'!H2528</f>
        <v>0</v>
      </c>
      <c r="G2531" s="2">
        <f>'Source - Master DB Debt'!I2528</f>
        <v>0</v>
      </c>
      <c r="H2531" s="2">
        <f>'Source - Master DB Debt'!J2528</f>
        <v>0</v>
      </c>
    </row>
    <row r="2532" spans="1:8" x14ac:dyDescent="0.35">
      <c r="A2532" t="str">
        <f>'Source - Master DB Debt'!A2529&amp;'Source - Master DB Debt'!B2529&amp;'Source - Master DB Debt'!C2529</f>
        <v>7947875</v>
      </c>
      <c r="B2532" t="str">
        <f>'Source - Master DB Debt'!D2529</f>
        <v>0180</v>
      </c>
      <c r="C2532" t="str">
        <f>'Source - Master DB Debt'!E2529</f>
        <v>Fees</v>
      </c>
      <c r="D2532" s="2">
        <f>'Source - Master DB Debt'!F2529</f>
        <v>8151</v>
      </c>
      <c r="E2532" s="2">
        <f>'Source - Master DB Debt'!G2529</f>
        <v>10000</v>
      </c>
      <c r="F2532" s="2">
        <f>'Source - Master DB Debt'!H2529</f>
        <v>5000</v>
      </c>
      <c r="G2532" s="2">
        <f>'Source - Master DB Debt'!I2529</f>
        <v>1500</v>
      </c>
      <c r="H2532" s="2">
        <f>'Source - Master DB Debt'!J2529</f>
        <v>5000</v>
      </c>
    </row>
    <row r="2533" spans="1:8" x14ac:dyDescent="0.35">
      <c r="A2533" t="str">
        <f>'Source - Master DB Debt'!A2530&amp;'Source - Master DB Debt'!B2530&amp;'Source - Master DB Debt'!C2530</f>
        <v>7947875</v>
      </c>
      <c r="B2533" t="str">
        <f>'Source - Master DB Debt'!D2530</f>
        <v>0180</v>
      </c>
      <c r="C2533" t="str">
        <f>'Source - Master DB Debt'!E2530</f>
        <v>Ad Valorem Property Tax First Mortgage Bonds, Series 2020</v>
      </c>
      <c r="D2533" s="2">
        <f>'Source - Master DB Debt'!F2530</f>
        <v>116500</v>
      </c>
      <c r="E2533" s="2">
        <f>'Source - Master DB Debt'!G2530</f>
        <v>233000</v>
      </c>
      <c r="F2533" s="2">
        <f>'Source - Master DB Debt'!H2530</f>
        <v>116000</v>
      </c>
      <c r="G2533" s="2">
        <f>'Source - Master DB Debt'!I2530</f>
        <v>34800</v>
      </c>
      <c r="H2533" s="2">
        <f>'Source - Master DB Debt'!J2530</f>
        <v>116000</v>
      </c>
    </row>
    <row r="2534" spans="1:8" x14ac:dyDescent="0.35">
      <c r="A2534" t="str">
        <f>'Source - Master DB Debt'!A2531&amp;'Source - Master DB Debt'!B2531&amp;'Source - Master DB Debt'!C2531</f>
        <v>7947875</v>
      </c>
      <c r="B2534" t="str">
        <f>'Source - Master DB Debt'!D2531</f>
        <v>0180</v>
      </c>
      <c r="C2534" t="str">
        <f>'Source - Master DB Debt'!E2531</f>
        <v>Common School Loan #24</v>
      </c>
      <c r="D2534" s="2">
        <f>'Source - Master DB Debt'!F2531</f>
        <v>21114</v>
      </c>
      <c r="E2534" s="2">
        <f>'Source - Master DB Debt'!G2531</f>
        <v>41918</v>
      </c>
      <c r="F2534" s="2">
        <f>'Source - Master DB Debt'!H2531</f>
        <v>20804</v>
      </c>
      <c r="G2534" s="2">
        <f>'Source - Master DB Debt'!I2531</f>
        <v>3121</v>
      </c>
      <c r="H2534" s="2">
        <f>'Source - Master DB Debt'!J2531</f>
        <v>0</v>
      </c>
    </row>
    <row r="2535" spans="1:8" x14ac:dyDescent="0.35">
      <c r="A2535" t="str">
        <f>'Source - Master DB Debt'!A2532&amp;'Source - Master DB Debt'!B2532&amp;'Source - Master DB Debt'!C2532</f>
        <v>7947875</v>
      </c>
      <c r="B2535" t="str">
        <f>'Source - Master DB Debt'!D2532</f>
        <v>0180</v>
      </c>
      <c r="C2535" t="str">
        <f>'Source - Master DB Debt'!E2532</f>
        <v>Unreimbursed Textbooks</v>
      </c>
      <c r="D2535" s="2">
        <f>'Source - Master DB Debt'!F2532</f>
        <v>20010</v>
      </c>
      <c r="E2535" s="2">
        <f>'Source - Master DB Debt'!G2532</f>
        <v>0</v>
      </c>
      <c r="F2535" s="2">
        <f>'Source - Master DB Debt'!H2532</f>
        <v>0</v>
      </c>
      <c r="G2535" s="2">
        <f>'Source - Master DB Debt'!I2532</f>
        <v>0</v>
      </c>
      <c r="H2535" s="2">
        <f>'Source - Master DB Debt'!J2532</f>
        <v>0</v>
      </c>
    </row>
    <row r="2536" spans="1:8" x14ac:dyDescent="0.35">
      <c r="A2536" t="str">
        <f>'Source - Master DB Debt'!A2533&amp;'Source - Master DB Debt'!B2533&amp;'Source - Master DB Debt'!C2533</f>
        <v>7947875</v>
      </c>
      <c r="B2536" t="str">
        <f>'Source - Master DB Debt'!D2533</f>
        <v>0180</v>
      </c>
      <c r="C2536" t="str">
        <f>'Source - Master DB Debt'!E2533</f>
        <v>Common School Loan #23</v>
      </c>
      <c r="D2536" s="2">
        <f>'Source - Master DB Debt'!F2533</f>
        <v>9007</v>
      </c>
      <c r="E2536" s="2">
        <f>'Source - Master DB Debt'!G2533</f>
        <v>8962</v>
      </c>
      <c r="F2536" s="2">
        <f>'Source - Master DB Debt'!H2533</f>
        <v>0</v>
      </c>
      <c r="G2536" s="2">
        <f>'Source - Master DB Debt'!I2533</f>
        <v>0</v>
      </c>
      <c r="H2536" s="2">
        <f>'Source - Master DB Debt'!J2533</f>
        <v>0</v>
      </c>
    </row>
    <row r="2537" spans="1:8" x14ac:dyDescent="0.35">
      <c r="A2537" t="str">
        <f>'Source - Master DB Debt'!A2534&amp;'Source - Master DB Debt'!B2534&amp;'Source - Master DB Debt'!C2534</f>
        <v>7947875</v>
      </c>
      <c r="B2537" t="str">
        <f>'Source - Master DB Debt'!D2534</f>
        <v>0180</v>
      </c>
      <c r="C2537" t="str">
        <f>'Source - Master DB Debt'!E2534</f>
        <v>Ad Valorem Property Tax First Mortgage Bonds, Series 2018</v>
      </c>
      <c r="D2537" s="2">
        <f>'Source - Master DB Debt'!F2534</f>
        <v>493500</v>
      </c>
      <c r="E2537" s="2">
        <f>'Source - Master DB Debt'!G2534</f>
        <v>1033000</v>
      </c>
      <c r="F2537" s="2">
        <f>'Source - Master DB Debt'!H2534</f>
        <v>548500</v>
      </c>
      <c r="G2537" s="2">
        <f>'Source - Master DB Debt'!I2534</f>
        <v>164550</v>
      </c>
      <c r="H2537" s="2">
        <f>'Source - Master DB Debt'!J2534</f>
        <v>548500</v>
      </c>
    </row>
    <row r="2538" spans="1:8" x14ac:dyDescent="0.35">
      <c r="A2538" t="str">
        <f>'Source - Master DB Debt'!A2535&amp;'Source - Master DB Debt'!B2535&amp;'Source - Master DB Debt'!C2535</f>
        <v>7947875</v>
      </c>
      <c r="B2538" t="str">
        <f>'Source - Master DB Debt'!D2535</f>
        <v>0180</v>
      </c>
      <c r="C2538" t="str">
        <f>'Source - Master DB Debt'!E2535</f>
        <v>Common School Loan #27</v>
      </c>
      <c r="D2538" s="2">
        <f>'Source - Master DB Debt'!F2535</f>
        <v>19427</v>
      </c>
      <c r="E2538" s="2">
        <f>'Source - Master DB Debt'!G2535</f>
        <v>38572</v>
      </c>
      <c r="F2538" s="2">
        <f>'Source - Master DB Debt'!H2535</f>
        <v>19145</v>
      </c>
      <c r="G2538" s="2">
        <f>'Source - Master DB Debt'!I2535</f>
        <v>5730</v>
      </c>
      <c r="H2538" s="2">
        <f>'Source - Master DB Debt'!J2535</f>
        <v>19052</v>
      </c>
    </row>
    <row r="2539" spans="1:8" x14ac:dyDescent="0.35">
      <c r="A2539" t="str">
        <f>'Source - Master DB Debt'!A2536&amp;'Source - Master DB Debt'!B2536&amp;'Source - Master DB Debt'!C2536</f>
        <v>7947875</v>
      </c>
      <c r="B2539" t="str">
        <f>'Source - Master DB Debt'!D2536</f>
        <v>0180</v>
      </c>
      <c r="C2539" t="str">
        <f>'Source - Master DB Debt'!E2536</f>
        <v>Common School Loan #22</v>
      </c>
      <c r="D2539" s="2">
        <f>'Source - Master DB Debt'!F2536</f>
        <v>23115</v>
      </c>
      <c r="E2539" s="2">
        <f>'Source - Master DB Debt'!G2536</f>
        <v>0</v>
      </c>
      <c r="F2539" s="2">
        <f>'Source - Master DB Debt'!H2536</f>
        <v>0</v>
      </c>
      <c r="G2539" s="2">
        <f>'Source - Master DB Debt'!I2536</f>
        <v>0</v>
      </c>
      <c r="H2539" s="2">
        <f>'Source - Master DB Debt'!J2536</f>
        <v>0</v>
      </c>
    </row>
    <row r="2540" spans="1:8" x14ac:dyDescent="0.35">
      <c r="A2540" t="str">
        <f>'Source - Master DB Debt'!A2537&amp;'Source - Master DB Debt'!B2537&amp;'Source - Master DB Debt'!C2537</f>
        <v>7947875</v>
      </c>
      <c r="B2540" t="str">
        <f>'Source - Master DB Debt'!D2537</f>
        <v>0180</v>
      </c>
      <c r="C2540" t="str">
        <f>'Source - Master DB Debt'!E2537</f>
        <v>Ad Valorem Property Tax First Mortgage Bonds, Series 2017</v>
      </c>
      <c r="D2540" s="2">
        <f>'Source - Master DB Debt'!F2537</f>
        <v>2001000</v>
      </c>
      <c r="E2540" s="2">
        <f>'Source - Master DB Debt'!G2537</f>
        <v>4008000</v>
      </c>
      <c r="F2540" s="2">
        <f>'Source - Master DB Debt'!H2537</f>
        <v>2001500</v>
      </c>
      <c r="G2540" s="2">
        <f>'Source - Master DB Debt'!I2537</f>
        <v>600450</v>
      </c>
      <c r="H2540" s="2">
        <f>'Source - Master DB Debt'!J2537</f>
        <v>2001500</v>
      </c>
    </row>
    <row r="2541" spans="1:8" x14ac:dyDescent="0.35">
      <c r="A2541" t="str">
        <f>'Source - Master DB Debt'!A2538&amp;'Source - Master DB Debt'!B2538&amp;'Source - Master DB Debt'!C2538</f>
        <v>8047935</v>
      </c>
      <c r="B2541" t="str">
        <f>'Source - Master DB Debt'!D2538</f>
        <v>0180</v>
      </c>
      <c r="C2541" t="str">
        <f>'Source - Master DB Debt'!E2538</f>
        <v>2020 Common School Fund Loan</v>
      </c>
      <c r="D2541" s="2">
        <f>'Source - Master DB Debt'!F2538</f>
        <v>9604</v>
      </c>
      <c r="E2541" s="2">
        <f>'Source - Master DB Debt'!G2538</f>
        <v>19067</v>
      </c>
      <c r="F2541" s="2">
        <f>'Source - Master DB Debt'!H2538</f>
        <v>0</v>
      </c>
      <c r="G2541" s="2">
        <f>'Source - Master DB Debt'!I2538</f>
        <v>0</v>
      </c>
      <c r="H2541" s="2">
        <f>'Source - Master DB Debt'!J2538</f>
        <v>0</v>
      </c>
    </row>
    <row r="2542" spans="1:8" x14ac:dyDescent="0.35">
      <c r="A2542" t="str">
        <f>'Source - Master DB Debt'!A2539&amp;'Source - Master DB Debt'!B2539&amp;'Source - Master DB Debt'!C2539</f>
        <v>8047935</v>
      </c>
      <c r="B2542" t="str">
        <f>'Source - Master DB Debt'!D2539</f>
        <v>0180</v>
      </c>
      <c r="C2542" t="str">
        <f>'Source - Master DB Debt'!E2539</f>
        <v>Fees</v>
      </c>
      <c r="D2542" s="2">
        <f>'Source - Master DB Debt'!F2539</f>
        <v>3000</v>
      </c>
      <c r="E2542" s="2">
        <f>'Source - Master DB Debt'!G2539</f>
        <v>3000</v>
      </c>
      <c r="F2542" s="2">
        <f>'Source - Master DB Debt'!H2539</f>
        <v>1875</v>
      </c>
      <c r="G2542" s="2">
        <f>'Source - Master DB Debt'!I2539</f>
        <v>450</v>
      </c>
      <c r="H2542" s="2">
        <f>'Source - Master DB Debt'!J2539</f>
        <v>1125</v>
      </c>
    </row>
    <row r="2543" spans="1:8" x14ac:dyDescent="0.35">
      <c r="A2543" t="str">
        <f>'Source - Master DB Debt'!A2540&amp;'Source - Master DB Debt'!B2540&amp;'Source - Master DB Debt'!C2540</f>
        <v>8047935</v>
      </c>
      <c r="B2543" t="str">
        <f>'Source - Master DB Debt'!D2540</f>
        <v>0180</v>
      </c>
      <c r="C2543" t="str">
        <f>'Source - Master DB Debt'!E2540</f>
        <v>Unreimbursed Textbooks</v>
      </c>
      <c r="D2543" s="2">
        <f>'Source - Master DB Debt'!F2540</f>
        <v>27253</v>
      </c>
      <c r="E2543" s="2">
        <f>'Source - Master DB Debt'!G2540</f>
        <v>0</v>
      </c>
      <c r="F2543" s="2">
        <f>'Source - Master DB Debt'!H2540</f>
        <v>0</v>
      </c>
      <c r="G2543" s="2">
        <f>'Source - Master DB Debt'!I2540</f>
        <v>0</v>
      </c>
      <c r="H2543" s="2">
        <f>'Source - Master DB Debt'!J2540</f>
        <v>0</v>
      </c>
    </row>
    <row r="2544" spans="1:8" x14ac:dyDescent="0.35">
      <c r="A2544" t="str">
        <f>'Source - Master DB Debt'!A2541&amp;'Source - Master DB Debt'!B2541&amp;'Source - Master DB Debt'!C2541</f>
        <v>8047935</v>
      </c>
      <c r="B2544" t="str">
        <f>'Source - Master DB Debt'!D2541</f>
        <v>0180</v>
      </c>
      <c r="C2544" t="str">
        <f>'Source - Master DB Debt'!E2541</f>
        <v>Tri-Central Community Schools General Obligation Bonds of 2022</v>
      </c>
      <c r="D2544" s="2">
        <f>'Source - Master DB Debt'!F2541</f>
        <v>187250</v>
      </c>
      <c r="E2544" s="2">
        <f>'Source - Master DB Debt'!G2541</f>
        <v>273625</v>
      </c>
      <c r="F2544" s="2">
        <f>'Source - Master DB Debt'!H2541</f>
        <v>272500</v>
      </c>
      <c r="G2544" s="2">
        <f>'Source - Master DB Debt'!I2541</f>
        <v>80944</v>
      </c>
      <c r="H2544" s="2">
        <f>'Source - Master DB Debt'!J2541</f>
        <v>267125</v>
      </c>
    </row>
    <row r="2545" spans="1:8" x14ac:dyDescent="0.35">
      <c r="A2545" t="str">
        <f>'Source - Master DB Debt'!A2542&amp;'Source - Master DB Debt'!B2542&amp;'Source - Master DB Debt'!C2542</f>
        <v>8047935</v>
      </c>
      <c r="B2545" t="str">
        <f>'Source - Master DB Debt'!D2542</f>
        <v>0180</v>
      </c>
      <c r="C2545" t="str">
        <f>'Source - Master DB Debt'!E2542</f>
        <v>Tri-Central Community Schools General Obligation Bonds of 2018</v>
      </c>
      <c r="D2545" s="2">
        <f>'Source - Master DB Debt'!F2542</f>
        <v>97400</v>
      </c>
      <c r="E2545" s="2">
        <f>'Source - Master DB Debt'!G2542</f>
        <v>189700</v>
      </c>
      <c r="F2545" s="2">
        <f>'Source - Master DB Debt'!H2542</f>
        <v>97300</v>
      </c>
      <c r="G2545" s="2">
        <f>'Source - Master DB Debt'!I2542</f>
        <v>28920</v>
      </c>
      <c r="H2545" s="2">
        <f>'Source - Master DB Debt'!J2542</f>
        <v>95500</v>
      </c>
    </row>
    <row r="2546" spans="1:8" x14ac:dyDescent="0.35">
      <c r="A2546" t="str">
        <f>'Source - Master DB Debt'!A2543&amp;'Source - Master DB Debt'!B2543&amp;'Source - Master DB Debt'!C2543</f>
        <v>8047935</v>
      </c>
      <c r="B2546" t="str">
        <f>'Source - Master DB Debt'!D2543</f>
        <v>0180</v>
      </c>
      <c r="C2546" t="str">
        <f>'Source - Master DB Debt'!E2543</f>
        <v>Tri-Central Community Schools Bldg Corp First Mort Refund &amp; Improv Bonds, Series 2021</v>
      </c>
      <c r="D2546" s="2">
        <f>'Source - Master DB Debt'!F2543</f>
        <v>580000</v>
      </c>
      <c r="E2546" s="2">
        <f>'Source - Master DB Debt'!G2543</f>
        <v>1254000</v>
      </c>
      <c r="F2546" s="2">
        <f>'Source - Master DB Debt'!H2543</f>
        <v>205000</v>
      </c>
      <c r="G2546" s="2">
        <f>'Source - Master DB Debt'!I2543</f>
        <v>49950</v>
      </c>
      <c r="H2546" s="2">
        <f>'Source - Master DB Debt'!J2543</f>
        <v>128000</v>
      </c>
    </row>
    <row r="2547" spans="1:8" x14ac:dyDescent="0.35">
      <c r="A2547" t="str">
        <f>'Source - Master DB Debt'!A2544&amp;'Source - Master DB Debt'!B2544&amp;'Source - Master DB Debt'!C2544</f>
        <v>8047945</v>
      </c>
      <c r="B2547" t="str">
        <f>'Source - Master DB Debt'!D2544</f>
        <v>0180</v>
      </c>
      <c r="C2547" t="str">
        <f>'Source - Master DB Debt'!E2544</f>
        <v>First Mortgage Bonds, Series 2022A</v>
      </c>
      <c r="D2547" s="2">
        <f>'Source - Master DB Debt'!F2544</f>
        <v>117500</v>
      </c>
      <c r="E2547" s="2">
        <f>'Source - Master DB Debt'!G2544</f>
        <v>235000</v>
      </c>
      <c r="F2547" s="2">
        <f>'Source - Master DB Debt'!H2544</f>
        <v>117500</v>
      </c>
      <c r="G2547" s="2">
        <f>'Source - Master DB Debt'!I2544</f>
        <v>35250</v>
      </c>
      <c r="H2547" s="2">
        <f>'Source - Master DB Debt'!J2544</f>
        <v>117500</v>
      </c>
    </row>
    <row r="2548" spans="1:8" x14ac:dyDescent="0.35">
      <c r="A2548" t="str">
        <f>'Source - Master DB Debt'!A2545&amp;'Source - Master DB Debt'!B2545&amp;'Source - Master DB Debt'!C2545</f>
        <v>8047945</v>
      </c>
      <c r="B2548" t="str">
        <f>'Source - Master DB Debt'!D2545</f>
        <v>0180</v>
      </c>
      <c r="C2548" t="str">
        <f>'Source - Master DB Debt'!E2545</f>
        <v>Unreimbursed Textbooks</v>
      </c>
      <c r="D2548" s="2">
        <f>'Source - Master DB Debt'!F2545</f>
        <v>30432</v>
      </c>
      <c r="E2548" s="2">
        <f>'Source - Master DB Debt'!G2545</f>
        <v>0</v>
      </c>
      <c r="F2548" s="2">
        <f>'Source - Master DB Debt'!H2545</f>
        <v>0</v>
      </c>
      <c r="G2548" s="2">
        <f>'Source - Master DB Debt'!I2545</f>
        <v>0</v>
      </c>
      <c r="H2548" s="2">
        <f>'Source - Master DB Debt'!J2545</f>
        <v>0</v>
      </c>
    </row>
    <row r="2549" spans="1:8" x14ac:dyDescent="0.35">
      <c r="A2549" t="str">
        <f>'Source - Master DB Debt'!A2546&amp;'Source - Master DB Debt'!B2546&amp;'Source - Master DB Debt'!C2546</f>
        <v>8047945</v>
      </c>
      <c r="B2549" t="str">
        <f>'Source - Master DB Debt'!D2546</f>
        <v>0180</v>
      </c>
      <c r="C2549" t="str">
        <f>'Source - Master DB Debt'!E2546</f>
        <v>First Mortgage Bonds, Series 2017D</v>
      </c>
      <c r="D2549" s="2">
        <f>'Source - Master DB Debt'!F2546</f>
        <v>211000</v>
      </c>
      <c r="E2549" s="2">
        <f>'Source - Master DB Debt'!G2546</f>
        <v>950000</v>
      </c>
      <c r="F2549" s="2">
        <f>'Source - Master DB Debt'!H2546</f>
        <v>476000</v>
      </c>
      <c r="G2549" s="2">
        <f>'Source - Master DB Debt'!I2546</f>
        <v>142800</v>
      </c>
      <c r="H2549" s="2">
        <f>'Source - Master DB Debt'!J2546</f>
        <v>476000</v>
      </c>
    </row>
    <row r="2550" spans="1:8" x14ac:dyDescent="0.35">
      <c r="A2550" t="str">
        <f>'Source - Master DB Debt'!A2547&amp;'Source - Master DB Debt'!B2547&amp;'Source - Master DB Debt'!C2547</f>
        <v>8047945</v>
      </c>
      <c r="B2550" t="str">
        <f>'Source - Master DB Debt'!D2547</f>
        <v>0180</v>
      </c>
      <c r="C2550" t="str">
        <f>'Source - Master DB Debt'!E2547</f>
        <v>First Mortgage Bonds, Series 2022B</v>
      </c>
      <c r="D2550" s="2">
        <f>'Source - Master DB Debt'!F2547</f>
        <v>117500</v>
      </c>
      <c r="E2550" s="2">
        <f>'Source - Master DB Debt'!G2547</f>
        <v>0</v>
      </c>
      <c r="F2550" s="2">
        <f>'Source - Master DB Debt'!H2547</f>
        <v>117500</v>
      </c>
      <c r="G2550" s="2">
        <f>'Source - Master DB Debt'!I2547</f>
        <v>35250</v>
      </c>
      <c r="H2550" s="2">
        <f>'Source - Master DB Debt'!J2547</f>
        <v>117500</v>
      </c>
    </row>
    <row r="2551" spans="1:8" x14ac:dyDescent="0.35">
      <c r="A2551" t="str">
        <f>'Source - Master DB Debt'!A2548&amp;'Source - Master DB Debt'!B2548&amp;'Source - Master DB Debt'!C2548</f>
        <v>8047945</v>
      </c>
      <c r="B2551" t="str">
        <f>'Source - Master DB Debt'!D2548</f>
        <v>0180</v>
      </c>
      <c r="C2551" t="str">
        <f>'Source - Master DB Debt'!E2548</f>
        <v>First Mortgage Bonds, Series 2012A</v>
      </c>
      <c r="D2551" s="2">
        <f>'Source - Master DB Debt'!F2548</f>
        <v>289500</v>
      </c>
      <c r="E2551" s="2">
        <f>'Source - Master DB Debt'!G2548</f>
        <v>0</v>
      </c>
      <c r="F2551" s="2">
        <f>'Source - Master DB Debt'!H2548</f>
        <v>0</v>
      </c>
      <c r="G2551" s="2">
        <f>'Source - Master DB Debt'!I2548</f>
        <v>0</v>
      </c>
      <c r="H2551" s="2">
        <f>'Source - Master DB Debt'!J2548</f>
        <v>0</v>
      </c>
    </row>
    <row r="2552" spans="1:8" x14ac:dyDescent="0.35">
      <c r="A2552" t="str">
        <f>'Source - Master DB Debt'!A2549&amp;'Source - Master DB Debt'!B2549&amp;'Source - Master DB Debt'!C2549</f>
        <v>8047945</v>
      </c>
      <c r="B2552" t="str">
        <f>'Source - Master DB Debt'!D2549</f>
        <v>0180</v>
      </c>
      <c r="C2552" t="str">
        <f>'Source - Master DB Debt'!E2549</f>
        <v>First Mortgage Bonds, Series 2013</v>
      </c>
      <c r="D2552" s="2">
        <f>'Source - Master DB Debt'!F2549</f>
        <v>344000</v>
      </c>
      <c r="E2552" s="2">
        <f>'Source - Master DB Debt'!G2549</f>
        <v>0</v>
      </c>
      <c r="F2552" s="2">
        <f>'Source - Master DB Debt'!H2549</f>
        <v>0</v>
      </c>
      <c r="G2552" s="2">
        <f>'Source - Master DB Debt'!I2549</f>
        <v>0</v>
      </c>
      <c r="H2552" s="2">
        <f>'Source - Master DB Debt'!J2549</f>
        <v>0</v>
      </c>
    </row>
    <row r="2553" spans="1:8" x14ac:dyDescent="0.35">
      <c r="A2553" t="str">
        <f>'Source - Master DB Debt'!A2550&amp;'Source - Master DB Debt'!B2550&amp;'Source - Master DB Debt'!C2550</f>
        <v>8047945</v>
      </c>
      <c r="B2553" t="str">
        <f>'Source - Master DB Debt'!D2550</f>
        <v>0180</v>
      </c>
      <c r="C2553" t="str">
        <f>'Source - Master DB Debt'!E2550</f>
        <v>Fees</v>
      </c>
      <c r="D2553" s="2">
        <f>'Source - Master DB Debt'!F2550</f>
        <v>3600</v>
      </c>
      <c r="E2553" s="2">
        <f>'Source - Master DB Debt'!G2550</f>
        <v>8050</v>
      </c>
      <c r="F2553" s="2">
        <f>'Source - Master DB Debt'!H2550</f>
        <v>4025</v>
      </c>
      <c r="G2553" s="2">
        <f>'Source - Master DB Debt'!I2550</f>
        <v>1208</v>
      </c>
      <c r="H2553" s="2">
        <f>'Source - Master DB Debt'!J2550</f>
        <v>4025</v>
      </c>
    </row>
    <row r="2554" spans="1:8" x14ac:dyDescent="0.35">
      <c r="A2554" t="str">
        <f>'Source - Master DB Debt'!A2551&amp;'Source - Master DB Debt'!B2551&amp;'Source - Master DB Debt'!C2551</f>
        <v>8047945</v>
      </c>
      <c r="B2554" t="str">
        <f>'Source - Master DB Debt'!D2551</f>
        <v>0180</v>
      </c>
      <c r="C2554" t="str">
        <f>'Source - Master DB Debt'!E2551</f>
        <v>First Mortgage Bonds, Series 2017C</v>
      </c>
      <c r="D2554" s="2">
        <f>'Source - Master DB Debt'!F2551</f>
        <v>69000</v>
      </c>
      <c r="E2554" s="2">
        <f>'Source - Master DB Debt'!G2551</f>
        <v>317000</v>
      </c>
      <c r="F2554" s="2">
        <f>'Source - Master DB Debt'!H2551</f>
        <v>157500</v>
      </c>
      <c r="G2554" s="2">
        <f>'Source - Master DB Debt'!I2551</f>
        <v>47250</v>
      </c>
      <c r="H2554" s="2">
        <f>'Source - Master DB Debt'!J2551</f>
        <v>157500</v>
      </c>
    </row>
    <row r="2555" spans="1:8" x14ac:dyDescent="0.35">
      <c r="A2555" t="str">
        <f>'Source - Master DB Debt'!A2552&amp;'Source - Master DB Debt'!B2552&amp;'Source - Master DB Debt'!C2552</f>
        <v>8047945</v>
      </c>
      <c r="B2555" t="str">
        <f>'Source - Master DB Debt'!D2552</f>
        <v>0180</v>
      </c>
      <c r="C2555" t="str">
        <f>'Source - Master DB Debt'!E2552</f>
        <v>First Mortgage Bonds, Series 2022C</v>
      </c>
      <c r="D2555" s="2">
        <f>'Source - Master DB Debt'!F2552</f>
        <v>117500</v>
      </c>
      <c r="E2555" s="2">
        <f>'Source - Master DB Debt'!G2552</f>
        <v>120000</v>
      </c>
      <c r="F2555" s="2">
        <f>'Source - Master DB Debt'!H2552</f>
        <v>117500</v>
      </c>
      <c r="G2555" s="2">
        <f>'Source - Master DB Debt'!I2552</f>
        <v>35250</v>
      </c>
      <c r="H2555" s="2">
        <f>'Source - Master DB Debt'!J2552</f>
        <v>117500</v>
      </c>
    </row>
    <row r="2556" spans="1:8" x14ac:dyDescent="0.35">
      <c r="A2556" t="str">
        <f>'Source - Master DB Debt'!A2553&amp;'Source - Master DB Debt'!B2553&amp;'Source - Master DB Debt'!C2553</f>
        <v>8047945</v>
      </c>
      <c r="B2556" t="str">
        <f>'Source - Master DB Debt'!D2553</f>
        <v>0180</v>
      </c>
      <c r="C2556" t="str">
        <f>'Source - Master DB Debt'!E2553</f>
        <v>First Mortgage Bonds, Series 2017A</v>
      </c>
      <c r="D2556" s="2">
        <f>'Source - Master DB Debt'!F2553</f>
        <v>53500</v>
      </c>
      <c r="E2556" s="2">
        <f>'Source - Master DB Debt'!G2553</f>
        <v>273000</v>
      </c>
      <c r="F2556" s="2">
        <f>'Source - Master DB Debt'!H2553</f>
        <v>137000</v>
      </c>
      <c r="G2556" s="2">
        <f>'Source - Master DB Debt'!I2553</f>
        <v>41100</v>
      </c>
      <c r="H2556" s="2">
        <f>'Source - Master DB Debt'!J2553</f>
        <v>137000</v>
      </c>
    </row>
    <row r="2557" spans="1:8" x14ac:dyDescent="0.35">
      <c r="A2557" t="str">
        <f>'Source - Master DB Debt'!A2554&amp;'Source - Master DB Debt'!B2554&amp;'Source - Master DB Debt'!C2554</f>
        <v>8047945</v>
      </c>
      <c r="B2557" t="str">
        <f>'Source - Master DB Debt'!D2554</f>
        <v>0180</v>
      </c>
      <c r="C2557" t="str">
        <f>'Source - Master DB Debt'!E2554</f>
        <v>First Mortgage Bonds, Series 2017B</v>
      </c>
      <c r="D2557" s="2">
        <f>'Source - Master DB Debt'!F2554</f>
        <v>62000</v>
      </c>
      <c r="E2557" s="2">
        <f>'Source - Master DB Debt'!G2554</f>
        <v>364000</v>
      </c>
      <c r="F2557" s="2">
        <f>'Source - Master DB Debt'!H2554</f>
        <v>178500</v>
      </c>
      <c r="G2557" s="2">
        <f>'Source - Master DB Debt'!I2554</f>
        <v>53550</v>
      </c>
      <c r="H2557" s="2">
        <f>'Source - Master DB Debt'!J2554</f>
        <v>178500</v>
      </c>
    </row>
    <row r="2558" spans="1:8" x14ac:dyDescent="0.35">
      <c r="A2558" t="str">
        <f>'Source - Master DB Debt'!A2555&amp;'Source - Master DB Debt'!B2555&amp;'Source - Master DB Debt'!C2555</f>
        <v>8047945</v>
      </c>
      <c r="B2558" t="str">
        <f>'Source - Master DB Debt'!D2555</f>
        <v>0180</v>
      </c>
      <c r="C2558" t="str">
        <f>'Source - Master DB Debt'!E2555</f>
        <v>First Mortgage Bonds, Series 2012B</v>
      </c>
      <c r="D2558" s="2">
        <f>'Source - Master DB Debt'!F2555</f>
        <v>335000</v>
      </c>
      <c r="E2558" s="2">
        <f>'Source - Master DB Debt'!G2555</f>
        <v>0</v>
      </c>
      <c r="F2558" s="2">
        <f>'Source - Master DB Debt'!H2555</f>
        <v>0</v>
      </c>
      <c r="G2558" s="2">
        <f>'Source - Master DB Debt'!I2555</f>
        <v>0</v>
      </c>
      <c r="H2558" s="2">
        <f>'Source - Master DB Debt'!J2555</f>
        <v>0</v>
      </c>
    </row>
    <row r="2559" spans="1:8" x14ac:dyDescent="0.35">
      <c r="A2559" t="str">
        <f>'Source - Master DB Debt'!A2556&amp;'Source - Master DB Debt'!B2556&amp;'Source - Master DB Debt'!C2556</f>
        <v>8047945</v>
      </c>
      <c r="B2559" t="str">
        <f>'Source - Master DB Debt'!D2556</f>
        <v>0180</v>
      </c>
      <c r="C2559" t="str">
        <f>'Source - Master DB Debt'!E2556</f>
        <v>General Obligation Bonds, Series 2023</v>
      </c>
      <c r="D2559" s="2">
        <f>'Source - Master DB Debt'!F2556</f>
        <v>0</v>
      </c>
      <c r="E2559" s="2">
        <f>'Source - Master DB Debt'!G2556</f>
        <v>281273</v>
      </c>
      <c r="F2559" s="2">
        <f>'Source - Master DB Debt'!H2556</f>
        <v>140650</v>
      </c>
      <c r="G2559" s="2">
        <f>'Source - Master DB Debt'!I2556</f>
        <v>41768</v>
      </c>
      <c r="H2559" s="2">
        <f>'Source - Master DB Debt'!J2556</f>
        <v>137800</v>
      </c>
    </row>
    <row r="2560" spans="1:8" x14ac:dyDescent="0.35">
      <c r="A2560" t="str">
        <f>'Source - Master DB Debt'!A2557&amp;'Source - Master DB Debt'!B2557&amp;'Source - Master DB Debt'!C2557</f>
        <v>8047945</v>
      </c>
      <c r="B2560" t="str">
        <f>'Source - Master DB Debt'!D2557</f>
        <v>0180</v>
      </c>
      <c r="C2560" t="str">
        <f>'Source - Master DB Debt'!E2557</f>
        <v>General Obligation Bonds, Series 2017</v>
      </c>
      <c r="D2560" s="2">
        <f>'Source - Master DB Debt'!F2557</f>
        <v>18450</v>
      </c>
      <c r="E2560" s="2">
        <f>'Source - Master DB Debt'!G2557</f>
        <v>637400</v>
      </c>
      <c r="F2560" s="2">
        <f>'Source - Master DB Debt'!H2557</f>
        <v>319375</v>
      </c>
      <c r="G2560" s="2">
        <f>'Source - Master DB Debt'!I2557</f>
        <v>95865</v>
      </c>
      <c r="H2560" s="2">
        <f>'Source - Master DB Debt'!J2557</f>
        <v>319725</v>
      </c>
    </row>
    <row r="2561" spans="1:8" x14ac:dyDescent="0.35">
      <c r="A2561" t="str">
        <f>'Source - Master DB Debt'!A2558&amp;'Source - Master DB Debt'!B2558&amp;'Source - Master DB Debt'!C2558</f>
        <v>8047945</v>
      </c>
      <c r="B2561" t="str">
        <f>'Source - Master DB Debt'!D2558</f>
        <v>0180</v>
      </c>
      <c r="C2561" t="str">
        <f>'Source - Master DB Debt'!E2558</f>
        <v>First Mortgage Bonds, Series 2023A</v>
      </c>
      <c r="D2561" s="2">
        <f>'Source - Master DB Debt'!F2558</f>
        <v>0</v>
      </c>
      <c r="E2561" s="2">
        <f>'Source - Master DB Debt'!G2558</f>
        <v>0</v>
      </c>
      <c r="F2561" s="2">
        <f>'Source - Master DB Debt'!H2558</f>
        <v>124000</v>
      </c>
      <c r="G2561" s="2">
        <f>'Source - Master DB Debt'!I2558</f>
        <v>37200</v>
      </c>
      <c r="H2561" s="2">
        <f>'Source - Master DB Debt'!J2558</f>
        <v>124000</v>
      </c>
    </row>
    <row r="2562" spans="1:8" x14ac:dyDescent="0.35">
      <c r="A2562" t="str">
        <f>'Source - Master DB Debt'!A2559&amp;'Source - Master DB Debt'!B2559&amp;'Source - Master DB Debt'!C2559</f>
        <v>8047945</v>
      </c>
      <c r="B2562" t="str">
        <f>'Source - Master DB Debt'!D2559</f>
        <v>0180</v>
      </c>
      <c r="C2562" t="str">
        <f>'Source - Master DB Debt'!E2559</f>
        <v>First Mortgage Bonds, Series 2023B</v>
      </c>
      <c r="D2562" s="2">
        <f>'Source - Master DB Debt'!F2559</f>
        <v>0</v>
      </c>
      <c r="E2562" s="2">
        <f>'Source - Master DB Debt'!G2559</f>
        <v>0</v>
      </c>
      <c r="F2562" s="2">
        <f>'Source - Master DB Debt'!H2559</f>
        <v>124000</v>
      </c>
      <c r="G2562" s="2">
        <f>'Source - Master DB Debt'!I2559</f>
        <v>37200</v>
      </c>
      <c r="H2562" s="2">
        <f>'Source - Master DB Debt'!J2559</f>
        <v>124000</v>
      </c>
    </row>
    <row r="2563" spans="1:8" x14ac:dyDescent="0.35">
      <c r="A2563" t="str">
        <f>'Source - Master DB Debt'!A2560&amp;'Source - Master DB Debt'!B2560&amp;'Source - Master DB Debt'!C2560</f>
        <v>8147950</v>
      </c>
      <c r="B2563" t="str">
        <f>'Source - Master DB Debt'!D2560</f>
        <v>0180</v>
      </c>
      <c r="C2563" t="str">
        <f>'Source - Master DB Debt'!E2560</f>
        <v>Ad Valorem Property Tax First Mortgage Bonds, Series 2022</v>
      </c>
      <c r="D2563" s="2">
        <f>'Source - Master DB Debt'!F2560</f>
        <v>111000</v>
      </c>
      <c r="E2563" s="2">
        <f>'Source - Master DB Debt'!G2560</f>
        <v>675000</v>
      </c>
      <c r="F2563" s="2">
        <f>'Source - Master DB Debt'!H2560</f>
        <v>452000</v>
      </c>
      <c r="G2563" s="2">
        <f>'Source - Master DB Debt'!I2560</f>
        <v>135600</v>
      </c>
      <c r="H2563" s="2">
        <f>'Source - Master DB Debt'!J2560</f>
        <v>452000</v>
      </c>
    </row>
    <row r="2564" spans="1:8" x14ac:dyDescent="0.35">
      <c r="A2564" t="str">
        <f>'Source - Master DB Debt'!A2561&amp;'Source - Master DB Debt'!B2561&amp;'Source - Master DB Debt'!C2561</f>
        <v>8147950</v>
      </c>
      <c r="B2564" t="str">
        <f>'Source - Master DB Debt'!D2561</f>
        <v>0180</v>
      </c>
      <c r="C2564" t="str">
        <f>'Source - Master DB Debt'!E2561</f>
        <v>Ad Valorem Property Tax First Mortgage Bonds, Series 2018</v>
      </c>
      <c r="D2564" s="2">
        <f>'Source - Master DB Debt'!F2561</f>
        <v>611500</v>
      </c>
      <c r="E2564" s="2">
        <f>'Source - Master DB Debt'!G2561</f>
        <v>1253000</v>
      </c>
      <c r="F2564" s="2">
        <f>'Source - Master DB Debt'!H2561</f>
        <v>0</v>
      </c>
      <c r="G2564" s="2">
        <f>'Source - Master DB Debt'!I2561</f>
        <v>0</v>
      </c>
      <c r="H2564" s="2">
        <f>'Source - Master DB Debt'!J2561</f>
        <v>0</v>
      </c>
    </row>
    <row r="2565" spans="1:8" x14ac:dyDescent="0.35">
      <c r="A2565" t="str">
        <f>'Source - Master DB Debt'!A2562&amp;'Source - Master DB Debt'!B2562&amp;'Source - Master DB Debt'!C2562</f>
        <v>8147950</v>
      </c>
      <c r="B2565" t="str">
        <f>'Source - Master DB Debt'!D2562</f>
        <v>0180</v>
      </c>
      <c r="C2565" t="str">
        <f>'Source - Master DB Debt'!E2562</f>
        <v>Ad Valorem Property Tax First Mortgage Refunding and Improvement Bonds, Series 2016</v>
      </c>
      <c r="D2565" s="2">
        <f>'Source - Master DB Debt'!F2562</f>
        <v>290500</v>
      </c>
      <c r="E2565" s="2">
        <f>'Source - Master DB Debt'!G2562</f>
        <v>0</v>
      </c>
      <c r="F2565" s="2">
        <f>'Source - Master DB Debt'!H2562</f>
        <v>0</v>
      </c>
      <c r="G2565" s="2">
        <f>'Source - Master DB Debt'!I2562</f>
        <v>0</v>
      </c>
      <c r="H2565" s="2">
        <f>'Source - Master DB Debt'!J2562</f>
        <v>0</v>
      </c>
    </row>
    <row r="2566" spans="1:8" x14ac:dyDescent="0.35">
      <c r="A2566" t="str">
        <f>'Source - Master DB Debt'!A2563&amp;'Source - Master DB Debt'!B2563&amp;'Source - Master DB Debt'!C2563</f>
        <v>8147950</v>
      </c>
      <c r="B2566" t="str">
        <f>'Source - Master DB Debt'!D2563</f>
        <v>0180</v>
      </c>
      <c r="C2566" t="str">
        <f>'Source - Master DB Debt'!E2563</f>
        <v>Unreimbursed Textbooks</v>
      </c>
      <c r="D2566" s="2">
        <f>'Source - Master DB Debt'!F2563</f>
        <v>156332</v>
      </c>
      <c r="E2566" s="2">
        <f>'Source - Master DB Debt'!G2563</f>
        <v>0</v>
      </c>
      <c r="F2566" s="2">
        <f>'Source - Master DB Debt'!H2563</f>
        <v>0</v>
      </c>
      <c r="G2566" s="2">
        <f>'Source - Master DB Debt'!I2563</f>
        <v>0</v>
      </c>
      <c r="H2566" s="2">
        <f>'Source - Master DB Debt'!J2563</f>
        <v>0</v>
      </c>
    </row>
    <row r="2567" spans="1:8" x14ac:dyDescent="0.35">
      <c r="A2567" t="str">
        <f>'Source - Master DB Debt'!A2564&amp;'Source - Master DB Debt'!B2564&amp;'Source - Master DB Debt'!C2564</f>
        <v>8147950</v>
      </c>
      <c r="B2567" t="str">
        <f>'Source - Master DB Debt'!D2564</f>
        <v>0186</v>
      </c>
      <c r="C2567" t="str">
        <f>'Source - Master DB Debt'!E2564</f>
        <v>Amended Taxable General Obligation Pension Bonds of 2004</v>
      </c>
      <c r="D2567" s="2">
        <f>'Source - Master DB Debt'!F2564</f>
        <v>67137</v>
      </c>
      <c r="E2567" s="2">
        <f>'Source - Master DB Debt'!G2564</f>
        <v>135566</v>
      </c>
      <c r="F2567" s="2">
        <f>'Source - Master DB Debt'!H2564</f>
        <v>0</v>
      </c>
      <c r="G2567" s="2">
        <f>'Source - Master DB Debt'!I2564</f>
        <v>0</v>
      </c>
      <c r="H2567" s="2">
        <f>'Source - Master DB Debt'!J2564</f>
        <v>0</v>
      </c>
    </row>
    <row r="2568" spans="1:8" x14ac:dyDescent="0.35">
      <c r="A2568" t="str">
        <f>'Source - Master DB Debt'!A2565&amp;'Source - Master DB Debt'!B2565&amp;'Source - Master DB Debt'!C2565</f>
        <v>8247995</v>
      </c>
      <c r="B2568" t="str">
        <f>'Source - Master DB Debt'!D2565</f>
        <v>0180</v>
      </c>
      <c r="C2568" t="str">
        <f>'Source - Master DB Debt'!E2565</f>
        <v>Common School B0098</v>
      </c>
      <c r="D2568" s="2">
        <f>'Source - Master DB Debt'!F2565</f>
        <v>203000</v>
      </c>
      <c r="E2568" s="2">
        <f>'Source - Master DB Debt'!G2565</f>
        <v>403000</v>
      </c>
      <c r="F2568" s="2">
        <f>'Source - Master DB Debt'!H2565</f>
        <v>0</v>
      </c>
      <c r="G2568" s="2">
        <f>'Source - Master DB Debt'!I2565</f>
        <v>0</v>
      </c>
      <c r="H2568" s="2">
        <f>'Source - Master DB Debt'!J2565</f>
        <v>0</v>
      </c>
    </row>
    <row r="2569" spans="1:8" x14ac:dyDescent="0.35">
      <c r="A2569" t="str">
        <f>'Source - Master DB Debt'!A2566&amp;'Source - Master DB Debt'!B2566&amp;'Source - Master DB Debt'!C2566</f>
        <v>8247995</v>
      </c>
      <c r="B2569" t="str">
        <f>'Source - Master DB Debt'!D2566</f>
        <v>0180</v>
      </c>
      <c r="C2569" t="str">
        <f>'Source - Master DB Debt'!E2566</f>
        <v>Common School Loan B0275</v>
      </c>
      <c r="D2569" s="2">
        <f>'Source - Master DB Debt'!F2566</f>
        <v>207000</v>
      </c>
      <c r="E2569" s="2">
        <f>'Source - Master DB Debt'!G2566</f>
        <v>411000</v>
      </c>
      <c r="F2569" s="2">
        <f>'Source - Master DB Debt'!H2566</f>
        <v>204000</v>
      </c>
      <c r="G2569" s="2">
        <f>'Source - Master DB Debt'!I2566</f>
        <v>61050</v>
      </c>
      <c r="H2569" s="2">
        <f>'Source - Master DB Debt'!J2566</f>
        <v>203000</v>
      </c>
    </row>
    <row r="2570" spans="1:8" x14ac:dyDescent="0.35">
      <c r="A2570" t="str">
        <f>'Source - Master DB Debt'!A2567&amp;'Source - Master DB Debt'!B2567&amp;'Source - Master DB Debt'!C2567</f>
        <v>8247995</v>
      </c>
      <c r="B2570" t="str">
        <f>'Source - Master DB Debt'!D2567</f>
        <v>0180</v>
      </c>
      <c r="C2570" t="str">
        <f>'Source - Master DB Debt'!E2567</f>
        <v>Common School B0043</v>
      </c>
      <c r="D2570" s="2">
        <f>'Source - Master DB Debt'!F2567</f>
        <v>202000</v>
      </c>
      <c r="E2570" s="2">
        <f>'Source - Master DB Debt'!G2567</f>
        <v>201000</v>
      </c>
      <c r="F2570" s="2">
        <f>'Source - Master DB Debt'!H2567</f>
        <v>0</v>
      </c>
      <c r="G2570" s="2">
        <f>'Source - Master DB Debt'!I2567</f>
        <v>0</v>
      </c>
      <c r="H2570" s="2">
        <f>'Source - Master DB Debt'!J2567</f>
        <v>0</v>
      </c>
    </row>
    <row r="2571" spans="1:8" x14ac:dyDescent="0.35">
      <c r="A2571" t="str">
        <f>'Source - Master DB Debt'!A2568&amp;'Source - Master DB Debt'!B2568&amp;'Source - Master DB Debt'!C2568</f>
        <v>8247995</v>
      </c>
      <c r="B2571" t="str">
        <f>'Source - Master DB Debt'!D2568</f>
        <v>0180</v>
      </c>
      <c r="C2571" t="str">
        <f>'Source - Master DB Debt'!E2568</f>
        <v>Common School A2940</v>
      </c>
      <c r="D2571" s="2">
        <f>'Source - Master DB Debt'!F2568</f>
        <v>201000</v>
      </c>
      <c r="E2571" s="2">
        <f>'Source - Master DB Debt'!G2568</f>
        <v>0</v>
      </c>
      <c r="F2571" s="2">
        <f>'Source - Master DB Debt'!H2568</f>
        <v>0</v>
      </c>
      <c r="G2571" s="2">
        <f>'Source - Master DB Debt'!I2568</f>
        <v>0</v>
      </c>
      <c r="H2571" s="2">
        <f>'Source - Master DB Debt'!J2568</f>
        <v>0</v>
      </c>
    </row>
    <row r="2572" spans="1:8" x14ac:dyDescent="0.35">
      <c r="A2572" t="str">
        <f>'Source - Master DB Debt'!A2569&amp;'Source - Master DB Debt'!B2569&amp;'Source - Master DB Debt'!C2569</f>
        <v>8247995</v>
      </c>
      <c r="B2572" t="str">
        <f>'Source - Master DB Debt'!D2569</f>
        <v>0180</v>
      </c>
      <c r="C2572" t="str">
        <f>'Source - Master DB Debt'!E2569</f>
        <v>Common School Loan B0299</v>
      </c>
      <c r="D2572" s="2">
        <f>'Source - Master DB Debt'!F2569</f>
        <v>209000</v>
      </c>
      <c r="E2572" s="2">
        <f>'Source - Master DB Debt'!G2569</f>
        <v>415000</v>
      </c>
      <c r="F2572" s="2">
        <f>'Source - Master DB Debt'!H2569</f>
        <v>206000</v>
      </c>
      <c r="G2572" s="2">
        <f>'Source - Master DB Debt'!I2569</f>
        <v>61650</v>
      </c>
      <c r="H2572" s="2">
        <f>'Source - Master DB Debt'!J2569</f>
        <v>205000</v>
      </c>
    </row>
    <row r="2573" spans="1:8" x14ac:dyDescent="0.35">
      <c r="A2573" t="str">
        <f>'Source - Master DB Debt'!A2570&amp;'Source - Master DB Debt'!B2570&amp;'Source - Master DB Debt'!C2570</f>
        <v>8247995</v>
      </c>
      <c r="B2573" t="str">
        <f>'Source - Master DB Debt'!D2570</f>
        <v>0180</v>
      </c>
      <c r="C2573" t="str">
        <f>'Source - Master DB Debt'!E2570</f>
        <v>Common School Loan B0388</v>
      </c>
      <c r="D2573" s="2">
        <f>'Source - Master DB Debt'!F2570</f>
        <v>94924</v>
      </c>
      <c r="E2573" s="2">
        <f>'Source - Master DB Debt'!G2570</f>
        <v>188484</v>
      </c>
      <c r="F2573" s="2">
        <f>'Source - Master DB Debt'!H2570</f>
        <v>93561</v>
      </c>
      <c r="G2573" s="2">
        <f>'Source - Master DB Debt'!I2570</f>
        <v>28000</v>
      </c>
      <c r="H2573" s="2">
        <f>'Source - Master DB Debt'!J2570</f>
        <v>93107</v>
      </c>
    </row>
    <row r="2574" spans="1:8" x14ac:dyDescent="0.35">
      <c r="A2574" t="str">
        <f>'Source - Master DB Debt'!A2571&amp;'Source - Master DB Debt'!B2571&amp;'Source - Master DB Debt'!C2571</f>
        <v>8247995</v>
      </c>
      <c r="B2574" t="str">
        <f>'Source - Master DB Debt'!D2571</f>
        <v>0180</v>
      </c>
      <c r="C2574" t="str">
        <f>'Source - Master DB Debt'!E2571</f>
        <v>Evansville-Vanderburgh School Corporation General Obligation Bonds of 2023</v>
      </c>
      <c r="D2574" s="2">
        <f>'Source - Master DB Debt'!F2571</f>
        <v>0</v>
      </c>
      <c r="E2574" s="2">
        <f>'Source - Master DB Debt'!G2571</f>
        <v>1884831</v>
      </c>
      <c r="F2574" s="2">
        <f>'Source - Master DB Debt'!H2571</f>
        <v>942750</v>
      </c>
      <c r="G2574" s="2">
        <f>'Source - Master DB Debt'!I2571</f>
        <v>283031</v>
      </c>
      <c r="H2574" s="2">
        <f>'Source - Master DB Debt'!J2571</f>
        <v>944125</v>
      </c>
    </row>
    <row r="2575" spans="1:8" x14ac:dyDescent="0.35">
      <c r="A2575" t="str">
        <f>'Source - Master DB Debt'!A2572&amp;'Source - Master DB Debt'!B2572&amp;'Source - Master DB Debt'!C2572</f>
        <v>8247995</v>
      </c>
      <c r="B2575" t="str">
        <f>'Source - Master DB Debt'!D2572</f>
        <v>0180</v>
      </c>
      <c r="C2575" t="str">
        <f>'Source - Master DB Debt'!E2572</f>
        <v>Common School Loan B0192</v>
      </c>
      <c r="D2575" s="2">
        <f>'Source - Master DB Debt'!F2572</f>
        <v>205000</v>
      </c>
      <c r="E2575" s="2">
        <f>'Source - Master DB Debt'!G2572</f>
        <v>407000</v>
      </c>
      <c r="F2575" s="2">
        <f>'Source - Master DB Debt'!H2572</f>
        <v>202000</v>
      </c>
      <c r="G2575" s="2">
        <f>'Source - Master DB Debt'!I2572</f>
        <v>60450</v>
      </c>
      <c r="H2575" s="2">
        <f>'Source - Master DB Debt'!J2572</f>
        <v>201000</v>
      </c>
    </row>
    <row r="2576" spans="1:8" x14ac:dyDescent="0.35">
      <c r="A2576" t="str">
        <f>'Source - Master DB Debt'!A2573&amp;'Source - Master DB Debt'!B2573&amp;'Source - Master DB Debt'!C2573</f>
        <v>8247995</v>
      </c>
      <c r="B2576" t="str">
        <f>'Source - Master DB Debt'!D2573</f>
        <v>0180</v>
      </c>
      <c r="C2576" t="str">
        <f>'Source - Master DB Debt'!E2573</f>
        <v>Interest on Temporary Loans</v>
      </c>
      <c r="D2576" s="2">
        <f>'Source - Master DB Debt'!F2573</f>
        <v>0</v>
      </c>
      <c r="E2576" s="2">
        <f>'Source - Master DB Debt'!G2573</f>
        <v>0</v>
      </c>
      <c r="F2576" s="2">
        <f>'Source - Master DB Debt'!H2573</f>
        <v>0</v>
      </c>
      <c r="G2576" s="2">
        <f>'Source - Master DB Debt'!I2573</f>
        <v>0</v>
      </c>
      <c r="H2576" s="2">
        <f>'Source - Master DB Debt'!J2573</f>
        <v>0</v>
      </c>
    </row>
    <row r="2577" spans="1:8" x14ac:dyDescent="0.35">
      <c r="A2577" t="str">
        <f>'Source - Master DB Debt'!A2574&amp;'Source - Master DB Debt'!B2574&amp;'Source - Master DB Debt'!C2574</f>
        <v>8247995</v>
      </c>
      <c r="B2577" t="str">
        <f>'Source - Master DB Debt'!D2574</f>
        <v>0180</v>
      </c>
      <c r="C2577" t="str">
        <f>'Source - Master DB Debt'!E2574</f>
        <v>Evansville-Vanderburgh School Corporation General Obligation Bonds of 2019</v>
      </c>
      <c r="D2577" s="2">
        <f>'Source - Master DB Debt'!F2574</f>
        <v>1167625</v>
      </c>
      <c r="E2577" s="2">
        <f>'Source - Master DB Debt'!G2574</f>
        <v>2303500</v>
      </c>
      <c r="F2577" s="2">
        <f>'Source - Master DB Debt'!H2574</f>
        <v>0</v>
      </c>
      <c r="G2577" s="2">
        <f>'Source - Master DB Debt'!I2574</f>
        <v>0</v>
      </c>
      <c r="H2577" s="2">
        <f>'Source - Master DB Debt'!J2574</f>
        <v>0</v>
      </c>
    </row>
    <row r="2578" spans="1:8" x14ac:dyDescent="0.35">
      <c r="A2578" t="str">
        <f>'Source - Master DB Debt'!A2575&amp;'Source - Master DB Debt'!B2575&amp;'Source - Master DB Debt'!C2575</f>
        <v>8247995</v>
      </c>
      <c r="B2578" t="str">
        <f>'Source - Master DB Debt'!D2575</f>
        <v>0187</v>
      </c>
      <c r="C2578" t="str">
        <f>'Source - Master DB Debt'!E2575</f>
        <v>Construction 2010C</v>
      </c>
      <c r="D2578" s="2">
        <f>'Source - Master DB Debt'!F2575</f>
        <v>471000</v>
      </c>
      <c r="E2578" s="2">
        <f>'Source - Master DB Debt'!G2575</f>
        <v>940000</v>
      </c>
      <c r="F2578" s="2">
        <f>'Source - Master DB Debt'!H2575</f>
        <v>0</v>
      </c>
      <c r="G2578" s="2">
        <f>'Source - Master DB Debt'!I2575</f>
        <v>0</v>
      </c>
      <c r="H2578" s="2">
        <f>'Source - Master DB Debt'!J2575</f>
        <v>0</v>
      </c>
    </row>
    <row r="2579" spans="1:8" x14ac:dyDescent="0.35">
      <c r="A2579" t="str">
        <f>'Source - Master DB Debt'!A2576&amp;'Source - Master DB Debt'!B2576&amp;'Source - Master DB Debt'!C2576</f>
        <v>8247995</v>
      </c>
      <c r="B2579" t="str">
        <f>'Source - Master DB Debt'!D2576</f>
        <v>0180</v>
      </c>
      <c r="C2579" t="str">
        <f>'Source - Master DB Debt'!E2576</f>
        <v>Common School Loan B0359</v>
      </c>
      <c r="D2579" s="2">
        <f>'Source - Master DB Debt'!F2576</f>
        <v>0</v>
      </c>
      <c r="E2579" s="2">
        <f>'Source - Master DB Debt'!G2576</f>
        <v>430004</v>
      </c>
      <c r="F2579" s="2">
        <f>'Source - Master DB Debt'!H2576</f>
        <v>208000</v>
      </c>
      <c r="G2579" s="2">
        <f>'Source - Master DB Debt'!I2576</f>
        <v>62250</v>
      </c>
      <c r="H2579" s="2">
        <f>'Source - Master DB Debt'!J2576</f>
        <v>207000</v>
      </c>
    </row>
    <row r="2580" spans="1:8" x14ac:dyDescent="0.35">
      <c r="A2580" t="str">
        <f>'Source - Master DB Debt'!A2577&amp;'Source - Master DB Debt'!B2577&amp;'Source - Master DB Debt'!C2577</f>
        <v>8247995</v>
      </c>
      <c r="B2580" t="str">
        <f>'Source - Master DB Debt'!D2577</f>
        <v>0187</v>
      </c>
      <c r="C2580" t="str">
        <f>'Source - Master DB Debt'!E2577</f>
        <v>Construction 2010E</v>
      </c>
      <c r="D2580" s="2">
        <f>'Source - Master DB Debt'!F2577</f>
        <v>1555000</v>
      </c>
      <c r="E2580" s="2">
        <f>'Source - Master DB Debt'!G2577</f>
        <v>3068000</v>
      </c>
      <c r="F2580" s="2">
        <f>'Source - Master DB Debt'!H2577</f>
        <v>1978000</v>
      </c>
      <c r="G2580" s="2">
        <f>'Source - Master DB Debt'!I2577</f>
        <v>1978000</v>
      </c>
      <c r="H2580" s="2">
        <f>'Source - Master DB Debt'!J2577</f>
        <v>1978000</v>
      </c>
    </row>
    <row r="2581" spans="1:8" x14ac:dyDescent="0.35">
      <c r="A2581" t="str">
        <f>'Source - Master DB Debt'!A2578&amp;'Source - Master DB Debt'!B2578&amp;'Source - Master DB Debt'!C2578</f>
        <v>8247995</v>
      </c>
      <c r="B2581" t="str">
        <f>'Source - Master DB Debt'!D2578</f>
        <v>0180</v>
      </c>
      <c r="C2581" t="str">
        <f>'Source - Master DB Debt'!E2578</f>
        <v>Common School Loan B0335</v>
      </c>
      <c r="D2581" s="2">
        <f>'Source - Master DB Debt'!F2578</f>
        <v>209000</v>
      </c>
      <c r="E2581" s="2">
        <f>'Source - Master DB Debt'!G2578</f>
        <v>415000</v>
      </c>
      <c r="F2581" s="2">
        <f>'Source - Master DB Debt'!H2578</f>
        <v>206000</v>
      </c>
      <c r="G2581" s="2">
        <f>'Source - Master DB Debt'!I2578</f>
        <v>61650</v>
      </c>
      <c r="H2581" s="2">
        <f>'Source - Master DB Debt'!J2578</f>
        <v>205000</v>
      </c>
    </row>
    <row r="2582" spans="1:8" x14ac:dyDescent="0.35">
      <c r="A2582" t="str">
        <f>'Source - Master DB Debt'!A2579&amp;'Source - Master DB Debt'!B2579&amp;'Source - Master DB Debt'!C2579</f>
        <v>8247995</v>
      </c>
      <c r="B2582" t="str">
        <f>'Source - Master DB Debt'!D2579</f>
        <v>0180</v>
      </c>
      <c r="C2582" t="str">
        <f>'Source - Master DB Debt'!E2579</f>
        <v>Evansville-Vanderburgh School Corporation General Obligation Bonds of 2020</v>
      </c>
      <c r="D2582" s="2">
        <f>'Source - Master DB Debt'!F2579</f>
        <v>1511300</v>
      </c>
      <c r="E2582" s="2">
        <f>'Source - Master DB Debt'!G2579</f>
        <v>2977000</v>
      </c>
      <c r="F2582" s="2">
        <f>'Source - Master DB Debt'!H2579</f>
        <v>0</v>
      </c>
      <c r="G2582" s="2">
        <f>'Source - Master DB Debt'!I2579</f>
        <v>0</v>
      </c>
      <c r="H2582" s="2">
        <f>'Source - Master DB Debt'!J2579</f>
        <v>0</v>
      </c>
    </row>
    <row r="2583" spans="1:8" x14ac:dyDescent="0.35">
      <c r="A2583" t="str">
        <f>'Source - Master DB Debt'!A2580&amp;'Source - Master DB Debt'!B2580&amp;'Source - Master DB Debt'!C2580</f>
        <v>8247995</v>
      </c>
      <c r="B2583" t="str">
        <f>'Source - Master DB Debt'!D2580</f>
        <v>0180</v>
      </c>
      <c r="C2583" t="str">
        <f>'Source - Master DB Debt'!E2580</f>
        <v>Common School Loan B0326</v>
      </c>
      <c r="D2583" s="2">
        <f>'Source - Master DB Debt'!F2580</f>
        <v>85698</v>
      </c>
      <c r="E2583" s="2">
        <f>'Source - Master DB Debt'!G2580</f>
        <v>170154</v>
      </c>
      <c r="F2583" s="2">
        <f>'Source - Master DB Debt'!H2580</f>
        <v>84456</v>
      </c>
      <c r="G2583" s="2">
        <f>'Source - Master DB Debt'!I2580</f>
        <v>25275</v>
      </c>
      <c r="H2583" s="2">
        <f>'Source - Master DB Debt'!J2580</f>
        <v>84042</v>
      </c>
    </row>
    <row r="2584" spans="1:8" x14ac:dyDescent="0.35">
      <c r="A2584" t="str">
        <f>'Source - Master DB Debt'!A2581&amp;'Source - Master DB Debt'!B2581&amp;'Source - Master DB Debt'!C2581</f>
        <v>8247995</v>
      </c>
      <c r="B2584" t="str">
        <f>'Source - Master DB Debt'!D2581</f>
        <v>0180</v>
      </c>
      <c r="C2584" t="str">
        <f>'Source - Master DB Debt'!E2581</f>
        <v>Common School Loan S0001</v>
      </c>
      <c r="D2584" s="2">
        <f>'Source - Master DB Debt'!F2581</f>
        <v>45900</v>
      </c>
      <c r="E2584" s="2">
        <f>'Source - Master DB Debt'!G2581</f>
        <v>91125</v>
      </c>
      <c r="F2584" s="2">
        <f>'Source - Master DB Debt'!H2581</f>
        <v>45225</v>
      </c>
      <c r="G2584" s="2">
        <f>'Source - Master DB Debt'!I2581</f>
        <v>6784</v>
      </c>
      <c r="H2584" s="2">
        <f>'Source - Master DB Debt'!J2581</f>
        <v>0</v>
      </c>
    </row>
    <row r="2585" spans="1:8" x14ac:dyDescent="0.35">
      <c r="A2585" t="str">
        <f>'Source - Master DB Debt'!A2582&amp;'Source - Master DB Debt'!B2582&amp;'Source - Master DB Debt'!C2582</f>
        <v>8247995</v>
      </c>
      <c r="B2585" t="str">
        <f>'Source - Master DB Debt'!D2582</f>
        <v>0180</v>
      </c>
      <c r="C2585" t="str">
        <f>'Source - Master DB Debt'!E2582</f>
        <v>Common School Loan B0264</v>
      </c>
      <c r="D2585" s="2">
        <f>'Source - Master DB Debt'!F2582</f>
        <v>77514</v>
      </c>
      <c r="E2585" s="2">
        <f>'Source - Master DB Debt'!G2582</f>
        <v>153905</v>
      </c>
      <c r="F2585" s="2">
        <f>'Source - Master DB Debt'!H2582</f>
        <v>76391</v>
      </c>
      <c r="G2585" s="2">
        <f>'Source - Master DB Debt'!I2582</f>
        <v>22861</v>
      </c>
      <c r="H2585" s="2">
        <f>'Source - Master DB Debt'!J2582</f>
        <v>76016</v>
      </c>
    </row>
    <row r="2586" spans="1:8" x14ac:dyDescent="0.35">
      <c r="A2586" t="str">
        <f>'Source - Master DB Debt'!A2583&amp;'Source - Master DB Debt'!B2583&amp;'Source - Master DB Debt'!C2583</f>
        <v>8247995</v>
      </c>
      <c r="B2586" t="str">
        <f>'Source - Master DB Debt'!D2583</f>
        <v>0187</v>
      </c>
      <c r="C2586" t="str">
        <f>'Source - Master DB Debt'!E2583</f>
        <v>Construction 2010B</v>
      </c>
      <c r="D2586" s="2">
        <f>'Source - Master DB Debt'!F2583</f>
        <v>4292000</v>
      </c>
      <c r="E2586" s="2">
        <f>'Source - Master DB Debt'!G2583</f>
        <v>8476000</v>
      </c>
      <c r="F2586" s="2">
        <f>'Source - Master DB Debt'!H2583</f>
        <v>4181500</v>
      </c>
      <c r="G2586" s="2">
        <f>'Source - Master DB Debt'!I2583</f>
        <v>4181500</v>
      </c>
      <c r="H2586" s="2">
        <f>'Source - Master DB Debt'!J2583</f>
        <v>4181500</v>
      </c>
    </row>
    <row r="2587" spans="1:8" x14ac:dyDescent="0.35">
      <c r="A2587" t="str">
        <f>'Source - Master DB Debt'!A2584&amp;'Source - Master DB Debt'!B2584&amp;'Source - Master DB Debt'!C2584</f>
        <v>8247995</v>
      </c>
      <c r="B2587" t="str">
        <f>'Source - Master DB Debt'!D2584</f>
        <v>0180</v>
      </c>
      <c r="C2587" t="str">
        <f>'Source - Master DB Debt'!E2584</f>
        <v>Common School Loan B0085</v>
      </c>
      <c r="D2587" s="2">
        <f>'Source - Master DB Debt'!F2584</f>
        <v>77952</v>
      </c>
      <c r="E2587" s="2">
        <f>'Source - Master DB Debt'!G2584</f>
        <v>154752</v>
      </c>
      <c r="F2587" s="2">
        <f>'Source - Master DB Debt'!H2584</f>
        <v>0</v>
      </c>
      <c r="G2587" s="2">
        <f>'Source - Master DB Debt'!I2584</f>
        <v>0</v>
      </c>
      <c r="H2587" s="2">
        <f>'Source - Master DB Debt'!J2584</f>
        <v>0</v>
      </c>
    </row>
    <row r="2588" spans="1:8" x14ac:dyDescent="0.35">
      <c r="A2588" t="str">
        <f>'Source - Master DB Debt'!A2585&amp;'Source - Master DB Debt'!B2585&amp;'Source - Master DB Debt'!C2585</f>
        <v>8247995</v>
      </c>
      <c r="B2588" t="str">
        <f>'Source - Master DB Debt'!D2585</f>
        <v>0180</v>
      </c>
      <c r="C2588" t="str">
        <f>'Source - Master DB Debt'!E2585</f>
        <v>Common School B0005</v>
      </c>
      <c r="D2588" s="2">
        <f>'Source - Master DB Debt'!F2585</f>
        <v>202000</v>
      </c>
      <c r="E2588" s="2">
        <f>'Source - Master DB Debt'!G2585</f>
        <v>201000</v>
      </c>
      <c r="F2588" s="2">
        <f>'Source - Master DB Debt'!H2585</f>
        <v>0</v>
      </c>
      <c r="G2588" s="2">
        <f>'Source - Master DB Debt'!I2585</f>
        <v>0</v>
      </c>
      <c r="H2588" s="2">
        <f>'Source - Master DB Debt'!J2585</f>
        <v>0</v>
      </c>
    </row>
    <row r="2589" spans="1:8" x14ac:dyDescent="0.35">
      <c r="A2589" t="str">
        <f>'Source - Master DB Debt'!A2586&amp;'Source - Master DB Debt'!B2586&amp;'Source - Master DB Debt'!C2586</f>
        <v>8247995</v>
      </c>
      <c r="B2589" t="str">
        <f>'Source - Master DB Debt'!D2586</f>
        <v>0180</v>
      </c>
      <c r="C2589" t="str">
        <f>'Source - Master DB Debt'!E2586</f>
        <v>Evansville-Vanderburgh School Corporation General Obligation Bonds of 2022</v>
      </c>
      <c r="D2589" s="2">
        <f>'Source - Master DB Debt'!F2586</f>
        <v>263200</v>
      </c>
      <c r="E2589" s="2">
        <f>'Source - Master DB Debt'!G2586</f>
        <v>523300</v>
      </c>
      <c r="F2589" s="2">
        <f>'Source - Master DB Debt'!H2586</f>
        <v>1070000</v>
      </c>
      <c r="G2589" s="2">
        <f>'Source - Master DB Debt'!I2586</f>
        <v>321900</v>
      </c>
      <c r="H2589" s="2">
        <f>'Source - Master DB Debt'!J2586</f>
        <v>1076000</v>
      </c>
    </row>
    <row r="2590" spans="1:8" x14ac:dyDescent="0.35">
      <c r="A2590" t="str">
        <f>'Source - Master DB Debt'!A2587&amp;'Source - Master DB Debt'!B2587&amp;'Source - Master DB Debt'!C2587</f>
        <v>8247995</v>
      </c>
      <c r="B2590" t="str">
        <f>'Source - Master DB Debt'!D2587</f>
        <v>0180</v>
      </c>
      <c r="C2590" t="str">
        <f>'Source - Master DB Debt'!E2587</f>
        <v>Common School Loan B0183</v>
      </c>
      <c r="D2590" s="2">
        <f>'Source - Master DB Debt'!F2587</f>
        <v>75758</v>
      </c>
      <c r="E2590" s="2">
        <f>'Source - Master DB Debt'!G2587</f>
        <v>150407</v>
      </c>
      <c r="F2590" s="2">
        <f>'Source - Master DB Debt'!H2587</f>
        <v>74649</v>
      </c>
      <c r="G2590" s="2">
        <f>'Source - Master DB Debt'!I2587</f>
        <v>22339</v>
      </c>
      <c r="H2590" s="2">
        <f>'Source - Master DB Debt'!J2587</f>
        <v>74280</v>
      </c>
    </row>
    <row r="2591" spans="1:8" x14ac:dyDescent="0.35">
      <c r="A2591" t="str">
        <f>'Source - Master DB Debt'!A2588&amp;'Source - Master DB Debt'!B2588&amp;'Source - Master DB Debt'!C2588</f>
        <v>8247995</v>
      </c>
      <c r="B2591" t="str">
        <f>'Source - Master DB Debt'!D2588</f>
        <v>0180</v>
      </c>
      <c r="C2591" t="str">
        <f>'Source - Master DB Debt'!E2588</f>
        <v>Common School B0227</v>
      </c>
      <c r="D2591" s="2">
        <f>'Source - Master DB Debt'!F2588</f>
        <v>206000</v>
      </c>
      <c r="E2591" s="2">
        <f>'Source - Master DB Debt'!G2588</f>
        <v>409000</v>
      </c>
      <c r="F2591" s="2">
        <f>'Source - Master DB Debt'!H2588</f>
        <v>203000</v>
      </c>
      <c r="G2591" s="2">
        <f>'Source - Master DB Debt'!I2588</f>
        <v>60750</v>
      </c>
      <c r="H2591" s="2">
        <f>'Source - Master DB Debt'!J2588</f>
        <v>202000</v>
      </c>
    </row>
    <row r="2592" spans="1:8" x14ac:dyDescent="0.35">
      <c r="A2592" t="str">
        <f>'Source - Master DB Debt'!A2589&amp;'Source - Master DB Debt'!B2589&amp;'Source - Master DB Debt'!C2589</f>
        <v>8247995</v>
      </c>
      <c r="B2592" t="str">
        <f>'Source - Master DB Debt'!D2589</f>
        <v>0187</v>
      </c>
      <c r="C2592" t="str">
        <f>'Source - Master DB Debt'!E2589</f>
        <v xml:space="preserve">Evansville-Vanderburgh School Building Corporation Unlimited Ad Valorem Property Tax First Mortgage </v>
      </c>
      <c r="D2592" s="2">
        <f>'Source - Master DB Debt'!F2589</f>
        <v>1947000</v>
      </c>
      <c r="E2592" s="2">
        <f>'Source - Master DB Debt'!G2589</f>
        <v>3894000</v>
      </c>
      <c r="F2592" s="2">
        <f>'Source - Master DB Debt'!H2589</f>
        <v>1949000</v>
      </c>
      <c r="G2592" s="2">
        <f>'Source - Master DB Debt'!I2589</f>
        <v>1949000</v>
      </c>
      <c r="H2592" s="2">
        <f>'Source - Master DB Debt'!J2589</f>
        <v>1949000</v>
      </c>
    </row>
    <row r="2593" spans="1:8" x14ac:dyDescent="0.35">
      <c r="A2593" t="str">
        <f>'Source - Master DB Debt'!A2590&amp;'Source - Master DB Debt'!B2590&amp;'Source - Master DB Debt'!C2590</f>
        <v>8247995</v>
      </c>
      <c r="B2593" t="str">
        <f>'Source - Master DB Debt'!D2590</f>
        <v>0180</v>
      </c>
      <c r="C2593" t="str">
        <f>'Source - Master DB Debt'!E2590</f>
        <v>Common School Loan A2983</v>
      </c>
      <c r="D2593" s="2">
        <f>'Source - Master DB Debt'!F2590</f>
        <v>51646</v>
      </c>
      <c r="E2593" s="2">
        <f>'Source - Master DB Debt'!G2590</f>
        <v>0</v>
      </c>
      <c r="F2593" s="2">
        <f>'Source - Master DB Debt'!H2590</f>
        <v>0</v>
      </c>
      <c r="G2593" s="2">
        <f>'Source - Master DB Debt'!I2590</f>
        <v>0</v>
      </c>
      <c r="H2593" s="2">
        <f>'Source - Master DB Debt'!J2590</f>
        <v>0</v>
      </c>
    </row>
    <row r="2594" spans="1:8" x14ac:dyDescent="0.35">
      <c r="A2594" t="str">
        <f>'Source - Master DB Debt'!A2591&amp;'Source - Master DB Debt'!B2591&amp;'Source - Master DB Debt'!C2591</f>
        <v>8247995</v>
      </c>
      <c r="B2594" t="str">
        <f>'Source - Master DB Debt'!D2591</f>
        <v>0180</v>
      </c>
      <c r="C2594" t="str">
        <f>'Source - Master DB Debt'!E2591</f>
        <v>Evansville-Vanderburgh School Corporation General Obligation Bonds of 2021</v>
      </c>
      <c r="D2594" s="2">
        <f>'Source - Master DB Debt'!F2591</f>
        <v>676650</v>
      </c>
      <c r="E2594" s="2">
        <f>'Source - Master DB Debt'!G2591</f>
        <v>1354350</v>
      </c>
      <c r="F2594" s="2">
        <f>'Source - Master DB Debt'!H2591</f>
        <v>1397550</v>
      </c>
      <c r="G2594" s="2">
        <f>'Source - Master DB Debt'!I2591</f>
        <v>419460</v>
      </c>
      <c r="H2594" s="2">
        <f>'Source - Master DB Debt'!J2591</f>
        <v>1398850</v>
      </c>
    </row>
    <row r="2595" spans="1:8" x14ac:dyDescent="0.35">
      <c r="A2595" t="str">
        <f>'Source - Master DB Debt'!A2592&amp;'Source - Master DB Debt'!B2592&amp;'Source - Master DB Debt'!C2592</f>
        <v>8247995</v>
      </c>
      <c r="B2595" t="str">
        <f>'Source - Master DB Debt'!D2592</f>
        <v>0180</v>
      </c>
      <c r="C2595" t="str">
        <f>'Source - Master DB Debt'!E2592</f>
        <v>Common School Loan B0142</v>
      </c>
      <c r="D2595" s="2">
        <f>'Source - Master DB Debt'!F2592</f>
        <v>205000</v>
      </c>
      <c r="E2595" s="2">
        <f>'Source - Master DB Debt'!G2592</f>
        <v>407000</v>
      </c>
      <c r="F2595" s="2">
        <f>'Source - Master DB Debt'!H2592</f>
        <v>202000</v>
      </c>
      <c r="G2595" s="2">
        <f>'Source - Master DB Debt'!I2592</f>
        <v>60450</v>
      </c>
      <c r="H2595" s="2">
        <f>'Source - Master DB Debt'!J2592</f>
        <v>201000</v>
      </c>
    </row>
    <row r="2596" spans="1:8" x14ac:dyDescent="0.35">
      <c r="A2596" t="str">
        <f>'Source - Master DB Debt'!A2593&amp;'Source - Master DB Debt'!B2593&amp;'Source - Master DB Debt'!C2593</f>
        <v>8247995</v>
      </c>
      <c r="B2596" t="str">
        <f>'Source - Master DB Debt'!D2593</f>
        <v>0180</v>
      </c>
      <c r="C2596" t="str">
        <f>'Source - Master DB Debt'!E2593</f>
        <v>Common School Loan B0395</v>
      </c>
      <c r="D2596" s="2">
        <f>'Source - Master DB Debt'!F2593</f>
        <v>0</v>
      </c>
      <c r="E2596" s="2">
        <f>'Source - Master DB Debt'!G2593</f>
        <v>418872</v>
      </c>
      <c r="F2596" s="2">
        <f>'Source - Master DB Debt'!H2593</f>
        <v>208000</v>
      </c>
      <c r="G2596" s="2">
        <f>'Source - Master DB Debt'!I2593</f>
        <v>62250</v>
      </c>
      <c r="H2596" s="2">
        <f>'Source - Master DB Debt'!J2593</f>
        <v>207000</v>
      </c>
    </row>
    <row r="2597" spans="1:8" x14ac:dyDescent="0.35">
      <c r="A2597" t="str">
        <f>'Source - Master DB Debt'!A2594&amp;'Source - Master DB Debt'!B2594&amp;'Source - Master DB Debt'!C2594</f>
        <v>8247995</v>
      </c>
      <c r="B2597" t="str">
        <f>'Source - Master DB Debt'!D2594</f>
        <v>0187</v>
      </c>
      <c r="C2597" t="str">
        <f>'Source - Master DB Debt'!E2594</f>
        <v>Construction 2010D</v>
      </c>
      <c r="D2597" s="2">
        <f>'Source - Master DB Debt'!F2594</f>
        <v>0</v>
      </c>
      <c r="E2597" s="2">
        <f>'Source - Master DB Debt'!G2594</f>
        <v>0</v>
      </c>
      <c r="F2597" s="2">
        <f>'Source - Master DB Debt'!H2594</f>
        <v>0</v>
      </c>
      <c r="G2597" s="2">
        <f>'Source - Master DB Debt'!I2594</f>
        <v>0</v>
      </c>
      <c r="H2597" s="2">
        <f>'Source - Master DB Debt'!J2594</f>
        <v>0</v>
      </c>
    </row>
    <row r="2598" spans="1:8" x14ac:dyDescent="0.35">
      <c r="A2598" t="str">
        <f>'Source - Master DB Debt'!A2595&amp;'Source - Master DB Debt'!B2595&amp;'Source - Master DB Debt'!C2595</f>
        <v>8348010</v>
      </c>
      <c r="B2598" t="str">
        <f>'Source - Master DB Debt'!D2595</f>
        <v>0180</v>
      </c>
      <c r="C2598" t="str">
        <f>'Source - Master DB Debt'!E2595</f>
        <v>Unreimbursed Textbooks</v>
      </c>
      <c r="D2598" s="2">
        <f>'Source - Master DB Debt'!F2595</f>
        <v>0</v>
      </c>
      <c r="E2598" s="2">
        <f>'Source - Master DB Debt'!G2595</f>
        <v>0</v>
      </c>
      <c r="F2598" s="2">
        <f>'Source - Master DB Debt'!H2595</f>
        <v>0</v>
      </c>
      <c r="G2598" s="2">
        <f>'Source - Master DB Debt'!I2595</f>
        <v>0</v>
      </c>
      <c r="H2598" s="2">
        <f>'Source - Master DB Debt'!J2595</f>
        <v>0</v>
      </c>
    </row>
    <row r="2599" spans="1:8" x14ac:dyDescent="0.35">
      <c r="A2599" t="str">
        <f>'Source - Master DB Debt'!A2596&amp;'Source - Master DB Debt'!B2596&amp;'Source - Master DB Debt'!C2596</f>
        <v>8348010</v>
      </c>
      <c r="B2599" t="str">
        <f>'Source - Master DB Debt'!D2596</f>
        <v>0180</v>
      </c>
      <c r="C2599" t="str">
        <f>'Source - Master DB Debt'!E2596</f>
        <v>Common School Fund Loan No. A0598</v>
      </c>
      <c r="D2599" s="2">
        <f>'Source - Master DB Debt'!F2596</f>
        <v>52307</v>
      </c>
      <c r="E2599" s="2">
        <f>'Source - Master DB Debt'!G2596</f>
        <v>102372</v>
      </c>
      <c r="F2599" s="2">
        <f>'Source - Master DB Debt'!H2596</f>
        <v>50065</v>
      </c>
      <c r="G2599" s="2">
        <f>'Source - Master DB Debt'!I2596</f>
        <v>49692</v>
      </c>
      <c r="H2599" s="2">
        <f>'Source - Master DB Debt'!J2596</f>
        <v>49318</v>
      </c>
    </row>
    <row r="2600" spans="1:8" x14ac:dyDescent="0.35">
      <c r="A2600" t="str">
        <f>'Source - Master DB Debt'!A2597&amp;'Source - Master DB Debt'!B2597&amp;'Source - Master DB Debt'!C2597</f>
        <v>8348010</v>
      </c>
      <c r="B2600" t="str">
        <f>'Source - Master DB Debt'!D2597</f>
        <v>0180</v>
      </c>
      <c r="C2600" t="str">
        <f>'Source - Master DB Debt'!E2597</f>
        <v>Ad Valorem Property Tax First Mortgage Bonds, Series 2020</v>
      </c>
      <c r="D2600" s="2">
        <f>'Source - Master DB Debt'!F2597</f>
        <v>524500</v>
      </c>
      <c r="E2600" s="2">
        <f>'Source - Master DB Debt'!G2597</f>
        <v>1043000</v>
      </c>
      <c r="F2600" s="2">
        <f>'Source - Master DB Debt'!H2597</f>
        <v>525000</v>
      </c>
      <c r="G2600" s="2">
        <f>'Source - Master DB Debt'!I2597</f>
        <v>157500</v>
      </c>
      <c r="H2600" s="2">
        <f>'Source - Master DB Debt'!J2597</f>
        <v>525000</v>
      </c>
    </row>
    <row r="2601" spans="1:8" x14ac:dyDescent="0.35">
      <c r="A2601" t="str">
        <f>'Source - Master DB Debt'!A2598&amp;'Source - Master DB Debt'!B2598&amp;'Source - Master DB Debt'!C2598</f>
        <v>8348010</v>
      </c>
      <c r="B2601" t="str">
        <f>'Source - Master DB Debt'!D2598</f>
        <v>0180</v>
      </c>
      <c r="C2601" t="str">
        <f>'Source - Master DB Debt'!E2598</f>
        <v>Taxable General Obligation Bonds of 2015</v>
      </c>
      <c r="D2601" s="2">
        <f>'Source - Master DB Debt'!F2598</f>
        <v>124763</v>
      </c>
      <c r="E2601" s="2">
        <f>'Source - Master DB Debt'!G2598</f>
        <v>257826</v>
      </c>
      <c r="F2601" s="2">
        <f>'Source - Master DB Debt'!H2598</f>
        <v>127863</v>
      </c>
      <c r="G2601" s="2">
        <f>'Source - Master DB Debt'!I2598</f>
        <v>38726</v>
      </c>
      <c r="H2601" s="2">
        <f>'Source - Master DB Debt'!J2598</f>
        <v>130313</v>
      </c>
    </row>
    <row r="2602" spans="1:8" x14ac:dyDescent="0.35">
      <c r="A2602" t="str">
        <f>'Source - Master DB Debt'!A2599&amp;'Source - Master DB Debt'!B2599&amp;'Source - Master DB Debt'!C2599</f>
        <v>8348020</v>
      </c>
      <c r="B2602" t="str">
        <f>'Source - Master DB Debt'!D2599</f>
        <v>0180</v>
      </c>
      <c r="C2602" t="str">
        <f>'Source - Master DB Debt'!E2599</f>
        <v>General Obligation Bonds, Series 2018</v>
      </c>
      <c r="D2602" s="2">
        <f>'Source - Master DB Debt'!F2599</f>
        <v>262469</v>
      </c>
      <c r="E2602" s="2">
        <f>'Source - Master DB Debt'!G2599</f>
        <v>522863</v>
      </c>
      <c r="F2602" s="2">
        <f>'Source - Master DB Debt'!H2599</f>
        <v>0</v>
      </c>
      <c r="G2602" s="2">
        <f>'Source - Master DB Debt'!I2599</f>
        <v>0</v>
      </c>
      <c r="H2602" s="2">
        <f>'Source - Master DB Debt'!J2599</f>
        <v>0</v>
      </c>
    </row>
    <row r="2603" spans="1:8" x14ac:dyDescent="0.35">
      <c r="A2603" t="str">
        <f>'Source - Master DB Debt'!A2600&amp;'Source - Master DB Debt'!B2600&amp;'Source - Master DB Debt'!C2600</f>
        <v>8348020</v>
      </c>
      <c r="B2603" t="str">
        <f>'Source - Master DB Debt'!D2600</f>
        <v>0180</v>
      </c>
      <c r="C2603" t="str">
        <f>'Source - Master DB Debt'!E2600</f>
        <v>First Mortgage Bonds, Series 2021</v>
      </c>
      <c r="D2603" s="2">
        <f>'Source - Master DB Debt'!F2600</f>
        <v>43000</v>
      </c>
      <c r="E2603" s="2">
        <f>'Source - Master DB Debt'!G2600</f>
        <v>86000</v>
      </c>
      <c r="F2603" s="2">
        <f>'Source - Master DB Debt'!H2600</f>
        <v>90500</v>
      </c>
      <c r="G2603" s="2">
        <f>'Source - Master DB Debt'!I2600</f>
        <v>27150</v>
      </c>
      <c r="H2603" s="2">
        <f>'Source - Master DB Debt'!J2600</f>
        <v>90500</v>
      </c>
    </row>
    <row r="2604" spans="1:8" x14ac:dyDescent="0.35">
      <c r="A2604" t="str">
        <f>'Source - Master DB Debt'!A2601&amp;'Source - Master DB Debt'!B2601&amp;'Source - Master DB Debt'!C2601</f>
        <v>8348020</v>
      </c>
      <c r="B2604" t="str">
        <f>'Source - Master DB Debt'!D2601</f>
        <v>0180</v>
      </c>
      <c r="C2604" t="str">
        <f>'Source - Master DB Debt'!E2601</f>
        <v>General Obligation Bonds, Series 2020</v>
      </c>
      <c r="D2604" s="2">
        <f>'Source - Master DB Debt'!F2601</f>
        <v>5575</v>
      </c>
      <c r="E2604" s="2">
        <f>'Source - Master DB Debt'!G2601</f>
        <v>10400</v>
      </c>
      <c r="F2604" s="2">
        <f>'Source - Master DB Debt'!H2601</f>
        <v>124825</v>
      </c>
      <c r="G2604" s="2">
        <f>'Source - Master DB Debt'!I2601</f>
        <v>37470</v>
      </c>
      <c r="H2604" s="2">
        <f>'Source - Master DB Debt'!J2601</f>
        <v>124975</v>
      </c>
    </row>
    <row r="2605" spans="1:8" x14ac:dyDescent="0.35">
      <c r="A2605" t="str">
        <f>'Source - Master DB Debt'!A2602&amp;'Source - Master DB Debt'!B2602&amp;'Source - Master DB Debt'!C2602</f>
        <v>8348020</v>
      </c>
      <c r="B2605" t="str">
        <f>'Source - Master DB Debt'!D2602</f>
        <v>0180</v>
      </c>
      <c r="C2605" t="str">
        <f>'Source - Master DB Debt'!E2602</f>
        <v>First Mortgage Bonds, Series 2016A</v>
      </c>
      <c r="D2605" s="2">
        <f>'Source - Master DB Debt'!F2602</f>
        <v>170000</v>
      </c>
      <c r="E2605" s="2">
        <f>'Source - Master DB Debt'!G2602</f>
        <v>336000</v>
      </c>
      <c r="F2605" s="2">
        <f>'Source - Master DB Debt'!H2602</f>
        <v>0</v>
      </c>
      <c r="G2605" s="2">
        <f>'Source - Master DB Debt'!I2602</f>
        <v>0</v>
      </c>
      <c r="H2605" s="2">
        <f>'Source - Master DB Debt'!J2602</f>
        <v>0</v>
      </c>
    </row>
    <row r="2606" spans="1:8" x14ac:dyDescent="0.35">
      <c r="A2606" t="str">
        <f>'Source - Master DB Debt'!A2603&amp;'Source - Master DB Debt'!B2603&amp;'Source - Master DB Debt'!C2603</f>
        <v>8348020</v>
      </c>
      <c r="B2606" t="str">
        <f>'Source - Master DB Debt'!D2603</f>
        <v>0180</v>
      </c>
      <c r="C2606" t="str">
        <f>'Source - Master DB Debt'!E2603</f>
        <v>First Mortgage Bonds, Series 2018</v>
      </c>
      <c r="D2606" s="2">
        <f>'Source - Master DB Debt'!F2603</f>
        <v>232500</v>
      </c>
      <c r="E2606" s="2">
        <f>'Source - Master DB Debt'!G2603</f>
        <v>468000</v>
      </c>
      <c r="F2606" s="2">
        <f>'Source - Master DB Debt'!H2603</f>
        <v>477500</v>
      </c>
      <c r="G2606" s="2">
        <f>'Source - Master DB Debt'!I2603</f>
        <v>143250</v>
      </c>
      <c r="H2606" s="2">
        <f>'Source - Master DB Debt'!J2603</f>
        <v>477500</v>
      </c>
    </row>
    <row r="2607" spans="1:8" x14ac:dyDescent="0.35">
      <c r="A2607" t="str">
        <f>'Source - Master DB Debt'!A2604&amp;'Source - Master DB Debt'!B2604&amp;'Source - Master DB Debt'!C2604</f>
        <v>8348020</v>
      </c>
      <c r="B2607" t="str">
        <f>'Source - Master DB Debt'!D2604</f>
        <v>0180</v>
      </c>
      <c r="C2607" t="str">
        <f>'Source - Master DB Debt'!E2604</f>
        <v>First Mortgage Bonds, Series 2016B</v>
      </c>
      <c r="D2607" s="2">
        <f>'Source - Master DB Debt'!F2604</f>
        <v>183500</v>
      </c>
      <c r="E2607" s="2">
        <f>'Source - Master DB Debt'!G2604</f>
        <v>367000</v>
      </c>
      <c r="F2607" s="2">
        <f>'Source - Master DB Debt'!H2604</f>
        <v>0</v>
      </c>
      <c r="G2607" s="2">
        <f>'Source - Master DB Debt'!I2604</f>
        <v>0</v>
      </c>
      <c r="H2607" s="2">
        <f>'Source - Master DB Debt'!J2604</f>
        <v>0</v>
      </c>
    </row>
    <row r="2608" spans="1:8" x14ac:dyDescent="0.35">
      <c r="A2608" t="str">
        <f>'Source - Master DB Debt'!A2605&amp;'Source - Master DB Debt'!B2605&amp;'Source - Master DB Debt'!C2605</f>
        <v>8348020</v>
      </c>
      <c r="B2608" t="str">
        <f>'Source - Master DB Debt'!D2605</f>
        <v>0180</v>
      </c>
      <c r="C2608" t="str">
        <f>'Source - Master DB Debt'!E2605</f>
        <v>General Obligation Bonds, Series 2023</v>
      </c>
      <c r="D2608" s="2">
        <f>'Source - Master DB Debt'!F2605</f>
        <v>0</v>
      </c>
      <c r="E2608" s="2">
        <f>'Source - Master DB Debt'!G2605</f>
        <v>127085</v>
      </c>
      <c r="F2608" s="2">
        <f>'Source - Master DB Debt'!H2605</f>
        <v>469694</v>
      </c>
      <c r="G2608" s="2">
        <f>'Source - Master DB Debt'!I2605</f>
        <v>140347</v>
      </c>
      <c r="H2608" s="2">
        <f>'Source - Master DB Debt'!J2605</f>
        <v>465950</v>
      </c>
    </row>
    <row r="2609" spans="1:8" x14ac:dyDescent="0.35">
      <c r="A2609" t="str">
        <f>'Source - Master DB Debt'!A2606&amp;'Source - Master DB Debt'!B2606&amp;'Source - Master DB Debt'!C2606</f>
        <v>8448030</v>
      </c>
      <c r="B2609" t="str">
        <f>'Source - Master DB Debt'!D2606</f>
        <v>0180</v>
      </c>
      <c r="C2609" t="str">
        <f>'Source - Master DB Debt'!E2606</f>
        <v>General Obligation Bonds of 2023B</v>
      </c>
      <c r="D2609" s="2">
        <f>'Source - Master DB Debt'!F2606</f>
        <v>0</v>
      </c>
      <c r="E2609" s="2">
        <f>'Source - Master DB Debt'!G2606</f>
        <v>2671369</v>
      </c>
      <c r="F2609" s="2">
        <f>'Source - Master DB Debt'!H2606</f>
        <v>502525</v>
      </c>
      <c r="G2609" s="2">
        <f>'Source - Master DB Debt'!I2606</f>
        <v>151358</v>
      </c>
      <c r="H2609" s="2">
        <f>'Source - Master DB Debt'!J2606</f>
        <v>506525</v>
      </c>
    </row>
    <row r="2610" spans="1:8" x14ac:dyDescent="0.35">
      <c r="A2610" t="str">
        <f>'Source - Master DB Debt'!A2607&amp;'Source - Master DB Debt'!B2607&amp;'Source - Master DB Debt'!C2607</f>
        <v>8448030</v>
      </c>
      <c r="B2610" t="str">
        <f>'Source - Master DB Debt'!D2607</f>
        <v>0180</v>
      </c>
      <c r="C2610" t="str">
        <f>'Source - Master DB Debt'!E2607</f>
        <v>Unreimbursed Textbooks</v>
      </c>
      <c r="D2610" s="2">
        <f>'Source - Master DB Debt'!F2607</f>
        <v>376082</v>
      </c>
      <c r="E2610" s="2">
        <f>'Source - Master DB Debt'!G2607</f>
        <v>0</v>
      </c>
      <c r="F2610" s="2">
        <f>'Source - Master DB Debt'!H2607</f>
        <v>0</v>
      </c>
      <c r="G2610" s="2">
        <f>'Source - Master DB Debt'!I2607</f>
        <v>0</v>
      </c>
      <c r="H2610" s="2">
        <f>'Source - Master DB Debt'!J2607</f>
        <v>0</v>
      </c>
    </row>
    <row r="2611" spans="1:8" x14ac:dyDescent="0.35">
      <c r="A2611" t="str">
        <f>'Source - Master DB Debt'!A2608&amp;'Source - Master DB Debt'!B2608&amp;'Source - Master DB Debt'!C2608</f>
        <v>8448030</v>
      </c>
      <c r="B2611" t="str">
        <f>'Source - Master DB Debt'!D2608</f>
        <v>0180</v>
      </c>
      <c r="C2611" t="str">
        <f>'Source - Master DB Debt'!E2608</f>
        <v>General Obligation Bonds of 2020</v>
      </c>
      <c r="D2611" s="2">
        <f>'Source - Master DB Debt'!F2608</f>
        <v>1117000</v>
      </c>
      <c r="E2611" s="2">
        <f>'Source - Master DB Debt'!G2608</f>
        <v>0</v>
      </c>
      <c r="F2611" s="2">
        <f>'Source - Master DB Debt'!H2608</f>
        <v>0</v>
      </c>
      <c r="G2611" s="2">
        <f>'Source - Master DB Debt'!I2608</f>
        <v>0</v>
      </c>
      <c r="H2611" s="2">
        <f>'Source - Master DB Debt'!J2608</f>
        <v>0</v>
      </c>
    </row>
    <row r="2612" spans="1:8" x14ac:dyDescent="0.35">
      <c r="A2612" t="str">
        <f>'Source - Master DB Debt'!A2609&amp;'Source - Master DB Debt'!B2609&amp;'Source - Master DB Debt'!C2609</f>
        <v>8448030</v>
      </c>
      <c r="B2612" t="str">
        <f>'Source - Master DB Debt'!D2609</f>
        <v>0180</v>
      </c>
      <c r="C2612" t="str">
        <f>'Source - Master DB Debt'!E2609</f>
        <v>General Obligation Bonds of 2022</v>
      </c>
      <c r="D2612" s="2">
        <f>'Source - Master DB Debt'!F2609</f>
        <v>1781350</v>
      </c>
      <c r="E2612" s="2">
        <f>'Source - Master DB Debt'!G2609</f>
        <v>1292450</v>
      </c>
      <c r="F2612" s="2">
        <f>'Source - Master DB Debt'!H2609</f>
        <v>582600</v>
      </c>
      <c r="G2612" s="2">
        <f>'Source - Master DB Debt'!I2609</f>
        <v>174934</v>
      </c>
      <c r="H2612" s="2">
        <f>'Source - Master DB Debt'!J2609</f>
        <v>583625</v>
      </c>
    </row>
    <row r="2613" spans="1:8" x14ac:dyDescent="0.35">
      <c r="A2613" t="str">
        <f>'Source - Master DB Debt'!A2610&amp;'Source - Master DB Debt'!B2610&amp;'Source - Master DB Debt'!C2610</f>
        <v>8448030</v>
      </c>
      <c r="B2613" t="str">
        <f>'Source - Master DB Debt'!D2610</f>
        <v>0180</v>
      </c>
      <c r="C2613" t="str">
        <f>'Source - Master DB Debt'!E2610</f>
        <v>Fees</v>
      </c>
      <c r="D2613" s="2">
        <f>'Source - Master DB Debt'!F2610</f>
        <v>6000</v>
      </c>
      <c r="E2613" s="2">
        <f>'Source - Master DB Debt'!G2610</f>
        <v>6000</v>
      </c>
      <c r="F2613" s="2">
        <f>'Source - Master DB Debt'!H2610</f>
        <v>3000</v>
      </c>
      <c r="G2613" s="2">
        <f>'Source - Master DB Debt'!I2610</f>
        <v>900</v>
      </c>
      <c r="H2613" s="2">
        <f>'Source - Master DB Debt'!J2610</f>
        <v>3000</v>
      </c>
    </row>
    <row r="2614" spans="1:8" x14ac:dyDescent="0.35">
      <c r="A2614" t="str">
        <f>'Source - Master DB Debt'!A2611&amp;'Source - Master DB Debt'!B2611&amp;'Source - Master DB Debt'!C2611</f>
        <v>8448030</v>
      </c>
      <c r="B2614" t="str">
        <f>'Source - Master DB Debt'!D2611</f>
        <v>0180</v>
      </c>
      <c r="C2614" t="str">
        <f>'Source - Master DB Debt'!E2611</f>
        <v>General Obligation Bonds of 2023A</v>
      </c>
      <c r="D2614" s="2">
        <f>'Source - Master DB Debt'!F2611</f>
        <v>0</v>
      </c>
      <c r="E2614" s="2">
        <f>'Source - Master DB Debt'!G2611</f>
        <v>1659632</v>
      </c>
      <c r="F2614" s="2">
        <f>'Source - Master DB Debt'!H2611</f>
        <v>633400</v>
      </c>
      <c r="G2614" s="2">
        <f>'Source - Master DB Debt'!I2611</f>
        <v>190575</v>
      </c>
      <c r="H2614" s="2">
        <f>'Source - Master DB Debt'!J2611</f>
        <v>637100</v>
      </c>
    </row>
    <row r="2615" spans="1:8" x14ac:dyDescent="0.35">
      <c r="A2615" t="str">
        <f>'Source - Master DB Debt'!A2612&amp;'Source - Master DB Debt'!B2612&amp;'Source - Master DB Debt'!C2612</f>
        <v>8448030</v>
      </c>
      <c r="B2615" t="str">
        <f>'Source - Master DB Debt'!D2612</f>
        <v>0180</v>
      </c>
      <c r="C2615" t="str">
        <f>'Source - Master DB Debt'!E2612</f>
        <v>Ad Valorem Property Tax First Mortgage Bonds, Series 2021</v>
      </c>
      <c r="D2615" s="2">
        <f>'Source - Master DB Debt'!F2612</f>
        <v>166500</v>
      </c>
      <c r="E2615" s="2">
        <f>'Source - Master DB Debt'!G2612</f>
        <v>1363000</v>
      </c>
      <c r="F2615" s="2">
        <f>'Source - Master DB Debt'!H2612</f>
        <v>680500</v>
      </c>
      <c r="G2615" s="2">
        <f>'Source - Master DB Debt'!I2612</f>
        <v>204150</v>
      </c>
      <c r="H2615" s="2">
        <f>'Source - Master DB Debt'!J2612</f>
        <v>680500</v>
      </c>
    </row>
    <row r="2616" spans="1:8" x14ac:dyDescent="0.35">
      <c r="A2616" t="str">
        <f>'Source - Master DB Debt'!A2613&amp;'Source - Master DB Debt'!B2613&amp;'Source - Master DB Debt'!C2613</f>
        <v>8448030</v>
      </c>
      <c r="B2616" t="str">
        <f>'Source - Master DB Debt'!D2613</f>
        <v>0180</v>
      </c>
      <c r="C2616" t="str">
        <f>'Source - Master DB Debt'!E2613</f>
        <v>Ad Valorem Property Tax First Mortgage Refunding and Improvement Bonds, Series 2017</v>
      </c>
      <c r="D2616" s="2">
        <f>'Source - Master DB Debt'!F2613</f>
        <v>1335500</v>
      </c>
      <c r="E2616" s="2">
        <f>'Source - Master DB Debt'!G2613</f>
        <v>2662000</v>
      </c>
      <c r="F2616" s="2">
        <f>'Source - Master DB Debt'!H2613</f>
        <v>1336000</v>
      </c>
      <c r="G2616" s="2">
        <f>'Source - Master DB Debt'!I2613</f>
        <v>1336000</v>
      </c>
      <c r="H2616" s="2">
        <f>'Source - Master DB Debt'!J2613</f>
        <v>1336000</v>
      </c>
    </row>
    <row r="2617" spans="1:8" x14ac:dyDescent="0.35">
      <c r="A2617" t="str">
        <f>'Source - Master DB Debt'!A2614&amp;'Source - Master DB Debt'!B2614&amp;'Source - Master DB Debt'!C2614</f>
        <v>8448030</v>
      </c>
      <c r="B2617" t="str">
        <f>'Source - Master DB Debt'!D2614</f>
        <v>0180</v>
      </c>
      <c r="C2617" t="str">
        <f>'Source - Master DB Debt'!E2614</f>
        <v>General Obligation Bonds of 2021</v>
      </c>
      <c r="D2617" s="2">
        <f>'Source - Master DB Debt'!F2614</f>
        <v>317500</v>
      </c>
      <c r="E2617" s="2">
        <f>'Source - Master DB Debt'!G2614</f>
        <v>628200</v>
      </c>
      <c r="F2617" s="2">
        <f>'Source - Master DB Debt'!H2614</f>
        <v>0</v>
      </c>
      <c r="G2617" s="2">
        <f>'Source - Master DB Debt'!I2614</f>
        <v>0</v>
      </c>
      <c r="H2617" s="2">
        <f>'Source - Master DB Debt'!J2614</f>
        <v>0</v>
      </c>
    </row>
    <row r="2618" spans="1:8" x14ac:dyDescent="0.35">
      <c r="A2618" t="str">
        <f>'Source - Master DB Debt'!A2615&amp;'Source - Master DB Debt'!B2615&amp;'Source - Master DB Debt'!C2615</f>
        <v>8548045</v>
      </c>
      <c r="B2618" t="str">
        <f>'Source - Master DB Debt'!D2615</f>
        <v>0180</v>
      </c>
      <c r="C2618" t="str">
        <f>'Source - Master DB Debt'!E2615</f>
        <v>Indiana Bond Bank</v>
      </c>
      <c r="D2618" s="2">
        <f>'Source - Master DB Debt'!F2615</f>
        <v>0</v>
      </c>
      <c r="E2618" s="2">
        <f>'Source - Master DB Debt'!G2615</f>
        <v>319232</v>
      </c>
      <c r="F2618" s="2">
        <f>'Source - Master DB Debt'!H2615</f>
        <v>0</v>
      </c>
      <c r="G2618" s="2">
        <f>'Source - Master DB Debt'!I2615</f>
        <v>0</v>
      </c>
      <c r="H2618" s="2">
        <f>'Source - Master DB Debt'!J2615</f>
        <v>0</v>
      </c>
    </row>
    <row r="2619" spans="1:8" x14ac:dyDescent="0.35">
      <c r="A2619" t="str">
        <f>'Source - Master DB Debt'!A2616&amp;'Source - Master DB Debt'!B2616&amp;'Source - Master DB Debt'!C2616</f>
        <v>8548045</v>
      </c>
      <c r="B2619" t="str">
        <f>'Source - Master DB Debt'!D2616</f>
        <v>0180</v>
      </c>
      <c r="C2619" t="str">
        <f>'Source - Master DB Debt'!E2616</f>
        <v>Manchester High School BLDG. CORP Series 2016</v>
      </c>
      <c r="D2619" s="2">
        <f>'Source - Master DB Debt'!F2616</f>
        <v>34625</v>
      </c>
      <c r="E2619" s="2">
        <f>'Source - Master DB Debt'!G2616</f>
        <v>297250</v>
      </c>
      <c r="F2619" s="2">
        <f>'Source - Master DB Debt'!H2616</f>
        <v>697125</v>
      </c>
      <c r="G2619" s="2">
        <f>'Source - Master DB Debt'!I2616</f>
        <v>209138</v>
      </c>
      <c r="H2619" s="2">
        <f>'Source - Master DB Debt'!J2616</f>
        <v>697125</v>
      </c>
    </row>
    <row r="2620" spans="1:8" x14ac:dyDescent="0.35">
      <c r="A2620" t="str">
        <f>'Source - Master DB Debt'!A2617&amp;'Source - Master DB Debt'!B2617&amp;'Source - Master DB Debt'!C2617</f>
        <v>8548045</v>
      </c>
      <c r="B2620" t="str">
        <f>'Source - Master DB Debt'!D2617</f>
        <v>0180</v>
      </c>
      <c r="C2620" t="str">
        <f>'Source - Master DB Debt'!E2617</f>
        <v>Manchester Community Elementary School Building Corporation First Mortgage Bonds, Series 2012</v>
      </c>
      <c r="D2620" s="2">
        <f>'Source - Master DB Debt'!F2617</f>
        <v>435000</v>
      </c>
      <c r="E2620" s="2">
        <f>'Source - Master DB Debt'!G2617</f>
        <v>640000</v>
      </c>
      <c r="F2620" s="2">
        <f>'Source - Master DB Debt'!H2617</f>
        <v>0</v>
      </c>
      <c r="G2620" s="2">
        <f>'Source - Master DB Debt'!I2617</f>
        <v>0</v>
      </c>
      <c r="H2620" s="2">
        <f>'Source - Master DB Debt'!J2617</f>
        <v>0</v>
      </c>
    </row>
    <row r="2621" spans="1:8" x14ac:dyDescent="0.35">
      <c r="A2621" t="str">
        <f>'Source - Master DB Debt'!A2618&amp;'Source - Master DB Debt'!B2618&amp;'Source - Master DB Debt'!C2618</f>
        <v>8548045</v>
      </c>
      <c r="B2621" t="str">
        <f>'Source - Master DB Debt'!D2618</f>
        <v>0180</v>
      </c>
      <c r="C2621" t="str">
        <f>'Source - Master DB Debt'!E2618</f>
        <v>Manchester Community Elementary School Building Corporation First Mortgage Bonds, Series 2013</v>
      </c>
      <c r="D2621" s="2">
        <f>'Source - Master DB Debt'!F2618</f>
        <v>221000</v>
      </c>
      <c r="E2621" s="2">
        <f>'Source - Master DB Debt'!G2618</f>
        <v>377000</v>
      </c>
      <c r="F2621" s="2">
        <f>'Source - Master DB Debt'!H2618</f>
        <v>0</v>
      </c>
      <c r="G2621" s="2">
        <f>'Source - Master DB Debt'!I2618</f>
        <v>0</v>
      </c>
      <c r="H2621" s="2">
        <f>'Source - Master DB Debt'!J2618</f>
        <v>0</v>
      </c>
    </row>
    <row r="2622" spans="1:8" x14ac:dyDescent="0.35">
      <c r="A2622" t="str">
        <f>'Source - Master DB Debt'!A2619&amp;'Source - Master DB Debt'!B2619&amp;'Source - Master DB Debt'!C2619</f>
        <v>8548045</v>
      </c>
      <c r="B2622" t="str">
        <f>'Source - Master DB Debt'!D2619</f>
        <v>0180</v>
      </c>
      <c r="C2622" t="str">
        <f>'Source - Master DB Debt'!E2619</f>
        <v>Unreimbursed Textbooks</v>
      </c>
      <c r="D2622" s="2">
        <f>'Source - Master DB Debt'!F2619</f>
        <v>0</v>
      </c>
      <c r="E2622" s="2">
        <f>'Source - Master DB Debt'!G2619</f>
        <v>0</v>
      </c>
      <c r="F2622" s="2">
        <f>'Source - Master DB Debt'!H2619</f>
        <v>0</v>
      </c>
      <c r="G2622" s="2">
        <f>'Source - Master DB Debt'!I2619</f>
        <v>0</v>
      </c>
      <c r="H2622" s="2">
        <f>'Source - Master DB Debt'!J2619</f>
        <v>0</v>
      </c>
    </row>
    <row r="2623" spans="1:8" x14ac:dyDescent="0.35">
      <c r="A2623" t="str">
        <f>'Source - Master DB Debt'!A2620&amp;'Source - Master DB Debt'!B2620&amp;'Source - Master DB Debt'!C2620</f>
        <v>8548045</v>
      </c>
      <c r="B2623" t="str">
        <f>'Source - Master DB Debt'!D2620</f>
        <v>0180</v>
      </c>
      <c r="C2623" t="str">
        <f>'Source - Master DB Debt'!E2620</f>
        <v>Taxable General Obligation Bonds of 2020</v>
      </c>
      <c r="D2623" s="2">
        <f>'Source - Master DB Debt'!F2620</f>
        <v>115803</v>
      </c>
      <c r="E2623" s="2">
        <f>'Source - Master DB Debt'!G2620</f>
        <v>0</v>
      </c>
      <c r="F2623" s="2">
        <f>'Source - Master DB Debt'!H2620</f>
        <v>0</v>
      </c>
      <c r="G2623" s="2">
        <f>'Source - Master DB Debt'!I2620</f>
        <v>0</v>
      </c>
      <c r="H2623" s="2">
        <f>'Source - Master DB Debt'!J2620</f>
        <v>0</v>
      </c>
    </row>
    <row r="2624" spans="1:8" x14ac:dyDescent="0.35">
      <c r="A2624" t="str">
        <f>'Source - Master DB Debt'!A2621&amp;'Source - Master DB Debt'!B2621&amp;'Source - Master DB Debt'!C2621</f>
        <v>8548045</v>
      </c>
      <c r="B2624" t="str">
        <f>'Source - Master DB Debt'!D2621</f>
        <v>0180</v>
      </c>
      <c r="C2624" t="str">
        <f>'Source - Master DB Debt'!E2621</f>
        <v>General Obligation Bonds, Series 2022</v>
      </c>
      <c r="D2624" s="2">
        <f>'Source - Master DB Debt'!F2621</f>
        <v>156425</v>
      </c>
      <c r="E2624" s="2">
        <f>'Source - Master DB Debt'!G2621</f>
        <v>310350</v>
      </c>
      <c r="F2624" s="2">
        <f>'Source - Master DB Debt'!H2621</f>
        <v>153800</v>
      </c>
      <c r="G2624" s="2">
        <f>'Source - Master DB Debt'!I2621</f>
        <v>46496</v>
      </c>
      <c r="H2624" s="2">
        <f>'Source - Master DB Debt'!J2621</f>
        <v>156175</v>
      </c>
    </row>
    <row r="2625" spans="1:8" x14ac:dyDescent="0.35">
      <c r="A2625" t="str">
        <f>'Source - Master DB Debt'!A2622&amp;'Source - Master DB Debt'!B2622&amp;'Source - Master DB Debt'!C2622</f>
        <v>8548045</v>
      </c>
      <c r="B2625" t="str">
        <f>'Source - Master DB Debt'!D2622</f>
        <v>0180</v>
      </c>
      <c r="C2625" t="str">
        <f>'Source - Master DB Debt'!E2622</f>
        <v>Manchester Community School Bldg Corp., Ad Valorem Property Tax First Mortgage Bonds, Series 2022</v>
      </c>
      <c r="D2625" s="2">
        <f>'Source - Master DB Debt'!F2622</f>
        <v>329500</v>
      </c>
      <c r="E2625" s="2">
        <f>'Source - Master DB Debt'!G2622</f>
        <v>956000</v>
      </c>
      <c r="F2625" s="2">
        <f>'Source - Master DB Debt'!H2622</f>
        <v>188000</v>
      </c>
      <c r="G2625" s="2">
        <f>'Source - Master DB Debt'!I2622</f>
        <v>56400</v>
      </c>
      <c r="H2625" s="2">
        <f>'Source - Master DB Debt'!J2622</f>
        <v>188000</v>
      </c>
    </row>
    <row r="2626" spans="1:8" x14ac:dyDescent="0.35">
      <c r="A2626" t="str">
        <f>'Source - Master DB Debt'!A2623&amp;'Source - Master DB Debt'!B2623&amp;'Source - Master DB Debt'!C2623</f>
        <v>8548050</v>
      </c>
      <c r="B2626" t="str">
        <f>'Source - Master DB Debt'!D2623</f>
        <v>0180</v>
      </c>
      <c r="C2626" t="str">
        <f>'Source - Master DB Debt'!E2623</f>
        <v>Metropolitan School District of Wabash County General Obligation Bonds of 2021</v>
      </c>
      <c r="D2626" s="2">
        <f>'Source - Master DB Debt'!F2623</f>
        <v>1010525</v>
      </c>
      <c r="E2626" s="2">
        <f>'Source - Master DB Debt'!G2623</f>
        <v>0</v>
      </c>
      <c r="F2626" s="2">
        <f>'Source - Master DB Debt'!H2623</f>
        <v>0</v>
      </c>
      <c r="G2626" s="2">
        <f>'Source - Master DB Debt'!I2623</f>
        <v>0</v>
      </c>
      <c r="H2626" s="2">
        <f>'Source - Master DB Debt'!J2623</f>
        <v>0</v>
      </c>
    </row>
    <row r="2627" spans="1:8" x14ac:dyDescent="0.35">
      <c r="A2627" t="str">
        <f>'Source - Master DB Debt'!A2624&amp;'Source - Master DB Debt'!B2624&amp;'Source - Master DB Debt'!C2624</f>
        <v>8548050</v>
      </c>
      <c r="B2627" t="str">
        <f>'Source - Master DB Debt'!D2624</f>
        <v>0180</v>
      </c>
      <c r="C2627" t="str">
        <f>'Source - Master DB Debt'!E2624</f>
        <v>M.S.D of Wabash Cnty Multi-School Bldg Corp. Ad Valorem Prop Tax First Mortgage Bonds, Series 2023</v>
      </c>
      <c r="D2627" s="2">
        <f>'Source - Master DB Debt'!F2624</f>
        <v>0</v>
      </c>
      <c r="E2627" s="2">
        <f>'Source - Master DB Debt'!G2624</f>
        <v>5555000</v>
      </c>
      <c r="F2627" s="2">
        <f>'Source - Master DB Debt'!H2624</f>
        <v>1327500</v>
      </c>
      <c r="G2627" s="2">
        <f>'Source - Master DB Debt'!I2624</f>
        <v>398250</v>
      </c>
      <c r="H2627" s="2">
        <f>'Source - Master DB Debt'!J2624</f>
        <v>1327500</v>
      </c>
    </row>
    <row r="2628" spans="1:8" x14ac:dyDescent="0.35">
      <c r="A2628" t="str">
        <f>'Source - Master DB Debt'!A2625&amp;'Source - Master DB Debt'!B2625&amp;'Source - Master DB Debt'!C2625</f>
        <v>8548060</v>
      </c>
      <c r="B2628" t="str">
        <f>'Source - Master DB Debt'!D2625</f>
        <v>0180</v>
      </c>
      <c r="C2628" t="str">
        <f>'Source - Master DB Debt'!E2625</f>
        <v>Wabash City Schools General Obligation Bonds of 2021</v>
      </c>
      <c r="D2628" s="2">
        <f>'Source - Master DB Debt'!F2625</f>
        <v>263900</v>
      </c>
      <c r="E2628" s="2">
        <f>'Source - Master DB Debt'!G2625</f>
        <v>0</v>
      </c>
      <c r="F2628" s="2">
        <f>'Source - Master DB Debt'!H2625</f>
        <v>0</v>
      </c>
      <c r="G2628" s="2">
        <f>'Source - Master DB Debt'!I2625</f>
        <v>0</v>
      </c>
      <c r="H2628" s="2">
        <f>'Source - Master DB Debt'!J2625</f>
        <v>0</v>
      </c>
    </row>
    <row r="2629" spans="1:8" x14ac:dyDescent="0.35">
      <c r="A2629" t="str">
        <f>'Source - Master DB Debt'!A2626&amp;'Source - Master DB Debt'!B2626&amp;'Source - Master DB Debt'!C2626</f>
        <v>8548060</v>
      </c>
      <c r="B2629" t="str">
        <f>'Source - Master DB Debt'!D2626</f>
        <v>0180</v>
      </c>
      <c r="C2629" t="str">
        <f>'Source - Master DB Debt'!E2626</f>
        <v>2021 Refunding Bonds</v>
      </c>
      <c r="D2629" s="2">
        <f>'Source - Master DB Debt'!F2626</f>
        <v>259500</v>
      </c>
      <c r="E2629" s="2">
        <f>'Source - Master DB Debt'!G2626</f>
        <v>515000</v>
      </c>
      <c r="F2629" s="2">
        <f>'Source - Master DB Debt'!H2626</f>
        <v>255500</v>
      </c>
      <c r="G2629" s="2">
        <f>'Source - Master DB Debt'!I2626</f>
        <v>255500</v>
      </c>
      <c r="H2629" s="2">
        <f>'Source - Master DB Debt'!J2626</f>
        <v>255500</v>
      </c>
    </row>
    <row r="2630" spans="1:8" x14ac:dyDescent="0.35">
      <c r="A2630" t="str">
        <f>'Source - Master DB Debt'!A2627&amp;'Source - Master DB Debt'!B2627&amp;'Source - Master DB Debt'!C2627</f>
        <v>8548060</v>
      </c>
      <c r="B2630" t="str">
        <f>'Source - Master DB Debt'!D2627</f>
        <v>0180</v>
      </c>
      <c r="C2630" t="str">
        <f>'Source - Master DB Debt'!E2627</f>
        <v>First Mortgage Refunding &amp; Improvement Bonds 2014</v>
      </c>
      <c r="D2630" s="2">
        <f>'Source - Master DB Debt'!F2627</f>
        <v>99250</v>
      </c>
      <c r="E2630" s="2">
        <f>'Source - Master DB Debt'!G2627</f>
        <v>201500</v>
      </c>
      <c r="F2630" s="2">
        <f>'Source - Master DB Debt'!H2627</f>
        <v>102750</v>
      </c>
      <c r="G2630" s="2">
        <f>'Source - Master DB Debt'!I2627</f>
        <v>102750</v>
      </c>
      <c r="H2630" s="2">
        <f>'Source - Master DB Debt'!J2627</f>
        <v>102750</v>
      </c>
    </row>
    <row r="2631" spans="1:8" x14ac:dyDescent="0.35">
      <c r="A2631" t="str">
        <f>'Source - Master DB Debt'!A2628&amp;'Source - Master DB Debt'!B2628&amp;'Source - Master DB Debt'!C2628</f>
        <v>8548060</v>
      </c>
      <c r="B2631" t="str">
        <f>'Source - Master DB Debt'!D2628</f>
        <v>0180</v>
      </c>
      <c r="C2631" t="str">
        <f>'Source - Master DB Debt'!E2628</f>
        <v>2021 First Mortgage Bonds</v>
      </c>
      <c r="D2631" s="2">
        <f>'Source - Master DB Debt'!F2628</f>
        <v>44000</v>
      </c>
      <c r="E2631" s="2">
        <f>'Source - Master DB Debt'!G2628</f>
        <v>434000</v>
      </c>
      <c r="F2631" s="2">
        <f>'Source - Master DB Debt'!H2628</f>
        <v>66000</v>
      </c>
      <c r="G2631" s="2">
        <f>'Source - Master DB Debt'!I2628</f>
        <v>19800</v>
      </c>
      <c r="H2631" s="2">
        <f>'Source - Master DB Debt'!J2628</f>
        <v>66000</v>
      </c>
    </row>
    <row r="2632" spans="1:8" x14ac:dyDescent="0.35">
      <c r="A2632" t="str">
        <f>'Source - Master DB Debt'!A2629&amp;'Source - Master DB Debt'!B2629&amp;'Source - Master DB Debt'!C2629</f>
        <v>8548060</v>
      </c>
      <c r="B2632" t="str">
        <f>'Source - Master DB Debt'!D2629</f>
        <v>0180</v>
      </c>
      <c r="C2632" t="str">
        <f>'Source - Master DB Debt'!E2629</f>
        <v>Fees</v>
      </c>
      <c r="D2632" s="2">
        <f>'Source - Master DB Debt'!F2629</f>
        <v>2125</v>
      </c>
      <c r="E2632" s="2">
        <f>'Source - Master DB Debt'!G2629</f>
        <v>5250</v>
      </c>
      <c r="F2632" s="2">
        <f>'Source - Master DB Debt'!H2629</f>
        <v>3125</v>
      </c>
      <c r="G2632" s="2">
        <f>'Source - Master DB Debt'!I2629</f>
        <v>788</v>
      </c>
      <c r="H2632" s="2">
        <f>'Source - Master DB Debt'!J2629</f>
        <v>2125</v>
      </c>
    </row>
    <row r="2633" spans="1:8" x14ac:dyDescent="0.35">
      <c r="A2633" t="str">
        <f>'Source - Master DB Debt'!A2630&amp;'Source - Master DB Debt'!B2630&amp;'Source - Master DB Debt'!C2630</f>
        <v>8548060</v>
      </c>
      <c r="B2633" t="str">
        <f>'Source - Master DB Debt'!D2630</f>
        <v>0180</v>
      </c>
      <c r="C2633" t="str">
        <f>'Source - Master DB Debt'!E2630</f>
        <v>First Mortgage Bonds Series 2019</v>
      </c>
      <c r="D2633" s="2">
        <f>'Source - Master DB Debt'!F2630</f>
        <v>356000</v>
      </c>
      <c r="E2633" s="2">
        <f>'Source - Master DB Debt'!G2630</f>
        <v>855000</v>
      </c>
      <c r="F2633" s="2">
        <f>'Source - Master DB Debt'!H2630</f>
        <v>523500</v>
      </c>
      <c r="G2633" s="2">
        <f>'Source - Master DB Debt'!I2630</f>
        <v>157050</v>
      </c>
      <c r="H2633" s="2">
        <f>'Source - Master DB Debt'!J2630</f>
        <v>523500</v>
      </c>
    </row>
    <row r="2634" spans="1:8" x14ac:dyDescent="0.35">
      <c r="A2634" t="str">
        <f>'Source - Master DB Debt'!A2631&amp;'Source - Master DB Debt'!B2631&amp;'Source - Master DB Debt'!C2631</f>
        <v>8548060</v>
      </c>
      <c r="B2634" t="str">
        <f>'Source - Master DB Debt'!D2631</f>
        <v>0180</v>
      </c>
      <c r="C2634" t="str">
        <f>'Source - Master DB Debt'!E2631</f>
        <v>Interest on Temporary Loans</v>
      </c>
      <c r="D2634" s="2">
        <f>'Source - Master DB Debt'!F2631</f>
        <v>13325</v>
      </c>
      <c r="E2634" s="2">
        <f>'Source - Master DB Debt'!G2631</f>
        <v>5000</v>
      </c>
      <c r="F2634" s="2">
        <f>'Source - Master DB Debt'!H2631</f>
        <v>0</v>
      </c>
      <c r="G2634" s="2">
        <f>'Source - Master DB Debt'!I2631</f>
        <v>0</v>
      </c>
      <c r="H2634" s="2">
        <f>'Source - Master DB Debt'!J2631</f>
        <v>0</v>
      </c>
    </row>
    <row r="2635" spans="1:8" x14ac:dyDescent="0.35">
      <c r="A2635" t="str">
        <f>'Source - Master DB Debt'!A2632&amp;'Source - Master DB Debt'!B2632&amp;'Source - Master DB Debt'!C2632</f>
        <v>8648115</v>
      </c>
      <c r="B2635" t="str">
        <f>'Source - Master DB Debt'!D2632</f>
        <v>0180</v>
      </c>
      <c r="C2635" t="str">
        <f>'Source - Master DB Debt'!E2632</f>
        <v>Ad Valorem Property Tax First Mortgage Bonds, Series 2021 (Pine Village)</v>
      </c>
      <c r="D2635" s="2">
        <f>'Source - Master DB Debt'!F2632</f>
        <v>531500</v>
      </c>
      <c r="E2635" s="2">
        <f>'Source - Master DB Debt'!G2632</f>
        <v>1062000</v>
      </c>
      <c r="F2635" s="2">
        <f>'Source - Master DB Debt'!H2632</f>
        <v>528500</v>
      </c>
      <c r="G2635" s="2">
        <f>'Source - Master DB Debt'!I2632</f>
        <v>158550</v>
      </c>
      <c r="H2635" s="2">
        <f>'Source - Master DB Debt'!J2632</f>
        <v>528500</v>
      </c>
    </row>
    <row r="2636" spans="1:8" x14ac:dyDescent="0.35">
      <c r="A2636" t="str">
        <f>'Source - Master DB Debt'!A2633&amp;'Source - Master DB Debt'!B2633&amp;'Source - Master DB Debt'!C2633</f>
        <v>8648115</v>
      </c>
      <c r="B2636" t="str">
        <f>'Source - Master DB Debt'!D2633</f>
        <v>0180</v>
      </c>
      <c r="C2636" t="str">
        <f>'Source - Master DB Debt'!E2633</f>
        <v>First Mortgage Bonds, Series 2019 (Auditorium)</v>
      </c>
      <c r="D2636" s="2">
        <f>'Source - Master DB Debt'!F2633</f>
        <v>676500</v>
      </c>
      <c r="E2636" s="2">
        <f>'Source - Master DB Debt'!G2633</f>
        <v>1353000</v>
      </c>
      <c r="F2636" s="2">
        <f>'Source - Master DB Debt'!H2633</f>
        <v>676000</v>
      </c>
      <c r="G2636" s="2">
        <f>'Source - Master DB Debt'!I2633</f>
        <v>202800</v>
      </c>
      <c r="H2636" s="2">
        <f>'Source - Master DB Debt'!J2633</f>
        <v>676000</v>
      </c>
    </row>
    <row r="2637" spans="1:8" x14ac:dyDescent="0.35">
      <c r="A2637" t="str">
        <f>'Source - Master DB Debt'!A2634&amp;'Source - Master DB Debt'!B2634&amp;'Source - Master DB Debt'!C2634</f>
        <v>8648115</v>
      </c>
      <c r="B2637" t="str">
        <f>'Source - Master DB Debt'!D2634</f>
        <v>0180</v>
      </c>
      <c r="C2637" t="str">
        <f>'Source - Master DB Debt'!E2634</f>
        <v>Common School Fund Loan 2023 (B0282)</v>
      </c>
      <c r="D2637" s="2">
        <f>'Source - Master DB Debt'!F2634</f>
        <v>133831</v>
      </c>
      <c r="E2637" s="2">
        <f>'Source - Master DB Debt'!G2634</f>
        <v>0</v>
      </c>
      <c r="F2637" s="2">
        <f>'Source - Master DB Debt'!H2634</f>
        <v>0</v>
      </c>
      <c r="G2637" s="2">
        <f>'Source - Master DB Debt'!I2634</f>
        <v>0</v>
      </c>
      <c r="H2637" s="2">
        <f>'Source - Master DB Debt'!J2634</f>
        <v>0</v>
      </c>
    </row>
    <row r="2638" spans="1:8" x14ac:dyDescent="0.35">
      <c r="A2638" t="str">
        <f>'Source - Master DB Debt'!A2635&amp;'Source - Master DB Debt'!B2635&amp;'Source - Master DB Debt'!C2635</f>
        <v>8648115</v>
      </c>
      <c r="B2638" t="str">
        <f>'Source - Master DB Debt'!D2635</f>
        <v>0180</v>
      </c>
      <c r="C2638" t="str">
        <f>'Source - Master DB Debt'!E2635</f>
        <v>Common School Fund Loan 2024 (B0373)</v>
      </c>
      <c r="D2638" s="2">
        <f>'Source - Master DB Debt'!F2635</f>
        <v>0</v>
      </c>
      <c r="E2638" s="2">
        <f>'Source - Master DB Debt'!G2635</f>
        <v>135838</v>
      </c>
      <c r="F2638" s="2">
        <f>'Source - Master DB Debt'!H2635</f>
        <v>0</v>
      </c>
      <c r="G2638" s="2">
        <f>'Source - Master DB Debt'!I2635</f>
        <v>0</v>
      </c>
      <c r="H2638" s="2">
        <f>'Source - Master DB Debt'!J2635</f>
        <v>0</v>
      </c>
    </row>
    <row r="2639" spans="1:8" x14ac:dyDescent="0.35">
      <c r="A2639" t="str">
        <f>'Source - Master DB Debt'!A2636&amp;'Source - Master DB Debt'!B2636&amp;'Source - Master DB Debt'!C2636</f>
        <v>8648115</v>
      </c>
      <c r="B2639" t="str">
        <f>'Source - Master DB Debt'!D2636</f>
        <v>0180</v>
      </c>
      <c r="C2639" t="str">
        <f>'Source - Master DB Debt'!E2636</f>
        <v>Common School Fund Loan 2023 (B0310)</v>
      </c>
      <c r="D2639" s="2">
        <f>'Source - Master DB Debt'!F2636</f>
        <v>133124</v>
      </c>
      <c r="E2639" s="2">
        <f>'Source - Master DB Debt'!G2636</f>
        <v>0</v>
      </c>
      <c r="F2639" s="2">
        <f>'Source - Master DB Debt'!H2636</f>
        <v>0</v>
      </c>
      <c r="G2639" s="2">
        <f>'Source - Master DB Debt'!I2636</f>
        <v>0</v>
      </c>
      <c r="H2639" s="2">
        <f>'Source - Master DB Debt'!J2636</f>
        <v>0</v>
      </c>
    </row>
    <row r="2640" spans="1:8" x14ac:dyDescent="0.35">
      <c r="A2640" t="str">
        <f>'Source - Master DB Debt'!A2637&amp;'Source - Master DB Debt'!B2637&amp;'Source - Master DB Debt'!C2637</f>
        <v>8648115</v>
      </c>
      <c r="B2640" t="str">
        <f>'Source - Master DB Debt'!D2637</f>
        <v>0180</v>
      </c>
      <c r="C2640" t="str">
        <f>'Source - Master DB Debt'!E2637</f>
        <v>Common School Fund Loan 2023 (B0329)</v>
      </c>
      <c r="D2640" s="2">
        <f>'Source - Master DB Debt'!F2637</f>
        <v>26517</v>
      </c>
      <c r="E2640" s="2">
        <f>'Source - Master DB Debt'!G2637</f>
        <v>0</v>
      </c>
      <c r="F2640" s="2">
        <f>'Source - Master DB Debt'!H2637</f>
        <v>0</v>
      </c>
      <c r="G2640" s="2">
        <f>'Source - Master DB Debt'!I2637</f>
        <v>0</v>
      </c>
      <c r="H2640" s="2">
        <f>'Source - Master DB Debt'!J2637</f>
        <v>0</v>
      </c>
    </row>
    <row r="2641" spans="1:8" x14ac:dyDescent="0.35">
      <c r="A2641" t="str">
        <f>'Source - Master DB Debt'!A2638&amp;'Source - Master DB Debt'!B2638&amp;'Source - Master DB Debt'!C2638</f>
        <v>8648115</v>
      </c>
      <c r="B2641" t="str">
        <f>'Source - Master DB Debt'!D2638</f>
        <v>0180</v>
      </c>
      <c r="C2641" t="str">
        <f>'Source - Master DB Debt'!E2638</f>
        <v>First Mortgage Bonds, Series 2018 (Bus Garage)</v>
      </c>
      <c r="D2641" s="2">
        <f>'Source - Master DB Debt'!F2638</f>
        <v>296500</v>
      </c>
      <c r="E2641" s="2">
        <f>'Source - Master DB Debt'!G2638</f>
        <v>596000</v>
      </c>
      <c r="F2641" s="2">
        <f>'Source - Master DB Debt'!H2638</f>
        <v>301500</v>
      </c>
      <c r="G2641" s="2">
        <f>'Source - Master DB Debt'!I2638</f>
        <v>90450</v>
      </c>
      <c r="H2641" s="2">
        <f>'Source - Master DB Debt'!J2638</f>
        <v>301500</v>
      </c>
    </row>
    <row r="2642" spans="1:8" x14ac:dyDescent="0.35">
      <c r="A2642" t="str">
        <f>'Source - Master DB Debt'!A2639&amp;'Source - Master DB Debt'!B2639&amp;'Source - Master DB Debt'!C2639</f>
        <v>8648115</v>
      </c>
      <c r="B2642" t="str">
        <f>'Source - Master DB Debt'!D2639</f>
        <v>0180</v>
      </c>
      <c r="C2642" t="str">
        <f>'Source - Master DB Debt'!E2639</f>
        <v>Common School Fund Loan 2024 (B0345)</v>
      </c>
      <c r="D2642" s="2">
        <f>'Source - Master DB Debt'!F2639</f>
        <v>0</v>
      </c>
      <c r="E2642" s="2">
        <f>'Source - Master DB Debt'!G2639</f>
        <v>136748</v>
      </c>
      <c r="F2642" s="2">
        <f>'Source - Master DB Debt'!H2639</f>
        <v>0</v>
      </c>
      <c r="G2642" s="2">
        <f>'Source - Master DB Debt'!I2639</f>
        <v>0</v>
      </c>
      <c r="H2642" s="2">
        <f>'Source - Master DB Debt'!J2639</f>
        <v>0</v>
      </c>
    </row>
    <row r="2643" spans="1:8" x14ac:dyDescent="0.35">
      <c r="A2643" t="str">
        <f>'Source - Master DB Debt'!A2640&amp;'Source - Master DB Debt'!B2640&amp;'Source - Master DB Debt'!C2640</f>
        <v>8648115</v>
      </c>
      <c r="B2643" t="str">
        <f>'Source - Master DB Debt'!D2640</f>
        <v>0180</v>
      </c>
      <c r="C2643" t="str">
        <f>'Source - Master DB Debt'!E2640</f>
        <v>Common School Fund Loan 2024 (B0390)</v>
      </c>
      <c r="D2643" s="2">
        <f>'Source - Master DB Debt'!F2640</f>
        <v>0</v>
      </c>
      <c r="E2643" s="2">
        <f>'Source - Master DB Debt'!G2640</f>
        <v>27253</v>
      </c>
      <c r="F2643" s="2">
        <f>'Source - Master DB Debt'!H2640</f>
        <v>0</v>
      </c>
      <c r="G2643" s="2">
        <f>'Source - Master DB Debt'!I2640</f>
        <v>0</v>
      </c>
      <c r="H2643" s="2">
        <f>'Source - Master DB Debt'!J2640</f>
        <v>0</v>
      </c>
    </row>
    <row r="2644" spans="1:8" x14ac:dyDescent="0.35">
      <c r="A2644" t="str">
        <f>'Source - Master DB Debt'!A2641&amp;'Source - Master DB Debt'!B2641&amp;'Source - Master DB Debt'!C2641</f>
        <v>8648115</v>
      </c>
      <c r="B2644" t="str">
        <f>'Source - Master DB Debt'!D2641</f>
        <v>0180</v>
      </c>
      <c r="C2644" t="str">
        <f>'Source - Master DB Debt'!E2641</f>
        <v>Fees</v>
      </c>
      <c r="D2644" s="2">
        <f>'Source - Master DB Debt'!F2641</f>
        <v>12450</v>
      </c>
      <c r="E2644" s="2">
        <f>'Source - Master DB Debt'!G2641</f>
        <v>20000</v>
      </c>
      <c r="F2644" s="2">
        <f>'Source - Master DB Debt'!H2641</f>
        <v>10000</v>
      </c>
      <c r="G2644" s="2">
        <f>'Source - Master DB Debt'!I2641</f>
        <v>3000</v>
      </c>
      <c r="H2644" s="2">
        <f>'Source - Master DB Debt'!J2641</f>
        <v>10000</v>
      </c>
    </row>
    <row r="2645" spans="1:8" x14ac:dyDescent="0.35">
      <c r="A2645" t="str">
        <f>'Source - Master DB Debt'!A2642&amp;'Source - Master DB Debt'!B2642&amp;'Source - Master DB Debt'!C2642</f>
        <v>8648115</v>
      </c>
      <c r="B2645" t="str">
        <f>'Source - Master DB Debt'!D2642</f>
        <v>0180</v>
      </c>
      <c r="C2645" t="str">
        <f>'Source - Master DB Debt'!E2642</f>
        <v>Unreimbursed Textbooks</v>
      </c>
      <c r="D2645" s="2">
        <f>'Source - Master DB Debt'!F2642</f>
        <v>21295</v>
      </c>
      <c r="E2645" s="2">
        <f>'Source - Master DB Debt'!G2642</f>
        <v>0</v>
      </c>
      <c r="F2645" s="2">
        <f>'Source - Master DB Debt'!H2642</f>
        <v>0</v>
      </c>
      <c r="G2645" s="2">
        <f>'Source - Master DB Debt'!I2642</f>
        <v>0</v>
      </c>
      <c r="H2645" s="2">
        <f>'Source - Master DB Debt'!J2642</f>
        <v>0</v>
      </c>
    </row>
    <row r="2646" spans="1:8" x14ac:dyDescent="0.35">
      <c r="A2646" t="str">
        <f>'Source - Master DB Debt'!A2643&amp;'Source - Master DB Debt'!B2643&amp;'Source - Master DB Debt'!C2643</f>
        <v>8748130</v>
      </c>
      <c r="B2646" t="str">
        <f>'Source - Master DB Debt'!D2643</f>
        <v>0180</v>
      </c>
      <c r="C2646" t="str">
        <f>'Source - Master DB Debt'!E2643</f>
        <v>General Obligation Bonds of 2023</v>
      </c>
      <c r="D2646" s="2">
        <f>'Source - Master DB Debt'!F2643</f>
        <v>0</v>
      </c>
      <c r="E2646" s="2">
        <f>'Source - Master DB Debt'!G2643</f>
        <v>2611095</v>
      </c>
      <c r="F2646" s="2">
        <f>'Source - Master DB Debt'!H2643</f>
        <v>0</v>
      </c>
      <c r="G2646" s="2">
        <f>'Source - Master DB Debt'!I2643</f>
        <v>0</v>
      </c>
      <c r="H2646" s="2">
        <f>'Source - Master DB Debt'!J2643</f>
        <v>0</v>
      </c>
    </row>
    <row r="2647" spans="1:8" x14ac:dyDescent="0.35">
      <c r="A2647" t="str">
        <f>'Source - Master DB Debt'!A2644&amp;'Source - Master DB Debt'!B2644&amp;'Source - Master DB Debt'!C2644</f>
        <v>8748130</v>
      </c>
      <c r="B2647" t="str">
        <f>'Source - Master DB Debt'!D2644</f>
        <v>0180</v>
      </c>
      <c r="C2647" t="str">
        <f>'Source - Master DB Debt'!E2644</f>
        <v>General Obligation Bonds of 2022B</v>
      </c>
      <c r="D2647" s="2">
        <f>'Source - Master DB Debt'!F2644</f>
        <v>947500</v>
      </c>
      <c r="E2647" s="2">
        <f>'Source - Master DB Debt'!G2644</f>
        <v>1257100</v>
      </c>
      <c r="F2647" s="2">
        <f>'Source - Master DB Debt'!H2644</f>
        <v>0</v>
      </c>
      <c r="G2647" s="2">
        <f>'Source - Master DB Debt'!I2644</f>
        <v>0</v>
      </c>
      <c r="H2647" s="2">
        <f>'Source - Master DB Debt'!J2644</f>
        <v>0</v>
      </c>
    </row>
    <row r="2648" spans="1:8" x14ac:dyDescent="0.35">
      <c r="A2648" t="str">
        <f>'Source - Master DB Debt'!A2645&amp;'Source - Master DB Debt'!B2645&amp;'Source - Master DB Debt'!C2645</f>
        <v>8748130</v>
      </c>
      <c r="B2648" t="str">
        <f>'Source - Master DB Debt'!D2645</f>
        <v>0180</v>
      </c>
      <c r="C2648" t="str">
        <f>'Source - Master DB Debt'!E2645</f>
        <v>General Obligation Bonds of 2022</v>
      </c>
      <c r="D2648" s="2">
        <f>'Source - Master DB Debt'!F2645</f>
        <v>2761300</v>
      </c>
      <c r="E2648" s="2">
        <f>'Source - Master DB Debt'!G2645</f>
        <v>3161400</v>
      </c>
      <c r="F2648" s="2">
        <f>'Source - Master DB Debt'!H2645</f>
        <v>1582200</v>
      </c>
      <c r="G2648" s="2">
        <f>'Source - Master DB Debt'!I2645</f>
        <v>474945</v>
      </c>
      <c r="H2648" s="2">
        <f>'Source - Master DB Debt'!J2645</f>
        <v>1584100</v>
      </c>
    </row>
    <row r="2649" spans="1:8" x14ac:dyDescent="0.35">
      <c r="A2649" t="str">
        <f>'Source - Master DB Debt'!A2646&amp;'Source - Master DB Debt'!B2646&amp;'Source - Master DB Debt'!C2646</f>
        <v>8848205</v>
      </c>
      <c r="B2649" t="str">
        <f>'Source - Master DB Debt'!D2646</f>
        <v>0180</v>
      </c>
      <c r="C2649" t="str">
        <f>'Source - Master DB Debt'!E2646</f>
        <v>General Obligation Bonds of 2018</v>
      </c>
      <c r="D2649" s="2">
        <f>'Source - Master DB Debt'!F2646</f>
        <v>106575</v>
      </c>
      <c r="E2649" s="2">
        <f>'Source - Master DB Debt'!G2646</f>
        <v>0</v>
      </c>
      <c r="F2649" s="2">
        <f>'Source - Master DB Debt'!H2646</f>
        <v>0</v>
      </c>
      <c r="G2649" s="2">
        <f>'Source - Master DB Debt'!I2646</f>
        <v>0</v>
      </c>
      <c r="H2649" s="2">
        <f>'Source - Master DB Debt'!J2646</f>
        <v>0</v>
      </c>
    </row>
    <row r="2650" spans="1:8" x14ac:dyDescent="0.35">
      <c r="A2650" t="str">
        <f>'Source - Master DB Debt'!A2647&amp;'Source - Master DB Debt'!B2647&amp;'Source - Master DB Debt'!C2647</f>
        <v>8848205</v>
      </c>
      <c r="B2650" t="str">
        <f>'Source - Master DB Debt'!D2647</f>
        <v>0180</v>
      </c>
      <c r="C2650" t="str">
        <f>'Source - Master DB Debt'!E2647</f>
        <v>General Obligation Bonds of 2016</v>
      </c>
      <c r="D2650" s="2">
        <f>'Source - Master DB Debt'!F2647</f>
        <v>186850</v>
      </c>
      <c r="E2650" s="2">
        <f>'Source - Master DB Debt'!G2647</f>
        <v>0</v>
      </c>
      <c r="F2650" s="2">
        <f>'Source - Master DB Debt'!H2647</f>
        <v>0</v>
      </c>
      <c r="G2650" s="2">
        <f>'Source - Master DB Debt'!I2647</f>
        <v>0</v>
      </c>
      <c r="H2650" s="2">
        <f>'Source - Master DB Debt'!J2647</f>
        <v>0</v>
      </c>
    </row>
    <row r="2651" spans="1:8" x14ac:dyDescent="0.35">
      <c r="A2651" t="str">
        <f>'Source - Master DB Debt'!A2648&amp;'Source - Master DB Debt'!B2648&amp;'Source - Master DB Debt'!C2648</f>
        <v>8848205</v>
      </c>
      <c r="B2651" t="str">
        <f>'Source - Master DB Debt'!D2648</f>
        <v>0180</v>
      </c>
      <c r="C2651" t="str">
        <f>'Source - Master DB Debt'!E2648</f>
        <v>Ad Valorem Property Tax First Mortgage Refunding Bonds, Series 2012</v>
      </c>
      <c r="D2651" s="2">
        <f>'Source - Master DB Debt'!F2648</f>
        <v>358000</v>
      </c>
      <c r="E2651" s="2">
        <f>'Source - Master DB Debt'!G2648</f>
        <v>719000</v>
      </c>
      <c r="F2651" s="2">
        <f>'Source - Master DB Debt'!H2648</f>
        <v>0</v>
      </c>
      <c r="G2651" s="2">
        <f>'Source - Master DB Debt'!I2648</f>
        <v>0</v>
      </c>
      <c r="H2651" s="2">
        <f>'Source - Master DB Debt'!J2648</f>
        <v>0</v>
      </c>
    </row>
    <row r="2652" spans="1:8" x14ac:dyDescent="0.35">
      <c r="A2652" t="str">
        <f>'Source - Master DB Debt'!A2649&amp;'Source - Master DB Debt'!B2649&amp;'Source - Master DB Debt'!C2649</f>
        <v>8848205</v>
      </c>
      <c r="B2652" t="str">
        <f>'Source - Master DB Debt'!D2649</f>
        <v>0180</v>
      </c>
      <c r="C2652" t="str">
        <f>'Source - Master DB Debt'!E2649</f>
        <v>General Obligation Bonds of 2020</v>
      </c>
      <c r="D2652" s="2">
        <f>'Source - Master DB Debt'!F2649</f>
        <v>31063</v>
      </c>
      <c r="E2652" s="2">
        <f>'Source - Master DB Debt'!G2649</f>
        <v>256313</v>
      </c>
      <c r="F2652" s="2">
        <f>'Source - Master DB Debt'!H2649</f>
        <v>0</v>
      </c>
      <c r="G2652" s="2">
        <f>'Source - Master DB Debt'!I2649</f>
        <v>0</v>
      </c>
      <c r="H2652" s="2">
        <f>'Source - Master DB Debt'!J2649</f>
        <v>0</v>
      </c>
    </row>
    <row r="2653" spans="1:8" x14ac:dyDescent="0.35">
      <c r="A2653" t="str">
        <f>'Source - Master DB Debt'!A2650&amp;'Source - Master DB Debt'!B2650&amp;'Source - Master DB Debt'!C2650</f>
        <v>8848205</v>
      </c>
      <c r="B2653" t="str">
        <f>'Source - Master DB Debt'!D2650</f>
        <v>0180</v>
      </c>
      <c r="C2653" t="str">
        <f>'Source - Master DB Debt'!E2650</f>
        <v>Ad Valorem Property Tax First Mortgage Bonds, Series 2021</v>
      </c>
      <c r="D2653" s="2">
        <f>'Source - Master DB Debt'!F2650</f>
        <v>76500</v>
      </c>
      <c r="E2653" s="2">
        <f>'Source - Master DB Debt'!G2650</f>
        <v>153000</v>
      </c>
      <c r="F2653" s="2">
        <f>'Source - Master DB Debt'!H2650</f>
        <v>138500</v>
      </c>
      <c r="G2653" s="2">
        <f>'Source - Master DB Debt'!I2650</f>
        <v>41550</v>
      </c>
      <c r="H2653" s="2">
        <f>'Source - Master DB Debt'!J2650</f>
        <v>138500</v>
      </c>
    </row>
    <row r="2654" spans="1:8" x14ac:dyDescent="0.35">
      <c r="A2654" t="str">
        <f>'Source - Master DB Debt'!A2651&amp;'Source - Master DB Debt'!B2651&amp;'Source - Master DB Debt'!C2651</f>
        <v>8848205</v>
      </c>
      <c r="B2654" t="str">
        <f>'Source - Master DB Debt'!D2651</f>
        <v>0180</v>
      </c>
      <c r="C2654" t="str">
        <f>'Source - Master DB Debt'!E2651</f>
        <v>Salem Elementary School Building Corporation Ad Valorem Property Tax First Mortgage Bonds, Series 20</v>
      </c>
      <c r="D2654" s="2">
        <f>'Source - Master DB Debt'!F2651</f>
        <v>0</v>
      </c>
      <c r="E2654" s="2">
        <f>'Source - Master DB Debt'!G2651</f>
        <v>655000</v>
      </c>
      <c r="F2654" s="2">
        <f>'Source - Master DB Debt'!H2651</f>
        <v>162000</v>
      </c>
      <c r="G2654" s="2">
        <f>'Source - Master DB Debt'!I2651</f>
        <v>48600</v>
      </c>
      <c r="H2654" s="2">
        <f>'Source - Master DB Debt'!J2651</f>
        <v>162000</v>
      </c>
    </row>
    <row r="2655" spans="1:8" x14ac:dyDescent="0.35">
      <c r="A2655" t="str">
        <f>'Source - Master DB Debt'!A2652&amp;'Source - Master DB Debt'!B2652&amp;'Source - Master DB Debt'!C2652</f>
        <v>8848205</v>
      </c>
      <c r="B2655" t="str">
        <f>'Source - Master DB Debt'!D2652</f>
        <v>0180</v>
      </c>
      <c r="C2655" t="str">
        <f>'Source - Master DB Debt'!E2652</f>
        <v>Ad Valorem Property Tax First Mortgage Refunding and Improvement Bonds, Series 2016</v>
      </c>
      <c r="D2655" s="2">
        <f>'Source - Master DB Debt'!F2652</f>
        <v>251500</v>
      </c>
      <c r="E2655" s="2">
        <f>'Source - Master DB Debt'!G2652</f>
        <v>0</v>
      </c>
      <c r="F2655" s="2">
        <f>'Source - Master DB Debt'!H2652</f>
        <v>0</v>
      </c>
      <c r="G2655" s="2">
        <f>'Source - Master DB Debt'!I2652</f>
        <v>0</v>
      </c>
      <c r="H2655" s="2">
        <f>'Source - Master DB Debt'!J2652</f>
        <v>0</v>
      </c>
    </row>
    <row r="2656" spans="1:8" x14ac:dyDescent="0.35">
      <c r="A2656" t="str">
        <f>'Source - Master DB Debt'!A2653&amp;'Source - Master DB Debt'!B2653&amp;'Source - Master DB Debt'!C2653</f>
        <v>8848205</v>
      </c>
      <c r="B2656" t="str">
        <f>'Source - Master DB Debt'!D2653</f>
        <v>0180</v>
      </c>
      <c r="C2656" t="str">
        <f>'Source - Master DB Debt'!E2653</f>
        <v>Unreimbursed Textbooks</v>
      </c>
      <c r="D2656" s="2">
        <f>'Source - Master DB Debt'!F2653</f>
        <v>0</v>
      </c>
      <c r="E2656" s="2">
        <f>'Source - Master DB Debt'!G2653</f>
        <v>0</v>
      </c>
      <c r="F2656" s="2">
        <f>'Source - Master DB Debt'!H2653</f>
        <v>0</v>
      </c>
      <c r="G2656" s="2">
        <f>'Source - Master DB Debt'!I2653</f>
        <v>0</v>
      </c>
      <c r="H2656" s="2">
        <f>'Source - Master DB Debt'!J2653</f>
        <v>0</v>
      </c>
    </row>
    <row r="2657" spans="1:8" x14ac:dyDescent="0.35">
      <c r="A2657" t="str">
        <f>'Source - Master DB Debt'!A2654&amp;'Source - Master DB Debt'!B2654&amp;'Source - Master DB Debt'!C2654</f>
        <v>8848205</v>
      </c>
      <c r="B2657" t="str">
        <f>'Source - Master DB Debt'!D2654</f>
        <v>0180</v>
      </c>
      <c r="C2657" t="str">
        <f>'Source - Master DB Debt'!E2654</f>
        <v>Ad Valorem Property Tax First Mortgage Bonds, Series 2018</v>
      </c>
      <c r="D2657" s="2">
        <f>'Source - Master DB Debt'!F2654</f>
        <v>257000</v>
      </c>
      <c r="E2657" s="2">
        <f>'Source - Master DB Debt'!G2654</f>
        <v>1409000</v>
      </c>
      <c r="F2657" s="2">
        <f>'Source - Master DB Debt'!H2654</f>
        <v>703000</v>
      </c>
      <c r="G2657" s="2">
        <f>'Source - Master DB Debt'!I2654</f>
        <v>210900</v>
      </c>
      <c r="H2657" s="2">
        <f>'Source - Master DB Debt'!J2654</f>
        <v>703000</v>
      </c>
    </row>
    <row r="2658" spans="1:8" x14ac:dyDescent="0.35">
      <c r="A2658" t="str">
        <f>'Source - Master DB Debt'!A2655&amp;'Source - Master DB Debt'!B2655&amp;'Source - Master DB Debt'!C2655</f>
        <v>8848205</v>
      </c>
      <c r="B2658" t="str">
        <f>'Source - Master DB Debt'!D2655</f>
        <v>0180</v>
      </c>
      <c r="C2658" t="str">
        <f>'Source - Master DB Debt'!E2655</f>
        <v>Fees</v>
      </c>
      <c r="D2658" s="2">
        <f>'Source - Master DB Debt'!F2655</f>
        <v>3400</v>
      </c>
      <c r="E2658" s="2">
        <f>'Source - Master DB Debt'!G2655</f>
        <v>15000</v>
      </c>
      <c r="F2658" s="2">
        <f>'Source - Master DB Debt'!H2655</f>
        <v>0</v>
      </c>
      <c r="G2658" s="2">
        <f>'Source - Master DB Debt'!I2655</f>
        <v>0</v>
      </c>
      <c r="H2658" s="2">
        <f>'Source - Master DB Debt'!J2655</f>
        <v>0</v>
      </c>
    </row>
    <row r="2659" spans="1:8" x14ac:dyDescent="0.35">
      <c r="A2659" t="str">
        <f>'Source - Master DB Debt'!A2656&amp;'Source - Master DB Debt'!B2656&amp;'Source - Master DB Debt'!C2656</f>
        <v>8848215</v>
      </c>
      <c r="B2659" t="str">
        <f>'Source - Master DB Debt'!D2656</f>
        <v>0180</v>
      </c>
      <c r="C2659" t="str">
        <f>'Source - Master DB Debt'!E2656</f>
        <v>Ad Valorem Property Tax First Mortgage Refunding and Improvement Series 2015 Pre/Post July 2014 Adjustment</v>
      </c>
      <c r="D2659" s="2">
        <f>'Source - Master DB Debt'!F2656</f>
        <v>1650</v>
      </c>
      <c r="E2659" s="2">
        <f>'Source - Master DB Debt'!G2656</f>
        <v>0</v>
      </c>
      <c r="F2659" s="2">
        <f>'Source - Master DB Debt'!H2656</f>
        <v>1400</v>
      </c>
      <c r="G2659" s="2">
        <f>'Source - Master DB Debt'!I2656</f>
        <v>555</v>
      </c>
      <c r="H2659" s="2">
        <f>'Source - Master DB Debt'!J2656</f>
        <v>2300</v>
      </c>
    </row>
    <row r="2660" spans="1:8" x14ac:dyDescent="0.35">
      <c r="A2660" t="str">
        <f>'Source - Master DB Debt'!A2657&amp;'Source - Master DB Debt'!B2657&amp;'Source - Master DB Debt'!C2657</f>
        <v>8848215</v>
      </c>
      <c r="B2660" t="str">
        <f>'Source - Master DB Debt'!D2657</f>
        <v>0180</v>
      </c>
      <c r="C2660" t="str">
        <f>'Source - Master DB Debt'!E2657</f>
        <v>Common School Fund ES/MS Loan NO A0428 1998</v>
      </c>
      <c r="D2660" s="2">
        <f>'Source - Master DB Debt'!F2657</f>
        <v>0</v>
      </c>
      <c r="E2660" s="2">
        <f>'Source - Master DB Debt'!G2657</f>
        <v>0</v>
      </c>
      <c r="F2660" s="2">
        <f>'Source - Master DB Debt'!H2657</f>
        <v>0</v>
      </c>
      <c r="G2660" s="2">
        <f>'Source - Master DB Debt'!I2657</f>
        <v>0</v>
      </c>
      <c r="H2660" s="2">
        <f>'Source - Master DB Debt'!J2657</f>
        <v>0</v>
      </c>
    </row>
    <row r="2661" spans="1:8" x14ac:dyDescent="0.35">
      <c r="A2661" t="str">
        <f>'Source - Master DB Debt'!A2658&amp;'Source - Master DB Debt'!B2658&amp;'Source - Master DB Debt'!C2658</f>
        <v>8848215</v>
      </c>
      <c r="B2661" t="str">
        <f>'Source - Master DB Debt'!D2658</f>
        <v>0180</v>
      </c>
      <c r="C2661" t="str">
        <f>'Source - Master DB Debt'!E2658</f>
        <v>Ad Valorem Property Tax First Mortgage Refunding and Improvement Series 2015 Pre July 2014</v>
      </c>
      <c r="D2661" s="2">
        <f>'Source - Master DB Debt'!F2658</f>
        <v>567475</v>
      </c>
      <c r="E2661" s="2">
        <f>'Source - Master DB Debt'!G2658</f>
        <v>1166300</v>
      </c>
      <c r="F2661" s="2">
        <f>'Source - Master DB Debt'!H2658</f>
        <v>580800</v>
      </c>
      <c r="G2661" s="2">
        <f>'Source - Master DB Debt'!I2658</f>
        <v>580750</v>
      </c>
      <c r="H2661" s="2">
        <f>'Source - Master DB Debt'!J2658</f>
        <v>580700</v>
      </c>
    </row>
    <row r="2662" spans="1:8" x14ac:dyDescent="0.35">
      <c r="A2662" t="str">
        <f>'Source - Master DB Debt'!A2659&amp;'Source - Master DB Debt'!B2659&amp;'Source - Master DB Debt'!C2659</f>
        <v>8848215</v>
      </c>
      <c r="B2662" t="str">
        <f>'Source - Master DB Debt'!D2659</f>
        <v>0180</v>
      </c>
      <c r="C2662" t="str">
        <f>'Source - Master DB Debt'!E2659</f>
        <v>Fees</v>
      </c>
      <c r="D2662" s="2">
        <f>'Source - Master DB Debt'!F2659</f>
        <v>2900</v>
      </c>
      <c r="E2662" s="2">
        <f>'Source - Master DB Debt'!G2659</f>
        <v>2300</v>
      </c>
      <c r="F2662" s="2">
        <f>'Source - Master DB Debt'!H2659</f>
        <v>2900</v>
      </c>
      <c r="G2662" s="2">
        <f>'Source - Master DB Debt'!I2659</f>
        <v>870</v>
      </c>
      <c r="H2662" s="2">
        <f>'Source - Master DB Debt'!J2659</f>
        <v>2900</v>
      </c>
    </row>
    <row r="2663" spans="1:8" x14ac:dyDescent="0.35">
      <c r="A2663" t="str">
        <f>'Source - Master DB Debt'!A2660&amp;'Source - Master DB Debt'!B2660&amp;'Source - Master DB Debt'!C2660</f>
        <v>8848215</v>
      </c>
      <c r="B2663" t="str">
        <f>'Source - Master DB Debt'!D2660</f>
        <v>0180</v>
      </c>
      <c r="C2663" t="str">
        <f>'Source - Master DB Debt'!E2660</f>
        <v>East Washington School Corp General Obligation Bonds of 2013</v>
      </c>
      <c r="D2663" s="2">
        <f>'Source - Master DB Debt'!F2660</f>
        <v>37907</v>
      </c>
      <c r="E2663" s="2">
        <f>'Source - Master DB Debt'!G2660</f>
        <v>73901</v>
      </c>
      <c r="F2663" s="2">
        <f>'Source - Master DB Debt'!H2660</f>
        <v>40994</v>
      </c>
      <c r="G2663" s="2">
        <f>'Source - Master DB Debt'!I2660</f>
        <v>38122</v>
      </c>
      <c r="H2663" s="2">
        <f>'Source - Master DB Debt'!J2660</f>
        <v>35250</v>
      </c>
    </row>
    <row r="2664" spans="1:8" x14ac:dyDescent="0.35">
      <c r="A2664" t="str">
        <f>'Source - Master DB Debt'!A2661&amp;'Source - Master DB Debt'!B2661&amp;'Source - Master DB Debt'!C2661</f>
        <v>8848215</v>
      </c>
      <c r="B2664" t="str">
        <f>'Source - Master DB Debt'!D2661</f>
        <v>0180</v>
      </c>
      <c r="C2664" t="str">
        <f>'Source - Master DB Debt'!E2661</f>
        <v>East Washington School Corporation General Bonds of 2022</v>
      </c>
      <c r="D2664" s="2">
        <f>'Source - Master DB Debt'!F2661</f>
        <v>80700</v>
      </c>
      <c r="E2664" s="2">
        <f>'Source - Master DB Debt'!G2661</f>
        <v>167238</v>
      </c>
      <c r="F2664" s="2">
        <f>'Source - Master DB Debt'!H2661</f>
        <v>81425</v>
      </c>
      <c r="G2664" s="2">
        <f>'Source - Master DB Debt'!I2661</f>
        <v>24958</v>
      </c>
      <c r="H2664" s="2">
        <f>'Source - Master DB Debt'!J2661</f>
        <v>84963</v>
      </c>
    </row>
    <row r="2665" spans="1:8" x14ac:dyDescent="0.35">
      <c r="A2665" t="str">
        <f>'Source - Master DB Debt'!A2662&amp;'Source - Master DB Debt'!B2662&amp;'Source - Master DB Debt'!C2662</f>
        <v>8848215</v>
      </c>
      <c r="B2665" t="str">
        <f>'Source - Master DB Debt'!D2662</f>
        <v>0180</v>
      </c>
      <c r="C2665" t="str">
        <f>'Source - Master DB Debt'!E2662</f>
        <v>Ad Valorem Property Tax First Mortgage Bonds, Series 2021</v>
      </c>
      <c r="D2665" s="2">
        <f>'Source - Master DB Debt'!F2662</f>
        <v>61000</v>
      </c>
      <c r="E2665" s="2">
        <f>'Source - Master DB Debt'!G2662</f>
        <v>122000</v>
      </c>
      <c r="F2665" s="2">
        <f>'Source - Master DB Debt'!H2662</f>
        <v>61000</v>
      </c>
      <c r="G2665" s="2">
        <f>'Source - Master DB Debt'!I2662</f>
        <v>18300</v>
      </c>
      <c r="H2665" s="2">
        <f>'Source - Master DB Debt'!J2662</f>
        <v>61000</v>
      </c>
    </row>
    <row r="2666" spans="1:8" x14ac:dyDescent="0.35">
      <c r="A2666" t="str">
        <f>'Source - Master DB Debt'!A2663&amp;'Source - Master DB Debt'!B2663&amp;'Source - Master DB Debt'!C2663</f>
        <v>8848215</v>
      </c>
      <c r="B2666" t="str">
        <f>'Source - Master DB Debt'!D2663</f>
        <v>0180</v>
      </c>
      <c r="C2666" t="str">
        <f>'Source - Master DB Debt'!E2663</f>
        <v>Unreimbursed Textbooks</v>
      </c>
      <c r="D2666" s="2">
        <f>'Source - Master DB Debt'!F2663</f>
        <v>0</v>
      </c>
      <c r="E2666" s="2">
        <f>'Source - Master DB Debt'!G2663</f>
        <v>0</v>
      </c>
      <c r="F2666" s="2">
        <f>'Source - Master DB Debt'!H2663</f>
        <v>0</v>
      </c>
      <c r="G2666" s="2">
        <f>'Source - Master DB Debt'!I2663</f>
        <v>0</v>
      </c>
      <c r="H2666" s="2">
        <f>'Source - Master DB Debt'!J2663</f>
        <v>0</v>
      </c>
    </row>
    <row r="2667" spans="1:8" x14ac:dyDescent="0.35">
      <c r="A2667" t="str">
        <f>'Source - Master DB Debt'!A2664&amp;'Source - Master DB Debt'!B2664&amp;'Source - Master DB Debt'!C2664</f>
        <v>8848215</v>
      </c>
      <c r="B2667" t="str">
        <f>'Source - Master DB Debt'!D2664</f>
        <v>0180</v>
      </c>
      <c r="C2667" t="str">
        <f>'Source - Master DB Debt'!E2664</f>
        <v>East Washington Multi-School Building Corporation Ad Valorem Property Tax First Mortgage Bonds 2018</v>
      </c>
      <c r="D2667" s="2">
        <f>'Source - Master DB Debt'!F2664</f>
        <v>176000</v>
      </c>
      <c r="E2667" s="2">
        <f>'Source - Master DB Debt'!G2664</f>
        <v>352000</v>
      </c>
      <c r="F2667" s="2">
        <f>'Source - Master DB Debt'!H2664</f>
        <v>176000</v>
      </c>
      <c r="G2667" s="2">
        <f>'Source - Master DB Debt'!I2664</f>
        <v>52800</v>
      </c>
      <c r="H2667" s="2">
        <f>'Source - Master DB Debt'!J2664</f>
        <v>176000</v>
      </c>
    </row>
    <row r="2668" spans="1:8" x14ac:dyDescent="0.35">
      <c r="A2668" t="str">
        <f>'Source - Master DB Debt'!A2665&amp;'Source - Master DB Debt'!B2665&amp;'Source - Master DB Debt'!C2665</f>
        <v>8848215</v>
      </c>
      <c r="B2668" t="str">
        <f>'Source - Master DB Debt'!D2665</f>
        <v>0180</v>
      </c>
      <c r="C2668" t="str">
        <f>'Source - Master DB Debt'!E2665</f>
        <v>Ad Valorem Property Tax First Mortgage Refunding and Improvement Bonds Series 2015 Post July 2014</v>
      </c>
      <c r="D2668" s="2">
        <f>'Source - Master DB Debt'!F2665</f>
        <v>55875</v>
      </c>
      <c r="E2668" s="2">
        <f>'Source - Master DB Debt'!G2665</f>
        <v>124300</v>
      </c>
      <c r="F2668" s="2">
        <f>'Source - Master DB Debt'!H2665</f>
        <v>63100</v>
      </c>
      <c r="G2668" s="2">
        <f>'Source - Master DB Debt'!I2665</f>
        <v>18765</v>
      </c>
      <c r="H2668" s="2">
        <f>'Source - Master DB Debt'!J2665</f>
        <v>62000</v>
      </c>
    </row>
    <row r="2669" spans="1:8" x14ac:dyDescent="0.35">
      <c r="A2669" t="str">
        <f>'Source - Master DB Debt'!A2666&amp;'Source - Master DB Debt'!B2666&amp;'Source - Master DB Debt'!C2666</f>
        <v>8848220</v>
      </c>
      <c r="B2669" t="str">
        <f>'Source - Master DB Debt'!D2666</f>
        <v>0180</v>
      </c>
      <c r="C2669" t="str">
        <f>'Source - Master DB Debt'!E2666</f>
        <v>West Washington School Corporation General Obligation Bonds of 2021</v>
      </c>
      <c r="D2669" s="2">
        <f>'Source - Master DB Debt'!F2666</f>
        <v>145117</v>
      </c>
      <c r="E2669" s="2">
        <f>'Source - Master DB Debt'!G2666</f>
        <v>294351</v>
      </c>
      <c r="F2669" s="2">
        <f>'Source - Master DB Debt'!H2666</f>
        <v>149162</v>
      </c>
      <c r="G2669" s="2">
        <f>'Source - Master DB Debt'!I2666</f>
        <v>44436</v>
      </c>
      <c r="H2669" s="2">
        <f>'Source - Master DB Debt'!J2666</f>
        <v>147081</v>
      </c>
    </row>
    <row r="2670" spans="1:8" x14ac:dyDescent="0.35">
      <c r="A2670" t="str">
        <f>'Source - Master DB Debt'!A2667&amp;'Source - Master DB Debt'!B2667&amp;'Source - Master DB Debt'!C2667</f>
        <v>8848220</v>
      </c>
      <c r="B2670" t="str">
        <f>'Source - Master DB Debt'!D2667</f>
        <v>0180</v>
      </c>
      <c r="C2670" t="str">
        <f>'Source - Master DB Debt'!E2667</f>
        <v>Unreimbursed Textbooks</v>
      </c>
      <c r="D2670" s="2">
        <f>'Source - Master DB Debt'!F2667</f>
        <v>0</v>
      </c>
      <c r="E2670" s="2">
        <f>'Source - Master DB Debt'!G2667</f>
        <v>0</v>
      </c>
      <c r="F2670" s="2">
        <f>'Source - Master DB Debt'!H2667</f>
        <v>0</v>
      </c>
      <c r="G2670" s="2">
        <f>'Source - Master DB Debt'!I2667</f>
        <v>0</v>
      </c>
      <c r="H2670" s="2">
        <f>'Source - Master DB Debt'!J2667</f>
        <v>0</v>
      </c>
    </row>
    <row r="2671" spans="1:8" x14ac:dyDescent="0.35">
      <c r="A2671" t="str">
        <f>'Source - Master DB Debt'!A2668&amp;'Source - Master DB Debt'!B2668&amp;'Source - Master DB Debt'!C2668</f>
        <v>8848220</v>
      </c>
      <c r="B2671" t="str">
        <f>'Source - Master DB Debt'!D2668</f>
        <v>0180</v>
      </c>
      <c r="C2671" t="str">
        <f>'Source - Master DB Debt'!E2668</f>
        <v>Fees</v>
      </c>
      <c r="D2671" s="2">
        <f>'Source - Master DB Debt'!F2668</f>
        <v>10000</v>
      </c>
      <c r="E2671" s="2">
        <f>'Source - Master DB Debt'!G2668</f>
        <v>10000</v>
      </c>
      <c r="F2671" s="2">
        <f>'Source - Master DB Debt'!H2668</f>
        <v>5000</v>
      </c>
      <c r="G2671" s="2">
        <f>'Source - Master DB Debt'!I2668</f>
        <v>1500</v>
      </c>
      <c r="H2671" s="2">
        <f>'Source - Master DB Debt'!J2668</f>
        <v>5000</v>
      </c>
    </row>
    <row r="2672" spans="1:8" x14ac:dyDescent="0.35">
      <c r="A2672" t="str">
        <f>'Source - Master DB Debt'!A2669&amp;'Source - Master DB Debt'!B2669&amp;'Source - Master DB Debt'!C2669</f>
        <v>8848220</v>
      </c>
      <c r="B2672" t="str">
        <f>'Source - Master DB Debt'!D2669</f>
        <v>0180</v>
      </c>
      <c r="C2672" t="str">
        <f>'Source - Master DB Debt'!E2669</f>
        <v>COMMON SCHOOL LOAN, LOAN NO. A0489</v>
      </c>
      <c r="D2672" s="2">
        <f>'Source - Master DB Debt'!F2669</f>
        <v>161344</v>
      </c>
      <c r="E2672" s="2">
        <f>'Source - Master DB Debt'!G2669</f>
        <v>315240</v>
      </c>
      <c r="F2672" s="2">
        <f>'Source - Master DB Debt'!H2669</f>
        <v>153897</v>
      </c>
      <c r="G2672" s="2">
        <f>'Source - Master DB Debt'!I2669</f>
        <v>152656</v>
      </c>
      <c r="H2672" s="2">
        <f>'Source - Master DB Debt'!J2669</f>
        <v>151415</v>
      </c>
    </row>
    <row r="2673" spans="1:8" x14ac:dyDescent="0.35">
      <c r="A2673" t="str">
        <f>'Source - Master DB Debt'!A2670&amp;'Source - Master DB Debt'!B2670&amp;'Source - Master DB Debt'!C2670</f>
        <v>8948305</v>
      </c>
      <c r="B2673" t="str">
        <f>'Source - Master DB Debt'!D2670</f>
        <v>0180</v>
      </c>
      <c r="C2673" t="str">
        <f>'Source - Master DB Debt'!E2670</f>
        <v>General Obligation Bonds of 2023</v>
      </c>
      <c r="D2673" s="2">
        <f>'Source - Master DB Debt'!F2670</f>
        <v>0</v>
      </c>
      <c r="E2673" s="2">
        <f>'Source - Master DB Debt'!G2670</f>
        <v>60520</v>
      </c>
      <c r="F2673" s="2">
        <f>'Source - Master DB Debt'!H2670</f>
        <v>132100</v>
      </c>
      <c r="G2673" s="2">
        <f>'Source - Master DB Debt'!I2670</f>
        <v>39975</v>
      </c>
      <c r="H2673" s="2">
        <f>'Source - Master DB Debt'!J2670</f>
        <v>134400</v>
      </c>
    </row>
    <row r="2674" spans="1:8" x14ac:dyDescent="0.35">
      <c r="A2674" t="str">
        <f>'Source - Master DB Debt'!A2671&amp;'Source - Master DB Debt'!B2671&amp;'Source - Master DB Debt'!C2671</f>
        <v>8948305</v>
      </c>
      <c r="B2674" t="str">
        <f>'Source - Master DB Debt'!D2671</f>
        <v>0180</v>
      </c>
      <c r="C2674" t="str">
        <f>'Source - Master DB Debt'!E2671</f>
        <v>Ad Valorem Property Tax First Mortgage Bonds, Series 2021</v>
      </c>
      <c r="D2674" s="2">
        <f>'Source - Master DB Debt'!F2671</f>
        <v>261500</v>
      </c>
      <c r="E2674" s="2">
        <f>'Source - Master DB Debt'!G2671</f>
        <v>524000</v>
      </c>
      <c r="F2674" s="2">
        <f>'Source - Master DB Debt'!H2671</f>
        <v>160500</v>
      </c>
      <c r="G2674" s="2">
        <f>'Source - Master DB Debt'!I2671</f>
        <v>48150</v>
      </c>
      <c r="H2674" s="2">
        <f>'Source - Master DB Debt'!J2671</f>
        <v>160500</v>
      </c>
    </row>
    <row r="2675" spans="1:8" x14ac:dyDescent="0.35">
      <c r="A2675" t="str">
        <f>'Source - Master DB Debt'!A2672&amp;'Source - Master DB Debt'!B2672&amp;'Source - Master DB Debt'!C2672</f>
        <v>8948305</v>
      </c>
      <c r="B2675" t="str">
        <f>'Source - Master DB Debt'!D2672</f>
        <v>0180</v>
      </c>
      <c r="C2675" t="str">
        <f>'Source - Master DB Debt'!E2672</f>
        <v>General Obligation Bonds of 2020</v>
      </c>
      <c r="D2675" s="2">
        <f>'Source - Master DB Debt'!F2672</f>
        <v>68567</v>
      </c>
      <c r="E2675" s="2">
        <f>'Source - Master DB Debt'!G2672</f>
        <v>385561</v>
      </c>
      <c r="F2675" s="2">
        <f>'Source - Master DB Debt'!H2672</f>
        <v>196532</v>
      </c>
      <c r="G2675" s="2">
        <f>'Source - Master DB Debt'!I2672</f>
        <v>59682</v>
      </c>
      <c r="H2675" s="2">
        <f>'Source - Master DB Debt'!J2672</f>
        <v>201350</v>
      </c>
    </row>
    <row r="2676" spans="1:8" x14ac:dyDescent="0.35">
      <c r="A2676" t="str">
        <f>'Source - Master DB Debt'!A2673&amp;'Source - Master DB Debt'!B2673&amp;'Source - Master DB Debt'!C2673</f>
        <v>8948305</v>
      </c>
      <c r="B2676" t="str">
        <f>'Source - Master DB Debt'!D2673</f>
        <v>0180</v>
      </c>
      <c r="C2676" t="str">
        <f>'Source - Master DB Debt'!E2673</f>
        <v>Nettle Creek School Building Corporation Ad Val Prop Tax First Mortgage Ref and Improve Bds Sr 2015</v>
      </c>
      <c r="D2676" s="2">
        <f>'Source - Master DB Debt'!F2673</f>
        <v>95000</v>
      </c>
      <c r="E2676" s="2">
        <f>'Source - Master DB Debt'!G2673</f>
        <v>195000</v>
      </c>
      <c r="F2676" s="2">
        <f>'Source - Master DB Debt'!H2673</f>
        <v>100000</v>
      </c>
      <c r="G2676" s="2">
        <f>'Source - Master DB Debt'!I2673</f>
        <v>100000</v>
      </c>
      <c r="H2676" s="2">
        <f>'Source - Master DB Debt'!J2673</f>
        <v>100000</v>
      </c>
    </row>
    <row r="2677" spans="1:8" x14ac:dyDescent="0.35">
      <c r="A2677" t="str">
        <f>'Source - Master DB Debt'!A2674&amp;'Source - Master DB Debt'!B2674&amp;'Source - Master DB Debt'!C2674</f>
        <v>8948305</v>
      </c>
      <c r="B2677" t="str">
        <f>'Source - Master DB Debt'!D2674</f>
        <v>0180</v>
      </c>
      <c r="C2677" t="str">
        <f>'Source - Master DB Debt'!E2674</f>
        <v>Common School Loan A0460</v>
      </c>
      <c r="D2677" s="2">
        <f>'Source - Master DB Debt'!F2674</f>
        <v>145262</v>
      </c>
      <c r="E2677" s="2">
        <f>'Source - Master DB Debt'!G2674</f>
        <v>282879</v>
      </c>
      <c r="F2677" s="2">
        <f>'Source - Master DB Debt'!H2674</f>
        <v>137617</v>
      </c>
      <c r="G2677" s="2">
        <f>'Source - Master DB Debt'!I2674</f>
        <v>136343</v>
      </c>
      <c r="H2677" s="2">
        <f>'Source - Master DB Debt'!J2674</f>
        <v>135068</v>
      </c>
    </row>
    <row r="2678" spans="1:8" x14ac:dyDescent="0.35">
      <c r="A2678" t="str">
        <f>'Source - Master DB Debt'!A2675&amp;'Source - Master DB Debt'!B2675&amp;'Source - Master DB Debt'!C2675</f>
        <v>8948355</v>
      </c>
      <c r="B2678" t="str">
        <f>'Source - Master DB Debt'!D2675</f>
        <v>0180</v>
      </c>
      <c r="C2678" t="str">
        <f>'Source - Master DB Debt'!E2675</f>
        <v>General Obligation Bonds of 2022</v>
      </c>
      <c r="D2678" s="2">
        <f>'Source - Master DB Debt'!F2675</f>
        <v>5150</v>
      </c>
      <c r="E2678" s="2">
        <f>'Source - Master DB Debt'!G2675</f>
        <v>11050</v>
      </c>
      <c r="F2678" s="2">
        <f>'Source - Master DB Debt'!H2675</f>
        <v>260900</v>
      </c>
      <c r="G2678" s="2">
        <f>'Source - Master DB Debt'!I2675</f>
        <v>78525</v>
      </c>
      <c r="H2678" s="2">
        <f>'Source - Master DB Debt'!J2675</f>
        <v>262600</v>
      </c>
    </row>
    <row r="2679" spans="1:8" x14ac:dyDescent="0.35">
      <c r="A2679" t="str">
        <f>'Source - Master DB Debt'!A2676&amp;'Source - Master DB Debt'!B2676&amp;'Source - Master DB Debt'!C2676</f>
        <v>8948355</v>
      </c>
      <c r="B2679" t="str">
        <f>'Source - Master DB Debt'!D2676</f>
        <v>0180</v>
      </c>
      <c r="C2679" t="str">
        <f>'Source - Master DB Debt'!E2676</f>
        <v>Common School Loan B0179</v>
      </c>
      <c r="D2679" s="2">
        <f>'Source - Master DB Debt'!F2676</f>
        <v>8795</v>
      </c>
      <c r="E2679" s="2">
        <f>'Source - Master DB Debt'!G2676</f>
        <v>17461</v>
      </c>
      <c r="F2679" s="2">
        <f>'Source - Master DB Debt'!H2676</f>
        <v>8666</v>
      </c>
      <c r="G2679" s="2">
        <f>'Source - Master DB Debt'!I2676</f>
        <v>2593</v>
      </c>
      <c r="H2679" s="2">
        <f>'Source - Master DB Debt'!J2676</f>
        <v>8623</v>
      </c>
    </row>
    <row r="2680" spans="1:8" x14ac:dyDescent="0.35">
      <c r="A2680" t="str">
        <f>'Source - Master DB Debt'!A2677&amp;'Source - Master DB Debt'!B2677&amp;'Source - Master DB Debt'!C2677</f>
        <v>8948355</v>
      </c>
      <c r="B2680" t="str">
        <f>'Source - Master DB Debt'!D2677</f>
        <v>0180</v>
      </c>
      <c r="C2680" t="str">
        <f>'Source - Master DB Debt'!E2677</f>
        <v>Common School Loan A2979</v>
      </c>
      <c r="D2680" s="2">
        <f>'Source - Master DB Debt'!F2677</f>
        <v>9858</v>
      </c>
      <c r="E2680" s="2">
        <f>'Source - Master DB Debt'!G2677</f>
        <v>9809</v>
      </c>
      <c r="F2680" s="2">
        <f>'Source - Master DB Debt'!H2677</f>
        <v>0</v>
      </c>
      <c r="G2680" s="2">
        <f>'Source - Master DB Debt'!I2677</f>
        <v>0</v>
      </c>
      <c r="H2680" s="2">
        <f>'Source - Master DB Debt'!J2677</f>
        <v>0</v>
      </c>
    </row>
    <row r="2681" spans="1:8" x14ac:dyDescent="0.35">
      <c r="A2681" t="str">
        <f>'Source - Master DB Debt'!A2678&amp;'Source - Master DB Debt'!B2678&amp;'Source - Master DB Debt'!C2678</f>
        <v>8948355</v>
      </c>
      <c r="B2681" t="str">
        <f>'Source - Master DB Debt'!D2678</f>
        <v>0180</v>
      </c>
      <c r="C2681" t="str">
        <f>'Source - Master DB Debt'!E2678</f>
        <v>Common School Loan B0259</v>
      </c>
      <c r="D2681" s="2">
        <f>'Source - Master DB Debt'!F2678</f>
        <v>8466</v>
      </c>
      <c r="E2681" s="2">
        <f>'Source - Master DB Debt'!G2678</f>
        <v>16810</v>
      </c>
      <c r="F2681" s="2">
        <f>'Source - Master DB Debt'!H2678</f>
        <v>8344</v>
      </c>
      <c r="G2681" s="2">
        <f>'Source - Master DB Debt'!I2678</f>
        <v>2497</v>
      </c>
      <c r="H2681" s="2">
        <f>'Source - Master DB Debt'!J2678</f>
        <v>8303</v>
      </c>
    </row>
    <row r="2682" spans="1:8" x14ac:dyDescent="0.35">
      <c r="A2682" t="str">
        <f>'Source - Master DB Debt'!A2679&amp;'Source - Master DB Debt'!B2679&amp;'Source - Master DB Debt'!C2679</f>
        <v>8948355</v>
      </c>
      <c r="B2682" t="str">
        <f>'Source - Master DB Debt'!D2679</f>
        <v>0180</v>
      </c>
      <c r="C2682" t="str">
        <f>'Source - Master DB Debt'!E2679</f>
        <v>Common School Loan B0079</v>
      </c>
      <c r="D2682" s="2">
        <f>'Source - Master DB Debt'!F2679</f>
        <v>9450</v>
      </c>
      <c r="E2682" s="2">
        <f>'Source - Master DB Debt'!G2679</f>
        <v>18760</v>
      </c>
      <c r="F2682" s="2">
        <f>'Source - Master DB Debt'!H2679</f>
        <v>0</v>
      </c>
      <c r="G2682" s="2">
        <f>'Source - Master DB Debt'!I2679</f>
        <v>0</v>
      </c>
      <c r="H2682" s="2">
        <f>'Source - Master DB Debt'!J2679</f>
        <v>0</v>
      </c>
    </row>
    <row r="2683" spans="1:8" x14ac:dyDescent="0.35">
      <c r="A2683" t="str">
        <f>'Source - Master DB Debt'!A2680&amp;'Source - Master DB Debt'!B2680&amp;'Source - Master DB Debt'!C2680</f>
        <v>8948355</v>
      </c>
      <c r="B2683" t="str">
        <f>'Source - Master DB Debt'!D2680</f>
        <v>0180</v>
      </c>
      <c r="C2683" t="str">
        <f>'Source - Master DB Debt'!E2680</f>
        <v>Common School Loan B0126</v>
      </c>
      <c r="D2683" s="2">
        <f>'Source - Master DB Debt'!F2680</f>
        <v>8884</v>
      </c>
      <c r="E2683" s="2">
        <f>'Source - Master DB Debt'!G2680</f>
        <v>17638</v>
      </c>
      <c r="F2683" s="2">
        <f>'Source - Master DB Debt'!H2680</f>
        <v>8754</v>
      </c>
      <c r="G2683" s="2">
        <f>'Source - Master DB Debt'!I2680</f>
        <v>1313</v>
      </c>
      <c r="H2683" s="2">
        <f>'Source - Master DB Debt'!J2680</f>
        <v>0</v>
      </c>
    </row>
    <row r="2684" spans="1:8" x14ac:dyDescent="0.35">
      <c r="A2684" t="str">
        <f>'Source - Master DB Debt'!A2681&amp;'Source - Master DB Debt'!B2681&amp;'Source - Master DB Debt'!C2681</f>
        <v>8948355</v>
      </c>
      <c r="B2684" t="str">
        <f>'Source - Master DB Debt'!D2681</f>
        <v>0180</v>
      </c>
      <c r="C2684" t="str">
        <f>'Source - Master DB Debt'!E2681</f>
        <v>Common School Loan B0323</v>
      </c>
      <c r="D2684" s="2">
        <f>'Source - Master DB Debt'!F2681</f>
        <v>8224</v>
      </c>
      <c r="E2684" s="2">
        <f>'Source - Master DB Debt'!G2681</f>
        <v>16330</v>
      </c>
      <c r="F2684" s="2">
        <f>'Source - Master DB Debt'!H2681</f>
        <v>8106</v>
      </c>
      <c r="G2684" s="2">
        <f>'Source - Master DB Debt'!I2681</f>
        <v>2426</v>
      </c>
      <c r="H2684" s="2">
        <f>'Source - Master DB Debt'!J2681</f>
        <v>8067</v>
      </c>
    </row>
    <row r="2685" spans="1:8" x14ac:dyDescent="0.35">
      <c r="A2685" t="str">
        <f>'Source - Master DB Debt'!A2682&amp;'Source - Master DB Debt'!B2682&amp;'Source - Master DB Debt'!C2682</f>
        <v>8948355</v>
      </c>
      <c r="B2685" t="str">
        <f>'Source - Master DB Debt'!D2682</f>
        <v>0180</v>
      </c>
      <c r="C2685" t="str">
        <f>'Source - Master DB Debt'!E2682</f>
        <v>Common School Loan B0219</v>
      </c>
      <c r="D2685" s="2">
        <f>'Source - Master DB Debt'!F2682</f>
        <v>8446</v>
      </c>
      <c r="E2685" s="2">
        <f>'Source - Master DB Debt'!G2682</f>
        <v>16769</v>
      </c>
      <c r="F2685" s="2">
        <f>'Source - Master DB Debt'!H2682</f>
        <v>8322</v>
      </c>
      <c r="G2685" s="2">
        <f>'Source - Master DB Debt'!I2682</f>
        <v>2490</v>
      </c>
      <c r="H2685" s="2">
        <f>'Source - Master DB Debt'!J2682</f>
        <v>8281</v>
      </c>
    </row>
    <row r="2686" spans="1:8" x14ac:dyDescent="0.35">
      <c r="A2686" t="str">
        <f>'Source - Master DB Debt'!A2683&amp;'Source - Master DB Debt'!B2683&amp;'Source - Master DB Debt'!C2683</f>
        <v>8948355</v>
      </c>
      <c r="B2686" t="str">
        <f>'Source - Master DB Debt'!D2683</f>
        <v>0180</v>
      </c>
      <c r="C2686" t="str">
        <f>'Source - Master DB Debt'!E2683</f>
        <v>Common School Loan B0033</v>
      </c>
      <c r="D2686" s="2">
        <f>'Source - Master DB Debt'!F2683</f>
        <v>9625</v>
      </c>
      <c r="E2686" s="2">
        <f>'Source - Master DB Debt'!G2683</f>
        <v>9578</v>
      </c>
      <c r="F2686" s="2">
        <f>'Source - Master DB Debt'!H2683</f>
        <v>0</v>
      </c>
      <c r="G2686" s="2">
        <f>'Source - Master DB Debt'!I2683</f>
        <v>0</v>
      </c>
      <c r="H2686" s="2">
        <f>'Source - Master DB Debt'!J2683</f>
        <v>0</v>
      </c>
    </row>
    <row r="2687" spans="1:8" x14ac:dyDescent="0.35">
      <c r="A2687" t="str">
        <f>'Source - Master DB Debt'!A2684&amp;'Source - Master DB Debt'!B2684&amp;'Source - Master DB Debt'!C2684</f>
        <v>8948355</v>
      </c>
      <c r="B2687" t="str">
        <f>'Source - Master DB Debt'!D2684</f>
        <v>0180</v>
      </c>
      <c r="C2687" t="str">
        <f>'Source - Master DB Debt'!E2684</f>
        <v>Common School Loan B0357</v>
      </c>
      <c r="D2687" s="2">
        <f>'Source - Master DB Debt'!F2684</f>
        <v>7785</v>
      </c>
      <c r="E2687" s="2">
        <f>'Source - Master DB Debt'!G2684</f>
        <v>15459</v>
      </c>
      <c r="F2687" s="2">
        <f>'Source - Master DB Debt'!H2684</f>
        <v>7674</v>
      </c>
      <c r="G2687" s="2">
        <f>'Source - Master DB Debt'!I2684</f>
        <v>2297</v>
      </c>
      <c r="H2687" s="2">
        <f>'Source - Master DB Debt'!J2684</f>
        <v>7636</v>
      </c>
    </row>
    <row r="2688" spans="1:8" x14ac:dyDescent="0.35">
      <c r="A2688" t="str">
        <f>'Source - Master DB Debt'!A2685&amp;'Source - Master DB Debt'!B2685&amp;'Source - Master DB Debt'!C2685</f>
        <v>8948355</v>
      </c>
      <c r="B2688" t="str">
        <f>'Source - Master DB Debt'!D2685</f>
        <v>0180</v>
      </c>
      <c r="C2688" t="str">
        <f>'Source - Master DB Debt'!E2685</f>
        <v>Western Wayne School Building Corporation Ad Valorem Property Tax First Mortgage Bonds, Series 2015</v>
      </c>
      <c r="D2688" s="2">
        <f>'Source - Master DB Debt'!F2685</f>
        <v>294125</v>
      </c>
      <c r="E2688" s="2">
        <f>'Source - Master DB Debt'!G2685</f>
        <v>655250</v>
      </c>
      <c r="F2688" s="2">
        <f>'Source - Master DB Debt'!H2685</f>
        <v>0</v>
      </c>
      <c r="G2688" s="2">
        <f>'Source - Master DB Debt'!I2685</f>
        <v>0</v>
      </c>
      <c r="H2688" s="2">
        <f>'Source - Master DB Debt'!J2685</f>
        <v>0</v>
      </c>
    </row>
    <row r="2689" spans="1:8" x14ac:dyDescent="0.35">
      <c r="A2689" t="str">
        <f>'Source - Master DB Debt'!A2686&amp;'Source - Master DB Debt'!B2686&amp;'Source - Master DB Debt'!C2686</f>
        <v>8948355</v>
      </c>
      <c r="B2689" t="str">
        <f>'Source - Master DB Debt'!D2686</f>
        <v>0180</v>
      </c>
      <c r="C2689" t="str">
        <f>'Source - Master DB Debt'!E2686</f>
        <v>Qualified School Construction Bonds 2010</v>
      </c>
      <c r="D2689" s="2">
        <f>'Source - Master DB Debt'!F2686</f>
        <v>211500</v>
      </c>
      <c r="E2689" s="2">
        <f>'Source - Master DB Debt'!G2686</f>
        <v>141454</v>
      </c>
      <c r="F2689" s="2">
        <f>'Source - Master DB Debt'!H2686</f>
        <v>0</v>
      </c>
      <c r="G2689" s="2">
        <f>'Source - Master DB Debt'!I2686</f>
        <v>0</v>
      </c>
      <c r="H2689" s="2">
        <f>'Source - Master DB Debt'!J2686</f>
        <v>0</v>
      </c>
    </row>
    <row r="2690" spans="1:8" x14ac:dyDescent="0.35">
      <c r="A2690" t="str">
        <f>'Source - Master DB Debt'!A2687&amp;'Source - Master DB Debt'!B2687&amp;'Source - Master DB Debt'!C2687</f>
        <v>8948355</v>
      </c>
      <c r="B2690" t="str">
        <f>'Source - Master DB Debt'!D2687</f>
        <v>0180</v>
      </c>
      <c r="C2690" t="str">
        <f>'Source - Master DB Debt'!E2687</f>
        <v>Western Wayne Schools General Obligation Bonds of 2019</v>
      </c>
      <c r="D2690" s="2">
        <f>'Source - Master DB Debt'!F2687</f>
        <v>125431</v>
      </c>
      <c r="E2690" s="2">
        <f>'Source - Master DB Debt'!G2687</f>
        <v>262212</v>
      </c>
      <c r="F2690" s="2">
        <f>'Source - Master DB Debt'!H2687</f>
        <v>136519</v>
      </c>
      <c r="G2690" s="2">
        <f>'Source - Master DB Debt'!I2687</f>
        <v>20478</v>
      </c>
      <c r="H2690" s="2">
        <f>'Source - Master DB Debt'!J2687</f>
        <v>0</v>
      </c>
    </row>
    <row r="2691" spans="1:8" x14ac:dyDescent="0.35">
      <c r="A2691" t="str">
        <f>'Source - Master DB Debt'!A2688&amp;'Source - Master DB Debt'!B2688&amp;'Source - Master DB Debt'!C2688</f>
        <v>8948355</v>
      </c>
      <c r="B2691" t="str">
        <f>'Source - Master DB Debt'!D2688</f>
        <v>0180</v>
      </c>
      <c r="C2691" t="str">
        <f>'Source - Master DB Debt'!E2688</f>
        <v>Common School Loan B0295</v>
      </c>
      <c r="D2691" s="2">
        <f>'Source - Master DB Debt'!F2688</f>
        <v>8318</v>
      </c>
      <c r="E2691" s="2">
        <f>'Source - Master DB Debt'!G2688</f>
        <v>16517</v>
      </c>
      <c r="F2691" s="2">
        <f>'Source - Master DB Debt'!H2688</f>
        <v>8199</v>
      </c>
      <c r="G2691" s="2">
        <f>'Source - Master DB Debt'!I2688</f>
        <v>2454</v>
      </c>
      <c r="H2691" s="2">
        <f>'Source - Master DB Debt'!J2688</f>
        <v>8159</v>
      </c>
    </row>
    <row r="2692" spans="1:8" x14ac:dyDescent="0.35">
      <c r="A2692" t="str">
        <f>'Source - Master DB Debt'!A2689&amp;'Source - Master DB Debt'!B2689&amp;'Source - Master DB Debt'!C2689</f>
        <v>8948355</v>
      </c>
      <c r="B2692" t="str">
        <f>'Source - Master DB Debt'!D2689</f>
        <v>0180</v>
      </c>
      <c r="C2692" t="str">
        <f>'Source - Master DB Debt'!E2689</f>
        <v>General Obligation Bonds of 2023</v>
      </c>
      <c r="D2692" s="2">
        <f>'Source - Master DB Debt'!F2689</f>
        <v>0</v>
      </c>
      <c r="E2692" s="2">
        <f>'Source - Master DB Debt'!G2689</f>
        <v>102432</v>
      </c>
      <c r="F2692" s="2">
        <f>'Source - Master DB Debt'!H2689</f>
        <v>19450</v>
      </c>
      <c r="G2692" s="2">
        <f>'Source - Master DB Debt'!I2689</f>
        <v>5708</v>
      </c>
      <c r="H2692" s="2">
        <f>'Source - Master DB Debt'!J2689</f>
        <v>18600</v>
      </c>
    </row>
    <row r="2693" spans="1:8" x14ac:dyDescent="0.35">
      <c r="A2693" t="str">
        <f>'Source - Master DB Debt'!A2690&amp;'Source - Master DB Debt'!B2690&amp;'Source - Master DB Debt'!C2690</f>
        <v>8948355</v>
      </c>
      <c r="B2693" t="str">
        <f>'Source - Master DB Debt'!D2690</f>
        <v>0180</v>
      </c>
      <c r="C2693" t="str">
        <f>'Source - Master DB Debt'!E2690</f>
        <v>Common School Loan B0416</v>
      </c>
      <c r="D2693" s="2">
        <f>'Source - Master DB Debt'!F2690</f>
        <v>0</v>
      </c>
      <c r="E2693" s="2">
        <f>'Source - Master DB Debt'!G2690</f>
        <v>0</v>
      </c>
      <c r="F2693" s="2">
        <f>'Source - Master DB Debt'!H2690</f>
        <v>7812</v>
      </c>
      <c r="G2693" s="2">
        <f>'Source - Master DB Debt'!I2690</f>
        <v>2247</v>
      </c>
      <c r="H2693" s="2">
        <f>'Source - Master DB Debt'!J2690</f>
        <v>7169</v>
      </c>
    </row>
    <row r="2694" spans="1:8" x14ac:dyDescent="0.35">
      <c r="A2694" t="str">
        <f>'Source - Master DB Debt'!A2691&amp;'Source - Master DB Debt'!B2691&amp;'Source - Master DB Debt'!C2691</f>
        <v>8948360</v>
      </c>
      <c r="B2694" t="str">
        <f>'Source - Master DB Debt'!D2691</f>
        <v>0180</v>
      </c>
      <c r="C2694" t="str">
        <f>'Source - Master DB Debt'!E2691</f>
        <v>Technology Common School Loan #B0223</v>
      </c>
      <c r="D2694" s="2">
        <f>'Source - Master DB Debt'!F2691</f>
        <v>17854</v>
      </c>
      <c r="E2694" s="2">
        <f>'Source - Master DB Debt'!G2691</f>
        <v>35449</v>
      </c>
      <c r="F2694" s="2">
        <f>'Source - Master DB Debt'!H2691</f>
        <v>17595</v>
      </c>
      <c r="G2694" s="2">
        <f>'Source - Master DB Debt'!I2691</f>
        <v>5266</v>
      </c>
      <c r="H2694" s="2">
        <f>'Source - Master DB Debt'!J2691</f>
        <v>17509</v>
      </c>
    </row>
    <row r="2695" spans="1:8" x14ac:dyDescent="0.35">
      <c r="A2695" t="str">
        <f>'Source - Master DB Debt'!A2692&amp;'Source - Master DB Debt'!B2692&amp;'Source - Master DB Debt'!C2692</f>
        <v>8948360</v>
      </c>
      <c r="B2695" t="str">
        <f>'Source - Master DB Debt'!D2692</f>
        <v>0180</v>
      </c>
      <c r="C2695" t="str">
        <f>'Source - Master DB Debt'!E2692</f>
        <v>Technology Common School Loan #B0220</v>
      </c>
      <c r="D2695" s="2">
        <f>'Source - Master DB Debt'!F2692</f>
        <v>17856</v>
      </c>
      <c r="E2695" s="2">
        <f>'Source - Master DB Debt'!G2692</f>
        <v>35449</v>
      </c>
      <c r="F2695" s="2">
        <f>'Source - Master DB Debt'!H2692</f>
        <v>17594</v>
      </c>
      <c r="G2695" s="2">
        <f>'Source - Master DB Debt'!I2692</f>
        <v>5265</v>
      </c>
      <c r="H2695" s="2">
        <f>'Source - Master DB Debt'!J2692</f>
        <v>17507</v>
      </c>
    </row>
    <row r="2696" spans="1:8" x14ac:dyDescent="0.35">
      <c r="A2696" t="str">
        <f>'Source - Master DB Debt'!A2693&amp;'Source - Master DB Debt'!B2693&amp;'Source - Master DB Debt'!C2693</f>
        <v>8948360</v>
      </c>
      <c r="B2696" t="str">
        <f>'Source - Master DB Debt'!D2693</f>
        <v>0180</v>
      </c>
      <c r="C2696" t="str">
        <f>'Source - Master DB Debt'!E2693</f>
        <v>Ad Valorem Property Tax First Mortgage Bonds, Series 2020</v>
      </c>
      <c r="D2696" s="2">
        <f>'Source - Master DB Debt'!F2693</f>
        <v>245000</v>
      </c>
      <c r="E2696" s="2">
        <f>'Source - Master DB Debt'!G2693</f>
        <v>541000</v>
      </c>
      <c r="F2696" s="2">
        <f>'Source - Master DB Debt'!H2693</f>
        <v>298000</v>
      </c>
      <c r="G2696" s="2">
        <f>'Source - Master DB Debt'!I2693</f>
        <v>89400</v>
      </c>
      <c r="H2696" s="2">
        <f>'Source - Master DB Debt'!J2693</f>
        <v>298000</v>
      </c>
    </row>
    <row r="2697" spans="1:8" x14ac:dyDescent="0.35">
      <c r="A2697" t="str">
        <f>'Source - Master DB Debt'!A2694&amp;'Source - Master DB Debt'!B2694&amp;'Source - Master DB Debt'!C2694</f>
        <v>8948360</v>
      </c>
      <c r="B2697" t="str">
        <f>'Source - Master DB Debt'!D2694</f>
        <v>0180</v>
      </c>
      <c r="C2697" t="str">
        <f>'Source - Master DB Debt'!E2694</f>
        <v>Technology Common School Loan #B0363</v>
      </c>
      <c r="D2697" s="2">
        <f>'Source - Master DB Debt'!F2694</f>
        <v>0</v>
      </c>
      <c r="E2697" s="2">
        <f>'Source - Master DB Debt'!G2694</f>
        <v>37090</v>
      </c>
      <c r="F2697" s="2">
        <f>'Source - Master DB Debt'!H2694</f>
        <v>18065</v>
      </c>
      <c r="G2697" s="2">
        <f>'Source - Master DB Debt'!I2694</f>
        <v>5406</v>
      </c>
      <c r="H2697" s="2">
        <f>'Source - Master DB Debt'!J2694</f>
        <v>17978</v>
      </c>
    </row>
    <row r="2698" spans="1:8" x14ac:dyDescent="0.35">
      <c r="A2698" t="str">
        <f>'Source - Master DB Debt'!A2695&amp;'Source - Master DB Debt'!B2695&amp;'Source - Master DB Debt'!C2695</f>
        <v>8948360</v>
      </c>
      <c r="B2698" t="str">
        <f>'Source - Master DB Debt'!D2695</f>
        <v>0180</v>
      </c>
      <c r="C2698" t="str">
        <f>'Source - Master DB Debt'!E2695</f>
        <v>Interest on Temporary Loans</v>
      </c>
      <c r="D2698" s="2">
        <f>'Source - Master DB Debt'!F2695</f>
        <v>0</v>
      </c>
      <c r="E2698" s="2">
        <f>'Source - Master DB Debt'!G2695</f>
        <v>250000</v>
      </c>
      <c r="F2698" s="2">
        <f>'Source - Master DB Debt'!H2695</f>
        <v>0</v>
      </c>
      <c r="G2698" s="2">
        <f>'Source - Master DB Debt'!I2695</f>
        <v>0</v>
      </c>
      <c r="H2698" s="2">
        <f>'Source - Master DB Debt'!J2695</f>
        <v>0</v>
      </c>
    </row>
    <row r="2699" spans="1:8" x14ac:dyDescent="0.35">
      <c r="A2699" t="str">
        <f>'Source - Master DB Debt'!A2696&amp;'Source - Master DB Debt'!B2696&amp;'Source - Master DB Debt'!C2696</f>
        <v>8948360</v>
      </c>
      <c r="B2699" t="str">
        <f>'Source - Master DB Debt'!D2696</f>
        <v>0180</v>
      </c>
      <c r="C2699" t="str">
        <f>'Source - Master DB Debt'!E2696</f>
        <v>Technology Common School Loan #B0393</v>
      </c>
      <c r="D2699" s="2">
        <f>'Source - Master DB Debt'!F2696</f>
        <v>0</v>
      </c>
      <c r="E2699" s="2">
        <f>'Source - Master DB Debt'!G2696</f>
        <v>36130</v>
      </c>
      <c r="F2699" s="2">
        <f>'Source - Master DB Debt'!H2696</f>
        <v>18002</v>
      </c>
      <c r="G2699" s="2">
        <f>'Source - Master DB Debt'!I2696</f>
        <v>5388</v>
      </c>
      <c r="H2699" s="2">
        <f>'Source - Master DB Debt'!J2696</f>
        <v>17916</v>
      </c>
    </row>
    <row r="2700" spans="1:8" x14ac:dyDescent="0.35">
      <c r="A2700" t="str">
        <f>'Source - Master DB Debt'!A2697&amp;'Source - Master DB Debt'!B2697&amp;'Source - Master DB Debt'!C2697</f>
        <v>8948360</v>
      </c>
      <c r="B2700" t="str">
        <f>'Source - Master DB Debt'!D2697</f>
        <v>0180</v>
      </c>
      <c r="C2700" t="str">
        <f>'Source - Master DB Debt'!E2697</f>
        <v>Technology Common School Loan #A2934</v>
      </c>
      <c r="D2700" s="2">
        <f>'Source - Master DB Debt'!F2697</f>
        <v>16894</v>
      </c>
      <c r="E2700" s="2">
        <f>'Source - Master DB Debt'!G2697</f>
        <v>0</v>
      </c>
      <c r="F2700" s="2">
        <f>'Source - Master DB Debt'!H2697</f>
        <v>0</v>
      </c>
      <c r="G2700" s="2">
        <f>'Source - Master DB Debt'!I2697</f>
        <v>0</v>
      </c>
      <c r="H2700" s="2">
        <f>'Source - Master DB Debt'!J2697</f>
        <v>0</v>
      </c>
    </row>
    <row r="2701" spans="1:8" x14ac:dyDescent="0.35">
      <c r="A2701" t="str">
        <f>'Source - Master DB Debt'!A2698&amp;'Source - Master DB Debt'!B2698&amp;'Source - Master DB Debt'!C2698</f>
        <v>8948360</v>
      </c>
      <c r="B2701" t="str">
        <f>'Source - Master DB Debt'!D2698</f>
        <v>0180</v>
      </c>
      <c r="C2701" t="str">
        <f>'Source - Master DB Debt'!E2698</f>
        <v>Technology Common School Loan #B0271</v>
      </c>
      <c r="D2701" s="2">
        <f>'Source - Master DB Debt'!F2698</f>
        <v>17854</v>
      </c>
      <c r="E2701" s="2">
        <f>'Source - Master DB Debt'!G2698</f>
        <v>35449</v>
      </c>
      <c r="F2701" s="2">
        <f>'Source - Master DB Debt'!H2698</f>
        <v>17595</v>
      </c>
      <c r="G2701" s="2">
        <f>'Source - Master DB Debt'!I2698</f>
        <v>5266</v>
      </c>
      <c r="H2701" s="2">
        <f>'Source - Master DB Debt'!J2698</f>
        <v>17509</v>
      </c>
    </row>
    <row r="2702" spans="1:8" x14ac:dyDescent="0.35">
      <c r="A2702" t="str">
        <f>'Source - Master DB Debt'!A2699&amp;'Source - Master DB Debt'!B2699&amp;'Source - Master DB Debt'!C2699</f>
        <v>8948360</v>
      </c>
      <c r="B2702" t="str">
        <f>'Source - Master DB Debt'!D2699</f>
        <v>0180</v>
      </c>
      <c r="C2702" t="str">
        <f>'Source - Master DB Debt'!E2699</f>
        <v>Technology Common School Loan #B0137</v>
      </c>
      <c r="D2702" s="2">
        <f>'Source - Master DB Debt'!F2699</f>
        <v>17743</v>
      </c>
      <c r="E2702" s="2">
        <f>'Source - Master DB Debt'!G2699</f>
        <v>35226</v>
      </c>
      <c r="F2702" s="2">
        <f>'Source - Master DB Debt'!H2699</f>
        <v>17483</v>
      </c>
      <c r="G2702" s="2">
        <f>'Source - Master DB Debt'!I2699</f>
        <v>5232</v>
      </c>
      <c r="H2702" s="2">
        <f>'Source - Master DB Debt'!J2699</f>
        <v>17397</v>
      </c>
    </row>
    <row r="2703" spans="1:8" x14ac:dyDescent="0.35">
      <c r="A2703" t="str">
        <f>'Source - Master DB Debt'!A2700&amp;'Source - Master DB Debt'!B2700&amp;'Source - Master DB Debt'!C2700</f>
        <v>8948360</v>
      </c>
      <c r="B2703" t="str">
        <f>'Source - Master DB Debt'!D2700</f>
        <v>0180</v>
      </c>
      <c r="C2703" t="str">
        <f>'Source - Master DB Debt'!E2700</f>
        <v>Technology Common School Loan #B0037</v>
      </c>
      <c r="D2703" s="2">
        <f>'Source - Master DB Debt'!F2700</f>
        <v>17478</v>
      </c>
      <c r="E2703" s="2">
        <f>'Source - Master DB Debt'!G2700</f>
        <v>34698</v>
      </c>
      <c r="F2703" s="2">
        <f>'Source - Master DB Debt'!H2700</f>
        <v>0</v>
      </c>
      <c r="G2703" s="2">
        <f>'Source - Master DB Debt'!I2700</f>
        <v>0</v>
      </c>
      <c r="H2703" s="2">
        <f>'Source - Master DB Debt'!J2700</f>
        <v>0</v>
      </c>
    </row>
    <row r="2704" spans="1:8" x14ac:dyDescent="0.35">
      <c r="A2704" t="str">
        <f>'Source - Master DB Debt'!A2701&amp;'Source - Master DB Debt'!B2701&amp;'Source - Master DB Debt'!C2701</f>
        <v>8948360</v>
      </c>
      <c r="B2704" t="str">
        <f>'Source - Master DB Debt'!D2701</f>
        <v>0180</v>
      </c>
      <c r="C2704" t="str">
        <f>'Source - Master DB Debt'!E2701</f>
        <v>Centerville-Abington Elementary School Building Corporation Sr 2015</v>
      </c>
      <c r="D2704" s="2">
        <f>'Source - Master DB Debt'!F2701</f>
        <v>154000</v>
      </c>
      <c r="E2704" s="2">
        <f>'Source - Master DB Debt'!G2701</f>
        <v>307000</v>
      </c>
      <c r="F2704" s="2">
        <f>'Source - Master DB Debt'!H2701</f>
        <v>155500</v>
      </c>
      <c r="G2704" s="2">
        <f>'Source - Master DB Debt'!I2701</f>
        <v>46650</v>
      </c>
      <c r="H2704" s="2">
        <f>'Source - Master DB Debt'!J2701</f>
        <v>155500</v>
      </c>
    </row>
    <row r="2705" spans="1:8" x14ac:dyDescent="0.35">
      <c r="A2705" t="str">
        <f>'Source - Master DB Debt'!A2702&amp;'Source - Master DB Debt'!B2702&amp;'Source - Master DB Debt'!C2702</f>
        <v>8948360</v>
      </c>
      <c r="B2705" t="str">
        <f>'Source - Master DB Debt'!D2702</f>
        <v>0180</v>
      </c>
      <c r="C2705" t="str">
        <f>'Source - Master DB Debt'!E2702</f>
        <v>Technology Common School Loan #B0296</v>
      </c>
      <c r="D2705" s="2">
        <f>'Source - Master DB Debt'!F2702</f>
        <v>18099</v>
      </c>
      <c r="E2705" s="2">
        <f>'Source - Master DB Debt'!G2702</f>
        <v>35939</v>
      </c>
      <c r="F2705" s="2">
        <f>'Source - Master DB Debt'!H2702</f>
        <v>17840</v>
      </c>
      <c r="G2705" s="2">
        <f>'Source - Master DB Debt'!I2702</f>
        <v>5339</v>
      </c>
      <c r="H2705" s="2">
        <f>'Source - Master DB Debt'!J2702</f>
        <v>17753</v>
      </c>
    </row>
    <row r="2706" spans="1:8" x14ac:dyDescent="0.35">
      <c r="A2706" t="str">
        <f>'Source - Master DB Debt'!A2703&amp;'Source - Master DB Debt'!B2703&amp;'Source - Master DB Debt'!C2703</f>
        <v>8948360</v>
      </c>
      <c r="B2706" t="str">
        <f>'Source - Master DB Debt'!D2703</f>
        <v>0180</v>
      </c>
      <c r="C2706" t="str">
        <f>'Source - Master DB Debt'!E2703</f>
        <v>Technology Common School Loan #B0331</v>
      </c>
      <c r="D2706" s="2">
        <f>'Source - Master DB Debt'!F2703</f>
        <v>18392</v>
      </c>
      <c r="E2706" s="2">
        <f>'Source - Master DB Debt'!G2703</f>
        <v>36520</v>
      </c>
      <c r="F2706" s="2">
        <f>'Source - Master DB Debt'!H2703</f>
        <v>18128</v>
      </c>
      <c r="G2706" s="2">
        <f>'Source - Master DB Debt'!I2703</f>
        <v>5425</v>
      </c>
      <c r="H2706" s="2">
        <f>'Source - Master DB Debt'!J2703</f>
        <v>18040</v>
      </c>
    </row>
    <row r="2707" spans="1:8" x14ac:dyDescent="0.35">
      <c r="A2707" t="str">
        <f>'Source - Master DB Debt'!A2704&amp;'Source - Master DB Debt'!B2704&amp;'Source - Master DB Debt'!C2704</f>
        <v>8948360</v>
      </c>
      <c r="B2707" t="str">
        <f>'Source - Master DB Debt'!D2704</f>
        <v>0180</v>
      </c>
      <c r="C2707" t="str">
        <f>'Source - Master DB Debt'!E2704</f>
        <v>Technology Common School Loan #B0095</v>
      </c>
      <c r="D2707" s="2">
        <f>'Source - Master DB Debt'!F2704</f>
        <v>17671</v>
      </c>
      <c r="E2707" s="2">
        <f>'Source - Master DB Debt'!G2704</f>
        <v>35081</v>
      </c>
      <c r="F2707" s="2">
        <f>'Source - Master DB Debt'!H2704</f>
        <v>0</v>
      </c>
      <c r="G2707" s="2">
        <f>'Source - Master DB Debt'!I2704</f>
        <v>0</v>
      </c>
      <c r="H2707" s="2">
        <f>'Source - Master DB Debt'!J2704</f>
        <v>0</v>
      </c>
    </row>
    <row r="2708" spans="1:8" x14ac:dyDescent="0.35">
      <c r="A2708" t="str">
        <f>'Source - Master DB Debt'!A2705&amp;'Source - Master DB Debt'!B2705&amp;'Source - Master DB Debt'!C2705</f>
        <v>8948360</v>
      </c>
      <c r="B2708" t="str">
        <f>'Source - Master DB Debt'!D2705</f>
        <v>0180</v>
      </c>
      <c r="C2708" t="str">
        <f>'Source - Master DB Debt'!E2705</f>
        <v>Technology Common School Loan #B0001</v>
      </c>
      <c r="D2708" s="2">
        <f>'Source - Master DB Debt'!F2705</f>
        <v>17397</v>
      </c>
      <c r="E2708" s="2">
        <f>'Source - Master DB Debt'!G2705</f>
        <v>0</v>
      </c>
      <c r="F2708" s="2">
        <f>'Source - Master DB Debt'!H2705</f>
        <v>0</v>
      </c>
      <c r="G2708" s="2">
        <f>'Source - Master DB Debt'!I2705</f>
        <v>0</v>
      </c>
      <c r="H2708" s="2">
        <f>'Source - Master DB Debt'!J2705</f>
        <v>0</v>
      </c>
    </row>
    <row r="2709" spans="1:8" x14ac:dyDescent="0.35">
      <c r="A2709" t="str">
        <f>'Source - Master DB Debt'!A2706&amp;'Source - Master DB Debt'!B2706&amp;'Source - Master DB Debt'!C2706</f>
        <v>8948360</v>
      </c>
      <c r="B2709" t="str">
        <f>'Source - Master DB Debt'!D2706</f>
        <v>0180</v>
      </c>
      <c r="C2709" t="str">
        <f>'Source - Master DB Debt'!E2706</f>
        <v>Construction Common School Loan #A0500</v>
      </c>
      <c r="D2709" s="2">
        <f>'Source - Master DB Debt'!F2706</f>
        <v>25870</v>
      </c>
      <c r="E2709" s="2">
        <f>'Source - Master DB Debt'!G2706</f>
        <v>25376</v>
      </c>
      <c r="F2709" s="2">
        <f>'Source - Master DB Debt'!H2706</f>
        <v>0</v>
      </c>
      <c r="G2709" s="2">
        <f>'Source - Master DB Debt'!I2706</f>
        <v>0</v>
      </c>
      <c r="H2709" s="2">
        <f>'Source - Master DB Debt'!J2706</f>
        <v>0</v>
      </c>
    </row>
    <row r="2710" spans="1:8" x14ac:dyDescent="0.35">
      <c r="A2710" t="str">
        <f>'Source - Master DB Debt'!A2707&amp;'Source - Master DB Debt'!B2707&amp;'Source - Master DB Debt'!C2707</f>
        <v>8948360</v>
      </c>
      <c r="B2710" t="str">
        <f>'Source - Master DB Debt'!D2707</f>
        <v>0180</v>
      </c>
      <c r="C2710" t="str">
        <f>'Source - Master DB Debt'!E2707</f>
        <v>HELP Lease of 2018</v>
      </c>
      <c r="D2710" s="2">
        <f>'Source - Master DB Debt'!F2707</f>
        <v>30452</v>
      </c>
      <c r="E2710" s="2">
        <f>'Source - Master DB Debt'!G2707</f>
        <v>0</v>
      </c>
      <c r="F2710" s="2">
        <f>'Source - Master DB Debt'!H2707</f>
        <v>0</v>
      </c>
      <c r="G2710" s="2">
        <f>'Source - Master DB Debt'!I2707</f>
        <v>0</v>
      </c>
      <c r="H2710" s="2">
        <f>'Source - Master DB Debt'!J2707</f>
        <v>0</v>
      </c>
    </row>
    <row r="2711" spans="1:8" x14ac:dyDescent="0.35">
      <c r="A2711" t="str">
        <f>'Source - Master DB Debt'!A2708&amp;'Source - Master DB Debt'!B2708&amp;'Source - Master DB Debt'!C2708</f>
        <v>8948360</v>
      </c>
      <c r="B2711" t="str">
        <f>'Source - Master DB Debt'!D2708</f>
        <v>0180</v>
      </c>
      <c r="C2711" t="str">
        <f>'Source - Master DB Debt'!E2708</f>
        <v>Ad Valorem Property Tax First Mortgage Bonds, Series 2021</v>
      </c>
      <c r="D2711" s="2">
        <f>'Source - Master DB Debt'!F2708</f>
        <v>122500</v>
      </c>
      <c r="E2711" s="2">
        <f>'Source - Master DB Debt'!G2708</f>
        <v>246000</v>
      </c>
      <c r="F2711" s="2">
        <f>'Source - Master DB Debt'!H2708</f>
        <v>106000</v>
      </c>
      <c r="G2711" s="2">
        <f>'Source - Master DB Debt'!I2708</f>
        <v>31800</v>
      </c>
      <c r="H2711" s="2">
        <f>'Source - Master DB Debt'!J2708</f>
        <v>106000</v>
      </c>
    </row>
    <row r="2712" spans="1:8" x14ac:dyDescent="0.35">
      <c r="A2712" t="str">
        <f>'Source - Master DB Debt'!A2709&amp;'Source - Master DB Debt'!B2709&amp;'Source - Master DB Debt'!C2709</f>
        <v>8948360</v>
      </c>
      <c r="B2712" t="str">
        <f>'Source - Master DB Debt'!D2709</f>
        <v>0180</v>
      </c>
      <c r="C2712" t="str">
        <f>'Source - Master DB Debt'!E2709</f>
        <v>Construction Common School Loan #A0487</v>
      </c>
      <c r="D2712" s="2">
        <f>'Source - Master DB Debt'!F2709</f>
        <v>177524</v>
      </c>
      <c r="E2712" s="2">
        <f>'Source - Master DB Debt'!G2709</f>
        <v>355048</v>
      </c>
      <c r="F2712" s="2">
        <f>'Source - Master DB Debt'!H2709</f>
        <v>177524</v>
      </c>
      <c r="G2712" s="2">
        <f>'Source - Master DB Debt'!I2709</f>
        <v>177524</v>
      </c>
      <c r="H2712" s="2">
        <f>'Source - Master DB Debt'!J2709</f>
        <v>177524</v>
      </c>
    </row>
    <row r="2713" spans="1:8" x14ac:dyDescent="0.35">
      <c r="A2713" t="str">
        <f>'Source - Master DB Debt'!A2710&amp;'Source - Master DB Debt'!B2710&amp;'Source - Master DB Debt'!C2710</f>
        <v>8948375</v>
      </c>
      <c r="B2713" t="str">
        <f>'Source - Master DB Debt'!D2710</f>
        <v>0180</v>
      </c>
      <c r="C2713" t="str">
        <f>'Source - Master DB Debt'!E2710</f>
        <v>Northeastern Wayne Jr/Sr High School Building Corporation</v>
      </c>
      <c r="D2713" s="2">
        <f>'Source - Master DB Debt'!F2710</f>
        <v>378500</v>
      </c>
      <c r="E2713" s="2">
        <f>'Source - Master DB Debt'!G2710</f>
        <v>764000</v>
      </c>
      <c r="F2713" s="2">
        <f>'Source - Master DB Debt'!H2710</f>
        <v>387500</v>
      </c>
      <c r="G2713" s="2">
        <f>'Source - Master DB Debt'!I2710</f>
        <v>387500</v>
      </c>
      <c r="H2713" s="2">
        <f>'Source - Master DB Debt'!J2710</f>
        <v>387500</v>
      </c>
    </row>
    <row r="2714" spans="1:8" x14ac:dyDescent="0.35">
      <c r="A2714" t="str">
        <f>'Source - Master DB Debt'!A2711&amp;'Source - Master DB Debt'!B2711&amp;'Source - Master DB Debt'!C2711</f>
        <v>8948375</v>
      </c>
      <c r="B2714" t="str">
        <f>'Source - Master DB Debt'!D2711</f>
        <v>0186</v>
      </c>
      <c r="C2714" t="str">
        <f>'Source - Master DB Debt'!E2711</f>
        <v>Amended Taxable General Obligation Pension Bonds of 2004</v>
      </c>
      <c r="D2714" s="2">
        <f>'Source - Master DB Debt'!F2711</f>
        <v>119391</v>
      </c>
      <c r="E2714" s="2">
        <f>'Source - Master DB Debt'!G2711</f>
        <v>233932</v>
      </c>
      <c r="F2714" s="2">
        <f>'Source - Master DB Debt'!H2711</f>
        <v>0</v>
      </c>
      <c r="G2714" s="2">
        <f>'Source - Master DB Debt'!I2711</f>
        <v>0</v>
      </c>
      <c r="H2714" s="2">
        <f>'Source - Master DB Debt'!J2711</f>
        <v>0</v>
      </c>
    </row>
    <row r="2715" spans="1:8" x14ac:dyDescent="0.35">
      <c r="A2715" t="str">
        <f>'Source - Master DB Debt'!A2712&amp;'Source - Master DB Debt'!B2712&amp;'Source - Master DB Debt'!C2712</f>
        <v>8948375</v>
      </c>
      <c r="B2715" t="str">
        <f>'Source - Master DB Debt'!D2712</f>
        <v>0180</v>
      </c>
      <c r="C2715" t="str">
        <f>'Source - Master DB Debt'!E2712</f>
        <v>Advancement of Common School Fund Loan for Northeastern Wayne School Corporation</v>
      </c>
      <c r="D2715" s="2">
        <f>'Source - Master DB Debt'!F2712</f>
        <v>109668</v>
      </c>
      <c r="E2715" s="2">
        <f>'Source - Master DB Debt'!G2712</f>
        <v>219336</v>
      </c>
      <c r="F2715" s="2">
        <f>'Source - Master DB Debt'!H2712</f>
        <v>109668</v>
      </c>
      <c r="G2715" s="2">
        <f>'Source - Master DB Debt'!I2712</f>
        <v>109668</v>
      </c>
      <c r="H2715" s="2">
        <f>'Source - Master DB Debt'!J2712</f>
        <v>109668</v>
      </c>
    </row>
    <row r="2716" spans="1:8" x14ac:dyDescent="0.35">
      <c r="A2716" t="str">
        <f>'Source - Master DB Debt'!A2713&amp;'Source - Master DB Debt'!B2713&amp;'Source - Master DB Debt'!C2713</f>
        <v>8948375</v>
      </c>
      <c r="B2716" t="str">
        <f>'Source - Master DB Debt'!D2713</f>
        <v>0180</v>
      </c>
      <c r="C2716" t="str">
        <f>'Source - Master DB Debt'!E2713</f>
        <v>Northeastern Wayne Jr./Sr. High School Building Corporation Ad Valorem Property Tax Series 2019</v>
      </c>
      <c r="D2716" s="2">
        <f>'Source - Master DB Debt'!F2713</f>
        <v>64500</v>
      </c>
      <c r="E2716" s="2">
        <f>'Source - Master DB Debt'!G2713</f>
        <v>129000</v>
      </c>
      <c r="F2716" s="2">
        <f>'Source - Master DB Debt'!H2713</f>
        <v>64500</v>
      </c>
      <c r="G2716" s="2">
        <f>'Source - Master DB Debt'!I2713</f>
        <v>19350</v>
      </c>
      <c r="H2716" s="2">
        <f>'Source - Master DB Debt'!J2713</f>
        <v>64500</v>
      </c>
    </row>
    <row r="2717" spans="1:8" x14ac:dyDescent="0.35">
      <c r="A2717" t="str">
        <f>'Source - Master DB Debt'!A2714&amp;'Source - Master DB Debt'!B2714&amp;'Source - Master DB Debt'!C2714</f>
        <v>8948385</v>
      </c>
      <c r="B2717" t="str">
        <f>'Source - Master DB Debt'!D2714</f>
        <v>0180</v>
      </c>
      <c r="C2717" t="str">
        <f>'Source - Master DB Debt'!E2714</f>
        <v>2021 FMB</v>
      </c>
      <c r="D2717" s="2">
        <f>'Source - Master DB Debt'!F2714</f>
        <v>615500</v>
      </c>
      <c r="E2717" s="2">
        <f>'Source - Master DB Debt'!G2714</f>
        <v>1199000</v>
      </c>
      <c r="F2717" s="2">
        <f>'Source - Master DB Debt'!H2714</f>
        <v>549000</v>
      </c>
      <c r="G2717" s="2">
        <f>'Source - Master DB Debt'!I2714</f>
        <v>164700</v>
      </c>
      <c r="H2717" s="2">
        <f>'Source - Master DB Debt'!J2714</f>
        <v>549000</v>
      </c>
    </row>
    <row r="2718" spans="1:8" x14ac:dyDescent="0.35">
      <c r="A2718" t="str">
        <f>'Source - Master DB Debt'!A2715&amp;'Source - Master DB Debt'!B2715&amp;'Source - Master DB Debt'!C2715</f>
        <v>8948385</v>
      </c>
      <c r="B2718" t="str">
        <f>'Source - Master DB Debt'!D2715</f>
        <v>0180</v>
      </c>
      <c r="C2718" t="str">
        <f>'Source - Master DB Debt'!E2715</f>
        <v>2018 GO Bond</v>
      </c>
      <c r="D2718" s="2">
        <f>'Source - Master DB Debt'!F2715</f>
        <v>457050</v>
      </c>
      <c r="E2718" s="2">
        <f>'Source - Master DB Debt'!G2715</f>
        <v>919100</v>
      </c>
      <c r="F2718" s="2">
        <f>'Source - Master DB Debt'!H2715</f>
        <v>462325</v>
      </c>
      <c r="G2718" s="2">
        <f>'Source - Master DB Debt'!I2715</f>
        <v>69349</v>
      </c>
      <c r="H2718" s="2">
        <f>'Source - Master DB Debt'!J2715</f>
        <v>0</v>
      </c>
    </row>
    <row r="2719" spans="1:8" x14ac:dyDescent="0.35">
      <c r="A2719" t="str">
        <f>'Source - Master DB Debt'!A2716&amp;'Source - Master DB Debt'!B2716&amp;'Source - Master DB Debt'!C2716</f>
        <v>8948385</v>
      </c>
      <c r="B2719" t="str">
        <f>'Source - Master DB Debt'!D2716</f>
        <v>0180</v>
      </c>
      <c r="C2719" t="str">
        <f>'Source - Master DB Debt'!E2716</f>
        <v xml:space="preserve">2020 GO Bond </v>
      </c>
      <c r="D2719" s="2">
        <f>'Source - Master DB Debt'!F2716</f>
        <v>186575</v>
      </c>
      <c r="E2719" s="2">
        <f>'Source - Master DB Debt'!G2716</f>
        <v>372025</v>
      </c>
      <c r="F2719" s="2">
        <f>'Source - Master DB Debt'!H2716</f>
        <v>446025</v>
      </c>
      <c r="G2719" s="2">
        <f>'Source - Master DB Debt'!I2716</f>
        <v>133755</v>
      </c>
      <c r="H2719" s="2">
        <f>'Source - Master DB Debt'!J2716</f>
        <v>445675</v>
      </c>
    </row>
    <row r="2720" spans="1:8" x14ac:dyDescent="0.35">
      <c r="A2720" t="str">
        <f>'Source - Master DB Debt'!A2717&amp;'Source - Master DB Debt'!B2717&amp;'Source - Master DB Debt'!C2717</f>
        <v>8948385</v>
      </c>
      <c r="B2720" t="str">
        <f>'Source - Master DB Debt'!D2717</f>
        <v>0180</v>
      </c>
      <c r="C2720" t="str">
        <f>'Source - Master DB Debt'!E2717</f>
        <v>Fees</v>
      </c>
      <c r="D2720" s="2">
        <f>'Source - Master DB Debt'!F2717</f>
        <v>5000</v>
      </c>
      <c r="E2720" s="2">
        <f>'Source - Master DB Debt'!G2717</f>
        <v>5000</v>
      </c>
      <c r="F2720" s="2">
        <f>'Source - Master DB Debt'!H2717</f>
        <v>2500</v>
      </c>
      <c r="G2720" s="2">
        <f>'Source - Master DB Debt'!I2717</f>
        <v>750</v>
      </c>
      <c r="H2720" s="2">
        <f>'Source - Master DB Debt'!J2717</f>
        <v>2500</v>
      </c>
    </row>
    <row r="2721" spans="1:8" x14ac:dyDescent="0.35">
      <c r="A2721" t="str">
        <f>'Source - Master DB Debt'!A2718&amp;'Source - Master DB Debt'!B2718&amp;'Source - Master DB Debt'!C2718</f>
        <v>8948385</v>
      </c>
      <c r="B2721" t="str">
        <f>'Source - Master DB Debt'!D2718</f>
        <v>0180</v>
      </c>
      <c r="C2721" t="str">
        <f>'Source - Master DB Debt'!E2718</f>
        <v>Unreimbursed Textbooks</v>
      </c>
      <c r="D2721" s="2">
        <f>'Source - Master DB Debt'!F2718</f>
        <v>215160</v>
      </c>
      <c r="E2721" s="2">
        <f>'Source - Master DB Debt'!G2718</f>
        <v>0</v>
      </c>
      <c r="F2721" s="2">
        <f>'Source - Master DB Debt'!H2718</f>
        <v>0</v>
      </c>
      <c r="G2721" s="2">
        <f>'Source - Master DB Debt'!I2718</f>
        <v>0</v>
      </c>
      <c r="H2721" s="2">
        <f>'Source - Master DB Debt'!J2718</f>
        <v>0</v>
      </c>
    </row>
    <row r="2722" spans="1:8" x14ac:dyDescent="0.35">
      <c r="A2722" t="str">
        <f>'Source - Master DB Debt'!A2719&amp;'Source - Master DB Debt'!B2719&amp;'Source - Master DB Debt'!C2719</f>
        <v>9048425</v>
      </c>
      <c r="B2722" t="str">
        <f>'Source - Master DB Debt'!D2719</f>
        <v>0180</v>
      </c>
      <c r="C2722" t="str">
        <f>'Source - Master DB Debt'!E2719</f>
        <v>Unreimbursed Textbooks</v>
      </c>
      <c r="D2722" s="2">
        <f>'Source - Master DB Debt'!F2719</f>
        <v>14427</v>
      </c>
      <c r="E2722" s="2">
        <f>'Source - Master DB Debt'!G2719</f>
        <v>0</v>
      </c>
      <c r="F2722" s="2">
        <f>'Source - Master DB Debt'!H2719</f>
        <v>0</v>
      </c>
      <c r="G2722" s="2">
        <f>'Source - Master DB Debt'!I2719</f>
        <v>0</v>
      </c>
      <c r="H2722" s="2">
        <f>'Source - Master DB Debt'!J2719</f>
        <v>0</v>
      </c>
    </row>
    <row r="2723" spans="1:8" x14ac:dyDescent="0.35">
      <c r="A2723" t="str">
        <f>'Source - Master DB Debt'!A2720&amp;'Source - Master DB Debt'!B2720&amp;'Source - Master DB Debt'!C2720</f>
        <v>9048425</v>
      </c>
      <c r="B2723" t="str">
        <f>'Source - Master DB Debt'!D2720</f>
        <v>0180</v>
      </c>
      <c r="C2723" t="str">
        <f>'Source - Master DB Debt'!E2720</f>
        <v>Southern Wells Community Schools Ad Valorem Property Tax First Mortgage Bonds, Series 2019</v>
      </c>
      <c r="D2723" s="2">
        <f>'Source - Master DB Debt'!F2720</f>
        <v>145000</v>
      </c>
      <c r="E2723" s="2">
        <f>'Source - Master DB Debt'!G2720</f>
        <v>288000</v>
      </c>
      <c r="F2723" s="2">
        <f>'Source - Master DB Debt'!H2720</f>
        <v>143000</v>
      </c>
      <c r="G2723" s="2">
        <f>'Source - Master DB Debt'!I2720</f>
        <v>43650</v>
      </c>
      <c r="H2723" s="2">
        <f>'Source - Master DB Debt'!J2720</f>
        <v>148000</v>
      </c>
    </row>
    <row r="2724" spans="1:8" x14ac:dyDescent="0.35">
      <c r="A2724" t="str">
        <f>'Source - Master DB Debt'!A2721&amp;'Source - Master DB Debt'!B2721&amp;'Source - Master DB Debt'!C2721</f>
        <v>9048425</v>
      </c>
      <c r="B2724" t="str">
        <f>'Source - Master DB Debt'!D2721</f>
        <v>0180</v>
      </c>
      <c r="C2724" t="str">
        <f>'Source - Master DB Debt'!E2721</f>
        <v>Southern Wells School Building Corp ad valorem property tax first mortgage bonds, Series 2018</v>
      </c>
      <c r="D2724" s="2">
        <f>'Source - Master DB Debt'!F2721</f>
        <v>169000</v>
      </c>
      <c r="E2724" s="2">
        <f>'Source - Master DB Debt'!G2721</f>
        <v>338000</v>
      </c>
      <c r="F2724" s="2">
        <f>'Source - Master DB Debt'!H2721</f>
        <v>168000</v>
      </c>
      <c r="G2724" s="2">
        <f>'Source - Master DB Debt'!I2721</f>
        <v>50250</v>
      </c>
      <c r="H2724" s="2">
        <f>'Source - Master DB Debt'!J2721</f>
        <v>167000</v>
      </c>
    </row>
    <row r="2725" spans="1:8" x14ac:dyDescent="0.35">
      <c r="A2725" t="str">
        <f>'Source - Master DB Debt'!A2722&amp;'Source - Master DB Debt'!B2722&amp;'Source - Master DB Debt'!C2722</f>
        <v>9048435</v>
      </c>
      <c r="B2725" t="str">
        <f>'Source - Master DB Debt'!D2722</f>
        <v>0180</v>
      </c>
      <c r="C2725" t="str">
        <f>'Source - Master DB Debt'!E2722</f>
        <v>Northern Wells Multi-School Building Corp Ad Valorem Property Tax 1st Mortgage Bonds, Series 2021</v>
      </c>
      <c r="D2725" s="2">
        <f>'Source - Master DB Debt'!F2722</f>
        <v>891000</v>
      </c>
      <c r="E2725" s="2">
        <f>'Source - Master DB Debt'!G2722</f>
        <v>1910000</v>
      </c>
      <c r="F2725" s="2">
        <f>'Source - Master DB Debt'!H2722</f>
        <v>988000</v>
      </c>
      <c r="G2725" s="2">
        <f>'Source - Master DB Debt'!I2722</f>
        <v>296400</v>
      </c>
      <c r="H2725" s="2">
        <f>'Source - Master DB Debt'!J2722</f>
        <v>988000</v>
      </c>
    </row>
    <row r="2726" spans="1:8" x14ac:dyDescent="0.35">
      <c r="A2726" t="str">
        <f>'Source - Master DB Debt'!A2723&amp;'Source - Master DB Debt'!B2723&amp;'Source - Master DB Debt'!C2723</f>
        <v>9048435</v>
      </c>
      <c r="B2726" t="str">
        <f>'Source - Master DB Debt'!D2723</f>
        <v>0180</v>
      </c>
      <c r="C2726" t="str">
        <f>'Source - Master DB Debt'!E2723</f>
        <v>QSCB</v>
      </c>
      <c r="D2726" s="2">
        <f>'Source - Master DB Debt'!F2723</f>
        <v>197975</v>
      </c>
      <c r="E2726" s="2">
        <f>'Source - Master DB Debt'!G2723</f>
        <v>253950</v>
      </c>
      <c r="F2726" s="2">
        <f>'Source - Master DB Debt'!H2723</f>
        <v>55975</v>
      </c>
      <c r="G2726" s="2">
        <f>'Source - Master DB Debt'!I2723</f>
        <v>55975</v>
      </c>
      <c r="H2726" s="2">
        <f>'Source - Master DB Debt'!J2723</f>
        <v>195975</v>
      </c>
    </row>
    <row r="2727" spans="1:8" x14ac:dyDescent="0.35">
      <c r="A2727" t="str">
        <f>'Source - Master DB Debt'!A2724&amp;'Source - Master DB Debt'!B2724&amp;'Source - Master DB Debt'!C2724</f>
        <v>9048435</v>
      </c>
      <c r="B2727" t="str">
        <f>'Source - Master DB Debt'!D2724</f>
        <v>0287</v>
      </c>
      <c r="C2727" t="str">
        <f>'Source - Master DB Debt'!E2724</f>
        <v>No Wells Multi-Bldg Corp Unlimited Ad Valorem Property Tax 1st Mortgage Refunding Bonds, Series 2023</v>
      </c>
      <c r="D2727" s="2">
        <f>'Source - Master DB Debt'!F2724</f>
        <v>495000</v>
      </c>
      <c r="E2727" s="2">
        <f>'Source - Master DB Debt'!G2724</f>
        <v>990000</v>
      </c>
      <c r="F2727" s="2">
        <f>'Source - Master DB Debt'!H2724</f>
        <v>494000</v>
      </c>
      <c r="G2727" s="2">
        <f>'Source - Master DB Debt'!I2724</f>
        <v>494000</v>
      </c>
      <c r="H2727" s="2">
        <f>'Source - Master DB Debt'!J2724</f>
        <v>494000</v>
      </c>
    </row>
    <row r="2728" spans="1:8" x14ac:dyDescent="0.35">
      <c r="A2728" t="str">
        <f>'Source - Master DB Debt'!A2725&amp;'Source - Master DB Debt'!B2725&amp;'Source - Master DB Debt'!C2725</f>
        <v>9048435</v>
      </c>
      <c r="B2728" t="str">
        <f>'Source - Master DB Debt'!D2725</f>
        <v>0180</v>
      </c>
      <c r="C2728" t="str">
        <f>'Source - Master DB Debt'!E2725</f>
        <v>Northern Wells Multi-School Building Corp Ad Valorem Property Tax First Mortgage Bonds, Series 2022</v>
      </c>
      <c r="D2728" s="2">
        <f>'Source - Master DB Debt'!F2725</f>
        <v>437000</v>
      </c>
      <c r="E2728" s="2">
        <f>'Source - Master DB Debt'!G2725</f>
        <v>702000</v>
      </c>
      <c r="F2728" s="2">
        <f>'Source - Master DB Debt'!H2725</f>
        <v>130000</v>
      </c>
      <c r="G2728" s="2">
        <f>'Source - Master DB Debt'!I2725</f>
        <v>39000</v>
      </c>
      <c r="H2728" s="2">
        <f>'Source - Master DB Debt'!J2725</f>
        <v>130000</v>
      </c>
    </row>
    <row r="2729" spans="1:8" x14ac:dyDescent="0.35">
      <c r="A2729" t="str">
        <f>'Source - Master DB Debt'!A2726&amp;'Source - Master DB Debt'!B2726&amp;'Source - Master DB Debt'!C2726</f>
        <v>9048435</v>
      </c>
      <c r="B2729" t="str">
        <f>'Source - Master DB Debt'!D2726</f>
        <v>0180</v>
      </c>
      <c r="C2729" t="str">
        <f>'Source - Master DB Debt'!E2726</f>
        <v>Fees</v>
      </c>
      <c r="D2729" s="2">
        <f>'Source - Master DB Debt'!F2726</f>
        <v>575</v>
      </c>
      <c r="E2729" s="2">
        <f>'Source - Master DB Debt'!G2726</f>
        <v>5650</v>
      </c>
      <c r="F2729" s="2">
        <f>'Source - Master DB Debt'!H2726</f>
        <v>575</v>
      </c>
      <c r="G2729" s="2">
        <f>'Source - Master DB Debt'!I2726</f>
        <v>575</v>
      </c>
      <c r="H2729" s="2">
        <f>'Source - Master DB Debt'!J2726</f>
        <v>5650</v>
      </c>
    </row>
    <row r="2730" spans="1:8" x14ac:dyDescent="0.35">
      <c r="A2730" t="str">
        <f>'Source - Master DB Debt'!A2727&amp;'Source - Master DB Debt'!B2727&amp;'Source - Master DB Debt'!C2727</f>
        <v>9048435</v>
      </c>
      <c r="B2730" t="str">
        <f>'Source - Master DB Debt'!D2727</f>
        <v>0180</v>
      </c>
      <c r="C2730" t="str">
        <f>'Source - Master DB Debt'!E2727</f>
        <v>Norwell Community Schools General Obligation Bonds of 2023</v>
      </c>
      <c r="D2730" s="2">
        <f>'Source - Master DB Debt'!F2727</f>
        <v>0</v>
      </c>
      <c r="E2730" s="2">
        <f>'Source - Master DB Debt'!G2727</f>
        <v>1186128</v>
      </c>
      <c r="F2730" s="2">
        <f>'Source - Master DB Debt'!H2727</f>
        <v>741875</v>
      </c>
      <c r="G2730" s="2">
        <f>'Source - Master DB Debt'!I2727</f>
        <v>222394</v>
      </c>
      <c r="H2730" s="2">
        <f>'Source - Master DB Debt'!J2727</f>
        <v>740750</v>
      </c>
    </row>
    <row r="2731" spans="1:8" x14ac:dyDescent="0.35">
      <c r="A2731" t="str">
        <f>'Source - Master DB Debt'!A2728&amp;'Source - Master DB Debt'!B2728&amp;'Source - Master DB Debt'!C2728</f>
        <v>9048435</v>
      </c>
      <c r="B2731" t="str">
        <f>'Source - Master DB Debt'!D2728</f>
        <v>0287</v>
      </c>
      <c r="C2731" t="str">
        <f>'Source - Master DB Debt'!E2728</f>
        <v>Fees</v>
      </c>
      <c r="D2731" s="2">
        <f>'Source - Master DB Debt'!F2728</f>
        <v>500</v>
      </c>
      <c r="E2731" s="2">
        <f>'Source - Master DB Debt'!G2728</f>
        <v>500</v>
      </c>
      <c r="F2731" s="2">
        <f>'Source - Master DB Debt'!H2728</f>
        <v>0</v>
      </c>
      <c r="G2731" s="2">
        <f>'Source - Master DB Debt'!I2728</f>
        <v>0</v>
      </c>
      <c r="H2731" s="2">
        <f>'Source - Master DB Debt'!J2728</f>
        <v>500</v>
      </c>
    </row>
    <row r="2732" spans="1:8" x14ac:dyDescent="0.35">
      <c r="A2732" t="str">
        <f>'Source - Master DB Debt'!A2729&amp;'Source - Master DB Debt'!B2729&amp;'Source - Master DB Debt'!C2729</f>
        <v>9048435</v>
      </c>
      <c r="B2732" t="str">
        <f>'Source - Master DB Debt'!D2729</f>
        <v>0180</v>
      </c>
      <c r="C2732" t="str">
        <f>'Source - Master DB Debt'!E2729</f>
        <v>Ad Valorem Property Tax First Mortgage Bonds, Series 2019</v>
      </c>
      <c r="D2732" s="2">
        <f>'Source - Master DB Debt'!F2729</f>
        <v>275000</v>
      </c>
      <c r="E2732" s="2">
        <f>'Source - Master DB Debt'!G2729</f>
        <v>548000</v>
      </c>
      <c r="F2732" s="2">
        <f>'Source - Master DB Debt'!H2729</f>
        <v>275500</v>
      </c>
      <c r="G2732" s="2">
        <f>'Source - Master DB Debt'!I2729</f>
        <v>82650</v>
      </c>
      <c r="H2732" s="2">
        <f>'Source - Master DB Debt'!J2729</f>
        <v>275500</v>
      </c>
    </row>
    <row r="2733" spans="1:8" x14ac:dyDescent="0.35">
      <c r="A2733" t="str">
        <f>'Source - Master DB Debt'!A2730&amp;'Source - Master DB Debt'!B2730&amp;'Source - Master DB Debt'!C2730</f>
        <v>9048445</v>
      </c>
      <c r="B2733" t="str">
        <f>'Source - Master DB Debt'!D2730</f>
        <v>0180</v>
      </c>
      <c r="C2733" t="str">
        <f>'Source - Master DB Debt'!E2730</f>
        <v>Bluffton-Harrison Middle Schl Bldg Corporation Ad Valorem Property Tax First Mtg Bonds, Series 2021</v>
      </c>
      <c r="D2733" s="2">
        <f>'Source - Master DB Debt'!F2730</f>
        <v>305000</v>
      </c>
      <c r="E2733" s="2">
        <f>'Source - Master DB Debt'!G2730</f>
        <v>338000</v>
      </c>
      <c r="F2733" s="2">
        <f>'Source - Master DB Debt'!H2730</f>
        <v>169000</v>
      </c>
      <c r="G2733" s="2">
        <f>'Source - Master DB Debt'!I2730</f>
        <v>50700</v>
      </c>
      <c r="H2733" s="2">
        <f>'Source - Master DB Debt'!J2730</f>
        <v>169000</v>
      </c>
    </row>
    <row r="2734" spans="1:8" x14ac:dyDescent="0.35">
      <c r="A2734" t="str">
        <f>'Source - Master DB Debt'!A2731&amp;'Source - Master DB Debt'!B2731&amp;'Source - Master DB Debt'!C2731</f>
        <v>9048445</v>
      </c>
      <c r="B2734" t="str">
        <f>'Source - Master DB Debt'!D2731</f>
        <v>0180</v>
      </c>
      <c r="C2734" t="str">
        <f>'Source - Master DB Debt'!E2731</f>
        <v>Bluffton-Harrison MS Bldg Corp Ad Valorem Prop Tax 1st Mtg Rfg &amp; Imp Bonds Series 2015</v>
      </c>
      <c r="D2734" s="2">
        <f>'Source - Master DB Debt'!F2731</f>
        <v>582000</v>
      </c>
      <c r="E2734" s="2">
        <f>'Source - Master DB Debt'!G2731</f>
        <v>1791000</v>
      </c>
      <c r="F2734" s="2">
        <f>'Source - Master DB Debt'!H2731</f>
        <v>1210000</v>
      </c>
      <c r="G2734" s="2">
        <f>'Source - Master DB Debt'!I2731</f>
        <v>357750</v>
      </c>
      <c r="H2734" s="2">
        <f>'Source - Master DB Debt'!J2731</f>
        <v>1175000</v>
      </c>
    </row>
    <row r="2735" spans="1:8" x14ac:dyDescent="0.35">
      <c r="A2735" t="str">
        <f>'Source - Master DB Debt'!A2732&amp;'Source - Master DB Debt'!B2732&amp;'Source - Master DB Debt'!C2732</f>
        <v>9048445</v>
      </c>
      <c r="B2735" t="str">
        <f>'Source - Master DB Debt'!D2732</f>
        <v>0180</v>
      </c>
      <c r="C2735" t="str">
        <f>'Source - Master DB Debt'!E2732</f>
        <v>Bluffton-Harrison Middle School Bldg Corp Ad Valorem Property Tax First Mortgage Bonds, Series 2023</v>
      </c>
      <c r="D2735" s="2">
        <f>'Source - Master DB Debt'!F2732</f>
        <v>0</v>
      </c>
      <c r="E2735" s="2">
        <f>'Source - Master DB Debt'!G2732</f>
        <v>640000</v>
      </c>
      <c r="F2735" s="2">
        <f>'Source - Master DB Debt'!H2732</f>
        <v>320500</v>
      </c>
      <c r="G2735" s="2">
        <f>'Source - Master DB Debt'!I2732</f>
        <v>96150</v>
      </c>
      <c r="H2735" s="2">
        <f>'Source - Master DB Debt'!J2732</f>
        <v>320500</v>
      </c>
    </row>
    <row r="2736" spans="1:8" x14ac:dyDescent="0.35">
      <c r="A2736" t="str">
        <f>'Source - Master DB Debt'!A2733&amp;'Source - Master DB Debt'!B2733&amp;'Source - Master DB Debt'!C2733</f>
        <v>9048445</v>
      </c>
      <c r="B2736" t="str">
        <f>'Source - Master DB Debt'!D2733</f>
        <v>0180</v>
      </c>
      <c r="C2736" t="str">
        <f>'Source - Master DB Debt'!E2733</f>
        <v>Bluff-Harr Middle School Bldg Corp Ad Valorem Property Tax First Mortg Bonds, Series 2014A &amp; 2014B</v>
      </c>
      <c r="D2736" s="2">
        <f>'Source - Master DB Debt'!F2733</f>
        <v>515000</v>
      </c>
      <c r="E2736" s="2">
        <f>'Source - Master DB Debt'!G2733</f>
        <v>591000</v>
      </c>
      <c r="F2736" s="2">
        <f>'Source - Master DB Debt'!H2733</f>
        <v>0</v>
      </c>
      <c r="G2736" s="2">
        <f>'Source - Master DB Debt'!I2733</f>
        <v>0</v>
      </c>
      <c r="H2736" s="2">
        <f>'Source - Master DB Debt'!J2733</f>
        <v>0</v>
      </c>
    </row>
    <row r="2737" spans="1:8" x14ac:dyDescent="0.35">
      <c r="A2737" t="str">
        <f>'Source - Master DB Debt'!A2734&amp;'Source - Master DB Debt'!B2734&amp;'Source - Master DB Debt'!C2734</f>
        <v>9048445</v>
      </c>
      <c r="B2737" t="str">
        <f>'Source - Master DB Debt'!D2734</f>
        <v>0180</v>
      </c>
      <c r="C2737" t="str">
        <f>'Source - Master DB Debt'!E2734</f>
        <v>Lease Rental MS - Project</v>
      </c>
      <c r="D2737" s="2">
        <f>'Source - Master DB Debt'!F2734</f>
        <v>94500</v>
      </c>
      <c r="E2737" s="2">
        <f>'Source - Master DB Debt'!G2734</f>
        <v>0</v>
      </c>
      <c r="F2737" s="2">
        <f>'Source - Master DB Debt'!H2734</f>
        <v>0</v>
      </c>
      <c r="G2737" s="2">
        <f>'Source - Master DB Debt'!I2734</f>
        <v>0</v>
      </c>
      <c r="H2737" s="2">
        <f>'Source - Master DB Debt'!J2734</f>
        <v>0</v>
      </c>
    </row>
    <row r="2738" spans="1:8" x14ac:dyDescent="0.35">
      <c r="A2738" t="str">
        <f>'Source - Master DB Debt'!A2735&amp;'Source - Master DB Debt'!B2735&amp;'Source - Master DB Debt'!C2735</f>
        <v>9148515</v>
      </c>
      <c r="B2738" t="str">
        <f>'Source - Master DB Debt'!D2735</f>
        <v>0180</v>
      </c>
      <c r="C2738" t="str">
        <f>'Source - Master DB Debt'!E2735</f>
        <v>Ad Valorem Property Tax First Mortgage Bonds, Series 2020</v>
      </c>
      <c r="D2738" s="2">
        <f>'Source - Master DB Debt'!F2735</f>
        <v>673500</v>
      </c>
      <c r="E2738" s="2">
        <f>'Source - Master DB Debt'!G2735</f>
        <v>1347000</v>
      </c>
      <c r="F2738" s="2">
        <f>'Source - Master DB Debt'!H2735</f>
        <v>675000</v>
      </c>
      <c r="G2738" s="2">
        <f>'Source - Master DB Debt'!I2735</f>
        <v>202500</v>
      </c>
      <c r="H2738" s="2">
        <f>'Source - Master DB Debt'!J2735</f>
        <v>675000</v>
      </c>
    </row>
    <row r="2739" spans="1:8" x14ac:dyDescent="0.35">
      <c r="A2739" t="str">
        <f>'Source - Master DB Debt'!A2736&amp;'Source - Master DB Debt'!B2736&amp;'Source - Master DB Debt'!C2736</f>
        <v>9148515</v>
      </c>
      <c r="B2739" t="str">
        <f>'Source - Master DB Debt'!D2736</f>
        <v>0180</v>
      </c>
      <c r="C2739" t="str">
        <f>'Source - Master DB Debt'!E2736</f>
        <v>Unreimbursed Textbooks</v>
      </c>
      <c r="D2739" s="2">
        <f>'Source - Master DB Debt'!F2736</f>
        <v>94316</v>
      </c>
      <c r="E2739" s="2">
        <f>'Source - Master DB Debt'!G2736</f>
        <v>0</v>
      </c>
      <c r="F2739" s="2">
        <f>'Source - Master DB Debt'!H2736</f>
        <v>0</v>
      </c>
      <c r="G2739" s="2">
        <f>'Source - Master DB Debt'!I2736</f>
        <v>0</v>
      </c>
      <c r="H2739" s="2">
        <f>'Source - Master DB Debt'!J2736</f>
        <v>0</v>
      </c>
    </row>
    <row r="2740" spans="1:8" x14ac:dyDescent="0.35">
      <c r="A2740" t="str">
        <f>'Source - Master DB Debt'!A2737&amp;'Source - Master DB Debt'!B2737&amp;'Source - Master DB Debt'!C2737</f>
        <v>9148525</v>
      </c>
      <c r="B2740" t="str">
        <f>'Source - Master DB Debt'!D2737</f>
        <v>0180</v>
      </c>
      <c r="C2740" t="str">
        <f>'Source - Master DB Debt'!E2737</f>
        <v>Ad Valorem Property Tax First Mortgage Bonds, Series 2014</v>
      </c>
      <c r="D2740" s="2">
        <f>'Source - Master DB Debt'!F2737</f>
        <v>123000</v>
      </c>
      <c r="E2740" s="2">
        <f>'Source - Master DB Debt'!G2737</f>
        <v>250000</v>
      </c>
      <c r="F2740" s="2">
        <f>'Source - Master DB Debt'!H2737</f>
        <v>0</v>
      </c>
      <c r="G2740" s="2">
        <f>'Source - Master DB Debt'!I2737</f>
        <v>0</v>
      </c>
      <c r="H2740" s="2">
        <f>'Source - Master DB Debt'!J2737</f>
        <v>0</v>
      </c>
    </row>
    <row r="2741" spans="1:8" x14ac:dyDescent="0.35">
      <c r="A2741" t="str">
        <f>'Source - Master DB Debt'!A2738&amp;'Source - Master DB Debt'!B2738&amp;'Source - Master DB Debt'!C2738</f>
        <v>9148525</v>
      </c>
      <c r="B2741" t="str">
        <f>'Source - Master DB Debt'!D2738</f>
        <v>0180</v>
      </c>
      <c r="C2741" t="str">
        <f>'Source - Master DB Debt'!E2738</f>
        <v>Ad Valorem Property Tax First Mortgage Bonds, Series 2020</v>
      </c>
      <c r="D2741" s="2">
        <f>'Source - Master DB Debt'!F2738</f>
        <v>190500</v>
      </c>
      <c r="E2741" s="2">
        <f>'Source - Master DB Debt'!G2738</f>
        <v>379000</v>
      </c>
      <c r="F2741" s="2">
        <f>'Source - Master DB Debt'!H2738</f>
        <v>183000</v>
      </c>
      <c r="G2741" s="2">
        <f>'Source - Master DB Debt'!I2738</f>
        <v>54900</v>
      </c>
      <c r="H2741" s="2">
        <f>'Source - Master DB Debt'!J2738</f>
        <v>183000</v>
      </c>
    </row>
    <row r="2742" spans="1:8" x14ac:dyDescent="0.35">
      <c r="A2742" t="str">
        <f>'Source - Master DB Debt'!A2739&amp;'Source - Master DB Debt'!B2739&amp;'Source - Master DB Debt'!C2739</f>
        <v>9148525</v>
      </c>
      <c r="B2742" t="str">
        <f>'Source - Master DB Debt'!D2739</f>
        <v>0180</v>
      </c>
      <c r="C2742" t="str">
        <f>'Source - Master DB Debt'!E2739</f>
        <v>Interest on Temporary Loans</v>
      </c>
      <c r="D2742" s="2">
        <f>'Source - Master DB Debt'!F2739</f>
        <v>0</v>
      </c>
      <c r="E2742" s="2">
        <f>'Source - Master DB Debt'!G2739</f>
        <v>50000</v>
      </c>
      <c r="F2742" s="2">
        <f>'Source - Master DB Debt'!H2739</f>
        <v>0</v>
      </c>
      <c r="G2742" s="2">
        <f>'Source - Master DB Debt'!I2739</f>
        <v>0</v>
      </c>
      <c r="H2742" s="2">
        <f>'Source - Master DB Debt'!J2739</f>
        <v>0</v>
      </c>
    </row>
    <row r="2743" spans="1:8" x14ac:dyDescent="0.35">
      <c r="A2743" t="str">
        <f>'Source - Master DB Debt'!A2740&amp;'Source - Master DB Debt'!B2740&amp;'Source - Master DB Debt'!C2740</f>
        <v>9148525</v>
      </c>
      <c r="B2743" t="str">
        <f>'Source - Master DB Debt'!D2740</f>
        <v>0180</v>
      </c>
      <c r="C2743" t="str">
        <f>'Source - Master DB Debt'!E2740</f>
        <v>Unreimbursed Textbooks</v>
      </c>
      <c r="D2743" s="2">
        <f>'Source - Master DB Debt'!F2740</f>
        <v>0</v>
      </c>
      <c r="E2743" s="2">
        <f>'Source - Master DB Debt'!G2740</f>
        <v>0</v>
      </c>
      <c r="F2743" s="2">
        <f>'Source - Master DB Debt'!H2740</f>
        <v>0</v>
      </c>
      <c r="G2743" s="2">
        <f>'Source - Master DB Debt'!I2740</f>
        <v>0</v>
      </c>
      <c r="H2743" s="2">
        <f>'Source - Master DB Debt'!J2740</f>
        <v>0</v>
      </c>
    </row>
    <row r="2744" spans="1:8" x14ac:dyDescent="0.35">
      <c r="A2744" t="str">
        <f>'Source - Master DB Debt'!A2741&amp;'Source - Master DB Debt'!B2741&amp;'Source - Master DB Debt'!C2741</f>
        <v>9148535</v>
      </c>
      <c r="B2744" t="str">
        <f>'Source - Master DB Debt'!D2741</f>
        <v>0180</v>
      </c>
      <c r="C2744" t="str">
        <f>'Source - Master DB Debt'!E2741</f>
        <v>Unreimbursed Textbooks</v>
      </c>
      <c r="D2744" s="2">
        <f>'Source - Master DB Debt'!F2741</f>
        <v>0</v>
      </c>
      <c r="E2744" s="2">
        <f>'Source - Master DB Debt'!G2741</f>
        <v>0</v>
      </c>
      <c r="F2744" s="2">
        <f>'Source - Master DB Debt'!H2741</f>
        <v>0</v>
      </c>
      <c r="G2744" s="2">
        <f>'Source - Master DB Debt'!I2741</f>
        <v>0</v>
      </c>
      <c r="H2744" s="2">
        <f>'Source - Master DB Debt'!J2741</f>
        <v>0</v>
      </c>
    </row>
    <row r="2745" spans="1:8" x14ac:dyDescent="0.35">
      <c r="A2745" t="str">
        <f>'Source - Master DB Debt'!A2742&amp;'Source - Master DB Debt'!B2742&amp;'Source - Master DB Debt'!C2742</f>
        <v>9148535</v>
      </c>
      <c r="B2745" t="str">
        <f>'Source - Master DB Debt'!D2742</f>
        <v>0180</v>
      </c>
      <c r="C2745" t="str">
        <f>'Source - Master DB Debt'!E2742</f>
        <v>Interest on Temporary Loans</v>
      </c>
      <c r="D2745" s="2">
        <f>'Source - Master DB Debt'!F2742</f>
        <v>0</v>
      </c>
      <c r="E2745" s="2">
        <f>'Source - Master DB Debt'!G2742</f>
        <v>300000</v>
      </c>
      <c r="F2745" s="2">
        <f>'Source - Master DB Debt'!H2742</f>
        <v>0</v>
      </c>
      <c r="G2745" s="2">
        <f>'Source - Master DB Debt'!I2742</f>
        <v>0</v>
      </c>
      <c r="H2745" s="2">
        <f>'Source - Master DB Debt'!J2742</f>
        <v>0</v>
      </c>
    </row>
    <row r="2746" spans="1:8" x14ac:dyDescent="0.35">
      <c r="A2746" t="str">
        <f>'Source - Master DB Debt'!A2743&amp;'Source - Master DB Debt'!B2743&amp;'Source - Master DB Debt'!C2743</f>
        <v>9148535</v>
      </c>
      <c r="B2746" t="str">
        <f>'Source - Master DB Debt'!D2743</f>
        <v>0180</v>
      </c>
      <c r="C2746" t="str">
        <f>'Source - Master DB Debt'!E2743</f>
        <v>General Obligation Bonds of 2021</v>
      </c>
      <c r="D2746" s="2">
        <f>'Source - Master DB Debt'!F2743</f>
        <v>273050</v>
      </c>
      <c r="E2746" s="2">
        <f>'Source - Master DB Debt'!G2743</f>
        <v>548850</v>
      </c>
      <c r="F2746" s="2">
        <f>'Source - Master DB Debt'!H2743</f>
        <v>0</v>
      </c>
      <c r="G2746" s="2">
        <f>'Source - Master DB Debt'!I2743</f>
        <v>0</v>
      </c>
      <c r="H2746" s="2">
        <f>'Source - Master DB Debt'!J2743</f>
        <v>0</v>
      </c>
    </row>
    <row r="2747" spans="1:8" x14ac:dyDescent="0.35">
      <c r="A2747" t="str">
        <f>'Source - Master DB Debt'!A2744&amp;'Source - Master DB Debt'!B2744&amp;'Source - Master DB Debt'!C2744</f>
        <v>9148565</v>
      </c>
      <c r="B2747" t="str">
        <f>'Source - Master DB Debt'!D2744</f>
        <v>0180</v>
      </c>
      <c r="C2747" t="str">
        <f>'Source - Master DB Debt'!E2744</f>
        <v>Twin Lakes School Building Corp AD Valorem Property Tax First Mortgage Bonds Series 2019</v>
      </c>
      <c r="D2747" s="2">
        <f>'Source - Master DB Debt'!F2744</f>
        <v>65000</v>
      </c>
      <c r="E2747" s="2">
        <f>'Source - Master DB Debt'!G2744</f>
        <v>130000</v>
      </c>
      <c r="F2747" s="2">
        <f>'Source - Master DB Debt'!H2744</f>
        <v>65000</v>
      </c>
      <c r="G2747" s="2">
        <f>'Source - Master DB Debt'!I2744</f>
        <v>19500</v>
      </c>
      <c r="H2747" s="2">
        <f>'Source - Master DB Debt'!J2744</f>
        <v>65000</v>
      </c>
    </row>
    <row r="2748" spans="1:8" x14ac:dyDescent="0.35">
      <c r="A2748" t="str">
        <f>'Source - Master DB Debt'!A2745&amp;'Source - Master DB Debt'!B2745&amp;'Source - Master DB Debt'!C2745</f>
        <v>9148565</v>
      </c>
      <c r="B2748" t="str">
        <f>'Source - Master DB Debt'!D2745</f>
        <v>0180</v>
      </c>
      <c r="C2748" t="str">
        <f>'Source - Master DB Debt'!E2745</f>
        <v>Ad Valorem Property Tax First Mortgage Bonds, Series 2023</v>
      </c>
      <c r="D2748" s="2">
        <f>'Source - Master DB Debt'!F2745</f>
        <v>0</v>
      </c>
      <c r="E2748" s="2">
        <f>'Source - Master DB Debt'!G2745</f>
        <v>1553000</v>
      </c>
      <c r="F2748" s="2">
        <f>'Source - Master DB Debt'!H2745</f>
        <v>350000</v>
      </c>
      <c r="G2748" s="2">
        <f>'Source - Master DB Debt'!I2745</f>
        <v>105000</v>
      </c>
      <c r="H2748" s="2">
        <f>'Source - Master DB Debt'!J2745</f>
        <v>350000</v>
      </c>
    </row>
    <row r="2749" spans="1:8" x14ac:dyDescent="0.35">
      <c r="A2749" t="str">
        <f>'Source - Master DB Debt'!A2746&amp;'Source - Master DB Debt'!B2746&amp;'Source - Master DB Debt'!C2746</f>
        <v>9148565</v>
      </c>
      <c r="B2749" t="str">
        <f>'Source - Master DB Debt'!D2746</f>
        <v>0180</v>
      </c>
      <c r="C2749" t="str">
        <f>'Source - Master DB Debt'!E2746</f>
        <v>Ad Valorem Property Tax First Mortgage Bonds, Series 2021</v>
      </c>
      <c r="D2749" s="2">
        <f>'Source - Master DB Debt'!F2746</f>
        <v>151500</v>
      </c>
      <c r="E2749" s="2">
        <f>'Source - Master DB Debt'!G2746</f>
        <v>298000</v>
      </c>
      <c r="F2749" s="2">
        <f>'Source - Master DB Debt'!H2746</f>
        <v>320500</v>
      </c>
      <c r="G2749" s="2">
        <f>'Source - Master DB Debt'!I2746</f>
        <v>96150</v>
      </c>
      <c r="H2749" s="2">
        <f>'Source - Master DB Debt'!J2746</f>
        <v>320500</v>
      </c>
    </row>
    <row r="2750" spans="1:8" x14ac:dyDescent="0.35">
      <c r="A2750" t="str">
        <f>'Source - Master DB Debt'!A2747&amp;'Source - Master DB Debt'!B2747&amp;'Source - Master DB Debt'!C2747</f>
        <v>9148565</v>
      </c>
      <c r="B2750" t="str">
        <f>'Source - Master DB Debt'!D2747</f>
        <v>0180</v>
      </c>
      <c r="C2750" t="str">
        <f>'Source - Master DB Debt'!E2747</f>
        <v>Twin Lakes School Building Corporation Ad Valorem Property Tax First Mortgage Bonds, Series 2017</v>
      </c>
      <c r="D2750" s="2">
        <f>'Source - Master DB Debt'!F2747</f>
        <v>737500</v>
      </c>
      <c r="E2750" s="2">
        <f>'Source - Master DB Debt'!G2747</f>
        <v>1475000</v>
      </c>
      <c r="F2750" s="2">
        <f>'Source - Master DB Debt'!H2747</f>
        <v>737500</v>
      </c>
      <c r="G2750" s="2">
        <f>'Source - Master DB Debt'!I2747</f>
        <v>221250</v>
      </c>
      <c r="H2750" s="2">
        <f>'Source - Master DB Debt'!J2747</f>
        <v>737500</v>
      </c>
    </row>
    <row r="2751" spans="1:8" x14ac:dyDescent="0.35">
      <c r="A2751" t="str">
        <f>'Source - Master DB Debt'!A2748&amp;'Source - Master DB Debt'!B2748&amp;'Source - Master DB Debt'!C2748</f>
        <v>9148565</v>
      </c>
      <c r="B2751" t="str">
        <f>'Source - Master DB Debt'!D2748</f>
        <v>0180</v>
      </c>
      <c r="C2751" t="str">
        <f>'Source - Master DB Debt'!E2748</f>
        <v>TLSC General Obligation Bonds, Series 2022</v>
      </c>
      <c r="D2751" s="2">
        <f>'Source - Master DB Debt'!F2748</f>
        <v>699125</v>
      </c>
      <c r="E2751" s="2">
        <f>'Source - Master DB Debt'!G2748</f>
        <v>726375</v>
      </c>
      <c r="F2751" s="2">
        <f>'Source - Master DB Debt'!H2748</f>
        <v>0</v>
      </c>
      <c r="G2751" s="2">
        <f>'Source - Master DB Debt'!I2748</f>
        <v>0</v>
      </c>
      <c r="H2751" s="2">
        <f>'Source - Master DB Debt'!J2748</f>
        <v>0</v>
      </c>
    </row>
    <row r="2752" spans="1:8" x14ac:dyDescent="0.35">
      <c r="A2752" t="str">
        <f>'Source - Master DB Debt'!A2749&amp;'Source - Master DB Debt'!B2749&amp;'Source - Master DB Debt'!C2749</f>
        <v>9148565</v>
      </c>
      <c r="B2752" t="str">
        <f>'Source - Master DB Debt'!D2749</f>
        <v>0180</v>
      </c>
      <c r="C2752" t="str">
        <f>'Source - Master DB Debt'!E2749</f>
        <v>Unreimbursed Textbooks</v>
      </c>
      <c r="D2752" s="2">
        <f>'Source - Master DB Debt'!F2749</f>
        <v>0</v>
      </c>
      <c r="E2752" s="2">
        <f>'Source - Master DB Debt'!G2749</f>
        <v>0</v>
      </c>
      <c r="F2752" s="2">
        <f>'Source - Master DB Debt'!H2749</f>
        <v>0</v>
      </c>
      <c r="G2752" s="2">
        <f>'Source - Master DB Debt'!I2749</f>
        <v>0</v>
      </c>
      <c r="H2752" s="2">
        <f>'Source - Master DB Debt'!J2749</f>
        <v>0</v>
      </c>
    </row>
    <row r="2753" spans="1:8" x14ac:dyDescent="0.35">
      <c r="A2753" t="str">
        <f>'Source - Master DB Debt'!A2750&amp;'Source - Master DB Debt'!B2750&amp;'Source - Master DB Debt'!C2750</f>
        <v>9248625</v>
      </c>
      <c r="B2753" t="str">
        <f>'Source - Master DB Debt'!D2750</f>
        <v>0180</v>
      </c>
      <c r="C2753" t="str">
        <f>'Source - Master DB Debt'!E2750</f>
        <v>First Mortgage Bonds, Series 2017</v>
      </c>
      <c r="D2753" s="2">
        <f>'Source - Master DB Debt'!F2750</f>
        <v>103500</v>
      </c>
      <c r="E2753" s="2">
        <f>'Source - Master DB Debt'!G2750</f>
        <v>212000</v>
      </c>
      <c r="F2753" s="2">
        <f>'Source - Master DB Debt'!H2750</f>
        <v>102000</v>
      </c>
      <c r="G2753" s="2">
        <f>'Source - Master DB Debt'!I2750</f>
        <v>30600</v>
      </c>
      <c r="H2753" s="2">
        <f>'Source - Master DB Debt'!J2750</f>
        <v>102000</v>
      </c>
    </row>
    <row r="2754" spans="1:8" x14ac:dyDescent="0.35">
      <c r="A2754" t="str">
        <f>'Source - Master DB Debt'!A2751&amp;'Source - Master DB Debt'!B2751&amp;'Source - Master DB Debt'!C2751</f>
        <v>9248625</v>
      </c>
      <c r="B2754" t="str">
        <f>'Source - Master DB Debt'!D2751</f>
        <v>0180</v>
      </c>
      <c r="C2754" t="str">
        <f>'Source - Master DB Debt'!E2751</f>
        <v>Common School Technology Loan #B0253</v>
      </c>
      <c r="D2754" s="2">
        <f>'Source - Master DB Debt'!F2751</f>
        <v>17129</v>
      </c>
      <c r="E2754" s="2">
        <f>'Source - Master DB Debt'!G2751</f>
        <v>34004</v>
      </c>
      <c r="F2754" s="2">
        <f>'Source - Master DB Debt'!H2751</f>
        <v>0</v>
      </c>
      <c r="G2754" s="2">
        <f>'Source - Master DB Debt'!I2751</f>
        <v>0</v>
      </c>
      <c r="H2754" s="2">
        <f>'Source - Master DB Debt'!J2751</f>
        <v>0</v>
      </c>
    </row>
    <row r="2755" spans="1:8" x14ac:dyDescent="0.35">
      <c r="A2755" t="str">
        <f>'Source - Master DB Debt'!A2752&amp;'Source - Master DB Debt'!B2752&amp;'Source - Master DB Debt'!C2752</f>
        <v>9248625</v>
      </c>
      <c r="B2755" t="str">
        <f>'Source - Master DB Debt'!D2752</f>
        <v>0180</v>
      </c>
      <c r="C2755" t="str">
        <f>'Source - Master DB Debt'!E2752</f>
        <v>First Mortgage Bonds, Series 2020</v>
      </c>
      <c r="D2755" s="2">
        <f>'Source - Master DB Debt'!F2752</f>
        <v>101000</v>
      </c>
      <c r="E2755" s="2">
        <f>'Source - Master DB Debt'!G2752</f>
        <v>204000</v>
      </c>
      <c r="F2755" s="2">
        <f>'Source - Master DB Debt'!H2752</f>
        <v>106000</v>
      </c>
      <c r="G2755" s="2">
        <f>'Source - Master DB Debt'!I2752</f>
        <v>31800</v>
      </c>
      <c r="H2755" s="2">
        <f>'Source - Master DB Debt'!J2752</f>
        <v>106000</v>
      </c>
    </row>
    <row r="2756" spans="1:8" x14ac:dyDescent="0.35">
      <c r="A2756" t="str">
        <f>'Source - Master DB Debt'!A2753&amp;'Source - Master DB Debt'!B2753&amp;'Source - Master DB Debt'!C2753</f>
        <v>9248625</v>
      </c>
      <c r="B2756" t="str">
        <f>'Source - Master DB Debt'!D2753</f>
        <v>0180</v>
      </c>
      <c r="C2756" t="str">
        <f>'Source - Master DB Debt'!E2753</f>
        <v>Common School Technology Loan #B0291</v>
      </c>
      <c r="D2756" s="2">
        <f>'Source - Master DB Debt'!F2753</f>
        <v>18888</v>
      </c>
      <c r="E2756" s="2">
        <f>'Source - Master DB Debt'!G2753</f>
        <v>37499</v>
      </c>
      <c r="F2756" s="2">
        <f>'Source - Master DB Debt'!H2753</f>
        <v>18611</v>
      </c>
      <c r="G2756" s="2">
        <f>'Source - Master DB Debt'!I2753</f>
        <v>2792</v>
      </c>
      <c r="H2756" s="2">
        <f>'Source - Master DB Debt'!J2753</f>
        <v>0</v>
      </c>
    </row>
    <row r="2757" spans="1:8" x14ac:dyDescent="0.35">
      <c r="A2757" t="str">
        <f>'Source - Master DB Debt'!A2754&amp;'Source - Master DB Debt'!B2754&amp;'Source - Master DB Debt'!C2754</f>
        <v>9248625</v>
      </c>
      <c r="B2757" t="str">
        <f>'Source - Master DB Debt'!D2754</f>
        <v>0180</v>
      </c>
      <c r="C2757" t="str">
        <f>'Source - Master DB Debt'!E2754</f>
        <v>First Mortgage Refunding Bonds, Series 2021</v>
      </c>
      <c r="D2757" s="2">
        <f>'Source - Master DB Debt'!F2754</f>
        <v>221000</v>
      </c>
      <c r="E2757" s="2">
        <f>'Source - Master DB Debt'!G2754</f>
        <v>446000</v>
      </c>
      <c r="F2757" s="2">
        <f>'Source - Master DB Debt'!H2754</f>
        <v>224000</v>
      </c>
      <c r="G2757" s="2">
        <f>'Source - Master DB Debt'!I2754</f>
        <v>224000</v>
      </c>
      <c r="H2757" s="2">
        <f>'Source - Master DB Debt'!J2754</f>
        <v>224000</v>
      </c>
    </row>
    <row r="2758" spans="1:8" x14ac:dyDescent="0.35">
      <c r="A2758" t="str">
        <f>'Source - Master DB Debt'!A2755&amp;'Source - Master DB Debt'!B2755&amp;'Source - Master DB Debt'!C2755</f>
        <v>9248625</v>
      </c>
      <c r="B2758" t="str">
        <f>'Source - Master DB Debt'!D2755</f>
        <v>0180</v>
      </c>
      <c r="C2758" t="str">
        <f>'Source - Master DB Debt'!E2755</f>
        <v>Common School Technology Loan #B0209</v>
      </c>
      <c r="D2758" s="2">
        <f>'Source - Master DB Debt'!F2755</f>
        <v>15253</v>
      </c>
      <c r="E2758" s="2">
        <f>'Source - Master DB Debt'!G2755</f>
        <v>15178</v>
      </c>
      <c r="F2758" s="2">
        <f>'Source - Master DB Debt'!H2755</f>
        <v>0</v>
      </c>
      <c r="G2758" s="2">
        <f>'Source - Master DB Debt'!I2755</f>
        <v>0</v>
      </c>
      <c r="H2758" s="2">
        <f>'Source - Master DB Debt'!J2755</f>
        <v>0</v>
      </c>
    </row>
    <row r="2759" spans="1:8" x14ac:dyDescent="0.35">
      <c r="A2759" t="str">
        <f>'Source - Master DB Debt'!A2756&amp;'Source - Master DB Debt'!B2756&amp;'Source - Master DB Debt'!C2756</f>
        <v>9248625</v>
      </c>
      <c r="B2759" t="str">
        <f>'Source - Master DB Debt'!D2756</f>
        <v>0180</v>
      </c>
      <c r="C2759" t="str">
        <f>'Source - Master DB Debt'!E2756</f>
        <v>Common School Technology Loan #B0367</v>
      </c>
      <c r="D2759" s="2">
        <f>'Source - Master DB Debt'!F2756</f>
        <v>0</v>
      </c>
      <c r="E2759" s="2">
        <f>'Source - Master DB Debt'!G2756</f>
        <v>24199</v>
      </c>
      <c r="F2759" s="2">
        <f>'Source - Master DB Debt'!H2756</f>
        <v>11830</v>
      </c>
      <c r="G2759" s="2">
        <f>'Source - Master DB Debt'!I2756</f>
        <v>3540</v>
      </c>
      <c r="H2759" s="2">
        <f>'Source - Master DB Debt'!J2756</f>
        <v>11772</v>
      </c>
    </row>
    <row r="2760" spans="1:8" x14ac:dyDescent="0.35">
      <c r="A2760" t="str">
        <f>'Source - Master DB Debt'!A2757&amp;'Source - Master DB Debt'!B2757&amp;'Source - Master DB Debt'!C2757</f>
        <v>9248625</v>
      </c>
      <c r="B2760" t="str">
        <f>'Source - Master DB Debt'!D2757</f>
        <v>0180</v>
      </c>
      <c r="C2760" t="str">
        <f>'Source - Master DB Debt'!E2757</f>
        <v>Common School Technology Loan #B0171</v>
      </c>
      <c r="D2760" s="2">
        <f>'Source - Master DB Debt'!F2757</f>
        <v>12787</v>
      </c>
      <c r="E2760" s="2">
        <f>'Source - Master DB Debt'!G2757</f>
        <v>0</v>
      </c>
      <c r="F2760" s="2">
        <f>'Source - Master DB Debt'!H2757</f>
        <v>0</v>
      </c>
      <c r="G2760" s="2">
        <f>'Source - Master DB Debt'!I2757</f>
        <v>0</v>
      </c>
      <c r="H2760" s="2">
        <f>'Source - Master DB Debt'!J2757</f>
        <v>0</v>
      </c>
    </row>
    <row r="2761" spans="1:8" x14ac:dyDescent="0.35">
      <c r="A2761" t="str">
        <f>'Source - Master DB Debt'!A2758&amp;'Source - Master DB Debt'!B2758&amp;'Source - Master DB Debt'!C2758</f>
        <v>9248625</v>
      </c>
      <c r="B2761" t="str">
        <f>'Source - Master DB Debt'!D2758</f>
        <v>0180</v>
      </c>
      <c r="C2761" t="str">
        <f>'Source - Master DB Debt'!E2758</f>
        <v>Unreimbursed Textbooks</v>
      </c>
      <c r="D2761" s="2">
        <f>'Source - Master DB Debt'!F2758</f>
        <v>7792</v>
      </c>
      <c r="E2761" s="2">
        <f>'Source - Master DB Debt'!G2758</f>
        <v>0</v>
      </c>
      <c r="F2761" s="2">
        <f>'Source - Master DB Debt'!H2758</f>
        <v>0</v>
      </c>
      <c r="G2761" s="2">
        <f>'Source - Master DB Debt'!I2758</f>
        <v>0</v>
      </c>
      <c r="H2761" s="2">
        <f>'Source - Master DB Debt'!J2758</f>
        <v>0</v>
      </c>
    </row>
    <row r="2762" spans="1:8" x14ac:dyDescent="0.35">
      <c r="A2762" t="str">
        <f>'Source - Master DB Debt'!A2759&amp;'Source - Master DB Debt'!B2759&amp;'Source - Master DB Debt'!C2759</f>
        <v>9248625</v>
      </c>
      <c r="B2762" t="str">
        <f>'Source - Master DB Debt'!D2759</f>
        <v>0180</v>
      </c>
      <c r="C2762" t="str">
        <f>'Source - Master DB Debt'!E2759</f>
        <v>FIRST MORTGAGE BONDS, SERIES 2015</v>
      </c>
      <c r="D2762" s="2">
        <f>'Source - Master DB Debt'!F2759</f>
        <v>78500</v>
      </c>
      <c r="E2762" s="2">
        <f>'Source - Master DB Debt'!G2759</f>
        <v>153000</v>
      </c>
      <c r="F2762" s="2">
        <f>'Source - Master DB Debt'!H2759</f>
        <v>77000</v>
      </c>
      <c r="G2762" s="2">
        <f>'Source - Master DB Debt'!I2759</f>
        <v>23100</v>
      </c>
      <c r="H2762" s="2">
        <f>'Source - Master DB Debt'!J2759</f>
        <v>77000</v>
      </c>
    </row>
    <row r="2763" spans="1:8" x14ac:dyDescent="0.35">
      <c r="A2763" t="str">
        <f>'Source - Master DB Debt'!A2760&amp;'Source - Master DB Debt'!B2760&amp;'Source - Master DB Debt'!C2760</f>
        <v>9248625</v>
      </c>
      <c r="B2763" t="str">
        <f>'Source - Master DB Debt'!D2760</f>
        <v>0180</v>
      </c>
      <c r="C2763" t="str">
        <f>'Source - Master DB Debt'!E2760</f>
        <v>Common School Technology Loan #B0351</v>
      </c>
      <c r="D2763" s="2">
        <f>'Source - Master DB Debt'!F2760</f>
        <v>18165</v>
      </c>
      <c r="E2763" s="2">
        <f>'Source - Master DB Debt'!G2760</f>
        <v>34968</v>
      </c>
      <c r="F2763" s="2">
        <f>'Source - Master DB Debt'!H2760</f>
        <v>17356</v>
      </c>
      <c r="G2763" s="2">
        <f>'Source - Master DB Debt'!I2760</f>
        <v>5194</v>
      </c>
      <c r="H2763" s="2">
        <f>'Source - Master DB Debt'!J2760</f>
        <v>17270</v>
      </c>
    </row>
    <row r="2764" spans="1:8" x14ac:dyDescent="0.35">
      <c r="A2764" t="str">
        <f>'Source - Master DB Debt'!A2761&amp;'Source - Master DB Debt'!B2761&amp;'Source - Master DB Debt'!C2761</f>
        <v>9248625</v>
      </c>
      <c r="B2764" t="str">
        <f>'Source - Master DB Debt'!D2761</f>
        <v>0180</v>
      </c>
      <c r="C2764" t="str">
        <f>'Source - Master DB Debt'!E2761</f>
        <v>Common School Technology Loan #B0316</v>
      </c>
      <c r="D2764" s="2">
        <f>'Source - Master DB Debt'!F2761</f>
        <v>14643</v>
      </c>
      <c r="E2764" s="2">
        <f>'Source - Master DB Debt'!G2761</f>
        <v>29071</v>
      </c>
      <c r="F2764" s="2">
        <f>'Source - Master DB Debt'!H2761</f>
        <v>14429</v>
      </c>
      <c r="G2764" s="2">
        <f>'Source - Master DB Debt'!I2761</f>
        <v>4318</v>
      </c>
      <c r="H2764" s="2">
        <f>'Source - Master DB Debt'!J2761</f>
        <v>14357</v>
      </c>
    </row>
    <row r="2765" spans="1:8" x14ac:dyDescent="0.35">
      <c r="A2765" t="str">
        <f>'Source - Master DB Debt'!A2762&amp;'Source - Master DB Debt'!B2762&amp;'Source - Master DB Debt'!C2762</f>
        <v>9248665</v>
      </c>
      <c r="B2765" t="str">
        <f>'Source - Master DB Debt'!D2762</f>
        <v>0180</v>
      </c>
      <c r="C2765" t="str">
        <f>'Source - Master DB Debt'!E2762</f>
        <v xml:space="preserve">2010 Whitley Multi School Bldg Corp Taxable Ad Valorem Property Tax 1st Mtg Bond (QSCB - Direct Pay </v>
      </c>
      <c r="D2765" s="2">
        <f>'Source - Master DB Debt'!F2762</f>
        <v>81861</v>
      </c>
      <c r="E2765" s="2">
        <f>'Source - Master DB Debt'!G2762</f>
        <v>158042</v>
      </c>
      <c r="F2765" s="2">
        <f>'Source - Master DB Debt'!H2762</f>
        <v>76181</v>
      </c>
      <c r="G2765" s="2">
        <f>'Source - Master DB Debt'!I2762</f>
        <v>75234</v>
      </c>
      <c r="H2765" s="2">
        <f>'Source - Master DB Debt'!J2762</f>
        <v>74287</v>
      </c>
    </row>
    <row r="2766" spans="1:8" x14ac:dyDescent="0.35">
      <c r="A2766" t="str">
        <f>'Source - Master DB Debt'!A2763&amp;'Source - Master DB Debt'!B2763&amp;'Source - Master DB Debt'!C2763</f>
        <v>9248665</v>
      </c>
      <c r="B2766" t="str">
        <f>'Source - Master DB Debt'!D2763</f>
        <v>0180</v>
      </c>
      <c r="C2766" t="str">
        <f>'Source - Master DB Debt'!E2763</f>
        <v>Unreimbursed Textbooks</v>
      </c>
      <c r="D2766" s="2">
        <f>'Source - Master DB Debt'!F2763</f>
        <v>0</v>
      </c>
      <c r="E2766" s="2">
        <f>'Source - Master DB Debt'!G2763</f>
        <v>0</v>
      </c>
      <c r="F2766" s="2">
        <f>'Source - Master DB Debt'!H2763</f>
        <v>0</v>
      </c>
      <c r="G2766" s="2">
        <f>'Source - Master DB Debt'!I2763</f>
        <v>0</v>
      </c>
      <c r="H2766" s="2">
        <f>'Source - Master DB Debt'!J2763</f>
        <v>0</v>
      </c>
    </row>
    <row r="2767" spans="1:8" x14ac:dyDescent="0.35">
      <c r="A2767" t="str">
        <f>'Source - Master DB Debt'!A2764&amp;'Source - Master DB Debt'!B2764&amp;'Source - Master DB Debt'!C2764</f>
        <v>9248665</v>
      </c>
      <c r="B2767" t="str">
        <f>'Source - Master DB Debt'!D2764</f>
        <v>0287</v>
      </c>
      <c r="C2767" t="str">
        <f>'Source - Master DB Debt'!E2764</f>
        <v xml:space="preserve">2017B HS BOND </v>
      </c>
      <c r="D2767" s="2">
        <f>'Source - Master DB Debt'!F2764</f>
        <v>1283500</v>
      </c>
      <c r="E2767" s="2">
        <f>'Source - Master DB Debt'!G2764</f>
        <v>2591000</v>
      </c>
      <c r="F2767" s="2">
        <f>'Source - Master DB Debt'!H2764</f>
        <v>1309000</v>
      </c>
      <c r="G2767" s="2">
        <f>'Source - Master DB Debt'!I2764</f>
        <v>392700</v>
      </c>
      <c r="H2767" s="2">
        <f>'Source - Master DB Debt'!J2764</f>
        <v>1309000</v>
      </c>
    </row>
    <row r="2768" spans="1:8" x14ac:dyDescent="0.35">
      <c r="A2768" t="str">
        <f>'Source - Master DB Debt'!A2765&amp;'Source - Master DB Debt'!B2765&amp;'Source - Master DB Debt'!C2765</f>
        <v>9248665</v>
      </c>
      <c r="B2768" t="str">
        <f>'Source - Master DB Debt'!D2765</f>
        <v>0180</v>
      </c>
      <c r="C2768" t="str">
        <f>'Source - Master DB Debt'!E2765</f>
        <v>2019 Bond</v>
      </c>
      <c r="D2768" s="2">
        <f>'Source - Master DB Debt'!F2765</f>
        <v>235000</v>
      </c>
      <c r="E2768" s="2">
        <f>'Source - Master DB Debt'!G2765</f>
        <v>465000</v>
      </c>
      <c r="F2768" s="2">
        <f>'Source - Master DB Debt'!H2765</f>
        <v>232500</v>
      </c>
      <c r="G2768" s="2">
        <f>'Source - Master DB Debt'!I2765</f>
        <v>69750</v>
      </c>
      <c r="H2768" s="2">
        <f>'Source - Master DB Debt'!J2765</f>
        <v>232500</v>
      </c>
    </row>
    <row r="2769" spans="1:8" x14ac:dyDescent="0.35">
      <c r="A2769" t="str">
        <f>'Source - Master DB Debt'!A2766&amp;'Source - Master DB Debt'!B2766&amp;'Source - Master DB Debt'!C2766</f>
        <v>9248665</v>
      </c>
      <c r="B2769" t="str">
        <f>'Source - Master DB Debt'!D2766</f>
        <v>0287</v>
      </c>
      <c r="C2769" t="str">
        <f>'Source - Master DB Debt'!E2766</f>
        <v>Fees</v>
      </c>
      <c r="D2769" s="2">
        <f>'Source - Master DB Debt'!F2766</f>
        <v>4500</v>
      </c>
      <c r="E2769" s="2">
        <f>'Source - Master DB Debt'!G2766</f>
        <v>4500</v>
      </c>
      <c r="F2769" s="2">
        <f>'Source - Master DB Debt'!H2766</f>
        <v>2250</v>
      </c>
      <c r="G2769" s="2">
        <f>'Source - Master DB Debt'!I2766</f>
        <v>675</v>
      </c>
      <c r="H2769" s="2">
        <f>'Source - Master DB Debt'!J2766</f>
        <v>2250</v>
      </c>
    </row>
    <row r="2770" spans="1:8" x14ac:dyDescent="0.35">
      <c r="A2770" t="str">
        <f>'Source - Master DB Debt'!A2767&amp;'Source - Master DB Debt'!B2767&amp;'Source - Master DB Debt'!C2767</f>
        <v>9248665</v>
      </c>
      <c r="B2770" t="str">
        <f>'Source - Master DB Debt'!D2767</f>
        <v>0180</v>
      </c>
      <c r="C2770" t="str">
        <f>'Source - Master DB Debt'!E2767</f>
        <v>2020 GO Bond</v>
      </c>
      <c r="D2770" s="2">
        <f>'Source - Master DB Debt'!F2767</f>
        <v>683363</v>
      </c>
      <c r="E2770" s="2">
        <f>'Source - Master DB Debt'!G2767</f>
        <v>1371850</v>
      </c>
      <c r="F2770" s="2">
        <f>'Source - Master DB Debt'!H2767</f>
        <v>685650</v>
      </c>
      <c r="G2770" s="2">
        <f>'Source - Master DB Debt'!I2767</f>
        <v>205847</v>
      </c>
      <c r="H2770" s="2">
        <f>'Source - Master DB Debt'!J2767</f>
        <v>686663</v>
      </c>
    </row>
    <row r="2771" spans="1:8" x14ac:dyDescent="0.35">
      <c r="A2771" t="str">
        <f>'Source - Master DB Debt'!A2768&amp;'Source - Master DB Debt'!B2768&amp;'Source - Master DB Debt'!C2768</f>
        <v>9248665</v>
      </c>
      <c r="B2771" t="str">
        <f>'Source - Master DB Debt'!D2768</f>
        <v>0180</v>
      </c>
      <c r="C2771" t="str">
        <f>'Source - Master DB Debt'!E2768</f>
        <v>WHITLEY COUNTY MULTI SCHOOL BUILDING CORPORATION FIRST MORTGAGE QUALIFIED SCHOOL CONSTRUCTION BONDS,</v>
      </c>
      <c r="D2771" s="2">
        <f>'Source - Master DB Debt'!F2768</f>
        <v>75000</v>
      </c>
      <c r="E2771" s="2">
        <f>'Source - Master DB Debt'!G2768</f>
        <v>150000</v>
      </c>
      <c r="F2771" s="2">
        <f>'Source - Master DB Debt'!H2768</f>
        <v>75000</v>
      </c>
      <c r="G2771" s="2">
        <f>'Source - Master DB Debt'!I2768</f>
        <v>75000</v>
      </c>
      <c r="H2771" s="2">
        <f>'Source - Master DB Debt'!J2768</f>
        <v>75000</v>
      </c>
    </row>
    <row r="2772" spans="1:8" x14ac:dyDescent="0.35">
      <c r="A2772" t="str">
        <f>'Source - Master DB Debt'!A2769&amp;'Source - Master DB Debt'!B2769&amp;'Source - Master DB Debt'!C2769</f>
        <v>9248665</v>
      </c>
      <c r="B2772" t="str">
        <f>'Source - Master DB Debt'!D2769</f>
        <v>0180</v>
      </c>
      <c r="C2772" t="str">
        <f>'Source - Master DB Debt'!E2769</f>
        <v>Fees</v>
      </c>
      <c r="D2772" s="2">
        <f>'Source - Master DB Debt'!F2769</f>
        <v>0</v>
      </c>
      <c r="E2772" s="2">
        <f>'Source - Master DB Debt'!G2769</f>
        <v>4500</v>
      </c>
      <c r="F2772" s="2">
        <f>'Source - Master DB Debt'!H2769</f>
        <v>1500</v>
      </c>
      <c r="G2772" s="2">
        <f>'Source - Master DB Debt'!I2769</f>
        <v>488</v>
      </c>
      <c r="H2772" s="2">
        <f>'Source - Master DB Debt'!J2769</f>
        <v>1750</v>
      </c>
    </row>
    <row r="2773" spans="1:8" x14ac:dyDescent="0.35">
      <c r="A2773" t="str">
        <f>'Source - Master DB Debt'!A2770&amp;'Source - Master DB Debt'!B2770&amp;'Source - Master DB Debt'!C2770</f>
        <v>9248665</v>
      </c>
      <c r="B2773" t="str">
        <f>'Source - Master DB Debt'!D2770</f>
        <v>0180</v>
      </c>
      <c r="C2773" t="str">
        <f>'Source - Master DB Debt'!E2770</f>
        <v>2022 GO Bond</v>
      </c>
      <c r="D2773" s="2">
        <f>'Source - Master DB Debt'!F2770</f>
        <v>726625</v>
      </c>
      <c r="E2773" s="2">
        <f>'Source - Master DB Debt'!G2770</f>
        <v>2517625</v>
      </c>
      <c r="F2773" s="2">
        <f>'Source - Master DB Debt'!H2770</f>
        <v>551625</v>
      </c>
      <c r="G2773" s="2">
        <f>'Source - Master DB Debt'!I2770</f>
        <v>165769</v>
      </c>
      <c r="H2773" s="2">
        <f>'Source - Master DB Debt'!J2770</f>
        <v>553500</v>
      </c>
    </row>
    <row r="2774" spans="1:8" x14ac:dyDescent="0.35">
      <c r="A2774" t="str">
        <f>'Source - Master DB Debt'!A2771&amp;'Source - Master DB Debt'!B2771&amp;'Source - Master DB Debt'!C2771</f>
        <v>9248665</v>
      </c>
      <c r="B2774" t="str">
        <f>'Source - Master DB Debt'!D2771</f>
        <v>0287</v>
      </c>
      <c r="C2774" t="str">
        <f>'Source - Master DB Debt'!E2771</f>
        <v xml:space="preserve">2019 A &amp; B HS Bonds </v>
      </c>
      <c r="D2774" s="2">
        <f>'Source - Master DB Debt'!F2771</f>
        <v>167500</v>
      </c>
      <c r="E2774" s="2">
        <f>'Source - Master DB Debt'!G2771</f>
        <v>335000</v>
      </c>
      <c r="F2774" s="2">
        <f>'Source - Master DB Debt'!H2771</f>
        <v>167500</v>
      </c>
      <c r="G2774" s="2">
        <f>'Source - Master DB Debt'!I2771</f>
        <v>50250</v>
      </c>
      <c r="H2774" s="2">
        <f>'Source - Master DB Debt'!J2771</f>
        <v>167500</v>
      </c>
    </row>
    <row r="2775" spans="1:8" x14ac:dyDescent="0.35">
      <c r="A2775" t="str">
        <f>'Source - Master DB Debt'!A2772&amp;'Source - Master DB Debt'!B2772&amp;'Source - Master DB Debt'!C2772</f>
        <v>9248665</v>
      </c>
      <c r="B2775" t="str">
        <f>'Source - Master DB Debt'!D2772</f>
        <v>0287</v>
      </c>
      <c r="C2775" t="str">
        <f>'Source - Master DB Debt'!E2772</f>
        <v xml:space="preserve">2021 HS Refunding Bond </v>
      </c>
      <c r="D2775" s="2">
        <f>'Source - Master DB Debt'!F2772</f>
        <v>1941500</v>
      </c>
      <c r="E2775" s="2">
        <f>'Source - Master DB Debt'!G2772</f>
        <v>3398000</v>
      </c>
      <c r="F2775" s="2">
        <f>'Source - Master DB Debt'!H2772</f>
        <v>1710500</v>
      </c>
      <c r="G2775" s="2">
        <f>'Source - Master DB Debt'!I2772</f>
        <v>513150</v>
      </c>
      <c r="H2775" s="2">
        <f>'Source - Master DB Debt'!J2772</f>
        <v>1710500</v>
      </c>
    </row>
    <row r="2776" spans="1:8" x14ac:dyDescent="0.35">
      <c r="A2776" t="str">
        <f>'Source - Master DB Debt'!A2773&amp;'Source - Master DB Debt'!B2773&amp;'Source - Master DB Debt'!C2773</f>
        <v>9248665</v>
      </c>
      <c r="B2776" t="str">
        <f>'Source - Master DB Debt'!D2773</f>
        <v>0186</v>
      </c>
      <c r="C2776" t="str">
        <f>'Source - Master DB Debt'!E2773</f>
        <v>Whitley County Consolidated Schools Amended Taxable General Obligation Pension Bonds of 2006</v>
      </c>
      <c r="D2776" s="2">
        <f>'Source - Master DB Debt'!F2773</f>
        <v>106861</v>
      </c>
      <c r="E2776" s="2">
        <f>'Source - Master DB Debt'!G2773</f>
        <v>210155</v>
      </c>
      <c r="F2776" s="2">
        <f>'Source - Master DB Debt'!H2773</f>
        <v>103111</v>
      </c>
      <c r="G2776" s="2">
        <f>'Source - Master DB Debt'!I2773</f>
        <v>103111</v>
      </c>
      <c r="H2776" s="2">
        <f>'Source - Master DB Debt'!J2773</f>
        <v>105081</v>
      </c>
    </row>
    <row r="2777" spans="1:8" x14ac:dyDescent="0.35">
      <c r="A2777" t="str">
        <f>'Source - Master DB Debt'!A2774&amp;'Source - Master DB Debt'!B2774&amp;'Source - Master DB Debt'!C2774</f>
        <v/>
      </c>
      <c r="B2777">
        <f>'Source - Master DB Debt'!D2774</f>
        <v>0</v>
      </c>
      <c r="C2777">
        <f>'Source - Master DB Debt'!E2774</f>
        <v>0</v>
      </c>
      <c r="D2777" s="2">
        <f>'Source - Master DB Debt'!F2774</f>
        <v>0</v>
      </c>
      <c r="E2777" s="2">
        <f>'Source - Master DB Debt'!G2774</f>
        <v>0</v>
      </c>
      <c r="F2777" s="2">
        <f>'Source - Master DB Debt'!H2774</f>
        <v>0</v>
      </c>
      <c r="G2777" s="2">
        <f>'Source - Master DB Debt'!I2774</f>
        <v>0</v>
      </c>
      <c r="H2777" s="2">
        <f>'Source - Master DB Debt'!J2774</f>
        <v>0</v>
      </c>
    </row>
    <row r="2778" spans="1:8" x14ac:dyDescent="0.35">
      <c r="A2778" t="str">
        <f>'Source - Master DB Debt'!A2775&amp;'Source - Master DB Debt'!B2775&amp;'Source - Master DB Debt'!C2775</f>
        <v/>
      </c>
      <c r="B2778">
        <f>'Source - Master DB Debt'!D2775</f>
        <v>0</v>
      </c>
      <c r="C2778">
        <f>'Source - Master DB Debt'!E2775</f>
        <v>0</v>
      </c>
      <c r="D2778" s="2">
        <f>'Source - Master DB Debt'!F2775</f>
        <v>0</v>
      </c>
      <c r="E2778" s="2">
        <f>'Source - Master DB Debt'!G2775</f>
        <v>0</v>
      </c>
      <c r="F2778" s="2">
        <f>'Source - Master DB Debt'!H2775</f>
        <v>0</v>
      </c>
      <c r="G2778" s="2">
        <f>'Source - Master DB Debt'!I2775</f>
        <v>0</v>
      </c>
      <c r="H2778" s="2">
        <f>'Source - Master DB Debt'!J2775</f>
        <v>0</v>
      </c>
    </row>
    <row r="2779" spans="1:8" x14ac:dyDescent="0.35">
      <c r="A2779" t="str">
        <f>'Source - Master DB Debt'!A2776&amp;'Source - Master DB Debt'!B2776&amp;'Source - Master DB Debt'!C2776</f>
        <v/>
      </c>
      <c r="B2779">
        <f>'Source - Master DB Debt'!D2776</f>
        <v>0</v>
      </c>
      <c r="C2779">
        <f>'Source - Master DB Debt'!E2776</f>
        <v>0</v>
      </c>
      <c r="D2779" s="2">
        <f>'Source - Master DB Debt'!F2776</f>
        <v>0</v>
      </c>
      <c r="E2779" s="2">
        <f>'Source - Master DB Debt'!G2776</f>
        <v>0</v>
      </c>
      <c r="F2779" s="2">
        <f>'Source - Master DB Debt'!H2776</f>
        <v>0</v>
      </c>
      <c r="G2779" s="2">
        <f>'Source - Master DB Debt'!I2776</f>
        <v>0</v>
      </c>
      <c r="H2779" s="2">
        <f>'Source - Master DB Debt'!J2776</f>
        <v>0</v>
      </c>
    </row>
    <row r="2780" spans="1:8" x14ac:dyDescent="0.35">
      <c r="A2780" t="str">
        <f>'Source - Master DB Debt'!A2777&amp;'Source - Master DB Debt'!B2777&amp;'Source - Master DB Debt'!C2777</f>
        <v/>
      </c>
      <c r="B2780">
        <f>'Source - Master DB Debt'!D2777</f>
        <v>0</v>
      </c>
      <c r="C2780">
        <f>'Source - Master DB Debt'!E2777</f>
        <v>0</v>
      </c>
      <c r="D2780" s="2">
        <f>'Source - Master DB Debt'!F2777</f>
        <v>0</v>
      </c>
      <c r="E2780" s="2">
        <f>'Source - Master DB Debt'!G2777</f>
        <v>0</v>
      </c>
      <c r="F2780" s="2">
        <f>'Source - Master DB Debt'!H2777</f>
        <v>0</v>
      </c>
      <c r="G2780" s="2">
        <f>'Source - Master DB Debt'!I2777</f>
        <v>0</v>
      </c>
      <c r="H2780" s="2">
        <f>'Source - Master DB Debt'!J2777</f>
        <v>0</v>
      </c>
    </row>
    <row r="2781" spans="1:8" x14ac:dyDescent="0.35">
      <c r="A2781" t="str">
        <f>'Source - Master DB Debt'!A2778&amp;'Source - Master DB Debt'!B2778&amp;'Source - Master DB Debt'!C2778</f>
        <v/>
      </c>
      <c r="B2781">
        <f>'Source - Master DB Debt'!D2778</f>
        <v>0</v>
      </c>
      <c r="C2781">
        <f>'Source - Master DB Debt'!E2778</f>
        <v>0</v>
      </c>
      <c r="D2781" s="2">
        <f>'Source - Master DB Debt'!F2778</f>
        <v>0</v>
      </c>
      <c r="E2781" s="2">
        <f>'Source - Master DB Debt'!G2778</f>
        <v>0</v>
      </c>
      <c r="F2781" s="2">
        <f>'Source - Master DB Debt'!H2778</f>
        <v>0</v>
      </c>
      <c r="G2781" s="2">
        <f>'Source - Master DB Debt'!I2778</f>
        <v>0</v>
      </c>
      <c r="H2781" s="2">
        <f>'Source - Master DB Debt'!J2778</f>
        <v>0</v>
      </c>
    </row>
    <row r="2782" spans="1:8" x14ac:dyDescent="0.35">
      <c r="A2782" t="str">
        <f>'Source - Master DB Debt'!A2779&amp;'Source - Master DB Debt'!B2779&amp;'Source - Master DB Debt'!C2779</f>
        <v/>
      </c>
      <c r="B2782">
        <f>'Source - Master DB Debt'!D2779</f>
        <v>0</v>
      </c>
      <c r="C2782">
        <f>'Source - Master DB Debt'!E2779</f>
        <v>0</v>
      </c>
      <c r="D2782" s="2">
        <f>'Source - Master DB Debt'!F2779</f>
        <v>0</v>
      </c>
      <c r="E2782" s="2">
        <f>'Source - Master DB Debt'!G2779</f>
        <v>0</v>
      </c>
      <c r="F2782" s="2">
        <f>'Source - Master DB Debt'!H2779</f>
        <v>0</v>
      </c>
      <c r="G2782" s="2">
        <f>'Source - Master DB Debt'!I2779</f>
        <v>0</v>
      </c>
      <c r="H2782" s="2">
        <f>'Source - Master DB Debt'!J2779</f>
        <v>0</v>
      </c>
    </row>
    <row r="2783" spans="1:8" x14ac:dyDescent="0.35">
      <c r="A2783" t="str">
        <f>'Source - Master DB Debt'!A2780&amp;'Source - Master DB Debt'!B2780&amp;'Source - Master DB Debt'!C2780</f>
        <v/>
      </c>
      <c r="B2783">
        <f>'Source - Master DB Debt'!D2780</f>
        <v>0</v>
      </c>
      <c r="C2783">
        <f>'Source - Master DB Debt'!E2780</f>
        <v>0</v>
      </c>
      <c r="D2783" s="2">
        <f>'Source - Master DB Debt'!F2780</f>
        <v>0</v>
      </c>
      <c r="E2783" s="2">
        <f>'Source - Master DB Debt'!G2780</f>
        <v>0</v>
      </c>
      <c r="F2783" s="2">
        <f>'Source - Master DB Debt'!H2780</f>
        <v>0</v>
      </c>
      <c r="G2783" s="2">
        <f>'Source - Master DB Debt'!I2780</f>
        <v>0</v>
      </c>
      <c r="H2783" s="2">
        <f>'Source - Master DB Debt'!J2780</f>
        <v>0</v>
      </c>
    </row>
    <row r="2784" spans="1:8" x14ac:dyDescent="0.35">
      <c r="A2784" t="str">
        <f>'Source - Master DB Debt'!A2781&amp;'Source - Master DB Debt'!B2781&amp;'Source - Master DB Debt'!C2781</f>
        <v/>
      </c>
      <c r="B2784">
        <f>'Source - Master DB Debt'!D2781</f>
        <v>0</v>
      </c>
      <c r="C2784">
        <f>'Source - Master DB Debt'!E2781</f>
        <v>0</v>
      </c>
      <c r="D2784" s="2">
        <f>'Source - Master DB Debt'!F2781</f>
        <v>0</v>
      </c>
      <c r="E2784" s="2">
        <f>'Source - Master DB Debt'!G2781</f>
        <v>0</v>
      </c>
      <c r="F2784" s="2">
        <f>'Source - Master DB Debt'!H2781</f>
        <v>0</v>
      </c>
      <c r="G2784" s="2">
        <f>'Source - Master DB Debt'!I2781</f>
        <v>0</v>
      </c>
      <c r="H2784" s="2">
        <f>'Source - Master DB Debt'!J2781</f>
        <v>0</v>
      </c>
    </row>
    <row r="2785" spans="1:8" x14ac:dyDescent="0.35">
      <c r="A2785" t="str">
        <f>'Source - Master DB Debt'!A2782&amp;'Source - Master DB Debt'!B2782&amp;'Source - Master DB Debt'!C2782</f>
        <v/>
      </c>
      <c r="B2785">
        <f>'Source - Master DB Debt'!D2782</f>
        <v>0</v>
      </c>
      <c r="C2785">
        <f>'Source - Master DB Debt'!E2782</f>
        <v>0</v>
      </c>
      <c r="D2785" s="2">
        <f>'Source - Master DB Debt'!F2782</f>
        <v>0</v>
      </c>
      <c r="E2785" s="2">
        <f>'Source - Master DB Debt'!G2782</f>
        <v>0</v>
      </c>
      <c r="F2785" s="2">
        <f>'Source - Master DB Debt'!H2782</f>
        <v>0</v>
      </c>
      <c r="G2785" s="2">
        <f>'Source - Master DB Debt'!I2782</f>
        <v>0</v>
      </c>
      <c r="H2785" s="2">
        <f>'Source - Master DB Debt'!J2782</f>
        <v>0</v>
      </c>
    </row>
    <row r="2786" spans="1:8" x14ac:dyDescent="0.35">
      <c r="A2786" t="str">
        <f>'Source - Master DB Debt'!A2783&amp;'Source - Master DB Debt'!B2783&amp;'Source - Master DB Debt'!C2783</f>
        <v/>
      </c>
      <c r="B2786">
        <f>'Source - Master DB Debt'!D2783</f>
        <v>0</v>
      </c>
      <c r="C2786">
        <f>'Source - Master DB Debt'!E2783</f>
        <v>0</v>
      </c>
      <c r="D2786" s="2">
        <f>'Source - Master DB Debt'!F2783</f>
        <v>0</v>
      </c>
      <c r="E2786" s="2">
        <f>'Source - Master DB Debt'!G2783</f>
        <v>0</v>
      </c>
      <c r="F2786" s="2">
        <f>'Source - Master DB Debt'!H2783</f>
        <v>0</v>
      </c>
      <c r="G2786" s="2">
        <f>'Source - Master DB Debt'!I2783</f>
        <v>0</v>
      </c>
      <c r="H2786" s="2">
        <f>'Source - Master DB Debt'!J2783</f>
        <v>0</v>
      </c>
    </row>
    <row r="2787" spans="1:8" x14ac:dyDescent="0.35">
      <c r="A2787" t="str">
        <f>'Source - Master DB Debt'!A2784&amp;'Source - Master DB Debt'!B2784&amp;'Source - Master DB Debt'!C2784</f>
        <v/>
      </c>
      <c r="B2787">
        <f>'Source - Master DB Debt'!D2784</f>
        <v>0</v>
      </c>
      <c r="C2787">
        <f>'Source - Master DB Debt'!E2784</f>
        <v>0</v>
      </c>
      <c r="D2787" s="2">
        <f>'Source - Master DB Debt'!F2784</f>
        <v>0</v>
      </c>
      <c r="E2787" s="2">
        <f>'Source - Master DB Debt'!G2784</f>
        <v>0</v>
      </c>
      <c r="F2787" s="2">
        <f>'Source - Master DB Debt'!H2784</f>
        <v>0</v>
      </c>
      <c r="G2787" s="2">
        <f>'Source - Master DB Debt'!I2784</f>
        <v>0</v>
      </c>
      <c r="H2787" s="2">
        <f>'Source - Master DB Debt'!J2784</f>
        <v>0</v>
      </c>
    </row>
    <row r="2788" spans="1:8" x14ac:dyDescent="0.35">
      <c r="A2788" t="str">
        <f>'Source - Master DB Debt'!A2785&amp;'Source - Master DB Debt'!B2785&amp;'Source - Master DB Debt'!C2785</f>
        <v/>
      </c>
      <c r="B2788">
        <f>'Source - Master DB Debt'!D2785</f>
        <v>0</v>
      </c>
      <c r="C2788">
        <f>'Source - Master DB Debt'!E2785</f>
        <v>0</v>
      </c>
      <c r="D2788" s="2">
        <f>'Source - Master DB Debt'!F2785</f>
        <v>0</v>
      </c>
      <c r="E2788" s="2">
        <f>'Source - Master DB Debt'!G2785</f>
        <v>0</v>
      </c>
      <c r="F2788" s="2">
        <f>'Source - Master DB Debt'!H2785</f>
        <v>0</v>
      </c>
      <c r="G2788" s="2">
        <f>'Source - Master DB Debt'!I2785</f>
        <v>0</v>
      </c>
      <c r="H2788" s="2">
        <f>'Source - Master DB Debt'!J2785</f>
        <v>0</v>
      </c>
    </row>
    <row r="2789" spans="1:8" x14ac:dyDescent="0.35">
      <c r="A2789" t="str">
        <f>'Source - Master DB Debt'!A2786&amp;'Source - Master DB Debt'!B2786&amp;'Source - Master DB Debt'!C2786</f>
        <v/>
      </c>
      <c r="B2789">
        <f>'Source - Master DB Debt'!D2786</f>
        <v>0</v>
      </c>
      <c r="C2789">
        <f>'Source - Master DB Debt'!E2786</f>
        <v>0</v>
      </c>
      <c r="D2789" s="2">
        <f>'Source - Master DB Debt'!F2786</f>
        <v>0</v>
      </c>
      <c r="E2789" s="2">
        <f>'Source - Master DB Debt'!G2786</f>
        <v>0</v>
      </c>
      <c r="F2789" s="2">
        <f>'Source - Master DB Debt'!H2786</f>
        <v>0</v>
      </c>
      <c r="G2789" s="2">
        <f>'Source - Master DB Debt'!I2786</f>
        <v>0</v>
      </c>
      <c r="H2789" s="2">
        <f>'Source - Master DB Debt'!J2786</f>
        <v>0</v>
      </c>
    </row>
    <row r="2790" spans="1:8" x14ac:dyDescent="0.35">
      <c r="A2790" t="str">
        <f>'Source - Master DB Debt'!A2787&amp;'Source - Master DB Debt'!B2787&amp;'Source - Master DB Debt'!C2787</f>
        <v/>
      </c>
      <c r="B2790">
        <f>'Source - Master DB Debt'!D2787</f>
        <v>0</v>
      </c>
      <c r="C2790">
        <f>'Source - Master DB Debt'!E2787</f>
        <v>0</v>
      </c>
      <c r="D2790" s="2">
        <f>'Source - Master DB Debt'!F2787</f>
        <v>0</v>
      </c>
      <c r="E2790" s="2">
        <f>'Source - Master DB Debt'!G2787</f>
        <v>0</v>
      </c>
      <c r="F2790" s="2">
        <f>'Source - Master DB Debt'!H2787</f>
        <v>0</v>
      </c>
      <c r="G2790" s="2">
        <f>'Source - Master DB Debt'!I2787</f>
        <v>0</v>
      </c>
      <c r="H2790" s="2">
        <f>'Source - Master DB Debt'!J2787</f>
        <v>0</v>
      </c>
    </row>
    <row r="2791" spans="1:8" x14ac:dyDescent="0.35">
      <c r="A2791" t="str">
        <f>'Source - Master DB Debt'!A2788&amp;'Source - Master DB Debt'!B2788&amp;'Source - Master DB Debt'!C2788</f>
        <v/>
      </c>
      <c r="B2791">
        <f>'Source - Master DB Debt'!D2788</f>
        <v>0</v>
      </c>
      <c r="C2791">
        <f>'Source - Master DB Debt'!E2788</f>
        <v>0</v>
      </c>
      <c r="D2791" s="2">
        <f>'Source - Master DB Debt'!F2788</f>
        <v>0</v>
      </c>
      <c r="E2791" s="2">
        <f>'Source - Master DB Debt'!G2788</f>
        <v>0</v>
      </c>
      <c r="F2791" s="2">
        <f>'Source - Master DB Debt'!H2788</f>
        <v>0</v>
      </c>
      <c r="G2791" s="2">
        <f>'Source - Master DB Debt'!I2788</f>
        <v>0</v>
      </c>
      <c r="H2791" s="2">
        <f>'Source - Master DB Debt'!J2788</f>
        <v>0</v>
      </c>
    </row>
    <row r="2792" spans="1:8" x14ac:dyDescent="0.35">
      <c r="A2792" t="str">
        <f>'Source - Master DB Debt'!A2789&amp;'Source - Master DB Debt'!B2789&amp;'Source - Master DB Debt'!C2789</f>
        <v/>
      </c>
      <c r="B2792">
        <f>'Source - Master DB Debt'!D2789</f>
        <v>0</v>
      </c>
      <c r="C2792">
        <f>'Source - Master DB Debt'!E2789</f>
        <v>0</v>
      </c>
      <c r="D2792" s="2">
        <f>'Source - Master DB Debt'!F2789</f>
        <v>0</v>
      </c>
      <c r="E2792" s="2">
        <f>'Source - Master DB Debt'!G2789</f>
        <v>0</v>
      </c>
      <c r="F2792" s="2">
        <f>'Source - Master DB Debt'!H2789</f>
        <v>0</v>
      </c>
      <c r="G2792" s="2">
        <f>'Source - Master DB Debt'!I2789</f>
        <v>0</v>
      </c>
      <c r="H2792" s="2">
        <f>'Source - Master DB Debt'!J2789</f>
        <v>0</v>
      </c>
    </row>
    <row r="2793" spans="1:8" x14ac:dyDescent="0.35">
      <c r="A2793" t="str">
        <f>'Source - Master DB Debt'!A2790&amp;'Source - Master DB Debt'!B2790&amp;'Source - Master DB Debt'!C2790</f>
        <v/>
      </c>
      <c r="B2793">
        <f>'Source - Master DB Debt'!D2790</f>
        <v>0</v>
      </c>
      <c r="C2793">
        <f>'Source - Master DB Debt'!E2790</f>
        <v>0</v>
      </c>
      <c r="D2793" s="2">
        <f>'Source - Master DB Debt'!F2790</f>
        <v>0</v>
      </c>
      <c r="E2793" s="2">
        <f>'Source - Master DB Debt'!G2790</f>
        <v>0</v>
      </c>
      <c r="F2793" s="2">
        <f>'Source - Master DB Debt'!H2790</f>
        <v>0</v>
      </c>
      <c r="G2793" s="2">
        <f>'Source - Master DB Debt'!I2790</f>
        <v>0</v>
      </c>
      <c r="H2793" s="2">
        <f>'Source - Master DB Debt'!J2790</f>
        <v>0</v>
      </c>
    </row>
    <row r="2794" spans="1:8" x14ac:dyDescent="0.35">
      <c r="A2794" t="str">
        <f>'Source - Master DB Debt'!A2791&amp;'Source - Master DB Debt'!B2791&amp;'Source - Master DB Debt'!C2791</f>
        <v/>
      </c>
      <c r="B2794">
        <f>'Source - Master DB Debt'!D2791</f>
        <v>0</v>
      </c>
      <c r="C2794">
        <f>'Source - Master DB Debt'!E2791</f>
        <v>0</v>
      </c>
      <c r="D2794" s="2">
        <f>'Source - Master DB Debt'!F2791</f>
        <v>0</v>
      </c>
      <c r="E2794" s="2">
        <f>'Source - Master DB Debt'!G2791</f>
        <v>0</v>
      </c>
      <c r="F2794" s="2">
        <f>'Source - Master DB Debt'!H2791</f>
        <v>0</v>
      </c>
      <c r="G2794" s="2">
        <f>'Source - Master DB Debt'!I2791</f>
        <v>0</v>
      </c>
      <c r="H2794" s="2">
        <f>'Source - Master DB Debt'!J2791</f>
        <v>0</v>
      </c>
    </row>
    <row r="2795" spans="1:8" x14ac:dyDescent="0.35">
      <c r="A2795" t="str">
        <f>'Source - Master DB Debt'!A2792&amp;'Source - Master DB Debt'!B2792&amp;'Source - Master DB Debt'!C2792</f>
        <v/>
      </c>
      <c r="B2795">
        <f>'Source - Master DB Debt'!D2792</f>
        <v>0</v>
      </c>
      <c r="C2795">
        <f>'Source - Master DB Debt'!E2792</f>
        <v>0</v>
      </c>
      <c r="D2795" s="2">
        <f>'Source - Master DB Debt'!F2792</f>
        <v>0</v>
      </c>
      <c r="E2795" s="2">
        <f>'Source - Master DB Debt'!G2792</f>
        <v>0</v>
      </c>
      <c r="F2795" s="2">
        <f>'Source - Master DB Debt'!H2792</f>
        <v>0</v>
      </c>
      <c r="G2795" s="2">
        <f>'Source - Master DB Debt'!I2792</f>
        <v>0</v>
      </c>
      <c r="H2795" s="2">
        <f>'Source - Master DB Debt'!J2792</f>
        <v>0</v>
      </c>
    </row>
    <row r="2796" spans="1:8" x14ac:dyDescent="0.35">
      <c r="A2796" t="str">
        <f>'Source - Master DB Debt'!A2793&amp;'Source - Master DB Debt'!B2793&amp;'Source - Master DB Debt'!C2793</f>
        <v/>
      </c>
      <c r="B2796">
        <f>'Source - Master DB Debt'!D2793</f>
        <v>0</v>
      </c>
      <c r="C2796">
        <f>'Source - Master DB Debt'!E2793</f>
        <v>0</v>
      </c>
      <c r="D2796" s="2">
        <f>'Source - Master DB Debt'!F2793</f>
        <v>0</v>
      </c>
      <c r="E2796" s="2">
        <f>'Source - Master DB Debt'!G2793</f>
        <v>0</v>
      </c>
      <c r="F2796" s="2">
        <f>'Source - Master DB Debt'!H2793</f>
        <v>0</v>
      </c>
      <c r="G2796" s="2">
        <f>'Source - Master DB Debt'!I2793</f>
        <v>0</v>
      </c>
      <c r="H2796" s="2">
        <f>'Source - Master DB Debt'!J2793</f>
        <v>0</v>
      </c>
    </row>
    <row r="2797" spans="1:8" x14ac:dyDescent="0.35">
      <c r="A2797" t="str">
        <f>'Source - Master DB Debt'!A2794&amp;'Source - Master DB Debt'!B2794&amp;'Source - Master DB Debt'!C2794</f>
        <v/>
      </c>
      <c r="B2797">
        <f>'Source - Master DB Debt'!D2794</f>
        <v>0</v>
      </c>
      <c r="C2797">
        <f>'Source - Master DB Debt'!E2794</f>
        <v>0</v>
      </c>
      <c r="D2797" s="2">
        <f>'Source - Master DB Debt'!F2794</f>
        <v>0</v>
      </c>
      <c r="E2797" s="2">
        <f>'Source - Master DB Debt'!G2794</f>
        <v>0</v>
      </c>
      <c r="F2797" s="2">
        <f>'Source - Master DB Debt'!H2794</f>
        <v>0</v>
      </c>
      <c r="G2797" s="2">
        <f>'Source - Master DB Debt'!I2794</f>
        <v>0</v>
      </c>
      <c r="H2797" s="2">
        <f>'Source - Master DB Debt'!J2794</f>
        <v>0</v>
      </c>
    </row>
    <row r="2798" spans="1:8" x14ac:dyDescent="0.35">
      <c r="A2798" t="str">
        <f>'Source - Master DB Debt'!A2795&amp;'Source - Master DB Debt'!B2795&amp;'Source - Master DB Debt'!C2795</f>
        <v/>
      </c>
      <c r="B2798">
        <f>'Source - Master DB Debt'!D2795</f>
        <v>0</v>
      </c>
      <c r="C2798">
        <f>'Source - Master DB Debt'!E2795</f>
        <v>0</v>
      </c>
      <c r="D2798" s="2">
        <f>'Source - Master DB Debt'!F2795</f>
        <v>0</v>
      </c>
      <c r="E2798" s="2">
        <f>'Source - Master DB Debt'!G2795</f>
        <v>0</v>
      </c>
      <c r="F2798" s="2">
        <f>'Source - Master DB Debt'!H2795</f>
        <v>0</v>
      </c>
      <c r="G2798" s="2">
        <f>'Source - Master DB Debt'!I2795</f>
        <v>0</v>
      </c>
      <c r="H2798" s="2">
        <f>'Source - Master DB Debt'!J2795</f>
        <v>0</v>
      </c>
    </row>
    <row r="2799" spans="1:8" x14ac:dyDescent="0.35">
      <c r="A2799" t="str">
        <f>'Source - Master DB Debt'!A2796&amp;'Source - Master DB Debt'!B2796&amp;'Source - Master DB Debt'!C2796</f>
        <v/>
      </c>
      <c r="B2799">
        <f>'Source - Master DB Debt'!D2796</f>
        <v>0</v>
      </c>
      <c r="C2799">
        <f>'Source - Master DB Debt'!E2796</f>
        <v>0</v>
      </c>
      <c r="D2799" s="2">
        <f>'Source - Master DB Debt'!F2796</f>
        <v>0</v>
      </c>
      <c r="E2799" s="2">
        <f>'Source - Master DB Debt'!G2796</f>
        <v>0</v>
      </c>
      <c r="F2799" s="2">
        <f>'Source - Master DB Debt'!H2796</f>
        <v>0</v>
      </c>
      <c r="G2799" s="2">
        <f>'Source - Master DB Debt'!I2796</f>
        <v>0</v>
      </c>
      <c r="H2799" s="2">
        <f>'Source - Master DB Debt'!J2796</f>
        <v>0</v>
      </c>
    </row>
    <row r="2800" spans="1:8" x14ac:dyDescent="0.35">
      <c r="A2800" t="str">
        <f>'Source - Master DB Debt'!A2797&amp;'Source - Master DB Debt'!B2797&amp;'Source - Master DB Debt'!C2797</f>
        <v/>
      </c>
      <c r="B2800">
        <f>'Source - Master DB Debt'!D2797</f>
        <v>0</v>
      </c>
      <c r="C2800">
        <f>'Source - Master DB Debt'!E2797</f>
        <v>0</v>
      </c>
      <c r="D2800" s="2">
        <f>'Source - Master DB Debt'!F2797</f>
        <v>0</v>
      </c>
      <c r="E2800" s="2">
        <f>'Source - Master DB Debt'!G2797</f>
        <v>0</v>
      </c>
      <c r="F2800" s="2">
        <f>'Source - Master DB Debt'!H2797</f>
        <v>0</v>
      </c>
      <c r="G2800" s="2">
        <f>'Source - Master DB Debt'!I2797</f>
        <v>0</v>
      </c>
      <c r="H2800" s="2">
        <f>'Source - Master DB Debt'!J2797</f>
        <v>0</v>
      </c>
    </row>
    <row r="2801" spans="1:8" x14ac:dyDescent="0.35">
      <c r="A2801" t="str">
        <f>'Source - Master DB Debt'!A2798&amp;'Source - Master DB Debt'!B2798&amp;'Source - Master DB Debt'!C2798</f>
        <v/>
      </c>
      <c r="B2801">
        <f>'Source - Master DB Debt'!D2798</f>
        <v>0</v>
      </c>
      <c r="C2801">
        <f>'Source - Master DB Debt'!E2798</f>
        <v>0</v>
      </c>
      <c r="D2801" s="2">
        <f>'Source - Master DB Debt'!F2798</f>
        <v>0</v>
      </c>
      <c r="E2801" s="2">
        <f>'Source - Master DB Debt'!G2798</f>
        <v>0</v>
      </c>
      <c r="F2801" s="2">
        <f>'Source - Master DB Debt'!H2798</f>
        <v>0</v>
      </c>
      <c r="G2801" s="2">
        <f>'Source - Master DB Debt'!I2798</f>
        <v>0</v>
      </c>
      <c r="H2801" s="2">
        <f>'Source - Master DB Debt'!J2798</f>
        <v>0</v>
      </c>
    </row>
    <row r="2802" spans="1:8" x14ac:dyDescent="0.35">
      <c r="A2802" t="str">
        <f>'Source - Master DB Debt'!A2799&amp;'Source - Master DB Debt'!B2799&amp;'Source - Master DB Debt'!C2799</f>
        <v/>
      </c>
      <c r="B2802">
        <f>'Source - Master DB Debt'!D2799</f>
        <v>0</v>
      </c>
      <c r="C2802">
        <f>'Source - Master DB Debt'!E2799</f>
        <v>0</v>
      </c>
      <c r="D2802" s="2">
        <f>'Source - Master DB Debt'!F2799</f>
        <v>0</v>
      </c>
      <c r="E2802" s="2">
        <f>'Source - Master DB Debt'!G2799</f>
        <v>0</v>
      </c>
      <c r="F2802" s="2">
        <f>'Source - Master DB Debt'!H2799</f>
        <v>0</v>
      </c>
      <c r="G2802" s="2">
        <f>'Source - Master DB Debt'!I2799</f>
        <v>0</v>
      </c>
      <c r="H2802" s="2">
        <f>'Source - Master DB Debt'!J2799</f>
        <v>0</v>
      </c>
    </row>
    <row r="2803" spans="1:8" x14ac:dyDescent="0.35">
      <c r="A2803" t="str">
        <f>'Source - Master DB Debt'!A2800&amp;'Source - Master DB Debt'!B2800&amp;'Source - Master DB Debt'!C2800</f>
        <v/>
      </c>
      <c r="B2803">
        <f>'Source - Master DB Debt'!D2800</f>
        <v>0</v>
      </c>
      <c r="C2803">
        <f>'Source - Master DB Debt'!E2800</f>
        <v>0</v>
      </c>
      <c r="D2803" s="2">
        <f>'Source - Master DB Debt'!F2800</f>
        <v>0</v>
      </c>
      <c r="E2803" s="2">
        <f>'Source - Master DB Debt'!G2800</f>
        <v>0</v>
      </c>
      <c r="F2803" s="2">
        <f>'Source - Master DB Debt'!H2800</f>
        <v>0</v>
      </c>
      <c r="G2803" s="2">
        <f>'Source - Master DB Debt'!I2800</f>
        <v>0</v>
      </c>
      <c r="H2803" s="2">
        <f>'Source - Master DB Debt'!J2800</f>
        <v>0</v>
      </c>
    </row>
    <row r="2804" spans="1:8" x14ac:dyDescent="0.35">
      <c r="A2804" t="str">
        <f>'Source - Master DB Debt'!A2801&amp;'Source - Master DB Debt'!B2801&amp;'Source - Master DB Debt'!C2801</f>
        <v/>
      </c>
      <c r="B2804">
        <f>'Source - Master DB Debt'!D2801</f>
        <v>0</v>
      </c>
      <c r="C2804">
        <f>'Source - Master DB Debt'!E2801</f>
        <v>0</v>
      </c>
      <c r="D2804" s="2">
        <f>'Source - Master DB Debt'!F2801</f>
        <v>0</v>
      </c>
      <c r="E2804" s="2">
        <f>'Source - Master DB Debt'!G2801</f>
        <v>0</v>
      </c>
      <c r="F2804" s="2">
        <f>'Source - Master DB Debt'!H2801</f>
        <v>0</v>
      </c>
      <c r="G2804" s="2">
        <f>'Source - Master DB Debt'!I2801</f>
        <v>0</v>
      </c>
      <c r="H2804" s="2">
        <f>'Source - Master DB Debt'!J2801</f>
        <v>0</v>
      </c>
    </row>
    <row r="2805" spans="1:8" x14ac:dyDescent="0.35">
      <c r="A2805" t="str">
        <f>'Source - Master DB Debt'!A2802&amp;'Source - Master DB Debt'!B2802&amp;'Source - Master DB Debt'!C2802</f>
        <v/>
      </c>
      <c r="B2805">
        <f>'Source - Master DB Debt'!D2802</f>
        <v>0</v>
      </c>
      <c r="C2805">
        <f>'Source - Master DB Debt'!E2802</f>
        <v>0</v>
      </c>
      <c r="D2805" s="2">
        <f>'Source - Master DB Debt'!F2802</f>
        <v>0</v>
      </c>
      <c r="E2805" s="2">
        <f>'Source - Master DB Debt'!G2802</f>
        <v>0</v>
      </c>
      <c r="F2805" s="2">
        <f>'Source - Master DB Debt'!H2802</f>
        <v>0</v>
      </c>
      <c r="G2805" s="2">
        <f>'Source - Master DB Debt'!I2802</f>
        <v>0</v>
      </c>
      <c r="H2805" s="2">
        <f>'Source - Master DB Debt'!J2802</f>
        <v>0</v>
      </c>
    </row>
    <row r="2806" spans="1:8" x14ac:dyDescent="0.35">
      <c r="A2806" t="str">
        <f>'Source - Master DB Debt'!A2803&amp;'Source - Master DB Debt'!B2803&amp;'Source - Master DB Debt'!C2803</f>
        <v/>
      </c>
      <c r="B2806">
        <f>'Source - Master DB Debt'!D2803</f>
        <v>0</v>
      </c>
      <c r="C2806">
        <f>'Source - Master DB Debt'!E2803</f>
        <v>0</v>
      </c>
      <c r="D2806" s="2">
        <f>'Source - Master DB Debt'!F2803</f>
        <v>0</v>
      </c>
      <c r="E2806" s="2">
        <f>'Source - Master DB Debt'!G2803</f>
        <v>0</v>
      </c>
      <c r="F2806" s="2">
        <f>'Source - Master DB Debt'!H2803</f>
        <v>0</v>
      </c>
      <c r="G2806" s="2">
        <f>'Source - Master DB Debt'!I2803</f>
        <v>0</v>
      </c>
      <c r="H2806" s="2">
        <f>'Source - Master DB Debt'!J2803</f>
        <v>0</v>
      </c>
    </row>
    <row r="2807" spans="1:8" x14ac:dyDescent="0.35">
      <c r="A2807" t="str">
        <f>'Source - Master DB Debt'!A2804&amp;'Source - Master DB Debt'!B2804&amp;'Source - Master DB Debt'!C2804</f>
        <v/>
      </c>
      <c r="B2807">
        <f>'Source - Master DB Debt'!D2804</f>
        <v>0</v>
      </c>
      <c r="C2807">
        <f>'Source - Master DB Debt'!E2804</f>
        <v>0</v>
      </c>
      <c r="D2807" s="2">
        <f>'Source - Master DB Debt'!F2804</f>
        <v>0</v>
      </c>
      <c r="E2807" s="2">
        <f>'Source - Master DB Debt'!G2804</f>
        <v>0</v>
      </c>
      <c r="F2807" s="2">
        <f>'Source - Master DB Debt'!H2804</f>
        <v>0</v>
      </c>
      <c r="G2807" s="2">
        <f>'Source - Master DB Debt'!I2804</f>
        <v>0</v>
      </c>
      <c r="H2807" s="2">
        <f>'Source - Master DB Debt'!J2804</f>
        <v>0</v>
      </c>
    </row>
    <row r="2808" spans="1:8" x14ac:dyDescent="0.35">
      <c r="A2808" t="str">
        <f>'Source - Master DB Debt'!A2805&amp;'Source - Master DB Debt'!B2805&amp;'Source - Master DB Debt'!C2805</f>
        <v/>
      </c>
      <c r="B2808">
        <f>'Source - Master DB Debt'!D2805</f>
        <v>0</v>
      </c>
      <c r="C2808">
        <f>'Source - Master DB Debt'!E2805</f>
        <v>0</v>
      </c>
      <c r="D2808" s="2">
        <f>'Source - Master DB Debt'!F2805</f>
        <v>0</v>
      </c>
      <c r="E2808" s="2">
        <f>'Source - Master DB Debt'!G2805</f>
        <v>0</v>
      </c>
      <c r="F2808" s="2">
        <f>'Source - Master DB Debt'!H2805</f>
        <v>0</v>
      </c>
      <c r="G2808" s="2">
        <f>'Source - Master DB Debt'!I2805</f>
        <v>0</v>
      </c>
      <c r="H2808" s="2">
        <f>'Source - Master DB Debt'!J2805</f>
        <v>0</v>
      </c>
    </row>
    <row r="2809" spans="1:8" x14ac:dyDescent="0.35">
      <c r="A2809" t="str">
        <f>'Source - Master DB Debt'!A2806&amp;'Source - Master DB Debt'!B2806&amp;'Source - Master DB Debt'!C2806</f>
        <v/>
      </c>
      <c r="B2809">
        <f>'Source - Master DB Debt'!D2806</f>
        <v>0</v>
      </c>
      <c r="C2809">
        <f>'Source - Master DB Debt'!E2806</f>
        <v>0</v>
      </c>
      <c r="D2809" s="2">
        <f>'Source - Master DB Debt'!F2806</f>
        <v>0</v>
      </c>
      <c r="E2809" s="2">
        <f>'Source - Master DB Debt'!G2806</f>
        <v>0</v>
      </c>
      <c r="F2809" s="2">
        <f>'Source - Master DB Debt'!H2806</f>
        <v>0</v>
      </c>
      <c r="G2809" s="2">
        <f>'Source - Master DB Debt'!I2806</f>
        <v>0</v>
      </c>
      <c r="H2809" s="2">
        <f>'Source - Master DB Debt'!J2806</f>
        <v>0</v>
      </c>
    </row>
    <row r="2810" spans="1:8" x14ac:dyDescent="0.35">
      <c r="A2810" t="str">
        <f>'Source - Master DB Debt'!A2807&amp;'Source - Master DB Debt'!B2807&amp;'Source - Master DB Debt'!C2807</f>
        <v/>
      </c>
      <c r="B2810">
        <f>'Source - Master DB Debt'!D2807</f>
        <v>0</v>
      </c>
      <c r="C2810">
        <f>'Source - Master DB Debt'!E2807</f>
        <v>0</v>
      </c>
      <c r="D2810" s="2">
        <f>'Source - Master DB Debt'!F2807</f>
        <v>0</v>
      </c>
      <c r="E2810" s="2">
        <f>'Source - Master DB Debt'!G2807</f>
        <v>0</v>
      </c>
      <c r="F2810" s="2">
        <f>'Source - Master DB Debt'!H2807</f>
        <v>0</v>
      </c>
      <c r="G2810" s="2">
        <f>'Source - Master DB Debt'!I2807</f>
        <v>0</v>
      </c>
      <c r="H2810" s="2">
        <f>'Source - Master DB Debt'!J2807</f>
        <v>0</v>
      </c>
    </row>
    <row r="2811" spans="1:8" x14ac:dyDescent="0.35">
      <c r="A2811" t="str">
        <f>'Source - Master DB Debt'!A2808&amp;'Source - Master DB Debt'!B2808&amp;'Source - Master DB Debt'!C2808</f>
        <v/>
      </c>
      <c r="B2811">
        <f>'Source - Master DB Debt'!D2808</f>
        <v>0</v>
      </c>
      <c r="C2811">
        <f>'Source - Master DB Debt'!E2808</f>
        <v>0</v>
      </c>
      <c r="D2811" s="2">
        <f>'Source - Master DB Debt'!F2808</f>
        <v>0</v>
      </c>
      <c r="E2811" s="2">
        <f>'Source - Master DB Debt'!G2808</f>
        <v>0</v>
      </c>
      <c r="F2811" s="2">
        <f>'Source - Master DB Debt'!H2808</f>
        <v>0</v>
      </c>
      <c r="G2811" s="2">
        <f>'Source - Master DB Debt'!I2808</f>
        <v>0</v>
      </c>
      <c r="H2811" s="2">
        <f>'Source - Master DB Debt'!J2808</f>
        <v>0</v>
      </c>
    </row>
    <row r="2812" spans="1:8" x14ac:dyDescent="0.35">
      <c r="A2812" t="str">
        <f>'Source - Master DB Debt'!A2809&amp;'Source - Master DB Debt'!B2809&amp;'Source - Master DB Debt'!C2809</f>
        <v/>
      </c>
      <c r="B2812">
        <f>'Source - Master DB Debt'!D2809</f>
        <v>0</v>
      </c>
      <c r="C2812">
        <f>'Source - Master DB Debt'!E2809</f>
        <v>0</v>
      </c>
      <c r="D2812" s="2">
        <f>'Source - Master DB Debt'!F2809</f>
        <v>0</v>
      </c>
      <c r="E2812" s="2">
        <f>'Source - Master DB Debt'!G2809</f>
        <v>0</v>
      </c>
      <c r="F2812" s="2">
        <f>'Source - Master DB Debt'!H2809</f>
        <v>0</v>
      </c>
      <c r="G2812" s="2">
        <f>'Source - Master DB Debt'!I2809</f>
        <v>0</v>
      </c>
      <c r="H2812" s="2">
        <f>'Source - Master DB Debt'!J2809</f>
        <v>0</v>
      </c>
    </row>
    <row r="2813" spans="1:8" x14ac:dyDescent="0.35">
      <c r="A2813" t="str">
        <f>'Source - Master DB Debt'!A2810&amp;'Source - Master DB Debt'!B2810&amp;'Source - Master DB Debt'!C2810</f>
        <v/>
      </c>
      <c r="B2813">
        <f>'Source - Master DB Debt'!D2810</f>
        <v>0</v>
      </c>
      <c r="C2813">
        <f>'Source - Master DB Debt'!E2810</f>
        <v>0</v>
      </c>
      <c r="D2813" s="2">
        <f>'Source - Master DB Debt'!F2810</f>
        <v>0</v>
      </c>
      <c r="E2813" s="2">
        <f>'Source - Master DB Debt'!G2810</f>
        <v>0</v>
      </c>
      <c r="F2813" s="2">
        <f>'Source - Master DB Debt'!H2810</f>
        <v>0</v>
      </c>
      <c r="G2813" s="2">
        <f>'Source - Master DB Debt'!I2810</f>
        <v>0</v>
      </c>
      <c r="H2813" s="2">
        <f>'Source - Master DB Debt'!J2810</f>
        <v>0</v>
      </c>
    </row>
    <row r="2814" spans="1:8" x14ac:dyDescent="0.35">
      <c r="A2814" t="str">
        <f>'Source - Master DB Debt'!A2811&amp;'Source - Master DB Debt'!B2811&amp;'Source - Master DB Debt'!C2811</f>
        <v/>
      </c>
      <c r="B2814">
        <f>'Source - Master DB Debt'!D2811</f>
        <v>0</v>
      </c>
      <c r="C2814">
        <f>'Source - Master DB Debt'!E2811</f>
        <v>0</v>
      </c>
      <c r="D2814" s="2">
        <f>'Source - Master DB Debt'!F2811</f>
        <v>0</v>
      </c>
      <c r="E2814" s="2">
        <f>'Source - Master DB Debt'!G2811</f>
        <v>0</v>
      </c>
      <c r="F2814" s="2">
        <f>'Source - Master DB Debt'!H2811</f>
        <v>0</v>
      </c>
      <c r="G2814" s="2">
        <f>'Source - Master DB Debt'!I2811</f>
        <v>0</v>
      </c>
      <c r="H2814" s="2">
        <f>'Source - Master DB Debt'!J2811</f>
        <v>0</v>
      </c>
    </row>
    <row r="2815" spans="1:8" x14ac:dyDescent="0.35">
      <c r="A2815" t="str">
        <f>'Source - Master DB Debt'!A2812&amp;'Source - Master DB Debt'!B2812&amp;'Source - Master DB Debt'!C2812</f>
        <v/>
      </c>
      <c r="B2815">
        <f>'Source - Master DB Debt'!D2812</f>
        <v>0</v>
      </c>
      <c r="C2815">
        <f>'Source - Master DB Debt'!E2812</f>
        <v>0</v>
      </c>
      <c r="D2815" s="2">
        <f>'Source - Master DB Debt'!F2812</f>
        <v>0</v>
      </c>
      <c r="E2815" s="2">
        <f>'Source - Master DB Debt'!G2812</f>
        <v>0</v>
      </c>
      <c r="F2815" s="2">
        <f>'Source - Master DB Debt'!H2812</f>
        <v>0</v>
      </c>
      <c r="G2815" s="2">
        <f>'Source - Master DB Debt'!I2812</f>
        <v>0</v>
      </c>
      <c r="H2815" s="2">
        <f>'Source - Master DB Debt'!J2812</f>
        <v>0</v>
      </c>
    </row>
    <row r="2816" spans="1:8" x14ac:dyDescent="0.35">
      <c r="A2816" t="str">
        <f>'Source - Master DB Debt'!A2813&amp;'Source - Master DB Debt'!B2813&amp;'Source - Master DB Debt'!C2813</f>
        <v/>
      </c>
      <c r="B2816">
        <f>'Source - Master DB Debt'!D2813</f>
        <v>0</v>
      </c>
      <c r="C2816">
        <f>'Source - Master DB Debt'!E2813</f>
        <v>0</v>
      </c>
      <c r="D2816" s="2">
        <f>'Source - Master DB Debt'!F2813</f>
        <v>0</v>
      </c>
      <c r="E2816" s="2">
        <f>'Source - Master DB Debt'!G2813</f>
        <v>0</v>
      </c>
      <c r="F2816" s="2">
        <f>'Source - Master DB Debt'!H2813</f>
        <v>0</v>
      </c>
      <c r="G2816" s="2">
        <f>'Source - Master DB Debt'!I2813</f>
        <v>0</v>
      </c>
      <c r="H2816" s="2">
        <f>'Source - Master DB Debt'!J2813</f>
        <v>0</v>
      </c>
    </row>
    <row r="2817" spans="1:8" x14ac:dyDescent="0.35">
      <c r="A2817" t="str">
        <f>'Source - Master DB Debt'!A2814&amp;'Source - Master DB Debt'!B2814&amp;'Source - Master DB Debt'!C2814</f>
        <v/>
      </c>
      <c r="B2817">
        <f>'Source - Master DB Debt'!D2814</f>
        <v>0</v>
      </c>
      <c r="C2817">
        <f>'Source - Master DB Debt'!E2814</f>
        <v>0</v>
      </c>
      <c r="D2817" s="2">
        <f>'Source - Master DB Debt'!F2814</f>
        <v>0</v>
      </c>
      <c r="E2817" s="2">
        <f>'Source - Master DB Debt'!G2814</f>
        <v>0</v>
      </c>
      <c r="F2817" s="2">
        <f>'Source - Master DB Debt'!H2814</f>
        <v>0</v>
      </c>
      <c r="G2817" s="2">
        <f>'Source - Master DB Debt'!I2814</f>
        <v>0</v>
      </c>
      <c r="H2817" s="2">
        <f>'Source - Master DB Debt'!J2814</f>
        <v>0</v>
      </c>
    </row>
    <row r="2818" spans="1:8" x14ac:dyDescent="0.35">
      <c r="A2818" t="str">
        <f>'Source - Master DB Debt'!A2815&amp;'Source - Master DB Debt'!B2815&amp;'Source - Master DB Debt'!C2815</f>
        <v/>
      </c>
      <c r="B2818">
        <f>'Source - Master DB Debt'!D2815</f>
        <v>0</v>
      </c>
      <c r="C2818">
        <f>'Source - Master DB Debt'!E2815</f>
        <v>0</v>
      </c>
      <c r="D2818" s="2">
        <f>'Source - Master DB Debt'!F2815</f>
        <v>0</v>
      </c>
      <c r="E2818" s="2">
        <f>'Source - Master DB Debt'!G2815</f>
        <v>0</v>
      </c>
      <c r="F2818" s="2">
        <f>'Source - Master DB Debt'!H2815</f>
        <v>0</v>
      </c>
      <c r="G2818" s="2">
        <f>'Source - Master DB Debt'!I2815</f>
        <v>0</v>
      </c>
      <c r="H2818" s="2">
        <f>'Source - Master DB Debt'!J2815</f>
        <v>0</v>
      </c>
    </row>
    <row r="2819" spans="1:8" x14ac:dyDescent="0.35">
      <c r="A2819" t="str">
        <f>'Source - Master DB Debt'!A2816&amp;'Source - Master DB Debt'!B2816&amp;'Source - Master DB Debt'!C2816</f>
        <v/>
      </c>
      <c r="B2819">
        <f>'Source - Master DB Debt'!D2816</f>
        <v>0</v>
      </c>
      <c r="C2819">
        <f>'Source - Master DB Debt'!E2816</f>
        <v>0</v>
      </c>
      <c r="D2819" s="2">
        <f>'Source - Master DB Debt'!F2816</f>
        <v>0</v>
      </c>
      <c r="E2819" s="2">
        <f>'Source - Master DB Debt'!G2816</f>
        <v>0</v>
      </c>
      <c r="F2819" s="2">
        <f>'Source - Master DB Debt'!H2816</f>
        <v>0</v>
      </c>
      <c r="G2819" s="2">
        <f>'Source - Master DB Debt'!I2816</f>
        <v>0</v>
      </c>
      <c r="H2819" s="2">
        <f>'Source - Master DB Debt'!J2816</f>
        <v>0</v>
      </c>
    </row>
    <row r="2820" spans="1:8" x14ac:dyDescent="0.35">
      <c r="A2820" t="str">
        <f>'Source - Master DB Debt'!A2817&amp;'Source - Master DB Debt'!B2817&amp;'Source - Master DB Debt'!C2817</f>
        <v/>
      </c>
      <c r="B2820">
        <f>'Source - Master DB Debt'!D2817</f>
        <v>0</v>
      </c>
      <c r="C2820">
        <f>'Source - Master DB Debt'!E2817</f>
        <v>0</v>
      </c>
      <c r="D2820" s="2">
        <f>'Source - Master DB Debt'!F2817</f>
        <v>0</v>
      </c>
      <c r="E2820" s="2">
        <f>'Source - Master DB Debt'!G2817</f>
        <v>0</v>
      </c>
      <c r="F2820" s="2">
        <f>'Source - Master DB Debt'!H2817</f>
        <v>0</v>
      </c>
      <c r="G2820" s="2">
        <f>'Source - Master DB Debt'!I2817</f>
        <v>0</v>
      </c>
      <c r="H2820" s="2">
        <f>'Source - Master DB Debt'!J2817</f>
        <v>0</v>
      </c>
    </row>
    <row r="2821" spans="1:8" x14ac:dyDescent="0.35">
      <c r="A2821" t="str">
        <f>'Source - Master DB Debt'!A2818&amp;'Source - Master DB Debt'!B2818&amp;'Source - Master DB Debt'!C2818</f>
        <v/>
      </c>
      <c r="B2821">
        <f>'Source - Master DB Debt'!D2818</f>
        <v>0</v>
      </c>
      <c r="C2821">
        <f>'Source - Master DB Debt'!E2818</f>
        <v>0</v>
      </c>
      <c r="D2821" s="2">
        <f>'Source - Master DB Debt'!F2818</f>
        <v>0</v>
      </c>
      <c r="E2821" s="2">
        <f>'Source - Master DB Debt'!G2818</f>
        <v>0</v>
      </c>
      <c r="F2821" s="2">
        <f>'Source - Master DB Debt'!H2818</f>
        <v>0</v>
      </c>
      <c r="G2821" s="2">
        <f>'Source - Master DB Debt'!I2818</f>
        <v>0</v>
      </c>
      <c r="H2821" s="2">
        <f>'Source - Master DB Debt'!J2818</f>
        <v>0</v>
      </c>
    </row>
    <row r="2822" spans="1:8" x14ac:dyDescent="0.35">
      <c r="A2822" t="str">
        <f>'Source - Master DB Debt'!A2819&amp;'Source - Master DB Debt'!B2819&amp;'Source - Master DB Debt'!C2819</f>
        <v/>
      </c>
      <c r="B2822">
        <f>'Source - Master DB Debt'!D2819</f>
        <v>0</v>
      </c>
      <c r="C2822">
        <f>'Source - Master DB Debt'!E2819</f>
        <v>0</v>
      </c>
      <c r="D2822" s="2">
        <f>'Source - Master DB Debt'!F2819</f>
        <v>0</v>
      </c>
      <c r="E2822" s="2">
        <f>'Source - Master DB Debt'!G2819</f>
        <v>0</v>
      </c>
      <c r="F2822" s="2">
        <f>'Source - Master DB Debt'!H2819</f>
        <v>0</v>
      </c>
      <c r="G2822" s="2">
        <f>'Source - Master DB Debt'!I2819</f>
        <v>0</v>
      </c>
      <c r="H2822" s="2">
        <f>'Source - Master DB Debt'!J2819</f>
        <v>0</v>
      </c>
    </row>
    <row r="2823" spans="1:8" x14ac:dyDescent="0.35">
      <c r="A2823" t="str">
        <f>'Source - Master DB Debt'!A2820&amp;'Source - Master DB Debt'!B2820&amp;'Source - Master DB Debt'!C2820</f>
        <v/>
      </c>
      <c r="B2823">
        <f>'Source - Master DB Debt'!D2820</f>
        <v>0</v>
      </c>
      <c r="C2823">
        <f>'Source - Master DB Debt'!E2820</f>
        <v>0</v>
      </c>
      <c r="D2823" s="2">
        <f>'Source - Master DB Debt'!F2820</f>
        <v>0</v>
      </c>
      <c r="E2823" s="2">
        <f>'Source - Master DB Debt'!G2820</f>
        <v>0</v>
      </c>
      <c r="F2823" s="2">
        <f>'Source - Master DB Debt'!H2820</f>
        <v>0</v>
      </c>
      <c r="G2823" s="2">
        <f>'Source - Master DB Debt'!I2820</f>
        <v>0</v>
      </c>
      <c r="H2823" s="2">
        <f>'Source - Master DB Debt'!J2820</f>
        <v>0</v>
      </c>
    </row>
    <row r="2824" spans="1:8" x14ac:dyDescent="0.35">
      <c r="A2824" t="str">
        <f>'Source - Master DB Debt'!A2821&amp;'Source - Master DB Debt'!B2821&amp;'Source - Master DB Debt'!C2821</f>
        <v/>
      </c>
      <c r="B2824">
        <f>'Source - Master DB Debt'!D2821</f>
        <v>0</v>
      </c>
      <c r="C2824">
        <f>'Source - Master DB Debt'!E2821</f>
        <v>0</v>
      </c>
      <c r="D2824" s="2">
        <f>'Source - Master DB Debt'!F2821</f>
        <v>0</v>
      </c>
      <c r="E2824" s="2">
        <f>'Source - Master DB Debt'!G2821</f>
        <v>0</v>
      </c>
      <c r="F2824" s="2">
        <f>'Source - Master DB Debt'!H2821</f>
        <v>0</v>
      </c>
      <c r="G2824" s="2">
        <f>'Source - Master DB Debt'!I2821</f>
        <v>0</v>
      </c>
      <c r="H2824" s="2">
        <f>'Source - Master DB Debt'!J2821</f>
        <v>0</v>
      </c>
    </row>
    <row r="2825" spans="1:8" x14ac:dyDescent="0.35">
      <c r="A2825" t="str">
        <f>'Source - Master DB Debt'!A2822&amp;'Source - Master DB Debt'!B2822&amp;'Source - Master DB Debt'!C2822</f>
        <v/>
      </c>
      <c r="B2825">
        <f>'Source - Master DB Debt'!D2822</f>
        <v>0</v>
      </c>
      <c r="C2825">
        <f>'Source - Master DB Debt'!E2822</f>
        <v>0</v>
      </c>
      <c r="D2825" s="2">
        <f>'Source - Master DB Debt'!F2822</f>
        <v>0</v>
      </c>
      <c r="E2825" s="2">
        <f>'Source - Master DB Debt'!G2822</f>
        <v>0</v>
      </c>
      <c r="F2825" s="2">
        <f>'Source - Master DB Debt'!H2822</f>
        <v>0</v>
      </c>
      <c r="G2825" s="2">
        <f>'Source - Master DB Debt'!I2822</f>
        <v>0</v>
      </c>
      <c r="H2825" s="2">
        <f>'Source - Master DB Debt'!J2822</f>
        <v>0</v>
      </c>
    </row>
    <row r="2826" spans="1:8" x14ac:dyDescent="0.35">
      <c r="A2826" t="str">
        <f>'Source - Master DB Debt'!A2823&amp;'Source - Master DB Debt'!B2823&amp;'Source - Master DB Debt'!C2823</f>
        <v/>
      </c>
      <c r="B2826">
        <f>'Source - Master DB Debt'!D2823</f>
        <v>0</v>
      </c>
      <c r="C2826">
        <f>'Source - Master DB Debt'!E2823</f>
        <v>0</v>
      </c>
      <c r="D2826" s="2">
        <f>'Source - Master DB Debt'!F2823</f>
        <v>0</v>
      </c>
      <c r="E2826" s="2">
        <f>'Source - Master DB Debt'!G2823</f>
        <v>0</v>
      </c>
      <c r="F2826" s="2">
        <f>'Source - Master DB Debt'!H2823</f>
        <v>0</v>
      </c>
      <c r="G2826" s="2">
        <f>'Source - Master DB Debt'!I2823</f>
        <v>0</v>
      </c>
      <c r="H2826" s="2">
        <f>'Source - Master DB Debt'!J2823</f>
        <v>0</v>
      </c>
    </row>
    <row r="2827" spans="1:8" x14ac:dyDescent="0.35">
      <c r="A2827" t="str">
        <f>'Source - Master DB Debt'!A2824&amp;'Source - Master DB Debt'!B2824&amp;'Source - Master DB Debt'!C2824</f>
        <v/>
      </c>
      <c r="B2827">
        <f>'Source - Master DB Debt'!D2824</f>
        <v>0</v>
      </c>
      <c r="C2827">
        <f>'Source - Master DB Debt'!E2824</f>
        <v>0</v>
      </c>
      <c r="D2827" s="2">
        <f>'Source - Master DB Debt'!F2824</f>
        <v>0</v>
      </c>
      <c r="E2827" s="2">
        <f>'Source - Master DB Debt'!G2824</f>
        <v>0</v>
      </c>
      <c r="F2827" s="2">
        <f>'Source - Master DB Debt'!H2824</f>
        <v>0</v>
      </c>
      <c r="G2827" s="2">
        <f>'Source - Master DB Debt'!I2824</f>
        <v>0</v>
      </c>
      <c r="H2827" s="2">
        <f>'Source - Master DB Debt'!J2824</f>
        <v>0</v>
      </c>
    </row>
    <row r="2828" spans="1:8" x14ac:dyDescent="0.35">
      <c r="A2828" t="str">
        <f>'Source - Master DB Debt'!A2825&amp;'Source - Master DB Debt'!B2825&amp;'Source - Master DB Debt'!C2825</f>
        <v/>
      </c>
      <c r="B2828">
        <f>'Source - Master DB Debt'!D2825</f>
        <v>0</v>
      </c>
      <c r="C2828">
        <f>'Source - Master DB Debt'!E2825</f>
        <v>0</v>
      </c>
      <c r="D2828" s="2">
        <f>'Source - Master DB Debt'!F2825</f>
        <v>0</v>
      </c>
      <c r="E2828" s="2">
        <f>'Source - Master DB Debt'!G2825</f>
        <v>0</v>
      </c>
      <c r="F2828" s="2">
        <f>'Source - Master DB Debt'!H2825</f>
        <v>0</v>
      </c>
      <c r="G2828" s="2">
        <f>'Source - Master DB Debt'!I2825</f>
        <v>0</v>
      </c>
      <c r="H2828" s="2">
        <f>'Source - Master DB Debt'!J2825</f>
        <v>0</v>
      </c>
    </row>
    <row r="2829" spans="1:8" x14ac:dyDescent="0.35">
      <c r="A2829" t="str">
        <f>'Source - Master DB Debt'!A2826&amp;'Source - Master DB Debt'!B2826&amp;'Source - Master DB Debt'!C2826</f>
        <v/>
      </c>
      <c r="B2829">
        <f>'Source - Master DB Debt'!D2826</f>
        <v>0</v>
      </c>
      <c r="C2829">
        <f>'Source - Master DB Debt'!E2826</f>
        <v>0</v>
      </c>
      <c r="D2829" s="2">
        <f>'Source - Master DB Debt'!F2826</f>
        <v>0</v>
      </c>
      <c r="E2829" s="2">
        <f>'Source - Master DB Debt'!G2826</f>
        <v>0</v>
      </c>
      <c r="F2829" s="2">
        <f>'Source - Master DB Debt'!H2826</f>
        <v>0</v>
      </c>
      <c r="G2829" s="2">
        <f>'Source - Master DB Debt'!I2826</f>
        <v>0</v>
      </c>
      <c r="H2829" s="2">
        <f>'Source - Master DB Debt'!J2826</f>
        <v>0</v>
      </c>
    </row>
    <row r="2830" spans="1:8" x14ac:dyDescent="0.35">
      <c r="A2830" t="str">
        <f>'Source - Master DB Debt'!A2827&amp;'Source - Master DB Debt'!B2827&amp;'Source - Master DB Debt'!C2827</f>
        <v/>
      </c>
      <c r="B2830">
        <f>'Source - Master DB Debt'!D2827</f>
        <v>0</v>
      </c>
      <c r="C2830">
        <f>'Source - Master DB Debt'!E2827</f>
        <v>0</v>
      </c>
      <c r="D2830" s="2">
        <f>'Source - Master DB Debt'!F2827</f>
        <v>0</v>
      </c>
      <c r="E2830" s="2">
        <f>'Source - Master DB Debt'!G2827</f>
        <v>0</v>
      </c>
      <c r="F2830" s="2">
        <f>'Source - Master DB Debt'!H2827</f>
        <v>0</v>
      </c>
      <c r="G2830" s="2">
        <f>'Source - Master DB Debt'!I2827</f>
        <v>0</v>
      </c>
      <c r="H2830" s="2">
        <f>'Source - Master DB Debt'!J2827</f>
        <v>0</v>
      </c>
    </row>
    <row r="2831" spans="1:8" x14ac:dyDescent="0.35">
      <c r="A2831" t="str">
        <f>'Source - Master DB Debt'!A2828&amp;'Source - Master DB Debt'!B2828&amp;'Source - Master DB Debt'!C2828</f>
        <v/>
      </c>
      <c r="B2831">
        <f>'Source - Master DB Debt'!D2828</f>
        <v>0</v>
      </c>
      <c r="C2831">
        <f>'Source - Master DB Debt'!E2828</f>
        <v>0</v>
      </c>
      <c r="D2831" s="2">
        <f>'Source - Master DB Debt'!F2828</f>
        <v>0</v>
      </c>
      <c r="E2831" s="2">
        <f>'Source - Master DB Debt'!G2828</f>
        <v>0</v>
      </c>
      <c r="F2831" s="2">
        <f>'Source - Master DB Debt'!H2828</f>
        <v>0</v>
      </c>
      <c r="G2831" s="2">
        <f>'Source - Master DB Debt'!I2828</f>
        <v>0</v>
      </c>
      <c r="H2831" s="2">
        <f>'Source - Master DB Debt'!J2828</f>
        <v>0</v>
      </c>
    </row>
    <row r="2832" spans="1:8" x14ac:dyDescent="0.35">
      <c r="A2832" t="str">
        <f>'Source - Master DB Debt'!A2829&amp;'Source - Master DB Debt'!B2829&amp;'Source - Master DB Debt'!C2829</f>
        <v/>
      </c>
      <c r="B2832">
        <f>'Source - Master DB Debt'!D2829</f>
        <v>0</v>
      </c>
      <c r="C2832">
        <f>'Source - Master DB Debt'!E2829</f>
        <v>0</v>
      </c>
      <c r="D2832" s="2">
        <f>'Source - Master DB Debt'!F2829</f>
        <v>0</v>
      </c>
      <c r="E2832" s="2">
        <f>'Source - Master DB Debt'!G2829</f>
        <v>0</v>
      </c>
      <c r="F2832" s="2">
        <f>'Source - Master DB Debt'!H2829</f>
        <v>0</v>
      </c>
      <c r="G2832" s="2">
        <f>'Source - Master DB Debt'!I2829</f>
        <v>0</v>
      </c>
      <c r="H2832" s="2">
        <f>'Source - Master DB Debt'!J2829</f>
        <v>0</v>
      </c>
    </row>
    <row r="2833" spans="1:8" x14ac:dyDescent="0.35">
      <c r="A2833" t="str">
        <f>'Source - Master DB Debt'!A2830&amp;'Source - Master DB Debt'!B2830&amp;'Source - Master DB Debt'!C2830</f>
        <v/>
      </c>
      <c r="B2833">
        <f>'Source - Master DB Debt'!D2830</f>
        <v>0</v>
      </c>
      <c r="C2833">
        <f>'Source - Master DB Debt'!E2830</f>
        <v>0</v>
      </c>
      <c r="D2833" s="2">
        <f>'Source - Master DB Debt'!F2830</f>
        <v>0</v>
      </c>
      <c r="E2833" s="2">
        <f>'Source - Master DB Debt'!G2830</f>
        <v>0</v>
      </c>
      <c r="F2833" s="2">
        <f>'Source - Master DB Debt'!H2830</f>
        <v>0</v>
      </c>
      <c r="G2833" s="2">
        <f>'Source - Master DB Debt'!I2830</f>
        <v>0</v>
      </c>
      <c r="H2833" s="2">
        <f>'Source - Master DB Debt'!J2830</f>
        <v>0</v>
      </c>
    </row>
  </sheetData>
  <sortState xmlns:xlrd2="http://schemas.microsoft.com/office/spreadsheetml/2017/richdata2" ref="A2:M2979">
    <sortCondition ref="A2:A2979"/>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200"/>
  <sheetViews>
    <sheetView workbookViewId="0">
      <selection activeCell="A2774" sqref="A2774:XFD2825"/>
    </sheetView>
  </sheetViews>
  <sheetFormatPr defaultRowHeight="14.5" x14ac:dyDescent="0.35"/>
  <cols>
    <col min="1" max="1" width="6.81640625" bestFit="1" customWidth="1"/>
    <col min="2" max="2" width="7.81640625" bestFit="1" customWidth="1"/>
    <col min="3" max="3" width="12.1796875" bestFit="1" customWidth="1"/>
    <col min="4" max="4" width="7.7265625" bestFit="1" customWidth="1"/>
    <col min="5" max="5" width="43" bestFit="1" customWidth="1"/>
    <col min="6" max="6" width="15.54296875" bestFit="1" customWidth="1"/>
    <col min="7" max="7" width="13.81640625" bestFit="1" customWidth="1"/>
    <col min="8" max="8" width="8.26953125" bestFit="1" customWidth="1"/>
    <col min="9" max="9" width="45.54296875" bestFit="1" customWidth="1"/>
    <col min="10" max="10" width="15.7265625" bestFit="1" customWidth="1"/>
    <col min="11" max="11" width="20.453125" bestFit="1" customWidth="1"/>
  </cols>
  <sheetData>
    <row r="1" spans="1:11" x14ac:dyDescent="0.35">
      <c r="A1" s="5" t="s">
        <v>2159</v>
      </c>
      <c r="B1" s="5" t="s">
        <v>6</v>
      </c>
      <c r="C1" s="5" t="s">
        <v>7</v>
      </c>
      <c r="D1" s="5" t="s">
        <v>2160</v>
      </c>
      <c r="E1" s="6" t="s">
        <v>2161</v>
      </c>
      <c r="F1" s="5" t="s">
        <v>2162</v>
      </c>
      <c r="G1" s="5" t="s">
        <v>2163</v>
      </c>
      <c r="H1" s="5" t="s">
        <v>9</v>
      </c>
      <c r="I1" s="6" t="s">
        <v>2164</v>
      </c>
      <c r="J1" s="7" t="s">
        <v>2165</v>
      </c>
      <c r="K1" s="8" t="s">
        <v>2166</v>
      </c>
    </row>
    <row r="2" spans="1:11" x14ac:dyDescent="0.35">
      <c r="A2" s="5" t="s">
        <v>2167</v>
      </c>
      <c r="B2" s="5" t="s">
        <v>16</v>
      </c>
      <c r="C2" s="5" t="s">
        <v>17</v>
      </c>
      <c r="D2" s="5" t="s">
        <v>18</v>
      </c>
      <c r="E2" s="6" t="s">
        <v>2168</v>
      </c>
      <c r="F2" s="5" t="s">
        <v>2169</v>
      </c>
      <c r="G2" s="5" t="s">
        <v>116</v>
      </c>
      <c r="H2" s="5" t="s">
        <v>2170</v>
      </c>
      <c r="I2" s="6" t="s">
        <v>2171</v>
      </c>
      <c r="J2" s="7">
        <v>0</v>
      </c>
      <c r="K2" s="8">
        <v>0</v>
      </c>
    </row>
    <row r="3" spans="1:11" x14ac:dyDescent="0.35">
      <c r="A3" s="5" t="s">
        <v>2167</v>
      </c>
      <c r="B3" s="5" t="s">
        <v>16</v>
      </c>
      <c r="C3" s="5" t="s">
        <v>17</v>
      </c>
      <c r="D3" s="5" t="s">
        <v>18</v>
      </c>
      <c r="E3" s="6" t="s">
        <v>2168</v>
      </c>
      <c r="F3" s="5" t="s">
        <v>2169</v>
      </c>
      <c r="G3" s="5" t="s">
        <v>116</v>
      </c>
      <c r="H3" s="5" t="s">
        <v>2172</v>
      </c>
      <c r="I3" s="6" t="s">
        <v>2173</v>
      </c>
      <c r="J3" s="7">
        <v>0</v>
      </c>
      <c r="K3" s="8">
        <v>0</v>
      </c>
    </row>
    <row r="4" spans="1:11" x14ac:dyDescent="0.35">
      <c r="A4" s="5" t="s">
        <v>2167</v>
      </c>
      <c r="B4" s="5" t="s">
        <v>16</v>
      </c>
      <c r="C4" s="5" t="s">
        <v>17</v>
      </c>
      <c r="D4" s="5" t="s">
        <v>18</v>
      </c>
      <c r="E4" s="6" t="s">
        <v>2168</v>
      </c>
      <c r="F4" s="5" t="s">
        <v>2169</v>
      </c>
      <c r="G4" s="5" t="s">
        <v>116</v>
      </c>
      <c r="H4" s="5" t="s">
        <v>19</v>
      </c>
      <c r="I4" s="6" t="s">
        <v>2174</v>
      </c>
      <c r="J4" s="7">
        <v>1203924</v>
      </c>
      <c r="K4" s="8">
        <v>0.27610000000000001</v>
      </c>
    </row>
    <row r="5" spans="1:11" x14ac:dyDescent="0.35">
      <c r="A5" s="5" t="s">
        <v>2167</v>
      </c>
      <c r="B5" s="5" t="s">
        <v>16</v>
      </c>
      <c r="C5" s="5" t="s">
        <v>17</v>
      </c>
      <c r="D5" s="5" t="s">
        <v>18</v>
      </c>
      <c r="E5" s="6" t="s">
        <v>2168</v>
      </c>
      <c r="F5" s="5" t="s">
        <v>2169</v>
      </c>
      <c r="G5" s="5" t="s">
        <v>116</v>
      </c>
      <c r="H5" s="5" t="s">
        <v>2175</v>
      </c>
      <c r="I5" s="6" t="s">
        <v>2176</v>
      </c>
      <c r="J5" s="7">
        <v>1055233</v>
      </c>
      <c r="K5" s="8">
        <v>0.24199999999999999</v>
      </c>
    </row>
    <row r="6" spans="1:11" x14ac:dyDescent="0.35">
      <c r="A6" s="5" t="s">
        <v>2167</v>
      </c>
      <c r="B6" s="5" t="s">
        <v>16</v>
      </c>
      <c r="C6" s="5" t="s">
        <v>17</v>
      </c>
      <c r="D6" s="5" t="s">
        <v>18</v>
      </c>
      <c r="E6" s="6" t="s">
        <v>2168</v>
      </c>
      <c r="F6" s="5" t="s">
        <v>2169</v>
      </c>
      <c r="G6" s="5" t="s">
        <v>116</v>
      </c>
      <c r="H6" s="5" t="s">
        <v>2177</v>
      </c>
      <c r="I6" s="6" t="s">
        <v>2178</v>
      </c>
      <c r="J6" s="7">
        <v>732122</v>
      </c>
      <c r="K6" s="8">
        <v>0.16789999999999999</v>
      </c>
    </row>
    <row r="7" spans="1:11" x14ac:dyDescent="0.35">
      <c r="A7" s="5" t="s">
        <v>2167</v>
      </c>
      <c r="B7" s="5" t="s">
        <v>16</v>
      </c>
      <c r="C7" s="5" t="s">
        <v>17</v>
      </c>
      <c r="D7" s="5" t="s">
        <v>18</v>
      </c>
      <c r="E7" s="6" t="s">
        <v>2168</v>
      </c>
      <c r="F7" s="5" t="s">
        <v>2169</v>
      </c>
      <c r="G7" s="5" t="s">
        <v>116</v>
      </c>
      <c r="H7" s="5" t="s">
        <v>2179</v>
      </c>
      <c r="I7" s="6" t="s">
        <v>2180</v>
      </c>
      <c r="J7" s="7">
        <v>201890</v>
      </c>
      <c r="K7" s="8">
        <v>4.6300000000000001E-2</v>
      </c>
    </row>
    <row r="8" spans="1:11" x14ac:dyDescent="0.35">
      <c r="A8" s="5" t="s">
        <v>2167</v>
      </c>
      <c r="B8" s="5" t="s">
        <v>16</v>
      </c>
      <c r="C8" s="5" t="s">
        <v>17</v>
      </c>
      <c r="D8" s="5" t="s">
        <v>26</v>
      </c>
      <c r="E8" s="6" t="s">
        <v>2181</v>
      </c>
      <c r="F8" s="5" t="s">
        <v>2169</v>
      </c>
      <c r="G8" s="5" t="s">
        <v>116</v>
      </c>
      <c r="H8" s="5" t="s">
        <v>2170</v>
      </c>
      <c r="I8" s="6" t="s">
        <v>2171</v>
      </c>
      <c r="J8" s="7">
        <v>0</v>
      </c>
      <c r="K8" s="8">
        <v>0</v>
      </c>
    </row>
    <row r="9" spans="1:11" x14ac:dyDescent="0.35">
      <c r="A9" s="5" t="s">
        <v>2167</v>
      </c>
      <c r="B9" s="5" t="s">
        <v>16</v>
      </c>
      <c r="C9" s="5" t="s">
        <v>17</v>
      </c>
      <c r="D9" s="5" t="s">
        <v>26</v>
      </c>
      <c r="E9" s="6" t="s">
        <v>2181</v>
      </c>
      <c r="F9" s="5" t="s">
        <v>2169</v>
      </c>
      <c r="G9" s="5" t="s">
        <v>116</v>
      </c>
      <c r="H9" s="5" t="s">
        <v>2172</v>
      </c>
      <c r="I9" s="6" t="s">
        <v>2173</v>
      </c>
      <c r="J9" s="7">
        <v>0</v>
      </c>
      <c r="K9" s="8">
        <v>0</v>
      </c>
    </row>
    <row r="10" spans="1:11" x14ac:dyDescent="0.35">
      <c r="A10" s="5" t="s">
        <v>2167</v>
      </c>
      <c r="B10" s="5" t="s">
        <v>16</v>
      </c>
      <c r="C10" s="5" t="s">
        <v>17</v>
      </c>
      <c r="D10" s="5" t="s">
        <v>26</v>
      </c>
      <c r="E10" s="6" t="s">
        <v>2181</v>
      </c>
      <c r="F10" s="5" t="s">
        <v>2169</v>
      </c>
      <c r="G10" s="5" t="s">
        <v>116</v>
      </c>
      <c r="H10" s="5" t="s">
        <v>19</v>
      </c>
      <c r="I10" s="6" t="s">
        <v>2174</v>
      </c>
      <c r="J10" s="7">
        <v>3343883</v>
      </c>
      <c r="K10" s="8">
        <v>0.51729999999999998</v>
      </c>
    </row>
    <row r="11" spans="1:11" x14ac:dyDescent="0.35">
      <c r="A11" s="5" t="s">
        <v>2167</v>
      </c>
      <c r="B11" s="5" t="s">
        <v>16</v>
      </c>
      <c r="C11" s="5" t="s">
        <v>17</v>
      </c>
      <c r="D11" s="5" t="s">
        <v>26</v>
      </c>
      <c r="E11" s="6" t="s">
        <v>2181</v>
      </c>
      <c r="F11" s="5" t="s">
        <v>2169</v>
      </c>
      <c r="G11" s="5" t="s">
        <v>116</v>
      </c>
      <c r="H11" s="5" t="s">
        <v>30</v>
      </c>
      <c r="I11" s="6" t="s">
        <v>2182</v>
      </c>
      <c r="J11" s="7">
        <v>579184</v>
      </c>
      <c r="K11" s="8">
        <v>8.9599999999999999E-2</v>
      </c>
    </row>
    <row r="12" spans="1:11" x14ac:dyDescent="0.35">
      <c r="A12" s="5" t="s">
        <v>2167</v>
      </c>
      <c r="B12" s="5" t="s">
        <v>16</v>
      </c>
      <c r="C12" s="5" t="s">
        <v>17</v>
      </c>
      <c r="D12" s="5" t="s">
        <v>26</v>
      </c>
      <c r="E12" s="6" t="s">
        <v>2181</v>
      </c>
      <c r="F12" s="5" t="s">
        <v>2169</v>
      </c>
      <c r="G12" s="5" t="s">
        <v>116</v>
      </c>
      <c r="H12" s="5" t="s">
        <v>2175</v>
      </c>
      <c r="I12" s="6" t="s">
        <v>2176</v>
      </c>
      <c r="J12" s="7">
        <v>2308333</v>
      </c>
      <c r="K12" s="8">
        <v>0.35709999999999997</v>
      </c>
    </row>
    <row r="13" spans="1:11" x14ac:dyDescent="0.35">
      <c r="A13" s="5" t="s">
        <v>2167</v>
      </c>
      <c r="B13" s="5" t="s">
        <v>16</v>
      </c>
      <c r="C13" s="5" t="s">
        <v>17</v>
      </c>
      <c r="D13" s="5" t="s">
        <v>26</v>
      </c>
      <c r="E13" s="6" t="s">
        <v>2181</v>
      </c>
      <c r="F13" s="5" t="s">
        <v>2169</v>
      </c>
      <c r="G13" s="5" t="s">
        <v>116</v>
      </c>
      <c r="H13" s="5" t="s">
        <v>2177</v>
      </c>
      <c r="I13" s="6" t="s">
        <v>2178</v>
      </c>
      <c r="J13" s="7">
        <v>861019</v>
      </c>
      <c r="K13" s="8">
        <v>0.13320000000000001</v>
      </c>
    </row>
    <row r="14" spans="1:11" x14ac:dyDescent="0.35">
      <c r="A14" s="5" t="s">
        <v>2167</v>
      </c>
      <c r="B14" s="5" t="s">
        <v>16</v>
      </c>
      <c r="C14" s="5" t="s">
        <v>17</v>
      </c>
      <c r="D14" s="5" t="s">
        <v>26</v>
      </c>
      <c r="E14" s="6" t="s">
        <v>2181</v>
      </c>
      <c r="F14" s="5" t="s">
        <v>2169</v>
      </c>
      <c r="G14" s="5" t="s">
        <v>116</v>
      </c>
      <c r="H14" s="5" t="s">
        <v>2179</v>
      </c>
      <c r="I14" s="6" t="s">
        <v>2180</v>
      </c>
      <c r="J14" s="7">
        <v>286360</v>
      </c>
      <c r="K14" s="8">
        <v>4.4299999999999999E-2</v>
      </c>
    </row>
    <row r="15" spans="1:11" x14ac:dyDescent="0.35">
      <c r="A15" s="5" t="s">
        <v>2167</v>
      </c>
      <c r="B15" s="5" t="s">
        <v>16</v>
      </c>
      <c r="C15" s="5" t="s">
        <v>17</v>
      </c>
      <c r="D15" s="5" t="s">
        <v>35</v>
      </c>
      <c r="E15" s="6" t="s">
        <v>2183</v>
      </c>
      <c r="F15" s="5" t="s">
        <v>2169</v>
      </c>
      <c r="G15" s="5" t="s">
        <v>116</v>
      </c>
      <c r="H15" s="5" t="s">
        <v>2170</v>
      </c>
      <c r="I15" s="6" t="s">
        <v>2171</v>
      </c>
      <c r="J15" s="7">
        <v>0</v>
      </c>
      <c r="K15" s="8">
        <v>0</v>
      </c>
    </row>
    <row r="16" spans="1:11" x14ac:dyDescent="0.35">
      <c r="A16" s="5" t="s">
        <v>2167</v>
      </c>
      <c r="B16" s="5" t="s">
        <v>16</v>
      </c>
      <c r="C16" s="5" t="s">
        <v>17</v>
      </c>
      <c r="D16" s="5" t="s">
        <v>35</v>
      </c>
      <c r="E16" s="6" t="s">
        <v>2183</v>
      </c>
      <c r="F16" s="5" t="s">
        <v>2169</v>
      </c>
      <c r="G16" s="5" t="s">
        <v>116</v>
      </c>
      <c r="H16" s="5" t="s">
        <v>2172</v>
      </c>
      <c r="I16" s="6" t="s">
        <v>2173</v>
      </c>
      <c r="J16" s="7">
        <v>0</v>
      </c>
      <c r="K16" s="8">
        <v>0</v>
      </c>
    </row>
    <row r="17" spans="1:11" x14ac:dyDescent="0.35">
      <c r="A17" s="5" t="s">
        <v>2167</v>
      </c>
      <c r="B17" s="5" t="s">
        <v>16</v>
      </c>
      <c r="C17" s="5" t="s">
        <v>17</v>
      </c>
      <c r="D17" s="5" t="s">
        <v>35</v>
      </c>
      <c r="E17" s="6" t="s">
        <v>2183</v>
      </c>
      <c r="F17" s="5" t="s">
        <v>2169</v>
      </c>
      <c r="G17" s="5" t="s">
        <v>116</v>
      </c>
      <c r="H17" s="5" t="s">
        <v>19</v>
      </c>
      <c r="I17" s="6" t="s">
        <v>2174</v>
      </c>
      <c r="J17" s="7">
        <v>1663856</v>
      </c>
      <c r="K17" s="8">
        <v>0.41070000000000001</v>
      </c>
    </row>
    <row r="18" spans="1:11" x14ac:dyDescent="0.35">
      <c r="A18" s="5" t="s">
        <v>2167</v>
      </c>
      <c r="B18" s="5" t="s">
        <v>16</v>
      </c>
      <c r="C18" s="5" t="s">
        <v>17</v>
      </c>
      <c r="D18" s="5" t="s">
        <v>35</v>
      </c>
      <c r="E18" s="6" t="s">
        <v>2183</v>
      </c>
      <c r="F18" s="5" t="s">
        <v>2169</v>
      </c>
      <c r="G18" s="5" t="s">
        <v>116</v>
      </c>
      <c r="H18" s="5" t="s">
        <v>2175</v>
      </c>
      <c r="I18" s="6" t="s">
        <v>2176</v>
      </c>
      <c r="J18" s="7">
        <v>1290734</v>
      </c>
      <c r="K18" s="8">
        <v>0.31859999999999999</v>
      </c>
    </row>
    <row r="19" spans="1:11" x14ac:dyDescent="0.35">
      <c r="A19" s="5" t="s">
        <v>2167</v>
      </c>
      <c r="B19" s="5" t="s">
        <v>16</v>
      </c>
      <c r="C19" s="5" t="s">
        <v>17</v>
      </c>
      <c r="D19" s="5" t="s">
        <v>35</v>
      </c>
      <c r="E19" s="6" t="s">
        <v>2183</v>
      </c>
      <c r="F19" s="5" t="s">
        <v>2169</v>
      </c>
      <c r="G19" s="5" t="s">
        <v>116</v>
      </c>
      <c r="H19" s="5" t="s">
        <v>2177</v>
      </c>
      <c r="I19" s="6" t="s">
        <v>2178</v>
      </c>
      <c r="J19" s="7">
        <v>971900</v>
      </c>
      <c r="K19" s="8">
        <v>0.2399</v>
      </c>
    </row>
    <row r="20" spans="1:11" x14ac:dyDescent="0.35">
      <c r="A20" s="5" t="s">
        <v>2167</v>
      </c>
      <c r="B20" s="5" t="s">
        <v>16</v>
      </c>
      <c r="C20" s="5" t="s">
        <v>17</v>
      </c>
      <c r="D20" s="5" t="s">
        <v>35</v>
      </c>
      <c r="E20" s="6" t="s">
        <v>2183</v>
      </c>
      <c r="F20" s="5" t="s">
        <v>2169</v>
      </c>
      <c r="G20" s="5" t="s">
        <v>116</v>
      </c>
      <c r="H20" s="5" t="s">
        <v>2179</v>
      </c>
      <c r="I20" s="6" t="s">
        <v>2180</v>
      </c>
      <c r="J20" s="7">
        <v>191220</v>
      </c>
      <c r="K20" s="8">
        <v>4.7199999999999999E-2</v>
      </c>
    </row>
    <row r="21" spans="1:11" x14ac:dyDescent="0.35">
      <c r="A21" s="5" t="s">
        <v>2167</v>
      </c>
      <c r="B21" s="5" t="s">
        <v>39</v>
      </c>
      <c r="C21" s="5" t="s">
        <v>17</v>
      </c>
      <c r="D21" s="5" t="s">
        <v>40</v>
      </c>
      <c r="E21" s="6" t="s">
        <v>2184</v>
      </c>
      <c r="F21" s="5" t="s">
        <v>2169</v>
      </c>
      <c r="G21" s="5" t="s">
        <v>116</v>
      </c>
      <c r="H21" s="5" t="s">
        <v>2185</v>
      </c>
      <c r="I21" s="6" t="s">
        <v>2186</v>
      </c>
      <c r="J21" s="7">
        <v>3298056</v>
      </c>
      <c r="K21" s="8">
        <v>0.12540000000000001</v>
      </c>
    </row>
    <row r="22" spans="1:11" x14ac:dyDescent="0.35">
      <c r="A22" s="5" t="s">
        <v>2167</v>
      </c>
      <c r="B22" s="5" t="s">
        <v>39</v>
      </c>
      <c r="C22" s="5" t="s">
        <v>17</v>
      </c>
      <c r="D22" s="5" t="s">
        <v>40</v>
      </c>
      <c r="E22" s="6" t="s">
        <v>2184</v>
      </c>
      <c r="F22" s="5" t="s">
        <v>2169</v>
      </c>
      <c r="G22" s="5" t="s">
        <v>116</v>
      </c>
      <c r="H22" s="5" t="s">
        <v>2172</v>
      </c>
      <c r="I22" s="6" t="s">
        <v>2173</v>
      </c>
      <c r="J22" s="7">
        <v>0</v>
      </c>
      <c r="K22" s="8">
        <v>0</v>
      </c>
    </row>
    <row r="23" spans="1:11" x14ac:dyDescent="0.35">
      <c r="A23" s="5" t="s">
        <v>2167</v>
      </c>
      <c r="B23" s="5" t="s">
        <v>39</v>
      </c>
      <c r="C23" s="5" t="s">
        <v>17</v>
      </c>
      <c r="D23" s="5" t="s">
        <v>40</v>
      </c>
      <c r="E23" s="6" t="s">
        <v>2184</v>
      </c>
      <c r="F23" s="5" t="s">
        <v>2169</v>
      </c>
      <c r="G23" s="5" t="s">
        <v>116</v>
      </c>
      <c r="H23" s="5" t="s">
        <v>19</v>
      </c>
      <c r="I23" s="6" t="s">
        <v>2174</v>
      </c>
      <c r="J23" s="7">
        <v>8968398</v>
      </c>
      <c r="K23" s="8">
        <v>0.34100000000000003</v>
      </c>
    </row>
    <row r="24" spans="1:11" x14ac:dyDescent="0.35">
      <c r="A24" s="5" t="s">
        <v>2167</v>
      </c>
      <c r="B24" s="5" t="s">
        <v>39</v>
      </c>
      <c r="C24" s="5" t="s">
        <v>17</v>
      </c>
      <c r="D24" s="5" t="s">
        <v>40</v>
      </c>
      <c r="E24" s="6" t="s">
        <v>2184</v>
      </c>
      <c r="F24" s="5" t="s">
        <v>2169</v>
      </c>
      <c r="G24" s="5" t="s">
        <v>116</v>
      </c>
      <c r="H24" s="5" t="s">
        <v>30</v>
      </c>
      <c r="I24" s="6" t="s">
        <v>2182</v>
      </c>
      <c r="J24" s="7">
        <v>399764</v>
      </c>
      <c r="K24" s="8">
        <v>1.52E-2</v>
      </c>
    </row>
    <row r="25" spans="1:11" x14ac:dyDescent="0.35">
      <c r="A25" s="5" t="s">
        <v>2167</v>
      </c>
      <c r="B25" s="5" t="s">
        <v>39</v>
      </c>
      <c r="C25" s="5" t="s">
        <v>17</v>
      </c>
      <c r="D25" s="5" t="s">
        <v>40</v>
      </c>
      <c r="E25" s="6" t="s">
        <v>2184</v>
      </c>
      <c r="F25" s="5" t="s">
        <v>2169</v>
      </c>
      <c r="G25" s="5" t="s">
        <v>116</v>
      </c>
      <c r="H25" s="5" t="s">
        <v>2175</v>
      </c>
      <c r="I25" s="6" t="s">
        <v>2176</v>
      </c>
      <c r="J25" s="7">
        <v>8026848</v>
      </c>
      <c r="K25" s="8">
        <v>0.30520000000000003</v>
      </c>
    </row>
    <row r="26" spans="1:11" x14ac:dyDescent="0.35">
      <c r="A26" s="5" t="s">
        <v>2167</v>
      </c>
      <c r="B26" s="5" t="s">
        <v>39</v>
      </c>
      <c r="C26" s="5" t="s">
        <v>17</v>
      </c>
      <c r="D26" s="5" t="s">
        <v>40</v>
      </c>
      <c r="E26" s="6" t="s">
        <v>2184</v>
      </c>
      <c r="F26" s="5" t="s">
        <v>2169</v>
      </c>
      <c r="G26" s="5" t="s">
        <v>116</v>
      </c>
      <c r="H26" s="5" t="s">
        <v>2177</v>
      </c>
      <c r="I26" s="6" t="s">
        <v>2178</v>
      </c>
      <c r="J26" s="7">
        <v>3098174</v>
      </c>
      <c r="K26" s="8">
        <v>0.1178</v>
      </c>
    </row>
    <row r="27" spans="1:11" x14ac:dyDescent="0.35">
      <c r="A27" s="5" t="s">
        <v>2167</v>
      </c>
      <c r="B27" s="5" t="s">
        <v>39</v>
      </c>
      <c r="C27" s="5" t="s">
        <v>17</v>
      </c>
      <c r="D27" s="5" t="s">
        <v>40</v>
      </c>
      <c r="E27" s="6" t="s">
        <v>2184</v>
      </c>
      <c r="F27" s="5" t="s">
        <v>2169</v>
      </c>
      <c r="G27" s="5" t="s">
        <v>116</v>
      </c>
      <c r="H27" s="5" t="s">
        <v>2179</v>
      </c>
      <c r="I27" s="6" t="s">
        <v>2180</v>
      </c>
      <c r="J27" s="7">
        <v>378724</v>
      </c>
      <c r="K27" s="8">
        <v>1.44E-2</v>
      </c>
    </row>
    <row r="28" spans="1:11" x14ac:dyDescent="0.35">
      <c r="A28" s="5" t="s">
        <v>2167</v>
      </c>
      <c r="B28" s="5" t="s">
        <v>39</v>
      </c>
      <c r="C28" s="5" t="s">
        <v>17</v>
      </c>
      <c r="D28" s="5" t="s">
        <v>45</v>
      </c>
      <c r="E28" s="6" t="s">
        <v>2187</v>
      </c>
      <c r="F28" s="5" t="s">
        <v>2169</v>
      </c>
      <c r="G28" s="5" t="s">
        <v>116</v>
      </c>
      <c r="H28" s="5" t="s">
        <v>2172</v>
      </c>
      <c r="I28" s="6" t="s">
        <v>2173</v>
      </c>
      <c r="J28" s="7">
        <v>0</v>
      </c>
      <c r="K28" s="8">
        <v>0</v>
      </c>
    </row>
    <row r="29" spans="1:11" x14ac:dyDescent="0.35">
      <c r="A29" s="5" t="s">
        <v>2167</v>
      </c>
      <c r="B29" s="5" t="s">
        <v>39</v>
      </c>
      <c r="C29" s="5" t="s">
        <v>17</v>
      </c>
      <c r="D29" s="5" t="s">
        <v>45</v>
      </c>
      <c r="E29" s="6" t="s">
        <v>2187</v>
      </c>
      <c r="F29" s="5" t="s">
        <v>2169</v>
      </c>
      <c r="G29" s="5" t="s">
        <v>116</v>
      </c>
      <c r="H29" s="5" t="s">
        <v>19</v>
      </c>
      <c r="I29" s="6" t="s">
        <v>2174</v>
      </c>
      <c r="J29" s="7">
        <v>14935472</v>
      </c>
      <c r="K29" s="8">
        <v>0.83550000000000002</v>
      </c>
    </row>
    <row r="30" spans="1:11" x14ac:dyDescent="0.35">
      <c r="A30" s="5" t="s">
        <v>2167</v>
      </c>
      <c r="B30" s="5" t="s">
        <v>39</v>
      </c>
      <c r="C30" s="5" t="s">
        <v>17</v>
      </c>
      <c r="D30" s="5" t="s">
        <v>45</v>
      </c>
      <c r="E30" s="6" t="s">
        <v>2187</v>
      </c>
      <c r="F30" s="5" t="s">
        <v>2169</v>
      </c>
      <c r="G30" s="5" t="s">
        <v>116</v>
      </c>
      <c r="H30" s="5" t="s">
        <v>2175</v>
      </c>
      <c r="I30" s="6" t="s">
        <v>2176</v>
      </c>
      <c r="J30" s="7">
        <v>4383217</v>
      </c>
      <c r="K30" s="8">
        <v>0.2452</v>
      </c>
    </row>
    <row r="31" spans="1:11" x14ac:dyDescent="0.35">
      <c r="A31" s="5" t="s">
        <v>2167</v>
      </c>
      <c r="B31" s="5" t="s">
        <v>39</v>
      </c>
      <c r="C31" s="5" t="s">
        <v>17</v>
      </c>
      <c r="D31" s="5" t="s">
        <v>45</v>
      </c>
      <c r="E31" s="6" t="s">
        <v>2187</v>
      </c>
      <c r="F31" s="5" t="s">
        <v>2169</v>
      </c>
      <c r="G31" s="5" t="s">
        <v>116</v>
      </c>
      <c r="H31" s="5" t="s">
        <v>2177</v>
      </c>
      <c r="I31" s="6" t="s">
        <v>2178</v>
      </c>
      <c r="J31" s="7">
        <v>3214121</v>
      </c>
      <c r="K31" s="8">
        <v>0.17979999999999999</v>
      </c>
    </row>
    <row r="32" spans="1:11" x14ac:dyDescent="0.35">
      <c r="A32" s="5" t="s">
        <v>2167</v>
      </c>
      <c r="B32" s="5" t="s">
        <v>39</v>
      </c>
      <c r="C32" s="5" t="s">
        <v>17</v>
      </c>
      <c r="D32" s="5" t="s">
        <v>45</v>
      </c>
      <c r="E32" s="6" t="s">
        <v>2187</v>
      </c>
      <c r="F32" s="5" t="s">
        <v>2169</v>
      </c>
      <c r="G32" s="5" t="s">
        <v>116</v>
      </c>
      <c r="H32" s="5" t="s">
        <v>2179</v>
      </c>
      <c r="I32" s="6" t="s">
        <v>2180</v>
      </c>
      <c r="J32" s="7">
        <v>927769</v>
      </c>
      <c r="K32" s="8">
        <v>5.1900000000000002E-2</v>
      </c>
    </row>
    <row r="33" spans="1:11" x14ac:dyDescent="0.35">
      <c r="A33" s="5" t="s">
        <v>2167</v>
      </c>
      <c r="B33" s="5" t="s">
        <v>39</v>
      </c>
      <c r="C33" s="5" t="s">
        <v>17</v>
      </c>
      <c r="D33" s="5" t="s">
        <v>52</v>
      </c>
      <c r="E33" s="6" t="s">
        <v>2188</v>
      </c>
      <c r="F33" s="5" t="s">
        <v>2169</v>
      </c>
      <c r="G33" s="5" t="s">
        <v>116</v>
      </c>
      <c r="H33" s="5" t="s">
        <v>2172</v>
      </c>
      <c r="I33" s="6" t="s">
        <v>2173</v>
      </c>
      <c r="J33" s="7">
        <v>0</v>
      </c>
      <c r="K33" s="8">
        <v>0</v>
      </c>
    </row>
    <row r="34" spans="1:11" x14ac:dyDescent="0.35">
      <c r="A34" s="5" t="s">
        <v>2167</v>
      </c>
      <c r="B34" s="5" t="s">
        <v>39</v>
      </c>
      <c r="C34" s="5" t="s">
        <v>17</v>
      </c>
      <c r="D34" s="5" t="s">
        <v>52</v>
      </c>
      <c r="E34" s="6" t="s">
        <v>2188</v>
      </c>
      <c r="F34" s="5" t="s">
        <v>2169</v>
      </c>
      <c r="G34" s="5" t="s">
        <v>116</v>
      </c>
      <c r="H34" s="5" t="s">
        <v>19</v>
      </c>
      <c r="I34" s="6" t="s">
        <v>2174</v>
      </c>
      <c r="J34" s="7">
        <v>11938033</v>
      </c>
      <c r="K34" s="8">
        <v>0.17460000000000001</v>
      </c>
    </row>
    <row r="35" spans="1:11" x14ac:dyDescent="0.35">
      <c r="A35" s="5" t="s">
        <v>2167</v>
      </c>
      <c r="B35" s="5" t="s">
        <v>39</v>
      </c>
      <c r="C35" s="5" t="s">
        <v>17</v>
      </c>
      <c r="D35" s="5" t="s">
        <v>52</v>
      </c>
      <c r="E35" s="6" t="s">
        <v>2188</v>
      </c>
      <c r="F35" s="5" t="s">
        <v>2169</v>
      </c>
      <c r="G35" s="5" t="s">
        <v>116</v>
      </c>
      <c r="H35" s="5" t="s">
        <v>30</v>
      </c>
      <c r="I35" s="6" t="s">
        <v>2182</v>
      </c>
      <c r="J35" s="7">
        <v>3425518</v>
      </c>
      <c r="K35" s="8">
        <v>5.0099999999999999E-2</v>
      </c>
    </row>
    <row r="36" spans="1:11" x14ac:dyDescent="0.35">
      <c r="A36" s="5" t="s">
        <v>2167</v>
      </c>
      <c r="B36" s="5" t="s">
        <v>39</v>
      </c>
      <c r="C36" s="5" t="s">
        <v>17</v>
      </c>
      <c r="D36" s="5" t="s">
        <v>52</v>
      </c>
      <c r="E36" s="6" t="s">
        <v>2188</v>
      </c>
      <c r="F36" s="5" t="s">
        <v>2169</v>
      </c>
      <c r="G36" s="5" t="s">
        <v>116</v>
      </c>
      <c r="H36" s="5" t="s">
        <v>50</v>
      </c>
      <c r="I36" s="6" t="s">
        <v>2189</v>
      </c>
      <c r="J36" s="7">
        <v>7167201</v>
      </c>
      <c r="K36" s="8">
        <v>9.8799999999999999E-2</v>
      </c>
    </row>
    <row r="37" spans="1:11" x14ac:dyDescent="0.35">
      <c r="A37" s="5" t="s">
        <v>2167</v>
      </c>
      <c r="B37" s="5" t="s">
        <v>39</v>
      </c>
      <c r="C37" s="5" t="s">
        <v>17</v>
      </c>
      <c r="D37" s="5" t="s">
        <v>52</v>
      </c>
      <c r="E37" s="6" t="s">
        <v>2188</v>
      </c>
      <c r="F37" s="5" t="s">
        <v>2169</v>
      </c>
      <c r="G37" s="5" t="s">
        <v>116</v>
      </c>
      <c r="H37" s="5" t="s">
        <v>2175</v>
      </c>
      <c r="I37" s="6" t="s">
        <v>2176</v>
      </c>
      <c r="J37" s="7">
        <v>18030122</v>
      </c>
      <c r="K37" s="8">
        <v>0.26369999999999999</v>
      </c>
    </row>
    <row r="38" spans="1:11" x14ac:dyDescent="0.35">
      <c r="A38" s="5" t="s">
        <v>2167</v>
      </c>
      <c r="B38" s="5" t="s">
        <v>39</v>
      </c>
      <c r="C38" s="5" t="s">
        <v>17</v>
      </c>
      <c r="D38" s="5" t="s">
        <v>52</v>
      </c>
      <c r="E38" s="6" t="s">
        <v>2188</v>
      </c>
      <c r="F38" s="5" t="s">
        <v>2169</v>
      </c>
      <c r="G38" s="5" t="s">
        <v>116</v>
      </c>
      <c r="H38" s="5" t="s">
        <v>2190</v>
      </c>
      <c r="I38" s="6" t="s">
        <v>2191</v>
      </c>
      <c r="J38" s="7">
        <v>6085252</v>
      </c>
      <c r="K38" s="8">
        <v>8.8999999999999996E-2</v>
      </c>
    </row>
    <row r="39" spans="1:11" x14ac:dyDescent="0.35">
      <c r="A39" s="5" t="s">
        <v>2167</v>
      </c>
      <c r="B39" s="5" t="s">
        <v>39</v>
      </c>
      <c r="C39" s="5" t="s">
        <v>17</v>
      </c>
      <c r="D39" s="5" t="s">
        <v>52</v>
      </c>
      <c r="E39" s="6" t="s">
        <v>2188</v>
      </c>
      <c r="F39" s="5" t="s">
        <v>2169</v>
      </c>
      <c r="G39" s="5" t="s">
        <v>116</v>
      </c>
      <c r="H39" s="5" t="s">
        <v>2167</v>
      </c>
      <c r="I39" s="6" t="s">
        <v>2192</v>
      </c>
      <c r="J39" s="7">
        <v>177771</v>
      </c>
      <c r="K39" s="8">
        <v>2.5999999999999999E-3</v>
      </c>
    </row>
    <row r="40" spans="1:11" x14ac:dyDescent="0.35">
      <c r="A40" s="5" t="s">
        <v>2167</v>
      </c>
      <c r="B40" s="5" t="s">
        <v>39</v>
      </c>
      <c r="C40" s="5" t="s">
        <v>17</v>
      </c>
      <c r="D40" s="5" t="s">
        <v>52</v>
      </c>
      <c r="E40" s="6" t="s">
        <v>2188</v>
      </c>
      <c r="F40" s="5" t="s">
        <v>2169</v>
      </c>
      <c r="G40" s="5" t="s">
        <v>116</v>
      </c>
      <c r="H40" s="5" t="s">
        <v>2177</v>
      </c>
      <c r="I40" s="6" t="s">
        <v>2178</v>
      </c>
      <c r="J40" s="7">
        <v>18645485</v>
      </c>
      <c r="K40" s="8">
        <v>0.2727</v>
      </c>
    </row>
    <row r="41" spans="1:11" x14ac:dyDescent="0.35">
      <c r="A41" s="5" t="s">
        <v>2167</v>
      </c>
      <c r="B41" s="5" t="s">
        <v>39</v>
      </c>
      <c r="C41" s="5" t="s">
        <v>17</v>
      </c>
      <c r="D41" s="5" t="s">
        <v>52</v>
      </c>
      <c r="E41" s="6" t="s">
        <v>2188</v>
      </c>
      <c r="F41" s="5" t="s">
        <v>2169</v>
      </c>
      <c r="G41" s="5" t="s">
        <v>116</v>
      </c>
      <c r="H41" s="5" t="s">
        <v>2179</v>
      </c>
      <c r="I41" s="6" t="s">
        <v>2180</v>
      </c>
      <c r="J41" s="7">
        <v>1757202</v>
      </c>
      <c r="K41" s="8">
        <v>2.5700000000000001E-2</v>
      </c>
    </row>
    <row r="42" spans="1:11" x14ac:dyDescent="0.35">
      <c r="A42" s="5" t="s">
        <v>2167</v>
      </c>
      <c r="B42" s="5" t="s">
        <v>39</v>
      </c>
      <c r="C42" s="5" t="s">
        <v>17</v>
      </c>
      <c r="D42" s="5" t="s">
        <v>77</v>
      </c>
      <c r="E42" s="6" t="s">
        <v>2193</v>
      </c>
      <c r="F42" s="5" t="s">
        <v>2169</v>
      </c>
      <c r="G42" s="5" t="s">
        <v>116</v>
      </c>
      <c r="H42" s="5" t="s">
        <v>2172</v>
      </c>
      <c r="I42" s="6" t="s">
        <v>2173</v>
      </c>
      <c r="J42" s="7">
        <v>0</v>
      </c>
      <c r="K42" s="8">
        <v>0</v>
      </c>
    </row>
    <row r="43" spans="1:11" x14ac:dyDescent="0.35">
      <c r="A43" s="5" t="s">
        <v>2167</v>
      </c>
      <c r="B43" s="5" t="s">
        <v>39</v>
      </c>
      <c r="C43" s="5" t="s">
        <v>17</v>
      </c>
      <c r="D43" s="5" t="s">
        <v>77</v>
      </c>
      <c r="E43" s="6" t="s">
        <v>2193</v>
      </c>
      <c r="F43" s="5" t="s">
        <v>2169</v>
      </c>
      <c r="G43" s="5" t="s">
        <v>116</v>
      </c>
      <c r="H43" s="5" t="s">
        <v>19</v>
      </c>
      <c r="I43" s="6" t="s">
        <v>2174</v>
      </c>
      <c r="J43" s="7">
        <v>5699003</v>
      </c>
      <c r="K43" s="8">
        <v>0.2379</v>
      </c>
    </row>
    <row r="44" spans="1:11" x14ac:dyDescent="0.35">
      <c r="A44" s="5" t="s">
        <v>2167</v>
      </c>
      <c r="B44" s="5" t="s">
        <v>39</v>
      </c>
      <c r="C44" s="5" t="s">
        <v>17</v>
      </c>
      <c r="D44" s="5" t="s">
        <v>77</v>
      </c>
      <c r="E44" s="6" t="s">
        <v>2193</v>
      </c>
      <c r="F44" s="5" t="s">
        <v>2169</v>
      </c>
      <c r="G44" s="5" t="s">
        <v>116</v>
      </c>
      <c r="H44" s="5" t="s">
        <v>30</v>
      </c>
      <c r="I44" s="6" t="s">
        <v>2182</v>
      </c>
      <c r="J44" s="7">
        <v>663566</v>
      </c>
      <c r="K44" s="8">
        <v>2.7699999999999999E-2</v>
      </c>
    </row>
    <row r="45" spans="1:11" x14ac:dyDescent="0.35">
      <c r="A45" s="5" t="s">
        <v>2167</v>
      </c>
      <c r="B45" s="5" t="s">
        <v>39</v>
      </c>
      <c r="C45" s="5" t="s">
        <v>17</v>
      </c>
      <c r="D45" s="5" t="s">
        <v>77</v>
      </c>
      <c r="E45" s="6" t="s">
        <v>2193</v>
      </c>
      <c r="F45" s="5" t="s">
        <v>2169</v>
      </c>
      <c r="G45" s="5" t="s">
        <v>116</v>
      </c>
      <c r="H45" s="5" t="s">
        <v>2175</v>
      </c>
      <c r="I45" s="6" t="s">
        <v>2176</v>
      </c>
      <c r="J45" s="7">
        <v>7428587</v>
      </c>
      <c r="K45" s="8">
        <v>0.31009999999999999</v>
      </c>
    </row>
    <row r="46" spans="1:11" x14ac:dyDescent="0.35">
      <c r="A46" s="5" t="s">
        <v>2167</v>
      </c>
      <c r="B46" s="5" t="s">
        <v>39</v>
      </c>
      <c r="C46" s="5" t="s">
        <v>17</v>
      </c>
      <c r="D46" s="5" t="s">
        <v>77</v>
      </c>
      <c r="E46" s="6" t="s">
        <v>2193</v>
      </c>
      <c r="F46" s="5" t="s">
        <v>2169</v>
      </c>
      <c r="G46" s="5" t="s">
        <v>116</v>
      </c>
      <c r="H46" s="5" t="s">
        <v>2167</v>
      </c>
      <c r="I46" s="6" t="s">
        <v>2192</v>
      </c>
      <c r="J46" s="7">
        <v>45515</v>
      </c>
      <c r="K46" s="8">
        <v>1.9E-3</v>
      </c>
    </row>
    <row r="47" spans="1:11" x14ac:dyDescent="0.35">
      <c r="A47" s="5" t="s">
        <v>2167</v>
      </c>
      <c r="B47" s="5" t="s">
        <v>39</v>
      </c>
      <c r="C47" s="5" t="s">
        <v>17</v>
      </c>
      <c r="D47" s="5" t="s">
        <v>77</v>
      </c>
      <c r="E47" s="6" t="s">
        <v>2193</v>
      </c>
      <c r="F47" s="5" t="s">
        <v>2169</v>
      </c>
      <c r="G47" s="5" t="s">
        <v>116</v>
      </c>
      <c r="H47" s="5" t="s">
        <v>2177</v>
      </c>
      <c r="I47" s="6" t="s">
        <v>2178</v>
      </c>
      <c r="J47" s="7">
        <v>6238001</v>
      </c>
      <c r="K47" s="8">
        <v>0.26040000000000002</v>
      </c>
    </row>
    <row r="48" spans="1:11" x14ac:dyDescent="0.35">
      <c r="A48" s="5" t="s">
        <v>2167</v>
      </c>
      <c r="B48" s="5" t="s">
        <v>39</v>
      </c>
      <c r="C48" s="5" t="s">
        <v>17</v>
      </c>
      <c r="D48" s="5" t="s">
        <v>77</v>
      </c>
      <c r="E48" s="6" t="s">
        <v>2193</v>
      </c>
      <c r="F48" s="5" t="s">
        <v>2169</v>
      </c>
      <c r="G48" s="5" t="s">
        <v>116</v>
      </c>
      <c r="H48" s="5" t="s">
        <v>2179</v>
      </c>
      <c r="I48" s="6" t="s">
        <v>2180</v>
      </c>
      <c r="J48" s="7">
        <v>761784</v>
      </c>
      <c r="K48" s="8">
        <v>3.1800000000000002E-2</v>
      </c>
    </row>
    <row r="49" spans="1:11" x14ac:dyDescent="0.35">
      <c r="A49" s="5" t="s">
        <v>2167</v>
      </c>
      <c r="B49" s="5" t="s">
        <v>85</v>
      </c>
      <c r="C49" s="5" t="s">
        <v>17</v>
      </c>
      <c r="D49" s="5" t="s">
        <v>86</v>
      </c>
      <c r="E49" s="6" t="s">
        <v>2194</v>
      </c>
      <c r="F49" s="5" t="s">
        <v>2169</v>
      </c>
      <c r="G49" s="5" t="s">
        <v>116</v>
      </c>
      <c r="H49" s="5" t="s">
        <v>2172</v>
      </c>
      <c r="I49" s="6" t="s">
        <v>2173</v>
      </c>
      <c r="J49" s="7">
        <v>0</v>
      </c>
      <c r="K49" s="8">
        <v>0</v>
      </c>
    </row>
    <row r="50" spans="1:11" x14ac:dyDescent="0.35">
      <c r="A50" s="5" t="s">
        <v>2167</v>
      </c>
      <c r="B50" s="5" t="s">
        <v>85</v>
      </c>
      <c r="C50" s="5" t="s">
        <v>17</v>
      </c>
      <c r="D50" s="5" t="s">
        <v>86</v>
      </c>
      <c r="E50" s="6" t="s">
        <v>2194</v>
      </c>
      <c r="F50" s="5" t="s">
        <v>2169</v>
      </c>
      <c r="G50" s="5" t="s">
        <v>116</v>
      </c>
      <c r="H50" s="5" t="s">
        <v>19</v>
      </c>
      <c r="I50" s="6" t="s">
        <v>2174</v>
      </c>
      <c r="J50" s="7">
        <v>8280580</v>
      </c>
      <c r="K50" s="8">
        <v>0.2145</v>
      </c>
    </row>
    <row r="51" spans="1:11" x14ac:dyDescent="0.35">
      <c r="A51" s="5" t="s">
        <v>2167</v>
      </c>
      <c r="B51" s="5" t="s">
        <v>85</v>
      </c>
      <c r="C51" s="5" t="s">
        <v>17</v>
      </c>
      <c r="D51" s="5" t="s">
        <v>86</v>
      </c>
      <c r="E51" s="6" t="s">
        <v>2194</v>
      </c>
      <c r="F51" s="5" t="s">
        <v>2169</v>
      </c>
      <c r="G51" s="5" t="s">
        <v>116</v>
      </c>
      <c r="H51" s="5" t="s">
        <v>30</v>
      </c>
      <c r="I51" s="6" t="s">
        <v>2182</v>
      </c>
      <c r="J51" s="7">
        <v>1355004</v>
      </c>
      <c r="K51" s="8">
        <v>3.5099999999999999E-2</v>
      </c>
    </row>
    <row r="52" spans="1:11" x14ac:dyDescent="0.35">
      <c r="A52" s="5" t="s">
        <v>2167</v>
      </c>
      <c r="B52" s="5" t="s">
        <v>85</v>
      </c>
      <c r="C52" s="5" t="s">
        <v>17</v>
      </c>
      <c r="D52" s="5" t="s">
        <v>86</v>
      </c>
      <c r="E52" s="6" t="s">
        <v>2194</v>
      </c>
      <c r="F52" s="5" t="s">
        <v>2169</v>
      </c>
      <c r="G52" s="5" t="s">
        <v>116</v>
      </c>
      <c r="H52" s="5" t="s">
        <v>94</v>
      </c>
      <c r="I52" s="6" t="s">
        <v>2195</v>
      </c>
      <c r="J52" s="7">
        <v>7400406</v>
      </c>
      <c r="K52" s="8">
        <v>0.19170000000000001</v>
      </c>
    </row>
    <row r="53" spans="1:11" x14ac:dyDescent="0.35">
      <c r="A53" s="5" t="s">
        <v>2167</v>
      </c>
      <c r="B53" s="5" t="s">
        <v>85</v>
      </c>
      <c r="C53" s="5" t="s">
        <v>17</v>
      </c>
      <c r="D53" s="5" t="s">
        <v>86</v>
      </c>
      <c r="E53" s="6" t="s">
        <v>2194</v>
      </c>
      <c r="F53" s="5" t="s">
        <v>2169</v>
      </c>
      <c r="G53" s="5" t="s">
        <v>116</v>
      </c>
      <c r="H53" s="5" t="s">
        <v>2175</v>
      </c>
      <c r="I53" s="6" t="s">
        <v>2176</v>
      </c>
      <c r="J53" s="7">
        <v>10569803</v>
      </c>
      <c r="K53" s="8">
        <v>0.27379999999999999</v>
      </c>
    </row>
    <row r="54" spans="1:11" x14ac:dyDescent="0.35">
      <c r="A54" s="5" t="s">
        <v>2167</v>
      </c>
      <c r="B54" s="5" t="s">
        <v>85</v>
      </c>
      <c r="C54" s="5" t="s">
        <v>17</v>
      </c>
      <c r="D54" s="5" t="s">
        <v>86</v>
      </c>
      <c r="E54" s="6" t="s">
        <v>2194</v>
      </c>
      <c r="F54" s="5" t="s">
        <v>2169</v>
      </c>
      <c r="G54" s="5" t="s">
        <v>116</v>
      </c>
      <c r="H54" s="5" t="s">
        <v>2177</v>
      </c>
      <c r="I54" s="6" t="s">
        <v>2178</v>
      </c>
      <c r="J54" s="7">
        <v>4624771</v>
      </c>
      <c r="K54" s="8">
        <v>0.1198</v>
      </c>
    </row>
    <row r="55" spans="1:11" x14ac:dyDescent="0.35">
      <c r="A55" s="5" t="s">
        <v>2167</v>
      </c>
      <c r="B55" s="5" t="s">
        <v>85</v>
      </c>
      <c r="C55" s="5" t="s">
        <v>17</v>
      </c>
      <c r="D55" s="5" t="s">
        <v>86</v>
      </c>
      <c r="E55" s="6" t="s">
        <v>2194</v>
      </c>
      <c r="F55" s="5" t="s">
        <v>2169</v>
      </c>
      <c r="G55" s="5" t="s">
        <v>116</v>
      </c>
      <c r="H55" s="5" t="s">
        <v>2179</v>
      </c>
      <c r="I55" s="6" t="s">
        <v>2180</v>
      </c>
      <c r="J55" s="7">
        <v>837709</v>
      </c>
      <c r="K55" s="8">
        <v>2.1700000000000001E-2</v>
      </c>
    </row>
    <row r="56" spans="1:11" x14ac:dyDescent="0.35">
      <c r="A56" s="5" t="s">
        <v>2167</v>
      </c>
      <c r="B56" s="5" t="s">
        <v>85</v>
      </c>
      <c r="C56" s="5" t="s">
        <v>17</v>
      </c>
      <c r="D56" s="5" t="s">
        <v>102</v>
      </c>
      <c r="E56" s="6" t="s">
        <v>2196</v>
      </c>
      <c r="F56" s="5" t="s">
        <v>2169</v>
      </c>
      <c r="G56" s="5" t="s">
        <v>116</v>
      </c>
      <c r="H56" s="5" t="s">
        <v>2172</v>
      </c>
      <c r="I56" s="6" t="s">
        <v>2173</v>
      </c>
      <c r="J56" s="7">
        <v>0</v>
      </c>
      <c r="K56" s="8">
        <v>0</v>
      </c>
    </row>
    <row r="57" spans="1:11" x14ac:dyDescent="0.35">
      <c r="A57" s="5" t="s">
        <v>2167</v>
      </c>
      <c r="B57" s="5" t="s">
        <v>85</v>
      </c>
      <c r="C57" s="5" t="s">
        <v>17</v>
      </c>
      <c r="D57" s="5" t="s">
        <v>102</v>
      </c>
      <c r="E57" s="6" t="s">
        <v>2196</v>
      </c>
      <c r="F57" s="5" t="s">
        <v>2169</v>
      </c>
      <c r="G57" s="5" t="s">
        <v>116</v>
      </c>
      <c r="H57" s="5" t="s">
        <v>19</v>
      </c>
      <c r="I57" s="6" t="s">
        <v>2174</v>
      </c>
      <c r="J57" s="7">
        <v>247696</v>
      </c>
      <c r="K57" s="8">
        <v>0.1177</v>
      </c>
    </row>
    <row r="58" spans="1:11" x14ac:dyDescent="0.35">
      <c r="A58" s="5" t="s">
        <v>2167</v>
      </c>
      <c r="B58" s="5" t="s">
        <v>85</v>
      </c>
      <c r="C58" s="5" t="s">
        <v>17</v>
      </c>
      <c r="D58" s="5" t="s">
        <v>102</v>
      </c>
      <c r="E58" s="6" t="s">
        <v>2196</v>
      </c>
      <c r="F58" s="5" t="s">
        <v>2169</v>
      </c>
      <c r="G58" s="5" t="s">
        <v>116</v>
      </c>
      <c r="H58" s="5" t="s">
        <v>94</v>
      </c>
      <c r="I58" s="6" t="s">
        <v>2195</v>
      </c>
      <c r="J58" s="7">
        <v>1499855</v>
      </c>
      <c r="K58" s="8">
        <v>0.7127</v>
      </c>
    </row>
    <row r="59" spans="1:11" x14ac:dyDescent="0.35">
      <c r="A59" s="5" t="s">
        <v>2167</v>
      </c>
      <c r="B59" s="5" t="s">
        <v>85</v>
      </c>
      <c r="C59" s="5" t="s">
        <v>17</v>
      </c>
      <c r="D59" s="5" t="s">
        <v>102</v>
      </c>
      <c r="E59" s="6" t="s">
        <v>2196</v>
      </c>
      <c r="F59" s="5" t="s">
        <v>2169</v>
      </c>
      <c r="G59" s="5" t="s">
        <v>116</v>
      </c>
      <c r="H59" s="5" t="s">
        <v>2175</v>
      </c>
      <c r="I59" s="6" t="s">
        <v>2176</v>
      </c>
      <c r="J59" s="7">
        <v>468244</v>
      </c>
      <c r="K59" s="8">
        <v>0.2225</v>
      </c>
    </row>
    <row r="60" spans="1:11" x14ac:dyDescent="0.35">
      <c r="A60" s="5" t="s">
        <v>2167</v>
      </c>
      <c r="B60" s="5" t="s">
        <v>85</v>
      </c>
      <c r="C60" s="5" t="s">
        <v>17</v>
      </c>
      <c r="D60" s="5" t="s">
        <v>102</v>
      </c>
      <c r="E60" s="6" t="s">
        <v>2196</v>
      </c>
      <c r="F60" s="5" t="s">
        <v>2169</v>
      </c>
      <c r="G60" s="5" t="s">
        <v>116</v>
      </c>
      <c r="H60" s="5" t="s">
        <v>2177</v>
      </c>
      <c r="I60" s="6" t="s">
        <v>2178</v>
      </c>
      <c r="J60" s="7">
        <v>401533</v>
      </c>
      <c r="K60" s="8">
        <v>0.1908</v>
      </c>
    </row>
    <row r="61" spans="1:11" x14ac:dyDescent="0.35">
      <c r="A61" s="5" t="s">
        <v>2167</v>
      </c>
      <c r="B61" s="5" t="s">
        <v>85</v>
      </c>
      <c r="C61" s="5" t="s">
        <v>17</v>
      </c>
      <c r="D61" s="5" t="s">
        <v>102</v>
      </c>
      <c r="E61" s="6" t="s">
        <v>2196</v>
      </c>
      <c r="F61" s="5" t="s">
        <v>2169</v>
      </c>
      <c r="G61" s="5" t="s">
        <v>116</v>
      </c>
      <c r="H61" s="5" t="s">
        <v>2179</v>
      </c>
      <c r="I61" s="6" t="s">
        <v>2180</v>
      </c>
      <c r="J61" s="7">
        <v>84600</v>
      </c>
      <c r="K61" s="8">
        <v>4.02E-2</v>
      </c>
    </row>
    <row r="62" spans="1:11" x14ac:dyDescent="0.35">
      <c r="A62" s="5" t="s">
        <v>2167</v>
      </c>
      <c r="B62" s="5" t="s">
        <v>85</v>
      </c>
      <c r="C62" s="5" t="s">
        <v>17</v>
      </c>
      <c r="D62" s="5" t="s">
        <v>969</v>
      </c>
      <c r="E62" s="6" t="s">
        <v>2197</v>
      </c>
      <c r="F62" s="5" t="s">
        <v>2198</v>
      </c>
      <c r="G62" s="5" t="s">
        <v>941</v>
      </c>
      <c r="H62" s="5" t="s">
        <v>2170</v>
      </c>
      <c r="I62" s="6" t="s">
        <v>2171</v>
      </c>
      <c r="J62" s="7">
        <v>0</v>
      </c>
      <c r="K62" s="8">
        <v>0</v>
      </c>
    </row>
    <row r="63" spans="1:11" x14ac:dyDescent="0.35">
      <c r="A63" s="5" t="s">
        <v>2167</v>
      </c>
      <c r="B63" s="5" t="s">
        <v>85</v>
      </c>
      <c r="C63" s="5" t="s">
        <v>17</v>
      </c>
      <c r="D63" s="5" t="s">
        <v>969</v>
      </c>
      <c r="E63" s="6" t="s">
        <v>2197</v>
      </c>
      <c r="F63" s="5" t="s">
        <v>2198</v>
      </c>
      <c r="G63" s="5" t="s">
        <v>941</v>
      </c>
      <c r="H63" s="5" t="s">
        <v>2172</v>
      </c>
      <c r="I63" s="6" t="s">
        <v>2173</v>
      </c>
      <c r="J63" s="7">
        <v>0</v>
      </c>
      <c r="K63" s="8">
        <v>0</v>
      </c>
    </row>
    <row r="64" spans="1:11" x14ac:dyDescent="0.35">
      <c r="A64" s="5" t="s">
        <v>2167</v>
      </c>
      <c r="B64" s="5" t="s">
        <v>85</v>
      </c>
      <c r="C64" s="5" t="s">
        <v>17</v>
      </c>
      <c r="D64" s="5" t="s">
        <v>969</v>
      </c>
      <c r="E64" s="6" t="s">
        <v>2197</v>
      </c>
      <c r="F64" s="5" t="s">
        <v>2198</v>
      </c>
      <c r="G64" s="5" t="s">
        <v>941</v>
      </c>
      <c r="H64" s="5" t="s">
        <v>19</v>
      </c>
      <c r="I64" s="6" t="s">
        <v>2174</v>
      </c>
      <c r="J64" s="7">
        <v>29250</v>
      </c>
      <c r="K64" s="8">
        <v>0.56020000000000003</v>
      </c>
    </row>
    <row r="65" spans="1:11" x14ac:dyDescent="0.35">
      <c r="A65" s="5" t="s">
        <v>2167</v>
      </c>
      <c r="B65" s="5" t="s">
        <v>85</v>
      </c>
      <c r="C65" s="5" t="s">
        <v>17</v>
      </c>
      <c r="D65" s="5" t="s">
        <v>969</v>
      </c>
      <c r="E65" s="6" t="s">
        <v>2197</v>
      </c>
      <c r="F65" s="5" t="s">
        <v>2198</v>
      </c>
      <c r="G65" s="5" t="s">
        <v>941</v>
      </c>
      <c r="H65" s="5" t="s">
        <v>30</v>
      </c>
      <c r="I65" s="6" t="s">
        <v>2182</v>
      </c>
      <c r="J65" s="7">
        <v>6563</v>
      </c>
      <c r="K65" s="8">
        <v>0.12570000000000001</v>
      </c>
    </row>
    <row r="66" spans="1:11" x14ac:dyDescent="0.35">
      <c r="A66" s="5" t="s">
        <v>2167</v>
      </c>
      <c r="B66" s="5" t="s">
        <v>85</v>
      </c>
      <c r="C66" s="5" t="s">
        <v>17</v>
      </c>
      <c r="D66" s="5" t="s">
        <v>969</v>
      </c>
      <c r="E66" s="6" t="s">
        <v>2197</v>
      </c>
      <c r="F66" s="5" t="s">
        <v>2198</v>
      </c>
      <c r="G66" s="5" t="s">
        <v>941</v>
      </c>
      <c r="H66" s="5" t="s">
        <v>2175</v>
      </c>
      <c r="I66" s="6" t="s">
        <v>2176</v>
      </c>
      <c r="J66" s="7">
        <v>14594</v>
      </c>
      <c r="K66" s="8">
        <v>0.27950000000000003</v>
      </c>
    </row>
    <row r="67" spans="1:11" x14ac:dyDescent="0.35">
      <c r="A67" s="5" t="s">
        <v>2167</v>
      </c>
      <c r="B67" s="5" t="s">
        <v>85</v>
      </c>
      <c r="C67" s="5" t="s">
        <v>17</v>
      </c>
      <c r="D67" s="5" t="s">
        <v>969</v>
      </c>
      <c r="E67" s="6" t="s">
        <v>2197</v>
      </c>
      <c r="F67" s="5" t="s">
        <v>2198</v>
      </c>
      <c r="G67" s="5" t="s">
        <v>941</v>
      </c>
      <c r="H67" s="5" t="s">
        <v>2177</v>
      </c>
      <c r="I67" s="6" t="s">
        <v>2178</v>
      </c>
      <c r="J67" s="7">
        <v>5461</v>
      </c>
      <c r="K67" s="8">
        <v>0.1046</v>
      </c>
    </row>
    <row r="68" spans="1:11" x14ac:dyDescent="0.35">
      <c r="A68" s="5" t="s">
        <v>2167</v>
      </c>
      <c r="B68" s="5" t="s">
        <v>85</v>
      </c>
      <c r="C68" s="5" t="s">
        <v>17</v>
      </c>
      <c r="D68" s="5" t="s">
        <v>969</v>
      </c>
      <c r="E68" s="6" t="s">
        <v>2197</v>
      </c>
      <c r="F68" s="5" t="s">
        <v>2198</v>
      </c>
      <c r="G68" s="5" t="s">
        <v>941</v>
      </c>
      <c r="H68" s="5" t="s">
        <v>2179</v>
      </c>
      <c r="I68" s="6" t="s">
        <v>2180</v>
      </c>
      <c r="J68" s="7">
        <v>0</v>
      </c>
      <c r="K68" s="8">
        <v>0</v>
      </c>
    </row>
    <row r="69" spans="1:11" x14ac:dyDescent="0.35">
      <c r="A69" s="5" t="s">
        <v>2167</v>
      </c>
      <c r="B69" s="5" t="s">
        <v>110</v>
      </c>
      <c r="C69" s="5" t="s">
        <v>17</v>
      </c>
      <c r="D69" s="5" t="s">
        <v>111</v>
      </c>
      <c r="E69" s="6" t="s">
        <v>2199</v>
      </c>
      <c r="F69" s="5" t="s">
        <v>2198</v>
      </c>
      <c r="G69" s="5" t="s">
        <v>110</v>
      </c>
      <c r="H69" s="5" t="s">
        <v>2170</v>
      </c>
      <c r="I69" s="6" t="s">
        <v>2171</v>
      </c>
      <c r="J69" s="7">
        <v>0</v>
      </c>
      <c r="K69" s="8">
        <v>0</v>
      </c>
    </row>
    <row r="70" spans="1:11" x14ac:dyDescent="0.35">
      <c r="A70" s="5" t="s">
        <v>2167</v>
      </c>
      <c r="B70" s="5" t="s">
        <v>110</v>
      </c>
      <c r="C70" s="5" t="s">
        <v>17</v>
      </c>
      <c r="D70" s="5" t="s">
        <v>111</v>
      </c>
      <c r="E70" s="6" t="s">
        <v>2199</v>
      </c>
      <c r="F70" s="5" t="s">
        <v>2198</v>
      </c>
      <c r="G70" s="5" t="s">
        <v>110</v>
      </c>
      <c r="H70" s="5" t="s">
        <v>2172</v>
      </c>
      <c r="I70" s="6" t="s">
        <v>2173</v>
      </c>
      <c r="J70" s="7">
        <v>0</v>
      </c>
      <c r="K70" s="8">
        <v>0</v>
      </c>
    </row>
    <row r="71" spans="1:11" x14ac:dyDescent="0.35">
      <c r="A71" s="5" t="s">
        <v>2167</v>
      </c>
      <c r="B71" s="5" t="s">
        <v>110</v>
      </c>
      <c r="C71" s="5" t="s">
        <v>17</v>
      </c>
      <c r="D71" s="5" t="s">
        <v>111</v>
      </c>
      <c r="E71" s="6" t="s">
        <v>2199</v>
      </c>
      <c r="F71" s="5" t="s">
        <v>2198</v>
      </c>
      <c r="G71" s="5" t="s">
        <v>110</v>
      </c>
      <c r="H71" s="5" t="s">
        <v>19</v>
      </c>
      <c r="I71" s="6" t="s">
        <v>2174</v>
      </c>
      <c r="J71" s="7">
        <v>1614556</v>
      </c>
      <c r="K71" s="8">
        <v>0.1696</v>
      </c>
    </row>
    <row r="72" spans="1:11" x14ac:dyDescent="0.35">
      <c r="A72" s="5" t="s">
        <v>2167</v>
      </c>
      <c r="B72" s="5" t="s">
        <v>110</v>
      </c>
      <c r="C72" s="5" t="s">
        <v>17</v>
      </c>
      <c r="D72" s="5" t="s">
        <v>111</v>
      </c>
      <c r="E72" s="6" t="s">
        <v>2199</v>
      </c>
      <c r="F72" s="5" t="s">
        <v>2198</v>
      </c>
      <c r="G72" s="5" t="s">
        <v>110</v>
      </c>
      <c r="H72" s="5" t="s">
        <v>30</v>
      </c>
      <c r="I72" s="6" t="s">
        <v>2182</v>
      </c>
      <c r="J72" s="7">
        <v>178020</v>
      </c>
      <c r="K72" s="8">
        <v>1.8700000000000001E-2</v>
      </c>
    </row>
    <row r="73" spans="1:11" x14ac:dyDescent="0.35">
      <c r="A73" s="5" t="s">
        <v>2167</v>
      </c>
      <c r="B73" s="5" t="s">
        <v>110</v>
      </c>
      <c r="C73" s="5" t="s">
        <v>17</v>
      </c>
      <c r="D73" s="5" t="s">
        <v>111</v>
      </c>
      <c r="E73" s="6" t="s">
        <v>2199</v>
      </c>
      <c r="F73" s="5" t="s">
        <v>2198</v>
      </c>
      <c r="G73" s="5" t="s">
        <v>110</v>
      </c>
      <c r="H73" s="5" t="s">
        <v>2175</v>
      </c>
      <c r="I73" s="6" t="s">
        <v>2176</v>
      </c>
      <c r="J73" s="7">
        <v>1881110</v>
      </c>
      <c r="K73" s="8">
        <v>0.1976</v>
      </c>
    </row>
    <row r="74" spans="1:11" x14ac:dyDescent="0.35">
      <c r="A74" s="5" t="s">
        <v>2167</v>
      </c>
      <c r="B74" s="5" t="s">
        <v>110</v>
      </c>
      <c r="C74" s="5" t="s">
        <v>17</v>
      </c>
      <c r="D74" s="5" t="s">
        <v>111</v>
      </c>
      <c r="E74" s="6" t="s">
        <v>2199</v>
      </c>
      <c r="F74" s="5" t="s">
        <v>2198</v>
      </c>
      <c r="G74" s="5" t="s">
        <v>110</v>
      </c>
      <c r="H74" s="5" t="s">
        <v>2177</v>
      </c>
      <c r="I74" s="6" t="s">
        <v>2178</v>
      </c>
      <c r="J74" s="7">
        <v>1344194</v>
      </c>
      <c r="K74" s="8">
        <v>0.14119999999999999</v>
      </c>
    </row>
    <row r="75" spans="1:11" x14ac:dyDescent="0.35">
      <c r="A75" s="5" t="s">
        <v>2167</v>
      </c>
      <c r="B75" s="5" t="s">
        <v>110</v>
      </c>
      <c r="C75" s="5" t="s">
        <v>17</v>
      </c>
      <c r="D75" s="5" t="s">
        <v>111</v>
      </c>
      <c r="E75" s="6" t="s">
        <v>2199</v>
      </c>
      <c r="F75" s="5" t="s">
        <v>2198</v>
      </c>
      <c r="G75" s="5" t="s">
        <v>110</v>
      </c>
      <c r="H75" s="5" t="s">
        <v>2179</v>
      </c>
      <c r="I75" s="6" t="s">
        <v>2180</v>
      </c>
      <c r="J75" s="7">
        <v>278930</v>
      </c>
      <c r="K75" s="8">
        <v>2.93E-2</v>
      </c>
    </row>
    <row r="76" spans="1:11" x14ac:dyDescent="0.35">
      <c r="A76" s="5" t="s">
        <v>2167</v>
      </c>
      <c r="B76" s="5" t="s">
        <v>110</v>
      </c>
      <c r="C76" s="5" t="s">
        <v>17</v>
      </c>
      <c r="D76" s="5" t="s">
        <v>1573</v>
      </c>
      <c r="E76" s="6" t="s">
        <v>2200</v>
      </c>
      <c r="F76" s="5" t="s">
        <v>2198</v>
      </c>
      <c r="G76" s="5" t="s">
        <v>1563</v>
      </c>
      <c r="H76" s="5" t="s">
        <v>2170</v>
      </c>
      <c r="I76" s="6" t="s">
        <v>2171</v>
      </c>
      <c r="J76" s="7">
        <v>0</v>
      </c>
      <c r="K76" s="8">
        <v>0</v>
      </c>
    </row>
    <row r="77" spans="1:11" x14ac:dyDescent="0.35">
      <c r="A77" s="5" t="s">
        <v>2167</v>
      </c>
      <c r="B77" s="5" t="s">
        <v>110</v>
      </c>
      <c r="C77" s="5" t="s">
        <v>17</v>
      </c>
      <c r="D77" s="5" t="s">
        <v>1573</v>
      </c>
      <c r="E77" s="6" t="s">
        <v>2200</v>
      </c>
      <c r="F77" s="5" t="s">
        <v>2198</v>
      </c>
      <c r="G77" s="5" t="s">
        <v>1563</v>
      </c>
      <c r="H77" s="5" t="s">
        <v>2172</v>
      </c>
      <c r="I77" s="6" t="s">
        <v>2173</v>
      </c>
      <c r="J77" s="7">
        <v>0</v>
      </c>
      <c r="K77" s="8">
        <v>0</v>
      </c>
    </row>
    <row r="78" spans="1:11" x14ac:dyDescent="0.35">
      <c r="A78" s="5" t="s">
        <v>2167</v>
      </c>
      <c r="B78" s="5" t="s">
        <v>110</v>
      </c>
      <c r="C78" s="5" t="s">
        <v>17</v>
      </c>
      <c r="D78" s="5" t="s">
        <v>1573</v>
      </c>
      <c r="E78" s="6" t="s">
        <v>2200</v>
      </c>
      <c r="F78" s="5" t="s">
        <v>2198</v>
      </c>
      <c r="G78" s="5" t="s">
        <v>1563</v>
      </c>
      <c r="H78" s="5" t="s">
        <v>19</v>
      </c>
      <c r="I78" s="6" t="s">
        <v>2174</v>
      </c>
      <c r="J78" s="7">
        <v>229831</v>
      </c>
      <c r="K78" s="8">
        <v>0.251</v>
      </c>
    </row>
    <row r="79" spans="1:11" x14ac:dyDescent="0.35">
      <c r="A79" s="5" t="s">
        <v>2167</v>
      </c>
      <c r="B79" s="5" t="s">
        <v>110</v>
      </c>
      <c r="C79" s="5" t="s">
        <v>17</v>
      </c>
      <c r="D79" s="5" t="s">
        <v>1573</v>
      </c>
      <c r="E79" s="6" t="s">
        <v>2200</v>
      </c>
      <c r="F79" s="5" t="s">
        <v>2198</v>
      </c>
      <c r="G79" s="5" t="s">
        <v>1563</v>
      </c>
      <c r="H79" s="5" t="s">
        <v>30</v>
      </c>
      <c r="I79" s="6" t="s">
        <v>2182</v>
      </c>
      <c r="J79" s="7">
        <v>41113</v>
      </c>
      <c r="K79" s="8">
        <v>4.4900000000000002E-2</v>
      </c>
    </row>
    <row r="80" spans="1:11" x14ac:dyDescent="0.35">
      <c r="A80" s="5" t="s">
        <v>2167</v>
      </c>
      <c r="B80" s="5" t="s">
        <v>110</v>
      </c>
      <c r="C80" s="5" t="s">
        <v>17</v>
      </c>
      <c r="D80" s="5" t="s">
        <v>1573</v>
      </c>
      <c r="E80" s="6" t="s">
        <v>2200</v>
      </c>
      <c r="F80" s="5" t="s">
        <v>2198</v>
      </c>
      <c r="G80" s="5" t="s">
        <v>1563</v>
      </c>
      <c r="H80" s="5" t="s">
        <v>2175</v>
      </c>
      <c r="I80" s="6" t="s">
        <v>2176</v>
      </c>
      <c r="J80" s="7">
        <v>191556</v>
      </c>
      <c r="K80" s="8">
        <v>0.2092</v>
      </c>
    </row>
    <row r="81" spans="1:11" x14ac:dyDescent="0.35">
      <c r="A81" s="5" t="s">
        <v>2167</v>
      </c>
      <c r="B81" s="5" t="s">
        <v>110</v>
      </c>
      <c r="C81" s="5" t="s">
        <v>17</v>
      </c>
      <c r="D81" s="5" t="s">
        <v>1573</v>
      </c>
      <c r="E81" s="6" t="s">
        <v>2200</v>
      </c>
      <c r="F81" s="5" t="s">
        <v>2198</v>
      </c>
      <c r="G81" s="5" t="s">
        <v>1563</v>
      </c>
      <c r="H81" s="5" t="s">
        <v>2177</v>
      </c>
      <c r="I81" s="6" t="s">
        <v>2178</v>
      </c>
      <c r="J81" s="7">
        <v>169306</v>
      </c>
      <c r="K81" s="8">
        <v>0.18490000000000001</v>
      </c>
    </row>
    <row r="82" spans="1:11" x14ac:dyDescent="0.35">
      <c r="A82" s="5" t="s">
        <v>2167</v>
      </c>
      <c r="B82" s="5" t="s">
        <v>110</v>
      </c>
      <c r="C82" s="5" t="s">
        <v>17</v>
      </c>
      <c r="D82" s="5" t="s">
        <v>1573</v>
      </c>
      <c r="E82" s="6" t="s">
        <v>2200</v>
      </c>
      <c r="F82" s="5" t="s">
        <v>2198</v>
      </c>
      <c r="G82" s="5" t="s">
        <v>1563</v>
      </c>
      <c r="H82" s="5" t="s">
        <v>2179</v>
      </c>
      <c r="I82" s="6" t="s">
        <v>2180</v>
      </c>
      <c r="J82" s="7">
        <v>41663</v>
      </c>
      <c r="K82" s="8">
        <v>4.5499999999999999E-2</v>
      </c>
    </row>
    <row r="83" spans="1:11" x14ac:dyDescent="0.35">
      <c r="A83" s="5" t="s">
        <v>2167</v>
      </c>
      <c r="B83" s="5" t="s">
        <v>110</v>
      </c>
      <c r="C83" s="5" t="s">
        <v>17</v>
      </c>
      <c r="D83" s="5" t="s">
        <v>2127</v>
      </c>
      <c r="E83" s="6" t="s">
        <v>2201</v>
      </c>
      <c r="F83" s="5" t="s">
        <v>2198</v>
      </c>
      <c r="G83" s="5" t="s">
        <v>2124</v>
      </c>
      <c r="H83" s="5" t="s">
        <v>2170</v>
      </c>
      <c r="I83" s="6" t="s">
        <v>2171</v>
      </c>
      <c r="J83" s="7">
        <v>0</v>
      </c>
      <c r="K83" s="8">
        <v>0</v>
      </c>
    </row>
    <row r="84" spans="1:11" x14ac:dyDescent="0.35">
      <c r="A84" s="5" t="s">
        <v>2167</v>
      </c>
      <c r="B84" s="5" t="s">
        <v>110</v>
      </c>
      <c r="C84" s="5" t="s">
        <v>17</v>
      </c>
      <c r="D84" s="5" t="s">
        <v>2127</v>
      </c>
      <c r="E84" s="6" t="s">
        <v>2201</v>
      </c>
      <c r="F84" s="5" t="s">
        <v>2198</v>
      </c>
      <c r="G84" s="5" t="s">
        <v>2124</v>
      </c>
      <c r="H84" s="5" t="s">
        <v>2172</v>
      </c>
      <c r="I84" s="6" t="s">
        <v>2173</v>
      </c>
      <c r="J84" s="7">
        <v>0</v>
      </c>
      <c r="K84" s="8">
        <v>0</v>
      </c>
    </row>
    <row r="85" spans="1:11" x14ac:dyDescent="0.35">
      <c r="A85" s="5" t="s">
        <v>2167</v>
      </c>
      <c r="B85" s="5" t="s">
        <v>110</v>
      </c>
      <c r="C85" s="5" t="s">
        <v>17</v>
      </c>
      <c r="D85" s="5" t="s">
        <v>2127</v>
      </c>
      <c r="E85" s="6" t="s">
        <v>2201</v>
      </c>
      <c r="F85" s="5" t="s">
        <v>2198</v>
      </c>
      <c r="G85" s="5" t="s">
        <v>2124</v>
      </c>
      <c r="H85" s="5" t="s">
        <v>19</v>
      </c>
      <c r="I85" s="6" t="s">
        <v>2174</v>
      </c>
      <c r="J85" s="7">
        <v>253012</v>
      </c>
      <c r="K85" s="8">
        <v>0.35270000000000001</v>
      </c>
    </row>
    <row r="86" spans="1:11" x14ac:dyDescent="0.35">
      <c r="A86" s="5" t="s">
        <v>2167</v>
      </c>
      <c r="B86" s="5" t="s">
        <v>110</v>
      </c>
      <c r="C86" s="5" t="s">
        <v>17</v>
      </c>
      <c r="D86" s="5" t="s">
        <v>2127</v>
      </c>
      <c r="E86" s="6" t="s">
        <v>2201</v>
      </c>
      <c r="F86" s="5" t="s">
        <v>2198</v>
      </c>
      <c r="G86" s="5" t="s">
        <v>2124</v>
      </c>
      <c r="H86" s="5" t="s">
        <v>2175</v>
      </c>
      <c r="I86" s="6" t="s">
        <v>2176</v>
      </c>
      <c r="J86" s="7">
        <v>148135</v>
      </c>
      <c r="K86" s="8">
        <v>0.20649999999999999</v>
      </c>
    </row>
    <row r="87" spans="1:11" x14ac:dyDescent="0.35">
      <c r="A87" s="5" t="s">
        <v>2167</v>
      </c>
      <c r="B87" s="5" t="s">
        <v>110</v>
      </c>
      <c r="C87" s="5" t="s">
        <v>17</v>
      </c>
      <c r="D87" s="5" t="s">
        <v>2127</v>
      </c>
      <c r="E87" s="6" t="s">
        <v>2201</v>
      </c>
      <c r="F87" s="5" t="s">
        <v>2198</v>
      </c>
      <c r="G87" s="5" t="s">
        <v>2124</v>
      </c>
      <c r="H87" s="5" t="s">
        <v>2177</v>
      </c>
      <c r="I87" s="6" t="s">
        <v>2178</v>
      </c>
      <c r="J87" s="7">
        <v>75107</v>
      </c>
      <c r="K87" s="8">
        <v>0.1047</v>
      </c>
    </row>
    <row r="88" spans="1:11" x14ac:dyDescent="0.35">
      <c r="A88" s="5" t="s">
        <v>2167</v>
      </c>
      <c r="B88" s="5" t="s">
        <v>110</v>
      </c>
      <c r="C88" s="5" t="s">
        <v>17</v>
      </c>
      <c r="D88" s="5" t="s">
        <v>2127</v>
      </c>
      <c r="E88" s="6" t="s">
        <v>2201</v>
      </c>
      <c r="F88" s="5" t="s">
        <v>2198</v>
      </c>
      <c r="G88" s="5" t="s">
        <v>2124</v>
      </c>
      <c r="H88" s="5" t="s">
        <v>2179</v>
      </c>
      <c r="I88" s="6" t="s">
        <v>2180</v>
      </c>
      <c r="J88" s="7">
        <v>25394</v>
      </c>
      <c r="K88" s="8">
        <v>3.5400000000000001E-2</v>
      </c>
    </row>
    <row r="89" spans="1:11" x14ac:dyDescent="0.35">
      <c r="A89" s="5" t="s">
        <v>2167</v>
      </c>
      <c r="B89" s="5" t="s">
        <v>118</v>
      </c>
      <c r="C89" s="5" t="s">
        <v>17</v>
      </c>
      <c r="D89" s="5" t="s">
        <v>119</v>
      </c>
      <c r="E89" s="6" t="s">
        <v>2202</v>
      </c>
      <c r="F89" s="5" t="s">
        <v>2169</v>
      </c>
      <c r="G89" s="5" t="s">
        <v>116</v>
      </c>
      <c r="H89" s="5" t="s">
        <v>2172</v>
      </c>
      <c r="I89" s="6" t="s">
        <v>2173</v>
      </c>
      <c r="J89" s="7">
        <v>0</v>
      </c>
      <c r="K89" s="8">
        <v>0</v>
      </c>
    </row>
    <row r="90" spans="1:11" x14ac:dyDescent="0.35">
      <c r="A90" s="5" t="s">
        <v>2167</v>
      </c>
      <c r="B90" s="5" t="s">
        <v>118</v>
      </c>
      <c r="C90" s="5" t="s">
        <v>17</v>
      </c>
      <c r="D90" s="5" t="s">
        <v>119</v>
      </c>
      <c r="E90" s="6" t="s">
        <v>2202</v>
      </c>
      <c r="F90" s="5" t="s">
        <v>2169</v>
      </c>
      <c r="G90" s="5" t="s">
        <v>116</v>
      </c>
      <c r="H90" s="5" t="s">
        <v>19</v>
      </c>
      <c r="I90" s="6" t="s">
        <v>2174</v>
      </c>
      <c r="J90" s="7">
        <v>2493344</v>
      </c>
      <c r="K90" s="8">
        <v>0.5827</v>
      </c>
    </row>
    <row r="91" spans="1:11" x14ac:dyDescent="0.35">
      <c r="A91" s="5" t="s">
        <v>2167</v>
      </c>
      <c r="B91" s="5" t="s">
        <v>118</v>
      </c>
      <c r="C91" s="5" t="s">
        <v>17</v>
      </c>
      <c r="D91" s="5" t="s">
        <v>119</v>
      </c>
      <c r="E91" s="6" t="s">
        <v>2202</v>
      </c>
      <c r="F91" s="5" t="s">
        <v>2169</v>
      </c>
      <c r="G91" s="5" t="s">
        <v>116</v>
      </c>
      <c r="H91" s="5" t="s">
        <v>30</v>
      </c>
      <c r="I91" s="6" t="s">
        <v>2182</v>
      </c>
      <c r="J91" s="7">
        <v>375692</v>
      </c>
      <c r="K91" s="8">
        <v>8.7800000000000003E-2</v>
      </c>
    </row>
    <row r="92" spans="1:11" x14ac:dyDescent="0.35">
      <c r="A92" s="5" t="s">
        <v>2167</v>
      </c>
      <c r="B92" s="5" t="s">
        <v>118</v>
      </c>
      <c r="C92" s="5" t="s">
        <v>17</v>
      </c>
      <c r="D92" s="5" t="s">
        <v>119</v>
      </c>
      <c r="E92" s="6" t="s">
        <v>2202</v>
      </c>
      <c r="F92" s="5" t="s">
        <v>2169</v>
      </c>
      <c r="G92" s="5" t="s">
        <v>116</v>
      </c>
      <c r="H92" s="5" t="s">
        <v>2175</v>
      </c>
      <c r="I92" s="6" t="s">
        <v>2176</v>
      </c>
      <c r="J92" s="7">
        <v>1142052</v>
      </c>
      <c r="K92" s="8">
        <v>0.26690000000000003</v>
      </c>
    </row>
    <row r="93" spans="1:11" x14ac:dyDescent="0.35">
      <c r="A93" s="5" t="s">
        <v>2167</v>
      </c>
      <c r="B93" s="5" t="s">
        <v>118</v>
      </c>
      <c r="C93" s="5" t="s">
        <v>17</v>
      </c>
      <c r="D93" s="5" t="s">
        <v>119</v>
      </c>
      <c r="E93" s="6" t="s">
        <v>2202</v>
      </c>
      <c r="F93" s="5" t="s">
        <v>2169</v>
      </c>
      <c r="G93" s="5" t="s">
        <v>116</v>
      </c>
      <c r="H93" s="5" t="s">
        <v>2177</v>
      </c>
      <c r="I93" s="6" t="s">
        <v>2178</v>
      </c>
      <c r="J93" s="7">
        <v>769355</v>
      </c>
      <c r="K93" s="8">
        <v>0.17979999999999999</v>
      </c>
    </row>
    <row r="94" spans="1:11" x14ac:dyDescent="0.35">
      <c r="A94" s="5" t="s">
        <v>2167</v>
      </c>
      <c r="B94" s="5" t="s">
        <v>118</v>
      </c>
      <c r="C94" s="5" t="s">
        <v>17</v>
      </c>
      <c r="D94" s="5" t="s">
        <v>119</v>
      </c>
      <c r="E94" s="6" t="s">
        <v>2202</v>
      </c>
      <c r="F94" s="5" t="s">
        <v>2169</v>
      </c>
      <c r="G94" s="5" t="s">
        <v>116</v>
      </c>
      <c r="H94" s="5" t="s">
        <v>2179</v>
      </c>
      <c r="I94" s="6" t="s">
        <v>2180</v>
      </c>
      <c r="J94" s="7">
        <v>228068</v>
      </c>
      <c r="K94" s="8">
        <v>5.33E-2</v>
      </c>
    </row>
    <row r="95" spans="1:11" x14ac:dyDescent="0.35">
      <c r="A95" s="5" t="s">
        <v>2167</v>
      </c>
      <c r="B95" s="5" t="s">
        <v>118</v>
      </c>
      <c r="C95" s="5" t="s">
        <v>17</v>
      </c>
      <c r="D95" s="5" t="s">
        <v>898</v>
      </c>
      <c r="E95" s="6" t="s">
        <v>2203</v>
      </c>
      <c r="F95" s="5" t="s">
        <v>2198</v>
      </c>
      <c r="G95" s="5" t="s">
        <v>897</v>
      </c>
      <c r="H95" s="5" t="s">
        <v>2172</v>
      </c>
      <c r="I95" s="6" t="s">
        <v>2173</v>
      </c>
      <c r="J95" s="7">
        <v>0</v>
      </c>
      <c r="K95" s="8">
        <v>0</v>
      </c>
    </row>
    <row r="96" spans="1:11" x14ac:dyDescent="0.35">
      <c r="A96" s="5" t="s">
        <v>2167</v>
      </c>
      <c r="B96" s="5" t="s">
        <v>118</v>
      </c>
      <c r="C96" s="5" t="s">
        <v>17</v>
      </c>
      <c r="D96" s="5" t="s">
        <v>898</v>
      </c>
      <c r="E96" s="6" t="s">
        <v>2203</v>
      </c>
      <c r="F96" s="5" t="s">
        <v>2198</v>
      </c>
      <c r="G96" s="5" t="s">
        <v>897</v>
      </c>
      <c r="H96" s="5" t="s">
        <v>19</v>
      </c>
      <c r="I96" s="6" t="s">
        <v>2174</v>
      </c>
      <c r="J96" s="7">
        <v>5759</v>
      </c>
      <c r="K96" s="8">
        <v>0.3821</v>
      </c>
    </row>
    <row r="97" spans="1:11" x14ac:dyDescent="0.35">
      <c r="A97" s="5" t="s">
        <v>2167</v>
      </c>
      <c r="B97" s="5" t="s">
        <v>118</v>
      </c>
      <c r="C97" s="5" t="s">
        <v>17</v>
      </c>
      <c r="D97" s="5" t="s">
        <v>898</v>
      </c>
      <c r="E97" s="6" t="s">
        <v>2203</v>
      </c>
      <c r="F97" s="5" t="s">
        <v>2198</v>
      </c>
      <c r="G97" s="5" t="s">
        <v>897</v>
      </c>
      <c r="H97" s="5" t="s">
        <v>30</v>
      </c>
      <c r="I97" s="6" t="s">
        <v>2182</v>
      </c>
      <c r="J97" s="7">
        <v>1358</v>
      </c>
      <c r="K97" s="8">
        <v>9.01E-2</v>
      </c>
    </row>
    <row r="98" spans="1:11" x14ac:dyDescent="0.35">
      <c r="A98" s="5" t="s">
        <v>2167</v>
      </c>
      <c r="B98" s="5" t="s">
        <v>118</v>
      </c>
      <c r="C98" s="5" t="s">
        <v>17</v>
      </c>
      <c r="D98" s="5" t="s">
        <v>898</v>
      </c>
      <c r="E98" s="6" t="s">
        <v>2203</v>
      </c>
      <c r="F98" s="5" t="s">
        <v>2198</v>
      </c>
      <c r="G98" s="5" t="s">
        <v>897</v>
      </c>
      <c r="H98" s="5" t="s">
        <v>2175</v>
      </c>
      <c r="I98" s="6" t="s">
        <v>2176</v>
      </c>
      <c r="J98" s="7">
        <v>4482</v>
      </c>
      <c r="K98" s="8">
        <v>0.2974</v>
      </c>
    </row>
    <row r="99" spans="1:11" x14ac:dyDescent="0.35">
      <c r="A99" s="5" t="s">
        <v>2167</v>
      </c>
      <c r="B99" s="5" t="s">
        <v>118</v>
      </c>
      <c r="C99" s="5" t="s">
        <v>17</v>
      </c>
      <c r="D99" s="5" t="s">
        <v>898</v>
      </c>
      <c r="E99" s="6" t="s">
        <v>2203</v>
      </c>
      <c r="F99" s="5" t="s">
        <v>2198</v>
      </c>
      <c r="G99" s="5" t="s">
        <v>897</v>
      </c>
      <c r="H99" s="5" t="s">
        <v>2177</v>
      </c>
      <c r="I99" s="6" t="s">
        <v>2178</v>
      </c>
      <c r="J99" s="7">
        <v>3605</v>
      </c>
      <c r="K99" s="8">
        <v>0.2392</v>
      </c>
    </row>
    <row r="100" spans="1:11" x14ac:dyDescent="0.35">
      <c r="A100" s="5" t="s">
        <v>2167</v>
      </c>
      <c r="B100" s="5" t="s">
        <v>118</v>
      </c>
      <c r="C100" s="5" t="s">
        <v>17</v>
      </c>
      <c r="D100" s="5" t="s">
        <v>898</v>
      </c>
      <c r="E100" s="6" t="s">
        <v>2203</v>
      </c>
      <c r="F100" s="5" t="s">
        <v>2198</v>
      </c>
      <c r="G100" s="5" t="s">
        <v>897</v>
      </c>
      <c r="H100" s="5" t="s">
        <v>2179</v>
      </c>
      <c r="I100" s="6" t="s">
        <v>2180</v>
      </c>
      <c r="J100" s="7">
        <v>0</v>
      </c>
      <c r="K100" s="8">
        <v>0</v>
      </c>
    </row>
    <row r="101" spans="1:11" x14ac:dyDescent="0.35">
      <c r="A101" s="5" t="s">
        <v>2167</v>
      </c>
      <c r="B101" s="5" t="s">
        <v>122</v>
      </c>
      <c r="C101" s="5" t="s">
        <v>17</v>
      </c>
      <c r="D101" s="5" t="s">
        <v>123</v>
      </c>
      <c r="E101" s="6" t="s">
        <v>2204</v>
      </c>
      <c r="F101" s="5" t="s">
        <v>2169</v>
      </c>
      <c r="G101" s="5" t="s">
        <v>116</v>
      </c>
      <c r="H101" s="5" t="s">
        <v>2170</v>
      </c>
      <c r="I101" s="6" t="s">
        <v>2171</v>
      </c>
      <c r="J101" s="7">
        <v>0</v>
      </c>
      <c r="K101" s="8">
        <v>0</v>
      </c>
    </row>
    <row r="102" spans="1:11" x14ac:dyDescent="0.35">
      <c r="A102" s="5" t="s">
        <v>2167</v>
      </c>
      <c r="B102" s="5" t="s">
        <v>122</v>
      </c>
      <c r="C102" s="5" t="s">
        <v>17</v>
      </c>
      <c r="D102" s="5" t="s">
        <v>123</v>
      </c>
      <c r="E102" s="6" t="s">
        <v>2204</v>
      </c>
      <c r="F102" s="5" t="s">
        <v>2169</v>
      </c>
      <c r="G102" s="5" t="s">
        <v>116</v>
      </c>
      <c r="H102" s="5" t="s">
        <v>2172</v>
      </c>
      <c r="I102" s="6" t="s">
        <v>2173</v>
      </c>
      <c r="J102" s="7">
        <v>0</v>
      </c>
      <c r="K102" s="8">
        <v>0</v>
      </c>
    </row>
    <row r="103" spans="1:11" x14ac:dyDescent="0.35">
      <c r="A103" s="5" t="s">
        <v>2167</v>
      </c>
      <c r="B103" s="5" t="s">
        <v>122</v>
      </c>
      <c r="C103" s="5" t="s">
        <v>17</v>
      </c>
      <c r="D103" s="5" t="s">
        <v>123</v>
      </c>
      <c r="E103" s="6" t="s">
        <v>2204</v>
      </c>
      <c r="F103" s="5" t="s">
        <v>2169</v>
      </c>
      <c r="G103" s="5" t="s">
        <v>116</v>
      </c>
      <c r="H103" s="5" t="s">
        <v>19</v>
      </c>
      <c r="I103" s="6" t="s">
        <v>2174</v>
      </c>
      <c r="J103" s="7">
        <v>2965496</v>
      </c>
      <c r="K103" s="8">
        <v>0.45090000000000002</v>
      </c>
    </row>
    <row r="104" spans="1:11" x14ac:dyDescent="0.35">
      <c r="A104" s="5" t="s">
        <v>2167</v>
      </c>
      <c r="B104" s="5" t="s">
        <v>122</v>
      </c>
      <c r="C104" s="5" t="s">
        <v>17</v>
      </c>
      <c r="D104" s="5" t="s">
        <v>123</v>
      </c>
      <c r="E104" s="6" t="s">
        <v>2204</v>
      </c>
      <c r="F104" s="5" t="s">
        <v>2169</v>
      </c>
      <c r="G104" s="5" t="s">
        <v>116</v>
      </c>
      <c r="H104" s="5" t="s">
        <v>2175</v>
      </c>
      <c r="I104" s="6" t="s">
        <v>2176</v>
      </c>
      <c r="J104" s="7">
        <v>1280510</v>
      </c>
      <c r="K104" s="8">
        <v>0.19470000000000001</v>
      </c>
    </row>
    <row r="105" spans="1:11" x14ac:dyDescent="0.35">
      <c r="A105" s="5" t="s">
        <v>2167</v>
      </c>
      <c r="B105" s="5" t="s">
        <v>122</v>
      </c>
      <c r="C105" s="5" t="s">
        <v>17</v>
      </c>
      <c r="D105" s="5" t="s">
        <v>123</v>
      </c>
      <c r="E105" s="6" t="s">
        <v>2204</v>
      </c>
      <c r="F105" s="5" t="s">
        <v>2169</v>
      </c>
      <c r="G105" s="5" t="s">
        <v>116</v>
      </c>
      <c r="H105" s="5" t="s">
        <v>2177</v>
      </c>
      <c r="I105" s="6" t="s">
        <v>2178</v>
      </c>
      <c r="J105" s="7">
        <v>1266699</v>
      </c>
      <c r="K105" s="8">
        <v>0.19259999999999999</v>
      </c>
    </row>
    <row r="106" spans="1:11" x14ac:dyDescent="0.35">
      <c r="A106" s="5" t="s">
        <v>2167</v>
      </c>
      <c r="B106" s="5" t="s">
        <v>122</v>
      </c>
      <c r="C106" s="5" t="s">
        <v>17</v>
      </c>
      <c r="D106" s="5" t="s">
        <v>123</v>
      </c>
      <c r="E106" s="6" t="s">
        <v>2204</v>
      </c>
      <c r="F106" s="5" t="s">
        <v>2169</v>
      </c>
      <c r="G106" s="5" t="s">
        <v>116</v>
      </c>
      <c r="H106" s="5" t="s">
        <v>2179</v>
      </c>
      <c r="I106" s="6" t="s">
        <v>2180</v>
      </c>
      <c r="J106" s="7">
        <v>408422</v>
      </c>
      <c r="K106" s="8">
        <v>6.2100000000000002E-2</v>
      </c>
    </row>
    <row r="107" spans="1:11" x14ac:dyDescent="0.35">
      <c r="A107" s="5" t="s">
        <v>2167</v>
      </c>
      <c r="B107" s="5" t="s">
        <v>122</v>
      </c>
      <c r="C107" s="5" t="s">
        <v>17</v>
      </c>
      <c r="D107" s="5" t="s">
        <v>138</v>
      </c>
      <c r="E107" s="6" t="s">
        <v>2205</v>
      </c>
      <c r="F107" s="5" t="s">
        <v>2169</v>
      </c>
      <c r="G107" s="5" t="s">
        <v>116</v>
      </c>
      <c r="H107" s="5" t="s">
        <v>2206</v>
      </c>
      <c r="I107" s="6" t="s">
        <v>2207</v>
      </c>
      <c r="J107" s="7">
        <v>5779208</v>
      </c>
      <c r="K107" s="8">
        <v>0.22020000000000001</v>
      </c>
    </row>
    <row r="108" spans="1:11" x14ac:dyDescent="0.35">
      <c r="A108" s="5" t="s">
        <v>2167</v>
      </c>
      <c r="B108" s="5" t="s">
        <v>122</v>
      </c>
      <c r="C108" s="5" t="s">
        <v>17</v>
      </c>
      <c r="D108" s="5" t="s">
        <v>138</v>
      </c>
      <c r="E108" s="6" t="s">
        <v>2205</v>
      </c>
      <c r="F108" s="5" t="s">
        <v>2169</v>
      </c>
      <c r="G108" s="5" t="s">
        <v>116</v>
      </c>
      <c r="H108" s="5" t="s">
        <v>2170</v>
      </c>
      <c r="I108" s="6" t="s">
        <v>2171</v>
      </c>
      <c r="J108" s="7">
        <v>0</v>
      </c>
      <c r="K108" s="8">
        <v>0</v>
      </c>
    </row>
    <row r="109" spans="1:11" x14ac:dyDescent="0.35">
      <c r="A109" s="5" t="s">
        <v>2167</v>
      </c>
      <c r="B109" s="5" t="s">
        <v>122</v>
      </c>
      <c r="C109" s="5" t="s">
        <v>17</v>
      </c>
      <c r="D109" s="5" t="s">
        <v>138</v>
      </c>
      <c r="E109" s="6" t="s">
        <v>2205</v>
      </c>
      <c r="F109" s="5" t="s">
        <v>2169</v>
      </c>
      <c r="G109" s="5" t="s">
        <v>116</v>
      </c>
      <c r="H109" s="5" t="s">
        <v>2172</v>
      </c>
      <c r="I109" s="6" t="s">
        <v>2173</v>
      </c>
      <c r="J109" s="7">
        <v>0</v>
      </c>
      <c r="K109" s="8">
        <v>0</v>
      </c>
    </row>
    <row r="110" spans="1:11" x14ac:dyDescent="0.35">
      <c r="A110" s="5" t="s">
        <v>2167</v>
      </c>
      <c r="B110" s="5" t="s">
        <v>122</v>
      </c>
      <c r="C110" s="5" t="s">
        <v>17</v>
      </c>
      <c r="D110" s="5" t="s">
        <v>138</v>
      </c>
      <c r="E110" s="6" t="s">
        <v>2205</v>
      </c>
      <c r="F110" s="5" t="s">
        <v>2169</v>
      </c>
      <c r="G110" s="5" t="s">
        <v>116</v>
      </c>
      <c r="H110" s="5" t="s">
        <v>19</v>
      </c>
      <c r="I110" s="6" t="s">
        <v>2174</v>
      </c>
      <c r="J110" s="7">
        <v>17266829</v>
      </c>
      <c r="K110" s="8">
        <v>0.71689999999999998</v>
      </c>
    </row>
    <row r="111" spans="1:11" x14ac:dyDescent="0.35">
      <c r="A111" s="5" t="s">
        <v>2167</v>
      </c>
      <c r="B111" s="5" t="s">
        <v>122</v>
      </c>
      <c r="C111" s="5" t="s">
        <v>17</v>
      </c>
      <c r="D111" s="5" t="s">
        <v>138</v>
      </c>
      <c r="E111" s="6" t="s">
        <v>2205</v>
      </c>
      <c r="F111" s="5" t="s">
        <v>2169</v>
      </c>
      <c r="G111" s="5" t="s">
        <v>116</v>
      </c>
      <c r="H111" s="5" t="s">
        <v>30</v>
      </c>
      <c r="I111" s="6" t="s">
        <v>2182</v>
      </c>
      <c r="J111" s="7">
        <v>715337</v>
      </c>
      <c r="K111" s="8">
        <v>2.9700000000000001E-2</v>
      </c>
    </row>
    <row r="112" spans="1:11" x14ac:dyDescent="0.35">
      <c r="A112" s="5" t="s">
        <v>2167</v>
      </c>
      <c r="B112" s="5" t="s">
        <v>122</v>
      </c>
      <c r="C112" s="5" t="s">
        <v>17</v>
      </c>
      <c r="D112" s="5" t="s">
        <v>138</v>
      </c>
      <c r="E112" s="6" t="s">
        <v>2205</v>
      </c>
      <c r="F112" s="5" t="s">
        <v>2169</v>
      </c>
      <c r="G112" s="5" t="s">
        <v>116</v>
      </c>
      <c r="H112" s="5" t="s">
        <v>2175</v>
      </c>
      <c r="I112" s="6" t="s">
        <v>2176</v>
      </c>
      <c r="J112" s="7">
        <v>4080068</v>
      </c>
      <c r="K112" s="8">
        <v>0.1694</v>
      </c>
    </row>
    <row r="113" spans="1:11" x14ac:dyDescent="0.35">
      <c r="A113" s="5" t="s">
        <v>2167</v>
      </c>
      <c r="B113" s="5" t="s">
        <v>122</v>
      </c>
      <c r="C113" s="5" t="s">
        <v>17</v>
      </c>
      <c r="D113" s="5" t="s">
        <v>138</v>
      </c>
      <c r="E113" s="6" t="s">
        <v>2205</v>
      </c>
      <c r="F113" s="5" t="s">
        <v>2169</v>
      </c>
      <c r="G113" s="5" t="s">
        <v>116</v>
      </c>
      <c r="H113" s="5" t="s">
        <v>2177</v>
      </c>
      <c r="I113" s="6" t="s">
        <v>2178</v>
      </c>
      <c r="J113" s="7">
        <v>3316561</v>
      </c>
      <c r="K113" s="8">
        <v>0.13769999999999999</v>
      </c>
    </row>
    <row r="114" spans="1:11" x14ac:dyDescent="0.35">
      <c r="A114" s="5" t="s">
        <v>2167</v>
      </c>
      <c r="B114" s="5" t="s">
        <v>122</v>
      </c>
      <c r="C114" s="5" t="s">
        <v>17</v>
      </c>
      <c r="D114" s="5" t="s">
        <v>138</v>
      </c>
      <c r="E114" s="6" t="s">
        <v>2205</v>
      </c>
      <c r="F114" s="5" t="s">
        <v>2169</v>
      </c>
      <c r="G114" s="5" t="s">
        <v>116</v>
      </c>
      <c r="H114" s="5" t="s">
        <v>2179</v>
      </c>
      <c r="I114" s="6" t="s">
        <v>2180</v>
      </c>
      <c r="J114" s="7">
        <v>110793</v>
      </c>
      <c r="K114" s="8">
        <v>4.5999999999999999E-3</v>
      </c>
    </row>
    <row r="115" spans="1:11" x14ac:dyDescent="0.35">
      <c r="A115" s="5" t="s">
        <v>2167</v>
      </c>
      <c r="B115" s="5" t="s">
        <v>122</v>
      </c>
      <c r="C115" s="5" t="s">
        <v>17</v>
      </c>
      <c r="D115" s="5" t="s">
        <v>154</v>
      </c>
      <c r="E115" s="6" t="s">
        <v>2208</v>
      </c>
      <c r="F115" s="5" t="s">
        <v>2169</v>
      </c>
      <c r="G115" s="5" t="s">
        <v>116</v>
      </c>
      <c r="H115" s="5" t="s">
        <v>2170</v>
      </c>
      <c r="I115" s="6" t="s">
        <v>2171</v>
      </c>
      <c r="J115" s="7">
        <v>0</v>
      </c>
      <c r="K115" s="8">
        <v>0</v>
      </c>
    </row>
    <row r="116" spans="1:11" x14ac:dyDescent="0.35">
      <c r="A116" s="5" t="s">
        <v>2167</v>
      </c>
      <c r="B116" s="5" t="s">
        <v>122</v>
      </c>
      <c r="C116" s="5" t="s">
        <v>17</v>
      </c>
      <c r="D116" s="5" t="s">
        <v>154</v>
      </c>
      <c r="E116" s="6" t="s">
        <v>2208</v>
      </c>
      <c r="F116" s="5" t="s">
        <v>2169</v>
      </c>
      <c r="G116" s="5" t="s">
        <v>116</v>
      </c>
      <c r="H116" s="5" t="s">
        <v>2172</v>
      </c>
      <c r="I116" s="6" t="s">
        <v>2173</v>
      </c>
      <c r="J116" s="7">
        <v>0</v>
      </c>
      <c r="K116" s="8">
        <v>0</v>
      </c>
    </row>
    <row r="117" spans="1:11" x14ac:dyDescent="0.35">
      <c r="A117" s="5" t="s">
        <v>2167</v>
      </c>
      <c r="B117" s="5" t="s">
        <v>122</v>
      </c>
      <c r="C117" s="5" t="s">
        <v>17</v>
      </c>
      <c r="D117" s="5" t="s">
        <v>154</v>
      </c>
      <c r="E117" s="6" t="s">
        <v>2208</v>
      </c>
      <c r="F117" s="5" t="s">
        <v>2169</v>
      </c>
      <c r="G117" s="5" t="s">
        <v>116</v>
      </c>
      <c r="H117" s="5" t="s">
        <v>19</v>
      </c>
      <c r="I117" s="6" t="s">
        <v>2174</v>
      </c>
      <c r="J117" s="7">
        <v>4746198</v>
      </c>
      <c r="K117" s="8">
        <v>0.36170000000000002</v>
      </c>
    </row>
    <row r="118" spans="1:11" x14ac:dyDescent="0.35">
      <c r="A118" s="5" t="s">
        <v>2167</v>
      </c>
      <c r="B118" s="5" t="s">
        <v>122</v>
      </c>
      <c r="C118" s="5" t="s">
        <v>17</v>
      </c>
      <c r="D118" s="5" t="s">
        <v>154</v>
      </c>
      <c r="E118" s="6" t="s">
        <v>2208</v>
      </c>
      <c r="F118" s="5" t="s">
        <v>2169</v>
      </c>
      <c r="G118" s="5" t="s">
        <v>116</v>
      </c>
      <c r="H118" s="5" t="s">
        <v>30</v>
      </c>
      <c r="I118" s="6" t="s">
        <v>2182</v>
      </c>
      <c r="J118" s="7">
        <v>276872</v>
      </c>
      <c r="K118" s="8">
        <v>2.1100000000000001E-2</v>
      </c>
    </row>
    <row r="119" spans="1:11" x14ac:dyDescent="0.35">
      <c r="A119" s="5" t="s">
        <v>2167</v>
      </c>
      <c r="B119" s="5" t="s">
        <v>122</v>
      </c>
      <c r="C119" s="5" t="s">
        <v>17</v>
      </c>
      <c r="D119" s="5" t="s">
        <v>154</v>
      </c>
      <c r="E119" s="6" t="s">
        <v>2208</v>
      </c>
      <c r="F119" s="5" t="s">
        <v>2169</v>
      </c>
      <c r="G119" s="5" t="s">
        <v>116</v>
      </c>
      <c r="H119" s="5" t="s">
        <v>50</v>
      </c>
      <c r="I119" s="6" t="s">
        <v>2189</v>
      </c>
      <c r="J119" s="7">
        <v>3264618</v>
      </c>
      <c r="K119" s="8">
        <v>0.20399999999999999</v>
      </c>
    </row>
    <row r="120" spans="1:11" x14ac:dyDescent="0.35">
      <c r="A120" s="5" t="s">
        <v>2167</v>
      </c>
      <c r="B120" s="5" t="s">
        <v>122</v>
      </c>
      <c r="C120" s="5" t="s">
        <v>17</v>
      </c>
      <c r="D120" s="5" t="s">
        <v>154</v>
      </c>
      <c r="E120" s="6" t="s">
        <v>2208</v>
      </c>
      <c r="F120" s="5" t="s">
        <v>2169</v>
      </c>
      <c r="G120" s="5" t="s">
        <v>116</v>
      </c>
      <c r="H120" s="5" t="s">
        <v>2175</v>
      </c>
      <c r="I120" s="6" t="s">
        <v>2176</v>
      </c>
      <c r="J120" s="7">
        <v>2731984</v>
      </c>
      <c r="K120" s="8">
        <v>0.2082</v>
      </c>
    </row>
    <row r="121" spans="1:11" x14ac:dyDescent="0.35">
      <c r="A121" s="5" t="s">
        <v>2167</v>
      </c>
      <c r="B121" s="5" t="s">
        <v>122</v>
      </c>
      <c r="C121" s="5" t="s">
        <v>17</v>
      </c>
      <c r="D121" s="5" t="s">
        <v>154</v>
      </c>
      <c r="E121" s="6" t="s">
        <v>2208</v>
      </c>
      <c r="F121" s="5" t="s">
        <v>2169</v>
      </c>
      <c r="G121" s="5" t="s">
        <v>116</v>
      </c>
      <c r="H121" s="5" t="s">
        <v>2177</v>
      </c>
      <c r="I121" s="6" t="s">
        <v>2178</v>
      </c>
      <c r="J121" s="7">
        <v>1918425</v>
      </c>
      <c r="K121" s="8">
        <v>0.1462</v>
      </c>
    </row>
    <row r="122" spans="1:11" x14ac:dyDescent="0.35">
      <c r="A122" s="5" t="s">
        <v>2167</v>
      </c>
      <c r="B122" s="5" t="s">
        <v>122</v>
      </c>
      <c r="C122" s="5" t="s">
        <v>17</v>
      </c>
      <c r="D122" s="5" t="s">
        <v>154</v>
      </c>
      <c r="E122" s="6" t="s">
        <v>2208</v>
      </c>
      <c r="F122" s="5" t="s">
        <v>2169</v>
      </c>
      <c r="G122" s="5" t="s">
        <v>116</v>
      </c>
      <c r="H122" s="5" t="s">
        <v>2179</v>
      </c>
      <c r="I122" s="6" t="s">
        <v>2180</v>
      </c>
      <c r="J122" s="7">
        <v>380536</v>
      </c>
      <c r="K122" s="8">
        <v>2.9000000000000001E-2</v>
      </c>
    </row>
    <row r="123" spans="1:11" x14ac:dyDescent="0.35">
      <c r="A123" s="5" t="s">
        <v>2167</v>
      </c>
      <c r="B123" s="5" t="s">
        <v>122</v>
      </c>
      <c r="C123" s="5" t="s">
        <v>17</v>
      </c>
      <c r="D123" s="5" t="s">
        <v>637</v>
      </c>
      <c r="E123" s="6" t="s">
        <v>2209</v>
      </c>
      <c r="F123" s="5" t="s">
        <v>2198</v>
      </c>
      <c r="G123" s="5" t="s">
        <v>592</v>
      </c>
      <c r="H123" s="5" t="s">
        <v>2206</v>
      </c>
      <c r="I123" s="6" t="s">
        <v>2207</v>
      </c>
      <c r="J123" s="7">
        <v>239397</v>
      </c>
      <c r="K123" s="8">
        <v>0.19</v>
      </c>
    </row>
    <row r="124" spans="1:11" x14ac:dyDescent="0.35">
      <c r="A124" s="5" t="s">
        <v>2167</v>
      </c>
      <c r="B124" s="5" t="s">
        <v>122</v>
      </c>
      <c r="C124" s="5" t="s">
        <v>17</v>
      </c>
      <c r="D124" s="5" t="s">
        <v>637</v>
      </c>
      <c r="E124" s="6" t="s">
        <v>2209</v>
      </c>
      <c r="F124" s="5" t="s">
        <v>2198</v>
      </c>
      <c r="G124" s="5" t="s">
        <v>592</v>
      </c>
      <c r="H124" s="5" t="s">
        <v>2172</v>
      </c>
      <c r="I124" s="6" t="s">
        <v>2173</v>
      </c>
      <c r="J124" s="7">
        <v>0</v>
      </c>
      <c r="K124" s="8">
        <v>0</v>
      </c>
    </row>
    <row r="125" spans="1:11" x14ac:dyDescent="0.35">
      <c r="A125" s="5" t="s">
        <v>2167</v>
      </c>
      <c r="B125" s="5" t="s">
        <v>122</v>
      </c>
      <c r="C125" s="5" t="s">
        <v>17</v>
      </c>
      <c r="D125" s="5" t="s">
        <v>637</v>
      </c>
      <c r="E125" s="6" t="s">
        <v>2209</v>
      </c>
      <c r="F125" s="5" t="s">
        <v>2198</v>
      </c>
      <c r="G125" s="5" t="s">
        <v>592</v>
      </c>
      <c r="H125" s="5" t="s">
        <v>19</v>
      </c>
      <c r="I125" s="6" t="s">
        <v>2174</v>
      </c>
      <c r="J125" s="7">
        <v>767329</v>
      </c>
      <c r="K125" s="8">
        <v>0.60899999999999999</v>
      </c>
    </row>
    <row r="126" spans="1:11" x14ac:dyDescent="0.35">
      <c r="A126" s="5" t="s">
        <v>2167</v>
      </c>
      <c r="B126" s="5" t="s">
        <v>122</v>
      </c>
      <c r="C126" s="5" t="s">
        <v>17</v>
      </c>
      <c r="D126" s="5" t="s">
        <v>637</v>
      </c>
      <c r="E126" s="6" t="s">
        <v>2209</v>
      </c>
      <c r="F126" s="5" t="s">
        <v>2198</v>
      </c>
      <c r="G126" s="5" t="s">
        <v>592</v>
      </c>
      <c r="H126" s="5" t="s">
        <v>30</v>
      </c>
      <c r="I126" s="6" t="s">
        <v>2182</v>
      </c>
      <c r="J126" s="7">
        <v>23814</v>
      </c>
      <c r="K126" s="8">
        <v>1.89E-2</v>
      </c>
    </row>
    <row r="127" spans="1:11" x14ac:dyDescent="0.35">
      <c r="A127" s="5" t="s">
        <v>2167</v>
      </c>
      <c r="B127" s="5" t="s">
        <v>122</v>
      </c>
      <c r="C127" s="5" t="s">
        <v>17</v>
      </c>
      <c r="D127" s="5" t="s">
        <v>637</v>
      </c>
      <c r="E127" s="6" t="s">
        <v>2209</v>
      </c>
      <c r="F127" s="5" t="s">
        <v>2198</v>
      </c>
      <c r="G127" s="5" t="s">
        <v>592</v>
      </c>
      <c r="H127" s="5" t="s">
        <v>2175</v>
      </c>
      <c r="I127" s="6" t="s">
        <v>2176</v>
      </c>
      <c r="J127" s="7">
        <v>285512</v>
      </c>
      <c r="K127" s="8">
        <v>0.2266</v>
      </c>
    </row>
    <row r="128" spans="1:11" x14ac:dyDescent="0.35">
      <c r="A128" s="5" t="s">
        <v>2167</v>
      </c>
      <c r="B128" s="5" t="s">
        <v>122</v>
      </c>
      <c r="C128" s="5" t="s">
        <v>17</v>
      </c>
      <c r="D128" s="5" t="s">
        <v>637</v>
      </c>
      <c r="E128" s="6" t="s">
        <v>2209</v>
      </c>
      <c r="F128" s="5" t="s">
        <v>2198</v>
      </c>
      <c r="G128" s="5" t="s">
        <v>592</v>
      </c>
      <c r="H128" s="5" t="s">
        <v>2177</v>
      </c>
      <c r="I128" s="6" t="s">
        <v>2178</v>
      </c>
      <c r="J128" s="7">
        <v>251492</v>
      </c>
      <c r="K128" s="8">
        <v>0.1996</v>
      </c>
    </row>
    <row r="129" spans="1:11" x14ac:dyDescent="0.35">
      <c r="A129" s="5" t="s">
        <v>2167</v>
      </c>
      <c r="B129" s="5" t="s">
        <v>122</v>
      </c>
      <c r="C129" s="5" t="s">
        <v>17</v>
      </c>
      <c r="D129" s="5" t="s">
        <v>637</v>
      </c>
      <c r="E129" s="6" t="s">
        <v>2209</v>
      </c>
      <c r="F129" s="5" t="s">
        <v>2198</v>
      </c>
      <c r="G129" s="5" t="s">
        <v>592</v>
      </c>
      <c r="H129" s="5" t="s">
        <v>2179</v>
      </c>
      <c r="I129" s="6" t="s">
        <v>2180</v>
      </c>
      <c r="J129" s="7">
        <v>43595</v>
      </c>
      <c r="K129" s="8">
        <v>3.4599999999999999E-2</v>
      </c>
    </row>
    <row r="130" spans="1:11" x14ac:dyDescent="0.35">
      <c r="A130" s="5" t="s">
        <v>2167</v>
      </c>
      <c r="B130" s="5" t="s">
        <v>158</v>
      </c>
      <c r="C130" s="5" t="s">
        <v>17</v>
      </c>
      <c r="D130" s="5" t="s">
        <v>159</v>
      </c>
      <c r="E130" s="6" t="s">
        <v>2210</v>
      </c>
      <c r="F130" s="5" t="s">
        <v>2169</v>
      </c>
      <c r="G130" s="5" t="s">
        <v>116</v>
      </c>
      <c r="H130" s="5" t="s">
        <v>2185</v>
      </c>
      <c r="I130" s="6" t="s">
        <v>2186</v>
      </c>
      <c r="J130" s="7">
        <v>124180</v>
      </c>
      <c r="K130" s="8">
        <v>0.01</v>
      </c>
    </row>
    <row r="131" spans="1:11" x14ac:dyDescent="0.35">
      <c r="A131" s="5" t="s">
        <v>2167</v>
      </c>
      <c r="B131" s="5" t="s">
        <v>158</v>
      </c>
      <c r="C131" s="5" t="s">
        <v>17</v>
      </c>
      <c r="D131" s="5" t="s">
        <v>159</v>
      </c>
      <c r="E131" s="6" t="s">
        <v>2210</v>
      </c>
      <c r="F131" s="5" t="s">
        <v>2169</v>
      </c>
      <c r="G131" s="5" t="s">
        <v>116</v>
      </c>
      <c r="H131" s="5" t="s">
        <v>2170</v>
      </c>
      <c r="I131" s="6" t="s">
        <v>2171</v>
      </c>
      <c r="J131" s="7">
        <v>0</v>
      </c>
      <c r="K131" s="8">
        <v>0</v>
      </c>
    </row>
    <row r="132" spans="1:11" x14ac:dyDescent="0.35">
      <c r="A132" s="5" t="s">
        <v>2167</v>
      </c>
      <c r="B132" s="5" t="s">
        <v>158</v>
      </c>
      <c r="C132" s="5" t="s">
        <v>17</v>
      </c>
      <c r="D132" s="5" t="s">
        <v>159</v>
      </c>
      <c r="E132" s="6" t="s">
        <v>2210</v>
      </c>
      <c r="F132" s="5" t="s">
        <v>2169</v>
      </c>
      <c r="G132" s="5" t="s">
        <v>116</v>
      </c>
      <c r="H132" s="5" t="s">
        <v>2172</v>
      </c>
      <c r="I132" s="6" t="s">
        <v>2173</v>
      </c>
      <c r="J132" s="7">
        <v>0</v>
      </c>
      <c r="K132" s="8">
        <v>0</v>
      </c>
    </row>
    <row r="133" spans="1:11" x14ac:dyDescent="0.35">
      <c r="A133" s="5" t="s">
        <v>2167</v>
      </c>
      <c r="B133" s="5" t="s">
        <v>158</v>
      </c>
      <c r="C133" s="5" t="s">
        <v>17</v>
      </c>
      <c r="D133" s="5" t="s">
        <v>159</v>
      </c>
      <c r="E133" s="6" t="s">
        <v>2210</v>
      </c>
      <c r="F133" s="5" t="s">
        <v>2169</v>
      </c>
      <c r="G133" s="5" t="s">
        <v>116</v>
      </c>
      <c r="H133" s="5" t="s">
        <v>19</v>
      </c>
      <c r="I133" s="6" t="s">
        <v>2174</v>
      </c>
      <c r="J133" s="7">
        <v>2632616</v>
      </c>
      <c r="K133" s="8">
        <v>0.21199999999999999</v>
      </c>
    </row>
    <row r="134" spans="1:11" x14ac:dyDescent="0.35">
      <c r="A134" s="5" t="s">
        <v>2167</v>
      </c>
      <c r="B134" s="5" t="s">
        <v>158</v>
      </c>
      <c r="C134" s="5" t="s">
        <v>17</v>
      </c>
      <c r="D134" s="5" t="s">
        <v>159</v>
      </c>
      <c r="E134" s="6" t="s">
        <v>2210</v>
      </c>
      <c r="F134" s="5" t="s">
        <v>2169</v>
      </c>
      <c r="G134" s="5" t="s">
        <v>116</v>
      </c>
      <c r="H134" s="5" t="s">
        <v>2175</v>
      </c>
      <c r="I134" s="6" t="s">
        <v>2176</v>
      </c>
      <c r="J134" s="7">
        <v>1700024</v>
      </c>
      <c r="K134" s="8">
        <v>0.13689999999999999</v>
      </c>
    </row>
    <row r="135" spans="1:11" x14ac:dyDescent="0.35">
      <c r="A135" s="5" t="s">
        <v>2167</v>
      </c>
      <c r="B135" s="5" t="s">
        <v>158</v>
      </c>
      <c r="C135" s="5" t="s">
        <v>17</v>
      </c>
      <c r="D135" s="5" t="s">
        <v>159</v>
      </c>
      <c r="E135" s="6" t="s">
        <v>2210</v>
      </c>
      <c r="F135" s="5" t="s">
        <v>2169</v>
      </c>
      <c r="G135" s="5" t="s">
        <v>116</v>
      </c>
      <c r="H135" s="5" t="s">
        <v>2177</v>
      </c>
      <c r="I135" s="6" t="s">
        <v>2178</v>
      </c>
      <c r="J135" s="7">
        <v>2483600</v>
      </c>
      <c r="K135" s="8">
        <v>0.2</v>
      </c>
    </row>
    <row r="136" spans="1:11" x14ac:dyDescent="0.35">
      <c r="A136" s="5" t="s">
        <v>2167</v>
      </c>
      <c r="B136" s="5" t="s">
        <v>158</v>
      </c>
      <c r="C136" s="5" t="s">
        <v>17</v>
      </c>
      <c r="D136" s="5" t="s">
        <v>159</v>
      </c>
      <c r="E136" s="6" t="s">
        <v>2210</v>
      </c>
      <c r="F136" s="5" t="s">
        <v>2169</v>
      </c>
      <c r="G136" s="5" t="s">
        <v>116</v>
      </c>
      <c r="H136" s="5" t="s">
        <v>2179</v>
      </c>
      <c r="I136" s="6" t="s">
        <v>2180</v>
      </c>
      <c r="J136" s="7">
        <v>134114</v>
      </c>
      <c r="K136" s="8">
        <v>1.0800000000000001E-2</v>
      </c>
    </row>
    <row r="137" spans="1:11" x14ac:dyDescent="0.35">
      <c r="A137" s="5" t="s">
        <v>2167</v>
      </c>
      <c r="B137" s="5" t="s">
        <v>165</v>
      </c>
      <c r="C137" s="5" t="s">
        <v>17</v>
      </c>
      <c r="D137" s="5" t="s">
        <v>166</v>
      </c>
      <c r="E137" s="6" t="s">
        <v>2211</v>
      </c>
      <c r="F137" s="5" t="s">
        <v>2169</v>
      </c>
      <c r="G137" s="5" t="s">
        <v>116</v>
      </c>
      <c r="H137" s="5" t="s">
        <v>2170</v>
      </c>
      <c r="I137" s="6" t="s">
        <v>2171</v>
      </c>
      <c r="J137" s="7">
        <v>0</v>
      </c>
      <c r="K137" s="8">
        <v>0</v>
      </c>
    </row>
    <row r="138" spans="1:11" x14ac:dyDescent="0.35">
      <c r="A138" s="5" t="s">
        <v>2167</v>
      </c>
      <c r="B138" s="5" t="s">
        <v>165</v>
      </c>
      <c r="C138" s="5" t="s">
        <v>17</v>
      </c>
      <c r="D138" s="5" t="s">
        <v>166</v>
      </c>
      <c r="E138" s="6" t="s">
        <v>2211</v>
      </c>
      <c r="F138" s="5" t="s">
        <v>2169</v>
      </c>
      <c r="G138" s="5" t="s">
        <v>116</v>
      </c>
      <c r="H138" s="5" t="s">
        <v>2172</v>
      </c>
      <c r="I138" s="6" t="s">
        <v>2173</v>
      </c>
      <c r="J138" s="7">
        <v>0</v>
      </c>
      <c r="K138" s="8">
        <v>0</v>
      </c>
    </row>
    <row r="139" spans="1:11" x14ac:dyDescent="0.35">
      <c r="A139" s="5" t="s">
        <v>2167</v>
      </c>
      <c r="B139" s="5" t="s">
        <v>165</v>
      </c>
      <c r="C139" s="5" t="s">
        <v>17</v>
      </c>
      <c r="D139" s="5" t="s">
        <v>166</v>
      </c>
      <c r="E139" s="6" t="s">
        <v>2211</v>
      </c>
      <c r="F139" s="5" t="s">
        <v>2169</v>
      </c>
      <c r="G139" s="5" t="s">
        <v>116</v>
      </c>
      <c r="H139" s="5" t="s">
        <v>19</v>
      </c>
      <c r="I139" s="6" t="s">
        <v>2174</v>
      </c>
      <c r="J139" s="7">
        <v>870534</v>
      </c>
      <c r="K139" s="8">
        <v>0.22750000000000001</v>
      </c>
    </row>
    <row r="140" spans="1:11" x14ac:dyDescent="0.35">
      <c r="A140" s="5" t="s">
        <v>2167</v>
      </c>
      <c r="B140" s="5" t="s">
        <v>165</v>
      </c>
      <c r="C140" s="5" t="s">
        <v>17</v>
      </c>
      <c r="D140" s="5" t="s">
        <v>166</v>
      </c>
      <c r="E140" s="6" t="s">
        <v>2211</v>
      </c>
      <c r="F140" s="5" t="s">
        <v>2169</v>
      </c>
      <c r="G140" s="5" t="s">
        <v>116</v>
      </c>
      <c r="H140" s="5" t="s">
        <v>2175</v>
      </c>
      <c r="I140" s="6" t="s">
        <v>2176</v>
      </c>
      <c r="J140" s="7">
        <v>913392</v>
      </c>
      <c r="K140" s="8">
        <v>0.2387</v>
      </c>
    </row>
    <row r="141" spans="1:11" x14ac:dyDescent="0.35">
      <c r="A141" s="5" t="s">
        <v>2167</v>
      </c>
      <c r="B141" s="5" t="s">
        <v>165</v>
      </c>
      <c r="C141" s="5" t="s">
        <v>17</v>
      </c>
      <c r="D141" s="5" t="s">
        <v>166</v>
      </c>
      <c r="E141" s="6" t="s">
        <v>2211</v>
      </c>
      <c r="F141" s="5" t="s">
        <v>2169</v>
      </c>
      <c r="G141" s="5" t="s">
        <v>116</v>
      </c>
      <c r="H141" s="5" t="s">
        <v>2177</v>
      </c>
      <c r="I141" s="6" t="s">
        <v>2178</v>
      </c>
      <c r="J141" s="7">
        <v>506249</v>
      </c>
      <c r="K141" s="8">
        <v>0.1323</v>
      </c>
    </row>
    <row r="142" spans="1:11" x14ac:dyDescent="0.35">
      <c r="A142" s="5" t="s">
        <v>2167</v>
      </c>
      <c r="B142" s="5" t="s">
        <v>165</v>
      </c>
      <c r="C142" s="5" t="s">
        <v>17</v>
      </c>
      <c r="D142" s="5" t="s">
        <v>166</v>
      </c>
      <c r="E142" s="6" t="s">
        <v>2211</v>
      </c>
      <c r="F142" s="5" t="s">
        <v>2169</v>
      </c>
      <c r="G142" s="5" t="s">
        <v>116</v>
      </c>
      <c r="H142" s="5" t="s">
        <v>2179</v>
      </c>
      <c r="I142" s="6" t="s">
        <v>2180</v>
      </c>
      <c r="J142" s="7">
        <v>204336</v>
      </c>
      <c r="K142" s="8">
        <v>5.3400000000000003E-2</v>
      </c>
    </row>
    <row r="143" spans="1:11" x14ac:dyDescent="0.35">
      <c r="A143" s="5" t="s">
        <v>2167</v>
      </c>
      <c r="B143" s="5" t="s">
        <v>165</v>
      </c>
      <c r="C143" s="5" t="s">
        <v>17</v>
      </c>
      <c r="D143" s="5" t="s">
        <v>170</v>
      </c>
      <c r="E143" s="6" t="s">
        <v>2212</v>
      </c>
      <c r="F143" s="5" t="s">
        <v>2169</v>
      </c>
      <c r="G143" s="5" t="s">
        <v>116</v>
      </c>
      <c r="H143" s="5" t="s">
        <v>2170</v>
      </c>
      <c r="I143" s="6" t="s">
        <v>2171</v>
      </c>
      <c r="J143" s="7">
        <v>0</v>
      </c>
      <c r="K143" s="8">
        <v>0</v>
      </c>
    </row>
    <row r="144" spans="1:11" x14ac:dyDescent="0.35">
      <c r="A144" s="5" t="s">
        <v>2167</v>
      </c>
      <c r="B144" s="5" t="s">
        <v>165</v>
      </c>
      <c r="C144" s="5" t="s">
        <v>17</v>
      </c>
      <c r="D144" s="5" t="s">
        <v>170</v>
      </c>
      <c r="E144" s="6" t="s">
        <v>2212</v>
      </c>
      <c r="F144" s="5" t="s">
        <v>2169</v>
      </c>
      <c r="G144" s="5" t="s">
        <v>116</v>
      </c>
      <c r="H144" s="5" t="s">
        <v>2172</v>
      </c>
      <c r="I144" s="6" t="s">
        <v>2173</v>
      </c>
      <c r="J144" s="7">
        <v>0</v>
      </c>
      <c r="K144" s="8">
        <v>0</v>
      </c>
    </row>
    <row r="145" spans="1:11" x14ac:dyDescent="0.35">
      <c r="A145" s="5" t="s">
        <v>2167</v>
      </c>
      <c r="B145" s="5" t="s">
        <v>165</v>
      </c>
      <c r="C145" s="5" t="s">
        <v>17</v>
      </c>
      <c r="D145" s="5" t="s">
        <v>170</v>
      </c>
      <c r="E145" s="6" t="s">
        <v>2212</v>
      </c>
      <c r="F145" s="5" t="s">
        <v>2169</v>
      </c>
      <c r="G145" s="5" t="s">
        <v>116</v>
      </c>
      <c r="H145" s="5" t="s">
        <v>19</v>
      </c>
      <c r="I145" s="6" t="s">
        <v>2174</v>
      </c>
      <c r="J145" s="7">
        <v>1273166</v>
      </c>
      <c r="K145" s="8">
        <v>0.28449999999999998</v>
      </c>
    </row>
    <row r="146" spans="1:11" x14ac:dyDescent="0.35">
      <c r="A146" s="5" t="s">
        <v>2167</v>
      </c>
      <c r="B146" s="5" t="s">
        <v>165</v>
      </c>
      <c r="C146" s="5" t="s">
        <v>17</v>
      </c>
      <c r="D146" s="5" t="s">
        <v>170</v>
      </c>
      <c r="E146" s="6" t="s">
        <v>2212</v>
      </c>
      <c r="F146" s="5" t="s">
        <v>2169</v>
      </c>
      <c r="G146" s="5" t="s">
        <v>116</v>
      </c>
      <c r="H146" s="5" t="s">
        <v>30</v>
      </c>
      <c r="I146" s="6" t="s">
        <v>2182</v>
      </c>
      <c r="J146" s="7">
        <v>138281</v>
      </c>
      <c r="K146" s="8">
        <v>3.09E-2</v>
      </c>
    </row>
    <row r="147" spans="1:11" x14ac:dyDescent="0.35">
      <c r="A147" s="5" t="s">
        <v>2167</v>
      </c>
      <c r="B147" s="5" t="s">
        <v>165</v>
      </c>
      <c r="C147" s="5" t="s">
        <v>17</v>
      </c>
      <c r="D147" s="5" t="s">
        <v>170</v>
      </c>
      <c r="E147" s="6" t="s">
        <v>2212</v>
      </c>
      <c r="F147" s="5" t="s">
        <v>2169</v>
      </c>
      <c r="G147" s="5" t="s">
        <v>116</v>
      </c>
      <c r="H147" s="5" t="s">
        <v>2175</v>
      </c>
      <c r="I147" s="6" t="s">
        <v>2176</v>
      </c>
      <c r="J147" s="7">
        <v>909788</v>
      </c>
      <c r="K147" s="8">
        <v>0.20330000000000001</v>
      </c>
    </row>
    <row r="148" spans="1:11" x14ac:dyDescent="0.35">
      <c r="A148" s="5" t="s">
        <v>2167</v>
      </c>
      <c r="B148" s="5" t="s">
        <v>165</v>
      </c>
      <c r="C148" s="5" t="s">
        <v>17</v>
      </c>
      <c r="D148" s="5" t="s">
        <v>170</v>
      </c>
      <c r="E148" s="6" t="s">
        <v>2212</v>
      </c>
      <c r="F148" s="5" t="s">
        <v>2169</v>
      </c>
      <c r="G148" s="5" t="s">
        <v>116</v>
      </c>
      <c r="H148" s="5" t="s">
        <v>2177</v>
      </c>
      <c r="I148" s="6" t="s">
        <v>2178</v>
      </c>
      <c r="J148" s="7">
        <v>1336713</v>
      </c>
      <c r="K148" s="8">
        <v>0.29870000000000002</v>
      </c>
    </row>
    <row r="149" spans="1:11" x14ac:dyDescent="0.35">
      <c r="A149" s="5" t="s">
        <v>2167</v>
      </c>
      <c r="B149" s="5" t="s">
        <v>165</v>
      </c>
      <c r="C149" s="5" t="s">
        <v>17</v>
      </c>
      <c r="D149" s="5" t="s">
        <v>170</v>
      </c>
      <c r="E149" s="6" t="s">
        <v>2212</v>
      </c>
      <c r="F149" s="5" t="s">
        <v>2169</v>
      </c>
      <c r="G149" s="5" t="s">
        <v>116</v>
      </c>
      <c r="H149" s="5" t="s">
        <v>2179</v>
      </c>
      <c r="I149" s="6" t="s">
        <v>2180</v>
      </c>
      <c r="J149" s="7">
        <v>129778</v>
      </c>
      <c r="K149" s="8">
        <v>2.9000000000000001E-2</v>
      </c>
    </row>
    <row r="150" spans="1:11" x14ac:dyDescent="0.35">
      <c r="A150" s="5" t="s">
        <v>2167</v>
      </c>
      <c r="B150" s="5" t="s">
        <v>165</v>
      </c>
      <c r="C150" s="5" t="s">
        <v>17</v>
      </c>
      <c r="D150" s="5" t="s">
        <v>268</v>
      </c>
      <c r="E150" s="6" t="s">
        <v>2213</v>
      </c>
      <c r="F150" s="5" t="s">
        <v>2198</v>
      </c>
      <c r="G150" s="5" t="s">
        <v>255</v>
      </c>
      <c r="H150" s="5" t="s">
        <v>2170</v>
      </c>
      <c r="I150" s="6" t="s">
        <v>2171</v>
      </c>
      <c r="J150" s="7">
        <v>0</v>
      </c>
      <c r="K150" s="8">
        <v>0</v>
      </c>
    </row>
    <row r="151" spans="1:11" x14ac:dyDescent="0.35">
      <c r="A151" s="5" t="s">
        <v>2167</v>
      </c>
      <c r="B151" s="5" t="s">
        <v>165</v>
      </c>
      <c r="C151" s="5" t="s">
        <v>17</v>
      </c>
      <c r="D151" s="5" t="s">
        <v>268</v>
      </c>
      <c r="E151" s="6" t="s">
        <v>2213</v>
      </c>
      <c r="F151" s="5" t="s">
        <v>2198</v>
      </c>
      <c r="G151" s="5" t="s">
        <v>255</v>
      </c>
      <c r="H151" s="5" t="s">
        <v>2172</v>
      </c>
      <c r="I151" s="6" t="s">
        <v>2173</v>
      </c>
      <c r="J151" s="7">
        <v>0</v>
      </c>
      <c r="K151" s="8">
        <v>0</v>
      </c>
    </row>
    <row r="152" spans="1:11" x14ac:dyDescent="0.35">
      <c r="A152" s="5" t="s">
        <v>2167</v>
      </c>
      <c r="B152" s="5" t="s">
        <v>165</v>
      </c>
      <c r="C152" s="5" t="s">
        <v>17</v>
      </c>
      <c r="D152" s="5" t="s">
        <v>268</v>
      </c>
      <c r="E152" s="6" t="s">
        <v>2213</v>
      </c>
      <c r="F152" s="5" t="s">
        <v>2198</v>
      </c>
      <c r="G152" s="5" t="s">
        <v>255</v>
      </c>
      <c r="H152" s="5" t="s">
        <v>19</v>
      </c>
      <c r="I152" s="6" t="s">
        <v>2174</v>
      </c>
      <c r="J152" s="7">
        <v>243116</v>
      </c>
      <c r="K152" s="8">
        <v>0.38719999999999999</v>
      </c>
    </row>
    <row r="153" spans="1:11" x14ac:dyDescent="0.35">
      <c r="A153" s="5" t="s">
        <v>2167</v>
      </c>
      <c r="B153" s="5" t="s">
        <v>165</v>
      </c>
      <c r="C153" s="5" t="s">
        <v>17</v>
      </c>
      <c r="D153" s="5" t="s">
        <v>268</v>
      </c>
      <c r="E153" s="6" t="s">
        <v>2213</v>
      </c>
      <c r="F153" s="5" t="s">
        <v>2198</v>
      </c>
      <c r="G153" s="5" t="s">
        <v>255</v>
      </c>
      <c r="H153" s="5" t="s">
        <v>2175</v>
      </c>
      <c r="I153" s="6" t="s">
        <v>2176</v>
      </c>
      <c r="J153" s="7">
        <v>151069</v>
      </c>
      <c r="K153" s="8">
        <v>0.24060000000000001</v>
      </c>
    </row>
    <row r="154" spans="1:11" x14ac:dyDescent="0.35">
      <c r="A154" s="5" t="s">
        <v>2167</v>
      </c>
      <c r="B154" s="5" t="s">
        <v>165</v>
      </c>
      <c r="C154" s="5" t="s">
        <v>17</v>
      </c>
      <c r="D154" s="5" t="s">
        <v>268</v>
      </c>
      <c r="E154" s="6" t="s">
        <v>2213</v>
      </c>
      <c r="F154" s="5" t="s">
        <v>2198</v>
      </c>
      <c r="G154" s="5" t="s">
        <v>255</v>
      </c>
      <c r="H154" s="5" t="s">
        <v>2177</v>
      </c>
      <c r="I154" s="6" t="s">
        <v>2178</v>
      </c>
      <c r="J154" s="7">
        <v>92613</v>
      </c>
      <c r="K154" s="8">
        <v>0.14749999999999999</v>
      </c>
    </row>
    <row r="155" spans="1:11" x14ac:dyDescent="0.35">
      <c r="A155" s="5" t="s">
        <v>2167</v>
      </c>
      <c r="B155" s="5" t="s">
        <v>165</v>
      </c>
      <c r="C155" s="5" t="s">
        <v>17</v>
      </c>
      <c r="D155" s="5" t="s">
        <v>268</v>
      </c>
      <c r="E155" s="6" t="s">
        <v>2213</v>
      </c>
      <c r="F155" s="5" t="s">
        <v>2198</v>
      </c>
      <c r="G155" s="5" t="s">
        <v>255</v>
      </c>
      <c r="H155" s="5" t="s">
        <v>2179</v>
      </c>
      <c r="I155" s="6" t="s">
        <v>2180</v>
      </c>
      <c r="J155" s="7">
        <v>32022</v>
      </c>
      <c r="K155" s="8">
        <v>5.0999999999999997E-2</v>
      </c>
    </row>
    <row r="156" spans="1:11" x14ac:dyDescent="0.35">
      <c r="A156" s="5" t="s">
        <v>2167</v>
      </c>
      <c r="B156" s="5" t="s">
        <v>165</v>
      </c>
      <c r="C156" s="5" t="s">
        <v>17</v>
      </c>
      <c r="D156" s="5" t="s">
        <v>2128</v>
      </c>
      <c r="E156" s="6" t="s">
        <v>2214</v>
      </c>
      <c r="F156" s="5" t="s">
        <v>2198</v>
      </c>
      <c r="G156" s="5" t="s">
        <v>2124</v>
      </c>
      <c r="H156" s="5" t="s">
        <v>2170</v>
      </c>
      <c r="I156" s="6" t="s">
        <v>2171</v>
      </c>
      <c r="J156" s="7">
        <v>0</v>
      </c>
      <c r="K156" s="8">
        <v>0</v>
      </c>
    </row>
    <row r="157" spans="1:11" x14ac:dyDescent="0.35">
      <c r="A157" s="5" t="s">
        <v>2167</v>
      </c>
      <c r="B157" s="5" t="s">
        <v>165</v>
      </c>
      <c r="C157" s="5" t="s">
        <v>17</v>
      </c>
      <c r="D157" s="5" t="s">
        <v>2128</v>
      </c>
      <c r="E157" s="6" t="s">
        <v>2214</v>
      </c>
      <c r="F157" s="5" t="s">
        <v>2198</v>
      </c>
      <c r="G157" s="5" t="s">
        <v>2124</v>
      </c>
      <c r="H157" s="5" t="s">
        <v>2172</v>
      </c>
      <c r="I157" s="6" t="s">
        <v>2173</v>
      </c>
      <c r="J157" s="7">
        <v>0</v>
      </c>
      <c r="K157" s="8">
        <v>0</v>
      </c>
    </row>
    <row r="158" spans="1:11" x14ac:dyDescent="0.35">
      <c r="A158" s="5" t="s">
        <v>2167</v>
      </c>
      <c r="B158" s="5" t="s">
        <v>165</v>
      </c>
      <c r="C158" s="5" t="s">
        <v>17</v>
      </c>
      <c r="D158" s="5" t="s">
        <v>2128</v>
      </c>
      <c r="E158" s="6" t="s">
        <v>2214</v>
      </c>
      <c r="F158" s="5" t="s">
        <v>2198</v>
      </c>
      <c r="G158" s="5" t="s">
        <v>2124</v>
      </c>
      <c r="H158" s="5" t="s">
        <v>19</v>
      </c>
      <c r="I158" s="6" t="s">
        <v>2174</v>
      </c>
      <c r="J158" s="7">
        <v>374085</v>
      </c>
      <c r="K158" s="8">
        <v>0.14019999999999999</v>
      </c>
    </row>
    <row r="159" spans="1:11" x14ac:dyDescent="0.35">
      <c r="A159" s="5" t="s">
        <v>2167</v>
      </c>
      <c r="B159" s="5" t="s">
        <v>165</v>
      </c>
      <c r="C159" s="5" t="s">
        <v>17</v>
      </c>
      <c r="D159" s="5" t="s">
        <v>2128</v>
      </c>
      <c r="E159" s="6" t="s">
        <v>2214</v>
      </c>
      <c r="F159" s="5" t="s">
        <v>2198</v>
      </c>
      <c r="G159" s="5" t="s">
        <v>2124</v>
      </c>
      <c r="H159" s="5" t="s">
        <v>30</v>
      </c>
      <c r="I159" s="6" t="s">
        <v>2182</v>
      </c>
      <c r="J159" s="7">
        <v>137947</v>
      </c>
      <c r="K159" s="8">
        <v>5.1700000000000003E-2</v>
      </c>
    </row>
    <row r="160" spans="1:11" x14ac:dyDescent="0.35">
      <c r="A160" s="5" t="s">
        <v>2167</v>
      </c>
      <c r="B160" s="5" t="s">
        <v>165</v>
      </c>
      <c r="C160" s="5" t="s">
        <v>17</v>
      </c>
      <c r="D160" s="5" t="s">
        <v>2128</v>
      </c>
      <c r="E160" s="6" t="s">
        <v>2214</v>
      </c>
      <c r="F160" s="5" t="s">
        <v>2198</v>
      </c>
      <c r="G160" s="5" t="s">
        <v>2124</v>
      </c>
      <c r="H160" s="5" t="s">
        <v>2175</v>
      </c>
      <c r="I160" s="6" t="s">
        <v>2176</v>
      </c>
      <c r="J160" s="7">
        <v>606754</v>
      </c>
      <c r="K160" s="8">
        <v>0.22739999999999999</v>
      </c>
    </row>
    <row r="161" spans="1:11" x14ac:dyDescent="0.35">
      <c r="A161" s="5" t="s">
        <v>2167</v>
      </c>
      <c r="B161" s="5" t="s">
        <v>165</v>
      </c>
      <c r="C161" s="5" t="s">
        <v>17</v>
      </c>
      <c r="D161" s="5" t="s">
        <v>2128</v>
      </c>
      <c r="E161" s="6" t="s">
        <v>2214</v>
      </c>
      <c r="F161" s="5" t="s">
        <v>2198</v>
      </c>
      <c r="G161" s="5" t="s">
        <v>2124</v>
      </c>
      <c r="H161" s="5" t="s">
        <v>2177</v>
      </c>
      <c r="I161" s="6" t="s">
        <v>2178</v>
      </c>
      <c r="J161" s="7">
        <v>298574</v>
      </c>
      <c r="K161" s="8">
        <v>0.1119</v>
      </c>
    </row>
    <row r="162" spans="1:11" x14ac:dyDescent="0.35">
      <c r="A162" s="5" t="s">
        <v>2167</v>
      </c>
      <c r="B162" s="5" t="s">
        <v>165</v>
      </c>
      <c r="C162" s="5" t="s">
        <v>17</v>
      </c>
      <c r="D162" s="5" t="s">
        <v>2128</v>
      </c>
      <c r="E162" s="6" t="s">
        <v>2214</v>
      </c>
      <c r="F162" s="5" t="s">
        <v>2198</v>
      </c>
      <c r="G162" s="5" t="s">
        <v>2124</v>
      </c>
      <c r="H162" s="5" t="s">
        <v>2179</v>
      </c>
      <c r="I162" s="6" t="s">
        <v>2180</v>
      </c>
      <c r="J162" s="7">
        <v>46160</v>
      </c>
      <c r="K162" s="8">
        <v>1.7299999999999999E-2</v>
      </c>
    </row>
    <row r="163" spans="1:11" x14ac:dyDescent="0.35">
      <c r="A163" s="5" t="s">
        <v>2167</v>
      </c>
      <c r="B163" s="5" t="s">
        <v>176</v>
      </c>
      <c r="C163" s="5" t="s">
        <v>17</v>
      </c>
      <c r="D163" s="5" t="s">
        <v>177</v>
      </c>
      <c r="E163" s="6" t="s">
        <v>2215</v>
      </c>
      <c r="F163" s="5" t="s">
        <v>2198</v>
      </c>
      <c r="G163" s="5" t="s">
        <v>176</v>
      </c>
      <c r="H163" s="5" t="s">
        <v>2170</v>
      </c>
      <c r="I163" s="6" t="s">
        <v>2171</v>
      </c>
      <c r="J163" s="7">
        <v>0</v>
      </c>
      <c r="K163" s="8">
        <v>0</v>
      </c>
    </row>
    <row r="164" spans="1:11" x14ac:dyDescent="0.35">
      <c r="A164" s="5" t="s">
        <v>2167</v>
      </c>
      <c r="B164" s="5" t="s">
        <v>176</v>
      </c>
      <c r="C164" s="5" t="s">
        <v>17</v>
      </c>
      <c r="D164" s="5" t="s">
        <v>177</v>
      </c>
      <c r="E164" s="6" t="s">
        <v>2215</v>
      </c>
      <c r="F164" s="5" t="s">
        <v>2198</v>
      </c>
      <c r="G164" s="5" t="s">
        <v>176</v>
      </c>
      <c r="H164" s="5" t="s">
        <v>2172</v>
      </c>
      <c r="I164" s="6" t="s">
        <v>2173</v>
      </c>
      <c r="J164" s="7">
        <v>0</v>
      </c>
      <c r="K164" s="8">
        <v>0</v>
      </c>
    </row>
    <row r="165" spans="1:11" x14ac:dyDescent="0.35">
      <c r="A165" s="5" t="s">
        <v>2167</v>
      </c>
      <c r="B165" s="5" t="s">
        <v>176</v>
      </c>
      <c r="C165" s="5" t="s">
        <v>17</v>
      </c>
      <c r="D165" s="5" t="s">
        <v>177</v>
      </c>
      <c r="E165" s="6" t="s">
        <v>2215</v>
      </c>
      <c r="F165" s="5" t="s">
        <v>2198</v>
      </c>
      <c r="G165" s="5" t="s">
        <v>176</v>
      </c>
      <c r="H165" s="5" t="s">
        <v>19</v>
      </c>
      <c r="I165" s="6" t="s">
        <v>2174</v>
      </c>
      <c r="J165" s="7">
        <v>452582</v>
      </c>
      <c r="K165" s="8">
        <v>0.18540000000000001</v>
      </c>
    </row>
    <row r="166" spans="1:11" x14ac:dyDescent="0.35">
      <c r="A166" s="5" t="s">
        <v>2167</v>
      </c>
      <c r="B166" s="5" t="s">
        <v>176</v>
      </c>
      <c r="C166" s="5" t="s">
        <v>17</v>
      </c>
      <c r="D166" s="5" t="s">
        <v>177</v>
      </c>
      <c r="E166" s="6" t="s">
        <v>2215</v>
      </c>
      <c r="F166" s="5" t="s">
        <v>2198</v>
      </c>
      <c r="G166" s="5" t="s">
        <v>176</v>
      </c>
      <c r="H166" s="5" t="s">
        <v>30</v>
      </c>
      <c r="I166" s="6" t="s">
        <v>2182</v>
      </c>
      <c r="J166" s="7">
        <v>124497</v>
      </c>
      <c r="K166" s="8">
        <v>5.0999999999999997E-2</v>
      </c>
    </row>
    <row r="167" spans="1:11" x14ac:dyDescent="0.35">
      <c r="A167" s="5" t="s">
        <v>2167</v>
      </c>
      <c r="B167" s="5" t="s">
        <v>176</v>
      </c>
      <c r="C167" s="5" t="s">
        <v>17</v>
      </c>
      <c r="D167" s="5" t="s">
        <v>177</v>
      </c>
      <c r="E167" s="6" t="s">
        <v>2215</v>
      </c>
      <c r="F167" s="5" t="s">
        <v>2198</v>
      </c>
      <c r="G167" s="5" t="s">
        <v>176</v>
      </c>
      <c r="H167" s="5" t="s">
        <v>2175</v>
      </c>
      <c r="I167" s="6" t="s">
        <v>2176</v>
      </c>
      <c r="J167" s="7">
        <v>716710</v>
      </c>
      <c r="K167" s="8">
        <v>0.29360000000000003</v>
      </c>
    </row>
    <row r="168" spans="1:11" x14ac:dyDescent="0.35">
      <c r="A168" s="5" t="s">
        <v>2167</v>
      </c>
      <c r="B168" s="5" t="s">
        <v>176</v>
      </c>
      <c r="C168" s="5" t="s">
        <v>17</v>
      </c>
      <c r="D168" s="5" t="s">
        <v>177</v>
      </c>
      <c r="E168" s="6" t="s">
        <v>2215</v>
      </c>
      <c r="F168" s="5" t="s">
        <v>2198</v>
      </c>
      <c r="G168" s="5" t="s">
        <v>176</v>
      </c>
      <c r="H168" s="5" t="s">
        <v>2177</v>
      </c>
      <c r="I168" s="6" t="s">
        <v>2178</v>
      </c>
      <c r="J168" s="7">
        <v>701575</v>
      </c>
      <c r="K168" s="8">
        <v>0.28739999999999999</v>
      </c>
    </row>
    <row r="169" spans="1:11" x14ac:dyDescent="0.35">
      <c r="A169" s="5" t="s">
        <v>2167</v>
      </c>
      <c r="B169" s="5" t="s">
        <v>176</v>
      </c>
      <c r="C169" s="5" t="s">
        <v>17</v>
      </c>
      <c r="D169" s="5" t="s">
        <v>177</v>
      </c>
      <c r="E169" s="6" t="s">
        <v>2215</v>
      </c>
      <c r="F169" s="5" t="s">
        <v>2198</v>
      </c>
      <c r="G169" s="5" t="s">
        <v>176</v>
      </c>
      <c r="H169" s="5" t="s">
        <v>2179</v>
      </c>
      <c r="I169" s="6" t="s">
        <v>2180</v>
      </c>
      <c r="J169" s="7">
        <v>58343</v>
      </c>
      <c r="K169" s="8">
        <v>2.3900000000000001E-2</v>
      </c>
    </row>
    <row r="170" spans="1:11" x14ac:dyDescent="0.35">
      <c r="A170" s="5" t="s">
        <v>2167</v>
      </c>
      <c r="B170" s="5" t="s">
        <v>176</v>
      </c>
      <c r="C170" s="5" t="s">
        <v>17</v>
      </c>
      <c r="D170" s="5" t="s">
        <v>181</v>
      </c>
      <c r="E170" s="6" t="s">
        <v>2216</v>
      </c>
      <c r="F170" s="5" t="s">
        <v>2169</v>
      </c>
      <c r="G170" s="5" t="s">
        <v>116</v>
      </c>
      <c r="H170" s="5" t="s">
        <v>2172</v>
      </c>
      <c r="I170" s="6" t="s">
        <v>2173</v>
      </c>
      <c r="J170" s="7">
        <v>0</v>
      </c>
      <c r="K170" s="8">
        <v>0</v>
      </c>
    </row>
    <row r="171" spans="1:11" x14ac:dyDescent="0.35">
      <c r="A171" s="5" t="s">
        <v>2167</v>
      </c>
      <c r="B171" s="5" t="s">
        <v>176</v>
      </c>
      <c r="C171" s="5" t="s">
        <v>17</v>
      </c>
      <c r="D171" s="5" t="s">
        <v>181</v>
      </c>
      <c r="E171" s="6" t="s">
        <v>2216</v>
      </c>
      <c r="F171" s="5" t="s">
        <v>2169</v>
      </c>
      <c r="G171" s="5" t="s">
        <v>116</v>
      </c>
      <c r="H171" s="5" t="s">
        <v>19</v>
      </c>
      <c r="I171" s="6" t="s">
        <v>2174</v>
      </c>
      <c r="J171" s="7">
        <v>1230202</v>
      </c>
      <c r="K171" s="8">
        <v>0.29559999999999997</v>
      </c>
    </row>
    <row r="172" spans="1:11" x14ac:dyDescent="0.35">
      <c r="A172" s="5" t="s">
        <v>2167</v>
      </c>
      <c r="B172" s="5" t="s">
        <v>176</v>
      </c>
      <c r="C172" s="5" t="s">
        <v>17</v>
      </c>
      <c r="D172" s="5" t="s">
        <v>181</v>
      </c>
      <c r="E172" s="6" t="s">
        <v>2216</v>
      </c>
      <c r="F172" s="5" t="s">
        <v>2169</v>
      </c>
      <c r="G172" s="5" t="s">
        <v>116</v>
      </c>
      <c r="H172" s="5" t="s">
        <v>2175</v>
      </c>
      <c r="I172" s="6" t="s">
        <v>2176</v>
      </c>
      <c r="J172" s="7">
        <v>1209393</v>
      </c>
      <c r="K172" s="8">
        <v>0.29060000000000002</v>
      </c>
    </row>
    <row r="173" spans="1:11" x14ac:dyDescent="0.35">
      <c r="A173" s="5" t="s">
        <v>2167</v>
      </c>
      <c r="B173" s="5" t="s">
        <v>176</v>
      </c>
      <c r="C173" s="5" t="s">
        <v>17</v>
      </c>
      <c r="D173" s="5" t="s">
        <v>181</v>
      </c>
      <c r="E173" s="6" t="s">
        <v>2216</v>
      </c>
      <c r="F173" s="5" t="s">
        <v>2169</v>
      </c>
      <c r="G173" s="5" t="s">
        <v>116</v>
      </c>
      <c r="H173" s="5" t="s">
        <v>2177</v>
      </c>
      <c r="I173" s="6" t="s">
        <v>2178</v>
      </c>
      <c r="J173" s="7">
        <v>868965</v>
      </c>
      <c r="K173" s="8">
        <v>0.20880000000000001</v>
      </c>
    </row>
    <row r="174" spans="1:11" x14ac:dyDescent="0.35">
      <c r="A174" s="5" t="s">
        <v>2167</v>
      </c>
      <c r="B174" s="5" t="s">
        <v>176</v>
      </c>
      <c r="C174" s="5" t="s">
        <v>17</v>
      </c>
      <c r="D174" s="5" t="s">
        <v>181</v>
      </c>
      <c r="E174" s="6" t="s">
        <v>2216</v>
      </c>
      <c r="F174" s="5" t="s">
        <v>2169</v>
      </c>
      <c r="G174" s="5" t="s">
        <v>116</v>
      </c>
      <c r="H174" s="5" t="s">
        <v>2179</v>
      </c>
      <c r="I174" s="6" t="s">
        <v>2180</v>
      </c>
      <c r="J174" s="7">
        <v>238882</v>
      </c>
      <c r="K174" s="8">
        <v>5.74E-2</v>
      </c>
    </row>
    <row r="175" spans="1:11" x14ac:dyDescent="0.35">
      <c r="A175" s="5" t="s">
        <v>2167</v>
      </c>
      <c r="B175" s="5" t="s">
        <v>176</v>
      </c>
      <c r="C175" s="5" t="s">
        <v>17</v>
      </c>
      <c r="D175" s="5" t="s">
        <v>183</v>
      </c>
      <c r="E175" s="6" t="s">
        <v>2217</v>
      </c>
      <c r="F175" s="5" t="s">
        <v>2169</v>
      </c>
      <c r="G175" s="5" t="s">
        <v>116</v>
      </c>
      <c r="H175" s="5" t="s">
        <v>2172</v>
      </c>
      <c r="I175" s="6" t="s">
        <v>2173</v>
      </c>
      <c r="J175" s="7">
        <v>0</v>
      </c>
      <c r="K175" s="8">
        <v>0</v>
      </c>
    </row>
    <row r="176" spans="1:11" x14ac:dyDescent="0.35">
      <c r="A176" s="5" t="s">
        <v>2167</v>
      </c>
      <c r="B176" s="5" t="s">
        <v>176</v>
      </c>
      <c r="C176" s="5" t="s">
        <v>17</v>
      </c>
      <c r="D176" s="5" t="s">
        <v>183</v>
      </c>
      <c r="E176" s="6" t="s">
        <v>2217</v>
      </c>
      <c r="F176" s="5" t="s">
        <v>2169</v>
      </c>
      <c r="G176" s="5" t="s">
        <v>116</v>
      </c>
      <c r="H176" s="5" t="s">
        <v>19</v>
      </c>
      <c r="I176" s="6" t="s">
        <v>2174</v>
      </c>
      <c r="J176" s="7">
        <v>4960394</v>
      </c>
      <c r="K176" s="8">
        <v>0.91080000000000005</v>
      </c>
    </row>
    <row r="177" spans="1:11" x14ac:dyDescent="0.35">
      <c r="A177" s="5" t="s">
        <v>2167</v>
      </c>
      <c r="B177" s="5" t="s">
        <v>176</v>
      </c>
      <c r="C177" s="5" t="s">
        <v>17</v>
      </c>
      <c r="D177" s="5" t="s">
        <v>183</v>
      </c>
      <c r="E177" s="6" t="s">
        <v>2217</v>
      </c>
      <c r="F177" s="5" t="s">
        <v>2169</v>
      </c>
      <c r="G177" s="5" t="s">
        <v>116</v>
      </c>
      <c r="H177" s="5" t="s">
        <v>30</v>
      </c>
      <c r="I177" s="6" t="s">
        <v>2182</v>
      </c>
      <c r="J177" s="7">
        <v>507585</v>
      </c>
      <c r="K177" s="8">
        <v>9.3200000000000005E-2</v>
      </c>
    </row>
    <row r="178" spans="1:11" x14ac:dyDescent="0.35">
      <c r="A178" s="5" t="s">
        <v>2167</v>
      </c>
      <c r="B178" s="5" t="s">
        <v>176</v>
      </c>
      <c r="C178" s="5" t="s">
        <v>17</v>
      </c>
      <c r="D178" s="5" t="s">
        <v>183</v>
      </c>
      <c r="E178" s="6" t="s">
        <v>2217</v>
      </c>
      <c r="F178" s="5" t="s">
        <v>2169</v>
      </c>
      <c r="G178" s="5" t="s">
        <v>116</v>
      </c>
      <c r="H178" s="5" t="s">
        <v>2175</v>
      </c>
      <c r="I178" s="6" t="s">
        <v>2176</v>
      </c>
      <c r="J178" s="7">
        <v>1950827</v>
      </c>
      <c r="K178" s="8">
        <v>0.35820000000000002</v>
      </c>
    </row>
    <row r="179" spans="1:11" x14ac:dyDescent="0.35">
      <c r="A179" s="5" t="s">
        <v>2167</v>
      </c>
      <c r="B179" s="5" t="s">
        <v>176</v>
      </c>
      <c r="C179" s="5" t="s">
        <v>17</v>
      </c>
      <c r="D179" s="5" t="s">
        <v>183</v>
      </c>
      <c r="E179" s="6" t="s">
        <v>2217</v>
      </c>
      <c r="F179" s="5" t="s">
        <v>2169</v>
      </c>
      <c r="G179" s="5" t="s">
        <v>116</v>
      </c>
      <c r="H179" s="5" t="s">
        <v>2177</v>
      </c>
      <c r="I179" s="6" t="s">
        <v>2178</v>
      </c>
      <c r="J179" s="7">
        <v>1271142</v>
      </c>
      <c r="K179" s="8">
        <v>0.2334</v>
      </c>
    </row>
    <row r="180" spans="1:11" x14ac:dyDescent="0.35">
      <c r="A180" s="5" t="s">
        <v>2167</v>
      </c>
      <c r="B180" s="5" t="s">
        <v>176</v>
      </c>
      <c r="C180" s="5" t="s">
        <v>17</v>
      </c>
      <c r="D180" s="5" t="s">
        <v>183</v>
      </c>
      <c r="E180" s="6" t="s">
        <v>2217</v>
      </c>
      <c r="F180" s="5" t="s">
        <v>2169</v>
      </c>
      <c r="G180" s="5" t="s">
        <v>116</v>
      </c>
      <c r="H180" s="5" t="s">
        <v>2179</v>
      </c>
      <c r="I180" s="6" t="s">
        <v>2180</v>
      </c>
      <c r="J180" s="7">
        <v>214580</v>
      </c>
      <c r="K180" s="8">
        <v>3.9399999999999998E-2</v>
      </c>
    </row>
    <row r="181" spans="1:11" x14ac:dyDescent="0.35">
      <c r="A181" s="5" t="s">
        <v>2167</v>
      </c>
      <c r="B181" s="5" t="s">
        <v>176</v>
      </c>
      <c r="C181" s="5" t="s">
        <v>17</v>
      </c>
      <c r="D181" s="5" t="s">
        <v>507</v>
      </c>
      <c r="E181" s="6" t="s">
        <v>2218</v>
      </c>
      <c r="F181" s="5" t="s">
        <v>2198</v>
      </c>
      <c r="G181" s="5" t="s">
        <v>502</v>
      </c>
      <c r="H181" s="5" t="s">
        <v>2170</v>
      </c>
      <c r="I181" s="6" t="s">
        <v>2171</v>
      </c>
      <c r="J181" s="7">
        <v>0</v>
      </c>
      <c r="K181" s="8">
        <v>0</v>
      </c>
    </row>
    <row r="182" spans="1:11" x14ac:dyDescent="0.35">
      <c r="A182" s="5" t="s">
        <v>2167</v>
      </c>
      <c r="B182" s="5" t="s">
        <v>176</v>
      </c>
      <c r="C182" s="5" t="s">
        <v>17</v>
      </c>
      <c r="D182" s="5" t="s">
        <v>507</v>
      </c>
      <c r="E182" s="6" t="s">
        <v>2218</v>
      </c>
      <c r="F182" s="5" t="s">
        <v>2198</v>
      </c>
      <c r="G182" s="5" t="s">
        <v>502</v>
      </c>
      <c r="H182" s="5" t="s">
        <v>2172</v>
      </c>
      <c r="I182" s="6" t="s">
        <v>2173</v>
      </c>
      <c r="J182" s="7">
        <v>0</v>
      </c>
      <c r="K182" s="8">
        <v>0</v>
      </c>
    </row>
    <row r="183" spans="1:11" x14ac:dyDescent="0.35">
      <c r="A183" s="5" t="s">
        <v>2167</v>
      </c>
      <c r="B183" s="5" t="s">
        <v>176</v>
      </c>
      <c r="C183" s="5" t="s">
        <v>17</v>
      </c>
      <c r="D183" s="5" t="s">
        <v>507</v>
      </c>
      <c r="E183" s="6" t="s">
        <v>2218</v>
      </c>
      <c r="F183" s="5" t="s">
        <v>2198</v>
      </c>
      <c r="G183" s="5" t="s">
        <v>502</v>
      </c>
      <c r="H183" s="5" t="s">
        <v>19</v>
      </c>
      <c r="I183" s="6" t="s">
        <v>2174</v>
      </c>
      <c r="J183" s="7">
        <v>104621</v>
      </c>
      <c r="K183" s="8">
        <v>8.9099999999999999E-2</v>
      </c>
    </row>
    <row r="184" spans="1:11" x14ac:dyDescent="0.35">
      <c r="A184" s="5" t="s">
        <v>2167</v>
      </c>
      <c r="B184" s="5" t="s">
        <v>176</v>
      </c>
      <c r="C184" s="5" t="s">
        <v>17</v>
      </c>
      <c r="D184" s="5" t="s">
        <v>507</v>
      </c>
      <c r="E184" s="6" t="s">
        <v>2218</v>
      </c>
      <c r="F184" s="5" t="s">
        <v>2198</v>
      </c>
      <c r="G184" s="5" t="s">
        <v>502</v>
      </c>
      <c r="H184" s="5" t="s">
        <v>2175</v>
      </c>
      <c r="I184" s="6" t="s">
        <v>2176</v>
      </c>
      <c r="J184" s="7">
        <v>273353</v>
      </c>
      <c r="K184" s="8">
        <v>0.23280000000000001</v>
      </c>
    </row>
    <row r="185" spans="1:11" x14ac:dyDescent="0.35">
      <c r="A185" s="5" t="s">
        <v>2167</v>
      </c>
      <c r="B185" s="5" t="s">
        <v>176</v>
      </c>
      <c r="C185" s="5" t="s">
        <v>17</v>
      </c>
      <c r="D185" s="5" t="s">
        <v>507</v>
      </c>
      <c r="E185" s="6" t="s">
        <v>2218</v>
      </c>
      <c r="F185" s="5" t="s">
        <v>2198</v>
      </c>
      <c r="G185" s="5" t="s">
        <v>502</v>
      </c>
      <c r="H185" s="5" t="s">
        <v>2177</v>
      </c>
      <c r="I185" s="6" t="s">
        <v>2178</v>
      </c>
      <c r="J185" s="7">
        <v>262668</v>
      </c>
      <c r="K185" s="8">
        <v>0.22370000000000001</v>
      </c>
    </row>
    <row r="186" spans="1:11" x14ac:dyDescent="0.35">
      <c r="A186" s="5" t="s">
        <v>2167</v>
      </c>
      <c r="B186" s="5" t="s">
        <v>176</v>
      </c>
      <c r="C186" s="5" t="s">
        <v>17</v>
      </c>
      <c r="D186" s="5" t="s">
        <v>507</v>
      </c>
      <c r="E186" s="6" t="s">
        <v>2218</v>
      </c>
      <c r="F186" s="5" t="s">
        <v>2198</v>
      </c>
      <c r="G186" s="5" t="s">
        <v>502</v>
      </c>
      <c r="H186" s="5" t="s">
        <v>2179</v>
      </c>
      <c r="I186" s="6" t="s">
        <v>2180</v>
      </c>
      <c r="J186" s="7">
        <v>60119</v>
      </c>
      <c r="K186" s="8">
        <v>5.1200000000000002E-2</v>
      </c>
    </row>
    <row r="187" spans="1:11" x14ac:dyDescent="0.35">
      <c r="A187" s="5" t="s">
        <v>2167</v>
      </c>
      <c r="B187" s="5" t="s">
        <v>184</v>
      </c>
      <c r="C187" s="5" t="s">
        <v>17</v>
      </c>
      <c r="D187" s="5" t="s">
        <v>2219</v>
      </c>
      <c r="E187" s="6" t="s">
        <v>2220</v>
      </c>
      <c r="F187" s="5" t="s">
        <v>2169</v>
      </c>
      <c r="G187" s="5" t="s">
        <v>116</v>
      </c>
      <c r="H187" s="5" t="s">
        <v>2172</v>
      </c>
      <c r="I187" s="6" t="s">
        <v>2173</v>
      </c>
      <c r="J187" s="7">
        <v>0</v>
      </c>
      <c r="K187" s="8">
        <v>0</v>
      </c>
    </row>
    <row r="188" spans="1:11" x14ac:dyDescent="0.35">
      <c r="A188" s="5" t="s">
        <v>2167</v>
      </c>
      <c r="B188" s="5" t="s">
        <v>184</v>
      </c>
      <c r="C188" s="5" t="s">
        <v>17</v>
      </c>
      <c r="D188" s="5" t="s">
        <v>2219</v>
      </c>
      <c r="E188" s="6" t="s">
        <v>2220</v>
      </c>
      <c r="F188" s="5" t="s">
        <v>2169</v>
      </c>
      <c r="G188" s="5" t="s">
        <v>116</v>
      </c>
      <c r="H188" s="5" t="s">
        <v>19</v>
      </c>
      <c r="I188" s="6" t="s">
        <v>2174</v>
      </c>
      <c r="J188" s="7">
        <v>6319768</v>
      </c>
      <c r="K188" s="8">
        <v>0.55249999999999999</v>
      </c>
    </row>
    <row r="189" spans="1:11" x14ac:dyDescent="0.35">
      <c r="A189" s="5" t="s">
        <v>2167</v>
      </c>
      <c r="B189" s="5" t="s">
        <v>184</v>
      </c>
      <c r="C189" s="5" t="s">
        <v>17</v>
      </c>
      <c r="D189" s="5" t="s">
        <v>2219</v>
      </c>
      <c r="E189" s="6" t="s">
        <v>2220</v>
      </c>
      <c r="F189" s="5" t="s">
        <v>2169</v>
      </c>
      <c r="G189" s="5" t="s">
        <v>116</v>
      </c>
      <c r="H189" s="5" t="s">
        <v>30</v>
      </c>
      <c r="I189" s="6" t="s">
        <v>2182</v>
      </c>
      <c r="J189" s="7">
        <v>585651</v>
      </c>
      <c r="K189" s="8">
        <v>5.1200000000000002E-2</v>
      </c>
    </row>
    <row r="190" spans="1:11" x14ac:dyDescent="0.35">
      <c r="A190" s="5" t="s">
        <v>2167</v>
      </c>
      <c r="B190" s="5" t="s">
        <v>184</v>
      </c>
      <c r="C190" s="5" t="s">
        <v>17</v>
      </c>
      <c r="D190" s="5" t="s">
        <v>2219</v>
      </c>
      <c r="E190" s="6" t="s">
        <v>2220</v>
      </c>
      <c r="F190" s="5" t="s">
        <v>2169</v>
      </c>
      <c r="G190" s="5" t="s">
        <v>116</v>
      </c>
      <c r="H190" s="5" t="s">
        <v>2175</v>
      </c>
      <c r="I190" s="6" t="s">
        <v>2176</v>
      </c>
      <c r="J190" s="7">
        <v>2327733</v>
      </c>
      <c r="K190" s="8">
        <v>0.20349999999999999</v>
      </c>
    </row>
    <row r="191" spans="1:11" x14ac:dyDescent="0.35">
      <c r="A191" s="5" t="s">
        <v>2167</v>
      </c>
      <c r="B191" s="5" t="s">
        <v>184</v>
      </c>
      <c r="C191" s="5" t="s">
        <v>17</v>
      </c>
      <c r="D191" s="5" t="s">
        <v>2219</v>
      </c>
      <c r="E191" s="6" t="s">
        <v>2220</v>
      </c>
      <c r="F191" s="5" t="s">
        <v>2169</v>
      </c>
      <c r="G191" s="5" t="s">
        <v>116</v>
      </c>
      <c r="H191" s="5" t="s">
        <v>2177</v>
      </c>
      <c r="I191" s="6" t="s">
        <v>2178</v>
      </c>
      <c r="J191" s="7">
        <v>1994873</v>
      </c>
      <c r="K191" s="8">
        <v>0.1744</v>
      </c>
    </row>
    <row r="192" spans="1:11" x14ac:dyDescent="0.35">
      <c r="A192" s="5" t="s">
        <v>2167</v>
      </c>
      <c r="B192" s="5" t="s">
        <v>184</v>
      </c>
      <c r="C192" s="5" t="s">
        <v>17</v>
      </c>
      <c r="D192" s="5" t="s">
        <v>2219</v>
      </c>
      <c r="E192" s="6" t="s">
        <v>2220</v>
      </c>
      <c r="F192" s="5" t="s">
        <v>2169</v>
      </c>
      <c r="G192" s="5" t="s">
        <v>116</v>
      </c>
      <c r="H192" s="5" t="s">
        <v>2179</v>
      </c>
      <c r="I192" s="6" t="s">
        <v>2180</v>
      </c>
      <c r="J192" s="7">
        <v>476985</v>
      </c>
      <c r="K192" s="8">
        <v>4.1700000000000001E-2</v>
      </c>
    </row>
    <row r="193" spans="1:11" x14ac:dyDescent="0.35">
      <c r="A193" s="5" t="s">
        <v>2167</v>
      </c>
      <c r="B193" s="5" t="s">
        <v>184</v>
      </c>
      <c r="C193" s="5" t="s">
        <v>17</v>
      </c>
      <c r="D193" s="5" t="s">
        <v>207</v>
      </c>
      <c r="E193" s="6" t="s">
        <v>2221</v>
      </c>
      <c r="F193" s="5" t="s">
        <v>2169</v>
      </c>
      <c r="G193" s="5" t="s">
        <v>116</v>
      </c>
      <c r="H193" s="5" t="s">
        <v>2170</v>
      </c>
      <c r="I193" s="6" t="s">
        <v>2171</v>
      </c>
      <c r="J193" s="7">
        <v>0</v>
      </c>
      <c r="K193" s="8">
        <v>0</v>
      </c>
    </row>
    <row r="194" spans="1:11" x14ac:dyDescent="0.35">
      <c r="A194" s="5" t="s">
        <v>2167</v>
      </c>
      <c r="B194" s="5" t="s">
        <v>184</v>
      </c>
      <c r="C194" s="5" t="s">
        <v>17</v>
      </c>
      <c r="D194" s="5" t="s">
        <v>207</v>
      </c>
      <c r="E194" s="6" t="s">
        <v>2221</v>
      </c>
      <c r="F194" s="5" t="s">
        <v>2169</v>
      </c>
      <c r="G194" s="5" t="s">
        <v>116</v>
      </c>
      <c r="H194" s="5" t="s">
        <v>2172</v>
      </c>
      <c r="I194" s="6" t="s">
        <v>2173</v>
      </c>
      <c r="J194" s="7">
        <v>0</v>
      </c>
      <c r="K194" s="8">
        <v>0</v>
      </c>
    </row>
    <row r="195" spans="1:11" x14ac:dyDescent="0.35">
      <c r="A195" s="5" t="s">
        <v>2167</v>
      </c>
      <c r="B195" s="5" t="s">
        <v>184</v>
      </c>
      <c r="C195" s="5" t="s">
        <v>17</v>
      </c>
      <c r="D195" s="5" t="s">
        <v>207</v>
      </c>
      <c r="E195" s="6" t="s">
        <v>2221</v>
      </c>
      <c r="F195" s="5" t="s">
        <v>2169</v>
      </c>
      <c r="G195" s="5" t="s">
        <v>116</v>
      </c>
      <c r="H195" s="5" t="s">
        <v>19</v>
      </c>
      <c r="I195" s="6" t="s">
        <v>2174</v>
      </c>
      <c r="J195" s="7">
        <v>2571367</v>
      </c>
      <c r="K195" s="8">
        <v>0.70760000000000001</v>
      </c>
    </row>
    <row r="196" spans="1:11" x14ac:dyDescent="0.35">
      <c r="A196" s="5" t="s">
        <v>2167</v>
      </c>
      <c r="B196" s="5" t="s">
        <v>184</v>
      </c>
      <c r="C196" s="5" t="s">
        <v>17</v>
      </c>
      <c r="D196" s="5" t="s">
        <v>207</v>
      </c>
      <c r="E196" s="6" t="s">
        <v>2221</v>
      </c>
      <c r="F196" s="5" t="s">
        <v>2169</v>
      </c>
      <c r="G196" s="5" t="s">
        <v>116</v>
      </c>
      <c r="H196" s="5" t="s">
        <v>30</v>
      </c>
      <c r="I196" s="6" t="s">
        <v>2182</v>
      </c>
      <c r="J196" s="7">
        <v>272545</v>
      </c>
      <c r="K196" s="8">
        <v>7.4999999999999997E-2</v>
      </c>
    </row>
    <row r="197" spans="1:11" x14ac:dyDescent="0.35">
      <c r="A197" s="5" t="s">
        <v>2167</v>
      </c>
      <c r="B197" s="5" t="s">
        <v>184</v>
      </c>
      <c r="C197" s="5" t="s">
        <v>17</v>
      </c>
      <c r="D197" s="5" t="s">
        <v>207</v>
      </c>
      <c r="E197" s="6" t="s">
        <v>2221</v>
      </c>
      <c r="F197" s="5" t="s">
        <v>2169</v>
      </c>
      <c r="G197" s="5" t="s">
        <v>116</v>
      </c>
      <c r="H197" s="5" t="s">
        <v>2175</v>
      </c>
      <c r="I197" s="6" t="s">
        <v>2176</v>
      </c>
      <c r="J197" s="7">
        <v>1193019</v>
      </c>
      <c r="K197" s="8">
        <v>0.32829999999999998</v>
      </c>
    </row>
    <row r="198" spans="1:11" x14ac:dyDescent="0.35">
      <c r="A198" s="5" t="s">
        <v>2167</v>
      </c>
      <c r="B198" s="5" t="s">
        <v>184</v>
      </c>
      <c r="C198" s="5" t="s">
        <v>17</v>
      </c>
      <c r="D198" s="5" t="s">
        <v>207</v>
      </c>
      <c r="E198" s="6" t="s">
        <v>2221</v>
      </c>
      <c r="F198" s="5" t="s">
        <v>2169</v>
      </c>
      <c r="G198" s="5" t="s">
        <v>116</v>
      </c>
      <c r="H198" s="5" t="s">
        <v>2177</v>
      </c>
      <c r="I198" s="6" t="s">
        <v>2178</v>
      </c>
      <c r="J198" s="7">
        <v>498575</v>
      </c>
      <c r="K198" s="8">
        <v>0.13719999999999999</v>
      </c>
    </row>
    <row r="199" spans="1:11" x14ac:dyDescent="0.35">
      <c r="A199" s="5" t="s">
        <v>2167</v>
      </c>
      <c r="B199" s="5" t="s">
        <v>184</v>
      </c>
      <c r="C199" s="5" t="s">
        <v>17</v>
      </c>
      <c r="D199" s="5" t="s">
        <v>207</v>
      </c>
      <c r="E199" s="6" t="s">
        <v>2221</v>
      </c>
      <c r="F199" s="5" t="s">
        <v>2169</v>
      </c>
      <c r="G199" s="5" t="s">
        <v>116</v>
      </c>
      <c r="H199" s="5" t="s">
        <v>2179</v>
      </c>
      <c r="I199" s="6" t="s">
        <v>2180</v>
      </c>
      <c r="J199" s="7">
        <v>105021</v>
      </c>
      <c r="K199" s="8">
        <v>2.8899999999999999E-2</v>
      </c>
    </row>
    <row r="200" spans="1:11" x14ac:dyDescent="0.35">
      <c r="A200" s="5" t="s">
        <v>2167</v>
      </c>
      <c r="B200" s="5" t="s">
        <v>184</v>
      </c>
      <c r="C200" s="5" t="s">
        <v>17</v>
      </c>
      <c r="D200" s="5" t="s">
        <v>215</v>
      </c>
      <c r="E200" s="6" t="s">
        <v>2222</v>
      </c>
      <c r="F200" s="5" t="s">
        <v>2169</v>
      </c>
      <c r="G200" s="5" t="s">
        <v>116</v>
      </c>
      <c r="H200" s="5" t="s">
        <v>2170</v>
      </c>
      <c r="I200" s="6" t="s">
        <v>2171</v>
      </c>
      <c r="J200" s="7">
        <v>0</v>
      </c>
      <c r="K200" s="8">
        <v>0</v>
      </c>
    </row>
    <row r="201" spans="1:11" x14ac:dyDescent="0.35">
      <c r="A201" s="5" t="s">
        <v>2167</v>
      </c>
      <c r="B201" s="5" t="s">
        <v>184</v>
      </c>
      <c r="C201" s="5" t="s">
        <v>17</v>
      </c>
      <c r="D201" s="5" t="s">
        <v>215</v>
      </c>
      <c r="E201" s="6" t="s">
        <v>2222</v>
      </c>
      <c r="F201" s="5" t="s">
        <v>2169</v>
      </c>
      <c r="G201" s="5" t="s">
        <v>116</v>
      </c>
      <c r="H201" s="5" t="s">
        <v>2172</v>
      </c>
      <c r="I201" s="6" t="s">
        <v>2173</v>
      </c>
      <c r="J201" s="7">
        <v>0</v>
      </c>
      <c r="K201" s="8">
        <v>0</v>
      </c>
    </row>
    <row r="202" spans="1:11" x14ac:dyDescent="0.35">
      <c r="A202" s="5" t="s">
        <v>2167</v>
      </c>
      <c r="B202" s="5" t="s">
        <v>184</v>
      </c>
      <c r="C202" s="5" t="s">
        <v>17</v>
      </c>
      <c r="D202" s="5" t="s">
        <v>215</v>
      </c>
      <c r="E202" s="6" t="s">
        <v>2222</v>
      </c>
      <c r="F202" s="5" t="s">
        <v>2169</v>
      </c>
      <c r="G202" s="5" t="s">
        <v>116</v>
      </c>
      <c r="H202" s="5" t="s">
        <v>19</v>
      </c>
      <c r="I202" s="6" t="s">
        <v>2174</v>
      </c>
      <c r="J202" s="7">
        <v>9970943</v>
      </c>
      <c r="K202" s="8">
        <v>0.40989999999999999</v>
      </c>
    </row>
    <row r="203" spans="1:11" x14ac:dyDescent="0.35">
      <c r="A203" s="5" t="s">
        <v>2167</v>
      </c>
      <c r="B203" s="5" t="s">
        <v>184</v>
      </c>
      <c r="C203" s="5" t="s">
        <v>17</v>
      </c>
      <c r="D203" s="5" t="s">
        <v>215</v>
      </c>
      <c r="E203" s="6" t="s">
        <v>2222</v>
      </c>
      <c r="F203" s="5" t="s">
        <v>2169</v>
      </c>
      <c r="G203" s="5" t="s">
        <v>116</v>
      </c>
      <c r="H203" s="5" t="s">
        <v>30</v>
      </c>
      <c r="I203" s="6" t="s">
        <v>2182</v>
      </c>
      <c r="J203" s="7">
        <v>1294106</v>
      </c>
      <c r="K203" s="8">
        <v>5.3199999999999997E-2</v>
      </c>
    </row>
    <row r="204" spans="1:11" x14ac:dyDescent="0.35">
      <c r="A204" s="5" t="s">
        <v>2167</v>
      </c>
      <c r="B204" s="5" t="s">
        <v>184</v>
      </c>
      <c r="C204" s="5" t="s">
        <v>17</v>
      </c>
      <c r="D204" s="5" t="s">
        <v>215</v>
      </c>
      <c r="E204" s="6" t="s">
        <v>2222</v>
      </c>
      <c r="F204" s="5" t="s">
        <v>2169</v>
      </c>
      <c r="G204" s="5" t="s">
        <v>116</v>
      </c>
      <c r="H204" s="5" t="s">
        <v>2175</v>
      </c>
      <c r="I204" s="6" t="s">
        <v>2176</v>
      </c>
      <c r="J204" s="7">
        <v>6584860</v>
      </c>
      <c r="K204" s="8">
        <v>0.2707</v>
      </c>
    </row>
    <row r="205" spans="1:11" x14ac:dyDescent="0.35">
      <c r="A205" s="5" t="s">
        <v>2167</v>
      </c>
      <c r="B205" s="5" t="s">
        <v>184</v>
      </c>
      <c r="C205" s="5" t="s">
        <v>17</v>
      </c>
      <c r="D205" s="5" t="s">
        <v>215</v>
      </c>
      <c r="E205" s="6" t="s">
        <v>2222</v>
      </c>
      <c r="F205" s="5" t="s">
        <v>2169</v>
      </c>
      <c r="G205" s="5" t="s">
        <v>116</v>
      </c>
      <c r="H205" s="5" t="s">
        <v>2177</v>
      </c>
      <c r="I205" s="6" t="s">
        <v>2178</v>
      </c>
      <c r="J205" s="7">
        <v>4935604</v>
      </c>
      <c r="K205" s="8">
        <v>0.2029</v>
      </c>
    </row>
    <row r="206" spans="1:11" x14ac:dyDescent="0.35">
      <c r="A206" s="5" t="s">
        <v>2167</v>
      </c>
      <c r="B206" s="5" t="s">
        <v>184</v>
      </c>
      <c r="C206" s="5" t="s">
        <v>17</v>
      </c>
      <c r="D206" s="5" t="s">
        <v>215</v>
      </c>
      <c r="E206" s="6" t="s">
        <v>2222</v>
      </c>
      <c r="F206" s="5" t="s">
        <v>2169</v>
      </c>
      <c r="G206" s="5" t="s">
        <v>116</v>
      </c>
      <c r="H206" s="5" t="s">
        <v>2179</v>
      </c>
      <c r="I206" s="6" t="s">
        <v>2180</v>
      </c>
      <c r="J206" s="7">
        <v>1337892</v>
      </c>
      <c r="K206" s="8">
        <v>5.5E-2</v>
      </c>
    </row>
    <row r="207" spans="1:11" x14ac:dyDescent="0.35">
      <c r="A207" s="5" t="s">
        <v>2167</v>
      </c>
      <c r="B207" s="5" t="s">
        <v>244</v>
      </c>
      <c r="C207" s="5" t="s">
        <v>17</v>
      </c>
      <c r="D207" s="5" t="s">
        <v>245</v>
      </c>
      <c r="E207" s="6" t="s">
        <v>2223</v>
      </c>
      <c r="F207" s="5" t="s">
        <v>2198</v>
      </c>
      <c r="G207" s="5" t="s">
        <v>244</v>
      </c>
      <c r="H207" s="5" t="s">
        <v>2170</v>
      </c>
      <c r="I207" s="6" t="s">
        <v>2171</v>
      </c>
      <c r="J207" s="7">
        <v>0</v>
      </c>
      <c r="K207" s="8">
        <v>0</v>
      </c>
    </row>
    <row r="208" spans="1:11" x14ac:dyDescent="0.35">
      <c r="A208" s="5" t="s">
        <v>2167</v>
      </c>
      <c r="B208" s="5" t="s">
        <v>244</v>
      </c>
      <c r="C208" s="5" t="s">
        <v>17</v>
      </c>
      <c r="D208" s="5" t="s">
        <v>245</v>
      </c>
      <c r="E208" s="6" t="s">
        <v>2223</v>
      </c>
      <c r="F208" s="5" t="s">
        <v>2198</v>
      </c>
      <c r="G208" s="5" t="s">
        <v>244</v>
      </c>
      <c r="H208" s="5" t="s">
        <v>2172</v>
      </c>
      <c r="I208" s="6" t="s">
        <v>2173</v>
      </c>
      <c r="J208" s="7">
        <v>0</v>
      </c>
      <c r="K208" s="8">
        <v>0</v>
      </c>
    </row>
    <row r="209" spans="1:11" x14ac:dyDescent="0.35">
      <c r="A209" s="5" t="s">
        <v>2167</v>
      </c>
      <c r="B209" s="5" t="s">
        <v>244</v>
      </c>
      <c r="C209" s="5" t="s">
        <v>17</v>
      </c>
      <c r="D209" s="5" t="s">
        <v>245</v>
      </c>
      <c r="E209" s="6" t="s">
        <v>2223</v>
      </c>
      <c r="F209" s="5" t="s">
        <v>2198</v>
      </c>
      <c r="G209" s="5" t="s">
        <v>244</v>
      </c>
      <c r="H209" s="5" t="s">
        <v>19</v>
      </c>
      <c r="I209" s="6" t="s">
        <v>2174</v>
      </c>
      <c r="J209" s="7">
        <v>2952655</v>
      </c>
      <c r="K209" s="8">
        <v>0.33389999999999997</v>
      </c>
    </row>
    <row r="210" spans="1:11" x14ac:dyDescent="0.35">
      <c r="A210" s="5" t="s">
        <v>2167</v>
      </c>
      <c r="B210" s="5" t="s">
        <v>244</v>
      </c>
      <c r="C210" s="5" t="s">
        <v>17</v>
      </c>
      <c r="D210" s="5" t="s">
        <v>245</v>
      </c>
      <c r="E210" s="6" t="s">
        <v>2223</v>
      </c>
      <c r="F210" s="5" t="s">
        <v>2198</v>
      </c>
      <c r="G210" s="5" t="s">
        <v>244</v>
      </c>
      <c r="H210" s="5" t="s">
        <v>30</v>
      </c>
      <c r="I210" s="6" t="s">
        <v>2182</v>
      </c>
      <c r="J210" s="7">
        <v>286511</v>
      </c>
      <c r="K210" s="8">
        <v>3.2399999999999998E-2</v>
      </c>
    </row>
    <row r="211" spans="1:11" x14ac:dyDescent="0.35">
      <c r="A211" s="5" t="s">
        <v>2167</v>
      </c>
      <c r="B211" s="5" t="s">
        <v>244</v>
      </c>
      <c r="C211" s="5" t="s">
        <v>17</v>
      </c>
      <c r="D211" s="5" t="s">
        <v>245</v>
      </c>
      <c r="E211" s="6" t="s">
        <v>2223</v>
      </c>
      <c r="F211" s="5" t="s">
        <v>2198</v>
      </c>
      <c r="G211" s="5" t="s">
        <v>244</v>
      </c>
      <c r="H211" s="5" t="s">
        <v>2175</v>
      </c>
      <c r="I211" s="6" t="s">
        <v>2176</v>
      </c>
      <c r="J211" s="7">
        <v>2570640</v>
      </c>
      <c r="K211" s="8">
        <v>0.29070000000000001</v>
      </c>
    </row>
    <row r="212" spans="1:11" x14ac:dyDescent="0.35">
      <c r="A212" s="5" t="s">
        <v>2167</v>
      </c>
      <c r="B212" s="5" t="s">
        <v>244</v>
      </c>
      <c r="C212" s="5" t="s">
        <v>17</v>
      </c>
      <c r="D212" s="5" t="s">
        <v>245</v>
      </c>
      <c r="E212" s="6" t="s">
        <v>2223</v>
      </c>
      <c r="F212" s="5" t="s">
        <v>2198</v>
      </c>
      <c r="G212" s="5" t="s">
        <v>244</v>
      </c>
      <c r="H212" s="5" t="s">
        <v>2177</v>
      </c>
      <c r="I212" s="6" t="s">
        <v>2178</v>
      </c>
      <c r="J212" s="7">
        <v>2035643</v>
      </c>
      <c r="K212" s="8">
        <v>0.23019999999999999</v>
      </c>
    </row>
    <row r="213" spans="1:11" x14ac:dyDescent="0.35">
      <c r="A213" s="5" t="s">
        <v>2167</v>
      </c>
      <c r="B213" s="5" t="s">
        <v>244</v>
      </c>
      <c r="C213" s="5" t="s">
        <v>17</v>
      </c>
      <c r="D213" s="5" t="s">
        <v>245</v>
      </c>
      <c r="E213" s="6" t="s">
        <v>2223</v>
      </c>
      <c r="F213" s="5" t="s">
        <v>2198</v>
      </c>
      <c r="G213" s="5" t="s">
        <v>244</v>
      </c>
      <c r="H213" s="5" t="s">
        <v>2179</v>
      </c>
      <c r="I213" s="6" t="s">
        <v>2180</v>
      </c>
      <c r="J213" s="7">
        <v>239643</v>
      </c>
      <c r="K213" s="8">
        <v>2.7099999999999999E-2</v>
      </c>
    </row>
    <row r="214" spans="1:11" x14ac:dyDescent="0.35">
      <c r="A214" s="5" t="s">
        <v>2167</v>
      </c>
      <c r="B214" s="5" t="s">
        <v>244</v>
      </c>
      <c r="C214" s="5" t="s">
        <v>17</v>
      </c>
      <c r="D214" s="5" t="s">
        <v>248</v>
      </c>
      <c r="E214" s="6" t="s">
        <v>2224</v>
      </c>
      <c r="F214" s="5" t="s">
        <v>2198</v>
      </c>
      <c r="G214" s="5" t="s">
        <v>244</v>
      </c>
      <c r="H214" s="5" t="s">
        <v>2172</v>
      </c>
      <c r="I214" s="6" t="s">
        <v>2173</v>
      </c>
      <c r="J214" s="7">
        <v>0</v>
      </c>
      <c r="K214" s="8">
        <v>0</v>
      </c>
    </row>
    <row r="215" spans="1:11" x14ac:dyDescent="0.35">
      <c r="A215" s="5" t="s">
        <v>2167</v>
      </c>
      <c r="B215" s="5" t="s">
        <v>244</v>
      </c>
      <c r="C215" s="5" t="s">
        <v>17</v>
      </c>
      <c r="D215" s="5" t="s">
        <v>248</v>
      </c>
      <c r="E215" s="6" t="s">
        <v>2224</v>
      </c>
      <c r="F215" s="5" t="s">
        <v>2198</v>
      </c>
      <c r="G215" s="5" t="s">
        <v>244</v>
      </c>
      <c r="H215" s="5" t="s">
        <v>19</v>
      </c>
      <c r="I215" s="6" t="s">
        <v>2174</v>
      </c>
      <c r="J215" s="7">
        <v>167741</v>
      </c>
      <c r="K215" s="8">
        <v>0.22489999999999999</v>
      </c>
    </row>
    <row r="216" spans="1:11" x14ac:dyDescent="0.35">
      <c r="A216" s="5" t="s">
        <v>2167</v>
      </c>
      <c r="B216" s="5" t="s">
        <v>244</v>
      </c>
      <c r="C216" s="5" t="s">
        <v>17</v>
      </c>
      <c r="D216" s="5" t="s">
        <v>248</v>
      </c>
      <c r="E216" s="6" t="s">
        <v>2224</v>
      </c>
      <c r="F216" s="5" t="s">
        <v>2198</v>
      </c>
      <c r="G216" s="5" t="s">
        <v>244</v>
      </c>
      <c r="H216" s="5" t="s">
        <v>30</v>
      </c>
      <c r="I216" s="6" t="s">
        <v>2182</v>
      </c>
      <c r="J216" s="7">
        <v>78239</v>
      </c>
      <c r="K216" s="8">
        <v>0.10489999999999999</v>
      </c>
    </row>
    <row r="217" spans="1:11" x14ac:dyDescent="0.35">
      <c r="A217" s="5" t="s">
        <v>2167</v>
      </c>
      <c r="B217" s="5" t="s">
        <v>244</v>
      </c>
      <c r="C217" s="5" t="s">
        <v>17</v>
      </c>
      <c r="D217" s="5" t="s">
        <v>248</v>
      </c>
      <c r="E217" s="6" t="s">
        <v>2224</v>
      </c>
      <c r="F217" s="5" t="s">
        <v>2198</v>
      </c>
      <c r="G217" s="5" t="s">
        <v>244</v>
      </c>
      <c r="H217" s="5" t="s">
        <v>2175</v>
      </c>
      <c r="I217" s="6" t="s">
        <v>2176</v>
      </c>
      <c r="J217" s="7">
        <v>179376</v>
      </c>
      <c r="K217" s="8">
        <v>0.24049999999999999</v>
      </c>
    </row>
    <row r="218" spans="1:11" x14ac:dyDescent="0.35">
      <c r="A218" s="5" t="s">
        <v>2167</v>
      </c>
      <c r="B218" s="5" t="s">
        <v>244</v>
      </c>
      <c r="C218" s="5" t="s">
        <v>17</v>
      </c>
      <c r="D218" s="5" t="s">
        <v>248</v>
      </c>
      <c r="E218" s="6" t="s">
        <v>2224</v>
      </c>
      <c r="F218" s="5" t="s">
        <v>2198</v>
      </c>
      <c r="G218" s="5" t="s">
        <v>244</v>
      </c>
      <c r="H218" s="5" t="s">
        <v>2177</v>
      </c>
      <c r="I218" s="6" t="s">
        <v>2178</v>
      </c>
      <c r="J218" s="7">
        <v>123736</v>
      </c>
      <c r="K218" s="8">
        <v>0.16589999999999999</v>
      </c>
    </row>
    <row r="219" spans="1:11" x14ac:dyDescent="0.35">
      <c r="A219" s="5" t="s">
        <v>2167</v>
      </c>
      <c r="B219" s="5" t="s">
        <v>244</v>
      </c>
      <c r="C219" s="5" t="s">
        <v>17</v>
      </c>
      <c r="D219" s="5" t="s">
        <v>248</v>
      </c>
      <c r="E219" s="6" t="s">
        <v>2224</v>
      </c>
      <c r="F219" s="5" t="s">
        <v>2198</v>
      </c>
      <c r="G219" s="5" t="s">
        <v>244</v>
      </c>
      <c r="H219" s="5" t="s">
        <v>2179</v>
      </c>
      <c r="I219" s="6" t="s">
        <v>2180</v>
      </c>
      <c r="J219" s="7">
        <v>28790</v>
      </c>
      <c r="K219" s="8">
        <v>3.8600000000000002E-2</v>
      </c>
    </row>
    <row r="220" spans="1:11" x14ac:dyDescent="0.35">
      <c r="A220" s="5" t="s">
        <v>2167</v>
      </c>
      <c r="B220" s="5" t="s">
        <v>255</v>
      </c>
      <c r="C220" s="5" t="s">
        <v>17</v>
      </c>
      <c r="D220" s="5" t="s">
        <v>256</v>
      </c>
      <c r="E220" s="6" t="s">
        <v>2225</v>
      </c>
      <c r="F220" s="5" t="s">
        <v>2169</v>
      </c>
      <c r="G220" s="5" t="s">
        <v>116</v>
      </c>
      <c r="H220" s="5" t="s">
        <v>2170</v>
      </c>
      <c r="I220" s="6" t="s">
        <v>2171</v>
      </c>
      <c r="J220" s="7">
        <v>0</v>
      </c>
      <c r="K220" s="8">
        <v>0</v>
      </c>
    </row>
    <row r="221" spans="1:11" x14ac:dyDescent="0.35">
      <c r="A221" s="5" t="s">
        <v>2167</v>
      </c>
      <c r="B221" s="5" t="s">
        <v>255</v>
      </c>
      <c r="C221" s="5" t="s">
        <v>17</v>
      </c>
      <c r="D221" s="5" t="s">
        <v>256</v>
      </c>
      <c r="E221" s="6" t="s">
        <v>2225</v>
      </c>
      <c r="F221" s="5" t="s">
        <v>2169</v>
      </c>
      <c r="G221" s="5" t="s">
        <v>116</v>
      </c>
      <c r="H221" s="5" t="s">
        <v>2172</v>
      </c>
      <c r="I221" s="6" t="s">
        <v>2173</v>
      </c>
      <c r="J221" s="7">
        <v>0</v>
      </c>
      <c r="K221" s="8">
        <v>0</v>
      </c>
    </row>
    <row r="222" spans="1:11" x14ac:dyDescent="0.35">
      <c r="A222" s="5" t="s">
        <v>2167</v>
      </c>
      <c r="B222" s="5" t="s">
        <v>255</v>
      </c>
      <c r="C222" s="5" t="s">
        <v>17</v>
      </c>
      <c r="D222" s="5" t="s">
        <v>256</v>
      </c>
      <c r="E222" s="6" t="s">
        <v>2225</v>
      </c>
      <c r="F222" s="5" t="s">
        <v>2169</v>
      </c>
      <c r="G222" s="5" t="s">
        <v>116</v>
      </c>
      <c r="H222" s="5" t="s">
        <v>19</v>
      </c>
      <c r="I222" s="6" t="s">
        <v>2174</v>
      </c>
      <c r="J222" s="7">
        <v>1321214</v>
      </c>
      <c r="K222" s="8">
        <v>0.308</v>
      </c>
    </row>
    <row r="223" spans="1:11" x14ac:dyDescent="0.35">
      <c r="A223" s="5" t="s">
        <v>2167</v>
      </c>
      <c r="B223" s="5" t="s">
        <v>255</v>
      </c>
      <c r="C223" s="5" t="s">
        <v>17</v>
      </c>
      <c r="D223" s="5" t="s">
        <v>256</v>
      </c>
      <c r="E223" s="6" t="s">
        <v>2225</v>
      </c>
      <c r="F223" s="5" t="s">
        <v>2169</v>
      </c>
      <c r="G223" s="5" t="s">
        <v>116</v>
      </c>
      <c r="H223" s="5" t="s">
        <v>30</v>
      </c>
      <c r="I223" s="6" t="s">
        <v>2182</v>
      </c>
      <c r="J223" s="7">
        <v>93086</v>
      </c>
      <c r="K223" s="8">
        <v>2.1700000000000001E-2</v>
      </c>
    </row>
    <row r="224" spans="1:11" x14ac:dyDescent="0.35">
      <c r="A224" s="5" t="s">
        <v>2167</v>
      </c>
      <c r="B224" s="5" t="s">
        <v>255</v>
      </c>
      <c r="C224" s="5" t="s">
        <v>17</v>
      </c>
      <c r="D224" s="5" t="s">
        <v>256</v>
      </c>
      <c r="E224" s="6" t="s">
        <v>2225</v>
      </c>
      <c r="F224" s="5" t="s">
        <v>2169</v>
      </c>
      <c r="G224" s="5" t="s">
        <v>116</v>
      </c>
      <c r="H224" s="5" t="s">
        <v>2175</v>
      </c>
      <c r="I224" s="6" t="s">
        <v>2176</v>
      </c>
      <c r="J224" s="7">
        <v>911552</v>
      </c>
      <c r="K224" s="8">
        <v>0.21249999999999999</v>
      </c>
    </row>
    <row r="225" spans="1:11" x14ac:dyDescent="0.35">
      <c r="A225" s="5" t="s">
        <v>2167</v>
      </c>
      <c r="B225" s="5" t="s">
        <v>255</v>
      </c>
      <c r="C225" s="5" t="s">
        <v>17</v>
      </c>
      <c r="D225" s="5" t="s">
        <v>256</v>
      </c>
      <c r="E225" s="6" t="s">
        <v>2225</v>
      </c>
      <c r="F225" s="5" t="s">
        <v>2169</v>
      </c>
      <c r="G225" s="5" t="s">
        <v>116</v>
      </c>
      <c r="H225" s="5" t="s">
        <v>2177</v>
      </c>
      <c r="I225" s="6" t="s">
        <v>2178</v>
      </c>
      <c r="J225" s="7">
        <v>522051</v>
      </c>
      <c r="K225" s="8">
        <v>0.1217</v>
      </c>
    </row>
    <row r="226" spans="1:11" x14ac:dyDescent="0.35">
      <c r="A226" s="5" t="s">
        <v>2167</v>
      </c>
      <c r="B226" s="5" t="s">
        <v>255</v>
      </c>
      <c r="C226" s="5" t="s">
        <v>17</v>
      </c>
      <c r="D226" s="5" t="s">
        <v>256</v>
      </c>
      <c r="E226" s="6" t="s">
        <v>2225</v>
      </c>
      <c r="F226" s="5" t="s">
        <v>2169</v>
      </c>
      <c r="G226" s="5" t="s">
        <v>116</v>
      </c>
      <c r="H226" s="5" t="s">
        <v>2179</v>
      </c>
      <c r="I226" s="6" t="s">
        <v>2180</v>
      </c>
      <c r="J226" s="7">
        <v>229497</v>
      </c>
      <c r="K226" s="8">
        <v>5.3499999999999999E-2</v>
      </c>
    </row>
    <row r="227" spans="1:11" x14ac:dyDescent="0.35">
      <c r="A227" s="5" t="s">
        <v>2167</v>
      </c>
      <c r="B227" s="5" t="s">
        <v>255</v>
      </c>
      <c r="C227" s="5" t="s">
        <v>17</v>
      </c>
      <c r="D227" s="5" t="s">
        <v>262</v>
      </c>
      <c r="E227" s="6" t="s">
        <v>2226</v>
      </c>
      <c r="F227" s="5" t="s">
        <v>2169</v>
      </c>
      <c r="G227" s="5" t="s">
        <v>116</v>
      </c>
      <c r="H227" s="5" t="s">
        <v>2170</v>
      </c>
      <c r="I227" s="6" t="s">
        <v>2171</v>
      </c>
      <c r="J227" s="7">
        <v>0</v>
      </c>
      <c r="K227" s="8">
        <v>0</v>
      </c>
    </row>
    <row r="228" spans="1:11" x14ac:dyDescent="0.35">
      <c r="A228" s="5" t="s">
        <v>2167</v>
      </c>
      <c r="B228" s="5" t="s">
        <v>255</v>
      </c>
      <c r="C228" s="5" t="s">
        <v>17</v>
      </c>
      <c r="D228" s="5" t="s">
        <v>262</v>
      </c>
      <c r="E228" s="6" t="s">
        <v>2226</v>
      </c>
      <c r="F228" s="5" t="s">
        <v>2169</v>
      </c>
      <c r="G228" s="5" t="s">
        <v>116</v>
      </c>
      <c r="H228" s="5" t="s">
        <v>2172</v>
      </c>
      <c r="I228" s="6" t="s">
        <v>2173</v>
      </c>
      <c r="J228" s="7">
        <v>0</v>
      </c>
      <c r="K228" s="8">
        <v>0</v>
      </c>
    </row>
    <row r="229" spans="1:11" x14ac:dyDescent="0.35">
      <c r="A229" s="5" t="s">
        <v>2167</v>
      </c>
      <c r="B229" s="5" t="s">
        <v>255</v>
      </c>
      <c r="C229" s="5" t="s">
        <v>17</v>
      </c>
      <c r="D229" s="5" t="s">
        <v>262</v>
      </c>
      <c r="E229" s="6" t="s">
        <v>2226</v>
      </c>
      <c r="F229" s="5" t="s">
        <v>2169</v>
      </c>
      <c r="G229" s="5" t="s">
        <v>116</v>
      </c>
      <c r="H229" s="5" t="s">
        <v>19</v>
      </c>
      <c r="I229" s="6" t="s">
        <v>2174</v>
      </c>
      <c r="J229" s="7">
        <v>1183817</v>
      </c>
      <c r="K229" s="8">
        <v>0.29310000000000003</v>
      </c>
    </row>
    <row r="230" spans="1:11" x14ac:dyDescent="0.35">
      <c r="A230" s="5" t="s">
        <v>2167</v>
      </c>
      <c r="B230" s="5" t="s">
        <v>255</v>
      </c>
      <c r="C230" s="5" t="s">
        <v>17</v>
      </c>
      <c r="D230" s="5" t="s">
        <v>262</v>
      </c>
      <c r="E230" s="6" t="s">
        <v>2226</v>
      </c>
      <c r="F230" s="5" t="s">
        <v>2169</v>
      </c>
      <c r="G230" s="5" t="s">
        <v>116</v>
      </c>
      <c r="H230" s="5" t="s">
        <v>30</v>
      </c>
      <c r="I230" s="6" t="s">
        <v>2182</v>
      </c>
      <c r="J230" s="7">
        <v>292016</v>
      </c>
      <c r="K230" s="8">
        <v>7.2300000000000003E-2</v>
      </c>
    </row>
    <row r="231" spans="1:11" x14ac:dyDescent="0.35">
      <c r="A231" s="5" t="s">
        <v>2167</v>
      </c>
      <c r="B231" s="5" t="s">
        <v>255</v>
      </c>
      <c r="C231" s="5" t="s">
        <v>17</v>
      </c>
      <c r="D231" s="5" t="s">
        <v>262</v>
      </c>
      <c r="E231" s="6" t="s">
        <v>2226</v>
      </c>
      <c r="F231" s="5" t="s">
        <v>2169</v>
      </c>
      <c r="G231" s="5" t="s">
        <v>116</v>
      </c>
      <c r="H231" s="5" t="s">
        <v>2175</v>
      </c>
      <c r="I231" s="6" t="s">
        <v>2176</v>
      </c>
      <c r="J231" s="7">
        <v>900282</v>
      </c>
      <c r="K231" s="8">
        <v>0.22289999999999999</v>
      </c>
    </row>
    <row r="232" spans="1:11" x14ac:dyDescent="0.35">
      <c r="A232" s="5" t="s">
        <v>2167</v>
      </c>
      <c r="B232" s="5" t="s">
        <v>255</v>
      </c>
      <c r="C232" s="5" t="s">
        <v>17</v>
      </c>
      <c r="D232" s="5" t="s">
        <v>262</v>
      </c>
      <c r="E232" s="6" t="s">
        <v>2226</v>
      </c>
      <c r="F232" s="5" t="s">
        <v>2169</v>
      </c>
      <c r="G232" s="5" t="s">
        <v>116</v>
      </c>
      <c r="H232" s="5" t="s">
        <v>2177</v>
      </c>
      <c r="I232" s="6" t="s">
        <v>2178</v>
      </c>
      <c r="J232" s="7">
        <v>480231</v>
      </c>
      <c r="K232" s="8">
        <v>0.11890000000000001</v>
      </c>
    </row>
    <row r="233" spans="1:11" x14ac:dyDescent="0.35">
      <c r="A233" s="5" t="s">
        <v>2167</v>
      </c>
      <c r="B233" s="5" t="s">
        <v>255</v>
      </c>
      <c r="C233" s="5" t="s">
        <v>17</v>
      </c>
      <c r="D233" s="5" t="s">
        <v>262</v>
      </c>
      <c r="E233" s="6" t="s">
        <v>2226</v>
      </c>
      <c r="F233" s="5" t="s">
        <v>2169</v>
      </c>
      <c r="G233" s="5" t="s">
        <v>116</v>
      </c>
      <c r="H233" s="5" t="s">
        <v>2179</v>
      </c>
      <c r="I233" s="6" t="s">
        <v>2180</v>
      </c>
      <c r="J233" s="7">
        <v>189023</v>
      </c>
      <c r="K233" s="8">
        <v>4.6800000000000001E-2</v>
      </c>
    </row>
    <row r="234" spans="1:11" x14ac:dyDescent="0.35">
      <c r="A234" s="5" t="s">
        <v>2167</v>
      </c>
      <c r="B234" s="5" t="s">
        <v>255</v>
      </c>
      <c r="C234" s="5" t="s">
        <v>17</v>
      </c>
      <c r="D234" s="5" t="s">
        <v>265</v>
      </c>
      <c r="E234" s="6" t="s">
        <v>2227</v>
      </c>
      <c r="F234" s="5" t="s">
        <v>2169</v>
      </c>
      <c r="G234" s="5" t="s">
        <v>116</v>
      </c>
      <c r="H234" s="5" t="s">
        <v>2172</v>
      </c>
      <c r="I234" s="6" t="s">
        <v>2173</v>
      </c>
      <c r="J234" s="7">
        <v>0</v>
      </c>
      <c r="K234" s="8">
        <v>0</v>
      </c>
    </row>
    <row r="235" spans="1:11" x14ac:dyDescent="0.35">
      <c r="A235" s="5" t="s">
        <v>2167</v>
      </c>
      <c r="B235" s="5" t="s">
        <v>255</v>
      </c>
      <c r="C235" s="5" t="s">
        <v>17</v>
      </c>
      <c r="D235" s="5" t="s">
        <v>265</v>
      </c>
      <c r="E235" s="6" t="s">
        <v>2227</v>
      </c>
      <c r="F235" s="5" t="s">
        <v>2169</v>
      </c>
      <c r="G235" s="5" t="s">
        <v>116</v>
      </c>
      <c r="H235" s="5" t="s">
        <v>19</v>
      </c>
      <c r="I235" s="6" t="s">
        <v>2174</v>
      </c>
      <c r="J235" s="7">
        <v>3551006</v>
      </c>
      <c r="K235" s="8">
        <v>0.64129999999999998</v>
      </c>
    </row>
    <row r="236" spans="1:11" x14ac:dyDescent="0.35">
      <c r="A236" s="5" t="s">
        <v>2167</v>
      </c>
      <c r="B236" s="5" t="s">
        <v>255</v>
      </c>
      <c r="C236" s="5" t="s">
        <v>17</v>
      </c>
      <c r="D236" s="5" t="s">
        <v>265</v>
      </c>
      <c r="E236" s="6" t="s">
        <v>2227</v>
      </c>
      <c r="F236" s="5" t="s">
        <v>2169</v>
      </c>
      <c r="G236" s="5" t="s">
        <v>116</v>
      </c>
      <c r="H236" s="5" t="s">
        <v>30</v>
      </c>
      <c r="I236" s="6" t="s">
        <v>2182</v>
      </c>
      <c r="J236" s="7">
        <v>437993</v>
      </c>
      <c r="K236" s="8">
        <v>7.9100000000000004E-2</v>
      </c>
    </row>
    <row r="237" spans="1:11" x14ac:dyDescent="0.35">
      <c r="A237" s="5" t="s">
        <v>2167</v>
      </c>
      <c r="B237" s="5" t="s">
        <v>255</v>
      </c>
      <c r="C237" s="5" t="s">
        <v>17</v>
      </c>
      <c r="D237" s="5" t="s">
        <v>265</v>
      </c>
      <c r="E237" s="6" t="s">
        <v>2227</v>
      </c>
      <c r="F237" s="5" t="s">
        <v>2169</v>
      </c>
      <c r="G237" s="5" t="s">
        <v>116</v>
      </c>
      <c r="H237" s="5" t="s">
        <v>50</v>
      </c>
      <c r="I237" s="6" t="s">
        <v>2189</v>
      </c>
      <c r="J237" s="7">
        <v>2278810</v>
      </c>
      <c r="K237" s="8">
        <v>0.39419999999999999</v>
      </c>
    </row>
    <row r="238" spans="1:11" x14ac:dyDescent="0.35">
      <c r="A238" s="5" t="s">
        <v>2167</v>
      </c>
      <c r="B238" s="5" t="s">
        <v>255</v>
      </c>
      <c r="C238" s="5" t="s">
        <v>17</v>
      </c>
      <c r="D238" s="5" t="s">
        <v>265</v>
      </c>
      <c r="E238" s="6" t="s">
        <v>2227</v>
      </c>
      <c r="F238" s="5" t="s">
        <v>2169</v>
      </c>
      <c r="G238" s="5" t="s">
        <v>116</v>
      </c>
      <c r="H238" s="5" t="s">
        <v>2175</v>
      </c>
      <c r="I238" s="6" t="s">
        <v>2176</v>
      </c>
      <c r="J238" s="7">
        <v>1250300</v>
      </c>
      <c r="K238" s="8">
        <v>0.2258</v>
      </c>
    </row>
    <row r="239" spans="1:11" x14ac:dyDescent="0.35">
      <c r="A239" s="5" t="s">
        <v>2167</v>
      </c>
      <c r="B239" s="5" t="s">
        <v>255</v>
      </c>
      <c r="C239" s="5" t="s">
        <v>17</v>
      </c>
      <c r="D239" s="5" t="s">
        <v>265</v>
      </c>
      <c r="E239" s="6" t="s">
        <v>2227</v>
      </c>
      <c r="F239" s="5" t="s">
        <v>2169</v>
      </c>
      <c r="G239" s="5" t="s">
        <v>116</v>
      </c>
      <c r="H239" s="5" t="s">
        <v>2177</v>
      </c>
      <c r="I239" s="6" t="s">
        <v>2178</v>
      </c>
      <c r="J239" s="7">
        <v>841101</v>
      </c>
      <c r="K239" s="8">
        <v>0.15190000000000001</v>
      </c>
    </row>
    <row r="240" spans="1:11" x14ac:dyDescent="0.35">
      <c r="A240" s="5" t="s">
        <v>2167</v>
      </c>
      <c r="B240" s="5" t="s">
        <v>255</v>
      </c>
      <c r="C240" s="5" t="s">
        <v>17</v>
      </c>
      <c r="D240" s="5" t="s">
        <v>265</v>
      </c>
      <c r="E240" s="6" t="s">
        <v>2227</v>
      </c>
      <c r="F240" s="5" t="s">
        <v>2169</v>
      </c>
      <c r="G240" s="5" t="s">
        <v>116</v>
      </c>
      <c r="H240" s="5" t="s">
        <v>2179</v>
      </c>
      <c r="I240" s="6" t="s">
        <v>2180</v>
      </c>
      <c r="J240" s="7">
        <v>245298</v>
      </c>
      <c r="K240" s="8">
        <v>4.4299999999999999E-2</v>
      </c>
    </row>
    <row r="241" spans="1:11" x14ac:dyDescent="0.35">
      <c r="A241" s="5" t="s">
        <v>2167</v>
      </c>
      <c r="B241" s="5" t="s">
        <v>255</v>
      </c>
      <c r="C241" s="5" t="s">
        <v>17</v>
      </c>
      <c r="D241" s="5" t="s">
        <v>268</v>
      </c>
      <c r="E241" s="6" t="s">
        <v>2213</v>
      </c>
      <c r="F241" s="5" t="s">
        <v>2198</v>
      </c>
      <c r="G241" s="5" t="s">
        <v>255</v>
      </c>
      <c r="H241" s="5" t="s">
        <v>2170</v>
      </c>
      <c r="I241" s="6" t="s">
        <v>2171</v>
      </c>
      <c r="J241" s="7">
        <v>0</v>
      </c>
      <c r="K241" s="8">
        <v>0</v>
      </c>
    </row>
    <row r="242" spans="1:11" x14ac:dyDescent="0.35">
      <c r="A242" s="5" t="s">
        <v>2167</v>
      </c>
      <c r="B242" s="5" t="s">
        <v>255</v>
      </c>
      <c r="C242" s="5" t="s">
        <v>17</v>
      </c>
      <c r="D242" s="5" t="s">
        <v>268</v>
      </c>
      <c r="E242" s="6" t="s">
        <v>2213</v>
      </c>
      <c r="F242" s="5" t="s">
        <v>2198</v>
      </c>
      <c r="G242" s="5" t="s">
        <v>255</v>
      </c>
      <c r="H242" s="5" t="s">
        <v>2172</v>
      </c>
      <c r="I242" s="6" t="s">
        <v>2173</v>
      </c>
      <c r="J242" s="7">
        <v>0</v>
      </c>
      <c r="K242" s="8">
        <v>0</v>
      </c>
    </row>
    <row r="243" spans="1:11" x14ac:dyDescent="0.35">
      <c r="A243" s="5" t="s">
        <v>2167</v>
      </c>
      <c r="B243" s="5" t="s">
        <v>255</v>
      </c>
      <c r="C243" s="5" t="s">
        <v>17</v>
      </c>
      <c r="D243" s="5" t="s">
        <v>268</v>
      </c>
      <c r="E243" s="6" t="s">
        <v>2213</v>
      </c>
      <c r="F243" s="5" t="s">
        <v>2198</v>
      </c>
      <c r="G243" s="5" t="s">
        <v>255</v>
      </c>
      <c r="H243" s="5" t="s">
        <v>19</v>
      </c>
      <c r="I243" s="6" t="s">
        <v>2174</v>
      </c>
      <c r="J243" s="7">
        <v>736045</v>
      </c>
      <c r="K243" s="8">
        <v>0.39600000000000002</v>
      </c>
    </row>
    <row r="244" spans="1:11" x14ac:dyDescent="0.35">
      <c r="A244" s="5" t="s">
        <v>2167</v>
      </c>
      <c r="B244" s="5" t="s">
        <v>255</v>
      </c>
      <c r="C244" s="5" t="s">
        <v>17</v>
      </c>
      <c r="D244" s="5" t="s">
        <v>268</v>
      </c>
      <c r="E244" s="6" t="s">
        <v>2213</v>
      </c>
      <c r="F244" s="5" t="s">
        <v>2198</v>
      </c>
      <c r="G244" s="5" t="s">
        <v>255</v>
      </c>
      <c r="H244" s="5" t="s">
        <v>2175</v>
      </c>
      <c r="I244" s="6" t="s">
        <v>2176</v>
      </c>
      <c r="J244" s="7">
        <v>457240</v>
      </c>
      <c r="K244" s="8">
        <v>0.246</v>
      </c>
    </row>
    <row r="245" spans="1:11" x14ac:dyDescent="0.35">
      <c r="A245" s="5" t="s">
        <v>2167</v>
      </c>
      <c r="B245" s="5" t="s">
        <v>255</v>
      </c>
      <c r="C245" s="5" t="s">
        <v>17</v>
      </c>
      <c r="D245" s="5" t="s">
        <v>268</v>
      </c>
      <c r="E245" s="6" t="s">
        <v>2213</v>
      </c>
      <c r="F245" s="5" t="s">
        <v>2198</v>
      </c>
      <c r="G245" s="5" t="s">
        <v>255</v>
      </c>
      <c r="H245" s="5" t="s">
        <v>2177</v>
      </c>
      <c r="I245" s="6" t="s">
        <v>2178</v>
      </c>
      <c r="J245" s="7">
        <v>280292</v>
      </c>
      <c r="K245" s="8">
        <v>0.15079999999999999</v>
      </c>
    </row>
    <row r="246" spans="1:11" x14ac:dyDescent="0.35">
      <c r="A246" s="5" t="s">
        <v>2167</v>
      </c>
      <c r="B246" s="5" t="s">
        <v>255</v>
      </c>
      <c r="C246" s="5" t="s">
        <v>17</v>
      </c>
      <c r="D246" s="5" t="s">
        <v>268</v>
      </c>
      <c r="E246" s="6" t="s">
        <v>2213</v>
      </c>
      <c r="F246" s="5" t="s">
        <v>2198</v>
      </c>
      <c r="G246" s="5" t="s">
        <v>255</v>
      </c>
      <c r="H246" s="5" t="s">
        <v>2179</v>
      </c>
      <c r="I246" s="6" t="s">
        <v>2180</v>
      </c>
      <c r="J246" s="7">
        <v>97024</v>
      </c>
      <c r="K246" s="8">
        <v>5.2200000000000003E-2</v>
      </c>
    </row>
    <row r="247" spans="1:11" x14ac:dyDescent="0.35">
      <c r="A247" s="5" t="s">
        <v>2167</v>
      </c>
      <c r="B247" s="5" t="s">
        <v>272</v>
      </c>
      <c r="C247" s="5" t="s">
        <v>17</v>
      </c>
      <c r="D247" s="5" t="s">
        <v>273</v>
      </c>
      <c r="E247" s="6" t="s">
        <v>2228</v>
      </c>
      <c r="F247" s="5" t="s">
        <v>2198</v>
      </c>
      <c r="G247" s="5" t="s">
        <v>272</v>
      </c>
      <c r="H247" s="5" t="s">
        <v>2170</v>
      </c>
      <c r="I247" s="6" t="s">
        <v>2171</v>
      </c>
      <c r="J247" s="7">
        <v>0</v>
      </c>
      <c r="K247" s="8">
        <v>0</v>
      </c>
    </row>
    <row r="248" spans="1:11" x14ac:dyDescent="0.35">
      <c r="A248" s="5" t="s">
        <v>2167</v>
      </c>
      <c r="B248" s="5" t="s">
        <v>272</v>
      </c>
      <c r="C248" s="5" t="s">
        <v>17</v>
      </c>
      <c r="D248" s="5" t="s">
        <v>273</v>
      </c>
      <c r="E248" s="6" t="s">
        <v>2228</v>
      </c>
      <c r="F248" s="5" t="s">
        <v>2198</v>
      </c>
      <c r="G248" s="5" t="s">
        <v>272</v>
      </c>
      <c r="H248" s="5" t="s">
        <v>2172</v>
      </c>
      <c r="I248" s="6" t="s">
        <v>2173</v>
      </c>
      <c r="J248" s="7">
        <v>0</v>
      </c>
      <c r="K248" s="8">
        <v>0</v>
      </c>
    </row>
    <row r="249" spans="1:11" x14ac:dyDescent="0.35">
      <c r="A249" s="5" t="s">
        <v>2167</v>
      </c>
      <c r="B249" s="5" t="s">
        <v>272</v>
      </c>
      <c r="C249" s="5" t="s">
        <v>17</v>
      </c>
      <c r="D249" s="5" t="s">
        <v>273</v>
      </c>
      <c r="E249" s="6" t="s">
        <v>2228</v>
      </c>
      <c r="F249" s="5" t="s">
        <v>2198</v>
      </c>
      <c r="G249" s="5" t="s">
        <v>272</v>
      </c>
      <c r="H249" s="5" t="s">
        <v>19</v>
      </c>
      <c r="I249" s="6" t="s">
        <v>2174</v>
      </c>
      <c r="J249" s="7">
        <v>1351112</v>
      </c>
      <c r="K249" s="8">
        <v>0.45440000000000003</v>
      </c>
    </row>
    <row r="250" spans="1:11" x14ac:dyDescent="0.35">
      <c r="A250" s="5" t="s">
        <v>2167</v>
      </c>
      <c r="B250" s="5" t="s">
        <v>272</v>
      </c>
      <c r="C250" s="5" t="s">
        <v>17</v>
      </c>
      <c r="D250" s="5" t="s">
        <v>273</v>
      </c>
      <c r="E250" s="6" t="s">
        <v>2228</v>
      </c>
      <c r="F250" s="5" t="s">
        <v>2198</v>
      </c>
      <c r="G250" s="5" t="s">
        <v>272</v>
      </c>
      <c r="H250" s="5" t="s">
        <v>30</v>
      </c>
      <c r="I250" s="6" t="s">
        <v>2182</v>
      </c>
      <c r="J250" s="7">
        <v>424601</v>
      </c>
      <c r="K250" s="8">
        <v>0.14280000000000001</v>
      </c>
    </row>
    <row r="251" spans="1:11" x14ac:dyDescent="0.35">
      <c r="A251" s="5" t="s">
        <v>2167</v>
      </c>
      <c r="B251" s="5" t="s">
        <v>272</v>
      </c>
      <c r="C251" s="5" t="s">
        <v>17</v>
      </c>
      <c r="D251" s="5" t="s">
        <v>273</v>
      </c>
      <c r="E251" s="6" t="s">
        <v>2228</v>
      </c>
      <c r="F251" s="5" t="s">
        <v>2198</v>
      </c>
      <c r="G251" s="5" t="s">
        <v>272</v>
      </c>
      <c r="H251" s="5" t="s">
        <v>2175</v>
      </c>
      <c r="I251" s="6" t="s">
        <v>2176</v>
      </c>
      <c r="J251" s="7">
        <v>1002332</v>
      </c>
      <c r="K251" s="8">
        <v>0.33710000000000001</v>
      </c>
    </row>
    <row r="252" spans="1:11" x14ac:dyDescent="0.35">
      <c r="A252" s="5" t="s">
        <v>2167</v>
      </c>
      <c r="B252" s="5" t="s">
        <v>272</v>
      </c>
      <c r="C252" s="5" t="s">
        <v>17</v>
      </c>
      <c r="D252" s="5" t="s">
        <v>273</v>
      </c>
      <c r="E252" s="6" t="s">
        <v>2228</v>
      </c>
      <c r="F252" s="5" t="s">
        <v>2198</v>
      </c>
      <c r="G252" s="5" t="s">
        <v>272</v>
      </c>
      <c r="H252" s="5" t="s">
        <v>2177</v>
      </c>
      <c r="I252" s="6" t="s">
        <v>2178</v>
      </c>
      <c r="J252" s="7">
        <v>1215525</v>
      </c>
      <c r="K252" s="8">
        <v>0.4088</v>
      </c>
    </row>
    <row r="253" spans="1:11" x14ac:dyDescent="0.35">
      <c r="A253" s="5" t="s">
        <v>2167</v>
      </c>
      <c r="B253" s="5" t="s">
        <v>272</v>
      </c>
      <c r="C253" s="5" t="s">
        <v>17</v>
      </c>
      <c r="D253" s="5" t="s">
        <v>273</v>
      </c>
      <c r="E253" s="6" t="s">
        <v>2228</v>
      </c>
      <c r="F253" s="5" t="s">
        <v>2198</v>
      </c>
      <c r="G253" s="5" t="s">
        <v>272</v>
      </c>
      <c r="H253" s="5" t="s">
        <v>2179</v>
      </c>
      <c r="I253" s="6" t="s">
        <v>2180</v>
      </c>
      <c r="J253" s="7">
        <v>0</v>
      </c>
      <c r="K253" s="8">
        <v>0</v>
      </c>
    </row>
    <row r="254" spans="1:11" x14ac:dyDescent="0.35">
      <c r="A254" s="5" t="s">
        <v>2167</v>
      </c>
      <c r="B254" s="5" t="s">
        <v>278</v>
      </c>
      <c r="C254" s="5" t="s">
        <v>17</v>
      </c>
      <c r="D254" s="5" t="s">
        <v>279</v>
      </c>
      <c r="E254" s="6" t="s">
        <v>2229</v>
      </c>
      <c r="F254" s="5" t="s">
        <v>2169</v>
      </c>
      <c r="G254" s="5" t="s">
        <v>116</v>
      </c>
      <c r="H254" s="5" t="s">
        <v>2206</v>
      </c>
      <c r="I254" s="6" t="s">
        <v>2207</v>
      </c>
      <c r="J254" s="7">
        <v>1014742</v>
      </c>
      <c r="K254" s="8">
        <v>0.34179999999999999</v>
      </c>
    </row>
    <row r="255" spans="1:11" x14ac:dyDescent="0.35">
      <c r="A255" s="5" t="s">
        <v>2167</v>
      </c>
      <c r="B255" s="5" t="s">
        <v>278</v>
      </c>
      <c r="C255" s="5" t="s">
        <v>17</v>
      </c>
      <c r="D255" s="5" t="s">
        <v>279</v>
      </c>
      <c r="E255" s="6" t="s">
        <v>2229</v>
      </c>
      <c r="F255" s="5" t="s">
        <v>2169</v>
      </c>
      <c r="G255" s="5" t="s">
        <v>116</v>
      </c>
      <c r="H255" s="5" t="s">
        <v>2170</v>
      </c>
      <c r="I255" s="6" t="s">
        <v>2171</v>
      </c>
      <c r="J255" s="7">
        <v>0</v>
      </c>
      <c r="K255" s="8">
        <v>0</v>
      </c>
    </row>
    <row r="256" spans="1:11" x14ac:dyDescent="0.35">
      <c r="A256" s="5" t="s">
        <v>2167</v>
      </c>
      <c r="B256" s="5" t="s">
        <v>278</v>
      </c>
      <c r="C256" s="5" t="s">
        <v>17</v>
      </c>
      <c r="D256" s="5" t="s">
        <v>279</v>
      </c>
      <c r="E256" s="6" t="s">
        <v>2229</v>
      </c>
      <c r="F256" s="5" t="s">
        <v>2169</v>
      </c>
      <c r="G256" s="5" t="s">
        <v>116</v>
      </c>
      <c r="H256" s="5" t="s">
        <v>2172</v>
      </c>
      <c r="I256" s="6" t="s">
        <v>2173</v>
      </c>
      <c r="J256" s="7">
        <v>0</v>
      </c>
      <c r="K256" s="8">
        <v>0</v>
      </c>
    </row>
    <row r="257" spans="1:11" x14ac:dyDescent="0.35">
      <c r="A257" s="5" t="s">
        <v>2167</v>
      </c>
      <c r="B257" s="5" t="s">
        <v>278</v>
      </c>
      <c r="C257" s="5" t="s">
        <v>17</v>
      </c>
      <c r="D257" s="5" t="s">
        <v>279</v>
      </c>
      <c r="E257" s="6" t="s">
        <v>2229</v>
      </c>
      <c r="F257" s="5" t="s">
        <v>2169</v>
      </c>
      <c r="G257" s="5" t="s">
        <v>116</v>
      </c>
      <c r="H257" s="5" t="s">
        <v>19</v>
      </c>
      <c r="I257" s="6" t="s">
        <v>2174</v>
      </c>
      <c r="J257" s="7">
        <v>145769</v>
      </c>
      <c r="K257" s="8">
        <v>4.9099999999999998E-2</v>
      </c>
    </row>
    <row r="258" spans="1:11" x14ac:dyDescent="0.35">
      <c r="A258" s="5" t="s">
        <v>2167</v>
      </c>
      <c r="B258" s="5" t="s">
        <v>278</v>
      </c>
      <c r="C258" s="5" t="s">
        <v>17</v>
      </c>
      <c r="D258" s="5" t="s">
        <v>279</v>
      </c>
      <c r="E258" s="6" t="s">
        <v>2229</v>
      </c>
      <c r="F258" s="5" t="s">
        <v>2169</v>
      </c>
      <c r="G258" s="5" t="s">
        <v>116</v>
      </c>
      <c r="H258" s="5" t="s">
        <v>30</v>
      </c>
      <c r="I258" s="6" t="s">
        <v>2182</v>
      </c>
      <c r="J258" s="7">
        <v>200098</v>
      </c>
      <c r="K258" s="8">
        <v>6.7400000000000002E-2</v>
      </c>
    </row>
    <row r="259" spans="1:11" x14ac:dyDescent="0.35">
      <c r="A259" s="5" t="s">
        <v>2167</v>
      </c>
      <c r="B259" s="5" t="s">
        <v>278</v>
      </c>
      <c r="C259" s="5" t="s">
        <v>17</v>
      </c>
      <c r="D259" s="5" t="s">
        <v>279</v>
      </c>
      <c r="E259" s="6" t="s">
        <v>2229</v>
      </c>
      <c r="F259" s="5" t="s">
        <v>2169</v>
      </c>
      <c r="G259" s="5" t="s">
        <v>116</v>
      </c>
      <c r="H259" s="5" t="s">
        <v>2175</v>
      </c>
      <c r="I259" s="6" t="s">
        <v>2176</v>
      </c>
      <c r="J259" s="7">
        <v>549528</v>
      </c>
      <c r="K259" s="8">
        <v>0.18509999999999999</v>
      </c>
    </row>
    <row r="260" spans="1:11" x14ac:dyDescent="0.35">
      <c r="A260" s="5" t="s">
        <v>2167</v>
      </c>
      <c r="B260" s="5" t="s">
        <v>278</v>
      </c>
      <c r="C260" s="5" t="s">
        <v>17</v>
      </c>
      <c r="D260" s="5" t="s">
        <v>279</v>
      </c>
      <c r="E260" s="6" t="s">
        <v>2229</v>
      </c>
      <c r="F260" s="5" t="s">
        <v>2169</v>
      </c>
      <c r="G260" s="5" t="s">
        <v>116</v>
      </c>
      <c r="H260" s="5" t="s">
        <v>2177</v>
      </c>
      <c r="I260" s="6" t="s">
        <v>2178</v>
      </c>
      <c r="J260" s="7">
        <v>472636</v>
      </c>
      <c r="K260" s="8">
        <v>0.15920000000000001</v>
      </c>
    </row>
    <row r="261" spans="1:11" x14ac:dyDescent="0.35">
      <c r="A261" s="5" t="s">
        <v>2167</v>
      </c>
      <c r="B261" s="5" t="s">
        <v>278</v>
      </c>
      <c r="C261" s="5" t="s">
        <v>17</v>
      </c>
      <c r="D261" s="5" t="s">
        <v>279</v>
      </c>
      <c r="E261" s="6" t="s">
        <v>2229</v>
      </c>
      <c r="F261" s="5" t="s">
        <v>2169</v>
      </c>
      <c r="G261" s="5" t="s">
        <v>116</v>
      </c>
      <c r="H261" s="5" t="s">
        <v>2179</v>
      </c>
      <c r="I261" s="6" t="s">
        <v>2180</v>
      </c>
      <c r="J261" s="7">
        <v>0</v>
      </c>
      <c r="K261" s="8">
        <v>0</v>
      </c>
    </row>
    <row r="262" spans="1:11" x14ac:dyDescent="0.35">
      <c r="A262" s="5" t="s">
        <v>2167</v>
      </c>
      <c r="B262" s="5" t="s">
        <v>278</v>
      </c>
      <c r="C262" s="5" t="s">
        <v>17</v>
      </c>
      <c r="D262" s="5" t="s">
        <v>283</v>
      </c>
      <c r="E262" s="6" t="s">
        <v>2230</v>
      </c>
      <c r="F262" s="5" t="s">
        <v>2169</v>
      </c>
      <c r="G262" s="5" t="s">
        <v>116</v>
      </c>
      <c r="H262" s="5" t="s">
        <v>2170</v>
      </c>
      <c r="I262" s="6" t="s">
        <v>2171</v>
      </c>
      <c r="J262" s="7">
        <v>0</v>
      </c>
      <c r="K262" s="8">
        <v>0</v>
      </c>
    </row>
    <row r="263" spans="1:11" x14ac:dyDescent="0.35">
      <c r="A263" s="5" t="s">
        <v>2167</v>
      </c>
      <c r="B263" s="5" t="s">
        <v>278</v>
      </c>
      <c r="C263" s="5" t="s">
        <v>17</v>
      </c>
      <c r="D263" s="5" t="s">
        <v>283</v>
      </c>
      <c r="E263" s="6" t="s">
        <v>2230</v>
      </c>
      <c r="F263" s="5" t="s">
        <v>2169</v>
      </c>
      <c r="G263" s="5" t="s">
        <v>116</v>
      </c>
      <c r="H263" s="5" t="s">
        <v>2172</v>
      </c>
      <c r="I263" s="6" t="s">
        <v>2173</v>
      </c>
      <c r="J263" s="7">
        <v>0</v>
      </c>
      <c r="K263" s="8">
        <v>0</v>
      </c>
    </row>
    <row r="264" spans="1:11" x14ac:dyDescent="0.35">
      <c r="A264" s="5" t="s">
        <v>2167</v>
      </c>
      <c r="B264" s="5" t="s">
        <v>278</v>
      </c>
      <c r="C264" s="5" t="s">
        <v>17</v>
      </c>
      <c r="D264" s="5" t="s">
        <v>283</v>
      </c>
      <c r="E264" s="6" t="s">
        <v>2230</v>
      </c>
      <c r="F264" s="5" t="s">
        <v>2169</v>
      </c>
      <c r="G264" s="5" t="s">
        <v>116</v>
      </c>
      <c r="H264" s="5" t="s">
        <v>19</v>
      </c>
      <c r="I264" s="6" t="s">
        <v>2174</v>
      </c>
      <c r="J264" s="7">
        <v>1240561</v>
      </c>
      <c r="K264" s="8">
        <v>0.28260000000000002</v>
      </c>
    </row>
    <row r="265" spans="1:11" x14ac:dyDescent="0.35">
      <c r="A265" s="5" t="s">
        <v>2167</v>
      </c>
      <c r="B265" s="5" t="s">
        <v>278</v>
      </c>
      <c r="C265" s="5" t="s">
        <v>17</v>
      </c>
      <c r="D265" s="5" t="s">
        <v>283</v>
      </c>
      <c r="E265" s="6" t="s">
        <v>2230</v>
      </c>
      <c r="F265" s="5" t="s">
        <v>2169</v>
      </c>
      <c r="G265" s="5" t="s">
        <v>116</v>
      </c>
      <c r="H265" s="5" t="s">
        <v>2175</v>
      </c>
      <c r="I265" s="6" t="s">
        <v>2176</v>
      </c>
      <c r="J265" s="7">
        <v>1345916</v>
      </c>
      <c r="K265" s="8">
        <v>0.30659999999999998</v>
      </c>
    </row>
    <row r="266" spans="1:11" x14ac:dyDescent="0.35">
      <c r="A266" s="5" t="s">
        <v>2167</v>
      </c>
      <c r="B266" s="5" t="s">
        <v>278</v>
      </c>
      <c r="C266" s="5" t="s">
        <v>17</v>
      </c>
      <c r="D266" s="5" t="s">
        <v>283</v>
      </c>
      <c r="E266" s="6" t="s">
        <v>2230</v>
      </c>
      <c r="F266" s="5" t="s">
        <v>2169</v>
      </c>
      <c r="G266" s="5" t="s">
        <v>116</v>
      </c>
      <c r="H266" s="5" t="s">
        <v>2177</v>
      </c>
      <c r="I266" s="6" t="s">
        <v>2178</v>
      </c>
      <c r="J266" s="7">
        <v>831430</v>
      </c>
      <c r="K266" s="8">
        <v>0.18940000000000001</v>
      </c>
    </row>
    <row r="267" spans="1:11" x14ac:dyDescent="0.35">
      <c r="A267" s="5" t="s">
        <v>2167</v>
      </c>
      <c r="B267" s="5" t="s">
        <v>278</v>
      </c>
      <c r="C267" s="5" t="s">
        <v>17</v>
      </c>
      <c r="D267" s="5" t="s">
        <v>283</v>
      </c>
      <c r="E267" s="6" t="s">
        <v>2230</v>
      </c>
      <c r="F267" s="5" t="s">
        <v>2169</v>
      </c>
      <c r="G267" s="5" t="s">
        <v>116</v>
      </c>
      <c r="H267" s="5" t="s">
        <v>2179</v>
      </c>
      <c r="I267" s="6" t="s">
        <v>2180</v>
      </c>
      <c r="J267" s="7">
        <v>32485</v>
      </c>
      <c r="K267" s="8">
        <v>7.4000000000000003E-3</v>
      </c>
    </row>
    <row r="268" spans="1:11" x14ac:dyDescent="0.35">
      <c r="A268" s="5" t="s">
        <v>2167</v>
      </c>
      <c r="B268" s="5" t="s">
        <v>278</v>
      </c>
      <c r="C268" s="5" t="s">
        <v>17</v>
      </c>
      <c r="D268" s="5" t="s">
        <v>284</v>
      </c>
      <c r="E268" s="6" t="s">
        <v>2231</v>
      </c>
      <c r="F268" s="5" t="s">
        <v>2169</v>
      </c>
      <c r="G268" s="5" t="s">
        <v>116</v>
      </c>
      <c r="H268" s="5" t="s">
        <v>2170</v>
      </c>
      <c r="I268" s="6" t="s">
        <v>2171</v>
      </c>
      <c r="J268" s="7">
        <v>0</v>
      </c>
      <c r="K268" s="8">
        <v>0</v>
      </c>
    </row>
    <row r="269" spans="1:11" x14ac:dyDescent="0.35">
      <c r="A269" s="5" t="s">
        <v>2167</v>
      </c>
      <c r="B269" s="5" t="s">
        <v>278</v>
      </c>
      <c r="C269" s="5" t="s">
        <v>17</v>
      </c>
      <c r="D269" s="5" t="s">
        <v>284</v>
      </c>
      <c r="E269" s="6" t="s">
        <v>2231</v>
      </c>
      <c r="F269" s="5" t="s">
        <v>2169</v>
      </c>
      <c r="G269" s="5" t="s">
        <v>116</v>
      </c>
      <c r="H269" s="5" t="s">
        <v>2172</v>
      </c>
      <c r="I269" s="6" t="s">
        <v>2173</v>
      </c>
      <c r="J269" s="7">
        <v>0</v>
      </c>
      <c r="K269" s="8">
        <v>0</v>
      </c>
    </row>
    <row r="270" spans="1:11" x14ac:dyDescent="0.35">
      <c r="A270" s="5" t="s">
        <v>2167</v>
      </c>
      <c r="B270" s="5" t="s">
        <v>278</v>
      </c>
      <c r="C270" s="5" t="s">
        <v>17</v>
      </c>
      <c r="D270" s="5" t="s">
        <v>284</v>
      </c>
      <c r="E270" s="6" t="s">
        <v>2231</v>
      </c>
      <c r="F270" s="5" t="s">
        <v>2169</v>
      </c>
      <c r="G270" s="5" t="s">
        <v>116</v>
      </c>
      <c r="H270" s="5" t="s">
        <v>19</v>
      </c>
      <c r="I270" s="6" t="s">
        <v>2174</v>
      </c>
      <c r="J270" s="7">
        <v>2343593</v>
      </c>
      <c r="K270" s="8">
        <v>0.42370000000000002</v>
      </c>
    </row>
    <row r="271" spans="1:11" x14ac:dyDescent="0.35">
      <c r="A271" s="5" t="s">
        <v>2167</v>
      </c>
      <c r="B271" s="5" t="s">
        <v>278</v>
      </c>
      <c r="C271" s="5" t="s">
        <v>17</v>
      </c>
      <c r="D271" s="5" t="s">
        <v>284</v>
      </c>
      <c r="E271" s="6" t="s">
        <v>2231</v>
      </c>
      <c r="F271" s="5" t="s">
        <v>2169</v>
      </c>
      <c r="G271" s="5" t="s">
        <v>116</v>
      </c>
      <c r="H271" s="5" t="s">
        <v>30</v>
      </c>
      <c r="I271" s="6" t="s">
        <v>2182</v>
      </c>
      <c r="J271" s="7">
        <v>968523</v>
      </c>
      <c r="K271" s="8">
        <v>0.17510000000000001</v>
      </c>
    </row>
    <row r="272" spans="1:11" x14ac:dyDescent="0.35">
      <c r="A272" s="5" t="s">
        <v>2167</v>
      </c>
      <c r="B272" s="5" t="s">
        <v>278</v>
      </c>
      <c r="C272" s="5" t="s">
        <v>17</v>
      </c>
      <c r="D272" s="5" t="s">
        <v>284</v>
      </c>
      <c r="E272" s="6" t="s">
        <v>2231</v>
      </c>
      <c r="F272" s="5" t="s">
        <v>2169</v>
      </c>
      <c r="G272" s="5" t="s">
        <v>116</v>
      </c>
      <c r="H272" s="5" t="s">
        <v>2175</v>
      </c>
      <c r="I272" s="6" t="s">
        <v>2176</v>
      </c>
      <c r="J272" s="7">
        <v>745060</v>
      </c>
      <c r="K272" s="8">
        <v>0.13469999999999999</v>
      </c>
    </row>
    <row r="273" spans="1:11" x14ac:dyDescent="0.35">
      <c r="A273" s="5" t="s">
        <v>2167</v>
      </c>
      <c r="B273" s="5" t="s">
        <v>278</v>
      </c>
      <c r="C273" s="5" t="s">
        <v>17</v>
      </c>
      <c r="D273" s="5" t="s">
        <v>284</v>
      </c>
      <c r="E273" s="6" t="s">
        <v>2231</v>
      </c>
      <c r="F273" s="5" t="s">
        <v>2169</v>
      </c>
      <c r="G273" s="5" t="s">
        <v>116</v>
      </c>
      <c r="H273" s="5" t="s">
        <v>2177</v>
      </c>
      <c r="I273" s="6" t="s">
        <v>2178</v>
      </c>
      <c r="J273" s="7">
        <v>867301</v>
      </c>
      <c r="K273" s="8">
        <v>0.15679999999999999</v>
      </c>
    </row>
    <row r="274" spans="1:11" x14ac:dyDescent="0.35">
      <c r="A274" s="5" t="s">
        <v>2167</v>
      </c>
      <c r="B274" s="5" t="s">
        <v>278</v>
      </c>
      <c r="C274" s="5" t="s">
        <v>17</v>
      </c>
      <c r="D274" s="5" t="s">
        <v>284</v>
      </c>
      <c r="E274" s="6" t="s">
        <v>2231</v>
      </c>
      <c r="F274" s="5" t="s">
        <v>2169</v>
      </c>
      <c r="G274" s="5" t="s">
        <v>116</v>
      </c>
      <c r="H274" s="5" t="s">
        <v>2179</v>
      </c>
      <c r="I274" s="6" t="s">
        <v>2180</v>
      </c>
      <c r="J274" s="7">
        <v>0</v>
      </c>
      <c r="K274" s="8">
        <v>0</v>
      </c>
    </row>
    <row r="275" spans="1:11" x14ac:dyDescent="0.35">
      <c r="A275" s="5" t="s">
        <v>2167</v>
      </c>
      <c r="B275" s="5" t="s">
        <v>289</v>
      </c>
      <c r="C275" s="5" t="s">
        <v>17</v>
      </c>
      <c r="D275" s="5" t="s">
        <v>290</v>
      </c>
      <c r="E275" s="6" t="s">
        <v>2232</v>
      </c>
      <c r="F275" s="5" t="s">
        <v>2198</v>
      </c>
      <c r="G275" s="5" t="s">
        <v>289</v>
      </c>
      <c r="H275" s="5" t="s">
        <v>2172</v>
      </c>
      <c r="I275" s="6" t="s">
        <v>2173</v>
      </c>
      <c r="J275" s="7">
        <v>0</v>
      </c>
      <c r="K275" s="8">
        <v>0</v>
      </c>
    </row>
    <row r="276" spans="1:11" x14ac:dyDescent="0.35">
      <c r="A276" s="5" t="s">
        <v>2167</v>
      </c>
      <c r="B276" s="5" t="s">
        <v>289</v>
      </c>
      <c r="C276" s="5" t="s">
        <v>17</v>
      </c>
      <c r="D276" s="5" t="s">
        <v>290</v>
      </c>
      <c r="E276" s="6" t="s">
        <v>2232</v>
      </c>
      <c r="F276" s="5" t="s">
        <v>2198</v>
      </c>
      <c r="G276" s="5" t="s">
        <v>289</v>
      </c>
      <c r="H276" s="5" t="s">
        <v>19</v>
      </c>
      <c r="I276" s="6" t="s">
        <v>2174</v>
      </c>
      <c r="J276" s="7">
        <v>4631320</v>
      </c>
      <c r="K276" s="8">
        <v>0.53979999999999995</v>
      </c>
    </row>
    <row r="277" spans="1:11" x14ac:dyDescent="0.35">
      <c r="A277" s="5" t="s">
        <v>2167</v>
      </c>
      <c r="B277" s="5" t="s">
        <v>289</v>
      </c>
      <c r="C277" s="5" t="s">
        <v>17</v>
      </c>
      <c r="D277" s="5" t="s">
        <v>290</v>
      </c>
      <c r="E277" s="6" t="s">
        <v>2232</v>
      </c>
      <c r="F277" s="5" t="s">
        <v>2198</v>
      </c>
      <c r="G277" s="5" t="s">
        <v>289</v>
      </c>
      <c r="H277" s="5" t="s">
        <v>30</v>
      </c>
      <c r="I277" s="6" t="s">
        <v>2182</v>
      </c>
      <c r="J277" s="7">
        <v>741286</v>
      </c>
      <c r="K277" s="8">
        <v>8.6400000000000005E-2</v>
      </c>
    </row>
    <row r="278" spans="1:11" x14ac:dyDescent="0.35">
      <c r="A278" s="5" t="s">
        <v>2167</v>
      </c>
      <c r="B278" s="5" t="s">
        <v>289</v>
      </c>
      <c r="C278" s="5" t="s">
        <v>17</v>
      </c>
      <c r="D278" s="5" t="s">
        <v>290</v>
      </c>
      <c r="E278" s="6" t="s">
        <v>2232</v>
      </c>
      <c r="F278" s="5" t="s">
        <v>2198</v>
      </c>
      <c r="G278" s="5" t="s">
        <v>289</v>
      </c>
      <c r="H278" s="5" t="s">
        <v>2175</v>
      </c>
      <c r="I278" s="6" t="s">
        <v>2176</v>
      </c>
      <c r="J278" s="7">
        <v>1985342</v>
      </c>
      <c r="K278" s="8">
        <v>0.23139999999999999</v>
      </c>
    </row>
    <row r="279" spans="1:11" x14ac:dyDescent="0.35">
      <c r="A279" s="5" t="s">
        <v>2167</v>
      </c>
      <c r="B279" s="5" t="s">
        <v>289</v>
      </c>
      <c r="C279" s="5" t="s">
        <v>17</v>
      </c>
      <c r="D279" s="5" t="s">
        <v>290</v>
      </c>
      <c r="E279" s="6" t="s">
        <v>2232</v>
      </c>
      <c r="F279" s="5" t="s">
        <v>2198</v>
      </c>
      <c r="G279" s="5" t="s">
        <v>289</v>
      </c>
      <c r="H279" s="5" t="s">
        <v>2177</v>
      </c>
      <c r="I279" s="6" t="s">
        <v>2178</v>
      </c>
      <c r="J279" s="7">
        <v>2254744</v>
      </c>
      <c r="K279" s="8">
        <v>0.26279999999999998</v>
      </c>
    </row>
    <row r="280" spans="1:11" x14ac:dyDescent="0.35">
      <c r="A280" s="5" t="s">
        <v>2167</v>
      </c>
      <c r="B280" s="5" t="s">
        <v>289</v>
      </c>
      <c r="C280" s="5" t="s">
        <v>17</v>
      </c>
      <c r="D280" s="5" t="s">
        <v>290</v>
      </c>
      <c r="E280" s="6" t="s">
        <v>2232</v>
      </c>
      <c r="F280" s="5" t="s">
        <v>2198</v>
      </c>
      <c r="G280" s="5" t="s">
        <v>289</v>
      </c>
      <c r="H280" s="5" t="s">
        <v>2179</v>
      </c>
      <c r="I280" s="6" t="s">
        <v>2180</v>
      </c>
      <c r="J280" s="7">
        <v>673506</v>
      </c>
      <c r="K280" s="8">
        <v>7.85E-2</v>
      </c>
    </row>
    <row r="281" spans="1:11" x14ac:dyDescent="0.35">
      <c r="A281" s="5" t="s">
        <v>2167</v>
      </c>
      <c r="B281" s="5" t="s">
        <v>289</v>
      </c>
      <c r="C281" s="5" t="s">
        <v>17</v>
      </c>
      <c r="D281" s="5" t="s">
        <v>301</v>
      </c>
      <c r="E281" s="6" t="s">
        <v>2233</v>
      </c>
      <c r="F281" s="5" t="s">
        <v>2169</v>
      </c>
      <c r="G281" s="5" t="s">
        <v>116</v>
      </c>
      <c r="H281" s="5" t="s">
        <v>2170</v>
      </c>
      <c r="I281" s="6" t="s">
        <v>2171</v>
      </c>
      <c r="J281" s="7">
        <v>0</v>
      </c>
      <c r="K281" s="8">
        <v>0</v>
      </c>
    </row>
    <row r="282" spans="1:11" x14ac:dyDescent="0.35">
      <c r="A282" s="5" t="s">
        <v>2167</v>
      </c>
      <c r="B282" s="5" t="s">
        <v>289</v>
      </c>
      <c r="C282" s="5" t="s">
        <v>17</v>
      </c>
      <c r="D282" s="5" t="s">
        <v>301</v>
      </c>
      <c r="E282" s="6" t="s">
        <v>2233</v>
      </c>
      <c r="F282" s="5" t="s">
        <v>2169</v>
      </c>
      <c r="G282" s="5" t="s">
        <v>116</v>
      </c>
      <c r="H282" s="5" t="s">
        <v>2172</v>
      </c>
      <c r="I282" s="6" t="s">
        <v>2173</v>
      </c>
      <c r="J282" s="7">
        <v>0</v>
      </c>
      <c r="K282" s="8">
        <v>0</v>
      </c>
    </row>
    <row r="283" spans="1:11" x14ac:dyDescent="0.35">
      <c r="A283" s="5" t="s">
        <v>2167</v>
      </c>
      <c r="B283" s="5" t="s">
        <v>289</v>
      </c>
      <c r="C283" s="5" t="s">
        <v>17</v>
      </c>
      <c r="D283" s="5" t="s">
        <v>301</v>
      </c>
      <c r="E283" s="6" t="s">
        <v>2233</v>
      </c>
      <c r="F283" s="5" t="s">
        <v>2169</v>
      </c>
      <c r="G283" s="5" t="s">
        <v>116</v>
      </c>
      <c r="H283" s="5" t="s">
        <v>19</v>
      </c>
      <c r="I283" s="6" t="s">
        <v>2174</v>
      </c>
      <c r="J283" s="7">
        <v>3510594</v>
      </c>
      <c r="K283" s="8">
        <v>0.65400000000000003</v>
      </c>
    </row>
    <row r="284" spans="1:11" x14ac:dyDescent="0.35">
      <c r="A284" s="5" t="s">
        <v>2167</v>
      </c>
      <c r="B284" s="5" t="s">
        <v>289</v>
      </c>
      <c r="C284" s="5" t="s">
        <v>17</v>
      </c>
      <c r="D284" s="5" t="s">
        <v>301</v>
      </c>
      <c r="E284" s="6" t="s">
        <v>2233</v>
      </c>
      <c r="F284" s="5" t="s">
        <v>2169</v>
      </c>
      <c r="G284" s="5" t="s">
        <v>116</v>
      </c>
      <c r="H284" s="5" t="s">
        <v>30</v>
      </c>
      <c r="I284" s="6" t="s">
        <v>2182</v>
      </c>
      <c r="J284" s="7">
        <v>195391</v>
      </c>
      <c r="K284" s="8">
        <v>3.6400000000000002E-2</v>
      </c>
    </row>
    <row r="285" spans="1:11" x14ac:dyDescent="0.35">
      <c r="A285" s="5" t="s">
        <v>2167</v>
      </c>
      <c r="B285" s="5" t="s">
        <v>289</v>
      </c>
      <c r="C285" s="5" t="s">
        <v>17</v>
      </c>
      <c r="D285" s="5" t="s">
        <v>301</v>
      </c>
      <c r="E285" s="6" t="s">
        <v>2233</v>
      </c>
      <c r="F285" s="5" t="s">
        <v>2169</v>
      </c>
      <c r="G285" s="5" t="s">
        <v>116</v>
      </c>
      <c r="H285" s="5" t="s">
        <v>2175</v>
      </c>
      <c r="I285" s="6" t="s">
        <v>2176</v>
      </c>
      <c r="J285" s="7">
        <v>1350559</v>
      </c>
      <c r="K285" s="8">
        <v>0.25159999999999999</v>
      </c>
    </row>
    <row r="286" spans="1:11" x14ac:dyDescent="0.35">
      <c r="A286" s="5" t="s">
        <v>2167</v>
      </c>
      <c r="B286" s="5" t="s">
        <v>289</v>
      </c>
      <c r="C286" s="5" t="s">
        <v>17</v>
      </c>
      <c r="D286" s="5" t="s">
        <v>301</v>
      </c>
      <c r="E286" s="6" t="s">
        <v>2233</v>
      </c>
      <c r="F286" s="5" t="s">
        <v>2169</v>
      </c>
      <c r="G286" s="5" t="s">
        <v>116</v>
      </c>
      <c r="H286" s="5" t="s">
        <v>2177</v>
      </c>
      <c r="I286" s="6" t="s">
        <v>2178</v>
      </c>
      <c r="J286" s="7">
        <v>1572252</v>
      </c>
      <c r="K286" s="8">
        <v>0.29289999999999999</v>
      </c>
    </row>
    <row r="287" spans="1:11" x14ac:dyDescent="0.35">
      <c r="A287" s="5" t="s">
        <v>2167</v>
      </c>
      <c r="B287" s="5" t="s">
        <v>289</v>
      </c>
      <c r="C287" s="5" t="s">
        <v>17</v>
      </c>
      <c r="D287" s="5" t="s">
        <v>301</v>
      </c>
      <c r="E287" s="6" t="s">
        <v>2233</v>
      </c>
      <c r="F287" s="5" t="s">
        <v>2169</v>
      </c>
      <c r="G287" s="5" t="s">
        <v>116</v>
      </c>
      <c r="H287" s="5" t="s">
        <v>2179</v>
      </c>
      <c r="I287" s="6" t="s">
        <v>2180</v>
      </c>
      <c r="J287" s="7">
        <v>0</v>
      </c>
      <c r="K287" s="8">
        <v>0</v>
      </c>
    </row>
    <row r="288" spans="1:11" x14ac:dyDescent="0.35">
      <c r="A288" s="5" t="s">
        <v>2167</v>
      </c>
      <c r="B288" s="5" t="s">
        <v>289</v>
      </c>
      <c r="C288" s="5" t="s">
        <v>17</v>
      </c>
      <c r="D288" s="5" t="s">
        <v>308</v>
      </c>
      <c r="E288" s="6" t="s">
        <v>2234</v>
      </c>
      <c r="F288" s="5" t="s">
        <v>2169</v>
      </c>
      <c r="G288" s="5" t="s">
        <v>116</v>
      </c>
      <c r="H288" s="5" t="s">
        <v>2170</v>
      </c>
      <c r="I288" s="6" t="s">
        <v>2171</v>
      </c>
      <c r="J288" s="7">
        <v>0</v>
      </c>
      <c r="K288" s="8">
        <v>0</v>
      </c>
    </row>
    <row r="289" spans="1:11" x14ac:dyDescent="0.35">
      <c r="A289" s="5" t="s">
        <v>2167</v>
      </c>
      <c r="B289" s="5" t="s">
        <v>289</v>
      </c>
      <c r="C289" s="5" t="s">
        <v>17</v>
      </c>
      <c r="D289" s="5" t="s">
        <v>308</v>
      </c>
      <c r="E289" s="6" t="s">
        <v>2234</v>
      </c>
      <c r="F289" s="5" t="s">
        <v>2169</v>
      </c>
      <c r="G289" s="5" t="s">
        <v>116</v>
      </c>
      <c r="H289" s="5" t="s">
        <v>2172</v>
      </c>
      <c r="I289" s="6" t="s">
        <v>2173</v>
      </c>
      <c r="J289" s="7">
        <v>0</v>
      </c>
      <c r="K289" s="8">
        <v>0</v>
      </c>
    </row>
    <row r="290" spans="1:11" x14ac:dyDescent="0.35">
      <c r="A290" s="5" t="s">
        <v>2167</v>
      </c>
      <c r="B290" s="5" t="s">
        <v>289</v>
      </c>
      <c r="C290" s="5" t="s">
        <v>17</v>
      </c>
      <c r="D290" s="5" t="s">
        <v>308</v>
      </c>
      <c r="E290" s="6" t="s">
        <v>2234</v>
      </c>
      <c r="F290" s="5" t="s">
        <v>2169</v>
      </c>
      <c r="G290" s="5" t="s">
        <v>116</v>
      </c>
      <c r="H290" s="5" t="s">
        <v>19</v>
      </c>
      <c r="I290" s="6" t="s">
        <v>2174</v>
      </c>
      <c r="J290" s="7">
        <v>3002700</v>
      </c>
      <c r="K290" s="8">
        <v>0.40160000000000001</v>
      </c>
    </row>
    <row r="291" spans="1:11" x14ac:dyDescent="0.35">
      <c r="A291" s="5" t="s">
        <v>2167</v>
      </c>
      <c r="B291" s="5" t="s">
        <v>289</v>
      </c>
      <c r="C291" s="5" t="s">
        <v>17</v>
      </c>
      <c r="D291" s="5" t="s">
        <v>308</v>
      </c>
      <c r="E291" s="6" t="s">
        <v>2234</v>
      </c>
      <c r="F291" s="5" t="s">
        <v>2169</v>
      </c>
      <c r="G291" s="5" t="s">
        <v>116</v>
      </c>
      <c r="H291" s="5" t="s">
        <v>2175</v>
      </c>
      <c r="I291" s="6" t="s">
        <v>2176</v>
      </c>
      <c r="J291" s="7">
        <v>2160060</v>
      </c>
      <c r="K291" s="8">
        <v>0.28889999999999999</v>
      </c>
    </row>
    <row r="292" spans="1:11" x14ac:dyDescent="0.35">
      <c r="A292" s="5" t="s">
        <v>2167</v>
      </c>
      <c r="B292" s="5" t="s">
        <v>289</v>
      </c>
      <c r="C292" s="5" t="s">
        <v>17</v>
      </c>
      <c r="D292" s="5" t="s">
        <v>308</v>
      </c>
      <c r="E292" s="6" t="s">
        <v>2234</v>
      </c>
      <c r="F292" s="5" t="s">
        <v>2169</v>
      </c>
      <c r="G292" s="5" t="s">
        <v>116</v>
      </c>
      <c r="H292" s="5" t="s">
        <v>2177</v>
      </c>
      <c r="I292" s="6" t="s">
        <v>2178</v>
      </c>
      <c r="J292" s="7">
        <v>779087</v>
      </c>
      <c r="K292" s="8">
        <v>0.1042</v>
      </c>
    </row>
    <row r="293" spans="1:11" x14ac:dyDescent="0.35">
      <c r="A293" s="5" t="s">
        <v>2167</v>
      </c>
      <c r="B293" s="5" t="s">
        <v>289</v>
      </c>
      <c r="C293" s="5" t="s">
        <v>17</v>
      </c>
      <c r="D293" s="5" t="s">
        <v>308</v>
      </c>
      <c r="E293" s="6" t="s">
        <v>2234</v>
      </c>
      <c r="F293" s="5" t="s">
        <v>2169</v>
      </c>
      <c r="G293" s="5" t="s">
        <v>116</v>
      </c>
      <c r="H293" s="5" t="s">
        <v>2179</v>
      </c>
      <c r="I293" s="6" t="s">
        <v>2180</v>
      </c>
      <c r="J293" s="7">
        <v>85236</v>
      </c>
      <c r="K293" s="8">
        <v>1.14E-2</v>
      </c>
    </row>
    <row r="294" spans="1:11" x14ac:dyDescent="0.35">
      <c r="A294" s="5" t="s">
        <v>2167</v>
      </c>
      <c r="B294" s="5" t="s">
        <v>312</v>
      </c>
      <c r="C294" s="5" t="s">
        <v>17</v>
      </c>
      <c r="D294" s="5" t="s">
        <v>313</v>
      </c>
      <c r="E294" s="6" t="s">
        <v>2235</v>
      </c>
      <c r="F294" s="5" t="s">
        <v>2198</v>
      </c>
      <c r="G294" s="5" t="s">
        <v>312</v>
      </c>
      <c r="H294" s="5" t="s">
        <v>2172</v>
      </c>
      <c r="I294" s="6" t="s">
        <v>2173</v>
      </c>
      <c r="J294" s="7">
        <v>0</v>
      </c>
      <c r="K294" s="8">
        <v>0</v>
      </c>
    </row>
    <row r="295" spans="1:11" x14ac:dyDescent="0.35">
      <c r="A295" s="5" t="s">
        <v>2167</v>
      </c>
      <c r="B295" s="5" t="s">
        <v>312</v>
      </c>
      <c r="C295" s="5" t="s">
        <v>17</v>
      </c>
      <c r="D295" s="5" t="s">
        <v>313</v>
      </c>
      <c r="E295" s="6" t="s">
        <v>2235</v>
      </c>
      <c r="F295" s="5" t="s">
        <v>2198</v>
      </c>
      <c r="G295" s="5" t="s">
        <v>312</v>
      </c>
      <c r="H295" s="5" t="s">
        <v>19</v>
      </c>
      <c r="I295" s="6" t="s">
        <v>2174</v>
      </c>
      <c r="J295" s="7">
        <v>1459117</v>
      </c>
      <c r="K295" s="8">
        <v>0.19439999999999999</v>
      </c>
    </row>
    <row r="296" spans="1:11" x14ac:dyDescent="0.35">
      <c r="A296" s="5" t="s">
        <v>2167</v>
      </c>
      <c r="B296" s="5" t="s">
        <v>312</v>
      </c>
      <c r="C296" s="5" t="s">
        <v>17</v>
      </c>
      <c r="D296" s="5" t="s">
        <v>313</v>
      </c>
      <c r="E296" s="6" t="s">
        <v>2235</v>
      </c>
      <c r="F296" s="5" t="s">
        <v>2198</v>
      </c>
      <c r="G296" s="5" t="s">
        <v>312</v>
      </c>
      <c r="H296" s="5" t="s">
        <v>30</v>
      </c>
      <c r="I296" s="6" t="s">
        <v>2182</v>
      </c>
      <c r="J296" s="7">
        <v>195900</v>
      </c>
      <c r="K296" s="8">
        <v>2.6100000000000002E-2</v>
      </c>
    </row>
    <row r="297" spans="1:11" x14ac:dyDescent="0.35">
      <c r="A297" s="5" t="s">
        <v>2167</v>
      </c>
      <c r="B297" s="5" t="s">
        <v>312</v>
      </c>
      <c r="C297" s="5" t="s">
        <v>17</v>
      </c>
      <c r="D297" s="5" t="s">
        <v>313</v>
      </c>
      <c r="E297" s="6" t="s">
        <v>2235</v>
      </c>
      <c r="F297" s="5" t="s">
        <v>2198</v>
      </c>
      <c r="G297" s="5" t="s">
        <v>312</v>
      </c>
      <c r="H297" s="5" t="s">
        <v>2175</v>
      </c>
      <c r="I297" s="6" t="s">
        <v>2176</v>
      </c>
      <c r="J297" s="7">
        <v>1570953</v>
      </c>
      <c r="K297" s="8">
        <v>0.20930000000000001</v>
      </c>
    </row>
    <row r="298" spans="1:11" x14ac:dyDescent="0.35">
      <c r="A298" s="5" t="s">
        <v>2167</v>
      </c>
      <c r="B298" s="5" t="s">
        <v>312</v>
      </c>
      <c r="C298" s="5" t="s">
        <v>17</v>
      </c>
      <c r="D298" s="5" t="s">
        <v>313</v>
      </c>
      <c r="E298" s="6" t="s">
        <v>2235</v>
      </c>
      <c r="F298" s="5" t="s">
        <v>2198</v>
      </c>
      <c r="G298" s="5" t="s">
        <v>312</v>
      </c>
      <c r="H298" s="5" t="s">
        <v>2177</v>
      </c>
      <c r="I298" s="6" t="s">
        <v>2178</v>
      </c>
      <c r="J298" s="7">
        <v>1213679</v>
      </c>
      <c r="K298" s="8">
        <v>0.16170000000000001</v>
      </c>
    </row>
    <row r="299" spans="1:11" x14ac:dyDescent="0.35">
      <c r="A299" s="5" t="s">
        <v>2167</v>
      </c>
      <c r="B299" s="5" t="s">
        <v>312</v>
      </c>
      <c r="C299" s="5" t="s">
        <v>17</v>
      </c>
      <c r="D299" s="5" t="s">
        <v>313</v>
      </c>
      <c r="E299" s="6" t="s">
        <v>2235</v>
      </c>
      <c r="F299" s="5" t="s">
        <v>2198</v>
      </c>
      <c r="G299" s="5" t="s">
        <v>312</v>
      </c>
      <c r="H299" s="5" t="s">
        <v>2179</v>
      </c>
      <c r="I299" s="6" t="s">
        <v>2180</v>
      </c>
      <c r="J299" s="7">
        <v>70554</v>
      </c>
      <c r="K299" s="8">
        <v>9.4000000000000004E-3</v>
      </c>
    </row>
    <row r="300" spans="1:11" x14ac:dyDescent="0.35">
      <c r="A300" s="5" t="s">
        <v>2167</v>
      </c>
      <c r="B300" s="5" t="s">
        <v>312</v>
      </c>
      <c r="C300" s="5" t="s">
        <v>17</v>
      </c>
      <c r="D300" s="5" t="s">
        <v>324</v>
      </c>
      <c r="E300" s="6" t="s">
        <v>2236</v>
      </c>
      <c r="F300" s="5" t="s">
        <v>2169</v>
      </c>
      <c r="G300" s="5" t="s">
        <v>116</v>
      </c>
      <c r="H300" s="5" t="s">
        <v>2170</v>
      </c>
      <c r="I300" s="6" t="s">
        <v>2171</v>
      </c>
      <c r="J300" s="7">
        <v>0</v>
      </c>
      <c r="K300" s="8">
        <v>0</v>
      </c>
    </row>
    <row r="301" spans="1:11" x14ac:dyDescent="0.35">
      <c r="A301" s="5" t="s">
        <v>2167</v>
      </c>
      <c r="B301" s="5" t="s">
        <v>312</v>
      </c>
      <c r="C301" s="5" t="s">
        <v>17</v>
      </c>
      <c r="D301" s="5" t="s">
        <v>324</v>
      </c>
      <c r="E301" s="6" t="s">
        <v>2236</v>
      </c>
      <c r="F301" s="5" t="s">
        <v>2169</v>
      </c>
      <c r="G301" s="5" t="s">
        <v>116</v>
      </c>
      <c r="H301" s="5" t="s">
        <v>2172</v>
      </c>
      <c r="I301" s="6" t="s">
        <v>2173</v>
      </c>
      <c r="J301" s="7">
        <v>0</v>
      </c>
      <c r="K301" s="8">
        <v>0</v>
      </c>
    </row>
    <row r="302" spans="1:11" x14ac:dyDescent="0.35">
      <c r="A302" s="5" t="s">
        <v>2167</v>
      </c>
      <c r="B302" s="5" t="s">
        <v>312</v>
      </c>
      <c r="C302" s="5" t="s">
        <v>17</v>
      </c>
      <c r="D302" s="5" t="s">
        <v>324</v>
      </c>
      <c r="E302" s="6" t="s">
        <v>2236</v>
      </c>
      <c r="F302" s="5" t="s">
        <v>2169</v>
      </c>
      <c r="G302" s="5" t="s">
        <v>116</v>
      </c>
      <c r="H302" s="5" t="s">
        <v>19</v>
      </c>
      <c r="I302" s="6" t="s">
        <v>2174</v>
      </c>
      <c r="J302" s="7">
        <v>2423184</v>
      </c>
      <c r="K302" s="8">
        <v>0.37730000000000002</v>
      </c>
    </row>
    <row r="303" spans="1:11" x14ac:dyDescent="0.35">
      <c r="A303" s="5" t="s">
        <v>2167</v>
      </c>
      <c r="B303" s="5" t="s">
        <v>312</v>
      </c>
      <c r="C303" s="5" t="s">
        <v>17</v>
      </c>
      <c r="D303" s="5" t="s">
        <v>324</v>
      </c>
      <c r="E303" s="6" t="s">
        <v>2236</v>
      </c>
      <c r="F303" s="5" t="s">
        <v>2169</v>
      </c>
      <c r="G303" s="5" t="s">
        <v>116</v>
      </c>
      <c r="H303" s="5" t="s">
        <v>2175</v>
      </c>
      <c r="I303" s="6" t="s">
        <v>2176</v>
      </c>
      <c r="J303" s="7">
        <v>1972329</v>
      </c>
      <c r="K303" s="8">
        <v>0.30709999999999998</v>
      </c>
    </row>
    <row r="304" spans="1:11" x14ac:dyDescent="0.35">
      <c r="A304" s="5" t="s">
        <v>2167</v>
      </c>
      <c r="B304" s="5" t="s">
        <v>312</v>
      </c>
      <c r="C304" s="5" t="s">
        <v>17</v>
      </c>
      <c r="D304" s="5" t="s">
        <v>324</v>
      </c>
      <c r="E304" s="6" t="s">
        <v>2236</v>
      </c>
      <c r="F304" s="5" t="s">
        <v>2169</v>
      </c>
      <c r="G304" s="5" t="s">
        <v>116</v>
      </c>
      <c r="H304" s="5" t="s">
        <v>2177</v>
      </c>
      <c r="I304" s="6" t="s">
        <v>2178</v>
      </c>
      <c r="J304" s="7">
        <v>1232465</v>
      </c>
      <c r="K304" s="8">
        <v>0.19189999999999999</v>
      </c>
    </row>
    <row r="305" spans="1:11" x14ac:dyDescent="0.35">
      <c r="A305" s="5" t="s">
        <v>2167</v>
      </c>
      <c r="B305" s="5" t="s">
        <v>312</v>
      </c>
      <c r="C305" s="5" t="s">
        <v>17</v>
      </c>
      <c r="D305" s="5" t="s">
        <v>324</v>
      </c>
      <c r="E305" s="6" t="s">
        <v>2236</v>
      </c>
      <c r="F305" s="5" t="s">
        <v>2169</v>
      </c>
      <c r="G305" s="5" t="s">
        <v>116</v>
      </c>
      <c r="H305" s="5" t="s">
        <v>2179</v>
      </c>
      <c r="I305" s="6" t="s">
        <v>2180</v>
      </c>
      <c r="J305" s="7">
        <v>196526</v>
      </c>
      <c r="K305" s="8">
        <v>3.0599999999999999E-2</v>
      </c>
    </row>
    <row r="306" spans="1:11" x14ac:dyDescent="0.35">
      <c r="A306" s="5" t="s">
        <v>2167</v>
      </c>
      <c r="B306" s="5" t="s">
        <v>327</v>
      </c>
      <c r="C306" s="5" t="s">
        <v>17</v>
      </c>
      <c r="D306" s="5" t="s">
        <v>328</v>
      </c>
      <c r="E306" s="6" t="s">
        <v>2237</v>
      </c>
      <c r="F306" s="5" t="s">
        <v>2169</v>
      </c>
      <c r="G306" s="5" t="s">
        <v>116</v>
      </c>
      <c r="H306" s="5" t="s">
        <v>2170</v>
      </c>
      <c r="I306" s="6" t="s">
        <v>2171</v>
      </c>
      <c r="J306" s="7">
        <v>0</v>
      </c>
      <c r="K306" s="8">
        <v>0</v>
      </c>
    </row>
    <row r="307" spans="1:11" x14ac:dyDescent="0.35">
      <c r="A307" s="5" t="s">
        <v>2167</v>
      </c>
      <c r="B307" s="5" t="s">
        <v>327</v>
      </c>
      <c r="C307" s="5" t="s">
        <v>17</v>
      </c>
      <c r="D307" s="5" t="s">
        <v>328</v>
      </c>
      <c r="E307" s="6" t="s">
        <v>2237</v>
      </c>
      <c r="F307" s="5" t="s">
        <v>2169</v>
      </c>
      <c r="G307" s="5" t="s">
        <v>116</v>
      </c>
      <c r="H307" s="5" t="s">
        <v>2172</v>
      </c>
      <c r="I307" s="6" t="s">
        <v>2173</v>
      </c>
      <c r="J307" s="7">
        <v>0</v>
      </c>
      <c r="K307" s="8">
        <v>0</v>
      </c>
    </row>
    <row r="308" spans="1:11" x14ac:dyDescent="0.35">
      <c r="A308" s="5" t="s">
        <v>2167</v>
      </c>
      <c r="B308" s="5" t="s">
        <v>327</v>
      </c>
      <c r="C308" s="5" t="s">
        <v>17</v>
      </c>
      <c r="D308" s="5" t="s">
        <v>328</v>
      </c>
      <c r="E308" s="6" t="s">
        <v>2237</v>
      </c>
      <c r="F308" s="5" t="s">
        <v>2169</v>
      </c>
      <c r="G308" s="5" t="s">
        <v>116</v>
      </c>
      <c r="H308" s="5" t="s">
        <v>19</v>
      </c>
      <c r="I308" s="6" t="s">
        <v>2174</v>
      </c>
      <c r="J308" s="7">
        <v>3166816</v>
      </c>
      <c r="K308" s="8">
        <v>0.41449999999999998</v>
      </c>
    </row>
    <row r="309" spans="1:11" x14ac:dyDescent="0.35">
      <c r="A309" s="5" t="s">
        <v>2167</v>
      </c>
      <c r="B309" s="5" t="s">
        <v>327</v>
      </c>
      <c r="C309" s="5" t="s">
        <v>17</v>
      </c>
      <c r="D309" s="5" t="s">
        <v>328</v>
      </c>
      <c r="E309" s="6" t="s">
        <v>2237</v>
      </c>
      <c r="F309" s="5" t="s">
        <v>2169</v>
      </c>
      <c r="G309" s="5" t="s">
        <v>116</v>
      </c>
      <c r="H309" s="5" t="s">
        <v>2175</v>
      </c>
      <c r="I309" s="6" t="s">
        <v>2176</v>
      </c>
      <c r="J309" s="7">
        <v>2443299</v>
      </c>
      <c r="K309" s="8">
        <v>0.31979999999999997</v>
      </c>
    </row>
    <row r="310" spans="1:11" x14ac:dyDescent="0.35">
      <c r="A310" s="5" t="s">
        <v>2167</v>
      </c>
      <c r="B310" s="5" t="s">
        <v>327</v>
      </c>
      <c r="C310" s="5" t="s">
        <v>17</v>
      </c>
      <c r="D310" s="5" t="s">
        <v>328</v>
      </c>
      <c r="E310" s="6" t="s">
        <v>2237</v>
      </c>
      <c r="F310" s="5" t="s">
        <v>2169</v>
      </c>
      <c r="G310" s="5" t="s">
        <v>116</v>
      </c>
      <c r="H310" s="5" t="s">
        <v>2177</v>
      </c>
      <c r="I310" s="6" t="s">
        <v>2178</v>
      </c>
      <c r="J310" s="7">
        <v>1260614</v>
      </c>
      <c r="K310" s="8">
        <v>0.16500000000000001</v>
      </c>
    </row>
    <row r="311" spans="1:11" x14ac:dyDescent="0.35">
      <c r="A311" s="5" t="s">
        <v>2167</v>
      </c>
      <c r="B311" s="5" t="s">
        <v>327</v>
      </c>
      <c r="C311" s="5" t="s">
        <v>17</v>
      </c>
      <c r="D311" s="5" t="s">
        <v>328</v>
      </c>
      <c r="E311" s="6" t="s">
        <v>2237</v>
      </c>
      <c r="F311" s="5" t="s">
        <v>2169</v>
      </c>
      <c r="G311" s="5" t="s">
        <v>116</v>
      </c>
      <c r="H311" s="5" t="s">
        <v>2179</v>
      </c>
      <c r="I311" s="6" t="s">
        <v>2180</v>
      </c>
      <c r="J311" s="7">
        <v>234551</v>
      </c>
      <c r="K311" s="8">
        <v>3.0700000000000002E-2</v>
      </c>
    </row>
    <row r="312" spans="1:11" x14ac:dyDescent="0.35">
      <c r="A312" s="5" t="s">
        <v>2167</v>
      </c>
      <c r="B312" s="5" t="s">
        <v>327</v>
      </c>
      <c r="C312" s="5" t="s">
        <v>17</v>
      </c>
      <c r="D312" s="5" t="s">
        <v>333</v>
      </c>
      <c r="E312" s="6" t="s">
        <v>2238</v>
      </c>
      <c r="F312" s="5" t="s">
        <v>2169</v>
      </c>
      <c r="G312" s="5" t="s">
        <v>116</v>
      </c>
      <c r="H312" s="5" t="s">
        <v>2170</v>
      </c>
      <c r="I312" s="6" t="s">
        <v>2171</v>
      </c>
      <c r="J312" s="7">
        <v>0</v>
      </c>
      <c r="K312" s="8">
        <v>0</v>
      </c>
    </row>
    <row r="313" spans="1:11" x14ac:dyDescent="0.35">
      <c r="A313" s="5" t="s">
        <v>2167</v>
      </c>
      <c r="B313" s="5" t="s">
        <v>327</v>
      </c>
      <c r="C313" s="5" t="s">
        <v>17</v>
      </c>
      <c r="D313" s="5" t="s">
        <v>333</v>
      </c>
      <c r="E313" s="6" t="s">
        <v>2238</v>
      </c>
      <c r="F313" s="5" t="s">
        <v>2169</v>
      </c>
      <c r="G313" s="5" t="s">
        <v>116</v>
      </c>
      <c r="H313" s="5" t="s">
        <v>2172</v>
      </c>
      <c r="I313" s="6" t="s">
        <v>2173</v>
      </c>
      <c r="J313" s="7">
        <v>0</v>
      </c>
      <c r="K313" s="8">
        <v>0</v>
      </c>
    </row>
    <row r="314" spans="1:11" x14ac:dyDescent="0.35">
      <c r="A314" s="5" t="s">
        <v>2167</v>
      </c>
      <c r="B314" s="5" t="s">
        <v>327</v>
      </c>
      <c r="C314" s="5" t="s">
        <v>17</v>
      </c>
      <c r="D314" s="5" t="s">
        <v>333</v>
      </c>
      <c r="E314" s="6" t="s">
        <v>2238</v>
      </c>
      <c r="F314" s="5" t="s">
        <v>2169</v>
      </c>
      <c r="G314" s="5" t="s">
        <v>116</v>
      </c>
      <c r="H314" s="5" t="s">
        <v>19</v>
      </c>
      <c r="I314" s="6" t="s">
        <v>2174</v>
      </c>
      <c r="J314" s="7">
        <v>2305739</v>
      </c>
      <c r="K314" s="8">
        <v>0.65890000000000004</v>
      </c>
    </row>
    <row r="315" spans="1:11" x14ac:dyDescent="0.35">
      <c r="A315" s="5" t="s">
        <v>2167</v>
      </c>
      <c r="B315" s="5" t="s">
        <v>327</v>
      </c>
      <c r="C315" s="5" t="s">
        <v>17</v>
      </c>
      <c r="D315" s="5" t="s">
        <v>333</v>
      </c>
      <c r="E315" s="6" t="s">
        <v>2238</v>
      </c>
      <c r="F315" s="5" t="s">
        <v>2169</v>
      </c>
      <c r="G315" s="5" t="s">
        <v>116</v>
      </c>
      <c r="H315" s="5" t="s">
        <v>2175</v>
      </c>
      <c r="I315" s="6" t="s">
        <v>2176</v>
      </c>
      <c r="J315" s="7">
        <v>957079</v>
      </c>
      <c r="K315" s="8">
        <v>0.27350000000000002</v>
      </c>
    </row>
    <row r="316" spans="1:11" x14ac:dyDescent="0.35">
      <c r="A316" s="5" t="s">
        <v>2167</v>
      </c>
      <c r="B316" s="5" t="s">
        <v>327</v>
      </c>
      <c r="C316" s="5" t="s">
        <v>17</v>
      </c>
      <c r="D316" s="5" t="s">
        <v>333</v>
      </c>
      <c r="E316" s="6" t="s">
        <v>2238</v>
      </c>
      <c r="F316" s="5" t="s">
        <v>2169</v>
      </c>
      <c r="G316" s="5" t="s">
        <v>116</v>
      </c>
      <c r="H316" s="5" t="s">
        <v>2177</v>
      </c>
      <c r="I316" s="6" t="s">
        <v>2178</v>
      </c>
      <c r="J316" s="7">
        <v>746417</v>
      </c>
      <c r="K316" s="8">
        <v>0.21329999999999999</v>
      </c>
    </row>
    <row r="317" spans="1:11" x14ac:dyDescent="0.35">
      <c r="A317" s="5" t="s">
        <v>2167</v>
      </c>
      <c r="B317" s="5" t="s">
        <v>327</v>
      </c>
      <c r="C317" s="5" t="s">
        <v>17</v>
      </c>
      <c r="D317" s="5" t="s">
        <v>333</v>
      </c>
      <c r="E317" s="6" t="s">
        <v>2238</v>
      </c>
      <c r="F317" s="5" t="s">
        <v>2169</v>
      </c>
      <c r="G317" s="5" t="s">
        <v>116</v>
      </c>
      <c r="H317" s="5" t="s">
        <v>2179</v>
      </c>
      <c r="I317" s="6" t="s">
        <v>2180</v>
      </c>
      <c r="J317" s="7">
        <v>230959</v>
      </c>
      <c r="K317" s="8">
        <v>6.6000000000000003E-2</v>
      </c>
    </row>
    <row r="318" spans="1:11" x14ac:dyDescent="0.35">
      <c r="A318" s="5" t="s">
        <v>2167</v>
      </c>
      <c r="B318" s="5" t="s">
        <v>327</v>
      </c>
      <c r="C318" s="5" t="s">
        <v>17</v>
      </c>
      <c r="D318" s="5" t="s">
        <v>339</v>
      </c>
      <c r="E318" s="6" t="s">
        <v>2239</v>
      </c>
      <c r="F318" s="5" t="s">
        <v>2198</v>
      </c>
      <c r="G318" s="5" t="s">
        <v>327</v>
      </c>
      <c r="H318" s="5" t="s">
        <v>2170</v>
      </c>
      <c r="I318" s="6" t="s">
        <v>2171</v>
      </c>
      <c r="J318" s="7">
        <v>0</v>
      </c>
      <c r="K318" s="8">
        <v>0</v>
      </c>
    </row>
    <row r="319" spans="1:11" x14ac:dyDescent="0.35">
      <c r="A319" s="5" t="s">
        <v>2167</v>
      </c>
      <c r="B319" s="5" t="s">
        <v>327</v>
      </c>
      <c r="C319" s="5" t="s">
        <v>17</v>
      </c>
      <c r="D319" s="5" t="s">
        <v>339</v>
      </c>
      <c r="E319" s="6" t="s">
        <v>2239</v>
      </c>
      <c r="F319" s="5" t="s">
        <v>2198</v>
      </c>
      <c r="G319" s="5" t="s">
        <v>327</v>
      </c>
      <c r="H319" s="5" t="s">
        <v>2172</v>
      </c>
      <c r="I319" s="6" t="s">
        <v>2173</v>
      </c>
      <c r="J319" s="7">
        <v>0</v>
      </c>
      <c r="K319" s="8">
        <v>0</v>
      </c>
    </row>
    <row r="320" spans="1:11" x14ac:dyDescent="0.35">
      <c r="A320" s="5" t="s">
        <v>2167</v>
      </c>
      <c r="B320" s="5" t="s">
        <v>327</v>
      </c>
      <c r="C320" s="5" t="s">
        <v>17</v>
      </c>
      <c r="D320" s="5" t="s">
        <v>339</v>
      </c>
      <c r="E320" s="6" t="s">
        <v>2239</v>
      </c>
      <c r="F320" s="5" t="s">
        <v>2198</v>
      </c>
      <c r="G320" s="5" t="s">
        <v>327</v>
      </c>
      <c r="H320" s="5" t="s">
        <v>19</v>
      </c>
      <c r="I320" s="6" t="s">
        <v>2174</v>
      </c>
      <c r="J320" s="7">
        <v>2567205</v>
      </c>
      <c r="K320" s="8">
        <v>0.25619999999999998</v>
      </c>
    </row>
    <row r="321" spans="1:11" x14ac:dyDescent="0.35">
      <c r="A321" s="5" t="s">
        <v>2167</v>
      </c>
      <c r="B321" s="5" t="s">
        <v>327</v>
      </c>
      <c r="C321" s="5" t="s">
        <v>17</v>
      </c>
      <c r="D321" s="5" t="s">
        <v>339</v>
      </c>
      <c r="E321" s="6" t="s">
        <v>2239</v>
      </c>
      <c r="F321" s="5" t="s">
        <v>2198</v>
      </c>
      <c r="G321" s="5" t="s">
        <v>327</v>
      </c>
      <c r="H321" s="5" t="s">
        <v>2175</v>
      </c>
      <c r="I321" s="6" t="s">
        <v>2176</v>
      </c>
      <c r="J321" s="7">
        <v>2742560</v>
      </c>
      <c r="K321" s="8">
        <v>0.2737</v>
      </c>
    </row>
    <row r="322" spans="1:11" x14ac:dyDescent="0.35">
      <c r="A322" s="5" t="s">
        <v>2167</v>
      </c>
      <c r="B322" s="5" t="s">
        <v>327</v>
      </c>
      <c r="C322" s="5" t="s">
        <v>17</v>
      </c>
      <c r="D322" s="5" t="s">
        <v>339</v>
      </c>
      <c r="E322" s="6" t="s">
        <v>2239</v>
      </c>
      <c r="F322" s="5" t="s">
        <v>2198</v>
      </c>
      <c r="G322" s="5" t="s">
        <v>327</v>
      </c>
      <c r="H322" s="5" t="s">
        <v>2177</v>
      </c>
      <c r="I322" s="6" t="s">
        <v>2178</v>
      </c>
      <c r="J322" s="7">
        <v>2526122</v>
      </c>
      <c r="K322" s="8">
        <v>0.25209999999999999</v>
      </c>
    </row>
    <row r="323" spans="1:11" x14ac:dyDescent="0.35">
      <c r="A323" s="5" t="s">
        <v>2167</v>
      </c>
      <c r="B323" s="5" t="s">
        <v>327</v>
      </c>
      <c r="C323" s="5" t="s">
        <v>17</v>
      </c>
      <c r="D323" s="5" t="s">
        <v>339</v>
      </c>
      <c r="E323" s="6" t="s">
        <v>2239</v>
      </c>
      <c r="F323" s="5" t="s">
        <v>2198</v>
      </c>
      <c r="G323" s="5" t="s">
        <v>327</v>
      </c>
      <c r="H323" s="5" t="s">
        <v>2179</v>
      </c>
      <c r="I323" s="6" t="s">
        <v>2180</v>
      </c>
      <c r="J323" s="7">
        <v>481977</v>
      </c>
      <c r="K323" s="8">
        <v>4.8099999999999997E-2</v>
      </c>
    </row>
    <row r="324" spans="1:11" x14ac:dyDescent="0.35">
      <c r="A324" s="5" t="s">
        <v>2167</v>
      </c>
      <c r="B324" s="5" t="s">
        <v>327</v>
      </c>
      <c r="C324" s="5" t="s">
        <v>17</v>
      </c>
      <c r="D324" s="5" t="s">
        <v>1922</v>
      </c>
      <c r="E324" s="6" t="s">
        <v>2240</v>
      </c>
      <c r="F324" s="5" t="s">
        <v>2198</v>
      </c>
      <c r="G324" s="5" t="s">
        <v>1917</v>
      </c>
      <c r="H324" s="5" t="s">
        <v>2206</v>
      </c>
      <c r="I324" s="6" t="s">
        <v>2207</v>
      </c>
      <c r="J324" s="7">
        <v>311053</v>
      </c>
      <c r="K324" s="8">
        <v>0.44</v>
      </c>
    </row>
    <row r="325" spans="1:11" x14ac:dyDescent="0.35">
      <c r="A325" s="5" t="s">
        <v>2167</v>
      </c>
      <c r="B325" s="5" t="s">
        <v>327</v>
      </c>
      <c r="C325" s="5" t="s">
        <v>17</v>
      </c>
      <c r="D325" s="5" t="s">
        <v>1922</v>
      </c>
      <c r="E325" s="6" t="s">
        <v>2240</v>
      </c>
      <c r="F325" s="5" t="s">
        <v>2198</v>
      </c>
      <c r="G325" s="5" t="s">
        <v>1917</v>
      </c>
      <c r="H325" s="5" t="s">
        <v>2170</v>
      </c>
      <c r="I325" s="6" t="s">
        <v>2171</v>
      </c>
      <c r="J325" s="7">
        <v>0</v>
      </c>
      <c r="K325" s="8">
        <v>0</v>
      </c>
    </row>
    <row r="326" spans="1:11" x14ac:dyDescent="0.35">
      <c r="A326" s="5" t="s">
        <v>2167</v>
      </c>
      <c r="B326" s="5" t="s">
        <v>327</v>
      </c>
      <c r="C326" s="5" t="s">
        <v>17</v>
      </c>
      <c r="D326" s="5" t="s">
        <v>1922</v>
      </c>
      <c r="E326" s="6" t="s">
        <v>2240</v>
      </c>
      <c r="F326" s="5" t="s">
        <v>2198</v>
      </c>
      <c r="G326" s="5" t="s">
        <v>1917</v>
      </c>
      <c r="H326" s="5" t="s">
        <v>2172</v>
      </c>
      <c r="I326" s="6" t="s">
        <v>2173</v>
      </c>
      <c r="J326" s="7">
        <v>0</v>
      </c>
      <c r="K326" s="8">
        <v>0</v>
      </c>
    </row>
    <row r="327" spans="1:11" x14ac:dyDescent="0.35">
      <c r="A327" s="5" t="s">
        <v>2167</v>
      </c>
      <c r="B327" s="5" t="s">
        <v>327</v>
      </c>
      <c r="C327" s="5" t="s">
        <v>17</v>
      </c>
      <c r="D327" s="5" t="s">
        <v>1922</v>
      </c>
      <c r="E327" s="6" t="s">
        <v>2240</v>
      </c>
      <c r="F327" s="5" t="s">
        <v>2198</v>
      </c>
      <c r="G327" s="5" t="s">
        <v>1917</v>
      </c>
      <c r="H327" s="5" t="s">
        <v>19</v>
      </c>
      <c r="I327" s="6" t="s">
        <v>2174</v>
      </c>
      <c r="J327" s="7">
        <v>46866</v>
      </c>
      <c r="K327" s="8">
        <v>6.6299999999999998E-2</v>
      </c>
    </row>
    <row r="328" spans="1:11" x14ac:dyDescent="0.35">
      <c r="A328" s="5" t="s">
        <v>2167</v>
      </c>
      <c r="B328" s="5" t="s">
        <v>327</v>
      </c>
      <c r="C328" s="5" t="s">
        <v>17</v>
      </c>
      <c r="D328" s="5" t="s">
        <v>1922</v>
      </c>
      <c r="E328" s="6" t="s">
        <v>2240</v>
      </c>
      <c r="F328" s="5" t="s">
        <v>2198</v>
      </c>
      <c r="G328" s="5" t="s">
        <v>1917</v>
      </c>
      <c r="H328" s="5" t="s">
        <v>2175</v>
      </c>
      <c r="I328" s="6" t="s">
        <v>2176</v>
      </c>
      <c r="J328" s="7">
        <v>128792</v>
      </c>
      <c r="K328" s="8">
        <v>0.1822</v>
      </c>
    </row>
    <row r="329" spans="1:11" x14ac:dyDescent="0.35">
      <c r="A329" s="5" t="s">
        <v>2167</v>
      </c>
      <c r="B329" s="5" t="s">
        <v>327</v>
      </c>
      <c r="C329" s="5" t="s">
        <v>17</v>
      </c>
      <c r="D329" s="5" t="s">
        <v>1922</v>
      </c>
      <c r="E329" s="6" t="s">
        <v>2240</v>
      </c>
      <c r="F329" s="5" t="s">
        <v>2198</v>
      </c>
      <c r="G329" s="5" t="s">
        <v>1917</v>
      </c>
      <c r="H329" s="5" t="s">
        <v>2177</v>
      </c>
      <c r="I329" s="6" t="s">
        <v>2178</v>
      </c>
      <c r="J329" s="7">
        <v>93802</v>
      </c>
      <c r="K329" s="8">
        <v>0.13270000000000001</v>
      </c>
    </row>
    <row r="330" spans="1:11" x14ac:dyDescent="0.35">
      <c r="A330" s="5" t="s">
        <v>2167</v>
      </c>
      <c r="B330" s="5" t="s">
        <v>327</v>
      </c>
      <c r="C330" s="5" t="s">
        <v>17</v>
      </c>
      <c r="D330" s="5" t="s">
        <v>1922</v>
      </c>
      <c r="E330" s="6" t="s">
        <v>2240</v>
      </c>
      <c r="F330" s="5" t="s">
        <v>2198</v>
      </c>
      <c r="G330" s="5" t="s">
        <v>1917</v>
      </c>
      <c r="H330" s="5" t="s">
        <v>2179</v>
      </c>
      <c r="I330" s="6" t="s">
        <v>2180</v>
      </c>
      <c r="J330" s="7">
        <v>25306</v>
      </c>
      <c r="K330" s="8">
        <v>3.5799999999999998E-2</v>
      </c>
    </row>
    <row r="331" spans="1:11" x14ac:dyDescent="0.35">
      <c r="A331" s="5" t="s">
        <v>2167</v>
      </c>
      <c r="B331" s="5" t="s">
        <v>344</v>
      </c>
      <c r="C331" s="5" t="s">
        <v>17</v>
      </c>
      <c r="D331" s="5" t="s">
        <v>345</v>
      </c>
      <c r="E331" s="6" t="s">
        <v>2241</v>
      </c>
      <c r="F331" s="5" t="s">
        <v>2169</v>
      </c>
      <c r="G331" s="5" t="s">
        <v>116</v>
      </c>
      <c r="H331" s="5" t="s">
        <v>2170</v>
      </c>
      <c r="I331" s="6" t="s">
        <v>2171</v>
      </c>
      <c r="J331" s="7">
        <v>0</v>
      </c>
      <c r="K331" s="8">
        <v>0</v>
      </c>
    </row>
    <row r="332" spans="1:11" x14ac:dyDescent="0.35">
      <c r="A332" s="5" t="s">
        <v>2167</v>
      </c>
      <c r="B332" s="5" t="s">
        <v>344</v>
      </c>
      <c r="C332" s="5" t="s">
        <v>17</v>
      </c>
      <c r="D332" s="5" t="s">
        <v>345</v>
      </c>
      <c r="E332" s="6" t="s">
        <v>2241</v>
      </c>
      <c r="F332" s="5" t="s">
        <v>2169</v>
      </c>
      <c r="G332" s="5" t="s">
        <v>116</v>
      </c>
      <c r="H332" s="5" t="s">
        <v>2172</v>
      </c>
      <c r="I332" s="6" t="s">
        <v>2173</v>
      </c>
      <c r="J332" s="7">
        <v>0</v>
      </c>
      <c r="K332" s="8">
        <v>0</v>
      </c>
    </row>
    <row r="333" spans="1:11" x14ac:dyDescent="0.35">
      <c r="A333" s="5" t="s">
        <v>2167</v>
      </c>
      <c r="B333" s="5" t="s">
        <v>344</v>
      </c>
      <c r="C333" s="5" t="s">
        <v>17</v>
      </c>
      <c r="D333" s="5" t="s">
        <v>345</v>
      </c>
      <c r="E333" s="6" t="s">
        <v>2241</v>
      </c>
      <c r="F333" s="5" t="s">
        <v>2169</v>
      </c>
      <c r="G333" s="5" t="s">
        <v>116</v>
      </c>
      <c r="H333" s="5" t="s">
        <v>19</v>
      </c>
      <c r="I333" s="6" t="s">
        <v>2174</v>
      </c>
      <c r="J333" s="7">
        <v>2322493</v>
      </c>
      <c r="K333" s="8">
        <v>0.43059999999999998</v>
      </c>
    </row>
    <row r="334" spans="1:11" x14ac:dyDescent="0.35">
      <c r="A334" s="5" t="s">
        <v>2167</v>
      </c>
      <c r="B334" s="5" t="s">
        <v>344</v>
      </c>
      <c r="C334" s="5" t="s">
        <v>17</v>
      </c>
      <c r="D334" s="5" t="s">
        <v>345</v>
      </c>
      <c r="E334" s="6" t="s">
        <v>2241</v>
      </c>
      <c r="F334" s="5" t="s">
        <v>2169</v>
      </c>
      <c r="G334" s="5" t="s">
        <v>116</v>
      </c>
      <c r="H334" s="5" t="s">
        <v>30</v>
      </c>
      <c r="I334" s="6" t="s">
        <v>2182</v>
      </c>
      <c r="J334" s="7">
        <v>345192</v>
      </c>
      <c r="K334" s="8">
        <v>6.4000000000000001E-2</v>
      </c>
    </row>
    <row r="335" spans="1:11" x14ac:dyDescent="0.35">
      <c r="A335" s="5" t="s">
        <v>2167</v>
      </c>
      <c r="B335" s="5" t="s">
        <v>344</v>
      </c>
      <c r="C335" s="5" t="s">
        <v>17</v>
      </c>
      <c r="D335" s="5" t="s">
        <v>345</v>
      </c>
      <c r="E335" s="6" t="s">
        <v>2241</v>
      </c>
      <c r="F335" s="5" t="s">
        <v>2169</v>
      </c>
      <c r="G335" s="5" t="s">
        <v>116</v>
      </c>
      <c r="H335" s="5" t="s">
        <v>2175</v>
      </c>
      <c r="I335" s="6" t="s">
        <v>2176</v>
      </c>
      <c r="J335" s="7">
        <v>1754545</v>
      </c>
      <c r="K335" s="8">
        <v>0.32529999999999998</v>
      </c>
    </row>
    <row r="336" spans="1:11" x14ac:dyDescent="0.35">
      <c r="A336" s="5" t="s">
        <v>2167</v>
      </c>
      <c r="B336" s="5" t="s">
        <v>344</v>
      </c>
      <c r="C336" s="5" t="s">
        <v>17</v>
      </c>
      <c r="D336" s="5" t="s">
        <v>345</v>
      </c>
      <c r="E336" s="6" t="s">
        <v>2241</v>
      </c>
      <c r="F336" s="5" t="s">
        <v>2169</v>
      </c>
      <c r="G336" s="5" t="s">
        <v>116</v>
      </c>
      <c r="H336" s="5" t="s">
        <v>2177</v>
      </c>
      <c r="I336" s="6" t="s">
        <v>2178</v>
      </c>
      <c r="J336" s="7">
        <v>1325752</v>
      </c>
      <c r="K336" s="8">
        <v>0.24579999999999999</v>
      </c>
    </row>
    <row r="337" spans="1:11" x14ac:dyDescent="0.35">
      <c r="A337" s="5" t="s">
        <v>2167</v>
      </c>
      <c r="B337" s="5" t="s">
        <v>344</v>
      </c>
      <c r="C337" s="5" t="s">
        <v>17</v>
      </c>
      <c r="D337" s="5" t="s">
        <v>345</v>
      </c>
      <c r="E337" s="6" t="s">
        <v>2241</v>
      </c>
      <c r="F337" s="5" t="s">
        <v>2169</v>
      </c>
      <c r="G337" s="5" t="s">
        <v>116</v>
      </c>
      <c r="H337" s="5" t="s">
        <v>2179</v>
      </c>
      <c r="I337" s="6" t="s">
        <v>2180</v>
      </c>
      <c r="J337" s="7">
        <v>421242</v>
      </c>
      <c r="K337" s="8">
        <v>7.8100000000000003E-2</v>
      </c>
    </row>
    <row r="338" spans="1:11" x14ac:dyDescent="0.35">
      <c r="A338" s="5" t="s">
        <v>2167</v>
      </c>
      <c r="B338" s="5" t="s">
        <v>344</v>
      </c>
      <c r="C338" s="5" t="s">
        <v>17</v>
      </c>
      <c r="D338" s="5" t="s">
        <v>347</v>
      </c>
      <c r="E338" s="6" t="s">
        <v>2242</v>
      </c>
      <c r="F338" s="5" t="s">
        <v>2169</v>
      </c>
      <c r="G338" s="5" t="s">
        <v>116</v>
      </c>
      <c r="H338" s="5" t="s">
        <v>2170</v>
      </c>
      <c r="I338" s="6" t="s">
        <v>2171</v>
      </c>
      <c r="J338" s="7">
        <v>0</v>
      </c>
      <c r="K338" s="8">
        <v>0</v>
      </c>
    </row>
    <row r="339" spans="1:11" x14ac:dyDescent="0.35">
      <c r="A339" s="5" t="s">
        <v>2167</v>
      </c>
      <c r="B339" s="5" t="s">
        <v>344</v>
      </c>
      <c r="C339" s="5" t="s">
        <v>17</v>
      </c>
      <c r="D339" s="5" t="s">
        <v>347</v>
      </c>
      <c r="E339" s="6" t="s">
        <v>2242</v>
      </c>
      <c r="F339" s="5" t="s">
        <v>2169</v>
      </c>
      <c r="G339" s="5" t="s">
        <v>116</v>
      </c>
      <c r="H339" s="5" t="s">
        <v>2172</v>
      </c>
      <c r="I339" s="6" t="s">
        <v>2173</v>
      </c>
      <c r="J339" s="7">
        <v>0</v>
      </c>
      <c r="K339" s="8">
        <v>0</v>
      </c>
    </row>
    <row r="340" spans="1:11" x14ac:dyDescent="0.35">
      <c r="A340" s="5" t="s">
        <v>2167</v>
      </c>
      <c r="B340" s="5" t="s">
        <v>344</v>
      </c>
      <c r="C340" s="5" t="s">
        <v>17</v>
      </c>
      <c r="D340" s="5" t="s">
        <v>347</v>
      </c>
      <c r="E340" s="6" t="s">
        <v>2242</v>
      </c>
      <c r="F340" s="5" t="s">
        <v>2169</v>
      </c>
      <c r="G340" s="5" t="s">
        <v>116</v>
      </c>
      <c r="H340" s="5" t="s">
        <v>19</v>
      </c>
      <c r="I340" s="6" t="s">
        <v>2174</v>
      </c>
      <c r="J340" s="7">
        <v>732531</v>
      </c>
      <c r="K340" s="8">
        <v>0.26379999999999998</v>
      </c>
    </row>
    <row r="341" spans="1:11" x14ac:dyDescent="0.35">
      <c r="A341" s="5" t="s">
        <v>2167</v>
      </c>
      <c r="B341" s="5" t="s">
        <v>344</v>
      </c>
      <c r="C341" s="5" t="s">
        <v>17</v>
      </c>
      <c r="D341" s="5" t="s">
        <v>347</v>
      </c>
      <c r="E341" s="6" t="s">
        <v>2242</v>
      </c>
      <c r="F341" s="5" t="s">
        <v>2169</v>
      </c>
      <c r="G341" s="5" t="s">
        <v>116</v>
      </c>
      <c r="H341" s="5" t="s">
        <v>2175</v>
      </c>
      <c r="I341" s="6" t="s">
        <v>2176</v>
      </c>
      <c r="J341" s="7">
        <v>656724</v>
      </c>
      <c r="K341" s="8">
        <v>0.23649999999999999</v>
      </c>
    </row>
    <row r="342" spans="1:11" x14ac:dyDescent="0.35">
      <c r="A342" s="5" t="s">
        <v>2167</v>
      </c>
      <c r="B342" s="5" t="s">
        <v>344</v>
      </c>
      <c r="C342" s="5" t="s">
        <v>17</v>
      </c>
      <c r="D342" s="5" t="s">
        <v>347</v>
      </c>
      <c r="E342" s="6" t="s">
        <v>2242</v>
      </c>
      <c r="F342" s="5" t="s">
        <v>2169</v>
      </c>
      <c r="G342" s="5" t="s">
        <v>116</v>
      </c>
      <c r="H342" s="5" t="s">
        <v>2177</v>
      </c>
      <c r="I342" s="6" t="s">
        <v>2178</v>
      </c>
      <c r="J342" s="7">
        <v>457624</v>
      </c>
      <c r="K342" s="8">
        <v>0.1648</v>
      </c>
    </row>
    <row r="343" spans="1:11" x14ac:dyDescent="0.35">
      <c r="A343" s="5" t="s">
        <v>2167</v>
      </c>
      <c r="B343" s="5" t="s">
        <v>344</v>
      </c>
      <c r="C343" s="5" t="s">
        <v>17</v>
      </c>
      <c r="D343" s="5" t="s">
        <v>347</v>
      </c>
      <c r="E343" s="6" t="s">
        <v>2242</v>
      </c>
      <c r="F343" s="5" t="s">
        <v>2169</v>
      </c>
      <c r="G343" s="5" t="s">
        <v>116</v>
      </c>
      <c r="H343" s="5" t="s">
        <v>2179</v>
      </c>
      <c r="I343" s="6" t="s">
        <v>2180</v>
      </c>
      <c r="J343" s="7">
        <v>204376</v>
      </c>
      <c r="K343" s="8">
        <v>7.3599999999999999E-2</v>
      </c>
    </row>
    <row r="344" spans="1:11" x14ac:dyDescent="0.35">
      <c r="A344" s="5" t="s">
        <v>2167</v>
      </c>
      <c r="B344" s="5" t="s">
        <v>344</v>
      </c>
      <c r="C344" s="5" t="s">
        <v>17</v>
      </c>
      <c r="D344" s="5" t="s">
        <v>350</v>
      </c>
      <c r="E344" s="6" t="s">
        <v>2243</v>
      </c>
      <c r="F344" s="5" t="s">
        <v>2169</v>
      </c>
      <c r="G344" s="5" t="s">
        <v>116</v>
      </c>
      <c r="H344" s="5" t="s">
        <v>2170</v>
      </c>
      <c r="I344" s="6" t="s">
        <v>2171</v>
      </c>
      <c r="J344" s="7">
        <v>0</v>
      </c>
      <c r="K344" s="8">
        <v>0</v>
      </c>
    </row>
    <row r="345" spans="1:11" x14ac:dyDescent="0.35">
      <c r="A345" s="5" t="s">
        <v>2167</v>
      </c>
      <c r="B345" s="5" t="s">
        <v>344</v>
      </c>
      <c r="C345" s="5" t="s">
        <v>17</v>
      </c>
      <c r="D345" s="5" t="s">
        <v>350</v>
      </c>
      <c r="E345" s="6" t="s">
        <v>2243</v>
      </c>
      <c r="F345" s="5" t="s">
        <v>2169</v>
      </c>
      <c r="G345" s="5" t="s">
        <v>116</v>
      </c>
      <c r="H345" s="5" t="s">
        <v>2172</v>
      </c>
      <c r="I345" s="6" t="s">
        <v>2173</v>
      </c>
      <c r="J345" s="7">
        <v>0</v>
      </c>
      <c r="K345" s="8">
        <v>0</v>
      </c>
    </row>
    <row r="346" spans="1:11" x14ac:dyDescent="0.35">
      <c r="A346" s="5" t="s">
        <v>2167</v>
      </c>
      <c r="B346" s="5" t="s">
        <v>344</v>
      </c>
      <c r="C346" s="5" t="s">
        <v>17</v>
      </c>
      <c r="D346" s="5" t="s">
        <v>350</v>
      </c>
      <c r="E346" s="6" t="s">
        <v>2243</v>
      </c>
      <c r="F346" s="5" t="s">
        <v>2169</v>
      </c>
      <c r="G346" s="5" t="s">
        <v>116</v>
      </c>
      <c r="H346" s="5" t="s">
        <v>19</v>
      </c>
      <c r="I346" s="6" t="s">
        <v>2174</v>
      </c>
      <c r="J346" s="7">
        <v>545372</v>
      </c>
      <c r="K346" s="8">
        <v>0.24940000000000001</v>
      </c>
    </row>
    <row r="347" spans="1:11" x14ac:dyDescent="0.35">
      <c r="A347" s="5" t="s">
        <v>2167</v>
      </c>
      <c r="B347" s="5" t="s">
        <v>344</v>
      </c>
      <c r="C347" s="5" t="s">
        <v>17</v>
      </c>
      <c r="D347" s="5" t="s">
        <v>350</v>
      </c>
      <c r="E347" s="6" t="s">
        <v>2243</v>
      </c>
      <c r="F347" s="5" t="s">
        <v>2169</v>
      </c>
      <c r="G347" s="5" t="s">
        <v>116</v>
      </c>
      <c r="H347" s="5" t="s">
        <v>30</v>
      </c>
      <c r="I347" s="6" t="s">
        <v>2182</v>
      </c>
      <c r="J347" s="7">
        <v>284713</v>
      </c>
      <c r="K347" s="8">
        <v>0.13020000000000001</v>
      </c>
    </row>
    <row r="348" spans="1:11" x14ac:dyDescent="0.35">
      <c r="A348" s="5" t="s">
        <v>2167</v>
      </c>
      <c r="B348" s="5" t="s">
        <v>344</v>
      </c>
      <c r="C348" s="5" t="s">
        <v>17</v>
      </c>
      <c r="D348" s="5" t="s">
        <v>350</v>
      </c>
      <c r="E348" s="6" t="s">
        <v>2243</v>
      </c>
      <c r="F348" s="5" t="s">
        <v>2169</v>
      </c>
      <c r="G348" s="5" t="s">
        <v>116</v>
      </c>
      <c r="H348" s="5" t="s">
        <v>2175</v>
      </c>
      <c r="I348" s="6" t="s">
        <v>2176</v>
      </c>
      <c r="J348" s="7">
        <v>622564</v>
      </c>
      <c r="K348" s="8">
        <v>0.28470000000000001</v>
      </c>
    </row>
    <row r="349" spans="1:11" x14ac:dyDescent="0.35">
      <c r="A349" s="5" t="s">
        <v>2167</v>
      </c>
      <c r="B349" s="5" t="s">
        <v>344</v>
      </c>
      <c r="C349" s="5" t="s">
        <v>17</v>
      </c>
      <c r="D349" s="5" t="s">
        <v>350</v>
      </c>
      <c r="E349" s="6" t="s">
        <v>2243</v>
      </c>
      <c r="F349" s="5" t="s">
        <v>2169</v>
      </c>
      <c r="G349" s="5" t="s">
        <v>116</v>
      </c>
      <c r="H349" s="5" t="s">
        <v>2177</v>
      </c>
      <c r="I349" s="6" t="s">
        <v>2178</v>
      </c>
      <c r="J349" s="7">
        <v>474959</v>
      </c>
      <c r="K349" s="8">
        <v>0.2172</v>
      </c>
    </row>
    <row r="350" spans="1:11" x14ac:dyDescent="0.35">
      <c r="A350" s="5" t="s">
        <v>2167</v>
      </c>
      <c r="B350" s="5" t="s">
        <v>344</v>
      </c>
      <c r="C350" s="5" t="s">
        <v>17</v>
      </c>
      <c r="D350" s="5" t="s">
        <v>350</v>
      </c>
      <c r="E350" s="6" t="s">
        <v>2243</v>
      </c>
      <c r="F350" s="5" t="s">
        <v>2169</v>
      </c>
      <c r="G350" s="5" t="s">
        <v>116</v>
      </c>
      <c r="H350" s="5" t="s">
        <v>2179</v>
      </c>
      <c r="I350" s="6" t="s">
        <v>2180</v>
      </c>
      <c r="J350" s="7">
        <v>85283</v>
      </c>
      <c r="K350" s="8">
        <v>3.9E-2</v>
      </c>
    </row>
    <row r="351" spans="1:11" x14ac:dyDescent="0.35">
      <c r="A351" s="5" t="s">
        <v>2167</v>
      </c>
      <c r="B351" s="5" t="s">
        <v>344</v>
      </c>
      <c r="C351" s="5" t="s">
        <v>17</v>
      </c>
      <c r="D351" s="5" t="s">
        <v>353</v>
      </c>
      <c r="E351" s="6" t="s">
        <v>2244</v>
      </c>
      <c r="F351" s="5" t="s">
        <v>2169</v>
      </c>
      <c r="G351" s="5" t="s">
        <v>116</v>
      </c>
      <c r="H351" s="5" t="s">
        <v>2170</v>
      </c>
      <c r="I351" s="6" t="s">
        <v>2171</v>
      </c>
      <c r="J351" s="7">
        <v>0</v>
      </c>
      <c r="K351" s="8">
        <v>0</v>
      </c>
    </row>
    <row r="352" spans="1:11" x14ac:dyDescent="0.35">
      <c r="A352" s="5" t="s">
        <v>2167</v>
      </c>
      <c r="B352" s="5" t="s">
        <v>344</v>
      </c>
      <c r="C352" s="5" t="s">
        <v>17</v>
      </c>
      <c r="D352" s="5" t="s">
        <v>353</v>
      </c>
      <c r="E352" s="6" t="s">
        <v>2244</v>
      </c>
      <c r="F352" s="5" t="s">
        <v>2169</v>
      </c>
      <c r="G352" s="5" t="s">
        <v>116</v>
      </c>
      <c r="H352" s="5" t="s">
        <v>2172</v>
      </c>
      <c r="I352" s="6" t="s">
        <v>2173</v>
      </c>
      <c r="J352" s="7">
        <v>0</v>
      </c>
      <c r="K352" s="8">
        <v>0</v>
      </c>
    </row>
    <row r="353" spans="1:11" x14ac:dyDescent="0.35">
      <c r="A353" s="5" t="s">
        <v>2167</v>
      </c>
      <c r="B353" s="5" t="s">
        <v>344</v>
      </c>
      <c r="C353" s="5" t="s">
        <v>17</v>
      </c>
      <c r="D353" s="5" t="s">
        <v>353</v>
      </c>
      <c r="E353" s="6" t="s">
        <v>2244</v>
      </c>
      <c r="F353" s="5" t="s">
        <v>2169</v>
      </c>
      <c r="G353" s="5" t="s">
        <v>116</v>
      </c>
      <c r="H353" s="5" t="s">
        <v>19</v>
      </c>
      <c r="I353" s="6" t="s">
        <v>2174</v>
      </c>
      <c r="J353" s="7">
        <v>601882</v>
      </c>
      <c r="K353" s="8">
        <v>0.48020000000000002</v>
      </c>
    </row>
    <row r="354" spans="1:11" x14ac:dyDescent="0.35">
      <c r="A354" s="5" t="s">
        <v>2167</v>
      </c>
      <c r="B354" s="5" t="s">
        <v>344</v>
      </c>
      <c r="C354" s="5" t="s">
        <v>17</v>
      </c>
      <c r="D354" s="5" t="s">
        <v>353</v>
      </c>
      <c r="E354" s="6" t="s">
        <v>2244</v>
      </c>
      <c r="F354" s="5" t="s">
        <v>2169</v>
      </c>
      <c r="G354" s="5" t="s">
        <v>116</v>
      </c>
      <c r="H354" s="5" t="s">
        <v>2175</v>
      </c>
      <c r="I354" s="6" t="s">
        <v>2176</v>
      </c>
      <c r="J354" s="7">
        <v>359224</v>
      </c>
      <c r="K354" s="8">
        <v>0.28660000000000002</v>
      </c>
    </row>
    <row r="355" spans="1:11" x14ac:dyDescent="0.35">
      <c r="A355" s="5" t="s">
        <v>2167</v>
      </c>
      <c r="B355" s="5" t="s">
        <v>344</v>
      </c>
      <c r="C355" s="5" t="s">
        <v>17</v>
      </c>
      <c r="D355" s="5" t="s">
        <v>353</v>
      </c>
      <c r="E355" s="6" t="s">
        <v>2244</v>
      </c>
      <c r="F355" s="5" t="s">
        <v>2169</v>
      </c>
      <c r="G355" s="5" t="s">
        <v>116</v>
      </c>
      <c r="H355" s="5" t="s">
        <v>2177</v>
      </c>
      <c r="I355" s="6" t="s">
        <v>2178</v>
      </c>
      <c r="J355" s="7">
        <v>365617</v>
      </c>
      <c r="K355" s="8">
        <v>0.29170000000000001</v>
      </c>
    </row>
    <row r="356" spans="1:11" x14ac:dyDescent="0.35">
      <c r="A356" s="5" t="s">
        <v>2167</v>
      </c>
      <c r="B356" s="5" t="s">
        <v>344</v>
      </c>
      <c r="C356" s="5" t="s">
        <v>17</v>
      </c>
      <c r="D356" s="5" t="s">
        <v>353</v>
      </c>
      <c r="E356" s="6" t="s">
        <v>2244</v>
      </c>
      <c r="F356" s="5" t="s">
        <v>2169</v>
      </c>
      <c r="G356" s="5" t="s">
        <v>116</v>
      </c>
      <c r="H356" s="5" t="s">
        <v>2179</v>
      </c>
      <c r="I356" s="6" t="s">
        <v>2180</v>
      </c>
      <c r="J356" s="7">
        <v>114937</v>
      </c>
      <c r="K356" s="8">
        <v>9.1700000000000004E-2</v>
      </c>
    </row>
    <row r="357" spans="1:11" x14ac:dyDescent="0.35">
      <c r="A357" s="5" t="s">
        <v>2167</v>
      </c>
      <c r="B357" s="5" t="s">
        <v>344</v>
      </c>
      <c r="C357" s="5" t="s">
        <v>17</v>
      </c>
      <c r="D357" s="5" t="s">
        <v>357</v>
      </c>
      <c r="E357" s="6" t="s">
        <v>2245</v>
      </c>
      <c r="F357" s="5" t="s">
        <v>2169</v>
      </c>
      <c r="G357" s="5" t="s">
        <v>116</v>
      </c>
      <c r="H357" s="5" t="s">
        <v>2170</v>
      </c>
      <c r="I357" s="6" t="s">
        <v>2171</v>
      </c>
      <c r="J357" s="7">
        <v>0</v>
      </c>
      <c r="K357" s="8">
        <v>0</v>
      </c>
    </row>
    <row r="358" spans="1:11" x14ac:dyDescent="0.35">
      <c r="A358" s="5" t="s">
        <v>2167</v>
      </c>
      <c r="B358" s="5" t="s">
        <v>344</v>
      </c>
      <c r="C358" s="5" t="s">
        <v>17</v>
      </c>
      <c r="D358" s="5" t="s">
        <v>357</v>
      </c>
      <c r="E358" s="6" t="s">
        <v>2245</v>
      </c>
      <c r="F358" s="5" t="s">
        <v>2169</v>
      </c>
      <c r="G358" s="5" t="s">
        <v>116</v>
      </c>
      <c r="H358" s="5" t="s">
        <v>2172</v>
      </c>
      <c r="I358" s="6" t="s">
        <v>2173</v>
      </c>
      <c r="J358" s="7">
        <v>0</v>
      </c>
      <c r="K358" s="8">
        <v>0</v>
      </c>
    </row>
    <row r="359" spans="1:11" x14ac:dyDescent="0.35">
      <c r="A359" s="5" t="s">
        <v>2167</v>
      </c>
      <c r="B359" s="5" t="s">
        <v>344</v>
      </c>
      <c r="C359" s="5" t="s">
        <v>17</v>
      </c>
      <c r="D359" s="5" t="s">
        <v>357</v>
      </c>
      <c r="E359" s="6" t="s">
        <v>2245</v>
      </c>
      <c r="F359" s="5" t="s">
        <v>2169</v>
      </c>
      <c r="G359" s="5" t="s">
        <v>116</v>
      </c>
      <c r="H359" s="5" t="s">
        <v>19</v>
      </c>
      <c r="I359" s="6" t="s">
        <v>2174</v>
      </c>
      <c r="J359" s="7">
        <v>2425097</v>
      </c>
      <c r="K359" s="8">
        <v>0.50419999999999998</v>
      </c>
    </row>
    <row r="360" spans="1:11" x14ac:dyDescent="0.35">
      <c r="A360" s="5" t="s">
        <v>2167</v>
      </c>
      <c r="B360" s="5" t="s">
        <v>344</v>
      </c>
      <c r="C360" s="5" t="s">
        <v>17</v>
      </c>
      <c r="D360" s="5" t="s">
        <v>357</v>
      </c>
      <c r="E360" s="6" t="s">
        <v>2245</v>
      </c>
      <c r="F360" s="5" t="s">
        <v>2169</v>
      </c>
      <c r="G360" s="5" t="s">
        <v>116</v>
      </c>
      <c r="H360" s="5" t="s">
        <v>30</v>
      </c>
      <c r="I360" s="6" t="s">
        <v>2182</v>
      </c>
      <c r="J360" s="7">
        <v>303979</v>
      </c>
      <c r="K360" s="8">
        <v>6.3200000000000006E-2</v>
      </c>
    </row>
    <row r="361" spans="1:11" x14ac:dyDescent="0.35">
      <c r="A361" s="5" t="s">
        <v>2167</v>
      </c>
      <c r="B361" s="5" t="s">
        <v>344</v>
      </c>
      <c r="C361" s="5" t="s">
        <v>17</v>
      </c>
      <c r="D361" s="5" t="s">
        <v>357</v>
      </c>
      <c r="E361" s="6" t="s">
        <v>2245</v>
      </c>
      <c r="F361" s="5" t="s">
        <v>2169</v>
      </c>
      <c r="G361" s="5" t="s">
        <v>116</v>
      </c>
      <c r="H361" s="5" t="s">
        <v>2175</v>
      </c>
      <c r="I361" s="6" t="s">
        <v>2176</v>
      </c>
      <c r="J361" s="7">
        <v>1540576</v>
      </c>
      <c r="K361" s="8">
        <v>0.32029999999999997</v>
      </c>
    </row>
    <row r="362" spans="1:11" x14ac:dyDescent="0.35">
      <c r="A362" s="5" t="s">
        <v>2167</v>
      </c>
      <c r="B362" s="5" t="s">
        <v>344</v>
      </c>
      <c r="C362" s="5" t="s">
        <v>17</v>
      </c>
      <c r="D362" s="5" t="s">
        <v>357</v>
      </c>
      <c r="E362" s="6" t="s">
        <v>2245</v>
      </c>
      <c r="F362" s="5" t="s">
        <v>2169</v>
      </c>
      <c r="G362" s="5" t="s">
        <v>116</v>
      </c>
      <c r="H362" s="5" t="s">
        <v>2177</v>
      </c>
      <c r="I362" s="6" t="s">
        <v>2178</v>
      </c>
      <c r="J362" s="7">
        <v>1081241</v>
      </c>
      <c r="K362" s="8">
        <v>0.2248</v>
      </c>
    </row>
    <row r="363" spans="1:11" x14ac:dyDescent="0.35">
      <c r="A363" s="5" t="s">
        <v>2167</v>
      </c>
      <c r="B363" s="5" t="s">
        <v>344</v>
      </c>
      <c r="C363" s="5" t="s">
        <v>17</v>
      </c>
      <c r="D363" s="5" t="s">
        <v>357</v>
      </c>
      <c r="E363" s="6" t="s">
        <v>2245</v>
      </c>
      <c r="F363" s="5" t="s">
        <v>2169</v>
      </c>
      <c r="G363" s="5" t="s">
        <v>116</v>
      </c>
      <c r="H363" s="5" t="s">
        <v>2179</v>
      </c>
      <c r="I363" s="6" t="s">
        <v>2180</v>
      </c>
      <c r="J363" s="7">
        <v>266462</v>
      </c>
      <c r="K363" s="8">
        <v>5.5399999999999998E-2</v>
      </c>
    </row>
    <row r="364" spans="1:11" x14ac:dyDescent="0.35">
      <c r="A364" s="5" t="s">
        <v>2167</v>
      </c>
      <c r="B364" s="5" t="s">
        <v>344</v>
      </c>
      <c r="C364" s="5" t="s">
        <v>17</v>
      </c>
      <c r="D364" s="5" t="s">
        <v>361</v>
      </c>
      <c r="E364" s="6" t="s">
        <v>2246</v>
      </c>
      <c r="F364" s="5" t="s">
        <v>2169</v>
      </c>
      <c r="G364" s="5" t="s">
        <v>116</v>
      </c>
      <c r="H364" s="5" t="s">
        <v>2170</v>
      </c>
      <c r="I364" s="6" t="s">
        <v>2171</v>
      </c>
      <c r="J364" s="7">
        <v>0</v>
      </c>
      <c r="K364" s="8">
        <v>0</v>
      </c>
    </row>
    <row r="365" spans="1:11" x14ac:dyDescent="0.35">
      <c r="A365" s="5" t="s">
        <v>2167</v>
      </c>
      <c r="B365" s="5" t="s">
        <v>344</v>
      </c>
      <c r="C365" s="5" t="s">
        <v>17</v>
      </c>
      <c r="D365" s="5" t="s">
        <v>361</v>
      </c>
      <c r="E365" s="6" t="s">
        <v>2246</v>
      </c>
      <c r="F365" s="5" t="s">
        <v>2169</v>
      </c>
      <c r="G365" s="5" t="s">
        <v>116</v>
      </c>
      <c r="H365" s="5" t="s">
        <v>2172</v>
      </c>
      <c r="I365" s="6" t="s">
        <v>2173</v>
      </c>
      <c r="J365" s="7">
        <v>0</v>
      </c>
      <c r="K365" s="8">
        <v>0</v>
      </c>
    </row>
    <row r="366" spans="1:11" x14ac:dyDescent="0.35">
      <c r="A366" s="5" t="s">
        <v>2167</v>
      </c>
      <c r="B366" s="5" t="s">
        <v>344</v>
      </c>
      <c r="C366" s="5" t="s">
        <v>17</v>
      </c>
      <c r="D366" s="5" t="s">
        <v>361</v>
      </c>
      <c r="E366" s="6" t="s">
        <v>2246</v>
      </c>
      <c r="F366" s="5" t="s">
        <v>2169</v>
      </c>
      <c r="G366" s="5" t="s">
        <v>116</v>
      </c>
      <c r="H366" s="5" t="s">
        <v>19</v>
      </c>
      <c r="I366" s="6" t="s">
        <v>2174</v>
      </c>
      <c r="J366" s="7">
        <v>896302</v>
      </c>
      <c r="K366" s="8">
        <v>0.54430000000000001</v>
      </c>
    </row>
    <row r="367" spans="1:11" x14ac:dyDescent="0.35">
      <c r="A367" s="5" t="s">
        <v>2167</v>
      </c>
      <c r="B367" s="5" t="s">
        <v>344</v>
      </c>
      <c r="C367" s="5" t="s">
        <v>17</v>
      </c>
      <c r="D367" s="5" t="s">
        <v>361</v>
      </c>
      <c r="E367" s="6" t="s">
        <v>2246</v>
      </c>
      <c r="F367" s="5" t="s">
        <v>2169</v>
      </c>
      <c r="G367" s="5" t="s">
        <v>116</v>
      </c>
      <c r="H367" s="5" t="s">
        <v>30</v>
      </c>
      <c r="I367" s="6" t="s">
        <v>2182</v>
      </c>
      <c r="J367" s="7">
        <v>26512</v>
      </c>
      <c r="K367" s="8">
        <v>1.61E-2</v>
      </c>
    </row>
    <row r="368" spans="1:11" x14ac:dyDescent="0.35">
      <c r="A368" s="5" t="s">
        <v>2167</v>
      </c>
      <c r="B368" s="5" t="s">
        <v>344</v>
      </c>
      <c r="C368" s="5" t="s">
        <v>17</v>
      </c>
      <c r="D368" s="5" t="s">
        <v>361</v>
      </c>
      <c r="E368" s="6" t="s">
        <v>2246</v>
      </c>
      <c r="F368" s="5" t="s">
        <v>2169</v>
      </c>
      <c r="G368" s="5" t="s">
        <v>116</v>
      </c>
      <c r="H368" s="5" t="s">
        <v>2175</v>
      </c>
      <c r="I368" s="6" t="s">
        <v>2176</v>
      </c>
      <c r="J368" s="7">
        <v>381048</v>
      </c>
      <c r="K368" s="8">
        <v>0.23139999999999999</v>
      </c>
    </row>
    <row r="369" spans="1:11" x14ac:dyDescent="0.35">
      <c r="A369" s="5" t="s">
        <v>2167</v>
      </c>
      <c r="B369" s="5" t="s">
        <v>344</v>
      </c>
      <c r="C369" s="5" t="s">
        <v>17</v>
      </c>
      <c r="D369" s="5" t="s">
        <v>361</v>
      </c>
      <c r="E369" s="6" t="s">
        <v>2246</v>
      </c>
      <c r="F369" s="5" t="s">
        <v>2169</v>
      </c>
      <c r="G369" s="5" t="s">
        <v>116</v>
      </c>
      <c r="H369" s="5" t="s">
        <v>2177</v>
      </c>
      <c r="I369" s="6" t="s">
        <v>2178</v>
      </c>
      <c r="J369" s="7">
        <v>404596</v>
      </c>
      <c r="K369" s="8">
        <v>0.2457</v>
      </c>
    </row>
    <row r="370" spans="1:11" x14ac:dyDescent="0.35">
      <c r="A370" s="5" t="s">
        <v>2167</v>
      </c>
      <c r="B370" s="5" t="s">
        <v>344</v>
      </c>
      <c r="C370" s="5" t="s">
        <v>17</v>
      </c>
      <c r="D370" s="5" t="s">
        <v>361</v>
      </c>
      <c r="E370" s="6" t="s">
        <v>2246</v>
      </c>
      <c r="F370" s="5" t="s">
        <v>2169</v>
      </c>
      <c r="G370" s="5" t="s">
        <v>116</v>
      </c>
      <c r="H370" s="5" t="s">
        <v>2179</v>
      </c>
      <c r="I370" s="6" t="s">
        <v>2180</v>
      </c>
      <c r="J370" s="7">
        <v>75419</v>
      </c>
      <c r="K370" s="8">
        <v>4.58E-2</v>
      </c>
    </row>
    <row r="371" spans="1:11" x14ac:dyDescent="0.35">
      <c r="A371" s="5" t="s">
        <v>2167</v>
      </c>
      <c r="B371" s="5" t="s">
        <v>344</v>
      </c>
      <c r="C371" s="5" t="s">
        <v>17</v>
      </c>
      <c r="D371" s="5" t="s">
        <v>363</v>
      </c>
      <c r="E371" s="6" t="s">
        <v>2247</v>
      </c>
      <c r="F371" s="5" t="s">
        <v>2169</v>
      </c>
      <c r="G371" s="5" t="s">
        <v>116</v>
      </c>
      <c r="H371" s="5" t="s">
        <v>2172</v>
      </c>
      <c r="I371" s="6" t="s">
        <v>2173</v>
      </c>
      <c r="J371" s="7">
        <v>0</v>
      </c>
      <c r="K371" s="8">
        <v>0</v>
      </c>
    </row>
    <row r="372" spans="1:11" x14ac:dyDescent="0.35">
      <c r="A372" s="5" t="s">
        <v>2167</v>
      </c>
      <c r="B372" s="5" t="s">
        <v>344</v>
      </c>
      <c r="C372" s="5" t="s">
        <v>17</v>
      </c>
      <c r="D372" s="5" t="s">
        <v>363</v>
      </c>
      <c r="E372" s="6" t="s">
        <v>2247</v>
      </c>
      <c r="F372" s="5" t="s">
        <v>2169</v>
      </c>
      <c r="G372" s="5" t="s">
        <v>116</v>
      </c>
      <c r="H372" s="5" t="s">
        <v>19</v>
      </c>
      <c r="I372" s="6" t="s">
        <v>2174</v>
      </c>
      <c r="J372" s="7">
        <v>6831686</v>
      </c>
      <c r="K372" s="8">
        <v>0.42209999999999998</v>
      </c>
    </row>
    <row r="373" spans="1:11" x14ac:dyDescent="0.35">
      <c r="A373" s="5" t="s">
        <v>2167</v>
      </c>
      <c r="B373" s="5" t="s">
        <v>344</v>
      </c>
      <c r="C373" s="5" t="s">
        <v>17</v>
      </c>
      <c r="D373" s="5" t="s">
        <v>363</v>
      </c>
      <c r="E373" s="6" t="s">
        <v>2247</v>
      </c>
      <c r="F373" s="5" t="s">
        <v>2169</v>
      </c>
      <c r="G373" s="5" t="s">
        <v>116</v>
      </c>
      <c r="H373" s="5" t="s">
        <v>2175</v>
      </c>
      <c r="I373" s="6" t="s">
        <v>2176</v>
      </c>
      <c r="J373" s="7">
        <v>6077466</v>
      </c>
      <c r="K373" s="8">
        <v>0.3755</v>
      </c>
    </row>
    <row r="374" spans="1:11" x14ac:dyDescent="0.35">
      <c r="A374" s="5" t="s">
        <v>2167</v>
      </c>
      <c r="B374" s="5" t="s">
        <v>344</v>
      </c>
      <c r="C374" s="5" t="s">
        <v>17</v>
      </c>
      <c r="D374" s="5" t="s">
        <v>363</v>
      </c>
      <c r="E374" s="6" t="s">
        <v>2247</v>
      </c>
      <c r="F374" s="5" t="s">
        <v>2169</v>
      </c>
      <c r="G374" s="5" t="s">
        <v>116</v>
      </c>
      <c r="H374" s="5" t="s">
        <v>2177</v>
      </c>
      <c r="I374" s="6" t="s">
        <v>2178</v>
      </c>
      <c r="J374" s="7">
        <v>4334342</v>
      </c>
      <c r="K374" s="8">
        <v>0.26779999999999998</v>
      </c>
    </row>
    <row r="375" spans="1:11" x14ac:dyDescent="0.35">
      <c r="A375" s="5" t="s">
        <v>2167</v>
      </c>
      <c r="B375" s="5" t="s">
        <v>344</v>
      </c>
      <c r="C375" s="5" t="s">
        <v>17</v>
      </c>
      <c r="D375" s="5" t="s">
        <v>363</v>
      </c>
      <c r="E375" s="6" t="s">
        <v>2247</v>
      </c>
      <c r="F375" s="5" t="s">
        <v>2169</v>
      </c>
      <c r="G375" s="5" t="s">
        <v>116</v>
      </c>
      <c r="H375" s="5" t="s">
        <v>2179</v>
      </c>
      <c r="I375" s="6" t="s">
        <v>2180</v>
      </c>
      <c r="J375" s="7">
        <v>61503</v>
      </c>
      <c r="K375" s="8">
        <v>3.8E-3</v>
      </c>
    </row>
    <row r="376" spans="1:11" x14ac:dyDescent="0.35">
      <c r="A376" s="5" t="s">
        <v>2167</v>
      </c>
      <c r="B376" s="5" t="s">
        <v>369</v>
      </c>
      <c r="C376" s="5" t="s">
        <v>17</v>
      </c>
      <c r="D376" s="5" t="s">
        <v>370</v>
      </c>
      <c r="E376" s="6" t="s">
        <v>2248</v>
      </c>
      <c r="F376" s="5" t="s">
        <v>2169</v>
      </c>
      <c r="G376" s="5" t="s">
        <v>116</v>
      </c>
      <c r="H376" s="5" t="s">
        <v>2170</v>
      </c>
      <c r="I376" s="6" t="s">
        <v>2171</v>
      </c>
      <c r="J376" s="7">
        <v>0</v>
      </c>
      <c r="K376" s="8">
        <v>0</v>
      </c>
    </row>
    <row r="377" spans="1:11" x14ac:dyDescent="0.35">
      <c r="A377" s="5" t="s">
        <v>2167</v>
      </c>
      <c r="B377" s="5" t="s">
        <v>369</v>
      </c>
      <c r="C377" s="5" t="s">
        <v>17</v>
      </c>
      <c r="D377" s="5" t="s">
        <v>370</v>
      </c>
      <c r="E377" s="6" t="s">
        <v>2248</v>
      </c>
      <c r="F377" s="5" t="s">
        <v>2169</v>
      </c>
      <c r="G377" s="5" t="s">
        <v>116</v>
      </c>
      <c r="H377" s="5" t="s">
        <v>2172</v>
      </c>
      <c r="I377" s="6" t="s">
        <v>2173</v>
      </c>
      <c r="J377" s="7">
        <v>0</v>
      </c>
      <c r="K377" s="8">
        <v>0</v>
      </c>
    </row>
    <row r="378" spans="1:11" x14ac:dyDescent="0.35">
      <c r="A378" s="5" t="s">
        <v>2167</v>
      </c>
      <c r="B378" s="5" t="s">
        <v>369</v>
      </c>
      <c r="C378" s="5" t="s">
        <v>17</v>
      </c>
      <c r="D378" s="5" t="s">
        <v>370</v>
      </c>
      <c r="E378" s="6" t="s">
        <v>2248</v>
      </c>
      <c r="F378" s="5" t="s">
        <v>2169</v>
      </c>
      <c r="G378" s="5" t="s">
        <v>116</v>
      </c>
      <c r="H378" s="5" t="s">
        <v>19</v>
      </c>
      <c r="I378" s="6" t="s">
        <v>2174</v>
      </c>
      <c r="J378" s="7">
        <v>568056</v>
      </c>
      <c r="K378" s="8">
        <v>0.1862</v>
      </c>
    </row>
    <row r="379" spans="1:11" x14ac:dyDescent="0.35">
      <c r="A379" s="5" t="s">
        <v>2167</v>
      </c>
      <c r="B379" s="5" t="s">
        <v>369</v>
      </c>
      <c r="C379" s="5" t="s">
        <v>17</v>
      </c>
      <c r="D379" s="5" t="s">
        <v>370</v>
      </c>
      <c r="E379" s="6" t="s">
        <v>2248</v>
      </c>
      <c r="F379" s="5" t="s">
        <v>2169</v>
      </c>
      <c r="G379" s="5" t="s">
        <v>116</v>
      </c>
      <c r="H379" s="5" t="s">
        <v>30</v>
      </c>
      <c r="I379" s="6" t="s">
        <v>2182</v>
      </c>
      <c r="J379" s="7">
        <v>136370</v>
      </c>
      <c r="K379" s="8">
        <v>4.4699999999999997E-2</v>
      </c>
    </row>
    <row r="380" spans="1:11" x14ac:dyDescent="0.35">
      <c r="A380" s="5" t="s">
        <v>2167</v>
      </c>
      <c r="B380" s="5" t="s">
        <v>369</v>
      </c>
      <c r="C380" s="5" t="s">
        <v>17</v>
      </c>
      <c r="D380" s="5" t="s">
        <v>370</v>
      </c>
      <c r="E380" s="6" t="s">
        <v>2248</v>
      </c>
      <c r="F380" s="5" t="s">
        <v>2169</v>
      </c>
      <c r="G380" s="5" t="s">
        <v>116</v>
      </c>
      <c r="H380" s="5" t="s">
        <v>2175</v>
      </c>
      <c r="I380" s="6" t="s">
        <v>2176</v>
      </c>
      <c r="J380" s="7">
        <v>884118</v>
      </c>
      <c r="K380" s="8">
        <v>0.2898</v>
      </c>
    </row>
    <row r="381" spans="1:11" x14ac:dyDescent="0.35">
      <c r="A381" s="5" t="s">
        <v>2167</v>
      </c>
      <c r="B381" s="5" t="s">
        <v>369</v>
      </c>
      <c r="C381" s="5" t="s">
        <v>17</v>
      </c>
      <c r="D381" s="5" t="s">
        <v>370</v>
      </c>
      <c r="E381" s="6" t="s">
        <v>2248</v>
      </c>
      <c r="F381" s="5" t="s">
        <v>2169</v>
      </c>
      <c r="G381" s="5" t="s">
        <v>116</v>
      </c>
      <c r="H381" s="5" t="s">
        <v>2177</v>
      </c>
      <c r="I381" s="6" t="s">
        <v>2178</v>
      </c>
      <c r="J381" s="7">
        <v>750799</v>
      </c>
      <c r="K381" s="8">
        <v>0.24610000000000001</v>
      </c>
    </row>
    <row r="382" spans="1:11" x14ac:dyDescent="0.35">
      <c r="A382" s="5" t="s">
        <v>2167</v>
      </c>
      <c r="B382" s="5" t="s">
        <v>369</v>
      </c>
      <c r="C382" s="5" t="s">
        <v>17</v>
      </c>
      <c r="D382" s="5" t="s">
        <v>370</v>
      </c>
      <c r="E382" s="6" t="s">
        <v>2248</v>
      </c>
      <c r="F382" s="5" t="s">
        <v>2169</v>
      </c>
      <c r="G382" s="5" t="s">
        <v>116</v>
      </c>
      <c r="H382" s="5" t="s">
        <v>2179</v>
      </c>
      <c r="I382" s="6" t="s">
        <v>2180</v>
      </c>
      <c r="J382" s="7">
        <v>93659</v>
      </c>
      <c r="K382" s="8">
        <v>3.0700000000000002E-2</v>
      </c>
    </row>
    <row r="383" spans="1:11" x14ac:dyDescent="0.35">
      <c r="A383" s="5" t="s">
        <v>2167</v>
      </c>
      <c r="B383" s="5" t="s">
        <v>369</v>
      </c>
      <c r="C383" s="5" t="s">
        <v>17</v>
      </c>
      <c r="D383" s="5" t="s">
        <v>376</v>
      </c>
      <c r="E383" s="6" t="s">
        <v>2249</v>
      </c>
      <c r="F383" s="5" t="s">
        <v>2169</v>
      </c>
      <c r="G383" s="5" t="s">
        <v>116</v>
      </c>
      <c r="H383" s="5" t="s">
        <v>2170</v>
      </c>
      <c r="I383" s="6" t="s">
        <v>2171</v>
      </c>
      <c r="J383" s="7">
        <v>0</v>
      </c>
      <c r="K383" s="8">
        <v>0</v>
      </c>
    </row>
    <row r="384" spans="1:11" x14ac:dyDescent="0.35">
      <c r="A384" s="5" t="s">
        <v>2167</v>
      </c>
      <c r="B384" s="5" t="s">
        <v>369</v>
      </c>
      <c r="C384" s="5" t="s">
        <v>17</v>
      </c>
      <c r="D384" s="5" t="s">
        <v>376</v>
      </c>
      <c r="E384" s="6" t="s">
        <v>2249</v>
      </c>
      <c r="F384" s="5" t="s">
        <v>2169</v>
      </c>
      <c r="G384" s="5" t="s">
        <v>116</v>
      </c>
      <c r="H384" s="5" t="s">
        <v>2172</v>
      </c>
      <c r="I384" s="6" t="s">
        <v>2173</v>
      </c>
      <c r="J384" s="7">
        <v>0</v>
      </c>
      <c r="K384" s="8">
        <v>0</v>
      </c>
    </row>
    <row r="385" spans="1:11" x14ac:dyDescent="0.35">
      <c r="A385" s="5" t="s">
        <v>2167</v>
      </c>
      <c r="B385" s="5" t="s">
        <v>369</v>
      </c>
      <c r="C385" s="5" t="s">
        <v>17</v>
      </c>
      <c r="D385" s="5" t="s">
        <v>376</v>
      </c>
      <c r="E385" s="6" t="s">
        <v>2249</v>
      </c>
      <c r="F385" s="5" t="s">
        <v>2169</v>
      </c>
      <c r="G385" s="5" t="s">
        <v>116</v>
      </c>
      <c r="H385" s="5" t="s">
        <v>19</v>
      </c>
      <c r="I385" s="6" t="s">
        <v>2174</v>
      </c>
      <c r="J385" s="7">
        <v>1251307</v>
      </c>
      <c r="K385" s="8">
        <v>0.35189999999999999</v>
      </c>
    </row>
    <row r="386" spans="1:11" x14ac:dyDescent="0.35">
      <c r="A386" s="5" t="s">
        <v>2167</v>
      </c>
      <c r="B386" s="5" t="s">
        <v>369</v>
      </c>
      <c r="C386" s="5" t="s">
        <v>17</v>
      </c>
      <c r="D386" s="5" t="s">
        <v>376</v>
      </c>
      <c r="E386" s="6" t="s">
        <v>2249</v>
      </c>
      <c r="F386" s="5" t="s">
        <v>2169</v>
      </c>
      <c r="G386" s="5" t="s">
        <v>116</v>
      </c>
      <c r="H386" s="5" t="s">
        <v>30</v>
      </c>
      <c r="I386" s="6" t="s">
        <v>2182</v>
      </c>
      <c r="J386" s="7">
        <v>200195</v>
      </c>
      <c r="K386" s="8">
        <v>5.6300000000000003E-2</v>
      </c>
    </row>
    <row r="387" spans="1:11" x14ac:dyDescent="0.35">
      <c r="A387" s="5" t="s">
        <v>2167</v>
      </c>
      <c r="B387" s="5" t="s">
        <v>369</v>
      </c>
      <c r="C387" s="5" t="s">
        <v>17</v>
      </c>
      <c r="D387" s="5" t="s">
        <v>376</v>
      </c>
      <c r="E387" s="6" t="s">
        <v>2249</v>
      </c>
      <c r="F387" s="5" t="s">
        <v>2169</v>
      </c>
      <c r="G387" s="5" t="s">
        <v>116</v>
      </c>
      <c r="H387" s="5" t="s">
        <v>2175</v>
      </c>
      <c r="I387" s="6" t="s">
        <v>2176</v>
      </c>
      <c r="J387" s="7">
        <v>1231039</v>
      </c>
      <c r="K387" s="8">
        <v>0.34620000000000001</v>
      </c>
    </row>
    <row r="388" spans="1:11" x14ac:dyDescent="0.35">
      <c r="A388" s="5" t="s">
        <v>2167</v>
      </c>
      <c r="B388" s="5" t="s">
        <v>369</v>
      </c>
      <c r="C388" s="5" t="s">
        <v>17</v>
      </c>
      <c r="D388" s="5" t="s">
        <v>376</v>
      </c>
      <c r="E388" s="6" t="s">
        <v>2249</v>
      </c>
      <c r="F388" s="5" t="s">
        <v>2169</v>
      </c>
      <c r="G388" s="5" t="s">
        <v>116</v>
      </c>
      <c r="H388" s="5" t="s">
        <v>2177</v>
      </c>
      <c r="I388" s="6" t="s">
        <v>2178</v>
      </c>
      <c r="J388" s="7">
        <v>663879</v>
      </c>
      <c r="K388" s="8">
        <v>0.1867</v>
      </c>
    </row>
    <row r="389" spans="1:11" x14ac:dyDescent="0.35">
      <c r="A389" s="5" t="s">
        <v>2167</v>
      </c>
      <c r="B389" s="5" t="s">
        <v>369</v>
      </c>
      <c r="C389" s="5" t="s">
        <v>17</v>
      </c>
      <c r="D389" s="5" t="s">
        <v>376</v>
      </c>
      <c r="E389" s="6" t="s">
        <v>2249</v>
      </c>
      <c r="F389" s="5" t="s">
        <v>2169</v>
      </c>
      <c r="G389" s="5" t="s">
        <v>116</v>
      </c>
      <c r="H389" s="5" t="s">
        <v>2179</v>
      </c>
      <c r="I389" s="6" t="s">
        <v>2180</v>
      </c>
      <c r="J389" s="7">
        <v>161080</v>
      </c>
      <c r="K389" s="8">
        <v>4.53E-2</v>
      </c>
    </row>
    <row r="390" spans="1:11" x14ac:dyDescent="0.35">
      <c r="A390" s="5" t="s">
        <v>2167</v>
      </c>
      <c r="B390" s="5" t="s">
        <v>369</v>
      </c>
      <c r="C390" s="5" t="s">
        <v>17</v>
      </c>
      <c r="D390" s="5" t="s">
        <v>384</v>
      </c>
      <c r="E390" s="6" t="s">
        <v>2250</v>
      </c>
      <c r="F390" s="5" t="s">
        <v>2169</v>
      </c>
      <c r="G390" s="5" t="s">
        <v>116</v>
      </c>
      <c r="H390" s="5" t="s">
        <v>2170</v>
      </c>
      <c r="I390" s="6" t="s">
        <v>2171</v>
      </c>
      <c r="J390" s="7">
        <v>0</v>
      </c>
      <c r="K390" s="8">
        <v>0</v>
      </c>
    </row>
    <row r="391" spans="1:11" x14ac:dyDescent="0.35">
      <c r="A391" s="5" t="s">
        <v>2167</v>
      </c>
      <c r="B391" s="5" t="s">
        <v>369</v>
      </c>
      <c r="C391" s="5" t="s">
        <v>17</v>
      </c>
      <c r="D391" s="5" t="s">
        <v>384</v>
      </c>
      <c r="E391" s="6" t="s">
        <v>2250</v>
      </c>
      <c r="F391" s="5" t="s">
        <v>2169</v>
      </c>
      <c r="G391" s="5" t="s">
        <v>116</v>
      </c>
      <c r="H391" s="5" t="s">
        <v>2172</v>
      </c>
      <c r="I391" s="6" t="s">
        <v>2173</v>
      </c>
      <c r="J391" s="7">
        <v>0</v>
      </c>
      <c r="K391" s="8">
        <v>0</v>
      </c>
    </row>
    <row r="392" spans="1:11" x14ac:dyDescent="0.35">
      <c r="A392" s="5" t="s">
        <v>2167</v>
      </c>
      <c r="B392" s="5" t="s">
        <v>369</v>
      </c>
      <c r="C392" s="5" t="s">
        <v>17</v>
      </c>
      <c r="D392" s="5" t="s">
        <v>384</v>
      </c>
      <c r="E392" s="6" t="s">
        <v>2250</v>
      </c>
      <c r="F392" s="5" t="s">
        <v>2169</v>
      </c>
      <c r="G392" s="5" t="s">
        <v>116</v>
      </c>
      <c r="H392" s="5" t="s">
        <v>19</v>
      </c>
      <c r="I392" s="6" t="s">
        <v>2174</v>
      </c>
      <c r="J392" s="7">
        <v>1083399</v>
      </c>
      <c r="K392" s="8">
        <v>0.30830000000000002</v>
      </c>
    </row>
    <row r="393" spans="1:11" x14ac:dyDescent="0.35">
      <c r="A393" s="5" t="s">
        <v>2167</v>
      </c>
      <c r="B393" s="5" t="s">
        <v>369</v>
      </c>
      <c r="C393" s="5" t="s">
        <v>17</v>
      </c>
      <c r="D393" s="5" t="s">
        <v>384</v>
      </c>
      <c r="E393" s="6" t="s">
        <v>2250</v>
      </c>
      <c r="F393" s="5" t="s">
        <v>2169</v>
      </c>
      <c r="G393" s="5" t="s">
        <v>116</v>
      </c>
      <c r="H393" s="5" t="s">
        <v>30</v>
      </c>
      <c r="I393" s="6" t="s">
        <v>2182</v>
      </c>
      <c r="J393" s="7">
        <v>309944</v>
      </c>
      <c r="K393" s="8">
        <v>8.8200000000000001E-2</v>
      </c>
    </row>
    <row r="394" spans="1:11" x14ac:dyDescent="0.35">
      <c r="A394" s="5" t="s">
        <v>2167</v>
      </c>
      <c r="B394" s="5" t="s">
        <v>369</v>
      </c>
      <c r="C394" s="5" t="s">
        <v>17</v>
      </c>
      <c r="D394" s="5" t="s">
        <v>384</v>
      </c>
      <c r="E394" s="6" t="s">
        <v>2250</v>
      </c>
      <c r="F394" s="5" t="s">
        <v>2169</v>
      </c>
      <c r="G394" s="5" t="s">
        <v>116</v>
      </c>
      <c r="H394" s="5" t="s">
        <v>50</v>
      </c>
      <c r="I394" s="6" t="s">
        <v>2189</v>
      </c>
      <c r="J394" s="7">
        <v>1083889</v>
      </c>
      <c r="K394" s="8">
        <v>0.27160000000000001</v>
      </c>
    </row>
    <row r="395" spans="1:11" x14ac:dyDescent="0.35">
      <c r="A395" s="5" t="s">
        <v>2167</v>
      </c>
      <c r="B395" s="5" t="s">
        <v>369</v>
      </c>
      <c r="C395" s="5" t="s">
        <v>17</v>
      </c>
      <c r="D395" s="5" t="s">
        <v>384</v>
      </c>
      <c r="E395" s="6" t="s">
        <v>2250</v>
      </c>
      <c r="F395" s="5" t="s">
        <v>2169</v>
      </c>
      <c r="G395" s="5" t="s">
        <v>116</v>
      </c>
      <c r="H395" s="5" t="s">
        <v>2175</v>
      </c>
      <c r="I395" s="6" t="s">
        <v>2176</v>
      </c>
      <c r="J395" s="7">
        <v>1360662</v>
      </c>
      <c r="K395" s="8">
        <v>0.38719999999999999</v>
      </c>
    </row>
    <row r="396" spans="1:11" x14ac:dyDescent="0.35">
      <c r="A396" s="5" t="s">
        <v>2167</v>
      </c>
      <c r="B396" s="5" t="s">
        <v>369</v>
      </c>
      <c r="C396" s="5" t="s">
        <v>17</v>
      </c>
      <c r="D396" s="5" t="s">
        <v>384</v>
      </c>
      <c r="E396" s="6" t="s">
        <v>2250</v>
      </c>
      <c r="F396" s="5" t="s">
        <v>2169</v>
      </c>
      <c r="G396" s="5" t="s">
        <v>116</v>
      </c>
      <c r="H396" s="5" t="s">
        <v>2177</v>
      </c>
      <c r="I396" s="6" t="s">
        <v>2178</v>
      </c>
      <c r="J396" s="7">
        <v>623754</v>
      </c>
      <c r="K396" s="8">
        <v>0.17749999999999999</v>
      </c>
    </row>
    <row r="397" spans="1:11" x14ac:dyDescent="0.35">
      <c r="A397" s="5" t="s">
        <v>2167</v>
      </c>
      <c r="B397" s="5" t="s">
        <v>369</v>
      </c>
      <c r="C397" s="5" t="s">
        <v>17</v>
      </c>
      <c r="D397" s="5" t="s">
        <v>384</v>
      </c>
      <c r="E397" s="6" t="s">
        <v>2250</v>
      </c>
      <c r="F397" s="5" t="s">
        <v>2169</v>
      </c>
      <c r="G397" s="5" t="s">
        <v>116</v>
      </c>
      <c r="H397" s="5" t="s">
        <v>2179</v>
      </c>
      <c r="I397" s="6" t="s">
        <v>2180</v>
      </c>
      <c r="J397" s="7">
        <v>0</v>
      </c>
      <c r="K397" s="8">
        <v>0</v>
      </c>
    </row>
    <row r="398" spans="1:11" x14ac:dyDescent="0.35">
      <c r="A398" s="5" t="s">
        <v>2167</v>
      </c>
      <c r="B398" s="5" t="s">
        <v>369</v>
      </c>
      <c r="C398" s="5" t="s">
        <v>17</v>
      </c>
      <c r="D398" s="5" t="s">
        <v>392</v>
      </c>
      <c r="E398" s="6" t="s">
        <v>2251</v>
      </c>
      <c r="F398" s="5" t="s">
        <v>2169</v>
      </c>
      <c r="G398" s="5" t="s">
        <v>116</v>
      </c>
      <c r="H398" s="5" t="s">
        <v>2170</v>
      </c>
      <c r="I398" s="6" t="s">
        <v>2171</v>
      </c>
      <c r="J398" s="7">
        <v>0</v>
      </c>
      <c r="K398" s="8">
        <v>0</v>
      </c>
    </row>
    <row r="399" spans="1:11" x14ac:dyDescent="0.35">
      <c r="A399" s="5" t="s">
        <v>2167</v>
      </c>
      <c r="B399" s="5" t="s">
        <v>369</v>
      </c>
      <c r="C399" s="5" t="s">
        <v>17</v>
      </c>
      <c r="D399" s="5" t="s">
        <v>392</v>
      </c>
      <c r="E399" s="6" t="s">
        <v>2251</v>
      </c>
      <c r="F399" s="5" t="s">
        <v>2169</v>
      </c>
      <c r="G399" s="5" t="s">
        <v>116</v>
      </c>
      <c r="H399" s="5" t="s">
        <v>2172</v>
      </c>
      <c r="I399" s="6" t="s">
        <v>2173</v>
      </c>
      <c r="J399" s="7">
        <v>0</v>
      </c>
      <c r="K399" s="8">
        <v>0</v>
      </c>
    </row>
    <row r="400" spans="1:11" x14ac:dyDescent="0.35">
      <c r="A400" s="5" t="s">
        <v>2167</v>
      </c>
      <c r="B400" s="5" t="s">
        <v>369</v>
      </c>
      <c r="C400" s="5" t="s">
        <v>17</v>
      </c>
      <c r="D400" s="5" t="s">
        <v>392</v>
      </c>
      <c r="E400" s="6" t="s">
        <v>2251</v>
      </c>
      <c r="F400" s="5" t="s">
        <v>2169</v>
      </c>
      <c r="G400" s="5" t="s">
        <v>116</v>
      </c>
      <c r="H400" s="5" t="s">
        <v>19</v>
      </c>
      <c r="I400" s="6" t="s">
        <v>2174</v>
      </c>
      <c r="J400" s="7">
        <v>7147343</v>
      </c>
      <c r="K400" s="8">
        <v>0.61060000000000003</v>
      </c>
    </row>
    <row r="401" spans="1:11" x14ac:dyDescent="0.35">
      <c r="A401" s="5" t="s">
        <v>2167</v>
      </c>
      <c r="B401" s="5" t="s">
        <v>369</v>
      </c>
      <c r="C401" s="5" t="s">
        <v>17</v>
      </c>
      <c r="D401" s="5" t="s">
        <v>392</v>
      </c>
      <c r="E401" s="6" t="s">
        <v>2251</v>
      </c>
      <c r="F401" s="5" t="s">
        <v>2169</v>
      </c>
      <c r="G401" s="5" t="s">
        <v>116</v>
      </c>
      <c r="H401" s="5" t="s">
        <v>30</v>
      </c>
      <c r="I401" s="6" t="s">
        <v>2182</v>
      </c>
      <c r="J401" s="7">
        <v>945800</v>
      </c>
      <c r="K401" s="8">
        <v>8.0799999999999997E-2</v>
      </c>
    </row>
    <row r="402" spans="1:11" x14ac:dyDescent="0.35">
      <c r="A402" s="5" t="s">
        <v>2167</v>
      </c>
      <c r="B402" s="5" t="s">
        <v>369</v>
      </c>
      <c r="C402" s="5" t="s">
        <v>17</v>
      </c>
      <c r="D402" s="5" t="s">
        <v>392</v>
      </c>
      <c r="E402" s="6" t="s">
        <v>2251</v>
      </c>
      <c r="F402" s="5" t="s">
        <v>2169</v>
      </c>
      <c r="G402" s="5" t="s">
        <v>116</v>
      </c>
      <c r="H402" s="5" t="s">
        <v>2175</v>
      </c>
      <c r="I402" s="6" t="s">
        <v>2176</v>
      </c>
      <c r="J402" s="7">
        <v>3377020</v>
      </c>
      <c r="K402" s="8">
        <v>0.28849999999999998</v>
      </c>
    </row>
    <row r="403" spans="1:11" x14ac:dyDescent="0.35">
      <c r="A403" s="5" t="s">
        <v>2167</v>
      </c>
      <c r="B403" s="5" t="s">
        <v>369</v>
      </c>
      <c r="C403" s="5" t="s">
        <v>17</v>
      </c>
      <c r="D403" s="5" t="s">
        <v>392</v>
      </c>
      <c r="E403" s="6" t="s">
        <v>2251</v>
      </c>
      <c r="F403" s="5" t="s">
        <v>2169</v>
      </c>
      <c r="G403" s="5" t="s">
        <v>116</v>
      </c>
      <c r="H403" s="5" t="s">
        <v>2177</v>
      </c>
      <c r="I403" s="6" t="s">
        <v>2178</v>
      </c>
      <c r="J403" s="7">
        <v>1693777</v>
      </c>
      <c r="K403" s="8">
        <v>0.1447</v>
      </c>
    </row>
    <row r="404" spans="1:11" x14ac:dyDescent="0.35">
      <c r="A404" s="5" t="s">
        <v>2167</v>
      </c>
      <c r="B404" s="5" t="s">
        <v>369</v>
      </c>
      <c r="C404" s="5" t="s">
        <v>17</v>
      </c>
      <c r="D404" s="5" t="s">
        <v>392</v>
      </c>
      <c r="E404" s="6" t="s">
        <v>2251</v>
      </c>
      <c r="F404" s="5" t="s">
        <v>2169</v>
      </c>
      <c r="G404" s="5" t="s">
        <v>116</v>
      </c>
      <c r="H404" s="5" t="s">
        <v>2179</v>
      </c>
      <c r="I404" s="6" t="s">
        <v>2180</v>
      </c>
      <c r="J404" s="7">
        <v>0</v>
      </c>
      <c r="K404" s="8">
        <v>0</v>
      </c>
    </row>
    <row r="405" spans="1:11" x14ac:dyDescent="0.35">
      <c r="A405" s="5" t="s">
        <v>2167</v>
      </c>
      <c r="B405" s="5" t="s">
        <v>400</v>
      </c>
      <c r="C405" s="5" t="s">
        <v>17</v>
      </c>
      <c r="D405" s="5" t="s">
        <v>401</v>
      </c>
      <c r="E405" s="6" t="s">
        <v>2252</v>
      </c>
      <c r="F405" s="5" t="s">
        <v>2169</v>
      </c>
      <c r="G405" s="5" t="s">
        <v>116</v>
      </c>
      <c r="H405" s="5" t="s">
        <v>2170</v>
      </c>
      <c r="I405" s="6" t="s">
        <v>2171</v>
      </c>
      <c r="J405" s="7">
        <v>0</v>
      </c>
      <c r="K405" s="8">
        <v>0</v>
      </c>
    </row>
    <row r="406" spans="1:11" x14ac:dyDescent="0.35">
      <c r="A406" s="5" t="s">
        <v>2167</v>
      </c>
      <c r="B406" s="5" t="s">
        <v>400</v>
      </c>
      <c r="C406" s="5" t="s">
        <v>17</v>
      </c>
      <c r="D406" s="5" t="s">
        <v>401</v>
      </c>
      <c r="E406" s="6" t="s">
        <v>2252</v>
      </c>
      <c r="F406" s="5" t="s">
        <v>2169</v>
      </c>
      <c r="G406" s="5" t="s">
        <v>116</v>
      </c>
      <c r="H406" s="5" t="s">
        <v>2172</v>
      </c>
      <c r="I406" s="6" t="s">
        <v>2173</v>
      </c>
      <c r="J406" s="7">
        <v>0</v>
      </c>
      <c r="K406" s="8">
        <v>0</v>
      </c>
    </row>
    <row r="407" spans="1:11" x14ac:dyDescent="0.35">
      <c r="A407" s="5" t="s">
        <v>2167</v>
      </c>
      <c r="B407" s="5" t="s">
        <v>400</v>
      </c>
      <c r="C407" s="5" t="s">
        <v>17</v>
      </c>
      <c r="D407" s="5" t="s">
        <v>401</v>
      </c>
      <c r="E407" s="6" t="s">
        <v>2252</v>
      </c>
      <c r="F407" s="5" t="s">
        <v>2169</v>
      </c>
      <c r="G407" s="5" t="s">
        <v>116</v>
      </c>
      <c r="H407" s="5" t="s">
        <v>19</v>
      </c>
      <c r="I407" s="6" t="s">
        <v>2174</v>
      </c>
      <c r="J407" s="7">
        <v>2786600</v>
      </c>
      <c r="K407" s="8">
        <v>0.46189999999999998</v>
      </c>
    </row>
    <row r="408" spans="1:11" x14ac:dyDescent="0.35">
      <c r="A408" s="5" t="s">
        <v>2167</v>
      </c>
      <c r="B408" s="5" t="s">
        <v>400</v>
      </c>
      <c r="C408" s="5" t="s">
        <v>17</v>
      </c>
      <c r="D408" s="5" t="s">
        <v>401</v>
      </c>
      <c r="E408" s="6" t="s">
        <v>2252</v>
      </c>
      <c r="F408" s="5" t="s">
        <v>2169</v>
      </c>
      <c r="G408" s="5" t="s">
        <v>116</v>
      </c>
      <c r="H408" s="5" t="s">
        <v>2175</v>
      </c>
      <c r="I408" s="6" t="s">
        <v>2176</v>
      </c>
      <c r="J408" s="7">
        <v>1660256</v>
      </c>
      <c r="K408" s="8">
        <v>0.2752</v>
      </c>
    </row>
    <row r="409" spans="1:11" x14ac:dyDescent="0.35">
      <c r="A409" s="5" t="s">
        <v>2167</v>
      </c>
      <c r="B409" s="5" t="s">
        <v>400</v>
      </c>
      <c r="C409" s="5" t="s">
        <v>17</v>
      </c>
      <c r="D409" s="5" t="s">
        <v>401</v>
      </c>
      <c r="E409" s="6" t="s">
        <v>2252</v>
      </c>
      <c r="F409" s="5" t="s">
        <v>2169</v>
      </c>
      <c r="G409" s="5" t="s">
        <v>116</v>
      </c>
      <c r="H409" s="5" t="s">
        <v>2177</v>
      </c>
      <c r="I409" s="6" t="s">
        <v>2178</v>
      </c>
      <c r="J409" s="7">
        <v>1133583</v>
      </c>
      <c r="K409" s="8">
        <v>0.18790000000000001</v>
      </c>
    </row>
    <row r="410" spans="1:11" x14ac:dyDescent="0.35">
      <c r="A410" s="5" t="s">
        <v>2167</v>
      </c>
      <c r="B410" s="5" t="s">
        <v>400</v>
      </c>
      <c r="C410" s="5" t="s">
        <v>17</v>
      </c>
      <c r="D410" s="5" t="s">
        <v>401</v>
      </c>
      <c r="E410" s="6" t="s">
        <v>2252</v>
      </c>
      <c r="F410" s="5" t="s">
        <v>2169</v>
      </c>
      <c r="G410" s="5" t="s">
        <v>116</v>
      </c>
      <c r="H410" s="5" t="s">
        <v>2179</v>
      </c>
      <c r="I410" s="6" t="s">
        <v>2180</v>
      </c>
      <c r="J410" s="7">
        <v>222011</v>
      </c>
      <c r="K410" s="8">
        <v>3.6799999999999999E-2</v>
      </c>
    </row>
    <row r="411" spans="1:11" x14ac:dyDescent="0.35">
      <c r="A411" s="5" t="s">
        <v>2167</v>
      </c>
      <c r="B411" s="5" t="s">
        <v>400</v>
      </c>
      <c r="C411" s="5" t="s">
        <v>17</v>
      </c>
      <c r="D411" s="5" t="s">
        <v>405</v>
      </c>
      <c r="E411" s="6" t="s">
        <v>2253</v>
      </c>
      <c r="F411" s="5" t="s">
        <v>2169</v>
      </c>
      <c r="G411" s="5" t="s">
        <v>116</v>
      </c>
      <c r="H411" s="5" t="s">
        <v>2170</v>
      </c>
      <c r="I411" s="6" t="s">
        <v>2171</v>
      </c>
      <c r="J411" s="7">
        <v>0</v>
      </c>
      <c r="K411" s="8">
        <v>0</v>
      </c>
    </row>
    <row r="412" spans="1:11" x14ac:dyDescent="0.35">
      <c r="A412" s="5" t="s">
        <v>2167</v>
      </c>
      <c r="B412" s="5" t="s">
        <v>400</v>
      </c>
      <c r="C412" s="5" t="s">
        <v>17</v>
      </c>
      <c r="D412" s="5" t="s">
        <v>405</v>
      </c>
      <c r="E412" s="6" t="s">
        <v>2253</v>
      </c>
      <c r="F412" s="5" t="s">
        <v>2169</v>
      </c>
      <c r="G412" s="5" t="s">
        <v>116</v>
      </c>
      <c r="H412" s="5" t="s">
        <v>2172</v>
      </c>
      <c r="I412" s="6" t="s">
        <v>2173</v>
      </c>
      <c r="J412" s="7">
        <v>0</v>
      </c>
      <c r="K412" s="8">
        <v>0</v>
      </c>
    </row>
    <row r="413" spans="1:11" x14ac:dyDescent="0.35">
      <c r="A413" s="5" t="s">
        <v>2167</v>
      </c>
      <c r="B413" s="5" t="s">
        <v>400</v>
      </c>
      <c r="C413" s="5" t="s">
        <v>17</v>
      </c>
      <c r="D413" s="5" t="s">
        <v>405</v>
      </c>
      <c r="E413" s="6" t="s">
        <v>2253</v>
      </c>
      <c r="F413" s="5" t="s">
        <v>2169</v>
      </c>
      <c r="G413" s="5" t="s">
        <v>116</v>
      </c>
      <c r="H413" s="5" t="s">
        <v>19</v>
      </c>
      <c r="I413" s="6" t="s">
        <v>2174</v>
      </c>
      <c r="J413" s="7">
        <v>2997817</v>
      </c>
      <c r="K413" s="8">
        <v>0.77070000000000005</v>
      </c>
    </row>
    <row r="414" spans="1:11" x14ac:dyDescent="0.35">
      <c r="A414" s="5" t="s">
        <v>2167</v>
      </c>
      <c r="B414" s="5" t="s">
        <v>400</v>
      </c>
      <c r="C414" s="5" t="s">
        <v>17</v>
      </c>
      <c r="D414" s="5" t="s">
        <v>405</v>
      </c>
      <c r="E414" s="6" t="s">
        <v>2253</v>
      </c>
      <c r="F414" s="5" t="s">
        <v>2169</v>
      </c>
      <c r="G414" s="5" t="s">
        <v>116</v>
      </c>
      <c r="H414" s="5" t="s">
        <v>30</v>
      </c>
      <c r="I414" s="6" t="s">
        <v>2182</v>
      </c>
      <c r="J414" s="7">
        <v>166481</v>
      </c>
      <c r="K414" s="8">
        <v>4.2799999999999998E-2</v>
      </c>
    </row>
    <row r="415" spans="1:11" x14ac:dyDescent="0.35">
      <c r="A415" s="5" t="s">
        <v>2167</v>
      </c>
      <c r="B415" s="5" t="s">
        <v>400</v>
      </c>
      <c r="C415" s="5" t="s">
        <v>17</v>
      </c>
      <c r="D415" s="5" t="s">
        <v>405</v>
      </c>
      <c r="E415" s="6" t="s">
        <v>2253</v>
      </c>
      <c r="F415" s="5" t="s">
        <v>2169</v>
      </c>
      <c r="G415" s="5" t="s">
        <v>116</v>
      </c>
      <c r="H415" s="5" t="s">
        <v>2175</v>
      </c>
      <c r="I415" s="6" t="s">
        <v>2176</v>
      </c>
      <c r="J415" s="7">
        <v>1522442</v>
      </c>
      <c r="K415" s="8">
        <v>0.39140000000000003</v>
      </c>
    </row>
    <row r="416" spans="1:11" x14ac:dyDescent="0.35">
      <c r="A416" s="5" t="s">
        <v>2167</v>
      </c>
      <c r="B416" s="5" t="s">
        <v>400</v>
      </c>
      <c r="C416" s="5" t="s">
        <v>17</v>
      </c>
      <c r="D416" s="5" t="s">
        <v>405</v>
      </c>
      <c r="E416" s="6" t="s">
        <v>2253</v>
      </c>
      <c r="F416" s="5" t="s">
        <v>2169</v>
      </c>
      <c r="G416" s="5" t="s">
        <v>116</v>
      </c>
      <c r="H416" s="5" t="s">
        <v>2177</v>
      </c>
      <c r="I416" s="6" t="s">
        <v>2178</v>
      </c>
      <c r="J416" s="7">
        <v>779891</v>
      </c>
      <c r="K416" s="8">
        <v>0.20050000000000001</v>
      </c>
    </row>
    <row r="417" spans="1:11" x14ac:dyDescent="0.35">
      <c r="A417" s="5" t="s">
        <v>2167</v>
      </c>
      <c r="B417" s="5" t="s">
        <v>400</v>
      </c>
      <c r="C417" s="5" t="s">
        <v>17</v>
      </c>
      <c r="D417" s="5" t="s">
        <v>405</v>
      </c>
      <c r="E417" s="6" t="s">
        <v>2253</v>
      </c>
      <c r="F417" s="5" t="s">
        <v>2169</v>
      </c>
      <c r="G417" s="5" t="s">
        <v>116</v>
      </c>
      <c r="H417" s="5" t="s">
        <v>2179</v>
      </c>
      <c r="I417" s="6" t="s">
        <v>2180</v>
      </c>
      <c r="J417" s="7">
        <v>129528</v>
      </c>
      <c r="K417" s="8">
        <v>3.3300000000000003E-2</v>
      </c>
    </row>
    <row r="418" spans="1:11" x14ac:dyDescent="0.35">
      <c r="A418" s="5" t="s">
        <v>2167</v>
      </c>
      <c r="B418" s="5" t="s">
        <v>400</v>
      </c>
      <c r="C418" s="5" t="s">
        <v>17</v>
      </c>
      <c r="D418" s="5" t="s">
        <v>407</v>
      </c>
      <c r="E418" s="6" t="s">
        <v>2254</v>
      </c>
      <c r="F418" s="5" t="s">
        <v>2169</v>
      </c>
      <c r="G418" s="5" t="s">
        <v>116</v>
      </c>
      <c r="H418" s="5" t="s">
        <v>2206</v>
      </c>
      <c r="I418" s="6" t="s">
        <v>2207</v>
      </c>
      <c r="J418" s="7">
        <v>3986116</v>
      </c>
      <c r="K418" s="8">
        <v>0.36159999999999998</v>
      </c>
    </row>
    <row r="419" spans="1:11" x14ac:dyDescent="0.35">
      <c r="A419" s="5" t="s">
        <v>2167</v>
      </c>
      <c r="B419" s="5" t="s">
        <v>400</v>
      </c>
      <c r="C419" s="5" t="s">
        <v>17</v>
      </c>
      <c r="D419" s="5" t="s">
        <v>407</v>
      </c>
      <c r="E419" s="6" t="s">
        <v>2254</v>
      </c>
      <c r="F419" s="5" t="s">
        <v>2169</v>
      </c>
      <c r="G419" s="5" t="s">
        <v>116</v>
      </c>
      <c r="H419" s="5" t="s">
        <v>2170</v>
      </c>
      <c r="I419" s="6" t="s">
        <v>2171</v>
      </c>
      <c r="J419" s="7">
        <v>0</v>
      </c>
      <c r="K419" s="8">
        <v>0</v>
      </c>
    </row>
    <row r="420" spans="1:11" x14ac:dyDescent="0.35">
      <c r="A420" s="5" t="s">
        <v>2167</v>
      </c>
      <c r="B420" s="5" t="s">
        <v>400</v>
      </c>
      <c r="C420" s="5" t="s">
        <v>17</v>
      </c>
      <c r="D420" s="5" t="s">
        <v>407</v>
      </c>
      <c r="E420" s="6" t="s">
        <v>2254</v>
      </c>
      <c r="F420" s="5" t="s">
        <v>2169</v>
      </c>
      <c r="G420" s="5" t="s">
        <v>116</v>
      </c>
      <c r="H420" s="5" t="s">
        <v>2172</v>
      </c>
      <c r="I420" s="6" t="s">
        <v>2173</v>
      </c>
      <c r="J420" s="7">
        <v>0</v>
      </c>
      <c r="K420" s="8">
        <v>0</v>
      </c>
    </row>
    <row r="421" spans="1:11" x14ac:dyDescent="0.35">
      <c r="A421" s="5" t="s">
        <v>2167</v>
      </c>
      <c r="B421" s="5" t="s">
        <v>400</v>
      </c>
      <c r="C421" s="5" t="s">
        <v>17</v>
      </c>
      <c r="D421" s="5" t="s">
        <v>407</v>
      </c>
      <c r="E421" s="6" t="s">
        <v>2254</v>
      </c>
      <c r="F421" s="5" t="s">
        <v>2169</v>
      </c>
      <c r="G421" s="5" t="s">
        <v>116</v>
      </c>
      <c r="H421" s="5" t="s">
        <v>19</v>
      </c>
      <c r="I421" s="6" t="s">
        <v>2174</v>
      </c>
      <c r="J421" s="7">
        <v>10834384</v>
      </c>
      <c r="K421" s="8">
        <v>1.0555000000000001</v>
      </c>
    </row>
    <row r="422" spans="1:11" x14ac:dyDescent="0.35">
      <c r="A422" s="5" t="s">
        <v>2167</v>
      </c>
      <c r="B422" s="5" t="s">
        <v>400</v>
      </c>
      <c r="C422" s="5" t="s">
        <v>17</v>
      </c>
      <c r="D422" s="5" t="s">
        <v>407</v>
      </c>
      <c r="E422" s="6" t="s">
        <v>2254</v>
      </c>
      <c r="F422" s="5" t="s">
        <v>2169</v>
      </c>
      <c r="G422" s="5" t="s">
        <v>116</v>
      </c>
      <c r="H422" s="5" t="s">
        <v>30</v>
      </c>
      <c r="I422" s="6" t="s">
        <v>2182</v>
      </c>
      <c r="J422" s="7">
        <v>404429</v>
      </c>
      <c r="K422" s="8">
        <v>3.9399999999999998E-2</v>
      </c>
    </row>
    <row r="423" spans="1:11" x14ac:dyDescent="0.35">
      <c r="A423" s="5" t="s">
        <v>2167</v>
      </c>
      <c r="B423" s="5" t="s">
        <v>400</v>
      </c>
      <c r="C423" s="5" t="s">
        <v>17</v>
      </c>
      <c r="D423" s="5" t="s">
        <v>407</v>
      </c>
      <c r="E423" s="6" t="s">
        <v>2254</v>
      </c>
      <c r="F423" s="5" t="s">
        <v>2169</v>
      </c>
      <c r="G423" s="5" t="s">
        <v>116</v>
      </c>
      <c r="H423" s="5" t="s">
        <v>2175</v>
      </c>
      <c r="I423" s="6" t="s">
        <v>2176</v>
      </c>
      <c r="J423" s="7">
        <v>3213876</v>
      </c>
      <c r="K423" s="8">
        <v>0.31309999999999999</v>
      </c>
    </row>
    <row r="424" spans="1:11" x14ac:dyDescent="0.35">
      <c r="A424" s="5" t="s">
        <v>2167</v>
      </c>
      <c r="B424" s="5" t="s">
        <v>400</v>
      </c>
      <c r="C424" s="5" t="s">
        <v>17</v>
      </c>
      <c r="D424" s="5" t="s">
        <v>407</v>
      </c>
      <c r="E424" s="6" t="s">
        <v>2254</v>
      </c>
      <c r="F424" s="5" t="s">
        <v>2169</v>
      </c>
      <c r="G424" s="5" t="s">
        <v>116</v>
      </c>
      <c r="H424" s="5" t="s">
        <v>2177</v>
      </c>
      <c r="I424" s="6" t="s">
        <v>2178</v>
      </c>
      <c r="J424" s="7">
        <v>1978007</v>
      </c>
      <c r="K424" s="8">
        <v>0.19270000000000001</v>
      </c>
    </row>
    <row r="425" spans="1:11" x14ac:dyDescent="0.35">
      <c r="A425" s="5" t="s">
        <v>2167</v>
      </c>
      <c r="B425" s="5" t="s">
        <v>400</v>
      </c>
      <c r="C425" s="5" t="s">
        <v>17</v>
      </c>
      <c r="D425" s="5" t="s">
        <v>407</v>
      </c>
      <c r="E425" s="6" t="s">
        <v>2254</v>
      </c>
      <c r="F425" s="5" t="s">
        <v>2169</v>
      </c>
      <c r="G425" s="5" t="s">
        <v>116</v>
      </c>
      <c r="H425" s="5" t="s">
        <v>2179</v>
      </c>
      <c r="I425" s="6" t="s">
        <v>2180</v>
      </c>
      <c r="J425" s="7">
        <v>225823</v>
      </c>
      <c r="K425" s="8">
        <v>2.1999999999999999E-2</v>
      </c>
    </row>
    <row r="426" spans="1:11" x14ac:dyDescent="0.35">
      <c r="A426" s="5" t="s">
        <v>2167</v>
      </c>
      <c r="B426" s="5" t="s">
        <v>400</v>
      </c>
      <c r="C426" s="5" t="s">
        <v>17</v>
      </c>
      <c r="D426" s="5" t="s">
        <v>410</v>
      </c>
      <c r="E426" s="6" t="s">
        <v>2255</v>
      </c>
      <c r="F426" s="5" t="s">
        <v>2169</v>
      </c>
      <c r="G426" s="5" t="s">
        <v>116</v>
      </c>
      <c r="H426" s="5" t="s">
        <v>2172</v>
      </c>
      <c r="I426" s="6" t="s">
        <v>2173</v>
      </c>
      <c r="J426" s="7">
        <v>0</v>
      </c>
      <c r="K426" s="8">
        <v>0</v>
      </c>
    </row>
    <row r="427" spans="1:11" x14ac:dyDescent="0.35">
      <c r="A427" s="5" t="s">
        <v>2167</v>
      </c>
      <c r="B427" s="5" t="s">
        <v>400</v>
      </c>
      <c r="C427" s="5" t="s">
        <v>17</v>
      </c>
      <c r="D427" s="5" t="s">
        <v>410</v>
      </c>
      <c r="E427" s="6" t="s">
        <v>2255</v>
      </c>
      <c r="F427" s="5" t="s">
        <v>2169</v>
      </c>
      <c r="G427" s="5" t="s">
        <v>116</v>
      </c>
      <c r="H427" s="5" t="s">
        <v>19</v>
      </c>
      <c r="I427" s="6" t="s">
        <v>2174</v>
      </c>
      <c r="J427" s="7">
        <v>9117900</v>
      </c>
      <c r="K427" s="8">
        <v>0.79059999999999997</v>
      </c>
    </row>
    <row r="428" spans="1:11" x14ac:dyDescent="0.35">
      <c r="A428" s="5" t="s">
        <v>2167</v>
      </c>
      <c r="B428" s="5" t="s">
        <v>400</v>
      </c>
      <c r="C428" s="5" t="s">
        <v>17</v>
      </c>
      <c r="D428" s="5" t="s">
        <v>410</v>
      </c>
      <c r="E428" s="6" t="s">
        <v>2255</v>
      </c>
      <c r="F428" s="5" t="s">
        <v>2169</v>
      </c>
      <c r="G428" s="5" t="s">
        <v>116</v>
      </c>
      <c r="H428" s="5" t="s">
        <v>2175</v>
      </c>
      <c r="I428" s="6" t="s">
        <v>2176</v>
      </c>
      <c r="J428" s="7">
        <v>3243048</v>
      </c>
      <c r="K428" s="8">
        <v>0.28120000000000001</v>
      </c>
    </row>
    <row r="429" spans="1:11" x14ac:dyDescent="0.35">
      <c r="A429" s="5" t="s">
        <v>2167</v>
      </c>
      <c r="B429" s="5" t="s">
        <v>400</v>
      </c>
      <c r="C429" s="5" t="s">
        <v>17</v>
      </c>
      <c r="D429" s="5" t="s">
        <v>410</v>
      </c>
      <c r="E429" s="6" t="s">
        <v>2255</v>
      </c>
      <c r="F429" s="5" t="s">
        <v>2169</v>
      </c>
      <c r="G429" s="5" t="s">
        <v>116</v>
      </c>
      <c r="H429" s="5" t="s">
        <v>2177</v>
      </c>
      <c r="I429" s="6" t="s">
        <v>2178</v>
      </c>
      <c r="J429" s="7">
        <v>2126664</v>
      </c>
      <c r="K429" s="8">
        <v>0.18440000000000001</v>
      </c>
    </row>
    <row r="430" spans="1:11" x14ac:dyDescent="0.35">
      <c r="A430" s="5" t="s">
        <v>2167</v>
      </c>
      <c r="B430" s="5" t="s">
        <v>400</v>
      </c>
      <c r="C430" s="5" t="s">
        <v>17</v>
      </c>
      <c r="D430" s="5" t="s">
        <v>410</v>
      </c>
      <c r="E430" s="6" t="s">
        <v>2255</v>
      </c>
      <c r="F430" s="5" t="s">
        <v>2169</v>
      </c>
      <c r="G430" s="5" t="s">
        <v>116</v>
      </c>
      <c r="H430" s="5" t="s">
        <v>2179</v>
      </c>
      <c r="I430" s="6" t="s">
        <v>2180</v>
      </c>
      <c r="J430" s="7">
        <v>452089</v>
      </c>
      <c r="K430" s="8">
        <v>3.9199999999999999E-2</v>
      </c>
    </row>
    <row r="431" spans="1:11" x14ac:dyDescent="0.35">
      <c r="A431" s="5" t="s">
        <v>2167</v>
      </c>
      <c r="B431" s="5" t="s">
        <v>400</v>
      </c>
      <c r="C431" s="5" t="s">
        <v>17</v>
      </c>
      <c r="D431" s="5" t="s">
        <v>417</v>
      </c>
      <c r="E431" s="6" t="s">
        <v>2256</v>
      </c>
      <c r="F431" s="5" t="s">
        <v>2198</v>
      </c>
      <c r="G431" s="5" t="s">
        <v>400</v>
      </c>
      <c r="H431" s="5" t="s">
        <v>2170</v>
      </c>
      <c r="I431" s="6" t="s">
        <v>2171</v>
      </c>
      <c r="J431" s="7">
        <v>0</v>
      </c>
      <c r="K431" s="8">
        <v>0</v>
      </c>
    </row>
    <row r="432" spans="1:11" x14ac:dyDescent="0.35">
      <c r="A432" s="5" t="s">
        <v>2167</v>
      </c>
      <c r="B432" s="5" t="s">
        <v>400</v>
      </c>
      <c r="C432" s="5" t="s">
        <v>17</v>
      </c>
      <c r="D432" s="5" t="s">
        <v>417</v>
      </c>
      <c r="E432" s="6" t="s">
        <v>2256</v>
      </c>
      <c r="F432" s="5" t="s">
        <v>2198</v>
      </c>
      <c r="G432" s="5" t="s">
        <v>400</v>
      </c>
      <c r="H432" s="5" t="s">
        <v>2172</v>
      </c>
      <c r="I432" s="6" t="s">
        <v>2173</v>
      </c>
      <c r="J432" s="7">
        <v>0</v>
      </c>
      <c r="K432" s="8">
        <v>0</v>
      </c>
    </row>
    <row r="433" spans="1:11" x14ac:dyDescent="0.35">
      <c r="A433" s="5" t="s">
        <v>2167</v>
      </c>
      <c r="B433" s="5" t="s">
        <v>400</v>
      </c>
      <c r="C433" s="5" t="s">
        <v>17</v>
      </c>
      <c r="D433" s="5" t="s">
        <v>417</v>
      </c>
      <c r="E433" s="6" t="s">
        <v>2256</v>
      </c>
      <c r="F433" s="5" t="s">
        <v>2198</v>
      </c>
      <c r="G433" s="5" t="s">
        <v>400</v>
      </c>
      <c r="H433" s="5" t="s">
        <v>19</v>
      </c>
      <c r="I433" s="6" t="s">
        <v>2174</v>
      </c>
      <c r="J433" s="7">
        <v>3832983</v>
      </c>
      <c r="K433" s="8">
        <v>0.47560000000000002</v>
      </c>
    </row>
    <row r="434" spans="1:11" x14ac:dyDescent="0.35">
      <c r="A434" s="5" t="s">
        <v>2167</v>
      </c>
      <c r="B434" s="5" t="s">
        <v>400</v>
      </c>
      <c r="C434" s="5" t="s">
        <v>17</v>
      </c>
      <c r="D434" s="5" t="s">
        <v>417</v>
      </c>
      <c r="E434" s="6" t="s">
        <v>2256</v>
      </c>
      <c r="F434" s="5" t="s">
        <v>2198</v>
      </c>
      <c r="G434" s="5" t="s">
        <v>400</v>
      </c>
      <c r="H434" s="5" t="s">
        <v>30</v>
      </c>
      <c r="I434" s="6" t="s">
        <v>2182</v>
      </c>
      <c r="J434" s="7">
        <v>202287</v>
      </c>
      <c r="K434" s="8">
        <v>2.5100000000000001E-2</v>
      </c>
    </row>
    <row r="435" spans="1:11" x14ac:dyDescent="0.35">
      <c r="A435" s="5" t="s">
        <v>2167</v>
      </c>
      <c r="B435" s="5" t="s">
        <v>400</v>
      </c>
      <c r="C435" s="5" t="s">
        <v>17</v>
      </c>
      <c r="D435" s="5" t="s">
        <v>417</v>
      </c>
      <c r="E435" s="6" t="s">
        <v>2256</v>
      </c>
      <c r="F435" s="5" t="s">
        <v>2198</v>
      </c>
      <c r="G435" s="5" t="s">
        <v>400</v>
      </c>
      <c r="H435" s="5" t="s">
        <v>2175</v>
      </c>
      <c r="I435" s="6" t="s">
        <v>2176</v>
      </c>
      <c r="J435" s="7">
        <v>2152628</v>
      </c>
      <c r="K435" s="8">
        <v>0.2671</v>
      </c>
    </row>
    <row r="436" spans="1:11" x14ac:dyDescent="0.35">
      <c r="A436" s="5" t="s">
        <v>2167</v>
      </c>
      <c r="B436" s="5" t="s">
        <v>400</v>
      </c>
      <c r="C436" s="5" t="s">
        <v>17</v>
      </c>
      <c r="D436" s="5" t="s">
        <v>417</v>
      </c>
      <c r="E436" s="6" t="s">
        <v>2256</v>
      </c>
      <c r="F436" s="5" t="s">
        <v>2198</v>
      </c>
      <c r="G436" s="5" t="s">
        <v>400</v>
      </c>
      <c r="H436" s="5" t="s">
        <v>2177</v>
      </c>
      <c r="I436" s="6" t="s">
        <v>2178</v>
      </c>
      <c r="J436" s="7">
        <v>1623134</v>
      </c>
      <c r="K436" s="8">
        <v>0.2014</v>
      </c>
    </row>
    <row r="437" spans="1:11" x14ac:dyDescent="0.35">
      <c r="A437" s="5" t="s">
        <v>2167</v>
      </c>
      <c r="B437" s="5" t="s">
        <v>400</v>
      </c>
      <c r="C437" s="5" t="s">
        <v>17</v>
      </c>
      <c r="D437" s="5" t="s">
        <v>417</v>
      </c>
      <c r="E437" s="6" t="s">
        <v>2256</v>
      </c>
      <c r="F437" s="5" t="s">
        <v>2198</v>
      </c>
      <c r="G437" s="5" t="s">
        <v>400</v>
      </c>
      <c r="H437" s="5" t="s">
        <v>2179</v>
      </c>
      <c r="I437" s="6" t="s">
        <v>2180</v>
      </c>
      <c r="J437" s="7">
        <v>292551</v>
      </c>
      <c r="K437" s="8">
        <v>3.6299999999999999E-2</v>
      </c>
    </row>
    <row r="438" spans="1:11" x14ac:dyDescent="0.35">
      <c r="A438" s="5" t="s">
        <v>2167</v>
      </c>
      <c r="B438" s="5" t="s">
        <v>400</v>
      </c>
      <c r="C438" s="5" t="s">
        <v>17</v>
      </c>
      <c r="D438" s="5" t="s">
        <v>420</v>
      </c>
      <c r="E438" s="6" t="s">
        <v>2257</v>
      </c>
      <c r="F438" s="5" t="s">
        <v>2169</v>
      </c>
      <c r="G438" s="5" t="s">
        <v>116</v>
      </c>
      <c r="H438" s="5" t="s">
        <v>2206</v>
      </c>
      <c r="I438" s="6" t="s">
        <v>2207</v>
      </c>
      <c r="J438" s="7">
        <v>3501095</v>
      </c>
      <c r="K438" s="8">
        <v>0.1162</v>
      </c>
    </row>
    <row r="439" spans="1:11" x14ac:dyDescent="0.35">
      <c r="A439" s="5" t="s">
        <v>2167</v>
      </c>
      <c r="B439" s="5" t="s">
        <v>400</v>
      </c>
      <c r="C439" s="5" t="s">
        <v>17</v>
      </c>
      <c r="D439" s="5" t="s">
        <v>420</v>
      </c>
      <c r="E439" s="6" t="s">
        <v>2257</v>
      </c>
      <c r="F439" s="5" t="s">
        <v>2169</v>
      </c>
      <c r="G439" s="5" t="s">
        <v>116</v>
      </c>
      <c r="H439" s="5" t="s">
        <v>2172</v>
      </c>
      <c r="I439" s="6" t="s">
        <v>2173</v>
      </c>
      <c r="J439" s="7">
        <v>0</v>
      </c>
      <c r="K439" s="8">
        <v>0</v>
      </c>
    </row>
    <row r="440" spans="1:11" x14ac:dyDescent="0.35">
      <c r="A440" s="5" t="s">
        <v>2167</v>
      </c>
      <c r="B440" s="5" t="s">
        <v>400</v>
      </c>
      <c r="C440" s="5" t="s">
        <v>17</v>
      </c>
      <c r="D440" s="5" t="s">
        <v>420</v>
      </c>
      <c r="E440" s="6" t="s">
        <v>2257</v>
      </c>
      <c r="F440" s="5" t="s">
        <v>2169</v>
      </c>
      <c r="G440" s="5" t="s">
        <v>116</v>
      </c>
      <c r="H440" s="5" t="s">
        <v>19</v>
      </c>
      <c r="I440" s="6" t="s">
        <v>2174</v>
      </c>
      <c r="J440" s="7">
        <v>9083447</v>
      </c>
      <c r="K440" s="8">
        <v>0.32669999999999999</v>
      </c>
    </row>
    <row r="441" spans="1:11" x14ac:dyDescent="0.35">
      <c r="A441" s="5" t="s">
        <v>2167</v>
      </c>
      <c r="B441" s="5" t="s">
        <v>400</v>
      </c>
      <c r="C441" s="5" t="s">
        <v>17</v>
      </c>
      <c r="D441" s="5" t="s">
        <v>420</v>
      </c>
      <c r="E441" s="6" t="s">
        <v>2257</v>
      </c>
      <c r="F441" s="5" t="s">
        <v>2169</v>
      </c>
      <c r="G441" s="5" t="s">
        <v>116</v>
      </c>
      <c r="H441" s="5" t="s">
        <v>30</v>
      </c>
      <c r="I441" s="6" t="s">
        <v>2182</v>
      </c>
      <c r="J441" s="7">
        <v>3970359</v>
      </c>
      <c r="K441" s="8">
        <v>0.14280000000000001</v>
      </c>
    </row>
    <row r="442" spans="1:11" x14ac:dyDescent="0.35">
      <c r="A442" s="5" t="s">
        <v>2167</v>
      </c>
      <c r="B442" s="5" t="s">
        <v>400</v>
      </c>
      <c r="C442" s="5" t="s">
        <v>17</v>
      </c>
      <c r="D442" s="5" t="s">
        <v>420</v>
      </c>
      <c r="E442" s="6" t="s">
        <v>2257</v>
      </c>
      <c r="F442" s="5" t="s">
        <v>2169</v>
      </c>
      <c r="G442" s="5" t="s">
        <v>116</v>
      </c>
      <c r="H442" s="5" t="s">
        <v>50</v>
      </c>
      <c r="I442" s="6" t="s">
        <v>2189</v>
      </c>
      <c r="J442" s="7">
        <v>1497456</v>
      </c>
      <c r="K442" s="8">
        <v>4.9700000000000001E-2</v>
      </c>
    </row>
    <row r="443" spans="1:11" x14ac:dyDescent="0.35">
      <c r="A443" s="5" t="s">
        <v>2167</v>
      </c>
      <c r="B443" s="5" t="s">
        <v>400</v>
      </c>
      <c r="C443" s="5" t="s">
        <v>17</v>
      </c>
      <c r="D443" s="5" t="s">
        <v>420</v>
      </c>
      <c r="E443" s="6" t="s">
        <v>2257</v>
      </c>
      <c r="F443" s="5" t="s">
        <v>2169</v>
      </c>
      <c r="G443" s="5" t="s">
        <v>116</v>
      </c>
      <c r="H443" s="5" t="s">
        <v>2175</v>
      </c>
      <c r="I443" s="6" t="s">
        <v>2176</v>
      </c>
      <c r="J443" s="7">
        <v>9489381</v>
      </c>
      <c r="K443" s="8">
        <v>0.34129999999999999</v>
      </c>
    </row>
    <row r="444" spans="1:11" x14ac:dyDescent="0.35">
      <c r="A444" s="5" t="s">
        <v>2167</v>
      </c>
      <c r="B444" s="5" t="s">
        <v>400</v>
      </c>
      <c r="C444" s="5" t="s">
        <v>17</v>
      </c>
      <c r="D444" s="5" t="s">
        <v>420</v>
      </c>
      <c r="E444" s="6" t="s">
        <v>2257</v>
      </c>
      <c r="F444" s="5" t="s">
        <v>2169</v>
      </c>
      <c r="G444" s="5" t="s">
        <v>116</v>
      </c>
      <c r="H444" s="5" t="s">
        <v>2177</v>
      </c>
      <c r="I444" s="6" t="s">
        <v>2178</v>
      </c>
      <c r="J444" s="7">
        <v>4743300</v>
      </c>
      <c r="K444" s="8">
        <v>0.1706</v>
      </c>
    </row>
    <row r="445" spans="1:11" x14ac:dyDescent="0.35">
      <c r="A445" s="5" t="s">
        <v>2167</v>
      </c>
      <c r="B445" s="5" t="s">
        <v>400</v>
      </c>
      <c r="C445" s="5" t="s">
        <v>17</v>
      </c>
      <c r="D445" s="5" t="s">
        <v>420</v>
      </c>
      <c r="E445" s="6" t="s">
        <v>2257</v>
      </c>
      <c r="F445" s="5" t="s">
        <v>2169</v>
      </c>
      <c r="G445" s="5" t="s">
        <v>116</v>
      </c>
      <c r="H445" s="5" t="s">
        <v>2179</v>
      </c>
      <c r="I445" s="6" t="s">
        <v>2180</v>
      </c>
      <c r="J445" s="7">
        <v>1195556</v>
      </c>
      <c r="K445" s="8">
        <v>4.2999999999999997E-2</v>
      </c>
    </row>
    <row r="446" spans="1:11" x14ac:dyDescent="0.35">
      <c r="A446" s="5" t="s">
        <v>2167</v>
      </c>
      <c r="B446" s="5" t="s">
        <v>400</v>
      </c>
      <c r="C446" s="5" t="s">
        <v>17</v>
      </c>
      <c r="D446" s="5" t="s">
        <v>454</v>
      </c>
      <c r="E446" s="6" t="s">
        <v>2258</v>
      </c>
      <c r="F446" s="5" t="s">
        <v>2169</v>
      </c>
      <c r="G446" s="5" t="s">
        <v>116</v>
      </c>
      <c r="H446" s="5" t="s">
        <v>2170</v>
      </c>
      <c r="I446" s="6" t="s">
        <v>2171</v>
      </c>
      <c r="J446" s="7">
        <v>0</v>
      </c>
      <c r="K446" s="8">
        <v>0</v>
      </c>
    </row>
    <row r="447" spans="1:11" x14ac:dyDescent="0.35">
      <c r="A447" s="5" t="s">
        <v>2167</v>
      </c>
      <c r="B447" s="5" t="s">
        <v>400</v>
      </c>
      <c r="C447" s="5" t="s">
        <v>17</v>
      </c>
      <c r="D447" s="5" t="s">
        <v>454</v>
      </c>
      <c r="E447" s="6" t="s">
        <v>2258</v>
      </c>
      <c r="F447" s="5" t="s">
        <v>2169</v>
      </c>
      <c r="G447" s="5" t="s">
        <v>116</v>
      </c>
      <c r="H447" s="5" t="s">
        <v>2172</v>
      </c>
      <c r="I447" s="6" t="s">
        <v>2173</v>
      </c>
      <c r="J447" s="7">
        <v>0</v>
      </c>
      <c r="K447" s="8">
        <v>0</v>
      </c>
    </row>
    <row r="448" spans="1:11" x14ac:dyDescent="0.35">
      <c r="A448" s="5" t="s">
        <v>2167</v>
      </c>
      <c r="B448" s="5" t="s">
        <v>400</v>
      </c>
      <c r="C448" s="5" t="s">
        <v>17</v>
      </c>
      <c r="D448" s="5" t="s">
        <v>454</v>
      </c>
      <c r="E448" s="6" t="s">
        <v>2258</v>
      </c>
      <c r="F448" s="5" t="s">
        <v>2169</v>
      </c>
      <c r="G448" s="5" t="s">
        <v>116</v>
      </c>
      <c r="H448" s="5" t="s">
        <v>19</v>
      </c>
      <c r="I448" s="6" t="s">
        <v>2174</v>
      </c>
      <c r="J448" s="7">
        <v>11163272</v>
      </c>
      <c r="K448" s="8">
        <v>0.96</v>
      </c>
    </row>
    <row r="449" spans="1:11" x14ac:dyDescent="0.35">
      <c r="A449" s="5" t="s">
        <v>2167</v>
      </c>
      <c r="B449" s="5" t="s">
        <v>400</v>
      </c>
      <c r="C449" s="5" t="s">
        <v>17</v>
      </c>
      <c r="D449" s="5" t="s">
        <v>454</v>
      </c>
      <c r="E449" s="6" t="s">
        <v>2258</v>
      </c>
      <c r="F449" s="5" t="s">
        <v>2169</v>
      </c>
      <c r="G449" s="5" t="s">
        <v>116</v>
      </c>
      <c r="H449" s="5" t="s">
        <v>50</v>
      </c>
      <c r="I449" s="6" t="s">
        <v>2189</v>
      </c>
      <c r="J449" s="7">
        <v>1402765</v>
      </c>
      <c r="K449" s="8">
        <v>0.10979999999999999</v>
      </c>
    </row>
    <row r="450" spans="1:11" x14ac:dyDescent="0.35">
      <c r="A450" s="5" t="s">
        <v>2167</v>
      </c>
      <c r="B450" s="5" t="s">
        <v>400</v>
      </c>
      <c r="C450" s="5" t="s">
        <v>17</v>
      </c>
      <c r="D450" s="5" t="s">
        <v>454</v>
      </c>
      <c r="E450" s="6" t="s">
        <v>2258</v>
      </c>
      <c r="F450" s="5" t="s">
        <v>2169</v>
      </c>
      <c r="G450" s="5" t="s">
        <v>116</v>
      </c>
      <c r="H450" s="5" t="s">
        <v>2175</v>
      </c>
      <c r="I450" s="6" t="s">
        <v>2176</v>
      </c>
      <c r="J450" s="7">
        <v>4132736</v>
      </c>
      <c r="K450" s="8">
        <v>0.35539999999999999</v>
      </c>
    </row>
    <row r="451" spans="1:11" x14ac:dyDescent="0.35">
      <c r="A451" s="5" t="s">
        <v>2167</v>
      </c>
      <c r="B451" s="5" t="s">
        <v>400</v>
      </c>
      <c r="C451" s="5" t="s">
        <v>17</v>
      </c>
      <c r="D451" s="5" t="s">
        <v>454</v>
      </c>
      <c r="E451" s="6" t="s">
        <v>2258</v>
      </c>
      <c r="F451" s="5" t="s">
        <v>2169</v>
      </c>
      <c r="G451" s="5" t="s">
        <v>116</v>
      </c>
      <c r="H451" s="5" t="s">
        <v>2177</v>
      </c>
      <c r="I451" s="6" t="s">
        <v>2178</v>
      </c>
      <c r="J451" s="7">
        <v>2684999</v>
      </c>
      <c r="K451" s="8">
        <v>0.23089999999999999</v>
      </c>
    </row>
    <row r="452" spans="1:11" x14ac:dyDescent="0.35">
      <c r="A452" s="5" t="s">
        <v>2167</v>
      </c>
      <c r="B452" s="5" t="s">
        <v>400</v>
      </c>
      <c r="C452" s="5" t="s">
        <v>17</v>
      </c>
      <c r="D452" s="5" t="s">
        <v>454</v>
      </c>
      <c r="E452" s="6" t="s">
        <v>2258</v>
      </c>
      <c r="F452" s="5" t="s">
        <v>2169</v>
      </c>
      <c r="G452" s="5" t="s">
        <v>116</v>
      </c>
      <c r="H452" s="5" t="s">
        <v>2179</v>
      </c>
      <c r="I452" s="6" t="s">
        <v>2180</v>
      </c>
      <c r="J452" s="7">
        <v>567466</v>
      </c>
      <c r="K452" s="8">
        <v>4.8800000000000003E-2</v>
      </c>
    </row>
    <row r="453" spans="1:11" x14ac:dyDescent="0.35">
      <c r="A453" s="5" t="s">
        <v>2167</v>
      </c>
      <c r="B453" s="5" t="s">
        <v>465</v>
      </c>
      <c r="C453" s="5" t="s">
        <v>17</v>
      </c>
      <c r="D453" s="5" t="s">
        <v>466</v>
      </c>
      <c r="E453" s="6" t="s">
        <v>2259</v>
      </c>
      <c r="F453" s="5" t="s">
        <v>2169</v>
      </c>
      <c r="G453" s="5" t="s">
        <v>116</v>
      </c>
      <c r="H453" s="5" t="s">
        <v>2170</v>
      </c>
      <c r="I453" s="6" t="s">
        <v>2171</v>
      </c>
      <c r="J453" s="7">
        <v>0</v>
      </c>
      <c r="K453" s="8">
        <v>0</v>
      </c>
    </row>
    <row r="454" spans="1:11" x14ac:dyDescent="0.35">
      <c r="A454" s="5" t="s">
        <v>2167</v>
      </c>
      <c r="B454" s="5" t="s">
        <v>465</v>
      </c>
      <c r="C454" s="5" t="s">
        <v>17</v>
      </c>
      <c r="D454" s="5" t="s">
        <v>466</v>
      </c>
      <c r="E454" s="6" t="s">
        <v>2259</v>
      </c>
      <c r="F454" s="5" t="s">
        <v>2169</v>
      </c>
      <c r="G454" s="5" t="s">
        <v>116</v>
      </c>
      <c r="H454" s="5" t="s">
        <v>2172</v>
      </c>
      <c r="I454" s="6" t="s">
        <v>2173</v>
      </c>
      <c r="J454" s="7">
        <v>0</v>
      </c>
      <c r="K454" s="8">
        <v>0</v>
      </c>
    </row>
    <row r="455" spans="1:11" x14ac:dyDescent="0.35">
      <c r="A455" s="5" t="s">
        <v>2167</v>
      </c>
      <c r="B455" s="5" t="s">
        <v>465</v>
      </c>
      <c r="C455" s="5" t="s">
        <v>17</v>
      </c>
      <c r="D455" s="5" t="s">
        <v>466</v>
      </c>
      <c r="E455" s="6" t="s">
        <v>2259</v>
      </c>
      <c r="F455" s="5" t="s">
        <v>2169</v>
      </c>
      <c r="G455" s="5" t="s">
        <v>116</v>
      </c>
      <c r="H455" s="5" t="s">
        <v>19</v>
      </c>
      <c r="I455" s="6" t="s">
        <v>2174</v>
      </c>
      <c r="J455" s="7">
        <v>1980405</v>
      </c>
      <c r="K455" s="8">
        <v>0.28510000000000002</v>
      </c>
    </row>
    <row r="456" spans="1:11" x14ac:dyDescent="0.35">
      <c r="A456" s="5" t="s">
        <v>2167</v>
      </c>
      <c r="B456" s="5" t="s">
        <v>465</v>
      </c>
      <c r="C456" s="5" t="s">
        <v>17</v>
      </c>
      <c r="D456" s="5" t="s">
        <v>466</v>
      </c>
      <c r="E456" s="6" t="s">
        <v>2259</v>
      </c>
      <c r="F456" s="5" t="s">
        <v>2169</v>
      </c>
      <c r="G456" s="5" t="s">
        <v>116</v>
      </c>
      <c r="H456" s="5" t="s">
        <v>30</v>
      </c>
      <c r="I456" s="6" t="s">
        <v>2182</v>
      </c>
      <c r="J456" s="7">
        <v>207696</v>
      </c>
      <c r="K456" s="8">
        <v>2.9899999999999999E-2</v>
      </c>
    </row>
    <row r="457" spans="1:11" x14ac:dyDescent="0.35">
      <c r="A457" s="5" t="s">
        <v>2167</v>
      </c>
      <c r="B457" s="5" t="s">
        <v>465</v>
      </c>
      <c r="C457" s="5" t="s">
        <v>17</v>
      </c>
      <c r="D457" s="5" t="s">
        <v>466</v>
      </c>
      <c r="E457" s="6" t="s">
        <v>2259</v>
      </c>
      <c r="F457" s="5" t="s">
        <v>2169</v>
      </c>
      <c r="G457" s="5" t="s">
        <v>116</v>
      </c>
      <c r="H457" s="5" t="s">
        <v>2175</v>
      </c>
      <c r="I457" s="6" t="s">
        <v>2176</v>
      </c>
      <c r="J457" s="7">
        <v>2906353</v>
      </c>
      <c r="K457" s="8">
        <v>0.41839999999999999</v>
      </c>
    </row>
    <row r="458" spans="1:11" x14ac:dyDescent="0.35">
      <c r="A458" s="5" t="s">
        <v>2167</v>
      </c>
      <c r="B458" s="5" t="s">
        <v>465</v>
      </c>
      <c r="C458" s="5" t="s">
        <v>17</v>
      </c>
      <c r="D458" s="5" t="s">
        <v>466</v>
      </c>
      <c r="E458" s="6" t="s">
        <v>2259</v>
      </c>
      <c r="F458" s="5" t="s">
        <v>2169</v>
      </c>
      <c r="G458" s="5" t="s">
        <v>116</v>
      </c>
      <c r="H458" s="5" t="s">
        <v>2177</v>
      </c>
      <c r="I458" s="6" t="s">
        <v>2178</v>
      </c>
      <c r="J458" s="7">
        <v>2477764</v>
      </c>
      <c r="K458" s="8">
        <v>0.35670000000000002</v>
      </c>
    </row>
    <row r="459" spans="1:11" x14ac:dyDescent="0.35">
      <c r="A459" s="5" t="s">
        <v>2167</v>
      </c>
      <c r="B459" s="5" t="s">
        <v>465</v>
      </c>
      <c r="C459" s="5" t="s">
        <v>17</v>
      </c>
      <c r="D459" s="5" t="s">
        <v>466</v>
      </c>
      <c r="E459" s="6" t="s">
        <v>2259</v>
      </c>
      <c r="F459" s="5" t="s">
        <v>2169</v>
      </c>
      <c r="G459" s="5" t="s">
        <v>116</v>
      </c>
      <c r="H459" s="5" t="s">
        <v>2179</v>
      </c>
      <c r="I459" s="6" t="s">
        <v>2180</v>
      </c>
      <c r="J459" s="7">
        <v>297998</v>
      </c>
      <c r="K459" s="8">
        <v>4.2900000000000001E-2</v>
      </c>
    </row>
    <row r="460" spans="1:11" x14ac:dyDescent="0.35">
      <c r="A460" s="5" t="s">
        <v>2167</v>
      </c>
      <c r="B460" s="5" t="s">
        <v>469</v>
      </c>
      <c r="C460" s="5" t="s">
        <v>17</v>
      </c>
      <c r="D460" s="5" t="s">
        <v>470</v>
      </c>
      <c r="E460" s="6" t="s">
        <v>2260</v>
      </c>
      <c r="F460" s="5" t="s">
        <v>2169</v>
      </c>
      <c r="G460" s="5" t="s">
        <v>116</v>
      </c>
      <c r="H460" s="5" t="s">
        <v>2170</v>
      </c>
      <c r="I460" s="6" t="s">
        <v>2171</v>
      </c>
      <c r="J460" s="7">
        <v>0</v>
      </c>
      <c r="K460" s="8">
        <v>0</v>
      </c>
    </row>
    <row r="461" spans="1:11" x14ac:dyDescent="0.35">
      <c r="A461" s="5" t="s">
        <v>2167</v>
      </c>
      <c r="B461" s="5" t="s">
        <v>469</v>
      </c>
      <c r="C461" s="5" t="s">
        <v>17</v>
      </c>
      <c r="D461" s="5" t="s">
        <v>470</v>
      </c>
      <c r="E461" s="6" t="s">
        <v>2260</v>
      </c>
      <c r="F461" s="5" t="s">
        <v>2169</v>
      </c>
      <c r="G461" s="5" t="s">
        <v>116</v>
      </c>
      <c r="H461" s="5" t="s">
        <v>2172</v>
      </c>
      <c r="I461" s="6" t="s">
        <v>2173</v>
      </c>
      <c r="J461" s="7">
        <v>0</v>
      </c>
      <c r="K461" s="8">
        <v>0</v>
      </c>
    </row>
    <row r="462" spans="1:11" x14ac:dyDescent="0.35">
      <c r="A462" s="5" t="s">
        <v>2167</v>
      </c>
      <c r="B462" s="5" t="s">
        <v>469</v>
      </c>
      <c r="C462" s="5" t="s">
        <v>17</v>
      </c>
      <c r="D462" s="5" t="s">
        <v>470</v>
      </c>
      <c r="E462" s="6" t="s">
        <v>2260</v>
      </c>
      <c r="F462" s="5" t="s">
        <v>2169</v>
      </c>
      <c r="G462" s="5" t="s">
        <v>116</v>
      </c>
      <c r="H462" s="5" t="s">
        <v>19</v>
      </c>
      <c r="I462" s="6" t="s">
        <v>2174</v>
      </c>
      <c r="J462" s="7">
        <v>15971823</v>
      </c>
      <c r="K462" s="8">
        <v>0.54079999999999995</v>
      </c>
    </row>
    <row r="463" spans="1:11" x14ac:dyDescent="0.35">
      <c r="A463" s="5" t="s">
        <v>2167</v>
      </c>
      <c r="B463" s="5" t="s">
        <v>469</v>
      </c>
      <c r="C463" s="5" t="s">
        <v>17</v>
      </c>
      <c r="D463" s="5" t="s">
        <v>470</v>
      </c>
      <c r="E463" s="6" t="s">
        <v>2260</v>
      </c>
      <c r="F463" s="5" t="s">
        <v>2169</v>
      </c>
      <c r="G463" s="5" t="s">
        <v>116</v>
      </c>
      <c r="H463" s="5" t="s">
        <v>2175</v>
      </c>
      <c r="I463" s="6" t="s">
        <v>2176</v>
      </c>
      <c r="J463" s="7">
        <v>10026690</v>
      </c>
      <c r="K463" s="8">
        <v>0.33950000000000002</v>
      </c>
    </row>
    <row r="464" spans="1:11" x14ac:dyDescent="0.35">
      <c r="A464" s="5" t="s">
        <v>2167</v>
      </c>
      <c r="B464" s="5" t="s">
        <v>469</v>
      </c>
      <c r="C464" s="5" t="s">
        <v>17</v>
      </c>
      <c r="D464" s="5" t="s">
        <v>470</v>
      </c>
      <c r="E464" s="6" t="s">
        <v>2260</v>
      </c>
      <c r="F464" s="5" t="s">
        <v>2169</v>
      </c>
      <c r="G464" s="5" t="s">
        <v>116</v>
      </c>
      <c r="H464" s="5" t="s">
        <v>2177</v>
      </c>
      <c r="I464" s="6" t="s">
        <v>2178</v>
      </c>
      <c r="J464" s="7">
        <v>5555288</v>
      </c>
      <c r="K464" s="8">
        <v>0.18809999999999999</v>
      </c>
    </row>
    <row r="465" spans="1:11" x14ac:dyDescent="0.35">
      <c r="A465" s="5" t="s">
        <v>2167</v>
      </c>
      <c r="B465" s="5" t="s">
        <v>469</v>
      </c>
      <c r="C465" s="5" t="s">
        <v>17</v>
      </c>
      <c r="D465" s="5" t="s">
        <v>470</v>
      </c>
      <c r="E465" s="6" t="s">
        <v>2260</v>
      </c>
      <c r="F465" s="5" t="s">
        <v>2169</v>
      </c>
      <c r="G465" s="5" t="s">
        <v>116</v>
      </c>
      <c r="H465" s="5" t="s">
        <v>2179</v>
      </c>
      <c r="I465" s="6" t="s">
        <v>2180</v>
      </c>
      <c r="J465" s="7">
        <v>1137047</v>
      </c>
      <c r="K465" s="8">
        <v>3.85E-2</v>
      </c>
    </row>
    <row r="466" spans="1:11" x14ac:dyDescent="0.35">
      <c r="A466" s="5" t="s">
        <v>2167</v>
      </c>
      <c r="B466" s="5" t="s">
        <v>479</v>
      </c>
      <c r="C466" s="5" t="s">
        <v>17</v>
      </c>
      <c r="D466" s="5" t="s">
        <v>480</v>
      </c>
      <c r="E466" s="6" t="s">
        <v>2261</v>
      </c>
      <c r="F466" s="5" t="s">
        <v>2169</v>
      </c>
      <c r="G466" s="5" t="s">
        <v>116</v>
      </c>
      <c r="H466" s="5" t="s">
        <v>2170</v>
      </c>
      <c r="I466" s="6" t="s">
        <v>2171</v>
      </c>
      <c r="J466" s="7">
        <v>0</v>
      </c>
      <c r="K466" s="8">
        <v>0</v>
      </c>
    </row>
    <row r="467" spans="1:11" x14ac:dyDescent="0.35">
      <c r="A467" s="5" t="s">
        <v>2167</v>
      </c>
      <c r="B467" s="5" t="s">
        <v>479</v>
      </c>
      <c r="C467" s="5" t="s">
        <v>17</v>
      </c>
      <c r="D467" s="5" t="s">
        <v>480</v>
      </c>
      <c r="E467" s="6" t="s">
        <v>2261</v>
      </c>
      <c r="F467" s="5" t="s">
        <v>2169</v>
      </c>
      <c r="G467" s="5" t="s">
        <v>116</v>
      </c>
      <c r="H467" s="5" t="s">
        <v>2172</v>
      </c>
      <c r="I467" s="6" t="s">
        <v>2173</v>
      </c>
      <c r="J467" s="7">
        <v>0</v>
      </c>
      <c r="K467" s="8">
        <v>0</v>
      </c>
    </row>
    <row r="468" spans="1:11" x14ac:dyDescent="0.35">
      <c r="A468" s="5" t="s">
        <v>2167</v>
      </c>
      <c r="B468" s="5" t="s">
        <v>479</v>
      </c>
      <c r="C468" s="5" t="s">
        <v>17</v>
      </c>
      <c r="D468" s="5" t="s">
        <v>480</v>
      </c>
      <c r="E468" s="6" t="s">
        <v>2261</v>
      </c>
      <c r="F468" s="5" t="s">
        <v>2169</v>
      </c>
      <c r="G468" s="5" t="s">
        <v>116</v>
      </c>
      <c r="H468" s="5" t="s">
        <v>19</v>
      </c>
      <c r="I468" s="6" t="s">
        <v>2174</v>
      </c>
      <c r="J468" s="7">
        <v>733039</v>
      </c>
      <c r="K468" s="8">
        <v>0.31059999999999999</v>
      </c>
    </row>
    <row r="469" spans="1:11" x14ac:dyDescent="0.35">
      <c r="A469" s="5" t="s">
        <v>2167</v>
      </c>
      <c r="B469" s="5" t="s">
        <v>479</v>
      </c>
      <c r="C469" s="5" t="s">
        <v>17</v>
      </c>
      <c r="D469" s="5" t="s">
        <v>480</v>
      </c>
      <c r="E469" s="6" t="s">
        <v>2261</v>
      </c>
      <c r="F469" s="5" t="s">
        <v>2169</v>
      </c>
      <c r="G469" s="5" t="s">
        <v>116</v>
      </c>
      <c r="H469" s="5" t="s">
        <v>30</v>
      </c>
      <c r="I469" s="6" t="s">
        <v>2182</v>
      </c>
      <c r="J469" s="7">
        <v>112812</v>
      </c>
      <c r="K469" s="8">
        <v>4.7800000000000002E-2</v>
      </c>
    </row>
    <row r="470" spans="1:11" x14ac:dyDescent="0.35">
      <c r="A470" s="5" t="s">
        <v>2167</v>
      </c>
      <c r="B470" s="5" t="s">
        <v>479</v>
      </c>
      <c r="C470" s="5" t="s">
        <v>17</v>
      </c>
      <c r="D470" s="5" t="s">
        <v>480</v>
      </c>
      <c r="E470" s="6" t="s">
        <v>2261</v>
      </c>
      <c r="F470" s="5" t="s">
        <v>2169</v>
      </c>
      <c r="G470" s="5" t="s">
        <v>116</v>
      </c>
      <c r="H470" s="5" t="s">
        <v>2175</v>
      </c>
      <c r="I470" s="6" t="s">
        <v>2176</v>
      </c>
      <c r="J470" s="7">
        <v>380916</v>
      </c>
      <c r="K470" s="8">
        <v>0.16139999999999999</v>
      </c>
    </row>
    <row r="471" spans="1:11" x14ac:dyDescent="0.35">
      <c r="A471" s="5" t="s">
        <v>2167</v>
      </c>
      <c r="B471" s="5" t="s">
        <v>479</v>
      </c>
      <c r="C471" s="5" t="s">
        <v>17</v>
      </c>
      <c r="D471" s="5" t="s">
        <v>480</v>
      </c>
      <c r="E471" s="6" t="s">
        <v>2261</v>
      </c>
      <c r="F471" s="5" t="s">
        <v>2169</v>
      </c>
      <c r="G471" s="5" t="s">
        <v>116</v>
      </c>
      <c r="H471" s="5" t="s">
        <v>2177</v>
      </c>
      <c r="I471" s="6" t="s">
        <v>2178</v>
      </c>
      <c r="J471" s="7">
        <v>279197</v>
      </c>
      <c r="K471" s="8">
        <v>0.1183</v>
      </c>
    </row>
    <row r="472" spans="1:11" x14ac:dyDescent="0.35">
      <c r="A472" s="5" t="s">
        <v>2167</v>
      </c>
      <c r="B472" s="5" t="s">
        <v>479</v>
      </c>
      <c r="C472" s="5" t="s">
        <v>17</v>
      </c>
      <c r="D472" s="5" t="s">
        <v>480</v>
      </c>
      <c r="E472" s="6" t="s">
        <v>2261</v>
      </c>
      <c r="F472" s="5" t="s">
        <v>2169</v>
      </c>
      <c r="G472" s="5" t="s">
        <v>116</v>
      </c>
      <c r="H472" s="5" t="s">
        <v>2179</v>
      </c>
      <c r="I472" s="6" t="s">
        <v>2180</v>
      </c>
      <c r="J472" s="7">
        <v>101247</v>
      </c>
      <c r="K472" s="8">
        <v>4.2900000000000001E-2</v>
      </c>
    </row>
    <row r="473" spans="1:11" x14ac:dyDescent="0.35">
      <c r="A473" s="5" t="s">
        <v>2167</v>
      </c>
      <c r="B473" s="5" t="s">
        <v>479</v>
      </c>
      <c r="C473" s="5" t="s">
        <v>17</v>
      </c>
      <c r="D473" s="5" t="s">
        <v>483</v>
      </c>
      <c r="E473" s="6" t="s">
        <v>2262</v>
      </c>
      <c r="F473" s="5" t="s">
        <v>2198</v>
      </c>
      <c r="G473" s="5" t="s">
        <v>479</v>
      </c>
      <c r="H473" s="5" t="s">
        <v>2170</v>
      </c>
      <c r="I473" s="6" t="s">
        <v>2171</v>
      </c>
      <c r="J473" s="7">
        <v>0</v>
      </c>
      <c r="K473" s="8">
        <v>0</v>
      </c>
    </row>
    <row r="474" spans="1:11" x14ac:dyDescent="0.35">
      <c r="A474" s="5" t="s">
        <v>2167</v>
      </c>
      <c r="B474" s="5" t="s">
        <v>479</v>
      </c>
      <c r="C474" s="5" t="s">
        <v>17</v>
      </c>
      <c r="D474" s="5" t="s">
        <v>483</v>
      </c>
      <c r="E474" s="6" t="s">
        <v>2262</v>
      </c>
      <c r="F474" s="5" t="s">
        <v>2198</v>
      </c>
      <c r="G474" s="5" t="s">
        <v>479</v>
      </c>
      <c r="H474" s="5" t="s">
        <v>2172</v>
      </c>
      <c r="I474" s="6" t="s">
        <v>2173</v>
      </c>
      <c r="J474" s="7">
        <v>0</v>
      </c>
      <c r="K474" s="8">
        <v>0</v>
      </c>
    </row>
    <row r="475" spans="1:11" x14ac:dyDescent="0.35">
      <c r="A475" s="5" t="s">
        <v>2167</v>
      </c>
      <c r="B475" s="5" t="s">
        <v>479</v>
      </c>
      <c r="C475" s="5" t="s">
        <v>17</v>
      </c>
      <c r="D475" s="5" t="s">
        <v>483</v>
      </c>
      <c r="E475" s="6" t="s">
        <v>2262</v>
      </c>
      <c r="F475" s="5" t="s">
        <v>2198</v>
      </c>
      <c r="G475" s="5" t="s">
        <v>479</v>
      </c>
      <c r="H475" s="5" t="s">
        <v>19</v>
      </c>
      <c r="I475" s="6" t="s">
        <v>2174</v>
      </c>
      <c r="J475" s="7">
        <v>829504</v>
      </c>
      <c r="K475" s="8">
        <v>0.3826</v>
      </c>
    </row>
    <row r="476" spans="1:11" x14ac:dyDescent="0.35">
      <c r="A476" s="5" t="s">
        <v>2167</v>
      </c>
      <c r="B476" s="5" t="s">
        <v>479</v>
      </c>
      <c r="C476" s="5" t="s">
        <v>17</v>
      </c>
      <c r="D476" s="5" t="s">
        <v>483</v>
      </c>
      <c r="E476" s="6" t="s">
        <v>2262</v>
      </c>
      <c r="F476" s="5" t="s">
        <v>2198</v>
      </c>
      <c r="G476" s="5" t="s">
        <v>479</v>
      </c>
      <c r="H476" s="5" t="s">
        <v>2175</v>
      </c>
      <c r="I476" s="6" t="s">
        <v>2176</v>
      </c>
      <c r="J476" s="7">
        <v>566083</v>
      </c>
      <c r="K476" s="8">
        <v>0.2611</v>
      </c>
    </row>
    <row r="477" spans="1:11" x14ac:dyDescent="0.35">
      <c r="A477" s="5" t="s">
        <v>2167</v>
      </c>
      <c r="B477" s="5" t="s">
        <v>479</v>
      </c>
      <c r="C477" s="5" t="s">
        <v>17</v>
      </c>
      <c r="D477" s="5" t="s">
        <v>483</v>
      </c>
      <c r="E477" s="6" t="s">
        <v>2262</v>
      </c>
      <c r="F477" s="5" t="s">
        <v>2198</v>
      </c>
      <c r="G477" s="5" t="s">
        <v>479</v>
      </c>
      <c r="H477" s="5" t="s">
        <v>2177</v>
      </c>
      <c r="I477" s="6" t="s">
        <v>2178</v>
      </c>
      <c r="J477" s="7">
        <v>307432</v>
      </c>
      <c r="K477" s="8">
        <v>0.14180000000000001</v>
      </c>
    </row>
    <row r="478" spans="1:11" x14ac:dyDescent="0.35">
      <c r="A478" s="5" t="s">
        <v>2167</v>
      </c>
      <c r="B478" s="5" t="s">
        <v>479</v>
      </c>
      <c r="C478" s="5" t="s">
        <v>17</v>
      </c>
      <c r="D478" s="5" t="s">
        <v>483</v>
      </c>
      <c r="E478" s="6" t="s">
        <v>2262</v>
      </c>
      <c r="F478" s="5" t="s">
        <v>2198</v>
      </c>
      <c r="G478" s="5" t="s">
        <v>479</v>
      </c>
      <c r="H478" s="5" t="s">
        <v>2179</v>
      </c>
      <c r="I478" s="6" t="s">
        <v>2180</v>
      </c>
      <c r="J478" s="7">
        <v>126182</v>
      </c>
      <c r="K478" s="8">
        <v>5.8200000000000002E-2</v>
      </c>
    </row>
    <row r="479" spans="1:11" x14ac:dyDescent="0.35">
      <c r="A479" s="5" t="s">
        <v>2167</v>
      </c>
      <c r="B479" s="5" t="s">
        <v>479</v>
      </c>
      <c r="C479" s="5" t="s">
        <v>17</v>
      </c>
      <c r="D479" s="5" t="s">
        <v>488</v>
      </c>
      <c r="E479" s="6" t="s">
        <v>2263</v>
      </c>
      <c r="F479" s="5" t="s">
        <v>2169</v>
      </c>
      <c r="G479" s="5" t="s">
        <v>116</v>
      </c>
      <c r="H479" s="5" t="s">
        <v>2170</v>
      </c>
      <c r="I479" s="6" t="s">
        <v>2171</v>
      </c>
      <c r="J479" s="7">
        <v>0</v>
      </c>
      <c r="K479" s="8">
        <v>0</v>
      </c>
    </row>
    <row r="480" spans="1:11" x14ac:dyDescent="0.35">
      <c r="A480" s="5" t="s">
        <v>2167</v>
      </c>
      <c r="B480" s="5" t="s">
        <v>479</v>
      </c>
      <c r="C480" s="5" t="s">
        <v>17</v>
      </c>
      <c r="D480" s="5" t="s">
        <v>488</v>
      </c>
      <c r="E480" s="6" t="s">
        <v>2263</v>
      </c>
      <c r="F480" s="5" t="s">
        <v>2169</v>
      </c>
      <c r="G480" s="5" t="s">
        <v>116</v>
      </c>
      <c r="H480" s="5" t="s">
        <v>2172</v>
      </c>
      <c r="I480" s="6" t="s">
        <v>2173</v>
      </c>
      <c r="J480" s="7">
        <v>0</v>
      </c>
      <c r="K480" s="8">
        <v>0</v>
      </c>
    </row>
    <row r="481" spans="1:11" x14ac:dyDescent="0.35">
      <c r="A481" s="5" t="s">
        <v>2167</v>
      </c>
      <c r="B481" s="5" t="s">
        <v>479</v>
      </c>
      <c r="C481" s="5" t="s">
        <v>17</v>
      </c>
      <c r="D481" s="5" t="s">
        <v>488</v>
      </c>
      <c r="E481" s="6" t="s">
        <v>2263</v>
      </c>
      <c r="F481" s="5" t="s">
        <v>2169</v>
      </c>
      <c r="G481" s="5" t="s">
        <v>116</v>
      </c>
      <c r="H481" s="5" t="s">
        <v>19</v>
      </c>
      <c r="I481" s="6" t="s">
        <v>2174</v>
      </c>
      <c r="J481" s="7">
        <v>670398</v>
      </c>
      <c r="K481" s="8">
        <v>0.1583</v>
      </c>
    </row>
    <row r="482" spans="1:11" x14ac:dyDescent="0.35">
      <c r="A482" s="5" t="s">
        <v>2167</v>
      </c>
      <c r="B482" s="5" t="s">
        <v>479</v>
      </c>
      <c r="C482" s="5" t="s">
        <v>17</v>
      </c>
      <c r="D482" s="5" t="s">
        <v>488</v>
      </c>
      <c r="E482" s="6" t="s">
        <v>2263</v>
      </c>
      <c r="F482" s="5" t="s">
        <v>2169</v>
      </c>
      <c r="G482" s="5" t="s">
        <v>116</v>
      </c>
      <c r="H482" s="5" t="s">
        <v>2175</v>
      </c>
      <c r="I482" s="6" t="s">
        <v>2176</v>
      </c>
      <c r="J482" s="7">
        <v>990563</v>
      </c>
      <c r="K482" s="8">
        <v>0.2339</v>
      </c>
    </row>
    <row r="483" spans="1:11" x14ac:dyDescent="0.35">
      <c r="A483" s="5" t="s">
        <v>2167</v>
      </c>
      <c r="B483" s="5" t="s">
        <v>479</v>
      </c>
      <c r="C483" s="5" t="s">
        <v>17</v>
      </c>
      <c r="D483" s="5" t="s">
        <v>488</v>
      </c>
      <c r="E483" s="6" t="s">
        <v>2263</v>
      </c>
      <c r="F483" s="5" t="s">
        <v>2169</v>
      </c>
      <c r="G483" s="5" t="s">
        <v>116</v>
      </c>
      <c r="H483" s="5" t="s">
        <v>2177</v>
      </c>
      <c r="I483" s="6" t="s">
        <v>2178</v>
      </c>
      <c r="J483" s="7">
        <v>795754</v>
      </c>
      <c r="K483" s="8">
        <v>0.18790000000000001</v>
      </c>
    </row>
    <row r="484" spans="1:11" x14ac:dyDescent="0.35">
      <c r="A484" s="5" t="s">
        <v>2167</v>
      </c>
      <c r="B484" s="5" t="s">
        <v>479</v>
      </c>
      <c r="C484" s="5" t="s">
        <v>17</v>
      </c>
      <c r="D484" s="5" t="s">
        <v>488</v>
      </c>
      <c r="E484" s="6" t="s">
        <v>2263</v>
      </c>
      <c r="F484" s="5" t="s">
        <v>2169</v>
      </c>
      <c r="G484" s="5" t="s">
        <v>116</v>
      </c>
      <c r="H484" s="5" t="s">
        <v>2179</v>
      </c>
      <c r="I484" s="6" t="s">
        <v>2180</v>
      </c>
      <c r="J484" s="7">
        <v>239700</v>
      </c>
      <c r="K484" s="8">
        <v>5.6599999999999998E-2</v>
      </c>
    </row>
    <row r="485" spans="1:11" x14ac:dyDescent="0.35">
      <c r="A485" s="5" t="s">
        <v>2167</v>
      </c>
      <c r="B485" s="5" t="s">
        <v>490</v>
      </c>
      <c r="C485" s="5" t="s">
        <v>17</v>
      </c>
      <c r="D485" s="5" t="s">
        <v>491</v>
      </c>
      <c r="E485" s="6" t="s">
        <v>2264</v>
      </c>
      <c r="F485" s="5" t="s">
        <v>2169</v>
      </c>
      <c r="G485" s="5" t="s">
        <v>116</v>
      </c>
      <c r="H485" s="5" t="s">
        <v>2172</v>
      </c>
      <c r="I485" s="6" t="s">
        <v>2173</v>
      </c>
      <c r="J485" s="7">
        <v>0</v>
      </c>
      <c r="K485" s="8">
        <v>0</v>
      </c>
    </row>
    <row r="486" spans="1:11" x14ac:dyDescent="0.35">
      <c r="A486" s="5" t="s">
        <v>2167</v>
      </c>
      <c r="B486" s="5" t="s">
        <v>490</v>
      </c>
      <c r="C486" s="5" t="s">
        <v>17</v>
      </c>
      <c r="D486" s="5" t="s">
        <v>491</v>
      </c>
      <c r="E486" s="6" t="s">
        <v>2264</v>
      </c>
      <c r="F486" s="5" t="s">
        <v>2169</v>
      </c>
      <c r="G486" s="5" t="s">
        <v>116</v>
      </c>
      <c r="H486" s="5" t="s">
        <v>19</v>
      </c>
      <c r="I486" s="6" t="s">
        <v>2174</v>
      </c>
      <c r="J486" s="7">
        <v>1548959</v>
      </c>
      <c r="K486" s="8">
        <v>0.221</v>
      </c>
    </row>
    <row r="487" spans="1:11" x14ac:dyDescent="0.35">
      <c r="A487" s="5" t="s">
        <v>2167</v>
      </c>
      <c r="B487" s="5" t="s">
        <v>490</v>
      </c>
      <c r="C487" s="5" t="s">
        <v>17</v>
      </c>
      <c r="D487" s="5" t="s">
        <v>491</v>
      </c>
      <c r="E487" s="6" t="s">
        <v>2264</v>
      </c>
      <c r="F487" s="5" t="s">
        <v>2169</v>
      </c>
      <c r="G487" s="5" t="s">
        <v>116</v>
      </c>
      <c r="H487" s="5" t="s">
        <v>2175</v>
      </c>
      <c r="I487" s="6" t="s">
        <v>2176</v>
      </c>
      <c r="J487" s="7">
        <v>1909215</v>
      </c>
      <c r="K487" s="8">
        <v>0.27239999999999998</v>
      </c>
    </row>
    <row r="488" spans="1:11" x14ac:dyDescent="0.35">
      <c r="A488" s="5" t="s">
        <v>2167</v>
      </c>
      <c r="B488" s="5" t="s">
        <v>490</v>
      </c>
      <c r="C488" s="5" t="s">
        <v>17</v>
      </c>
      <c r="D488" s="5" t="s">
        <v>491</v>
      </c>
      <c r="E488" s="6" t="s">
        <v>2264</v>
      </c>
      <c r="F488" s="5" t="s">
        <v>2169</v>
      </c>
      <c r="G488" s="5" t="s">
        <v>116</v>
      </c>
      <c r="H488" s="5" t="s">
        <v>2177</v>
      </c>
      <c r="I488" s="6" t="s">
        <v>2178</v>
      </c>
      <c r="J488" s="7">
        <v>2504968</v>
      </c>
      <c r="K488" s="8">
        <v>0.3574</v>
      </c>
    </row>
    <row r="489" spans="1:11" x14ac:dyDescent="0.35">
      <c r="A489" s="5" t="s">
        <v>2167</v>
      </c>
      <c r="B489" s="5" t="s">
        <v>490</v>
      </c>
      <c r="C489" s="5" t="s">
        <v>17</v>
      </c>
      <c r="D489" s="5" t="s">
        <v>491</v>
      </c>
      <c r="E489" s="6" t="s">
        <v>2264</v>
      </c>
      <c r="F489" s="5" t="s">
        <v>2169</v>
      </c>
      <c r="G489" s="5" t="s">
        <v>116</v>
      </c>
      <c r="H489" s="5" t="s">
        <v>2179</v>
      </c>
      <c r="I489" s="6" t="s">
        <v>2180</v>
      </c>
      <c r="J489" s="7">
        <v>152092</v>
      </c>
      <c r="K489" s="8">
        <v>2.1700000000000001E-2</v>
      </c>
    </row>
    <row r="490" spans="1:11" x14ac:dyDescent="0.35">
      <c r="A490" s="5" t="s">
        <v>2167</v>
      </c>
      <c r="B490" s="5" t="s">
        <v>490</v>
      </c>
      <c r="C490" s="5" t="s">
        <v>17</v>
      </c>
      <c r="D490" s="5" t="s">
        <v>1786</v>
      </c>
      <c r="E490" s="6" t="s">
        <v>2265</v>
      </c>
      <c r="F490" s="5" t="s">
        <v>2198</v>
      </c>
      <c r="G490" s="5" t="s">
        <v>1782</v>
      </c>
      <c r="H490" s="5" t="s">
        <v>2172</v>
      </c>
      <c r="I490" s="6" t="s">
        <v>2173</v>
      </c>
      <c r="J490" s="7">
        <v>0</v>
      </c>
      <c r="K490" s="8">
        <v>0</v>
      </c>
    </row>
    <row r="491" spans="1:11" x14ac:dyDescent="0.35">
      <c r="A491" s="5" t="s">
        <v>2167</v>
      </c>
      <c r="B491" s="5" t="s">
        <v>490</v>
      </c>
      <c r="C491" s="5" t="s">
        <v>17</v>
      </c>
      <c r="D491" s="5" t="s">
        <v>1786</v>
      </c>
      <c r="E491" s="6" t="s">
        <v>2265</v>
      </c>
      <c r="F491" s="5" t="s">
        <v>2198</v>
      </c>
      <c r="G491" s="5" t="s">
        <v>1782</v>
      </c>
      <c r="H491" s="5" t="s">
        <v>19</v>
      </c>
      <c r="I491" s="6" t="s">
        <v>2174</v>
      </c>
      <c r="J491" s="7">
        <v>667054</v>
      </c>
      <c r="K491" s="8">
        <v>0.24379999999999999</v>
      </c>
    </row>
    <row r="492" spans="1:11" x14ac:dyDescent="0.35">
      <c r="A492" s="5" t="s">
        <v>2167</v>
      </c>
      <c r="B492" s="5" t="s">
        <v>490</v>
      </c>
      <c r="C492" s="5" t="s">
        <v>17</v>
      </c>
      <c r="D492" s="5" t="s">
        <v>1786</v>
      </c>
      <c r="E492" s="6" t="s">
        <v>2265</v>
      </c>
      <c r="F492" s="5" t="s">
        <v>2198</v>
      </c>
      <c r="G492" s="5" t="s">
        <v>1782</v>
      </c>
      <c r="H492" s="5" t="s">
        <v>2175</v>
      </c>
      <c r="I492" s="6" t="s">
        <v>2176</v>
      </c>
      <c r="J492" s="7">
        <v>899893</v>
      </c>
      <c r="K492" s="8">
        <v>0.32890000000000003</v>
      </c>
    </row>
    <row r="493" spans="1:11" x14ac:dyDescent="0.35">
      <c r="A493" s="5" t="s">
        <v>2167</v>
      </c>
      <c r="B493" s="5" t="s">
        <v>490</v>
      </c>
      <c r="C493" s="5" t="s">
        <v>17</v>
      </c>
      <c r="D493" s="5" t="s">
        <v>1786</v>
      </c>
      <c r="E493" s="6" t="s">
        <v>2265</v>
      </c>
      <c r="F493" s="5" t="s">
        <v>2198</v>
      </c>
      <c r="G493" s="5" t="s">
        <v>1782</v>
      </c>
      <c r="H493" s="5" t="s">
        <v>2177</v>
      </c>
      <c r="I493" s="6" t="s">
        <v>2178</v>
      </c>
      <c r="J493" s="7">
        <v>473066</v>
      </c>
      <c r="K493" s="8">
        <v>0.1729</v>
      </c>
    </row>
    <row r="494" spans="1:11" x14ac:dyDescent="0.35">
      <c r="A494" s="5" t="s">
        <v>2167</v>
      </c>
      <c r="B494" s="5" t="s">
        <v>490</v>
      </c>
      <c r="C494" s="5" t="s">
        <v>17</v>
      </c>
      <c r="D494" s="5" t="s">
        <v>1786</v>
      </c>
      <c r="E494" s="6" t="s">
        <v>2265</v>
      </c>
      <c r="F494" s="5" t="s">
        <v>2198</v>
      </c>
      <c r="G494" s="5" t="s">
        <v>1782</v>
      </c>
      <c r="H494" s="5" t="s">
        <v>2179</v>
      </c>
      <c r="I494" s="6" t="s">
        <v>2180</v>
      </c>
      <c r="J494" s="7">
        <v>58278</v>
      </c>
      <c r="K494" s="8">
        <v>2.1299999999999999E-2</v>
      </c>
    </row>
    <row r="495" spans="1:11" x14ac:dyDescent="0.35">
      <c r="A495" s="5" t="s">
        <v>2167</v>
      </c>
      <c r="B495" s="5" t="s">
        <v>490</v>
      </c>
      <c r="C495" s="5" t="s">
        <v>17</v>
      </c>
      <c r="D495" s="5" t="s">
        <v>1983</v>
      </c>
      <c r="E495" s="6" t="s">
        <v>2266</v>
      </c>
      <c r="F495" s="5" t="s">
        <v>2198</v>
      </c>
      <c r="G495" s="5" t="s">
        <v>1982</v>
      </c>
      <c r="H495" s="5" t="s">
        <v>2170</v>
      </c>
      <c r="I495" s="6" t="s">
        <v>2171</v>
      </c>
      <c r="J495" s="7">
        <v>0</v>
      </c>
      <c r="K495" s="8">
        <v>0</v>
      </c>
    </row>
    <row r="496" spans="1:11" x14ac:dyDescent="0.35">
      <c r="A496" s="5" t="s">
        <v>2167</v>
      </c>
      <c r="B496" s="5" t="s">
        <v>490</v>
      </c>
      <c r="C496" s="5" t="s">
        <v>17</v>
      </c>
      <c r="D496" s="5" t="s">
        <v>1983</v>
      </c>
      <c r="E496" s="6" t="s">
        <v>2266</v>
      </c>
      <c r="F496" s="5" t="s">
        <v>2198</v>
      </c>
      <c r="G496" s="5" t="s">
        <v>1982</v>
      </c>
      <c r="H496" s="5" t="s">
        <v>2172</v>
      </c>
      <c r="I496" s="6" t="s">
        <v>2173</v>
      </c>
      <c r="J496" s="7">
        <v>0</v>
      </c>
      <c r="K496" s="8">
        <v>0</v>
      </c>
    </row>
    <row r="497" spans="1:11" x14ac:dyDescent="0.35">
      <c r="A497" s="5" t="s">
        <v>2167</v>
      </c>
      <c r="B497" s="5" t="s">
        <v>490</v>
      </c>
      <c r="C497" s="5" t="s">
        <v>17</v>
      </c>
      <c r="D497" s="5" t="s">
        <v>1983</v>
      </c>
      <c r="E497" s="6" t="s">
        <v>2266</v>
      </c>
      <c r="F497" s="5" t="s">
        <v>2198</v>
      </c>
      <c r="G497" s="5" t="s">
        <v>1982</v>
      </c>
      <c r="H497" s="5" t="s">
        <v>19</v>
      </c>
      <c r="I497" s="6" t="s">
        <v>2174</v>
      </c>
      <c r="J497" s="7">
        <v>166127</v>
      </c>
      <c r="K497" s="8">
        <v>0.43540000000000001</v>
      </c>
    </row>
    <row r="498" spans="1:11" x14ac:dyDescent="0.35">
      <c r="A498" s="5" t="s">
        <v>2167</v>
      </c>
      <c r="B498" s="5" t="s">
        <v>490</v>
      </c>
      <c r="C498" s="5" t="s">
        <v>17</v>
      </c>
      <c r="D498" s="5" t="s">
        <v>1983</v>
      </c>
      <c r="E498" s="6" t="s">
        <v>2266</v>
      </c>
      <c r="F498" s="5" t="s">
        <v>2198</v>
      </c>
      <c r="G498" s="5" t="s">
        <v>1982</v>
      </c>
      <c r="H498" s="5" t="s">
        <v>30</v>
      </c>
      <c r="I498" s="6" t="s">
        <v>2182</v>
      </c>
      <c r="J498" s="7">
        <v>6143</v>
      </c>
      <c r="K498" s="8">
        <v>1.61E-2</v>
      </c>
    </row>
    <row r="499" spans="1:11" x14ac:dyDescent="0.35">
      <c r="A499" s="5" t="s">
        <v>2167</v>
      </c>
      <c r="B499" s="5" t="s">
        <v>490</v>
      </c>
      <c r="C499" s="5" t="s">
        <v>17</v>
      </c>
      <c r="D499" s="5" t="s">
        <v>1983</v>
      </c>
      <c r="E499" s="6" t="s">
        <v>2266</v>
      </c>
      <c r="F499" s="5" t="s">
        <v>2198</v>
      </c>
      <c r="G499" s="5" t="s">
        <v>1982</v>
      </c>
      <c r="H499" s="5" t="s">
        <v>2175</v>
      </c>
      <c r="I499" s="6" t="s">
        <v>2176</v>
      </c>
      <c r="J499" s="7">
        <v>133466</v>
      </c>
      <c r="K499" s="8">
        <v>0.3498</v>
      </c>
    </row>
    <row r="500" spans="1:11" x14ac:dyDescent="0.35">
      <c r="A500" s="5" t="s">
        <v>2167</v>
      </c>
      <c r="B500" s="5" t="s">
        <v>490</v>
      </c>
      <c r="C500" s="5" t="s">
        <v>17</v>
      </c>
      <c r="D500" s="5" t="s">
        <v>1983</v>
      </c>
      <c r="E500" s="6" t="s">
        <v>2266</v>
      </c>
      <c r="F500" s="5" t="s">
        <v>2198</v>
      </c>
      <c r="G500" s="5" t="s">
        <v>1982</v>
      </c>
      <c r="H500" s="5" t="s">
        <v>2177</v>
      </c>
      <c r="I500" s="6" t="s">
        <v>2178</v>
      </c>
      <c r="J500" s="7">
        <v>73639</v>
      </c>
      <c r="K500" s="8">
        <v>0.193</v>
      </c>
    </row>
    <row r="501" spans="1:11" x14ac:dyDescent="0.35">
      <c r="A501" s="5" t="s">
        <v>2167</v>
      </c>
      <c r="B501" s="5" t="s">
        <v>490</v>
      </c>
      <c r="C501" s="5" t="s">
        <v>17</v>
      </c>
      <c r="D501" s="5" t="s">
        <v>1983</v>
      </c>
      <c r="E501" s="6" t="s">
        <v>2266</v>
      </c>
      <c r="F501" s="5" t="s">
        <v>2198</v>
      </c>
      <c r="G501" s="5" t="s">
        <v>1982</v>
      </c>
      <c r="H501" s="5" t="s">
        <v>2179</v>
      </c>
      <c r="I501" s="6" t="s">
        <v>2180</v>
      </c>
      <c r="J501" s="7">
        <v>15644</v>
      </c>
      <c r="K501" s="8">
        <v>4.1000000000000002E-2</v>
      </c>
    </row>
    <row r="502" spans="1:11" x14ac:dyDescent="0.35">
      <c r="A502" s="5" t="s">
        <v>2167</v>
      </c>
      <c r="B502" s="5" t="s">
        <v>502</v>
      </c>
      <c r="C502" s="5" t="s">
        <v>17</v>
      </c>
      <c r="D502" s="5" t="s">
        <v>503</v>
      </c>
      <c r="E502" s="6" t="s">
        <v>2267</v>
      </c>
      <c r="F502" s="5" t="s">
        <v>2169</v>
      </c>
      <c r="G502" s="5" t="s">
        <v>116</v>
      </c>
      <c r="H502" s="5" t="s">
        <v>2170</v>
      </c>
      <c r="I502" s="6" t="s">
        <v>2171</v>
      </c>
      <c r="J502" s="7">
        <v>0</v>
      </c>
      <c r="K502" s="8">
        <v>0</v>
      </c>
    </row>
    <row r="503" spans="1:11" x14ac:dyDescent="0.35">
      <c r="A503" s="5" t="s">
        <v>2167</v>
      </c>
      <c r="B503" s="5" t="s">
        <v>502</v>
      </c>
      <c r="C503" s="5" t="s">
        <v>17</v>
      </c>
      <c r="D503" s="5" t="s">
        <v>503</v>
      </c>
      <c r="E503" s="6" t="s">
        <v>2267</v>
      </c>
      <c r="F503" s="5" t="s">
        <v>2169</v>
      </c>
      <c r="G503" s="5" t="s">
        <v>116</v>
      </c>
      <c r="H503" s="5" t="s">
        <v>2172</v>
      </c>
      <c r="I503" s="6" t="s">
        <v>2173</v>
      </c>
      <c r="J503" s="7">
        <v>0</v>
      </c>
      <c r="K503" s="8">
        <v>0</v>
      </c>
    </row>
    <row r="504" spans="1:11" x14ac:dyDescent="0.35">
      <c r="A504" s="5" t="s">
        <v>2167</v>
      </c>
      <c r="B504" s="5" t="s">
        <v>502</v>
      </c>
      <c r="C504" s="5" t="s">
        <v>17</v>
      </c>
      <c r="D504" s="5" t="s">
        <v>503</v>
      </c>
      <c r="E504" s="6" t="s">
        <v>2267</v>
      </c>
      <c r="F504" s="5" t="s">
        <v>2169</v>
      </c>
      <c r="G504" s="5" t="s">
        <v>116</v>
      </c>
      <c r="H504" s="5" t="s">
        <v>19</v>
      </c>
      <c r="I504" s="6" t="s">
        <v>2174</v>
      </c>
      <c r="J504" s="7">
        <v>3034876</v>
      </c>
      <c r="K504" s="8">
        <v>0.5101</v>
      </c>
    </row>
    <row r="505" spans="1:11" x14ac:dyDescent="0.35">
      <c r="A505" s="5" t="s">
        <v>2167</v>
      </c>
      <c r="B505" s="5" t="s">
        <v>502</v>
      </c>
      <c r="C505" s="5" t="s">
        <v>17</v>
      </c>
      <c r="D505" s="5" t="s">
        <v>503</v>
      </c>
      <c r="E505" s="6" t="s">
        <v>2267</v>
      </c>
      <c r="F505" s="5" t="s">
        <v>2169</v>
      </c>
      <c r="G505" s="5" t="s">
        <v>116</v>
      </c>
      <c r="H505" s="5" t="s">
        <v>2175</v>
      </c>
      <c r="I505" s="6" t="s">
        <v>2176</v>
      </c>
      <c r="J505" s="7">
        <v>1465379</v>
      </c>
      <c r="K505" s="8">
        <v>0.24629999999999999</v>
      </c>
    </row>
    <row r="506" spans="1:11" x14ac:dyDescent="0.35">
      <c r="A506" s="5" t="s">
        <v>2167</v>
      </c>
      <c r="B506" s="5" t="s">
        <v>502</v>
      </c>
      <c r="C506" s="5" t="s">
        <v>17</v>
      </c>
      <c r="D506" s="5" t="s">
        <v>503</v>
      </c>
      <c r="E506" s="6" t="s">
        <v>2267</v>
      </c>
      <c r="F506" s="5" t="s">
        <v>2169</v>
      </c>
      <c r="G506" s="5" t="s">
        <v>116</v>
      </c>
      <c r="H506" s="5" t="s">
        <v>2177</v>
      </c>
      <c r="I506" s="6" t="s">
        <v>2178</v>
      </c>
      <c r="J506" s="7">
        <v>730607</v>
      </c>
      <c r="K506" s="8">
        <v>0.12280000000000001</v>
      </c>
    </row>
    <row r="507" spans="1:11" x14ac:dyDescent="0.35">
      <c r="A507" s="5" t="s">
        <v>2167</v>
      </c>
      <c r="B507" s="5" t="s">
        <v>502</v>
      </c>
      <c r="C507" s="5" t="s">
        <v>17</v>
      </c>
      <c r="D507" s="5" t="s">
        <v>503</v>
      </c>
      <c r="E507" s="6" t="s">
        <v>2267</v>
      </c>
      <c r="F507" s="5" t="s">
        <v>2169</v>
      </c>
      <c r="G507" s="5" t="s">
        <v>116</v>
      </c>
      <c r="H507" s="5" t="s">
        <v>2179</v>
      </c>
      <c r="I507" s="6" t="s">
        <v>2180</v>
      </c>
      <c r="J507" s="7">
        <v>188006</v>
      </c>
      <c r="K507" s="8">
        <v>3.1600000000000003E-2</v>
      </c>
    </row>
    <row r="508" spans="1:11" x14ac:dyDescent="0.35">
      <c r="A508" s="5" t="s">
        <v>2167</v>
      </c>
      <c r="B508" s="5" t="s">
        <v>502</v>
      </c>
      <c r="C508" s="5" t="s">
        <v>17</v>
      </c>
      <c r="D508" s="5" t="s">
        <v>507</v>
      </c>
      <c r="E508" s="6" t="s">
        <v>2218</v>
      </c>
      <c r="F508" s="5" t="s">
        <v>2198</v>
      </c>
      <c r="G508" s="5" t="s">
        <v>502</v>
      </c>
      <c r="H508" s="5" t="s">
        <v>2170</v>
      </c>
      <c r="I508" s="6" t="s">
        <v>2171</v>
      </c>
      <c r="J508" s="7">
        <v>0</v>
      </c>
      <c r="K508" s="8">
        <v>0</v>
      </c>
    </row>
    <row r="509" spans="1:11" x14ac:dyDescent="0.35">
      <c r="A509" s="5" t="s">
        <v>2167</v>
      </c>
      <c r="B509" s="5" t="s">
        <v>502</v>
      </c>
      <c r="C509" s="5" t="s">
        <v>17</v>
      </c>
      <c r="D509" s="5" t="s">
        <v>507</v>
      </c>
      <c r="E509" s="6" t="s">
        <v>2218</v>
      </c>
      <c r="F509" s="5" t="s">
        <v>2198</v>
      </c>
      <c r="G509" s="5" t="s">
        <v>502</v>
      </c>
      <c r="H509" s="5" t="s">
        <v>2172</v>
      </c>
      <c r="I509" s="6" t="s">
        <v>2173</v>
      </c>
      <c r="J509" s="7">
        <v>0</v>
      </c>
      <c r="K509" s="8">
        <v>0</v>
      </c>
    </row>
    <row r="510" spans="1:11" x14ac:dyDescent="0.35">
      <c r="A510" s="5" t="s">
        <v>2167</v>
      </c>
      <c r="B510" s="5" t="s">
        <v>502</v>
      </c>
      <c r="C510" s="5" t="s">
        <v>17</v>
      </c>
      <c r="D510" s="5" t="s">
        <v>507</v>
      </c>
      <c r="E510" s="6" t="s">
        <v>2218</v>
      </c>
      <c r="F510" s="5" t="s">
        <v>2198</v>
      </c>
      <c r="G510" s="5" t="s">
        <v>502</v>
      </c>
      <c r="H510" s="5" t="s">
        <v>19</v>
      </c>
      <c r="I510" s="6" t="s">
        <v>2174</v>
      </c>
      <c r="J510" s="7">
        <v>181203</v>
      </c>
      <c r="K510" s="8">
        <v>8.8900000000000007E-2</v>
      </c>
    </row>
    <row r="511" spans="1:11" x14ac:dyDescent="0.35">
      <c r="A511" s="5" t="s">
        <v>2167</v>
      </c>
      <c r="B511" s="5" t="s">
        <v>502</v>
      </c>
      <c r="C511" s="5" t="s">
        <v>17</v>
      </c>
      <c r="D511" s="5" t="s">
        <v>507</v>
      </c>
      <c r="E511" s="6" t="s">
        <v>2218</v>
      </c>
      <c r="F511" s="5" t="s">
        <v>2198</v>
      </c>
      <c r="G511" s="5" t="s">
        <v>502</v>
      </c>
      <c r="H511" s="5" t="s">
        <v>2175</v>
      </c>
      <c r="I511" s="6" t="s">
        <v>2176</v>
      </c>
      <c r="J511" s="7">
        <v>473288</v>
      </c>
      <c r="K511" s="8">
        <v>0.23219999999999999</v>
      </c>
    </row>
    <row r="512" spans="1:11" x14ac:dyDescent="0.35">
      <c r="A512" s="5" t="s">
        <v>2167</v>
      </c>
      <c r="B512" s="5" t="s">
        <v>502</v>
      </c>
      <c r="C512" s="5" t="s">
        <v>17</v>
      </c>
      <c r="D512" s="5" t="s">
        <v>507</v>
      </c>
      <c r="E512" s="6" t="s">
        <v>2218</v>
      </c>
      <c r="F512" s="5" t="s">
        <v>2198</v>
      </c>
      <c r="G512" s="5" t="s">
        <v>502</v>
      </c>
      <c r="H512" s="5" t="s">
        <v>2177</v>
      </c>
      <c r="I512" s="6" t="s">
        <v>2178</v>
      </c>
      <c r="J512" s="7">
        <v>454740</v>
      </c>
      <c r="K512" s="8">
        <v>0.22309999999999999</v>
      </c>
    </row>
    <row r="513" spans="1:11" x14ac:dyDescent="0.35">
      <c r="A513" s="5" t="s">
        <v>2167</v>
      </c>
      <c r="B513" s="5" t="s">
        <v>502</v>
      </c>
      <c r="C513" s="5" t="s">
        <v>17</v>
      </c>
      <c r="D513" s="5" t="s">
        <v>507</v>
      </c>
      <c r="E513" s="6" t="s">
        <v>2218</v>
      </c>
      <c r="F513" s="5" t="s">
        <v>2198</v>
      </c>
      <c r="G513" s="5" t="s">
        <v>502</v>
      </c>
      <c r="H513" s="5" t="s">
        <v>2179</v>
      </c>
      <c r="I513" s="6" t="s">
        <v>2180</v>
      </c>
      <c r="J513" s="7">
        <v>103952</v>
      </c>
      <c r="K513" s="8">
        <v>5.0999999999999997E-2</v>
      </c>
    </row>
    <row r="514" spans="1:11" x14ac:dyDescent="0.35">
      <c r="A514" s="5" t="s">
        <v>2167</v>
      </c>
      <c r="B514" s="5" t="s">
        <v>502</v>
      </c>
      <c r="C514" s="5" t="s">
        <v>17</v>
      </c>
      <c r="D514" s="5" t="s">
        <v>1017</v>
      </c>
      <c r="E514" s="6" t="s">
        <v>2268</v>
      </c>
      <c r="F514" s="5" t="s">
        <v>2198</v>
      </c>
      <c r="G514" s="5" t="s">
        <v>999</v>
      </c>
      <c r="H514" s="5" t="s">
        <v>2172</v>
      </c>
      <c r="I514" s="6" t="s">
        <v>2173</v>
      </c>
      <c r="J514" s="7">
        <v>0</v>
      </c>
      <c r="K514" s="8">
        <v>0</v>
      </c>
    </row>
    <row r="515" spans="1:11" x14ac:dyDescent="0.35">
      <c r="A515" s="5" t="s">
        <v>2167</v>
      </c>
      <c r="B515" s="5" t="s">
        <v>502</v>
      </c>
      <c r="C515" s="5" t="s">
        <v>17</v>
      </c>
      <c r="D515" s="5" t="s">
        <v>1017</v>
      </c>
      <c r="E515" s="6" t="s">
        <v>2268</v>
      </c>
      <c r="F515" s="5" t="s">
        <v>2198</v>
      </c>
      <c r="G515" s="5" t="s">
        <v>999</v>
      </c>
      <c r="H515" s="5" t="s">
        <v>19</v>
      </c>
      <c r="I515" s="6" t="s">
        <v>2174</v>
      </c>
      <c r="J515" s="7">
        <v>692030</v>
      </c>
      <c r="K515" s="8">
        <v>0.3952</v>
      </c>
    </row>
    <row r="516" spans="1:11" x14ac:dyDescent="0.35">
      <c r="A516" s="5" t="s">
        <v>2167</v>
      </c>
      <c r="B516" s="5" t="s">
        <v>502</v>
      </c>
      <c r="C516" s="5" t="s">
        <v>17</v>
      </c>
      <c r="D516" s="5" t="s">
        <v>1017</v>
      </c>
      <c r="E516" s="6" t="s">
        <v>2268</v>
      </c>
      <c r="F516" s="5" t="s">
        <v>2198</v>
      </c>
      <c r="G516" s="5" t="s">
        <v>999</v>
      </c>
      <c r="H516" s="5" t="s">
        <v>2175</v>
      </c>
      <c r="I516" s="6" t="s">
        <v>2176</v>
      </c>
      <c r="J516" s="7">
        <v>456159</v>
      </c>
      <c r="K516" s="8">
        <v>0.26050000000000001</v>
      </c>
    </row>
    <row r="517" spans="1:11" x14ac:dyDescent="0.35">
      <c r="A517" s="5" t="s">
        <v>2167</v>
      </c>
      <c r="B517" s="5" t="s">
        <v>502</v>
      </c>
      <c r="C517" s="5" t="s">
        <v>17</v>
      </c>
      <c r="D517" s="5" t="s">
        <v>1017</v>
      </c>
      <c r="E517" s="6" t="s">
        <v>2268</v>
      </c>
      <c r="F517" s="5" t="s">
        <v>2198</v>
      </c>
      <c r="G517" s="5" t="s">
        <v>999</v>
      </c>
      <c r="H517" s="5" t="s">
        <v>2177</v>
      </c>
      <c r="I517" s="6" t="s">
        <v>2178</v>
      </c>
      <c r="J517" s="7">
        <v>378761</v>
      </c>
      <c r="K517" s="8">
        <v>0.21629999999999999</v>
      </c>
    </row>
    <row r="518" spans="1:11" x14ac:dyDescent="0.35">
      <c r="A518" s="5" t="s">
        <v>2167</v>
      </c>
      <c r="B518" s="5" t="s">
        <v>502</v>
      </c>
      <c r="C518" s="5" t="s">
        <v>17</v>
      </c>
      <c r="D518" s="5" t="s">
        <v>1017</v>
      </c>
      <c r="E518" s="6" t="s">
        <v>2268</v>
      </c>
      <c r="F518" s="5" t="s">
        <v>2198</v>
      </c>
      <c r="G518" s="5" t="s">
        <v>999</v>
      </c>
      <c r="H518" s="5" t="s">
        <v>2179</v>
      </c>
      <c r="I518" s="6" t="s">
        <v>2180</v>
      </c>
      <c r="J518" s="7">
        <v>94559</v>
      </c>
      <c r="K518" s="8">
        <v>5.3999999999999999E-2</v>
      </c>
    </row>
    <row r="519" spans="1:11" x14ac:dyDescent="0.35">
      <c r="A519" s="5" t="s">
        <v>2167</v>
      </c>
      <c r="B519" s="5" t="s">
        <v>502</v>
      </c>
      <c r="C519" s="5" t="s">
        <v>17</v>
      </c>
      <c r="D519" s="5" t="s">
        <v>1429</v>
      </c>
      <c r="E519" s="6" t="s">
        <v>2269</v>
      </c>
      <c r="F519" s="5" t="s">
        <v>2198</v>
      </c>
      <c r="G519" s="5" t="s">
        <v>1428</v>
      </c>
      <c r="H519" s="5" t="s">
        <v>2170</v>
      </c>
      <c r="I519" s="6" t="s">
        <v>2171</v>
      </c>
      <c r="J519" s="7">
        <v>0</v>
      </c>
      <c r="K519" s="8">
        <v>0</v>
      </c>
    </row>
    <row r="520" spans="1:11" x14ac:dyDescent="0.35">
      <c r="A520" s="5" t="s">
        <v>2167</v>
      </c>
      <c r="B520" s="5" t="s">
        <v>502</v>
      </c>
      <c r="C520" s="5" t="s">
        <v>17</v>
      </c>
      <c r="D520" s="5" t="s">
        <v>1429</v>
      </c>
      <c r="E520" s="6" t="s">
        <v>2269</v>
      </c>
      <c r="F520" s="5" t="s">
        <v>2198</v>
      </c>
      <c r="G520" s="5" t="s">
        <v>1428</v>
      </c>
      <c r="H520" s="5" t="s">
        <v>2172</v>
      </c>
      <c r="I520" s="6" t="s">
        <v>2173</v>
      </c>
      <c r="J520" s="7">
        <v>0</v>
      </c>
      <c r="K520" s="8">
        <v>0</v>
      </c>
    </row>
    <row r="521" spans="1:11" x14ac:dyDescent="0.35">
      <c r="A521" s="5" t="s">
        <v>2167</v>
      </c>
      <c r="B521" s="5" t="s">
        <v>502</v>
      </c>
      <c r="C521" s="5" t="s">
        <v>17</v>
      </c>
      <c r="D521" s="5" t="s">
        <v>1429</v>
      </c>
      <c r="E521" s="6" t="s">
        <v>2269</v>
      </c>
      <c r="F521" s="5" t="s">
        <v>2198</v>
      </c>
      <c r="G521" s="5" t="s">
        <v>1428</v>
      </c>
      <c r="H521" s="5" t="s">
        <v>19</v>
      </c>
      <c r="I521" s="6" t="s">
        <v>2174</v>
      </c>
      <c r="J521" s="7">
        <v>112675</v>
      </c>
      <c r="K521" s="8">
        <v>0.18579999999999999</v>
      </c>
    </row>
    <row r="522" spans="1:11" x14ac:dyDescent="0.35">
      <c r="A522" s="5" t="s">
        <v>2167</v>
      </c>
      <c r="B522" s="5" t="s">
        <v>502</v>
      </c>
      <c r="C522" s="5" t="s">
        <v>17</v>
      </c>
      <c r="D522" s="5" t="s">
        <v>1429</v>
      </c>
      <c r="E522" s="6" t="s">
        <v>2269</v>
      </c>
      <c r="F522" s="5" t="s">
        <v>2198</v>
      </c>
      <c r="G522" s="5" t="s">
        <v>1428</v>
      </c>
      <c r="H522" s="5" t="s">
        <v>30</v>
      </c>
      <c r="I522" s="6" t="s">
        <v>2182</v>
      </c>
      <c r="J522" s="7">
        <v>18132</v>
      </c>
      <c r="K522" s="8">
        <v>2.9899999999999999E-2</v>
      </c>
    </row>
    <row r="523" spans="1:11" x14ac:dyDescent="0.35">
      <c r="A523" s="5" t="s">
        <v>2167</v>
      </c>
      <c r="B523" s="5" t="s">
        <v>502</v>
      </c>
      <c r="C523" s="5" t="s">
        <v>17</v>
      </c>
      <c r="D523" s="5" t="s">
        <v>1429</v>
      </c>
      <c r="E523" s="6" t="s">
        <v>2269</v>
      </c>
      <c r="F523" s="5" t="s">
        <v>2198</v>
      </c>
      <c r="G523" s="5" t="s">
        <v>1428</v>
      </c>
      <c r="H523" s="5" t="s">
        <v>2175</v>
      </c>
      <c r="I523" s="6" t="s">
        <v>2176</v>
      </c>
      <c r="J523" s="7">
        <v>64403</v>
      </c>
      <c r="K523" s="8">
        <v>0.1062</v>
      </c>
    </row>
    <row r="524" spans="1:11" x14ac:dyDescent="0.35">
      <c r="A524" s="5" t="s">
        <v>2167</v>
      </c>
      <c r="B524" s="5" t="s">
        <v>502</v>
      </c>
      <c r="C524" s="5" t="s">
        <v>17</v>
      </c>
      <c r="D524" s="5" t="s">
        <v>1429</v>
      </c>
      <c r="E524" s="6" t="s">
        <v>2269</v>
      </c>
      <c r="F524" s="5" t="s">
        <v>2198</v>
      </c>
      <c r="G524" s="5" t="s">
        <v>1428</v>
      </c>
      <c r="H524" s="5" t="s">
        <v>2177</v>
      </c>
      <c r="I524" s="6" t="s">
        <v>2178</v>
      </c>
      <c r="J524" s="7">
        <v>59127</v>
      </c>
      <c r="K524" s="8">
        <v>9.7500000000000003E-2</v>
      </c>
    </row>
    <row r="525" spans="1:11" x14ac:dyDescent="0.35">
      <c r="A525" s="5" t="s">
        <v>2167</v>
      </c>
      <c r="B525" s="5" t="s">
        <v>502</v>
      </c>
      <c r="C525" s="5" t="s">
        <v>17</v>
      </c>
      <c r="D525" s="5" t="s">
        <v>1429</v>
      </c>
      <c r="E525" s="6" t="s">
        <v>2269</v>
      </c>
      <c r="F525" s="5" t="s">
        <v>2198</v>
      </c>
      <c r="G525" s="5" t="s">
        <v>1428</v>
      </c>
      <c r="H525" s="5" t="s">
        <v>2179</v>
      </c>
      <c r="I525" s="6" t="s">
        <v>2180</v>
      </c>
      <c r="J525" s="7">
        <v>15100</v>
      </c>
      <c r="K525" s="8">
        <v>2.4899999999999999E-2</v>
      </c>
    </row>
    <row r="526" spans="1:11" x14ac:dyDescent="0.35">
      <c r="A526" s="5" t="s">
        <v>2167</v>
      </c>
      <c r="B526" s="5" t="s">
        <v>502</v>
      </c>
      <c r="C526" s="5" t="s">
        <v>17</v>
      </c>
      <c r="D526" s="5" t="s">
        <v>1724</v>
      </c>
      <c r="E526" s="6" t="s">
        <v>2270</v>
      </c>
      <c r="F526" s="5" t="s">
        <v>2198</v>
      </c>
      <c r="G526" s="5" t="s">
        <v>1723</v>
      </c>
      <c r="H526" s="5" t="s">
        <v>2172</v>
      </c>
      <c r="I526" s="6" t="s">
        <v>2173</v>
      </c>
      <c r="J526" s="7">
        <v>0</v>
      </c>
      <c r="K526" s="8">
        <v>0</v>
      </c>
    </row>
    <row r="527" spans="1:11" x14ac:dyDescent="0.35">
      <c r="A527" s="5" t="s">
        <v>2167</v>
      </c>
      <c r="B527" s="5" t="s">
        <v>502</v>
      </c>
      <c r="C527" s="5" t="s">
        <v>17</v>
      </c>
      <c r="D527" s="5" t="s">
        <v>1724</v>
      </c>
      <c r="E527" s="6" t="s">
        <v>2270</v>
      </c>
      <c r="F527" s="5" t="s">
        <v>2198</v>
      </c>
      <c r="G527" s="5" t="s">
        <v>1723</v>
      </c>
      <c r="H527" s="5" t="s">
        <v>19</v>
      </c>
      <c r="I527" s="6" t="s">
        <v>2174</v>
      </c>
      <c r="J527" s="7">
        <v>66273</v>
      </c>
      <c r="K527" s="8">
        <v>0.23219999999999999</v>
      </c>
    </row>
    <row r="528" spans="1:11" x14ac:dyDescent="0.35">
      <c r="A528" s="5" t="s">
        <v>2167</v>
      </c>
      <c r="B528" s="5" t="s">
        <v>502</v>
      </c>
      <c r="C528" s="5" t="s">
        <v>17</v>
      </c>
      <c r="D528" s="5" t="s">
        <v>1724</v>
      </c>
      <c r="E528" s="6" t="s">
        <v>2270</v>
      </c>
      <c r="F528" s="5" t="s">
        <v>2198</v>
      </c>
      <c r="G528" s="5" t="s">
        <v>1723</v>
      </c>
      <c r="H528" s="5" t="s">
        <v>30</v>
      </c>
      <c r="I528" s="6" t="s">
        <v>2182</v>
      </c>
      <c r="J528" s="7">
        <v>15698</v>
      </c>
      <c r="K528" s="8">
        <v>5.5E-2</v>
      </c>
    </row>
    <row r="529" spans="1:11" x14ac:dyDescent="0.35">
      <c r="A529" s="5" t="s">
        <v>2167</v>
      </c>
      <c r="B529" s="5" t="s">
        <v>502</v>
      </c>
      <c r="C529" s="5" t="s">
        <v>17</v>
      </c>
      <c r="D529" s="5" t="s">
        <v>1724</v>
      </c>
      <c r="E529" s="6" t="s">
        <v>2270</v>
      </c>
      <c r="F529" s="5" t="s">
        <v>2198</v>
      </c>
      <c r="G529" s="5" t="s">
        <v>1723</v>
      </c>
      <c r="H529" s="5" t="s">
        <v>2175</v>
      </c>
      <c r="I529" s="6" t="s">
        <v>2176</v>
      </c>
      <c r="J529" s="7">
        <v>43183</v>
      </c>
      <c r="K529" s="8">
        <v>0.15129999999999999</v>
      </c>
    </row>
    <row r="530" spans="1:11" x14ac:dyDescent="0.35">
      <c r="A530" s="5" t="s">
        <v>2167</v>
      </c>
      <c r="B530" s="5" t="s">
        <v>502</v>
      </c>
      <c r="C530" s="5" t="s">
        <v>17</v>
      </c>
      <c r="D530" s="5" t="s">
        <v>1724</v>
      </c>
      <c r="E530" s="6" t="s">
        <v>2270</v>
      </c>
      <c r="F530" s="5" t="s">
        <v>2198</v>
      </c>
      <c r="G530" s="5" t="s">
        <v>1723</v>
      </c>
      <c r="H530" s="5" t="s">
        <v>2177</v>
      </c>
      <c r="I530" s="6" t="s">
        <v>2178</v>
      </c>
      <c r="J530" s="7">
        <v>53144</v>
      </c>
      <c r="K530" s="8">
        <v>0.1862</v>
      </c>
    </row>
    <row r="531" spans="1:11" x14ac:dyDescent="0.35">
      <c r="A531" s="5" t="s">
        <v>2167</v>
      </c>
      <c r="B531" s="5" t="s">
        <v>502</v>
      </c>
      <c r="C531" s="5" t="s">
        <v>17</v>
      </c>
      <c r="D531" s="5" t="s">
        <v>1724</v>
      </c>
      <c r="E531" s="6" t="s">
        <v>2270</v>
      </c>
      <c r="F531" s="5" t="s">
        <v>2198</v>
      </c>
      <c r="G531" s="5" t="s">
        <v>1723</v>
      </c>
      <c r="H531" s="5" t="s">
        <v>2179</v>
      </c>
      <c r="I531" s="6" t="s">
        <v>2180</v>
      </c>
      <c r="J531" s="7">
        <v>13386</v>
      </c>
      <c r="K531" s="8">
        <v>4.6899999999999997E-2</v>
      </c>
    </row>
    <row r="532" spans="1:11" x14ac:dyDescent="0.35">
      <c r="A532" s="5" t="s">
        <v>2167</v>
      </c>
      <c r="B532" s="5" t="s">
        <v>508</v>
      </c>
      <c r="C532" s="5" t="s">
        <v>17</v>
      </c>
      <c r="D532" s="5" t="s">
        <v>509</v>
      </c>
      <c r="E532" s="6" t="s">
        <v>2271</v>
      </c>
      <c r="F532" s="5" t="s">
        <v>2169</v>
      </c>
      <c r="G532" s="5" t="s">
        <v>116</v>
      </c>
      <c r="H532" s="5" t="s">
        <v>2170</v>
      </c>
      <c r="I532" s="6" t="s">
        <v>2171</v>
      </c>
      <c r="J532" s="7">
        <v>0</v>
      </c>
      <c r="K532" s="8">
        <v>0</v>
      </c>
    </row>
    <row r="533" spans="1:11" x14ac:dyDescent="0.35">
      <c r="A533" s="5" t="s">
        <v>2167</v>
      </c>
      <c r="B533" s="5" t="s">
        <v>508</v>
      </c>
      <c r="C533" s="5" t="s">
        <v>17</v>
      </c>
      <c r="D533" s="5" t="s">
        <v>509</v>
      </c>
      <c r="E533" s="6" t="s">
        <v>2271</v>
      </c>
      <c r="F533" s="5" t="s">
        <v>2169</v>
      </c>
      <c r="G533" s="5" t="s">
        <v>116</v>
      </c>
      <c r="H533" s="5" t="s">
        <v>2172</v>
      </c>
      <c r="I533" s="6" t="s">
        <v>2173</v>
      </c>
      <c r="J533" s="7">
        <v>0</v>
      </c>
      <c r="K533" s="8">
        <v>0</v>
      </c>
    </row>
    <row r="534" spans="1:11" x14ac:dyDescent="0.35">
      <c r="A534" s="5" t="s">
        <v>2167</v>
      </c>
      <c r="B534" s="5" t="s">
        <v>508</v>
      </c>
      <c r="C534" s="5" t="s">
        <v>17</v>
      </c>
      <c r="D534" s="5" t="s">
        <v>509</v>
      </c>
      <c r="E534" s="6" t="s">
        <v>2271</v>
      </c>
      <c r="F534" s="5" t="s">
        <v>2169</v>
      </c>
      <c r="G534" s="5" t="s">
        <v>116</v>
      </c>
      <c r="H534" s="5" t="s">
        <v>19</v>
      </c>
      <c r="I534" s="6" t="s">
        <v>2174</v>
      </c>
      <c r="J534" s="7">
        <v>299580</v>
      </c>
      <c r="K534" s="8">
        <v>0.1065</v>
      </c>
    </row>
    <row r="535" spans="1:11" x14ac:dyDescent="0.35">
      <c r="A535" s="5" t="s">
        <v>2167</v>
      </c>
      <c r="B535" s="5" t="s">
        <v>508</v>
      </c>
      <c r="C535" s="5" t="s">
        <v>17</v>
      </c>
      <c r="D535" s="5" t="s">
        <v>509</v>
      </c>
      <c r="E535" s="6" t="s">
        <v>2271</v>
      </c>
      <c r="F535" s="5" t="s">
        <v>2169</v>
      </c>
      <c r="G535" s="5" t="s">
        <v>116</v>
      </c>
      <c r="H535" s="5" t="s">
        <v>30</v>
      </c>
      <c r="I535" s="6" t="s">
        <v>2182</v>
      </c>
      <c r="J535" s="7">
        <v>77075</v>
      </c>
      <c r="K535" s="8">
        <v>2.7400000000000001E-2</v>
      </c>
    </row>
    <row r="536" spans="1:11" x14ac:dyDescent="0.35">
      <c r="A536" s="5" t="s">
        <v>2167</v>
      </c>
      <c r="B536" s="5" t="s">
        <v>508</v>
      </c>
      <c r="C536" s="5" t="s">
        <v>17</v>
      </c>
      <c r="D536" s="5" t="s">
        <v>509</v>
      </c>
      <c r="E536" s="6" t="s">
        <v>2271</v>
      </c>
      <c r="F536" s="5" t="s">
        <v>2169</v>
      </c>
      <c r="G536" s="5" t="s">
        <v>116</v>
      </c>
      <c r="H536" s="5" t="s">
        <v>2175</v>
      </c>
      <c r="I536" s="6" t="s">
        <v>2176</v>
      </c>
      <c r="J536" s="7">
        <v>861045</v>
      </c>
      <c r="K536" s="8">
        <v>0.30609999999999998</v>
      </c>
    </row>
    <row r="537" spans="1:11" x14ac:dyDescent="0.35">
      <c r="A537" s="5" t="s">
        <v>2167</v>
      </c>
      <c r="B537" s="5" t="s">
        <v>508</v>
      </c>
      <c r="C537" s="5" t="s">
        <v>17</v>
      </c>
      <c r="D537" s="5" t="s">
        <v>509</v>
      </c>
      <c r="E537" s="6" t="s">
        <v>2271</v>
      </c>
      <c r="F537" s="5" t="s">
        <v>2169</v>
      </c>
      <c r="G537" s="5" t="s">
        <v>116</v>
      </c>
      <c r="H537" s="5" t="s">
        <v>2177</v>
      </c>
      <c r="I537" s="6" t="s">
        <v>2178</v>
      </c>
      <c r="J537" s="7">
        <v>875110</v>
      </c>
      <c r="K537" s="8">
        <v>0.31109999999999999</v>
      </c>
    </row>
    <row r="538" spans="1:11" x14ac:dyDescent="0.35">
      <c r="A538" s="5" t="s">
        <v>2167</v>
      </c>
      <c r="B538" s="5" t="s">
        <v>508</v>
      </c>
      <c r="C538" s="5" t="s">
        <v>17</v>
      </c>
      <c r="D538" s="5" t="s">
        <v>509</v>
      </c>
      <c r="E538" s="6" t="s">
        <v>2271</v>
      </c>
      <c r="F538" s="5" t="s">
        <v>2169</v>
      </c>
      <c r="G538" s="5" t="s">
        <v>116</v>
      </c>
      <c r="H538" s="5" t="s">
        <v>2179</v>
      </c>
      <c r="I538" s="6" t="s">
        <v>2180</v>
      </c>
      <c r="J538" s="7">
        <v>563</v>
      </c>
      <c r="K538" s="8">
        <v>2.0000000000000001E-4</v>
      </c>
    </row>
    <row r="539" spans="1:11" x14ac:dyDescent="0.35">
      <c r="A539" s="5" t="s">
        <v>2167</v>
      </c>
      <c r="B539" s="5" t="s">
        <v>508</v>
      </c>
      <c r="C539" s="5" t="s">
        <v>17</v>
      </c>
      <c r="D539" s="5" t="s">
        <v>510</v>
      </c>
      <c r="E539" s="6" t="s">
        <v>2272</v>
      </c>
      <c r="F539" s="5" t="s">
        <v>2169</v>
      </c>
      <c r="G539" s="5" t="s">
        <v>116</v>
      </c>
      <c r="H539" s="5" t="s">
        <v>2170</v>
      </c>
      <c r="I539" s="6" t="s">
        <v>2171</v>
      </c>
      <c r="J539" s="7">
        <v>0</v>
      </c>
      <c r="K539" s="8">
        <v>0</v>
      </c>
    </row>
    <row r="540" spans="1:11" x14ac:dyDescent="0.35">
      <c r="A540" s="5" t="s">
        <v>2167</v>
      </c>
      <c r="B540" s="5" t="s">
        <v>508</v>
      </c>
      <c r="C540" s="5" t="s">
        <v>17</v>
      </c>
      <c r="D540" s="5" t="s">
        <v>510</v>
      </c>
      <c r="E540" s="6" t="s">
        <v>2272</v>
      </c>
      <c r="F540" s="5" t="s">
        <v>2169</v>
      </c>
      <c r="G540" s="5" t="s">
        <v>116</v>
      </c>
      <c r="H540" s="5" t="s">
        <v>2172</v>
      </c>
      <c r="I540" s="6" t="s">
        <v>2173</v>
      </c>
      <c r="J540" s="7">
        <v>0</v>
      </c>
      <c r="K540" s="8">
        <v>0</v>
      </c>
    </row>
    <row r="541" spans="1:11" x14ac:dyDescent="0.35">
      <c r="A541" s="5" t="s">
        <v>2167</v>
      </c>
      <c r="B541" s="5" t="s">
        <v>508</v>
      </c>
      <c r="C541" s="5" t="s">
        <v>17</v>
      </c>
      <c r="D541" s="5" t="s">
        <v>510</v>
      </c>
      <c r="E541" s="6" t="s">
        <v>2272</v>
      </c>
      <c r="F541" s="5" t="s">
        <v>2169</v>
      </c>
      <c r="G541" s="5" t="s">
        <v>116</v>
      </c>
      <c r="H541" s="5" t="s">
        <v>19</v>
      </c>
      <c r="I541" s="6" t="s">
        <v>2174</v>
      </c>
      <c r="J541" s="7">
        <v>4604599</v>
      </c>
      <c r="K541" s="8">
        <v>0.57809999999999995</v>
      </c>
    </row>
    <row r="542" spans="1:11" x14ac:dyDescent="0.35">
      <c r="A542" s="5" t="s">
        <v>2167</v>
      </c>
      <c r="B542" s="5" t="s">
        <v>508</v>
      </c>
      <c r="C542" s="5" t="s">
        <v>17</v>
      </c>
      <c r="D542" s="5" t="s">
        <v>510</v>
      </c>
      <c r="E542" s="6" t="s">
        <v>2272</v>
      </c>
      <c r="F542" s="5" t="s">
        <v>2169</v>
      </c>
      <c r="G542" s="5" t="s">
        <v>116</v>
      </c>
      <c r="H542" s="5" t="s">
        <v>30</v>
      </c>
      <c r="I542" s="6" t="s">
        <v>2182</v>
      </c>
      <c r="J542" s="7">
        <v>461973</v>
      </c>
      <c r="K542" s="8">
        <v>5.8000000000000003E-2</v>
      </c>
    </row>
    <row r="543" spans="1:11" x14ac:dyDescent="0.35">
      <c r="A543" s="5" t="s">
        <v>2167</v>
      </c>
      <c r="B543" s="5" t="s">
        <v>508</v>
      </c>
      <c r="C543" s="5" t="s">
        <v>17</v>
      </c>
      <c r="D543" s="5" t="s">
        <v>510</v>
      </c>
      <c r="E543" s="6" t="s">
        <v>2272</v>
      </c>
      <c r="F543" s="5" t="s">
        <v>2169</v>
      </c>
      <c r="G543" s="5" t="s">
        <v>116</v>
      </c>
      <c r="H543" s="5" t="s">
        <v>2175</v>
      </c>
      <c r="I543" s="6" t="s">
        <v>2176</v>
      </c>
      <c r="J543" s="7">
        <v>2789363</v>
      </c>
      <c r="K543" s="8">
        <v>0.35020000000000001</v>
      </c>
    </row>
    <row r="544" spans="1:11" x14ac:dyDescent="0.35">
      <c r="A544" s="5" t="s">
        <v>2167</v>
      </c>
      <c r="B544" s="5" t="s">
        <v>508</v>
      </c>
      <c r="C544" s="5" t="s">
        <v>17</v>
      </c>
      <c r="D544" s="5" t="s">
        <v>510</v>
      </c>
      <c r="E544" s="6" t="s">
        <v>2272</v>
      </c>
      <c r="F544" s="5" t="s">
        <v>2169</v>
      </c>
      <c r="G544" s="5" t="s">
        <v>116</v>
      </c>
      <c r="H544" s="5" t="s">
        <v>2177</v>
      </c>
      <c r="I544" s="6" t="s">
        <v>2178</v>
      </c>
      <c r="J544" s="7">
        <v>2206321</v>
      </c>
      <c r="K544" s="8">
        <v>0.27700000000000002</v>
      </c>
    </row>
    <row r="545" spans="1:11" x14ac:dyDescent="0.35">
      <c r="A545" s="5" t="s">
        <v>2167</v>
      </c>
      <c r="B545" s="5" t="s">
        <v>508</v>
      </c>
      <c r="C545" s="5" t="s">
        <v>17</v>
      </c>
      <c r="D545" s="5" t="s">
        <v>510</v>
      </c>
      <c r="E545" s="6" t="s">
        <v>2272</v>
      </c>
      <c r="F545" s="5" t="s">
        <v>2169</v>
      </c>
      <c r="G545" s="5" t="s">
        <v>116</v>
      </c>
      <c r="H545" s="5" t="s">
        <v>2179</v>
      </c>
      <c r="I545" s="6" t="s">
        <v>2180</v>
      </c>
      <c r="J545" s="7">
        <v>0</v>
      </c>
      <c r="K545" s="8">
        <v>0</v>
      </c>
    </row>
    <row r="546" spans="1:11" x14ac:dyDescent="0.35">
      <c r="A546" s="5" t="s">
        <v>2167</v>
      </c>
      <c r="B546" s="5" t="s">
        <v>508</v>
      </c>
      <c r="C546" s="5" t="s">
        <v>17</v>
      </c>
      <c r="D546" s="5" t="s">
        <v>515</v>
      </c>
      <c r="E546" s="6" t="s">
        <v>2273</v>
      </c>
      <c r="F546" s="5" t="s">
        <v>2169</v>
      </c>
      <c r="G546" s="5" t="s">
        <v>116</v>
      </c>
      <c r="H546" s="5" t="s">
        <v>2170</v>
      </c>
      <c r="I546" s="6" t="s">
        <v>2171</v>
      </c>
      <c r="J546" s="7">
        <v>0</v>
      </c>
      <c r="K546" s="8">
        <v>0</v>
      </c>
    </row>
    <row r="547" spans="1:11" x14ac:dyDescent="0.35">
      <c r="A547" s="5" t="s">
        <v>2167</v>
      </c>
      <c r="B547" s="5" t="s">
        <v>508</v>
      </c>
      <c r="C547" s="5" t="s">
        <v>17</v>
      </c>
      <c r="D547" s="5" t="s">
        <v>515</v>
      </c>
      <c r="E547" s="6" t="s">
        <v>2273</v>
      </c>
      <c r="F547" s="5" t="s">
        <v>2169</v>
      </c>
      <c r="G547" s="5" t="s">
        <v>116</v>
      </c>
      <c r="H547" s="5" t="s">
        <v>2172</v>
      </c>
      <c r="I547" s="6" t="s">
        <v>2173</v>
      </c>
      <c r="J547" s="7">
        <v>0</v>
      </c>
      <c r="K547" s="8">
        <v>0</v>
      </c>
    </row>
    <row r="548" spans="1:11" x14ac:dyDescent="0.35">
      <c r="A548" s="5" t="s">
        <v>2167</v>
      </c>
      <c r="B548" s="5" t="s">
        <v>508</v>
      </c>
      <c r="C548" s="5" t="s">
        <v>17</v>
      </c>
      <c r="D548" s="5" t="s">
        <v>515</v>
      </c>
      <c r="E548" s="6" t="s">
        <v>2273</v>
      </c>
      <c r="F548" s="5" t="s">
        <v>2169</v>
      </c>
      <c r="G548" s="5" t="s">
        <v>116</v>
      </c>
      <c r="H548" s="5" t="s">
        <v>19</v>
      </c>
      <c r="I548" s="6" t="s">
        <v>2174</v>
      </c>
      <c r="J548" s="7">
        <v>2685603</v>
      </c>
      <c r="K548" s="8">
        <v>0.26939999999999997</v>
      </c>
    </row>
    <row r="549" spans="1:11" x14ac:dyDescent="0.35">
      <c r="A549" s="5" t="s">
        <v>2167</v>
      </c>
      <c r="B549" s="5" t="s">
        <v>508</v>
      </c>
      <c r="C549" s="5" t="s">
        <v>17</v>
      </c>
      <c r="D549" s="5" t="s">
        <v>515</v>
      </c>
      <c r="E549" s="6" t="s">
        <v>2273</v>
      </c>
      <c r="F549" s="5" t="s">
        <v>2169</v>
      </c>
      <c r="G549" s="5" t="s">
        <v>116</v>
      </c>
      <c r="H549" s="5" t="s">
        <v>30</v>
      </c>
      <c r="I549" s="6" t="s">
        <v>2182</v>
      </c>
      <c r="J549" s="7">
        <v>139564</v>
      </c>
      <c r="K549" s="8">
        <v>1.4E-2</v>
      </c>
    </row>
    <row r="550" spans="1:11" x14ac:dyDescent="0.35">
      <c r="A550" s="5" t="s">
        <v>2167</v>
      </c>
      <c r="B550" s="5" t="s">
        <v>508</v>
      </c>
      <c r="C550" s="5" t="s">
        <v>17</v>
      </c>
      <c r="D550" s="5" t="s">
        <v>515</v>
      </c>
      <c r="E550" s="6" t="s">
        <v>2273</v>
      </c>
      <c r="F550" s="5" t="s">
        <v>2169</v>
      </c>
      <c r="G550" s="5" t="s">
        <v>116</v>
      </c>
      <c r="H550" s="5" t="s">
        <v>2175</v>
      </c>
      <c r="I550" s="6" t="s">
        <v>2176</v>
      </c>
      <c r="J550" s="7">
        <v>2598874</v>
      </c>
      <c r="K550" s="8">
        <v>0.26069999999999999</v>
      </c>
    </row>
    <row r="551" spans="1:11" x14ac:dyDescent="0.35">
      <c r="A551" s="5" t="s">
        <v>2167</v>
      </c>
      <c r="B551" s="5" t="s">
        <v>508</v>
      </c>
      <c r="C551" s="5" t="s">
        <v>17</v>
      </c>
      <c r="D551" s="5" t="s">
        <v>515</v>
      </c>
      <c r="E551" s="6" t="s">
        <v>2273</v>
      </c>
      <c r="F551" s="5" t="s">
        <v>2169</v>
      </c>
      <c r="G551" s="5" t="s">
        <v>116</v>
      </c>
      <c r="H551" s="5" t="s">
        <v>2177</v>
      </c>
      <c r="I551" s="6" t="s">
        <v>2178</v>
      </c>
      <c r="J551" s="7">
        <v>1032771</v>
      </c>
      <c r="K551" s="8">
        <v>0.1036</v>
      </c>
    </row>
    <row r="552" spans="1:11" x14ac:dyDescent="0.35">
      <c r="A552" s="5" t="s">
        <v>2167</v>
      </c>
      <c r="B552" s="5" t="s">
        <v>508</v>
      </c>
      <c r="C552" s="5" t="s">
        <v>17</v>
      </c>
      <c r="D552" s="5" t="s">
        <v>515</v>
      </c>
      <c r="E552" s="6" t="s">
        <v>2273</v>
      </c>
      <c r="F552" s="5" t="s">
        <v>2169</v>
      </c>
      <c r="G552" s="5" t="s">
        <v>116</v>
      </c>
      <c r="H552" s="5" t="s">
        <v>2179</v>
      </c>
      <c r="I552" s="6" t="s">
        <v>2180</v>
      </c>
      <c r="J552" s="7">
        <v>0</v>
      </c>
      <c r="K552" s="8">
        <v>0</v>
      </c>
    </row>
    <row r="553" spans="1:11" x14ac:dyDescent="0.35">
      <c r="A553" s="5" t="s">
        <v>2167</v>
      </c>
      <c r="B553" s="5" t="s">
        <v>516</v>
      </c>
      <c r="C553" s="5" t="s">
        <v>17</v>
      </c>
      <c r="D553" s="5" t="s">
        <v>517</v>
      </c>
      <c r="E553" s="6" t="s">
        <v>2274</v>
      </c>
      <c r="F553" s="5" t="s">
        <v>2169</v>
      </c>
      <c r="G553" s="5" t="s">
        <v>116</v>
      </c>
      <c r="H553" s="5" t="s">
        <v>2170</v>
      </c>
      <c r="I553" s="6" t="s">
        <v>2171</v>
      </c>
      <c r="J553" s="7">
        <v>0</v>
      </c>
      <c r="K553" s="8">
        <v>0</v>
      </c>
    </row>
    <row r="554" spans="1:11" x14ac:dyDescent="0.35">
      <c r="A554" s="5" t="s">
        <v>2167</v>
      </c>
      <c r="B554" s="5" t="s">
        <v>516</v>
      </c>
      <c r="C554" s="5" t="s">
        <v>17</v>
      </c>
      <c r="D554" s="5" t="s">
        <v>517</v>
      </c>
      <c r="E554" s="6" t="s">
        <v>2274</v>
      </c>
      <c r="F554" s="5" t="s">
        <v>2169</v>
      </c>
      <c r="G554" s="5" t="s">
        <v>116</v>
      </c>
      <c r="H554" s="5" t="s">
        <v>2172</v>
      </c>
      <c r="I554" s="6" t="s">
        <v>2173</v>
      </c>
      <c r="J554" s="7">
        <v>0</v>
      </c>
      <c r="K554" s="8">
        <v>0</v>
      </c>
    </row>
    <row r="555" spans="1:11" x14ac:dyDescent="0.35">
      <c r="A555" s="5" t="s">
        <v>2167</v>
      </c>
      <c r="B555" s="5" t="s">
        <v>516</v>
      </c>
      <c r="C555" s="5" t="s">
        <v>17</v>
      </c>
      <c r="D555" s="5" t="s">
        <v>517</v>
      </c>
      <c r="E555" s="6" t="s">
        <v>2274</v>
      </c>
      <c r="F555" s="5" t="s">
        <v>2169</v>
      </c>
      <c r="G555" s="5" t="s">
        <v>116</v>
      </c>
      <c r="H555" s="5" t="s">
        <v>19</v>
      </c>
      <c r="I555" s="6" t="s">
        <v>2174</v>
      </c>
      <c r="J555" s="7">
        <v>859088</v>
      </c>
      <c r="K555" s="8">
        <v>0.23230000000000001</v>
      </c>
    </row>
    <row r="556" spans="1:11" x14ac:dyDescent="0.35">
      <c r="A556" s="5" t="s">
        <v>2167</v>
      </c>
      <c r="B556" s="5" t="s">
        <v>516</v>
      </c>
      <c r="C556" s="5" t="s">
        <v>17</v>
      </c>
      <c r="D556" s="5" t="s">
        <v>517</v>
      </c>
      <c r="E556" s="6" t="s">
        <v>2274</v>
      </c>
      <c r="F556" s="5" t="s">
        <v>2169</v>
      </c>
      <c r="G556" s="5" t="s">
        <v>116</v>
      </c>
      <c r="H556" s="5" t="s">
        <v>30</v>
      </c>
      <c r="I556" s="6" t="s">
        <v>2182</v>
      </c>
      <c r="J556" s="7">
        <v>373147</v>
      </c>
      <c r="K556" s="8">
        <v>0.1009</v>
      </c>
    </row>
    <row r="557" spans="1:11" x14ac:dyDescent="0.35">
      <c r="A557" s="5" t="s">
        <v>2167</v>
      </c>
      <c r="B557" s="5" t="s">
        <v>516</v>
      </c>
      <c r="C557" s="5" t="s">
        <v>17</v>
      </c>
      <c r="D557" s="5" t="s">
        <v>517</v>
      </c>
      <c r="E557" s="6" t="s">
        <v>2274</v>
      </c>
      <c r="F557" s="5" t="s">
        <v>2169</v>
      </c>
      <c r="G557" s="5" t="s">
        <v>116</v>
      </c>
      <c r="H557" s="5" t="s">
        <v>2175</v>
      </c>
      <c r="I557" s="6" t="s">
        <v>2176</v>
      </c>
      <c r="J557" s="7">
        <v>962267</v>
      </c>
      <c r="K557" s="8">
        <v>0.26019999999999999</v>
      </c>
    </row>
    <row r="558" spans="1:11" x14ac:dyDescent="0.35">
      <c r="A558" s="5" t="s">
        <v>2167</v>
      </c>
      <c r="B558" s="5" t="s">
        <v>516</v>
      </c>
      <c r="C558" s="5" t="s">
        <v>17</v>
      </c>
      <c r="D558" s="5" t="s">
        <v>517</v>
      </c>
      <c r="E558" s="6" t="s">
        <v>2274</v>
      </c>
      <c r="F558" s="5" t="s">
        <v>2169</v>
      </c>
      <c r="G558" s="5" t="s">
        <v>116</v>
      </c>
      <c r="H558" s="5" t="s">
        <v>2177</v>
      </c>
      <c r="I558" s="6" t="s">
        <v>2178</v>
      </c>
      <c r="J558" s="7">
        <v>457465</v>
      </c>
      <c r="K558" s="8">
        <v>0.1237</v>
      </c>
    </row>
    <row r="559" spans="1:11" x14ac:dyDescent="0.35">
      <c r="A559" s="5" t="s">
        <v>2167</v>
      </c>
      <c r="B559" s="5" t="s">
        <v>516</v>
      </c>
      <c r="C559" s="5" t="s">
        <v>17</v>
      </c>
      <c r="D559" s="5" t="s">
        <v>517</v>
      </c>
      <c r="E559" s="6" t="s">
        <v>2274</v>
      </c>
      <c r="F559" s="5" t="s">
        <v>2169</v>
      </c>
      <c r="G559" s="5" t="s">
        <v>116</v>
      </c>
      <c r="H559" s="5" t="s">
        <v>2179</v>
      </c>
      <c r="I559" s="6" t="s">
        <v>2180</v>
      </c>
      <c r="J559" s="7">
        <v>106138</v>
      </c>
      <c r="K559" s="8">
        <v>2.87E-2</v>
      </c>
    </row>
    <row r="560" spans="1:11" x14ac:dyDescent="0.35">
      <c r="A560" s="5" t="s">
        <v>2167</v>
      </c>
      <c r="B560" s="5" t="s">
        <v>516</v>
      </c>
      <c r="C560" s="5" t="s">
        <v>17</v>
      </c>
      <c r="D560" s="5" t="s">
        <v>523</v>
      </c>
      <c r="E560" s="6" t="s">
        <v>2275</v>
      </c>
      <c r="F560" s="5" t="s">
        <v>2198</v>
      </c>
      <c r="G560" s="5" t="s">
        <v>516</v>
      </c>
      <c r="H560" s="5" t="s">
        <v>2172</v>
      </c>
      <c r="I560" s="6" t="s">
        <v>2173</v>
      </c>
      <c r="J560" s="7">
        <v>0</v>
      </c>
      <c r="K560" s="8">
        <v>0</v>
      </c>
    </row>
    <row r="561" spans="1:11" x14ac:dyDescent="0.35">
      <c r="A561" s="5" t="s">
        <v>2167</v>
      </c>
      <c r="B561" s="5" t="s">
        <v>516</v>
      </c>
      <c r="C561" s="5" t="s">
        <v>17</v>
      </c>
      <c r="D561" s="5" t="s">
        <v>523</v>
      </c>
      <c r="E561" s="6" t="s">
        <v>2275</v>
      </c>
      <c r="F561" s="5" t="s">
        <v>2198</v>
      </c>
      <c r="G561" s="5" t="s">
        <v>516</v>
      </c>
      <c r="H561" s="5" t="s">
        <v>19</v>
      </c>
      <c r="I561" s="6" t="s">
        <v>2174</v>
      </c>
      <c r="J561" s="7">
        <v>723998</v>
      </c>
      <c r="K561" s="8">
        <v>0.27810000000000001</v>
      </c>
    </row>
    <row r="562" spans="1:11" x14ac:dyDescent="0.35">
      <c r="A562" s="5" t="s">
        <v>2167</v>
      </c>
      <c r="B562" s="5" t="s">
        <v>516</v>
      </c>
      <c r="C562" s="5" t="s">
        <v>17</v>
      </c>
      <c r="D562" s="5" t="s">
        <v>523</v>
      </c>
      <c r="E562" s="6" t="s">
        <v>2275</v>
      </c>
      <c r="F562" s="5" t="s">
        <v>2198</v>
      </c>
      <c r="G562" s="5" t="s">
        <v>516</v>
      </c>
      <c r="H562" s="5" t="s">
        <v>30</v>
      </c>
      <c r="I562" s="6" t="s">
        <v>2182</v>
      </c>
      <c r="J562" s="7">
        <v>176248</v>
      </c>
      <c r="K562" s="8">
        <v>6.7699999999999996E-2</v>
      </c>
    </row>
    <row r="563" spans="1:11" x14ac:dyDescent="0.35">
      <c r="A563" s="5" t="s">
        <v>2167</v>
      </c>
      <c r="B563" s="5" t="s">
        <v>516</v>
      </c>
      <c r="C563" s="5" t="s">
        <v>17</v>
      </c>
      <c r="D563" s="5" t="s">
        <v>523</v>
      </c>
      <c r="E563" s="6" t="s">
        <v>2275</v>
      </c>
      <c r="F563" s="5" t="s">
        <v>2198</v>
      </c>
      <c r="G563" s="5" t="s">
        <v>516</v>
      </c>
      <c r="H563" s="5" t="s">
        <v>2175</v>
      </c>
      <c r="I563" s="6" t="s">
        <v>2176</v>
      </c>
      <c r="J563" s="7">
        <v>652405</v>
      </c>
      <c r="K563" s="8">
        <v>0.25059999999999999</v>
      </c>
    </row>
    <row r="564" spans="1:11" x14ac:dyDescent="0.35">
      <c r="A564" s="5" t="s">
        <v>2167</v>
      </c>
      <c r="B564" s="5" t="s">
        <v>516</v>
      </c>
      <c r="C564" s="5" t="s">
        <v>17</v>
      </c>
      <c r="D564" s="5" t="s">
        <v>523</v>
      </c>
      <c r="E564" s="6" t="s">
        <v>2275</v>
      </c>
      <c r="F564" s="5" t="s">
        <v>2198</v>
      </c>
      <c r="G564" s="5" t="s">
        <v>516</v>
      </c>
      <c r="H564" s="5" t="s">
        <v>2177</v>
      </c>
      <c r="I564" s="6" t="s">
        <v>2178</v>
      </c>
      <c r="J564" s="7">
        <v>429036</v>
      </c>
      <c r="K564" s="8">
        <v>0.1648</v>
      </c>
    </row>
    <row r="565" spans="1:11" x14ac:dyDescent="0.35">
      <c r="A565" s="5" t="s">
        <v>2167</v>
      </c>
      <c r="B565" s="5" t="s">
        <v>516</v>
      </c>
      <c r="C565" s="5" t="s">
        <v>17</v>
      </c>
      <c r="D565" s="5" t="s">
        <v>523</v>
      </c>
      <c r="E565" s="6" t="s">
        <v>2275</v>
      </c>
      <c r="F565" s="5" t="s">
        <v>2198</v>
      </c>
      <c r="G565" s="5" t="s">
        <v>516</v>
      </c>
      <c r="H565" s="5" t="s">
        <v>2179</v>
      </c>
      <c r="I565" s="6" t="s">
        <v>2180</v>
      </c>
      <c r="J565" s="7">
        <v>99970</v>
      </c>
      <c r="K565" s="8">
        <v>3.8399999999999997E-2</v>
      </c>
    </row>
    <row r="566" spans="1:11" x14ac:dyDescent="0.35">
      <c r="A566" s="5" t="s">
        <v>2167</v>
      </c>
      <c r="B566" s="5" t="s">
        <v>516</v>
      </c>
      <c r="C566" s="5" t="s">
        <v>17</v>
      </c>
      <c r="D566" s="5" t="s">
        <v>531</v>
      </c>
      <c r="E566" s="6" t="s">
        <v>2276</v>
      </c>
      <c r="F566" s="5" t="s">
        <v>2169</v>
      </c>
      <c r="G566" s="5" t="s">
        <v>116</v>
      </c>
      <c r="H566" s="5" t="s">
        <v>2172</v>
      </c>
      <c r="I566" s="6" t="s">
        <v>2173</v>
      </c>
      <c r="J566" s="7">
        <v>0</v>
      </c>
      <c r="K566" s="8">
        <v>0</v>
      </c>
    </row>
    <row r="567" spans="1:11" x14ac:dyDescent="0.35">
      <c r="A567" s="5" t="s">
        <v>2167</v>
      </c>
      <c r="B567" s="5" t="s">
        <v>516</v>
      </c>
      <c r="C567" s="5" t="s">
        <v>17</v>
      </c>
      <c r="D567" s="5" t="s">
        <v>531</v>
      </c>
      <c r="E567" s="6" t="s">
        <v>2276</v>
      </c>
      <c r="F567" s="5" t="s">
        <v>2169</v>
      </c>
      <c r="G567" s="5" t="s">
        <v>116</v>
      </c>
      <c r="H567" s="5" t="s">
        <v>19</v>
      </c>
      <c r="I567" s="6" t="s">
        <v>2174</v>
      </c>
      <c r="J567" s="7">
        <v>1301339</v>
      </c>
      <c r="K567" s="8">
        <v>0.61380000000000001</v>
      </c>
    </row>
    <row r="568" spans="1:11" x14ac:dyDescent="0.35">
      <c r="A568" s="5" t="s">
        <v>2167</v>
      </c>
      <c r="B568" s="5" t="s">
        <v>516</v>
      </c>
      <c r="C568" s="5" t="s">
        <v>17</v>
      </c>
      <c r="D568" s="5" t="s">
        <v>531</v>
      </c>
      <c r="E568" s="6" t="s">
        <v>2276</v>
      </c>
      <c r="F568" s="5" t="s">
        <v>2169</v>
      </c>
      <c r="G568" s="5" t="s">
        <v>116</v>
      </c>
      <c r="H568" s="5" t="s">
        <v>2175</v>
      </c>
      <c r="I568" s="6" t="s">
        <v>2176</v>
      </c>
      <c r="J568" s="7">
        <v>984166</v>
      </c>
      <c r="K568" s="8">
        <v>0.4642</v>
      </c>
    </row>
    <row r="569" spans="1:11" x14ac:dyDescent="0.35">
      <c r="A569" s="5" t="s">
        <v>2167</v>
      </c>
      <c r="B569" s="5" t="s">
        <v>516</v>
      </c>
      <c r="C569" s="5" t="s">
        <v>17</v>
      </c>
      <c r="D569" s="5" t="s">
        <v>531</v>
      </c>
      <c r="E569" s="6" t="s">
        <v>2276</v>
      </c>
      <c r="F569" s="5" t="s">
        <v>2169</v>
      </c>
      <c r="G569" s="5" t="s">
        <v>116</v>
      </c>
      <c r="H569" s="5" t="s">
        <v>2177</v>
      </c>
      <c r="I569" s="6" t="s">
        <v>2178</v>
      </c>
      <c r="J569" s="7">
        <v>649609</v>
      </c>
      <c r="K569" s="8">
        <v>0.30640000000000001</v>
      </c>
    </row>
    <row r="570" spans="1:11" x14ac:dyDescent="0.35">
      <c r="A570" s="5" t="s">
        <v>2167</v>
      </c>
      <c r="B570" s="5" t="s">
        <v>516</v>
      </c>
      <c r="C570" s="5" t="s">
        <v>17</v>
      </c>
      <c r="D570" s="5" t="s">
        <v>531</v>
      </c>
      <c r="E570" s="6" t="s">
        <v>2276</v>
      </c>
      <c r="F570" s="5" t="s">
        <v>2169</v>
      </c>
      <c r="G570" s="5" t="s">
        <v>116</v>
      </c>
      <c r="H570" s="5" t="s">
        <v>2179</v>
      </c>
      <c r="I570" s="6" t="s">
        <v>2180</v>
      </c>
      <c r="J570" s="7">
        <v>66148</v>
      </c>
      <c r="K570" s="8">
        <v>3.1199999999999999E-2</v>
      </c>
    </row>
    <row r="571" spans="1:11" x14ac:dyDescent="0.35">
      <c r="A571" s="5" t="s">
        <v>2167</v>
      </c>
      <c r="B571" s="5" t="s">
        <v>516</v>
      </c>
      <c r="C571" s="5" t="s">
        <v>17</v>
      </c>
      <c r="D571" s="5" t="s">
        <v>535</v>
      </c>
      <c r="E571" s="6" t="s">
        <v>2277</v>
      </c>
      <c r="F571" s="5" t="s">
        <v>2169</v>
      </c>
      <c r="G571" s="5" t="s">
        <v>116</v>
      </c>
      <c r="H571" s="5" t="s">
        <v>2172</v>
      </c>
      <c r="I571" s="6" t="s">
        <v>2173</v>
      </c>
      <c r="J571" s="7">
        <v>0</v>
      </c>
      <c r="K571" s="8">
        <v>0</v>
      </c>
    </row>
    <row r="572" spans="1:11" x14ac:dyDescent="0.35">
      <c r="A572" s="5" t="s">
        <v>2167</v>
      </c>
      <c r="B572" s="5" t="s">
        <v>516</v>
      </c>
      <c r="C572" s="5" t="s">
        <v>17</v>
      </c>
      <c r="D572" s="5" t="s">
        <v>535</v>
      </c>
      <c r="E572" s="6" t="s">
        <v>2277</v>
      </c>
      <c r="F572" s="5" t="s">
        <v>2169</v>
      </c>
      <c r="G572" s="5" t="s">
        <v>116</v>
      </c>
      <c r="H572" s="5" t="s">
        <v>19</v>
      </c>
      <c r="I572" s="6" t="s">
        <v>2174</v>
      </c>
      <c r="J572" s="7">
        <v>1799557</v>
      </c>
      <c r="K572" s="8">
        <v>0.18870000000000001</v>
      </c>
    </row>
    <row r="573" spans="1:11" x14ac:dyDescent="0.35">
      <c r="A573" s="5" t="s">
        <v>2167</v>
      </c>
      <c r="B573" s="5" t="s">
        <v>516</v>
      </c>
      <c r="C573" s="5" t="s">
        <v>17</v>
      </c>
      <c r="D573" s="5" t="s">
        <v>535</v>
      </c>
      <c r="E573" s="6" t="s">
        <v>2277</v>
      </c>
      <c r="F573" s="5" t="s">
        <v>2169</v>
      </c>
      <c r="G573" s="5" t="s">
        <v>116</v>
      </c>
      <c r="H573" s="5" t="s">
        <v>30</v>
      </c>
      <c r="I573" s="6" t="s">
        <v>2182</v>
      </c>
      <c r="J573" s="7">
        <v>688543</v>
      </c>
      <c r="K573" s="8">
        <v>7.22E-2</v>
      </c>
    </row>
    <row r="574" spans="1:11" x14ac:dyDescent="0.35">
      <c r="A574" s="5" t="s">
        <v>2167</v>
      </c>
      <c r="B574" s="5" t="s">
        <v>516</v>
      </c>
      <c r="C574" s="5" t="s">
        <v>17</v>
      </c>
      <c r="D574" s="5" t="s">
        <v>535</v>
      </c>
      <c r="E574" s="6" t="s">
        <v>2277</v>
      </c>
      <c r="F574" s="5" t="s">
        <v>2169</v>
      </c>
      <c r="G574" s="5" t="s">
        <v>116</v>
      </c>
      <c r="H574" s="5" t="s">
        <v>2175</v>
      </c>
      <c r="I574" s="6" t="s">
        <v>2176</v>
      </c>
      <c r="J574" s="7">
        <v>3599114</v>
      </c>
      <c r="K574" s="8">
        <v>0.37740000000000001</v>
      </c>
    </row>
    <row r="575" spans="1:11" x14ac:dyDescent="0.35">
      <c r="A575" s="5" t="s">
        <v>2167</v>
      </c>
      <c r="B575" s="5" t="s">
        <v>516</v>
      </c>
      <c r="C575" s="5" t="s">
        <v>17</v>
      </c>
      <c r="D575" s="5" t="s">
        <v>535</v>
      </c>
      <c r="E575" s="6" t="s">
        <v>2277</v>
      </c>
      <c r="F575" s="5" t="s">
        <v>2169</v>
      </c>
      <c r="G575" s="5" t="s">
        <v>116</v>
      </c>
      <c r="H575" s="5" t="s">
        <v>2177</v>
      </c>
      <c r="I575" s="6" t="s">
        <v>2178</v>
      </c>
      <c r="J575" s="7">
        <v>2257314</v>
      </c>
      <c r="K575" s="8">
        <v>0.23669999999999999</v>
      </c>
    </row>
    <row r="576" spans="1:11" x14ac:dyDescent="0.35">
      <c r="A576" s="5" t="s">
        <v>2167</v>
      </c>
      <c r="B576" s="5" t="s">
        <v>516</v>
      </c>
      <c r="C576" s="5" t="s">
        <v>17</v>
      </c>
      <c r="D576" s="5" t="s">
        <v>535</v>
      </c>
      <c r="E576" s="6" t="s">
        <v>2277</v>
      </c>
      <c r="F576" s="5" t="s">
        <v>2169</v>
      </c>
      <c r="G576" s="5" t="s">
        <v>116</v>
      </c>
      <c r="H576" s="5" t="s">
        <v>2179</v>
      </c>
      <c r="I576" s="6" t="s">
        <v>2180</v>
      </c>
      <c r="J576" s="7">
        <v>154493</v>
      </c>
      <c r="K576" s="8">
        <v>1.6199999999999999E-2</v>
      </c>
    </row>
    <row r="577" spans="1:11" x14ac:dyDescent="0.35">
      <c r="A577" s="5" t="s">
        <v>2167</v>
      </c>
      <c r="B577" s="5" t="s">
        <v>516</v>
      </c>
      <c r="C577" s="5" t="s">
        <v>17</v>
      </c>
      <c r="D577" s="5" t="s">
        <v>544</v>
      </c>
      <c r="E577" s="6" t="s">
        <v>2278</v>
      </c>
      <c r="F577" s="5" t="s">
        <v>2198</v>
      </c>
      <c r="G577" s="5" t="s">
        <v>516</v>
      </c>
      <c r="H577" s="5" t="s">
        <v>2170</v>
      </c>
      <c r="I577" s="6" t="s">
        <v>2171</v>
      </c>
      <c r="J577" s="7">
        <v>0</v>
      </c>
      <c r="K577" s="8">
        <v>0</v>
      </c>
    </row>
    <row r="578" spans="1:11" x14ac:dyDescent="0.35">
      <c r="A578" s="5" t="s">
        <v>2167</v>
      </c>
      <c r="B578" s="5" t="s">
        <v>516</v>
      </c>
      <c r="C578" s="5" t="s">
        <v>17</v>
      </c>
      <c r="D578" s="5" t="s">
        <v>544</v>
      </c>
      <c r="E578" s="6" t="s">
        <v>2278</v>
      </c>
      <c r="F578" s="5" t="s">
        <v>2198</v>
      </c>
      <c r="G578" s="5" t="s">
        <v>516</v>
      </c>
      <c r="H578" s="5" t="s">
        <v>2172</v>
      </c>
      <c r="I578" s="6" t="s">
        <v>2173</v>
      </c>
      <c r="J578" s="7">
        <v>0</v>
      </c>
      <c r="K578" s="8">
        <v>0</v>
      </c>
    </row>
    <row r="579" spans="1:11" x14ac:dyDescent="0.35">
      <c r="A579" s="5" t="s">
        <v>2167</v>
      </c>
      <c r="B579" s="5" t="s">
        <v>516</v>
      </c>
      <c r="C579" s="5" t="s">
        <v>17</v>
      </c>
      <c r="D579" s="5" t="s">
        <v>544</v>
      </c>
      <c r="E579" s="6" t="s">
        <v>2278</v>
      </c>
      <c r="F579" s="5" t="s">
        <v>2198</v>
      </c>
      <c r="G579" s="5" t="s">
        <v>516</v>
      </c>
      <c r="H579" s="5" t="s">
        <v>19</v>
      </c>
      <c r="I579" s="6" t="s">
        <v>2174</v>
      </c>
      <c r="J579" s="7">
        <v>2242874</v>
      </c>
      <c r="K579" s="8">
        <v>0.83420000000000005</v>
      </c>
    </row>
    <row r="580" spans="1:11" x14ac:dyDescent="0.35">
      <c r="A580" s="5" t="s">
        <v>2167</v>
      </c>
      <c r="B580" s="5" t="s">
        <v>516</v>
      </c>
      <c r="C580" s="5" t="s">
        <v>17</v>
      </c>
      <c r="D580" s="5" t="s">
        <v>544</v>
      </c>
      <c r="E580" s="6" t="s">
        <v>2278</v>
      </c>
      <c r="F580" s="5" t="s">
        <v>2198</v>
      </c>
      <c r="G580" s="5" t="s">
        <v>516</v>
      </c>
      <c r="H580" s="5" t="s">
        <v>2175</v>
      </c>
      <c r="I580" s="6" t="s">
        <v>2176</v>
      </c>
      <c r="J580" s="7">
        <v>766535</v>
      </c>
      <c r="K580" s="8">
        <v>0.28510000000000002</v>
      </c>
    </row>
    <row r="581" spans="1:11" x14ac:dyDescent="0.35">
      <c r="A581" s="5" t="s">
        <v>2167</v>
      </c>
      <c r="B581" s="5" t="s">
        <v>516</v>
      </c>
      <c r="C581" s="5" t="s">
        <v>17</v>
      </c>
      <c r="D581" s="5" t="s">
        <v>544</v>
      </c>
      <c r="E581" s="6" t="s">
        <v>2278</v>
      </c>
      <c r="F581" s="5" t="s">
        <v>2198</v>
      </c>
      <c r="G581" s="5" t="s">
        <v>516</v>
      </c>
      <c r="H581" s="5" t="s">
        <v>2177</v>
      </c>
      <c r="I581" s="6" t="s">
        <v>2178</v>
      </c>
      <c r="J581" s="7">
        <v>569457</v>
      </c>
      <c r="K581" s="8">
        <v>0.21179999999999999</v>
      </c>
    </row>
    <row r="582" spans="1:11" x14ac:dyDescent="0.35">
      <c r="A582" s="5" t="s">
        <v>2167</v>
      </c>
      <c r="B582" s="5" t="s">
        <v>516</v>
      </c>
      <c r="C582" s="5" t="s">
        <v>17</v>
      </c>
      <c r="D582" s="5" t="s">
        <v>544</v>
      </c>
      <c r="E582" s="6" t="s">
        <v>2278</v>
      </c>
      <c r="F582" s="5" t="s">
        <v>2198</v>
      </c>
      <c r="G582" s="5" t="s">
        <v>516</v>
      </c>
      <c r="H582" s="5" t="s">
        <v>2179</v>
      </c>
      <c r="I582" s="6" t="s">
        <v>2180</v>
      </c>
      <c r="J582" s="7">
        <v>186055</v>
      </c>
      <c r="K582" s="8">
        <v>6.9199999999999998E-2</v>
      </c>
    </row>
    <row r="583" spans="1:11" x14ac:dyDescent="0.35">
      <c r="A583" s="5" t="s">
        <v>2167</v>
      </c>
      <c r="B583" s="5" t="s">
        <v>571</v>
      </c>
      <c r="C583" s="5" t="s">
        <v>17</v>
      </c>
      <c r="D583" s="5" t="s">
        <v>572</v>
      </c>
      <c r="E583" s="6" t="s">
        <v>2279</v>
      </c>
      <c r="F583" s="5" t="s">
        <v>2169</v>
      </c>
      <c r="G583" s="5" t="s">
        <v>116</v>
      </c>
      <c r="H583" s="5" t="s">
        <v>2172</v>
      </c>
      <c r="I583" s="6" t="s">
        <v>2173</v>
      </c>
      <c r="J583" s="7">
        <v>0</v>
      </c>
      <c r="K583" s="8">
        <v>0</v>
      </c>
    </row>
    <row r="584" spans="1:11" x14ac:dyDescent="0.35">
      <c r="A584" s="5" t="s">
        <v>2167</v>
      </c>
      <c r="B584" s="5" t="s">
        <v>571</v>
      </c>
      <c r="C584" s="5" t="s">
        <v>17</v>
      </c>
      <c r="D584" s="5" t="s">
        <v>572</v>
      </c>
      <c r="E584" s="6" t="s">
        <v>2279</v>
      </c>
      <c r="F584" s="5" t="s">
        <v>2169</v>
      </c>
      <c r="G584" s="5" t="s">
        <v>116</v>
      </c>
      <c r="H584" s="5" t="s">
        <v>19</v>
      </c>
      <c r="I584" s="6" t="s">
        <v>2174</v>
      </c>
      <c r="J584" s="7">
        <v>562043</v>
      </c>
      <c r="K584" s="8">
        <v>0.26979999999999998</v>
      </c>
    </row>
    <row r="585" spans="1:11" x14ac:dyDescent="0.35">
      <c r="A585" s="5" t="s">
        <v>2167</v>
      </c>
      <c r="B585" s="5" t="s">
        <v>571</v>
      </c>
      <c r="C585" s="5" t="s">
        <v>17</v>
      </c>
      <c r="D585" s="5" t="s">
        <v>572</v>
      </c>
      <c r="E585" s="6" t="s">
        <v>2279</v>
      </c>
      <c r="F585" s="5" t="s">
        <v>2169</v>
      </c>
      <c r="G585" s="5" t="s">
        <v>116</v>
      </c>
      <c r="H585" s="5" t="s">
        <v>30</v>
      </c>
      <c r="I585" s="6" t="s">
        <v>2182</v>
      </c>
      <c r="J585" s="7">
        <v>220401</v>
      </c>
      <c r="K585" s="8">
        <v>0.10580000000000001</v>
      </c>
    </row>
    <row r="586" spans="1:11" x14ac:dyDescent="0.35">
      <c r="A586" s="5" t="s">
        <v>2167</v>
      </c>
      <c r="B586" s="5" t="s">
        <v>571</v>
      </c>
      <c r="C586" s="5" t="s">
        <v>17</v>
      </c>
      <c r="D586" s="5" t="s">
        <v>572</v>
      </c>
      <c r="E586" s="6" t="s">
        <v>2279</v>
      </c>
      <c r="F586" s="5" t="s">
        <v>2169</v>
      </c>
      <c r="G586" s="5" t="s">
        <v>116</v>
      </c>
      <c r="H586" s="5" t="s">
        <v>2175</v>
      </c>
      <c r="I586" s="6" t="s">
        <v>2176</v>
      </c>
      <c r="J586" s="7">
        <v>513296</v>
      </c>
      <c r="K586" s="8">
        <v>0.24640000000000001</v>
      </c>
    </row>
    <row r="587" spans="1:11" x14ac:dyDescent="0.35">
      <c r="A587" s="5" t="s">
        <v>2167</v>
      </c>
      <c r="B587" s="5" t="s">
        <v>571</v>
      </c>
      <c r="C587" s="5" t="s">
        <v>17</v>
      </c>
      <c r="D587" s="5" t="s">
        <v>572</v>
      </c>
      <c r="E587" s="6" t="s">
        <v>2279</v>
      </c>
      <c r="F587" s="5" t="s">
        <v>2169</v>
      </c>
      <c r="G587" s="5" t="s">
        <v>116</v>
      </c>
      <c r="H587" s="5" t="s">
        <v>2177</v>
      </c>
      <c r="I587" s="6" t="s">
        <v>2178</v>
      </c>
      <c r="J587" s="7">
        <v>493089</v>
      </c>
      <c r="K587" s="8">
        <v>0.23669999999999999</v>
      </c>
    </row>
    <row r="588" spans="1:11" x14ac:dyDescent="0.35">
      <c r="A588" s="5" t="s">
        <v>2167</v>
      </c>
      <c r="B588" s="5" t="s">
        <v>571</v>
      </c>
      <c r="C588" s="5" t="s">
        <v>17</v>
      </c>
      <c r="D588" s="5" t="s">
        <v>572</v>
      </c>
      <c r="E588" s="6" t="s">
        <v>2279</v>
      </c>
      <c r="F588" s="5" t="s">
        <v>2169</v>
      </c>
      <c r="G588" s="5" t="s">
        <v>116</v>
      </c>
      <c r="H588" s="5" t="s">
        <v>2179</v>
      </c>
      <c r="I588" s="6" t="s">
        <v>2180</v>
      </c>
      <c r="J588" s="7">
        <v>110617</v>
      </c>
      <c r="K588" s="8">
        <v>5.3100000000000001E-2</v>
      </c>
    </row>
    <row r="589" spans="1:11" x14ac:dyDescent="0.35">
      <c r="A589" s="5" t="s">
        <v>2167</v>
      </c>
      <c r="B589" s="5" t="s">
        <v>571</v>
      </c>
      <c r="C589" s="5" t="s">
        <v>17</v>
      </c>
      <c r="D589" s="5" t="s">
        <v>574</v>
      </c>
      <c r="E589" s="6" t="s">
        <v>2280</v>
      </c>
      <c r="F589" s="5" t="s">
        <v>2169</v>
      </c>
      <c r="G589" s="5" t="s">
        <v>116</v>
      </c>
      <c r="H589" s="5" t="s">
        <v>2170</v>
      </c>
      <c r="I589" s="6" t="s">
        <v>2171</v>
      </c>
      <c r="J589" s="7">
        <v>0</v>
      </c>
      <c r="K589" s="8">
        <v>0</v>
      </c>
    </row>
    <row r="590" spans="1:11" x14ac:dyDescent="0.35">
      <c r="A590" s="5" t="s">
        <v>2167</v>
      </c>
      <c r="B590" s="5" t="s">
        <v>571</v>
      </c>
      <c r="C590" s="5" t="s">
        <v>17</v>
      </c>
      <c r="D590" s="5" t="s">
        <v>574</v>
      </c>
      <c r="E590" s="6" t="s">
        <v>2280</v>
      </c>
      <c r="F590" s="5" t="s">
        <v>2169</v>
      </c>
      <c r="G590" s="5" t="s">
        <v>116</v>
      </c>
      <c r="H590" s="5" t="s">
        <v>2172</v>
      </c>
      <c r="I590" s="6" t="s">
        <v>2173</v>
      </c>
      <c r="J590" s="7">
        <v>0</v>
      </c>
      <c r="K590" s="8">
        <v>0</v>
      </c>
    </row>
    <row r="591" spans="1:11" x14ac:dyDescent="0.35">
      <c r="A591" s="5" t="s">
        <v>2167</v>
      </c>
      <c r="B591" s="5" t="s">
        <v>571</v>
      </c>
      <c r="C591" s="5" t="s">
        <v>17</v>
      </c>
      <c r="D591" s="5" t="s">
        <v>574</v>
      </c>
      <c r="E591" s="6" t="s">
        <v>2280</v>
      </c>
      <c r="F591" s="5" t="s">
        <v>2169</v>
      </c>
      <c r="G591" s="5" t="s">
        <v>116</v>
      </c>
      <c r="H591" s="5" t="s">
        <v>19</v>
      </c>
      <c r="I591" s="6" t="s">
        <v>2174</v>
      </c>
      <c r="J591" s="7">
        <v>1469363</v>
      </c>
      <c r="K591" s="8">
        <v>0.76180000000000003</v>
      </c>
    </row>
    <row r="592" spans="1:11" x14ac:dyDescent="0.35">
      <c r="A592" s="5" t="s">
        <v>2167</v>
      </c>
      <c r="B592" s="5" t="s">
        <v>571</v>
      </c>
      <c r="C592" s="5" t="s">
        <v>17</v>
      </c>
      <c r="D592" s="5" t="s">
        <v>574</v>
      </c>
      <c r="E592" s="6" t="s">
        <v>2280</v>
      </c>
      <c r="F592" s="5" t="s">
        <v>2169</v>
      </c>
      <c r="G592" s="5" t="s">
        <v>116</v>
      </c>
      <c r="H592" s="5" t="s">
        <v>30</v>
      </c>
      <c r="I592" s="6" t="s">
        <v>2182</v>
      </c>
      <c r="J592" s="7">
        <v>121708</v>
      </c>
      <c r="K592" s="8">
        <v>6.3100000000000003E-2</v>
      </c>
    </row>
    <row r="593" spans="1:11" x14ac:dyDescent="0.35">
      <c r="A593" s="5" t="s">
        <v>2167</v>
      </c>
      <c r="B593" s="5" t="s">
        <v>571</v>
      </c>
      <c r="C593" s="5" t="s">
        <v>17</v>
      </c>
      <c r="D593" s="5" t="s">
        <v>574</v>
      </c>
      <c r="E593" s="6" t="s">
        <v>2280</v>
      </c>
      <c r="F593" s="5" t="s">
        <v>2169</v>
      </c>
      <c r="G593" s="5" t="s">
        <v>116</v>
      </c>
      <c r="H593" s="5" t="s">
        <v>2175</v>
      </c>
      <c r="I593" s="6" t="s">
        <v>2176</v>
      </c>
      <c r="J593" s="7">
        <v>580184</v>
      </c>
      <c r="K593" s="8">
        <v>0.30080000000000001</v>
      </c>
    </row>
    <row r="594" spans="1:11" x14ac:dyDescent="0.35">
      <c r="A594" s="5" t="s">
        <v>2167</v>
      </c>
      <c r="B594" s="5" t="s">
        <v>571</v>
      </c>
      <c r="C594" s="5" t="s">
        <v>17</v>
      </c>
      <c r="D594" s="5" t="s">
        <v>574</v>
      </c>
      <c r="E594" s="6" t="s">
        <v>2280</v>
      </c>
      <c r="F594" s="5" t="s">
        <v>2169</v>
      </c>
      <c r="G594" s="5" t="s">
        <v>116</v>
      </c>
      <c r="H594" s="5" t="s">
        <v>2177</v>
      </c>
      <c r="I594" s="6" t="s">
        <v>2178</v>
      </c>
      <c r="J594" s="7">
        <v>970767</v>
      </c>
      <c r="K594" s="8">
        <v>0.50329999999999997</v>
      </c>
    </row>
    <row r="595" spans="1:11" x14ac:dyDescent="0.35">
      <c r="A595" s="5" t="s">
        <v>2167</v>
      </c>
      <c r="B595" s="5" t="s">
        <v>571</v>
      </c>
      <c r="C595" s="5" t="s">
        <v>17</v>
      </c>
      <c r="D595" s="5" t="s">
        <v>574</v>
      </c>
      <c r="E595" s="6" t="s">
        <v>2280</v>
      </c>
      <c r="F595" s="5" t="s">
        <v>2169</v>
      </c>
      <c r="G595" s="5" t="s">
        <v>116</v>
      </c>
      <c r="H595" s="5" t="s">
        <v>2179</v>
      </c>
      <c r="I595" s="6" t="s">
        <v>2180</v>
      </c>
      <c r="J595" s="7">
        <v>22953</v>
      </c>
      <c r="K595" s="8">
        <v>1.1900000000000001E-2</v>
      </c>
    </row>
    <row r="596" spans="1:11" x14ac:dyDescent="0.35">
      <c r="A596" s="5" t="s">
        <v>2167</v>
      </c>
      <c r="B596" s="5" t="s">
        <v>571</v>
      </c>
      <c r="C596" s="5" t="s">
        <v>17</v>
      </c>
      <c r="D596" s="5" t="s">
        <v>578</v>
      </c>
      <c r="E596" s="6" t="s">
        <v>2281</v>
      </c>
      <c r="F596" s="5" t="s">
        <v>2169</v>
      </c>
      <c r="G596" s="5" t="s">
        <v>116</v>
      </c>
      <c r="H596" s="5" t="s">
        <v>2170</v>
      </c>
      <c r="I596" s="6" t="s">
        <v>2171</v>
      </c>
      <c r="J596" s="7">
        <v>0</v>
      </c>
      <c r="K596" s="8">
        <v>0</v>
      </c>
    </row>
    <row r="597" spans="1:11" x14ac:dyDescent="0.35">
      <c r="A597" s="5" t="s">
        <v>2167</v>
      </c>
      <c r="B597" s="5" t="s">
        <v>571</v>
      </c>
      <c r="C597" s="5" t="s">
        <v>17</v>
      </c>
      <c r="D597" s="5" t="s">
        <v>578</v>
      </c>
      <c r="E597" s="6" t="s">
        <v>2281</v>
      </c>
      <c r="F597" s="5" t="s">
        <v>2169</v>
      </c>
      <c r="G597" s="5" t="s">
        <v>116</v>
      </c>
      <c r="H597" s="5" t="s">
        <v>2172</v>
      </c>
      <c r="I597" s="6" t="s">
        <v>2173</v>
      </c>
      <c r="J597" s="7">
        <v>0</v>
      </c>
      <c r="K597" s="8">
        <v>0</v>
      </c>
    </row>
    <row r="598" spans="1:11" x14ac:dyDescent="0.35">
      <c r="A598" s="5" t="s">
        <v>2167</v>
      </c>
      <c r="B598" s="5" t="s">
        <v>571</v>
      </c>
      <c r="C598" s="5" t="s">
        <v>17</v>
      </c>
      <c r="D598" s="5" t="s">
        <v>578</v>
      </c>
      <c r="E598" s="6" t="s">
        <v>2281</v>
      </c>
      <c r="F598" s="5" t="s">
        <v>2169</v>
      </c>
      <c r="G598" s="5" t="s">
        <v>116</v>
      </c>
      <c r="H598" s="5" t="s">
        <v>19</v>
      </c>
      <c r="I598" s="6" t="s">
        <v>2174</v>
      </c>
      <c r="J598" s="7">
        <v>1330021</v>
      </c>
      <c r="K598" s="8">
        <v>0.70279999999999998</v>
      </c>
    </row>
    <row r="599" spans="1:11" x14ac:dyDescent="0.35">
      <c r="A599" s="5" t="s">
        <v>2167</v>
      </c>
      <c r="B599" s="5" t="s">
        <v>571</v>
      </c>
      <c r="C599" s="5" t="s">
        <v>17</v>
      </c>
      <c r="D599" s="5" t="s">
        <v>578</v>
      </c>
      <c r="E599" s="6" t="s">
        <v>2281</v>
      </c>
      <c r="F599" s="5" t="s">
        <v>2169</v>
      </c>
      <c r="G599" s="5" t="s">
        <v>116</v>
      </c>
      <c r="H599" s="5" t="s">
        <v>30</v>
      </c>
      <c r="I599" s="6" t="s">
        <v>2182</v>
      </c>
      <c r="J599" s="7">
        <v>154614</v>
      </c>
      <c r="K599" s="8">
        <v>8.1699999999999995E-2</v>
      </c>
    </row>
    <row r="600" spans="1:11" x14ac:dyDescent="0.35">
      <c r="A600" s="5" t="s">
        <v>2167</v>
      </c>
      <c r="B600" s="5" t="s">
        <v>571</v>
      </c>
      <c r="C600" s="5" t="s">
        <v>17</v>
      </c>
      <c r="D600" s="5" t="s">
        <v>578</v>
      </c>
      <c r="E600" s="6" t="s">
        <v>2281</v>
      </c>
      <c r="F600" s="5" t="s">
        <v>2169</v>
      </c>
      <c r="G600" s="5" t="s">
        <v>116</v>
      </c>
      <c r="H600" s="5" t="s">
        <v>2175</v>
      </c>
      <c r="I600" s="6" t="s">
        <v>2176</v>
      </c>
      <c r="J600" s="7">
        <v>667092</v>
      </c>
      <c r="K600" s="8">
        <v>0.35249999999999998</v>
      </c>
    </row>
    <row r="601" spans="1:11" x14ac:dyDescent="0.35">
      <c r="A601" s="5" t="s">
        <v>2167</v>
      </c>
      <c r="B601" s="5" t="s">
        <v>571</v>
      </c>
      <c r="C601" s="5" t="s">
        <v>17</v>
      </c>
      <c r="D601" s="5" t="s">
        <v>578</v>
      </c>
      <c r="E601" s="6" t="s">
        <v>2281</v>
      </c>
      <c r="F601" s="5" t="s">
        <v>2169</v>
      </c>
      <c r="G601" s="5" t="s">
        <v>116</v>
      </c>
      <c r="H601" s="5" t="s">
        <v>2177</v>
      </c>
      <c r="I601" s="6" t="s">
        <v>2178</v>
      </c>
      <c r="J601" s="7">
        <v>442646</v>
      </c>
      <c r="K601" s="8">
        <v>0.2339</v>
      </c>
    </row>
    <row r="602" spans="1:11" x14ac:dyDescent="0.35">
      <c r="A602" s="5" t="s">
        <v>2167</v>
      </c>
      <c r="B602" s="5" t="s">
        <v>571</v>
      </c>
      <c r="C602" s="5" t="s">
        <v>17</v>
      </c>
      <c r="D602" s="5" t="s">
        <v>578</v>
      </c>
      <c r="E602" s="6" t="s">
        <v>2281</v>
      </c>
      <c r="F602" s="5" t="s">
        <v>2169</v>
      </c>
      <c r="G602" s="5" t="s">
        <v>116</v>
      </c>
      <c r="H602" s="5" t="s">
        <v>2179</v>
      </c>
      <c r="I602" s="6" t="s">
        <v>2180</v>
      </c>
      <c r="J602" s="7">
        <v>59045</v>
      </c>
      <c r="K602" s="8">
        <v>3.1199999999999999E-2</v>
      </c>
    </row>
    <row r="603" spans="1:11" x14ac:dyDescent="0.35">
      <c r="A603" s="5" t="s">
        <v>2167</v>
      </c>
      <c r="B603" s="5" t="s">
        <v>571</v>
      </c>
      <c r="C603" s="5" t="s">
        <v>17</v>
      </c>
      <c r="D603" s="5" t="s">
        <v>248</v>
      </c>
      <c r="E603" s="6" t="s">
        <v>2224</v>
      </c>
      <c r="F603" s="5" t="s">
        <v>2198</v>
      </c>
      <c r="G603" s="5" t="s">
        <v>244</v>
      </c>
      <c r="H603" s="5" t="s">
        <v>2172</v>
      </c>
      <c r="I603" s="6" t="s">
        <v>2173</v>
      </c>
      <c r="J603" s="7">
        <v>0</v>
      </c>
      <c r="K603" s="8">
        <v>0</v>
      </c>
    </row>
    <row r="604" spans="1:11" x14ac:dyDescent="0.35">
      <c r="A604" s="5" t="s">
        <v>2167</v>
      </c>
      <c r="B604" s="5" t="s">
        <v>571</v>
      </c>
      <c r="C604" s="5" t="s">
        <v>17</v>
      </c>
      <c r="D604" s="5" t="s">
        <v>248</v>
      </c>
      <c r="E604" s="6" t="s">
        <v>2224</v>
      </c>
      <c r="F604" s="5" t="s">
        <v>2198</v>
      </c>
      <c r="G604" s="5" t="s">
        <v>244</v>
      </c>
      <c r="H604" s="5" t="s">
        <v>19</v>
      </c>
      <c r="I604" s="6" t="s">
        <v>2174</v>
      </c>
      <c r="J604" s="7">
        <v>181227</v>
      </c>
      <c r="K604" s="8">
        <v>0.24410000000000001</v>
      </c>
    </row>
    <row r="605" spans="1:11" x14ac:dyDescent="0.35">
      <c r="A605" s="5" t="s">
        <v>2167</v>
      </c>
      <c r="B605" s="5" t="s">
        <v>571</v>
      </c>
      <c r="C605" s="5" t="s">
        <v>17</v>
      </c>
      <c r="D605" s="5" t="s">
        <v>248</v>
      </c>
      <c r="E605" s="6" t="s">
        <v>2224</v>
      </c>
      <c r="F605" s="5" t="s">
        <v>2198</v>
      </c>
      <c r="G605" s="5" t="s">
        <v>244</v>
      </c>
      <c r="H605" s="5" t="s">
        <v>30</v>
      </c>
      <c r="I605" s="6" t="s">
        <v>2182</v>
      </c>
      <c r="J605" s="7">
        <v>77881</v>
      </c>
      <c r="K605" s="8">
        <v>0.10489999999999999</v>
      </c>
    </row>
    <row r="606" spans="1:11" x14ac:dyDescent="0.35">
      <c r="A606" s="5" t="s">
        <v>2167</v>
      </c>
      <c r="B606" s="5" t="s">
        <v>571</v>
      </c>
      <c r="C606" s="5" t="s">
        <v>17</v>
      </c>
      <c r="D606" s="5" t="s">
        <v>248</v>
      </c>
      <c r="E606" s="6" t="s">
        <v>2224</v>
      </c>
      <c r="F606" s="5" t="s">
        <v>2198</v>
      </c>
      <c r="G606" s="5" t="s">
        <v>244</v>
      </c>
      <c r="H606" s="5" t="s">
        <v>2175</v>
      </c>
      <c r="I606" s="6" t="s">
        <v>2176</v>
      </c>
      <c r="J606" s="7">
        <v>193774</v>
      </c>
      <c r="K606" s="8">
        <v>0.26100000000000001</v>
      </c>
    </row>
    <row r="607" spans="1:11" x14ac:dyDescent="0.35">
      <c r="A607" s="5" t="s">
        <v>2167</v>
      </c>
      <c r="B607" s="5" t="s">
        <v>571</v>
      </c>
      <c r="C607" s="5" t="s">
        <v>17</v>
      </c>
      <c r="D607" s="5" t="s">
        <v>248</v>
      </c>
      <c r="E607" s="6" t="s">
        <v>2224</v>
      </c>
      <c r="F607" s="5" t="s">
        <v>2198</v>
      </c>
      <c r="G607" s="5" t="s">
        <v>244</v>
      </c>
      <c r="H607" s="5" t="s">
        <v>2177</v>
      </c>
      <c r="I607" s="6" t="s">
        <v>2178</v>
      </c>
      <c r="J607" s="7">
        <v>133712</v>
      </c>
      <c r="K607" s="8">
        <v>0.18010000000000001</v>
      </c>
    </row>
    <row r="608" spans="1:11" x14ac:dyDescent="0.35">
      <c r="A608" s="5" t="s">
        <v>2167</v>
      </c>
      <c r="B608" s="5" t="s">
        <v>571</v>
      </c>
      <c r="C608" s="5" t="s">
        <v>17</v>
      </c>
      <c r="D608" s="5" t="s">
        <v>248</v>
      </c>
      <c r="E608" s="6" t="s">
        <v>2224</v>
      </c>
      <c r="F608" s="5" t="s">
        <v>2198</v>
      </c>
      <c r="G608" s="5" t="s">
        <v>244</v>
      </c>
      <c r="H608" s="5" t="s">
        <v>2179</v>
      </c>
      <c r="I608" s="6" t="s">
        <v>2180</v>
      </c>
      <c r="J608" s="7">
        <v>31108</v>
      </c>
      <c r="K608" s="8">
        <v>4.19E-2</v>
      </c>
    </row>
    <row r="609" spans="1:11" x14ac:dyDescent="0.35">
      <c r="A609" s="5" t="s">
        <v>2167</v>
      </c>
      <c r="B609" s="5" t="s">
        <v>571</v>
      </c>
      <c r="C609" s="5" t="s">
        <v>17</v>
      </c>
      <c r="D609" s="5" t="s">
        <v>588</v>
      </c>
      <c r="E609" s="6" t="s">
        <v>2282</v>
      </c>
      <c r="F609" s="5" t="s">
        <v>2169</v>
      </c>
      <c r="G609" s="5" t="s">
        <v>116</v>
      </c>
      <c r="H609" s="5" t="s">
        <v>2206</v>
      </c>
      <c r="I609" s="6" t="s">
        <v>2207</v>
      </c>
      <c r="J609" s="7">
        <v>1499755</v>
      </c>
      <c r="K609" s="8">
        <v>0.38800000000000001</v>
      </c>
    </row>
    <row r="610" spans="1:11" x14ac:dyDescent="0.35">
      <c r="A610" s="5" t="s">
        <v>2167</v>
      </c>
      <c r="B610" s="5" t="s">
        <v>571</v>
      </c>
      <c r="C610" s="5" t="s">
        <v>17</v>
      </c>
      <c r="D610" s="5" t="s">
        <v>588</v>
      </c>
      <c r="E610" s="6" t="s">
        <v>2282</v>
      </c>
      <c r="F610" s="5" t="s">
        <v>2169</v>
      </c>
      <c r="G610" s="5" t="s">
        <v>116</v>
      </c>
      <c r="H610" s="5" t="s">
        <v>2170</v>
      </c>
      <c r="I610" s="6" t="s">
        <v>2171</v>
      </c>
      <c r="J610" s="7">
        <v>0</v>
      </c>
      <c r="K610" s="8">
        <v>0</v>
      </c>
    </row>
    <row r="611" spans="1:11" x14ac:dyDescent="0.35">
      <c r="A611" s="5" t="s">
        <v>2167</v>
      </c>
      <c r="B611" s="5" t="s">
        <v>571</v>
      </c>
      <c r="C611" s="5" t="s">
        <v>17</v>
      </c>
      <c r="D611" s="5" t="s">
        <v>588</v>
      </c>
      <c r="E611" s="6" t="s">
        <v>2282</v>
      </c>
      <c r="F611" s="5" t="s">
        <v>2169</v>
      </c>
      <c r="G611" s="5" t="s">
        <v>116</v>
      </c>
      <c r="H611" s="5" t="s">
        <v>2172</v>
      </c>
      <c r="I611" s="6" t="s">
        <v>2173</v>
      </c>
      <c r="J611" s="7">
        <v>0</v>
      </c>
      <c r="K611" s="8">
        <v>0</v>
      </c>
    </row>
    <row r="612" spans="1:11" x14ac:dyDescent="0.35">
      <c r="A612" s="5" t="s">
        <v>2167</v>
      </c>
      <c r="B612" s="5" t="s">
        <v>571</v>
      </c>
      <c r="C612" s="5" t="s">
        <v>17</v>
      </c>
      <c r="D612" s="5" t="s">
        <v>588</v>
      </c>
      <c r="E612" s="6" t="s">
        <v>2282</v>
      </c>
      <c r="F612" s="5" t="s">
        <v>2169</v>
      </c>
      <c r="G612" s="5" t="s">
        <v>116</v>
      </c>
      <c r="H612" s="5" t="s">
        <v>19</v>
      </c>
      <c r="I612" s="6" t="s">
        <v>2174</v>
      </c>
      <c r="J612" s="7">
        <v>155291</v>
      </c>
      <c r="K612" s="8">
        <v>4.2999999999999997E-2</v>
      </c>
    </row>
    <row r="613" spans="1:11" x14ac:dyDescent="0.35">
      <c r="A613" s="5" t="s">
        <v>2167</v>
      </c>
      <c r="B613" s="5" t="s">
        <v>571</v>
      </c>
      <c r="C613" s="5" t="s">
        <v>17</v>
      </c>
      <c r="D613" s="5" t="s">
        <v>588</v>
      </c>
      <c r="E613" s="6" t="s">
        <v>2282</v>
      </c>
      <c r="F613" s="5" t="s">
        <v>2169</v>
      </c>
      <c r="G613" s="5" t="s">
        <v>116</v>
      </c>
      <c r="H613" s="5" t="s">
        <v>30</v>
      </c>
      <c r="I613" s="6" t="s">
        <v>2182</v>
      </c>
      <c r="J613" s="7">
        <v>268328</v>
      </c>
      <c r="K613" s="8">
        <v>7.4300000000000005E-2</v>
      </c>
    </row>
    <row r="614" spans="1:11" x14ac:dyDescent="0.35">
      <c r="A614" s="5" t="s">
        <v>2167</v>
      </c>
      <c r="B614" s="5" t="s">
        <v>571</v>
      </c>
      <c r="C614" s="5" t="s">
        <v>17</v>
      </c>
      <c r="D614" s="5" t="s">
        <v>588</v>
      </c>
      <c r="E614" s="6" t="s">
        <v>2282</v>
      </c>
      <c r="F614" s="5" t="s">
        <v>2169</v>
      </c>
      <c r="G614" s="5" t="s">
        <v>116</v>
      </c>
      <c r="H614" s="5" t="s">
        <v>2175</v>
      </c>
      <c r="I614" s="6" t="s">
        <v>2176</v>
      </c>
      <c r="J614" s="7">
        <v>998556</v>
      </c>
      <c r="K614" s="8">
        <v>0.27650000000000002</v>
      </c>
    </row>
    <row r="615" spans="1:11" x14ac:dyDescent="0.35">
      <c r="A615" s="5" t="s">
        <v>2167</v>
      </c>
      <c r="B615" s="5" t="s">
        <v>571</v>
      </c>
      <c r="C615" s="5" t="s">
        <v>17</v>
      </c>
      <c r="D615" s="5" t="s">
        <v>588</v>
      </c>
      <c r="E615" s="6" t="s">
        <v>2282</v>
      </c>
      <c r="F615" s="5" t="s">
        <v>2169</v>
      </c>
      <c r="G615" s="5" t="s">
        <v>116</v>
      </c>
      <c r="H615" s="5" t="s">
        <v>2177</v>
      </c>
      <c r="I615" s="6" t="s">
        <v>2178</v>
      </c>
      <c r="J615" s="7">
        <v>689058</v>
      </c>
      <c r="K615" s="8">
        <v>0.1908</v>
      </c>
    </row>
    <row r="616" spans="1:11" x14ac:dyDescent="0.35">
      <c r="A616" s="5" t="s">
        <v>2167</v>
      </c>
      <c r="B616" s="5" t="s">
        <v>571</v>
      </c>
      <c r="C616" s="5" t="s">
        <v>17</v>
      </c>
      <c r="D616" s="5" t="s">
        <v>588</v>
      </c>
      <c r="E616" s="6" t="s">
        <v>2282</v>
      </c>
      <c r="F616" s="5" t="s">
        <v>2169</v>
      </c>
      <c r="G616" s="5" t="s">
        <v>116</v>
      </c>
      <c r="H616" s="5" t="s">
        <v>2179</v>
      </c>
      <c r="I616" s="6" t="s">
        <v>2180</v>
      </c>
      <c r="J616" s="7">
        <v>0</v>
      </c>
      <c r="K616" s="8">
        <v>0</v>
      </c>
    </row>
    <row r="617" spans="1:11" x14ac:dyDescent="0.35">
      <c r="A617" s="5" t="s">
        <v>2167</v>
      </c>
      <c r="B617" s="5" t="s">
        <v>592</v>
      </c>
      <c r="C617" s="5" t="s">
        <v>17</v>
      </c>
      <c r="D617" s="5" t="s">
        <v>593</v>
      </c>
      <c r="E617" s="6" t="s">
        <v>2283</v>
      </c>
      <c r="F617" s="5" t="s">
        <v>2169</v>
      </c>
      <c r="G617" s="5" t="s">
        <v>116</v>
      </c>
      <c r="H617" s="5" t="s">
        <v>2206</v>
      </c>
      <c r="I617" s="6" t="s">
        <v>2207</v>
      </c>
      <c r="J617" s="7">
        <v>6873597</v>
      </c>
      <c r="K617" s="8">
        <v>0.1</v>
      </c>
    </row>
    <row r="618" spans="1:11" x14ac:dyDescent="0.35">
      <c r="A618" s="5" t="s">
        <v>2167</v>
      </c>
      <c r="B618" s="5" t="s">
        <v>592</v>
      </c>
      <c r="C618" s="5" t="s">
        <v>17</v>
      </c>
      <c r="D618" s="5" t="s">
        <v>593</v>
      </c>
      <c r="E618" s="6" t="s">
        <v>2283</v>
      </c>
      <c r="F618" s="5" t="s">
        <v>2169</v>
      </c>
      <c r="G618" s="5" t="s">
        <v>116</v>
      </c>
      <c r="H618" s="5" t="s">
        <v>2170</v>
      </c>
      <c r="I618" s="6" t="s">
        <v>2171</v>
      </c>
      <c r="J618" s="7">
        <v>0</v>
      </c>
      <c r="K618" s="8">
        <v>0</v>
      </c>
    </row>
    <row r="619" spans="1:11" x14ac:dyDescent="0.35">
      <c r="A619" s="5" t="s">
        <v>2167</v>
      </c>
      <c r="B619" s="5" t="s">
        <v>592</v>
      </c>
      <c r="C619" s="5" t="s">
        <v>17</v>
      </c>
      <c r="D619" s="5" t="s">
        <v>593</v>
      </c>
      <c r="E619" s="6" t="s">
        <v>2283</v>
      </c>
      <c r="F619" s="5" t="s">
        <v>2169</v>
      </c>
      <c r="G619" s="5" t="s">
        <v>116</v>
      </c>
      <c r="H619" s="5" t="s">
        <v>2172</v>
      </c>
      <c r="I619" s="6" t="s">
        <v>2173</v>
      </c>
      <c r="J619" s="7">
        <v>0</v>
      </c>
      <c r="K619" s="8">
        <v>0</v>
      </c>
    </row>
    <row r="620" spans="1:11" x14ac:dyDescent="0.35">
      <c r="A620" s="5" t="s">
        <v>2167</v>
      </c>
      <c r="B620" s="5" t="s">
        <v>592</v>
      </c>
      <c r="C620" s="5" t="s">
        <v>17</v>
      </c>
      <c r="D620" s="5" t="s">
        <v>593</v>
      </c>
      <c r="E620" s="6" t="s">
        <v>2283</v>
      </c>
      <c r="F620" s="5" t="s">
        <v>2169</v>
      </c>
      <c r="G620" s="5" t="s">
        <v>116</v>
      </c>
      <c r="H620" s="5" t="s">
        <v>19</v>
      </c>
      <c r="I620" s="6" t="s">
        <v>2174</v>
      </c>
      <c r="J620" s="7">
        <v>30743858</v>
      </c>
      <c r="K620" s="8">
        <v>0.48599999999999999</v>
      </c>
    </row>
    <row r="621" spans="1:11" x14ac:dyDescent="0.35">
      <c r="A621" s="5" t="s">
        <v>2167</v>
      </c>
      <c r="B621" s="5" t="s">
        <v>592</v>
      </c>
      <c r="C621" s="5" t="s">
        <v>17</v>
      </c>
      <c r="D621" s="5" t="s">
        <v>593</v>
      </c>
      <c r="E621" s="6" t="s">
        <v>2283</v>
      </c>
      <c r="F621" s="5" t="s">
        <v>2169</v>
      </c>
      <c r="G621" s="5" t="s">
        <v>116</v>
      </c>
      <c r="H621" s="5" t="s">
        <v>30</v>
      </c>
      <c r="I621" s="6" t="s">
        <v>2182</v>
      </c>
      <c r="J621" s="7">
        <v>234058</v>
      </c>
      <c r="K621" s="8">
        <v>3.7000000000000002E-3</v>
      </c>
    </row>
    <row r="622" spans="1:11" x14ac:dyDescent="0.35">
      <c r="A622" s="5" t="s">
        <v>2167</v>
      </c>
      <c r="B622" s="5" t="s">
        <v>592</v>
      </c>
      <c r="C622" s="5" t="s">
        <v>17</v>
      </c>
      <c r="D622" s="5" t="s">
        <v>593</v>
      </c>
      <c r="E622" s="6" t="s">
        <v>2283</v>
      </c>
      <c r="F622" s="5" t="s">
        <v>2169</v>
      </c>
      <c r="G622" s="5" t="s">
        <v>116</v>
      </c>
      <c r="H622" s="5" t="s">
        <v>50</v>
      </c>
      <c r="I622" s="6" t="s">
        <v>2189</v>
      </c>
      <c r="J622" s="7">
        <v>7134794</v>
      </c>
      <c r="K622" s="8">
        <v>0.1038</v>
      </c>
    </row>
    <row r="623" spans="1:11" x14ac:dyDescent="0.35">
      <c r="A623" s="5" t="s">
        <v>2167</v>
      </c>
      <c r="B623" s="5" t="s">
        <v>592</v>
      </c>
      <c r="C623" s="5" t="s">
        <v>17</v>
      </c>
      <c r="D623" s="5" t="s">
        <v>593</v>
      </c>
      <c r="E623" s="6" t="s">
        <v>2283</v>
      </c>
      <c r="F623" s="5" t="s">
        <v>2169</v>
      </c>
      <c r="G623" s="5" t="s">
        <v>116</v>
      </c>
      <c r="H623" s="5" t="s">
        <v>2175</v>
      </c>
      <c r="I623" s="6" t="s">
        <v>2176</v>
      </c>
      <c r="J623" s="7">
        <v>13904321</v>
      </c>
      <c r="K623" s="8">
        <v>0.2198</v>
      </c>
    </row>
    <row r="624" spans="1:11" x14ac:dyDescent="0.35">
      <c r="A624" s="5" t="s">
        <v>2167</v>
      </c>
      <c r="B624" s="5" t="s">
        <v>592</v>
      </c>
      <c r="C624" s="5" t="s">
        <v>17</v>
      </c>
      <c r="D624" s="5" t="s">
        <v>593</v>
      </c>
      <c r="E624" s="6" t="s">
        <v>2283</v>
      </c>
      <c r="F624" s="5" t="s">
        <v>2169</v>
      </c>
      <c r="G624" s="5" t="s">
        <v>116</v>
      </c>
      <c r="H624" s="5" t="s">
        <v>2177</v>
      </c>
      <c r="I624" s="6" t="s">
        <v>2178</v>
      </c>
      <c r="J624" s="7">
        <v>11778820</v>
      </c>
      <c r="K624" s="8">
        <v>0.1862</v>
      </c>
    </row>
    <row r="625" spans="1:11" x14ac:dyDescent="0.35">
      <c r="A625" s="5" t="s">
        <v>2167</v>
      </c>
      <c r="B625" s="5" t="s">
        <v>592</v>
      </c>
      <c r="C625" s="5" t="s">
        <v>17</v>
      </c>
      <c r="D625" s="5" t="s">
        <v>593</v>
      </c>
      <c r="E625" s="6" t="s">
        <v>2283</v>
      </c>
      <c r="F625" s="5" t="s">
        <v>2169</v>
      </c>
      <c r="G625" s="5" t="s">
        <v>116</v>
      </c>
      <c r="H625" s="5" t="s">
        <v>2179</v>
      </c>
      <c r="I625" s="6" t="s">
        <v>2180</v>
      </c>
      <c r="J625" s="7">
        <v>2195086</v>
      </c>
      <c r="K625" s="8">
        <v>3.4700000000000002E-2</v>
      </c>
    </row>
    <row r="626" spans="1:11" x14ac:dyDescent="0.35">
      <c r="A626" s="5" t="s">
        <v>2167</v>
      </c>
      <c r="B626" s="5" t="s">
        <v>592</v>
      </c>
      <c r="C626" s="5" t="s">
        <v>17</v>
      </c>
      <c r="D626" s="5" t="s">
        <v>612</v>
      </c>
      <c r="E626" s="6" t="s">
        <v>2284</v>
      </c>
      <c r="F626" s="5" t="s">
        <v>2169</v>
      </c>
      <c r="G626" s="5" t="s">
        <v>116</v>
      </c>
      <c r="H626" s="5" t="s">
        <v>2170</v>
      </c>
      <c r="I626" s="6" t="s">
        <v>2171</v>
      </c>
      <c r="J626" s="7">
        <v>0</v>
      </c>
      <c r="K626" s="8">
        <v>0</v>
      </c>
    </row>
    <row r="627" spans="1:11" x14ac:dyDescent="0.35">
      <c r="A627" s="5" t="s">
        <v>2167</v>
      </c>
      <c r="B627" s="5" t="s">
        <v>592</v>
      </c>
      <c r="C627" s="5" t="s">
        <v>17</v>
      </c>
      <c r="D627" s="5" t="s">
        <v>612</v>
      </c>
      <c r="E627" s="6" t="s">
        <v>2284</v>
      </c>
      <c r="F627" s="5" t="s">
        <v>2169</v>
      </c>
      <c r="G627" s="5" t="s">
        <v>116</v>
      </c>
      <c r="H627" s="5" t="s">
        <v>2172</v>
      </c>
      <c r="I627" s="6" t="s">
        <v>2173</v>
      </c>
      <c r="J627" s="7">
        <v>0</v>
      </c>
      <c r="K627" s="8">
        <v>0</v>
      </c>
    </row>
    <row r="628" spans="1:11" x14ac:dyDescent="0.35">
      <c r="A628" s="5" t="s">
        <v>2167</v>
      </c>
      <c r="B628" s="5" t="s">
        <v>592</v>
      </c>
      <c r="C628" s="5" t="s">
        <v>17</v>
      </c>
      <c r="D628" s="5" t="s">
        <v>612</v>
      </c>
      <c r="E628" s="6" t="s">
        <v>2284</v>
      </c>
      <c r="F628" s="5" t="s">
        <v>2169</v>
      </c>
      <c r="G628" s="5" t="s">
        <v>116</v>
      </c>
      <c r="H628" s="5" t="s">
        <v>19</v>
      </c>
      <c r="I628" s="6" t="s">
        <v>2174</v>
      </c>
      <c r="J628" s="7">
        <v>4456254</v>
      </c>
      <c r="K628" s="8">
        <v>0.59079999999999999</v>
      </c>
    </row>
    <row r="629" spans="1:11" x14ac:dyDescent="0.35">
      <c r="A629" s="5" t="s">
        <v>2167</v>
      </c>
      <c r="B629" s="5" t="s">
        <v>592</v>
      </c>
      <c r="C629" s="5" t="s">
        <v>17</v>
      </c>
      <c r="D629" s="5" t="s">
        <v>612</v>
      </c>
      <c r="E629" s="6" t="s">
        <v>2284</v>
      </c>
      <c r="F629" s="5" t="s">
        <v>2169</v>
      </c>
      <c r="G629" s="5" t="s">
        <v>116</v>
      </c>
      <c r="H629" s="5" t="s">
        <v>30</v>
      </c>
      <c r="I629" s="6" t="s">
        <v>2182</v>
      </c>
      <c r="J629" s="7">
        <v>119930</v>
      </c>
      <c r="K629" s="8">
        <v>1.5900000000000001E-2</v>
      </c>
    </row>
    <row r="630" spans="1:11" x14ac:dyDescent="0.35">
      <c r="A630" s="5" t="s">
        <v>2167</v>
      </c>
      <c r="B630" s="5" t="s">
        <v>592</v>
      </c>
      <c r="C630" s="5" t="s">
        <v>17</v>
      </c>
      <c r="D630" s="5" t="s">
        <v>612</v>
      </c>
      <c r="E630" s="6" t="s">
        <v>2284</v>
      </c>
      <c r="F630" s="5" t="s">
        <v>2169</v>
      </c>
      <c r="G630" s="5" t="s">
        <v>116</v>
      </c>
      <c r="H630" s="5" t="s">
        <v>2175</v>
      </c>
      <c r="I630" s="6" t="s">
        <v>2176</v>
      </c>
      <c r="J630" s="7">
        <v>1576434</v>
      </c>
      <c r="K630" s="8">
        <v>0.20899999999999999</v>
      </c>
    </row>
    <row r="631" spans="1:11" x14ac:dyDescent="0.35">
      <c r="A631" s="5" t="s">
        <v>2167</v>
      </c>
      <c r="B631" s="5" t="s">
        <v>592</v>
      </c>
      <c r="C631" s="5" t="s">
        <v>17</v>
      </c>
      <c r="D631" s="5" t="s">
        <v>612</v>
      </c>
      <c r="E631" s="6" t="s">
        <v>2284</v>
      </c>
      <c r="F631" s="5" t="s">
        <v>2169</v>
      </c>
      <c r="G631" s="5" t="s">
        <v>116</v>
      </c>
      <c r="H631" s="5" t="s">
        <v>2177</v>
      </c>
      <c r="I631" s="6" t="s">
        <v>2178</v>
      </c>
      <c r="J631" s="7">
        <v>1558331</v>
      </c>
      <c r="K631" s="8">
        <v>0.20660000000000001</v>
      </c>
    </row>
    <row r="632" spans="1:11" x14ac:dyDescent="0.35">
      <c r="A632" s="5" t="s">
        <v>2167</v>
      </c>
      <c r="B632" s="5" t="s">
        <v>592</v>
      </c>
      <c r="C632" s="5" t="s">
        <v>17</v>
      </c>
      <c r="D632" s="5" t="s">
        <v>612</v>
      </c>
      <c r="E632" s="6" t="s">
        <v>2284</v>
      </c>
      <c r="F632" s="5" t="s">
        <v>2169</v>
      </c>
      <c r="G632" s="5" t="s">
        <v>116</v>
      </c>
      <c r="H632" s="5" t="s">
        <v>2179</v>
      </c>
      <c r="I632" s="6" t="s">
        <v>2180</v>
      </c>
      <c r="J632" s="7">
        <v>179517</v>
      </c>
      <c r="K632" s="8">
        <v>2.3800000000000002E-2</v>
      </c>
    </row>
    <row r="633" spans="1:11" x14ac:dyDescent="0.35">
      <c r="A633" s="5" t="s">
        <v>2167</v>
      </c>
      <c r="B633" s="5" t="s">
        <v>592</v>
      </c>
      <c r="C633" s="5" t="s">
        <v>17</v>
      </c>
      <c r="D633" s="5" t="s">
        <v>620</v>
      </c>
      <c r="E633" s="6" t="s">
        <v>2285</v>
      </c>
      <c r="F633" s="5" t="s">
        <v>2169</v>
      </c>
      <c r="G633" s="5" t="s">
        <v>116</v>
      </c>
      <c r="H633" s="5" t="s">
        <v>2206</v>
      </c>
      <c r="I633" s="6" t="s">
        <v>2207</v>
      </c>
      <c r="J633" s="7">
        <v>5252295</v>
      </c>
      <c r="K633" s="8">
        <v>0.20899999999999999</v>
      </c>
    </row>
    <row r="634" spans="1:11" x14ac:dyDescent="0.35">
      <c r="A634" s="5" t="s">
        <v>2167</v>
      </c>
      <c r="B634" s="5" t="s">
        <v>592</v>
      </c>
      <c r="C634" s="5" t="s">
        <v>17</v>
      </c>
      <c r="D634" s="5" t="s">
        <v>620</v>
      </c>
      <c r="E634" s="6" t="s">
        <v>2285</v>
      </c>
      <c r="F634" s="5" t="s">
        <v>2169</v>
      </c>
      <c r="G634" s="5" t="s">
        <v>116</v>
      </c>
      <c r="H634" s="5" t="s">
        <v>2170</v>
      </c>
      <c r="I634" s="6" t="s">
        <v>2171</v>
      </c>
      <c r="J634" s="7">
        <v>0</v>
      </c>
      <c r="K634" s="8">
        <v>0</v>
      </c>
    </row>
    <row r="635" spans="1:11" x14ac:dyDescent="0.35">
      <c r="A635" s="5" t="s">
        <v>2167</v>
      </c>
      <c r="B635" s="5" t="s">
        <v>592</v>
      </c>
      <c r="C635" s="5" t="s">
        <v>17</v>
      </c>
      <c r="D635" s="5" t="s">
        <v>620</v>
      </c>
      <c r="E635" s="6" t="s">
        <v>2285</v>
      </c>
      <c r="F635" s="5" t="s">
        <v>2169</v>
      </c>
      <c r="G635" s="5" t="s">
        <v>116</v>
      </c>
      <c r="H635" s="5" t="s">
        <v>2172</v>
      </c>
      <c r="I635" s="6" t="s">
        <v>2173</v>
      </c>
      <c r="J635" s="7">
        <v>0</v>
      </c>
      <c r="K635" s="8">
        <v>0</v>
      </c>
    </row>
    <row r="636" spans="1:11" x14ac:dyDescent="0.35">
      <c r="A636" s="5" t="s">
        <v>2167</v>
      </c>
      <c r="B636" s="5" t="s">
        <v>592</v>
      </c>
      <c r="C636" s="5" t="s">
        <v>17</v>
      </c>
      <c r="D636" s="5" t="s">
        <v>620</v>
      </c>
      <c r="E636" s="6" t="s">
        <v>2285</v>
      </c>
      <c r="F636" s="5" t="s">
        <v>2169</v>
      </c>
      <c r="G636" s="5" t="s">
        <v>116</v>
      </c>
      <c r="H636" s="5" t="s">
        <v>19</v>
      </c>
      <c r="I636" s="6" t="s">
        <v>2174</v>
      </c>
      <c r="J636" s="7">
        <v>25204518</v>
      </c>
      <c r="K636" s="8">
        <v>1.095</v>
      </c>
    </row>
    <row r="637" spans="1:11" x14ac:dyDescent="0.35">
      <c r="A637" s="5" t="s">
        <v>2167</v>
      </c>
      <c r="B637" s="5" t="s">
        <v>592</v>
      </c>
      <c r="C637" s="5" t="s">
        <v>17</v>
      </c>
      <c r="D637" s="5" t="s">
        <v>620</v>
      </c>
      <c r="E637" s="6" t="s">
        <v>2285</v>
      </c>
      <c r="F637" s="5" t="s">
        <v>2169</v>
      </c>
      <c r="G637" s="5" t="s">
        <v>116</v>
      </c>
      <c r="H637" s="5" t="s">
        <v>30</v>
      </c>
      <c r="I637" s="6" t="s">
        <v>2182</v>
      </c>
      <c r="J637" s="7">
        <v>460356</v>
      </c>
      <c r="K637" s="8">
        <v>0.02</v>
      </c>
    </row>
    <row r="638" spans="1:11" x14ac:dyDescent="0.35">
      <c r="A638" s="5" t="s">
        <v>2167</v>
      </c>
      <c r="B638" s="5" t="s">
        <v>592</v>
      </c>
      <c r="C638" s="5" t="s">
        <v>17</v>
      </c>
      <c r="D638" s="5" t="s">
        <v>620</v>
      </c>
      <c r="E638" s="6" t="s">
        <v>2285</v>
      </c>
      <c r="F638" s="5" t="s">
        <v>2169</v>
      </c>
      <c r="G638" s="5" t="s">
        <v>116</v>
      </c>
      <c r="H638" s="5" t="s">
        <v>2175</v>
      </c>
      <c r="I638" s="6" t="s">
        <v>2176</v>
      </c>
      <c r="J638" s="7">
        <v>5411491</v>
      </c>
      <c r="K638" s="8">
        <v>0.2351</v>
      </c>
    </row>
    <row r="639" spans="1:11" x14ac:dyDescent="0.35">
      <c r="A639" s="5" t="s">
        <v>2167</v>
      </c>
      <c r="B639" s="5" t="s">
        <v>592</v>
      </c>
      <c r="C639" s="5" t="s">
        <v>17</v>
      </c>
      <c r="D639" s="5" t="s">
        <v>620</v>
      </c>
      <c r="E639" s="6" t="s">
        <v>2285</v>
      </c>
      <c r="F639" s="5" t="s">
        <v>2169</v>
      </c>
      <c r="G639" s="5" t="s">
        <v>116</v>
      </c>
      <c r="H639" s="5" t="s">
        <v>2177</v>
      </c>
      <c r="I639" s="6" t="s">
        <v>2178</v>
      </c>
      <c r="J639" s="7">
        <v>3899220</v>
      </c>
      <c r="K639" s="8">
        <v>0.1694</v>
      </c>
    </row>
    <row r="640" spans="1:11" x14ac:dyDescent="0.35">
      <c r="A640" s="5" t="s">
        <v>2167</v>
      </c>
      <c r="B640" s="5" t="s">
        <v>592</v>
      </c>
      <c r="C640" s="5" t="s">
        <v>17</v>
      </c>
      <c r="D640" s="5" t="s">
        <v>620</v>
      </c>
      <c r="E640" s="6" t="s">
        <v>2285</v>
      </c>
      <c r="F640" s="5" t="s">
        <v>2169</v>
      </c>
      <c r="G640" s="5" t="s">
        <v>116</v>
      </c>
      <c r="H640" s="5" t="s">
        <v>2179</v>
      </c>
      <c r="I640" s="6" t="s">
        <v>2180</v>
      </c>
      <c r="J640" s="7">
        <v>271610</v>
      </c>
      <c r="K640" s="8">
        <v>1.18E-2</v>
      </c>
    </row>
    <row r="641" spans="1:11" x14ac:dyDescent="0.35">
      <c r="A641" s="5" t="s">
        <v>2167</v>
      </c>
      <c r="B641" s="5" t="s">
        <v>592</v>
      </c>
      <c r="C641" s="5" t="s">
        <v>17</v>
      </c>
      <c r="D641" s="5" t="s">
        <v>637</v>
      </c>
      <c r="E641" s="6" t="s">
        <v>2209</v>
      </c>
      <c r="F641" s="5" t="s">
        <v>2198</v>
      </c>
      <c r="G641" s="5" t="s">
        <v>592</v>
      </c>
      <c r="H641" s="5" t="s">
        <v>2206</v>
      </c>
      <c r="I641" s="6" t="s">
        <v>2207</v>
      </c>
      <c r="J641" s="7">
        <v>477714</v>
      </c>
      <c r="K641" s="8">
        <v>0.19</v>
      </c>
    </row>
    <row r="642" spans="1:11" x14ac:dyDescent="0.35">
      <c r="A642" s="5" t="s">
        <v>2167</v>
      </c>
      <c r="B642" s="5" t="s">
        <v>592</v>
      </c>
      <c r="C642" s="5" t="s">
        <v>17</v>
      </c>
      <c r="D642" s="5" t="s">
        <v>637</v>
      </c>
      <c r="E642" s="6" t="s">
        <v>2209</v>
      </c>
      <c r="F642" s="5" t="s">
        <v>2198</v>
      </c>
      <c r="G642" s="5" t="s">
        <v>592</v>
      </c>
      <c r="H642" s="5" t="s">
        <v>2172</v>
      </c>
      <c r="I642" s="6" t="s">
        <v>2173</v>
      </c>
      <c r="J642" s="7">
        <v>0</v>
      </c>
      <c r="K642" s="8">
        <v>0</v>
      </c>
    </row>
    <row r="643" spans="1:11" x14ac:dyDescent="0.35">
      <c r="A643" s="5" t="s">
        <v>2167</v>
      </c>
      <c r="B643" s="5" t="s">
        <v>592</v>
      </c>
      <c r="C643" s="5" t="s">
        <v>17</v>
      </c>
      <c r="D643" s="5" t="s">
        <v>637</v>
      </c>
      <c r="E643" s="6" t="s">
        <v>2209</v>
      </c>
      <c r="F643" s="5" t="s">
        <v>2198</v>
      </c>
      <c r="G643" s="5" t="s">
        <v>592</v>
      </c>
      <c r="H643" s="5" t="s">
        <v>19</v>
      </c>
      <c r="I643" s="6" t="s">
        <v>2174</v>
      </c>
      <c r="J643" s="7">
        <v>1478526</v>
      </c>
      <c r="K643" s="8">
        <v>0.60899999999999999</v>
      </c>
    </row>
    <row r="644" spans="1:11" x14ac:dyDescent="0.35">
      <c r="A644" s="5" t="s">
        <v>2167</v>
      </c>
      <c r="B644" s="5" t="s">
        <v>592</v>
      </c>
      <c r="C644" s="5" t="s">
        <v>17</v>
      </c>
      <c r="D644" s="5" t="s">
        <v>637</v>
      </c>
      <c r="E644" s="6" t="s">
        <v>2209</v>
      </c>
      <c r="F644" s="5" t="s">
        <v>2198</v>
      </c>
      <c r="G644" s="5" t="s">
        <v>592</v>
      </c>
      <c r="H644" s="5" t="s">
        <v>30</v>
      </c>
      <c r="I644" s="6" t="s">
        <v>2182</v>
      </c>
      <c r="J644" s="7">
        <v>45885</v>
      </c>
      <c r="K644" s="8">
        <v>1.89E-2</v>
      </c>
    </row>
    <row r="645" spans="1:11" x14ac:dyDescent="0.35">
      <c r="A645" s="5" t="s">
        <v>2167</v>
      </c>
      <c r="B645" s="5" t="s">
        <v>592</v>
      </c>
      <c r="C645" s="5" t="s">
        <v>17</v>
      </c>
      <c r="D645" s="5" t="s">
        <v>637</v>
      </c>
      <c r="E645" s="6" t="s">
        <v>2209</v>
      </c>
      <c r="F645" s="5" t="s">
        <v>2198</v>
      </c>
      <c r="G645" s="5" t="s">
        <v>592</v>
      </c>
      <c r="H645" s="5" t="s">
        <v>2175</v>
      </c>
      <c r="I645" s="6" t="s">
        <v>2176</v>
      </c>
      <c r="J645" s="7">
        <v>550138</v>
      </c>
      <c r="K645" s="8">
        <v>0.2266</v>
      </c>
    </row>
    <row r="646" spans="1:11" x14ac:dyDescent="0.35">
      <c r="A646" s="5" t="s">
        <v>2167</v>
      </c>
      <c r="B646" s="5" t="s">
        <v>592</v>
      </c>
      <c r="C646" s="5" t="s">
        <v>17</v>
      </c>
      <c r="D646" s="5" t="s">
        <v>637</v>
      </c>
      <c r="E646" s="6" t="s">
        <v>2209</v>
      </c>
      <c r="F646" s="5" t="s">
        <v>2198</v>
      </c>
      <c r="G646" s="5" t="s">
        <v>592</v>
      </c>
      <c r="H646" s="5" t="s">
        <v>2177</v>
      </c>
      <c r="I646" s="6" t="s">
        <v>2178</v>
      </c>
      <c r="J646" s="7">
        <v>484588</v>
      </c>
      <c r="K646" s="8">
        <v>0.1996</v>
      </c>
    </row>
    <row r="647" spans="1:11" x14ac:dyDescent="0.35">
      <c r="A647" s="5" t="s">
        <v>2167</v>
      </c>
      <c r="B647" s="5" t="s">
        <v>592</v>
      </c>
      <c r="C647" s="5" t="s">
        <v>17</v>
      </c>
      <c r="D647" s="5" t="s">
        <v>637</v>
      </c>
      <c r="E647" s="6" t="s">
        <v>2209</v>
      </c>
      <c r="F647" s="5" t="s">
        <v>2198</v>
      </c>
      <c r="G647" s="5" t="s">
        <v>592</v>
      </c>
      <c r="H647" s="5" t="s">
        <v>2179</v>
      </c>
      <c r="I647" s="6" t="s">
        <v>2180</v>
      </c>
      <c r="J647" s="7">
        <v>84002</v>
      </c>
      <c r="K647" s="8">
        <v>3.4599999999999999E-2</v>
      </c>
    </row>
    <row r="648" spans="1:11" x14ac:dyDescent="0.35">
      <c r="A648" s="5" t="s">
        <v>2167</v>
      </c>
      <c r="B648" s="5" t="s">
        <v>592</v>
      </c>
      <c r="C648" s="5" t="s">
        <v>17</v>
      </c>
      <c r="D648" s="5" t="s">
        <v>644</v>
      </c>
      <c r="E648" s="6" t="s">
        <v>2286</v>
      </c>
      <c r="F648" s="5" t="s">
        <v>2169</v>
      </c>
      <c r="G648" s="5" t="s">
        <v>116</v>
      </c>
      <c r="H648" s="5" t="s">
        <v>2206</v>
      </c>
      <c r="I648" s="6" t="s">
        <v>2207</v>
      </c>
      <c r="J648" s="7">
        <v>13589141</v>
      </c>
      <c r="K648" s="8">
        <v>0.16</v>
      </c>
    </row>
    <row r="649" spans="1:11" x14ac:dyDescent="0.35">
      <c r="A649" s="5" t="s">
        <v>2167</v>
      </c>
      <c r="B649" s="5" t="s">
        <v>592</v>
      </c>
      <c r="C649" s="5" t="s">
        <v>17</v>
      </c>
      <c r="D649" s="5" t="s">
        <v>644</v>
      </c>
      <c r="E649" s="6" t="s">
        <v>2286</v>
      </c>
      <c r="F649" s="5" t="s">
        <v>2169</v>
      </c>
      <c r="G649" s="5" t="s">
        <v>116</v>
      </c>
      <c r="H649" s="5" t="s">
        <v>2172</v>
      </c>
      <c r="I649" s="6" t="s">
        <v>2173</v>
      </c>
      <c r="J649" s="7">
        <v>0</v>
      </c>
      <c r="K649" s="8">
        <v>0</v>
      </c>
    </row>
    <row r="650" spans="1:11" x14ac:dyDescent="0.35">
      <c r="A650" s="5" t="s">
        <v>2167</v>
      </c>
      <c r="B650" s="5" t="s">
        <v>592</v>
      </c>
      <c r="C650" s="5" t="s">
        <v>17</v>
      </c>
      <c r="D650" s="5" t="s">
        <v>644</v>
      </c>
      <c r="E650" s="6" t="s">
        <v>2286</v>
      </c>
      <c r="F650" s="5" t="s">
        <v>2169</v>
      </c>
      <c r="G650" s="5" t="s">
        <v>116</v>
      </c>
      <c r="H650" s="5" t="s">
        <v>19</v>
      </c>
      <c r="I650" s="6" t="s">
        <v>2174</v>
      </c>
      <c r="J650" s="7">
        <v>20374430</v>
      </c>
      <c r="K650" s="8">
        <v>0.2964</v>
      </c>
    </row>
    <row r="651" spans="1:11" x14ac:dyDescent="0.35">
      <c r="A651" s="5" t="s">
        <v>2167</v>
      </c>
      <c r="B651" s="5" t="s">
        <v>592</v>
      </c>
      <c r="C651" s="5" t="s">
        <v>17</v>
      </c>
      <c r="D651" s="5" t="s">
        <v>644</v>
      </c>
      <c r="E651" s="6" t="s">
        <v>2286</v>
      </c>
      <c r="F651" s="5" t="s">
        <v>2169</v>
      </c>
      <c r="G651" s="5" t="s">
        <v>116</v>
      </c>
      <c r="H651" s="5" t="s">
        <v>2175</v>
      </c>
      <c r="I651" s="6" t="s">
        <v>2176</v>
      </c>
      <c r="J651" s="7">
        <v>14586552</v>
      </c>
      <c r="K651" s="8">
        <v>0.2122</v>
      </c>
    </row>
    <row r="652" spans="1:11" x14ac:dyDescent="0.35">
      <c r="A652" s="5" t="s">
        <v>2167</v>
      </c>
      <c r="B652" s="5" t="s">
        <v>592</v>
      </c>
      <c r="C652" s="5" t="s">
        <v>17</v>
      </c>
      <c r="D652" s="5" t="s">
        <v>644</v>
      </c>
      <c r="E652" s="6" t="s">
        <v>2286</v>
      </c>
      <c r="F652" s="5" t="s">
        <v>2169</v>
      </c>
      <c r="G652" s="5" t="s">
        <v>116</v>
      </c>
      <c r="H652" s="5" t="s">
        <v>2177</v>
      </c>
      <c r="I652" s="6" t="s">
        <v>2178</v>
      </c>
      <c r="J652" s="7">
        <v>7630100</v>
      </c>
      <c r="K652" s="8">
        <v>0.111</v>
      </c>
    </row>
    <row r="653" spans="1:11" x14ac:dyDescent="0.35">
      <c r="A653" s="5" t="s">
        <v>2167</v>
      </c>
      <c r="B653" s="5" t="s">
        <v>592</v>
      </c>
      <c r="C653" s="5" t="s">
        <v>17</v>
      </c>
      <c r="D653" s="5" t="s">
        <v>644</v>
      </c>
      <c r="E653" s="6" t="s">
        <v>2286</v>
      </c>
      <c r="F653" s="5" t="s">
        <v>2169</v>
      </c>
      <c r="G653" s="5" t="s">
        <v>116</v>
      </c>
      <c r="H653" s="5" t="s">
        <v>2179</v>
      </c>
      <c r="I653" s="6" t="s">
        <v>2180</v>
      </c>
      <c r="J653" s="7">
        <v>1766609</v>
      </c>
      <c r="K653" s="8">
        <v>2.5700000000000001E-2</v>
      </c>
    </row>
    <row r="654" spans="1:11" x14ac:dyDescent="0.35">
      <c r="A654" s="5" t="s">
        <v>2167</v>
      </c>
      <c r="B654" s="5" t="s">
        <v>592</v>
      </c>
      <c r="C654" s="5" t="s">
        <v>17</v>
      </c>
      <c r="D654" s="5" t="s">
        <v>650</v>
      </c>
      <c r="E654" s="6" t="s">
        <v>2287</v>
      </c>
      <c r="F654" s="5" t="s">
        <v>2169</v>
      </c>
      <c r="G654" s="5" t="s">
        <v>116</v>
      </c>
      <c r="H654" s="5" t="s">
        <v>2206</v>
      </c>
      <c r="I654" s="6" t="s">
        <v>2207</v>
      </c>
      <c r="J654" s="7">
        <v>6395660</v>
      </c>
      <c r="K654" s="8">
        <v>0.21149999999999999</v>
      </c>
    </row>
    <row r="655" spans="1:11" x14ac:dyDescent="0.35">
      <c r="A655" s="5" t="s">
        <v>2167</v>
      </c>
      <c r="B655" s="5" t="s">
        <v>592</v>
      </c>
      <c r="C655" s="5" t="s">
        <v>17</v>
      </c>
      <c r="D655" s="5" t="s">
        <v>650</v>
      </c>
      <c r="E655" s="6" t="s">
        <v>2287</v>
      </c>
      <c r="F655" s="5" t="s">
        <v>2169</v>
      </c>
      <c r="G655" s="5" t="s">
        <v>116</v>
      </c>
      <c r="H655" s="5" t="s">
        <v>2170</v>
      </c>
      <c r="I655" s="6" t="s">
        <v>2171</v>
      </c>
      <c r="J655" s="7">
        <v>0</v>
      </c>
      <c r="K655" s="8">
        <v>0</v>
      </c>
    </row>
    <row r="656" spans="1:11" x14ac:dyDescent="0.35">
      <c r="A656" s="5" t="s">
        <v>2167</v>
      </c>
      <c r="B656" s="5" t="s">
        <v>592</v>
      </c>
      <c r="C656" s="5" t="s">
        <v>17</v>
      </c>
      <c r="D656" s="5" t="s">
        <v>650</v>
      </c>
      <c r="E656" s="6" t="s">
        <v>2287</v>
      </c>
      <c r="F656" s="5" t="s">
        <v>2169</v>
      </c>
      <c r="G656" s="5" t="s">
        <v>116</v>
      </c>
      <c r="H656" s="5" t="s">
        <v>2172</v>
      </c>
      <c r="I656" s="6" t="s">
        <v>2173</v>
      </c>
      <c r="J656" s="7">
        <v>0</v>
      </c>
      <c r="K656" s="8">
        <v>0</v>
      </c>
    </row>
    <row r="657" spans="1:11" x14ac:dyDescent="0.35">
      <c r="A657" s="5" t="s">
        <v>2167</v>
      </c>
      <c r="B657" s="5" t="s">
        <v>592</v>
      </c>
      <c r="C657" s="5" t="s">
        <v>17</v>
      </c>
      <c r="D657" s="5" t="s">
        <v>650</v>
      </c>
      <c r="E657" s="6" t="s">
        <v>2287</v>
      </c>
      <c r="F657" s="5" t="s">
        <v>2169</v>
      </c>
      <c r="G657" s="5" t="s">
        <v>116</v>
      </c>
      <c r="H657" s="5" t="s">
        <v>19</v>
      </c>
      <c r="I657" s="6" t="s">
        <v>2174</v>
      </c>
      <c r="J657" s="7">
        <v>12904568</v>
      </c>
      <c r="K657" s="8">
        <v>0.48570000000000002</v>
      </c>
    </row>
    <row r="658" spans="1:11" x14ac:dyDescent="0.35">
      <c r="A658" s="5" t="s">
        <v>2167</v>
      </c>
      <c r="B658" s="5" t="s">
        <v>592</v>
      </c>
      <c r="C658" s="5" t="s">
        <v>17</v>
      </c>
      <c r="D658" s="5" t="s">
        <v>650</v>
      </c>
      <c r="E658" s="6" t="s">
        <v>2287</v>
      </c>
      <c r="F658" s="5" t="s">
        <v>2169</v>
      </c>
      <c r="G658" s="5" t="s">
        <v>116</v>
      </c>
      <c r="H658" s="5" t="s">
        <v>50</v>
      </c>
      <c r="I658" s="6" t="s">
        <v>2189</v>
      </c>
      <c r="J658" s="7">
        <v>5833205</v>
      </c>
      <c r="K658" s="8">
        <v>0.19289999999999999</v>
      </c>
    </row>
    <row r="659" spans="1:11" x14ac:dyDescent="0.35">
      <c r="A659" s="5" t="s">
        <v>2167</v>
      </c>
      <c r="B659" s="5" t="s">
        <v>592</v>
      </c>
      <c r="C659" s="5" t="s">
        <v>17</v>
      </c>
      <c r="D659" s="5" t="s">
        <v>650</v>
      </c>
      <c r="E659" s="6" t="s">
        <v>2287</v>
      </c>
      <c r="F659" s="5" t="s">
        <v>2169</v>
      </c>
      <c r="G659" s="5" t="s">
        <v>116</v>
      </c>
      <c r="H659" s="5" t="s">
        <v>2175</v>
      </c>
      <c r="I659" s="6" t="s">
        <v>2176</v>
      </c>
      <c r="J659" s="7">
        <v>4931208</v>
      </c>
      <c r="K659" s="8">
        <v>0.18559999999999999</v>
      </c>
    </row>
    <row r="660" spans="1:11" x14ac:dyDescent="0.35">
      <c r="A660" s="5" t="s">
        <v>2167</v>
      </c>
      <c r="B660" s="5" t="s">
        <v>592</v>
      </c>
      <c r="C660" s="5" t="s">
        <v>17</v>
      </c>
      <c r="D660" s="5" t="s">
        <v>650</v>
      </c>
      <c r="E660" s="6" t="s">
        <v>2287</v>
      </c>
      <c r="F660" s="5" t="s">
        <v>2169</v>
      </c>
      <c r="G660" s="5" t="s">
        <v>116</v>
      </c>
      <c r="H660" s="5" t="s">
        <v>2177</v>
      </c>
      <c r="I660" s="6" t="s">
        <v>2178</v>
      </c>
      <c r="J660" s="7">
        <v>4601752</v>
      </c>
      <c r="K660" s="8">
        <v>0.17319999999999999</v>
      </c>
    </row>
    <row r="661" spans="1:11" x14ac:dyDescent="0.35">
      <c r="A661" s="5" t="s">
        <v>2167</v>
      </c>
      <c r="B661" s="5" t="s">
        <v>592</v>
      </c>
      <c r="C661" s="5" t="s">
        <v>17</v>
      </c>
      <c r="D661" s="5" t="s">
        <v>650</v>
      </c>
      <c r="E661" s="6" t="s">
        <v>2287</v>
      </c>
      <c r="F661" s="5" t="s">
        <v>2169</v>
      </c>
      <c r="G661" s="5" t="s">
        <v>116</v>
      </c>
      <c r="H661" s="5" t="s">
        <v>2179</v>
      </c>
      <c r="I661" s="6" t="s">
        <v>2180</v>
      </c>
      <c r="J661" s="7">
        <v>1044162</v>
      </c>
      <c r="K661" s="8">
        <v>3.9300000000000002E-2</v>
      </c>
    </row>
    <row r="662" spans="1:11" x14ac:dyDescent="0.35">
      <c r="A662" s="5" t="s">
        <v>2167</v>
      </c>
      <c r="B662" s="5" t="s">
        <v>666</v>
      </c>
      <c r="C662" s="5" t="s">
        <v>17</v>
      </c>
      <c r="D662" s="5" t="s">
        <v>667</v>
      </c>
      <c r="E662" s="6" t="s">
        <v>2288</v>
      </c>
      <c r="F662" s="5" t="s">
        <v>2169</v>
      </c>
      <c r="G662" s="5" t="s">
        <v>116</v>
      </c>
      <c r="H662" s="5" t="s">
        <v>2172</v>
      </c>
      <c r="I662" s="6" t="s">
        <v>2173</v>
      </c>
      <c r="J662" s="7">
        <v>0</v>
      </c>
      <c r="K662" s="8">
        <v>0</v>
      </c>
    </row>
    <row r="663" spans="1:11" x14ac:dyDescent="0.35">
      <c r="A663" s="5" t="s">
        <v>2167</v>
      </c>
      <c r="B663" s="5" t="s">
        <v>666</v>
      </c>
      <c r="C663" s="5" t="s">
        <v>17</v>
      </c>
      <c r="D663" s="5" t="s">
        <v>667</v>
      </c>
      <c r="E663" s="6" t="s">
        <v>2288</v>
      </c>
      <c r="F663" s="5" t="s">
        <v>2169</v>
      </c>
      <c r="G663" s="5" t="s">
        <v>116</v>
      </c>
      <c r="H663" s="5" t="s">
        <v>19</v>
      </c>
      <c r="I663" s="6" t="s">
        <v>2174</v>
      </c>
      <c r="J663" s="7">
        <v>4409179</v>
      </c>
      <c r="K663" s="8">
        <v>0.59509999999999996</v>
      </c>
    </row>
    <row r="664" spans="1:11" x14ac:dyDescent="0.35">
      <c r="A664" s="5" t="s">
        <v>2167</v>
      </c>
      <c r="B664" s="5" t="s">
        <v>666</v>
      </c>
      <c r="C664" s="5" t="s">
        <v>17</v>
      </c>
      <c r="D664" s="5" t="s">
        <v>667</v>
      </c>
      <c r="E664" s="6" t="s">
        <v>2288</v>
      </c>
      <c r="F664" s="5" t="s">
        <v>2169</v>
      </c>
      <c r="G664" s="5" t="s">
        <v>116</v>
      </c>
      <c r="H664" s="5" t="s">
        <v>30</v>
      </c>
      <c r="I664" s="6" t="s">
        <v>2182</v>
      </c>
      <c r="J664" s="7">
        <v>189674</v>
      </c>
      <c r="K664" s="8">
        <v>2.5600000000000001E-2</v>
      </c>
    </row>
    <row r="665" spans="1:11" x14ac:dyDescent="0.35">
      <c r="A665" s="5" t="s">
        <v>2167</v>
      </c>
      <c r="B665" s="5" t="s">
        <v>666</v>
      </c>
      <c r="C665" s="5" t="s">
        <v>17</v>
      </c>
      <c r="D665" s="5" t="s">
        <v>667</v>
      </c>
      <c r="E665" s="6" t="s">
        <v>2288</v>
      </c>
      <c r="F665" s="5" t="s">
        <v>2169</v>
      </c>
      <c r="G665" s="5" t="s">
        <v>116</v>
      </c>
      <c r="H665" s="5" t="s">
        <v>2175</v>
      </c>
      <c r="I665" s="6" t="s">
        <v>2176</v>
      </c>
      <c r="J665" s="7">
        <v>2293129</v>
      </c>
      <c r="K665" s="8">
        <v>0.3095</v>
      </c>
    </row>
    <row r="666" spans="1:11" x14ac:dyDescent="0.35">
      <c r="A666" s="5" t="s">
        <v>2167</v>
      </c>
      <c r="B666" s="5" t="s">
        <v>666</v>
      </c>
      <c r="C666" s="5" t="s">
        <v>17</v>
      </c>
      <c r="D666" s="5" t="s">
        <v>667</v>
      </c>
      <c r="E666" s="6" t="s">
        <v>2288</v>
      </c>
      <c r="F666" s="5" t="s">
        <v>2169</v>
      </c>
      <c r="G666" s="5" t="s">
        <v>116</v>
      </c>
      <c r="H666" s="5" t="s">
        <v>2177</v>
      </c>
      <c r="I666" s="6" t="s">
        <v>2178</v>
      </c>
      <c r="J666" s="7">
        <v>1484051</v>
      </c>
      <c r="K666" s="8">
        <v>0.20030000000000001</v>
      </c>
    </row>
    <row r="667" spans="1:11" x14ac:dyDescent="0.35">
      <c r="A667" s="5" t="s">
        <v>2167</v>
      </c>
      <c r="B667" s="5" t="s">
        <v>666</v>
      </c>
      <c r="C667" s="5" t="s">
        <v>17</v>
      </c>
      <c r="D667" s="5" t="s">
        <v>667</v>
      </c>
      <c r="E667" s="6" t="s">
        <v>2288</v>
      </c>
      <c r="F667" s="5" t="s">
        <v>2169</v>
      </c>
      <c r="G667" s="5" t="s">
        <v>116</v>
      </c>
      <c r="H667" s="5" t="s">
        <v>2179</v>
      </c>
      <c r="I667" s="6" t="s">
        <v>2180</v>
      </c>
      <c r="J667" s="7">
        <v>343784</v>
      </c>
      <c r="K667" s="8">
        <v>4.6399999999999997E-2</v>
      </c>
    </row>
    <row r="668" spans="1:11" x14ac:dyDescent="0.35">
      <c r="A668" s="5" t="s">
        <v>2167</v>
      </c>
      <c r="B668" s="5" t="s">
        <v>666</v>
      </c>
      <c r="C668" s="5" t="s">
        <v>17</v>
      </c>
      <c r="D668" s="5" t="s">
        <v>673</v>
      </c>
      <c r="E668" s="6" t="s">
        <v>2289</v>
      </c>
      <c r="F668" s="5" t="s">
        <v>2169</v>
      </c>
      <c r="G668" s="5" t="s">
        <v>116</v>
      </c>
      <c r="H668" s="5" t="s">
        <v>2170</v>
      </c>
      <c r="I668" s="6" t="s">
        <v>2171</v>
      </c>
      <c r="J668" s="7">
        <v>0</v>
      </c>
      <c r="K668" s="8">
        <v>0</v>
      </c>
    </row>
    <row r="669" spans="1:11" x14ac:dyDescent="0.35">
      <c r="A669" s="5" t="s">
        <v>2167</v>
      </c>
      <c r="B669" s="5" t="s">
        <v>666</v>
      </c>
      <c r="C669" s="5" t="s">
        <v>17</v>
      </c>
      <c r="D669" s="5" t="s">
        <v>673</v>
      </c>
      <c r="E669" s="6" t="s">
        <v>2289</v>
      </c>
      <c r="F669" s="5" t="s">
        <v>2169</v>
      </c>
      <c r="G669" s="5" t="s">
        <v>116</v>
      </c>
      <c r="H669" s="5" t="s">
        <v>2172</v>
      </c>
      <c r="I669" s="6" t="s">
        <v>2173</v>
      </c>
      <c r="J669" s="7">
        <v>0</v>
      </c>
      <c r="K669" s="8">
        <v>0</v>
      </c>
    </row>
    <row r="670" spans="1:11" x14ac:dyDescent="0.35">
      <c r="A670" s="5" t="s">
        <v>2167</v>
      </c>
      <c r="B670" s="5" t="s">
        <v>666</v>
      </c>
      <c r="C670" s="5" t="s">
        <v>17</v>
      </c>
      <c r="D670" s="5" t="s">
        <v>673</v>
      </c>
      <c r="E670" s="6" t="s">
        <v>2289</v>
      </c>
      <c r="F670" s="5" t="s">
        <v>2169</v>
      </c>
      <c r="G670" s="5" t="s">
        <v>116</v>
      </c>
      <c r="H670" s="5" t="s">
        <v>19</v>
      </c>
      <c r="I670" s="6" t="s">
        <v>2174</v>
      </c>
      <c r="J670" s="7">
        <v>10204874</v>
      </c>
      <c r="K670" s="8">
        <v>0.83309999999999995</v>
      </c>
    </row>
    <row r="671" spans="1:11" x14ac:dyDescent="0.35">
      <c r="A671" s="5" t="s">
        <v>2167</v>
      </c>
      <c r="B671" s="5" t="s">
        <v>666</v>
      </c>
      <c r="C671" s="5" t="s">
        <v>17</v>
      </c>
      <c r="D671" s="5" t="s">
        <v>673</v>
      </c>
      <c r="E671" s="6" t="s">
        <v>2289</v>
      </c>
      <c r="F671" s="5" t="s">
        <v>2169</v>
      </c>
      <c r="G671" s="5" t="s">
        <v>116</v>
      </c>
      <c r="H671" s="5" t="s">
        <v>2175</v>
      </c>
      <c r="I671" s="6" t="s">
        <v>2176</v>
      </c>
      <c r="J671" s="7">
        <v>3754404</v>
      </c>
      <c r="K671" s="8">
        <v>0.30649999999999999</v>
      </c>
    </row>
    <row r="672" spans="1:11" x14ac:dyDescent="0.35">
      <c r="A672" s="5" t="s">
        <v>2167</v>
      </c>
      <c r="B672" s="5" t="s">
        <v>666</v>
      </c>
      <c r="C672" s="5" t="s">
        <v>17</v>
      </c>
      <c r="D672" s="5" t="s">
        <v>673</v>
      </c>
      <c r="E672" s="6" t="s">
        <v>2289</v>
      </c>
      <c r="F672" s="5" t="s">
        <v>2169</v>
      </c>
      <c r="G672" s="5" t="s">
        <v>116</v>
      </c>
      <c r="H672" s="5" t="s">
        <v>2177</v>
      </c>
      <c r="I672" s="6" t="s">
        <v>2178</v>
      </c>
      <c r="J672" s="7">
        <v>1580157</v>
      </c>
      <c r="K672" s="8">
        <v>0.129</v>
      </c>
    </row>
    <row r="673" spans="1:11" x14ac:dyDescent="0.35">
      <c r="A673" s="5" t="s">
        <v>2167</v>
      </c>
      <c r="B673" s="5" t="s">
        <v>666</v>
      </c>
      <c r="C673" s="5" t="s">
        <v>17</v>
      </c>
      <c r="D673" s="5" t="s">
        <v>673</v>
      </c>
      <c r="E673" s="6" t="s">
        <v>2289</v>
      </c>
      <c r="F673" s="5" t="s">
        <v>2169</v>
      </c>
      <c r="G673" s="5" t="s">
        <v>116</v>
      </c>
      <c r="H673" s="5" t="s">
        <v>2179</v>
      </c>
      <c r="I673" s="6" t="s">
        <v>2180</v>
      </c>
      <c r="J673" s="7">
        <v>458123</v>
      </c>
      <c r="K673" s="8">
        <v>3.7400000000000003E-2</v>
      </c>
    </row>
    <row r="674" spans="1:11" x14ac:dyDescent="0.35">
      <c r="A674" s="5" t="s">
        <v>2167</v>
      </c>
      <c r="B674" s="5" t="s">
        <v>666</v>
      </c>
      <c r="C674" s="5" t="s">
        <v>17</v>
      </c>
      <c r="D674" s="5" t="s">
        <v>680</v>
      </c>
      <c r="E674" s="6" t="s">
        <v>2290</v>
      </c>
      <c r="F674" s="5" t="s">
        <v>2169</v>
      </c>
      <c r="G674" s="5" t="s">
        <v>116</v>
      </c>
      <c r="H674" s="5" t="s">
        <v>2206</v>
      </c>
      <c r="I674" s="6" t="s">
        <v>2207</v>
      </c>
      <c r="J674" s="7">
        <v>1121286</v>
      </c>
      <c r="K674" s="8">
        <v>0.11</v>
      </c>
    </row>
    <row r="675" spans="1:11" x14ac:dyDescent="0.35">
      <c r="A675" s="5" t="s">
        <v>2167</v>
      </c>
      <c r="B675" s="5" t="s">
        <v>666</v>
      </c>
      <c r="C675" s="5" t="s">
        <v>17</v>
      </c>
      <c r="D675" s="5" t="s">
        <v>680</v>
      </c>
      <c r="E675" s="6" t="s">
        <v>2290</v>
      </c>
      <c r="F675" s="5" t="s">
        <v>2169</v>
      </c>
      <c r="G675" s="5" t="s">
        <v>116</v>
      </c>
      <c r="H675" s="5" t="s">
        <v>2170</v>
      </c>
      <c r="I675" s="6" t="s">
        <v>2171</v>
      </c>
      <c r="J675" s="7">
        <v>0</v>
      </c>
      <c r="K675" s="8">
        <v>0</v>
      </c>
    </row>
    <row r="676" spans="1:11" x14ac:dyDescent="0.35">
      <c r="A676" s="5" t="s">
        <v>2167</v>
      </c>
      <c r="B676" s="5" t="s">
        <v>666</v>
      </c>
      <c r="C676" s="5" t="s">
        <v>17</v>
      </c>
      <c r="D676" s="5" t="s">
        <v>680</v>
      </c>
      <c r="E676" s="6" t="s">
        <v>2290</v>
      </c>
      <c r="F676" s="5" t="s">
        <v>2169</v>
      </c>
      <c r="G676" s="5" t="s">
        <v>116</v>
      </c>
      <c r="H676" s="5" t="s">
        <v>2172</v>
      </c>
      <c r="I676" s="6" t="s">
        <v>2173</v>
      </c>
      <c r="J676" s="7">
        <v>0</v>
      </c>
      <c r="K676" s="8">
        <v>0</v>
      </c>
    </row>
    <row r="677" spans="1:11" x14ac:dyDescent="0.35">
      <c r="A677" s="5" t="s">
        <v>2167</v>
      </c>
      <c r="B677" s="5" t="s">
        <v>666</v>
      </c>
      <c r="C677" s="5" t="s">
        <v>17</v>
      </c>
      <c r="D677" s="5" t="s">
        <v>680</v>
      </c>
      <c r="E677" s="6" t="s">
        <v>2290</v>
      </c>
      <c r="F677" s="5" t="s">
        <v>2169</v>
      </c>
      <c r="G677" s="5" t="s">
        <v>116</v>
      </c>
      <c r="H677" s="5" t="s">
        <v>19</v>
      </c>
      <c r="I677" s="6" t="s">
        <v>2174</v>
      </c>
      <c r="J677" s="7">
        <v>11138622</v>
      </c>
      <c r="K677" s="8">
        <v>1.1924999999999999</v>
      </c>
    </row>
    <row r="678" spans="1:11" x14ac:dyDescent="0.35">
      <c r="A678" s="5" t="s">
        <v>2167</v>
      </c>
      <c r="B678" s="5" t="s">
        <v>666</v>
      </c>
      <c r="C678" s="5" t="s">
        <v>17</v>
      </c>
      <c r="D678" s="5" t="s">
        <v>680</v>
      </c>
      <c r="E678" s="6" t="s">
        <v>2290</v>
      </c>
      <c r="F678" s="5" t="s">
        <v>2169</v>
      </c>
      <c r="G678" s="5" t="s">
        <v>116</v>
      </c>
      <c r="H678" s="5" t="s">
        <v>30</v>
      </c>
      <c r="I678" s="6" t="s">
        <v>2182</v>
      </c>
      <c r="J678" s="7">
        <v>313843</v>
      </c>
      <c r="K678" s="8">
        <v>3.3599999999999998E-2</v>
      </c>
    </row>
    <row r="679" spans="1:11" x14ac:dyDescent="0.35">
      <c r="A679" s="5" t="s">
        <v>2167</v>
      </c>
      <c r="B679" s="5" t="s">
        <v>666</v>
      </c>
      <c r="C679" s="5" t="s">
        <v>17</v>
      </c>
      <c r="D679" s="5" t="s">
        <v>680</v>
      </c>
      <c r="E679" s="6" t="s">
        <v>2290</v>
      </c>
      <c r="F679" s="5" t="s">
        <v>2169</v>
      </c>
      <c r="G679" s="5" t="s">
        <v>116</v>
      </c>
      <c r="H679" s="5" t="s">
        <v>2175</v>
      </c>
      <c r="I679" s="6" t="s">
        <v>2176</v>
      </c>
      <c r="J679" s="7">
        <v>2583600</v>
      </c>
      <c r="K679" s="8">
        <v>0.27660000000000001</v>
      </c>
    </row>
    <row r="680" spans="1:11" x14ac:dyDescent="0.35">
      <c r="A680" s="5" t="s">
        <v>2167</v>
      </c>
      <c r="B680" s="5" t="s">
        <v>666</v>
      </c>
      <c r="C680" s="5" t="s">
        <v>17</v>
      </c>
      <c r="D680" s="5" t="s">
        <v>680</v>
      </c>
      <c r="E680" s="6" t="s">
        <v>2290</v>
      </c>
      <c r="F680" s="5" t="s">
        <v>2169</v>
      </c>
      <c r="G680" s="5" t="s">
        <v>116</v>
      </c>
      <c r="H680" s="5" t="s">
        <v>2177</v>
      </c>
      <c r="I680" s="6" t="s">
        <v>2178</v>
      </c>
      <c r="J680" s="7">
        <v>1329162</v>
      </c>
      <c r="K680" s="8">
        <v>0.14230000000000001</v>
      </c>
    </row>
    <row r="681" spans="1:11" x14ac:dyDescent="0.35">
      <c r="A681" s="5" t="s">
        <v>2167</v>
      </c>
      <c r="B681" s="5" t="s">
        <v>666</v>
      </c>
      <c r="C681" s="5" t="s">
        <v>17</v>
      </c>
      <c r="D681" s="5" t="s">
        <v>680</v>
      </c>
      <c r="E681" s="6" t="s">
        <v>2290</v>
      </c>
      <c r="F681" s="5" t="s">
        <v>2169</v>
      </c>
      <c r="G681" s="5" t="s">
        <v>116</v>
      </c>
      <c r="H681" s="5" t="s">
        <v>2179</v>
      </c>
      <c r="I681" s="6" t="s">
        <v>2180</v>
      </c>
      <c r="J681" s="7">
        <v>71922</v>
      </c>
      <c r="K681" s="8">
        <v>7.7000000000000002E-3</v>
      </c>
    </row>
    <row r="682" spans="1:11" x14ac:dyDescent="0.35">
      <c r="A682" s="5" t="s">
        <v>2167</v>
      </c>
      <c r="B682" s="5" t="s">
        <v>666</v>
      </c>
      <c r="C682" s="5" t="s">
        <v>17</v>
      </c>
      <c r="D682" s="5" t="s">
        <v>700</v>
      </c>
      <c r="E682" s="6" t="s">
        <v>2291</v>
      </c>
      <c r="F682" s="5" t="s">
        <v>2169</v>
      </c>
      <c r="G682" s="5" t="s">
        <v>116</v>
      </c>
      <c r="H682" s="5" t="s">
        <v>2172</v>
      </c>
      <c r="I682" s="6" t="s">
        <v>2173</v>
      </c>
      <c r="J682" s="7">
        <v>0</v>
      </c>
      <c r="K682" s="8">
        <v>0</v>
      </c>
    </row>
    <row r="683" spans="1:11" x14ac:dyDescent="0.35">
      <c r="A683" s="5" t="s">
        <v>2167</v>
      </c>
      <c r="B683" s="5" t="s">
        <v>666</v>
      </c>
      <c r="C683" s="5" t="s">
        <v>17</v>
      </c>
      <c r="D683" s="5" t="s">
        <v>700</v>
      </c>
      <c r="E683" s="6" t="s">
        <v>2291</v>
      </c>
      <c r="F683" s="5" t="s">
        <v>2169</v>
      </c>
      <c r="G683" s="5" t="s">
        <v>116</v>
      </c>
      <c r="H683" s="5" t="s">
        <v>19</v>
      </c>
      <c r="I683" s="6" t="s">
        <v>2174</v>
      </c>
      <c r="J683" s="7">
        <v>1222883</v>
      </c>
      <c r="K683" s="8">
        <v>0.39939999999999998</v>
      </c>
    </row>
    <row r="684" spans="1:11" x14ac:dyDescent="0.35">
      <c r="A684" s="5" t="s">
        <v>2167</v>
      </c>
      <c r="B684" s="5" t="s">
        <v>666</v>
      </c>
      <c r="C684" s="5" t="s">
        <v>17</v>
      </c>
      <c r="D684" s="5" t="s">
        <v>700</v>
      </c>
      <c r="E684" s="6" t="s">
        <v>2291</v>
      </c>
      <c r="F684" s="5" t="s">
        <v>2169</v>
      </c>
      <c r="G684" s="5" t="s">
        <v>116</v>
      </c>
      <c r="H684" s="5" t="s">
        <v>2175</v>
      </c>
      <c r="I684" s="6" t="s">
        <v>2176</v>
      </c>
      <c r="J684" s="7">
        <v>809540</v>
      </c>
      <c r="K684" s="8">
        <v>0.26440000000000002</v>
      </c>
    </row>
    <row r="685" spans="1:11" x14ac:dyDescent="0.35">
      <c r="A685" s="5" t="s">
        <v>2167</v>
      </c>
      <c r="B685" s="5" t="s">
        <v>666</v>
      </c>
      <c r="C685" s="5" t="s">
        <v>17</v>
      </c>
      <c r="D685" s="5" t="s">
        <v>700</v>
      </c>
      <c r="E685" s="6" t="s">
        <v>2291</v>
      </c>
      <c r="F685" s="5" t="s">
        <v>2169</v>
      </c>
      <c r="G685" s="5" t="s">
        <v>116</v>
      </c>
      <c r="H685" s="5" t="s">
        <v>2177</v>
      </c>
      <c r="I685" s="6" t="s">
        <v>2178</v>
      </c>
      <c r="J685" s="7">
        <v>779535</v>
      </c>
      <c r="K685" s="8">
        <v>0.25459999999999999</v>
      </c>
    </row>
    <row r="686" spans="1:11" x14ac:dyDescent="0.35">
      <c r="A686" s="5" t="s">
        <v>2167</v>
      </c>
      <c r="B686" s="5" t="s">
        <v>666</v>
      </c>
      <c r="C686" s="5" t="s">
        <v>17</v>
      </c>
      <c r="D686" s="5" t="s">
        <v>700</v>
      </c>
      <c r="E686" s="6" t="s">
        <v>2291</v>
      </c>
      <c r="F686" s="5" t="s">
        <v>2169</v>
      </c>
      <c r="G686" s="5" t="s">
        <v>116</v>
      </c>
      <c r="H686" s="5" t="s">
        <v>2179</v>
      </c>
      <c r="I686" s="6" t="s">
        <v>2180</v>
      </c>
      <c r="J686" s="7">
        <v>219837</v>
      </c>
      <c r="K686" s="8">
        <v>7.1800000000000003E-2</v>
      </c>
    </row>
    <row r="687" spans="1:11" x14ac:dyDescent="0.35">
      <c r="A687" s="5" t="s">
        <v>2167</v>
      </c>
      <c r="B687" s="5" t="s">
        <v>701</v>
      </c>
      <c r="C687" s="5" t="s">
        <v>17</v>
      </c>
      <c r="D687" s="5" t="s">
        <v>273</v>
      </c>
      <c r="E687" s="6" t="s">
        <v>2228</v>
      </c>
      <c r="F687" s="5" t="s">
        <v>2198</v>
      </c>
      <c r="G687" s="5" t="s">
        <v>272</v>
      </c>
      <c r="H687" s="5" t="s">
        <v>2170</v>
      </c>
      <c r="I687" s="6" t="s">
        <v>2171</v>
      </c>
      <c r="J687" s="7">
        <v>0</v>
      </c>
      <c r="K687" s="8">
        <v>0</v>
      </c>
    </row>
    <row r="688" spans="1:11" x14ac:dyDescent="0.35">
      <c r="A688" s="5" t="s">
        <v>2167</v>
      </c>
      <c r="B688" s="5" t="s">
        <v>701</v>
      </c>
      <c r="C688" s="5" t="s">
        <v>17</v>
      </c>
      <c r="D688" s="5" t="s">
        <v>273</v>
      </c>
      <c r="E688" s="6" t="s">
        <v>2228</v>
      </c>
      <c r="F688" s="5" t="s">
        <v>2198</v>
      </c>
      <c r="G688" s="5" t="s">
        <v>272</v>
      </c>
      <c r="H688" s="5" t="s">
        <v>2172</v>
      </c>
      <c r="I688" s="6" t="s">
        <v>2173</v>
      </c>
      <c r="J688" s="7">
        <v>0</v>
      </c>
      <c r="K688" s="8">
        <v>0</v>
      </c>
    </row>
    <row r="689" spans="1:11" x14ac:dyDescent="0.35">
      <c r="A689" s="5" t="s">
        <v>2167</v>
      </c>
      <c r="B689" s="5" t="s">
        <v>701</v>
      </c>
      <c r="C689" s="5" t="s">
        <v>17</v>
      </c>
      <c r="D689" s="5" t="s">
        <v>273</v>
      </c>
      <c r="E689" s="6" t="s">
        <v>2228</v>
      </c>
      <c r="F689" s="5" t="s">
        <v>2198</v>
      </c>
      <c r="G689" s="5" t="s">
        <v>272</v>
      </c>
      <c r="H689" s="5" t="s">
        <v>19</v>
      </c>
      <c r="I689" s="6" t="s">
        <v>2174</v>
      </c>
      <c r="J689" s="7">
        <v>24122</v>
      </c>
      <c r="K689" s="8">
        <v>0.42949999999999999</v>
      </c>
    </row>
    <row r="690" spans="1:11" x14ac:dyDescent="0.35">
      <c r="A690" s="5" t="s">
        <v>2167</v>
      </c>
      <c r="B690" s="5" t="s">
        <v>701</v>
      </c>
      <c r="C690" s="5" t="s">
        <v>17</v>
      </c>
      <c r="D690" s="5" t="s">
        <v>273</v>
      </c>
      <c r="E690" s="6" t="s">
        <v>2228</v>
      </c>
      <c r="F690" s="5" t="s">
        <v>2198</v>
      </c>
      <c r="G690" s="5" t="s">
        <v>272</v>
      </c>
      <c r="H690" s="5" t="s">
        <v>30</v>
      </c>
      <c r="I690" s="6" t="s">
        <v>2182</v>
      </c>
      <c r="J690" s="7">
        <v>8020</v>
      </c>
      <c r="K690" s="8">
        <v>0.14280000000000001</v>
      </c>
    </row>
    <row r="691" spans="1:11" x14ac:dyDescent="0.35">
      <c r="A691" s="5" t="s">
        <v>2167</v>
      </c>
      <c r="B691" s="5" t="s">
        <v>701</v>
      </c>
      <c r="C691" s="5" t="s">
        <v>17</v>
      </c>
      <c r="D691" s="5" t="s">
        <v>273</v>
      </c>
      <c r="E691" s="6" t="s">
        <v>2228</v>
      </c>
      <c r="F691" s="5" t="s">
        <v>2198</v>
      </c>
      <c r="G691" s="5" t="s">
        <v>272</v>
      </c>
      <c r="H691" s="5" t="s">
        <v>2175</v>
      </c>
      <c r="I691" s="6" t="s">
        <v>2176</v>
      </c>
      <c r="J691" s="7">
        <v>18005</v>
      </c>
      <c r="K691" s="8">
        <v>0.3206</v>
      </c>
    </row>
    <row r="692" spans="1:11" x14ac:dyDescent="0.35">
      <c r="A692" s="5" t="s">
        <v>2167</v>
      </c>
      <c r="B692" s="5" t="s">
        <v>701</v>
      </c>
      <c r="C692" s="5" t="s">
        <v>17</v>
      </c>
      <c r="D692" s="5" t="s">
        <v>273</v>
      </c>
      <c r="E692" s="6" t="s">
        <v>2228</v>
      </c>
      <c r="F692" s="5" t="s">
        <v>2198</v>
      </c>
      <c r="G692" s="5" t="s">
        <v>272</v>
      </c>
      <c r="H692" s="5" t="s">
        <v>2177</v>
      </c>
      <c r="I692" s="6" t="s">
        <v>2178</v>
      </c>
      <c r="J692" s="7">
        <v>21701</v>
      </c>
      <c r="K692" s="8">
        <v>0.38640000000000002</v>
      </c>
    </row>
    <row r="693" spans="1:11" x14ac:dyDescent="0.35">
      <c r="A693" s="5" t="s">
        <v>2167</v>
      </c>
      <c r="B693" s="5" t="s">
        <v>701</v>
      </c>
      <c r="C693" s="5" t="s">
        <v>17</v>
      </c>
      <c r="D693" s="5" t="s">
        <v>273</v>
      </c>
      <c r="E693" s="6" t="s">
        <v>2228</v>
      </c>
      <c r="F693" s="5" t="s">
        <v>2198</v>
      </c>
      <c r="G693" s="5" t="s">
        <v>272</v>
      </c>
      <c r="H693" s="5" t="s">
        <v>2179</v>
      </c>
      <c r="I693" s="6" t="s">
        <v>2180</v>
      </c>
      <c r="J693" s="7">
        <v>0</v>
      </c>
      <c r="K693" s="8">
        <v>0</v>
      </c>
    </row>
    <row r="694" spans="1:11" x14ac:dyDescent="0.35">
      <c r="A694" s="5" t="s">
        <v>2167</v>
      </c>
      <c r="B694" s="5" t="s">
        <v>701</v>
      </c>
      <c r="C694" s="5" t="s">
        <v>17</v>
      </c>
      <c r="D694" s="5" t="s">
        <v>702</v>
      </c>
      <c r="E694" s="6" t="s">
        <v>2292</v>
      </c>
      <c r="F694" s="5" t="s">
        <v>2169</v>
      </c>
      <c r="G694" s="5" t="s">
        <v>116</v>
      </c>
      <c r="H694" s="5" t="s">
        <v>2206</v>
      </c>
      <c r="I694" s="6" t="s">
        <v>2207</v>
      </c>
      <c r="J694" s="7">
        <v>228598</v>
      </c>
      <c r="K694" s="8">
        <v>0.14330000000000001</v>
      </c>
    </row>
    <row r="695" spans="1:11" x14ac:dyDescent="0.35">
      <c r="A695" s="5" t="s">
        <v>2167</v>
      </c>
      <c r="B695" s="5" t="s">
        <v>701</v>
      </c>
      <c r="C695" s="5" t="s">
        <v>17</v>
      </c>
      <c r="D695" s="5" t="s">
        <v>702</v>
      </c>
      <c r="E695" s="6" t="s">
        <v>2292</v>
      </c>
      <c r="F695" s="5" t="s">
        <v>2169</v>
      </c>
      <c r="G695" s="5" t="s">
        <v>116</v>
      </c>
      <c r="H695" s="5" t="s">
        <v>2172</v>
      </c>
      <c r="I695" s="6" t="s">
        <v>2173</v>
      </c>
      <c r="J695" s="7">
        <v>0</v>
      </c>
      <c r="K695" s="8">
        <v>0</v>
      </c>
    </row>
    <row r="696" spans="1:11" x14ac:dyDescent="0.35">
      <c r="A696" s="5" t="s">
        <v>2167</v>
      </c>
      <c r="B696" s="5" t="s">
        <v>701</v>
      </c>
      <c r="C696" s="5" t="s">
        <v>17</v>
      </c>
      <c r="D696" s="5" t="s">
        <v>702</v>
      </c>
      <c r="E696" s="6" t="s">
        <v>2292</v>
      </c>
      <c r="F696" s="5" t="s">
        <v>2169</v>
      </c>
      <c r="G696" s="5" t="s">
        <v>116</v>
      </c>
      <c r="H696" s="5" t="s">
        <v>19</v>
      </c>
      <c r="I696" s="6" t="s">
        <v>2174</v>
      </c>
      <c r="J696" s="7">
        <v>113900</v>
      </c>
      <c r="K696" s="8">
        <v>7.1400000000000005E-2</v>
      </c>
    </row>
    <row r="697" spans="1:11" x14ac:dyDescent="0.35">
      <c r="A697" s="5" t="s">
        <v>2167</v>
      </c>
      <c r="B697" s="5" t="s">
        <v>701</v>
      </c>
      <c r="C697" s="5" t="s">
        <v>17</v>
      </c>
      <c r="D697" s="5" t="s">
        <v>702</v>
      </c>
      <c r="E697" s="6" t="s">
        <v>2292</v>
      </c>
      <c r="F697" s="5" t="s">
        <v>2169</v>
      </c>
      <c r="G697" s="5" t="s">
        <v>116</v>
      </c>
      <c r="H697" s="5" t="s">
        <v>2175</v>
      </c>
      <c r="I697" s="6" t="s">
        <v>2176</v>
      </c>
      <c r="J697" s="7">
        <v>408062</v>
      </c>
      <c r="K697" s="8">
        <v>0.25580000000000003</v>
      </c>
    </row>
    <row r="698" spans="1:11" x14ac:dyDescent="0.35">
      <c r="A698" s="5" t="s">
        <v>2167</v>
      </c>
      <c r="B698" s="5" t="s">
        <v>701</v>
      </c>
      <c r="C698" s="5" t="s">
        <v>17</v>
      </c>
      <c r="D698" s="5" t="s">
        <v>702</v>
      </c>
      <c r="E698" s="6" t="s">
        <v>2292</v>
      </c>
      <c r="F698" s="5" t="s">
        <v>2169</v>
      </c>
      <c r="G698" s="5" t="s">
        <v>116</v>
      </c>
      <c r="H698" s="5" t="s">
        <v>2177</v>
      </c>
      <c r="I698" s="6" t="s">
        <v>2178</v>
      </c>
      <c r="J698" s="7">
        <v>223971</v>
      </c>
      <c r="K698" s="8">
        <v>0.1404</v>
      </c>
    </row>
    <row r="699" spans="1:11" x14ac:dyDescent="0.35">
      <c r="A699" s="5" t="s">
        <v>2167</v>
      </c>
      <c r="B699" s="5" t="s">
        <v>701</v>
      </c>
      <c r="C699" s="5" t="s">
        <v>17</v>
      </c>
      <c r="D699" s="5" t="s">
        <v>702</v>
      </c>
      <c r="E699" s="6" t="s">
        <v>2292</v>
      </c>
      <c r="F699" s="5" t="s">
        <v>2169</v>
      </c>
      <c r="G699" s="5" t="s">
        <v>116</v>
      </c>
      <c r="H699" s="5" t="s">
        <v>2179</v>
      </c>
      <c r="I699" s="6" t="s">
        <v>2180</v>
      </c>
      <c r="J699" s="7">
        <v>27438</v>
      </c>
      <c r="K699" s="8">
        <v>1.72E-2</v>
      </c>
    </row>
    <row r="700" spans="1:11" x14ac:dyDescent="0.35">
      <c r="A700" s="5" t="s">
        <v>2167</v>
      </c>
      <c r="B700" s="5" t="s">
        <v>701</v>
      </c>
      <c r="C700" s="5" t="s">
        <v>17</v>
      </c>
      <c r="D700" s="5" t="s">
        <v>704</v>
      </c>
      <c r="E700" s="6" t="s">
        <v>2293</v>
      </c>
      <c r="F700" s="5" t="s">
        <v>2169</v>
      </c>
      <c r="G700" s="5" t="s">
        <v>116</v>
      </c>
      <c r="H700" s="5" t="s">
        <v>2172</v>
      </c>
      <c r="I700" s="6" t="s">
        <v>2173</v>
      </c>
      <c r="J700" s="7">
        <v>0</v>
      </c>
      <c r="K700" s="8">
        <v>0</v>
      </c>
    </row>
    <row r="701" spans="1:11" x14ac:dyDescent="0.35">
      <c r="A701" s="5" t="s">
        <v>2167</v>
      </c>
      <c r="B701" s="5" t="s">
        <v>701</v>
      </c>
      <c r="C701" s="5" t="s">
        <v>17</v>
      </c>
      <c r="D701" s="5" t="s">
        <v>704</v>
      </c>
      <c r="E701" s="6" t="s">
        <v>2293</v>
      </c>
      <c r="F701" s="5" t="s">
        <v>2169</v>
      </c>
      <c r="G701" s="5" t="s">
        <v>116</v>
      </c>
      <c r="H701" s="5" t="s">
        <v>19</v>
      </c>
      <c r="I701" s="6" t="s">
        <v>2174</v>
      </c>
      <c r="J701" s="7">
        <v>757231</v>
      </c>
      <c r="K701" s="8">
        <v>0.1648</v>
      </c>
    </row>
    <row r="702" spans="1:11" x14ac:dyDescent="0.35">
      <c r="A702" s="5" t="s">
        <v>2167</v>
      </c>
      <c r="B702" s="5" t="s">
        <v>701</v>
      </c>
      <c r="C702" s="5" t="s">
        <v>17</v>
      </c>
      <c r="D702" s="5" t="s">
        <v>704</v>
      </c>
      <c r="E702" s="6" t="s">
        <v>2293</v>
      </c>
      <c r="F702" s="5" t="s">
        <v>2169</v>
      </c>
      <c r="G702" s="5" t="s">
        <v>116</v>
      </c>
      <c r="H702" s="5" t="s">
        <v>2175</v>
      </c>
      <c r="I702" s="6" t="s">
        <v>2176</v>
      </c>
      <c r="J702" s="7">
        <v>912996</v>
      </c>
      <c r="K702" s="8">
        <v>0.19869999999999999</v>
      </c>
    </row>
    <row r="703" spans="1:11" x14ac:dyDescent="0.35">
      <c r="A703" s="5" t="s">
        <v>2167</v>
      </c>
      <c r="B703" s="5" t="s">
        <v>701</v>
      </c>
      <c r="C703" s="5" t="s">
        <v>17</v>
      </c>
      <c r="D703" s="5" t="s">
        <v>704</v>
      </c>
      <c r="E703" s="6" t="s">
        <v>2293</v>
      </c>
      <c r="F703" s="5" t="s">
        <v>2169</v>
      </c>
      <c r="G703" s="5" t="s">
        <v>116</v>
      </c>
      <c r="H703" s="5" t="s">
        <v>2177</v>
      </c>
      <c r="I703" s="6" t="s">
        <v>2178</v>
      </c>
      <c r="J703" s="7">
        <v>953890</v>
      </c>
      <c r="K703" s="8">
        <v>0.20760000000000001</v>
      </c>
    </row>
    <row r="704" spans="1:11" x14ac:dyDescent="0.35">
      <c r="A704" s="5" t="s">
        <v>2167</v>
      </c>
      <c r="B704" s="5" t="s">
        <v>701</v>
      </c>
      <c r="C704" s="5" t="s">
        <v>17</v>
      </c>
      <c r="D704" s="5" t="s">
        <v>704</v>
      </c>
      <c r="E704" s="6" t="s">
        <v>2293</v>
      </c>
      <c r="F704" s="5" t="s">
        <v>2169</v>
      </c>
      <c r="G704" s="5" t="s">
        <v>116</v>
      </c>
      <c r="H704" s="5" t="s">
        <v>2179</v>
      </c>
      <c r="I704" s="6" t="s">
        <v>2180</v>
      </c>
      <c r="J704" s="7">
        <v>221472</v>
      </c>
      <c r="K704" s="8">
        <v>4.82E-2</v>
      </c>
    </row>
    <row r="705" spans="1:11" x14ac:dyDescent="0.35">
      <c r="A705" s="5" t="s">
        <v>2167</v>
      </c>
      <c r="B705" s="5" t="s">
        <v>701</v>
      </c>
      <c r="C705" s="5" t="s">
        <v>17</v>
      </c>
      <c r="D705" s="5" t="s">
        <v>710</v>
      </c>
      <c r="E705" s="6" t="s">
        <v>2294</v>
      </c>
      <c r="F705" s="5" t="s">
        <v>2169</v>
      </c>
      <c r="G705" s="5" t="s">
        <v>116</v>
      </c>
      <c r="H705" s="5" t="s">
        <v>2172</v>
      </c>
      <c r="I705" s="6" t="s">
        <v>2173</v>
      </c>
      <c r="J705" s="7">
        <v>0</v>
      </c>
      <c r="K705" s="8">
        <v>0</v>
      </c>
    </row>
    <row r="706" spans="1:11" x14ac:dyDescent="0.35">
      <c r="A706" s="5" t="s">
        <v>2167</v>
      </c>
      <c r="B706" s="5" t="s">
        <v>701</v>
      </c>
      <c r="C706" s="5" t="s">
        <v>17</v>
      </c>
      <c r="D706" s="5" t="s">
        <v>710</v>
      </c>
      <c r="E706" s="6" t="s">
        <v>2294</v>
      </c>
      <c r="F706" s="5" t="s">
        <v>2169</v>
      </c>
      <c r="G706" s="5" t="s">
        <v>116</v>
      </c>
      <c r="H706" s="5" t="s">
        <v>19</v>
      </c>
      <c r="I706" s="6" t="s">
        <v>2174</v>
      </c>
      <c r="J706" s="7">
        <v>2131277</v>
      </c>
      <c r="K706" s="8">
        <v>0.2041</v>
      </c>
    </row>
    <row r="707" spans="1:11" x14ac:dyDescent="0.35">
      <c r="A707" s="5" t="s">
        <v>2167</v>
      </c>
      <c r="B707" s="5" t="s">
        <v>701</v>
      </c>
      <c r="C707" s="5" t="s">
        <v>17</v>
      </c>
      <c r="D707" s="5" t="s">
        <v>710</v>
      </c>
      <c r="E707" s="6" t="s">
        <v>2294</v>
      </c>
      <c r="F707" s="5" t="s">
        <v>2169</v>
      </c>
      <c r="G707" s="5" t="s">
        <v>116</v>
      </c>
      <c r="H707" s="5" t="s">
        <v>30</v>
      </c>
      <c r="I707" s="6" t="s">
        <v>2182</v>
      </c>
      <c r="J707" s="7">
        <v>813457</v>
      </c>
      <c r="K707" s="8">
        <v>7.7899999999999997E-2</v>
      </c>
    </row>
    <row r="708" spans="1:11" x14ac:dyDescent="0.35">
      <c r="A708" s="5" t="s">
        <v>2167</v>
      </c>
      <c r="B708" s="5" t="s">
        <v>701</v>
      </c>
      <c r="C708" s="5" t="s">
        <v>17</v>
      </c>
      <c r="D708" s="5" t="s">
        <v>710</v>
      </c>
      <c r="E708" s="6" t="s">
        <v>2294</v>
      </c>
      <c r="F708" s="5" t="s">
        <v>2169</v>
      </c>
      <c r="G708" s="5" t="s">
        <v>116</v>
      </c>
      <c r="H708" s="5" t="s">
        <v>2175</v>
      </c>
      <c r="I708" s="6" t="s">
        <v>2176</v>
      </c>
      <c r="J708" s="7">
        <v>1808609</v>
      </c>
      <c r="K708" s="8">
        <v>0.17319999999999999</v>
      </c>
    </row>
    <row r="709" spans="1:11" x14ac:dyDescent="0.35">
      <c r="A709" s="5" t="s">
        <v>2167</v>
      </c>
      <c r="B709" s="5" t="s">
        <v>701</v>
      </c>
      <c r="C709" s="5" t="s">
        <v>17</v>
      </c>
      <c r="D709" s="5" t="s">
        <v>710</v>
      </c>
      <c r="E709" s="6" t="s">
        <v>2294</v>
      </c>
      <c r="F709" s="5" t="s">
        <v>2169</v>
      </c>
      <c r="G709" s="5" t="s">
        <v>116</v>
      </c>
      <c r="H709" s="5" t="s">
        <v>2177</v>
      </c>
      <c r="I709" s="6" t="s">
        <v>2178</v>
      </c>
      <c r="J709" s="7">
        <v>1752221</v>
      </c>
      <c r="K709" s="8">
        <v>0.1678</v>
      </c>
    </row>
    <row r="710" spans="1:11" x14ac:dyDescent="0.35">
      <c r="A710" s="5" t="s">
        <v>2167</v>
      </c>
      <c r="B710" s="5" t="s">
        <v>701</v>
      </c>
      <c r="C710" s="5" t="s">
        <v>17</v>
      </c>
      <c r="D710" s="5" t="s">
        <v>710</v>
      </c>
      <c r="E710" s="6" t="s">
        <v>2294</v>
      </c>
      <c r="F710" s="5" t="s">
        <v>2169</v>
      </c>
      <c r="G710" s="5" t="s">
        <v>116</v>
      </c>
      <c r="H710" s="5" t="s">
        <v>2179</v>
      </c>
      <c r="I710" s="6" t="s">
        <v>2180</v>
      </c>
      <c r="J710" s="7">
        <v>186917</v>
      </c>
      <c r="K710" s="8">
        <v>1.7899999999999999E-2</v>
      </c>
    </row>
    <row r="711" spans="1:11" x14ac:dyDescent="0.35">
      <c r="A711" s="5" t="s">
        <v>2167</v>
      </c>
      <c r="B711" s="5" t="s">
        <v>712</v>
      </c>
      <c r="C711" s="5" t="s">
        <v>17</v>
      </c>
      <c r="D711" s="5" t="s">
        <v>713</v>
      </c>
      <c r="E711" s="6" t="s">
        <v>2295</v>
      </c>
      <c r="F711" s="5" t="s">
        <v>2169</v>
      </c>
      <c r="G711" s="5" t="s">
        <v>116</v>
      </c>
      <c r="H711" s="5" t="s">
        <v>2170</v>
      </c>
      <c r="I711" s="6" t="s">
        <v>2171</v>
      </c>
      <c r="J711" s="7">
        <v>0</v>
      </c>
      <c r="K711" s="8">
        <v>0</v>
      </c>
    </row>
    <row r="712" spans="1:11" x14ac:dyDescent="0.35">
      <c r="A712" s="5" t="s">
        <v>2167</v>
      </c>
      <c r="B712" s="5" t="s">
        <v>712</v>
      </c>
      <c r="C712" s="5" t="s">
        <v>17</v>
      </c>
      <c r="D712" s="5" t="s">
        <v>713</v>
      </c>
      <c r="E712" s="6" t="s">
        <v>2295</v>
      </c>
      <c r="F712" s="5" t="s">
        <v>2169</v>
      </c>
      <c r="G712" s="5" t="s">
        <v>116</v>
      </c>
      <c r="H712" s="5" t="s">
        <v>2172</v>
      </c>
      <c r="I712" s="6" t="s">
        <v>2173</v>
      </c>
      <c r="J712" s="7">
        <v>0</v>
      </c>
      <c r="K712" s="8">
        <v>0</v>
      </c>
    </row>
    <row r="713" spans="1:11" x14ac:dyDescent="0.35">
      <c r="A713" s="5" t="s">
        <v>2167</v>
      </c>
      <c r="B713" s="5" t="s">
        <v>712</v>
      </c>
      <c r="C713" s="5" t="s">
        <v>17</v>
      </c>
      <c r="D713" s="5" t="s">
        <v>713</v>
      </c>
      <c r="E713" s="6" t="s">
        <v>2295</v>
      </c>
      <c r="F713" s="5" t="s">
        <v>2169</v>
      </c>
      <c r="G713" s="5" t="s">
        <v>116</v>
      </c>
      <c r="H713" s="5" t="s">
        <v>19</v>
      </c>
      <c r="I713" s="6" t="s">
        <v>2174</v>
      </c>
      <c r="J713" s="7">
        <v>6855462</v>
      </c>
      <c r="K713" s="8">
        <v>1.23</v>
      </c>
    </row>
    <row r="714" spans="1:11" x14ac:dyDescent="0.35">
      <c r="A714" s="5" t="s">
        <v>2167</v>
      </c>
      <c r="B714" s="5" t="s">
        <v>712</v>
      </c>
      <c r="C714" s="5" t="s">
        <v>17</v>
      </c>
      <c r="D714" s="5" t="s">
        <v>713</v>
      </c>
      <c r="E714" s="6" t="s">
        <v>2295</v>
      </c>
      <c r="F714" s="5" t="s">
        <v>2169</v>
      </c>
      <c r="G714" s="5" t="s">
        <v>116</v>
      </c>
      <c r="H714" s="5" t="s">
        <v>30</v>
      </c>
      <c r="I714" s="6" t="s">
        <v>2182</v>
      </c>
      <c r="J714" s="7">
        <v>227401</v>
      </c>
      <c r="K714" s="8">
        <v>4.0800000000000003E-2</v>
      </c>
    </row>
    <row r="715" spans="1:11" x14ac:dyDescent="0.35">
      <c r="A715" s="5" t="s">
        <v>2167</v>
      </c>
      <c r="B715" s="5" t="s">
        <v>712</v>
      </c>
      <c r="C715" s="5" t="s">
        <v>17</v>
      </c>
      <c r="D715" s="5" t="s">
        <v>713</v>
      </c>
      <c r="E715" s="6" t="s">
        <v>2295</v>
      </c>
      <c r="F715" s="5" t="s">
        <v>2169</v>
      </c>
      <c r="G715" s="5" t="s">
        <v>116</v>
      </c>
      <c r="H715" s="5" t="s">
        <v>2175</v>
      </c>
      <c r="I715" s="6" t="s">
        <v>2176</v>
      </c>
      <c r="J715" s="7">
        <v>1212246</v>
      </c>
      <c r="K715" s="8">
        <v>0.2175</v>
      </c>
    </row>
    <row r="716" spans="1:11" x14ac:dyDescent="0.35">
      <c r="A716" s="5" t="s">
        <v>2167</v>
      </c>
      <c r="B716" s="5" t="s">
        <v>712</v>
      </c>
      <c r="C716" s="5" t="s">
        <v>17</v>
      </c>
      <c r="D716" s="5" t="s">
        <v>713</v>
      </c>
      <c r="E716" s="6" t="s">
        <v>2295</v>
      </c>
      <c r="F716" s="5" t="s">
        <v>2169</v>
      </c>
      <c r="G716" s="5" t="s">
        <v>116</v>
      </c>
      <c r="H716" s="5" t="s">
        <v>2177</v>
      </c>
      <c r="I716" s="6" t="s">
        <v>2178</v>
      </c>
      <c r="J716" s="7">
        <v>830458</v>
      </c>
      <c r="K716" s="8">
        <v>0.14899999999999999</v>
      </c>
    </row>
    <row r="717" spans="1:11" x14ac:dyDescent="0.35">
      <c r="A717" s="5" t="s">
        <v>2167</v>
      </c>
      <c r="B717" s="5" t="s">
        <v>712</v>
      </c>
      <c r="C717" s="5" t="s">
        <v>17</v>
      </c>
      <c r="D717" s="5" t="s">
        <v>713</v>
      </c>
      <c r="E717" s="6" t="s">
        <v>2295</v>
      </c>
      <c r="F717" s="5" t="s">
        <v>2169</v>
      </c>
      <c r="G717" s="5" t="s">
        <v>116</v>
      </c>
      <c r="H717" s="5" t="s">
        <v>2179</v>
      </c>
      <c r="I717" s="6" t="s">
        <v>2180</v>
      </c>
      <c r="J717" s="7">
        <v>1077924</v>
      </c>
      <c r="K717" s="8">
        <v>0.19339999999999999</v>
      </c>
    </row>
    <row r="718" spans="1:11" x14ac:dyDescent="0.35">
      <c r="A718" s="5" t="s">
        <v>2167</v>
      </c>
      <c r="B718" s="5" t="s">
        <v>712</v>
      </c>
      <c r="C718" s="5" t="s">
        <v>17</v>
      </c>
      <c r="D718" s="5" t="s">
        <v>720</v>
      </c>
      <c r="E718" s="6" t="s">
        <v>2296</v>
      </c>
      <c r="F718" s="5" t="s">
        <v>2169</v>
      </c>
      <c r="G718" s="5" t="s">
        <v>116</v>
      </c>
      <c r="H718" s="5" t="s">
        <v>2172</v>
      </c>
      <c r="I718" s="6" t="s">
        <v>2173</v>
      </c>
      <c r="J718" s="7">
        <v>0</v>
      </c>
      <c r="K718" s="8">
        <v>0</v>
      </c>
    </row>
    <row r="719" spans="1:11" x14ac:dyDescent="0.35">
      <c r="A719" s="5" t="s">
        <v>2167</v>
      </c>
      <c r="B719" s="5" t="s">
        <v>712</v>
      </c>
      <c r="C719" s="5" t="s">
        <v>17</v>
      </c>
      <c r="D719" s="5" t="s">
        <v>720</v>
      </c>
      <c r="E719" s="6" t="s">
        <v>2296</v>
      </c>
      <c r="F719" s="5" t="s">
        <v>2169</v>
      </c>
      <c r="G719" s="5" t="s">
        <v>116</v>
      </c>
      <c r="H719" s="5" t="s">
        <v>19</v>
      </c>
      <c r="I719" s="6" t="s">
        <v>2174</v>
      </c>
      <c r="J719" s="7">
        <v>20373286</v>
      </c>
      <c r="K719" s="8">
        <v>1.0019</v>
      </c>
    </row>
    <row r="720" spans="1:11" x14ac:dyDescent="0.35">
      <c r="A720" s="5" t="s">
        <v>2167</v>
      </c>
      <c r="B720" s="5" t="s">
        <v>712</v>
      </c>
      <c r="C720" s="5" t="s">
        <v>17</v>
      </c>
      <c r="D720" s="5" t="s">
        <v>720</v>
      </c>
      <c r="E720" s="6" t="s">
        <v>2296</v>
      </c>
      <c r="F720" s="5" t="s">
        <v>2169</v>
      </c>
      <c r="G720" s="5" t="s">
        <v>116</v>
      </c>
      <c r="H720" s="5" t="s">
        <v>30</v>
      </c>
      <c r="I720" s="6" t="s">
        <v>2182</v>
      </c>
      <c r="J720" s="7">
        <v>443295</v>
      </c>
      <c r="K720" s="8">
        <v>2.18E-2</v>
      </c>
    </row>
    <row r="721" spans="1:11" x14ac:dyDescent="0.35">
      <c r="A721" s="5" t="s">
        <v>2167</v>
      </c>
      <c r="B721" s="5" t="s">
        <v>712</v>
      </c>
      <c r="C721" s="5" t="s">
        <v>17</v>
      </c>
      <c r="D721" s="5" t="s">
        <v>720</v>
      </c>
      <c r="E721" s="6" t="s">
        <v>2296</v>
      </c>
      <c r="F721" s="5" t="s">
        <v>2169</v>
      </c>
      <c r="G721" s="5" t="s">
        <v>116</v>
      </c>
      <c r="H721" s="5" t="s">
        <v>2175</v>
      </c>
      <c r="I721" s="6" t="s">
        <v>2176</v>
      </c>
      <c r="J721" s="7">
        <v>4829479</v>
      </c>
      <c r="K721" s="8">
        <v>0.23749999999999999</v>
      </c>
    </row>
    <row r="722" spans="1:11" x14ac:dyDescent="0.35">
      <c r="A722" s="5" t="s">
        <v>2167</v>
      </c>
      <c r="B722" s="5" t="s">
        <v>712</v>
      </c>
      <c r="C722" s="5" t="s">
        <v>17</v>
      </c>
      <c r="D722" s="5" t="s">
        <v>720</v>
      </c>
      <c r="E722" s="6" t="s">
        <v>2296</v>
      </c>
      <c r="F722" s="5" t="s">
        <v>2169</v>
      </c>
      <c r="G722" s="5" t="s">
        <v>116</v>
      </c>
      <c r="H722" s="5" t="s">
        <v>2177</v>
      </c>
      <c r="I722" s="6" t="s">
        <v>2178</v>
      </c>
      <c r="J722" s="7">
        <v>3885952</v>
      </c>
      <c r="K722" s="8">
        <v>0.19109999999999999</v>
      </c>
    </row>
    <row r="723" spans="1:11" x14ac:dyDescent="0.35">
      <c r="A723" s="5" t="s">
        <v>2167</v>
      </c>
      <c r="B723" s="5" t="s">
        <v>712</v>
      </c>
      <c r="C723" s="5" t="s">
        <v>17</v>
      </c>
      <c r="D723" s="5" t="s">
        <v>720</v>
      </c>
      <c r="E723" s="6" t="s">
        <v>2296</v>
      </c>
      <c r="F723" s="5" t="s">
        <v>2169</v>
      </c>
      <c r="G723" s="5" t="s">
        <v>116</v>
      </c>
      <c r="H723" s="5" t="s">
        <v>2179</v>
      </c>
      <c r="I723" s="6" t="s">
        <v>2180</v>
      </c>
      <c r="J723" s="7">
        <v>455496</v>
      </c>
      <c r="K723" s="8">
        <v>2.24E-2</v>
      </c>
    </row>
    <row r="724" spans="1:11" x14ac:dyDescent="0.35">
      <c r="A724" s="5" t="s">
        <v>2167</v>
      </c>
      <c r="B724" s="5" t="s">
        <v>712</v>
      </c>
      <c r="C724" s="5" t="s">
        <v>17</v>
      </c>
      <c r="D724" s="5" t="s">
        <v>734</v>
      </c>
      <c r="E724" s="6" t="s">
        <v>2297</v>
      </c>
      <c r="F724" s="5" t="s">
        <v>2169</v>
      </c>
      <c r="G724" s="5" t="s">
        <v>116</v>
      </c>
      <c r="H724" s="5" t="s">
        <v>2172</v>
      </c>
      <c r="I724" s="6" t="s">
        <v>2173</v>
      </c>
      <c r="J724" s="7">
        <v>0</v>
      </c>
      <c r="K724" s="8">
        <v>0</v>
      </c>
    </row>
    <row r="725" spans="1:11" x14ac:dyDescent="0.35">
      <c r="A725" s="5" t="s">
        <v>2167</v>
      </c>
      <c r="B725" s="5" t="s">
        <v>712</v>
      </c>
      <c r="C725" s="5" t="s">
        <v>17</v>
      </c>
      <c r="D725" s="5" t="s">
        <v>734</v>
      </c>
      <c r="E725" s="6" t="s">
        <v>2297</v>
      </c>
      <c r="F725" s="5" t="s">
        <v>2169</v>
      </c>
      <c r="G725" s="5" t="s">
        <v>116</v>
      </c>
      <c r="H725" s="5" t="s">
        <v>19</v>
      </c>
      <c r="I725" s="6" t="s">
        <v>2174</v>
      </c>
      <c r="J725" s="7">
        <v>25823690</v>
      </c>
      <c r="K725" s="8">
        <v>1.1569</v>
      </c>
    </row>
    <row r="726" spans="1:11" x14ac:dyDescent="0.35">
      <c r="A726" s="5" t="s">
        <v>2167</v>
      </c>
      <c r="B726" s="5" t="s">
        <v>712</v>
      </c>
      <c r="C726" s="5" t="s">
        <v>17</v>
      </c>
      <c r="D726" s="5" t="s">
        <v>734</v>
      </c>
      <c r="E726" s="6" t="s">
        <v>2297</v>
      </c>
      <c r="F726" s="5" t="s">
        <v>2169</v>
      </c>
      <c r="G726" s="5" t="s">
        <v>116</v>
      </c>
      <c r="H726" s="5" t="s">
        <v>30</v>
      </c>
      <c r="I726" s="6" t="s">
        <v>2182</v>
      </c>
      <c r="J726" s="7">
        <v>950894</v>
      </c>
      <c r="K726" s="8">
        <v>4.2599999999999999E-2</v>
      </c>
    </row>
    <row r="727" spans="1:11" x14ac:dyDescent="0.35">
      <c r="A727" s="5" t="s">
        <v>2167</v>
      </c>
      <c r="B727" s="5" t="s">
        <v>712</v>
      </c>
      <c r="C727" s="5" t="s">
        <v>17</v>
      </c>
      <c r="D727" s="5" t="s">
        <v>734</v>
      </c>
      <c r="E727" s="6" t="s">
        <v>2297</v>
      </c>
      <c r="F727" s="5" t="s">
        <v>2169</v>
      </c>
      <c r="G727" s="5" t="s">
        <v>116</v>
      </c>
      <c r="H727" s="5" t="s">
        <v>2175</v>
      </c>
      <c r="I727" s="6" t="s">
        <v>2176</v>
      </c>
      <c r="J727" s="7">
        <v>4830363</v>
      </c>
      <c r="K727" s="8">
        <v>0.21640000000000001</v>
      </c>
    </row>
    <row r="728" spans="1:11" x14ac:dyDescent="0.35">
      <c r="A728" s="5" t="s">
        <v>2167</v>
      </c>
      <c r="B728" s="5" t="s">
        <v>712</v>
      </c>
      <c r="C728" s="5" t="s">
        <v>17</v>
      </c>
      <c r="D728" s="5" t="s">
        <v>734</v>
      </c>
      <c r="E728" s="6" t="s">
        <v>2297</v>
      </c>
      <c r="F728" s="5" t="s">
        <v>2169</v>
      </c>
      <c r="G728" s="5" t="s">
        <v>116</v>
      </c>
      <c r="H728" s="5" t="s">
        <v>2177</v>
      </c>
      <c r="I728" s="6" t="s">
        <v>2178</v>
      </c>
      <c r="J728" s="7">
        <v>6241078</v>
      </c>
      <c r="K728" s="8">
        <v>0.27960000000000002</v>
      </c>
    </row>
    <row r="729" spans="1:11" x14ac:dyDescent="0.35">
      <c r="A729" s="5" t="s">
        <v>2167</v>
      </c>
      <c r="B729" s="5" t="s">
        <v>712</v>
      </c>
      <c r="C729" s="5" t="s">
        <v>17</v>
      </c>
      <c r="D729" s="5" t="s">
        <v>734</v>
      </c>
      <c r="E729" s="6" t="s">
        <v>2297</v>
      </c>
      <c r="F729" s="5" t="s">
        <v>2169</v>
      </c>
      <c r="G729" s="5" t="s">
        <v>116</v>
      </c>
      <c r="H729" s="5" t="s">
        <v>2179</v>
      </c>
      <c r="I729" s="6" t="s">
        <v>2180</v>
      </c>
      <c r="J729" s="7">
        <v>1013394</v>
      </c>
      <c r="K729" s="8">
        <v>4.5400000000000003E-2</v>
      </c>
    </row>
    <row r="730" spans="1:11" x14ac:dyDescent="0.35">
      <c r="A730" s="5" t="s">
        <v>2167</v>
      </c>
      <c r="B730" s="5" t="s">
        <v>712</v>
      </c>
      <c r="C730" s="5" t="s">
        <v>17</v>
      </c>
      <c r="D730" s="5" t="s">
        <v>740</v>
      </c>
      <c r="E730" s="6" t="s">
        <v>2298</v>
      </c>
      <c r="F730" s="5" t="s">
        <v>2169</v>
      </c>
      <c r="G730" s="5" t="s">
        <v>116</v>
      </c>
      <c r="H730" s="5" t="s">
        <v>2172</v>
      </c>
      <c r="I730" s="6" t="s">
        <v>2173</v>
      </c>
      <c r="J730" s="7">
        <v>0</v>
      </c>
      <c r="K730" s="8">
        <v>0</v>
      </c>
    </row>
    <row r="731" spans="1:11" x14ac:dyDescent="0.35">
      <c r="A731" s="5" t="s">
        <v>2167</v>
      </c>
      <c r="B731" s="5" t="s">
        <v>712</v>
      </c>
      <c r="C731" s="5" t="s">
        <v>17</v>
      </c>
      <c r="D731" s="5" t="s">
        <v>740</v>
      </c>
      <c r="E731" s="6" t="s">
        <v>2298</v>
      </c>
      <c r="F731" s="5" t="s">
        <v>2169</v>
      </c>
      <c r="G731" s="5" t="s">
        <v>116</v>
      </c>
      <c r="H731" s="5" t="s">
        <v>19</v>
      </c>
      <c r="I731" s="6" t="s">
        <v>2174</v>
      </c>
      <c r="J731" s="7">
        <v>6335783</v>
      </c>
      <c r="K731" s="8">
        <v>0.89049999999999996</v>
      </c>
    </row>
    <row r="732" spans="1:11" x14ac:dyDescent="0.35">
      <c r="A732" s="5" t="s">
        <v>2167</v>
      </c>
      <c r="B732" s="5" t="s">
        <v>712</v>
      </c>
      <c r="C732" s="5" t="s">
        <v>17</v>
      </c>
      <c r="D732" s="5" t="s">
        <v>740</v>
      </c>
      <c r="E732" s="6" t="s">
        <v>2298</v>
      </c>
      <c r="F732" s="5" t="s">
        <v>2169</v>
      </c>
      <c r="G732" s="5" t="s">
        <v>116</v>
      </c>
      <c r="H732" s="5" t="s">
        <v>30</v>
      </c>
      <c r="I732" s="6" t="s">
        <v>2182</v>
      </c>
      <c r="J732" s="7">
        <v>301670</v>
      </c>
      <c r="K732" s="8">
        <v>4.24E-2</v>
      </c>
    </row>
    <row r="733" spans="1:11" x14ac:dyDescent="0.35">
      <c r="A733" s="5" t="s">
        <v>2167</v>
      </c>
      <c r="B733" s="5" t="s">
        <v>712</v>
      </c>
      <c r="C733" s="5" t="s">
        <v>17</v>
      </c>
      <c r="D733" s="5" t="s">
        <v>740</v>
      </c>
      <c r="E733" s="6" t="s">
        <v>2298</v>
      </c>
      <c r="F733" s="5" t="s">
        <v>2169</v>
      </c>
      <c r="G733" s="5" t="s">
        <v>116</v>
      </c>
      <c r="H733" s="5" t="s">
        <v>2175</v>
      </c>
      <c r="I733" s="6" t="s">
        <v>2176</v>
      </c>
      <c r="J733" s="7">
        <v>1699029</v>
      </c>
      <c r="K733" s="8">
        <v>0.23880000000000001</v>
      </c>
    </row>
    <row r="734" spans="1:11" x14ac:dyDescent="0.35">
      <c r="A734" s="5" t="s">
        <v>2167</v>
      </c>
      <c r="B734" s="5" t="s">
        <v>712</v>
      </c>
      <c r="C734" s="5" t="s">
        <v>17</v>
      </c>
      <c r="D734" s="5" t="s">
        <v>740</v>
      </c>
      <c r="E734" s="6" t="s">
        <v>2298</v>
      </c>
      <c r="F734" s="5" t="s">
        <v>2169</v>
      </c>
      <c r="G734" s="5" t="s">
        <v>116</v>
      </c>
      <c r="H734" s="5" t="s">
        <v>2177</v>
      </c>
      <c r="I734" s="6" t="s">
        <v>2178</v>
      </c>
      <c r="J734" s="7">
        <v>1348977</v>
      </c>
      <c r="K734" s="8">
        <v>0.18959999999999999</v>
      </c>
    </row>
    <row r="735" spans="1:11" x14ac:dyDescent="0.35">
      <c r="A735" s="5" t="s">
        <v>2167</v>
      </c>
      <c r="B735" s="5" t="s">
        <v>712</v>
      </c>
      <c r="C735" s="5" t="s">
        <v>17</v>
      </c>
      <c r="D735" s="5" t="s">
        <v>740</v>
      </c>
      <c r="E735" s="6" t="s">
        <v>2298</v>
      </c>
      <c r="F735" s="5" t="s">
        <v>2169</v>
      </c>
      <c r="G735" s="5" t="s">
        <v>116</v>
      </c>
      <c r="H735" s="5" t="s">
        <v>2179</v>
      </c>
      <c r="I735" s="6" t="s">
        <v>2180</v>
      </c>
      <c r="J735" s="7">
        <v>64034</v>
      </c>
      <c r="K735" s="8">
        <v>8.9999999999999993E-3</v>
      </c>
    </row>
    <row r="736" spans="1:11" x14ac:dyDescent="0.35">
      <c r="A736" s="5" t="s">
        <v>2167</v>
      </c>
      <c r="B736" s="5" t="s">
        <v>712</v>
      </c>
      <c r="C736" s="5" t="s">
        <v>17</v>
      </c>
      <c r="D736" s="5" t="s">
        <v>754</v>
      </c>
      <c r="E736" s="6" t="s">
        <v>2299</v>
      </c>
      <c r="F736" s="5" t="s">
        <v>2169</v>
      </c>
      <c r="G736" s="5" t="s">
        <v>116</v>
      </c>
      <c r="H736" s="5" t="s">
        <v>2172</v>
      </c>
      <c r="I736" s="6" t="s">
        <v>2173</v>
      </c>
      <c r="J736" s="7">
        <v>0</v>
      </c>
      <c r="K736" s="8">
        <v>0</v>
      </c>
    </row>
    <row r="737" spans="1:11" x14ac:dyDescent="0.35">
      <c r="A737" s="5" t="s">
        <v>2167</v>
      </c>
      <c r="B737" s="5" t="s">
        <v>712</v>
      </c>
      <c r="C737" s="5" t="s">
        <v>17</v>
      </c>
      <c r="D737" s="5" t="s">
        <v>754</v>
      </c>
      <c r="E737" s="6" t="s">
        <v>2299</v>
      </c>
      <c r="F737" s="5" t="s">
        <v>2169</v>
      </c>
      <c r="G737" s="5" t="s">
        <v>116</v>
      </c>
      <c r="H737" s="5" t="s">
        <v>19</v>
      </c>
      <c r="I737" s="6" t="s">
        <v>2174</v>
      </c>
      <c r="J737" s="7">
        <v>13272593</v>
      </c>
      <c r="K737" s="8">
        <v>0.64149999999999996</v>
      </c>
    </row>
    <row r="738" spans="1:11" x14ac:dyDescent="0.35">
      <c r="A738" s="5" t="s">
        <v>2167</v>
      </c>
      <c r="B738" s="5" t="s">
        <v>712</v>
      </c>
      <c r="C738" s="5" t="s">
        <v>17</v>
      </c>
      <c r="D738" s="5" t="s">
        <v>754</v>
      </c>
      <c r="E738" s="6" t="s">
        <v>2299</v>
      </c>
      <c r="F738" s="5" t="s">
        <v>2169</v>
      </c>
      <c r="G738" s="5" t="s">
        <v>116</v>
      </c>
      <c r="H738" s="5" t="s">
        <v>30</v>
      </c>
      <c r="I738" s="6" t="s">
        <v>2182</v>
      </c>
      <c r="J738" s="7">
        <v>324832</v>
      </c>
      <c r="K738" s="8">
        <v>1.5699999999999999E-2</v>
      </c>
    </row>
    <row r="739" spans="1:11" x14ac:dyDescent="0.35">
      <c r="A739" s="5" t="s">
        <v>2167</v>
      </c>
      <c r="B739" s="5" t="s">
        <v>712</v>
      </c>
      <c r="C739" s="5" t="s">
        <v>17</v>
      </c>
      <c r="D739" s="5" t="s">
        <v>754</v>
      </c>
      <c r="E739" s="6" t="s">
        <v>2299</v>
      </c>
      <c r="F739" s="5" t="s">
        <v>2169</v>
      </c>
      <c r="G739" s="5" t="s">
        <v>116</v>
      </c>
      <c r="H739" s="5" t="s">
        <v>2175</v>
      </c>
      <c r="I739" s="6" t="s">
        <v>2176</v>
      </c>
      <c r="J739" s="7">
        <v>4640752</v>
      </c>
      <c r="K739" s="8">
        <v>0.2243</v>
      </c>
    </row>
    <row r="740" spans="1:11" x14ac:dyDescent="0.35">
      <c r="A740" s="5" t="s">
        <v>2167</v>
      </c>
      <c r="B740" s="5" t="s">
        <v>712</v>
      </c>
      <c r="C740" s="5" t="s">
        <v>17</v>
      </c>
      <c r="D740" s="5" t="s">
        <v>754</v>
      </c>
      <c r="E740" s="6" t="s">
        <v>2299</v>
      </c>
      <c r="F740" s="5" t="s">
        <v>2169</v>
      </c>
      <c r="G740" s="5" t="s">
        <v>116</v>
      </c>
      <c r="H740" s="5" t="s">
        <v>2177</v>
      </c>
      <c r="I740" s="6" t="s">
        <v>2178</v>
      </c>
      <c r="J740" s="7">
        <v>1901405</v>
      </c>
      <c r="K740" s="8">
        <v>9.1899999999999996E-2</v>
      </c>
    </row>
    <row r="741" spans="1:11" x14ac:dyDescent="0.35">
      <c r="A741" s="5" t="s">
        <v>2167</v>
      </c>
      <c r="B741" s="5" t="s">
        <v>712</v>
      </c>
      <c r="C741" s="5" t="s">
        <v>17</v>
      </c>
      <c r="D741" s="5" t="s">
        <v>754</v>
      </c>
      <c r="E741" s="6" t="s">
        <v>2299</v>
      </c>
      <c r="F741" s="5" t="s">
        <v>2169</v>
      </c>
      <c r="G741" s="5" t="s">
        <v>116</v>
      </c>
      <c r="H741" s="5" t="s">
        <v>2179</v>
      </c>
      <c r="I741" s="6" t="s">
        <v>2180</v>
      </c>
      <c r="J741" s="7">
        <v>213106</v>
      </c>
      <c r="K741" s="8">
        <v>1.03E-2</v>
      </c>
    </row>
    <row r="742" spans="1:11" x14ac:dyDescent="0.35">
      <c r="A742" s="5" t="s">
        <v>2167</v>
      </c>
      <c r="B742" s="5" t="s">
        <v>712</v>
      </c>
      <c r="C742" s="5" t="s">
        <v>17</v>
      </c>
      <c r="D742" s="5" t="s">
        <v>766</v>
      </c>
      <c r="E742" s="6" t="s">
        <v>2300</v>
      </c>
      <c r="F742" s="5" t="s">
        <v>2169</v>
      </c>
      <c r="G742" s="5" t="s">
        <v>116</v>
      </c>
      <c r="H742" s="5" t="s">
        <v>2172</v>
      </c>
      <c r="I742" s="6" t="s">
        <v>2173</v>
      </c>
      <c r="J742" s="7">
        <v>0</v>
      </c>
      <c r="K742" s="8">
        <v>0</v>
      </c>
    </row>
    <row r="743" spans="1:11" x14ac:dyDescent="0.35">
      <c r="A743" s="5" t="s">
        <v>2167</v>
      </c>
      <c r="B743" s="5" t="s">
        <v>712</v>
      </c>
      <c r="C743" s="5" t="s">
        <v>17</v>
      </c>
      <c r="D743" s="5" t="s">
        <v>766</v>
      </c>
      <c r="E743" s="6" t="s">
        <v>2300</v>
      </c>
      <c r="F743" s="5" t="s">
        <v>2169</v>
      </c>
      <c r="G743" s="5" t="s">
        <v>116</v>
      </c>
      <c r="H743" s="5" t="s">
        <v>19</v>
      </c>
      <c r="I743" s="6" t="s">
        <v>2174</v>
      </c>
      <c r="J743" s="7">
        <v>2551740</v>
      </c>
      <c r="K743" s="8">
        <v>0.50229999999999997</v>
      </c>
    </row>
    <row r="744" spans="1:11" x14ac:dyDescent="0.35">
      <c r="A744" s="5" t="s">
        <v>2167</v>
      </c>
      <c r="B744" s="5" t="s">
        <v>712</v>
      </c>
      <c r="C744" s="5" t="s">
        <v>17</v>
      </c>
      <c r="D744" s="5" t="s">
        <v>766</v>
      </c>
      <c r="E744" s="6" t="s">
        <v>2300</v>
      </c>
      <c r="F744" s="5" t="s">
        <v>2169</v>
      </c>
      <c r="G744" s="5" t="s">
        <v>116</v>
      </c>
      <c r="H744" s="5" t="s">
        <v>30</v>
      </c>
      <c r="I744" s="6" t="s">
        <v>2182</v>
      </c>
      <c r="J744" s="7">
        <v>250958</v>
      </c>
      <c r="K744" s="8">
        <v>4.9399999999999999E-2</v>
      </c>
    </row>
    <row r="745" spans="1:11" x14ac:dyDescent="0.35">
      <c r="A745" s="5" t="s">
        <v>2167</v>
      </c>
      <c r="B745" s="5" t="s">
        <v>712</v>
      </c>
      <c r="C745" s="5" t="s">
        <v>17</v>
      </c>
      <c r="D745" s="5" t="s">
        <v>766</v>
      </c>
      <c r="E745" s="6" t="s">
        <v>2300</v>
      </c>
      <c r="F745" s="5" t="s">
        <v>2169</v>
      </c>
      <c r="G745" s="5" t="s">
        <v>116</v>
      </c>
      <c r="H745" s="5" t="s">
        <v>2175</v>
      </c>
      <c r="I745" s="6" t="s">
        <v>2176</v>
      </c>
      <c r="J745" s="7">
        <v>1137437</v>
      </c>
      <c r="K745" s="8">
        <v>0.22389999999999999</v>
      </c>
    </row>
    <row r="746" spans="1:11" x14ac:dyDescent="0.35">
      <c r="A746" s="5" t="s">
        <v>2167</v>
      </c>
      <c r="B746" s="5" t="s">
        <v>712</v>
      </c>
      <c r="C746" s="5" t="s">
        <v>17</v>
      </c>
      <c r="D746" s="5" t="s">
        <v>766</v>
      </c>
      <c r="E746" s="6" t="s">
        <v>2300</v>
      </c>
      <c r="F746" s="5" t="s">
        <v>2169</v>
      </c>
      <c r="G746" s="5" t="s">
        <v>116</v>
      </c>
      <c r="H746" s="5" t="s">
        <v>2177</v>
      </c>
      <c r="I746" s="6" t="s">
        <v>2178</v>
      </c>
      <c r="J746" s="7">
        <v>868191</v>
      </c>
      <c r="K746" s="8">
        <v>0.1709</v>
      </c>
    </row>
    <row r="747" spans="1:11" x14ac:dyDescent="0.35">
      <c r="A747" s="5" t="s">
        <v>2167</v>
      </c>
      <c r="B747" s="5" t="s">
        <v>712</v>
      </c>
      <c r="C747" s="5" t="s">
        <v>17</v>
      </c>
      <c r="D747" s="5" t="s">
        <v>766</v>
      </c>
      <c r="E747" s="6" t="s">
        <v>2300</v>
      </c>
      <c r="F747" s="5" t="s">
        <v>2169</v>
      </c>
      <c r="G747" s="5" t="s">
        <v>116</v>
      </c>
      <c r="H747" s="5" t="s">
        <v>2179</v>
      </c>
      <c r="I747" s="6" t="s">
        <v>2180</v>
      </c>
      <c r="J747" s="7">
        <v>5080</v>
      </c>
      <c r="K747" s="8">
        <v>1E-3</v>
      </c>
    </row>
    <row r="748" spans="1:11" x14ac:dyDescent="0.35">
      <c r="A748" s="5" t="s">
        <v>2167</v>
      </c>
      <c r="B748" s="5" t="s">
        <v>768</v>
      </c>
      <c r="C748" s="5" t="s">
        <v>17</v>
      </c>
      <c r="D748" s="5" t="s">
        <v>769</v>
      </c>
      <c r="E748" s="6" t="s">
        <v>2301</v>
      </c>
      <c r="F748" s="5" t="s">
        <v>2169</v>
      </c>
      <c r="G748" s="5" t="s">
        <v>116</v>
      </c>
      <c r="H748" s="5" t="s">
        <v>2170</v>
      </c>
      <c r="I748" s="6" t="s">
        <v>2171</v>
      </c>
      <c r="J748" s="7">
        <v>0</v>
      </c>
      <c r="K748" s="8">
        <v>0</v>
      </c>
    </row>
    <row r="749" spans="1:11" x14ac:dyDescent="0.35">
      <c r="A749" s="5" t="s">
        <v>2167</v>
      </c>
      <c r="B749" s="5" t="s">
        <v>768</v>
      </c>
      <c r="C749" s="5" t="s">
        <v>17</v>
      </c>
      <c r="D749" s="5" t="s">
        <v>769</v>
      </c>
      <c r="E749" s="6" t="s">
        <v>2301</v>
      </c>
      <c r="F749" s="5" t="s">
        <v>2169</v>
      </c>
      <c r="G749" s="5" t="s">
        <v>116</v>
      </c>
      <c r="H749" s="5" t="s">
        <v>2172</v>
      </c>
      <c r="I749" s="6" t="s">
        <v>2173</v>
      </c>
      <c r="J749" s="7">
        <v>0</v>
      </c>
      <c r="K749" s="8">
        <v>0</v>
      </c>
    </row>
    <row r="750" spans="1:11" x14ac:dyDescent="0.35">
      <c r="A750" s="5" t="s">
        <v>2167</v>
      </c>
      <c r="B750" s="5" t="s">
        <v>768</v>
      </c>
      <c r="C750" s="5" t="s">
        <v>17</v>
      </c>
      <c r="D750" s="5" t="s">
        <v>769</v>
      </c>
      <c r="E750" s="6" t="s">
        <v>2301</v>
      </c>
      <c r="F750" s="5" t="s">
        <v>2169</v>
      </c>
      <c r="G750" s="5" t="s">
        <v>116</v>
      </c>
      <c r="H750" s="5" t="s">
        <v>19</v>
      </c>
      <c r="I750" s="6" t="s">
        <v>2174</v>
      </c>
      <c r="J750" s="7">
        <v>816359</v>
      </c>
      <c r="K750" s="8">
        <v>0.52529999999999999</v>
      </c>
    </row>
    <row r="751" spans="1:11" x14ac:dyDescent="0.35">
      <c r="A751" s="5" t="s">
        <v>2167</v>
      </c>
      <c r="B751" s="5" t="s">
        <v>768</v>
      </c>
      <c r="C751" s="5" t="s">
        <v>17</v>
      </c>
      <c r="D751" s="5" t="s">
        <v>769</v>
      </c>
      <c r="E751" s="6" t="s">
        <v>2301</v>
      </c>
      <c r="F751" s="5" t="s">
        <v>2169</v>
      </c>
      <c r="G751" s="5" t="s">
        <v>116</v>
      </c>
      <c r="H751" s="5" t="s">
        <v>2175</v>
      </c>
      <c r="I751" s="6" t="s">
        <v>2176</v>
      </c>
      <c r="J751" s="7">
        <v>528699</v>
      </c>
      <c r="K751" s="8">
        <v>0.3402</v>
      </c>
    </row>
    <row r="752" spans="1:11" x14ac:dyDescent="0.35">
      <c r="A752" s="5" t="s">
        <v>2167</v>
      </c>
      <c r="B752" s="5" t="s">
        <v>768</v>
      </c>
      <c r="C752" s="5" t="s">
        <v>17</v>
      </c>
      <c r="D752" s="5" t="s">
        <v>769</v>
      </c>
      <c r="E752" s="6" t="s">
        <v>2301</v>
      </c>
      <c r="F752" s="5" t="s">
        <v>2169</v>
      </c>
      <c r="G752" s="5" t="s">
        <v>116</v>
      </c>
      <c r="H752" s="5" t="s">
        <v>2177</v>
      </c>
      <c r="I752" s="6" t="s">
        <v>2178</v>
      </c>
      <c r="J752" s="7">
        <v>592416</v>
      </c>
      <c r="K752" s="8">
        <v>0.38119999999999998</v>
      </c>
    </row>
    <row r="753" spans="1:11" x14ac:dyDescent="0.35">
      <c r="A753" s="5" t="s">
        <v>2167</v>
      </c>
      <c r="B753" s="5" t="s">
        <v>768</v>
      </c>
      <c r="C753" s="5" t="s">
        <v>17</v>
      </c>
      <c r="D753" s="5" t="s">
        <v>769</v>
      </c>
      <c r="E753" s="6" t="s">
        <v>2301</v>
      </c>
      <c r="F753" s="5" t="s">
        <v>2169</v>
      </c>
      <c r="G753" s="5" t="s">
        <v>116</v>
      </c>
      <c r="H753" s="5" t="s">
        <v>2179</v>
      </c>
      <c r="I753" s="6" t="s">
        <v>2180</v>
      </c>
      <c r="J753" s="7">
        <v>92779</v>
      </c>
      <c r="K753" s="8">
        <v>5.9700000000000003E-2</v>
      </c>
    </row>
    <row r="754" spans="1:11" x14ac:dyDescent="0.35">
      <c r="A754" s="5" t="s">
        <v>2167</v>
      </c>
      <c r="B754" s="5" t="s">
        <v>768</v>
      </c>
      <c r="C754" s="5" t="s">
        <v>17</v>
      </c>
      <c r="D754" s="5" t="s">
        <v>774</v>
      </c>
      <c r="E754" s="6" t="s">
        <v>2302</v>
      </c>
      <c r="F754" s="5" t="s">
        <v>2169</v>
      </c>
      <c r="G754" s="5" t="s">
        <v>116</v>
      </c>
      <c r="H754" s="5" t="s">
        <v>2170</v>
      </c>
      <c r="I754" s="6" t="s">
        <v>2171</v>
      </c>
      <c r="J754" s="7">
        <v>0</v>
      </c>
      <c r="K754" s="8">
        <v>0</v>
      </c>
    </row>
    <row r="755" spans="1:11" x14ac:dyDescent="0.35">
      <c r="A755" s="5" t="s">
        <v>2167</v>
      </c>
      <c r="B755" s="5" t="s">
        <v>768</v>
      </c>
      <c r="C755" s="5" t="s">
        <v>17</v>
      </c>
      <c r="D755" s="5" t="s">
        <v>774</v>
      </c>
      <c r="E755" s="6" t="s">
        <v>2302</v>
      </c>
      <c r="F755" s="5" t="s">
        <v>2169</v>
      </c>
      <c r="G755" s="5" t="s">
        <v>116</v>
      </c>
      <c r="H755" s="5" t="s">
        <v>2172</v>
      </c>
      <c r="I755" s="6" t="s">
        <v>2173</v>
      </c>
      <c r="J755" s="7">
        <v>0</v>
      </c>
      <c r="K755" s="8">
        <v>0</v>
      </c>
    </row>
    <row r="756" spans="1:11" x14ac:dyDescent="0.35">
      <c r="A756" s="5" t="s">
        <v>2167</v>
      </c>
      <c r="B756" s="5" t="s">
        <v>768</v>
      </c>
      <c r="C756" s="5" t="s">
        <v>17</v>
      </c>
      <c r="D756" s="5" t="s">
        <v>774</v>
      </c>
      <c r="E756" s="6" t="s">
        <v>2302</v>
      </c>
      <c r="F756" s="5" t="s">
        <v>2169</v>
      </c>
      <c r="G756" s="5" t="s">
        <v>116</v>
      </c>
      <c r="H756" s="5" t="s">
        <v>19</v>
      </c>
      <c r="I756" s="6" t="s">
        <v>2174</v>
      </c>
      <c r="J756" s="7">
        <v>643285</v>
      </c>
      <c r="K756" s="8">
        <v>0.31819999999999998</v>
      </c>
    </row>
    <row r="757" spans="1:11" x14ac:dyDescent="0.35">
      <c r="A757" s="5" t="s">
        <v>2167</v>
      </c>
      <c r="B757" s="5" t="s">
        <v>768</v>
      </c>
      <c r="C757" s="5" t="s">
        <v>17</v>
      </c>
      <c r="D757" s="5" t="s">
        <v>774</v>
      </c>
      <c r="E757" s="6" t="s">
        <v>2302</v>
      </c>
      <c r="F757" s="5" t="s">
        <v>2169</v>
      </c>
      <c r="G757" s="5" t="s">
        <v>116</v>
      </c>
      <c r="H757" s="5" t="s">
        <v>30</v>
      </c>
      <c r="I757" s="6" t="s">
        <v>2182</v>
      </c>
      <c r="J757" s="7">
        <v>66108</v>
      </c>
      <c r="K757" s="8">
        <v>3.27E-2</v>
      </c>
    </row>
    <row r="758" spans="1:11" x14ac:dyDescent="0.35">
      <c r="A758" s="5" t="s">
        <v>2167</v>
      </c>
      <c r="B758" s="5" t="s">
        <v>768</v>
      </c>
      <c r="C758" s="5" t="s">
        <v>17</v>
      </c>
      <c r="D758" s="5" t="s">
        <v>774</v>
      </c>
      <c r="E758" s="6" t="s">
        <v>2302</v>
      </c>
      <c r="F758" s="5" t="s">
        <v>2169</v>
      </c>
      <c r="G758" s="5" t="s">
        <v>116</v>
      </c>
      <c r="H758" s="5" t="s">
        <v>2175</v>
      </c>
      <c r="I758" s="6" t="s">
        <v>2176</v>
      </c>
      <c r="J758" s="7">
        <v>489843</v>
      </c>
      <c r="K758" s="8">
        <v>0.24229999999999999</v>
      </c>
    </row>
    <row r="759" spans="1:11" x14ac:dyDescent="0.35">
      <c r="A759" s="5" t="s">
        <v>2167</v>
      </c>
      <c r="B759" s="5" t="s">
        <v>768</v>
      </c>
      <c r="C759" s="5" t="s">
        <v>17</v>
      </c>
      <c r="D759" s="5" t="s">
        <v>774</v>
      </c>
      <c r="E759" s="6" t="s">
        <v>2302</v>
      </c>
      <c r="F759" s="5" t="s">
        <v>2169</v>
      </c>
      <c r="G759" s="5" t="s">
        <v>116</v>
      </c>
      <c r="H759" s="5" t="s">
        <v>2177</v>
      </c>
      <c r="I759" s="6" t="s">
        <v>2178</v>
      </c>
      <c r="J759" s="7">
        <v>493684</v>
      </c>
      <c r="K759" s="8">
        <v>0.2442</v>
      </c>
    </row>
    <row r="760" spans="1:11" x14ac:dyDescent="0.35">
      <c r="A760" s="5" t="s">
        <v>2167</v>
      </c>
      <c r="B760" s="5" t="s">
        <v>768</v>
      </c>
      <c r="C760" s="5" t="s">
        <v>17</v>
      </c>
      <c r="D760" s="5" t="s">
        <v>774</v>
      </c>
      <c r="E760" s="6" t="s">
        <v>2302</v>
      </c>
      <c r="F760" s="5" t="s">
        <v>2169</v>
      </c>
      <c r="G760" s="5" t="s">
        <v>116</v>
      </c>
      <c r="H760" s="5" t="s">
        <v>2179</v>
      </c>
      <c r="I760" s="6" t="s">
        <v>2180</v>
      </c>
      <c r="J760" s="7">
        <v>33761</v>
      </c>
      <c r="K760" s="8">
        <v>1.67E-2</v>
      </c>
    </row>
    <row r="761" spans="1:11" x14ac:dyDescent="0.35">
      <c r="A761" s="5" t="s">
        <v>2167</v>
      </c>
      <c r="B761" s="5" t="s">
        <v>768</v>
      </c>
      <c r="C761" s="5" t="s">
        <v>17</v>
      </c>
      <c r="D761" s="5" t="s">
        <v>788</v>
      </c>
      <c r="E761" s="6" t="s">
        <v>2303</v>
      </c>
      <c r="F761" s="5" t="s">
        <v>2169</v>
      </c>
      <c r="G761" s="5" t="s">
        <v>116</v>
      </c>
      <c r="H761" s="5" t="s">
        <v>2172</v>
      </c>
      <c r="I761" s="6" t="s">
        <v>2173</v>
      </c>
      <c r="J761" s="7">
        <v>0</v>
      </c>
      <c r="K761" s="8">
        <v>0</v>
      </c>
    </row>
    <row r="762" spans="1:11" x14ac:dyDescent="0.35">
      <c r="A762" s="5" t="s">
        <v>2167</v>
      </c>
      <c r="B762" s="5" t="s">
        <v>768</v>
      </c>
      <c r="C762" s="5" t="s">
        <v>17</v>
      </c>
      <c r="D762" s="5" t="s">
        <v>788</v>
      </c>
      <c r="E762" s="6" t="s">
        <v>2303</v>
      </c>
      <c r="F762" s="5" t="s">
        <v>2169</v>
      </c>
      <c r="G762" s="5" t="s">
        <v>116</v>
      </c>
      <c r="H762" s="5" t="s">
        <v>19</v>
      </c>
      <c r="I762" s="6" t="s">
        <v>2174</v>
      </c>
      <c r="J762" s="7">
        <v>1275157</v>
      </c>
      <c r="K762" s="8">
        <v>0.39379999999999998</v>
      </c>
    </row>
    <row r="763" spans="1:11" x14ac:dyDescent="0.35">
      <c r="A763" s="5" t="s">
        <v>2167</v>
      </c>
      <c r="B763" s="5" t="s">
        <v>768</v>
      </c>
      <c r="C763" s="5" t="s">
        <v>17</v>
      </c>
      <c r="D763" s="5" t="s">
        <v>788</v>
      </c>
      <c r="E763" s="6" t="s">
        <v>2303</v>
      </c>
      <c r="F763" s="5" t="s">
        <v>2169</v>
      </c>
      <c r="G763" s="5" t="s">
        <v>116</v>
      </c>
      <c r="H763" s="5" t="s">
        <v>30</v>
      </c>
      <c r="I763" s="6" t="s">
        <v>2182</v>
      </c>
      <c r="J763" s="7">
        <v>434227</v>
      </c>
      <c r="K763" s="8">
        <v>0.1341</v>
      </c>
    </row>
    <row r="764" spans="1:11" x14ac:dyDescent="0.35">
      <c r="A764" s="5" t="s">
        <v>2167</v>
      </c>
      <c r="B764" s="5" t="s">
        <v>768</v>
      </c>
      <c r="C764" s="5" t="s">
        <v>17</v>
      </c>
      <c r="D764" s="5" t="s">
        <v>788</v>
      </c>
      <c r="E764" s="6" t="s">
        <v>2303</v>
      </c>
      <c r="F764" s="5" t="s">
        <v>2169</v>
      </c>
      <c r="G764" s="5" t="s">
        <v>116</v>
      </c>
      <c r="H764" s="5" t="s">
        <v>2175</v>
      </c>
      <c r="I764" s="6" t="s">
        <v>2176</v>
      </c>
      <c r="J764" s="7">
        <v>709788</v>
      </c>
      <c r="K764" s="8">
        <v>0.21920000000000001</v>
      </c>
    </row>
    <row r="765" spans="1:11" x14ac:dyDescent="0.35">
      <c r="A765" s="5" t="s">
        <v>2167</v>
      </c>
      <c r="B765" s="5" t="s">
        <v>768</v>
      </c>
      <c r="C765" s="5" t="s">
        <v>17</v>
      </c>
      <c r="D765" s="5" t="s">
        <v>788</v>
      </c>
      <c r="E765" s="6" t="s">
        <v>2303</v>
      </c>
      <c r="F765" s="5" t="s">
        <v>2169</v>
      </c>
      <c r="G765" s="5" t="s">
        <v>116</v>
      </c>
      <c r="H765" s="5" t="s">
        <v>2177</v>
      </c>
      <c r="I765" s="6" t="s">
        <v>2178</v>
      </c>
      <c r="J765" s="7">
        <v>610055</v>
      </c>
      <c r="K765" s="8">
        <v>0.18840000000000001</v>
      </c>
    </row>
    <row r="766" spans="1:11" x14ac:dyDescent="0.35">
      <c r="A766" s="5" t="s">
        <v>2167</v>
      </c>
      <c r="B766" s="5" t="s">
        <v>768</v>
      </c>
      <c r="C766" s="5" t="s">
        <v>17</v>
      </c>
      <c r="D766" s="5" t="s">
        <v>788</v>
      </c>
      <c r="E766" s="6" t="s">
        <v>2303</v>
      </c>
      <c r="F766" s="5" t="s">
        <v>2169</v>
      </c>
      <c r="G766" s="5" t="s">
        <v>116</v>
      </c>
      <c r="H766" s="5" t="s">
        <v>2179</v>
      </c>
      <c r="I766" s="6" t="s">
        <v>2180</v>
      </c>
      <c r="J766" s="7">
        <v>12629</v>
      </c>
      <c r="K766" s="8">
        <v>3.8999999999999998E-3</v>
      </c>
    </row>
    <row r="767" spans="1:11" x14ac:dyDescent="0.35">
      <c r="A767" s="5" t="s">
        <v>2167</v>
      </c>
      <c r="B767" s="5" t="s">
        <v>768</v>
      </c>
      <c r="C767" s="5" t="s">
        <v>17</v>
      </c>
      <c r="D767" s="5" t="s">
        <v>800</v>
      </c>
      <c r="E767" s="6" t="s">
        <v>2304</v>
      </c>
      <c r="F767" s="5" t="s">
        <v>2169</v>
      </c>
      <c r="G767" s="5" t="s">
        <v>116</v>
      </c>
      <c r="H767" s="5" t="s">
        <v>2172</v>
      </c>
      <c r="I767" s="6" t="s">
        <v>2173</v>
      </c>
      <c r="J767" s="7">
        <v>0</v>
      </c>
      <c r="K767" s="8">
        <v>0</v>
      </c>
    </row>
    <row r="768" spans="1:11" x14ac:dyDescent="0.35">
      <c r="A768" s="5" t="s">
        <v>2167</v>
      </c>
      <c r="B768" s="5" t="s">
        <v>768</v>
      </c>
      <c r="C768" s="5" t="s">
        <v>17</v>
      </c>
      <c r="D768" s="5" t="s">
        <v>800</v>
      </c>
      <c r="E768" s="6" t="s">
        <v>2304</v>
      </c>
      <c r="F768" s="5" t="s">
        <v>2169</v>
      </c>
      <c r="G768" s="5" t="s">
        <v>116</v>
      </c>
      <c r="H768" s="5" t="s">
        <v>19</v>
      </c>
      <c r="I768" s="6" t="s">
        <v>2174</v>
      </c>
      <c r="J768" s="7">
        <v>2459017</v>
      </c>
      <c r="K768" s="8">
        <v>0.41849999999999998</v>
      </c>
    </row>
    <row r="769" spans="1:11" x14ac:dyDescent="0.35">
      <c r="A769" s="5" t="s">
        <v>2167</v>
      </c>
      <c r="B769" s="5" t="s">
        <v>768</v>
      </c>
      <c r="C769" s="5" t="s">
        <v>17</v>
      </c>
      <c r="D769" s="5" t="s">
        <v>800</v>
      </c>
      <c r="E769" s="6" t="s">
        <v>2304</v>
      </c>
      <c r="F769" s="5" t="s">
        <v>2169</v>
      </c>
      <c r="G769" s="5" t="s">
        <v>116</v>
      </c>
      <c r="H769" s="5" t="s">
        <v>2175</v>
      </c>
      <c r="I769" s="6" t="s">
        <v>2176</v>
      </c>
      <c r="J769" s="7">
        <v>2093543</v>
      </c>
      <c r="K769" s="8">
        <v>0.35630000000000001</v>
      </c>
    </row>
    <row r="770" spans="1:11" x14ac:dyDescent="0.35">
      <c r="A770" s="5" t="s">
        <v>2167</v>
      </c>
      <c r="B770" s="5" t="s">
        <v>768</v>
      </c>
      <c r="C770" s="5" t="s">
        <v>17</v>
      </c>
      <c r="D770" s="5" t="s">
        <v>800</v>
      </c>
      <c r="E770" s="6" t="s">
        <v>2304</v>
      </c>
      <c r="F770" s="5" t="s">
        <v>2169</v>
      </c>
      <c r="G770" s="5" t="s">
        <v>116</v>
      </c>
      <c r="H770" s="5" t="s">
        <v>2177</v>
      </c>
      <c r="I770" s="6" t="s">
        <v>2178</v>
      </c>
      <c r="J770" s="7">
        <v>2222223</v>
      </c>
      <c r="K770" s="8">
        <v>0.37819999999999998</v>
      </c>
    </row>
    <row r="771" spans="1:11" x14ac:dyDescent="0.35">
      <c r="A771" s="5" t="s">
        <v>2167</v>
      </c>
      <c r="B771" s="5" t="s">
        <v>768</v>
      </c>
      <c r="C771" s="5" t="s">
        <v>17</v>
      </c>
      <c r="D771" s="5" t="s">
        <v>800</v>
      </c>
      <c r="E771" s="6" t="s">
        <v>2304</v>
      </c>
      <c r="F771" s="5" t="s">
        <v>2169</v>
      </c>
      <c r="G771" s="5" t="s">
        <v>116</v>
      </c>
      <c r="H771" s="5" t="s">
        <v>2179</v>
      </c>
      <c r="I771" s="6" t="s">
        <v>2180</v>
      </c>
      <c r="J771" s="7">
        <v>361949</v>
      </c>
      <c r="K771" s="8">
        <v>6.1600000000000002E-2</v>
      </c>
    </row>
    <row r="772" spans="1:11" x14ac:dyDescent="0.35">
      <c r="A772" s="5" t="s">
        <v>2167</v>
      </c>
      <c r="B772" s="5" t="s">
        <v>768</v>
      </c>
      <c r="C772" s="5" t="s">
        <v>17</v>
      </c>
      <c r="D772" s="5" t="s">
        <v>803</v>
      </c>
      <c r="E772" s="6" t="s">
        <v>2305</v>
      </c>
      <c r="F772" s="5" t="s">
        <v>2198</v>
      </c>
      <c r="G772" s="5" t="s">
        <v>768</v>
      </c>
      <c r="H772" s="5" t="s">
        <v>2172</v>
      </c>
      <c r="I772" s="6" t="s">
        <v>2173</v>
      </c>
      <c r="J772" s="7">
        <v>0</v>
      </c>
      <c r="K772" s="8">
        <v>0</v>
      </c>
    </row>
    <row r="773" spans="1:11" x14ac:dyDescent="0.35">
      <c r="A773" s="5" t="s">
        <v>2167</v>
      </c>
      <c r="B773" s="5" t="s">
        <v>768</v>
      </c>
      <c r="C773" s="5" t="s">
        <v>17</v>
      </c>
      <c r="D773" s="5" t="s">
        <v>803</v>
      </c>
      <c r="E773" s="6" t="s">
        <v>2305</v>
      </c>
      <c r="F773" s="5" t="s">
        <v>2198</v>
      </c>
      <c r="G773" s="5" t="s">
        <v>768</v>
      </c>
      <c r="H773" s="5" t="s">
        <v>19</v>
      </c>
      <c r="I773" s="6" t="s">
        <v>2174</v>
      </c>
      <c r="J773" s="7">
        <v>1460741</v>
      </c>
      <c r="K773" s="8">
        <v>0.71609999999999996</v>
      </c>
    </row>
    <row r="774" spans="1:11" x14ac:dyDescent="0.35">
      <c r="A774" s="5" t="s">
        <v>2167</v>
      </c>
      <c r="B774" s="5" t="s">
        <v>768</v>
      </c>
      <c r="C774" s="5" t="s">
        <v>17</v>
      </c>
      <c r="D774" s="5" t="s">
        <v>803</v>
      </c>
      <c r="E774" s="6" t="s">
        <v>2305</v>
      </c>
      <c r="F774" s="5" t="s">
        <v>2198</v>
      </c>
      <c r="G774" s="5" t="s">
        <v>768</v>
      </c>
      <c r="H774" s="5" t="s">
        <v>2175</v>
      </c>
      <c r="I774" s="6" t="s">
        <v>2176</v>
      </c>
      <c r="J774" s="7">
        <v>577279</v>
      </c>
      <c r="K774" s="8">
        <v>0.28299999999999997</v>
      </c>
    </row>
    <row r="775" spans="1:11" x14ac:dyDescent="0.35">
      <c r="A775" s="5" t="s">
        <v>2167</v>
      </c>
      <c r="B775" s="5" t="s">
        <v>768</v>
      </c>
      <c r="C775" s="5" t="s">
        <v>17</v>
      </c>
      <c r="D775" s="5" t="s">
        <v>803</v>
      </c>
      <c r="E775" s="6" t="s">
        <v>2305</v>
      </c>
      <c r="F775" s="5" t="s">
        <v>2198</v>
      </c>
      <c r="G775" s="5" t="s">
        <v>768</v>
      </c>
      <c r="H775" s="5" t="s">
        <v>2177</v>
      </c>
      <c r="I775" s="6" t="s">
        <v>2178</v>
      </c>
      <c r="J775" s="7">
        <v>582379</v>
      </c>
      <c r="K775" s="8">
        <v>0.28549999999999998</v>
      </c>
    </row>
    <row r="776" spans="1:11" x14ac:dyDescent="0.35">
      <c r="A776" s="5" t="s">
        <v>2167</v>
      </c>
      <c r="B776" s="5" t="s">
        <v>768</v>
      </c>
      <c r="C776" s="5" t="s">
        <v>17</v>
      </c>
      <c r="D776" s="5" t="s">
        <v>803</v>
      </c>
      <c r="E776" s="6" t="s">
        <v>2305</v>
      </c>
      <c r="F776" s="5" t="s">
        <v>2198</v>
      </c>
      <c r="G776" s="5" t="s">
        <v>768</v>
      </c>
      <c r="H776" s="5" t="s">
        <v>2179</v>
      </c>
      <c r="I776" s="6" t="s">
        <v>2180</v>
      </c>
      <c r="J776" s="7">
        <v>119536</v>
      </c>
      <c r="K776" s="8">
        <v>5.8599999999999999E-2</v>
      </c>
    </row>
    <row r="777" spans="1:11" x14ac:dyDescent="0.35">
      <c r="A777" s="5" t="s">
        <v>2167</v>
      </c>
      <c r="B777" s="5" t="s">
        <v>768</v>
      </c>
      <c r="C777" s="5" t="s">
        <v>17</v>
      </c>
      <c r="D777" s="5" t="s">
        <v>1754</v>
      </c>
      <c r="E777" s="6" t="s">
        <v>2306</v>
      </c>
      <c r="F777" s="5" t="s">
        <v>2198</v>
      </c>
      <c r="G777" s="5" t="s">
        <v>1753</v>
      </c>
      <c r="H777" s="5" t="s">
        <v>2170</v>
      </c>
      <c r="I777" s="6" t="s">
        <v>2171</v>
      </c>
      <c r="J777" s="7">
        <v>0</v>
      </c>
      <c r="K777" s="8">
        <v>0</v>
      </c>
    </row>
    <row r="778" spans="1:11" x14ac:dyDescent="0.35">
      <c r="A778" s="5" t="s">
        <v>2167</v>
      </c>
      <c r="B778" s="5" t="s">
        <v>768</v>
      </c>
      <c r="C778" s="5" t="s">
        <v>17</v>
      </c>
      <c r="D778" s="5" t="s">
        <v>1754</v>
      </c>
      <c r="E778" s="6" t="s">
        <v>2306</v>
      </c>
      <c r="F778" s="5" t="s">
        <v>2198</v>
      </c>
      <c r="G778" s="5" t="s">
        <v>1753</v>
      </c>
      <c r="H778" s="5" t="s">
        <v>2172</v>
      </c>
      <c r="I778" s="6" t="s">
        <v>2173</v>
      </c>
      <c r="J778" s="7">
        <v>0</v>
      </c>
      <c r="K778" s="8">
        <v>0</v>
      </c>
    </row>
    <row r="779" spans="1:11" x14ac:dyDescent="0.35">
      <c r="A779" s="5" t="s">
        <v>2167</v>
      </c>
      <c r="B779" s="5" t="s">
        <v>768</v>
      </c>
      <c r="C779" s="5" t="s">
        <v>17</v>
      </c>
      <c r="D779" s="5" t="s">
        <v>1754</v>
      </c>
      <c r="E779" s="6" t="s">
        <v>2306</v>
      </c>
      <c r="F779" s="5" t="s">
        <v>2198</v>
      </c>
      <c r="G779" s="5" t="s">
        <v>1753</v>
      </c>
      <c r="H779" s="5" t="s">
        <v>19</v>
      </c>
      <c r="I779" s="6" t="s">
        <v>2174</v>
      </c>
      <c r="J779" s="7">
        <v>69617</v>
      </c>
      <c r="K779" s="8">
        <v>0.20780000000000001</v>
      </c>
    </row>
    <row r="780" spans="1:11" x14ac:dyDescent="0.35">
      <c r="A780" s="5" t="s">
        <v>2167</v>
      </c>
      <c r="B780" s="5" t="s">
        <v>768</v>
      </c>
      <c r="C780" s="5" t="s">
        <v>17</v>
      </c>
      <c r="D780" s="5" t="s">
        <v>1754</v>
      </c>
      <c r="E780" s="6" t="s">
        <v>2306</v>
      </c>
      <c r="F780" s="5" t="s">
        <v>2198</v>
      </c>
      <c r="G780" s="5" t="s">
        <v>1753</v>
      </c>
      <c r="H780" s="5" t="s">
        <v>30</v>
      </c>
      <c r="I780" s="6" t="s">
        <v>2182</v>
      </c>
      <c r="J780" s="7">
        <v>23485</v>
      </c>
      <c r="K780" s="8">
        <v>7.0099999999999996E-2</v>
      </c>
    </row>
    <row r="781" spans="1:11" x14ac:dyDescent="0.35">
      <c r="A781" s="5" t="s">
        <v>2167</v>
      </c>
      <c r="B781" s="5" t="s">
        <v>768</v>
      </c>
      <c r="C781" s="5" t="s">
        <v>17</v>
      </c>
      <c r="D781" s="5" t="s">
        <v>1754</v>
      </c>
      <c r="E781" s="6" t="s">
        <v>2306</v>
      </c>
      <c r="F781" s="5" t="s">
        <v>2198</v>
      </c>
      <c r="G781" s="5" t="s">
        <v>1753</v>
      </c>
      <c r="H781" s="5" t="s">
        <v>2175</v>
      </c>
      <c r="I781" s="6" t="s">
        <v>2176</v>
      </c>
      <c r="J781" s="7">
        <v>74039</v>
      </c>
      <c r="K781" s="8">
        <v>0.221</v>
      </c>
    </row>
    <row r="782" spans="1:11" x14ac:dyDescent="0.35">
      <c r="A782" s="5" t="s">
        <v>2167</v>
      </c>
      <c r="B782" s="5" t="s">
        <v>768</v>
      </c>
      <c r="C782" s="5" t="s">
        <v>17</v>
      </c>
      <c r="D782" s="5" t="s">
        <v>1754</v>
      </c>
      <c r="E782" s="6" t="s">
        <v>2306</v>
      </c>
      <c r="F782" s="5" t="s">
        <v>2198</v>
      </c>
      <c r="G782" s="5" t="s">
        <v>1753</v>
      </c>
      <c r="H782" s="5" t="s">
        <v>2177</v>
      </c>
      <c r="I782" s="6" t="s">
        <v>2178</v>
      </c>
      <c r="J782" s="7">
        <v>74675</v>
      </c>
      <c r="K782" s="8">
        <v>0.22289999999999999</v>
      </c>
    </row>
    <row r="783" spans="1:11" x14ac:dyDescent="0.35">
      <c r="A783" s="5" t="s">
        <v>2167</v>
      </c>
      <c r="B783" s="5" t="s">
        <v>768</v>
      </c>
      <c r="C783" s="5" t="s">
        <v>17</v>
      </c>
      <c r="D783" s="5" t="s">
        <v>1754</v>
      </c>
      <c r="E783" s="6" t="s">
        <v>2306</v>
      </c>
      <c r="F783" s="5" t="s">
        <v>2198</v>
      </c>
      <c r="G783" s="5" t="s">
        <v>1753</v>
      </c>
      <c r="H783" s="5" t="s">
        <v>2179</v>
      </c>
      <c r="I783" s="6" t="s">
        <v>2180</v>
      </c>
      <c r="J783" s="7">
        <v>7069</v>
      </c>
      <c r="K783" s="8">
        <v>2.1100000000000001E-2</v>
      </c>
    </row>
    <row r="784" spans="1:11" x14ac:dyDescent="0.35">
      <c r="A784" s="5" t="s">
        <v>2167</v>
      </c>
      <c r="B784" s="5" t="s">
        <v>768</v>
      </c>
      <c r="C784" s="5" t="s">
        <v>17</v>
      </c>
      <c r="D784" s="5" t="s">
        <v>2065</v>
      </c>
      <c r="E784" s="6" t="s">
        <v>2307</v>
      </c>
      <c r="F784" s="5" t="s">
        <v>2198</v>
      </c>
      <c r="G784" s="5" t="s">
        <v>2064</v>
      </c>
      <c r="H784" s="5" t="s">
        <v>2172</v>
      </c>
      <c r="I784" s="6" t="s">
        <v>2173</v>
      </c>
      <c r="J784" s="7">
        <v>0</v>
      </c>
      <c r="K784" s="8">
        <v>0</v>
      </c>
    </row>
    <row r="785" spans="1:11" x14ac:dyDescent="0.35">
      <c r="A785" s="5" t="s">
        <v>2167</v>
      </c>
      <c r="B785" s="5" t="s">
        <v>768</v>
      </c>
      <c r="C785" s="5" t="s">
        <v>17</v>
      </c>
      <c r="D785" s="5" t="s">
        <v>2065</v>
      </c>
      <c r="E785" s="6" t="s">
        <v>2307</v>
      </c>
      <c r="F785" s="5" t="s">
        <v>2198</v>
      </c>
      <c r="G785" s="5" t="s">
        <v>2064</v>
      </c>
      <c r="H785" s="5" t="s">
        <v>19</v>
      </c>
      <c r="I785" s="6" t="s">
        <v>2174</v>
      </c>
      <c r="J785" s="7">
        <v>112642</v>
      </c>
      <c r="K785" s="8">
        <v>0.31969999999999998</v>
      </c>
    </row>
    <row r="786" spans="1:11" x14ac:dyDescent="0.35">
      <c r="A786" s="5" t="s">
        <v>2167</v>
      </c>
      <c r="B786" s="5" t="s">
        <v>768</v>
      </c>
      <c r="C786" s="5" t="s">
        <v>17</v>
      </c>
      <c r="D786" s="5" t="s">
        <v>2065</v>
      </c>
      <c r="E786" s="6" t="s">
        <v>2307</v>
      </c>
      <c r="F786" s="5" t="s">
        <v>2198</v>
      </c>
      <c r="G786" s="5" t="s">
        <v>2064</v>
      </c>
      <c r="H786" s="5" t="s">
        <v>2175</v>
      </c>
      <c r="I786" s="6" t="s">
        <v>2176</v>
      </c>
      <c r="J786" s="7">
        <v>94743</v>
      </c>
      <c r="K786" s="8">
        <v>0.26889999999999997</v>
      </c>
    </row>
    <row r="787" spans="1:11" x14ac:dyDescent="0.35">
      <c r="A787" s="5" t="s">
        <v>2167</v>
      </c>
      <c r="B787" s="5" t="s">
        <v>768</v>
      </c>
      <c r="C787" s="5" t="s">
        <v>17</v>
      </c>
      <c r="D787" s="5" t="s">
        <v>2065</v>
      </c>
      <c r="E787" s="6" t="s">
        <v>2307</v>
      </c>
      <c r="F787" s="5" t="s">
        <v>2198</v>
      </c>
      <c r="G787" s="5" t="s">
        <v>2064</v>
      </c>
      <c r="H787" s="5" t="s">
        <v>2177</v>
      </c>
      <c r="I787" s="6" t="s">
        <v>2178</v>
      </c>
      <c r="J787" s="7">
        <v>79628</v>
      </c>
      <c r="K787" s="8">
        <v>0.22600000000000001</v>
      </c>
    </row>
    <row r="788" spans="1:11" x14ac:dyDescent="0.35">
      <c r="A788" s="5" t="s">
        <v>2167</v>
      </c>
      <c r="B788" s="5" t="s">
        <v>768</v>
      </c>
      <c r="C788" s="5" t="s">
        <v>17</v>
      </c>
      <c r="D788" s="5" t="s">
        <v>2065</v>
      </c>
      <c r="E788" s="6" t="s">
        <v>2307</v>
      </c>
      <c r="F788" s="5" t="s">
        <v>2198</v>
      </c>
      <c r="G788" s="5" t="s">
        <v>2064</v>
      </c>
      <c r="H788" s="5" t="s">
        <v>2179</v>
      </c>
      <c r="I788" s="6" t="s">
        <v>2180</v>
      </c>
      <c r="J788" s="7">
        <v>12156</v>
      </c>
      <c r="K788" s="8">
        <v>3.4500000000000003E-2</v>
      </c>
    </row>
    <row r="789" spans="1:11" x14ac:dyDescent="0.35">
      <c r="A789" s="5" t="s">
        <v>2167</v>
      </c>
      <c r="B789" s="5" t="s">
        <v>811</v>
      </c>
      <c r="C789" s="5" t="s">
        <v>17</v>
      </c>
      <c r="D789" s="5" t="s">
        <v>812</v>
      </c>
      <c r="E789" s="6" t="s">
        <v>2308</v>
      </c>
      <c r="F789" s="5" t="s">
        <v>2169</v>
      </c>
      <c r="G789" s="5" t="s">
        <v>116</v>
      </c>
      <c r="H789" s="5" t="s">
        <v>2170</v>
      </c>
      <c r="I789" s="6" t="s">
        <v>2171</v>
      </c>
      <c r="J789" s="7">
        <v>0</v>
      </c>
      <c r="K789" s="8">
        <v>0</v>
      </c>
    </row>
    <row r="790" spans="1:11" x14ac:dyDescent="0.35">
      <c r="A790" s="5" t="s">
        <v>2167</v>
      </c>
      <c r="B790" s="5" t="s">
        <v>811</v>
      </c>
      <c r="C790" s="5" t="s">
        <v>17</v>
      </c>
      <c r="D790" s="5" t="s">
        <v>812</v>
      </c>
      <c r="E790" s="6" t="s">
        <v>2308</v>
      </c>
      <c r="F790" s="5" t="s">
        <v>2169</v>
      </c>
      <c r="G790" s="5" t="s">
        <v>116</v>
      </c>
      <c r="H790" s="5" t="s">
        <v>2172</v>
      </c>
      <c r="I790" s="6" t="s">
        <v>2173</v>
      </c>
      <c r="J790" s="7">
        <v>0</v>
      </c>
      <c r="K790" s="8">
        <v>0</v>
      </c>
    </row>
    <row r="791" spans="1:11" x14ac:dyDescent="0.35">
      <c r="A791" s="5" t="s">
        <v>2167</v>
      </c>
      <c r="B791" s="5" t="s">
        <v>811</v>
      </c>
      <c r="C791" s="5" t="s">
        <v>17</v>
      </c>
      <c r="D791" s="5" t="s">
        <v>812</v>
      </c>
      <c r="E791" s="6" t="s">
        <v>2308</v>
      </c>
      <c r="F791" s="5" t="s">
        <v>2169</v>
      </c>
      <c r="G791" s="5" t="s">
        <v>116</v>
      </c>
      <c r="H791" s="5" t="s">
        <v>19</v>
      </c>
      <c r="I791" s="6" t="s">
        <v>2174</v>
      </c>
      <c r="J791" s="7">
        <v>2104305</v>
      </c>
      <c r="K791" s="8">
        <v>0.82609999999999995</v>
      </c>
    </row>
    <row r="792" spans="1:11" x14ac:dyDescent="0.35">
      <c r="A792" s="5" t="s">
        <v>2167</v>
      </c>
      <c r="B792" s="5" t="s">
        <v>811</v>
      </c>
      <c r="C792" s="5" t="s">
        <v>17</v>
      </c>
      <c r="D792" s="5" t="s">
        <v>812</v>
      </c>
      <c r="E792" s="6" t="s">
        <v>2308</v>
      </c>
      <c r="F792" s="5" t="s">
        <v>2169</v>
      </c>
      <c r="G792" s="5" t="s">
        <v>116</v>
      </c>
      <c r="H792" s="5" t="s">
        <v>30</v>
      </c>
      <c r="I792" s="6" t="s">
        <v>2182</v>
      </c>
      <c r="J792" s="7">
        <v>131185</v>
      </c>
      <c r="K792" s="8">
        <v>5.1499999999999997E-2</v>
      </c>
    </row>
    <row r="793" spans="1:11" x14ac:dyDescent="0.35">
      <c r="A793" s="5" t="s">
        <v>2167</v>
      </c>
      <c r="B793" s="5" t="s">
        <v>811</v>
      </c>
      <c r="C793" s="5" t="s">
        <v>17</v>
      </c>
      <c r="D793" s="5" t="s">
        <v>812</v>
      </c>
      <c r="E793" s="6" t="s">
        <v>2308</v>
      </c>
      <c r="F793" s="5" t="s">
        <v>2169</v>
      </c>
      <c r="G793" s="5" t="s">
        <v>116</v>
      </c>
      <c r="H793" s="5" t="s">
        <v>2175</v>
      </c>
      <c r="I793" s="6" t="s">
        <v>2176</v>
      </c>
      <c r="J793" s="7">
        <v>763419</v>
      </c>
      <c r="K793" s="8">
        <v>0.29970000000000002</v>
      </c>
    </row>
    <row r="794" spans="1:11" x14ac:dyDescent="0.35">
      <c r="A794" s="5" t="s">
        <v>2167</v>
      </c>
      <c r="B794" s="5" t="s">
        <v>811</v>
      </c>
      <c r="C794" s="5" t="s">
        <v>17</v>
      </c>
      <c r="D794" s="5" t="s">
        <v>812</v>
      </c>
      <c r="E794" s="6" t="s">
        <v>2308</v>
      </c>
      <c r="F794" s="5" t="s">
        <v>2169</v>
      </c>
      <c r="G794" s="5" t="s">
        <v>116</v>
      </c>
      <c r="H794" s="5" t="s">
        <v>2177</v>
      </c>
      <c r="I794" s="6" t="s">
        <v>2178</v>
      </c>
      <c r="J794" s="7">
        <v>685217</v>
      </c>
      <c r="K794" s="8">
        <v>0.26900000000000002</v>
      </c>
    </row>
    <row r="795" spans="1:11" x14ac:dyDescent="0.35">
      <c r="A795" s="5" t="s">
        <v>2167</v>
      </c>
      <c r="B795" s="5" t="s">
        <v>811</v>
      </c>
      <c r="C795" s="5" t="s">
        <v>17</v>
      </c>
      <c r="D795" s="5" t="s">
        <v>812</v>
      </c>
      <c r="E795" s="6" t="s">
        <v>2308</v>
      </c>
      <c r="F795" s="5" t="s">
        <v>2169</v>
      </c>
      <c r="G795" s="5" t="s">
        <v>116</v>
      </c>
      <c r="H795" s="5" t="s">
        <v>2179</v>
      </c>
      <c r="I795" s="6" t="s">
        <v>2180</v>
      </c>
      <c r="J795" s="7">
        <v>90428</v>
      </c>
      <c r="K795" s="8">
        <v>3.5499999999999997E-2</v>
      </c>
    </row>
    <row r="796" spans="1:11" x14ac:dyDescent="0.35">
      <c r="A796" s="5" t="s">
        <v>2167</v>
      </c>
      <c r="B796" s="5" t="s">
        <v>811</v>
      </c>
      <c r="C796" s="5" t="s">
        <v>17</v>
      </c>
      <c r="D796" s="5" t="s">
        <v>822</v>
      </c>
      <c r="E796" s="6" t="s">
        <v>2309</v>
      </c>
      <c r="F796" s="5" t="s">
        <v>2169</v>
      </c>
      <c r="G796" s="5" t="s">
        <v>116</v>
      </c>
      <c r="H796" s="5" t="s">
        <v>2170</v>
      </c>
      <c r="I796" s="6" t="s">
        <v>2171</v>
      </c>
      <c r="J796" s="7">
        <v>0</v>
      </c>
      <c r="K796" s="8">
        <v>0</v>
      </c>
    </row>
    <row r="797" spans="1:11" x14ac:dyDescent="0.35">
      <c r="A797" s="5" t="s">
        <v>2167</v>
      </c>
      <c r="B797" s="5" t="s">
        <v>811</v>
      </c>
      <c r="C797" s="5" t="s">
        <v>17</v>
      </c>
      <c r="D797" s="5" t="s">
        <v>822</v>
      </c>
      <c r="E797" s="6" t="s">
        <v>2309</v>
      </c>
      <c r="F797" s="5" t="s">
        <v>2169</v>
      </c>
      <c r="G797" s="5" t="s">
        <v>116</v>
      </c>
      <c r="H797" s="5" t="s">
        <v>2172</v>
      </c>
      <c r="I797" s="6" t="s">
        <v>2173</v>
      </c>
      <c r="J797" s="7">
        <v>0</v>
      </c>
      <c r="K797" s="8">
        <v>0</v>
      </c>
    </row>
    <row r="798" spans="1:11" x14ac:dyDescent="0.35">
      <c r="A798" s="5" t="s">
        <v>2167</v>
      </c>
      <c r="B798" s="5" t="s">
        <v>811</v>
      </c>
      <c r="C798" s="5" t="s">
        <v>17</v>
      </c>
      <c r="D798" s="5" t="s">
        <v>822</v>
      </c>
      <c r="E798" s="6" t="s">
        <v>2309</v>
      </c>
      <c r="F798" s="5" t="s">
        <v>2169</v>
      </c>
      <c r="G798" s="5" t="s">
        <v>116</v>
      </c>
      <c r="H798" s="5" t="s">
        <v>19</v>
      </c>
      <c r="I798" s="6" t="s">
        <v>2174</v>
      </c>
      <c r="J798" s="7">
        <v>2773620</v>
      </c>
      <c r="K798" s="8">
        <v>0.44850000000000001</v>
      </c>
    </row>
    <row r="799" spans="1:11" x14ac:dyDescent="0.35">
      <c r="A799" s="5" t="s">
        <v>2167</v>
      </c>
      <c r="B799" s="5" t="s">
        <v>811</v>
      </c>
      <c r="C799" s="5" t="s">
        <v>17</v>
      </c>
      <c r="D799" s="5" t="s">
        <v>822</v>
      </c>
      <c r="E799" s="6" t="s">
        <v>2309</v>
      </c>
      <c r="F799" s="5" t="s">
        <v>2169</v>
      </c>
      <c r="G799" s="5" t="s">
        <v>116</v>
      </c>
      <c r="H799" s="5" t="s">
        <v>30</v>
      </c>
      <c r="I799" s="6" t="s">
        <v>2182</v>
      </c>
      <c r="J799" s="7">
        <v>137908</v>
      </c>
      <c r="K799" s="8">
        <v>2.23E-2</v>
      </c>
    </row>
    <row r="800" spans="1:11" x14ac:dyDescent="0.35">
      <c r="A800" s="5" t="s">
        <v>2167</v>
      </c>
      <c r="B800" s="5" t="s">
        <v>811</v>
      </c>
      <c r="C800" s="5" t="s">
        <v>17</v>
      </c>
      <c r="D800" s="5" t="s">
        <v>822</v>
      </c>
      <c r="E800" s="6" t="s">
        <v>2309</v>
      </c>
      <c r="F800" s="5" t="s">
        <v>2169</v>
      </c>
      <c r="G800" s="5" t="s">
        <v>116</v>
      </c>
      <c r="H800" s="5" t="s">
        <v>2175</v>
      </c>
      <c r="I800" s="6" t="s">
        <v>2176</v>
      </c>
      <c r="J800" s="7">
        <v>1967817</v>
      </c>
      <c r="K800" s="8">
        <v>0.31819999999999998</v>
      </c>
    </row>
    <row r="801" spans="1:11" x14ac:dyDescent="0.35">
      <c r="A801" s="5" t="s">
        <v>2167</v>
      </c>
      <c r="B801" s="5" t="s">
        <v>811</v>
      </c>
      <c r="C801" s="5" t="s">
        <v>17</v>
      </c>
      <c r="D801" s="5" t="s">
        <v>822</v>
      </c>
      <c r="E801" s="6" t="s">
        <v>2309</v>
      </c>
      <c r="F801" s="5" t="s">
        <v>2169</v>
      </c>
      <c r="G801" s="5" t="s">
        <v>116</v>
      </c>
      <c r="H801" s="5" t="s">
        <v>2177</v>
      </c>
      <c r="I801" s="6" t="s">
        <v>2178</v>
      </c>
      <c r="J801" s="7">
        <v>1290645</v>
      </c>
      <c r="K801" s="8">
        <v>0.2087</v>
      </c>
    </row>
    <row r="802" spans="1:11" x14ac:dyDescent="0.35">
      <c r="A802" s="5" t="s">
        <v>2167</v>
      </c>
      <c r="B802" s="5" t="s">
        <v>811</v>
      </c>
      <c r="C802" s="5" t="s">
        <v>17</v>
      </c>
      <c r="D802" s="5" t="s">
        <v>822</v>
      </c>
      <c r="E802" s="6" t="s">
        <v>2309</v>
      </c>
      <c r="F802" s="5" t="s">
        <v>2169</v>
      </c>
      <c r="G802" s="5" t="s">
        <v>116</v>
      </c>
      <c r="H802" s="5" t="s">
        <v>2179</v>
      </c>
      <c r="I802" s="6" t="s">
        <v>2180</v>
      </c>
      <c r="J802" s="7">
        <v>117500</v>
      </c>
      <c r="K802" s="8">
        <v>1.9E-2</v>
      </c>
    </row>
    <row r="803" spans="1:11" x14ac:dyDescent="0.35">
      <c r="A803" s="5" t="s">
        <v>2167</v>
      </c>
      <c r="B803" s="5" t="s">
        <v>811</v>
      </c>
      <c r="C803" s="5" t="s">
        <v>17</v>
      </c>
      <c r="D803" s="5" t="s">
        <v>835</v>
      </c>
      <c r="E803" s="6" t="s">
        <v>2310</v>
      </c>
      <c r="F803" s="5" t="s">
        <v>2169</v>
      </c>
      <c r="G803" s="5" t="s">
        <v>116</v>
      </c>
      <c r="H803" s="5" t="s">
        <v>2170</v>
      </c>
      <c r="I803" s="6" t="s">
        <v>2171</v>
      </c>
      <c r="J803" s="7">
        <v>0</v>
      </c>
      <c r="K803" s="8">
        <v>0</v>
      </c>
    </row>
    <row r="804" spans="1:11" x14ac:dyDescent="0.35">
      <c r="A804" s="5" t="s">
        <v>2167</v>
      </c>
      <c r="B804" s="5" t="s">
        <v>811</v>
      </c>
      <c r="C804" s="5" t="s">
        <v>17</v>
      </c>
      <c r="D804" s="5" t="s">
        <v>835</v>
      </c>
      <c r="E804" s="6" t="s">
        <v>2310</v>
      </c>
      <c r="F804" s="5" t="s">
        <v>2169</v>
      </c>
      <c r="G804" s="5" t="s">
        <v>116</v>
      </c>
      <c r="H804" s="5" t="s">
        <v>2172</v>
      </c>
      <c r="I804" s="6" t="s">
        <v>2173</v>
      </c>
      <c r="J804" s="7">
        <v>0</v>
      </c>
      <c r="K804" s="8">
        <v>0</v>
      </c>
    </row>
    <row r="805" spans="1:11" x14ac:dyDescent="0.35">
      <c r="A805" s="5" t="s">
        <v>2167</v>
      </c>
      <c r="B805" s="5" t="s">
        <v>811</v>
      </c>
      <c r="C805" s="5" t="s">
        <v>17</v>
      </c>
      <c r="D805" s="5" t="s">
        <v>835</v>
      </c>
      <c r="E805" s="6" t="s">
        <v>2310</v>
      </c>
      <c r="F805" s="5" t="s">
        <v>2169</v>
      </c>
      <c r="G805" s="5" t="s">
        <v>116</v>
      </c>
      <c r="H805" s="5" t="s">
        <v>19</v>
      </c>
      <c r="I805" s="6" t="s">
        <v>2174</v>
      </c>
      <c r="J805" s="7">
        <v>2765819</v>
      </c>
      <c r="K805" s="8">
        <v>1.0204</v>
      </c>
    </row>
    <row r="806" spans="1:11" x14ac:dyDescent="0.35">
      <c r="A806" s="5" t="s">
        <v>2167</v>
      </c>
      <c r="B806" s="5" t="s">
        <v>811</v>
      </c>
      <c r="C806" s="5" t="s">
        <v>17</v>
      </c>
      <c r="D806" s="5" t="s">
        <v>835</v>
      </c>
      <c r="E806" s="6" t="s">
        <v>2310</v>
      </c>
      <c r="F806" s="5" t="s">
        <v>2169</v>
      </c>
      <c r="G806" s="5" t="s">
        <v>116</v>
      </c>
      <c r="H806" s="5" t="s">
        <v>30</v>
      </c>
      <c r="I806" s="6" t="s">
        <v>2182</v>
      </c>
      <c r="J806" s="7">
        <v>89989</v>
      </c>
      <c r="K806" s="8">
        <v>3.32E-2</v>
      </c>
    </row>
    <row r="807" spans="1:11" x14ac:dyDescent="0.35">
      <c r="A807" s="5" t="s">
        <v>2167</v>
      </c>
      <c r="B807" s="5" t="s">
        <v>811</v>
      </c>
      <c r="C807" s="5" t="s">
        <v>17</v>
      </c>
      <c r="D807" s="5" t="s">
        <v>835</v>
      </c>
      <c r="E807" s="6" t="s">
        <v>2310</v>
      </c>
      <c r="F807" s="5" t="s">
        <v>2169</v>
      </c>
      <c r="G807" s="5" t="s">
        <v>116</v>
      </c>
      <c r="H807" s="5" t="s">
        <v>2175</v>
      </c>
      <c r="I807" s="6" t="s">
        <v>2176</v>
      </c>
      <c r="J807" s="7">
        <v>790389</v>
      </c>
      <c r="K807" s="8">
        <v>0.29160000000000003</v>
      </c>
    </row>
    <row r="808" spans="1:11" x14ac:dyDescent="0.35">
      <c r="A808" s="5" t="s">
        <v>2167</v>
      </c>
      <c r="B808" s="5" t="s">
        <v>811</v>
      </c>
      <c r="C808" s="5" t="s">
        <v>17</v>
      </c>
      <c r="D808" s="5" t="s">
        <v>835</v>
      </c>
      <c r="E808" s="6" t="s">
        <v>2310</v>
      </c>
      <c r="F808" s="5" t="s">
        <v>2169</v>
      </c>
      <c r="G808" s="5" t="s">
        <v>116</v>
      </c>
      <c r="H808" s="5" t="s">
        <v>2177</v>
      </c>
      <c r="I808" s="6" t="s">
        <v>2178</v>
      </c>
      <c r="J808" s="7">
        <v>685221</v>
      </c>
      <c r="K808" s="8">
        <v>0.25280000000000002</v>
      </c>
    </row>
    <row r="809" spans="1:11" x14ac:dyDescent="0.35">
      <c r="A809" s="5" t="s">
        <v>2167</v>
      </c>
      <c r="B809" s="5" t="s">
        <v>811</v>
      </c>
      <c r="C809" s="5" t="s">
        <v>17</v>
      </c>
      <c r="D809" s="5" t="s">
        <v>835</v>
      </c>
      <c r="E809" s="6" t="s">
        <v>2310</v>
      </c>
      <c r="F809" s="5" t="s">
        <v>2169</v>
      </c>
      <c r="G809" s="5" t="s">
        <v>116</v>
      </c>
      <c r="H809" s="5" t="s">
        <v>2179</v>
      </c>
      <c r="I809" s="6" t="s">
        <v>2180</v>
      </c>
      <c r="J809" s="7">
        <v>130376</v>
      </c>
      <c r="K809" s="8">
        <v>4.8099999999999997E-2</v>
      </c>
    </row>
    <row r="810" spans="1:11" x14ac:dyDescent="0.35">
      <c r="A810" s="5" t="s">
        <v>2167</v>
      </c>
      <c r="B810" s="5" t="s">
        <v>811</v>
      </c>
      <c r="C810" s="5" t="s">
        <v>17</v>
      </c>
      <c r="D810" s="5" t="s">
        <v>845</v>
      </c>
      <c r="E810" s="6" t="s">
        <v>2311</v>
      </c>
      <c r="F810" s="5" t="s">
        <v>2169</v>
      </c>
      <c r="G810" s="5" t="s">
        <v>116</v>
      </c>
      <c r="H810" s="5" t="s">
        <v>2170</v>
      </c>
      <c r="I810" s="6" t="s">
        <v>2171</v>
      </c>
      <c r="J810" s="7">
        <v>0</v>
      </c>
      <c r="K810" s="8">
        <v>0</v>
      </c>
    </row>
    <row r="811" spans="1:11" x14ac:dyDescent="0.35">
      <c r="A811" s="5" t="s">
        <v>2167</v>
      </c>
      <c r="B811" s="5" t="s">
        <v>811</v>
      </c>
      <c r="C811" s="5" t="s">
        <v>17</v>
      </c>
      <c r="D811" s="5" t="s">
        <v>845</v>
      </c>
      <c r="E811" s="6" t="s">
        <v>2311</v>
      </c>
      <c r="F811" s="5" t="s">
        <v>2169</v>
      </c>
      <c r="G811" s="5" t="s">
        <v>116</v>
      </c>
      <c r="H811" s="5" t="s">
        <v>2172</v>
      </c>
      <c r="I811" s="6" t="s">
        <v>2173</v>
      </c>
      <c r="J811" s="7">
        <v>0</v>
      </c>
      <c r="K811" s="8">
        <v>0</v>
      </c>
    </row>
    <row r="812" spans="1:11" x14ac:dyDescent="0.35">
      <c r="A812" s="5" t="s">
        <v>2167</v>
      </c>
      <c r="B812" s="5" t="s">
        <v>811</v>
      </c>
      <c r="C812" s="5" t="s">
        <v>17</v>
      </c>
      <c r="D812" s="5" t="s">
        <v>845</v>
      </c>
      <c r="E812" s="6" t="s">
        <v>2311</v>
      </c>
      <c r="F812" s="5" t="s">
        <v>2169</v>
      </c>
      <c r="G812" s="5" t="s">
        <v>116</v>
      </c>
      <c r="H812" s="5" t="s">
        <v>19</v>
      </c>
      <c r="I812" s="6" t="s">
        <v>2174</v>
      </c>
      <c r="J812" s="7">
        <v>3211856</v>
      </c>
      <c r="K812" s="8">
        <v>0.67630000000000001</v>
      </c>
    </row>
    <row r="813" spans="1:11" x14ac:dyDescent="0.35">
      <c r="A813" s="5" t="s">
        <v>2167</v>
      </c>
      <c r="B813" s="5" t="s">
        <v>811</v>
      </c>
      <c r="C813" s="5" t="s">
        <v>17</v>
      </c>
      <c r="D813" s="5" t="s">
        <v>845</v>
      </c>
      <c r="E813" s="6" t="s">
        <v>2311</v>
      </c>
      <c r="F813" s="5" t="s">
        <v>2169</v>
      </c>
      <c r="G813" s="5" t="s">
        <v>116</v>
      </c>
      <c r="H813" s="5" t="s">
        <v>30</v>
      </c>
      <c r="I813" s="6" t="s">
        <v>2182</v>
      </c>
      <c r="J813" s="7">
        <v>235083</v>
      </c>
      <c r="K813" s="8">
        <v>4.9500000000000002E-2</v>
      </c>
    </row>
    <row r="814" spans="1:11" x14ac:dyDescent="0.35">
      <c r="A814" s="5" t="s">
        <v>2167</v>
      </c>
      <c r="B814" s="5" t="s">
        <v>811</v>
      </c>
      <c r="C814" s="5" t="s">
        <v>17</v>
      </c>
      <c r="D814" s="5" t="s">
        <v>845</v>
      </c>
      <c r="E814" s="6" t="s">
        <v>2311</v>
      </c>
      <c r="F814" s="5" t="s">
        <v>2169</v>
      </c>
      <c r="G814" s="5" t="s">
        <v>116</v>
      </c>
      <c r="H814" s="5" t="s">
        <v>2175</v>
      </c>
      <c r="I814" s="6" t="s">
        <v>2176</v>
      </c>
      <c r="J814" s="7">
        <v>1520680</v>
      </c>
      <c r="K814" s="8">
        <v>0.32019999999999998</v>
      </c>
    </row>
    <row r="815" spans="1:11" x14ac:dyDescent="0.35">
      <c r="A815" s="5" t="s">
        <v>2167</v>
      </c>
      <c r="B815" s="5" t="s">
        <v>811</v>
      </c>
      <c r="C815" s="5" t="s">
        <v>17</v>
      </c>
      <c r="D815" s="5" t="s">
        <v>845</v>
      </c>
      <c r="E815" s="6" t="s">
        <v>2311</v>
      </c>
      <c r="F815" s="5" t="s">
        <v>2169</v>
      </c>
      <c r="G815" s="5" t="s">
        <v>116</v>
      </c>
      <c r="H815" s="5" t="s">
        <v>2177</v>
      </c>
      <c r="I815" s="6" t="s">
        <v>2178</v>
      </c>
      <c r="J815" s="7">
        <v>1031992</v>
      </c>
      <c r="K815" s="8">
        <v>0.21729999999999999</v>
      </c>
    </row>
    <row r="816" spans="1:11" x14ac:dyDescent="0.35">
      <c r="A816" s="5" t="s">
        <v>2167</v>
      </c>
      <c r="B816" s="5" t="s">
        <v>811</v>
      </c>
      <c r="C816" s="5" t="s">
        <v>17</v>
      </c>
      <c r="D816" s="5" t="s">
        <v>845</v>
      </c>
      <c r="E816" s="6" t="s">
        <v>2311</v>
      </c>
      <c r="F816" s="5" t="s">
        <v>2169</v>
      </c>
      <c r="G816" s="5" t="s">
        <v>116</v>
      </c>
      <c r="H816" s="5" t="s">
        <v>2179</v>
      </c>
      <c r="I816" s="6" t="s">
        <v>2180</v>
      </c>
      <c r="J816" s="7">
        <v>47966</v>
      </c>
      <c r="K816" s="8">
        <v>1.01E-2</v>
      </c>
    </row>
    <row r="817" spans="1:11" x14ac:dyDescent="0.35">
      <c r="A817" s="5" t="s">
        <v>2167</v>
      </c>
      <c r="B817" s="5" t="s">
        <v>811</v>
      </c>
      <c r="C817" s="5" t="s">
        <v>17</v>
      </c>
      <c r="D817" s="5" t="s">
        <v>855</v>
      </c>
      <c r="E817" s="6" t="s">
        <v>2312</v>
      </c>
      <c r="F817" s="5" t="s">
        <v>2169</v>
      </c>
      <c r="G817" s="5" t="s">
        <v>116</v>
      </c>
      <c r="H817" s="5" t="s">
        <v>2170</v>
      </c>
      <c r="I817" s="6" t="s">
        <v>2171</v>
      </c>
      <c r="J817" s="7">
        <v>0</v>
      </c>
      <c r="K817" s="8">
        <v>0</v>
      </c>
    </row>
    <row r="818" spans="1:11" x14ac:dyDescent="0.35">
      <c r="A818" s="5" t="s">
        <v>2167</v>
      </c>
      <c r="B818" s="5" t="s">
        <v>811</v>
      </c>
      <c r="C818" s="5" t="s">
        <v>17</v>
      </c>
      <c r="D818" s="5" t="s">
        <v>855</v>
      </c>
      <c r="E818" s="6" t="s">
        <v>2312</v>
      </c>
      <c r="F818" s="5" t="s">
        <v>2169</v>
      </c>
      <c r="G818" s="5" t="s">
        <v>116</v>
      </c>
      <c r="H818" s="5" t="s">
        <v>2172</v>
      </c>
      <c r="I818" s="6" t="s">
        <v>2173</v>
      </c>
      <c r="J818" s="7">
        <v>0</v>
      </c>
      <c r="K818" s="8">
        <v>0</v>
      </c>
    </row>
    <row r="819" spans="1:11" x14ac:dyDescent="0.35">
      <c r="A819" s="5" t="s">
        <v>2167</v>
      </c>
      <c r="B819" s="5" t="s">
        <v>811</v>
      </c>
      <c r="C819" s="5" t="s">
        <v>17</v>
      </c>
      <c r="D819" s="5" t="s">
        <v>855</v>
      </c>
      <c r="E819" s="6" t="s">
        <v>2312</v>
      </c>
      <c r="F819" s="5" t="s">
        <v>2169</v>
      </c>
      <c r="G819" s="5" t="s">
        <v>116</v>
      </c>
      <c r="H819" s="5" t="s">
        <v>19</v>
      </c>
      <c r="I819" s="6" t="s">
        <v>2174</v>
      </c>
      <c r="J819" s="7">
        <v>7575934</v>
      </c>
      <c r="K819" s="8">
        <v>0.43809999999999999</v>
      </c>
    </row>
    <row r="820" spans="1:11" x14ac:dyDescent="0.35">
      <c r="A820" s="5" t="s">
        <v>2167</v>
      </c>
      <c r="B820" s="5" t="s">
        <v>811</v>
      </c>
      <c r="C820" s="5" t="s">
        <v>17</v>
      </c>
      <c r="D820" s="5" t="s">
        <v>855</v>
      </c>
      <c r="E820" s="6" t="s">
        <v>2312</v>
      </c>
      <c r="F820" s="5" t="s">
        <v>2169</v>
      </c>
      <c r="G820" s="5" t="s">
        <v>116</v>
      </c>
      <c r="H820" s="5" t="s">
        <v>30</v>
      </c>
      <c r="I820" s="6" t="s">
        <v>2182</v>
      </c>
      <c r="J820" s="7">
        <v>439235</v>
      </c>
      <c r="K820" s="8">
        <v>2.5399999999999999E-2</v>
      </c>
    </row>
    <row r="821" spans="1:11" x14ac:dyDescent="0.35">
      <c r="A821" s="5" t="s">
        <v>2167</v>
      </c>
      <c r="B821" s="5" t="s">
        <v>811</v>
      </c>
      <c r="C821" s="5" t="s">
        <v>17</v>
      </c>
      <c r="D821" s="5" t="s">
        <v>855</v>
      </c>
      <c r="E821" s="6" t="s">
        <v>2312</v>
      </c>
      <c r="F821" s="5" t="s">
        <v>2169</v>
      </c>
      <c r="G821" s="5" t="s">
        <v>116</v>
      </c>
      <c r="H821" s="5" t="s">
        <v>2175</v>
      </c>
      <c r="I821" s="6" t="s">
        <v>2176</v>
      </c>
      <c r="J821" s="7">
        <v>6673255</v>
      </c>
      <c r="K821" s="8">
        <v>0.38590000000000002</v>
      </c>
    </row>
    <row r="822" spans="1:11" x14ac:dyDescent="0.35">
      <c r="A822" s="5" t="s">
        <v>2167</v>
      </c>
      <c r="B822" s="5" t="s">
        <v>811</v>
      </c>
      <c r="C822" s="5" t="s">
        <v>17</v>
      </c>
      <c r="D822" s="5" t="s">
        <v>855</v>
      </c>
      <c r="E822" s="6" t="s">
        <v>2312</v>
      </c>
      <c r="F822" s="5" t="s">
        <v>2169</v>
      </c>
      <c r="G822" s="5" t="s">
        <v>116</v>
      </c>
      <c r="H822" s="5" t="s">
        <v>2177</v>
      </c>
      <c r="I822" s="6" t="s">
        <v>2178</v>
      </c>
      <c r="J822" s="7">
        <v>2595635</v>
      </c>
      <c r="K822" s="8">
        <v>0.15010000000000001</v>
      </c>
    </row>
    <row r="823" spans="1:11" x14ac:dyDescent="0.35">
      <c r="A823" s="5" t="s">
        <v>2167</v>
      </c>
      <c r="B823" s="5" t="s">
        <v>811</v>
      </c>
      <c r="C823" s="5" t="s">
        <v>17</v>
      </c>
      <c r="D823" s="5" t="s">
        <v>855</v>
      </c>
      <c r="E823" s="6" t="s">
        <v>2312</v>
      </c>
      <c r="F823" s="5" t="s">
        <v>2169</v>
      </c>
      <c r="G823" s="5" t="s">
        <v>116</v>
      </c>
      <c r="H823" s="5" t="s">
        <v>2179</v>
      </c>
      <c r="I823" s="6" t="s">
        <v>2180</v>
      </c>
      <c r="J823" s="7">
        <v>396003</v>
      </c>
      <c r="K823" s="8">
        <v>2.29E-2</v>
      </c>
    </row>
    <row r="824" spans="1:11" x14ac:dyDescent="0.35">
      <c r="A824" s="5" t="s">
        <v>2167</v>
      </c>
      <c r="B824" s="5" t="s">
        <v>860</v>
      </c>
      <c r="C824" s="5" t="s">
        <v>17</v>
      </c>
      <c r="D824" s="5" t="s">
        <v>861</v>
      </c>
      <c r="E824" s="6" t="s">
        <v>2313</v>
      </c>
      <c r="F824" s="5" t="s">
        <v>2169</v>
      </c>
      <c r="G824" s="5" t="s">
        <v>116</v>
      </c>
      <c r="H824" s="5" t="s">
        <v>2172</v>
      </c>
      <c r="I824" s="6" t="s">
        <v>2173</v>
      </c>
      <c r="J824" s="7">
        <v>0</v>
      </c>
      <c r="K824" s="8">
        <v>0</v>
      </c>
    </row>
    <row r="825" spans="1:11" x14ac:dyDescent="0.35">
      <c r="A825" s="5" t="s">
        <v>2167</v>
      </c>
      <c r="B825" s="5" t="s">
        <v>860</v>
      </c>
      <c r="C825" s="5" t="s">
        <v>17</v>
      </c>
      <c r="D825" s="5" t="s">
        <v>861</v>
      </c>
      <c r="E825" s="6" t="s">
        <v>2313</v>
      </c>
      <c r="F825" s="5" t="s">
        <v>2169</v>
      </c>
      <c r="G825" s="5" t="s">
        <v>116</v>
      </c>
      <c r="H825" s="5" t="s">
        <v>19</v>
      </c>
      <c r="I825" s="6" t="s">
        <v>2174</v>
      </c>
      <c r="J825" s="7">
        <v>4734953</v>
      </c>
      <c r="K825" s="8">
        <v>0.32890000000000003</v>
      </c>
    </row>
    <row r="826" spans="1:11" x14ac:dyDescent="0.35">
      <c r="A826" s="5" t="s">
        <v>2167</v>
      </c>
      <c r="B826" s="5" t="s">
        <v>860</v>
      </c>
      <c r="C826" s="5" t="s">
        <v>17</v>
      </c>
      <c r="D826" s="5" t="s">
        <v>861</v>
      </c>
      <c r="E826" s="6" t="s">
        <v>2313</v>
      </c>
      <c r="F826" s="5" t="s">
        <v>2169</v>
      </c>
      <c r="G826" s="5" t="s">
        <v>116</v>
      </c>
      <c r="H826" s="5" t="s">
        <v>2175</v>
      </c>
      <c r="I826" s="6" t="s">
        <v>2176</v>
      </c>
      <c r="J826" s="7">
        <v>3779037</v>
      </c>
      <c r="K826" s="8">
        <v>0.26250000000000001</v>
      </c>
    </row>
    <row r="827" spans="1:11" x14ac:dyDescent="0.35">
      <c r="A827" s="5" t="s">
        <v>2167</v>
      </c>
      <c r="B827" s="5" t="s">
        <v>860</v>
      </c>
      <c r="C827" s="5" t="s">
        <v>17</v>
      </c>
      <c r="D827" s="5" t="s">
        <v>861</v>
      </c>
      <c r="E827" s="6" t="s">
        <v>2313</v>
      </c>
      <c r="F827" s="5" t="s">
        <v>2169</v>
      </c>
      <c r="G827" s="5" t="s">
        <v>116</v>
      </c>
      <c r="H827" s="5" t="s">
        <v>2177</v>
      </c>
      <c r="I827" s="6" t="s">
        <v>2178</v>
      </c>
      <c r="J827" s="7">
        <v>3519903</v>
      </c>
      <c r="K827" s="8">
        <v>0.2445</v>
      </c>
    </row>
    <row r="828" spans="1:11" x14ac:dyDescent="0.35">
      <c r="A828" s="5" t="s">
        <v>2167</v>
      </c>
      <c r="B828" s="5" t="s">
        <v>860</v>
      </c>
      <c r="C828" s="5" t="s">
        <v>17</v>
      </c>
      <c r="D828" s="5" t="s">
        <v>861</v>
      </c>
      <c r="E828" s="6" t="s">
        <v>2313</v>
      </c>
      <c r="F828" s="5" t="s">
        <v>2169</v>
      </c>
      <c r="G828" s="5" t="s">
        <v>116</v>
      </c>
      <c r="H828" s="5" t="s">
        <v>2179</v>
      </c>
      <c r="I828" s="6" t="s">
        <v>2180</v>
      </c>
      <c r="J828" s="7">
        <v>607525</v>
      </c>
      <c r="K828" s="8">
        <v>4.2200000000000001E-2</v>
      </c>
    </row>
    <row r="829" spans="1:11" x14ac:dyDescent="0.35">
      <c r="A829" s="5" t="s">
        <v>2167</v>
      </c>
      <c r="B829" s="5" t="s">
        <v>863</v>
      </c>
      <c r="C829" s="5" t="s">
        <v>17</v>
      </c>
      <c r="D829" s="5" t="s">
        <v>864</v>
      </c>
      <c r="E829" s="6" t="s">
        <v>2314</v>
      </c>
      <c r="F829" s="5" t="s">
        <v>2169</v>
      </c>
      <c r="G829" s="5" t="s">
        <v>116</v>
      </c>
      <c r="H829" s="5" t="s">
        <v>2170</v>
      </c>
      <c r="I829" s="6" t="s">
        <v>2171</v>
      </c>
      <c r="J829" s="7">
        <v>0</v>
      </c>
      <c r="K829" s="8">
        <v>0</v>
      </c>
    </row>
    <row r="830" spans="1:11" x14ac:dyDescent="0.35">
      <c r="A830" s="5" t="s">
        <v>2167</v>
      </c>
      <c r="B830" s="5" t="s">
        <v>863</v>
      </c>
      <c r="C830" s="5" t="s">
        <v>17</v>
      </c>
      <c r="D830" s="5" t="s">
        <v>864</v>
      </c>
      <c r="E830" s="6" t="s">
        <v>2314</v>
      </c>
      <c r="F830" s="5" t="s">
        <v>2169</v>
      </c>
      <c r="G830" s="5" t="s">
        <v>116</v>
      </c>
      <c r="H830" s="5" t="s">
        <v>2172</v>
      </c>
      <c r="I830" s="6" t="s">
        <v>2173</v>
      </c>
      <c r="J830" s="7">
        <v>0</v>
      </c>
      <c r="K830" s="8">
        <v>0</v>
      </c>
    </row>
    <row r="831" spans="1:11" x14ac:dyDescent="0.35">
      <c r="A831" s="5" t="s">
        <v>2167</v>
      </c>
      <c r="B831" s="5" t="s">
        <v>863</v>
      </c>
      <c r="C831" s="5" t="s">
        <v>17</v>
      </c>
      <c r="D831" s="5" t="s">
        <v>864</v>
      </c>
      <c r="E831" s="6" t="s">
        <v>2314</v>
      </c>
      <c r="F831" s="5" t="s">
        <v>2169</v>
      </c>
      <c r="G831" s="5" t="s">
        <v>116</v>
      </c>
      <c r="H831" s="5" t="s">
        <v>19</v>
      </c>
      <c r="I831" s="6" t="s">
        <v>2174</v>
      </c>
      <c r="J831" s="7">
        <v>485010</v>
      </c>
      <c r="K831" s="8">
        <v>1.1315</v>
      </c>
    </row>
    <row r="832" spans="1:11" x14ac:dyDescent="0.35">
      <c r="A832" s="5" t="s">
        <v>2167</v>
      </c>
      <c r="B832" s="5" t="s">
        <v>863</v>
      </c>
      <c r="C832" s="5" t="s">
        <v>17</v>
      </c>
      <c r="D832" s="5" t="s">
        <v>864</v>
      </c>
      <c r="E832" s="6" t="s">
        <v>2314</v>
      </c>
      <c r="F832" s="5" t="s">
        <v>2169</v>
      </c>
      <c r="G832" s="5" t="s">
        <v>116</v>
      </c>
      <c r="H832" s="5" t="s">
        <v>30</v>
      </c>
      <c r="I832" s="6" t="s">
        <v>2182</v>
      </c>
      <c r="J832" s="7">
        <v>29019</v>
      </c>
      <c r="K832" s="8">
        <v>6.7699999999999996E-2</v>
      </c>
    </row>
    <row r="833" spans="1:11" x14ac:dyDescent="0.35">
      <c r="A833" s="5" t="s">
        <v>2167</v>
      </c>
      <c r="B833" s="5" t="s">
        <v>863</v>
      </c>
      <c r="C833" s="5" t="s">
        <v>17</v>
      </c>
      <c r="D833" s="5" t="s">
        <v>864</v>
      </c>
      <c r="E833" s="6" t="s">
        <v>2314</v>
      </c>
      <c r="F833" s="5" t="s">
        <v>2169</v>
      </c>
      <c r="G833" s="5" t="s">
        <v>116</v>
      </c>
      <c r="H833" s="5" t="s">
        <v>2175</v>
      </c>
      <c r="I833" s="6" t="s">
        <v>2176</v>
      </c>
      <c r="J833" s="7">
        <v>189760</v>
      </c>
      <c r="K833" s="8">
        <v>0.44269999999999998</v>
      </c>
    </row>
    <row r="834" spans="1:11" x14ac:dyDescent="0.35">
      <c r="A834" s="5" t="s">
        <v>2167</v>
      </c>
      <c r="B834" s="5" t="s">
        <v>863</v>
      </c>
      <c r="C834" s="5" t="s">
        <v>17</v>
      </c>
      <c r="D834" s="5" t="s">
        <v>864</v>
      </c>
      <c r="E834" s="6" t="s">
        <v>2314</v>
      </c>
      <c r="F834" s="5" t="s">
        <v>2169</v>
      </c>
      <c r="G834" s="5" t="s">
        <v>116</v>
      </c>
      <c r="H834" s="5" t="s">
        <v>2177</v>
      </c>
      <c r="I834" s="6" t="s">
        <v>2178</v>
      </c>
      <c r="J834" s="7">
        <v>94216</v>
      </c>
      <c r="K834" s="8">
        <v>0.2198</v>
      </c>
    </row>
    <row r="835" spans="1:11" x14ac:dyDescent="0.35">
      <c r="A835" s="5" t="s">
        <v>2167</v>
      </c>
      <c r="B835" s="5" t="s">
        <v>863</v>
      </c>
      <c r="C835" s="5" t="s">
        <v>17</v>
      </c>
      <c r="D835" s="5" t="s">
        <v>864</v>
      </c>
      <c r="E835" s="6" t="s">
        <v>2314</v>
      </c>
      <c r="F835" s="5" t="s">
        <v>2169</v>
      </c>
      <c r="G835" s="5" t="s">
        <v>116</v>
      </c>
      <c r="H835" s="5" t="s">
        <v>2179</v>
      </c>
      <c r="I835" s="6" t="s">
        <v>2180</v>
      </c>
      <c r="J835" s="7">
        <v>8787</v>
      </c>
      <c r="K835" s="8">
        <v>2.0500000000000001E-2</v>
      </c>
    </row>
    <row r="836" spans="1:11" x14ac:dyDescent="0.35">
      <c r="A836" s="5" t="s">
        <v>2167</v>
      </c>
      <c r="B836" s="5" t="s">
        <v>863</v>
      </c>
      <c r="C836" s="5" t="s">
        <v>17</v>
      </c>
      <c r="D836" s="5" t="s">
        <v>867</v>
      </c>
      <c r="E836" s="6" t="s">
        <v>2315</v>
      </c>
      <c r="F836" s="5" t="s">
        <v>2169</v>
      </c>
      <c r="G836" s="5" t="s">
        <v>116</v>
      </c>
      <c r="H836" s="5" t="s">
        <v>2170</v>
      </c>
      <c r="I836" s="6" t="s">
        <v>2171</v>
      </c>
      <c r="J836" s="7">
        <v>0</v>
      </c>
      <c r="K836" s="8">
        <v>0</v>
      </c>
    </row>
    <row r="837" spans="1:11" x14ac:dyDescent="0.35">
      <c r="A837" s="5" t="s">
        <v>2167</v>
      </c>
      <c r="B837" s="5" t="s">
        <v>863</v>
      </c>
      <c r="C837" s="5" t="s">
        <v>17</v>
      </c>
      <c r="D837" s="5" t="s">
        <v>867</v>
      </c>
      <c r="E837" s="6" t="s">
        <v>2315</v>
      </c>
      <c r="F837" s="5" t="s">
        <v>2169</v>
      </c>
      <c r="G837" s="5" t="s">
        <v>116</v>
      </c>
      <c r="H837" s="5" t="s">
        <v>2172</v>
      </c>
      <c r="I837" s="6" t="s">
        <v>2173</v>
      </c>
      <c r="J837" s="7">
        <v>0</v>
      </c>
      <c r="K837" s="8">
        <v>0</v>
      </c>
    </row>
    <row r="838" spans="1:11" x14ac:dyDescent="0.35">
      <c r="A838" s="5" t="s">
        <v>2167</v>
      </c>
      <c r="B838" s="5" t="s">
        <v>863</v>
      </c>
      <c r="C838" s="5" t="s">
        <v>17</v>
      </c>
      <c r="D838" s="5" t="s">
        <v>867</v>
      </c>
      <c r="E838" s="6" t="s">
        <v>2315</v>
      </c>
      <c r="F838" s="5" t="s">
        <v>2169</v>
      </c>
      <c r="G838" s="5" t="s">
        <v>116</v>
      </c>
      <c r="H838" s="5" t="s">
        <v>19</v>
      </c>
      <c r="I838" s="6" t="s">
        <v>2174</v>
      </c>
      <c r="J838" s="7">
        <v>3607929</v>
      </c>
      <c r="K838" s="8">
        <v>0.28010000000000002</v>
      </c>
    </row>
    <row r="839" spans="1:11" x14ac:dyDescent="0.35">
      <c r="A839" s="5" t="s">
        <v>2167</v>
      </c>
      <c r="B839" s="5" t="s">
        <v>863</v>
      </c>
      <c r="C839" s="5" t="s">
        <v>17</v>
      </c>
      <c r="D839" s="5" t="s">
        <v>867</v>
      </c>
      <c r="E839" s="6" t="s">
        <v>2315</v>
      </c>
      <c r="F839" s="5" t="s">
        <v>2169</v>
      </c>
      <c r="G839" s="5" t="s">
        <v>116</v>
      </c>
      <c r="H839" s="5" t="s">
        <v>30</v>
      </c>
      <c r="I839" s="6" t="s">
        <v>2182</v>
      </c>
      <c r="J839" s="7">
        <v>266634</v>
      </c>
      <c r="K839" s="8">
        <v>2.07E-2</v>
      </c>
    </row>
    <row r="840" spans="1:11" x14ac:dyDescent="0.35">
      <c r="A840" s="5" t="s">
        <v>2167</v>
      </c>
      <c r="B840" s="5" t="s">
        <v>863</v>
      </c>
      <c r="C840" s="5" t="s">
        <v>17</v>
      </c>
      <c r="D840" s="5" t="s">
        <v>867</v>
      </c>
      <c r="E840" s="6" t="s">
        <v>2315</v>
      </c>
      <c r="F840" s="5" t="s">
        <v>2169</v>
      </c>
      <c r="G840" s="5" t="s">
        <v>116</v>
      </c>
      <c r="H840" s="5" t="s">
        <v>2175</v>
      </c>
      <c r="I840" s="6" t="s">
        <v>2176</v>
      </c>
      <c r="J840" s="7">
        <v>3637555</v>
      </c>
      <c r="K840" s="8">
        <v>0.28239999999999998</v>
      </c>
    </row>
    <row r="841" spans="1:11" x14ac:dyDescent="0.35">
      <c r="A841" s="5" t="s">
        <v>2167</v>
      </c>
      <c r="B841" s="5" t="s">
        <v>863</v>
      </c>
      <c r="C841" s="5" t="s">
        <v>17</v>
      </c>
      <c r="D841" s="5" t="s">
        <v>867</v>
      </c>
      <c r="E841" s="6" t="s">
        <v>2315</v>
      </c>
      <c r="F841" s="5" t="s">
        <v>2169</v>
      </c>
      <c r="G841" s="5" t="s">
        <v>116</v>
      </c>
      <c r="H841" s="5" t="s">
        <v>2177</v>
      </c>
      <c r="I841" s="6" t="s">
        <v>2178</v>
      </c>
      <c r="J841" s="7">
        <v>1349914</v>
      </c>
      <c r="K841" s="8">
        <v>0.1048</v>
      </c>
    </row>
    <row r="842" spans="1:11" x14ac:dyDescent="0.35">
      <c r="A842" s="5" t="s">
        <v>2167</v>
      </c>
      <c r="B842" s="5" t="s">
        <v>863</v>
      </c>
      <c r="C842" s="5" t="s">
        <v>17</v>
      </c>
      <c r="D842" s="5" t="s">
        <v>867</v>
      </c>
      <c r="E842" s="6" t="s">
        <v>2315</v>
      </c>
      <c r="F842" s="5" t="s">
        <v>2169</v>
      </c>
      <c r="G842" s="5" t="s">
        <v>116</v>
      </c>
      <c r="H842" s="5" t="s">
        <v>2179</v>
      </c>
      <c r="I842" s="6" t="s">
        <v>2180</v>
      </c>
      <c r="J842" s="7">
        <v>352936</v>
      </c>
      <c r="K842" s="8">
        <v>2.7400000000000001E-2</v>
      </c>
    </row>
    <row r="843" spans="1:11" x14ac:dyDescent="0.35">
      <c r="A843" s="5" t="s">
        <v>2167</v>
      </c>
      <c r="B843" s="5" t="s">
        <v>863</v>
      </c>
      <c r="C843" s="5" t="s">
        <v>17</v>
      </c>
      <c r="D843" s="5" t="s">
        <v>879</v>
      </c>
      <c r="E843" s="6" t="s">
        <v>2316</v>
      </c>
      <c r="F843" s="5" t="s">
        <v>2169</v>
      </c>
      <c r="G843" s="5" t="s">
        <v>116</v>
      </c>
      <c r="H843" s="5" t="s">
        <v>2170</v>
      </c>
      <c r="I843" s="6" t="s">
        <v>2171</v>
      </c>
      <c r="J843" s="7">
        <v>0</v>
      </c>
      <c r="K843" s="8">
        <v>0</v>
      </c>
    </row>
    <row r="844" spans="1:11" x14ac:dyDescent="0.35">
      <c r="A844" s="5" t="s">
        <v>2167</v>
      </c>
      <c r="B844" s="5" t="s">
        <v>863</v>
      </c>
      <c r="C844" s="5" t="s">
        <v>17</v>
      </c>
      <c r="D844" s="5" t="s">
        <v>879</v>
      </c>
      <c r="E844" s="6" t="s">
        <v>2316</v>
      </c>
      <c r="F844" s="5" t="s">
        <v>2169</v>
      </c>
      <c r="G844" s="5" t="s">
        <v>116</v>
      </c>
      <c r="H844" s="5" t="s">
        <v>2172</v>
      </c>
      <c r="I844" s="6" t="s">
        <v>2173</v>
      </c>
      <c r="J844" s="7">
        <v>0</v>
      </c>
      <c r="K844" s="8">
        <v>0</v>
      </c>
    </row>
    <row r="845" spans="1:11" x14ac:dyDescent="0.35">
      <c r="A845" s="5" t="s">
        <v>2167</v>
      </c>
      <c r="B845" s="5" t="s">
        <v>863</v>
      </c>
      <c r="C845" s="5" t="s">
        <v>17</v>
      </c>
      <c r="D845" s="5" t="s">
        <v>879</v>
      </c>
      <c r="E845" s="6" t="s">
        <v>2316</v>
      </c>
      <c r="F845" s="5" t="s">
        <v>2169</v>
      </c>
      <c r="G845" s="5" t="s">
        <v>116</v>
      </c>
      <c r="H845" s="5" t="s">
        <v>19</v>
      </c>
      <c r="I845" s="6" t="s">
        <v>2174</v>
      </c>
      <c r="J845" s="7">
        <v>1152915</v>
      </c>
      <c r="K845" s="8">
        <v>0.28149999999999997</v>
      </c>
    </row>
    <row r="846" spans="1:11" x14ac:dyDescent="0.35">
      <c r="A846" s="5" t="s">
        <v>2167</v>
      </c>
      <c r="B846" s="5" t="s">
        <v>863</v>
      </c>
      <c r="C846" s="5" t="s">
        <v>17</v>
      </c>
      <c r="D846" s="5" t="s">
        <v>879</v>
      </c>
      <c r="E846" s="6" t="s">
        <v>2316</v>
      </c>
      <c r="F846" s="5" t="s">
        <v>2169</v>
      </c>
      <c r="G846" s="5" t="s">
        <v>116</v>
      </c>
      <c r="H846" s="5" t="s">
        <v>2175</v>
      </c>
      <c r="I846" s="6" t="s">
        <v>2176</v>
      </c>
      <c r="J846" s="7">
        <v>1261449</v>
      </c>
      <c r="K846" s="8">
        <v>0.308</v>
      </c>
    </row>
    <row r="847" spans="1:11" x14ac:dyDescent="0.35">
      <c r="A847" s="5" t="s">
        <v>2167</v>
      </c>
      <c r="B847" s="5" t="s">
        <v>863</v>
      </c>
      <c r="C847" s="5" t="s">
        <v>17</v>
      </c>
      <c r="D847" s="5" t="s">
        <v>879</v>
      </c>
      <c r="E847" s="6" t="s">
        <v>2316</v>
      </c>
      <c r="F847" s="5" t="s">
        <v>2169</v>
      </c>
      <c r="G847" s="5" t="s">
        <v>116</v>
      </c>
      <c r="H847" s="5" t="s">
        <v>2177</v>
      </c>
      <c r="I847" s="6" t="s">
        <v>2178</v>
      </c>
      <c r="J847" s="7">
        <v>850659</v>
      </c>
      <c r="K847" s="8">
        <v>0.2077</v>
      </c>
    </row>
    <row r="848" spans="1:11" x14ac:dyDescent="0.35">
      <c r="A848" s="5" t="s">
        <v>2167</v>
      </c>
      <c r="B848" s="5" t="s">
        <v>863</v>
      </c>
      <c r="C848" s="5" t="s">
        <v>17</v>
      </c>
      <c r="D848" s="5" t="s">
        <v>879</v>
      </c>
      <c r="E848" s="6" t="s">
        <v>2316</v>
      </c>
      <c r="F848" s="5" t="s">
        <v>2169</v>
      </c>
      <c r="G848" s="5" t="s">
        <v>116</v>
      </c>
      <c r="H848" s="5" t="s">
        <v>2179</v>
      </c>
      <c r="I848" s="6" t="s">
        <v>2180</v>
      </c>
      <c r="J848" s="7">
        <v>260071</v>
      </c>
      <c r="K848" s="8">
        <v>6.3500000000000001E-2</v>
      </c>
    </row>
    <row r="849" spans="1:11" x14ac:dyDescent="0.35">
      <c r="A849" s="5" t="s">
        <v>2167</v>
      </c>
      <c r="B849" s="5" t="s">
        <v>863</v>
      </c>
      <c r="C849" s="5" t="s">
        <v>17</v>
      </c>
      <c r="D849" s="5" t="s">
        <v>887</v>
      </c>
      <c r="E849" s="6" t="s">
        <v>2317</v>
      </c>
      <c r="F849" s="5" t="s">
        <v>2169</v>
      </c>
      <c r="G849" s="5" t="s">
        <v>116</v>
      </c>
      <c r="H849" s="5" t="s">
        <v>2172</v>
      </c>
      <c r="I849" s="6" t="s">
        <v>2173</v>
      </c>
      <c r="J849" s="7">
        <v>0</v>
      </c>
      <c r="K849" s="8">
        <v>0</v>
      </c>
    </row>
    <row r="850" spans="1:11" x14ac:dyDescent="0.35">
      <c r="A850" s="5" t="s">
        <v>2167</v>
      </c>
      <c r="B850" s="5" t="s">
        <v>863</v>
      </c>
      <c r="C850" s="5" t="s">
        <v>17</v>
      </c>
      <c r="D850" s="5" t="s">
        <v>887</v>
      </c>
      <c r="E850" s="6" t="s">
        <v>2317</v>
      </c>
      <c r="F850" s="5" t="s">
        <v>2169</v>
      </c>
      <c r="G850" s="5" t="s">
        <v>116</v>
      </c>
      <c r="H850" s="5" t="s">
        <v>19</v>
      </c>
      <c r="I850" s="6" t="s">
        <v>2174</v>
      </c>
      <c r="J850" s="7">
        <v>543952</v>
      </c>
      <c r="K850" s="8">
        <v>0.40039999999999998</v>
      </c>
    </row>
    <row r="851" spans="1:11" x14ac:dyDescent="0.35">
      <c r="A851" s="5" t="s">
        <v>2167</v>
      </c>
      <c r="B851" s="5" t="s">
        <v>863</v>
      </c>
      <c r="C851" s="5" t="s">
        <v>17</v>
      </c>
      <c r="D851" s="5" t="s">
        <v>887</v>
      </c>
      <c r="E851" s="6" t="s">
        <v>2317</v>
      </c>
      <c r="F851" s="5" t="s">
        <v>2169</v>
      </c>
      <c r="G851" s="5" t="s">
        <v>116</v>
      </c>
      <c r="H851" s="5" t="s">
        <v>30</v>
      </c>
      <c r="I851" s="6" t="s">
        <v>2182</v>
      </c>
      <c r="J851" s="7">
        <v>172125</v>
      </c>
      <c r="K851" s="8">
        <v>0.12670000000000001</v>
      </c>
    </row>
    <row r="852" spans="1:11" x14ac:dyDescent="0.35">
      <c r="A852" s="5" t="s">
        <v>2167</v>
      </c>
      <c r="B852" s="5" t="s">
        <v>863</v>
      </c>
      <c r="C852" s="5" t="s">
        <v>17</v>
      </c>
      <c r="D852" s="5" t="s">
        <v>887</v>
      </c>
      <c r="E852" s="6" t="s">
        <v>2317</v>
      </c>
      <c r="F852" s="5" t="s">
        <v>2169</v>
      </c>
      <c r="G852" s="5" t="s">
        <v>116</v>
      </c>
      <c r="H852" s="5" t="s">
        <v>2175</v>
      </c>
      <c r="I852" s="6" t="s">
        <v>2176</v>
      </c>
      <c r="J852" s="7">
        <v>417746</v>
      </c>
      <c r="K852" s="8">
        <v>0.3075</v>
      </c>
    </row>
    <row r="853" spans="1:11" x14ac:dyDescent="0.35">
      <c r="A853" s="5" t="s">
        <v>2167</v>
      </c>
      <c r="B853" s="5" t="s">
        <v>863</v>
      </c>
      <c r="C853" s="5" t="s">
        <v>17</v>
      </c>
      <c r="D853" s="5" t="s">
        <v>887</v>
      </c>
      <c r="E853" s="6" t="s">
        <v>2317</v>
      </c>
      <c r="F853" s="5" t="s">
        <v>2169</v>
      </c>
      <c r="G853" s="5" t="s">
        <v>116</v>
      </c>
      <c r="H853" s="5" t="s">
        <v>2177</v>
      </c>
      <c r="I853" s="6" t="s">
        <v>2178</v>
      </c>
      <c r="J853" s="7">
        <v>131913</v>
      </c>
      <c r="K853" s="8">
        <v>9.7100000000000006E-2</v>
      </c>
    </row>
    <row r="854" spans="1:11" x14ac:dyDescent="0.35">
      <c r="A854" s="5" t="s">
        <v>2167</v>
      </c>
      <c r="B854" s="5" t="s">
        <v>863</v>
      </c>
      <c r="C854" s="5" t="s">
        <v>17</v>
      </c>
      <c r="D854" s="5" t="s">
        <v>887</v>
      </c>
      <c r="E854" s="6" t="s">
        <v>2317</v>
      </c>
      <c r="F854" s="5" t="s">
        <v>2169</v>
      </c>
      <c r="G854" s="5" t="s">
        <v>116</v>
      </c>
      <c r="H854" s="5" t="s">
        <v>2179</v>
      </c>
      <c r="I854" s="6" t="s">
        <v>2180</v>
      </c>
      <c r="J854" s="7">
        <v>0</v>
      </c>
      <c r="K854" s="8">
        <v>0</v>
      </c>
    </row>
    <row r="855" spans="1:11" x14ac:dyDescent="0.35">
      <c r="A855" s="5" t="s">
        <v>2167</v>
      </c>
      <c r="B855" s="5" t="s">
        <v>891</v>
      </c>
      <c r="C855" s="5" t="s">
        <v>17</v>
      </c>
      <c r="D855" s="5" t="s">
        <v>892</v>
      </c>
      <c r="E855" s="6" t="s">
        <v>2318</v>
      </c>
      <c r="F855" s="5" t="s">
        <v>2169</v>
      </c>
      <c r="G855" s="5" t="s">
        <v>116</v>
      </c>
      <c r="H855" s="5" t="s">
        <v>2170</v>
      </c>
      <c r="I855" s="6" t="s">
        <v>2171</v>
      </c>
      <c r="J855" s="7">
        <v>0</v>
      </c>
      <c r="K855" s="8">
        <v>0</v>
      </c>
    </row>
    <row r="856" spans="1:11" x14ac:dyDescent="0.35">
      <c r="A856" s="5" t="s">
        <v>2167</v>
      </c>
      <c r="B856" s="5" t="s">
        <v>891</v>
      </c>
      <c r="C856" s="5" t="s">
        <v>17</v>
      </c>
      <c r="D856" s="5" t="s">
        <v>892</v>
      </c>
      <c r="E856" s="6" t="s">
        <v>2318</v>
      </c>
      <c r="F856" s="5" t="s">
        <v>2169</v>
      </c>
      <c r="G856" s="5" t="s">
        <v>116</v>
      </c>
      <c r="H856" s="5" t="s">
        <v>2172</v>
      </c>
      <c r="I856" s="6" t="s">
        <v>2173</v>
      </c>
      <c r="J856" s="7">
        <v>0</v>
      </c>
      <c r="K856" s="8">
        <v>0</v>
      </c>
    </row>
    <row r="857" spans="1:11" x14ac:dyDescent="0.35">
      <c r="A857" s="5" t="s">
        <v>2167</v>
      </c>
      <c r="B857" s="5" t="s">
        <v>891</v>
      </c>
      <c r="C857" s="5" t="s">
        <v>17</v>
      </c>
      <c r="D857" s="5" t="s">
        <v>892</v>
      </c>
      <c r="E857" s="6" t="s">
        <v>2318</v>
      </c>
      <c r="F857" s="5" t="s">
        <v>2169</v>
      </c>
      <c r="G857" s="5" t="s">
        <v>116</v>
      </c>
      <c r="H857" s="5" t="s">
        <v>19</v>
      </c>
      <c r="I857" s="6" t="s">
        <v>2174</v>
      </c>
      <c r="J857" s="7">
        <v>119541</v>
      </c>
      <c r="K857" s="8">
        <v>8.8000000000000005E-3</v>
      </c>
    </row>
    <row r="858" spans="1:11" x14ac:dyDescent="0.35">
      <c r="A858" s="5" t="s">
        <v>2167</v>
      </c>
      <c r="B858" s="5" t="s">
        <v>891</v>
      </c>
      <c r="C858" s="5" t="s">
        <v>17</v>
      </c>
      <c r="D858" s="5" t="s">
        <v>892</v>
      </c>
      <c r="E858" s="6" t="s">
        <v>2318</v>
      </c>
      <c r="F858" s="5" t="s">
        <v>2169</v>
      </c>
      <c r="G858" s="5" t="s">
        <v>116</v>
      </c>
      <c r="H858" s="5" t="s">
        <v>94</v>
      </c>
      <c r="I858" s="6" t="s">
        <v>2195</v>
      </c>
      <c r="J858" s="7">
        <v>5573592</v>
      </c>
      <c r="K858" s="8">
        <v>0.4103</v>
      </c>
    </row>
    <row r="859" spans="1:11" x14ac:dyDescent="0.35">
      <c r="A859" s="5" t="s">
        <v>2167</v>
      </c>
      <c r="B859" s="5" t="s">
        <v>891</v>
      </c>
      <c r="C859" s="5" t="s">
        <v>17</v>
      </c>
      <c r="D859" s="5" t="s">
        <v>892</v>
      </c>
      <c r="E859" s="6" t="s">
        <v>2318</v>
      </c>
      <c r="F859" s="5" t="s">
        <v>2169</v>
      </c>
      <c r="G859" s="5" t="s">
        <v>116</v>
      </c>
      <c r="H859" s="5" t="s">
        <v>2175</v>
      </c>
      <c r="I859" s="6" t="s">
        <v>2176</v>
      </c>
      <c r="J859" s="7">
        <v>3750594</v>
      </c>
      <c r="K859" s="8">
        <v>0.27610000000000001</v>
      </c>
    </row>
    <row r="860" spans="1:11" x14ac:dyDescent="0.35">
      <c r="A860" s="5" t="s">
        <v>2167</v>
      </c>
      <c r="B860" s="5" t="s">
        <v>891</v>
      </c>
      <c r="C860" s="5" t="s">
        <v>17</v>
      </c>
      <c r="D860" s="5" t="s">
        <v>892</v>
      </c>
      <c r="E860" s="6" t="s">
        <v>2318</v>
      </c>
      <c r="F860" s="5" t="s">
        <v>2169</v>
      </c>
      <c r="G860" s="5" t="s">
        <v>116</v>
      </c>
      <c r="H860" s="5" t="s">
        <v>2177</v>
      </c>
      <c r="I860" s="6" t="s">
        <v>2178</v>
      </c>
      <c r="J860" s="7">
        <v>1385587</v>
      </c>
      <c r="K860" s="8">
        <v>0.10199999999999999</v>
      </c>
    </row>
    <row r="861" spans="1:11" x14ac:dyDescent="0.35">
      <c r="A861" s="5" t="s">
        <v>2167</v>
      </c>
      <c r="B861" s="5" t="s">
        <v>891</v>
      </c>
      <c r="C861" s="5" t="s">
        <v>17</v>
      </c>
      <c r="D861" s="5" t="s">
        <v>892</v>
      </c>
      <c r="E861" s="6" t="s">
        <v>2318</v>
      </c>
      <c r="F861" s="5" t="s">
        <v>2169</v>
      </c>
      <c r="G861" s="5" t="s">
        <v>116</v>
      </c>
      <c r="H861" s="5" t="s">
        <v>2179</v>
      </c>
      <c r="I861" s="6" t="s">
        <v>2180</v>
      </c>
      <c r="J861" s="7">
        <v>358623</v>
      </c>
      <c r="K861" s="8">
        <v>2.64E-2</v>
      </c>
    </row>
    <row r="862" spans="1:11" x14ac:dyDescent="0.35">
      <c r="A862" s="5" t="s">
        <v>2167</v>
      </c>
      <c r="B862" s="5" t="s">
        <v>891</v>
      </c>
      <c r="C862" s="5" t="s">
        <v>17</v>
      </c>
      <c r="D862" s="5" t="s">
        <v>894</v>
      </c>
      <c r="E862" s="6" t="s">
        <v>2319</v>
      </c>
      <c r="F862" s="5" t="s">
        <v>2169</v>
      </c>
      <c r="G862" s="5" t="s">
        <v>116</v>
      </c>
      <c r="H862" s="5" t="s">
        <v>2172</v>
      </c>
      <c r="I862" s="6" t="s">
        <v>2173</v>
      </c>
      <c r="J862" s="7">
        <v>0</v>
      </c>
      <c r="K862" s="8">
        <v>0</v>
      </c>
    </row>
    <row r="863" spans="1:11" x14ac:dyDescent="0.35">
      <c r="A863" s="5" t="s">
        <v>2167</v>
      </c>
      <c r="B863" s="5" t="s">
        <v>891</v>
      </c>
      <c r="C863" s="5" t="s">
        <v>17</v>
      </c>
      <c r="D863" s="5" t="s">
        <v>894</v>
      </c>
      <c r="E863" s="6" t="s">
        <v>2319</v>
      </c>
      <c r="F863" s="5" t="s">
        <v>2169</v>
      </c>
      <c r="G863" s="5" t="s">
        <v>116</v>
      </c>
      <c r="H863" s="5" t="s">
        <v>19</v>
      </c>
      <c r="I863" s="6" t="s">
        <v>2174</v>
      </c>
      <c r="J863" s="7">
        <v>2181366</v>
      </c>
      <c r="K863" s="8">
        <v>0.2888</v>
      </c>
    </row>
    <row r="864" spans="1:11" x14ac:dyDescent="0.35">
      <c r="A864" s="5" t="s">
        <v>2167</v>
      </c>
      <c r="B864" s="5" t="s">
        <v>891</v>
      </c>
      <c r="C864" s="5" t="s">
        <v>17</v>
      </c>
      <c r="D864" s="5" t="s">
        <v>894</v>
      </c>
      <c r="E864" s="6" t="s">
        <v>2319</v>
      </c>
      <c r="F864" s="5" t="s">
        <v>2169</v>
      </c>
      <c r="G864" s="5" t="s">
        <v>116</v>
      </c>
      <c r="H864" s="5" t="s">
        <v>2175</v>
      </c>
      <c r="I864" s="6" t="s">
        <v>2176</v>
      </c>
      <c r="J864" s="7">
        <v>1818057</v>
      </c>
      <c r="K864" s="8">
        <v>0.2407</v>
      </c>
    </row>
    <row r="865" spans="1:11" x14ac:dyDescent="0.35">
      <c r="A865" s="5" t="s">
        <v>2167</v>
      </c>
      <c r="B865" s="5" t="s">
        <v>891</v>
      </c>
      <c r="C865" s="5" t="s">
        <v>17</v>
      </c>
      <c r="D865" s="5" t="s">
        <v>894</v>
      </c>
      <c r="E865" s="6" t="s">
        <v>2319</v>
      </c>
      <c r="F865" s="5" t="s">
        <v>2169</v>
      </c>
      <c r="G865" s="5" t="s">
        <v>116</v>
      </c>
      <c r="H865" s="5" t="s">
        <v>2177</v>
      </c>
      <c r="I865" s="6" t="s">
        <v>2178</v>
      </c>
      <c r="J865" s="7">
        <v>592927</v>
      </c>
      <c r="K865" s="8">
        <v>7.85E-2</v>
      </c>
    </row>
    <row r="866" spans="1:11" x14ac:dyDescent="0.35">
      <c r="A866" s="5" t="s">
        <v>2167</v>
      </c>
      <c r="B866" s="5" t="s">
        <v>891</v>
      </c>
      <c r="C866" s="5" t="s">
        <v>17</v>
      </c>
      <c r="D866" s="5" t="s">
        <v>894</v>
      </c>
      <c r="E866" s="6" t="s">
        <v>2319</v>
      </c>
      <c r="F866" s="5" t="s">
        <v>2169</v>
      </c>
      <c r="G866" s="5" t="s">
        <v>116</v>
      </c>
      <c r="H866" s="5" t="s">
        <v>2179</v>
      </c>
      <c r="I866" s="6" t="s">
        <v>2180</v>
      </c>
      <c r="J866" s="7">
        <v>80064</v>
      </c>
      <c r="K866" s="8">
        <v>1.06E-2</v>
      </c>
    </row>
    <row r="867" spans="1:11" x14ac:dyDescent="0.35">
      <c r="A867" s="5" t="s">
        <v>2167</v>
      </c>
      <c r="B867" s="5" t="s">
        <v>891</v>
      </c>
      <c r="C867" s="5" t="s">
        <v>17</v>
      </c>
      <c r="D867" s="5" t="s">
        <v>1725</v>
      </c>
      <c r="E867" s="6" t="s">
        <v>2320</v>
      </c>
      <c r="F867" s="5" t="s">
        <v>2198</v>
      </c>
      <c r="G867" s="5" t="s">
        <v>1723</v>
      </c>
      <c r="H867" s="5" t="s">
        <v>2170</v>
      </c>
      <c r="I867" s="6" t="s">
        <v>2171</v>
      </c>
      <c r="J867" s="7">
        <v>0</v>
      </c>
      <c r="K867" s="8">
        <v>0</v>
      </c>
    </row>
    <row r="868" spans="1:11" x14ac:dyDescent="0.35">
      <c r="A868" s="5" t="s">
        <v>2167</v>
      </c>
      <c r="B868" s="5" t="s">
        <v>891</v>
      </c>
      <c r="C868" s="5" t="s">
        <v>17</v>
      </c>
      <c r="D868" s="5" t="s">
        <v>1725</v>
      </c>
      <c r="E868" s="6" t="s">
        <v>2320</v>
      </c>
      <c r="F868" s="5" t="s">
        <v>2198</v>
      </c>
      <c r="G868" s="5" t="s">
        <v>1723</v>
      </c>
      <c r="H868" s="5" t="s">
        <v>2172</v>
      </c>
      <c r="I868" s="6" t="s">
        <v>2173</v>
      </c>
      <c r="J868" s="7">
        <v>0</v>
      </c>
      <c r="K868" s="8">
        <v>0</v>
      </c>
    </row>
    <row r="869" spans="1:11" x14ac:dyDescent="0.35">
      <c r="A869" s="5" t="s">
        <v>2167</v>
      </c>
      <c r="B869" s="5" t="s">
        <v>891</v>
      </c>
      <c r="C869" s="5" t="s">
        <v>17</v>
      </c>
      <c r="D869" s="5" t="s">
        <v>1725</v>
      </c>
      <c r="E869" s="6" t="s">
        <v>2320</v>
      </c>
      <c r="F869" s="5" t="s">
        <v>2198</v>
      </c>
      <c r="G869" s="5" t="s">
        <v>1723</v>
      </c>
      <c r="H869" s="5" t="s">
        <v>19</v>
      </c>
      <c r="I869" s="6" t="s">
        <v>2174</v>
      </c>
      <c r="J869" s="7">
        <v>76938</v>
      </c>
      <c r="K869" s="8">
        <v>0.10970000000000001</v>
      </c>
    </row>
    <row r="870" spans="1:11" x14ac:dyDescent="0.35">
      <c r="A870" s="5" t="s">
        <v>2167</v>
      </c>
      <c r="B870" s="5" t="s">
        <v>891</v>
      </c>
      <c r="C870" s="5" t="s">
        <v>17</v>
      </c>
      <c r="D870" s="5" t="s">
        <v>1725</v>
      </c>
      <c r="E870" s="6" t="s">
        <v>2320</v>
      </c>
      <c r="F870" s="5" t="s">
        <v>2198</v>
      </c>
      <c r="G870" s="5" t="s">
        <v>1723</v>
      </c>
      <c r="H870" s="5" t="s">
        <v>2175</v>
      </c>
      <c r="I870" s="6" t="s">
        <v>2176</v>
      </c>
      <c r="J870" s="7">
        <v>126594</v>
      </c>
      <c r="K870" s="8">
        <v>0.18049999999999999</v>
      </c>
    </row>
    <row r="871" spans="1:11" x14ac:dyDescent="0.35">
      <c r="A871" s="5" t="s">
        <v>2167</v>
      </c>
      <c r="B871" s="5" t="s">
        <v>891</v>
      </c>
      <c r="C871" s="5" t="s">
        <v>17</v>
      </c>
      <c r="D871" s="5" t="s">
        <v>1725</v>
      </c>
      <c r="E871" s="6" t="s">
        <v>2320</v>
      </c>
      <c r="F871" s="5" t="s">
        <v>2198</v>
      </c>
      <c r="G871" s="5" t="s">
        <v>1723</v>
      </c>
      <c r="H871" s="5" t="s">
        <v>2177</v>
      </c>
      <c r="I871" s="6" t="s">
        <v>2178</v>
      </c>
      <c r="J871" s="7">
        <v>71468</v>
      </c>
      <c r="K871" s="8">
        <v>0.1019</v>
      </c>
    </row>
    <row r="872" spans="1:11" x14ac:dyDescent="0.35">
      <c r="A872" s="5" t="s">
        <v>2167</v>
      </c>
      <c r="B872" s="5" t="s">
        <v>891</v>
      </c>
      <c r="C872" s="5" t="s">
        <v>17</v>
      </c>
      <c r="D872" s="5" t="s">
        <v>1725</v>
      </c>
      <c r="E872" s="6" t="s">
        <v>2320</v>
      </c>
      <c r="F872" s="5" t="s">
        <v>2198</v>
      </c>
      <c r="G872" s="5" t="s">
        <v>1723</v>
      </c>
      <c r="H872" s="5" t="s">
        <v>2179</v>
      </c>
      <c r="I872" s="6" t="s">
        <v>2180</v>
      </c>
      <c r="J872" s="7">
        <v>17113</v>
      </c>
      <c r="K872" s="8">
        <v>2.4400000000000002E-2</v>
      </c>
    </row>
    <row r="873" spans="1:11" x14ac:dyDescent="0.35">
      <c r="A873" s="5" t="s">
        <v>2167</v>
      </c>
      <c r="B873" s="5" t="s">
        <v>891</v>
      </c>
      <c r="C873" s="5" t="s">
        <v>17</v>
      </c>
      <c r="D873" s="5" t="s">
        <v>2127</v>
      </c>
      <c r="E873" s="6" t="s">
        <v>2201</v>
      </c>
      <c r="F873" s="5" t="s">
        <v>2198</v>
      </c>
      <c r="G873" s="5" t="s">
        <v>2124</v>
      </c>
      <c r="H873" s="5" t="s">
        <v>2170</v>
      </c>
      <c r="I873" s="6" t="s">
        <v>2171</v>
      </c>
      <c r="J873" s="7">
        <v>0</v>
      </c>
      <c r="K873" s="8">
        <v>0</v>
      </c>
    </row>
    <row r="874" spans="1:11" x14ac:dyDescent="0.35">
      <c r="A874" s="5" t="s">
        <v>2167</v>
      </c>
      <c r="B874" s="5" t="s">
        <v>891</v>
      </c>
      <c r="C874" s="5" t="s">
        <v>17</v>
      </c>
      <c r="D874" s="5" t="s">
        <v>2127</v>
      </c>
      <c r="E874" s="6" t="s">
        <v>2201</v>
      </c>
      <c r="F874" s="5" t="s">
        <v>2198</v>
      </c>
      <c r="G874" s="5" t="s">
        <v>2124</v>
      </c>
      <c r="H874" s="5" t="s">
        <v>2172</v>
      </c>
      <c r="I874" s="6" t="s">
        <v>2173</v>
      </c>
      <c r="J874" s="7">
        <v>0</v>
      </c>
      <c r="K874" s="8">
        <v>0</v>
      </c>
    </row>
    <row r="875" spans="1:11" x14ac:dyDescent="0.35">
      <c r="A875" s="5" t="s">
        <v>2167</v>
      </c>
      <c r="B875" s="5" t="s">
        <v>891</v>
      </c>
      <c r="C875" s="5" t="s">
        <v>17</v>
      </c>
      <c r="D875" s="5" t="s">
        <v>2127</v>
      </c>
      <c r="E875" s="6" t="s">
        <v>2201</v>
      </c>
      <c r="F875" s="5" t="s">
        <v>2198</v>
      </c>
      <c r="G875" s="5" t="s">
        <v>2124</v>
      </c>
      <c r="H875" s="5" t="s">
        <v>19</v>
      </c>
      <c r="I875" s="6" t="s">
        <v>2174</v>
      </c>
      <c r="J875" s="7">
        <v>695052</v>
      </c>
      <c r="K875" s="8">
        <v>0.34079999999999999</v>
      </c>
    </row>
    <row r="876" spans="1:11" x14ac:dyDescent="0.35">
      <c r="A876" s="5" t="s">
        <v>2167</v>
      </c>
      <c r="B876" s="5" t="s">
        <v>891</v>
      </c>
      <c r="C876" s="5" t="s">
        <v>17</v>
      </c>
      <c r="D876" s="5" t="s">
        <v>2127</v>
      </c>
      <c r="E876" s="6" t="s">
        <v>2201</v>
      </c>
      <c r="F876" s="5" t="s">
        <v>2198</v>
      </c>
      <c r="G876" s="5" t="s">
        <v>2124</v>
      </c>
      <c r="H876" s="5" t="s">
        <v>2175</v>
      </c>
      <c r="I876" s="6" t="s">
        <v>2176</v>
      </c>
      <c r="J876" s="7">
        <v>406467</v>
      </c>
      <c r="K876" s="8">
        <v>0.1993</v>
      </c>
    </row>
    <row r="877" spans="1:11" x14ac:dyDescent="0.35">
      <c r="A877" s="5" t="s">
        <v>2167</v>
      </c>
      <c r="B877" s="5" t="s">
        <v>891</v>
      </c>
      <c r="C877" s="5" t="s">
        <v>17</v>
      </c>
      <c r="D877" s="5" t="s">
        <v>2127</v>
      </c>
      <c r="E877" s="6" t="s">
        <v>2201</v>
      </c>
      <c r="F877" s="5" t="s">
        <v>2198</v>
      </c>
      <c r="G877" s="5" t="s">
        <v>2124</v>
      </c>
      <c r="H877" s="5" t="s">
        <v>2177</v>
      </c>
      <c r="I877" s="6" t="s">
        <v>2178</v>
      </c>
      <c r="J877" s="7">
        <v>206395</v>
      </c>
      <c r="K877" s="8">
        <v>0.1012</v>
      </c>
    </row>
    <row r="878" spans="1:11" x14ac:dyDescent="0.35">
      <c r="A878" s="5" t="s">
        <v>2167</v>
      </c>
      <c r="B878" s="5" t="s">
        <v>891</v>
      </c>
      <c r="C878" s="5" t="s">
        <v>17</v>
      </c>
      <c r="D878" s="5" t="s">
        <v>2127</v>
      </c>
      <c r="E878" s="6" t="s">
        <v>2201</v>
      </c>
      <c r="F878" s="5" t="s">
        <v>2198</v>
      </c>
      <c r="G878" s="5" t="s">
        <v>2124</v>
      </c>
      <c r="H878" s="5" t="s">
        <v>2179</v>
      </c>
      <c r="I878" s="6" t="s">
        <v>2180</v>
      </c>
      <c r="J878" s="7">
        <v>69750</v>
      </c>
      <c r="K878" s="8">
        <v>3.4200000000000001E-2</v>
      </c>
    </row>
    <row r="879" spans="1:11" x14ac:dyDescent="0.35">
      <c r="A879" s="5" t="s">
        <v>2167</v>
      </c>
      <c r="B879" s="5" t="s">
        <v>897</v>
      </c>
      <c r="C879" s="5" t="s">
        <v>17</v>
      </c>
      <c r="D879" s="5" t="s">
        <v>898</v>
      </c>
      <c r="E879" s="6" t="s">
        <v>2203</v>
      </c>
      <c r="F879" s="5" t="s">
        <v>2198</v>
      </c>
      <c r="G879" s="5" t="s">
        <v>897</v>
      </c>
      <c r="H879" s="5" t="s">
        <v>2172</v>
      </c>
      <c r="I879" s="6" t="s">
        <v>2173</v>
      </c>
      <c r="J879" s="7">
        <v>0</v>
      </c>
      <c r="K879" s="8">
        <v>0</v>
      </c>
    </row>
    <row r="880" spans="1:11" x14ac:dyDescent="0.35">
      <c r="A880" s="5" t="s">
        <v>2167</v>
      </c>
      <c r="B880" s="5" t="s">
        <v>897</v>
      </c>
      <c r="C880" s="5" t="s">
        <v>17</v>
      </c>
      <c r="D880" s="5" t="s">
        <v>898</v>
      </c>
      <c r="E880" s="6" t="s">
        <v>2203</v>
      </c>
      <c r="F880" s="5" t="s">
        <v>2198</v>
      </c>
      <c r="G880" s="5" t="s">
        <v>897</v>
      </c>
      <c r="H880" s="5" t="s">
        <v>19</v>
      </c>
      <c r="I880" s="6" t="s">
        <v>2174</v>
      </c>
      <c r="J880" s="7">
        <v>3562800</v>
      </c>
      <c r="K880" s="8">
        <v>0.38379999999999997</v>
      </c>
    </row>
    <row r="881" spans="1:11" x14ac:dyDescent="0.35">
      <c r="A881" s="5" t="s">
        <v>2167</v>
      </c>
      <c r="B881" s="5" t="s">
        <v>897</v>
      </c>
      <c r="C881" s="5" t="s">
        <v>17</v>
      </c>
      <c r="D881" s="5" t="s">
        <v>898</v>
      </c>
      <c r="E881" s="6" t="s">
        <v>2203</v>
      </c>
      <c r="F881" s="5" t="s">
        <v>2198</v>
      </c>
      <c r="G881" s="5" t="s">
        <v>897</v>
      </c>
      <c r="H881" s="5" t="s">
        <v>30</v>
      </c>
      <c r="I881" s="6" t="s">
        <v>2182</v>
      </c>
      <c r="J881" s="7">
        <v>836395</v>
      </c>
      <c r="K881" s="8">
        <v>9.01E-2</v>
      </c>
    </row>
    <row r="882" spans="1:11" x14ac:dyDescent="0.35">
      <c r="A882" s="5" t="s">
        <v>2167</v>
      </c>
      <c r="B882" s="5" t="s">
        <v>897</v>
      </c>
      <c r="C882" s="5" t="s">
        <v>17</v>
      </c>
      <c r="D882" s="5" t="s">
        <v>898</v>
      </c>
      <c r="E882" s="6" t="s">
        <v>2203</v>
      </c>
      <c r="F882" s="5" t="s">
        <v>2198</v>
      </c>
      <c r="G882" s="5" t="s">
        <v>897</v>
      </c>
      <c r="H882" s="5" t="s">
        <v>2175</v>
      </c>
      <c r="I882" s="6" t="s">
        <v>2176</v>
      </c>
      <c r="J882" s="7">
        <v>2772820</v>
      </c>
      <c r="K882" s="8">
        <v>0.29870000000000002</v>
      </c>
    </row>
    <row r="883" spans="1:11" x14ac:dyDescent="0.35">
      <c r="A883" s="5" t="s">
        <v>2167</v>
      </c>
      <c r="B883" s="5" t="s">
        <v>897</v>
      </c>
      <c r="C883" s="5" t="s">
        <v>17</v>
      </c>
      <c r="D883" s="5" t="s">
        <v>898</v>
      </c>
      <c r="E883" s="6" t="s">
        <v>2203</v>
      </c>
      <c r="F883" s="5" t="s">
        <v>2198</v>
      </c>
      <c r="G883" s="5" t="s">
        <v>897</v>
      </c>
      <c r="H883" s="5" t="s">
        <v>2177</v>
      </c>
      <c r="I883" s="6" t="s">
        <v>2178</v>
      </c>
      <c r="J883" s="7">
        <v>2230695</v>
      </c>
      <c r="K883" s="8">
        <v>0.24030000000000001</v>
      </c>
    </row>
    <row r="884" spans="1:11" x14ac:dyDescent="0.35">
      <c r="A884" s="5" t="s">
        <v>2167</v>
      </c>
      <c r="B884" s="5" t="s">
        <v>897</v>
      </c>
      <c r="C884" s="5" t="s">
        <v>17</v>
      </c>
      <c r="D884" s="5" t="s">
        <v>898</v>
      </c>
      <c r="E884" s="6" t="s">
        <v>2203</v>
      </c>
      <c r="F884" s="5" t="s">
        <v>2198</v>
      </c>
      <c r="G884" s="5" t="s">
        <v>897</v>
      </c>
      <c r="H884" s="5" t="s">
        <v>2179</v>
      </c>
      <c r="I884" s="6" t="s">
        <v>2180</v>
      </c>
      <c r="J884" s="7">
        <v>0</v>
      </c>
      <c r="K884" s="8">
        <v>0</v>
      </c>
    </row>
    <row r="885" spans="1:11" x14ac:dyDescent="0.35">
      <c r="A885" s="5" t="s">
        <v>2167</v>
      </c>
      <c r="B885" s="5" t="s">
        <v>911</v>
      </c>
      <c r="C885" s="5" t="s">
        <v>17</v>
      </c>
      <c r="D885" s="5" t="s">
        <v>912</v>
      </c>
      <c r="E885" s="6" t="s">
        <v>2321</v>
      </c>
      <c r="F885" s="5" t="s">
        <v>2169</v>
      </c>
      <c r="G885" s="5" t="s">
        <v>116</v>
      </c>
      <c r="H885" s="5" t="s">
        <v>2172</v>
      </c>
      <c r="I885" s="6" t="s">
        <v>2173</v>
      </c>
      <c r="J885" s="7">
        <v>0</v>
      </c>
      <c r="K885" s="8">
        <v>0</v>
      </c>
    </row>
    <row r="886" spans="1:11" x14ac:dyDescent="0.35">
      <c r="A886" s="5" t="s">
        <v>2167</v>
      </c>
      <c r="B886" s="5" t="s">
        <v>911</v>
      </c>
      <c r="C886" s="5" t="s">
        <v>17</v>
      </c>
      <c r="D886" s="5" t="s">
        <v>912</v>
      </c>
      <c r="E886" s="6" t="s">
        <v>2321</v>
      </c>
      <c r="F886" s="5" t="s">
        <v>2169</v>
      </c>
      <c r="G886" s="5" t="s">
        <v>116</v>
      </c>
      <c r="H886" s="5" t="s">
        <v>19</v>
      </c>
      <c r="I886" s="6" t="s">
        <v>2174</v>
      </c>
      <c r="J886" s="7">
        <v>3276924</v>
      </c>
      <c r="K886" s="8">
        <v>0.33110000000000001</v>
      </c>
    </row>
    <row r="887" spans="1:11" x14ac:dyDescent="0.35">
      <c r="A887" s="5" t="s">
        <v>2167</v>
      </c>
      <c r="B887" s="5" t="s">
        <v>911</v>
      </c>
      <c r="C887" s="5" t="s">
        <v>17</v>
      </c>
      <c r="D887" s="5" t="s">
        <v>912</v>
      </c>
      <c r="E887" s="6" t="s">
        <v>2321</v>
      </c>
      <c r="F887" s="5" t="s">
        <v>2169</v>
      </c>
      <c r="G887" s="5" t="s">
        <v>116</v>
      </c>
      <c r="H887" s="5" t="s">
        <v>2175</v>
      </c>
      <c r="I887" s="6" t="s">
        <v>2176</v>
      </c>
      <c r="J887" s="7">
        <v>3114612</v>
      </c>
      <c r="K887" s="8">
        <v>0.31469999999999998</v>
      </c>
    </row>
    <row r="888" spans="1:11" x14ac:dyDescent="0.35">
      <c r="A888" s="5" t="s">
        <v>2167</v>
      </c>
      <c r="B888" s="5" t="s">
        <v>911</v>
      </c>
      <c r="C888" s="5" t="s">
        <v>17</v>
      </c>
      <c r="D888" s="5" t="s">
        <v>912</v>
      </c>
      <c r="E888" s="6" t="s">
        <v>2321</v>
      </c>
      <c r="F888" s="5" t="s">
        <v>2169</v>
      </c>
      <c r="G888" s="5" t="s">
        <v>116</v>
      </c>
      <c r="H888" s="5" t="s">
        <v>2177</v>
      </c>
      <c r="I888" s="6" t="s">
        <v>2178</v>
      </c>
      <c r="J888" s="7">
        <v>1716154</v>
      </c>
      <c r="K888" s="8">
        <v>0.1734</v>
      </c>
    </row>
    <row r="889" spans="1:11" x14ac:dyDescent="0.35">
      <c r="A889" s="5" t="s">
        <v>2167</v>
      </c>
      <c r="B889" s="5" t="s">
        <v>911</v>
      </c>
      <c r="C889" s="5" t="s">
        <v>17</v>
      </c>
      <c r="D889" s="5" t="s">
        <v>912</v>
      </c>
      <c r="E889" s="6" t="s">
        <v>2321</v>
      </c>
      <c r="F889" s="5" t="s">
        <v>2169</v>
      </c>
      <c r="G889" s="5" t="s">
        <v>116</v>
      </c>
      <c r="H889" s="5" t="s">
        <v>2179</v>
      </c>
      <c r="I889" s="6" t="s">
        <v>2180</v>
      </c>
      <c r="J889" s="7">
        <v>415677</v>
      </c>
      <c r="K889" s="8">
        <v>4.2000000000000003E-2</v>
      </c>
    </row>
    <row r="890" spans="1:11" x14ac:dyDescent="0.35">
      <c r="A890" s="5" t="s">
        <v>2167</v>
      </c>
      <c r="B890" s="5" t="s">
        <v>911</v>
      </c>
      <c r="C890" s="5" t="s">
        <v>17</v>
      </c>
      <c r="D890" s="5" t="s">
        <v>913</v>
      </c>
      <c r="E890" s="6" t="s">
        <v>2322</v>
      </c>
      <c r="F890" s="5" t="s">
        <v>2169</v>
      </c>
      <c r="G890" s="5" t="s">
        <v>116</v>
      </c>
      <c r="H890" s="5" t="s">
        <v>2170</v>
      </c>
      <c r="I890" s="6" t="s">
        <v>2171</v>
      </c>
      <c r="J890" s="7">
        <v>0</v>
      </c>
      <c r="K890" s="8">
        <v>0</v>
      </c>
    </row>
    <row r="891" spans="1:11" x14ac:dyDescent="0.35">
      <c r="A891" s="5" t="s">
        <v>2167</v>
      </c>
      <c r="B891" s="5" t="s">
        <v>911</v>
      </c>
      <c r="C891" s="5" t="s">
        <v>17</v>
      </c>
      <c r="D891" s="5" t="s">
        <v>913</v>
      </c>
      <c r="E891" s="6" t="s">
        <v>2322</v>
      </c>
      <c r="F891" s="5" t="s">
        <v>2169</v>
      </c>
      <c r="G891" s="5" t="s">
        <v>116</v>
      </c>
      <c r="H891" s="5" t="s">
        <v>2172</v>
      </c>
      <c r="I891" s="6" t="s">
        <v>2173</v>
      </c>
      <c r="J891" s="7">
        <v>0</v>
      </c>
      <c r="K891" s="8">
        <v>0</v>
      </c>
    </row>
    <row r="892" spans="1:11" x14ac:dyDescent="0.35">
      <c r="A892" s="5" t="s">
        <v>2167</v>
      </c>
      <c r="B892" s="5" t="s">
        <v>911</v>
      </c>
      <c r="C892" s="5" t="s">
        <v>17</v>
      </c>
      <c r="D892" s="5" t="s">
        <v>913</v>
      </c>
      <c r="E892" s="6" t="s">
        <v>2322</v>
      </c>
      <c r="F892" s="5" t="s">
        <v>2169</v>
      </c>
      <c r="G892" s="5" t="s">
        <v>116</v>
      </c>
      <c r="H892" s="5" t="s">
        <v>19</v>
      </c>
      <c r="I892" s="6" t="s">
        <v>2174</v>
      </c>
      <c r="J892" s="7">
        <v>558049</v>
      </c>
      <c r="K892" s="8">
        <v>0.21199999999999999</v>
      </c>
    </row>
    <row r="893" spans="1:11" x14ac:dyDescent="0.35">
      <c r="A893" s="5" t="s">
        <v>2167</v>
      </c>
      <c r="B893" s="5" t="s">
        <v>911</v>
      </c>
      <c r="C893" s="5" t="s">
        <v>17</v>
      </c>
      <c r="D893" s="5" t="s">
        <v>913</v>
      </c>
      <c r="E893" s="6" t="s">
        <v>2322</v>
      </c>
      <c r="F893" s="5" t="s">
        <v>2169</v>
      </c>
      <c r="G893" s="5" t="s">
        <v>116</v>
      </c>
      <c r="H893" s="5" t="s">
        <v>30</v>
      </c>
      <c r="I893" s="6" t="s">
        <v>2182</v>
      </c>
      <c r="J893" s="7">
        <v>143724</v>
      </c>
      <c r="K893" s="8">
        <v>5.4600000000000003E-2</v>
      </c>
    </row>
    <row r="894" spans="1:11" x14ac:dyDescent="0.35">
      <c r="A894" s="5" t="s">
        <v>2167</v>
      </c>
      <c r="B894" s="5" t="s">
        <v>911</v>
      </c>
      <c r="C894" s="5" t="s">
        <v>17</v>
      </c>
      <c r="D894" s="5" t="s">
        <v>913</v>
      </c>
      <c r="E894" s="6" t="s">
        <v>2322</v>
      </c>
      <c r="F894" s="5" t="s">
        <v>2169</v>
      </c>
      <c r="G894" s="5" t="s">
        <v>116</v>
      </c>
      <c r="H894" s="5" t="s">
        <v>2175</v>
      </c>
      <c r="I894" s="6" t="s">
        <v>2176</v>
      </c>
      <c r="J894" s="7">
        <v>927889</v>
      </c>
      <c r="K894" s="8">
        <v>0.35249999999999998</v>
      </c>
    </row>
    <row r="895" spans="1:11" x14ac:dyDescent="0.35">
      <c r="A895" s="5" t="s">
        <v>2167</v>
      </c>
      <c r="B895" s="5" t="s">
        <v>911</v>
      </c>
      <c r="C895" s="5" t="s">
        <v>17</v>
      </c>
      <c r="D895" s="5" t="s">
        <v>913</v>
      </c>
      <c r="E895" s="6" t="s">
        <v>2322</v>
      </c>
      <c r="F895" s="5" t="s">
        <v>2169</v>
      </c>
      <c r="G895" s="5" t="s">
        <v>116</v>
      </c>
      <c r="H895" s="5" t="s">
        <v>2177</v>
      </c>
      <c r="I895" s="6" t="s">
        <v>2178</v>
      </c>
      <c r="J895" s="7">
        <v>1100042</v>
      </c>
      <c r="K895" s="8">
        <v>0.41789999999999999</v>
      </c>
    </row>
    <row r="896" spans="1:11" x14ac:dyDescent="0.35">
      <c r="A896" s="5" t="s">
        <v>2167</v>
      </c>
      <c r="B896" s="5" t="s">
        <v>911</v>
      </c>
      <c r="C896" s="5" t="s">
        <v>17</v>
      </c>
      <c r="D896" s="5" t="s">
        <v>913</v>
      </c>
      <c r="E896" s="6" t="s">
        <v>2322</v>
      </c>
      <c r="F896" s="5" t="s">
        <v>2169</v>
      </c>
      <c r="G896" s="5" t="s">
        <v>116</v>
      </c>
      <c r="H896" s="5" t="s">
        <v>2179</v>
      </c>
      <c r="I896" s="6" t="s">
        <v>2180</v>
      </c>
      <c r="J896" s="7">
        <v>178207</v>
      </c>
      <c r="K896" s="8">
        <v>6.7699999999999996E-2</v>
      </c>
    </row>
    <row r="897" spans="1:11" x14ac:dyDescent="0.35">
      <c r="A897" s="5" t="s">
        <v>2167</v>
      </c>
      <c r="B897" s="5" t="s">
        <v>921</v>
      </c>
      <c r="C897" s="5" t="s">
        <v>17</v>
      </c>
      <c r="D897" s="5" t="s">
        <v>922</v>
      </c>
      <c r="E897" s="6" t="s">
        <v>2323</v>
      </c>
      <c r="F897" s="5" t="s">
        <v>2169</v>
      </c>
      <c r="G897" s="5" t="s">
        <v>116</v>
      </c>
      <c r="H897" s="5" t="s">
        <v>2170</v>
      </c>
      <c r="I897" s="6" t="s">
        <v>2171</v>
      </c>
      <c r="J897" s="7">
        <v>0</v>
      </c>
      <c r="K897" s="8">
        <v>0</v>
      </c>
    </row>
    <row r="898" spans="1:11" x14ac:dyDescent="0.35">
      <c r="A898" s="5" t="s">
        <v>2167</v>
      </c>
      <c r="B898" s="5" t="s">
        <v>921</v>
      </c>
      <c r="C898" s="5" t="s">
        <v>17</v>
      </c>
      <c r="D898" s="5" t="s">
        <v>922</v>
      </c>
      <c r="E898" s="6" t="s">
        <v>2323</v>
      </c>
      <c r="F898" s="5" t="s">
        <v>2169</v>
      </c>
      <c r="G898" s="5" t="s">
        <v>116</v>
      </c>
      <c r="H898" s="5" t="s">
        <v>2172</v>
      </c>
      <c r="I898" s="6" t="s">
        <v>2173</v>
      </c>
      <c r="J898" s="7">
        <v>0</v>
      </c>
      <c r="K898" s="8">
        <v>0</v>
      </c>
    </row>
    <row r="899" spans="1:11" x14ac:dyDescent="0.35">
      <c r="A899" s="5" t="s">
        <v>2167</v>
      </c>
      <c r="B899" s="5" t="s">
        <v>921</v>
      </c>
      <c r="C899" s="5" t="s">
        <v>17</v>
      </c>
      <c r="D899" s="5" t="s">
        <v>922</v>
      </c>
      <c r="E899" s="6" t="s">
        <v>2323</v>
      </c>
      <c r="F899" s="5" t="s">
        <v>2169</v>
      </c>
      <c r="G899" s="5" t="s">
        <v>116</v>
      </c>
      <c r="H899" s="5" t="s">
        <v>19</v>
      </c>
      <c r="I899" s="6" t="s">
        <v>2174</v>
      </c>
      <c r="J899" s="7">
        <v>2709377</v>
      </c>
      <c r="K899" s="8">
        <v>0.31950000000000001</v>
      </c>
    </row>
    <row r="900" spans="1:11" x14ac:dyDescent="0.35">
      <c r="A900" s="5" t="s">
        <v>2167</v>
      </c>
      <c r="B900" s="5" t="s">
        <v>921</v>
      </c>
      <c r="C900" s="5" t="s">
        <v>17</v>
      </c>
      <c r="D900" s="5" t="s">
        <v>922</v>
      </c>
      <c r="E900" s="6" t="s">
        <v>2323</v>
      </c>
      <c r="F900" s="5" t="s">
        <v>2169</v>
      </c>
      <c r="G900" s="5" t="s">
        <v>116</v>
      </c>
      <c r="H900" s="5" t="s">
        <v>30</v>
      </c>
      <c r="I900" s="6" t="s">
        <v>2182</v>
      </c>
      <c r="J900" s="7">
        <v>340050</v>
      </c>
      <c r="K900" s="8">
        <v>4.0099999999999997E-2</v>
      </c>
    </row>
    <row r="901" spans="1:11" x14ac:dyDescent="0.35">
      <c r="A901" s="5" t="s">
        <v>2167</v>
      </c>
      <c r="B901" s="5" t="s">
        <v>921</v>
      </c>
      <c r="C901" s="5" t="s">
        <v>17</v>
      </c>
      <c r="D901" s="5" t="s">
        <v>922</v>
      </c>
      <c r="E901" s="6" t="s">
        <v>2323</v>
      </c>
      <c r="F901" s="5" t="s">
        <v>2169</v>
      </c>
      <c r="G901" s="5" t="s">
        <v>116</v>
      </c>
      <c r="H901" s="5" t="s">
        <v>2175</v>
      </c>
      <c r="I901" s="6" t="s">
        <v>2176</v>
      </c>
      <c r="J901" s="7">
        <v>3102004</v>
      </c>
      <c r="K901" s="8">
        <v>0.36580000000000001</v>
      </c>
    </row>
    <row r="902" spans="1:11" x14ac:dyDescent="0.35">
      <c r="A902" s="5" t="s">
        <v>2167</v>
      </c>
      <c r="B902" s="5" t="s">
        <v>921</v>
      </c>
      <c r="C902" s="5" t="s">
        <v>17</v>
      </c>
      <c r="D902" s="5" t="s">
        <v>922</v>
      </c>
      <c r="E902" s="6" t="s">
        <v>2323</v>
      </c>
      <c r="F902" s="5" t="s">
        <v>2169</v>
      </c>
      <c r="G902" s="5" t="s">
        <v>116</v>
      </c>
      <c r="H902" s="5" t="s">
        <v>2177</v>
      </c>
      <c r="I902" s="6" t="s">
        <v>2178</v>
      </c>
      <c r="J902" s="7">
        <v>3466646</v>
      </c>
      <c r="K902" s="8">
        <v>0.4088</v>
      </c>
    </row>
    <row r="903" spans="1:11" x14ac:dyDescent="0.35">
      <c r="A903" s="5" t="s">
        <v>2167</v>
      </c>
      <c r="B903" s="5" t="s">
        <v>921</v>
      </c>
      <c r="C903" s="5" t="s">
        <v>17</v>
      </c>
      <c r="D903" s="5" t="s">
        <v>922</v>
      </c>
      <c r="E903" s="6" t="s">
        <v>2323</v>
      </c>
      <c r="F903" s="5" t="s">
        <v>2169</v>
      </c>
      <c r="G903" s="5" t="s">
        <v>116</v>
      </c>
      <c r="H903" s="5" t="s">
        <v>2179</v>
      </c>
      <c r="I903" s="6" t="s">
        <v>2180</v>
      </c>
      <c r="J903" s="7">
        <v>161121</v>
      </c>
      <c r="K903" s="8">
        <v>1.9E-2</v>
      </c>
    </row>
    <row r="904" spans="1:11" x14ac:dyDescent="0.35">
      <c r="A904" s="5" t="s">
        <v>2167</v>
      </c>
      <c r="B904" s="5" t="s">
        <v>941</v>
      </c>
      <c r="C904" s="5" t="s">
        <v>17</v>
      </c>
      <c r="D904" s="5" t="s">
        <v>942</v>
      </c>
      <c r="E904" s="6" t="s">
        <v>2324</v>
      </c>
      <c r="F904" s="5" t="s">
        <v>2169</v>
      </c>
      <c r="G904" s="5" t="s">
        <v>116</v>
      </c>
      <c r="H904" s="5" t="s">
        <v>2172</v>
      </c>
      <c r="I904" s="6" t="s">
        <v>2173</v>
      </c>
      <c r="J904" s="7">
        <v>0</v>
      </c>
      <c r="K904" s="8">
        <v>0</v>
      </c>
    </row>
    <row r="905" spans="1:11" x14ac:dyDescent="0.35">
      <c r="A905" s="5" t="s">
        <v>2167</v>
      </c>
      <c r="B905" s="5" t="s">
        <v>941</v>
      </c>
      <c r="C905" s="5" t="s">
        <v>17</v>
      </c>
      <c r="D905" s="5" t="s">
        <v>942</v>
      </c>
      <c r="E905" s="6" t="s">
        <v>2324</v>
      </c>
      <c r="F905" s="5" t="s">
        <v>2169</v>
      </c>
      <c r="G905" s="5" t="s">
        <v>116</v>
      </c>
      <c r="H905" s="5" t="s">
        <v>19</v>
      </c>
      <c r="I905" s="6" t="s">
        <v>2174</v>
      </c>
      <c r="J905" s="7">
        <v>15449639</v>
      </c>
      <c r="K905" s="8">
        <v>1.2885</v>
      </c>
    </row>
    <row r="906" spans="1:11" x14ac:dyDescent="0.35">
      <c r="A906" s="5" t="s">
        <v>2167</v>
      </c>
      <c r="B906" s="5" t="s">
        <v>941</v>
      </c>
      <c r="C906" s="5" t="s">
        <v>17</v>
      </c>
      <c r="D906" s="5" t="s">
        <v>942</v>
      </c>
      <c r="E906" s="6" t="s">
        <v>2324</v>
      </c>
      <c r="F906" s="5" t="s">
        <v>2169</v>
      </c>
      <c r="G906" s="5" t="s">
        <v>116</v>
      </c>
      <c r="H906" s="5" t="s">
        <v>30</v>
      </c>
      <c r="I906" s="6" t="s">
        <v>2182</v>
      </c>
      <c r="J906" s="7">
        <v>321343</v>
      </c>
      <c r="K906" s="8">
        <v>2.6800000000000001E-2</v>
      </c>
    </row>
    <row r="907" spans="1:11" x14ac:dyDescent="0.35">
      <c r="A907" s="5" t="s">
        <v>2167</v>
      </c>
      <c r="B907" s="5" t="s">
        <v>941</v>
      </c>
      <c r="C907" s="5" t="s">
        <v>17</v>
      </c>
      <c r="D907" s="5" t="s">
        <v>942</v>
      </c>
      <c r="E907" s="6" t="s">
        <v>2324</v>
      </c>
      <c r="F907" s="5" t="s">
        <v>2169</v>
      </c>
      <c r="G907" s="5" t="s">
        <v>116</v>
      </c>
      <c r="H907" s="5" t="s">
        <v>2175</v>
      </c>
      <c r="I907" s="6" t="s">
        <v>2176</v>
      </c>
      <c r="J907" s="7">
        <v>3115108</v>
      </c>
      <c r="K907" s="8">
        <v>0.25979999999999998</v>
      </c>
    </row>
    <row r="908" spans="1:11" x14ac:dyDescent="0.35">
      <c r="A908" s="5" t="s">
        <v>2167</v>
      </c>
      <c r="B908" s="5" t="s">
        <v>941</v>
      </c>
      <c r="C908" s="5" t="s">
        <v>17</v>
      </c>
      <c r="D908" s="5" t="s">
        <v>942</v>
      </c>
      <c r="E908" s="6" t="s">
        <v>2324</v>
      </c>
      <c r="F908" s="5" t="s">
        <v>2169</v>
      </c>
      <c r="G908" s="5" t="s">
        <v>116</v>
      </c>
      <c r="H908" s="5" t="s">
        <v>2177</v>
      </c>
      <c r="I908" s="6" t="s">
        <v>2178</v>
      </c>
      <c r="J908" s="7">
        <v>3395683</v>
      </c>
      <c r="K908" s="8">
        <v>0.28320000000000001</v>
      </c>
    </row>
    <row r="909" spans="1:11" x14ac:dyDescent="0.35">
      <c r="A909" s="5" t="s">
        <v>2167</v>
      </c>
      <c r="B909" s="5" t="s">
        <v>941</v>
      </c>
      <c r="C909" s="5" t="s">
        <v>17</v>
      </c>
      <c r="D909" s="5" t="s">
        <v>942</v>
      </c>
      <c r="E909" s="6" t="s">
        <v>2324</v>
      </c>
      <c r="F909" s="5" t="s">
        <v>2169</v>
      </c>
      <c r="G909" s="5" t="s">
        <v>116</v>
      </c>
      <c r="H909" s="5" t="s">
        <v>2179</v>
      </c>
      <c r="I909" s="6" t="s">
        <v>2180</v>
      </c>
      <c r="J909" s="7">
        <v>393285</v>
      </c>
      <c r="K909" s="8">
        <v>3.2800000000000003E-2</v>
      </c>
    </row>
    <row r="910" spans="1:11" x14ac:dyDescent="0.35">
      <c r="A910" s="5" t="s">
        <v>2167</v>
      </c>
      <c r="B910" s="5" t="s">
        <v>941</v>
      </c>
      <c r="C910" s="5" t="s">
        <v>17</v>
      </c>
      <c r="D910" s="5" t="s">
        <v>948</v>
      </c>
      <c r="E910" s="6" t="s">
        <v>2325</v>
      </c>
      <c r="F910" s="5" t="s">
        <v>2169</v>
      </c>
      <c r="G910" s="5" t="s">
        <v>116</v>
      </c>
      <c r="H910" s="5" t="s">
        <v>2172</v>
      </c>
      <c r="I910" s="6" t="s">
        <v>2173</v>
      </c>
      <c r="J910" s="7">
        <v>0</v>
      </c>
      <c r="K910" s="8">
        <v>0</v>
      </c>
    </row>
    <row r="911" spans="1:11" x14ac:dyDescent="0.35">
      <c r="A911" s="5" t="s">
        <v>2167</v>
      </c>
      <c r="B911" s="5" t="s">
        <v>941</v>
      </c>
      <c r="C911" s="5" t="s">
        <v>17</v>
      </c>
      <c r="D911" s="5" t="s">
        <v>948</v>
      </c>
      <c r="E911" s="6" t="s">
        <v>2325</v>
      </c>
      <c r="F911" s="5" t="s">
        <v>2169</v>
      </c>
      <c r="G911" s="5" t="s">
        <v>116</v>
      </c>
      <c r="H911" s="5" t="s">
        <v>19</v>
      </c>
      <c r="I911" s="6" t="s">
        <v>2174</v>
      </c>
      <c r="J911" s="7">
        <v>12618718</v>
      </c>
      <c r="K911" s="8">
        <v>0.55269999999999997</v>
      </c>
    </row>
    <row r="912" spans="1:11" x14ac:dyDescent="0.35">
      <c r="A912" s="5" t="s">
        <v>2167</v>
      </c>
      <c r="B912" s="5" t="s">
        <v>941</v>
      </c>
      <c r="C912" s="5" t="s">
        <v>17</v>
      </c>
      <c r="D912" s="5" t="s">
        <v>948</v>
      </c>
      <c r="E912" s="6" t="s">
        <v>2325</v>
      </c>
      <c r="F912" s="5" t="s">
        <v>2169</v>
      </c>
      <c r="G912" s="5" t="s">
        <v>116</v>
      </c>
      <c r="H912" s="5" t="s">
        <v>2175</v>
      </c>
      <c r="I912" s="6" t="s">
        <v>2176</v>
      </c>
      <c r="J912" s="7">
        <v>5961186</v>
      </c>
      <c r="K912" s="8">
        <v>0.2611</v>
      </c>
    </row>
    <row r="913" spans="1:11" x14ac:dyDescent="0.35">
      <c r="A913" s="5" t="s">
        <v>2167</v>
      </c>
      <c r="B913" s="5" t="s">
        <v>941</v>
      </c>
      <c r="C913" s="5" t="s">
        <v>17</v>
      </c>
      <c r="D913" s="5" t="s">
        <v>948</v>
      </c>
      <c r="E913" s="6" t="s">
        <v>2325</v>
      </c>
      <c r="F913" s="5" t="s">
        <v>2169</v>
      </c>
      <c r="G913" s="5" t="s">
        <v>116</v>
      </c>
      <c r="H913" s="5" t="s">
        <v>2177</v>
      </c>
      <c r="I913" s="6" t="s">
        <v>2178</v>
      </c>
      <c r="J913" s="7">
        <v>3175798</v>
      </c>
      <c r="K913" s="8">
        <v>0.1391</v>
      </c>
    </row>
    <row r="914" spans="1:11" x14ac:dyDescent="0.35">
      <c r="A914" s="5" t="s">
        <v>2167</v>
      </c>
      <c r="B914" s="5" t="s">
        <v>941</v>
      </c>
      <c r="C914" s="5" t="s">
        <v>17</v>
      </c>
      <c r="D914" s="5" t="s">
        <v>948</v>
      </c>
      <c r="E914" s="6" t="s">
        <v>2325</v>
      </c>
      <c r="F914" s="5" t="s">
        <v>2169</v>
      </c>
      <c r="G914" s="5" t="s">
        <v>116</v>
      </c>
      <c r="H914" s="5" t="s">
        <v>2179</v>
      </c>
      <c r="I914" s="6" t="s">
        <v>2180</v>
      </c>
      <c r="J914" s="7">
        <v>851598</v>
      </c>
      <c r="K914" s="8">
        <v>3.73E-2</v>
      </c>
    </row>
    <row r="915" spans="1:11" x14ac:dyDescent="0.35">
      <c r="A915" s="5" t="s">
        <v>2167</v>
      </c>
      <c r="B915" s="5" t="s">
        <v>941</v>
      </c>
      <c r="C915" s="5" t="s">
        <v>17</v>
      </c>
      <c r="D915" s="5" t="s">
        <v>969</v>
      </c>
      <c r="E915" s="6" t="s">
        <v>2197</v>
      </c>
      <c r="F915" s="5" t="s">
        <v>2198</v>
      </c>
      <c r="G915" s="5" t="s">
        <v>941</v>
      </c>
      <c r="H915" s="5" t="s">
        <v>2170</v>
      </c>
      <c r="I915" s="6" t="s">
        <v>2171</v>
      </c>
      <c r="J915" s="7">
        <v>0</v>
      </c>
      <c r="K915" s="8">
        <v>0</v>
      </c>
    </row>
    <row r="916" spans="1:11" x14ac:dyDescent="0.35">
      <c r="A916" s="5" t="s">
        <v>2167</v>
      </c>
      <c r="B916" s="5" t="s">
        <v>941</v>
      </c>
      <c r="C916" s="5" t="s">
        <v>17</v>
      </c>
      <c r="D916" s="5" t="s">
        <v>969</v>
      </c>
      <c r="E916" s="6" t="s">
        <v>2197</v>
      </c>
      <c r="F916" s="5" t="s">
        <v>2198</v>
      </c>
      <c r="G916" s="5" t="s">
        <v>941</v>
      </c>
      <c r="H916" s="5" t="s">
        <v>2172</v>
      </c>
      <c r="I916" s="6" t="s">
        <v>2173</v>
      </c>
      <c r="J916" s="7">
        <v>0</v>
      </c>
      <c r="K916" s="8">
        <v>0</v>
      </c>
    </row>
    <row r="917" spans="1:11" x14ac:dyDescent="0.35">
      <c r="A917" s="5" t="s">
        <v>2167</v>
      </c>
      <c r="B917" s="5" t="s">
        <v>941</v>
      </c>
      <c r="C917" s="5" t="s">
        <v>17</v>
      </c>
      <c r="D917" s="5" t="s">
        <v>969</v>
      </c>
      <c r="E917" s="6" t="s">
        <v>2197</v>
      </c>
      <c r="F917" s="5" t="s">
        <v>2198</v>
      </c>
      <c r="G917" s="5" t="s">
        <v>941</v>
      </c>
      <c r="H917" s="5" t="s">
        <v>19</v>
      </c>
      <c r="I917" s="6" t="s">
        <v>2174</v>
      </c>
      <c r="J917" s="7">
        <v>903831</v>
      </c>
      <c r="K917" s="8">
        <v>0.5605</v>
      </c>
    </row>
    <row r="918" spans="1:11" x14ac:dyDescent="0.35">
      <c r="A918" s="5" t="s">
        <v>2167</v>
      </c>
      <c r="B918" s="5" t="s">
        <v>941</v>
      </c>
      <c r="C918" s="5" t="s">
        <v>17</v>
      </c>
      <c r="D918" s="5" t="s">
        <v>969</v>
      </c>
      <c r="E918" s="6" t="s">
        <v>2197</v>
      </c>
      <c r="F918" s="5" t="s">
        <v>2198</v>
      </c>
      <c r="G918" s="5" t="s">
        <v>941</v>
      </c>
      <c r="H918" s="5" t="s">
        <v>30</v>
      </c>
      <c r="I918" s="6" t="s">
        <v>2182</v>
      </c>
      <c r="J918" s="7">
        <v>202697</v>
      </c>
      <c r="K918" s="8">
        <v>0.12570000000000001</v>
      </c>
    </row>
    <row r="919" spans="1:11" x14ac:dyDescent="0.35">
      <c r="A919" s="5" t="s">
        <v>2167</v>
      </c>
      <c r="B919" s="5" t="s">
        <v>941</v>
      </c>
      <c r="C919" s="5" t="s">
        <v>17</v>
      </c>
      <c r="D919" s="5" t="s">
        <v>969</v>
      </c>
      <c r="E919" s="6" t="s">
        <v>2197</v>
      </c>
      <c r="F919" s="5" t="s">
        <v>2198</v>
      </c>
      <c r="G919" s="5" t="s">
        <v>941</v>
      </c>
      <c r="H919" s="5" t="s">
        <v>2175</v>
      </c>
      <c r="I919" s="6" t="s">
        <v>2176</v>
      </c>
      <c r="J919" s="7">
        <v>451029</v>
      </c>
      <c r="K919" s="8">
        <v>0.2797</v>
      </c>
    </row>
    <row r="920" spans="1:11" x14ac:dyDescent="0.35">
      <c r="A920" s="5" t="s">
        <v>2167</v>
      </c>
      <c r="B920" s="5" t="s">
        <v>941</v>
      </c>
      <c r="C920" s="5" t="s">
        <v>17</v>
      </c>
      <c r="D920" s="5" t="s">
        <v>969</v>
      </c>
      <c r="E920" s="6" t="s">
        <v>2197</v>
      </c>
      <c r="F920" s="5" t="s">
        <v>2198</v>
      </c>
      <c r="G920" s="5" t="s">
        <v>941</v>
      </c>
      <c r="H920" s="5" t="s">
        <v>2177</v>
      </c>
      <c r="I920" s="6" t="s">
        <v>2178</v>
      </c>
      <c r="J920" s="7">
        <v>168833</v>
      </c>
      <c r="K920" s="8">
        <v>0.1047</v>
      </c>
    </row>
    <row r="921" spans="1:11" x14ac:dyDescent="0.35">
      <c r="A921" s="5" t="s">
        <v>2167</v>
      </c>
      <c r="B921" s="5" t="s">
        <v>941</v>
      </c>
      <c r="C921" s="5" t="s">
        <v>17</v>
      </c>
      <c r="D921" s="5" t="s">
        <v>969</v>
      </c>
      <c r="E921" s="6" t="s">
        <v>2197</v>
      </c>
      <c r="F921" s="5" t="s">
        <v>2198</v>
      </c>
      <c r="G921" s="5" t="s">
        <v>941</v>
      </c>
      <c r="H921" s="5" t="s">
        <v>2179</v>
      </c>
      <c r="I921" s="6" t="s">
        <v>2180</v>
      </c>
      <c r="J921" s="7">
        <v>0</v>
      </c>
      <c r="K921" s="8">
        <v>0</v>
      </c>
    </row>
    <row r="922" spans="1:11" x14ac:dyDescent="0.35">
      <c r="A922" s="5" t="s">
        <v>2167</v>
      </c>
      <c r="B922" s="5" t="s">
        <v>941</v>
      </c>
      <c r="C922" s="5" t="s">
        <v>17</v>
      </c>
      <c r="D922" s="5" t="s">
        <v>973</v>
      </c>
      <c r="E922" s="6" t="s">
        <v>2326</v>
      </c>
      <c r="F922" s="5" t="s">
        <v>2169</v>
      </c>
      <c r="G922" s="5" t="s">
        <v>116</v>
      </c>
      <c r="H922" s="5" t="s">
        <v>2172</v>
      </c>
      <c r="I922" s="6" t="s">
        <v>2173</v>
      </c>
      <c r="J922" s="7">
        <v>0</v>
      </c>
      <c r="K922" s="8">
        <v>0</v>
      </c>
    </row>
    <row r="923" spans="1:11" x14ac:dyDescent="0.35">
      <c r="A923" s="5" t="s">
        <v>2167</v>
      </c>
      <c r="B923" s="5" t="s">
        <v>941</v>
      </c>
      <c r="C923" s="5" t="s">
        <v>17</v>
      </c>
      <c r="D923" s="5" t="s">
        <v>973</v>
      </c>
      <c r="E923" s="6" t="s">
        <v>2326</v>
      </c>
      <c r="F923" s="5" t="s">
        <v>2169</v>
      </c>
      <c r="G923" s="5" t="s">
        <v>116</v>
      </c>
      <c r="H923" s="5" t="s">
        <v>19</v>
      </c>
      <c r="I923" s="6" t="s">
        <v>2174</v>
      </c>
      <c r="J923" s="7">
        <v>13663304</v>
      </c>
      <c r="K923" s="8">
        <v>1.1061000000000001</v>
      </c>
    </row>
    <row r="924" spans="1:11" x14ac:dyDescent="0.35">
      <c r="A924" s="5" t="s">
        <v>2167</v>
      </c>
      <c r="B924" s="5" t="s">
        <v>941</v>
      </c>
      <c r="C924" s="5" t="s">
        <v>17</v>
      </c>
      <c r="D924" s="5" t="s">
        <v>973</v>
      </c>
      <c r="E924" s="6" t="s">
        <v>2326</v>
      </c>
      <c r="F924" s="5" t="s">
        <v>2169</v>
      </c>
      <c r="G924" s="5" t="s">
        <v>116</v>
      </c>
      <c r="H924" s="5" t="s">
        <v>2175</v>
      </c>
      <c r="I924" s="6" t="s">
        <v>2176</v>
      </c>
      <c r="J924" s="7">
        <v>3325343</v>
      </c>
      <c r="K924" s="8">
        <v>0.26919999999999999</v>
      </c>
    </row>
    <row r="925" spans="1:11" x14ac:dyDescent="0.35">
      <c r="A925" s="5" t="s">
        <v>2167</v>
      </c>
      <c r="B925" s="5" t="s">
        <v>941</v>
      </c>
      <c r="C925" s="5" t="s">
        <v>17</v>
      </c>
      <c r="D925" s="5" t="s">
        <v>973</v>
      </c>
      <c r="E925" s="6" t="s">
        <v>2326</v>
      </c>
      <c r="F925" s="5" t="s">
        <v>2169</v>
      </c>
      <c r="G925" s="5" t="s">
        <v>116</v>
      </c>
      <c r="H925" s="5" t="s">
        <v>2177</v>
      </c>
      <c r="I925" s="6" t="s">
        <v>2178</v>
      </c>
      <c r="J925" s="7">
        <v>1943077</v>
      </c>
      <c r="K925" s="8">
        <v>0.1573</v>
      </c>
    </row>
    <row r="926" spans="1:11" x14ac:dyDescent="0.35">
      <c r="A926" s="5" t="s">
        <v>2167</v>
      </c>
      <c r="B926" s="5" t="s">
        <v>941</v>
      </c>
      <c r="C926" s="5" t="s">
        <v>17</v>
      </c>
      <c r="D926" s="5" t="s">
        <v>973</v>
      </c>
      <c r="E926" s="6" t="s">
        <v>2326</v>
      </c>
      <c r="F926" s="5" t="s">
        <v>2169</v>
      </c>
      <c r="G926" s="5" t="s">
        <v>116</v>
      </c>
      <c r="H926" s="5" t="s">
        <v>2179</v>
      </c>
      <c r="I926" s="6" t="s">
        <v>2180</v>
      </c>
      <c r="J926" s="7">
        <v>505225</v>
      </c>
      <c r="K926" s="8">
        <v>4.0899999999999999E-2</v>
      </c>
    </row>
    <row r="927" spans="1:11" x14ac:dyDescent="0.35">
      <c r="A927" s="5" t="s">
        <v>2167</v>
      </c>
      <c r="B927" s="5" t="s">
        <v>941</v>
      </c>
      <c r="C927" s="5" t="s">
        <v>17</v>
      </c>
      <c r="D927" s="5" t="s">
        <v>976</v>
      </c>
      <c r="E927" s="6" t="s">
        <v>2327</v>
      </c>
      <c r="F927" s="5" t="s">
        <v>2169</v>
      </c>
      <c r="G927" s="5" t="s">
        <v>116</v>
      </c>
      <c r="H927" s="5" t="s">
        <v>2170</v>
      </c>
      <c r="I927" s="6" t="s">
        <v>2171</v>
      </c>
      <c r="J927" s="7">
        <v>0</v>
      </c>
      <c r="K927" s="8">
        <v>0</v>
      </c>
    </row>
    <row r="928" spans="1:11" x14ac:dyDescent="0.35">
      <c r="A928" s="5" t="s">
        <v>2167</v>
      </c>
      <c r="B928" s="5" t="s">
        <v>941</v>
      </c>
      <c r="C928" s="5" t="s">
        <v>17</v>
      </c>
      <c r="D928" s="5" t="s">
        <v>976</v>
      </c>
      <c r="E928" s="6" t="s">
        <v>2327</v>
      </c>
      <c r="F928" s="5" t="s">
        <v>2169</v>
      </c>
      <c r="G928" s="5" t="s">
        <v>116</v>
      </c>
      <c r="H928" s="5" t="s">
        <v>2172</v>
      </c>
      <c r="I928" s="6" t="s">
        <v>2173</v>
      </c>
      <c r="J928" s="7">
        <v>0</v>
      </c>
      <c r="K928" s="8">
        <v>0</v>
      </c>
    </row>
    <row r="929" spans="1:11" x14ac:dyDescent="0.35">
      <c r="A929" s="5" t="s">
        <v>2167</v>
      </c>
      <c r="B929" s="5" t="s">
        <v>941</v>
      </c>
      <c r="C929" s="5" t="s">
        <v>17</v>
      </c>
      <c r="D929" s="5" t="s">
        <v>976</v>
      </c>
      <c r="E929" s="6" t="s">
        <v>2327</v>
      </c>
      <c r="F929" s="5" t="s">
        <v>2169</v>
      </c>
      <c r="G929" s="5" t="s">
        <v>116</v>
      </c>
      <c r="H929" s="5" t="s">
        <v>19</v>
      </c>
      <c r="I929" s="6" t="s">
        <v>2174</v>
      </c>
      <c r="J929" s="7">
        <v>3033023</v>
      </c>
      <c r="K929" s="8">
        <v>0.34499999999999997</v>
      </c>
    </row>
    <row r="930" spans="1:11" x14ac:dyDescent="0.35">
      <c r="A930" s="5" t="s">
        <v>2167</v>
      </c>
      <c r="B930" s="5" t="s">
        <v>941</v>
      </c>
      <c r="C930" s="5" t="s">
        <v>17</v>
      </c>
      <c r="D930" s="5" t="s">
        <v>976</v>
      </c>
      <c r="E930" s="6" t="s">
        <v>2327</v>
      </c>
      <c r="F930" s="5" t="s">
        <v>2169</v>
      </c>
      <c r="G930" s="5" t="s">
        <v>116</v>
      </c>
      <c r="H930" s="5" t="s">
        <v>2175</v>
      </c>
      <c r="I930" s="6" t="s">
        <v>2176</v>
      </c>
      <c r="J930" s="7">
        <v>2767523</v>
      </c>
      <c r="K930" s="8">
        <v>0.31480000000000002</v>
      </c>
    </row>
    <row r="931" spans="1:11" x14ac:dyDescent="0.35">
      <c r="A931" s="5" t="s">
        <v>2167</v>
      </c>
      <c r="B931" s="5" t="s">
        <v>941</v>
      </c>
      <c r="C931" s="5" t="s">
        <v>17</v>
      </c>
      <c r="D931" s="5" t="s">
        <v>976</v>
      </c>
      <c r="E931" s="6" t="s">
        <v>2327</v>
      </c>
      <c r="F931" s="5" t="s">
        <v>2169</v>
      </c>
      <c r="G931" s="5" t="s">
        <v>116</v>
      </c>
      <c r="H931" s="5" t="s">
        <v>2177</v>
      </c>
      <c r="I931" s="6" t="s">
        <v>2178</v>
      </c>
      <c r="J931" s="7">
        <v>1395190</v>
      </c>
      <c r="K931" s="8">
        <v>0.15870000000000001</v>
      </c>
    </row>
    <row r="932" spans="1:11" x14ac:dyDescent="0.35">
      <c r="A932" s="5" t="s">
        <v>2167</v>
      </c>
      <c r="B932" s="5" t="s">
        <v>941</v>
      </c>
      <c r="C932" s="5" t="s">
        <v>17</v>
      </c>
      <c r="D932" s="5" t="s">
        <v>976</v>
      </c>
      <c r="E932" s="6" t="s">
        <v>2327</v>
      </c>
      <c r="F932" s="5" t="s">
        <v>2169</v>
      </c>
      <c r="G932" s="5" t="s">
        <v>116</v>
      </c>
      <c r="H932" s="5" t="s">
        <v>2179</v>
      </c>
      <c r="I932" s="6" t="s">
        <v>2180</v>
      </c>
      <c r="J932" s="7">
        <v>319127</v>
      </c>
      <c r="K932" s="8">
        <v>3.6299999999999999E-2</v>
      </c>
    </row>
    <row r="933" spans="1:11" x14ac:dyDescent="0.35">
      <c r="A933" s="5" t="s">
        <v>2167</v>
      </c>
      <c r="B933" s="5" t="s">
        <v>941</v>
      </c>
      <c r="C933" s="5" t="s">
        <v>17</v>
      </c>
      <c r="D933" s="5" t="s">
        <v>979</v>
      </c>
      <c r="E933" s="6" t="s">
        <v>2328</v>
      </c>
      <c r="F933" s="5" t="s">
        <v>2198</v>
      </c>
      <c r="G933" s="5" t="s">
        <v>941</v>
      </c>
      <c r="H933" s="5" t="s">
        <v>2170</v>
      </c>
      <c r="I933" s="6" t="s">
        <v>2171</v>
      </c>
      <c r="J933" s="7">
        <v>0</v>
      </c>
      <c r="K933" s="8">
        <v>0</v>
      </c>
    </row>
    <row r="934" spans="1:11" x14ac:dyDescent="0.35">
      <c r="A934" s="5" t="s">
        <v>2167</v>
      </c>
      <c r="B934" s="5" t="s">
        <v>941</v>
      </c>
      <c r="C934" s="5" t="s">
        <v>17</v>
      </c>
      <c r="D934" s="5" t="s">
        <v>979</v>
      </c>
      <c r="E934" s="6" t="s">
        <v>2328</v>
      </c>
      <c r="F934" s="5" t="s">
        <v>2198</v>
      </c>
      <c r="G934" s="5" t="s">
        <v>941</v>
      </c>
      <c r="H934" s="5" t="s">
        <v>2172</v>
      </c>
      <c r="I934" s="6" t="s">
        <v>2173</v>
      </c>
      <c r="J934" s="7">
        <v>0</v>
      </c>
      <c r="K934" s="8">
        <v>0</v>
      </c>
    </row>
    <row r="935" spans="1:11" x14ac:dyDescent="0.35">
      <c r="A935" s="5" t="s">
        <v>2167</v>
      </c>
      <c r="B935" s="5" t="s">
        <v>941</v>
      </c>
      <c r="C935" s="5" t="s">
        <v>17</v>
      </c>
      <c r="D935" s="5" t="s">
        <v>979</v>
      </c>
      <c r="E935" s="6" t="s">
        <v>2328</v>
      </c>
      <c r="F935" s="5" t="s">
        <v>2198</v>
      </c>
      <c r="G935" s="5" t="s">
        <v>941</v>
      </c>
      <c r="H935" s="5" t="s">
        <v>19</v>
      </c>
      <c r="I935" s="6" t="s">
        <v>2174</v>
      </c>
      <c r="J935" s="7">
        <v>1449016</v>
      </c>
      <c r="K935" s="8">
        <v>0.35880000000000001</v>
      </c>
    </row>
    <row r="936" spans="1:11" x14ac:dyDescent="0.35">
      <c r="A936" s="5" t="s">
        <v>2167</v>
      </c>
      <c r="B936" s="5" t="s">
        <v>941</v>
      </c>
      <c r="C936" s="5" t="s">
        <v>17</v>
      </c>
      <c r="D936" s="5" t="s">
        <v>979</v>
      </c>
      <c r="E936" s="6" t="s">
        <v>2328</v>
      </c>
      <c r="F936" s="5" t="s">
        <v>2198</v>
      </c>
      <c r="G936" s="5" t="s">
        <v>941</v>
      </c>
      <c r="H936" s="5" t="s">
        <v>30</v>
      </c>
      <c r="I936" s="6" t="s">
        <v>2182</v>
      </c>
      <c r="J936" s="7">
        <v>129636</v>
      </c>
      <c r="K936" s="8">
        <v>3.2099999999999997E-2</v>
      </c>
    </row>
    <row r="937" spans="1:11" x14ac:dyDescent="0.35">
      <c r="A937" s="5" t="s">
        <v>2167</v>
      </c>
      <c r="B937" s="5" t="s">
        <v>941</v>
      </c>
      <c r="C937" s="5" t="s">
        <v>17</v>
      </c>
      <c r="D937" s="5" t="s">
        <v>979</v>
      </c>
      <c r="E937" s="6" t="s">
        <v>2328</v>
      </c>
      <c r="F937" s="5" t="s">
        <v>2198</v>
      </c>
      <c r="G937" s="5" t="s">
        <v>941</v>
      </c>
      <c r="H937" s="5" t="s">
        <v>2175</v>
      </c>
      <c r="I937" s="6" t="s">
        <v>2176</v>
      </c>
      <c r="J937" s="7">
        <v>757220</v>
      </c>
      <c r="K937" s="8">
        <v>0.1875</v>
      </c>
    </row>
    <row r="938" spans="1:11" x14ac:dyDescent="0.35">
      <c r="A938" s="5" t="s">
        <v>2167</v>
      </c>
      <c r="B938" s="5" t="s">
        <v>941</v>
      </c>
      <c r="C938" s="5" t="s">
        <v>17</v>
      </c>
      <c r="D938" s="5" t="s">
        <v>979</v>
      </c>
      <c r="E938" s="6" t="s">
        <v>2328</v>
      </c>
      <c r="F938" s="5" t="s">
        <v>2198</v>
      </c>
      <c r="G938" s="5" t="s">
        <v>941</v>
      </c>
      <c r="H938" s="5" t="s">
        <v>2177</v>
      </c>
      <c r="I938" s="6" t="s">
        <v>2178</v>
      </c>
      <c r="J938" s="7">
        <v>736623</v>
      </c>
      <c r="K938" s="8">
        <v>0.18240000000000001</v>
      </c>
    </row>
    <row r="939" spans="1:11" x14ac:dyDescent="0.35">
      <c r="A939" s="5" t="s">
        <v>2167</v>
      </c>
      <c r="B939" s="5" t="s">
        <v>941</v>
      </c>
      <c r="C939" s="5" t="s">
        <v>17</v>
      </c>
      <c r="D939" s="5" t="s">
        <v>979</v>
      </c>
      <c r="E939" s="6" t="s">
        <v>2328</v>
      </c>
      <c r="F939" s="5" t="s">
        <v>2198</v>
      </c>
      <c r="G939" s="5" t="s">
        <v>941</v>
      </c>
      <c r="H939" s="5" t="s">
        <v>2179</v>
      </c>
      <c r="I939" s="6" t="s">
        <v>2180</v>
      </c>
      <c r="J939" s="7">
        <v>67847</v>
      </c>
      <c r="K939" s="8">
        <v>1.6799999999999999E-2</v>
      </c>
    </row>
    <row r="940" spans="1:11" x14ac:dyDescent="0.35">
      <c r="A940" s="5" t="s">
        <v>2167</v>
      </c>
      <c r="B940" s="5" t="s">
        <v>986</v>
      </c>
      <c r="C940" s="5" t="s">
        <v>17</v>
      </c>
      <c r="D940" s="5" t="s">
        <v>987</v>
      </c>
      <c r="E940" s="6" t="s">
        <v>2329</v>
      </c>
      <c r="F940" s="5" t="s">
        <v>2169</v>
      </c>
      <c r="G940" s="5" t="s">
        <v>116</v>
      </c>
      <c r="H940" s="5" t="s">
        <v>2170</v>
      </c>
      <c r="I940" s="6" t="s">
        <v>2171</v>
      </c>
      <c r="J940" s="7">
        <v>0</v>
      </c>
      <c r="K940" s="8">
        <v>0</v>
      </c>
    </row>
    <row r="941" spans="1:11" x14ac:dyDescent="0.35">
      <c r="A941" s="5" t="s">
        <v>2167</v>
      </c>
      <c r="B941" s="5" t="s">
        <v>986</v>
      </c>
      <c r="C941" s="5" t="s">
        <v>17</v>
      </c>
      <c r="D941" s="5" t="s">
        <v>987</v>
      </c>
      <c r="E941" s="6" t="s">
        <v>2329</v>
      </c>
      <c r="F941" s="5" t="s">
        <v>2169</v>
      </c>
      <c r="G941" s="5" t="s">
        <v>116</v>
      </c>
      <c r="H941" s="5" t="s">
        <v>2172</v>
      </c>
      <c r="I941" s="6" t="s">
        <v>2173</v>
      </c>
      <c r="J941" s="7">
        <v>0</v>
      </c>
      <c r="K941" s="8">
        <v>0</v>
      </c>
    </row>
    <row r="942" spans="1:11" x14ac:dyDescent="0.35">
      <c r="A942" s="5" t="s">
        <v>2167</v>
      </c>
      <c r="B942" s="5" t="s">
        <v>986</v>
      </c>
      <c r="C942" s="5" t="s">
        <v>17</v>
      </c>
      <c r="D942" s="5" t="s">
        <v>987</v>
      </c>
      <c r="E942" s="6" t="s">
        <v>2329</v>
      </c>
      <c r="F942" s="5" t="s">
        <v>2169</v>
      </c>
      <c r="G942" s="5" t="s">
        <v>116</v>
      </c>
      <c r="H942" s="5" t="s">
        <v>19</v>
      </c>
      <c r="I942" s="6" t="s">
        <v>2174</v>
      </c>
      <c r="J942" s="7">
        <v>938126</v>
      </c>
      <c r="K942" s="8">
        <v>0.16339999999999999</v>
      </c>
    </row>
    <row r="943" spans="1:11" x14ac:dyDescent="0.35">
      <c r="A943" s="5" t="s">
        <v>2167</v>
      </c>
      <c r="B943" s="5" t="s">
        <v>986</v>
      </c>
      <c r="C943" s="5" t="s">
        <v>17</v>
      </c>
      <c r="D943" s="5" t="s">
        <v>987</v>
      </c>
      <c r="E943" s="6" t="s">
        <v>2329</v>
      </c>
      <c r="F943" s="5" t="s">
        <v>2169</v>
      </c>
      <c r="G943" s="5" t="s">
        <v>116</v>
      </c>
      <c r="H943" s="5" t="s">
        <v>30</v>
      </c>
      <c r="I943" s="6" t="s">
        <v>2182</v>
      </c>
      <c r="J943" s="7">
        <v>254339</v>
      </c>
      <c r="K943" s="8">
        <v>4.4299999999999999E-2</v>
      </c>
    </row>
    <row r="944" spans="1:11" x14ac:dyDescent="0.35">
      <c r="A944" s="5" t="s">
        <v>2167</v>
      </c>
      <c r="B944" s="5" t="s">
        <v>986</v>
      </c>
      <c r="C944" s="5" t="s">
        <v>17</v>
      </c>
      <c r="D944" s="5" t="s">
        <v>987</v>
      </c>
      <c r="E944" s="6" t="s">
        <v>2329</v>
      </c>
      <c r="F944" s="5" t="s">
        <v>2169</v>
      </c>
      <c r="G944" s="5" t="s">
        <v>116</v>
      </c>
      <c r="H944" s="5" t="s">
        <v>2175</v>
      </c>
      <c r="I944" s="6" t="s">
        <v>2176</v>
      </c>
      <c r="J944" s="7">
        <v>1073620</v>
      </c>
      <c r="K944" s="8">
        <v>0.187</v>
      </c>
    </row>
    <row r="945" spans="1:11" x14ac:dyDescent="0.35">
      <c r="A945" s="5" t="s">
        <v>2167</v>
      </c>
      <c r="B945" s="5" t="s">
        <v>986</v>
      </c>
      <c r="C945" s="5" t="s">
        <v>17</v>
      </c>
      <c r="D945" s="5" t="s">
        <v>987</v>
      </c>
      <c r="E945" s="6" t="s">
        <v>2329</v>
      </c>
      <c r="F945" s="5" t="s">
        <v>2169</v>
      </c>
      <c r="G945" s="5" t="s">
        <v>116</v>
      </c>
      <c r="H945" s="5" t="s">
        <v>2177</v>
      </c>
      <c r="I945" s="6" t="s">
        <v>2178</v>
      </c>
      <c r="J945" s="7">
        <v>1053526</v>
      </c>
      <c r="K945" s="8">
        <v>0.1835</v>
      </c>
    </row>
    <row r="946" spans="1:11" x14ac:dyDescent="0.35">
      <c r="A946" s="5" t="s">
        <v>2167</v>
      </c>
      <c r="B946" s="5" t="s">
        <v>986</v>
      </c>
      <c r="C946" s="5" t="s">
        <v>17</v>
      </c>
      <c r="D946" s="5" t="s">
        <v>987</v>
      </c>
      <c r="E946" s="6" t="s">
        <v>2329</v>
      </c>
      <c r="F946" s="5" t="s">
        <v>2169</v>
      </c>
      <c r="G946" s="5" t="s">
        <v>116</v>
      </c>
      <c r="H946" s="5" t="s">
        <v>2179</v>
      </c>
      <c r="I946" s="6" t="s">
        <v>2180</v>
      </c>
      <c r="J946" s="7">
        <v>0</v>
      </c>
      <c r="K946" s="8">
        <v>0</v>
      </c>
    </row>
    <row r="947" spans="1:11" x14ac:dyDescent="0.35">
      <c r="A947" s="5" t="s">
        <v>2167</v>
      </c>
      <c r="B947" s="5" t="s">
        <v>986</v>
      </c>
      <c r="C947" s="5" t="s">
        <v>17</v>
      </c>
      <c r="D947" s="5" t="s">
        <v>991</v>
      </c>
      <c r="E947" s="6" t="s">
        <v>2330</v>
      </c>
      <c r="F947" s="5" t="s">
        <v>2169</v>
      </c>
      <c r="G947" s="5" t="s">
        <v>116</v>
      </c>
      <c r="H947" s="5" t="s">
        <v>2170</v>
      </c>
      <c r="I947" s="6" t="s">
        <v>2171</v>
      </c>
      <c r="J947" s="7">
        <v>0</v>
      </c>
      <c r="K947" s="8">
        <v>0</v>
      </c>
    </row>
    <row r="948" spans="1:11" x14ac:dyDescent="0.35">
      <c r="A948" s="5" t="s">
        <v>2167</v>
      </c>
      <c r="B948" s="5" t="s">
        <v>986</v>
      </c>
      <c r="C948" s="5" t="s">
        <v>17</v>
      </c>
      <c r="D948" s="5" t="s">
        <v>991</v>
      </c>
      <c r="E948" s="6" t="s">
        <v>2330</v>
      </c>
      <c r="F948" s="5" t="s">
        <v>2169</v>
      </c>
      <c r="G948" s="5" t="s">
        <v>116</v>
      </c>
      <c r="H948" s="5" t="s">
        <v>2172</v>
      </c>
      <c r="I948" s="6" t="s">
        <v>2173</v>
      </c>
      <c r="J948" s="7">
        <v>0</v>
      </c>
      <c r="K948" s="8">
        <v>0</v>
      </c>
    </row>
    <row r="949" spans="1:11" x14ac:dyDescent="0.35">
      <c r="A949" s="5" t="s">
        <v>2167</v>
      </c>
      <c r="B949" s="5" t="s">
        <v>986</v>
      </c>
      <c r="C949" s="5" t="s">
        <v>17</v>
      </c>
      <c r="D949" s="5" t="s">
        <v>991</v>
      </c>
      <c r="E949" s="6" t="s">
        <v>2330</v>
      </c>
      <c r="F949" s="5" t="s">
        <v>2169</v>
      </c>
      <c r="G949" s="5" t="s">
        <v>116</v>
      </c>
      <c r="H949" s="5" t="s">
        <v>19</v>
      </c>
      <c r="I949" s="6" t="s">
        <v>2174</v>
      </c>
      <c r="J949" s="7">
        <v>979394</v>
      </c>
      <c r="K949" s="8">
        <v>0.17269999999999999</v>
      </c>
    </row>
    <row r="950" spans="1:11" x14ac:dyDescent="0.35">
      <c r="A950" s="5" t="s">
        <v>2167</v>
      </c>
      <c r="B950" s="5" t="s">
        <v>986</v>
      </c>
      <c r="C950" s="5" t="s">
        <v>17</v>
      </c>
      <c r="D950" s="5" t="s">
        <v>991</v>
      </c>
      <c r="E950" s="6" t="s">
        <v>2330</v>
      </c>
      <c r="F950" s="5" t="s">
        <v>2169</v>
      </c>
      <c r="G950" s="5" t="s">
        <v>116</v>
      </c>
      <c r="H950" s="5" t="s">
        <v>2175</v>
      </c>
      <c r="I950" s="6" t="s">
        <v>2176</v>
      </c>
      <c r="J950" s="7">
        <v>1380906</v>
      </c>
      <c r="K950" s="8">
        <v>0.24349999999999999</v>
      </c>
    </row>
    <row r="951" spans="1:11" x14ac:dyDescent="0.35">
      <c r="A951" s="5" t="s">
        <v>2167</v>
      </c>
      <c r="B951" s="5" t="s">
        <v>986</v>
      </c>
      <c r="C951" s="5" t="s">
        <v>17</v>
      </c>
      <c r="D951" s="5" t="s">
        <v>991</v>
      </c>
      <c r="E951" s="6" t="s">
        <v>2330</v>
      </c>
      <c r="F951" s="5" t="s">
        <v>2169</v>
      </c>
      <c r="G951" s="5" t="s">
        <v>116</v>
      </c>
      <c r="H951" s="5" t="s">
        <v>2177</v>
      </c>
      <c r="I951" s="6" t="s">
        <v>2178</v>
      </c>
      <c r="J951" s="7">
        <v>1363326</v>
      </c>
      <c r="K951" s="8">
        <v>0.2404</v>
      </c>
    </row>
    <row r="952" spans="1:11" x14ac:dyDescent="0.35">
      <c r="A952" s="5" t="s">
        <v>2167</v>
      </c>
      <c r="B952" s="5" t="s">
        <v>986</v>
      </c>
      <c r="C952" s="5" t="s">
        <v>17</v>
      </c>
      <c r="D952" s="5" t="s">
        <v>991</v>
      </c>
      <c r="E952" s="6" t="s">
        <v>2330</v>
      </c>
      <c r="F952" s="5" t="s">
        <v>2169</v>
      </c>
      <c r="G952" s="5" t="s">
        <v>116</v>
      </c>
      <c r="H952" s="5" t="s">
        <v>2179</v>
      </c>
      <c r="I952" s="6" t="s">
        <v>2180</v>
      </c>
      <c r="J952" s="7">
        <v>51040</v>
      </c>
      <c r="K952" s="8">
        <v>8.9999999999999993E-3</v>
      </c>
    </row>
    <row r="953" spans="1:11" x14ac:dyDescent="0.35">
      <c r="A953" s="5" t="s">
        <v>2167</v>
      </c>
      <c r="B953" s="5" t="s">
        <v>986</v>
      </c>
      <c r="C953" s="5" t="s">
        <v>17</v>
      </c>
      <c r="D953" s="5" t="s">
        <v>993</v>
      </c>
      <c r="E953" s="6" t="s">
        <v>2331</v>
      </c>
      <c r="F953" s="5" t="s">
        <v>2169</v>
      </c>
      <c r="G953" s="5" t="s">
        <v>116</v>
      </c>
      <c r="H953" s="5" t="s">
        <v>2170</v>
      </c>
      <c r="I953" s="6" t="s">
        <v>2171</v>
      </c>
      <c r="J953" s="7">
        <v>0</v>
      </c>
      <c r="K953" s="8">
        <v>0</v>
      </c>
    </row>
    <row r="954" spans="1:11" x14ac:dyDescent="0.35">
      <c r="A954" s="5" t="s">
        <v>2167</v>
      </c>
      <c r="B954" s="5" t="s">
        <v>986</v>
      </c>
      <c r="C954" s="5" t="s">
        <v>17</v>
      </c>
      <c r="D954" s="5" t="s">
        <v>993</v>
      </c>
      <c r="E954" s="6" t="s">
        <v>2331</v>
      </c>
      <c r="F954" s="5" t="s">
        <v>2169</v>
      </c>
      <c r="G954" s="5" t="s">
        <v>116</v>
      </c>
      <c r="H954" s="5" t="s">
        <v>2172</v>
      </c>
      <c r="I954" s="6" t="s">
        <v>2173</v>
      </c>
      <c r="J954" s="7">
        <v>0</v>
      </c>
      <c r="K954" s="8">
        <v>0</v>
      </c>
    </row>
    <row r="955" spans="1:11" x14ac:dyDescent="0.35">
      <c r="A955" s="5" t="s">
        <v>2167</v>
      </c>
      <c r="B955" s="5" t="s">
        <v>986</v>
      </c>
      <c r="C955" s="5" t="s">
        <v>17</v>
      </c>
      <c r="D955" s="5" t="s">
        <v>993</v>
      </c>
      <c r="E955" s="6" t="s">
        <v>2331</v>
      </c>
      <c r="F955" s="5" t="s">
        <v>2169</v>
      </c>
      <c r="G955" s="5" t="s">
        <v>116</v>
      </c>
      <c r="H955" s="5" t="s">
        <v>19</v>
      </c>
      <c r="I955" s="6" t="s">
        <v>2174</v>
      </c>
      <c r="J955" s="7">
        <v>5678106</v>
      </c>
      <c r="K955" s="8">
        <v>0.79920000000000002</v>
      </c>
    </row>
    <row r="956" spans="1:11" x14ac:dyDescent="0.35">
      <c r="A956" s="5" t="s">
        <v>2167</v>
      </c>
      <c r="B956" s="5" t="s">
        <v>986</v>
      </c>
      <c r="C956" s="5" t="s">
        <v>17</v>
      </c>
      <c r="D956" s="5" t="s">
        <v>993</v>
      </c>
      <c r="E956" s="6" t="s">
        <v>2331</v>
      </c>
      <c r="F956" s="5" t="s">
        <v>2169</v>
      </c>
      <c r="G956" s="5" t="s">
        <v>116</v>
      </c>
      <c r="H956" s="5" t="s">
        <v>30</v>
      </c>
      <c r="I956" s="6" t="s">
        <v>2182</v>
      </c>
      <c r="J956" s="7">
        <v>201064</v>
      </c>
      <c r="K956" s="8">
        <v>2.8299999999999999E-2</v>
      </c>
    </row>
    <row r="957" spans="1:11" x14ac:dyDescent="0.35">
      <c r="A957" s="5" t="s">
        <v>2167</v>
      </c>
      <c r="B957" s="5" t="s">
        <v>986</v>
      </c>
      <c r="C957" s="5" t="s">
        <v>17</v>
      </c>
      <c r="D957" s="5" t="s">
        <v>993</v>
      </c>
      <c r="E957" s="6" t="s">
        <v>2331</v>
      </c>
      <c r="F957" s="5" t="s">
        <v>2169</v>
      </c>
      <c r="G957" s="5" t="s">
        <v>116</v>
      </c>
      <c r="H957" s="5" t="s">
        <v>2175</v>
      </c>
      <c r="I957" s="6" t="s">
        <v>2176</v>
      </c>
      <c r="J957" s="7">
        <v>1972275</v>
      </c>
      <c r="K957" s="8">
        <v>0.27760000000000001</v>
      </c>
    </row>
    <row r="958" spans="1:11" x14ac:dyDescent="0.35">
      <c r="A958" s="5" t="s">
        <v>2167</v>
      </c>
      <c r="B958" s="5" t="s">
        <v>986</v>
      </c>
      <c r="C958" s="5" t="s">
        <v>17</v>
      </c>
      <c r="D958" s="5" t="s">
        <v>993</v>
      </c>
      <c r="E958" s="6" t="s">
        <v>2331</v>
      </c>
      <c r="F958" s="5" t="s">
        <v>2169</v>
      </c>
      <c r="G958" s="5" t="s">
        <v>116</v>
      </c>
      <c r="H958" s="5" t="s">
        <v>2177</v>
      </c>
      <c r="I958" s="6" t="s">
        <v>2178</v>
      </c>
      <c r="J958" s="7">
        <v>1160204</v>
      </c>
      <c r="K958" s="8">
        <v>0.1633</v>
      </c>
    </row>
    <row r="959" spans="1:11" x14ac:dyDescent="0.35">
      <c r="A959" s="5" t="s">
        <v>2167</v>
      </c>
      <c r="B959" s="5" t="s">
        <v>986</v>
      </c>
      <c r="C959" s="5" t="s">
        <v>17</v>
      </c>
      <c r="D959" s="5" t="s">
        <v>993</v>
      </c>
      <c r="E959" s="6" t="s">
        <v>2331</v>
      </c>
      <c r="F959" s="5" t="s">
        <v>2169</v>
      </c>
      <c r="G959" s="5" t="s">
        <v>116</v>
      </c>
      <c r="H959" s="5" t="s">
        <v>2179</v>
      </c>
      <c r="I959" s="6" t="s">
        <v>2180</v>
      </c>
      <c r="J959" s="7">
        <v>112965</v>
      </c>
      <c r="K959" s="8">
        <v>1.5900000000000001E-2</v>
      </c>
    </row>
    <row r="960" spans="1:11" x14ac:dyDescent="0.35">
      <c r="A960" s="5" t="s">
        <v>2167</v>
      </c>
      <c r="B960" s="5" t="s">
        <v>999</v>
      </c>
      <c r="C960" s="5" t="s">
        <v>17</v>
      </c>
      <c r="D960" s="5" t="s">
        <v>417</v>
      </c>
      <c r="E960" s="6" t="s">
        <v>2256</v>
      </c>
      <c r="F960" s="5" t="s">
        <v>2198</v>
      </c>
      <c r="G960" s="5" t="s">
        <v>400</v>
      </c>
      <c r="H960" s="5" t="s">
        <v>2170</v>
      </c>
      <c r="I960" s="6" t="s">
        <v>2171</v>
      </c>
      <c r="J960" s="7">
        <v>0</v>
      </c>
      <c r="K960" s="8">
        <v>0</v>
      </c>
    </row>
    <row r="961" spans="1:11" x14ac:dyDescent="0.35">
      <c r="A961" s="5" t="s">
        <v>2167</v>
      </c>
      <c r="B961" s="5" t="s">
        <v>999</v>
      </c>
      <c r="C961" s="5" t="s">
        <v>17</v>
      </c>
      <c r="D961" s="5" t="s">
        <v>417</v>
      </c>
      <c r="E961" s="6" t="s">
        <v>2256</v>
      </c>
      <c r="F961" s="5" t="s">
        <v>2198</v>
      </c>
      <c r="G961" s="5" t="s">
        <v>400</v>
      </c>
      <c r="H961" s="5" t="s">
        <v>2172</v>
      </c>
      <c r="I961" s="6" t="s">
        <v>2173</v>
      </c>
      <c r="J961" s="7">
        <v>0</v>
      </c>
      <c r="K961" s="8">
        <v>0</v>
      </c>
    </row>
    <row r="962" spans="1:11" x14ac:dyDescent="0.35">
      <c r="A962" s="5" t="s">
        <v>2167</v>
      </c>
      <c r="B962" s="5" t="s">
        <v>999</v>
      </c>
      <c r="C962" s="5" t="s">
        <v>17</v>
      </c>
      <c r="D962" s="5" t="s">
        <v>417</v>
      </c>
      <c r="E962" s="6" t="s">
        <v>2256</v>
      </c>
      <c r="F962" s="5" t="s">
        <v>2198</v>
      </c>
      <c r="G962" s="5" t="s">
        <v>400</v>
      </c>
      <c r="H962" s="5" t="s">
        <v>19</v>
      </c>
      <c r="I962" s="6" t="s">
        <v>2174</v>
      </c>
      <c r="J962" s="7">
        <v>734122</v>
      </c>
      <c r="K962" s="8">
        <v>0.49209999999999998</v>
      </c>
    </row>
    <row r="963" spans="1:11" x14ac:dyDescent="0.35">
      <c r="A963" s="5" t="s">
        <v>2167</v>
      </c>
      <c r="B963" s="5" t="s">
        <v>999</v>
      </c>
      <c r="C963" s="5" t="s">
        <v>17</v>
      </c>
      <c r="D963" s="5" t="s">
        <v>417</v>
      </c>
      <c r="E963" s="6" t="s">
        <v>2256</v>
      </c>
      <c r="F963" s="5" t="s">
        <v>2198</v>
      </c>
      <c r="G963" s="5" t="s">
        <v>400</v>
      </c>
      <c r="H963" s="5" t="s">
        <v>30</v>
      </c>
      <c r="I963" s="6" t="s">
        <v>2182</v>
      </c>
      <c r="J963" s="7">
        <v>37445</v>
      </c>
      <c r="K963" s="8">
        <v>2.5100000000000001E-2</v>
      </c>
    </row>
    <row r="964" spans="1:11" x14ac:dyDescent="0.35">
      <c r="A964" s="5" t="s">
        <v>2167</v>
      </c>
      <c r="B964" s="5" t="s">
        <v>999</v>
      </c>
      <c r="C964" s="5" t="s">
        <v>17</v>
      </c>
      <c r="D964" s="5" t="s">
        <v>417</v>
      </c>
      <c r="E964" s="6" t="s">
        <v>2256</v>
      </c>
      <c r="F964" s="5" t="s">
        <v>2198</v>
      </c>
      <c r="G964" s="5" t="s">
        <v>400</v>
      </c>
      <c r="H964" s="5" t="s">
        <v>2175</v>
      </c>
      <c r="I964" s="6" t="s">
        <v>2176</v>
      </c>
      <c r="J964" s="7">
        <v>412486</v>
      </c>
      <c r="K964" s="8">
        <v>0.27650000000000002</v>
      </c>
    </row>
    <row r="965" spans="1:11" x14ac:dyDescent="0.35">
      <c r="A965" s="5" t="s">
        <v>2167</v>
      </c>
      <c r="B965" s="5" t="s">
        <v>999</v>
      </c>
      <c r="C965" s="5" t="s">
        <v>17</v>
      </c>
      <c r="D965" s="5" t="s">
        <v>417</v>
      </c>
      <c r="E965" s="6" t="s">
        <v>2256</v>
      </c>
      <c r="F965" s="5" t="s">
        <v>2198</v>
      </c>
      <c r="G965" s="5" t="s">
        <v>400</v>
      </c>
      <c r="H965" s="5" t="s">
        <v>2177</v>
      </c>
      <c r="I965" s="6" t="s">
        <v>2178</v>
      </c>
      <c r="J965" s="7">
        <v>310894</v>
      </c>
      <c r="K965" s="8">
        <v>0.2084</v>
      </c>
    </row>
    <row r="966" spans="1:11" x14ac:dyDescent="0.35">
      <c r="A966" s="5" t="s">
        <v>2167</v>
      </c>
      <c r="B966" s="5" t="s">
        <v>999</v>
      </c>
      <c r="C966" s="5" t="s">
        <v>17</v>
      </c>
      <c r="D966" s="5" t="s">
        <v>417</v>
      </c>
      <c r="E966" s="6" t="s">
        <v>2256</v>
      </c>
      <c r="F966" s="5" t="s">
        <v>2198</v>
      </c>
      <c r="G966" s="5" t="s">
        <v>400</v>
      </c>
      <c r="H966" s="5" t="s">
        <v>2179</v>
      </c>
      <c r="I966" s="6" t="s">
        <v>2180</v>
      </c>
      <c r="J966" s="7">
        <v>56092</v>
      </c>
      <c r="K966" s="8">
        <v>3.7600000000000001E-2</v>
      </c>
    </row>
    <row r="967" spans="1:11" x14ac:dyDescent="0.35">
      <c r="A967" s="5" t="s">
        <v>2167</v>
      </c>
      <c r="B967" s="5" t="s">
        <v>999</v>
      </c>
      <c r="C967" s="5" t="s">
        <v>17</v>
      </c>
      <c r="D967" s="5" t="s">
        <v>1000</v>
      </c>
      <c r="E967" s="6" t="s">
        <v>2332</v>
      </c>
      <c r="F967" s="5" t="s">
        <v>2169</v>
      </c>
      <c r="G967" s="5" t="s">
        <v>116</v>
      </c>
      <c r="H967" s="5" t="s">
        <v>2170</v>
      </c>
      <c r="I967" s="6" t="s">
        <v>2171</v>
      </c>
      <c r="J967" s="7">
        <v>0</v>
      </c>
      <c r="K967" s="8">
        <v>0</v>
      </c>
    </row>
    <row r="968" spans="1:11" x14ac:dyDescent="0.35">
      <c r="A968" s="5" t="s">
        <v>2167</v>
      </c>
      <c r="B968" s="5" t="s">
        <v>999</v>
      </c>
      <c r="C968" s="5" t="s">
        <v>17</v>
      </c>
      <c r="D968" s="5" t="s">
        <v>1000</v>
      </c>
      <c r="E968" s="6" t="s">
        <v>2332</v>
      </c>
      <c r="F968" s="5" t="s">
        <v>2169</v>
      </c>
      <c r="G968" s="5" t="s">
        <v>116</v>
      </c>
      <c r="H968" s="5" t="s">
        <v>2172</v>
      </c>
      <c r="I968" s="6" t="s">
        <v>2173</v>
      </c>
      <c r="J968" s="7">
        <v>0</v>
      </c>
      <c r="K968" s="8">
        <v>0</v>
      </c>
    </row>
    <row r="969" spans="1:11" x14ac:dyDescent="0.35">
      <c r="A969" s="5" t="s">
        <v>2167</v>
      </c>
      <c r="B969" s="5" t="s">
        <v>999</v>
      </c>
      <c r="C969" s="5" t="s">
        <v>17</v>
      </c>
      <c r="D969" s="5" t="s">
        <v>1000</v>
      </c>
      <c r="E969" s="6" t="s">
        <v>2332</v>
      </c>
      <c r="F969" s="5" t="s">
        <v>2169</v>
      </c>
      <c r="G969" s="5" t="s">
        <v>116</v>
      </c>
      <c r="H969" s="5" t="s">
        <v>19</v>
      </c>
      <c r="I969" s="6" t="s">
        <v>2174</v>
      </c>
      <c r="J969" s="7">
        <v>4787562</v>
      </c>
      <c r="K969" s="8">
        <v>0.2099</v>
      </c>
    </row>
    <row r="970" spans="1:11" x14ac:dyDescent="0.35">
      <c r="A970" s="5" t="s">
        <v>2167</v>
      </c>
      <c r="B970" s="5" t="s">
        <v>999</v>
      </c>
      <c r="C970" s="5" t="s">
        <v>17</v>
      </c>
      <c r="D970" s="5" t="s">
        <v>1000</v>
      </c>
      <c r="E970" s="6" t="s">
        <v>2332</v>
      </c>
      <c r="F970" s="5" t="s">
        <v>2169</v>
      </c>
      <c r="G970" s="5" t="s">
        <v>116</v>
      </c>
      <c r="H970" s="5" t="s">
        <v>2175</v>
      </c>
      <c r="I970" s="6" t="s">
        <v>2176</v>
      </c>
      <c r="J970" s="7">
        <v>3466934</v>
      </c>
      <c r="K970" s="8">
        <v>0.152</v>
      </c>
    </row>
    <row r="971" spans="1:11" x14ac:dyDescent="0.35">
      <c r="A971" s="5" t="s">
        <v>2167</v>
      </c>
      <c r="B971" s="5" t="s">
        <v>999</v>
      </c>
      <c r="C971" s="5" t="s">
        <v>17</v>
      </c>
      <c r="D971" s="5" t="s">
        <v>1000</v>
      </c>
      <c r="E971" s="6" t="s">
        <v>2332</v>
      </c>
      <c r="F971" s="5" t="s">
        <v>2169</v>
      </c>
      <c r="G971" s="5" t="s">
        <v>116</v>
      </c>
      <c r="H971" s="5" t="s">
        <v>2177</v>
      </c>
      <c r="I971" s="6" t="s">
        <v>2178</v>
      </c>
      <c r="J971" s="7">
        <v>2014015</v>
      </c>
      <c r="K971" s="8">
        <v>8.8300000000000003E-2</v>
      </c>
    </row>
    <row r="972" spans="1:11" x14ac:dyDescent="0.35">
      <c r="A972" s="5" t="s">
        <v>2167</v>
      </c>
      <c r="B972" s="5" t="s">
        <v>999</v>
      </c>
      <c r="C972" s="5" t="s">
        <v>17</v>
      </c>
      <c r="D972" s="5" t="s">
        <v>1000</v>
      </c>
      <c r="E972" s="6" t="s">
        <v>2332</v>
      </c>
      <c r="F972" s="5" t="s">
        <v>2169</v>
      </c>
      <c r="G972" s="5" t="s">
        <v>116</v>
      </c>
      <c r="H972" s="5" t="s">
        <v>2179</v>
      </c>
      <c r="I972" s="6" t="s">
        <v>2180</v>
      </c>
      <c r="J972" s="7">
        <v>508636</v>
      </c>
      <c r="K972" s="8">
        <v>2.23E-2</v>
      </c>
    </row>
    <row r="973" spans="1:11" x14ac:dyDescent="0.35">
      <c r="A973" s="5" t="s">
        <v>2167</v>
      </c>
      <c r="B973" s="5" t="s">
        <v>999</v>
      </c>
      <c r="C973" s="5" t="s">
        <v>17</v>
      </c>
      <c r="D973" s="5" t="s">
        <v>1014</v>
      </c>
      <c r="E973" s="6" t="s">
        <v>2333</v>
      </c>
      <c r="F973" s="5" t="s">
        <v>2169</v>
      </c>
      <c r="G973" s="5" t="s">
        <v>116</v>
      </c>
      <c r="H973" s="5" t="s">
        <v>2170</v>
      </c>
      <c r="I973" s="6" t="s">
        <v>2171</v>
      </c>
      <c r="J973" s="7">
        <v>0</v>
      </c>
      <c r="K973" s="8">
        <v>0</v>
      </c>
    </row>
    <row r="974" spans="1:11" x14ac:dyDescent="0.35">
      <c r="A974" s="5" t="s">
        <v>2167</v>
      </c>
      <c r="B974" s="5" t="s">
        <v>999</v>
      </c>
      <c r="C974" s="5" t="s">
        <v>17</v>
      </c>
      <c r="D974" s="5" t="s">
        <v>1014</v>
      </c>
      <c r="E974" s="6" t="s">
        <v>2333</v>
      </c>
      <c r="F974" s="5" t="s">
        <v>2169</v>
      </c>
      <c r="G974" s="5" t="s">
        <v>116</v>
      </c>
      <c r="H974" s="5" t="s">
        <v>2172</v>
      </c>
      <c r="I974" s="6" t="s">
        <v>2173</v>
      </c>
      <c r="J974" s="7">
        <v>0</v>
      </c>
      <c r="K974" s="8">
        <v>0</v>
      </c>
    </row>
    <row r="975" spans="1:11" x14ac:dyDescent="0.35">
      <c r="A975" s="5" t="s">
        <v>2167</v>
      </c>
      <c r="B975" s="5" t="s">
        <v>999</v>
      </c>
      <c r="C975" s="5" t="s">
        <v>17</v>
      </c>
      <c r="D975" s="5" t="s">
        <v>1014</v>
      </c>
      <c r="E975" s="6" t="s">
        <v>2333</v>
      </c>
      <c r="F975" s="5" t="s">
        <v>2169</v>
      </c>
      <c r="G975" s="5" t="s">
        <v>116</v>
      </c>
      <c r="H975" s="5" t="s">
        <v>19</v>
      </c>
      <c r="I975" s="6" t="s">
        <v>2174</v>
      </c>
      <c r="J975" s="7">
        <v>7540693</v>
      </c>
      <c r="K975" s="8">
        <v>0.34910000000000002</v>
      </c>
    </row>
    <row r="976" spans="1:11" x14ac:dyDescent="0.35">
      <c r="A976" s="5" t="s">
        <v>2167</v>
      </c>
      <c r="B976" s="5" t="s">
        <v>999</v>
      </c>
      <c r="C976" s="5" t="s">
        <v>17</v>
      </c>
      <c r="D976" s="5" t="s">
        <v>1014</v>
      </c>
      <c r="E976" s="6" t="s">
        <v>2333</v>
      </c>
      <c r="F976" s="5" t="s">
        <v>2169</v>
      </c>
      <c r="G976" s="5" t="s">
        <v>116</v>
      </c>
      <c r="H976" s="5" t="s">
        <v>30</v>
      </c>
      <c r="I976" s="6" t="s">
        <v>2182</v>
      </c>
      <c r="J976" s="7">
        <v>406087</v>
      </c>
      <c r="K976" s="8">
        <v>1.8800000000000001E-2</v>
      </c>
    </row>
    <row r="977" spans="1:11" x14ac:dyDescent="0.35">
      <c r="A977" s="5" t="s">
        <v>2167</v>
      </c>
      <c r="B977" s="5" t="s">
        <v>999</v>
      </c>
      <c r="C977" s="5" t="s">
        <v>17</v>
      </c>
      <c r="D977" s="5" t="s">
        <v>1014</v>
      </c>
      <c r="E977" s="6" t="s">
        <v>2333</v>
      </c>
      <c r="F977" s="5" t="s">
        <v>2169</v>
      </c>
      <c r="G977" s="5" t="s">
        <v>116</v>
      </c>
      <c r="H977" s="5" t="s">
        <v>50</v>
      </c>
      <c r="I977" s="6" t="s">
        <v>2189</v>
      </c>
      <c r="J977" s="7">
        <v>1978404</v>
      </c>
      <c r="K977" s="8">
        <v>8.3900000000000002E-2</v>
      </c>
    </row>
    <row r="978" spans="1:11" x14ac:dyDescent="0.35">
      <c r="A978" s="5" t="s">
        <v>2167</v>
      </c>
      <c r="B978" s="5" t="s">
        <v>999</v>
      </c>
      <c r="C978" s="5" t="s">
        <v>17</v>
      </c>
      <c r="D978" s="5" t="s">
        <v>1014</v>
      </c>
      <c r="E978" s="6" t="s">
        <v>2333</v>
      </c>
      <c r="F978" s="5" t="s">
        <v>2169</v>
      </c>
      <c r="G978" s="5" t="s">
        <v>116</v>
      </c>
      <c r="H978" s="5" t="s">
        <v>2175</v>
      </c>
      <c r="I978" s="6" t="s">
        <v>2176</v>
      </c>
      <c r="J978" s="7">
        <v>6233870</v>
      </c>
      <c r="K978" s="8">
        <v>0.28860000000000002</v>
      </c>
    </row>
    <row r="979" spans="1:11" x14ac:dyDescent="0.35">
      <c r="A979" s="5" t="s">
        <v>2167</v>
      </c>
      <c r="B979" s="5" t="s">
        <v>999</v>
      </c>
      <c r="C979" s="5" t="s">
        <v>17</v>
      </c>
      <c r="D979" s="5" t="s">
        <v>1014</v>
      </c>
      <c r="E979" s="6" t="s">
        <v>2333</v>
      </c>
      <c r="F979" s="5" t="s">
        <v>2169</v>
      </c>
      <c r="G979" s="5" t="s">
        <v>116</v>
      </c>
      <c r="H979" s="5" t="s">
        <v>2177</v>
      </c>
      <c r="I979" s="6" t="s">
        <v>2178</v>
      </c>
      <c r="J979" s="7">
        <v>2849090</v>
      </c>
      <c r="K979" s="8">
        <v>0.13189999999999999</v>
      </c>
    </row>
    <row r="980" spans="1:11" x14ac:dyDescent="0.35">
      <c r="A980" s="5" t="s">
        <v>2167</v>
      </c>
      <c r="B980" s="5" t="s">
        <v>999</v>
      </c>
      <c r="C980" s="5" t="s">
        <v>17</v>
      </c>
      <c r="D980" s="5" t="s">
        <v>1014</v>
      </c>
      <c r="E980" s="6" t="s">
        <v>2333</v>
      </c>
      <c r="F980" s="5" t="s">
        <v>2169</v>
      </c>
      <c r="G980" s="5" t="s">
        <v>116</v>
      </c>
      <c r="H980" s="5" t="s">
        <v>2179</v>
      </c>
      <c r="I980" s="6" t="s">
        <v>2180</v>
      </c>
      <c r="J980" s="7">
        <v>596171</v>
      </c>
      <c r="K980" s="8">
        <v>2.76E-2</v>
      </c>
    </row>
    <row r="981" spans="1:11" x14ac:dyDescent="0.35">
      <c r="A981" s="5" t="s">
        <v>2167</v>
      </c>
      <c r="B981" s="5" t="s">
        <v>999</v>
      </c>
      <c r="C981" s="5" t="s">
        <v>17</v>
      </c>
      <c r="D981" s="5" t="s">
        <v>1017</v>
      </c>
      <c r="E981" s="6" t="s">
        <v>2268</v>
      </c>
      <c r="F981" s="5" t="s">
        <v>2198</v>
      </c>
      <c r="G981" s="5" t="s">
        <v>999</v>
      </c>
      <c r="H981" s="5" t="s">
        <v>2172</v>
      </c>
      <c r="I981" s="6" t="s">
        <v>2173</v>
      </c>
      <c r="J981" s="7">
        <v>0</v>
      </c>
      <c r="K981" s="8">
        <v>0</v>
      </c>
    </row>
    <row r="982" spans="1:11" x14ac:dyDescent="0.35">
      <c r="A982" s="5" t="s">
        <v>2167</v>
      </c>
      <c r="B982" s="5" t="s">
        <v>999</v>
      </c>
      <c r="C982" s="5" t="s">
        <v>17</v>
      </c>
      <c r="D982" s="5" t="s">
        <v>1017</v>
      </c>
      <c r="E982" s="6" t="s">
        <v>2268</v>
      </c>
      <c r="F982" s="5" t="s">
        <v>2198</v>
      </c>
      <c r="G982" s="5" t="s">
        <v>999</v>
      </c>
      <c r="H982" s="5" t="s">
        <v>19</v>
      </c>
      <c r="I982" s="6" t="s">
        <v>2174</v>
      </c>
      <c r="J982" s="7">
        <v>1509561</v>
      </c>
      <c r="K982" s="8">
        <v>0.41560000000000002</v>
      </c>
    </row>
    <row r="983" spans="1:11" x14ac:dyDescent="0.35">
      <c r="A983" s="5" t="s">
        <v>2167</v>
      </c>
      <c r="B983" s="5" t="s">
        <v>999</v>
      </c>
      <c r="C983" s="5" t="s">
        <v>17</v>
      </c>
      <c r="D983" s="5" t="s">
        <v>1017</v>
      </c>
      <c r="E983" s="6" t="s">
        <v>2268</v>
      </c>
      <c r="F983" s="5" t="s">
        <v>2198</v>
      </c>
      <c r="G983" s="5" t="s">
        <v>999</v>
      </c>
      <c r="H983" s="5" t="s">
        <v>2175</v>
      </c>
      <c r="I983" s="6" t="s">
        <v>2176</v>
      </c>
      <c r="J983" s="7">
        <v>995599</v>
      </c>
      <c r="K983" s="8">
        <v>0.27410000000000001</v>
      </c>
    </row>
    <row r="984" spans="1:11" x14ac:dyDescent="0.35">
      <c r="A984" s="5" t="s">
        <v>2167</v>
      </c>
      <c r="B984" s="5" t="s">
        <v>999</v>
      </c>
      <c r="C984" s="5" t="s">
        <v>17</v>
      </c>
      <c r="D984" s="5" t="s">
        <v>1017</v>
      </c>
      <c r="E984" s="6" t="s">
        <v>2268</v>
      </c>
      <c r="F984" s="5" t="s">
        <v>2198</v>
      </c>
      <c r="G984" s="5" t="s">
        <v>999</v>
      </c>
      <c r="H984" s="5" t="s">
        <v>2177</v>
      </c>
      <c r="I984" s="6" t="s">
        <v>2178</v>
      </c>
      <c r="J984" s="7">
        <v>827062</v>
      </c>
      <c r="K984" s="8">
        <v>0.22770000000000001</v>
      </c>
    </row>
    <row r="985" spans="1:11" x14ac:dyDescent="0.35">
      <c r="A985" s="5" t="s">
        <v>2167</v>
      </c>
      <c r="B985" s="5" t="s">
        <v>999</v>
      </c>
      <c r="C985" s="5" t="s">
        <v>17</v>
      </c>
      <c r="D985" s="5" t="s">
        <v>1017</v>
      </c>
      <c r="E985" s="6" t="s">
        <v>2268</v>
      </c>
      <c r="F985" s="5" t="s">
        <v>2198</v>
      </c>
      <c r="G985" s="5" t="s">
        <v>999</v>
      </c>
      <c r="H985" s="5" t="s">
        <v>2179</v>
      </c>
      <c r="I985" s="6" t="s">
        <v>2180</v>
      </c>
      <c r="J985" s="7">
        <v>206312</v>
      </c>
      <c r="K985" s="8">
        <v>5.6800000000000003E-2</v>
      </c>
    </row>
    <row r="986" spans="1:11" x14ac:dyDescent="0.35">
      <c r="A986" s="5" t="s">
        <v>2167</v>
      </c>
      <c r="B986" s="5" t="s">
        <v>999</v>
      </c>
      <c r="C986" s="5" t="s">
        <v>17</v>
      </c>
      <c r="D986" s="5" t="s">
        <v>1022</v>
      </c>
      <c r="E986" s="6" t="s">
        <v>2334</v>
      </c>
      <c r="F986" s="5" t="s">
        <v>2198</v>
      </c>
      <c r="G986" s="5" t="s">
        <v>999</v>
      </c>
      <c r="H986" s="5" t="s">
        <v>2172</v>
      </c>
      <c r="I986" s="6" t="s">
        <v>2173</v>
      </c>
      <c r="J986" s="7">
        <v>0</v>
      </c>
      <c r="K986" s="8">
        <v>0</v>
      </c>
    </row>
    <row r="987" spans="1:11" x14ac:dyDescent="0.35">
      <c r="A987" s="5" t="s">
        <v>2167</v>
      </c>
      <c r="B987" s="5" t="s">
        <v>999</v>
      </c>
      <c r="C987" s="5" t="s">
        <v>17</v>
      </c>
      <c r="D987" s="5" t="s">
        <v>1022</v>
      </c>
      <c r="E987" s="6" t="s">
        <v>2334</v>
      </c>
      <c r="F987" s="5" t="s">
        <v>2198</v>
      </c>
      <c r="G987" s="5" t="s">
        <v>999</v>
      </c>
      <c r="H987" s="5" t="s">
        <v>19</v>
      </c>
      <c r="I987" s="6" t="s">
        <v>2174</v>
      </c>
      <c r="J987" s="7">
        <v>1751211</v>
      </c>
      <c r="K987" s="8">
        <v>0.6663</v>
      </c>
    </row>
    <row r="988" spans="1:11" x14ac:dyDescent="0.35">
      <c r="A988" s="5" t="s">
        <v>2167</v>
      </c>
      <c r="B988" s="5" t="s">
        <v>999</v>
      </c>
      <c r="C988" s="5" t="s">
        <v>17</v>
      </c>
      <c r="D988" s="5" t="s">
        <v>1022</v>
      </c>
      <c r="E988" s="6" t="s">
        <v>2334</v>
      </c>
      <c r="F988" s="5" t="s">
        <v>2198</v>
      </c>
      <c r="G988" s="5" t="s">
        <v>999</v>
      </c>
      <c r="H988" s="5" t="s">
        <v>2175</v>
      </c>
      <c r="I988" s="6" t="s">
        <v>2176</v>
      </c>
      <c r="J988" s="7">
        <v>907539</v>
      </c>
      <c r="K988" s="8">
        <v>0.3453</v>
      </c>
    </row>
    <row r="989" spans="1:11" x14ac:dyDescent="0.35">
      <c r="A989" s="5" t="s">
        <v>2167</v>
      </c>
      <c r="B989" s="5" t="s">
        <v>999</v>
      </c>
      <c r="C989" s="5" t="s">
        <v>17</v>
      </c>
      <c r="D989" s="5" t="s">
        <v>1022</v>
      </c>
      <c r="E989" s="6" t="s">
        <v>2334</v>
      </c>
      <c r="F989" s="5" t="s">
        <v>2198</v>
      </c>
      <c r="G989" s="5" t="s">
        <v>999</v>
      </c>
      <c r="H989" s="5" t="s">
        <v>2177</v>
      </c>
      <c r="I989" s="6" t="s">
        <v>2178</v>
      </c>
      <c r="J989" s="7">
        <v>495427</v>
      </c>
      <c r="K989" s="8">
        <v>0.1885</v>
      </c>
    </row>
    <row r="990" spans="1:11" x14ac:dyDescent="0.35">
      <c r="A990" s="5" t="s">
        <v>2167</v>
      </c>
      <c r="B990" s="5" t="s">
        <v>999</v>
      </c>
      <c r="C990" s="5" t="s">
        <v>17</v>
      </c>
      <c r="D990" s="5" t="s">
        <v>1022</v>
      </c>
      <c r="E990" s="6" t="s">
        <v>2334</v>
      </c>
      <c r="F990" s="5" t="s">
        <v>2198</v>
      </c>
      <c r="G990" s="5" t="s">
        <v>999</v>
      </c>
      <c r="H990" s="5" t="s">
        <v>2179</v>
      </c>
      <c r="I990" s="6" t="s">
        <v>2180</v>
      </c>
      <c r="J990" s="7">
        <v>159536</v>
      </c>
      <c r="K990" s="8">
        <v>6.0699999999999997E-2</v>
      </c>
    </row>
    <row r="991" spans="1:11" x14ac:dyDescent="0.35">
      <c r="A991" s="5" t="s">
        <v>2167</v>
      </c>
      <c r="B991" s="5" t="s">
        <v>999</v>
      </c>
      <c r="C991" s="5" t="s">
        <v>17</v>
      </c>
      <c r="D991" s="5" t="s">
        <v>1439</v>
      </c>
      <c r="E991" s="6" t="s">
        <v>2335</v>
      </c>
      <c r="F991" s="5" t="s">
        <v>2198</v>
      </c>
      <c r="G991" s="5" t="s">
        <v>1428</v>
      </c>
      <c r="H991" s="5" t="s">
        <v>2172</v>
      </c>
      <c r="I991" s="6" t="s">
        <v>2173</v>
      </c>
      <c r="J991" s="7">
        <v>0</v>
      </c>
      <c r="K991" s="8">
        <v>0</v>
      </c>
    </row>
    <row r="992" spans="1:11" x14ac:dyDescent="0.35">
      <c r="A992" s="5" t="s">
        <v>2167</v>
      </c>
      <c r="B992" s="5" t="s">
        <v>999</v>
      </c>
      <c r="C992" s="5" t="s">
        <v>17</v>
      </c>
      <c r="D992" s="5" t="s">
        <v>1439</v>
      </c>
      <c r="E992" s="6" t="s">
        <v>2335</v>
      </c>
      <c r="F992" s="5" t="s">
        <v>2198</v>
      </c>
      <c r="G992" s="5" t="s">
        <v>1428</v>
      </c>
      <c r="H992" s="5" t="s">
        <v>19</v>
      </c>
      <c r="I992" s="6" t="s">
        <v>2174</v>
      </c>
      <c r="J992" s="7">
        <v>231668</v>
      </c>
      <c r="K992" s="8">
        <v>0.3382</v>
      </c>
    </row>
    <row r="993" spans="1:11" x14ac:dyDescent="0.35">
      <c r="A993" s="5" t="s">
        <v>2167</v>
      </c>
      <c r="B993" s="5" t="s">
        <v>999</v>
      </c>
      <c r="C993" s="5" t="s">
        <v>17</v>
      </c>
      <c r="D993" s="5" t="s">
        <v>1439</v>
      </c>
      <c r="E993" s="6" t="s">
        <v>2335</v>
      </c>
      <c r="F993" s="5" t="s">
        <v>2198</v>
      </c>
      <c r="G993" s="5" t="s">
        <v>1428</v>
      </c>
      <c r="H993" s="5" t="s">
        <v>2175</v>
      </c>
      <c r="I993" s="6" t="s">
        <v>2176</v>
      </c>
      <c r="J993" s="7">
        <v>185910</v>
      </c>
      <c r="K993" s="8">
        <v>0.27139999999999997</v>
      </c>
    </row>
    <row r="994" spans="1:11" x14ac:dyDescent="0.35">
      <c r="A994" s="5" t="s">
        <v>2167</v>
      </c>
      <c r="B994" s="5" t="s">
        <v>999</v>
      </c>
      <c r="C994" s="5" t="s">
        <v>17</v>
      </c>
      <c r="D994" s="5" t="s">
        <v>1439</v>
      </c>
      <c r="E994" s="6" t="s">
        <v>2335</v>
      </c>
      <c r="F994" s="5" t="s">
        <v>2198</v>
      </c>
      <c r="G994" s="5" t="s">
        <v>1428</v>
      </c>
      <c r="H994" s="5" t="s">
        <v>2177</v>
      </c>
      <c r="I994" s="6" t="s">
        <v>2178</v>
      </c>
      <c r="J994" s="7">
        <v>136864</v>
      </c>
      <c r="K994" s="8">
        <v>0.19980000000000001</v>
      </c>
    </row>
    <row r="995" spans="1:11" x14ac:dyDescent="0.35">
      <c r="A995" s="5" t="s">
        <v>2167</v>
      </c>
      <c r="B995" s="5" t="s">
        <v>999</v>
      </c>
      <c r="C995" s="5" t="s">
        <v>17</v>
      </c>
      <c r="D995" s="5" t="s">
        <v>1439</v>
      </c>
      <c r="E995" s="6" t="s">
        <v>2335</v>
      </c>
      <c r="F995" s="5" t="s">
        <v>2198</v>
      </c>
      <c r="G995" s="5" t="s">
        <v>1428</v>
      </c>
      <c r="H995" s="5" t="s">
        <v>2179</v>
      </c>
      <c r="I995" s="6" t="s">
        <v>2180</v>
      </c>
      <c r="J995" s="7">
        <v>38566</v>
      </c>
      <c r="K995" s="8">
        <v>5.6300000000000003E-2</v>
      </c>
    </row>
    <row r="996" spans="1:11" x14ac:dyDescent="0.35">
      <c r="A996" s="5" t="s">
        <v>2167</v>
      </c>
      <c r="B996" s="5" t="s">
        <v>1026</v>
      </c>
      <c r="C996" s="5" t="s">
        <v>17</v>
      </c>
      <c r="D996" s="5" t="s">
        <v>1918</v>
      </c>
      <c r="E996" s="6" t="s">
        <v>2336</v>
      </c>
      <c r="F996" s="5" t="s">
        <v>2198</v>
      </c>
      <c r="G996" s="5" t="s">
        <v>1917</v>
      </c>
      <c r="H996" s="5" t="s">
        <v>2170</v>
      </c>
      <c r="I996" s="6" t="s">
        <v>2171</v>
      </c>
      <c r="J996" s="7">
        <v>0</v>
      </c>
      <c r="K996" s="8">
        <v>0</v>
      </c>
    </row>
    <row r="997" spans="1:11" x14ac:dyDescent="0.35">
      <c r="A997" s="5" t="s">
        <v>2167</v>
      </c>
      <c r="B997" s="5" t="s">
        <v>1026</v>
      </c>
      <c r="C997" s="5" t="s">
        <v>17</v>
      </c>
      <c r="D997" s="5" t="s">
        <v>1918</v>
      </c>
      <c r="E997" s="6" t="s">
        <v>2336</v>
      </c>
      <c r="F997" s="5" t="s">
        <v>2198</v>
      </c>
      <c r="G997" s="5" t="s">
        <v>1917</v>
      </c>
      <c r="H997" s="5" t="s">
        <v>2172</v>
      </c>
      <c r="I997" s="6" t="s">
        <v>2173</v>
      </c>
      <c r="J997" s="7">
        <v>0</v>
      </c>
      <c r="K997" s="8">
        <v>0</v>
      </c>
    </row>
    <row r="998" spans="1:11" x14ac:dyDescent="0.35">
      <c r="A998" s="5" t="s">
        <v>2167</v>
      </c>
      <c r="B998" s="5" t="s">
        <v>1026</v>
      </c>
      <c r="C998" s="5" t="s">
        <v>17</v>
      </c>
      <c r="D998" s="5" t="s">
        <v>1918</v>
      </c>
      <c r="E998" s="6" t="s">
        <v>2336</v>
      </c>
      <c r="F998" s="5" t="s">
        <v>2198</v>
      </c>
      <c r="G998" s="5" t="s">
        <v>1917</v>
      </c>
      <c r="H998" s="5" t="s">
        <v>19</v>
      </c>
      <c r="I998" s="6" t="s">
        <v>2174</v>
      </c>
      <c r="J998" s="7">
        <v>305685</v>
      </c>
      <c r="K998" s="8">
        <v>0.1074</v>
      </c>
    </row>
    <row r="999" spans="1:11" x14ac:dyDescent="0.35">
      <c r="A999" s="5" t="s">
        <v>2167</v>
      </c>
      <c r="B999" s="5" t="s">
        <v>1026</v>
      </c>
      <c r="C999" s="5" t="s">
        <v>17</v>
      </c>
      <c r="D999" s="5" t="s">
        <v>1918</v>
      </c>
      <c r="E999" s="6" t="s">
        <v>2336</v>
      </c>
      <c r="F999" s="5" t="s">
        <v>2198</v>
      </c>
      <c r="G999" s="5" t="s">
        <v>1917</v>
      </c>
      <c r="H999" s="5" t="s">
        <v>30</v>
      </c>
      <c r="I999" s="6" t="s">
        <v>2182</v>
      </c>
      <c r="J999" s="7">
        <v>0</v>
      </c>
      <c r="K999" s="8">
        <v>0</v>
      </c>
    </row>
    <row r="1000" spans="1:11" x14ac:dyDescent="0.35">
      <c r="A1000" s="5" t="s">
        <v>2167</v>
      </c>
      <c r="B1000" s="5" t="s">
        <v>1026</v>
      </c>
      <c r="C1000" s="5" t="s">
        <v>17</v>
      </c>
      <c r="D1000" s="5" t="s">
        <v>1918</v>
      </c>
      <c r="E1000" s="6" t="s">
        <v>2336</v>
      </c>
      <c r="F1000" s="5" t="s">
        <v>2198</v>
      </c>
      <c r="G1000" s="5" t="s">
        <v>1917</v>
      </c>
      <c r="H1000" s="5" t="s">
        <v>2175</v>
      </c>
      <c r="I1000" s="6" t="s">
        <v>2176</v>
      </c>
      <c r="J1000" s="7">
        <v>573230</v>
      </c>
      <c r="K1000" s="8">
        <v>0.2014</v>
      </c>
    </row>
    <row r="1001" spans="1:11" x14ac:dyDescent="0.35">
      <c r="A1001" s="5" t="s">
        <v>2167</v>
      </c>
      <c r="B1001" s="5" t="s">
        <v>1026</v>
      </c>
      <c r="C1001" s="5" t="s">
        <v>17</v>
      </c>
      <c r="D1001" s="5" t="s">
        <v>1918</v>
      </c>
      <c r="E1001" s="6" t="s">
        <v>2336</v>
      </c>
      <c r="F1001" s="5" t="s">
        <v>2198</v>
      </c>
      <c r="G1001" s="5" t="s">
        <v>1917</v>
      </c>
      <c r="H1001" s="5" t="s">
        <v>2177</v>
      </c>
      <c r="I1001" s="6" t="s">
        <v>2178</v>
      </c>
      <c r="J1001" s="7">
        <v>575222</v>
      </c>
      <c r="K1001" s="8">
        <v>0.2021</v>
      </c>
    </row>
    <row r="1002" spans="1:11" x14ac:dyDescent="0.35">
      <c r="A1002" s="5" t="s">
        <v>2167</v>
      </c>
      <c r="B1002" s="5" t="s">
        <v>1026</v>
      </c>
      <c r="C1002" s="5" t="s">
        <v>17</v>
      </c>
      <c r="D1002" s="5" t="s">
        <v>1918</v>
      </c>
      <c r="E1002" s="6" t="s">
        <v>2336</v>
      </c>
      <c r="F1002" s="5" t="s">
        <v>2198</v>
      </c>
      <c r="G1002" s="5" t="s">
        <v>1917</v>
      </c>
      <c r="H1002" s="5" t="s">
        <v>2179</v>
      </c>
      <c r="I1002" s="6" t="s">
        <v>2180</v>
      </c>
      <c r="J1002" s="7">
        <v>119826</v>
      </c>
      <c r="K1002" s="8">
        <v>4.2099999999999999E-2</v>
      </c>
    </row>
    <row r="1003" spans="1:11" x14ac:dyDescent="0.35">
      <c r="A1003" s="5" t="s">
        <v>2167</v>
      </c>
      <c r="B1003" s="5" t="s">
        <v>1026</v>
      </c>
      <c r="C1003" s="5" t="s">
        <v>17</v>
      </c>
      <c r="D1003" s="5" t="s">
        <v>1027</v>
      </c>
      <c r="E1003" s="6" t="s">
        <v>2337</v>
      </c>
      <c r="F1003" s="5" t="s">
        <v>2169</v>
      </c>
      <c r="G1003" s="5" t="s">
        <v>116</v>
      </c>
      <c r="H1003" s="5" t="s">
        <v>2170</v>
      </c>
      <c r="I1003" s="6" t="s">
        <v>2171</v>
      </c>
      <c r="J1003" s="7">
        <v>0</v>
      </c>
      <c r="K1003" s="8">
        <v>0</v>
      </c>
    </row>
    <row r="1004" spans="1:11" x14ac:dyDescent="0.35">
      <c r="A1004" s="5" t="s">
        <v>2167</v>
      </c>
      <c r="B1004" s="5" t="s">
        <v>1026</v>
      </c>
      <c r="C1004" s="5" t="s">
        <v>17</v>
      </c>
      <c r="D1004" s="5" t="s">
        <v>1027</v>
      </c>
      <c r="E1004" s="6" t="s">
        <v>2337</v>
      </c>
      <c r="F1004" s="5" t="s">
        <v>2169</v>
      </c>
      <c r="G1004" s="5" t="s">
        <v>116</v>
      </c>
      <c r="H1004" s="5" t="s">
        <v>2172</v>
      </c>
      <c r="I1004" s="6" t="s">
        <v>2173</v>
      </c>
      <c r="J1004" s="7">
        <v>0</v>
      </c>
      <c r="K1004" s="8">
        <v>0</v>
      </c>
    </row>
    <row r="1005" spans="1:11" x14ac:dyDescent="0.35">
      <c r="A1005" s="5" t="s">
        <v>2167</v>
      </c>
      <c r="B1005" s="5" t="s">
        <v>1026</v>
      </c>
      <c r="C1005" s="5" t="s">
        <v>17</v>
      </c>
      <c r="D1005" s="5" t="s">
        <v>1027</v>
      </c>
      <c r="E1005" s="6" t="s">
        <v>2337</v>
      </c>
      <c r="F1005" s="5" t="s">
        <v>2169</v>
      </c>
      <c r="G1005" s="5" t="s">
        <v>116</v>
      </c>
      <c r="H1005" s="5" t="s">
        <v>19</v>
      </c>
      <c r="I1005" s="6" t="s">
        <v>2174</v>
      </c>
      <c r="J1005" s="7">
        <v>3362972</v>
      </c>
      <c r="K1005" s="8">
        <v>0.33689999999999998</v>
      </c>
    </row>
    <row r="1006" spans="1:11" x14ac:dyDescent="0.35">
      <c r="A1006" s="5" t="s">
        <v>2167</v>
      </c>
      <c r="B1006" s="5" t="s">
        <v>1026</v>
      </c>
      <c r="C1006" s="5" t="s">
        <v>17</v>
      </c>
      <c r="D1006" s="5" t="s">
        <v>1027</v>
      </c>
      <c r="E1006" s="6" t="s">
        <v>2337</v>
      </c>
      <c r="F1006" s="5" t="s">
        <v>2169</v>
      </c>
      <c r="G1006" s="5" t="s">
        <v>116</v>
      </c>
      <c r="H1006" s="5" t="s">
        <v>30</v>
      </c>
      <c r="I1006" s="6" t="s">
        <v>2182</v>
      </c>
      <c r="J1006" s="7">
        <v>55900</v>
      </c>
      <c r="K1006" s="8">
        <v>5.5999999999999999E-3</v>
      </c>
    </row>
    <row r="1007" spans="1:11" x14ac:dyDescent="0.35">
      <c r="A1007" s="5" t="s">
        <v>2167</v>
      </c>
      <c r="B1007" s="5" t="s">
        <v>1026</v>
      </c>
      <c r="C1007" s="5" t="s">
        <v>17</v>
      </c>
      <c r="D1007" s="5" t="s">
        <v>1027</v>
      </c>
      <c r="E1007" s="6" t="s">
        <v>2337</v>
      </c>
      <c r="F1007" s="5" t="s">
        <v>2169</v>
      </c>
      <c r="G1007" s="5" t="s">
        <v>116</v>
      </c>
      <c r="H1007" s="5" t="s">
        <v>2175</v>
      </c>
      <c r="I1007" s="6" t="s">
        <v>2176</v>
      </c>
      <c r="J1007" s="7">
        <v>2541445</v>
      </c>
      <c r="K1007" s="8">
        <v>0.25459999999999999</v>
      </c>
    </row>
    <row r="1008" spans="1:11" x14ac:dyDescent="0.35">
      <c r="A1008" s="5" t="s">
        <v>2167</v>
      </c>
      <c r="B1008" s="5" t="s">
        <v>1026</v>
      </c>
      <c r="C1008" s="5" t="s">
        <v>17</v>
      </c>
      <c r="D1008" s="5" t="s">
        <v>1027</v>
      </c>
      <c r="E1008" s="6" t="s">
        <v>2337</v>
      </c>
      <c r="F1008" s="5" t="s">
        <v>2169</v>
      </c>
      <c r="G1008" s="5" t="s">
        <v>116</v>
      </c>
      <c r="H1008" s="5" t="s">
        <v>2177</v>
      </c>
      <c r="I1008" s="6" t="s">
        <v>2178</v>
      </c>
      <c r="J1008" s="7">
        <v>1456390</v>
      </c>
      <c r="K1008" s="8">
        <v>0.1459</v>
      </c>
    </row>
    <row r="1009" spans="1:11" x14ac:dyDescent="0.35">
      <c r="A1009" s="5" t="s">
        <v>2167</v>
      </c>
      <c r="B1009" s="5" t="s">
        <v>1026</v>
      </c>
      <c r="C1009" s="5" t="s">
        <v>17</v>
      </c>
      <c r="D1009" s="5" t="s">
        <v>1027</v>
      </c>
      <c r="E1009" s="6" t="s">
        <v>2337</v>
      </c>
      <c r="F1009" s="5" t="s">
        <v>2169</v>
      </c>
      <c r="G1009" s="5" t="s">
        <v>116</v>
      </c>
      <c r="H1009" s="5" t="s">
        <v>2179</v>
      </c>
      <c r="I1009" s="6" t="s">
        <v>2180</v>
      </c>
      <c r="J1009" s="7">
        <v>358358</v>
      </c>
      <c r="K1009" s="8">
        <v>3.5900000000000001E-2</v>
      </c>
    </row>
    <row r="1010" spans="1:11" x14ac:dyDescent="0.35">
      <c r="A1010" s="5" t="s">
        <v>2167</v>
      </c>
      <c r="B1010" s="5" t="s">
        <v>1026</v>
      </c>
      <c r="C1010" s="5" t="s">
        <v>17</v>
      </c>
      <c r="D1010" s="5" t="s">
        <v>1030</v>
      </c>
      <c r="E1010" s="6" t="s">
        <v>2338</v>
      </c>
      <c r="F1010" s="5" t="s">
        <v>2198</v>
      </c>
      <c r="G1010" s="5" t="s">
        <v>1026</v>
      </c>
      <c r="H1010" s="5" t="s">
        <v>2172</v>
      </c>
      <c r="I1010" s="6" t="s">
        <v>2173</v>
      </c>
      <c r="J1010" s="7">
        <v>0</v>
      </c>
      <c r="K1010" s="8">
        <v>0</v>
      </c>
    </row>
    <row r="1011" spans="1:11" x14ac:dyDescent="0.35">
      <c r="A1011" s="5" t="s">
        <v>2167</v>
      </c>
      <c r="B1011" s="5" t="s">
        <v>1026</v>
      </c>
      <c r="C1011" s="5" t="s">
        <v>17</v>
      </c>
      <c r="D1011" s="5" t="s">
        <v>1030</v>
      </c>
      <c r="E1011" s="6" t="s">
        <v>2338</v>
      </c>
      <c r="F1011" s="5" t="s">
        <v>2198</v>
      </c>
      <c r="G1011" s="5" t="s">
        <v>1026</v>
      </c>
      <c r="H1011" s="5" t="s">
        <v>19</v>
      </c>
      <c r="I1011" s="6" t="s">
        <v>2174</v>
      </c>
      <c r="J1011" s="7">
        <v>999218</v>
      </c>
      <c r="K1011" s="8">
        <v>0.126</v>
      </c>
    </row>
    <row r="1012" spans="1:11" x14ac:dyDescent="0.35">
      <c r="A1012" s="5" t="s">
        <v>2167</v>
      </c>
      <c r="B1012" s="5" t="s">
        <v>1026</v>
      </c>
      <c r="C1012" s="5" t="s">
        <v>17</v>
      </c>
      <c r="D1012" s="5" t="s">
        <v>1030</v>
      </c>
      <c r="E1012" s="6" t="s">
        <v>2338</v>
      </c>
      <c r="F1012" s="5" t="s">
        <v>2198</v>
      </c>
      <c r="G1012" s="5" t="s">
        <v>1026</v>
      </c>
      <c r="H1012" s="5" t="s">
        <v>2175</v>
      </c>
      <c r="I1012" s="6" t="s">
        <v>2176</v>
      </c>
      <c r="J1012" s="7">
        <v>1894550</v>
      </c>
      <c r="K1012" s="8">
        <v>0.2389</v>
      </c>
    </row>
    <row r="1013" spans="1:11" x14ac:dyDescent="0.35">
      <c r="A1013" s="5" t="s">
        <v>2167</v>
      </c>
      <c r="B1013" s="5" t="s">
        <v>1026</v>
      </c>
      <c r="C1013" s="5" t="s">
        <v>17</v>
      </c>
      <c r="D1013" s="5" t="s">
        <v>1030</v>
      </c>
      <c r="E1013" s="6" t="s">
        <v>2338</v>
      </c>
      <c r="F1013" s="5" t="s">
        <v>2198</v>
      </c>
      <c r="G1013" s="5" t="s">
        <v>1026</v>
      </c>
      <c r="H1013" s="5" t="s">
        <v>2177</v>
      </c>
      <c r="I1013" s="6" t="s">
        <v>2178</v>
      </c>
      <c r="J1013" s="7">
        <v>1517860</v>
      </c>
      <c r="K1013" s="8">
        <v>0.19139999999999999</v>
      </c>
    </row>
    <row r="1014" spans="1:11" x14ac:dyDescent="0.35">
      <c r="A1014" s="5" t="s">
        <v>2167</v>
      </c>
      <c r="B1014" s="5" t="s">
        <v>1026</v>
      </c>
      <c r="C1014" s="5" t="s">
        <v>17</v>
      </c>
      <c r="D1014" s="5" t="s">
        <v>1030</v>
      </c>
      <c r="E1014" s="6" t="s">
        <v>2338</v>
      </c>
      <c r="F1014" s="5" t="s">
        <v>2198</v>
      </c>
      <c r="G1014" s="5" t="s">
        <v>1026</v>
      </c>
      <c r="H1014" s="5" t="s">
        <v>2179</v>
      </c>
      <c r="I1014" s="6" t="s">
        <v>2180</v>
      </c>
      <c r="J1014" s="7">
        <v>229186</v>
      </c>
      <c r="K1014" s="8">
        <v>2.8899999999999999E-2</v>
      </c>
    </row>
    <row r="1015" spans="1:11" x14ac:dyDescent="0.35">
      <c r="A1015" s="5" t="s">
        <v>2167</v>
      </c>
      <c r="B1015" s="5" t="s">
        <v>1037</v>
      </c>
      <c r="C1015" s="5" t="s">
        <v>17</v>
      </c>
      <c r="D1015" s="5" t="s">
        <v>1038</v>
      </c>
      <c r="E1015" s="6" t="s">
        <v>2339</v>
      </c>
      <c r="F1015" s="5" t="s">
        <v>2169</v>
      </c>
      <c r="G1015" s="5" t="s">
        <v>116</v>
      </c>
      <c r="H1015" s="5" t="s">
        <v>2206</v>
      </c>
      <c r="I1015" s="6" t="s">
        <v>2207</v>
      </c>
      <c r="J1015" s="7">
        <v>2096306</v>
      </c>
      <c r="K1015" s="8">
        <v>0.28999999999999998</v>
      </c>
    </row>
    <row r="1016" spans="1:11" x14ac:dyDescent="0.35">
      <c r="A1016" s="5" t="s">
        <v>2167</v>
      </c>
      <c r="B1016" s="5" t="s">
        <v>1037</v>
      </c>
      <c r="C1016" s="5" t="s">
        <v>17</v>
      </c>
      <c r="D1016" s="5" t="s">
        <v>1038</v>
      </c>
      <c r="E1016" s="6" t="s">
        <v>2339</v>
      </c>
      <c r="F1016" s="5" t="s">
        <v>2169</v>
      </c>
      <c r="G1016" s="5" t="s">
        <v>116</v>
      </c>
      <c r="H1016" s="5" t="s">
        <v>2172</v>
      </c>
      <c r="I1016" s="6" t="s">
        <v>2173</v>
      </c>
      <c r="J1016" s="7">
        <v>0</v>
      </c>
      <c r="K1016" s="8">
        <v>0</v>
      </c>
    </row>
    <row r="1017" spans="1:11" x14ac:dyDescent="0.35">
      <c r="A1017" s="5" t="s">
        <v>2167</v>
      </c>
      <c r="B1017" s="5" t="s">
        <v>1037</v>
      </c>
      <c r="C1017" s="5" t="s">
        <v>17</v>
      </c>
      <c r="D1017" s="5" t="s">
        <v>1038</v>
      </c>
      <c r="E1017" s="6" t="s">
        <v>2339</v>
      </c>
      <c r="F1017" s="5" t="s">
        <v>2169</v>
      </c>
      <c r="G1017" s="5" t="s">
        <v>116</v>
      </c>
      <c r="H1017" s="5" t="s">
        <v>19</v>
      </c>
      <c r="I1017" s="6" t="s">
        <v>2174</v>
      </c>
      <c r="J1017" s="7">
        <v>3899418</v>
      </c>
      <c r="K1017" s="8">
        <v>0.55900000000000005</v>
      </c>
    </row>
    <row r="1018" spans="1:11" x14ac:dyDescent="0.35">
      <c r="A1018" s="5" t="s">
        <v>2167</v>
      </c>
      <c r="B1018" s="5" t="s">
        <v>1037</v>
      </c>
      <c r="C1018" s="5" t="s">
        <v>17</v>
      </c>
      <c r="D1018" s="5" t="s">
        <v>1038</v>
      </c>
      <c r="E1018" s="6" t="s">
        <v>2339</v>
      </c>
      <c r="F1018" s="5" t="s">
        <v>2169</v>
      </c>
      <c r="G1018" s="5" t="s">
        <v>116</v>
      </c>
      <c r="H1018" s="5" t="s">
        <v>2340</v>
      </c>
      <c r="I1018" s="6" t="s">
        <v>2341</v>
      </c>
      <c r="J1018" s="7">
        <v>2876780</v>
      </c>
      <c r="K1018" s="8">
        <v>0.41239999999999999</v>
      </c>
    </row>
    <row r="1019" spans="1:11" x14ac:dyDescent="0.35">
      <c r="A1019" s="5" t="s">
        <v>2167</v>
      </c>
      <c r="B1019" s="5" t="s">
        <v>1037</v>
      </c>
      <c r="C1019" s="5" t="s">
        <v>17</v>
      </c>
      <c r="D1019" s="5" t="s">
        <v>1038</v>
      </c>
      <c r="E1019" s="6" t="s">
        <v>2339</v>
      </c>
      <c r="F1019" s="5" t="s">
        <v>2169</v>
      </c>
      <c r="G1019" s="5" t="s">
        <v>116</v>
      </c>
      <c r="H1019" s="5" t="s">
        <v>2342</v>
      </c>
      <c r="I1019" s="6" t="s">
        <v>2343</v>
      </c>
      <c r="J1019" s="7">
        <v>152768</v>
      </c>
      <c r="K1019" s="8">
        <v>2.1899999999999999E-2</v>
      </c>
    </row>
    <row r="1020" spans="1:11" x14ac:dyDescent="0.35">
      <c r="A1020" s="5" t="s">
        <v>2167</v>
      </c>
      <c r="B1020" s="5" t="s">
        <v>1037</v>
      </c>
      <c r="C1020" s="5" t="s">
        <v>17</v>
      </c>
      <c r="D1020" s="5" t="s">
        <v>1038</v>
      </c>
      <c r="E1020" s="6" t="s">
        <v>2339</v>
      </c>
      <c r="F1020" s="5" t="s">
        <v>2169</v>
      </c>
      <c r="G1020" s="5" t="s">
        <v>116</v>
      </c>
      <c r="H1020" s="5" t="s">
        <v>2175</v>
      </c>
      <c r="I1020" s="6" t="s">
        <v>2176</v>
      </c>
      <c r="J1020" s="7">
        <v>888705</v>
      </c>
      <c r="K1020" s="8">
        <v>0.12740000000000001</v>
      </c>
    </row>
    <row r="1021" spans="1:11" x14ac:dyDescent="0.35">
      <c r="A1021" s="5" t="s">
        <v>2167</v>
      </c>
      <c r="B1021" s="5" t="s">
        <v>1037</v>
      </c>
      <c r="C1021" s="5" t="s">
        <v>17</v>
      </c>
      <c r="D1021" s="5" t="s">
        <v>1038</v>
      </c>
      <c r="E1021" s="6" t="s">
        <v>2339</v>
      </c>
      <c r="F1021" s="5" t="s">
        <v>2169</v>
      </c>
      <c r="G1021" s="5" t="s">
        <v>116</v>
      </c>
      <c r="H1021" s="5" t="s">
        <v>2177</v>
      </c>
      <c r="I1021" s="6" t="s">
        <v>2178</v>
      </c>
      <c r="J1021" s="7">
        <v>557359</v>
      </c>
      <c r="K1021" s="8">
        <v>7.9899999999999999E-2</v>
      </c>
    </row>
    <row r="1022" spans="1:11" x14ac:dyDescent="0.35">
      <c r="A1022" s="5" t="s">
        <v>2167</v>
      </c>
      <c r="B1022" s="5" t="s">
        <v>1037</v>
      </c>
      <c r="C1022" s="5" t="s">
        <v>17</v>
      </c>
      <c r="D1022" s="5" t="s">
        <v>1038</v>
      </c>
      <c r="E1022" s="6" t="s">
        <v>2339</v>
      </c>
      <c r="F1022" s="5" t="s">
        <v>2169</v>
      </c>
      <c r="G1022" s="5" t="s">
        <v>116</v>
      </c>
      <c r="H1022" s="5" t="s">
        <v>2179</v>
      </c>
      <c r="I1022" s="6" t="s">
        <v>2180</v>
      </c>
      <c r="J1022" s="7">
        <v>95567</v>
      </c>
      <c r="K1022" s="8">
        <v>1.37E-2</v>
      </c>
    </row>
    <row r="1023" spans="1:11" x14ac:dyDescent="0.35">
      <c r="A1023" s="5" t="s">
        <v>2167</v>
      </c>
      <c r="B1023" s="5" t="s">
        <v>1037</v>
      </c>
      <c r="C1023" s="5" t="s">
        <v>17</v>
      </c>
      <c r="D1023" s="5" t="s">
        <v>1054</v>
      </c>
      <c r="E1023" s="6" t="s">
        <v>2344</v>
      </c>
      <c r="F1023" s="5" t="s">
        <v>2169</v>
      </c>
      <c r="G1023" s="5" t="s">
        <v>116</v>
      </c>
      <c r="H1023" s="5" t="s">
        <v>2206</v>
      </c>
      <c r="I1023" s="6" t="s">
        <v>2207</v>
      </c>
      <c r="J1023" s="7">
        <v>631784</v>
      </c>
      <c r="K1023" s="8">
        <v>0.42</v>
      </c>
    </row>
    <row r="1024" spans="1:11" x14ac:dyDescent="0.35">
      <c r="A1024" s="5" t="s">
        <v>2167</v>
      </c>
      <c r="B1024" s="5" t="s">
        <v>1037</v>
      </c>
      <c r="C1024" s="5" t="s">
        <v>17</v>
      </c>
      <c r="D1024" s="5" t="s">
        <v>1054</v>
      </c>
      <c r="E1024" s="6" t="s">
        <v>2344</v>
      </c>
      <c r="F1024" s="5" t="s">
        <v>2169</v>
      </c>
      <c r="G1024" s="5" t="s">
        <v>116</v>
      </c>
      <c r="H1024" s="5" t="s">
        <v>2172</v>
      </c>
      <c r="I1024" s="6" t="s">
        <v>2173</v>
      </c>
      <c r="J1024" s="7">
        <v>0</v>
      </c>
      <c r="K1024" s="8">
        <v>0</v>
      </c>
    </row>
    <row r="1025" spans="1:11" x14ac:dyDescent="0.35">
      <c r="A1025" s="5" t="s">
        <v>2167</v>
      </c>
      <c r="B1025" s="5" t="s">
        <v>1037</v>
      </c>
      <c r="C1025" s="5" t="s">
        <v>17</v>
      </c>
      <c r="D1025" s="5" t="s">
        <v>1054</v>
      </c>
      <c r="E1025" s="6" t="s">
        <v>2344</v>
      </c>
      <c r="F1025" s="5" t="s">
        <v>2169</v>
      </c>
      <c r="G1025" s="5" t="s">
        <v>116</v>
      </c>
      <c r="H1025" s="5" t="s">
        <v>19</v>
      </c>
      <c r="I1025" s="6" t="s">
        <v>2174</v>
      </c>
      <c r="J1025" s="7">
        <v>213754</v>
      </c>
      <c r="K1025" s="8">
        <v>0.1421</v>
      </c>
    </row>
    <row r="1026" spans="1:11" x14ac:dyDescent="0.35">
      <c r="A1026" s="5" t="s">
        <v>2167</v>
      </c>
      <c r="B1026" s="5" t="s">
        <v>1037</v>
      </c>
      <c r="C1026" s="5" t="s">
        <v>17</v>
      </c>
      <c r="D1026" s="5" t="s">
        <v>1054</v>
      </c>
      <c r="E1026" s="6" t="s">
        <v>2344</v>
      </c>
      <c r="F1026" s="5" t="s">
        <v>2169</v>
      </c>
      <c r="G1026" s="5" t="s">
        <v>116</v>
      </c>
      <c r="H1026" s="5" t="s">
        <v>2340</v>
      </c>
      <c r="I1026" s="6" t="s">
        <v>2341</v>
      </c>
      <c r="J1026" s="7">
        <v>1151051</v>
      </c>
      <c r="K1026" s="8">
        <v>0.76519999999999999</v>
      </c>
    </row>
    <row r="1027" spans="1:11" x14ac:dyDescent="0.35">
      <c r="A1027" s="5" t="s">
        <v>2167</v>
      </c>
      <c r="B1027" s="5" t="s">
        <v>1037</v>
      </c>
      <c r="C1027" s="5" t="s">
        <v>17</v>
      </c>
      <c r="D1027" s="5" t="s">
        <v>1054</v>
      </c>
      <c r="E1027" s="6" t="s">
        <v>2344</v>
      </c>
      <c r="F1027" s="5" t="s">
        <v>2169</v>
      </c>
      <c r="G1027" s="5" t="s">
        <v>116</v>
      </c>
      <c r="H1027" s="5" t="s">
        <v>2342</v>
      </c>
      <c r="I1027" s="6" t="s">
        <v>2343</v>
      </c>
      <c r="J1027" s="7">
        <v>36854</v>
      </c>
      <c r="K1027" s="8">
        <v>2.4500000000000001E-2</v>
      </c>
    </row>
    <row r="1028" spans="1:11" x14ac:dyDescent="0.35">
      <c r="A1028" s="5" t="s">
        <v>2167</v>
      </c>
      <c r="B1028" s="5" t="s">
        <v>1037</v>
      </c>
      <c r="C1028" s="5" t="s">
        <v>17</v>
      </c>
      <c r="D1028" s="5" t="s">
        <v>1054</v>
      </c>
      <c r="E1028" s="6" t="s">
        <v>2344</v>
      </c>
      <c r="F1028" s="5" t="s">
        <v>2169</v>
      </c>
      <c r="G1028" s="5" t="s">
        <v>116</v>
      </c>
      <c r="H1028" s="5" t="s">
        <v>2175</v>
      </c>
      <c r="I1028" s="6" t="s">
        <v>2176</v>
      </c>
      <c r="J1028" s="7">
        <v>515957</v>
      </c>
      <c r="K1028" s="8">
        <v>0.34300000000000003</v>
      </c>
    </row>
    <row r="1029" spans="1:11" x14ac:dyDescent="0.35">
      <c r="A1029" s="5" t="s">
        <v>2167</v>
      </c>
      <c r="B1029" s="5" t="s">
        <v>1037</v>
      </c>
      <c r="C1029" s="5" t="s">
        <v>17</v>
      </c>
      <c r="D1029" s="5" t="s">
        <v>1054</v>
      </c>
      <c r="E1029" s="6" t="s">
        <v>2344</v>
      </c>
      <c r="F1029" s="5" t="s">
        <v>2169</v>
      </c>
      <c r="G1029" s="5" t="s">
        <v>116</v>
      </c>
      <c r="H1029" s="5" t="s">
        <v>2177</v>
      </c>
      <c r="I1029" s="6" t="s">
        <v>2178</v>
      </c>
      <c r="J1029" s="7">
        <v>591922</v>
      </c>
      <c r="K1029" s="8">
        <v>0.39350000000000002</v>
      </c>
    </row>
    <row r="1030" spans="1:11" x14ac:dyDescent="0.35">
      <c r="A1030" s="5" t="s">
        <v>2167</v>
      </c>
      <c r="B1030" s="5" t="s">
        <v>1037</v>
      </c>
      <c r="C1030" s="5" t="s">
        <v>17</v>
      </c>
      <c r="D1030" s="5" t="s">
        <v>1054</v>
      </c>
      <c r="E1030" s="6" t="s">
        <v>2344</v>
      </c>
      <c r="F1030" s="5" t="s">
        <v>2169</v>
      </c>
      <c r="G1030" s="5" t="s">
        <v>116</v>
      </c>
      <c r="H1030" s="5" t="s">
        <v>2179</v>
      </c>
      <c r="I1030" s="6" t="s">
        <v>2180</v>
      </c>
      <c r="J1030" s="7">
        <v>113571</v>
      </c>
      <c r="K1030" s="8">
        <v>7.5499999999999998E-2</v>
      </c>
    </row>
    <row r="1031" spans="1:11" x14ac:dyDescent="0.35">
      <c r="A1031" s="5" t="s">
        <v>2167</v>
      </c>
      <c r="B1031" s="5" t="s">
        <v>1037</v>
      </c>
      <c r="C1031" s="5" t="s">
        <v>17</v>
      </c>
      <c r="D1031" s="5" t="s">
        <v>1061</v>
      </c>
      <c r="E1031" s="6" t="s">
        <v>2345</v>
      </c>
      <c r="F1031" s="5" t="s">
        <v>2169</v>
      </c>
      <c r="G1031" s="5" t="s">
        <v>116</v>
      </c>
      <c r="H1031" s="5" t="s">
        <v>2170</v>
      </c>
      <c r="I1031" s="6" t="s">
        <v>2171</v>
      </c>
      <c r="J1031" s="7">
        <v>0</v>
      </c>
      <c r="K1031" s="8">
        <v>0</v>
      </c>
    </row>
    <row r="1032" spans="1:11" x14ac:dyDescent="0.35">
      <c r="A1032" s="5" t="s">
        <v>2167</v>
      </c>
      <c r="B1032" s="5" t="s">
        <v>1037</v>
      </c>
      <c r="C1032" s="5" t="s">
        <v>17</v>
      </c>
      <c r="D1032" s="5" t="s">
        <v>1061</v>
      </c>
      <c r="E1032" s="6" t="s">
        <v>2345</v>
      </c>
      <c r="F1032" s="5" t="s">
        <v>2169</v>
      </c>
      <c r="G1032" s="5" t="s">
        <v>116</v>
      </c>
      <c r="H1032" s="5" t="s">
        <v>2172</v>
      </c>
      <c r="I1032" s="6" t="s">
        <v>2173</v>
      </c>
      <c r="J1032" s="7">
        <v>0</v>
      </c>
      <c r="K1032" s="8">
        <v>0</v>
      </c>
    </row>
    <row r="1033" spans="1:11" x14ac:dyDescent="0.35">
      <c r="A1033" s="5" t="s">
        <v>2167</v>
      </c>
      <c r="B1033" s="5" t="s">
        <v>1037</v>
      </c>
      <c r="C1033" s="5" t="s">
        <v>17</v>
      </c>
      <c r="D1033" s="5" t="s">
        <v>1061</v>
      </c>
      <c r="E1033" s="6" t="s">
        <v>2345</v>
      </c>
      <c r="F1033" s="5" t="s">
        <v>2169</v>
      </c>
      <c r="G1033" s="5" t="s">
        <v>116</v>
      </c>
      <c r="H1033" s="5" t="s">
        <v>19</v>
      </c>
      <c r="I1033" s="6" t="s">
        <v>2174</v>
      </c>
      <c r="J1033" s="7">
        <v>1817326</v>
      </c>
      <c r="K1033" s="8">
        <v>6.3500000000000001E-2</v>
      </c>
    </row>
    <row r="1034" spans="1:11" x14ac:dyDescent="0.35">
      <c r="A1034" s="5" t="s">
        <v>2167</v>
      </c>
      <c r="B1034" s="5" t="s">
        <v>1037</v>
      </c>
      <c r="C1034" s="5" t="s">
        <v>17</v>
      </c>
      <c r="D1034" s="5" t="s">
        <v>1061</v>
      </c>
      <c r="E1034" s="6" t="s">
        <v>2345</v>
      </c>
      <c r="F1034" s="5" t="s">
        <v>2169</v>
      </c>
      <c r="G1034" s="5" t="s">
        <v>116</v>
      </c>
      <c r="H1034" s="5" t="s">
        <v>2340</v>
      </c>
      <c r="I1034" s="6" t="s">
        <v>2341</v>
      </c>
      <c r="J1034" s="7">
        <v>13608479</v>
      </c>
      <c r="K1034" s="8">
        <v>0.47549999999999998</v>
      </c>
    </row>
    <row r="1035" spans="1:11" x14ac:dyDescent="0.35">
      <c r="A1035" s="5" t="s">
        <v>2167</v>
      </c>
      <c r="B1035" s="5" t="s">
        <v>1037</v>
      </c>
      <c r="C1035" s="5" t="s">
        <v>17</v>
      </c>
      <c r="D1035" s="5" t="s">
        <v>1061</v>
      </c>
      <c r="E1035" s="6" t="s">
        <v>2345</v>
      </c>
      <c r="F1035" s="5" t="s">
        <v>2169</v>
      </c>
      <c r="G1035" s="5" t="s">
        <v>116</v>
      </c>
      <c r="H1035" s="5" t="s">
        <v>2342</v>
      </c>
      <c r="I1035" s="6" t="s">
        <v>2343</v>
      </c>
      <c r="J1035" s="7">
        <v>975918</v>
      </c>
      <c r="K1035" s="8">
        <v>3.4099999999999998E-2</v>
      </c>
    </row>
    <row r="1036" spans="1:11" x14ac:dyDescent="0.35">
      <c r="A1036" s="5" t="s">
        <v>2167</v>
      </c>
      <c r="B1036" s="5" t="s">
        <v>1037</v>
      </c>
      <c r="C1036" s="5" t="s">
        <v>17</v>
      </c>
      <c r="D1036" s="5" t="s">
        <v>1061</v>
      </c>
      <c r="E1036" s="6" t="s">
        <v>2345</v>
      </c>
      <c r="F1036" s="5" t="s">
        <v>2169</v>
      </c>
      <c r="G1036" s="5" t="s">
        <v>116</v>
      </c>
      <c r="H1036" s="5" t="s">
        <v>2175</v>
      </c>
      <c r="I1036" s="6" t="s">
        <v>2176</v>
      </c>
      <c r="J1036" s="7">
        <v>5500630</v>
      </c>
      <c r="K1036" s="8">
        <v>0.19220000000000001</v>
      </c>
    </row>
    <row r="1037" spans="1:11" x14ac:dyDescent="0.35">
      <c r="A1037" s="5" t="s">
        <v>2167</v>
      </c>
      <c r="B1037" s="5" t="s">
        <v>1037</v>
      </c>
      <c r="C1037" s="5" t="s">
        <v>17</v>
      </c>
      <c r="D1037" s="5" t="s">
        <v>1061</v>
      </c>
      <c r="E1037" s="6" t="s">
        <v>2345</v>
      </c>
      <c r="F1037" s="5" t="s">
        <v>2169</v>
      </c>
      <c r="G1037" s="5" t="s">
        <v>116</v>
      </c>
      <c r="H1037" s="5" t="s">
        <v>2177</v>
      </c>
      <c r="I1037" s="6" t="s">
        <v>2178</v>
      </c>
      <c r="J1037" s="7">
        <v>4321515</v>
      </c>
      <c r="K1037" s="8">
        <v>0.151</v>
      </c>
    </row>
    <row r="1038" spans="1:11" x14ac:dyDescent="0.35">
      <c r="A1038" s="5" t="s">
        <v>2167</v>
      </c>
      <c r="B1038" s="5" t="s">
        <v>1037</v>
      </c>
      <c r="C1038" s="5" t="s">
        <v>17</v>
      </c>
      <c r="D1038" s="5" t="s">
        <v>1061</v>
      </c>
      <c r="E1038" s="6" t="s">
        <v>2345</v>
      </c>
      <c r="F1038" s="5" t="s">
        <v>2169</v>
      </c>
      <c r="G1038" s="5" t="s">
        <v>116</v>
      </c>
      <c r="H1038" s="5" t="s">
        <v>2179</v>
      </c>
      <c r="I1038" s="6" t="s">
        <v>2180</v>
      </c>
      <c r="J1038" s="7">
        <v>766997</v>
      </c>
      <c r="K1038" s="8">
        <v>2.6800000000000001E-2</v>
      </c>
    </row>
    <row r="1039" spans="1:11" x14ac:dyDescent="0.35">
      <c r="A1039" s="5" t="s">
        <v>2167</v>
      </c>
      <c r="B1039" s="5" t="s">
        <v>1037</v>
      </c>
      <c r="C1039" s="5" t="s">
        <v>17</v>
      </c>
      <c r="D1039" s="5" t="s">
        <v>1067</v>
      </c>
      <c r="E1039" s="6" t="s">
        <v>2346</v>
      </c>
      <c r="F1039" s="5" t="s">
        <v>2169</v>
      </c>
      <c r="G1039" s="5" t="s">
        <v>116</v>
      </c>
      <c r="H1039" s="5" t="s">
        <v>2170</v>
      </c>
      <c r="I1039" s="6" t="s">
        <v>2171</v>
      </c>
      <c r="J1039" s="7">
        <v>0</v>
      </c>
      <c r="K1039" s="8">
        <v>0</v>
      </c>
    </row>
    <row r="1040" spans="1:11" x14ac:dyDescent="0.35">
      <c r="A1040" s="5" t="s">
        <v>2167</v>
      </c>
      <c r="B1040" s="5" t="s">
        <v>1037</v>
      </c>
      <c r="C1040" s="5" t="s">
        <v>17</v>
      </c>
      <c r="D1040" s="5" t="s">
        <v>1067</v>
      </c>
      <c r="E1040" s="6" t="s">
        <v>2346</v>
      </c>
      <c r="F1040" s="5" t="s">
        <v>2169</v>
      </c>
      <c r="G1040" s="5" t="s">
        <v>116</v>
      </c>
      <c r="H1040" s="5" t="s">
        <v>2172</v>
      </c>
      <c r="I1040" s="6" t="s">
        <v>2173</v>
      </c>
      <c r="J1040" s="7">
        <v>0</v>
      </c>
      <c r="K1040" s="8">
        <v>0</v>
      </c>
    </row>
    <row r="1041" spans="1:11" x14ac:dyDescent="0.35">
      <c r="A1041" s="5" t="s">
        <v>2167</v>
      </c>
      <c r="B1041" s="5" t="s">
        <v>1037</v>
      </c>
      <c r="C1041" s="5" t="s">
        <v>17</v>
      </c>
      <c r="D1041" s="5" t="s">
        <v>1067</v>
      </c>
      <c r="E1041" s="6" t="s">
        <v>2346</v>
      </c>
      <c r="F1041" s="5" t="s">
        <v>2169</v>
      </c>
      <c r="G1041" s="5" t="s">
        <v>116</v>
      </c>
      <c r="H1041" s="5" t="s">
        <v>19</v>
      </c>
      <c r="I1041" s="6" t="s">
        <v>2174</v>
      </c>
      <c r="J1041" s="7">
        <v>2654297</v>
      </c>
      <c r="K1041" s="8">
        <v>6.9400000000000003E-2</v>
      </c>
    </row>
    <row r="1042" spans="1:11" x14ac:dyDescent="0.35">
      <c r="A1042" s="5" t="s">
        <v>2167</v>
      </c>
      <c r="B1042" s="5" t="s">
        <v>1037</v>
      </c>
      <c r="C1042" s="5" t="s">
        <v>17</v>
      </c>
      <c r="D1042" s="5" t="s">
        <v>1067</v>
      </c>
      <c r="E1042" s="6" t="s">
        <v>2346</v>
      </c>
      <c r="F1042" s="5" t="s">
        <v>2169</v>
      </c>
      <c r="G1042" s="5" t="s">
        <v>116</v>
      </c>
      <c r="H1042" s="5" t="s">
        <v>2340</v>
      </c>
      <c r="I1042" s="6" t="s">
        <v>2341</v>
      </c>
      <c r="J1042" s="7">
        <v>5993204</v>
      </c>
      <c r="K1042" s="8">
        <v>0.15670000000000001</v>
      </c>
    </row>
    <row r="1043" spans="1:11" x14ac:dyDescent="0.35">
      <c r="A1043" s="5" t="s">
        <v>2167</v>
      </c>
      <c r="B1043" s="5" t="s">
        <v>1037</v>
      </c>
      <c r="C1043" s="5" t="s">
        <v>17</v>
      </c>
      <c r="D1043" s="5" t="s">
        <v>1067</v>
      </c>
      <c r="E1043" s="6" t="s">
        <v>2346</v>
      </c>
      <c r="F1043" s="5" t="s">
        <v>2169</v>
      </c>
      <c r="G1043" s="5" t="s">
        <v>116</v>
      </c>
      <c r="H1043" s="5" t="s">
        <v>2342</v>
      </c>
      <c r="I1043" s="6" t="s">
        <v>2343</v>
      </c>
      <c r="J1043" s="7">
        <v>1250656</v>
      </c>
      <c r="K1043" s="8">
        <v>3.27E-2</v>
      </c>
    </row>
    <row r="1044" spans="1:11" x14ac:dyDescent="0.35">
      <c r="A1044" s="5" t="s">
        <v>2167</v>
      </c>
      <c r="B1044" s="5" t="s">
        <v>1037</v>
      </c>
      <c r="C1044" s="5" t="s">
        <v>17</v>
      </c>
      <c r="D1044" s="5" t="s">
        <v>1067</v>
      </c>
      <c r="E1044" s="6" t="s">
        <v>2346</v>
      </c>
      <c r="F1044" s="5" t="s">
        <v>2169</v>
      </c>
      <c r="G1044" s="5" t="s">
        <v>116</v>
      </c>
      <c r="H1044" s="5" t="s">
        <v>50</v>
      </c>
      <c r="I1044" s="6" t="s">
        <v>2189</v>
      </c>
      <c r="J1044" s="7">
        <v>9044331</v>
      </c>
      <c r="K1044" s="8">
        <v>0.21240000000000001</v>
      </c>
    </row>
    <row r="1045" spans="1:11" x14ac:dyDescent="0.35">
      <c r="A1045" s="5" t="s">
        <v>2167</v>
      </c>
      <c r="B1045" s="5" t="s">
        <v>1037</v>
      </c>
      <c r="C1045" s="5" t="s">
        <v>17</v>
      </c>
      <c r="D1045" s="5" t="s">
        <v>1067</v>
      </c>
      <c r="E1045" s="6" t="s">
        <v>2346</v>
      </c>
      <c r="F1045" s="5" t="s">
        <v>2169</v>
      </c>
      <c r="G1045" s="5" t="s">
        <v>116</v>
      </c>
      <c r="H1045" s="5" t="s">
        <v>2175</v>
      </c>
      <c r="I1045" s="6" t="s">
        <v>2176</v>
      </c>
      <c r="J1045" s="7">
        <v>7167368</v>
      </c>
      <c r="K1045" s="8">
        <v>0.18740000000000001</v>
      </c>
    </row>
    <row r="1046" spans="1:11" x14ac:dyDescent="0.35">
      <c r="A1046" s="5" t="s">
        <v>2167</v>
      </c>
      <c r="B1046" s="5" t="s">
        <v>1037</v>
      </c>
      <c r="C1046" s="5" t="s">
        <v>17</v>
      </c>
      <c r="D1046" s="5" t="s">
        <v>1067</v>
      </c>
      <c r="E1046" s="6" t="s">
        <v>2346</v>
      </c>
      <c r="F1046" s="5" t="s">
        <v>2169</v>
      </c>
      <c r="G1046" s="5" t="s">
        <v>116</v>
      </c>
      <c r="H1046" s="5" t="s">
        <v>2177</v>
      </c>
      <c r="I1046" s="6" t="s">
        <v>2178</v>
      </c>
      <c r="J1046" s="7">
        <v>4704302</v>
      </c>
      <c r="K1046" s="8">
        <v>0.123</v>
      </c>
    </row>
    <row r="1047" spans="1:11" x14ac:dyDescent="0.35">
      <c r="A1047" s="5" t="s">
        <v>2167</v>
      </c>
      <c r="B1047" s="5" t="s">
        <v>1037</v>
      </c>
      <c r="C1047" s="5" t="s">
        <v>17</v>
      </c>
      <c r="D1047" s="5" t="s">
        <v>1067</v>
      </c>
      <c r="E1047" s="6" t="s">
        <v>2346</v>
      </c>
      <c r="F1047" s="5" t="s">
        <v>2169</v>
      </c>
      <c r="G1047" s="5" t="s">
        <v>116</v>
      </c>
      <c r="H1047" s="5" t="s">
        <v>2179</v>
      </c>
      <c r="I1047" s="6" t="s">
        <v>2180</v>
      </c>
      <c r="J1047" s="7">
        <v>600468</v>
      </c>
      <c r="K1047" s="8">
        <v>1.5699999999999999E-2</v>
      </c>
    </row>
    <row r="1048" spans="1:11" x14ac:dyDescent="0.35">
      <c r="A1048" s="5" t="s">
        <v>2167</v>
      </c>
      <c r="B1048" s="5" t="s">
        <v>1037</v>
      </c>
      <c r="C1048" s="5" t="s">
        <v>17</v>
      </c>
      <c r="D1048" s="5" t="s">
        <v>1089</v>
      </c>
      <c r="E1048" s="6" t="s">
        <v>2347</v>
      </c>
      <c r="F1048" s="5" t="s">
        <v>2169</v>
      </c>
      <c r="G1048" s="5" t="s">
        <v>116</v>
      </c>
      <c r="H1048" s="5" t="s">
        <v>2172</v>
      </c>
      <c r="I1048" s="6" t="s">
        <v>2173</v>
      </c>
      <c r="J1048" s="7">
        <v>0</v>
      </c>
      <c r="K1048" s="8">
        <v>0</v>
      </c>
    </row>
    <row r="1049" spans="1:11" x14ac:dyDescent="0.35">
      <c r="A1049" s="5" t="s">
        <v>2167</v>
      </c>
      <c r="B1049" s="5" t="s">
        <v>1037</v>
      </c>
      <c r="C1049" s="5" t="s">
        <v>17</v>
      </c>
      <c r="D1049" s="5" t="s">
        <v>1089</v>
      </c>
      <c r="E1049" s="6" t="s">
        <v>2347</v>
      </c>
      <c r="F1049" s="5" t="s">
        <v>2169</v>
      </c>
      <c r="G1049" s="5" t="s">
        <v>116</v>
      </c>
      <c r="H1049" s="5" t="s">
        <v>19</v>
      </c>
      <c r="I1049" s="6" t="s">
        <v>2174</v>
      </c>
      <c r="J1049" s="7">
        <v>2167248</v>
      </c>
      <c r="K1049" s="8">
        <v>0.1845</v>
      </c>
    </row>
    <row r="1050" spans="1:11" x14ac:dyDescent="0.35">
      <c r="A1050" s="5" t="s">
        <v>2167</v>
      </c>
      <c r="B1050" s="5" t="s">
        <v>1037</v>
      </c>
      <c r="C1050" s="5" t="s">
        <v>17</v>
      </c>
      <c r="D1050" s="5" t="s">
        <v>1089</v>
      </c>
      <c r="E1050" s="6" t="s">
        <v>2347</v>
      </c>
      <c r="F1050" s="5" t="s">
        <v>2169</v>
      </c>
      <c r="G1050" s="5" t="s">
        <v>116</v>
      </c>
      <c r="H1050" s="5" t="s">
        <v>2340</v>
      </c>
      <c r="I1050" s="6" t="s">
        <v>2341</v>
      </c>
      <c r="J1050" s="7">
        <v>6062421</v>
      </c>
      <c r="K1050" s="8">
        <v>0.5161</v>
      </c>
    </row>
    <row r="1051" spans="1:11" x14ac:dyDescent="0.35">
      <c r="A1051" s="5" t="s">
        <v>2167</v>
      </c>
      <c r="B1051" s="5" t="s">
        <v>1037</v>
      </c>
      <c r="C1051" s="5" t="s">
        <v>17</v>
      </c>
      <c r="D1051" s="5" t="s">
        <v>1089</v>
      </c>
      <c r="E1051" s="6" t="s">
        <v>2347</v>
      </c>
      <c r="F1051" s="5" t="s">
        <v>2169</v>
      </c>
      <c r="G1051" s="5" t="s">
        <v>116</v>
      </c>
      <c r="H1051" s="5" t="s">
        <v>2342</v>
      </c>
      <c r="I1051" s="6" t="s">
        <v>2343</v>
      </c>
      <c r="J1051" s="7">
        <v>159754</v>
      </c>
      <c r="K1051" s="8">
        <v>1.3599999999999999E-2</v>
      </c>
    </row>
    <row r="1052" spans="1:11" x14ac:dyDescent="0.35">
      <c r="A1052" s="5" t="s">
        <v>2167</v>
      </c>
      <c r="B1052" s="5" t="s">
        <v>1037</v>
      </c>
      <c r="C1052" s="5" t="s">
        <v>17</v>
      </c>
      <c r="D1052" s="5" t="s">
        <v>1089</v>
      </c>
      <c r="E1052" s="6" t="s">
        <v>2347</v>
      </c>
      <c r="F1052" s="5" t="s">
        <v>2169</v>
      </c>
      <c r="G1052" s="5" t="s">
        <v>116</v>
      </c>
      <c r="H1052" s="5" t="s">
        <v>2175</v>
      </c>
      <c r="I1052" s="6" t="s">
        <v>2176</v>
      </c>
      <c r="J1052" s="7">
        <v>1888853</v>
      </c>
      <c r="K1052" s="8">
        <v>0.1608</v>
      </c>
    </row>
    <row r="1053" spans="1:11" x14ac:dyDescent="0.35">
      <c r="A1053" s="5" t="s">
        <v>2167</v>
      </c>
      <c r="B1053" s="5" t="s">
        <v>1037</v>
      </c>
      <c r="C1053" s="5" t="s">
        <v>17</v>
      </c>
      <c r="D1053" s="5" t="s">
        <v>1089</v>
      </c>
      <c r="E1053" s="6" t="s">
        <v>2347</v>
      </c>
      <c r="F1053" s="5" t="s">
        <v>2169</v>
      </c>
      <c r="G1053" s="5" t="s">
        <v>116</v>
      </c>
      <c r="H1053" s="5" t="s">
        <v>2177</v>
      </c>
      <c r="I1053" s="6" t="s">
        <v>2178</v>
      </c>
      <c r="J1053" s="7">
        <v>1715004</v>
      </c>
      <c r="K1053" s="8">
        <v>0.14599999999999999</v>
      </c>
    </row>
    <row r="1054" spans="1:11" x14ac:dyDescent="0.35">
      <c r="A1054" s="5" t="s">
        <v>2167</v>
      </c>
      <c r="B1054" s="5" t="s">
        <v>1037</v>
      </c>
      <c r="C1054" s="5" t="s">
        <v>17</v>
      </c>
      <c r="D1054" s="5" t="s">
        <v>1089</v>
      </c>
      <c r="E1054" s="6" t="s">
        <v>2347</v>
      </c>
      <c r="F1054" s="5" t="s">
        <v>2169</v>
      </c>
      <c r="G1054" s="5" t="s">
        <v>116</v>
      </c>
      <c r="H1054" s="5" t="s">
        <v>2179</v>
      </c>
      <c r="I1054" s="6" t="s">
        <v>2180</v>
      </c>
      <c r="J1054" s="7">
        <v>460467</v>
      </c>
      <c r="K1054" s="8">
        <v>3.9199999999999999E-2</v>
      </c>
    </row>
    <row r="1055" spans="1:11" x14ac:dyDescent="0.35">
      <c r="A1055" s="5" t="s">
        <v>2167</v>
      </c>
      <c r="B1055" s="5" t="s">
        <v>1037</v>
      </c>
      <c r="C1055" s="5" t="s">
        <v>17</v>
      </c>
      <c r="D1055" s="5" t="s">
        <v>1109</v>
      </c>
      <c r="E1055" s="6" t="s">
        <v>2348</v>
      </c>
      <c r="F1055" s="5" t="s">
        <v>2169</v>
      </c>
      <c r="G1055" s="5" t="s">
        <v>116</v>
      </c>
      <c r="H1055" s="5" t="s">
        <v>2170</v>
      </c>
      <c r="I1055" s="6" t="s">
        <v>2171</v>
      </c>
      <c r="J1055" s="7">
        <v>0</v>
      </c>
      <c r="K1055" s="8">
        <v>0</v>
      </c>
    </row>
    <row r="1056" spans="1:11" x14ac:dyDescent="0.35">
      <c r="A1056" s="5" t="s">
        <v>2167</v>
      </c>
      <c r="B1056" s="5" t="s">
        <v>1037</v>
      </c>
      <c r="C1056" s="5" t="s">
        <v>17</v>
      </c>
      <c r="D1056" s="5" t="s">
        <v>1109</v>
      </c>
      <c r="E1056" s="6" t="s">
        <v>2348</v>
      </c>
      <c r="F1056" s="5" t="s">
        <v>2169</v>
      </c>
      <c r="G1056" s="5" t="s">
        <v>116</v>
      </c>
      <c r="H1056" s="5" t="s">
        <v>2172</v>
      </c>
      <c r="I1056" s="6" t="s">
        <v>2173</v>
      </c>
      <c r="J1056" s="7">
        <v>0</v>
      </c>
      <c r="K1056" s="8">
        <v>0</v>
      </c>
    </row>
    <row r="1057" spans="1:11" x14ac:dyDescent="0.35">
      <c r="A1057" s="5" t="s">
        <v>2167</v>
      </c>
      <c r="B1057" s="5" t="s">
        <v>1037</v>
      </c>
      <c r="C1057" s="5" t="s">
        <v>17</v>
      </c>
      <c r="D1057" s="5" t="s">
        <v>1109</v>
      </c>
      <c r="E1057" s="6" t="s">
        <v>2348</v>
      </c>
      <c r="F1057" s="5" t="s">
        <v>2169</v>
      </c>
      <c r="G1057" s="5" t="s">
        <v>116</v>
      </c>
      <c r="H1057" s="5" t="s">
        <v>19</v>
      </c>
      <c r="I1057" s="6" t="s">
        <v>2174</v>
      </c>
      <c r="J1057" s="7">
        <v>1273761</v>
      </c>
      <c r="K1057" s="8">
        <v>0.49459999999999998</v>
      </c>
    </row>
    <row r="1058" spans="1:11" x14ac:dyDescent="0.35">
      <c r="A1058" s="5" t="s">
        <v>2167</v>
      </c>
      <c r="B1058" s="5" t="s">
        <v>1037</v>
      </c>
      <c r="C1058" s="5" t="s">
        <v>17</v>
      </c>
      <c r="D1058" s="5" t="s">
        <v>1109</v>
      </c>
      <c r="E1058" s="6" t="s">
        <v>2348</v>
      </c>
      <c r="F1058" s="5" t="s">
        <v>2169</v>
      </c>
      <c r="G1058" s="5" t="s">
        <v>116</v>
      </c>
      <c r="H1058" s="5" t="s">
        <v>2340</v>
      </c>
      <c r="I1058" s="6" t="s">
        <v>2341</v>
      </c>
      <c r="J1058" s="7">
        <v>2385533</v>
      </c>
      <c r="K1058" s="8">
        <v>0.92630000000000001</v>
      </c>
    </row>
    <row r="1059" spans="1:11" x14ac:dyDescent="0.35">
      <c r="A1059" s="5" t="s">
        <v>2167</v>
      </c>
      <c r="B1059" s="5" t="s">
        <v>1037</v>
      </c>
      <c r="C1059" s="5" t="s">
        <v>17</v>
      </c>
      <c r="D1059" s="5" t="s">
        <v>1109</v>
      </c>
      <c r="E1059" s="6" t="s">
        <v>2348</v>
      </c>
      <c r="F1059" s="5" t="s">
        <v>2169</v>
      </c>
      <c r="G1059" s="5" t="s">
        <v>116</v>
      </c>
      <c r="H1059" s="5" t="s">
        <v>2342</v>
      </c>
      <c r="I1059" s="6" t="s">
        <v>2343</v>
      </c>
      <c r="J1059" s="7">
        <v>290498</v>
      </c>
      <c r="K1059" s="8">
        <v>0.1128</v>
      </c>
    </row>
    <row r="1060" spans="1:11" x14ac:dyDescent="0.35">
      <c r="A1060" s="5" t="s">
        <v>2167</v>
      </c>
      <c r="B1060" s="5" t="s">
        <v>1037</v>
      </c>
      <c r="C1060" s="5" t="s">
        <v>17</v>
      </c>
      <c r="D1060" s="5" t="s">
        <v>1109</v>
      </c>
      <c r="E1060" s="6" t="s">
        <v>2348</v>
      </c>
      <c r="F1060" s="5" t="s">
        <v>2169</v>
      </c>
      <c r="G1060" s="5" t="s">
        <v>116</v>
      </c>
      <c r="H1060" s="5" t="s">
        <v>2175</v>
      </c>
      <c r="I1060" s="6" t="s">
        <v>2176</v>
      </c>
      <c r="J1060" s="7">
        <v>975794</v>
      </c>
      <c r="K1060" s="8">
        <v>0.37890000000000001</v>
      </c>
    </row>
    <row r="1061" spans="1:11" x14ac:dyDescent="0.35">
      <c r="A1061" s="5" t="s">
        <v>2167</v>
      </c>
      <c r="B1061" s="5" t="s">
        <v>1037</v>
      </c>
      <c r="C1061" s="5" t="s">
        <v>17</v>
      </c>
      <c r="D1061" s="5" t="s">
        <v>1109</v>
      </c>
      <c r="E1061" s="6" t="s">
        <v>2348</v>
      </c>
      <c r="F1061" s="5" t="s">
        <v>2169</v>
      </c>
      <c r="G1061" s="5" t="s">
        <v>116</v>
      </c>
      <c r="H1061" s="5" t="s">
        <v>2177</v>
      </c>
      <c r="I1061" s="6" t="s">
        <v>2178</v>
      </c>
      <c r="J1061" s="7">
        <v>1632762</v>
      </c>
      <c r="K1061" s="8">
        <v>0.63400000000000001</v>
      </c>
    </row>
    <row r="1062" spans="1:11" x14ac:dyDescent="0.35">
      <c r="A1062" s="5" t="s">
        <v>2167</v>
      </c>
      <c r="B1062" s="5" t="s">
        <v>1037</v>
      </c>
      <c r="C1062" s="5" t="s">
        <v>17</v>
      </c>
      <c r="D1062" s="5" t="s">
        <v>1109</v>
      </c>
      <c r="E1062" s="6" t="s">
        <v>2348</v>
      </c>
      <c r="F1062" s="5" t="s">
        <v>2169</v>
      </c>
      <c r="G1062" s="5" t="s">
        <v>116</v>
      </c>
      <c r="H1062" s="5" t="s">
        <v>2179</v>
      </c>
      <c r="I1062" s="6" t="s">
        <v>2180</v>
      </c>
      <c r="J1062" s="7">
        <v>13907</v>
      </c>
      <c r="K1062" s="8">
        <v>5.4000000000000003E-3</v>
      </c>
    </row>
    <row r="1063" spans="1:11" x14ac:dyDescent="0.35">
      <c r="A1063" s="5" t="s">
        <v>2167</v>
      </c>
      <c r="B1063" s="5" t="s">
        <v>1037</v>
      </c>
      <c r="C1063" s="5" t="s">
        <v>17</v>
      </c>
      <c r="D1063" s="5" t="s">
        <v>1126</v>
      </c>
      <c r="E1063" s="6" t="s">
        <v>2349</v>
      </c>
      <c r="F1063" s="5" t="s">
        <v>2169</v>
      </c>
      <c r="G1063" s="5" t="s">
        <v>116</v>
      </c>
      <c r="H1063" s="5" t="s">
        <v>2206</v>
      </c>
      <c r="I1063" s="6" t="s">
        <v>2207</v>
      </c>
      <c r="J1063" s="7">
        <v>5237778</v>
      </c>
      <c r="K1063" s="8">
        <v>0.21</v>
      </c>
    </row>
    <row r="1064" spans="1:11" x14ac:dyDescent="0.35">
      <c r="A1064" s="5" t="s">
        <v>2167</v>
      </c>
      <c r="B1064" s="5" t="s">
        <v>1037</v>
      </c>
      <c r="C1064" s="5" t="s">
        <v>17</v>
      </c>
      <c r="D1064" s="5" t="s">
        <v>1126</v>
      </c>
      <c r="E1064" s="6" t="s">
        <v>2349</v>
      </c>
      <c r="F1064" s="5" t="s">
        <v>2169</v>
      </c>
      <c r="G1064" s="5" t="s">
        <v>116</v>
      </c>
      <c r="H1064" s="5" t="s">
        <v>2172</v>
      </c>
      <c r="I1064" s="6" t="s">
        <v>2173</v>
      </c>
      <c r="J1064" s="7">
        <v>0</v>
      </c>
      <c r="K1064" s="8">
        <v>0</v>
      </c>
    </row>
    <row r="1065" spans="1:11" x14ac:dyDescent="0.35">
      <c r="A1065" s="5" t="s">
        <v>2167</v>
      </c>
      <c r="B1065" s="5" t="s">
        <v>1037</v>
      </c>
      <c r="C1065" s="5" t="s">
        <v>17</v>
      </c>
      <c r="D1065" s="5" t="s">
        <v>1126</v>
      </c>
      <c r="E1065" s="6" t="s">
        <v>2349</v>
      </c>
      <c r="F1065" s="5" t="s">
        <v>2169</v>
      </c>
      <c r="G1065" s="5" t="s">
        <v>116</v>
      </c>
      <c r="H1065" s="5" t="s">
        <v>19</v>
      </c>
      <c r="I1065" s="6" t="s">
        <v>2174</v>
      </c>
      <c r="J1065" s="7">
        <v>1174709</v>
      </c>
      <c r="K1065" s="8">
        <v>4.87E-2</v>
      </c>
    </row>
    <row r="1066" spans="1:11" x14ac:dyDescent="0.35">
      <c r="A1066" s="5" t="s">
        <v>2167</v>
      </c>
      <c r="B1066" s="5" t="s">
        <v>1037</v>
      </c>
      <c r="C1066" s="5" t="s">
        <v>17</v>
      </c>
      <c r="D1066" s="5" t="s">
        <v>1126</v>
      </c>
      <c r="E1066" s="6" t="s">
        <v>2349</v>
      </c>
      <c r="F1066" s="5" t="s">
        <v>2169</v>
      </c>
      <c r="G1066" s="5" t="s">
        <v>116</v>
      </c>
      <c r="H1066" s="5" t="s">
        <v>2340</v>
      </c>
      <c r="I1066" s="6" t="s">
        <v>2341</v>
      </c>
      <c r="J1066" s="7">
        <v>17497611</v>
      </c>
      <c r="K1066" s="8">
        <v>0.72540000000000004</v>
      </c>
    </row>
    <row r="1067" spans="1:11" x14ac:dyDescent="0.35">
      <c r="A1067" s="5" t="s">
        <v>2167</v>
      </c>
      <c r="B1067" s="5" t="s">
        <v>1037</v>
      </c>
      <c r="C1067" s="5" t="s">
        <v>17</v>
      </c>
      <c r="D1067" s="5" t="s">
        <v>1126</v>
      </c>
      <c r="E1067" s="6" t="s">
        <v>2349</v>
      </c>
      <c r="F1067" s="5" t="s">
        <v>2169</v>
      </c>
      <c r="G1067" s="5" t="s">
        <v>116</v>
      </c>
      <c r="H1067" s="5" t="s">
        <v>2175</v>
      </c>
      <c r="I1067" s="6" t="s">
        <v>2176</v>
      </c>
      <c r="J1067" s="7">
        <v>4107862</v>
      </c>
      <c r="K1067" s="8">
        <v>0.17030000000000001</v>
      </c>
    </row>
    <row r="1068" spans="1:11" x14ac:dyDescent="0.35">
      <c r="A1068" s="5" t="s">
        <v>2167</v>
      </c>
      <c r="B1068" s="5" t="s">
        <v>1037</v>
      </c>
      <c r="C1068" s="5" t="s">
        <v>17</v>
      </c>
      <c r="D1068" s="5" t="s">
        <v>1126</v>
      </c>
      <c r="E1068" s="6" t="s">
        <v>2349</v>
      </c>
      <c r="F1068" s="5" t="s">
        <v>2169</v>
      </c>
      <c r="G1068" s="5" t="s">
        <v>116</v>
      </c>
      <c r="H1068" s="5" t="s">
        <v>2177</v>
      </c>
      <c r="I1068" s="6" t="s">
        <v>2178</v>
      </c>
      <c r="J1068" s="7">
        <v>3417992</v>
      </c>
      <c r="K1068" s="8">
        <v>0.14169999999999999</v>
      </c>
    </row>
    <row r="1069" spans="1:11" x14ac:dyDescent="0.35">
      <c r="A1069" s="5" t="s">
        <v>2167</v>
      </c>
      <c r="B1069" s="5" t="s">
        <v>1037</v>
      </c>
      <c r="C1069" s="5" t="s">
        <v>17</v>
      </c>
      <c r="D1069" s="5" t="s">
        <v>1126</v>
      </c>
      <c r="E1069" s="6" t="s">
        <v>2349</v>
      </c>
      <c r="F1069" s="5" t="s">
        <v>2169</v>
      </c>
      <c r="G1069" s="5" t="s">
        <v>116</v>
      </c>
      <c r="H1069" s="5" t="s">
        <v>2179</v>
      </c>
      <c r="I1069" s="6" t="s">
        <v>2180</v>
      </c>
      <c r="J1069" s="7">
        <v>612682</v>
      </c>
      <c r="K1069" s="8">
        <v>2.5399999999999999E-2</v>
      </c>
    </row>
    <row r="1070" spans="1:11" x14ac:dyDescent="0.35">
      <c r="A1070" s="5" t="s">
        <v>2167</v>
      </c>
      <c r="B1070" s="5" t="s">
        <v>1037</v>
      </c>
      <c r="C1070" s="5" t="s">
        <v>17</v>
      </c>
      <c r="D1070" s="5" t="s">
        <v>1129</v>
      </c>
      <c r="E1070" s="6" t="s">
        <v>2350</v>
      </c>
      <c r="F1070" s="5" t="s">
        <v>2169</v>
      </c>
      <c r="G1070" s="5" t="s">
        <v>116</v>
      </c>
      <c r="H1070" s="5" t="s">
        <v>2172</v>
      </c>
      <c r="I1070" s="6" t="s">
        <v>2173</v>
      </c>
      <c r="J1070" s="7">
        <v>0</v>
      </c>
      <c r="K1070" s="8">
        <v>0</v>
      </c>
    </row>
    <row r="1071" spans="1:11" x14ac:dyDescent="0.35">
      <c r="A1071" s="5" t="s">
        <v>2167</v>
      </c>
      <c r="B1071" s="5" t="s">
        <v>1037</v>
      </c>
      <c r="C1071" s="5" t="s">
        <v>17</v>
      </c>
      <c r="D1071" s="5" t="s">
        <v>1129</v>
      </c>
      <c r="E1071" s="6" t="s">
        <v>2350</v>
      </c>
      <c r="F1071" s="5" t="s">
        <v>2169</v>
      </c>
      <c r="G1071" s="5" t="s">
        <v>116</v>
      </c>
      <c r="H1071" s="5" t="s">
        <v>19</v>
      </c>
      <c r="I1071" s="6" t="s">
        <v>2174</v>
      </c>
      <c r="J1071" s="7">
        <v>3259159</v>
      </c>
      <c r="K1071" s="8">
        <v>0.19009999999999999</v>
      </c>
    </row>
    <row r="1072" spans="1:11" x14ac:dyDescent="0.35">
      <c r="A1072" s="5" t="s">
        <v>2167</v>
      </c>
      <c r="B1072" s="5" t="s">
        <v>1037</v>
      </c>
      <c r="C1072" s="5" t="s">
        <v>17</v>
      </c>
      <c r="D1072" s="5" t="s">
        <v>1129</v>
      </c>
      <c r="E1072" s="6" t="s">
        <v>2350</v>
      </c>
      <c r="F1072" s="5" t="s">
        <v>2169</v>
      </c>
      <c r="G1072" s="5" t="s">
        <v>116</v>
      </c>
      <c r="H1072" s="5" t="s">
        <v>2340</v>
      </c>
      <c r="I1072" s="6" t="s">
        <v>2341</v>
      </c>
      <c r="J1072" s="7">
        <v>769785</v>
      </c>
      <c r="K1072" s="8">
        <v>4.4900000000000002E-2</v>
      </c>
    </row>
    <row r="1073" spans="1:11" x14ac:dyDescent="0.35">
      <c r="A1073" s="5" t="s">
        <v>2167</v>
      </c>
      <c r="B1073" s="5" t="s">
        <v>1037</v>
      </c>
      <c r="C1073" s="5" t="s">
        <v>17</v>
      </c>
      <c r="D1073" s="5" t="s">
        <v>1129</v>
      </c>
      <c r="E1073" s="6" t="s">
        <v>2350</v>
      </c>
      <c r="F1073" s="5" t="s">
        <v>2169</v>
      </c>
      <c r="G1073" s="5" t="s">
        <v>116</v>
      </c>
      <c r="H1073" s="5" t="s">
        <v>2342</v>
      </c>
      <c r="I1073" s="6" t="s">
        <v>2343</v>
      </c>
      <c r="J1073" s="7">
        <v>222878</v>
      </c>
      <c r="K1073" s="8">
        <v>1.2999999999999999E-2</v>
      </c>
    </row>
    <row r="1074" spans="1:11" x14ac:dyDescent="0.35">
      <c r="A1074" s="5" t="s">
        <v>2167</v>
      </c>
      <c r="B1074" s="5" t="s">
        <v>1037</v>
      </c>
      <c r="C1074" s="5" t="s">
        <v>17</v>
      </c>
      <c r="D1074" s="5" t="s">
        <v>1129</v>
      </c>
      <c r="E1074" s="6" t="s">
        <v>2350</v>
      </c>
      <c r="F1074" s="5" t="s">
        <v>2169</v>
      </c>
      <c r="G1074" s="5" t="s">
        <v>116</v>
      </c>
      <c r="H1074" s="5" t="s">
        <v>2175</v>
      </c>
      <c r="I1074" s="6" t="s">
        <v>2176</v>
      </c>
      <c r="J1074" s="7">
        <v>3476893</v>
      </c>
      <c r="K1074" s="8">
        <v>0.20280000000000001</v>
      </c>
    </row>
    <row r="1075" spans="1:11" x14ac:dyDescent="0.35">
      <c r="A1075" s="5" t="s">
        <v>2167</v>
      </c>
      <c r="B1075" s="5" t="s">
        <v>1037</v>
      </c>
      <c r="C1075" s="5" t="s">
        <v>17</v>
      </c>
      <c r="D1075" s="5" t="s">
        <v>1129</v>
      </c>
      <c r="E1075" s="6" t="s">
        <v>2350</v>
      </c>
      <c r="F1075" s="5" t="s">
        <v>2169</v>
      </c>
      <c r="G1075" s="5" t="s">
        <v>116</v>
      </c>
      <c r="H1075" s="5" t="s">
        <v>2177</v>
      </c>
      <c r="I1075" s="6" t="s">
        <v>2178</v>
      </c>
      <c r="J1075" s="7">
        <v>4565565</v>
      </c>
      <c r="K1075" s="8">
        <v>0.26629999999999998</v>
      </c>
    </row>
    <row r="1076" spans="1:11" x14ac:dyDescent="0.35">
      <c r="A1076" s="5" t="s">
        <v>2167</v>
      </c>
      <c r="B1076" s="5" t="s">
        <v>1037</v>
      </c>
      <c r="C1076" s="5" t="s">
        <v>17</v>
      </c>
      <c r="D1076" s="5" t="s">
        <v>1129</v>
      </c>
      <c r="E1076" s="6" t="s">
        <v>2350</v>
      </c>
      <c r="F1076" s="5" t="s">
        <v>2169</v>
      </c>
      <c r="G1076" s="5" t="s">
        <v>116</v>
      </c>
      <c r="H1076" s="5" t="s">
        <v>2179</v>
      </c>
      <c r="I1076" s="6" t="s">
        <v>2180</v>
      </c>
      <c r="J1076" s="7">
        <v>262310</v>
      </c>
      <c r="K1076" s="8">
        <v>1.5299999999999999E-2</v>
      </c>
    </row>
    <row r="1077" spans="1:11" x14ac:dyDescent="0.35">
      <c r="A1077" s="5" t="s">
        <v>2167</v>
      </c>
      <c r="B1077" s="5" t="s">
        <v>1037</v>
      </c>
      <c r="C1077" s="5" t="s">
        <v>17</v>
      </c>
      <c r="D1077" s="5" t="s">
        <v>1135</v>
      </c>
      <c r="E1077" s="6" t="s">
        <v>2351</v>
      </c>
      <c r="F1077" s="5" t="s">
        <v>2169</v>
      </c>
      <c r="G1077" s="5" t="s">
        <v>116</v>
      </c>
      <c r="H1077" s="5" t="s">
        <v>2206</v>
      </c>
      <c r="I1077" s="6" t="s">
        <v>2207</v>
      </c>
      <c r="J1077" s="7">
        <v>0</v>
      </c>
      <c r="K1077" s="8">
        <v>0</v>
      </c>
    </row>
    <row r="1078" spans="1:11" x14ac:dyDescent="0.35">
      <c r="A1078" s="5" t="s">
        <v>2167</v>
      </c>
      <c r="B1078" s="5" t="s">
        <v>1037</v>
      </c>
      <c r="C1078" s="5" t="s">
        <v>17</v>
      </c>
      <c r="D1078" s="5" t="s">
        <v>1135</v>
      </c>
      <c r="E1078" s="6" t="s">
        <v>2351</v>
      </c>
      <c r="F1078" s="5" t="s">
        <v>2169</v>
      </c>
      <c r="G1078" s="5" t="s">
        <v>116</v>
      </c>
      <c r="H1078" s="5" t="s">
        <v>2172</v>
      </c>
      <c r="I1078" s="6" t="s">
        <v>2173</v>
      </c>
      <c r="J1078" s="7">
        <v>0</v>
      </c>
      <c r="K1078" s="8">
        <v>0</v>
      </c>
    </row>
    <row r="1079" spans="1:11" x14ac:dyDescent="0.35">
      <c r="A1079" s="5" t="s">
        <v>2167</v>
      </c>
      <c r="B1079" s="5" t="s">
        <v>1037</v>
      </c>
      <c r="C1079" s="5" t="s">
        <v>17</v>
      </c>
      <c r="D1079" s="5" t="s">
        <v>1135</v>
      </c>
      <c r="E1079" s="6" t="s">
        <v>2351</v>
      </c>
      <c r="F1079" s="5" t="s">
        <v>2169</v>
      </c>
      <c r="G1079" s="5" t="s">
        <v>116</v>
      </c>
      <c r="H1079" s="5" t="s">
        <v>19</v>
      </c>
      <c r="I1079" s="6" t="s">
        <v>2174</v>
      </c>
      <c r="J1079" s="7">
        <v>1182079</v>
      </c>
      <c r="K1079" s="8">
        <v>0.6512</v>
      </c>
    </row>
    <row r="1080" spans="1:11" x14ac:dyDescent="0.35">
      <c r="A1080" s="5" t="s">
        <v>2167</v>
      </c>
      <c r="B1080" s="5" t="s">
        <v>1037</v>
      </c>
      <c r="C1080" s="5" t="s">
        <v>17</v>
      </c>
      <c r="D1080" s="5" t="s">
        <v>1135</v>
      </c>
      <c r="E1080" s="6" t="s">
        <v>2351</v>
      </c>
      <c r="F1080" s="5" t="s">
        <v>2169</v>
      </c>
      <c r="G1080" s="5" t="s">
        <v>116</v>
      </c>
      <c r="H1080" s="5" t="s">
        <v>2340</v>
      </c>
      <c r="I1080" s="6" t="s">
        <v>2341</v>
      </c>
      <c r="J1080" s="7">
        <v>792349</v>
      </c>
      <c r="K1080" s="8">
        <v>0.4365</v>
      </c>
    </row>
    <row r="1081" spans="1:11" x14ac:dyDescent="0.35">
      <c r="A1081" s="5" t="s">
        <v>2167</v>
      </c>
      <c r="B1081" s="5" t="s">
        <v>1037</v>
      </c>
      <c r="C1081" s="5" t="s">
        <v>17</v>
      </c>
      <c r="D1081" s="5" t="s">
        <v>1135</v>
      </c>
      <c r="E1081" s="6" t="s">
        <v>2351</v>
      </c>
      <c r="F1081" s="5" t="s">
        <v>2169</v>
      </c>
      <c r="G1081" s="5" t="s">
        <v>116</v>
      </c>
      <c r="H1081" s="5" t="s">
        <v>2175</v>
      </c>
      <c r="I1081" s="6" t="s">
        <v>2176</v>
      </c>
      <c r="J1081" s="7">
        <v>139047</v>
      </c>
      <c r="K1081" s="8">
        <v>7.6600000000000001E-2</v>
      </c>
    </row>
    <row r="1082" spans="1:11" x14ac:dyDescent="0.35">
      <c r="A1082" s="5" t="s">
        <v>2167</v>
      </c>
      <c r="B1082" s="5" t="s">
        <v>1037</v>
      </c>
      <c r="C1082" s="5" t="s">
        <v>17</v>
      </c>
      <c r="D1082" s="5" t="s">
        <v>1135</v>
      </c>
      <c r="E1082" s="6" t="s">
        <v>2351</v>
      </c>
      <c r="F1082" s="5" t="s">
        <v>2169</v>
      </c>
      <c r="G1082" s="5" t="s">
        <v>116</v>
      </c>
      <c r="H1082" s="5" t="s">
        <v>2177</v>
      </c>
      <c r="I1082" s="6" t="s">
        <v>2178</v>
      </c>
      <c r="J1082" s="7">
        <v>401892</v>
      </c>
      <c r="K1082" s="8">
        <v>0.22140000000000001</v>
      </c>
    </row>
    <row r="1083" spans="1:11" x14ac:dyDescent="0.35">
      <c r="A1083" s="5" t="s">
        <v>2167</v>
      </c>
      <c r="B1083" s="5" t="s">
        <v>1037</v>
      </c>
      <c r="C1083" s="5" t="s">
        <v>17</v>
      </c>
      <c r="D1083" s="5" t="s">
        <v>1135</v>
      </c>
      <c r="E1083" s="6" t="s">
        <v>2351</v>
      </c>
      <c r="F1083" s="5" t="s">
        <v>2169</v>
      </c>
      <c r="G1083" s="5" t="s">
        <v>116</v>
      </c>
      <c r="H1083" s="5" t="s">
        <v>2179</v>
      </c>
      <c r="I1083" s="6" t="s">
        <v>2180</v>
      </c>
      <c r="J1083" s="7">
        <v>122347</v>
      </c>
      <c r="K1083" s="8">
        <v>6.7400000000000002E-2</v>
      </c>
    </row>
    <row r="1084" spans="1:11" x14ac:dyDescent="0.35">
      <c r="A1084" s="5" t="s">
        <v>2167</v>
      </c>
      <c r="B1084" s="5" t="s">
        <v>1037</v>
      </c>
      <c r="C1084" s="5" t="s">
        <v>17</v>
      </c>
      <c r="D1084" s="5" t="s">
        <v>1152</v>
      </c>
      <c r="E1084" s="6" t="s">
        <v>2352</v>
      </c>
      <c r="F1084" s="5" t="s">
        <v>2169</v>
      </c>
      <c r="G1084" s="5" t="s">
        <v>116</v>
      </c>
      <c r="H1084" s="5" t="s">
        <v>2172</v>
      </c>
      <c r="I1084" s="6" t="s">
        <v>2173</v>
      </c>
      <c r="J1084" s="7">
        <v>0</v>
      </c>
      <c r="K1084" s="8">
        <v>0</v>
      </c>
    </row>
    <row r="1085" spans="1:11" x14ac:dyDescent="0.35">
      <c r="A1085" s="5" t="s">
        <v>2167</v>
      </c>
      <c r="B1085" s="5" t="s">
        <v>1037</v>
      </c>
      <c r="C1085" s="5" t="s">
        <v>17</v>
      </c>
      <c r="D1085" s="5" t="s">
        <v>1152</v>
      </c>
      <c r="E1085" s="6" t="s">
        <v>2352</v>
      </c>
      <c r="F1085" s="5" t="s">
        <v>2169</v>
      </c>
      <c r="G1085" s="5" t="s">
        <v>116</v>
      </c>
      <c r="H1085" s="5" t="s">
        <v>19</v>
      </c>
      <c r="I1085" s="6" t="s">
        <v>2174</v>
      </c>
      <c r="J1085" s="7">
        <v>4725922</v>
      </c>
      <c r="K1085" s="8">
        <v>0.25019999999999998</v>
      </c>
    </row>
    <row r="1086" spans="1:11" x14ac:dyDescent="0.35">
      <c r="A1086" s="5" t="s">
        <v>2167</v>
      </c>
      <c r="B1086" s="5" t="s">
        <v>1037</v>
      </c>
      <c r="C1086" s="5" t="s">
        <v>17</v>
      </c>
      <c r="D1086" s="5" t="s">
        <v>1152</v>
      </c>
      <c r="E1086" s="6" t="s">
        <v>2352</v>
      </c>
      <c r="F1086" s="5" t="s">
        <v>2169</v>
      </c>
      <c r="G1086" s="5" t="s">
        <v>116</v>
      </c>
      <c r="H1086" s="5" t="s">
        <v>2340</v>
      </c>
      <c r="I1086" s="6" t="s">
        <v>2341</v>
      </c>
      <c r="J1086" s="7">
        <v>1858636</v>
      </c>
      <c r="K1086" s="8">
        <v>9.8400000000000001E-2</v>
      </c>
    </row>
    <row r="1087" spans="1:11" x14ac:dyDescent="0.35">
      <c r="A1087" s="5" t="s">
        <v>2167</v>
      </c>
      <c r="B1087" s="5" t="s">
        <v>1037</v>
      </c>
      <c r="C1087" s="5" t="s">
        <v>17</v>
      </c>
      <c r="D1087" s="5" t="s">
        <v>1152</v>
      </c>
      <c r="E1087" s="6" t="s">
        <v>2352</v>
      </c>
      <c r="F1087" s="5" t="s">
        <v>2169</v>
      </c>
      <c r="G1087" s="5" t="s">
        <v>116</v>
      </c>
      <c r="H1087" s="5" t="s">
        <v>2175</v>
      </c>
      <c r="I1087" s="6" t="s">
        <v>2176</v>
      </c>
      <c r="J1087" s="7">
        <v>10180943</v>
      </c>
      <c r="K1087" s="8">
        <v>0.53900000000000003</v>
      </c>
    </row>
    <row r="1088" spans="1:11" x14ac:dyDescent="0.35">
      <c r="A1088" s="5" t="s">
        <v>2167</v>
      </c>
      <c r="B1088" s="5" t="s">
        <v>1037</v>
      </c>
      <c r="C1088" s="5" t="s">
        <v>17</v>
      </c>
      <c r="D1088" s="5" t="s">
        <v>1152</v>
      </c>
      <c r="E1088" s="6" t="s">
        <v>2352</v>
      </c>
      <c r="F1088" s="5" t="s">
        <v>2169</v>
      </c>
      <c r="G1088" s="5" t="s">
        <v>116</v>
      </c>
      <c r="H1088" s="5" t="s">
        <v>2177</v>
      </c>
      <c r="I1088" s="6" t="s">
        <v>2178</v>
      </c>
      <c r="J1088" s="7">
        <v>13169115</v>
      </c>
      <c r="K1088" s="8">
        <v>0.69720000000000004</v>
      </c>
    </row>
    <row r="1089" spans="1:11" x14ac:dyDescent="0.35">
      <c r="A1089" s="5" t="s">
        <v>2167</v>
      </c>
      <c r="B1089" s="5" t="s">
        <v>1037</v>
      </c>
      <c r="C1089" s="5" t="s">
        <v>17</v>
      </c>
      <c r="D1089" s="5" t="s">
        <v>1152</v>
      </c>
      <c r="E1089" s="6" t="s">
        <v>2352</v>
      </c>
      <c r="F1089" s="5" t="s">
        <v>2169</v>
      </c>
      <c r="G1089" s="5" t="s">
        <v>116</v>
      </c>
      <c r="H1089" s="5" t="s">
        <v>2179</v>
      </c>
      <c r="I1089" s="6" t="s">
        <v>2180</v>
      </c>
      <c r="J1089" s="7">
        <v>0</v>
      </c>
      <c r="K1089" s="8">
        <v>0</v>
      </c>
    </row>
    <row r="1090" spans="1:11" x14ac:dyDescent="0.35">
      <c r="A1090" s="5" t="s">
        <v>2167</v>
      </c>
      <c r="B1090" s="5" t="s">
        <v>1037</v>
      </c>
      <c r="C1090" s="5" t="s">
        <v>17</v>
      </c>
      <c r="D1090" s="5" t="s">
        <v>1171</v>
      </c>
      <c r="E1090" s="6" t="s">
        <v>2353</v>
      </c>
      <c r="F1090" s="5" t="s">
        <v>2169</v>
      </c>
      <c r="G1090" s="5" t="s">
        <v>116</v>
      </c>
      <c r="H1090" s="5" t="s">
        <v>2170</v>
      </c>
      <c r="I1090" s="6" t="s">
        <v>2171</v>
      </c>
      <c r="J1090" s="7">
        <v>0</v>
      </c>
      <c r="K1090" s="8">
        <v>0</v>
      </c>
    </row>
    <row r="1091" spans="1:11" x14ac:dyDescent="0.35">
      <c r="A1091" s="5" t="s">
        <v>2167</v>
      </c>
      <c r="B1091" s="5" t="s">
        <v>1037</v>
      </c>
      <c r="C1091" s="5" t="s">
        <v>17</v>
      </c>
      <c r="D1091" s="5" t="s">
        <v>1171</v>
      </c>
      <c r="E1091" s="6" t="s">
        <v>2353</v>
      </c>
      <c r="F1091" s="5" t="s">
        <v>2169</v>
      </c>
      <c r="G1091" s="5" t="s">
        <v>116</v>
      </c>
      <c r="H1091" s="5" t="s">
        <v>2172</v>
      </c>
      <c r="I1091" s="6" t="s">
        <v>2173</v>
      </c>
      <c r="J1091" s="7">
        <v>0</v>
      </c>
      <c r="K1091" s="8">
        <v>0</v>
      </c>
    </row>
    <row r="1092" spans="1:11" x14ac:dyDescent="0.35">
      <c r="A1092" s="5" t="s">
        <v>2167</v>
      </c>
      <c r="B1092" s="5" t="s">
        <v>1037</v>
      </c>
      <c r="C1092" s="5" t="s">
        <v>17</v>
      </c>
      <c r="D1092" s="5" t="s">
        <v>1171</v>
      </c>
      <c r="E1092" s="6" t="s">
        <v>2353</v>
      </c>
      <c r="F1092" s="5" t="s">
        <v>2169</v>
      </c>
      <c r="G1092" s="5" t="s">
        <v>116</v>
      </c>
      <c r="H1092" s="5" t="s">
        <v>19</v>
      </c>
      <c r="I1092" s="6" t="s">
        <v>2174</v>
      </c>
      <c r="J1092" s="7">
        <v>1238309</v>
      </c>
      <c r="K1092" s="8">
        <v>0.24349999999999999</v>
      </c>
    </row>
    <row r="1093" spans="1:11" x14ac:dyDescent="0.35">
      <c r="A1093" s="5" t="s">
        <v>2167</v>
      </c>
      <c r="B1093" s="5" t="s">
        <v>1037</v>
      </c>
      <c r="C1093" s="5" t="s">
        <v>17</v>
      </c>
      <c r="D1093" s="5" t="s">
        <v>1171</v>
      </c>
      <c r="E1093" s="6" t="s">
        <v>2353</v>
      </c>
      <c r="F1093" s="5" t="s">
        <v>2169</v>
      </c>
      <c r="G1093" s="5" t="s">
        <v>116</v>
      </c>
      <c r="H1093" s="5" t="s">
        <v>2340</v>
      </c>
      <c r="I1093" s="6" t="s">
        <v>2341</v>
      </c>
      <c r="J1093" s="7">
        <v>2146062</v>
      </c>
      <c r="K1093" s="8">
        <v>0.42199999999999999</v>
      </c>
    </row>
    <row r="1094" spans="1:11" x14ac:dyDescent="0.35">
      <c r="A1094" s="5" t="s">
        <v>2167</v>
      </c>
      <c r="B1094" s="5" t="s">
        <v>1037</v>
      </c>
      <c r="C1094" s="5" t="s">
        <v>17</v>
      </c>
      <c r="D1094" s="5" t="s">
        <v>1171</v>
      </c>
      <c r="E1094" s="6" t="s">
        <v>2353</v>
      </c>
      <c r="F1094" s="5" t="s">
        <v>2169</v>
      </c>
      <c r="G1094" s="5" t="s">
        <v>116</v>
      </c>
      <c r="H1094" s="5" t="s">
        <v>2342</v>
      </c>
      <c r="I1094" s="6" t="s">
        <v>2343</v>
      </c>
      <c r="J1094" s="7">
        <v>329538</v>
      </c>
      <c r="K1094" s="8">
        <v>6.4799999999999996E-2</v>
      </c>
    </row>
    <row r="1095" spans="1:11" x14ac:dyDescent="0.35">
      <c r="A1095" s="5" t="s">
        <v>2167</v>
      </c>
      <c r="B1095" s="5" t="s">
        <v>1037</v>
      </c>
      <c r="C1095" s="5" t="s">
        <v>17</v>
      </c>
      <c r="D1095" s="5" t="s">
        <v>1171</v>
      </c>
      <c r="E1095" s="6" t="s">
        <v>2353</v>
      </c>
      <c r="F1095" s="5" t="s">
        <v>2169</v>
      </c>
      <c r="G1095" s="5" t="s">
        <v>116</v>
      </c>
      <c r="H1095" s="5" t="s">
        <v>2175</v>
      </c>
      <c r="I1095" s="6" t="s">
        <v>2176</v>
      </c>
      <c r="J1095" s="7">
        <v>801468</v>
      </c>
      <c r="K1095" s="8">
        <v>0.15759999999999999</v>
      </c>
    </row>
    <row r="1096" spans="1:11" x14ac:dyDescent="0.35">
      <c r="A1096" s="5" t="s">
        <v>2167</v>
      </c>
      <c r="B1096" s="5" t="s">
        <v>1037</v>
      </c>
      <c r="C1096" s="5" t="s">
        <v>17</v>
      </c>
      <c r="D1096" s="5" t="s">
        <v>1171</v>
      </c>
      <c r="E1096" s="6" t="s">
        <v>2353</v>
      </c>
      <c r="F1096" s="5" t="s">
        <v>2169</v>
      </c>
      <c r="G1096" s="5" t="s">
        <v>116</v>
      </c>
      <c r="H1096" s="5" t="s">
        <v>2177</v>
      </c>
      <c r="I1096" s="6" t="s">
        <v>2178</v>
      </c>
      <c r="J1096" s="7">
        <v>617883</v>
      </c>
      <c r="K1096" s="8">
        <v>0.1215</v>
      </c>
    </row>
    <row r="1097" spans="1:11" x14ac:dyDescent="0.35">
      <c r="A1097" s="5" t="s">
        <v>2167</v>
      </c>
      <c r="B1097" s="5" t="s">
        <v>1037</v>
      </c>
      <c r="C1097" s="5" t="s">
        <v>17</v>
      </c>
      <c r="D1097" s="5" t="s">
        <v>1171</v>
      </c>
      <c r="E1097" s="6" t="s">
        <v>2353</v>
      </c>
      <c r="F1097" s="5" t="s">
        <v>2169</v>
      </c>
      <c r="G1097" s="5" t="s">
        <v>116</v>
      </c>
      <c r="H1097" s="5" t="s">
        <v>2179</v>
      </c>
      <c r="I1097" s="6" t="s">
        <v>2180</v>
      </c>
      <c r="J1097" s="7">
        <v>0</v>
      </c>
      <c r="K1097" s="8">
        <v>0</v>
      </c>
    </row>
    <row r="1098" spans="1:11" x14ac:dyDescent="0.35">
      <c r="A1098" s="5" t="s">
        <v>2167</v>
      </c>
      <c r="B1098" s="5" t="s">
        <v>1037</v>
      </c>
      <c r="C1098" s="5" t="s">
        <v>17</v>
      </c>
      <c r="D1098" s="5" t="s">
        <v>1183</v>
      </c>
      <c r="E1098" s="6" t="s">
        <v>2354</v>
      </c>
      <c r="F1098" s="5" t="s">
        <v>2169</v>
      </c>
      <c r="G1098" s="5" t="s">
        <v>116</v>
      </c>
      <c r="H1098" s="5" t="s">
        <v>2172</v>
      </c>
      <c r="I1098" s="6" t="s">
        <v>2173</v>
      </c>
      <c r="J1098" s="7">
        <v>0</v>
      </c>
      <c r="K1098" s="8">
        <v>0</v>
      </c>
    </row>
    <row r="1099" spans="1:11" x14ac:dyDescent="0.35">
      <c r="A1099" s="5" t="s">
        <v>2167</v>
      </c>
      <c r="B1099" s="5" t="s">
        <v>1037</v>
      </c>
      <c r="C1099" s="5" t="s">
        <v>17</v>
      </c>
      <c r="D1099" s="5" t="s">
        <v>1183</v>
      </c>
      <c r="E1099" s="6" t="s">
        <v>2354</v>
      </c>
      <c r="F1099" s="5" t="s">
        <v>2169</v>
      </c>
      <c r="G1099" s="5" t="s">
        <v>116</v>
      </c>
      <c r="H1099" s="5" t="s">
        <v>19</v>
      </c>
      <c r="I1099" s="6" t="s">
        <v>2174</v>
      </c>
      <c r="J1099" s="7">
        <v>3366264</v>
      </c>
      <c r="K1099" s="8">
        <v>0.1537</v>
      </c>
    </row>
    <row r="1100" spans="1:11" x14ac:dyDescent="0.35">
      <c r="A1100" s="5" t="s">
        <v>2167</v>
      </c>
      <c r="B1100" s="5" t="s">
        <v>1037</v>
      </c>
      <c r="C1100" s="5" t="s">
        <v>17</v>
      </c>
      <c r="D1100" s="5" t="s">
        <v>1183</v>
      </c>
      <c r="E1100" s="6" t="s">
        <v>2354</v>
      </c>
      <c r="F1100" s="5" t="s">
        <v>2169</v>
      </c>
      <c r="G1100" s="5" t="s">
        <v>116</v>
      </c>
      <c r="H1100" s="5" t="s">
        <v>2340</v>
      </c>
      <c r="I1100" s="6" t="s">
        <v>2341</v>
      </c>
      <c r="J1100" s="7">
        <v>16607922</v>
      </c>
      <c r="K1100" s="8">
        <v>0.75829999999999997</v>
      </c>
    </row>
    <row r="1101" spans="1:11" x14ac:dyDescent="0.35">
      <c r="A1101" s="5" t="s">
        <v>2167</v>
      </c>
      <c r="B1101" s="5" t="s">
        <v>1037</v>
      </c>
      <c r="C1101" s="5" t="s">
        <v>17</v>
      </c>
      <c r="D1101" s="5" t="s">
        <v>1183</v>
      </c>
      <c r="E1101" s="6" t="s">
        <v>2354</v>
      </c>
      <c r="F1101" s="5" t="s">
        <v>2169</v>
      </c>
      <c r="G1101" s="5" t="s">
        <v>116</v>
      </c>
      <c r="H1101" s="5" t="s">
        <v>2342</v>
      </c>
      <c r="I1101" s="6" t="s">
        <v>2343</v>
      </c>
      <c r="J1101" s="7">
        <v>613243</v>
      </c>
      <c r="K1101" s="8">
        <v>2.8000000000000001E-2</v>
      </c>
    </row>
    <row r="1102" spans="1:11" x14ac:dyDescent="0.35">
      <c r="A1102" s="5" t="s">
        <v>2167</v>
      </c>
      <c r="B1102" s="5" t="s">
        <v>1037</v>
      </c>
      <c r="C1102" s="5" t="s">
        <v>17</v>
      </c>
      <c r="D1102" s="5" t="s">
        <v>1183</v>
      </c>
      <c r="E1102" s="6" t="s">
        <v>2354</v>
      </c>
      <c r="F1102" s="5" t="s">
        <v>2169</v>
      </c>
      <c r="G1102" s="5" t="s">
        <v>116</v>
      </c>
      <c r="H1102" s="5" t="s">
        <v>2175</v>
      </c>
      <c r="I1102" s="6" t="s">
        <v>2176</v>
      </c>
      <c r="J1102" s="7">
        <v>5637451</v>
      </c>
      <c r="K1102" s="8">
        <v>0.25740000000000002</v>
      </c>
    </row>
    <row r="1103" spans="1:11" x14ac:dyDescent="0.35">
      <c r="A1103" s="5" t="s">
        <v>2167</v>
      </c>
      <c r="B1103" s="5" t="s">
        <v>1037</v>
      </c>
      <c r="C1103" s="5" t="s">
        <v>17</v>
      </c>
      <c r="D1103" s="5" t="s">
        <v>1183</v>
      </c>
      <c r="E1103" s="6" t="s">
        <v>2354</v>
      </c>
      <c r="F1103" s="5" t="s">
        <v>2169</v>
      </c>
      <c r="G1103" s="5" t="s">
        <v>116</v>
      </c>
      <c r="H1103" s="5" t="s">
        <v>2177</v>
      </c>
      <c r="I1103" s="6" t="s">
        <v>2178</v>
      </c>
      <c r="J1103" s="7">
        <v>5637451</v>
      </c>
      <c r="K1103" s="8">
        <v>0.25740000000000002</v>
      </c>
    </row>
    <row r="1104" spans="1:11" x14ac:dyDescent="0.35">
      <c r="A1104" s="5" t="s">
        <v>2167</v>
      </c>
      <c r="B1104" s="5" t="s">
        <v>1037</v>
      </c>
      <c r="C1104" s="5" t="s">
        <v>17</v>
      </c>
      <c r="D1104" s="5" t="s">
        <v>1183</v>
      </c>
      <c r="E1104" s="6" t="s">
        <v>2354</v>
      </c>
      <c r="F1104" s="5" t="s">
        <v>2169</v>
      </c>
      <c r="G1104" s="5" t="s">
        <v>116</v>
      </c>
      <c r="H1104" s="5" t="s">
        <v>2179</v>
      </c>
      <c r="I1104" s="6" t="s">
        <v>2180</v>
      </c>
      <c r="J1104" s="7">
        <v>135789</v>
      </c>
      <c r="K1104" s="8">
        <v>6.1999999999999998E-3</v>
      </c>
    </row>
    <row r="1105" spans="1:11" x14ac:dyDescent="0.35">
      <c r="A1105" s="5" t="s">
        <v>2167</v>
      </c>
      <c r="B1105" s="5" t="s">
        <v>1037</v>
      </c>
      <c r="C1105" s="5" t="s">
        <v>17</v>
      </c>
      <c r="D1105" s="5" t="s">
        <v>1203</v>
      </c>
      <c r="E1105" s="6" t="s">
        <v>2355</v>
      </c>
      <c r="F1105" s="5" t="s">
        <v>2169</v>
      </c>
      <c r="G1105" s="5" t="s">
        <v>116</v>
      </c>
      <c r="H1105" s="5" t="s">
        <v>2172</v>
      </c>
      <c r="I1105" s="6" t="s">
        <v>2173</v>
      </c>
      <c r="J1105" s="7">
        <v>0</v>
      </c>
      <c r="K1105" s="8">
        <v>0</v>
      </c>
    </row>
    <row r="1106" spans="1:11" x14ac:dyDescent="0.35">
      <c r="A1106" s="5" t="s">
        <v>2167</v>
      </c>
      <c r="B1106" s="5" t="s">
        <v>1037</v>
      </c>
      <c r="C1106" s="5" t="s">
        <v>17</v>
      </c>
      <c r="D1106" s="5" t="s">
        <v>1203</v>
      </c>
      <c r="E1106" s="6" t="s">
        <v>2355</v>
      </c>
      <c r="F1106" s="5" t="s">
        <v>2169</v>
      </c>
      <c r="G1106" s="5" t="s">
        <v>116</v>
      </c>
      <c r="H1106" s="5" t="s">
        <v>19</v>
      </c>
      <c r="I1106" s="6" t="s">
        <v>2174</v>
      </c>
      <c r="J1106" s="7">
        <v>1176236</v>
      </c>
      <c r="K1106" s="8">
        <v>0.111</v>
      </c>
    </row>
    <row r="1107" spans="1:11" x14ac:dyDescent="0.35">
      <c r="A1107" s="5" t="s">
        <v>2167</v>
      </c>
      <c r="B1107" s="5" t="s">
        <v>1037</v>
      </c>
      <c r="C1107" s="5" t="s">
        <v>17</v>
      </c>
      <c r="D1107" s="5" t="s">
        <v>1203</v>
      </c>
      <c r="E1107" s="6" t="s">
        <v>2355</v>
      </c>
      <c r="F1107" s="5" t="s">
        <v>2169</v>
      </c>
      <c r="G1107" s="5" t="s">
        <v>116</v>
      </c>
      <c r="H1107" s="5" t="s">
        <v>2340</v>
      </c>
      <c r="I1107" s="6" t="s">
        <v>2341</v>
      </c>
      <c r="J1107" s="7">
        <v>3766073</v>
      </c>
      <c r="K1107" s="8">
        <v>0.35539999999999999</v>
      </c>
    </row>
    <row r="1108" spans="1:11" x14ac:dyDescent="0.35">
      <c r="A1108" s="5" t="s">
        <v>2167</v>
      </c>
      <c r="B1108" s="5" t="s">
        <v>1037</v>
      </c>
      <c r="C1108" s="5" t="s">
        <v>17</v>
      </c>
      <c r="D1108" s="5" t="s">
        <v>1203</v>
      </c>
      <c r="E1108" s="6" t="s">
        <v>2355</v>
      </c>
      <c r="F1108" s="5" t="s">
        <v>2169</v>
      </c>
      <c r="G1108" s="5" t="s">
        <v>116</v>
      </c>
      <c r="H1108" s="5" t="s">
        <v>2175</v>
      </c>
      <c r="I1108" s="6" t="s">
        <v>2176</v>
      </c>
      <c r="J1108" s="7">
        <v>2056823</v>
      </c>
      <c r="K1108" s="8">
        <v>0.19409999999999999</v>
      </c>
    </row>
    <row r="1109" spans="1:11" x14ac:dyDescent="0.35">
      <c r="A1109" s="5" t="s">
        <v>2167</v>
      </c>
      <c r="B1109" s="5" t="s">
        <v>1037</v>
      </c>
      <c r="C1109" s="5" t="s">
        <v>17</v>
      </c>
      <c r="D1109" s="5" t="s">
        <v>1203</v>
      </c>
      <c r="E1109" s="6" t="s">
        <v>2355</v>
      </c>
      <c r="F1109" s="5" t="s">
        <v>2169</v>
      </c>
      <c r="G1109" s="5" t="s">
        <v>116</v>
      </c>
      <c r="H1109" s="5" t="s">
        <v>2177</v>
      </c>
      <c r="I1109" s="6" t="s">
        <v>2178</v>
      </c>
      <c r="J1109" s="7">
        <v>1106297</v>
      </c>
      <c r="K1109" s="8">
        <v>0.10440000000000001</v>
      </c>
    </row>
    <row r="1110" spans="1:11" x14ac:dyDescent="0.35">
      <c r="A1110" s="5" t="s">
        <v>2167</v>
      </c>
      <c r="B1110" s="5" t="s">
        <v>1037</v>
      </c>
      <c r="C1110" s="5" t="s">
        <v>17</v>
      </c>
      <c r="D1110" s="5" t="s">
        <v>1203</v>
      </c>
      <c r="E1110" s="6" t="s">
        <v>2355</v>
      </c>
      <c r="F1110" s="5" t="s">
        <v>2169</v>
      </c>
      <c r="G1110" s="5" t="s">
        <v>116</v>
      </c>
      <c r="H1110" s="5" t="s">
        <v>2179</v>
      </c>
      <c r="I1110" s="6" t="s">
        <v>2180</v>
      </c>
      <c r="J1110" s="7">
        <v>194980</v>
      </c>
      <c r="K1110" s="8">
        <v>1.84E-2</v>
      </c>
    </row>
    <row r="1111" spans="1:11" x14ac:dyDescent="0.35">
      <c r="A1111" s="5" t="s">
        <v>2167</v>
      </c>
      <c r="B1111" s="5" t="s">
        <v>1037</v>
      </c>
      <c r="C1111" s="5" t="s">
        <v>17</v>
      </c>
      <c r="D1111" s="5" t="s">
        <v>1212</v>
      </c>
      <c r="E1111" s="6" t="s">
        <v>2356</v>
      </c>
      <c r="F1111" s="5" t="s">
        <v>2169</v>
      </c>
      <c r="G1111" s="5" t="s">
        <v>116</v>
      </c>
      <c r="H1111" s="5" t="s">
        <v>2172</v>
      </c>
      <c r="I1111" s="6" t="s">
        <v>2173</v>
      </c>
      <c r="J1111" s="7">
        <v>0</v>
      </c>
      <c r="K1111" s="8">
        <v>0</v>
      </c>
    </row>
    <row r="1112" spans="1:11" x14ac:dyDescent="0.35">
      <c r="A1112" s="5" t="s">
        <v>2167</v>
      </c>
      <c r="B1112" s="5" t="s">
        <v>1037</v>
      </c>
      <c r="C1112" s="5" t="s">
        <v>17</v>
      </c>
      <c r="D1112" s="5" t="s">
        <v>1212</v>
      </c>
      <c r="E1112" s="6" t="s">
        <v>2356</v>
      </c>
      <c r="F1112" s="5" t="s">
        <v>2169</v>
      </c>
      <c r="G1112" s="5" t="s">
        <v>116</v>
      </c>
      <c r="H1112" s="5" t="s">
        <v>19</v>
      </c>
      <c r="I1112" s="6" t="s">
        <v>2174</v>
      </c>
      <c r="J1112" s="7">
        <v>1965084</v>
      </c>
      <c r="K1112" s="8">
        <v>0.2717</v>
      </c>
    </row>
    <row r="1113" spans="1:11" x14ac:dyDescent="0.35">
      <c r="A1113" s="5" t="s">
        <v>2167</v>
      </c>
      <c r="B1113" s="5" t="s">
        <v>1037</v>
      </c>
      <c r="C1113" s="5" t="s">
        <v>17</v>
      </c>
      <c r="D1113" s="5" t="s">
        <v>1212</v>
      </c>
      <c r="E1113" s="6" t="s">
        <v>2356</v>
      </c>
      <c r="F1113" s="5" t="s">
        <v>2169</v>
      </c>
      <c r="G1113" s="5" t="s">
        <v>116</v>
      </c>
      <c r="H1113" s="5" t="s">
        <v>2340</v>
      </c>
      <c r="I1113" s="6" t="s">
        <v>2341</v>
      </c>
      <c r="J1113" s="7">
        <v>6976520</v>
      </c>
      <c r="K1113" s="8">
        <v>0.96460000000000001</v>
      </c>
    </row>
    <row r="1114" spans="1:11" x14ac:dyDescent="0.35">
      <c r="A1114" s="5" t="s">
        <v>2167</v>
      </c>
      <c r="B1114" s="5" t="s">
        <v>1037</v>
      </c>
      <c r="C1114" s="5" t="s">
        <v>17</v>
      </c>
      <c r="D1114" s="5" t="s">
        <v>1212</v>
      </c>
      <c r="E1114" s="6" t="s">
        <v>2356</v>
      </c>
      <c r="F1114" s="5" t="s">
        <v>2169</v>
      </c>
      <c r="G1114" s="5" t="s">
        <v>116</v>
      </c>
      <c r="H1114" s="5" t="s">
        <v>2175</v>
      </c>
      <c r="I1114" s="6" t="s">
        <v>2176</v>
      </c>
      <c r="J1114" s="7">
        <v>1494245</v>
      </c>
      <c r="K1114" s="8">
        <v>0.20660000000000001</v>
      </c>
    </row>
    <row r="1115" spans="1:11" x14ac:dyDescent="0.35">
      <c r="A1115" s="5" t="s">
        <v>2167</v>
      </c>
      <c r="B1115" s="5" t="s">
        <v>1037</v>
      </c>
      <c r="C1115" s="5" t="s">
        <v>17</v>
      </c>
      <c r="D1115" s="5" t="s">
        <v>1212</v>
      </c>
      <c r="E1115" s="6" t="s">
        <v>2356</v>
      </c>
      <c r="F1115" s="5" t="s">
        <v>2169</v>
      </c>
      <c r="G1115" s="5" t="s">
        <v>116</v>
      </c>
      <c r="H1115" s="5" t="s">
        <v>2177</v>
      </c>
      <c r="I1115" s="6" t="s">
        <v>2178</v>
      </c>
      <c r="J1115" s="7">
        <v>1487013</v>
      </c>
      <c r="K1115" s="8">
        <v>0.2056</v>
      </c>
    </row>
    <row r="1116" spans="1:11" x14ac:dyDescent="0.35">
      <c r="A1116" s="5" t="s">
        <v>2167</v>
      </c>
      <c r="B1116" s="5" t="s">
        <v>1037</v>
      </c>
      <c r="C1116" s="5" t="s">
        <v>17</v>
      </c>
      <c r="D1116" s="5" t="s">
        <v>1212</v>
      </c>
      <c r="E1116" s="6" t="s">
        <v>2356</v>
      </c>
      <c r="F1116" s="5" t="s">
        <v>2169</v>
      </c>
      <c r="G1116" s="5" t="s">
        <v>116</v>
      </c>
      <c r="H1116" s="5" t="s">
        <v>2179</v>
      </c>
      <c r="I1116" s="6" t="s">
        <v>2180</v>
      </c>
      <c r="J1116" s="7">
        <v>279177</v>
      </c>
      <c r="K1116" s="8">
        <v>3.8600000000000002E-2</v>
      </c>
    </row>
    <row r="1117" spans="1:11" x14ac:dyDescent="0.35">
      <c r="A1117" s="5" t="s">
        <v>2167</v>
      </c>
      <c r="B1117" s="5" t="s">
        <v>1037</v>
      </c>
      <c r="C1117" s="5" t="s">
        <v>17</v>
      </c>
      <c r="D1117" s="5" t="s">
        <v>1220</v>
      </c>
      <c r="E1117" s="6" t="s">
        <v>2357</v>
      </c>
      <c r="F1117" s="5" t="s">
        <v>2169</v>
      </c>
      <c r="G1117" s="5" t="s">
        <v>116</v>
      </c>
      <c r="H1117" s="5" t="s">
        <v>2206</v>
      </c>
      <c r="I1117" s="6" t="s">
        <v>2207</v>
      </c>
      <c r="J1117" s="7">
        <v>3269282</v>
      </c>
      <c r="K1117" s="8">
        <v>0.19900000000000001</v>
      </c>
    </row>
    <row r="1118" spans="1:11" x14ac:dyDescent="0.35">
      <c r="A1118" s="5" t="s">
        <v>2167</v>
      </c>
      <c r="B1118" s="5" t="s">
        <v>1037</v>
      </c>
      <c r="C1118" s="5" t="s">
        <v>17</v>
      </c>
      <c r="D1118" s="5" t="s">
        <v>1220</v>
      </c>
      <c r="E1118" s="6" t="s">
        <v>2357</v>
      </c>
      <c r="F1118" s="5" t="s">
        <v>2169</v>
      </c>
      <c r="G1118" s="5" t="s">
        <v>116</v>
      </c>
      <c r="H1118" s="5" t="s">
        <v>2170</v>
      </c>
      <c r="I1118" s="6" t="s">
        <v>2171</v>
      </c>
      <c r="J1118" s="7">
        <v>0</v>
      </c>
      <c r="K1118" s="8">
        <v>0</v>
      </c>
    </row>
    <row r="1119" spans="1:11" x14ac:dyDescent="0.35">
      <c r="A1119" s="5" t="s">
        <v>2167</v>
      </c>
      <c r="B1119" s="5" t="s">
        <v>1037</v>
      </c>
      <c r="C1119" s="5" t="s">
        <v>17</v>
      </c>
      <c r="D1119" s="5" t="s">
        <v>1220</v>
      </c>
      <c r="E1119" s="6" t="s">
        <v>2357</v>
      </c>
      <c r="F1119" s="5" t="s">
        <v>2169</v>
      </c>
      <c r="G1119" s="5" t="s">
        <v>116</v>
      </c>
      <c r="H1119" s="5" t="s">
        <v>2172</v>
      </c>
      <c r="I1119" s="6" t="s">
        <v>2173</v>
      </c>
      <c r="J1119" s="7">
        <v>0</v>
      </c>
      <c r="K1119" s="8">
        <v>0</v>
      </c>
    </row>
    <row r="1120" spans="1:11" x14ac:dyDescent="0.35">
      <c r="A1120" s="5" t="s">
        <v>2167</v>
      </c>
      <c r="B1120" s="5" t="s">
        <v>1037</v>
      </c>
      <c r="C1120" s="5" t="s">
        <v>17</v>
      </c>
      <c r="D1120" s="5" t="s">
        <v>1220</v>
      </c>
      <c r="E1120" s="6" t="s">
        <v>2357</v>
      </c>
      <c r="F1120" s="5" t="s">
        <v>2169</v>
      </c>
      <c r="G1120" s="5" t="s">
        <v>116</v>
      </c>
      <c r="H1120" s="5" t="s">
        <v>19</v>
      </c>
      <c r="I1120" s="6" t="s">
        <v>2174</v>
      </c>
      <c r="J1120" s="7">
        <v>4711846</v>
      </c>
      <c r="K1120" s="8">
        <v>0.31740000000000002</v>
      </c>
    </row>
    <row r="1121" spans="1:11" x14ac:dyDescent="0.35">
      <c r="A1121" s="5" t="s">
        <v>2167</v>
      </c>
      <c r="B1121" s="5" t="s">
        <v>1037</v>
      </c>
      <c r="C1121" s="5" t="s">
        <v>17</v>
      </c>
      <c r="D1121" s="5" t="s">
        <v>1220</v>
      </c>
      <c r="E1121" s="6" t="s">
        <v>2357</v>
      </c>
      <c r="F1121" s="5" t="s">
        <v>2169</v>
      </c>
      <c r="G1121" s="5" t="s">
        <v>116</v>
      </c>
      <c r="H1121" s="5" t="s">
        <v>2340</v>
      </c>
      <c r="I1121" s="6" t="s">
        <v>2341</v>
      </c>
      <c r="J1121" s="7">
        <v>4765288</v>
      </c>
      <c r="K1121" s="8">
        <v>0.32100000000000001</v>
      </c>
    </row>
    <row r="1122" spans="1:11" x14ac:dyDescent="0.35">
      <c r="A1122" s="5" t="s">
        <v>2167</v>
      </c>
      <c r="B1122" s="5" t="s">
        <v>1037</v>
      </c>
      <c r="C1122" s="5" t="s">
        <v>17</v>
      </c>
      <c r="D1122" s="5" t="s">
        <v>1220</v>
      </c>
      <c r="E1122" s="6" t="s">
        <v>2357</v>
      </c>
      <c r="F1122" s="5" t="s">
        <v>2169</v>
      </c>
      <c r="G1122" s="5" t="s">
        <v>116</v>
      </c>
      <c r="H1122" s="5" t="s">
        <v>2342</v>
      </c>
      <c r="I1122" s="6" t="s">
        <v>2343</v>
      </c>
      <c r="J1122" s="7">
        <v>570053</v>
      </c>
      <c r="K1122" s="8">
        <v>3.8399999999999997E-2</v>
      </c>
    </row>
    <row r="1123" spans="1:11" x14ac:dyDescent="0.35">
      <c r="A1123" s="5" t="s">
        <v>2167</v>
      </c>
      <c r="B1123" s="5" t="s">
        <v>1037</v>
      </c>
      <c r="C1123" s="5" t="s">
        <v>17</v>
      </c>
      <c r="D1123" s="5" t="s">
        <v>1220</v>
      </c>
      <c r="E1123" s="6" t="s">
        <v>2357</v>
      </c>
      <c r="F1123" s="5" t="s">
        <v>2169</v>
      </c>
      <c r="G1123" s="5" t="s">
        <v>116</v>
      </c>
      <c r="H1123" s="5" t="s">
        <v>2175</v>
      </c>
      <c r="I1123" s="6" t="s">
        <v>2176</v>
      </c>
      <c r="J1123" s="7">
        <v>1958073</v>
      </c>
      <c r="K1123" s="8">
        <v>0.13189999999999999</v>
      </c>
    </row>
    <row r="1124" spans="1:11" x14ac:dyDescent="0.35">
      <c r="A1124" s="5" t="s">
        <v>2167</v>
      </c>
      <c r="B1124" s="5" t="s">
        <v>1037</v>
      </c>
      <c r="C1124" s="5" t="s">
        <v>17</v>
      </c>
      <c r="D1124" s="5" t="s">
        <v>1220</v>
      </c>
      <c r="E1124" s="6" t="s">
        <v>2357</v>
      </c>
      <c r="F1124" s="5" t="s">
        <v>2169</v>
      </c>
      <c r="G1124" s="5" t="s">
        <v>116</v>
      </c>
      <c r="H1124" s="5" t="s">
        <v>2177</v>
      </c>
      <c r="I1124" s="6" t="s">
        <v>2178</v>
      </c>
      <c r="J1124" s="7">
        <v>1996671</v>
      </c>
      <c r="K1124" s="8">
        <v>0.13450000000000001</v>
      </c>
    </row>
    <row r="1125" spans="1:11" x14ac:dyDescent="0.35">
      <c r="A1125" s="5" t="s">
        <v>2167</v>
      </c>
      <c r="B1125" s="5" t="s">
        <v>1037</v>
      </c>
      <c r="C1125" s="5" t="s">
        <v>17</v>
      </c>
      <c r="D1125" s="5" t="s">
        <v>1220</v>
      </c>
      <c r="E1125" s="6" t="s">
        <v>2357</v>
      </c>
      <c r="F1125" s="5" t="s">
        <v>2169</v>
      </c>
      <c r="G1125" s="5" t="s">
        <v>116</v>
      </c>
      <c r="H1125" s="5" t="s">
        <v>2179</v>
      </c>
      <c r="I1125" s="6" t="s">
        <v>2180</v>
      </c>
      <c r="J1125" s="7">
        <v>390427</v>
      </c>
      <c r="K1125" s="8">
        <v>2.63E-2</v>
      </c>
    </row>
    <row r="1126" spans="1:11" x14ac:dyDescent="0.35">
      <c r="A1126" s="5" t="s">
        <v>2167</v>
      </c>
      <c r="B1126" s="5" t="s">
        <v>1037</v>
      </c>
      <c r="C1126" s="5" t="s">
        <v>17</v>
      </c>
      <c r="D1126" s="5" t="s">
        <v>1226</v>
      </c>
      <c r="E1126" s="6" t="s">
        <v>2358</v>
      </c>
      <c r="F1126" s="5" t="s">
        <v>2169</v>
      </c>
      <c r="G1126" s="5" t="s">
        <v>116</v>
      </c>
      <c r="H1126" s="5" t="s">
        <v>2172</v>
      </c>
      <c r="I1126" s="6" t="s">
        <v>2173</v>
      </c>
      <c r="J1126" s="7">
        <v>0</v>
      </c>
      <c r="K1126" s="8">
        <v>0</v>
      </c>
    </row>
    <row r="1127" spans="1:11" x14ac:dyDescent="0.35">
      <c r="A1127" s="5" t="s">
        <v>2167</v>
      </c>
      <c r="B1127" s="5" t="s">
        <v>1037</v>
      </c>
      <c r="C1127" s="5" t="s">
        <v>17</v>
      </c>
      <c r="D1127" s="5" t="s">
        <v>1226</v>
      </c>
      <c r="E1127" s="6" t="s">
        <v>2358</v>
      </c>
      <c r="F1127" s="5" t="s">
        <v>2169</v>
      </c>
      <c r="G1127" s="5" t="s">
        <v>116</v>
      </c>
      <c r="H1127" s="5" t="s">
        <v>19</v>
      </c>
      <c r="I1127" s="6" t="s">
        <v>2174</v>
      </c>
      <c r="J1127" s="7">
        <v>545461</v>
      </c>
      <c r="K1127" s="8">
        <v>0.1225</v>
      </c>
    </row>
    <row r="1128" spans="1:11" x14ac:dyDescent="0.35">
      <c r="A1128" s="5" t="s">
        <v>2167</v>
      </c>
      <c r="B1128" s="5" t="s">
        <v>1037</v>
      </c>
      <c r="C1128" s="5" t="s">
        <v>17</v>
      </c>
      <c r="D1128" s="5" t="s">
        <v>1226</v>
      </c>
      <c r="E1128" s="6" t="s">
        <v>2358</v>
      </c>
      <c r="F1128" s="5" t="s">
        <v>2169</v>
      </c>
      <c r="G1128" s="5" t="s">
        <v>116</v>
      </c>
      <c r="H1128" s="5" t="s">
        <v>2175</v>
      </c>
      <c r="I1128" s="6" t="s">
        <v>2176</v>
      </c>
      <c r="J1128" s="7">
        <v>1436455</v>
      </c>
      <c r="K1128" s="8">
        <v>0.3226</v>
      </c>
    </row>
    <row r="1129" spans="1:11" x14ac:dyDescent="0.35">
      <c r="A1129" s="5" t="s">
        <v>2167</v>
      </c>
      <c r="B1129" s="5" t="s">
        <v>1037</v>
      </c>
      <c r="C1129" s="5" t="s">
        <v>17</v>
      </c>
      <c r="D1129" s="5" t="s">
        <v>1226</v>
      </c>
      <c r="E1129" s="6" t="s">
        <v>2358</v>
      </c>
      <c r="F1129" s="5" t="s">
        <v>2169</v>
      </c>
      <c r="G1129" s="5" t="s">
        <v>116</v>
      </c>
      <c r="H1129" s="5" t="s">
        <v>2177</v>
      </c>
      <c r="I1129" s="6" t="s">
        <v>2178</v>
      </c>
      <c r="J1129" s="7">
        <v>528095</v>
      </c>
      <c r="K1129" s="8">
        <v>0.1186</v>
      </c>
    </row>
    <row r="1130" spans="1:11" x14ac:dyDescent="0.35">
      <c r="A1130" s="5" t="s">
        <v>2167</v>
      </c>
      <c r="B1130" s="5" t="s">
        <v>1037</v>
      </c>
      <c r="C1130" s="5" t="s">
        <v>17</v>
      </c>
      <c r="D1130" s="5" t="s">
        <v>1226</v>
      </c>
      <c r="E1130" s="6" t="s">
        <v>2358</v>
      </c>
      <c r="F1130" s="5" t="s">
        <v>2169</v>
      </c>
      <c r="G1130" s="5" t="s">
        <v>116</v>
      </c>
      <c r="H1130" s="5" t="s">
        <v>2179</v>
      </c>
      <c r="I1130" s="6" t="s">
        <v>2180</v>
      </c>
      <c r="J1130" s="7">
        <v>59221</v>
      </c>
      <c r="K1130" s="8">
        <v>1.3299999999999999E-2</v>
      </c>
    </row>
    <row r="1131" spans="1:11" x14ac:dyDescent="0.35">
      <c r="A1131" s="5" t="s">
        <v>2167</v>
      </c>
      <c r="B1131" s="5" t="s">
        <v>1234</v>
      </c>
      <c r="C1131" s="5" t="s">
        <v>17</v>
      </c>
      <c r="D1131" s="5" t="s">
        <v>1235</v>
      </c>
      <c r="E1131" s="6" t="s">
        <v>2359</v>
      </c>
      <c r="F1131" s="5" t="s">
        <v>2198</v>
      </c>
      <c r="G1131" s="5" t="s">
        <v>1234</v>
      </c>
      <c r="H1131" s="5" t="s">
        <v>2170</v>
      </c>
      <c r="I1131" s="6" t="s">
        <v>2171</v>
      </c>
      <c r="J1131" s="7">
        <v>0</v>
      </c>
      <c r="K1131" s="8">
        <v>0</v>
      </c>
    </row>
    <row r="1132" spans="1:11" x14ac:dyDescent="0.35">
      <c r="A1132" s="5" t="s">
        <v>2167</v>
      </c>
      <c r="B1132" s="5" t="s">
        <v>1234</v>
      </c>
      <c r="C1132" s="5" t="s">
        <v>17</v>
      </c>
      <c r="D1132" s="5" t="s">
        <v>1235</v>
      </c>
      <c r="E1132" s="6" t="s">
        <v>2359</v>
      </c>
      <c r="F1132" s="5" t="s">
        <v>2198</v>
      </c>
      <c r="G1132" s="5" t="s">
        <v>1234</v>
      </c>
      <c r="H1132" s="5" t="s">
        <v>2172</v>
      </c>
      <c r="I1132" s="6" t="s">
        <v>2173</v>
      </c>
      <c r="J1132" s="7">
        <v>0</v>
      </c>
      <c r="K1132" s="8">
        <v>0</v>
      </c>
    </row>
    <row r="1133" spans="1:11" x14ac:dyDescent="0.35">
      <c r="A1133" s="5" t="s">
        <v>2167</v>
      </c>
      <c r="B1133" s="5" t="s">
        <v>1234</v>
      </c>
      <c r="C1133" s="5" t="s">
        <v>17</v>
      </c>
      <c r="D1133" s="5" t="s">
        <v>1235</v>
      </c>
      <c r="E1133" s="6" t="s">
        <v>2359</v>
      </c>
      <c r="F1133" s="5" t="s">
        <v>2198</v>
      </c>
      <c r="G1133" s="5" t="s">
        <v>1234</v>
      </c>
      <c r="H1133" s="5" t="s">
        <v>19</v>
      </c>
      <c r="I1133" s="6" t="s">
        <v>2174</v>
      </c>
      <c r="J1133" s="7">
        <v>326284</v>
      </c>
      <c r="K1133" s="8">
        <v>5.8099999999999999E-2</v>
      </c>
    </row>
    <row r="1134" spans="1:11" x14ac:dyDescent="0.35">
      <c r="A1134" s="5" t="s">
        <v>2167</v>
      </c>
      <c r="B1134" s="5" t="s">
        <v>1234</v>
      </c>
      <c r="C1134" s="5" t="s">
        <v>17</v>
      </c>
      <c r="D1134" s="5" t="s">
        <v>1235</v>
      </c>
      <c r="E1134" s="6" t="s">
        <v>2359</v>
      </c>
      <c r="F1134" s="5" t="s">
        <v>2198</v>
      </c>
      <c r="G1134" s="5" t="s">
        <v>1234</v>
      </c>
      <c r="H1134" s="5" t="s">
        <v>2340</v>
      </c>
      <c r="I1134" s="6" t="s">
        <v>2341</v>
      </c>
      <c r="J1134" s="7">
        <v>3233080</v>
      </c>
      <c r="K1134" s="8">
        <v>0.57569999999999999</v>
      </c>
    </row>
    <row r="1135" spans="1:11" x14ac:dyDescent="0.35">
      <c r="A1135" s="5" t="s">
        <v>2167</v>
      </c>
      <c r="B1135" s="5" t="s">
        <v>1234</v>
      </c>
      <c r="C1135" s="5" t="s">
        <v>17</v>
      </c>
      <c r="D1135" s="5" t="s">
        <v>1235</v>
      </c>
      <c r="E1135" s="6" t="s">
        <v>2359</v>
      </c>
      <c r="F1135" s="5" t="s">
        <v>2198</v>
      </c>
      <c r="G1135" s="5" t="s">
        <v>1234</v>
      </c>
      <c r="H1135" s="5" t="s">
        <v>2342</v>
      </c>
      <c r="I1135" s="6" t="s">
        <v>2343</v>
      </c>
      <c r="J1135" s="7">
        <v>82554</v>
      </c>
      <c r="K1135" s="8">
        <v>1.47E-2</v>
      </c>
    </row>
    <row r="1136" spans="1:11" x14ac:dyDescent="0.35">
      <c r="A1136" s="5" t="s">
        <v>2167</v>
      </c>
      <c r="B1136" s="5" t="s">
        <v>1234</v>
      </c>
      <c r="C1136" s="5" t="s">
        <v>17</v>
      </c>
      <c r="D1136" s="5" t="s">
        <v>1235</v>
      </c>
      <c r="E1136" s="6" t="s">
        <v>2359</v>
      </c>
      <c r="F1136" s="5" t="s">
        <v>2198</v>
      </c>
      <c r="G1136" s="5" t="s">
        <v>1234</v>
      </c>
      <c r="H1136" s="5" t="s">
        <v>2175</v>
      </c>
      <c r="I1136" s="6" t="s">
        <v>2176</v>
      </c>
      <c r="J1136" s="7">
        <v>1653886</v>
      </c>
      <c r="K1136" s="8">
        <v>0.29449999999999998</v>
      </c>
    </row>
    <row r="1137" spans="1:11" x14ac:dyDescent="0.35">
      <c r="A1137" s="5" t="s">
        <v>2167</v>
      </c>
      <c r="B1137" s="5" t="s">
        <v>1234</v>
      </c>
      <c r="C1137" s="5" t="s">
        <v>17</v>
      </c>
      <c r="D1137" s="5" t="s">
        <v>1235</v>
      </c>
      <c r="E1137" s="6" t="s">
        <v>2359</v>
      </c>
      <c r="F1137" s="5" t="s">
        <v>2198</v>
      </c>
      <c r="G1137" s="5" t="s">
        <v>1234</v>
      </c>
      <c r="H1137" s="5" t="s">
        <v>2177</v>
      </c>
      <c r="I1137" s="6" t="s">
        <v>2178</v>
      </c>
      <c r="J1137" s="7">
        <v>1353435</v>
      </c>
      <c r="K1137" s="8">
        <v>0.24099999999999999</v>
      </c>
    </row>
    <row r="1138" spans="1:11" x14ac:dyDescent="0.35">
      <c r="A1138" s="5" t="s">
        <v>2167</v>
      </c>
      <c r="B1138" s="5" t="s">
        <v>1234</v>
      </c>
      <c r="C1138" s="5" t="s">
        <v>17</v>
      </c>
      <c r="D1138" s="5" t="s">
        <v>1235</v>
      </c>
      <c r="E1138" s="6" t="s">
        <v>2359</v>
      </c>
      <c r="F1138" s="5" t="s">
        <v>2198</v>
      </c>
      <c r="G1138" s="5" t="s">
        <v>1234</v>
      </c>
      <c r="H1138" s="5" t="s">
        <v>2179</v>
      </c>
      <c r="I1138" s="6" t="s">
        <v>2180</v>
      </c>
      <c r="J1138" s="7">
        <v>264509</v>
      </c>
      <c r="K1138" s="8">
        <v>4.7100000000000003E-2</v>
      </c>
    </row>
    <row r="1139" spans="1:11" x14ac:dyDescent="0.35">
      <c r="A1139" s="5" t="s">
        <v>2167</v>
      </c>
      <c r="B1139" s="5" t="s">
        <v>1234</v>
      </c>
      <c r="C1139" s="5" t="s">
        <v>17</v>
      </c>
      <c r="D1139" s="5" t="s">
        <v>1242</v>
      </c>
      <c r="E1139" s="6" t="s">
        <v>2360</v>
      </c>
      <c r="F1139" s="5" t="s">
        <v>2169</v>
      </c>
      <c r="G1139" s="5" t="s">
        <v>116</v>
      </c>
      <c r="H1139" s="5" t="s">
        <v>2172</v>
      </c>
      <c r="I1139" s="6" t="s">
        <v>2173</v>
      </c>
      <c r="J1139" s="7">
        <v>0</v>
      </c>
      <c r="K1139" s="8">
        <v>0</v>
      </c>
    </row>
    <row r="1140" spans="1:11" x14ac:dyDescent="0.35">
      <c r="A1140" s="5" t="s">
        <v>2167</v>
      </c>
      <c r="B1140" s="5" t="s">
        <v>1234</v>
      </c>
      <c r="C1140" s="5" t="s">
        <v>17</v>
      </c>
      <c r="D1140" s="5" t="s">
        <v>1242</v>
      </c>
      <c r="E1140" s="6" t="s">
        <v>2360</v>
      </c>
      <c r="F1140" s="5" t="s">
        <v>2169</v>
      </c>
      <c r="G1140" s="5" t="s">
        <v>116</v>
      </c>
      <c r="H1140" s="5" t="s">
        <v>19</v>
      </c>
      <c r="I1140" s="6" t="s">
        <v>2174</v>
      </c>
      <c r="J1140" s="7">
        <v>1330969</v>
      </c>
      <c r="K1140" s="8">
        <v>0.63049999999999995</v>
      </c>
    </row>
    <row r="1141" spans="1:11" x14ac:dyDescent="0.35">
      <c r="A1141" s="5" t="s">
        <v>2167</v>
      </c>
      <c r="B1141" s="5" t="s">
        <v>1234</v>
      </c>
      <c r="C1141" s="5" t="s">
        <v>17</v>
      </c>
      <c r="D1141" s="5" t="s">
        <v>1242</v>
      </c>
      <c r="E1141" s="6" t="s">
        <v>2360</v>
      </c>
      <c r="F1141" s="5" t="s">
        <v>2169</v>
      </c>
      <c r="G1141" s="5" t="s">
        <v>116</v>
      </c>
      <c r="H1141" s="5" t="s">
        <v>30</v>
      </c>
      <c r="I1141" s="6" t="s">
        <v>2182</v>
      </c>
      <c r="J1141" s="7">
        <v>72829</v>
      </c>
      <c r="K1141" s="8">
        <v>3.4500000000000003E-2</v>
      </c>
    </row>
    <row r="1142" spans="1:11" x14ac:dyDescent="0.35">
      <c r="A1142" s="5" t="s">
        <v>2167</v>
      </c>
      <c r="B1142" s="5" t="s">
        <v>1234</v>
      </c>
      <c r="C1142" s="5" t="s">
        <v>17</v>
      </c>
      <c r="D1142" s="5" t="s">
        <v>1242</v>
      </c>
      <c r="E1142" s="6" t="s">
        <v>2360</v>
      </c>
      <c r="F1142" s="5" t="s">
        <v>2169</v>
      </c>
      <c r="G1142" s="5" t="s">
        <v>116</v>
      </c>
      <c r="H1142" s="5" t="s">
        <v>2175</v>
      </c>
      <c r="I1142" s="6" t="s">
        <v>2176</v>
      </c>
      <c r="J1142" s="7">
        <v>540831</v>
      </c>
      <c r="K1142" s="8">
        <v>0.25619999999999998</v>
      </c>
    </row>
    <row r="1143" spans="1:11" x14ac:dyDescent="0.35">
      <c r="A1143" s="5" t="s">
        <v>2167</v>
      </c>
      <c r="B1143" s="5" t="s">
        <v>1234</v>
      </c>
      <c r="C1143" s="5" t="s">
        <v>17</v>
      </c>
      <c r="D1143" s="5" t="s">
        <v>1242</v>
      </c>
      <c r="E1143" s="6" t="s">
        <v>2360</v>
      </c>
      <c r="F1143" s="5" t="s">
        <v>2169</v>
      </c>
      <c r="G1143" s="5" t="s">
        <v>116</v>
      </c>
      <c r="H1143" s="5" t="s">
        <v>2177</v>
      </c>
      <c r="I1143" s="6" t="s">
        <v>2178</v>
      </c>
      <c r="J1143" s="7">
        <v>407207</v>
      </c>
      <c r="K1143" s="8">
        <v>0.19289999999999999</v>
      </c>
    </row>
    <row r="1144" spans="1:11" x14ac:dyDescent="0.35">
      <c r="A1144" s="5" t="s">
        <v>2167</v>
      </c>
      <c r="B1144" s="5" t="s">
        <v>1234</v>
      </c>
      <c r="C1144" s="5" t="s">
        <v>17</v>
      </c>
      <c r="D1144" s="5" t="s">
        <v>1242</v>
      </c>
      <c r="E1144" s="6" t="s">
        <v>2360</v>
      </c>
      <c r="F1144" s="5" t="s">
        <v>2169</v>
      </c>
      <c r="G1144" s="5" t="s">
        <v>116</v>
      </c>
      <c r="H1144" s="5" t="s">
        <v>2179</v>
      </c>
      <c r="I1144" s="6" t="s">
        <v>2180</v>
      </c>
      <c r="J1144" s="7">
        <v>31454</v>
      </c>
      <c r="K1144" s="8">
        <v>1.49E-2</v>
      </c>
    </row>
    <row r="1145" spans="1:11" x14ac:dyDescent="0.35">
      <c r="A1145" s="5" t="s">
        <v>2167</v>
      </c>
      <c r="B1145" s="5" t="s">
        <v>1234</v>
      </c>
      <c r="C1145" s="5" t="s">
        <v>17</v>
      </c>
      <c r="D1145" s="5" t="s">
        <v>1248</v>
      </c>
      <c r="E1145" s="6" t="s">
        <v>2361</v>
      </c>
      <c r="F1145" s="5" t="s">
        <v>2169</v>
      </c>
      <c r="G1145" s="5" t="s">
        <v>116</v>
      </c>
      <c r="H1145" s="5" t="s">
        <v>2172</v>
      </c>
      <c r="I1145" s="6" t="s">
        <v>2173</v>
      </c>
      <c r="J1145" s="7">
        <v>0</v>
      </c>
      <c r="K1145" s="8">
        <v>0</v>
      </c>
    </row>
    <row r="1146" spans="1:11" x14ac:dyDescent="0.35">
      <c r="A1146" s="5" t="s">
        <v>2167</v>
      </c>
      <c r="B1146" s="5" t="s">
        <v>1234</v>
      </c>
      <c r="C1146" s="5" t="s">
        <v>17</v>
      </c>
      <c r="D1146" s="5" t="s">
        <v>1248</v>
      </c>
      <c r="E1146" s="6" t="s">
        <v>2361</v>
      </c>
      <c r="F1146" s="5" t="s">
        <v>2169</v>
      </c>
      <c r="G1146" s="5" t="s">
        <v>116</v>
      </c>
      <c r="H1146" s="5" t="s">
        <v>19</v>
      </c>
      <c r="I1146" s="6" t="s">
        <v>2174</v>
      </c>
      <c r="J1146" s="7">
        <v>214842</v>
      </c>
      <c r="K1146" s="8">
        <v>9.5100000000000004E-2</v>
      </c>
    </row>
    <row r="1147" spans="1:11" x14ac:dyDescent="0.35">
      <c r="A1147" s="5" t="s">
        <v>2167</v>
      </c>
      <c r="B1147" s="5" t="s">
        <v>1234</v>
      </c>
      <c r="C1147" s="5" t="s">
        <v>17</v>
      </c>
      <c r="D1147" s="5" t="s">
        <v>1248</v>
      </c>
      <c r="E1147" s="6" t="s">
        <v>2361</v>
      </c>
      <c r="F1147" s="5" t="s">
        <v>2169</v>
      </c>
      <c r="G1147" s="5" t="s">
        <v>116</v>
      </c>
      <c r="H1147" s="5" t="s">
        <v>2175</v>
      </c>
      <c r="I1147" s="6" t="s">
        <v>2176</v>
      </c>
      <c r="J1147" s="7">
        <v>644979</v>
      </c>
      <c r="K1147" s="8">
        <v>0.28549999999999998</v>
      </c>
    </row>
    <row r="1148" spans="1:11" x14ac:dyDescent="0.35">
      <c r="A1148" s="5" t="s">
        <v>2167</v>
      </c>
      <c r="B1148" s="5" t="s">
        <v>1234</v>
      </c>
      <c r="C1148" s="5" t="s">
        <v>17</v>
      </c>
      <c r="D1148" s="5" t="s">
        <v>1248</v>
      </c>
      <c r="E1148" s="6" t="s">
        <v>2361</v>
      </c>
      <c r="F1148" s="5" t="s">
        <v>2169</v>
      </c>
      <c r="G1148" s="5" t="s">
        <v>116</v>
      </c>
      <c r="H1148" s="5" t="s">
        <v>2177</v>
      </c>
      <c r="I1148" s="6" t="s">
        <v>2178</v>
      </c>
      <c r="J1148" s="7">
        <v>231786</v>
      </c>
      <c r="K1148" s="8">
        <v>0.1026</v>
      </c>
    </row>
    <row r="1149" spans="1:11" x14ac:dyDescent="0.35">
      <c r="A1149" s="5" t="s">
        <v>2167</v>
      </c>
      <c r="B1149" s="5" t="s">
        <v>1234</v>
      </c>
      <c r="C1149" s="5" t="s">
        <v>17</v>
      </c>
      <c r="D1149" s="5" t="s">
        <v>1248</v>
      </c>
      <c r="E1149" s="6" t="s">
        <v>2361</v>
      </c>
      <c r="F1149" s="5" t="s">
        <v>2169</v>
      </c>
      <c r="G1149" s="5" t="s">
        <v>116</v>
      </c>
      <c r="H1149" s="5" t="s">
        <v>2179</v>
      </c>
      <c r="I1149" s="6" t="s">
        <v>2180</v>
      </c>
      <c r="J1149" s="7">
        <v>129448</v>
      </c>
      <c r="K1149" s="8">
        <v>5.7299999999999997E-2</v>
      </c>
    </row>
    <row r="1150" spans="1:11" x14ac:dyDescent="0.35">
      <c r="A1150" s="5" t="s">
        <v>2167</v>
      </c>
      <c r="B1150" s="5" t="s">
        <v>1234</v>
      </c>
      <c r="C1150" s="5" t="s">
        <v>17</v>
      </c>
      <c r="D1150" s="5" t="s">
        <v>1252</v>
      </c>
      <c r="E1150" s="6" t="s">
        <v>2362</v>
      </c>
      <c r="F1150" s="5" t="s">
        <v>2198</v>
      </c>
      <c r="G1150" s="5" t="s">
        <v>1234</v>
      </c>
      <c r="H1150" s="5" t="s">
        <v>2172</v>
      </c>
      <c r="I1150" s="6" t="s">
        <v>2173</v>
      </c>
      <c r="J1150" s="7">
        <v>0</v>
      </c>
      <c r="K1150" s="8">
        <v>0</v>
      </c>
    </row>
    <row r="1151" spans="1:11" x14ac:dyDescent="0.35">
      <c r="A1151" s="5" t="s">
        <v>2167</v>
      </c>
      <c r="B1151" s="5" t="s">
        <v>1234</v>
      </c>
      <c r="C1151" s="5" t="s">
        <v>17</v>
      </c>
      <c r="D1151" s="5" t="s">
        <v>1252</v>
      </c>
      <c r="E1151" s="6" t="s">
        <v>2362</v>
      </c>
      <c r="F1151" s="5" t="s">
        <v>2198</v>
      </c>
      <c r="G1151" s="5" t="s">
        <v>1234</v>
      </c>
      <c r="H1151" s="5" t="s">
        <v>19</v>
      </c>
      <c r="I1151" s="6" t="s">
        <v>2174</v>
      </c>
      <c r="J1151" s="7">
        <v>11124219</v>
      </c>
      <c r="K1151" s="8">
        <v>0.46899999999999997</v>
      </c>
    </row>
    <row r="1152" spans="1:11" x14ac:dyDescent="0.35">
      <c r="A1152" s="5" t="s">
        <v>2167</v>
      </c>
      <c r="B1152" s="5" t="s">
        <v>1234</v>
      </c>
      <c r="C1152" s="5" t="s">
        <v>17</v>
      </c>
      <c r="D1152" s="5" t="s">
        <v>1252</v>
      </c>
      <c r="E1152" s="6" t="s">
        <v>2362</v>
      </c>
      <c r="F1152" s="5" t="s">
        <v>2198</v>
      </c>
      <c r="G1152" s="5" t="s">
        <v>1234</v>
      </c>
      <c r="H1152" s="5" t="s">
        <v>30</v>
      </c>
      <c r="I1152" s="6" t="s">
        <v>2182</v>
      </c>
      <c r="J1152" s="7">
        <v>1024662</v>
      </c>
      <c r="K1152" s="8">
        <v>4.3200000000000002E-2</v>
      </c>
    </row>
    <row r="1153" spans="1:11" x14ac:dyDescent="0.35">
      <c r="A1153" s="5" t="s">
        <v>2167</v>
      </c>
      <c r="B1153" s="5" t="s">
        <v>1234</v>
      </c>
      <c r="C1153" s="5" t="s">
        <v>17</v>
      </c>
      <c r="D1153" s="5" t="s">
        <v>1252</v>
      </c>
      <c r="E1153" s="6" t="s">
        <v>2362</v>
      </c>
      <c r="F1153" s="5" t="s">
        <v>2198</v>
      </c>
      <c r="G1153" s="5" t="s">
        <v>1234</v>
      </c>
      <c r="H1153" s="5" t="s">
        <v>2175</v>
      </c>
      <c r="I1153" s="6" t="s">
        <v>2176</v>
      </c>
      <c r="J1153" s="7">
        <v>3965820</v>
      </c>
      <c r="K1153" s="8">
        <v>0.16719999999999999</v>
      </c>
    </row>
    <row r="1154" spans="1:11" x14ac:dyDescent="0.35">
      <c r="A1154" s="5" t="s">
        <v>2167</v>
      </c>
      <c r="B1154" s="5" t="s">
        <v>1234</v>
      </c>
      <c r="C1154" s="5" t="s">
        <v>17</v>
      </c>
      <c r="D1154" s="5" t="s">
        <v>1252</v>
      </c>
      <c r="E1154" s="6" t="s">
        <v>2362</v>
      </c>
      <c r="F1154" s="5" t="s">
        <v>2198</v>
      </c>
      <c r="G1154" s="5" t="s">
        <v>1234</v>
      </c>
      <c r="H1154" s="5" t="s">
        <v>2177</v>
      </c>
      <c r="I1154" s="6" t="s">
        <v>2178</v>
      </c>
      <c r="J1154" s="7">
        <v>3420282</v>
      </c>
      <c r="K1154" s="8">
        <v>0.14419999999999999</v>
      </c>
    </row>
    <row r="1155" spans="1:11" x14ac:dyDescent="0.35">
      <c r="A1155" s="5" t="s">
        <v>2167</v>
      </c>
      <c r="B1155" s="5" t="s">
        <v>1234</v>
      </c>
      <c r="C1155" s="5" t="s">
        <v>17</v>
      </c>
      <c r="D1155" s="5" t="s">
        <v>1252</v>
      </c>
      <c r="E1155" s="6" t="s">
        <v>2362</v>
      </c>
      <c r="F1155" s="5" t="s">
        <v>2198</v>
      </c>
      <c r="G1155" s="5" t="s">
        <v>1234</v>
      </c>
      <c r="H1155" s="5" t="s">
        <v>2179</v>
      </c>
      <c r="I1155" s="6" t="s">
        <v>2180</v>
      </c>
      <c r="J1155" s="7">
        <v>313091</v>
      </c>
      <c r="K1155" s="8">
        <v>1.32E-2</v>
      </c>
    </row>
    <row r="1156" spans="1:11" x14ac:dyDescent="0.35">
      <c r="A1156" s="5" t="s">
        <v>2167</v>
      </c>
      <c r="B1156" s="5" t="s">
        <v>1234</v>
      </c>
      <c r="C1156" s="5" t="s">
        <v>17</v>
      </c>
      <c r="D1156" s="5" t="s">
        <v>1257</v>
      </c>
      <c r="E1156" s="6" t="s">
        <v>2363</v>
      </c>
      <c r="F1156" s="5" t="s">
        <v>2169</v>
      </c>
      <c r="G1156" s="5" t="s">
        <v>116</v>
      </c>
      <c r="H1156" s="5" t="s">
        <v>2172</v>
      </c>
      <c r="I1156" s="6" t="s">
        <v>2173</v>
      </c>
      <c r="J1156" s="7">
        <v>0</v>
      </c>
      <c r="K1156" s="8">
        <v>0</v>
      </c>
    </row>
    <row r="1157" spans="1:11" x14ac:dyDescent="0.35">
      <c r="A1157" s="5" t="s">
        <v>2167</v>
      </c>
      <c r="B1157" s="5" t="s">
        <v>1234</v>
      </c>
      <c r="C1157" s="5" t="s">
        <v>17</v>
      </c>
      <c r="D1157" s="5" t="s">
        <v>1257</v>
      </c>
      <c r="E1157" s="6" t="s">
        <v>2363</v>
      </c>
      <c r="F1157" s="5" t="s">
        <v>2169</v>
      </c>
      <c r="G1157" s="5" t="s">
        <v>116</v>
      </c>
      <c r="H1157" s="5" t="s">
        <v>19</v>
      </c>
      <c r="I1157" s="6" t="s">
        <v>2174</v>
      </c>
      <c r="J1157" s="7">
        <v>1120976</v>
      </c>
      <c r="K1157" s="8">
        <v>0.42009999999999997</v>
      </c>
    </row>
    <row r="1158" spans="1:11" x14ac:dyDescent="0.35">
      <c r="A1158" s="5" t="s">
        <v>2167</v>
      </c>
      <c r="B1158" s="5" t="s">
        <v>1234</v>
      </c>
      <c r="C1158" s="5" t="s">
        <v>17</v>
      </c>
      <c r="D1158" s="5" t="s">
        <v>1257</v>
      </c>
      <c r="E1158" s="6" t="s">
        <v>2363</v>
      </c>
      <c r="F1158" s="5" t="s">
        <v>2169</v>
      </c>
      <c r="G1158" s="5" t="s">
        <v>116</v>
      </c>
      <c r="H1158" s="5" t="s">
        <v>30</v>
      </c>
      <c r="I1158" s="6" t="s">
        <v>2182</v>
      </c>
      <c r="J1158" s="7">
        <v>88323</v>
      </c>
      <c r="K1158" s="8">
        <v>3.3099999999999997E-2</v>
      </c>
    </row>
    <row r="1159" spans="1:11" x14ac:dyDescent="0.35">
      <c r="A1159" s="5" t="s">
        <v>2167</v>
      </c>
      <c r="B1159" s="5" t="s">
        <v>1234</v>
      </c>
      <c r="C1159" s="5" t="s">
        <v>17</v>
      </c>
      <c r="D1159" s="5" t="s">
        <v>1257</v>
      </c>
      <c r="E1159" s="6" t="s">
        <v>2363</v>
      </c>
      <c r="F1159" s="5" t="s">
        <v>2169</v>
      </c>
      <c r="G1159" s="5" t="s">
        <v>116</v>
      </c>
      <c r="H1159" s="5" t="s">
        <v>2175</v>
      </c>
      <c r="I1159" s="6" t="s">
        <v>2176</v>
      </c>
      <c r="J1159" s="7">
        <v>501651</v>
      </c>
      <c r="K1159" s="8">
        <v>0.188</v>
      </c>
    </row>
    <row r="1160" spans="1:11" x14ac:dyDescent="0.35">
      <c r="A1160" s="5" t="s">
        <v>2167</v>
      </c>
      <c r="B1160" s="5" t="s">
        <v>1234</v>
      </c>
      <c r="C1160" s="5" t="s">
        <v>17</v>
      </c>
      <c r="D1160" s="5" t="s">
        <v>1257</v>
      </c>
      <c r="E1160" s="6" t="s">
        <v>2363</v>
      </c>
      <c r="F1160" s="5" t="s">
        <v>2169</v>
      </c>
      <c r="G1160" s="5" t="s">
        <v>116</v>
      </c>
      <c r="H1160" s="5" t="s">
        <v>2177</v>
      </c>
      <c r="I1160" s="6" t="s">
        <v>2178</v>
      </c>
      <c r="J1160" s="7">
        <v>490177</v>
      </c>
      <c r="K1160" s="8">
        <v>0.1837</v>
      </c>
    </row>
    <row r="1161" spans="1:11" x14ac:dyDescent="0.35">
      <c r="A1161" s="5" t="s">
        <v>2167</v>
      </c>
      <c r="B1161" s="5" t="s">
        <v>1234</v>
      </c>
      <c r="C1161" s="5" t="s">
        <v>17</v>
      </c>
      <c r="D1161" s="5" t="s">
        <v>1257</v>
      </c>
      <c r="E1161" s="6" t="s">
        <v>2363</v>
      </c>
      <c r="F1161" s="5" t="s">
        <v>2169</v>
      </c>
      <c r="G1161" s="5" t="s">
        <v>116</v>
      </c>
      <c r="H1161" s="5" t="s">
        <v>2179</v>
      </c>
      <c r="I1161" s="6" t="s">
        <v>2180</v>
      </c>
      <c r="J1161" s="7">
        <v>159301</v>
      </c>
      <c r="K1161" s="8">
        <v>5.9700000000000003E-2</v>
      </c>
    </row>
    <row r="1162" spans="1:11" x14ac:dyDescent="0.35">
      <c r="A1162" s="5" t="s">
        <v>2167</v>
      </c>
      <c r="B1162" s="5" t="s">
        <v>1234</v>
      </c>
      <c r="C1162" s="5" t="s">
        <v>17</v>
      </c>
      <c r="D1162" s="5" t="s">
        <v>1260</v>
      </c>
      <c r="E1162" s="6" t="s">
        <v>2364</v>
      </c>
      <c r="F1162" s="5" t="s">
        <v>2169</v>
      </c>
      <c r="G1162" s="5" t="s">
        <v>116</v>
      </c>
      <c r="H1162" s="5" t="s">
        <v>2170</v>
      </c>
      <c r="I1162" s="6" t="s">
        <v>2171</v>
      </c>
      <c r="J1162" s="7">
        <v>0</v>
      </c>
      <c r="K1162" s="8">
        <v>0</v>
      </c>
    </row>
    <row r="1163" spans="1:11" x14ac:dyDescent="0.35">
      <c r="A1163" s="5" t="s">
        <v>2167</v>
      </c>
      <c r="B1163" s="5" t="s">
        <v>1234</v>
      </c>
      <c r="C1163" s="5" t="s">
        <v>17</v>
      </c>
      <c r="D1163" s="5" t="s">
        <v>1260</v>
      </c>
      <c r="E1163" s="6" t="s">
        <v>2364</v>
      </c>
      <c r="F1163" s="5" t="s">
        <v>2169</v>
      </c>
      <c r="G1163" s="5" t="s">
        <v>116</v>
      </c>
      <c r="H1163" s="5" t="s">
        <v>2172</v>
      </c>
      <c r="I1163" s="6" t="s">
        <v>2173</v>
      </c>
      <c r="J1163" s="7">
        <v>0</v>
      </c>
      <c r="K1163" s="8">
        <v>0</v>
      </c>
    </row>
    <row r="1164" spans="1:11" x14ac:dyDescent="0.35">
      <c r="A1164" s="5" t="s">
        <v>2167</v>
      </c>
      <c r="B1164" s="5" t="s">
        <v>1234</v>
      </c>
      <c r="C1164" s="5" t="s">
        <v>17</v>
      </c>
      <c r="D1164" s="5" t="s">
        <v>1260</v>
      </c>
      <c r="E1164" s="6" t="s">
        <v>2364</v>
      </c>
      <c r="F1164" s="5" t="s">
        <v>2169</v>
      </c>
      <c r="G1164" s="5" t="s">
        <v>116</v>
      </c>
      <c r="H1164" s="5" t="s">
        <v>19</v>
      </c>
      <c r="I1164" s="6" t="s">
        <v>2174</v>
      </c>
      <c r="J1164" s="7">
        <v>6040917</v>
      </c>
      <c r="K1164" s="8">
        <v>0.41930000000000001</v>
      </c>
    </row>
    <row r="1165" spans="1:11" x14ac:dyDescent="0.35">
      <c r="A1165" s="5" t="s">
        <v>2167</v>
      </c>
      <c r="B1165" s="5" t="s">
        <v>1234</v>
      </c>
      <c r="C1165" s="5" t="s">
        <v>17</v>
      </c>
      <c r="D1165" s="5" t="s">
        <v>1260</v>
      </c>
      <c r="E1165" s="6" t="s">
        <v>2364</v>
      </c>
      <c r="F1165" s="5" t="s">
        <v>2169</v>
      </c>
      <c r="G1165" s="5" t="s">
        <v>116</v>
      </c>
      <c r="H1165" s="5" t="s">
        <v>30</v>
      </c>
      <c r="I1165" s="6" t="s">
        <v>2182</v>
      </c>
      <c r="J1165" s="7">
        <v>321279</v>
      </c>
      <c r="K1165" s="8">
        <v>2.23E-2</v>
      </c>
    </row>
    <row r="1166" spans="1:11" x14ac:dyDescent="0.35">
      <c r="A1166" s="5" t="s">
        <v>2167</v>
      </c>
      <c r="B1166" s="5" t="s">
        <v>1234</v>
      </c>
      <c r="C1166" s="5" t="s">
        <v>17</v>
      </c>
      <c r="D1166" s="5" t="s">
        <v>1260</v>
      </c>
      <c r="E1166" s="6" t="s">
        <v>2364</v>
      </c>
      <c r="F1166" s="5" t="s">
        <v>2169</v>
      </c>
      <c r="G1166" s="5" t="s">
        <v>116</v>
      </c>
      <c r="H1166" s="5" t="s">
        <v>2175</v>
      </c>
      <c r="I1166" s="6" t="s">
        <v>2176</v>
      </c>
      <c r="J1166" s="7">
        <v>3528311</v>
      </c>
      <c r="K1166" s="8">
        <v>0.24490000000000001</v>
      </c>
    </row>
    <row r="1167" spans="1:11" x14ac:dyDescent="0.35">
      <c r="A1167" s="5" t="s">
        <v>2167</v>
      </c>
      <c r="B1167" s="5" t="s">
        <v>1234</v>
      </c>
      <c r="C1167" s="5" t="s">
        <v>17</v>
      </c>
      <c r="D1167" s="5" t="s">
        <v>1260</v>
      </c>
      <c r="E1167" s="6" t="s">
        <v>2364</v>
      </c>
      <c r="F1167" s="5" t="s">
        <v>2169</v>
      </c>
      <c r="G1167" s="5" t="s">
        <v>116</v>
      </c>
      <c r="H1167" s="5" t="s">
        <v>2177</v>
      </c>
      <c r="I1167" s="6" t="s">
        <v>2178</v>
      </c>
      <c r="J1167" s="7">
        <v>2868463</v>
      </c>
      <c r="K1167" s="8">
        <v>0.1991</v>
      </c>
    </row>
    <row r="1168" spans="1:11" x14ac:dyDescent="0.35">
      <c r="A1168" s="5" t="s">
        <v>2167</v>
      </c>
      <c r="B1168" s="5" t="s">
        <v>1234</v>
      </c>
      <c r="C1168" s="5" t="s">
        <v>17</v>
      </c>
      <c r="D1168" s="5" t="s">
        <v>1260</v>
      </c>
      <c r="E1168" s="6" t="s">
        <v>2364</v>
      </c>
      <c r="F1168" s="5" t="s">
        <v>2169</v>
      </c>
      <c r="G1168" s="5" t="s">
        <v>116</v>
      </c>
      <c r="H1168" s="5" t="s">
        <v>2179</v>
      </c>
      <c r="I1168" s="6" t="s">
        <v>2180</v>
      </c>
      <c r="J1168" s="7">
        <v>515776</v>
      </c>
      <c r="K1168" s="8">
        <v>3.5799999999999998E-2</v>
      </c>
    </row>
    <row r="1169" spans="1:11" x14ac:dyDescent="0.35">
      <c r="A1169" s="5" t="s">
        <v>2167</v>
      </c>
      <c r="B1169" s="5" t="s">
        <v>1234</v>
      </c>
      <c r="C1169" s="5" t="s">
        <v>17</v>
      </c>
      <c r="D1169" s="5" t="s">
        <v>1815</v>
      </c>
      <c r="E1169" s="6" t="s">
        <v>2365</v>
      </c>
      <c r="F1169" s="5" t="s">
        <v>2198</v>
      </c>
      <c r="G1169" s="5" t="s">
        <v>1814</v>
      </c>
      <c r="H1169" s="5" t="s">
        <v>2170</v>
      </c>
      <c r="I1169" s="6" t="s">
        <v>2171</v>
      </c>
      <c r="J1169" s="7">
        <v>0</v>
      </c>
      <c r="K1169" s="8">
        <v>0</v>
      </c>
    </row>
    <row r="1170" spans="1:11" x14ac:dyDescent="0.35">
      <c r="A1170" s="5" t="s">
        <v>2167</v>
      </c>
      <c r="B1170" s="5" t="s">
        <v>1234</v>
      </c>
      <c r="C1170" s="5" t="s">
        <v>17</v>
      </c>
      <c r="D1170" s="5" t="s">
        <v>1815</v>
      </c>
      <c r="E1170" s="6" t="s">
        <v>2365</v>
      </c>
      <c r="F1170" s="5" t="s">
        <v>2198</v>
      </c>
      <c r="G1170" s="5" t="s">
        <v>1814</v>
      </c>
      <c r="H1170" s="5" t="s">
        <v>2172</v>
      </c>
      <c r="I1170" s="6" t="s">
        <v>2173</v>
      </c>
      <c r="J1170" s="7">
        <v>0</v>
      </c>
      <c r="K1170" s="8">
        <v>0</v>
      </c>
    </row>
    <row r="1171" spans="1:11" x14ac:dyDescent="0.35">
      <c r="A1171" s="5" t="s">
        <v>2167</v>
      </c>
      <c r="B1171" s="5" t="s">
        <v>1234</v>
      </c>
      <c r="C1171" s="5" t="s">
        <v>17</v>
      </c>
      <c r="D1171" s="5" t="s">
        <v>1815</v>
      </c>
      <c r="E1171" s="6" t="s">
        <v>2365</v>
      </c>
      <c r="F1171" s="5" t="s">
        <v>2198</v>
      </c>
      <c r="G1171" s="5" t="s">
        <v>1814</v>
      </c>
      <c r="H1171" s="5" t="s">
        <v>19</v>
      </c>
      <c r="I1171" s="6" t="s">
        <v>2174</v>
      </c>
      <c r="J1171" s="7">
        <v>20274</v>
      </c>
      <c r="K1171" s="8">
        <v>8.48E-2</v>
      </c>
    </row>
    <row r="1172" spans="1:11" x14ac:dyDescent="0.35">
      <c r="A1172" s="5" t="s">
        <v>2167</v>
      </c>
      <c r="B1172" s="5" t="s">
        <v>1234</v>
      </c>
      <c r="C1172" s="5" t="s">
        <v>17</v>
      </c>
      <c r="D1172" s="5" t="s">
        <v>1815</v>
      </c>
      <c r="E1172" s="6" t="s">
        <v>2365</v>
      </c>
      <c r="F1172" s="5" t="s">
        <v>2198</v>
      </c>
      <c r="G1172" s="5" t="s">
        <v>1814</v>
      </c>
      <c r="H1172" s="5" t="s">
        <v>2340</v>
      </c>
      <c r="I1172" s="6" t="s">
        <v>2341</v>
      </c>
      <c r="J1172" s="7">
        <v>87146</v>
      </c>
      <c r="K1172" s="8">
        <v>0.36449999999999999</v>
      </c>
    </row>
    <row r="1173" spans="1:11" x14ac:dyDescent="0.35">
      <c r="A1173" s="5" t="s">
        <v>2167</v>
      </c>
      <c r="B1173" s="5" t="s">
        <v>1234</v>
      </c>
      <c r="C1173" s="5" t="s">
        <v>17</v>
      </c>
      <c r="D1173" s="5" t="s">
        <v>1815</v>
      </c>
      <c r="E1173" s="6" t="s">
        <v>2365</v>
      </c>
      <c r="F1173" s="5" t="s">
        <v>2198</v>
      </c>
      <c r="G1173" s="5" t="s">
        <v>1814</v>
      </c>
      <c r="H1173" s="5" t="s">
        <v>2342</v>
      </c>
      <c r="I1173" s="6" t="s">
        <v>2343</v>
      </c>
      <c r="J1173" s="7">
        <v>5738</v>
      </c>
      <c r="K1173" s="8">
        <v>2.4E-2</v>
      </c>
    </row>
    <row r="1174" spans="1:11" x14ac:dyDescent="0.35">
      <c r="A1174" s="5" t="s">
        <v>2167</v>
      </c>
      <c r="B1174" s="5" t="s">
        <v>1234</v>
      </c>
      <c r="C1174" s="5" t="s">
        <v>17</v>
      </c>
      <c r="D1174" s="5" t="s">
        <v>1815</v>
      </c>
      <c r="E1174" s="6" t="s">
        <v>2365</v>
      </c>
      <c r="F1174" s="5" t="s">
        <v>2198</v>
      </c>
      <c r="G1174" s="5" t="s">
        <v>1814</v>
      </c>
      <c r="H1174" s="5" t="s">
        <v>2175</v>
      </c>
      <c r="I1174" s="6" t="s">
        <v>2176</v>
      </c>
      <c r="J1174" s="7">
        <v>58217</v>
      </c>
      <c r="K1174" s="8">
        <v>0.24349999999999999</v>
      </c>
    </row>
    <row r="1175" spans="1:11" x14ac:dyDescent="0.35">
      <c r="A1175" s="5" t="s">
        <v>2167</v>
      </c>
      <c r="B1175" s="5" t="s">
        <v>1234</v>
      </c>
      <c r="C1175" s="5" t="s">
        <v>17</v>
      </c>
      <c r="D1175" s="5" t="s">
        <v>1815</v>
      </c>
      <c r="E1175" s="6" t="s">
        <v>2365</v>
      </c>
      <c r="F1175" s="5" t="s">
        <v>2198</v>
      </c>
      <c r="G1175" s="5" t="s">
        <v>1814</v>
      </c>
      <c r="H1175" s="5" t="s">
        <v>2177</v>
      </c>
      <c r="I1175" s="6" t="s">
        <v>2178</v>
      </c>
      <c r="J1175" s="7">
        <v>40071</v>
      </c>
      <c r="K1175" s="8">
        <v>0.1676</v>
      </c>
    </row>
    <row r="1176" spans="1:11" x14ac:dyDescent="0.35">
      <c r="A1176" s="5" t="s">
        <v>2167</v>
      </c>
      <c r="B1176" s="5" t="s">
        <v>1234</v>
      </c>
      <c r="C1176" s="5" t="s">
        <v>17</v>
      </c>
      <c r="D1176" s="5" t="s">
        <v>1815</v>
      </c>
      <c r="E1176" s="6" t="s">
        <v>2365</v>
      </c>
      <c r="F1176" s="5" t="s">
        <v>2198</v>
      </c>
      <c r="G1176" s="5" t="s">
        <v>1814</v>
      </c>
      <c r="H1176" s="5" t="s">
        <v>2179</v>
      </c>
      <c r="I1176" s="6" t="s">
        <v>2180</v>
      </c>
      <c r="J1176" s="7">
        <v>9324</v>
      </c>
      <c r="K1176" s="8">
        <v>3.9E-2</v>
      </c>
    </row>
    <row r="1177" spans="1:11" x14ac:dyDescent="0.35">
      <c r="A1177" s="5" t="s">
        <v>2167</v>
      </c>
      <c r="B1177" s="5" t="s">
        <v>1262</v>
      </c>
      <c r="C1177" s="5" t="s">
        <v>17</v>
      </c>
      <c r="D1177" s="5" t="s">
        <v>1263</v>
      </c>
      <c r="E1177" s="6" t="s">
        <v>2366</v>
      </c>
      <c r="F1177" s="5" t="s">
        <v>2169</v>
      </c>
      <c r="G1177" s="5" t="s">
        <v>116</v>
      </c>
      <c r="H1177" s="5" t="s">
        <v>2170</v>
      </c>
      <c r="I1177" s="6" t="s">
        <v>2171</v>
      </c>
      <c r="J1177" s="7">
        <v>0</v>
      </c>
      <c r="K1177" s="8">
        <v>0</v>
      </c>
    </row>
    <row r="1178" spans="1:11" x14ac:dyDescent="0.35">
      <c r="A1178" s="5" t="s">
        <v>2167</v>
      </c>
      <c r="B1178" s="5" t="s">
        <v>1262</v>
      </c>
      <c r="C1178" s="5" t="s">
        <v>17</v>
      </c>
      <c r="D1178" s="5" t="s">
        <v>1263</v>
      </c>
      <c r="E1178" s="6" t="s">
        <v>2366</v>
      </c>
      <c r="F1178" s="5" t="s">
        <v>2169</v>
      </c>
      <c r="G1178" s="5" t="s">
        <v>116</v>
      </c>
      <c r="H1178" s="5" t="s">
        <v>2172</v>
      </c>
      <c r="I1178" s="6" t="s">
        <v>2173</v>
      </c>
      <c r="J1178" s="7">
        <v>0</v>
      </c>
      <c r="K1178" s="8">
        <v>0</v>
      </c>
    </row>
    <row r="1179" spans="1:11" x14ac:dyDescent="0.35">
      <c r="A1179" s="5" t="s">
        <v>2167</v>
      </c>
      <c r="B1179" s="5" t="s">
        <v>1262</v>
      </c>
      <c r="C1179" s="5" t="s">
        <v>17</v>
      </c>
      <c r="D1179" s="5" t="s">
        <v>1263</v>
      </c>
      <c r="E1179" s="6" t="s">
        <v>2366</v>
      </c>
      <c r="F1179" s="5" t="s">
        <v>2169</v>
      </c>
      <c r="G1179" s="5" t="s">
        <v>116</v>
      </c>
      <c r="H1179" s="5" t="s">
        <v>19</v>
      </c>
      <c r="I1179" s="6" t="s">
        <v>2174</v>
      </c>
      <c r="J1179" s="7">
        <v>3769196</v>
      </c>
      <c r="K1179" s="8">
        <v>0.36020000000000002</v>
      </c>
    </row>
    <row r="1180" spans="1:11" x14ac:dyDescent="0.35">
      <c r="A1180" s="5" t="s">
        <v>2167</v>
      </c>
      <c r="B1180" s="5" t="s">
        <v>1262</v>
      </c>
      <c r="C1180" s="5" t="s">
        <v>17</v>
      </c>
      <c r="D1180" s="5" t="s">
        <v>1263</v>
      </c>
      <c r="E1180" s="6" t="s">
        <v>2366</v>
      </c>
      <c r="F1180" s="5" t="s">
        <v>2169</v>
      </c>
      <c r="G1180" s="5" t="s">
        <v>116</v>
      </c>
      <c r="H1180" s="5" t="s">
        <v>30</v>
      </c>
      <c r="I1180" s="6" t="s">
        <v>2182</v>
      </c>
      <c r="J1180" s="7">
        <v>385082</v>
      </c>
      <c r="K1180" s="8">
        <v>3.6799999999999999E-2</v>
      </c>
    </row>
    <row r="1181" spans="1:11" x14ac:dyDescent="0.35">
      <c r="A1181" s="5" t="s">
        <v>2167</v>
      </c>
      <c r="B1181" s="5" t="s">
        <v>1262</v>
      </c>
      <c r="C1181" s="5" t="s">
        <v>17</v>
      </c>
      <c r="D1181" s="5" t="s">
        <v>1263</v>
      </c>
      <c r="E1181" s="6" t="s">
        <v>2366</v>
      </c>
      <c r="F1181" s="5" t="s">
        <v>2169</v>
      </c>
      <c r="G1181" s="5" t="s">
        <v>116</v>
      </c>
      <c r="H1181" s="5" t="s">
        <v>2175</v>
      </c>
      <c r="I1181" s="6" t="s">
        <v>2176</v>
      </c>
      <c r="J1181" s="7">
        <v>2976011</v>
      </c>
      <c r="K1181" s="8">
        <v>0.28439999999999999</v>
      </c>
    </row>
    <row r="1182" spans="1:11" x14ac:dyDescent="0.35">
      <c r="A1182" s="5" t="s">
        <v>2167</v>
      </c>
      <c r="B1182" s="5" t="s">
        <v>1262</v>
      </c>
      <c r="C1182" s="5" t="s">
        <v>17</v>
      </c>
      <c r="D1182" s="5" t="s">
        <v>1263</v>
      </c>
      <c r="E1182" s="6" t="s">
        <v>2366</v>
      </c>
      <c r="F1182" s="5" t="s">
        <v>2169</v>
      </c>
      <c r="G1182" s="5" t="s">
        <v>116</v>
      </c>
      <c r="H1182" s="5" t="s">
        <v>2177</v>
      </c>
      <c r="I1182" s="6" t="s">
        <v>2178</v>
      </c>
      <c r="J1182" s="7">
        <v>3515963</v>
      </c>
      <c r="K1182" s="8">
        <v>0.33600000000000002</v>
      </c>
    </row>
    <row r="1183" spans="1:11" x14ac:dyDescent="0.35">
      <c r="A1183" s="5" t="s">
        <v>2167</v>
      </c>
      <c r="B1183" s="5" t="s">
        <v>1262</v>
      </c>
      <c r="C1183" s="5" t="s">
        <v>17</v>
      </c>
      <c r="D1183" s="5" t="s">
        <v>1263</v>
      </c>
      <c r="E1183" s="6" t="s">
        <v>2366</v>
      </c>
      <c r="F1183" s="5" t="s">
        <v>2169</v>
      </c>
      <c r="G1183" s="5" t="s">
        <v>116</v>
      </c>
      <c r="H1183" s="5" t="s">
        <v>2179</v>
      </c>
      <c r="I1183" s="6" t="s">
        <v>2180</v>
      </c>
      <c r="J1183" s="7">
        <v>0</v>
      </c>
      <c r="K1183" s="8">
        <v>0</v>
      </c>
    </row>
    <row r="1184" spans="1:11" x14ac:dyDescent="0.35">
      <c r="A1184" s="5" t="s">
        <v>2167</v>
      </c>
      <c r="B1184" s="5" t="s">
        <v>1262</v>
      </c>
      <c r="C1184" s="5" t="s">
        <v>17</v>
      </c>
      <c r="D1184" s="5" t="s">
        <v>1270</v>
      </c>
      <c r="E1184" s="6" t="s">
        <v>2367</v>
      </c>
      <c r="F1184" s="5" t="s">
        <v>2169</v>
      </c>
      <c r="G1184" s="5" t="s">
        <v>116</v>
      </c>
      <c r="H1184" s="5" t="s">
        <v>2170</v>
      </c>
      <c r="I1184" s="6" t="s">
        <v>2171</v>
      </c>
      <c r="J1184" s="7">
        <v>0</v>
      </c>
      <c r="K1184" s="8">
        <v>0</v>
      </c>
    </row>
    <row r="1185" spans="1:11" x14ac:dyDescent="0.35">
      <c r="A1185" s="5" t="s">
        <v>2167</v>
      </c>
      <c r="B1185" s="5" t="s">
        <v>1262</v>
      </c>
      <c r="C1185" s="5" t="s">
        <v>17</v>
      </c>
      <c r="D1185" s="5" t="s">
        <v>1270</v>
      </c>
      <c r="E1185" s="6" t="s">
        <v>2367</v>
      </c>
      <c r="F1185" s="5" t="s">
        <v>2169</v>
      </c>
      <c r="G1185" s="5" t="s">
        <v>116</v>
      </c>
      <c r="H1185" s="5" t="s">
        <v>2172</v>
      </c>
      <c r="I1185" s="6" t="s">
        <v>2173</v>
      </c>
      <c r="J1185" s="7">
        <v>0</v>
      </c>
      <c r="K1185" s="8">
        <v>0</v>
      </c>
    </row>
    <row r="1186" spans="1:11" x14ac:dyDescent="0.35">
      <c r="A1186" s="5" t="s">
        <v>2167</v>
      </c>
      <c r="B1186" s="5" t="s">
        <v>1262</v>
      </c>
      <c r="C1186" s="5" t="s">
        <v>17</v>
      </c>
      <c r="D1186" s="5" t="s">
        <v>1270</v>
      </c>
      <c r="E1186" s="6" t="s">
        <v>2367</v>
      </c>
      <c r="F1186" s="5" t="s">
        <v>2169</v>
      </c>
      <c r="G1186" s="5" t="s">
        <v>116</v>
      </c>
      <c r="H1186" s="5" t="s">
        <v>19</v>
      </c>
      <c r="I1186" s="6" t="s">
        <v>2174</v>
      </c>
      <c r="J1186" s="7">
        <v>2183467</v>
      </c>
      <c r="K1186" s="8">
        <v>0.58779999999999999</v>
      </c>
    </row>
    <row r="1187" spans="1:11" x14ac:dyDescent="0.35">
      <c r="A1187" s="5" t="s">
        <v>2167</v>
      </c>
      <c r="B1187" s="5" t="s">
        <v>1262</v>
      </c>
      <c r="C1187" s="5" t="s">
        <v>17</v>
      </c>
      <c r="D1187" s="5" t="s">
        <v>1270</v>
      </c>
      <c r="E1187" s="6" t="s">
        <v>2367</v>
      </c>
      <c r="F1187" s="5" t="s">
        <v>2169</v>
      </c>
      <c r="G1187" s="5" t="s">
        <v>116</v>
      </c>
      <c r="H1187" s="5" t="s">
        <v>2175</v>
      </c>
      <c r="I1187" s="6" t="s">
        <v>2176</v>
      </c>
      <c r="J1187" s="7">
        <v>1301611</v>
      </c>
      <c r="K1187" s="8">
        <v>0.35039999999999999</v>
      </c>
    </row>
    <row r="1188" spans="1:11" x14ac:dyDescent="0.35">
      <c r="A1188" s="5" t="s">
        <v>2167</v>
      </c>
      <c r="B1188" s="5" t="s">
        <v>1262</v>
      </c>
      <c r="C1188" s="5" t="s">
        <v>17</v>
      </c>
      <c r="D1188" s="5" t="s">
        <v>1270</v>
      </c>
      <c r="E1188" s="6" t="s">
        <v>2367</v>
      </c>
      <c r="F1188" s="5" t="s">
        <v>2169</v>
      </c>
      <c r="G1188" s="5" t="s">
        <v>116</v>
      </c>
      <c r="H1188" s="5" t="s">
        <v>2177</v>
      </c>
      <c r="I1188" s="6" t="s">
        <v>2178</v>
      </c>
      <c r="J1188" s="7">
        <v>980666</v>
      </c>
      <c r="K1188" s="8">
        <v>0.26400000000000001</v>
      </c>
    </row>
    <row r="1189" spans="1:11" x14ac:dyDescent="0.35">
      <c r="A1189" s="5" t="s">
        <v>2167</v>
      </c>
      <c r="B1189" s="5" t="s">
        <v>1262</v>
      </c>
      <c r="C1189" s="5" t="s">
        <v>17</v>
      </c>
      <c r="D1189" s="5" t="s">
        <v>1270</v>
      </c>
      <c r="E1189" s="6" t="s">
        <v>2367</v>
      </c>
      <c r="F1189" s="5" t="s">
        <v>2169</v>
      </c>
      <c r="G1189" s="5" t="s">
        <v>116</v>
      </c>
      <c r="H1189" s="5" t="s">
        <v>2179</v>
      </c>
      <c r="I1189" s="6" t="s">
        <v>2180</v>
      </c>
      <c r="J1189" s="7">
        <v>135956</v>
      </c>
      <c r="K1189" s="8">
        <v>3.6600000000000001E-2</v>
      </c>
    </row>
    <row r="1190" spans="1:11" x14ac:dyDescent="0.35">
      <c r="A1190" s="5" t="s">
        <v>2167</v>
      </c>
      <c r="B1190" s="5" t="s">
        <v>1275</v>
      </c>
      <c r="C1190" s="5" t="s">
        <v>17</v>
      </c>
      <c r="D1190" s="5" t="s">
        <v>523</v>
      </c>
      <c r="E1190" s="6" t="s">
        <v>2275</v>
      </c>
      <c r="F1190" s="5" t="s">
        <v>2198</v>
      </c>
      <c r="G1190" s="5" t="s">
        <v>516</v>
      </c>
      <c r="H1190" s="5" t="s">
        <v>2172</v>
      </c>
      <c r="I1190" s="6" t="s">
        <v>2173</v>
      </c>
      <c r="J1190" s="7">
        <v>0</v>
      </c>
      <c r="K1190" s="8">
        <v>0</v>
      </c>
    </row>
    <row r="1191" spans="1:11" x14ac:dyDescent="0.35">
      <c r="A1191" s="5" t="s">
        <v>2167</v>
      </c>
      <c r="B1191" s="5" t="s">
        <v>1275</v>
      </c>
      <c r="C1191" s="5" t="s">
        <v>17</v>
      </c>
      <c r="D1191" s="5" t="s">
        <v>523</v>
      </c>
      <c r="E1191" s="6" t="s">
        <v>2275</v>
      </c>
      <c r="F1191" s="5" t="s">
        <v>2198</v>
      </c>
      <c r="G1191" s="5" t="s">
        <v>516</v>
      </c>
      <c r="H1191" s="5" t="s">
        <v>19</v>
      </c>
      <c r="I1191" s="6" t="s">
        <v>2174</v>
      </c>
      <c r="J1191" s="7">
        <v>527228</v>
      </c>
      <c r="K1191" s="8">
        <v>0.27810000000000001</v>
      </c>
    </row>
    <row r="1192" spans="1:11" x14ac:dyDescent="0.35">
      <c r="A1192" s="5" t="s">
        <v>2167</v>
      </c>
      <c r="B1192" s="5" t="s">
        <v>1275</v>
      </c>
      <c r="C1192" s="5" t="s">
        <v>17</v>
      </c>
      <c r="D1192" s="5" t="s">
        <v>523</v>
      </c>
      <c r="E1192" s="6" t="s">
        <v>2275</v>
      </c>
      <c r="F1192" s="5" t="s">
        <v>2198</v>
      </c>
      <c r="G1192" s="5" t="s">
        <v>516</v>
      </c>
      <c r="H1192" s="5" t="s">
        <v>30</v>
      </c>
      <c r="I1192" s="6" t="s">
        <v>2182</v>
      </c>
      <c r="J1192" s="7">
        <v>128347</v>
      </c>
      <c r="K1192" s="8">
        <v>6.7699999999999996E-2</v>
      </c>
    </row>
    <row r="1193" spans="1:11" x14ac:dyDescent="0.35">
      <c r="A1193" s="5" t="s">
        <v>2167</v>
      </c>
      <c r="B1193" s="5" t="s">
        <v>1275</v>
      </c>
      <c r="C1193" s="5" t="s">
        <v>17</v>
      </c>
      <c r="D1193" s="5" t="s">
        <v>523</v>
      </c>
      <c r="E1193" s="6" t="s">
        <v>2275</v>
      </c>
      <c r="F1193" s="5" t="s">
        <v>2198</v>
      </c>
      <c r="G1193" s="5" t="s">
        <v>516</v>
      </c>
      <c r="H1193" s="5" t="s">
        <v>2175</v>
      </c>
      <c r="I1193" s="6" t="s">
        <v>2176</v>
      </c>
      <c r="J1193" s="7">
        <v>475093</v>
      </c>
      <c r="K1193" s="8">
        <v>0.25059999999999999</v>
      </c>
    </row>
    <row r="1194" spans="1:11" x14ac:dyDescent="0.35">
      <c r="A1194" s="5" t="s">
        <v>2167</v>
      </c>
      <c r="B1194" s="5" t="s">
        <v>1275</v>
      </c>
      <c r="C1194" s="5" t="s">
        <v>17</v>
      </c>
      <c r="D1194" s="5" t="s">
        <v>523</v>
      </c>
      <c r="E1194" s="6" t="s">
        <v>2275</v>
      </c>
      <c r="F1194" s="5" t="s">
        <v>2198</v>
      </c>
      <c r="G1194" s="5" t="s">
        <v>516</v>
      </c>
      <c r="H1194" s="5" t="s">
        <v>2177</v>
      </c>
      <c r="I1194" s="6" t="s">
        <v>2178</v>
      </c>
      <c r="J1194" s="7">
        <v>312432</v>
      </c>
      <c r="K1194" s="8">
        <v>0.1648</v>
      </c>
    </row>
    <row r="1195" spans="1:11" x14ac:dyDescent="0.35">
      <c r="A1195" s="5" t="s">
        <v>2167</v>
      </c>
      <c r="B1195" s="5" t="s">
        <v>1275</v>
      </c>
      <c r="C1195" s="5" t="s">
        <v>17</v>
      </c>
      <c r="D1195" s="5" t="s">
        <v>523</v>
      </c>
      <c r="E1195" s="6" t="s">
        <v>2275</v>
      </c>
      <c r="F1195" s="5" t="s">
        <v>2198</v>
      </c>
      <c r="G1195" s="5" t="s">
        <v>516</v>
      </c>
      <c r="H1195" s="5" t="s">
        <v>2179</v>
      </c>
      <c r="I1195" s="6" t="s">
        <v>2180</v>
      </c>
      <c r="J1195" s="7">
        <v>72800</v>
      </c>
      <c r="K1195" s="8">
        <v>3.8399999999999997E-2</v>
      </c>
    </row>
    <row r="1196" spans="1:11" x14ac:dyDescent="0.35">
      <c r="A1196" s="5" t="s">
        <v>2167</v>
      </c>
      <c r="B1196" s="5" t="s">
        <v>1275</v>
      </c>
      <c r="C1196" s="5" t="s">
        <v>17</v>
      </c>
      <c r="D1196" s="5" t="s">
        <v>1276</v>
      </c>
      <c r="E1196" s="6" t="s">
        <v>2368</v>
      </c>
      <c r="F1196" s="5" t="s">
        <v>2169</v>
      </c>
      <c r="G1196" s="5" t="s">
        <v>116</v>
      </c>
      <c r="H1196" s="5" t="s">
        <v>2172</v>
      </c>
      <c r="I1196" s="6" t="s">
        <v>2173</v>
      </c>
      <c r="J1196" s="7">
        <v>0</v>
      </c>
      <c r="K1196" s="8">
        <v>0</v>
      </c>
    </row>
    <row r="1197" spans="1:11" x14ac:dyDescent="0.35">
      <c r="A1197" s="5" t="s">
        <v>2167</v>
      </c>
      <c r="B1197" s="5" t="s">
        <v>1275</v>
      </c>
      <c r="C1197" s="5" t="s">
        <v>17</v>
      </c>
      <c r="D1197" s="5" t="s">
        <v>1276</v>
      </c>
      <c r="E1197" s="6" t="s">
        <v>2368</v>
      </c>
      <c r="F1197" s="5" t="s">
        <v>2169</v>
      </c>
      <c r="G1197" s="5" t="s">
        <v>116</v>
      </c>
      <c r="H1197" s="5" t="s">
        <v>19</v>
      </c>
      <c r="I1197" s="6" t="s">
        <v>2174</v>
      </c>
      <c r="J1197" s="7">
        <v>5099567</v>
      </c>
      <c r="K1197" s="8">
        <v>1.0539000000000001</v>
      </c>
    </row>
    <row r="1198" spans="1:11" x14ac:dyDescent="0.35">
      <c r="A1198" s="5" t="s">
        <v>2167</v>
      </c>
      <c r="B1198" s="5" t="s">
        <v>1275</v>
      </c>
      <c r="C1198" s="5" t="s">
        <v>17</v>
      </c>
      <c r="D1198" s="5" t="s">
        <v>1276</v>
      </c>
      <c r="E1198" s="6" t="s">
        <v>2368</v>
      </c>
      <c r="F1198" s="5" t="s">
        <v>2169</v>
      </c>
      <c r="G1198" s="5" t="s">
        <v>116</v>
      </c>
      <c r="H1198" s="5" t="s">
        <v>2175</v>
      </c>
      <c r="I1198" s="6" t="s">
        <v>2176</v>
      </c>
      <c r="J1198" s="7">
        <v>645974</v>
      </c>
      <c r="K1198" s="8">
        <v>0.13350000000000001</v>
      </c>
    </row>
    <row r="1199" spans="1:11" x14ac:dyDescent="0.35">
      <c r="A1199" s="5" t="s">
        <v>2167</v>
      </c>
      <c r="B1199" s="5" t="s">
        <v>1275</v>
      </c>
      <c r="C1199" s="5" t="s">
        <v>17</v>
      </c>
      <c r="D1199" s="5" t="s">
        <v>1276</v>
      </c>
      <c r="E1199" s="6" t="s">
        <v>2368</v>
      </c>
      <c r="F1199" s="5" t="s">
        <v>2169</v>
      </c>
      <c r="G1199" s="5" t="s">
        <v>116</v>
      </c>
      <c r="H1199" s="5" t="s">
        <v>2177</v>
      </c>
      <c r="I1199" s="6" t="s">
        <v>2178</v>
      </c>
      <c r="J1199" s="7">
        <v>1478241</v>
      </c>
      <c r="K1199" s="8">
        <v>0.30549999999999999</v>
      </c>
    </row>
    <row r="1200" spans="1:11" x14ac:dyDescent="0.35">
      <c r="A1200" s="5" t="s">
        <v>2167</v>
      </c>
      <c r="B1200" s="5" t="s">
        <v>1275</v>
      </c>
      <c r="C1200" s="5" t="s">
        <v>17</v>
      </c>
      <c r="D1200" s="5" t="s">
        <v>1276</v>
      </c>
      <c r="E1200" s="6" t="s">
        <v>2368</v>
      </c>
      <c r="F1200" s="5" t="s">
        <v>2169</v>
      </c>
      <c r="G1200" s="5" t="s">
        <v>116</v>
      </c>
      <c r="H1200" s="5" t="s">
        <v>2179</v>
      </c>
      <c r="I1200" s="6" t="s">
        <v>2180</v>
      </c>
      <c r="J1200" s="7">
        <v>209518</v>
      </c>
      <c r="K1200" s="8">
        <v>4.3299999999999998E-2</v>
      </c>
    </row>
    <row r="1201" spans="1:11" x14ac:dyDescent="0.35">
      <c r="A1201" s="5" t="s">
        <v>2167</v>
      </c>
      <c r="B1201" s="5" t="s">
        <v>1275</v>
      </c>
      <c r="C1201" s="5" t="s">
        <v>17</v>
      </c>
      <c r="D1201" s="5" t="s">
        <v>1282</v>
      </c>
      <c r="E1201" s="6" t="s">
        <v>2369</v>
      </c>
      <c r="F1201" s="5" t="s">
        <v>2169</v>
      </c>
      <c r="G1201" s="5" t="s">
        <v>116</v>
      </c>
      <c r="H1201" s="5" t="s">
        <v>2172</v>
      </c>
      <c r="I1201" s="6" t="s">
        <v>2173</v>
      </c>
      <c r="J1201" s="7">
        <v>0</v>
      </c>
      <c r="K1201" s="8">
        <v>0</v>
      </c>
    </row>
    <row r="1202" spans="1:11" x14ac:dyDescent="0.35">
      <c r="A1202" s="5" t="s">
        <v>2167</v>
      </c>
      <c r="B1202" s="5" t="s">
        <v>1275</v>
      </c>
      <c r="C1202" s="5" t="s">
        <v>17</v>
      </c>
      <c r="D1202" s="5" t="s">
        <v>1282</v>
      </c>
      <c r="E1202" s="6" t="s">
        <v>2369</v>
      </c>
      <c r="F1202" s="5" t="s">
        <v>2169</v>
      </c>
      <c r="G1202" s="5" t="s">
        <v>116</v>
      </c>
      <c r="H1202" s="5" t="s">
        <v>19</v>
      </c>
      <c r="I1202" s="6" t="s">
        <v>2174</v>
      </c>
      <c r="J1202" s="7">
        <v>7502780</v>
      </c>
      <c r="K1202" s="8">
        <v>0.92510000000000003</v>
      </c>
    </row>
    <row r="1203" spans="1:11" x14ac:dyDescent="0.35">
      <c r="A1203" s="5" t="s">
        <v>2167</v>
      </c>
      <c r="B1203" s="5" t="s">
        <v>1275</v>
      </c>
      <c r="C1203" s="5" t="s">
        <v>17</v>
      </c>
      <c r="D1203" s="5" t="s">
        <v>1282</v>
      </c>
      <c r="E1203" s="6" t="s">
        <v>2369</v>
      </c>
      <c r="F1203" s="5" t="s">
        <v>2169</v>
      </c>
      <c r="G1203" s="5" t="s">
        <v>116</v>
      </c>
      <c r="H1203" s="5" t="s">
        <v>2175</v>
      </c>
      <c r="I1203" s="6" t="s">
        <v>2176</v>
      </c>
      <c r="J1203" s="7">
        <v>1833725</v>
      </c>
      <c r="K1203" s="8">
        <v>0.2261</v>
      </c>
    </row>
    <row r="1204" spans="1:11" x14ac:dyDescent="0.35">
      <c r="A1204" s="5" t="s">
        <v>2167</v>
      </c>
      <c r="B1204" s="5" t="s">
        <v>1275</v>
      </c>
      <c r="C1204" s="5" t="s">
        <v>17</v>
      </c>
      <c r="D1204" s="5" t="s">
        <v>1282</v>
      </c>
      <c r="E1204" s="6" t="s">
        <v>2369</v>
      </c>
      <c r="F1204" s="5" t="s">
        <v>2169</v>
      </c>
      <c r="G1204" s="5" t="s">
        <v>116</v>
      </c>
      <c r="H1204" s="5" t="s">
        <v>2177</v>
      </c>
      <c r="I1204" s="6" t="s">
        <v>2178</v>
      </c>
      <c r="J1204" s="7">
        <v>1822370</v>
      </c>
      <c r="K1204" s="8">
        <v>0.22470000000000001</v>
      </c>
    </row>
    <row r="1205" spans="1:11" x14ac:dyDescent="0.35">
      <c r="A1205" s="5" t="s">
        <v>2167</v>
      </c>
      <c r="B1205" s="5" t="s">
        <v>1275</v>
      </c>
      <c r="C1205" s="5" t="s">
        <v>17</v>
      </c>
      <c r="D1205" s="5" t="s">
        <v>1282</v>
      </c>
      <c r="E1205" s="6" t="s">
        <v>2369</v>
      </c>
      <c r="F1205" s="5" t="s">
        <v>2169</v>
      </c>
      <c r="G1205" s="5" t="s">
        <v>116</v>
      </c>
      <c r="H1205" s="5" t="s">
        <v>2179</v>
      </c>
      <c r="I1205" s="6" t="s">
        <v>2180</v>
      </c>
      <c r="J1205" s="7">
        <v>410378</v>
      </c>
      <c r="K1205" s="8">
        <v>5.0599999999999999E-2</v>
      </c>
    </row>
    <row r="1206" spans="1:11" x14ac:dyDescent="0.35">
      <c r="A1206" s="5" t="s">
        <v>2167</v>
      </c>
      <c r="B1206" s="5" t="s">
        <v>1275</v>
      </c>
      <c r="C1206" s="5" t="s">
        <v>17</v>
      </c>
      <c r="D1206" s="5" t="s">
        <v>1294</v>
      </c>
      <c r="E1206" s="6" t="s">
        <v>2370</v>
      </c>
      <c r="F1206" s="5" t="s">
        <v>2169</v>
      </c>
      <c r="G1206" s="5" t="s">
        <v>116</v>
      </c>
      <c r="H1206" s="5" t="s">
        <v>2170</v>
      </c>
      <c r="I1206" s="6" t="s">
        <v>2171</v>
      </c>
      <c r="J1206" s="7">
        <v>0</v>
      </c>
      <c r="K1206" s="8">
        <v>0</v>
      </c>
    </row>
    <row r="1207" spans="1:11" x14ac:dyDescent="0.35">
      <c r="A1207" s="5" t="s">
        <v>2167</v>
      </c>
      <c r="B1207" s="5" t="s">
        <v>1275</v>
      </c>
      <c r="C1207" s="5" t="s">
        <v>17</v>
      </c>
      <c r="D1207" s="5" t="s">
        <v>1294</v>
      </c>
      <c r="E1207" s="6" t="s">
        <v>2370</v>
      </c>
      <c r="F1207" s="5" t="s">
        <v>2169</v>
      </c>
      <c r="G1207" s="5" t="s">
        <v>116</v>
      </c>
      <c r="H1207" s="5" t="s">
        <v>2172</v>
      </c>
      <c r="I1207" s="6" t="s">
        <v>2173</v>
      </c>
      <c r="J1207" s="7">
        <v>0</v>
      </c>
      <c r="K1207" s="8">
        <v>0</v>
      </c>
    </row>
    <row r="1208" spans="1:11" x14ac:dyDescent="0.35">
      <c r="A1208" s="5" t="s">
        <v>2167</v>
      </c>
      <c r="B1208" s="5" t="s">
        <v>1275</v>
      </c>
      <c r="C1208" s="5" t="s">
        <v>17</v>
      </c>
      <c r="D1208" s="5" t="s">
        <v>1294</v>
      </c>
      <c r="E1208" s="6" t="s">
        <v>2370</v>
      </c>
      <c r="F1208" s="5" t="s">
        <v>2169</v>
      </c>
      <c r="G1208" s="5" t="s">
        <v>116</v>
      </c>
      <c r="H1208" s="5" t="s">
        <v>19</v>
      </c>
      <c r="I1208" s="6" t="s">
        <v>2174</v>
      </c>
      <c r="J1208" s="7">
        <v>450295</v>
      </c>
      <c r="K1208" s="8">
        <v>0.1459</v>
      </c>
    </row>
    <row r="1209" spans="1:11" x14ac:dyDescent="0.35">
      <c r="A1209" s="5" t="s">
        <v>2167</v>
      </c>
      <c r="B1209" s="5" t="s">
        <v>1275</v>
      </c>
      <c r="C1209" s="5" t="s">
        <v>17</v>
      </c>
      <c r="D1209" s="5" t="s">
        <v>1294</v>
      </c>
      <c r="E1209" s="6" t="s">
        <v>2370</v>
      </c>
      <c r="F1209" s="5" t="s">
        <v>2169</v>
      </c>
      <c r="G1209" s="5" t="s">
        <v>116</v>
      </c>
      <c r="H1209" s="5" t="s">
        <v>2175</v>
      </c>
      <c r="I1209" s="6" t="s">
        <v>2176</v>
      </c>
      <c r="J1209" s="7">
        <v>952133</v>
      </c>
      <c r="K1209" s="8">
        <v>0.3085</v>
      </c>
    </row>
    <row r="1210" spans="1:11" x14ac:dyDescent="0.35">
      <c r="A1210" s="5" t="s">
        <v>2167</v>
      </c>
      <c r="B1210" s="5" t="s">
        <v>1275</v>
      </c>
      <c r="C1210" s="5" t="s">
        <v>17</v>
      </c>
      <c r="D1210" s="5" t="s">
        <v>1294</v>
      </c>
      <c r="E1210" s="6" t="s">
        <v>2370</v>
      </c>
      <c r="F1210" s="5" t="s">
        <v>2169</v>
      </c>
      <c r="G1210" s="5" t="s">
        <v>116</v>
      </c>
      <c r="H1210" s="5" t="s">
        <v>2177</v>
      </c>
      <c r="I1210" s="6" t="s">
        <v>2178</v>
      </c>
      <c r="J1210" s="7">
        <v>473752</v>
      </c>
      <c r="K1210" s="8">
        <v>0.1535</v>
      </c>
    </row>
    <row r="1211" spans="1:11" x14ac:dyDescent="0.35">
      <c r="A1211" s="5" t="s">
        <v>2167</v>
      </c>
      <c r="B1211" s="5" t="s">
        <v>1275</v>
      </c>
      <c r="C1211" s="5" t="s">
        <v>17</v>
      </c>
      <c r="D1211" s="5" t="s">
        <v>1294</v>
      </c>
      <c r="E1211" s="6" t="s">
        <v>2370</v>
      </c>
      <c r="F1211" s="5" t="s">
        <v>2169</v>
      </c>
      <c r="G1211" s="5" t="s">
        <v>116</v>
      </c>
      <c r="H1211" s="5" t="s">
        <v>2179</v>
      </c>
      <c r="I1211" s="6" t="s">
        <v>2180</v>
      </c>
      <c r="J1211" s="7">
        <v>139502</v>
      </c>
      <c r="K1211" s="8">
        <v>4.5199999999999997E-2</v>
      </c>
    </row>
    <row r="1212" spans="1:11" x14ac:dyDescent="0.35">
      <c r="A1212" s="5" t="s">
        <v>2167</v>
      </c>
      <c r="B1212" s="5" t="s">
        <v>1275</v>
      </c>
      <c r="C1212" s="5" t="s">
        <v>17</v>
      </c>
      <c r="D1212" s="5" t="s">
        <v>1301</v>
      </c>
      <c r="E1212" s="6" t="s">
        <v>2371</v>
      </c>
      <c r="F1212" s="5" t="s">
        <v>2169</v>
      </c>
      <c r="G1212" s="5" t="s">
        <v>116</v>
      </c>
      <c r="H1212" s="5" t="s">
        <v>2172</v>
      </c>
      <c r="I1212" s="6" t="s">
        <v>2173</v>
      </c>
      <c r="J1212" s="7">
        <v>0</v>
      </c>
      <c r="K1212" s="8">
        <v>0</v>
      </c>
    </row>
    <row r="1213" spans="1:11" x14ac:dyDescent="0.35">
      <c r="A1213" s="5" t="s">
        <v>2167</v>
      </c>
      <c r="B1213" s="5" t="s">
        <v>1275</v>
      </c>
      <c r="C1213" s="5" t="s">
        <v>17</v>
      </c>
      <c r="D1213" s="5" t="s">
        <v>1301</v>
      </c>
      <c r="E1213" s="6" t="s">
        <v>2371</v>
      </c>
      <c r="F1213" s="5" t="s">
        <v>2169</v>
      </c>
      <c r="G1213" s="5" t="s">
        <v>116</v>
      </c>
      <c r="H1213" s="5" t="s">
        <v>19</v>
      </c>
      <c r="I1213" s="6" t="s">
        <v>2174</v>
      </c>
      <c r="J1213" s="7">
        <v>11543031</v>
      </c>
      <c r="K1213" s="8">
        <v>0.75900000000000001</v>
      </c>
    </row>
    <row r="1214" spans="1:11" x14ac:dyDescent="0.35">
      <c r="A1214" s="5" t="s">
        <v>2167</v>
      </c>
      <c r="B1214" s="5" t="s">
        <v>1275</v>
      </c>
      <c r="C1214" s="5" t="s">
        <v>17</v>
      </c>
      <c r="D1214" s="5" t="s">
        <v>1301</v>
      </c>
      <c r="E1214" s="6" t="s">
        <v>2371</v>
      </c>
      <c r="F1214" s="5" t="s">
        <v>2169</v>
      </c>
      <c r="G1214" s="5" t="s">
        <v>116</v>
      </c>
      <c r="H1214" s="5" t="s">
        <v>30</v>
      </c>
      <c r="I1214" s="6" t="s">
        <v>2182</v>
      </c>
      <c r="J1214" s="7">
        <v>4268944</v>
      </c>
      <c r="K1214" s="8">
        <v>0.28070000000000001</v>
      </c>
    </row>
    <row r="1215" spans="1:11" x14ac:dyDescent="0.35">
      <c r="A1215" s="5" t="s">
        <v>2167</v>
      </c>
      <c r="B1215" s="5" t="s">
        <v>1275</v>
      </c>
      <c r="C1215" s="5" t="s">
        <v>17</v>
      </c>
      <c r="D1215" s="5" t="s">
        <v>1301</v>
      </c>
      <c r="E1215" s="6" t="s">
        <v>2371</v>
      </c>
      <c r="F1215" s="5" t="s">
        <v>2169</v>
      </c>
      <c r="G1215" s="5" t="s">
        <v>116</v>
      </c>
      <c r="H1215" s="5" t="s">
        <v>2175</v>
      </c>
      <c r="I1215" s="6" t="s">
        <v>2176</v>
      </c>
      <c r="J1215" s="7">
        <v>3908510</v>
      </c>
      <c r="K1215" s="8">
        <v>0.25700000000000001</v>
      </c>
    </row>
    <row r="1216" spans="1:11" x14ac:dyDescent="0.35">
      <c r="A1216" s="5" t="s">
        <v>2167</v>
      </c>
      <c r="B1216" s="5" t="s">
        <v>1275</v>
      </c>
      <c r="C1216" s="5" t="s">
        <v>17</v>
      </c>
      <c r="D1216" s="5" t="s">
        <v>1301</v>
      </c>
      <c r="E1216" s="6" t="s">
        <v>2371</v>
      </c>
      <c r="F1216" s="5" t="s">
        <v>2169</v>
      </c>
      <c r="G1216" s="5" t="s">
        <v>116</v>
      </c>
      <c r="H1216" s="5" t="s">
        <v>2177</v>
      </c>
      <c r="I1216" s="6" t="s">
        <v>2178</v>
      </c>
      <c r="J1216" s="7">
        <v>3829427</v>
      </c>
      <c r="K1216" s="8">
        <v>0.25180000000000002</v>
      </c>
    </row>
    <row r="1217" spans="1:11" x14ac:dyDescent="0.35">
      <c r="A1217" s="5" t="s">
        <v>2167</v>
      </c>
      <c r="B1217" s="5" t="s">
        <v>1275</v>
      </c>
      <c r="C1217" s="5" t="s">
        <v>17</v>
      </c>
      <c r="D1217" s="5" t="s">
        <v>1301</v>
      </c>
      <c r="E1217" s="6" t="s">
        <v>2371</v>
      </c>
      <c r="F1217" s="5" t="s">
        <v>2169</v>
      </c>
      <c r="G1217" s="5" t="s">
        <v>116</v>
      </c>
      <c r="H1217" s="5" t="s">
        <v>2179</v>
      </c>
      <c r="I1217" s="6" t="s">
        <v>2180</v>
      </c>
      <c r="J1217" s="7">
        <v>760410</v>
      </c>
      <c r="K1217" s="8">
        <v>0.05</v>
      </c>
    </row>
    <row r="1218" spans="1:11" x14ac:dyDescent="0.35">
      <c r="A1218" s="5" t="s">
        <v>2167</v>
      </c>
      <c r="B1218" s="5" t="s">
        <v>1275</v>
      </c>
      <c r="C1218" s="5" t="s">
        <v>17</v>
      </c>
      <c r="D1218" s="5" t="s">
        <v>1305</v>
      </c>
      <c r="E1218" s="6" t="s">
        <v>2372</v>
      </c>
      <c r="F1218" s="5" t="s">
        <v>2169</v>
      </c>
      <c r="G1218" s="5" t="s">
        <v>116</v>
      </c>
      <c r="H1218" s="5" t="s">
        <v>2170</v>
      </c>
      <c r="I1218" s="6" t="s">
        <v>2171</v>
      </c>
      <c r="J1218" s="7">
        <v>0</v>
      </c>
      <c r="K1218" s="8">
        <v>0</v>
      </c>
    </row>
    <row r="1219" spans="1:11" x14ac:dyDescent="0.35">
      <c r="A1219" s="5" t="s">
        <v>2167</v>
      </c>
      <c r="B1219" s="5" t="s">
        <v>1275</v>
      </c>
      <c r="C1219" s="5" t="s">
        <v>17</v>
      </c>
      <c r="D1219" s="5" t="s">
        <v>1305</v>
      </c>
      <c r="E1219" s="6" t="s">
        <v>2372</v>
      </c>
      <c r="F1219" s="5" t="s">
        <v>2169</v>
      </c>
      <c r="G1219" s="5" t="s">
        <v>116</v>
      </c>
      <c r="H1219" s="5" t="s">
        <v>2172</v>
      </c>
      <c r="I1219" s="6" t="s">
        <v>2173</v>
      </c>
      <c r="J1219" s="7">
        <v>0</v>
      </c>
      <c r="K1219" s="8">
        <v>0</v>
      </c>
    </row>
    <row r="1220" spans="1:11" x14ac:dyDescent="0.35">
      <c r="A1220" s="5" t="s">
        <v>2167</v>
      </c>
      <c r="B1220" s="5" t="s">
        <v>1275</v>
      </c>
      <c r="C1220" s="5" t="s">
        <v>17</v>
      </c>
      <c r="D1220" s="5" t="s">
        <v>1305</v>
      </c>
      <c r="E1220" s="6" t="s">
        <v>2372</v>
      </c>
      <c r="F1220" s="5" t="s">
        <v>2169</v>
      </c>
      <c r="G1220" s="5" t="s">
        <v>116</v>
      </c>
      <c r="H1220" s="5" t="s">
        <v>19</v>
      </c>
      <c r="I1220" s="6" t="s">
        <v>2174</v>
      </c>
      <c r="J1220" s="7">
        <v>1641428</v>
      </c>
      <c r="K1220" s="8">
        <v>0.70589999999999997</v>
      </c>
    </row>
    <row r="1221" spans="1:11" x14ac:dyDescent="0.35">
      <c r="A1221" s="5" t="s">
        <v>2167</v>
      </c>
      <c r="B1221" s="5" t="s">
        <v>1275</v>
      </c>
      <c r="C1221" s="5" t="s">
        <v>17</v>
      </c>
      <c r="D1221" s="5" t="s">
        <v>1305</v>
      </c>
      <c r="E1221" s="6" t="s">
        <v>2372</v>
      </c>
      <c r="F1221" s="5" t="s">
        <v>2169</v>
      </c>
      <c r="G1221" s="5" t="s">
        <v>116</v>
      </c>
      <c r="H1221" s="5" t="s">
        <v>30</v>
      </c>
      <c r="I1221" s="6" t="s">
        <v>2182</v>
      </c>
      <c r="J1221" s="7">
        <v>203696</v>
      </c>
      <c r="K1221" s="8">
        <v>8.7599999999999997E-2</v>
      </c>
    </row>
    <row r="1222" spans="1:11" x14ac:dyDescent="0.35">
      <c r="A1222" s="5" t="s">
        <v>2167</v>
      </c>
      <c r="B1222" s="5" t="s">
        <v>1275</v>
      </c>
      <c r="C1222" s="5" t="s">
        <v>17</v>
      </c>
      <c r="D1222" s="5" t="s">
        <v>1305</v>
      </c>
      <c r="E1222" s="6" t="s">
        <v>2372</v>
      </c>
      <c r="F1222" s="5" t="s">
        <v>2169</v>
      </c>
      <c r="G1222" s="5" t="s">
        <v>116</v>
      </c>
      <c r="H1222" s="5" t="s">
        <v>2175</v>
      </c>
      <c r="I1222" s="6" t="s">
        <v>2176</v>
      </c>
      <c r="J1222" s="7">
        <v>665500</v>
      </c>
      <c r="K1222" s="8">
        <v>0.28620000000000001</v>
      </c>
    </row>
    <row r="1223" spans="1:11" x14ac:dyDescent="0.35">
      <c r="A1223" s="5" t="s">
        <v>2167</v>
      </c>
      <c r="B1223" s="5" t="s">
        <v>1275</v>
      </c>
      <c r="C1223" s="5" t="s">
        <v>17</v>
      </c>
      <c r="D1223" s="5" t="s">
        <v>1305</v>
      </c>
      <c r="E1223" s="6" t="s">
        <v>2372</v>
      </c>
      <c r="F1223" s="5" t="s">
        <v>2169</v>
      </c>
      <c r="G1223" s="5" t="s">
        <v>116</v>
      </c>
      <c r="H1223" s="5" t="s">
        <v>2177</v>
      </c>
      <c r="I1223" s="6" t="s">
        <v>2178</v>
      </c>
      <c r="J1223" s="7">
        <v>513426</v>
      </c>
      <c r="K1223" s="8">
        <v>0.2208</v>
      </c>
    </row>
    <row r="1224" spans="1:11" x14ac:dyDescent="0.35">
      <c r="A1224" s="5" t="s">
        <v>2167</v>
      </c>
      <c r="B1224" s="5" t="s">
        <v>1275</v>
      </c>
      <c r="C1224" s="5" t="s">
        <v>17</v>
      </c>
      <c r="D1224" s="5" t="s">
        <v>1305</v>
      </c>
      <c r="E1224" s="6" t="s">
        <v>2372</v>
      </c>
      <c r="F1224" s="5" t="s">
        <v>2169</v>
      </c>
      <c r="G1224" s="5" t="s">
        <v>116</v>
      </c>
      <c r="H1224" s="5" t="s">
        <v>2179</v>
      </c>
      <c r="I1224" s="6" t="s">
        <v>2180</v>
      </c>
      <c r="J1224" s="7">
        <v>118125</v>
      </c>
      <c r="K1224" s="8">
        <v>5.0799999999999998E-2</v>
      </c>
    </row>
    <row r="1225" spans="1:11" x14ac:dyDescent="0.35">
      <c r="A1225" s="5" t="s">
        <v>2167</v>
      </c>
      <c r="B1225" s="5" t="s">
        <v>1312</v>
      </c>
      <c r="C1225" s="5" t="s">
        <v>17</v>
      </c>
      <c r="D1225" s="5" t="s">
        <v>1313</v>
      </c>
      <c r="E1225" s="6" t="s">
        <v>2373</v>
      </c>
      <c r="F1225" s="5" t="s">
        <v>2169</v>
      </c>
      <c r="G1225" s="5" t="s">
        <v>116</v>
      </c>
      <c r="H1225" s="5" t="s">
        <v>2206</v>
      </c>
      <c r="I1225" s="6" t="s">
        <v>2207</v>
      </c>
      <c r="J1225" s="7">
        <v>3998629</v>
      </c>
      <c r="K1225" s="8">
        <v>0.27</v>
      </c>
    </row>
    <row r="1226" spans="1:11" x14ac:dyDescent="0.35">
      <c r="A1226" s="5" t="s">
        <v>2167</v>
      </c>
      <c r="B1226" s="5" t="s">
        <v>1312</v>
      </c>
      <c r="C1226" s="5" t="s">
        <v>17</v>
      </c>
      <c r="D1226" s="5" t="s">
        <v>1313</v>
      </c>
      <c r="E1226" s="6" t="s">
        <v>2373</v>
      </c>
      <c r="F1226" s="5" t="s">
        <v>2169</v>
      </c>
      <c r="G1226" s="5" t="s">
        <v>116</v>
      </c>
      <c r="H1226" s="5" t="s">
        <v>2170</v>
      </c>
      <c r="I1226" s="6" t="s">
        <v>2171</v>
      </c>
      <c r="J1226" s="7">
        <v>0</v>
      </c>
      <c r="K1226" s="8">
        <v>0</v>
      </c>
    </row>
    <row r="1227" spans="1:11" x14ac:dyDescent="0.35">
      <c r="A1227" s="5" t="s">
        <v>2167</v>
      </c>
      <c r="B1227" s="5" t="s">
        <v>1312</v>
      </c>
      <c r="C1227" s="5" t="s">
        <v>17</v>
      </c>
      <c r="D1227" s="5" t="s">
        <v>1313</v>
      </c>
      <c r="E1227" s="6" t="s">
        <v>2373</v>
      </c>
      <c r="F1227" s="5" t="s">
        <v>2169</v>
      </c>
      <c r="G1227" s="5" t="s">
        <v>116</v>
      </c>
      <c r="H1227" s="5" t="s">
        <v>2172</v>
      </c>
      <c r="I1227" s="6" t="s">
        <v>2173</v>
      </c>
      <c r="J1227" s="7">
        <v>0</v>
      </c>
      <c r="K1227" s="8">
        <v>0</v>
      </c>
    </row>
    <row r="1228" spans="1:11" x14ac:dyDescent="0.35">
      <c r="A1228" s="5" t="s">
        <v>2167</v>
      </c>
      <c r="B1228" s="5" t="s">
        <v>1312</v>
      </c>
      <c r="C1228" s="5" t="s">
        <v>17</v>
      </c>
      <c r="D1228" s="5" t="s">
        <v>1313</v>
      </c>
      <c r="E1228" s="6" t="s">
        <v>2373</v>
      </c>
      <c r="F1228" s="5" t="s">
        <v>2169</v>
      </c>
      <c r="G1228" s="5" t="s">
        <v>116</v>
      </c>
      <c r="H1228" s="5" t="s">
        <v>19</v>
      </c>
      <c r="I1228" s="6" t="s">
        <v>2174</v>
      </c>
      <c r="J1228" s="7">
        <v>15797469</v>
      </c>
      <c r="K1228" s="8">
        <v>1.2307999999999999</v>
      </c>
    </row>
    <row r="1229" spans="1:11" x14ac:dyDescent="0.35">
      <c r="A1229" s="5" t="s">
        <v>2167</v>
      </c>
      <c r="B1229" s="5" t="s">
        <v>1312</v>
      </c>
      <c r="C1229" s="5" t="s">
        <v>17</v>
      </c>
      <c r="D1229" s="5" t="s">
        <v>1313</v>
      </c>
      <c r="E1229" s="6" t="s">
        <v>2373</v>
      </c>
      <c r="F1229" s="5" t="s">
        <v>2169</v>
      </c>
      <c r="G1229" s="5" t="s">
        <v>116</v>
      </c>
      <c r="H1229" s="5" t="s">
        <v>30</v>
      </c>
      <c r="I1229" s="6" t="s">
        <v>2182</v>
      </c>
      <c r="J1229" s="7">
        <v>699514</v>
      </c>
      <c r="K1229" s="8">
        <v>5.45E-2</v>
      </c>
    </row>
    <row r="1230" spans="1:11" x14ac:dyDescent="0.35">
      <c r="A1230" s="5" t="s">
        <v>2167</v>
      </c>
      <c r="B1230" s="5" t="s">
        <v>1312</v>
      </c>
      <c r="C1230" s="5" t="s">
        <v>17</v>
      </c>
      <c r="D1230" s="5" t="s">
        <v>1313</v>
      </c>
      <c r="E1230" s="6" t="s">
        <v>2373</v>
      </c>
      <c r="F1230" s="5" t="s">
        <v>2169</v>
      </c>
      <c r="G1230" s="5" t="s">
        <v>116</v>
      </c>
      <c r="H1230" s="5" t="s">
        <v>2175</v>
      </c>
      <c r="I1230" s="6" t="s">
        <v>2176</v>
      </c>
      <c r="J1230" s="7">
        <v>3722186</v>
      </c>
      <c r="K1230" s="8">
        <v>0.28999999999999998</v>
      </c>
    </row>
    <row r="1231" spans="1:11" x14ac:dyDescent="0.35">
      <c r="A1231" s="5" t="s">
        <v>2167</v>
      </c>
      <c r="B1231" s="5" t="s">
        <v>1312</v>
      </c>
      <c r="C1231" s="5" t="s">
        <v>17</v>
      </c>
      <c r="D1231" s="5" t="s">
        <v>1313</v>
      </c>
      <c r="E1231" s="6" t="s">
        <v>2373</v>
      </c>
      <c r="F1231" s="5" t="s">
        <v>2169</v>
      </c>
      <c r="G1231" s="5" t="s">
        <v>116</v>
      </c>
      <c r="H1231" s="5" t="s">
        <v>2177</v>
      </c>
      <c r="I1231" s="6" t="s">
        <v>2178</v>
      </c>
      <c r="J1231" s="7">
        <v>1922701</v>
      </c>
      <c r="K1231" s="8">
        <v>0.14979999999999999</v>
      </c>
    </row>
    <row r="1232" spans="1:11" x14ac:dyDescent="0.35">
      <c r="A1232" s="5" t="s">
        <v>2167</v>
      </c>
      <c r="B1232" s="5" t="s">
        <v>1312</v>
      </c>
      <c r="C1232" s="5" t="s">
        <v>17</v>
      </c>
      <c r="D1232" s="5" t="s">
        <v>1313</v>
      </c>
      <c r="E1232" s="6" t="s">
        <v>2373</v>
      </c>
      <c r="F1232" s="5" t="s">
        <v>2169</v>
      </c>
      <c r="G1232" s="5" t="s">
        <v>116</v>
      </c>
      <c r="H1232" s="5" t="s">
        <v>2179</v>
      </c>
      <c r="I1232" s="6" t="s">
        <v>2180</v>
      </c>
      <c r="J1232" s="7">
        <v>722617</v>
      </c>
      <c r="K1232" s="8">
        <v>5.6300000000000003E-2</v>
      </c>
    </row>
    <row r="1233" spans="1:11" x14ac:dyDescent="0.35">
      <c r="A1233" s="5" t="s">
        <v>2167</v>
      </c>
      <c r="B1233" s="5" t="s">
        <v>1312</v>
      </c>
      <c r="C1233" s="5" t="s">
        <v>17</v>
      </c>
      <c r="D1233" s="5" t="s">
        <v>1324</v>
      </c>
      <c r="E1233" s="6" t="s">
        <v>2374</v>
      </c>
      <c r="F1233" s="5" t="s">
        <v>2169</v>
      </c>
      <c r="G1233" s="5" t="s">
        <v>116</v>
      </c>
      <c r="H1233" s="5" t="s">
        <v>2172</v>
      </c>
      <c r="I1233" s="6" t="s">
        <v>2173</v>
      </c>
      <c r="J1233" s="7">
        <v>0</v>
      </c>
      <c r="K1233" s="8">
        <v>0</v>
      </c>
    </row>
    <row r="1234" spans="1:11" x14ac:dyDescent="0.35">
      <c r="A1234" s="5" t="s">
        <v>2167</v>
      </c>
      <c r="B1234" s="5" t="s">
        <v>1312</v>
      </c>
      <c r="C1234" s="5" t="s">
        <v>17</v>
      </c>
      <c r="D1234" s="5" t="s">
        <v>1324</v>
      </c>
      <c r="E1234" s="6" t="s">
        <v>2374</v>
      </c>
      <c r="F1234" s="5" t="s">
        <v>2169</v>
      </c>
      <c r="G1234" s="5" t="s">
        <v>116</v>
      </c>
      <c r="H1234" s="5" t="s">
        <v>19</v>
      </c>
      <c r="I1234" s="6" t="s">
        <v>2174</v>
      </c>
      <c r="J1234" s="7">
        <v>21388167</v>
      </c>
      <c r="K1234" s="8">
        <v>1.0501</v>
      </c>
    </row>
    <row r="1235" spans="1:11" x14ac:dyDescent="0.35">
      <c r="A1235" s="5" t="s">
        <v>2167</v>
      </c>
      <c r="B1235" s="5" t="s">
        <v>1312</v>
      </c>
      <c r="C1235" s="5" t="s">
        <v>17</v>
      </c>
      <c r="D1235" s="5" t="s">
        <v>1324</v>
      </c>
      <c r="E1235" s="6" t="s">
        <v>2374</v>
      </c>
      <c r="F1235" s="5" t="s">
        <v>2169</v>
      </c>
      <c r="G1235" s="5" t="s">
        <v>116</v>
      </c>
      <c r="H1235" s="5" t="s">
        <v>30</v>
      </c>
      <c r="I1235" s="6" t="s">
        <v>2182</v>
      </c>
      <c r="J1235" s="7">
        <v>604922</v>
      </c>
      <c r="K1235" s="8">
        <v>2.9700000000000001E-2</v>
      </c>
    </row>
    <row r="1236" spans="1:11" x14ac:dyDescent="0.35">
      <c r="A1236" s="5" t="s">
        <v>2167</v>
      </c>
      <c r="B1236" s="5" t="s">
        <v>1312</v>
      </c>
      <c r="C1236" s="5" t="s">
        <v>17</v>
      </c>
      <c r="D1236" s="5" t="s">
        <v>1324</v>
      </c>
      <c r="E1236" s="6" t="s">
        <v>2374</v>
      </c>
      <c r="F1236" s="5" t="s">
        <v>2169</v>
      </c>
      <c r="G1236" s="5" t="s">
        <v>116</v>
      </c>
      <c r="H1236" s="5" t="s">
        <v>2175</v>
      </c>
      <c r="I1236" s="6" t="s">
        <v>2176</v>
      </c>
      <c r="J1236" s="7">
        <v>4287410</v>
      </c>
      <c r="K1236" s="8">
        <v>0.21049999999999999</v>
      </c>
    </row>
    <row r="1237" spans="1:11" x14ac:dyDescent="0.35">
      <c r="A1237" s="5" t="s">
        <v>2167</v>
      </c>
      <c r="B1237" s="5" t="s">
        <v>1312</v>
      </c>
      <c r="C1237" s="5" t="s">
        <v>17</v>
      </c>
      <c r="D1237" s="5" t="s">
        <v>1324</v>
      </c>
      <c r="E1237" s="6" t="s">
        <v>2374</v>
      </c>
      <c r="F1237" s="5" t="s">
        <v>2169</v>
      </c>
      <c r="G1237" s="5" t="s">
        <v>116</v>
      </c>
      <c r="H1237" s="5" t="s">
        <v>2177</v>
      </c>
      <c r="I1237" s="6" t="s">
        <v>2178</v>
      </c>
      <c r="J1237" s="7">
        <v>4517565</v>
      </c>
      <c r="K1237" s="8">
        <v>0.2218</v>
      </c>
    </row>
    <row r="1238" spans="1:11" x14ac:dyDescent="0.35">
      <c r="A1238" s="5" t="s">
        <v>2167</v>
      </c>
      <c r="B1238" s="5" t="s">
        <v>1312</v>
      </c>
      <c r="C1238" s="5" t="s">
        <v>17</v>
      </c>
      <c r="D1238" s="5" t="s">
        <v>1324</v>
      </c>
      <c r="E1238" s="6" t="s">
        <v>2374</v>
      </c>
      <c r="F1238" s="5" t="s">
        <v>2169</v>
      </c>
      <c r="G1238" s="5" t="s">
        <v>116</v>
      </c>
      <c r="H1238" s="5" t="s">
        <v>2179</v>
      </c>
      <c r="I1238" s="6" t="s">
        <v>2180</v>
      </c>
      <c r="J1238" s="7">
        <v>765827</v>
      </c>
      <c r="K1238" s="8">
        <v>3.7600000000000001E-2</v>
      </c>
    </row>
    <row r="1239" spans="1:11" x14ac:dyDescent="0.35">
      <c r="A1239" s="5" t="s">
        <v>2167</v>
      </c>
      <c r="B1239" s="5" t="s">
        <v>1312</v>
      </c>
      <c r="C1239" s="5" t="s">
        <v>17</v>
      </c>
      <c r="D1239" s="5" t="s">
        <v>1331</v>
      </c>
      <c r="E1239" s="6" t="s">
        <v>2375</v>
      </c>
      <c r="F1239" s="5" t="s">
        <v>2169</v>
      </c>
      <c r="G1239" s="5" t="s">
        <v>116</v>
      </c>
      <c r="H1239" s="5" t="s">
        <v>2172</v>
      </c>
      <c r="I1239" s="6" t="s">
        <v>2173</v>
      </c>
      <c r="J1239" s="7">
        <v>0</v>
      </c>
      <c r="K1239" s="8">
        <v>0</v>
      </c>
    </row>
    <row r="1240" spans="1:11" x14ac:dyDescent="0.35">
      <c r="A1240" s="5" t="s">
        <v>2167</v>
      </c>
      <c r="B1240" s="5" t="s">
        <v>1312</v>
      </c>
      <c r="C1240" s="5" t="s">
        <v>17</v>
      </c>
      <c r="D1240" s="5" t="s">
        <v>1331</v>
      </c>
      <c r="E1240" s="6" t="s">
        <v>2375</v>
      </c>
      <c r="F1240" s="5" t="s">
        <v>2169</v>
      </c>
      <c r="G1240" s="5" t="s">
        <v>116</v>
      </c>
      <c r="H1240" s="5" t="s">
        <v>19</v>
      </c>
      <c r="I1240" s="6" t="s">
        <v>2174</v>
      </c>
      <c r="J1240" s="7">
        <v>23658872</v>
      </c>
      <c r="K1240" s="8">
        <v>0.50570000000000004</v>
      </c>
    </row>
    <row r="1241" spans="1:11" x14ac:dyDescent="0.35">
      <c r="A1241" s="5" t="s">
        <v>2167</v>
      </c>
      <c r="B1241" s="5" t="s">
        <v>1312</v>
      </c>
      <c r="C1241" s="5" t="s">
        <v>17</v>
      </c>
      <c r="D1241" s="5" t="s">
        <v>1331</v>
      </c>
      <c r="E1241" s="6" t="s">
        <v>2375</v>
      </c>
      <c r="F1241" s="5" t="s">
        <v>2169</v>
      </c>
      <c r="G1241" s="5" t="s">
        <v>116</v>
      </c>
      <c r="H1241" s="5" t="s">
        <v>30</v>
      </c>
      <c r="I1241" s="6" t="s">
        <v>2182</v>
      </c>
      <c r="J1241" s="7">
        <v>2217581</v>
      </c>
      <c r="K1241" s="8">
        <v>4.7399999999999998E-2</v>
      </c>
    </row>
    <row r="1242" spans="1:11" x14ac:dyDescent="0.35">
      <c r="A1242" s="5" t="s">
        <v>2167</v>
      </c>
      <c r="B1242" s="5" t="s">
        <v>1312</v>
      </c>
      <c r="C1242" s="5" t="s">
        <v>17</v>
      </c>
      <c r="D1242" s="5" t="s">
        <v>1331</v>
      </c>
      <c r="E1242" s="6" t="s">
        <v>2375</v>
      </c>
      <c r="F1242" s="5" t="s">
        <v>2169</v>
      </c>
      <c r="G1242" s="5" t="s">
        <v>116</v>
      </c>
      <c r="H1242" s="5" t="s">
        <v>2175</v>
      </c>
      <c r="I1242" s="6" t="s">
        <v>2176</v>
      </c>
      <c r="J1242" s="7">
        <v>11967450</v>
      </c>
      <c r="K1242" s="8">
        <v>0.25580000000000003</v>
      </c>
    </row>
    <row r="1243" spans="1:11" x14ac:dyDescent="0.35">
      <c r="A1243" s="5" t="s">
        <v>2167</v>
      </c>
      <c r="B1243" s="5" t="s">
        <v>1312</v>
      </c>
      <c r="C1243" s="5" t="s">
        <v>17</v>
      </c>
      <c r="D1243" s="5" t="s">
        <v>1331</v>
      </c>
      <c r="E1243" s="6" t="s">
        <v>2375</v>
      </c>
      <c r="F1243" s="5" t="s">
        <v>2169</v>
      </c>
      <c r="G1243" s="5" t="s">
        <v>116</v>
      </c>
      <c r="H1243" s="5" t="s">
        <v>2177</v>
      </c>
      <c r="I1243" s="6" t="s">
        <v>2178</v>
      </c>
      <c r="J1243" s="7">
        <v>10559240</v>
      </c>
      <c r="K1243" s="8">
        <v>0.22570000000000001</v>
      </c>
    </row>
    <row r="1244" spans="1:11" x14ac:dyDescent="0.35">
      <c r="A1244" s="5" t="s">
        <v>2167</v>
      </c>
      <c r="B1244" s="5" t="s">
        <v>1312</v>
      </c>
      <c r="C1244" s="5" t="s">
        <v>17</v>
      </c>
      <c r="D1244" s="5" t="s">
        <v>1331</v>
      </c>
      <c r="E1244" s="6" t="s">
        <v>2375</v>
      </c>
      <c r="F1244" s="5" t="s">
        <v>2169</v>
      </c>
      <c r="G1244" s="5" t="s">
        <v>116</v>
      </c>
      <c r="H1244" s="5" t="s">
        <v>2179</v>
      </c>
      <c r="I1244" s="6" t="s">
        <v>2180</v>
      </c>
      <c r="J1244" s="7">
        <v>1646811</v>
      </c>
      <c r="K1244" s="8">
        <v>3.5200000000000002E-2</v>
      </c>
    </row>
    <row r="1245" spans="1:11" x14ac:dyDescent="0.35">
      <c r="A1245" s="5" t="s">
        <v>2167</v>
      </c>
      <c r="B1245" s="5" t="s">
        <v>1312</v>
      </c>
      <c r="C1245" s="5" t="s">
        <v>17</v>
      </c>
      <c r="D1245" s="5" t="s">
        <v>1357</v>
      </c>
      <c r="E1245" s="6" t="s">
        <v>2376</v>
      </c>
      <c r="F1245" s="5" t="s">
        <v>2169</v>
      </c>
      <c r="G1245" s="5" t="s">
        <v>116</v>
      </c>
      <c r="H1245" s="5" t="s">
        <v>2206</v>
      </c>
      <c r="I1245" s="6" t="s">
        <v>2207</v>
      </c>
      <c r="J1245" s="7">
        <v>13355867</v>
      </c>
      <c r="K1245" s="8">
        <v>0.42120000000000002</v>
      </c>
    </row>
    <row r="1246" spans="1:11" x14ac:dyDescent="0.35">
      <c r="A1246" s="5" t="s">
        <v>2167</v>
      </c>
      <c r="B1246" s="5" t="s">
        <v>1312</v>
      </c>
      <c r="C1246" s="5" t="s">
        <v>17</v>
      </c>
      <c r="D1246" s="5" t="s">
        <v>1357</v>
      </c>
      <c r="E1246" s="6" t="s">
        <v>2376</v>
      </c>
      <c r="F1246" s="5" t="s">
        <v>2169</v>
      </c>
      <c r="G1246" s="5" t="s">
        <v>116</v>
      </c>
      <c r="H1246" s="5" t="s">
        <v>2170</v>
      </c>
      <c r="I1246" s="6" t="s">
        <v>2171</v>
      </c>
      <c r="J1246" s="7">
        <v>0</v>
      </c>
      <c r="K1246" s="8">
        <v>0</v>
      </c>
    </row>
    <row r="1247" spans="1:11" x14ac:dyDescent="0.35">
      <c r="A1247" s="5" t="s">
        <v>2167</v>
      </c>
      <c r="B1247" s="5" t="s">
        <v>1312</v>
      </c>
      <c r="C1247" s="5" t="s">
        <v>17</v>
      </c>
      <c r="D1247" s="5" t="s">
        <v>1357</v>
      </c>
      <c r="E1247" s="6" t="s">
        <v>2376</v>
      </c>
      <c r="F1247" s="5" t="s">
        <v>2169</v>
      </c>
      <c r="G1247" s="5" t="s">
        <v>116</v>
      </c>
      <c r="H1247" s="5" t="s">
        <v>2172</v>
      </c>
      <c r="I1247" s="6" t="s">
        <v>2173</v>
      </c>
      <c r="J1247" s="7">
        <v>0</v>
      </c>
      <c r="K1247" s="8">
        <v>0</v>
      </c>
    </row>
    <row r="1248" spans="1:11" x14ac:dyDescent="0.35">
      <c r="A1248" s="5" t="s">
        <v>2167</v>
      </c>
      <c r="B1248" s="5" t="s">
        <v>1312</v>
      </c>
      <c r="C1248" s="5" t="s">
        <v>17</v>
      </c>
      <c r="D1248" s="5" t="s">
        <v>1357</v>
      </c>
      <c r="E1248" s="6" t="s">
        <v>2376</v>
      </c>
      <c r="F1248" s="5" t="s">
        <v>2169</v>
      </c>
      <c r="G1248" s="5" t="s">
        <v>116</v>
      </c>
      <c r="H1248" s="5" t="s">
        <v>19</v>
      </c>
      <c r="I1248" s="6" t="s">
        <v>2174</v>
      </c>
      <c r="J1248" s="7">
        <v>11592842</v>
      </c>
      <c r="K1248" s="8">
        <v>0.36559999999999998</v>
      </c>
    </row>
    <row r="1249" spans="1:11" x14ac:dyDescent="0.35">
      <c r="A1249" s="5" t="s">
        <v>2167</v>
      </c>
      <c r="B1249" s="5" t="s">
        <v>1312</v>
      </c>
      <c r="C1249" s="5" t="s">
        <v>17</v>
      </c>
      <c r="D1249" s="5" t="s">
        <v>1357</v>
      </c>
      <c r="E1249" s="6" t="s">
        <v>2376</v>
      </c>
      <c r="F1249" s="5" t="s">
        <v>2169</v>
      </c>
      <c r="G1249" s="5" t="s">
        <v>116</v>
      </c>
      <c r="H1249" s="5" t="s">
        <v>30</v>
      </c>
      <c r="I1249" s="6" t="s">
        <v>2182</v>
      </c>
      <c r="J1249" s="7">
        <v>1848640</v>
      </c>
      <c r="K1249" s="8">
        <v>5.8299999999999998E-2</v>
      </c>
    </row>
    <row r="1250" spans="1:11" x14ac:dyDescent="0.35">
      <c r="A1250" s="5" t="s">
        <v>2167</v>
      </c>
      <c r="B1250" s="5" t="s">
        <v>1312</v>
      </c>
      <c r="C1250" s="5" t="s">
        <v>17</v>
      </c>
      <c r="D1250" s="5" t="s">
        <v>1357</v>
      </c>
      <c r="E1250" s="6" t="s">
        <v>2376</v>
      </c>
      <c r="F1250" s="5" t="s">
        <v>2169</v>
      </c>
      <c r="G1250" s="5" t="s">
        <v>116</v>
      </c>
      <c r="H1250" s="5" t="s">
        <v>50</v>
      </c>
      <c r="I1250" s="6" t="s">
        <v>2189</v>
      </c>
      <c r="J1250" s="7">
        <v>3516538</v>
      </c>
      <c r="K1250" s="8">
        <v>0.1109</v>
      </c>
    </row>
    <row r="1251" spans="1:11" x14ac:dyDescent="0.35">
      <c r="A1251" s="5" t="s">
        <v>2167</v>
      </c>
      <c r="B1251" s="5" t="s">
        <v>1312</v>
      </c>
      <c r="C1251" s="5" t="s">
        <v>17</v>
      </c>
      <c r="D1251" s="5" t="s">
        <v>1357</v>
      </c>
      <c r="E1251" s="6" t="s">
        <v>2376</v>
      </c>
      <c r="F1251" s="5" t="s">
        <v>2169</v>
      </c>
      <c r="G1251" s="5" t="s">
        <v>116</v>
      </c>
      <c r="H1251" s="5" t="s">
        <v>2175</v>
      </c>
      <c r="I1251" s="6" t="s">
        <v>2176</v>
      </c>
      <c r="J1251" s="7">
        <v>8057279</v>
      </c>
      <c r="K1251" s="8">
        <v>0.25409999999999999</v>
      </c>
    </row>
    <row r="1252" spans="1:11" x14ac:dyDescent="0.35">
      <c r="A1252" s="5" t="s">
        <v>2167</v>
      </c>
      <c r="B1252" s="5" t="s">
        <v>1312</v>
      </c>
      <c r="C1252" s="5" t="s">
        <v>17</v>
      </c>
      <c r="D1252" s="5" t="s">
        <v>1357</v>
      </c>
      <c r="E1252" s="6" t="s">
        <v>2376</v>
      </c>
      <c r="F1252" s="5" t="s">
        <v>2169</v>
      </c>
      <c r="G1252" s="5" t="s">
        <v>116</v>
      </c>
      <c r="H1252" s="5" t="s">
        <v>2177</v>
      </c>
      <c r="I1252" s="6" t="s">
        <v>2178</v>
      </c>
      <c r="J1252" s="7">
        <v>8054108</v>
      </c>
      <c r="K1252" s="8">
        <v>0.254</v>
      </c>
    </row>
    <row r="1253" spans="1:11" x14ac:dyDescent="0.35">
      <c r="A1253" s="5" t="s">
        <v>2167</v>
      </c>
      <c r="B1253" s="5" t="s">
        <v>1312</v>
      </c>
      <c r="C1253" s="5" t="s">
        <v>17</v>
      </c>
      <c r="D1253" s="5" t="s">
        <v>1357</v>
      </c>
      <c r="E1253" s="6" t="s">
        <v>2376</v>
      </c>
      <c r="F1253" s="5" t="s">
        <v>2169</v>
      </c>
      <c r="G1253" s="5" t="s">
        <v>116</v>
      </c>
      <c r="H1253" s="5" t="s">
        <v>2179</v>
      </c>
      <c r="I1253" s="6" t="s">
        <v>2180</v>
      </c>
      <c r="J1253" s="7">
        <v>1737658</v>
      </c>
      <c r="K1253" s="8">
        <v>5.4800000000000001E-2</v>
      </c>
    </row>
    <row r="1254" spans="1:11" x14ac:dyDescent="0.35">
      <c r="A1254" s="5" t="s">
        <v>2167</v>
      </c>
      <c r="B1254" s="5" t="s">
        <v>1312</v>
      </c>
      <c r="C1254" s="5" t="s">
        <v>17</v>
      </c>
      <c r="D1254" s="5" t="s">
        <v>1364</v>
      </c>
      <c r="E1254" s="6" t="s">
        <v>2377</v>
      </c>
      <c r="F1254" s="5" t="s">
        <v>2169</v>
      </c>
      <c r="G1254" s="5" t="s">
        <v>116</v>
      </c>
      <c r="H1254" s="5" t="s">
        <v>2170</v>
      </c>
      <c r="I1254" s="6" t="s">
        <v>2171</v>
      </c>
      <c r="J1254" s="7">
        <v>0</v>
      </c>
      <c r="K1254" s="8">
        <v>0</v>
      </c>
    </row>
    <row r="1255" spans="1:11" x14ac:dyDescent="0.35">
      <c r="A1255" s="5" t="s">
        <v>2167</v>
      </c>
      <c r="B1255" s="5" t="s">
        <v>1312</v>
      </c>
      <c r="C1255" s="5" t="s">
        <v>17</v>
      </c>
      <c r="D1255" s="5" t="s">
        <v>1364</v>
      </c>
      <c r="E1255" s="6" t="s">
        <v>2377</v>
      </c>
      <c r="F1255" s="5" t="s">
        <v>2169</v>
      </c>
      <c r="G1255" s="5" t="s">
        <v>116</v>
      </c>
      <c r="H1255" s="5" t="s">
        <v>2172</v>
      </c>
      <c r="I1255" s="6" t="s">
        <v>2173</v>
      </c>
      <c r="J1255" s="7">
        <v>0</v>
      </c>
      <c r="K1255" s="8">
        <v>0</v>
      </c>
    </row>
    <row r="1256" spans="1:11" x14ac:dyDescent="0.35">
      <c r="A1256" s="5" t="s">
        <v>2167</v>
      </c>
      <c r="B1256" s="5" t="s">
        <v>1312</v>
      </c>
      <c r="C1256" s="5" t="s">
        <v>17</v>
      </c>
      <c r="D1256" s="5" t="s">
        <v>1364</v>
      </c>
      <c r="E1256" s="6" t="s">
        <v>2377</v>
      </c>
      <c r="F1256" s="5" t="s">
        <v>2169</v>
      </c>
      <c r="G1256" s="5" t="s">
        <v>116</v>
      </c>
      <c r="H1256" s="5" t="s">
        <v>19</v>
      </c>
      <c r="I1256" s="6" t="s">
        <v>2174</v>
      </c>
      <c r="J1256" s="7">
        <v>12511129</v>
      </c>
      <c r="K1256" s="8">
        <v>0.28070000000000001</v>
      </c>
    </row>
    <row r="1257" spans="1:11" x14ac:dyDescent="0.35">
      <c r="A1257" s="5" t="s">
        <v>2167</v>
      </c>
      <c r="B1257" s="5" t="s">
        <v>1312</v>
      </c>
      <c r="C1257" s="5" t="s">
        <v>17</v>
      </c>
      <c r="D1257" s="5" t="s">
        <v>1364</v>
      </c>
      <c r="E1257" s="6" t="s">
        <v>2377</v>
      </c>
      <c r="F1257" s="5" t="s">
        <v>2169</v>
      </c>
      <c r="G1257" s="5" t="s">
        <v>116</v>
      </c>
      <c r="H1257" s="5" t="s">
        <v>30</v>
      </c>
      <c r="I1257" s="6" t="s">
        <v>2182</v>
      </c>
      <c r="J1257" s="7">
        <v>579425</v>
      </c>
      <c r="K1257" s="8">
        <v>1.2999999999999999E-2</v>
      </c>
    </row>
    <row r="1258" spans="1:11" x14ac:dyDescent="0.35">
      <c r="A1258" s="5" t="s">
        <v>2167</v>
      </c>
      <c r="B1258" s="5" t="s">
        <v>1312</v>
      </c>
      <c r="C1258" s="5" t="s">
        <v>17</v>
      </c>
      <c r="D1258" s="5" t="s">
        <v>1364</v>
      </c>
      <c r="E1258" s="6" t="s">
        <v>2377</v>
      </c>
      <c r="F1258" s="5" t="s">
        <v>2169</v>
      </c>
      <c r="G1258" s="5" t="s">
        <v>116</v>
      </c>
      <c r="H1258" s="5" t="s">
        <v>2175</v>
      </c>
      <c r="I1258" s="6" t="s">
        <v>2176</v>
      </c>
      <c r="J1258" s="7">
        <v>14467803</v>
      </c>
      <c r="K1258" s="8">
        <v>0.3246</v>
      </c>
    </row>
    <row r="1259" spans="1:11" x14ac:dyDescent="0.35">
      <c r="A1259" s="5" t="s">
        <v>2167</v>
      </c>
      <c r="B1259" s="5" t="s">
        <v>1312</v>
      </c>
      <c r="C1259" s="5" t="s">
        <v>17</v>
      </c>
      <c r="D1259" s="5" t="s">
        <v>1364</v>
      </c>
      <c r="E1259" s="6" t="s">
        <v>2377</v>
      </c>
      <c r="F1259" s="5" t="s">
        <v>2169</v>
      </c>
      <c r="G1259" s="5" t="s">
        <v>116</v>
      </c>
      <c r="H1259" s="5" t="s">
        <v>2177</v>
      </c>
      <c r="I1259" s="6" t="s">
        <v>2178</v>
      </c>
      <c r="J1259" s="7">
        <v>8049554</v>
      </c>
      <c r="K1259" s="8">
        <v>0.18060000000000001</v>
      </c>
    </row>
    <row r="1260" spans="1:11" x14ac:dyDescent="0.35">
      <c r="A1260" s="5" t="s">
        <v>2167</v>
      </c>
      <c r="B1260" s="5" t="s">
        <v>1312</v>
      </c>
      <c r="C1260" s="5" t="s">
        <v>17</v>
      </c>
      <c r="D1260" s="5" t="s">
        <v>1364</v>
      </c>
      <c r="E1260" s="6" t="s">
        <v>2377</v>
      </c>
      <c r="F1260" s="5" t="s">
        <v>2169</v>
      </c>
      <c r="G1260" s="5" t="s">
        <v>116</v>
      </c>
      <c r="H1260" s="5" t="s">
        <v>2179</v>
      </c>
      <c r="I1260" s="6" t="s">
        <v>2180</v>
      </c>
      <c r="J1260" s="7">
        <v>1430735</v>
      </c>
      <c r="K1260" s="8">
        <v>3.2099999999999997E-2</v>
      </c>
    </row>
    <row r="1261" spans="1:11" x14ac:dyDescent="0.35">
      <c r="A1261" s="5" t="s">
        <v>2167</v>
      </c>
      <c r="B1261" s="5" t="s">
        <v>1312</v>
      </c>
      <c r="C1261" s="5" t="s">
        <v>17</v>
      </c>
      <c r="D1261" s="5" t="s">
        <v>1368</v>
      </c>
      <c r="E1261" s="6" t="s">
        <v>2378</v>
      </c>
      <c r="F1261" s="5" t="s">
        <v>2169</v>
      </c>
      <c r="G1261" s="5" t="s">
        <v>116</v>
      </c>
      <c r="H1261" s="5" t="s">
        <v>2172</v>
      </c>
      <c r="I1261" s="6" t="s">
        <v>2173</v>
      </c>
      <c r="J1261" s="7">
        <v>0</v>
      </c>
      <c r="K1261" s="8">
        <v>0</v>
      </c>
    </row>
    <row r="1262" spans="1:11" x14ac:dyDescent="0.35">
      <c r="A1262" s="5" t="s">
        <v>2167</v>
      </c>
      <c r="B1262" s="5" t="s">
        <v>1312</v>
      </c>
      <c r="C1262" s="5" t="s">
        <v>17</v>
      </c>
      <c r="D1262" s="5" t="s">
        <v>1368</v>
      </c>
      <c r="E1262" s="6" t="s">
        <v>2378</v>
      </c>
      <c r="F1262" s="5" t="s">
        <v>2169</v>
      </c>
      <c r="G1262" s="5" t="s">
        <v>116</v>
      </c>
      <c r="H1262" s="5" t="s">
        <v>19</v>
      </c>
      <c r="I1262" s="6" t="s">
        <v>2174</v>
      </c>
      <c r="J1262" s="7">
        <v>12078956</v>
      </c>
      <c r="K1262" s="8">
        <v>0.51439999999999997</v>
      </c>
    </row>
    <row r="1263" spans="1:11" x14ac:dyDescent="0.35">
      <c r="A1263" s="5" t="s">
        <v>2167</v>
      </c>
      <c r="B1263" s="5" t="s">
        <v>1312</v>
      </c>
      <c r="C1263" s="5" t="s">
        <v>17</v>
      </c>
      <c r="D1263" s="5" t="s">
        <v>1368</v>
      </c>
      <c r="E1263" s="6" t="s">
        <v>2378</v>
      </c>
      <c r="F1263" s="5" t="s">
        <v>2169</v>
      </c>
      <c r="G1263" s="5" t="s">
        <v>116</v>
      </c>
      <c r="H1263" s="5" t="s">
        <v>2175</v>
      </c>
      <c r="I1263" s="6" t="s">
        <v>2176</v>
      </c>
      <c r="J1263" s="7">
        <v>9636865</v>
      </c>
      <c r="K1263" s="8">
        <v>0.41039999999999999</v>
      </c>
    </row>
    <row r="1264" spans="1:11" x14ac:dyDescent="0.35">
      <c r="A1264" s="5" t="s">
        <v>2167</v>
      </c>
      <c r="B1264" s="5" t="s">
        <v>1312</v>
      </c>
      <c r="C1264" s="5" t="s">
        <v>17</v>
      </c>
      <c r="D1264" s="5" t="s">
        <v>1368</v>
      </c>
      <c r="E1264" s="6" t="s">
        <v>2378</v>
      </c>
      <c r="F1264" s="5" t="s">
        <v>2169</v>
      </c>
      <c r="G1264" s="5" t="s">
        <v>116</v>
      </c>
      <c r="H1264" s="5" t="s">
        <v>2177</v>
      </c>
      <c r="I1264" s="6" t="s">
        <v>2178</v>
      </c>
      <c r="J1264" s="7">
        <v>7608051</v>
      </c>
      <c r="K1264" s="8">
        <v>0.32400000000000001</v>
      </c>
    </row>
    <row r="1265" spans="1:11" x14ac:dyDescent="0.35">
      <c r="A1265" s="5" t="s">
        <v>2167</v>
      </c>
      <c r="B1265" s="5" t="s">
        <v>1312</v>
      </c>
      <c r="C1265" s="5" t="s">
        <v>17</v>
      </c>
      <c r="D1265" s="5" t="s">
        <v>1368</v>
      </c>
      <c r="E1265" s="6" t="s">
        <v>2378</v>
      </c>
      <c r="F1265" s="5" t="s">
        <v>2169</v>
      </c>
      <c r="G1265" s="5" t="s">
        <v>116</v>
      </c>
      <c r="H1265" s="5" t="s">
        <v>2179</v>
      </c>
      <c r="I1265" s="6" t="s">
        <v>2180</v>
      </c>
      <c r="J1265" s="7">
        <v>345180</v>
      </c>
      <c r="K1265" s="8">
        <v>1.47E-2</v>
      </c>
    </row>
    <row r="1266" spans="1:11" x14ac:dyDescent="0.35">
      <c r="A1266" s="5" t="s">
        <v>2167</v>
      </c>
      <c r="B1266" s="5" t="s">
        <v>1312</v>
      </c>
      <c r="C1266" s="5" t="s">
        <v>17</v>
      </c>
      <c r="D1266" s="5" t="s">
        <v>1372</v>
      </c>
      <c r="E1266" s="6" t="s">
        <v>2379</v>
      </c>
      <c r="F1266" s="5" t="s">
        <v>2169</v>
      </c>
      <c r="G1266" s="5" t="s">
        <v>116</v>
      </c>
      <c r="H1266" s="5" t="s">
        <v>2206</v>
      </c>
      <c r="I1266" s="6" t="s">
        <v>2207</v>
      </c>
      <c r="J1266" s="7">
        <v>4477806</v>
      </c>
      <c r="K1266" s="8">
        <v>0.08</v>
      </c>
    </row>
    <row r="1267" spans="1:11" x14ac:dyDescent="0.35">
      <c r="A1267" s="5" t="s">
        <v>2167</v>
      </c>
      <c r="B1267" s="5" t="s">
        <v>1312</v>
      </c>
      <c r="C1267" s="5" t="s">
        <v>17</v>
      </c>
      <c r="D1267" s="5" t="s">
        <v>1372</v>
      </c>
      <c r="E1267" s="6" t="s">
        <v>2379</v>
      </c>
      <c r="F1267" s="5" t="s">
        <v>2169</v>
      </c>
      <c r="G1267" s="5" t="s">
        <v>116</v>
      </c>
      <c r="H1267" s="5" t="s">
        <v>2170</v>
      </c>
      <c r="I1267" s="6" t="s">
        <v>2171</v>
      </c>
      <c r="J1267" s="7">
        <v>0</v>
      </c>
      <c r="K1267" s="8">
        <v>0</v>
      </c>
    </row>
    <row r="1268" spans="1:11" x14ac:dyDescent="0.35">
      <c r="A1268" s="5" t="s">
        <v>2167</v>
      </c>
      <c r="B1268" s="5" t="s">
        <v>1312</v>
      </c>
      <c r="C1268" s="5" t="s">
        <v>17</v>
      </c>
      <c r="D1268" s="5" t="s">
        <v>1372</v>
      </c>
      <c r="E1268" s="6" t="s">
        <v>2379</v>
      </c>
      <c r="F1268" s="5" t="s">
        <v>2169</v>
      </c>
      <c r="G1268" s="5" t="s">
        <v>116</v>
      </c>
      <c r="H1268" s="5" t="s">
        <v>2172</v>
      </c>
      <c r="I1268" s="6" t="s">
        <v>2173</v>
      </c>
      <c r="J1268" s="7">
        <v>0</v>
      </c>
      <c r="K1268" s="8">
        <v>0</v>
      </c>
    </row>
    <row r="1269" spans="1:11" x14ac:dyDescent="0.35">
      <c r="A1269" s="5" t="s">
        <v>2167</v>
      </c>
      <c r="B1269" s="5" t="s">
        <v>1312</v>
      </c>
      <c r="C1269" s="5" t="s">
        <v>17</v>
      </c>
      <c r="D1269" s="5" t="s">
        <v>1372</v>
      </c>
      <c r="E1269" s="6" t="s">
        <v>2379</v>
      </c>
      <c r="F1269" s="5" t="s">
        <v>2169</v>
      </c>
      <c r="G1269" s="5" t="s">
        <v>116</v>
      </c>
      <c r="H1269" s="5" t="s">
        <v>19</v>
      </c>
      <c r="I1269" s="6" t="s">
        <v>2174</v>
      </c>
      <c r="J1269" s="7">
        <v>6396571</v>
      </c>
      <c r="K1269" s="8">
        <v>0.1143</v>
      </c>
    </row>
    <row r="1270" spans="1:11" x14ac:dyDescent="0.35">
      <c r="A1270" s="5" t="s">
        <v>2167</v>
      </c>
      <c r="B1270" s="5" t="s">
        <v>1312</v>
      </c>
      <c r="C1270" s="5" t="s">
        <v>17</v>
      </c>
      <c r="D1270" s="5" t="s">
        <v>1372</v>
      </c>
      <c r="E1270" s="6" t="s">
        <v>2379</v>
      </c>
      <c r="F1270" s="5" t="s">
        <v>2169</v>
      </c>
      <c r="G1270" s="5" t="s">
        <v>116</v>
      </c>
      <c r="H1270" s="5" t="s">
        <v>30</v>
      </c>
      <c r="I1270" s="6" t="s">
        <v>2182</v>
      </c>
      <c r="J1270" s="7">
        <v>1102471</v>
      </c>
      <c r="K1270" s="8">
        <v>1.9699999999999999E-2</v>
      </c>
    </row>
    <row r="1271" spans="1:11" x14ac:dyDescent="0.35">
      <c r="A1271" s="5" t="s">
        <v>2167</v>
      </c>
      <c r="B1271" s="5" t="s">
        <v>1312</v>
      </c>
      <c r="C1271" s="5" t="s">
        <v>17</v>
      </c>
      <c r="D1271" s="5" t="s">
        <v>1372</v>
      </c>
      <c r="E1271" s="6" t="s">
        <v>2379</v>
      </c>
      <c r="F1271" s="5" t="s">
        <v>2169</v>
      </c>
      <c r="G1271" s="5" t="s">
        <v>116</v>
      </c>
      <c r="H1271" s="5" t="s">
        <v>2175</v>
      </c>
      <c r="I1271" s="6" t="s">
        <v>2176</v>
      </c>
      <c r="J1271" s="7">
        <v>7846012</v>
      </c>
      <c r="K1271" s="8">
        <v>0.14019999999999999</v>
      </c>
    </row>
    <row r="1272" spans="1:11" x14ac:dyDescent="0.35">
      <c r="A1272" s="5" t="s">
        <v>2167</v>
      </c>
      <c r="B1272" s="5" t="s">
        <v>1312</v>
      </c>
      <c r="C1272" s="5" t="s">
        <v>17</v>
      </c>
      <c r="D1272" s="5" t="s">
        <v>1372</v>
      </c>
      <c r="E1272" s="6" t="s">
        <v>2379</v>
      </c>
      <c r="F1272" s="5" t="s">
        <v>2169</v>
      </c>
      <c r="G1272" s="5" t="s">
        <v>116</v>
      </c>
      <c r="H1272" s="5" t="s">
        <v>2177</v>
      </c>
      <c r="I1272" s="6" t="s">
        <v>2178</v>
      </c>
      <c r="J1272" s="7">
        <v>7527023</v>
      </c>
      <c r="K1272" s="8">
        <v>0.13450000000000001</v>
      </c>
    </row>
    <row r="1273" spans="1:11" x14ac:dyDescent="0.35">
      <c r="A1273" s="5" t="s">
        <v>2167</v>
      </c>
      <c r="B1273" s="5" t="s">
        <v>1312</v>
      </c>
      <c r="C1273" s="5" t="s">
        <v>17</v>
      </c>
      <c r="D1273" s="5" t="s">
        <v>1372</v>
      </c>
      <c r="E1273" s="6" t="s">
        <v>2379</v>
      </c>
      <c r="F1273" s="5" t="s">
        <v>2169</v>
      </c>
      <c r="G1273" s="5" t="s">
        <v>116</v>
      </c>
      <c r="H1273" s="5" t="s">
        <v>2179</v>
      </c>
      <c r="I1273" s="6" t="s">
        <v>2180</v>
      </c>
      <c r="J1273" s="7">
        <v>1387882</v>
      </c>
      <c r="K1273" s="8">
        <v>2.4799999999999999E-2</v>
      </c>
    </row>
    <row r="1274" spans="1:11" x14ac:dyDescent="0.35">
      <c r="A1274" s="5" t="s">
        <v>2167</v>
      </c>
      <c r="B1274" s="5" t="s">
        <v>1312</v>
      </c>
      <c r="C1274" s="5" t="s">
        <v>17</v>
      </c>
      <c r="D1274" s="5" t="s">
        <v>1389</v>
      </c>
      <c r="E1274" s="6" t="s">
        <v>2380</v>
      </c>
      <c r="F1274" s="5" t="s">
        <v>2169</v>
      </c>
      <c r="G1274" s="5" t="s">
        <v>116</v>
      </c>
      <c r="H1274" s="5" t="s">
        <v>2206</v>
      </c>
      <c r="I1274" s="6" t="s">
        <v>2207</v>
      </c>
      <c r="J1274" s="7">
        <v>9861879</v>
      </c>
      <c r="K1274" s="8">
        <v>0.35</v>
      </c>
    </row>
    <row r="1275" spans="1:11" x14ac:dyDescent="0.35">
      <c r="A1275" s="5" t="s">
        <v>2167</v>
      </c>
      <c r="B1275" s="5" t="s">
        <v>1312</v>
      </c>
      <c r="C1275" s="5" t="s">
        <v>17</v>
      </c>
      <c r="D1275" s="5" t="s">
        <v>1389</v>
      </c>
      <c r="E1275" s="6" t="s">
        <v>2380</v>
      </c>
      <c r="F1275" s="5" t="s">
        <v>2169</v>
      </c>
      <c r="G1275" s="5" t="s">
        <v>116</v>
      </c>
      <c r="H1275" s="5" t="s">
        <v>2172</v>
      </c>
      <c r="I1275" s="6" t="s">
        <v>2173</v>
      </c>
      <c r="J1275" s="7">
        <v>0</v>
      </c>
      <c r="K1275" s="8">
        <v>0</v>
      </c>
    </row>
    <row r="1276" spans="1:11" x14ac:dyDescent="0.35">
      <c r="A1276" s="5" t="s">
        <v>2167</v>
      </c>
      <c r="B1276" s="5" t="s">
        <v>1312</v>
      </c>
      <c r="C1276" s="5" t="s">
        <v>17</v>
      </c>
      <c r="D1276" s="5" t="s">
        <v>1389</v>
      </c>
      <c r="E1276" s="6" t="s">
        <v>2380</v>
      </c>
      <c r="F1276" s="5" t="s">
        <v>2169</v>
      </c>
      <c r="G1276" s="5" t="s">
        <v>116</v>
      </c>
      <c r="H1276" s="5" t="s">
        <v>19</v>
      </c>
      <c r="I1276" s="6" t="s">
        <v>2174</v>
      </c>
      <c r="J1276" s="7">
        <v>28019531</v>
      </c>
      <c r="K1276" s="8">
        <v>1.1005</v>
      </c>
    </row>
    <row r="1277" spans="1:11" x14ac:dyDescent="0.35">
      <c r="A1277" s="5" t="s">
        <v>2167</v>
      </c>
      <c r="B1277" s="5" t="s">
        <v>1312</v>
      </c>
      <c r="C1277" s="5" t="s">
        <v>17</v>
      </c>
      <c r="D1277" s="5" t="s">
        <v>1389</v>
      </c>
      <c r="E1277" s="6" t="s">
        <v>2380</v>
      </c>
      <c r="F1277" s="5" t="s">
        <v>2169</v>
      </c>
      <c r="G1277" s="5" t="s">
        <v>116</v>
      </c>
      <c r="H1277" s="5" t="s">
        <v>30</v>
      </c>
      <c r="I1277" s="6" t="s">
        <v>2182</v>
      </c>
      <c r="J1277" s="7">
        <v>2350025</v>
      </c>
      <c r="K1277" s="8">
        <v>9.2299999999999993E-2</v>
      </c>
    </row>
    <row r="1278" spans="1:11" x14ac:dyDescent="0.35">
      <c r="A1278" s="5" t="s">
        <v>2167</v>
      </c>
      <c r="B1278" s="5" t="s">
        <v>1312</v>
      </c>
      <c r="C1278" s="5" t="s">
        <v>17</v>
      </c>
      <c r="D1278" s="5" t="s">
        <v>1389</v>
      </c>
      <c r="E1278" s="6" t="s">
        <v>2380</v>
      </c>
      <c r="F1278" s="5" t="s">
        <v>2169</v>
      </c>
      <c r="G1278" s="5" t="s">
        <v>116</v>
      </c>
      <c r="H1278" s="5" t="s">
        <v>2175</v>
      </c>
      <c r="I1278" s="6" t="s">
        <v>2176</v>
      </c>
      <c r="J1278" s="7">
        <v>5932350</v>
      </c>
      <c r="K1278" s="8">
        <v>0.23300000000000001</v>
      </c>
    </row>
    <row r="1279" spans="1:11" x14ac:dyDescent="0.35">
      <c r="A1279" s="5" t="s">
        <v>2167</v>
      </c>
      <c r="B1279" s="5" t="s">
        <v>1312</v>
      </c>
      <c r="C1279" s="5" t="s">
        <v>17</v>
      </c>
      <c r="D1279" s="5" t="s">
        <v>1389</v>
      </c>
      <c r="E1279" s="6" t="s">
        <v>2380</v>
      </c>
      <c r="F1279" s="5" t="s">
        <v>2169</v>
      </c>
      <c r="G1279" s="5" t="s">
        <v>116</v>
      </c>
      <c r="H1279" s="5" t="s">
        <v>2177</v>
      </c>
      <c r="I1279" s="6" t="s">
        <v>2178</v>
      </c>
      <c r="J1279" s="7">
        <v>7961570</v>
      </c>
      <c r="K1279" s="8">
        <v>0.31269999999999998</v>
      </c>
    </row>
    <row r="1280" spans="1:11" x14ac:dyDescent="0.35">
      <c r="A1280" s="5" t="s">
        <v>2167</v>
      </c>
      <c r="B1280" s="5" t="s">
        <v>1312</v>
      </c>
      <c r="C1280" s="5" t="s">
        <v>17</v>
      </c>
      <c r="D1280" s="5" t="s">
        <v>1389</v>
      </c>
      <c r="E1280" s="6" t="s">
        <v>2380</v>
      </c>
      <c r="F1280" s="5" t="s">
        <v>2169</v>
      </c>
      <c r="G1280" s="5" t="s">
        <v>116</v>
      </c>
      <c r="H1280" s="5" t="s">
        <v>2179</v>
      </c>
      <c r="I1280" s="6" t="s">
        <v>2180</v>
      </c>
      <c r="J1280" s="7">
        <v>0</v>
      </c>
      <c r="K1280" s="8">
        <v>0</v>
      </c>
    </row>
    <row r="1281" spans="1:11" x14ac:dyDescent="0.35">
      <c r="A1281" s="5" t="s">
        <v>2167</v>
      </c>
      <c r="B1281" s="5" t="s">
        <v>1312</v>
      </c>
      <c r="C1281" s="5" t="s">
        <v>17</v>
      </c>
      <c r="D1281" s="5" t="s">
        <v>1396</v>
      </c>
      <c r="E1281" s="6" t="s">
        <v>2381</v>
      </c>
      <c r="F1281" s="5" t="s">
        <v>2169</v>
      </c>
      <c r="G1281" s="5" t="s">
        <v>116</v>
      </c>
      <c r="H1281" s="5" t="s">
        <v>2206</v>
      </c>
      <c r="I1281" s="6" t="s">
        <v>2207</v>
      </c>
      <c r="J1281" s="7">
        <v>1443218</v>
      </c>
      <c r="K1281" s="8">
        <v>0.35</v>
      </c>
    </row>
    <row r="1282" spans="1:11" x14ac:dyDescent="0.35">
      <c r="A1282" s="5" t="s">
        <v>2167</v>
      </c>
      <c r="B1282" s="5" t="s">
        <v>1312</v>
      </c>
      <c r="C1282" s="5" t="s">
        <v>17</v>
      </c>
      <c r="D1282" s="5" t="s">
        <v>1396</v>
      </c>
      <c r="E1282" s="6" t="s">
        <v>2381</v>
      </c>
      <c r="F1282" s="5" t="s">
        <v>2169</v>
      </c>
      <c r="G1282" s="5" t="s">
        <v>116</v>
      </c>
      <c r="H1282" s="5" t="s">
        <v>2170</v>
      </c>
      <c r="I1282" s="6" t="s">
        <v>2171</v>
      </c>
      <c r="J1282" s="7">
        <v>0</v>
      </c>
      <c r="K1282" s="8">
        <v>0</v>
      </c>
    </row>
    <row r="1283" spans="1:11" x14ac:dyDescent="0.35">
      <c r="A1283" s="5" t="s">
        <v>2167</v>
      </c>
      <c r="B1283" s="5" t="s">
        <v>1312</v>
      </c>
      <c r="C1283" s="5" t="s">
        <v>17</v>
      </c>
      <c r="D1283" s="5" t="s">
        <v>1396</v>
      </c>
      <c r="E1283" s="6" t="s">
        <v>2381</v>
      </c>
      <c r="F1283" s="5" t="s">
        <v>2169</v>
      </c>
      <c r="G1283" s="5" t="s">
        <v>116</v>
      </c>
      <c r="H1283" s="5" t="s">
        <v>2172</v>
      </c>
      <c r="I1283" s="6" t="s">
        <v>2173</v>
      </c>
      <c r="J1283" s="7">
        <v>0</v>
      </c>
      <c r="K1283" s="8">
        <v>0</v>
      </c>
    </row>
    <row r="1284" spans="1:11" x14ac:dyDescent="0.35">
      <c r="A1284" s="5" t="s">
        <v>2167</v>
      </c>
      <c r="B1284" s="5" t="s">
        <v>1312</v>
      </c>
      <c r="C1284" s="5" t="s">
        <v>17</v>
      </c>
      <c r="D1284" s="5" t="s">
        <v>1396</v>
      </c>
      <c r="E1284" s="6" t="s">
        <v>2381</v>
      </c>
      <c r="F1284" s="5" t="s">
        <v>2169</v>
      </c>
      <c r="G1284" s="5" t="s">
        <v>116</v>
      </c>
      <c r="H1284" s="5" t="s">
        <v>19</v>
      </c>
      <c r="I1284" s="6" t="s">
        <v>2174</v>
      </c>
      <c r="J1284" s="7">
        <v>5395838</v>
      </c>
      <c r="K1284" s="8">
        <v>1.3893</v>
      </c>
    </row>
    <row r="1285" spans="1:11" x14ac:dyDescent="0.35">
      <c r="A1285" s="5" t="s">
        <v>2167</v>
      </c>
      <c r="B1285" s="5" t="s">
        <v>1312</v>
      </c>
      <c r="C1285" s="5" t="s">
        <v>17</v>
      </c>
      <c r="D1285" s="5" t="s">
        <v>1396</v>
      </c>
      <c r="E1285" s="6" t="s">
        <v>2381</v>
      </c>
      <c r="F1285" s="5" t="s">
        <v>2169</v>
      </c>
      <c r="G1285" s="5" t="s">
        <v>116</v>
      </c>
      <c r="H1285" s="5" t="s">
        <v>30</v>
      </c>
      <c r="I1285" s="6" t="s">
        <v>2182</v>
      </c>
      <c r="J1285" s="7">
        <v>369743</v>
      </c>
      <c r="K1285" s="8">
        <v>9.5200000000000007E-2</v>
      </c>
    </row>
    <row r="1286" spans="1:11" x14ac:dyDescent="0.35">
      <c r="A1286" s="5" t="s">
        <v>2167</v>
      </c>
      <c r="B1286" s="5" t="s">
        <v>1312</v>
      </c>
      <c r="C1286" s="5" t="s">
        <v>17</v>
      </c>
      <c r="D1286" s="5" t="s">
        <v>1396</v>
      </c>
      <c r="E1286" s="6" t="s">
        <v>2381</v>
      </c>
      <c r="F1286" s="5" t="s">
        <v>2169</v>
      </c>
      <c r="G1286" s="5" t="s">
        <v>116</v>
      </c>
      <c r="H1286" s="5" t="s">
        <v>50</v>
      </c>
      <c r="I1286" s="6" t="s">
        <v>2189</v>
      </c>
      <c r="J1286" s="7">
        <v>598729</v>
      </c>
      <c r="K1286" s="8">
        <v>0.1452</v>
      </c>
    </row>
    <row r="1287" spans="1:11" x14ac:dyDescent="0.35">
      <c r="A1287" s="5" t="s">
        <v>2167</v>
      </c>
      <c r="B1287" s="5" t="s">
        <v>1312</v>
      </c>
      <c r="C1287" s="5" t="s">
        <v>17</v>
      </c>
      <c r="D1287" s="5" t="s">
        <v>1396</v>
      </c>
      <c r="E1287" s="6" t="s">
        <v>2381</v>
      </c>
      <c r="F1287" s="5" t="s">
        <v>2169</v>
      </c>
      <c r="G1287" s="5" t="s">
        <v>116</v>
      </c>
      <c r="H1287" s="5" t="s">
        <v>2175</v>
      </c>
      <c r="I1287" s="6" t="s">
        <v>2176</v>
      </c>
      <c r="J1287" s="7">
        <v>1228463</v>
      </c>
      <c r="K1287" s="8">
        <v>0.31630000000000003</v>
      </c>
    </row>
    <row r="1288" spans="1:11" x14ac:dyDescent="0.35">
      <c r="A1288" s="5" t="s">
        <v>2167</v>
      </c>
      <c r="B1288" s="5" t="s">
        <v>1312</v>
      </c>
      <c r="C1288" s="5" t="s">
        <v>17</v>
      </c>
      <c r="D1288" s="5" t="s">
        <v>1396</v>
      </c>
      <c r="E1288" s="6" t="s">
        <v>2381</v>
      </c>
      <c r="F1288" s="5" t="s">
        <v>2169</v>
      </c>
      <c r="G1288" s="5" t="s">
        <v>116</v>
      </c>
      <c r="H1288" s="5" t="s">
        <v>2177</v>
      </c>
      <c r="I1288" s="6" t="s">
        <v>2178</v>
      </c>
      <c r="J1288" s="7">
        <v>874256</v>
      </c>
      <c r="K1288" s="8">
        <v>0.22509999999999999</v>
      </c>
    </row>
    <row r="1289" spans="1:11" x14ac:dyDescent="0.35">
      <c r="A1289" s="5" t="s">
        <v>2167</v>
      </c>
      <c r="B1289" s="5" t="s">
        <v>1312</v>
      </c>
      <c r="C1289" s="5" t="s">
        <v>17</v>
      </c>
      <c r="D1289" s="5" t="s">
        <v>1396</v>
      </c>
      <c r="E1289" s="6" t="s">
        <v>2381</v>
      </c>
      <c r="F1289" s="5" t="s">
        <v>2169</v>
      </c>
      <c r="G1289" s="5" t="s">
        <v>116</v>
      </c>
      <c r="H1289" s="5" t="s">
        <v>2179</v>
      </c>
      <c r="I1289" s="6" t="s">
        <v>2180</v>
      </c>
      <c r="J1289" s="7">
        <v>0</v>
      </c>
      <c r="K1289" s="8">
        <v>0</v>
      </c>
    </row>
    <row r="1290" spans="1:11" x14ac:dyDescent="0.35">
      <c r="A1290" s="5" t="s">
        <v>2167</v>
      </c>
      <c r="B1290" s="5" t="s">
        <v>1312</v>
      </c>
      <c r="C1290" s="5" t="s">
        <v>17</v>
      </c>
      <c r="D1290" s="5" t="s">
        <v>1416</v>
      </c>
      <c r="E1290" s="6" t="s">
        <v>2382</v>
      </c>
      <c r="F1290" s="5" t="s">
        <v>2169</v>
      </c>
      <c r="G1290" s="5" t="s">
        <v>116</v>
      </c>
      <c r="H1290" s="5" t="s">
        <v>2172</v>
      </c>
      <c r="I1290" s="6" t="s">
        <v>2173</v>
      </c>
      <c r="J1290" s="7">
        <v>0</v>
      </c>
      <c r="K1290" s="8">
        <v>0</v>
      </c>
    </row>
    <row r="1291" spans="1:11" x14ac:dyDescent="0.35">
      <c r="A1291" s="5" t="s">
        <v>2167</v>
      </c>
      <c r="B1291" s="5" t="s">
        <v>1312</v>
      </c>
      <c r="C1291" s="5" t="s">
        <v>17</v>
      </c>
      <c r="D1291" s="5" t="s">
        <v>1416</v>
      </c>
      <c r="E1291" s="6" t="s">
        <v>2382</v>
      </c>
      <c r="F1291" s="5" t="s">
        <v>2169</v>
      </c>
      <c r="G1291" s="5" t="s">
        <v>116</v>
      </c>
      <c r="H1291" s="5" t="s">
        <v>19</v>
      </c>
      <c r="I1291" s="6" t="s">
        <v>2174</v>
      </c>
      <c r="J1291" s="7">
        <v>44991163</v>
      </c>
      <c r="K1291" s="8">
        <v>0.46539999999999998</v>
      </c>
    </row>
    <row r="1292" spans="1:11" x14ac:dyDescent="0.35">
      <c r="A1292" s="5" t="s">
        <v>2167</v>
      </c>
      <c r="B1292" s="5" t="s">
        <v>1312</v>
      </c>
      <c r="C1292" s="5" t="s">
        <v>17</v>
      </c>
      <c r="D1292" s="5" t="s">
        <v>1416</v>
      </c>
      <c r="E1292" s="6" t="s">
        <v>2382</v>
      </c>
      <c r="F1292" s="5" t="s">
        <v>2169</v>
      </c>
      <c r="G1292" s="5" t="s">
        <v>116</v>
      </c>
      <c r="H1292" s="5" t="s">
        <v>30</v>
      </c>
      <c r="I1292" s="6" t="s">
        <v>2182</v>
      </c>
      <c r="J1292" s="7">
        <v>3499528</v>
      </c>
      <c r="K1292" s="8">
        <v>3.6200000000000003E-2</v>
      </c>
    </row>
    <row r="1293" spans="1:11" x14ac:dyDescent="0.35">
      <c r="A1293" s="5" t="s">
        <v>2167</v>
      </c>
      <c r="B1293" s="5" t="s">
        <v>1312</v>
      </c>
      <c r="C1293" s="5" t="s">
        <v>17</v>
      </c>
      <c r="D1293" s="5" t="s">
        <v>1416</v>
      </c>
      <c r="E1293" s="6" t="s">
        <v>2382</v>
      </c>
      <c r="F1293" s="5" t="s">
        <v>2169</v>
      </c>
      <c r="G1293" s="5" t="s">
        <v>116</v>
      </c>
      <c r="H1293" s="5" t="s">
        <v>94</v>
      </c>
      <c r="I1293" s="6" t="s">
        <v>2195</v>
      </c>
      <c r="J1293" s="7">
        <v>19576086</v>
      </c>
      <c r="K1293" s="8">
        <v>0.20250000000000001</v>
      </c>
    </row>
    <row r="1294" spans="1:11" x14ac:dyDescent="0.35">
      <c r="A1294" s="5" t="s">
        <v>2167</v>
      </c>
      <c r="B1294" s="5" t="s">
        <v>1312</v>
      </c>
      <c r="C1294" s="5" t="s">
        <v>17</v>
      </c>
      <c r="D1294" s="5" t="s">
        <v>1416</v>
      </c>
      <c r="E1294" s="6" t="s">
        <v>2382</v>
      </c>
      <c r="F1294" s="5" t="s">
        <v>2169</v>
      </c>
      <c r="G1294" s="5" t="s">
        <v>116</v>
      </c>
      <c r="H1294" s="5" t="s">
        <v>2175</v>
      </c>
      <c r="I1294" s="6" t="s">
        <v>2176</v>
      </c>
      <c r="J1294" s="7">
        <v>28189564</v>
      </c>
      <c r="K1294" s="8">
        <v>0.29160000000000003</v>
      </c>
    </row>
    <row r="1295" spans="1:11" x14ac:dyDescent="0.35">
      <c r="A1295" s="5" t="s">
        <v>2167</v>
      </c>
      <c r="B1295" s="5" t="s">
        <v>1312</v>
      </c>
      <c r="C1295" s="5" t="s">
        <v>17</v>
      </c>
      <c r="D1295" s="5" t="s">
        <v>1416</v>
      </c>
      <c r="E1295" s="6" t="s">
        <v>2382</v>
      </c>
      <c r="F1295" s="5" t="s">
        <v>2169</v>
      </c>
      <c r="G1295" s="5" t="s">
        <v>116</v>
      </c>
      <c r="H1295" s="5" t="s">
        <v>2177</v>
      </c>
      <c r="I1295" s="6" t="s">
        <v>2178</v>
      </c>
      <c r="J1295" s="7">
        <v>33622532</v>
      </c>
      <c r="K1295" s="8">
        <v>0.3478</v>
      </c>
    </row>
    <row r="1296" spans="1:11" x14ac:dyDescent="0.35">
      <c r="A1296" s="5" t="s">
        <v>2167</v>
      </c>
      <c r="B1296" s="5" t="s">
        <v>1312</v>
      </c>
      <c r="C1296" s="5" t="s">
        <v>17</v>
      </c>
      <c r="D1296" s="5" t="s">
        <v>1416</v>
      </c>
      <c r="E1296" s="6" t="s">
        <v>2382</v>
      </c>
      <c r="F1296" s="5" t="s">
        <v>2169</v>
      </c>
      <c r="G1296" s="5" t="s">
        <v>116</v>
      </c>
      <c r="H1296" s="5" t="s">
        <v>2179</v>
      </c>
      <c r="I1296" s="6" t="s">
        <v>2180</v>
      </c>
      <c r="J1296" s="7">
        <v>7105394</v>
      </c>
      <c r="K1296" s="8">
        <v>7.3499999999999996E-2</v>
      </c>
    </row>
    <row r="1297" spans="1:11" x14ac:dyDescent="0.35">
      <c r="A1297" s="5" t="s">
        <v>2167</v>
      </c>
      <c r="B1297" s="5" t="s">
        <v>1312</v>
      </c>
      <c r="C1297" s="5" t="s">
        <v>17</v>
      </c>
      <c r="D1297" s="5" t="s">
        <v>1426</v>
      </c>
      <c r="E1297" s="6" t="s">
        <v>2383</v>
      </c>
      <c r="F1297" s="5" t="s">
        <v>2169</v>
      </c>
      <c r="G1297" s="5" t="s">
        <v>116</v>
      </c>
      <c r="H1297" s="5" t="s">
        <v>2206</v>
      </c>
      <c r="I1297" s="6" t="s">
        <v>2207</v>
      </c>
      <c r="J1297" s="7">
        <v>3784069</v>
      </c>
      <c r="K1297" s="8">
        <v>0.5484</v>
      </c>
    </row>
    <row r="1298" spans="1:11" x14ac:dyDescent="0.35">
      <c r="A1298" s="5" t="s">
        <v>2167</v>
      </c>
      <c r="B1298" s="5" t="s">
        <v>1312</v>
      </c>
      <c r="C1298" s="5" t="s">
        <v>17</v>
      </c>
      <c r="D1298" s="5" t="s">
        <v>1426</v>
      </c>
      <c r="E1298" s="6" t="s">
        <v>2383</v>
      </c>
      <c r="F1298" s="5" t="s">
        <v>2169</v>
      </c>
      <c r="G1298" s="5" t="s">
        <v>116</v>
      </c>
      <c r="H1298" s="5" t="s">
        <v>2170</v>
      </c>
      <c r="I1298" s="6" t="s">
        <v>2171</v>
      </c>
      <c r="J1298" s="7">
        <v>0</v>
      </c>
      <c r="K1298" s="8">
        <v>0</v>
      </c>
    </row>
    <row r="1299" spans="1:11" x14ac:dyDescent="0.35">
      <c r="A1299" s="5" t="s">
        <v>2167</v>
      </c>
      <c r="B1299" s="5" t="s">
        <v>1312</v>
      </c>
      <c r="C1299" s="5" t="s">
        <v>17</v>
      </c>
      <c r="D1299" s="5" t="s">
        <v>1426</v>
      </c>
      <c r="E1299" s="6" t="s">
        <v>2383</v>
      </c>
      <c r="F1299" s="5" t="s">
        <v>2169</v>
      </c>
      <c r="G1299" s="5" t="s">
        <v>116</v>
      </c>
      <c r="H1299" s="5" t="s">
        <v>2172</v>
      </c>
      <c r="I1299" s="6" t="s">
        <v>2173</v>
      </c>
      <c r="J1299" s="7">
        <v>0</v>
      </c>
      <c r="K1299" s="8">
        <v>0</v>
      </c>
    </row>
    <row r="1300" spans="1:11" x14ac:dyDescent="0.35">
      <c r="A1300" s="5" t="s">
        <v>2167</v>
      </c>
      <c r="B1300" s="5" t="s">
        <v>1312</v>
      </c>
      <c r="C1300" s="5" t="s">
        <v>17</v>
      </c>
      <c r="D1300" s="5" t="s">
        <v>1426</v>
      </c>
      <c r="E1300" s="6" t="s">
        <v>2383</v>
      </c>
      <c r="F1300" s="5" t="s">
        <v>2169</v>
      </c>
      <c r="G1300" s="5" t="s">
        <v>116</v>
      </c>
      <c r="H1300" s="5" t="s">
        <v>19</v>
      </c>
      <c r="I1300" s="6" t="s">
        <v>2174</v>
      </c>
      <c r="J1300" s="7">
        <v>22648</v>
      </c>
      <c r="K1300" s="8">
        <v>4.0000000000000001E-3</v>
      </c>
    </row>
    <row r="1301" spans="1:11" x14ac:dyDescent="0.35">
      <c r="A1301" s="5" t="s">
        <v>2167</v>
      </c>
      <c r="B1301" s="5" t="s">
        <v>1312</v>
      </c>
      <c r="C1301" s="5" t="s">
        <v>17</v>
      </c>
      <c r="D1301" s="5" t="s">
        <v>1426</v>
      </c>
      <c r="E1301" s="6" t="s">
        <v>2383</v>
      </c>
      <c r="F1301" s="5" t="s">
        <v>2169</v>
      </c>
      <c r="G1301" s="5" t="s">
        <v>116</v>
      </c>
      <c r="H1301" s="5" t="s">
        <v>2175</v>
      </c>
      <c r="I1301" s="6" t="s">
        <v>2176</v>
      </c>
      <c r="J1301" s="7">
        <v>1712759</v>
      </c>
      <c r="K1301" s="8">
        <v>0.30249999999999999</v>
      </c>
    </row>
    <row r="1302" spans="1:11" x14ac:dyDescent="0.35">
      <c r="A1302" s="5" t="s">
        <v>2167</v>
      </c>
      <c r="B1302" s="5" t="s">
        <v>1312</v>
      </c>
      <c r="C1302" s="5" t="s">
        <v>17</v>
      </c>
      <c r="D1302" s="5" t="s">
        <v>1426</v>
      </c>
      <c r="E1302" s="6" t="s">
        <v>2383</v>
      </c>
      <c r="F1302" s="5" t="s">
        <v>2169</v>
      </c>
      <c r="G1302" s="5" t="s">
        <v>116</v>
      </c>
      <c r="H1302" s="5" t="s">
        <v>2177</v>
      </c>
      <c r="I1302" s="6" t="s">
        <v>2178</v>
      </c>
      <c r="J1302" s="7">
        <v>0</v>
      </c>
      <c r="K1302" s="8">
        <v>0</v>
      </c>
    </row>
    <row r="1303" spans="1:11" x14ac:dyDescent="0.35">
      <c r="A1303" s="5" t="s">
        <v>2167</v>
      </c>
      <c r="B1303" s="5" t="s">
        <v>1428</v>
      </c>
      <c r="C1303" s="5" t="s">
        <v>17</v>
      </c>
      <c r="D1303" s="5" t="s">
        <v>1429</v>
      </c>
      <c r="E1303" s="6" t="s">
        <v>2269</v>
      </c>
      <c r="F1303" s="5" t="s">
        <v>2198</v>
      </c>
      <c r="G1303" s="5" t="s">
        <v>1428</v>
      </c>
      <c r="H1303" s="5" t="s">
        <v>2170</v>
      </c>
      <c r="I1303" s="6" t="s">
        <v>2171</v>
      </c>
      <c r="J1303" s="7">
        <v>0</v>
      </c>
      <c r="K1303" s="8">
        <v>0</v>
      </c>
    </row>
    <row r="1304" spans="1:11" x14ac:dyDescent="0.35">
      <c r="A1304" s="5" t="s">
        <v>2167</v>
      </c>
      <c r="B1304" s="5" t="s">
        <v>1428</v>
      </c>
      <c r="C1304" s="5" t="s">
        <v>17</v>
      </c>
      <c r="D1304" s="5" t="s">
        <v>1429</v>
      </c>
      <c r="E1304" s="6" t="s">
        <v>2269</v>
      </c>
      <c r="F1304" s="5" t="s">
        <v>2198</v>
      </c>
      <c r="G1304" s="5" t="s">
        <v>1428</v>
      </c>
      <c r="H1304" s="5" t="s">
        <v>2172</v>
      </c>
      <c r="I1304" s="6" t="s">
        <v>2173</v>
      </c>
      <c r="J1304" s="7">
        <v>0</v>
      </c>
      <c r="K1304" s="8">
        <v>0</v>
      </c>
    </row>
    <row r="1305" spans="1:11" x14ac:dyDescent="0.35">
      <c r="A1305" s="5" t="s">
        <v>2167</v>
      </c>
      <c r="B1305" s="5" t="s">
        <v>1428</v>
      </c>
      <c r="C1305" s="5" t="s">
        <v>17</v>
      </c>
      <c r="D1305" s="5" t="s">
        <v>1429</v>
      </c>
      <c r="E1305" s="6" t="s">
        <v>2269</v>
      </c>
      <c r="F1305" s="5" t="s">
        <v>2198</v>
      </c>
      <c r="G1305" s="5" t="s">
        <v>1428</v>
      </c>
      <c r="H1305" s="5" t="s">
        <v>19</v>
      </c>
      <c r="I1305" s="6" t="s">
        <v>2174</v>
      </c>
      <c r="J1305" s="7">
        <v>1098760</v>
      </c>
      <c r="K1305" s="8">
        <v>0.18640000000000001</v>
      </c>
    </row>
    <row r="1306" spans="1:11" x14ac:dyDescent="0.35">
      <c r="A1306" s="5" t="s">
        <v>2167</v>
      </c>
      <c r="B1306" s="5" t="s">
        <v>1428</v>
      </c>
      <c r="C1306" s="5" t="s">
        <v>17</v>
      </c>
      <c r="D1306" s="5" t="s">
        <v>1429</v>
      </c>
      <c r="E1306" s="6" t="s">
        <v>2269</v>
      </c>
      <c r="F1306" s="5" t="s">
        <v>2198</v>
      </c>
      <c r="G1306" s="5" t="s">
        <v>1428</v>
      </c>
      <c r="H1306" s="5" t="s">
        <v>30</v>
      </c>
      <c r="I1306" s="6" t="s">
        <v>2182</v>
      </c>
      <c r="J1306" s="7">
        <v>176250</v>
      </c>
      <c r="K1306" s="8">
        <v>2.9899999999999999E-2</v>
      </c>
    </row>
    <row r="1307" spans="1:11" x14ac:dyDescent="0.35">
      <c r="A1307" s="5" t="s">
        <v>2167</v>
      </c>
      <c r="B1307" s="5" t="s">
        <v>1428</v>
      </c>
      <c r="C1307" s="5" t="s">
        <v>17</v>
      </c>
      <c r="D1307" s="5" t="s">
        <v>1429</v>
      </c>
      <c r="E1307" s="6" t="s">
        <v>2269</v>
      </c>
      <c r="F1307" s="5" t="s">
        <v>2198</v>
      </c>
      <c r="G1307" s="5" t="s">
        <v>1428</v>
      </c>
      <c r="H1307" s="5" t="s">
        <v>2175</v>
      </c>
      <c r="I1307" s="6" t="s">
        <v>2176</v>
      </c>
      <c r="J1307" s="7">
        <v>628368</v>
      </c>
      <c r="K1307" s="8">
        <v>0.1066</v>
      </c>
    </row>
    <row r="1308" spans="1:11" x14ac:dyDescent="0.35">
      <c r="A1308" s="5" t="s">
        <v>2167</v>
      </c>
      <c r="B1308" s="5" t="s">
        <v>1428</v>
      </c>
      <c r="C1308" s="5" t="s">
        <v>17</v>
      </c>
      <c r="D1308" s="5" t="s">
        <v>1429</v>
      </c>
      <c r="E1308" s="6" t="s">
        <v>2269</v>
      </c>
      <c r="F1308" s="5" t="s">
        <v>2198</v>
      </c>
      <c r="G1308" s="5" t="s">
        <v>1428</v>
      </c>
      <c r="H1308" s="5" t="s">
        <v>2177</v>
      </c>
      <c r="I1308" s="6" t="s">
        <v>2178</v>
      </c>
      <c r="J1308" s="7">
        <v>576495</v>
      </c>
      <c r="K1308" s="8">
        <v>9.7799999999999998E-2</v>
      </c>
    </row>
    <row r="1309" spans="1:11" x14ac:dyDescent="0.35">
      <c r="A1309" s="5" t="s">
        <v>2167</v>
      </c>
      <c r="B1309" s="5" t="s">
        <v>1428</v>
      </c>
      <c r="C1309" s="5" t="s">
        <v>17</v>
      </c>
      <c r="D1309" s="5" t="s">
        <v>1429</v>
      </c>
      <c r="E1309" s="6" t="s">
        <v>2269</v>
      </c>
      <c r="F1309" s="5" t="s">
        <v>2198</v>
      </c>
      <c r="G1309" s="5" t="s">
        <v>1428</v>
      </c>
      <c r="H1309" s="5" t="s">
        <v>2179</v>
      </c>
      <c r="I1309" s="6" t="s">
        <v>2180</v>
      </c>
      <c r="J1309" s="7">
        <v>147366</v>
      </c>
      <c r="K1309" s="8">
        <v>2.5000000000000001E-2</v>
      </c>
    </row>
    <row r="1310" spans="1:11" x14ac:dyDescent="0.35">
      <c r="A1310" s="5" t="s">
        <v>2167</v>
      </c>
      <c r="B1310" s="5" t="s">
        <v>1428</v>
      </c>
      <c r="C1310" s="5" t="s">
        <v>17</v>
      </c>
      <c r="D1310" s="5" t="s">
        <v>1432</v>
      </c>
      <c r="E1310" s="6" t="s">
        <v>2384</v>
      </c>
      <c r="F1310" s="5" t="s">
        <v>2169</v>
      </c>
      <c r="G1310" s="5" t="s">
        <v>116</v>
      </c>
      <c r="H1310" s="5" t="s">
        <v>2172</v>
      </c>
      <c r="I1310" s="6" t="s">
        <v>2173</v>
      </c>
      <c r="J1310" s="7">
        <v>0</v>
      </c>
      <c r="K1310" s="8">
        <v>0</v>
      </c>
    </row>
    <row r="1311" spans="1:11" x14ac:dyDescent="0.35">
      <c r="A1311" s="5" t="s">
        <v>2167</v>
      </c>
      <c r="B1311" s="5" t="s">
        <v>1428</v>
      </c>
      <c r="C1311" s="5" t="s">
        <v>17</v>
      </c>
      <c r="D1311" s="5" t="s">
        <v>1432</v>
      </c>
      <c r="E1311" s="6" t="s">
        <v>2384</v>
      </c>
      <c r="F1311" s="5" t="s">
        <v>2169</v>
      </c>
      <c r="G1311" s="5" t="s">
        <v>116</v>
      </c>
      <c r="H1311" s="5" t="s">
        <v>19</v>
      </c>
      <c r="I1311" s="6" t="s">
        <v>2174</v>
      </c>
      <c r="J1311" s="7">
        <v>831162</v>
      </c>
      <c r="K1311" s="8">
        <v>0.51490000000000002</v>
      </c>
    </row>
    <row r="1312" spans="1:11" x14ac:dyDescent="0.35">
      <c r="A1312" s="5" t="s">
        <v>2167</v>
      </c>
      <c r="B1312" s="5" t="s">
        <v>1428</v>
      </c>
      <c r="C1312" s="5" t="s">
        <v>17</v>
      </c>
      <c r="D1312" s="5" t="s">
        <v>1432</v>
      </c>
      <c r="E1312" s="6" t="s">
        <v>2384</v>
      </c>
      <c r="F1312" s="5" t="s">
        <v>2169</v>
      </c>
      <c r="G1312" s="5" t="s">
        <v>116</v>
      </c>
      <c r="H1312" s="5" t="s">
        <v>30</v>
      </c>
      <c r="I1312" s="6" t="s">
        <v>2182</v>
      </c>
      <c r="J1312" s="7">
        <v>40678</v>
      </c>
      <c r="K1312" s="8">
        <v>2.52E-2</v>
      </c>
    </row>
    <row r="1313" spans="1:11" x14ac:dyDescent="0.35">
      <c r="A1313" s="5" t="s">
        <v>2167</v>
      </c>
      <c r="B1313" s="5" t="s">
        <v>1428</v>
      </c>
      <c r="C1313" s="5" t="s">
        <v>17</v>
      </c>
      <c r="D1313" s="5" t="s">
        <v>1432</v>
      </c>
      <c r="E1313" s="6" t="s">
        <v>2384</v>
      </c>
      <c r="F1313" s="5" t="s">
        <v>2169</v>
      </c>
      <c r="G1313" s="5" t="s">
        <v>116</v>
      </c>
      <c r="H1313" s="5" t="s">
        <v>2175</v>
      </c>
      <c r="I1313" s="6" t="s">
        <v>2176</v>
      </c>
      <c r="J1313" s="7">
        <v>481522</v>
      </c>
      <c r="K1313" s="8">
        <v>0.29830000000000001</v>
      </c>
    </row>
    <row r="1314" spans="1:11" x14ac:dyDescent="0.35">
      <c r="A1314" s="5" t="s">
        <v>2167</v>
      </c>
      <c r="B1314" s="5" t="s">
        <v>1428</v>
      </c>
      <c r="C1314" s="5" t="s">
        <v>17</v>
      </c>
      <c r="D1314" s="5" t="s">
        <v>1432</v>
      </c>
      <c r="E1314" s="6" t="s">
        <v>2384</v>
      </c>
      <c r="F1314" s="5" t="s">
        <v>2169</v>
      </c>
      <c r="G1314" s="5" t="s">
        <v>116</v>
      </c>
      <c r="H1314" s="5" t="s">
        <v>2177</v>
      </c>
      <c r="I1314" s="6" t="s">
        <v>2178</v>
      </c>
      <c r="J1314" s="7">
        <v>333175</v>
      </c>
      <c r="K1314" s="8">
        <v>0.2064</v>
      </c>
    </row>
    <row r="1315" spans="1:11" x14ac:dyDescent="0.35">
      <c r="A1315" s="5" t="s">
        <v>2167</v>
      </c>
      <c r="B1315" s="5" t="s">
        <v>1428</v>
      </c>
      <c r="C1315" s="5" t="s">
        <v>17</v>
      </c>
      <c r="D1315" s="5" t="s">
        <v>1432</v>
      </c>
      <c r="E1315" s="6" t="s">
        <v>2384</v>
      </c>
      <c r="F1315" s="5" t="s">
        <v>2169</v>
      </c>
      <c r="G1315" s="5" t="s">
        <v>116</v>
      </c>
      <c r="H1315" s="5" t="s">
        <v>2179</v>
      </c>
      <c r="I1315" s="6" t="s">
        <v>2180</v>
      </c>
      <c r="J1315" s="7">
        <v>60372</v>
      </c>
      <c r="K1315" s="8">
        <v>3.7400000000000003E-2</v>
      </c>
    </row>
    <row r="1316" spans="1:11" x14ac:dyDescent="0.35">
      <c r="A1316" s="5" t="s">
        <v>2167</v>
      </c>
      <c r="B1316" s="5" t="s">
        <v>1428</v>
      </c>
      <c r="C1316" s="5" t="s">
        <v>17</v>
      </c>
      <c r="D1316" s="5" t="s">
        <v>1436</v>
      </c>
      <c r="E1316" s="6" t="s">
        <v>2385</v>
      </c>
      <c r="F1316" s="5" t="s">
        <v>2169</v>
      </c>
      <c r="G1316" s="5" t="s">
        <v>116</v>
      </c>
      <c r="H1316" s="5" t="s">
        <v>2172</v>
      </c>
      <c r="I1316" s="6" t="s">
        <v>2173</v>
      </c>
      <c r="J1316" s="7">
        <v>0</v>
      </c>
      <c r="K1316" s="8">
        <v>0</v>
      </c>
    </row>
    <row r="1317" spans="1:11" x14ac:dyDescent="0.35">
      <c r="A1317" s="5" t="s">
        <v>2167</v>
      </c>
      <c r="B1317" s="5" t="s">
        <v>1428</v>
      </c>
      <c r="C1317" s="5" t="s">
        <v>17</v>
      </c>
      <c r="D1317" s="5" t="s">
        <v>1436</v>
      </c>
      <c r="E1317" s="6" t="s">
        <v>2385</v>
      </c>
      <c r="F1317" s="5" t="s">
        <v>2169</v>
      </c>
      <c r="G1317" s="5" t="s">
        <v>116</v>
      </c>
      <c r="H1317" s="5" t="s">
        <v>19</v>
      </c>
      <c r="I1317" s="6" t="s">
        <v>2174</v>
      </c>
      <c r="J1317" s="7">
        <v>1092069</v>
      </c>
      <c r="K1317" s="8">
        <v>0.25890000000000002</v>
      </c>
    </row>
    <row r="1318" spans="1:11" x14ac:dyDescent="0.35">
      <c r="A1318" s="5" t="s">
        <v>2167</v>
      </c>
      <c r="B1318" s="5" t="s">
        <v>1428</v>
      </c>
      <c r="C1318" s="5" t="s">
        <v>17</v>
      </c>
      <c r="D1318" s="5" t="s">
        <v>1436</v>
      </c>
      <c r="E1318" s="6" t="s">
        <v>2385</v>
      </c>
      <c r="F1318" s="5" t="s">
        <v>2169</v>
      </c>
      <c r="G1318" s="5" t="s">
        <v>116</v>
      </c>
      <c r="H1318" s="5" t="s">
        <v>30</v>
      </c>
      <c r="I1318" s="6" t="s">
        <v>2182</v>
      </c>
      <c r="J1318" s="7">
        <v>118107</v>
      </c>
      <c r="K1318" s="8">
        <v>2.8000000000000001E-2</v>
      </c>
    </row>
    <row r="1319" spans="1:11" x14ac:dyDescent="0.35">
      <c r="A1319" s="5" t="s">
        <v>2167</v>
      </c>
      <c r="B1319" s="5" t="s">
        <v>1428</v>
      </c>
      <c r="C1319" s="5" t="s">
        <v>17</v>
      </c>
      <c r="D1319" s="5" t="s">
        <v>1436</v>
      </c>
      <c r="E1319" s="6" t="s">
        <v>2385</v>
      </c>
      <c r="F1319" s="5" t="s">
        <v>2169</v>
      </c>
      <c r="G1319" s="5" t="s">
        <v>116</v>
      </c>
      <c r="H1319" s="5" t="s">
        <v>2175</v>
      </c>
      <c r="I1319" s="6" t="s">
        <v>2176</v>
      </c>
      <c r="J1319" s="7">
        <v>1254044</v>
      </c>
      <c r="K1319" s="8">
        <v>0.29730000000000001</v>
      </c>
    </row>
    <row r="1320" spans="1:11" x14ac:dyDescent="0.35">
      <c r="A1320" s="5" t="s">
        <v>2167</v>
      </c>
      <c r="B1320" s="5" t="s">
        <v>1428</v>
      </c>
      <c r="C1320" s="5" t="s">
        <v>17</v>
      </c>
      <c r="D1320" s="5" t="s">
        <v>1436</v>
      </c>
      <c r="E1320" s="6" t="s">
        <v>2385</v>
      </c>
      <c r="F1320" s="5" t="s">
        <v>2169</v>
      </c>
      <c r="G1320" s="5" t="s">
        <v>116</v>
      </c>
      <c r="H1320" s="5" t="s">
        <v>2177</v>
      </c>
      <c r="I1320" s="6" t="s">
        <v>2178</v>
      </c>
      <c r="J1320" s="7">
        <v>458087</v>
      </c>
      <c r="K1320" s="8">
        <v>0.1086</v>
      </c>
    </row>
    <row r="1321" spans="1:11" x14ac:dyDescent="0.35">
      <c r="A1321" s="5" t="s">
        <v>2167</v>
      </c>
      <c r="B1321" s="5" t="s">
        <v>1428</v>
      </c>
      <c r="C1321" s="5" t="s">
        <v>17</v>
      </c>
      <c r="D1321" s="5" t="s">
        <v>1436</v>
      </c>
      <c r="E1321" s="6" t="s">
        <v>2385</v>
      </c>
      <c r="F1321" s="5" t="s">
        <v>2169</v>
      </c>
      <c r="G1321" s="5" t="s">
        <v>116</v>
      </c>
      <c r="H1321" s="5" t="s">
        <v>2179</v>
      </c>
      <c r="I1321" s="6" t="s">
        <v>2180</v>
      </c>
      <c r="J1321" s="7">
        <v>102078</v>
      </c>
      <c r="K1321" s="8">
        <v>2.4199999999999999E-2</v>
      </c>
    </row>
    <row r="1322" spans="1:11" x14ac:dyDescent="0.35">
      <c r="A1322" s="5" t="s">
        <v>2167</v>
      </c>
      <c r="B1322" s="5" t="s">
        <v>1428</v>
      </c>
      <c r="C1322" s="5" t="s">
        <v>17</v>
      </c>
      <c r="D1322" s="5" t="s">
        <v>1438</v>
      </c>
      <c r="E1322" s="6" t="s">
        <v>2386</v>
      </c>
      <c r="F1322" s="5" t="s">
        <v>2169</v>
      </c>
      <c r="G1322" s="5" t="s">
        <v>116</v>
      </c>
      <c r="H1322" s="5" t="s">
        <v>2170</v>
      </c>
      <c r="I1322" s="6" t="s">
        <v>2171</v>
      </c>
      <c r="J1322" s="7">
        <v>0</v>
      </c>
      <c r="K1322" s="8">
        <v>0</v>
      </c>
    </row>
    <row r="1323" spans="1:11" x14ac:dyDescent="0.35">
      <c r="A1323" s="5" t="s">
        <v>2167</v>
      </c>
      <c r="B1323" s="5" t="s">
        <v>1428</v>
      </c>
      <c r="C1323" s="5" t="s">
        <v>17</v>
      </c>
      <c r="D1323" s="5" t="s">
        <v>1438</v>
      </c>
      <c r="E1323" s="6" t="s">
        <v>2386</v>
      </c>
      <c r="F1323" s="5" t="s">
        <v>2169</v>
      </c>
      <c r="G1323" s="5" t="s">
        <v>116</v>
      </c>
      <c r="H1323" s="5" t="s">
        <v>2172</v>
      </c>
      <c r="I1323" s="6" t="s">
        <v>2173</v>
      </c>
      <c r="J1323" s="7">
        <v>0</v>
      </c>
      <c r="K1323" s="8">
        <v>0</v>
      </c>
    </row>
    <row r="1324" spans="1:11" x14ac:dyDescent="0.35">
      <c r="A1324" s="5" t="s">
        <v>2167</v>
      </c>
      <c r="B1324" s="5" t="s">
        <v>1428</v>
      </c>
      <c r="C1324" s="5" t="s">
        <v>17</v>
      </c>
      <c r="D1324" s="5" t="s">
        <v>1438</v>
      </c>
      <c r="E1324" s="6" t="s">
        <v>2386</v>
      </c>
      <c r="F1324" s="5" t="s">
        <v>2169</v>
      </c>
      <c r="G1324" s="5" t="s">
        <v>116</v>
      </c>
      <c r="H1324" s="5" t="s">
        <v>19</v>
      </c>
      <c r="I1324" s="6" t="s">
        <v>2174</v>
      </c>
      <c r="J1324" s="7">
        <v>3630629</v>
      </c>
      <c r="K1324" s="8">
        <v>0.43269999999999997</v>
      </c>
    </row>
    <row r="1325" spans="1:11" x14ac:dyDescent="0.35">
      <c r="A1325" s="5" t="s">
        <v>2167</v>
      </c>
      <c r="B1325" s="5" t="s">
        <v>1428</v>
      </c>
      <c r="C1325" s="5" t="s">
        <v>17</v>
      </c>
      <c r="D1325" s="5" t="s">
        <v>1438</v>
      </c>
      <c r="E1325" s="6" t="s">
        <v>2386</v>
      </c>
      <c r="F1325" s="5" t="s">
        <v>2169</v>
      </c>
      <c r="G1325" s="5" t="s">
        <v>116</v>
      </c>
      <c r="H1325" s="5" t="s">
        <v>30</v>
      </c>
      <c r="I1325" s="6" t="s">
        <v>2182</v>
      </c>
      <c r="J1325" s="7">
        <v>246685</v>
      </c>
      <c r="K1325" s="8">
        <v>2.9399999999999999E-2</v>
      </c>
    </row>
    <row r="1326" spans="1:11" x14ac:dyDescent="0.35">
      <c r="A1326" s="5" t="s">
        <v>2167</v>
      </c>
      <c r="B1326" s="5" t="s">
        <v>1428</v>
      </c>
      <c r="C1326" s="5" t="s">
        <v>17</v>
      </c>
      <c r="D1326" s="5" t="s">
        <v>1438</v>
      </c>
      <c r="E1326" s="6" t="s">
        <v>2386</v>
      </c>
      <c r="F1326" s="5" t="s">
        <v>2169</v>
      </c>
      <c r="G1326" s="5" t="s">
        <v>116</v>
      </c>
      <c r="H1326" s="5" t="s">
        <v>2175</v>
      </c>
      <c r="I1326" s="6" t="s">
        <v>2176</v>
      </c>
      <c r="J1326" s="7">
        <v>2591868</v>
      </c>
      <c r="K1326" s="8">
        <v>0.30890000000000001</v>
      </c>
    </row>
    <row r="1327" spans="1:11" x14ac:dyDescent="0.35">
      <c r="A1327" s="5" t="s">
        <v>2167</v>
      </c>
      <c r="B1327" s="5" t="s">
        <v>1428</v>
      </c>
      <c r="C1327" s="5" t="s">
        <v>17</v>
      </c>
      <c r="D1327" s="5" t="s">
        <v>1438</v>
      </c>
      <c r="E1327" s="6" t="s">
        <v>2386</v>
      </c>
      <c r="F1327" s="5" t="s">
        <v>2169</v>
      </c>
      <c r="G1327" s="5" t="s">
        <v>116</v>
      </c>
      <c r="H1327" s="5" t="s">
        <v>2177</v>
      </c>
      <c r="I1327" s="6" t="s">
        <v>2178</v>
      </c>
      <c r="J1327" s="7">
        <v>1110081</v>
      </c>
      <c r="K1327" s="8">
        <v>0.1323</v>
      </c>
    </row>
    <row r="1328" spans="1:11" x14ac:dyDescent="0.35">
      <c r="A1328" s="5" t="s">
        <v>2167</v>
      </c>
      <c r="B1328" s="5" t="s">
        <v>1428</v>
      </c>
      <c r="C1328" s="5" t="s">
        <v>17</v>
      </c>
      <c r="D1328" s="5" t="s">
        <v>1438</v>
      </c>
      <c r="E1328" s="6" t="s">
        <v>2386</v>
      </c>
      <c r="F1328" s="5" t="s">
        <v>2169</v>
      </c>
      <c r="G1328" s="5" t="s">
        <v>116</v>
      </c>
      <c r="H1328" s="5" t="s">
        <v>2179</v>
      </c>
      <c r="I1328" s="6" t="s">
        <v>2180</v>
      </c>
      <c r="J1328" s="7">
        <v>252558</v>
      </c>
      <c r="K1328" s="8">
        <v>3.0099999999999998E-2</v>
      </c>
    </row>
    <row r="1329" spans="1:11" x14ac:dyDescent="0.35">
      <c r="A1329" s="5" t="s">
        <v>2167</v>
      </c>
      <c r="B1329" s="5" t="s">
        <v>1428</v>
      </c>
      <c r="C1329" s="5" t="s">
        <v>17</v>
      </c>
      <c r="D1329" s="5" t="s">
        <v>1439</v>
      </c>
      <c r="E1329" s="6" t="s">
        <v>2335</v>
      </c>
      <c r="F1329" s="5" t="s">
        <v>2198</v>
      </c>
      <c r="G1329" s="5" t="s">
        <v>1428</v>
      </c>
      <c r="H1329" s="5" t="s">
        <v>2172</v>
      </c>
      <c r="I1329" s="6" t="s">
        <v>2173</v>
      </c>
      <c r="J1329" s="7">
        <v>0</v>
      </c>
      <c r="K1329" s="8">
        <v>0</v>
      </c>
    </row>
    <row r="1330" spans="1:11" x14ac:dyDescent="0.35">
      <c r="A1330" s="5" t="s">
        <v>2167</v>
      </c>
      <c r="B1330" s="5" t="s">
        <v>1428</v>
      </c>
      <c r="C1330" s="5" t="s">
        <v>17</v>
      </c>
      <c r="D1330" s="5" t="s">
        <v>1439</v>
      </c>
      <c r="E1330" s="6" t="s">
        <v>2335</v>
      </c>
      <c r="F1330" s="5" t="s">
        <v>2198</v>
      </c>
      <c r="G1330" s="5" t="s">
        <v>1428</v>
      </c>
      <c r="H1330" s="5" t="s">
        <v>19</v>
      </c>
      <c r="I1330" s="6" t="s">
        <v>2174</v>
      </c>
      <c r="J1330" s="7">
        <v>686973</v>
      </c>
      <c r="K1330" s="8">
        <v>0.32890000000000003</v>
      </c>
    </row>
    <row r="1331" spans="1:11" x14ac:dyDescent="0.35">
      <c r="A1331" s="5" t="s">
        <v>2167</v>
      </c>
      <c r="B1331" s="5" t="s">
        <v>1428</v>
      </c>
      <c r="C1331" s="5" t="s">
        <v>17</v>
      </c>
      <c r="D1331" s="5" t="s">
        <v>1439</v>
      </c>
      <c r="E1331" s="6" t="s">
        <v>2335</v>
      </c>
      <c r="F1331" s="5" t="s">
        <v>2198</v>
      </c>
      <c r="G1331" s="5" t="s">
        <v>1428</v>
      </c>
      <c r="H1331" s="5" t="s">
        <v>2175</v>
      </c>
      <c r="I1331" s="6" t="s">
        <v>2176</v>
      </c>
      <c r="J1331" s="7">
        <v>551208</v>
      </c>
      <c r="K1331" s="8">
        <v>0.26390000000000002</v>
      </c>
    </row>
    <row r="1332" spans="1:11" x14ac:dyDescent="0.35">
      <c r="A1332" s="5" t="s">
        <v>2167</v>
      </c>
      <c r="B1332" s="5" t="s">
        <v>1428</v>
      </c>
      <c r="C1332" s="5" t="s">
        <v>17</v>
      </c>
      <c r="D1332" s="5" t="s">
        <v>1439</v>
      </c>
      <c r="E1332" s="6" t="s">
        <v>2335</v>
      </c>
      <c r="F1332" s="5" t="s">
        <v>2198</v>
      </c>
      <c r="G1332" s="5" t="s">
        <v>1428</v>
      </c>
      <c r="H1332" s="5" t="s">
        <v>2177</v>
      </c>
      <c r="I1332" s="6" t="s">
        <v>2178</v>
      </c>
      <c r="J1332" s="7">
        <v>405834</v>
      </c>
      <c r="K1332" s="8">
        <v>0.1943</v>
      </c>
    </row>
    <row r="1333" spans="1:11" x14ac:dyDescent="0.35">
      <c r="A1333" s="5" t="s">
        <v>2167</v>
      </c>
      <c r="B1333" s="5" t="s">
        <v>1428</v>
      </c>
      <c r="C1333" s="5" t="s">
        <v>17</v>
      </c>
      <c r="D1333" s="5" t="s">
        <v>1439</v>
      </c>
      <c r="E1333" s="6" t="s">
        <v>2335</v>
      </c>
      <c r="F1333" s="5" t="s">
        <v>2198</v>
      </c>
      <c r="G1333" s="5" t="s">
        <v>1428</v>
      </c>
      <c r="H1333" s="5" t="s">
        <v>2179</v>
      </c>
      <c r="I1333" s="6" t="s">
        <v>2180</v>
      </c>
      <c r="J1333" s="7">
        <v>114461</v>
      </c>
      <c r="K1333" s="8">
        <v>5.4800000000000001E-2</v>
      </c>
    </row>
    <row r="1334" spans="1:11" x14ac:dyDescent="0.35">
      <c r="A1334" s="5" t="s">
        <v>2167</v>
      </c>
      <c r="B1334" s="5" t="s">
        <v>1428</v>
      </c>
      <c r="C1334" s="5" t="s">
        <v>17</v>
      </c>
      <c r="D1334" s="5" t="s">
        <v>1815</v>
      </c>
      <c r="E1334" s="6" t="s">
        <v>2365</v>
      </c>
      <c r="F1334" s="5" t="s">
        <v>2198</v>
      </c>
      <c r="G1334" s="5" t="s">
        <v>1814</v>
      </c>
      <c r="H1334" s="5" t="s">
        <v>2170</v>
      </c>
      <c r="I1334" s="6" t="s">
        <v>2171</v>
      </c>
      <c r="J1334" s="7">
        <v>0</v>
      </c>
      <c r="K1334" s="8">
        <v>0</v>
      </c>
    </row>
    <row r="1335" spans="1:11" x14ac:dyDescent="0.35">
      <c r="A1335" s="5" t="s">
        <v>2167</v>
      </c>
      <c r="B1335" s="5" t="s">
        <v>1428</v>
      </c>
      <c r="C1335" s="5" t="s">
        <v>17</v>
      </c>
      <c r="D1335" s="5" t="s">
        <v>1815</v>
      </c>
      <c r="E1335" s="6" t="s">
        <v>2365</v>
      </c>
      <c r="F1335" s="5" t="s">
        <v>2198</v>
      </c>
      <c r="G1335" s="5" t="s">
        <v>1814</v>
      </c>
      <c r="H1335" s="5" t="s">
        <v>2172</v>
      </c>
      <c r="I1335" s="6" t="s">
        <v>2173</v>
      </c>
      <c r="J1335" s="7">
        <v>0</v>
      </c>
      <c r="K1335" s="8">
        <v>0</v>
      </c>
    </row>
    <row r="1336" spans="1:11" x14ac:dyDescent="0.35">
      <c r="A1336" s="5" t="s">
        <v>2167</v>
      </c>
      <c r="B1336" s="5" t="s">
        <v>1428</v>
      </c>
      <c r="C1336" s="5" t="s">
        <v>17</v>
      </c>
      <c r="D1336" s="5" t="s">
        <v>1815</v>
      </c>
      <c r="E1336" s="6" t="s">
        <v>2365</v>
      </c>
      <c r="F1336" s="5" t="s">
        <v>2198</v>
      </c>
      <c r="G1336" s="5" t="s">
        <v>1814</v>
      </c>
      <c r="H1336" s="5" t="s">
        <v>19</v>
      </c>
      <c r="I1336" s="6" t="s">
        <v>2174</v>
      </c>
      <c r="J1336" s="7">
        <v>110317</v>
      </c>
      <c r="K1336" s="8">
        <v>8.3900000000000002E-2</v>
      </c>
    </row>
    <row r="1337" spans="1:11" x14ac:dyDescent="0.35">
      <c r="A1337" s="5" t="s">
        <v>2167</v>
      </c>
      <c r="B1337" s="5" t="s">
        <v>1428</v>
      </c>
      <c r="C1337" s="5" t="s">
        <v>17</v>
      </c>
      <c r="D1337" s="5" t="s">
        <v>1815</v>
      </c>
      <c r="E1337" s="6" t="s">
        <v>2365</v>
      </c>
      <c r="F1337" s="5" t="s">
        <v>2198</v>
      </c>
      <c r="G1337" s="5" t="s">
        <v>1814</v>
      </c>
      <c r="H1337" s="5" t="s">
        <v>2340</v>
      </c>
      <c r="I1337" s="6" t="s">
        <v>2341</v>
      </c>
      <c r="J1337" s="7">
        <v>474140</v>
      </c>
      <c r="K1337" s="8">
        <v>0.36059999999999998</v>
      </c>
    </row>
    <row r="1338" spans="1:11" x14ac:dyDescent="0.35">
      <c r="A1338" s="5" t="s">
        <v>2167</v>
      </c>
      <c r="B1338" s="5" t="s">
        <v>1428</v>
      </c>
      <c r="C1338" s="5" t="s">
        <v>17</v>
      </c>
      <c r="D1338" s="5" t="s">
        <v>1815</v>
      </c>
      <c r="E1338" s="6" t="s">
        <v>2365</v>
      </c>
      <c r="F1338" s="5" t="s">
        <v>2198</v>
      </c>
      <c r="G1338" s="5" t="s">
        <v>1814</v>
      </c>
      <c r="H1338" s="5" t="s">
        <v>2342</v>
      </c>
      <c r="I1338" s="6" t="s">
        <v>2343</v>
      </c>
      <c r="J1338" s="7">
        <v>31557</v>
      </c>
      <c r="K1338" s="8">
        <v>2.4E-2</v>
      </c>
    </row>
    <row r="1339" spans="1:11" x14ac:dyDescent="0.35">
      <c r="A1339" s="5" t="s">
        <v>2167</v>
      </c>
      <c r="B1339" s="5" t="s">
        <v>1428</v>
      </c>
      <c r="C1339" s="5" t="s">
        <v>17</v>
      </c>
      <c r="D1339" s="5" t="s">
        <v>1815</v>
      </c>
      <c r="E1339" s="6" t="s">
        <v>2365</v>
      </c>
      <c r="F1339" s="5" t="s">
        <v>2198</v>
      </c>
      <c r="G1339" s="5" t="s">
        <v>1814</v>
      </c>
      <c r="H1339" s="5" t="s">
        <v>2175</v>
      </c>
      <c r="I1339" s="6" t="s">
        <v>2176</v>
      </c>
      <c r="J1339" s="7">
        <v>316751</v>
      </c>
      <c r="K1339" s="8">
        <v>0.2409</v>
      </c>
    </row>
    <row r="1340" spans="1:11" x14ac:dyDescent="0.35">
      <c r="A1340" s="5" t="s">
        <v>2167</v>
      </c>
      <c r="B1340" s="5" t="s">
        <v>1428</v>
      </c>
      <c r="C1340" s="5" t="s">
        <v>17</v>
      </c>
      <c r="D1340" s="5" t="s">
        <v>1815</v>
      </c>
      <c r="E1340" s="6" t="s">
        <v>2365</v>
      </c>
      <c r="F1340" s="5" t="s">
        <v>2198</v>
      </c>
      <c r="G1340" s="5" t="s">
        <v>1814</v>
      </c>
      <c r="H1340" s="5" t="s">
        <v>2177</v>
      </c>
      <c r="I1340" s="6" t="s">
        <v>2178</v>
      </c>
      <c r="J1340" s="7">
        <v>218004</v>
      </c>
      <c r="K1340" s="8">
        <v>0.1658</v>
      </c>
    </row>
    <row r="1341" spans="1:11" x14ac:dyDescent="0.35">
      <c r="A1341" s="5" t="s">
        <v>2167</v>
      </c>
      <c r="B1341" s="5" t="s">
        <v>1428</v>
      </c>
      <c r="C1341" s="5" t="s">
        <v>17</v>
      </c>
      <c r="D1341" s="5" t="s">
        <v>1815</v>
      </c>
      <c r="E1341" s="6" t="s">
        <v>2365</v>
      </c>
      <c r="F1341" s="5" t="s">
        <v>2198</v>
      </c>
      <c r="G1341" s="5" t="s">
        <v>1814</v>
      </c>
      <c r="H1341" s="5" t="s">
        <v>2179</v>
      </c>
      <c r="I1341" s="6" t="s">
        <v>2180</v>
      </c>
      <c r="J1341" s="7">
        <v>50754</v>
      </c>
      <c r="K1341" s="8">
        <v>3.8600000000000002E-2</v>
      </c>
    </row>
    <row r="1342" spans="1:11" x14ac:dyDescent="0.35">
      <c r="A1342" s="5" t="s">
        <v>2167</v>
      </c>
      <c r="B1342" s="5" t="s">
        <v>1428</v>
      </c>
      <c r="C1342" s="5" t="s">
        <v>17</v>
      </c>
      <c r="D1342" s="5" t="s">
        <v>1440</v>
      </c>
      <c r="E1342" s="6" t="s">
        <v>2387</v>
      </c>
      <c r="F1342" s="5" t="s">
        <v>2198</v>
      </c>
      <c r="G1342" s="5" t="s">
        <v>1428</v>
      </c>
      <c r="H1342" s="5" t="s">
        <v>2170</v>
      </c>
      <c r="I1342" s="6" t="s">
        <v>2171</v>
      </c>
      <c r="J1342" s="7">
        <v>0</v>
      </c>
      <c r="K1342" s="8">
        <v>0</v>
      </c>
    </row>
    <row r="1343" spans="1:11" x14ac:dyDescent="0.35">
      <c r="A1343" s="5" t="s">
        <v>2167</v>
      </c>
      <c r="B1343" s="5" t="s">
        <v>1428</v>
      </c>
      <c r="C1343" s="5" t="s">
        <v>17</v>
      </c>
      <c r="D1343" s="5" t="s">
        <v>1440</v>
      </c>
      <c r="E1343" s="6" t="s">
        <v>2387</v>
      </c>
      <c r="F1343" s="5" t="s">
        <v>2198</v>
      </c>
      <c r="G1343" s="5" t="s">
        <v>1428</v>
      </c>
      <c r="H1343" s="5" t="s">
        <v>2172</v>
      </c>
      <c r="I1343" s="6" t="s">
        <v>2173</v>
      </c>
      <c r="J1343" s="7">
        <v>0</v>
      </c>
      <c r="K1343" s="8">
        <v>0</v>
      </c>
    </row>
    <row r="1344" spans="1:11" x14ac:dyDescent="0.35">
      <c r="A1344" s="5" t="s">
        <v>2167</v>
      </c>
      <c r="B1344" s="5" t="s">
        <v>1428</v>
      </c>
      <c r="C1344" s="5" t="s">
        <v>17</v>
      </c>
      <c r="D1344" s="5" t="s">
        <v>1440</v>
      </c>
      <c r="E1344" s="6" t="s">
        <v>2387</v>
      </c>
      <c r="F1344" s="5" t="s">
        <v>2198</v>
      </c>
      <c r="G1344" s="5" t="s">
        <v>1428</v>
      </c>
      <c r="H1344" s="5" t="s">
        <v>19</v>
      </c>
      <c r="I1344" s="6" t="s">
        <v>2174</v>
      </c>
      <c r="J1344" s="7">
        <v>561746</v>
      </c>
      <c r="K1344" s="8">
        <v>0.35659999999999997</v>
      </c>
    </row>
    <row r="1345" spans="1:11" x14ac:dyDescent="0.35">
      <c r="A1345" s="5" t="s">
        <v>2167</v>
      </c>
      <c r="B1345" s="5" t="s">
        <v>1428</v>
      </c>
      <c r="C1345" s="5" t="s">
        <v>17</v>
      </c>
      <c r="D1345" s="5" t="s">
        <v>1440</v>
      </c>
      <c r="E1345" s="6" t="s">
        <v>2387</v>
      </c>
      <c r="F1345" s="5" t="s">
        <v>2198</v>
      </c>
      <c r="G1345" s="5" t="s">
        <v>1428</v>
      </c>
      <c r="H1345" s="5" t="s">
        <v>2175</v>
      </c>
      <c r="I1345" s="6" t="s">
        <v>2176</v>
      </c>
      <c r="J1345" s="7">
        <v>329077</v>
      </c>
      <c r="K1345" s="8">
        <v>0.2089</v>
      </c>
    </row>
    <row r="1346" spans="1:11" x14ac:dyDescent="0.35">
      <c r="A1346" s="5" t="s">
        <v>2167</v>
      </c>
      <c r="B1346" s="5" t="s">
        <v>1428</v>
      </c>
      <c r="C1346" s="5" t="s">
        <v>17</v>
      </c>
      <c r="D1346" s="5" t="s">
        <v>1440</v>
      </c>
      <c r="E1346" s="6" t="s">
        <v>2387</v>
      </c>
      <c r="F1346" s="5" t="s">
        <v>2198</v>
      </c>
      <c r="G1346" s="5" t="s">
        <v>1428</v>
      </c>
      <c r="H1346" s="5" t="s">
        <v>2177</v>
      </c>
      <c r="I1346" s="6" t="s">
        <v>2178</v>
      </c>
      <c r="J1346" s="7">
        <v>393978</v>
      </c>
      <c r="K1346" s="8">
        <v>0.25009999999999999</v>
      </c>
    </row>
    <row r="1347" spans="1:11" x14ac:dyDescent="0.35">
      <c r="A1347" s="5" t="s">
        <v>2167</v>
      </c>
      <c r="B1347" s="5" t="s">
        <v>1428</v>
      </c>
      <c r="C1347" s="5" t="s">
        <v>17</v>
      </c>
      <c r="D1347" s="5" t="s">
        <v>1440</v>
      </c>
      <c r="E1347" s="6" t="s">
        <v>2387</v>
      </c>
      <c r="F1347" s="5" t="s">
        <v>2198</v>
      </c>
      <c r="G1347" s="5" t="s">
        <v>1428</v>
      </c>
      <c r="H1347" s="5" t="s">
        <v>2179</v>
      </c>
      <c r="I1347" s="6" t="s">
        <v>2180</v>
      </c>
      <c r="J1347" s="7">
        <v>38437</v>
      </c>
      <c r="K1347" s="8">
        <v>2.4400000000000002E-2</v>
      </c>
    </row>
    <row r="1348" spans="1:11" x14ac:dyDescent="0.35">
      <c r="A1348" s="5" t="s">
        <v>2167</v>
      </c>
      <c r="B1348" s="5" t="s">
        <v>1443</v>
      </c>
      <c r="C1348" s="5" t="s">
        <v>17</v>
      </c>
      <c r="D1348" s="5" t="s">
        <v>1444</v>
      </c>
      <c r="E1348" s="6" t="s">
        <v>2388</v>
      </c>
      <c r="F1348" s="5" t="s">
        <v>2169</v>
      </c>
      <c r="G1348" s="5" t="s">
        <v>116</v>
      </c>
      <c r="H1348" s="5" t="s">
        <v>2170</v>
      </c>
      <c r="I1348" s="6" t="s">
        <v>2171</v>
      </c>
      <c r="J1348" s="7">
        <v>0</v>
      </c>
      <c r="K1348" s="8">
        <v>0</v>
      </c>
    </row>
    <row r="1349" spans="1:11" x14ac:dyDescent="0.35">
      <c r="A1349" s="5" t="s">
        <v>2167</v>
      </c>
      <c r="B1349" s="5" t="s">
        <v>1443</v>
      </c>
      <c r="C1349" s="5" t="s">
        <v>17</v>
      </c>
      <c r="D1349" s="5" t="s">
        <v>1444</v>
      </c>
      <c r="E1349" s="6" t="s">
        <v>2388</v>
      </c>
      <c r="F1349" s="5" t="s">
        <v>2169</v>
      </c>
      <c r="G1349" s="5" t="s">
        <v>116</v>
      </c>
      <c r="H1349" s="5" t="s">
        <v>2172</v>
      </c>
      <c r="I1349" s="6" t="s">
        <v>2173</v>
      </c>
      <c r="J1349" s="7">
        <v>0</v>
      </c>
      <c r="K1349" s="8">
        <v>0</v>
      </c>
    </row>
    <row r="1350" spans="1:11" x14ac:dyDescent="0.35">
      <c r="A1350" s="5" t="s">
        <v>2167</v>
      </c>
      <c r="B1350" s="5" t="s">
        <v>1443</v>
      </c>
      <c r="C1350" s="5" t="s">
        <v>17</v>
      </c>
      <c r="D1350" s="5" t="s">
        <v>1444</v>
      </c>
      <c r="E1350" s="6" t="s">
        <v>2388</v>
      </c>
      <c r="F1350" s="5" t="s">
        <v>2169</v>
      </c>
      <c r="G1350" s="5" t="s">
        <v>116</v>
      </c>
      <c r="H1350" s="5" t="s">
        <v>19</v>
      </c>
      <c r="I1350" s="6" t="s">
        <v>2174</v>
      </c>
      <c r="J1350" s="7">
        <v>271492</v>
      </c>
      <c r="K1350" s="8">
        <v>0.15129999999999999</v>
      </c>
    </row>
    <row r="1351" spans="1:11" x14ac:dyDescent="0.35">
      <c r="A1351" s="5" t="s">
        <v>2167</v>
      </c>
      <c r="B1351" s="5" t="s">
        <v>1443</v>
      </c>
      <c r="C1351" s="5" t="s">
        <v>17</v>
      </c>
      <c r="D1351" s="5" t="s">
        <v>1444</v>
      </c>
      <c r="E1351" s="6" t="s">
        <v>2388</v>
      </c>
      <c r="F1351" s="5" t="s">
        <v>2169</v>
      </c>
      <c r="G1351" s="5" t="s">
        <v>116</v>
      </c>
      <c r="H1351" s="5" t="s">
        <v>30</v>
      </c>
      <c r="I1351" s="6" t="s">
        <v>2182</v>
      </c>
      <c r="J1351" s="7">
        <v>184822</v>
      </c>
      <c r="K1351" s="8">
        <v>0.10299999999999999</v>
      </c>
    </row>
    <row r="1352" spans="1:11" x14ac:dyDescent="0.35">
      <c r="A1352" s="5" t="s">
        <v>2167</v>
      </c>
      <c r="B1352" s="5" t="s">
        <v>1443</v>
      </c>
      <c r="C1352" s="5" t="s">
        <v>17</v>
      </c>
      <c r="D1352" s="5" t="s">
        <v>1444</v>
      </c>
      <c r="E1352" s="6" t="s">
        <v>2388</v>
      </c>
      <c r="F1352" s="5" t="s">
        <v>2169</v>
      </c>
      <c r="G1352" s="5" t="s">
        <v>116</v>
      </c>
      <c r="H1352" s="5" t="s">
        <v>2175</v>
      </c>
      <c r="I1352" s="6" t="s">
        <v>2176</v>
      </c>
      <c r="J1352" s="7">
        <v>411454</v>
      </c>
      <c r="K1352" s="8">
        <v>0.2293</v>
      </c>
    </row>
    <row r="1353" spans="1:11" x14ac:dyDescent="0.35">
      <c r="A1353" s="5" t="s">
        <v>2167</v>
      </c>
      <c r="B1353" s="5" t="s">
        <v>1443</v>
      </c>
      <c r="C1353" s="5" t="s">
        <v>17</v>
      </c>
      <c r="D1353" s="5" t="s">
        <v>1444</v>
      </c>
      <c r="E1353" s="6" t="s">
        <v>2388</v>
      </c>
      <c r="F1353" s="5" t="s">
        <v>2169</v>
      </c>
      <c r="G1353" s="5" t="s">
        <v>116</v>
      </c>
      <c r="H1353" s="5" t="s">
        <v>2177</v>
      </c>
      <c r="I1353" s="6" t="s">
        <v>2178</v>
      </c>
      <c r="J1353" s="7">
        <v>577974</v>
      </c>
      <c r="K1353" s="8">
        <v>0.3221</v>
      </c>
    </row>
    <row r="1354" spans="1:11" x14ac:dyDescent="0.35">
      <c r="A1354" s="5" t="s">
        <v>2167</v>
      </c>
      <c r="B1354" s="5" t="s">
        <v>1443</v>
      </c>
      <c r="C1354" s="5" t="s">
        <v>17</v>
      </c>
      <c r="D1354" s="5" t="s">
        <v>1444</v>
      </c>
      <c r="E1354" s="6" t="s">
        <v>2388</v>
      </c>
      <c r="F1354" s="5" t="s">
        <v>2169</v>
      </c>
      <c r="G1354" s="5" t="s">
        <v>116</v>
      </c>
      <c r="H1354" s="5" t="s">
        <v>2179</v>
      </c>
      <c r="I1354" s="6" t="s">
        <v>2180</v>
      </c>
      <c r="J1354" s="7">
        <v>51858</v>
      </c>
      <c r="K1354" s="8">
        <v>2.8899999999999999E-2</v>
      </c>
    </row>
    <row r="1355" spans="1:11" x14ac:dyDescent="0.35">
      <c r="A1355" s="5" t="s">
        <v>2167</v>
      </c>
      <c r="B1355" s="5" t="s">
        <v>1443</v>
      </c>
      <c r="C1355" s="5" t="s">
        <v>17</v>
      </c>
      <c r="D1355" s="5" t="s">
        <v>1445</v>
      </c>
      <c r="E1355" s="6" t="s">
        <v>2389</v>
      </c>
      <c r="F1355" s="5" t="s">
        <v>2169</v>
      </c>
      <c r="G1355" s="5" t="s">
        <v>116</v>
      </c>
      <c r="H1355" s="5" t="s">
        <v>2170</v>
      </c>
      <c r="I1355" s="6" t="s">
        <v>2171</v>
      </c>
      <c r="J1355" s="7">
        <v>0</v>
      </c>
      <c r="K1355" s="8">
        <v>0</v>
      </c>
    </row>
    <row r="1356" spans="1:11" x14ac:dyDescent="0.35">
      <c r="A1356" s="5" t="s">
        <v>2167</v>
      </c>
      <c r="B1356" s="5" t="s">
        <v>1443</v>
      </c>
      <c r="C1356" s="5" t="s">
        <v>17</v>
      </c>
      <c r="D1356" s="5" t="s">
        <v>1445</v>
      </c>
      <c r="E1356" s="6" t="s">
        <v>2389</v>
      </c>
      <c r="F1356" s="5" t="s">
        <v>2169</v>
      </c>
      <c r="G1356" s="5" t="s">
        <v>116</v>
      </c>
      <c r="H1356" s="5" t="s">
        <v>2172</v>
      </c>
      <c r="I1356" s="6" t="s">
        <v>2173</v>
      </c>
      <c r="J1356" s="7">
        <v>0</v>
      </c>
      <c r="K1356" s="8">
        <v>0</v>
      </c>
    </row>
    <row r="1357" spans="1:11" x14ac:dyDescent="0.35">
      <c r="A1357" s="5" t="s">
        <v>2167</v>
      </c>
      <c r="B1357" s="5" t="s">
        <v>1443</v>
      </c>
      <c r="C1357" s="5" t="s">
        <v>17</v>
      </c>
      <c r="D1357" s="5" t="s">
        <v>1445</v>
      </c>
      <c r="E1357" s="6" t="s">
        <v>2389</v>
      </c>
      <c r="F1357" s="5" t="s">
        <v>2169</v>
      </c>
      <c r="G1357" s="5" t="s">
        <v>116</v>
      </c>
      <c r="H1357" s="5" t="s">
        <v>19</v>
      </c>
      <c r="I1357" s="6" t="s">
        <v>2174</v>
      </c>
      <c r="J1357" s="7">
        <v>430870</v>
      </c>
      <c r="K1357" s="8">
        <v>0.2213</v>
      </c>
    </row>
    <row r="1358" spans="1:11" x14ac:dyDescent="0.35">
      <c r="A1358" s="5" t="s">
        <v>2167</v>
      </c>
      <c r="B1358" s="5" t="s">
        <v>1443</v>
      </c>
      <c r="C1358" s="5" t="s">
        <v>17</v>
      </c>
      <c r="D1358" s="5" t="s">
        <v>1445</v>
      </c>
      <c r="E1358" s="6" t="s">
        <v>2389</v>
      </c>
      <c r="F1358" s="5" t="s">
        <v>2169</v>
      </c>
      <c r="G1358" s="5" t="s">
        <v>116</v>
      </c>
      <c r="H1358" s="5" t="s">
        <v>30</v>
      </c>
      <c r="I1358" s="6" t="s">
        <v>2182</v>
      </c>
      <c r="J1358" s="7">
        <v>271606</v>
      </c>
      <c r="K1358" s="8">
        <v>0.13950000000000001</v>
      </c>
    </row>
    <row r="1359" spans="1:11" x14ac:dyDescent="0.35">
      <c r="A1359" s="5" t="s">
        <v>2167</v>
      </c>
      <c r="B1359" s="5" t="s">
        <v>1443</v>
      </c>
      <c r="C1359" s="5" t="s">
        <v>17</v>
      </c>
      <c r="D1359" s="5" t="s">
        <v>1445</v>
      </c>
      <c r="E1359" s="6" t="s">
        <v>2389</v>
      </c>
      <c r="F1359" s="5" t="s">
        <v>2169</v>
      </c>
      <c r="G1359" s="5" t="s">
        <v>116</v>
      </c>
      <c r="H1359" s="5" t="s">
        <v>2175</v>
      </c>
      <c r="I1359" s="6" t="s">
        <v>2176</v>
      </c>
      <c r="J1359" s="7">
        <v>543601</v>
      </c>
      <c r="K1359" s="8">
        <v>0.2792</v>
      </c>
    </row>
    <row r="1360" spans="1:11" x14ac:dyDescent="0.35">
      <c r="A1360" s="5" t="s">
        <v>2167</v>
      </c>
      <c r="B1360" s="5" t="s">
        <v>1443</v>
      </c>
      <c r="C1360" s="5" t="s">
        <v>17</v>
      </c>
      <c r="D1360" s="5" t="s">
        <v>1445</v>
      </c>
      <c r="E1360" s="6" t="s">
        <v>2389</v>
      </c>
      <c r="F1360" s="5" t="s">
        <v>2169</v>
      </c>
      <c r="G1360" s="5" t="s">
        <v>116</v>
      </c>
      <c r="H1360" s="5" t="s">
        <v>2177</v>
      </c>
      <c r="I1360" s="6" t="s">
        <v>2178</v>
      </c>
      <c r="J1360" s="7">
        <v>424250</v>
      </c>
      <c r="K1360" s="8">
        <v>0.21790000000000001</v>
      </c>
    </row>
    <row r="1361" spans="1:11" x14ac:dyDescent="0.35">
      <c r="A1361" s="5" t="s">
        <v>2167</v>
      </c>
      <c r="B1361" s="5" t="s">
        <v>1443</v>
      </c>
      <c r="C1361" s="5" t="s">
        <v>17</v>
      </c>
      <c r="D1361" s="5" t="s">
        <v>1445</v>
      </c>
      <c r="E1361" s="6" t="s">
        <v>2389</v>
      </c>
      <c r="F1361" s="5" t="s">
        <v>2169</v>
      </c>
      <c r="G1361" s="5" t="s">
        <v>116</v>
      </c>
      <c r="H1361" s="5" t="s">
        <v>2179</v>
      </c>
      <c r="I1361" s="6" t="s">
        <v>2180</v>
      </c>
      <c r="J1361" s="7">
        <v>56658</v>
      </c>
      <c r="K1361" s="8">
        <v>2.9100000000000001E-2</v>
      </c>
    </row>
    <row r="1362" spans="1:11" x14ac:dyDescent="0.35">
      <c r="A1362" s="5" t="s">
        <v>2167</v>
      </c>
      <c r="B1362" s="5" t="s">
        <v>1449</v>
      </c>
      <c r="C1362" s="5" t="s">
        <v>17</v>
      </c>
      <c r="D1362" s="5" t="s">
        <v>1450</v>
      </c>
      <c r="E1362" s="6" t="s">
        <v>2390</v>
      </c>
      <c r="F1362" s="5" t="s">
        <v>2169</v>
      </c>
      <c r="G1362" s="5" t="s">
        <v>116</v>
      </c>
      <c r="H1362" s="5" t="s">
        <v>2172</v>
      </c>
      <c r="I1362" s="6" t="s">
        <v>2173</v>
      </c>
      <c r="J1362" s="7">
        <v>0</v>
      </c>
      <c r="K1362" s="8">
        <v>0</v>
      </c>
    </row>
    <row r="1363" spans="1:11" x14ac:dyDescent="0.35">
      <c r="A1363" s="5" t="s">
        <v>2167</v>
      </c>
      <c r="B1363" s="5" t="s">
        <v>1449</v>
      </c>
      <c r="C1363" s="5" t="s">
        <v>17</v>
      </c>
      <c r="D1363" s="5" t="s">
        <v>1450</v>
      </c>
      <c r="E1363" s="6" t="s">
        <v>2390</v>
      </c>
      <c r="F1363" s="5" t="s">
        <v>2169</v>
      </c>
      <c r="G1363" s="5" t="s">
        <v>116</v>
      </c>
      <c r="H1363" s="5" t="s">
        <v>19</v>
      </c>
      <c r="I1363" s="6" t="s">
        <v>2174</v>
      </c>
      <c r="J1363" s="7">
        <v>1283467</v>
      </c>
      <c r="K1363" s="8">
        <v>0.31009999999999999</v>
      </c>
    </row>
    <row r="1364" spans="1:11" x14ac:dyDescent="0.35">
      <c r="A1364" s="5" t="s">
        <v>2167</v>
      </c>
      <c r="B1364" s="5" t="s">
        <v>1449</v>
      </c>
      <c r="C1364" s="5" t="s">
        <v>17</v>
      </c>
      <c r="D1364" s="5" t="s">
        <v>1450</v>
      </c>
      <c r="E1364" s="6" t="s">
        <v>2390</v>
      </c>
      <c r="F1364" s="5" t="s">
        <v>2169</v>
      </c>
      <c r="G1364" s="5" t="s">
        <v>116</v>
      </c>
      <c r="H1364" s="5" t="s">
        <v>2175</v>
      </c>
      <c r="I1364" s="6" t="s">
        <v>2176</v>
      </c>
      <c r="J1364" s="7">
        <v>1407220</v>
      </c>
      <c r="K1364" s="8">
        <v>0.34</v>
      </c>
    </row>
    <row r="1365" spans="1:11" x14ac:dyDescent="0.35">
      <c r="A1365" s="5" t="s">
        <v>2167</v>
      </c>
      <c r="B1365" s="5" t="s">
        <v>1449</v>
      </c>
      <c r="C1365" s="5" t="s">
        <v>17</v>
      </c>
      <c r="D1365" s="5" t="s">
        <v>1450</v>
      </c>
      <c r="E1365" s="6" t="s">
        <v>2390</v>
      </c>
      <c r="F1365" s="5" t="s">
        <v>2169</v>
      </c>
      <c r="G1365" s="5" t="s">
        <v>116</v>
      </c>
      <c r="H1365" s="5" t="s">
        <v>2177</v>
      </c>
      <c r="I1365" s="6" t="s">
        <v>2178</v>
      </c>
      <c r="J1365" s="7">
        <v>817015</v>
      </c>
      <c r="K1365" s="8">
        <v>0.19739999999999999</v>
      </c>
    </row>
    <row r="1366" spans="1:11" x14ac:dyDescent="0.35">
      <c r="A1366" s="5" t="s">
        <v>2167</v>
      </c>
      <c r="B1366" s="5" t="s">
        <v>1449</v>
      </c>
      <c r="C1366" s="5" t="s">
        <v>17</v>
      </c>
      <c r="D1366" s="5" t="s">
        <v>1450</v>
      </c>
      <c r="E1366" s="6" t="s">
        <v>2390</v>
      </c>
      <c r="F1366" s="5" t="s">
        <v>2169</v>
      </c>
      <c r="G1366" s="5" t="s">
        <v>116</v>
      </c>
      <c r="H1366" s="5" t="s">
        <v>2179</v>
      </c>
      <c r="I1366" s="6" t="s">
        <v>2180</v>
      </c>
      <c r="J1366" s="7">
        <v>426305</v>
      </c>
      <c r="K1366" s="8">
        <v>0.10299999999999999</v>
      </c>
    </row>
    <row r="1367" spans="1:11" x14ac:dyDescent="0.35">
      <c r="A1367" s="5" t="s">
        <v>2167</v>
      </c>
      <c r="B1367" s="5" t="s">
        <v>1449</v>
      </c>
      <c r="C1367" s="5" t="s">
        <v>17</v>
      </c>
      <c r="D1367" s="5" t="s">
        <v>1456</v>
      </c>
      <c r="E1367" s="6" t="s">
        <v>2391</v>
      </c>
      <c r="F1367" s="5" t="s">
        <v>2169</v>
      </c>
      <c r="G1367" s="5" t="s">
        <v>116</v>
      </c>
      <c r="H1367" s="5" t="s">
        <v>2170</v>
      </c>
      <c r="I1367" s="6" t="s">
        <v>2171</v>
      </c>
      <c r="J1367" s="7">
        <v>0</v>
      </c>
      <c r="K1367" s="8">
        <v>0</v>
      </c>
    </row>
    <row r="1368" spans="1:11" x14ac:dyDescent="0.35">
      <c r="A1368" s="5" t="s">
        <v>2167</v>
      </c>
      <c r="B1368" s="5" t="s">
        <v>1449</v>
      </c>
      <c r="C1368" s="5" t="s">
        <v>17</v>
      </c>
      <c r="D1368" s="5" t="s">
        <v>1456</v>
      </c>
      <c r="E1368" s="6" t="s">
        <v>2391</v>
      </c>
      <c r="F1368" s="5" t="s">
        <v>2169</v>
      </c>
      <c r="G1368" s="5" t="s">
        <v>116</v>
      </c>
      <c r="H1368" s="5" t="s">
        <v>2172</v>
      </c>
      <c r="I1368" s="6" t="s">
        <v>2173</v>
      </c>
      <c r="J1368" s="7">
        <v>0</v>
      </c>
      <c r="K1368" s="8">
        <v>0</v>
      </c>
    </row>
    <row r="1369" spans="1:11" x14ac:dyDescent="0.35">
      <c r="A1369" s="5" t="s">
        <v>2167</v>
      </c>
      <c r="B1369" s="5" t="s">
        <v>1449</v>
      </c>
      <c r="C1369" s="5" t="s">
        <v>17</v>
      </c>
      <c r="D1369" s="5" t="s">
        <v>1456</v>
      </c>
      <c r="E1369" s="6" t="s">
        <v>2391</v>
      </c>
      <c r="F1369" s="5" t="s">
        <v>2169</v>
      </c>
      <c r="G1369" s="5" t="s">
        <v>116</v>
      </c>
      <c r="H1369" s="5" t="s">
        <v>19</v>
      </c>
      <c r="I1369" s="6" t="s">
        <v>2174</v>
      </c>
      <c r="J1369" s="7">
        <v>536706</v>
      </c>
      <c r="K1369" s="8">
        <v>0.18410000000000001</v>
      </c>
    </row>
    <row r="1370" spans="1:11" x14ac:dyDescent="0.35">
      <c r="A1370" s="5" t="s">
        <v>2167</v>
      </c>
      <c r="B1370" s="5" t="s">
        <v>1449</v>
      </c>
      <c r="C1370" s="5" t="s">
        <v>17</v>
      </c>
      <c r="D1370" s="5" t="s">
        <v>1456</v>
      </c>
      <c r="E1370" s="6" t="s">
        <v>2391</v>
      </c>
      <c r="F1370" s="5" t="s">
        <v>2169</v>
      </c>
      <c r="G1370" s="5" t="s">
        <v>116</v>
      </c>
      <c r="H1370" s="5" t="s">
        <v>30</v>
      </c>
      <c r="I1370" s="6" t="s">
        <v>2182</v>
      </c>
      <c r="J1370" s="7">
        <v>195908</v>
      </c>
      <c r="K1370" s="8">
        <v>6.7199999999999996E-2</v>
      </c>
    </row>
    <row r="1371" spans="1:11" x14ac:dyDescent="0.35">
      <c r="A1371" s="5" t="s">
        <v>2167</v>
      </c>
      <c r="B1371" s="5" t="s">
        <v>1449</v>
      </c>
      <c r="C1371" s="5" t="s">
        <v>17</v>
      </c>
      <c r="D1371" s="5" t="s">
        <v>1456</v>
      </c>
      <c r="E1371" s="6" t="s">
        <v>2391</v>
      </c>
      <c r="F1371" s="5" t="s">
        <v>2169</v>
      </c>
      <c r="G1371" s="5" t="s">
        <v>116</v>
      </c>
      <c r="H1371" s="5" t="s">
        <v>2175</v>
      </c>
      <c r="I1371" s="6" t="s">
        <v>2176</v>
      </c>
      <c r="J1371" s="7">
        <v>767598</v>
      </c>
      <c r="K1371" s="8">
        <v>0.26329999999999998</v>
      </c>
    </row>
    <row r="1372" spans="1:11" x14ac:dyDescent="0.35">
      <c r="A1372" s="5" t="s">
        <v>2167</v>
      </c>
      <c r="B1372" s="5" t="s">
        <v>1449</v>
      </c>
      <c r="C1372" s="5" t="s">
        <v>17</v>
      </c>
      <c r="D1372" s="5" t="s">
        <v>1456</v>
      </c>
      <c r="E1372" s="6" t="s">
        <v>2391</v>
      </c>
      <c r="F1372" s="5" t="s">
        <v>2169</v>
      </c>
      <c r="G1372" s="5" t="s">
        <v>116</v>
      </c>
      <c r="H1372" s="5" t="s">
        <v>2177</v>
      </c>
      <c r="I1372" s="6" t="s">
        <v>2178</v>
      </c>
      <c r="J1372" s="7">
        <v>468488</v>
      </c>
      <c r="K1372" s="8">
        <v>0.16070000000000001</v>
      </c>
    </row>
    <row r="1373" spans="1:11" x14ac:dyDescent="0.35">
      <c r="A1373" s="5" t="s">
        <v>2167</v>
      </c>
      <c r="B1373" s="5" t="s">
        <v>1449</v>
      </c>
      <c r="C1373" s="5" t="s">
        <v>17</v>
      </c>
      <c r="D1373" s="5" t="s">
        <v>1456</v>
      </c>
      <c r="E1373" s="6" t="s">
        <v>2391</v>
      </c>
      <c r="F1373" s="5" t="s">
        <v>2169</v>
      </c>
      <c r="G1373" s="5" t="s">
        <v>116</v>
      </c>
      <c r="H1373" s="5" t="s">
        <v>2179</v>
      </c>
      <c r="I1373" s="6" t="s">
        <v>2180</v>
      </c>
      <c r="J1373" s="7">
        <v>82211</v>
      </c>
      <c r="K1373" s="8">
        <v>2.8199999999999999E-2</v>
      </c>
    </row>
    <row r="1374" spans="1:11" x14ac:dyDescent="0.35">
      <c r="A1374" s="5" t="s">
        <v>2167</v>
      </c>
      <c r="B1374" s="5" t="s">
        <v>1449</v>
      </c>
      <c r="C1374" s="5" t="s">
        <v>17</v>
      </c>
      <c r="D1374" s="5" t="s">
        <v>544</v>
      </c>
      <c r="E1374" s="6" t="s">
        <v>2278</v>
      </c>
      <c r="F1374" s="5" t="s">
        <v>2198</v>
      </c>
      <c r="G1374" s="5" t="s">
        <v>516</v>
      </c>
      <c r="H1374" s="5" t="s">
        <v>2170</v>
      </c>
      <c r="I1374" s="6" t="s">
        <v>2171</v>
      </c>
      <c r="J1374" s="7">
        <v>0</v>
      </c>
      <c r="K1374" s="8">
        <v>0</v>
      </c>
    </row>
    <row r="1375" spans="1:11" x14ac:dyDescent="0.35">
      <c r="A1375" s="5" t="s">
        <v>2167</v>
      </c>
      <c r="B1375" s="5" t="s">
        <v>1449</v>
      </c>
      <c r="C1375" s="5" t="s">
        <v>17</v>
      </c>
      <c r="D1375" s="5" t="s">
        <v>544</v>
      </c>
      <c r="E1375" s="6" t="s">
        <v>2278</v>
      </c>
      <c r="F1375" s="5" t="s">
        <v>2198</v>
      </c>
      <c r="G1375" s="5" t="s">
        <v>516</v>
      </c>
      <c r="H1375" s="5" t="s">
        <v>2172</v>
      </c>
      <c r="I1375" s="6" t="s">
        <v>2173</v>
      </c>
      <c r="J1375" s="7">
        <v>0</v>
      </c>
      <c r="K1375" s="8">
        <v>0</v>
      </c>
    </row>
    <row r="1376" spans="1:11" x14ac:dyDescent="0.35">
      <c r="A1376" s="5" t="s">
        <v>2167</v>
      </c>
      <c r="B1376" s="5" t="s">
        <v>1449</v>
      </c>
      <c r="C1376" s="5" t="s">
        <v>17</v>
      </c>
      <c r="D1376" s="5" t="s">
        <v>544</v>
      </c>
      <c r="E1376" s="6" t="s">
        <v>2278</v>
      </c>
      <c r="F1376" s="5" t="s">
        <v>2198</v>
      </c>
      <c r="G1376" s="5" t="s">
        <v>516</v>
      </c>
      <c r="H1376" s="5" t="s">
        <v>19</v>
      </c>
      <c r="I1376" s="6" t="s">
        <v>2174</v>
      </c>
      <c r="J1376" s="7">
        <v>576355</v>
      </c>
      <c r="K1376" s="8">
        <v>0.83420000000000005</v>
      </c>
    </row>
    <row r="1377" spans="1:11" x14ac:dyDescent="0.35">
      <c r="A1377" s="5" t="s">
        <v>2167</v>
      </c>
      <c r="B1377" s="5" t="s">
        <v>1449</v>
      </c>
      <c r="C1377" s="5" t="s">
        <v>17</v>
      </c>
      <c r="D1377" s="5" t="s">
        <v>544</v>
      </c>
      <c r="E1377" s="6" t="s">
        <v>2278</v>
      </c>
      <c r="F1377" s="5" t="s">
        <v>2198</v>
      </c>
      <c r="G1377" s="5" t="s">
        <v>516</v>
      </c>
      <c r="H1377" s="5" t="s">
        <v>2175</v>
      </c>
      <c r="I1377" s="6" t="s">
        <v>2176</v>
      </c>
      <c r="J1377" s="7">
        <v>196978</v>
      </c>
      <c r="K1377" s="8">
        <v>0.28510000000000002</v>
      </c>
    </row>
    <row r="1378" spans="1:11" x14ac:dyDescent="0.35">
      <c r="A1378" s="5" t="s">
        <v>2167</v>
      </c>
      <c r="B1378" s="5" t="s">
        <v>1449</v>
      </c>
      <c r="C1378" s="5" t="s">
        <v>17</v>
      </c>
      <c r="D1378" s="5" t="s">
        <v>544</v>
      </c>
      <c r="E1378" s="6" t="s">
        <v>2278</v>
      </c>
      <c r="F1378" s="5" t="s">
        <v>2198</v>
      </c>
      <c r="G1378" s="5" t="s">
        <v>516</v>
      </c>
      <c r="H1378" s="5" t="s">
        <v>2177</v>
      </c>
      <c r="I1378" s="6" t="s">
        <v>2178</v>
      </c>
      <c r="J1378" s="7">
        <v>146334</v>
      </c>
      <c r="K1378" s="8">
        <v>0.21179999999999999</v>
      </c>
    </row>
    <row r="1379" spans="1:11" x14ac:dyDescent="0.35">
      <c r="A1379" s="5" t="s">
        <v>2167</v>
      </c>
      <c r="B1379" s="5" t="s">
        <v>1449</v>
      </c>
      <c r="C1379" s="5" t="s">
        <v>17</v>
      </c>
      <c r="D1379" s="5" t="s">
        <v>544</v>
      </c>
      <c r="E1379" s="6" t="s">
        <v>2278</v>
      </c>
      <c r="F1379" s="5" t="s">
        <v>2198</v>
      </c>
      <c r="G1379" s="5" t="s">
        <v>516</v>
      </c>
      <c r="H1379" s="5" t="s">
        <v>2179</v>
      </c>
      <c r="I1379" s="6" t="s">
        <v>2180</v>
      </c>
      <c r="J1379" s="7">
        <v>47811</v>
      </c>
      <c r="K1379" s="8">
        <v>6.9199999999999998E-2</v>
      </c>
    </row>
    <row r="1380" spans="1:11" x14ac:dyDescent="0.35">
      <c r="A1380" s="5" t="s">
        <v>2167</v>
      </c>
      <c r="B1380" s="5" t="s">
        <v>1449</v>
      </c>
      <c r="C1380" s="5" t="s">
        <v>17</v>
      </c>
      <c r="D1380" s="5" t="s">
        <v>1464</v>
      </c>
      <c r="E1380" s="6" t="s">
        <v>2392</v>
      </c>
      <c r="F1380" s="5" t="s">
        <v>2169</v>
      </c>
      <c r="G1380" s="5" t="s">
        <v>116</v>
      </c>
      <c r="H1380" s="5" t="s">
        <v>2170</v>
      </c>
      <c r="I1380" s="6" t="s">
        <v>2171</v>
      </c>
      <c r="J1380" s="7">
        <v>0</v>
      </c>
      <c r="K1380" s="8">
        <v>0</v>
      </c>
    </row>
    <row r="1381" spans="1:11" x14ac:dyDescent="0.35">
      <c r="A1381" s="5" t="s">
        <v>2167</v>
      </c>
      <c r="B1381" s="5" t="s">
        <v>1449</v>
      </c>
      <c r="C1381" s="5" t="s">
        <v>17</v>
      </c>
      <c r="D1381" s="5" t="s">
        <v>1464</v>
      </c>
      <c r="E1381" s="6" t="s">
        <v>2392</v>
      </c>
      <c r="F1381" s="5" t="s">
        <v>2169</v>
      </c>
      <c r="G1381" s="5" t="s">
        <v>116</v>
      </c>
      <c r="H1381" s="5" t="s">
        <v>2172</v>
      </c>
      <c r="I1381" s="6" t="s">
        <v>2173</v>
      </c>
      <c r="J1381" s="7">
        <v>0</v>
      </c>
      <c r="K1381" s="8">
        <v>0</v>
      </c>
    </row>
    <row r="1382" spans="1:11" x14ac:dyDescent="0.35">
      <c r="A1382" s="5" t="s">
        <v>2167</v>
      </c>
      <c r="B1382" s="5" t="s">
        <v>1449</v>
      </c>
      <c r="C1382" s="5" t="s">
        <v>17</v>
      </c>
      <c r="D1382" s="5" t="s">
        <v>1464</v>
      </c>
      <c r="E1382" s="6" t="s">
        <v>2392</v>
      </c>
      <c r="F1382" s="5" t="s">
        <v>2169</v>
      </c>
      <c r="G1382" s="5" t="s">
        <v>116</v>
      </c>
      <c r="H1382" s="5" t="s">
        <v>19</v>
      </c>
      <c r="I1382" s="6" t="s">
        <v>2174</v>
      </c>
      <c r="J1382" s="7">
        <v>2253606</v>
      </c>
      <c r="K1382" s="8">
        <v>0.69210000000000005</v>
      </c>
    </row>
    <row r="1383" spans="1:11" x14ac:dyDescent="0.35">
      <c r="A1383" s="5" t="s">
        <v>2167</v>
      </c>
      <c r="B1383" s="5" t="s">
        <v>1449</v>
      </c>
      <c r="C1383" s="5" t="s">
        <v>17</v>
      </c>
      <c r="D1383" s="5" t="s">
        <v>1464</v>
      </c>
      <c r="E1383" s="6" t="s">
        <v>2392</v>
      </c>
      <c r="F1383" s="5" t="s">
        <v>2169</v>
      </c>
      <c r="G1383" s="5" t="s">
        <v>116</v>
      </c>
      <c r="H1383" s="5" t="s">
        <v>2175</v>
      </c>
      <c r="I1383" s="6" t="s">
        <v>2176</v>
      </c>
      <c r="J1383" s="7">
        <v>991834</v>
      </c>
      <c r="K1383" s="8">
        <v>0.30459999999999998</v>
      </c>
    </row>
    <row r="1384" spans="1:11" x14ac:dyDescent="0.35">
      <c r="A1384" s="5" t="s">
        <v>2167</v>
      </c>
      <c r="B1384" s="5" t="s">
        <v>1449</v>
      </c>
      <c r="C1384" s="5" t="s">
        <v>17</v>
      </c>
      <c r="D1384" s="5" t="s">
        <v>1464</v>
      </c>
      <c r="E1384" s="6" t="s">
        <v>2392</v>
      </c>
      <c r="F1384" s="5" t="s">
        <v>2169</v>
      </c>
      <c r="G1384" s="5" t="s">
        <v>116</v>
      </c>
      <c r="H1384" s="5" t="s">
        <v>2177</v>
      </c>
      <c r="I1384" s="6" t="s">
        <v>2178</v>
      </c>
      <c r="J1384" s="7">
        <v>547691</v>
      </c>
      <c r="K1384" s="8">
        <v>0.16819999999999999</v>
      </c>
    </row>
    <row r="1385" spans="1:11" x14ac:dyDescent="0.35">
      <c r="A1385" s="5" t="s">
        <v>2167</v>
      </c>
      <c r="B1385" s="5" t="s">
        <v>1449</v>
      </c>
      <c r="C1385" s="5" t="s">
        <v>17</v>
      </c>
      <c r="D1385" s="5" t="s">
        <v>1464</v>
      </c>
      <c r="E1385" s="6" t="s">
        <v>2392</v>
      </c>
      <c r="F1385" s="5" t="s">
        <v>2169</v>
      </c>
      <c r="G1385" s="5" t="s">
        <v>116</v>
      </c>
      <c r="H1385" s="5" t="s">
        <v>2179</v>
      </c>
      <c r="I1385" s="6" t="s">
        <v>2180</v>
      </c>
      <c r="J1385" s="7">
        <v>142295</v>
      </c>
      <c r="K1385" s="8">
        <v>4.3700000000000003E-2</v>
      </c>
    </row>
    <row r="1386" spans="1:11" x14ac:dyDescent="0.35">
      <c r="A1386" s="5" t="s">
        <v>2167</v>
      </c>
      <c r="B1386" s="5" t="s">
        <v>1473</v>
      </c>
      <c r="C1386" s="5" t="s">
        <v>17</v>
      </c>
      <c r="D1386" s="5" t="s">
        <v>1474</v>
      </c>
      <c r="E1386" s="6" t="s">
        <v>2393</v>
      </c>
      <c r="F1386" s="5" t="s">
        <v>2169</v>
      </c>
      <c r="G1386" s="5" t="s">
        <v>116</v>
      </c>
      <c r="H1386" s="5" t="s">
        <v>2172</v>
      </c>
      <c r="I1386" s="6" t="s">
        <v>2173</v>
      </c>
      <c r="J1386" s="7">
        <v>0</v>
      </c>
      <c r="K1386" s="8">
        <v>0</v>
      </c>
    </row>
    <row r="1387" spans="1:11" x14ac:dyDescent="0.35">
      <c r="A1387" s="5" t="s">
        <v>2167</v>
      </c>
      <c r="B1387" s="5" t="s">
        <v>1473</v>
      </c>
      <c r="C1387" s="5" t="s">
        <v>17</v>
      </c>
      <c r="D1387" s="5" t="s">
        <v>1474</v>
      </c>
      <c r="E1387" s="6" t="s">
        <v>2393</v>
      </c>
      <c r="F1387" s="5" t="s">
        <v>2169</v>
      </c>
      <c r="G1387" s="5" t="s">
        <v>116</v>
      </c>
      <c r="H1387" s="5" t="s">
        <v>19</v>
      </c>
      <c r="I1387" s="6" t="s">
        <v>2174</v>
      </c>
      <c r="J1387" s="7">
        <v>4130309</v>
      </c>
      <c r="K1387" s="8">
        <v>0.52339999999999998</v>
      </c>
    </row>
    <row r="1388" spans="1:11" x14ac:dyDescent="0.35">
      <c r="A1388" s="5" t="s">
        <v>2167</v>
      </c>
      <c r="B1388" s="5" t="s">
        <v>1473</v>
      </c>
      <c r="C1388" s="5" t="s">
        <v>17</v>
      </c>
      <c r="D1388" s="5" t="s">
        <v>1474</v>
      </c>
      <c r="E1388" s="6" t="s">
        <v>2393</v>
      </c>
      <c r="F1388" s="5" t="s">
        <v>2169</v>
      </c>
      <c r="G1388" s="5" t="s">
        <v>116</v>
      </c>
      <c r="H1388" s="5" t="s">
        <v>30</v>
      </c>
      <c r="I1388" s="6" t="s">
        <v>2182</v>
      </c>
      <c r="J1388" s="7">
        <v>233583</v>
      </c>
      <c r="K1388" s="8">
        <v>2.9600000000000001E-2</v>
      </c>
    </row>
    <row r="1389" spans="1:11" x14ac:dyDescent="0.35">
      <c r="A1389" s="5" t="s">
        <v>2167</v>
      </c>
      <c r="B1389" s="5" t="s">
        <v>1473</v>
      </c>
      <c r="C1389" s="5" t="s">
        <v>17</v>
      </c>
      <c r="D1389" s="5" t="s">
        <v>1474</v>
      </c>
      <c r="E1389" s="6" t="s">
        <v>2393</v>
      </c>
      <c r="F1389" s="5" t="s">
        <v>2169</v>
      </c>
      <c r="G1389" s="5" t="s">
        <v>116</v>
      </c>
      <c r="H1389" s="5" t="s">
        <v>2175</v>
      </c>
      <c r="I1389" s="6" t="s">
        <v>2176</v>
      </c>
      <c r="J1389" s="7">
        <v>2135387</v>
      </c>
      <c r="K1389" s="8">
        <v>0.27060000000000001</v>
      </c>
    </row>
    <row r="1390" spans="1:11" x14ac:dyDescent="0.35">
      <c r="A1390" s="5" t="s">
        <v>2167</v>
      </c>
      <c r="B1390" s="5" t="s">
        <v>1473</v>
      </c>
      <c r="C1390" s="5" t="s">
        <v>17</v>
      </c>
      <c r="D1390" s="5" t="s">
        <v>1474</v>
      </c>
      <c r="E1390" s="6" t="s">
        <v>2393</v>
      </c>
      <c r="F1390" s="5" t="s">
        <v>2169</v>
      </c>
      <c r="G1390" s="5" t="s">
        <v>116</v>
      </c>
      <c r="H1390" s="5" t="s">
        <v>2177</v>
      </c>
      <c r="I1390" s="6" t="s">
        <v>2178</v>
      </c>
      <c r="J1390" s="7">
        <v>1130824</v>
      </c>
      <c r="K1390" s="8">
        <v>0.14330000000000001</v>
      </c>
    </row>
    <row r="1391" spans="1:11" x14ac:dyDescent="0.35">
      <c r="A1391" s="5" t="s">
        <v>2167</v>
      </c>
      <c r="B1391" s="5" t="s">
        <v>1473</v>
      </c>
      <c r="C1391" s="5" t="s">
        <v>17</v>
      </c>
      <c r="D1391" s="5" t="s">
        <v>1474</v>
      </c>
      <c r="E1391" s="6" t="s">
        <v>2393</v>
      </c>
      <c r="F1391" s="5" t="s">
        <v>2169</v>
      </c>
      <c r="G1391" s="5" t="s">
        <v>116</v>
      </c>
      <c r="H1391" s="5" t="s">
        <v>2179</v>
      </c>
      <c r="I1391" s="6" t="s">
        <v>2180</v>
      </c>
      <c r="J1391" s="7">
        <v>398511</v>
      </c>
      <c r="K1391" s="8">
        <v>5.0500000000000003E-2</v>
      </c>
    </row>
    <row r="1392" spans="1:11" x14ac:dyDescent="0.35">
      <c r="A1392" s="5" t="s">
        <v>2167</v>
      </c>
      <c r="B1392" s="5" t="s">
        <v>1473</v>
      </c>
      <c r="C1392" s="5" t="s">
        <v>17</v>
      </c>
      <c r="D1392" s="5" t="s">
        <v>1485</v>
      </c>
      <c r="E1392" s="6" t="s">
        <v>2394</v>
      </c>
      <c r="F1392" s="5" t="s">
        <v>2169</v>
      </c>
      <c r="G1392" s="5" t="s">
        <v>116</v>
      </c>
      <c r="H1392" s="5" t="s">
        <v>2206</v>
      </c>
      <c r="I1392" s="6" t="s">
        <v>2207</v>
      </c>
      <c r="J1392" s="7">
        <v>7498621</v>
      </c>
      <c r="K1392" s="8">
        <v>0.1193</v>
      </c>
    </row>
    <row r="1393" spans="1:11" x14ac:dyDescent="0.35">
      <c r="A1393" s="5" t="s">
        <v>2167</v>
      </c>
      <c r="B1393" s="5" t="s">
        <v>1473</v>
      </c>
      <c r="C1393" s="5" t="s">
        <v>17</v>
      </c>
      <c r="D1393" s="5" t="s">
        <v>1485</v>
      </c>
      <c r="E1393" s="6" t="s">
        <v>2394</v>
      </c>
      <c r="F1393" s="5" t="s">
        <v>2169</v>
      </c>
      <c r="G1393" s="5" t="s">
        <v>116</v>
      </c>
      <c r="H1393" s="5" t="s">
        <v>2172</v>
      </c>
      <c r="I1393" s="6" t="s">
        <v>2173</v>
      </c>
      <c r="J1393" s="7">
        <v>0</v>
      </c>
      <c r="K1393" s="8">
        <v>0</v>
      </c>
    </row>
    <row r="1394" spans="1:11" x14ac:dyDescent="0.35">
      <c r="A1394" s="5" t="s">
        <v>2167</v>
      </c>
      <c r="B1394" s="5" t="s">
        <v>1473</v>
      </c>
      <c r="C1394" s="5" t="s">
        <v>17</v>
      </c>
      <c r="D1394" s="5" t="s">
        <v>1485</v>
      </c>
      <c r="E1394" s="6" t="s">
        <v>2394</v>
      </c>
      <c r="F1394" s="5" t="s">
        <v>2169</v>
      </c>
      <c r="G1394" s="5" t="s">
        <v>116</v>
      </c>
      <c r="H1394" s="5" t="s">
        <v>19</v>
      </c>
      <c r="I1394" s="6" t="s">
        <v>2174</v>
      </c>
      <c r="J1394" s="7">
        <v>11260502</v>
      </c>
      <c r="K1394" s="8">
        <v>0.19359999999999999</v>
      </c>
    </row>
    <row r="1395" spans="1:11" x14ac:dyDescent="0.35">
      <c r="A1395" s="5" t="s">
        <v>2167</v>
      </c>
      <c r="B1395" s="5" t="s">
        <v>1473</v>
      </c>
      <c r="C1395" s="5" t="s">
        <v>17</v>
      </c>
      <c r="D1395" s="5" t="s">
        <v>1485</v>
      </c>
      <c r="E1395" s="6" t="s">
        <v>2394</v>
      </c>
      <c r="F1395" s="5" t="s">
        <v>2169</v>
      </c>
      <c r="G1395" s="5" t="s">
        <v>116</v>
      </c>
      <c r="H1395" s="5" t="s">
        <v>30</v>
      </c>
      <c r="I1395" s="6" t="s">
        <v>2182</v>
      </c>
      <c r="J1395" s="7">
        <v>11633</v>
      </c>
      <c r="K1395" s="8">
        <v>2.0000000000000001E-4</v>
      </c>
    </row>
    <row r="1396" spans="1:11" x14ac:dyDescent="0.35">
      <c r="A1396" s="5" t="s">
        <v>2167</v>
      </c>
      <c r="B1396" s="5" t="s">
        <v>1473</v>
      </c>
      <c r="C1396" s="5" t="s">
        <v>17</v>
      </c>
      <c r="D1396" s="5" t="s">
        <v>1485</v>
      </c>
      <c r="E1396" s="6" t="s">
        <v>2394</v>
      </c>
      <c r="F1396" s="5" t="s">
        <v>2169</v>
      </c>
      <c r="G1396" s="5" t="s">
        <v>116</v>
      </c>
      <c r="H1396" s="5" t="s">
        <v>2175</v>
      </c>
      <c r="I1396" s="6" t="s">
        <v>2176</v>
      </c>
      <c r="J1396" s="7">
        <v>13133374</v>
      </c>
      <c r="K1396" s="8">
        <v>0.2258</v>
      </c>
    </row>
    <row r="1397" spans="1:11" x14ac:dyDescent="0.35">
      <c r="A1397" s="5" t="s">
        <v>2167</v>
      </c>
      <c r="B1397" s="5" t="s">
        <v>1473</v>
      </c>
      <c r="C1397" s="5" t="s">
        <v>17</v>
      </c>
      <c r="D1397" s="5" t="s">
        <v>1485</v>
      </c>
      <c r="E1397" s="6" t="s">
        <v>2394</v>
      </c>
      <c r="F1397" s="5" t="s">
        <v>2169</v>
      </c>
      <c r="G1397" s="5" t="s">
        <v>116</v>
      </c>
      <c r="H1397" s="5" t="s">
        <v>2177</v>
      </c>
      <c r="I1397" s="6" t="s">
        <v>2178</v>
      </c>
      <c r="J1397" s="7">
        <v>5583720</v>
      </c>
      <c r="K1397" s="8">
        <v>9.6000000000000002E-2</v>
      </c>
    </row>
    <row r="1398" spans="1:11" x14ac:dyDescent="0.35">
      <c r="A1398" s="5" t="s">
        <v>2167</v>
      </c>
      <c r="B1398" s="5" t="s">
        <v>1473</v>
      </c>
      <c r="C1398" s="5" t="s">
        <v>17</v>
      </c>
      <c r="D1398" s="5" t="s">
        <v>1485</v>
      </c>
      <c r="E1398" s="6" t="s">
        <v>2394</v>
      </c>
      <c r="F1398" s="5" t="s">
        <v>2169</v>
      </c>
      <c r="G1398" s="5" t="s">
        <v>116</v>
      </c>
      <c r="H1398" s="5" t="s">
        <v>2179</v>
      </c>
      <c r="I1398" s="6" t="s">
        <v>2180</v>
      </c>
      <c r="J1398" s="7">
        <v>1157459</v>
      </c>
      <c r="K1398" s="8">
        <v>1.9900000000000001E-2</v>
      </c>
    </row>
    <row r="1399" spans="1:11" x14ac:dyDescent="0.35">
      <c r="A1399" s="5" t="s">
        <v>2167</v>
      </c>
      <c r="B1399" s="5" t="s">
        <v>1488</v>
      </c>
      <c r="C1399" s="5" t="s">
        <v>17</v>
      </c>
      <c r="D1399" s="5" t="s">
        <v>1489</v>
      </c>
      <c r="E1399" s="6" t="s">
        <v>2395</v>
      </c>
      <c r="F1399" s="5" t="s">
        <v>2169</v>
      </c>
      <c r="G1399" s="5" t="s">
        <v>116</v>
      </c>
      <c r="H1399" s="5" t="s">
        <v>2170</v>
      </c>
      <c r="I1399" s="6" t="s">
        <v>2171</v>
      </c>
      <c r="J1399" s="7">
        <v>0</v>
      </c>
      <c r="K1399" s="8">
        <v>0</v>
      </c>
    </row>
    <row r="1400" spans="1:11" x14ac:dyDescent="0.35">
      <c r="A1400" s="5" t="s">
        <v>2167</v>
      </c>
      <c r="B1400" s="5" t="s">
        <v>1488</v>
      </c>
      <c r="C1400" s="5" t="s">
        <v>17</v>
      </c>
      <c r="D1400" s="5" t="s">
        <v>1489</v>
      </c>
      <c r="E1400" s="6" t="s">
        <v>2395</v>
      </c>
      <c r="F1400" s="5" t="s">
        <v>2169</v>
      </c>
      <c r="G1400" s="5" t="s">
        <v>116</v>
      </c>
      <c r="H1400" s="5" t="s">
        <v>2172</v>
      </c>
      <c r="I1400" s="6" t="s">
        <v>2173</v>
      </c>
      <c r="J1400" s="7">
        <v>0</v>
      </c>
      <c r="K1400" s="8">
        <v>0</v>
      </c>
    </row>
    <row r="1401" spans="1:11" x14ac:dyDescent="0.35">
      <c r="A1401" s="5" t="s">
        <v>2167</v>
      </c>
      <c r="B1401" s="5" t="s">
        <v>1488</v>
      </c>
      <c r="C1401" s="5" t="s">
        <v>17</v>
      </c>
      <c r="D1401" s="5" t="s">
        <v>1489</v>
      </c>
      <c r="E1401" s="6" t="s">
        <v>2395</v>
      </c>
      <c r="F1401" s="5" t="s">
        <v>2169</v>
      </c>
      <c r="G1401" s="5" t="s">
        <v>116</v>
      </c>
      <c r="H1401" s="5" t="s">
        <v>19</v>
      </c>
      <c r="I1401" s="6" t="s">
        <v>2174</v>
      </c>
      <c r="J1401" s="7">
        <v>1785078</v>
      </c>
      <c r="K1401" s="8">
        <v>0.215</v>
      </c>
    </row>
    <row r="1402" spans="1:11" x14ac:dyDescent="0.35">
      <c r="A1402" s="5" t="s">
        <v>2167</v>
      </c>
      <c r="B1402" s="5" t="s">
        <v>1488</v>
      </c>
      <c r="C1402" s="5" t="s">
        <v>17</v>
      </c>
      <c r="D1402" s="5" t="s">
        <v>1489</v>
      </c>
      <c r="E1402" s="6" t="s">
        <v>2395</v>
      </c>
      <c r="F1402" s="5" t="s">
        <v>2169</v>
      </c>
      <c r="G1402" s="5" t="s">
        <v>116</v>
      </c>
      <c r="H1402" s="5" t="s">
        <v>30</v>
      </c>
      <c r="I1402" s="6" t="s">
        <v>2182</v>
      </c>
      <c r="J1402" s="7">
        <v>260704</v>
      </c>
      <c r="K1402" s="8">
        <v>3.1399999999999997E-2</v>
      </c>
    </row>
    <row r="1403" spans="1:11" x14ac:dyDescent="0.35">
      <c r="A1403" s="5" t="s">
        <v>2167</v>
      </c>
      <c r="B1403" s="5" t="s">
        <v>1488</v>
      </c>
      <c r="C1403" s="5" t="s">
        <v>17</v>
      </c>
      <c r="D1403" s="5" t="s">
        <v>1489</v>
      </c>
      <c r="E1403" s="6" t="s">
        <v>2395</v>
      </c>
      <c r="F1403" s="5" t="s">
        <v>2169</v>
      </c>
      <c r="G1403" s="5" t="s">
        <v>116</v>
      </c>
      <c r="H1403" s="5" t="s">
        <v>2175</v>
      </c>
      <c r="I1403" s="6" t="s">
        <v>2176</v>
      </c>
      <c r="J1403" s="7">
        <v>2158699</v>
      </c>
      <c r="K1403" s="8">
        <v>0.26</v>
      </c>
    </row>
    <row r="1404" spans="1:11" x14ac:dyDescent="0.35">
      <c r="A1404" s="5" t="s">
        <v>2167</v>
      </c>
      <c r="B1404" s="5" t="s">
        <v>1488</v>
      </c>
      <c r="C1404" s="5" t="s">
        <v>17</v>
      </c>
      <c r="D1404" s="5" t="s">
        <v>1489</v>
      </c>
      <c r="E1404" s="6" t="s">
        <v>2395</v>
      </c>
      <c r="F1404" s="5" t="s">
        <v>2169</v>
      </c>
      <c r="G1404" s="5" t="s">
        <v>116</v>
      </c>
      <c r="H1404" s="5" t="s">
        <v>2177</v>
      </c>
      <c r="I1404" s="6" t="s">
        <v>2178</v>
      </c>
      <c r="J1404" s="7">
        <v>2392835</v>
      </c>
      <c r="K1404" s="8">
        <v>0.28820000000000001</v>
      </c>
    </row>
    <row r="1405" spans="1:11" x14ac:dyDescent="0.35">
      <c r="A1405" s="5" t="s">
        <v>2167</v>
      </c>
      <c r="B1405" s="5" t="s">
        <v>1488</v>
      </c>
      <c r="C1405" s="5" t="s">
        <v>17</v>
      </c>
      <c r="D1405" s="5" t="s">
        <v>1489</v>
      </c>
      <c r="E1405" s="6" t="s">
        <v>2395</v>
      </c>
      <c r="F1405" s="5" t="s">
        <v>2169</v>
      </c>
      <c r="G1405" s="5" t="s">
        <v>116</v>
      </c>
      <c r="H1405" s="5" t="s">
        <v>2179</v>
      </c>
      <c r="I1405" s="6" t="s">
        <v>2180</v>
      </c>
      <c r="J1405" s="7">
        <v>294745</v>
      </c>
      <c r="K1405" s="8">
        <v>3.5499999999999997E-2</v>
      </c>
    </row>
    <row r="1406" spans="1:11" x14ac:dyDescent="0.35">
      <c r="A1406" s="5" t="s">
        <v>2167</v>
      </c>
      <c r="B1406" s="5" t="s">
        <v>1488</v>
      </c>
      <c r="C1406" s="5" t="s">
        <v>17</v>
      </c>
      <c r="D1406" s="5" t="s">
        <v>1492</v>
      </c>
      <c r="E1406" s="6" t="s">
        <v>2396</v>
      </c>
      <c r="F1406" s="5" t="s">
        <v>2169</v>
      </c>
      <c r="G1406" s="5" t="s">
        <v>116</v>
      </c>
      <c r="H1406" s="5" t="s">
        <v>2172</v>
      </c>
      <c r="I1406" s="6" t="s">
        <v>2173</v>
      </c>
      <c r="J1406" s="7">
        <v>0</v>
      </c>
      <c r="K1406" s="8">
        <v>0</v>
      </c>
    </row>
    <row r="1407" spans="1:11" x14ac:dyDescent="0.35">
      <c r="A1407" s="5" t="s">
        <v>2167</v>
      </c>
      <c r="B1407" s="5" t="s">
        <v>1488</v>
      </c>
      <c r="C1407" s="5" t="s">
        <v>17</v>
      </c>
      <c r="D1407" s="5" t="s">
        <v>1492</v>
      </c>
      <c r="E1407" s="6" t="s">
        <v>2396</v>
      </c>
      <c r="F1407" s="5" t="s">
        <v>2169</v>
      </c>
      <c r="G1407" s="5" t="s">
        <v>116</v>
      </c>
      <c r="H1407" s="5" t="s">
        <v>19</v>
      </c>
      <c r="I1407" s="6" t="s">
        <v>2174</v>
      </c>
      <c r="J1407" s="7">
        <v>4589133</v>
      </c>
      <c r="K1407" s="8">
        <v>0.53749999999999998</v>
      </c>
    </row>
    <row r="1408" spans="1:11" x14ac:dyDescent="0.35">
      <c r="A1408" s="5" t="s">
        <v>2167</v>
      </c>
      <c r="B1408" s="5" t="s">
        <v>1488</v>
      </c>
      <c r="C1408" s="5" t="s">
        <v>17</v>
      </c>
      <c r="D1408" s="5" t="s">
        <v>1492</v>
      </c>
      <c r="E1408" s="6" t="s">
        <v>2396</v>
      </c>
      <c r="F1408" s="5" t="s">
        <v>2169</v>
      </c>
      <c r="G1408" s="5" t="s">
        <v>116</v>
      </c>
      <c r="H1408" s="5" t="s">
        <v>30</v>
      </c>
      <c r="I1408" s="6" t="s">
        <v>2182</v>
      </c>
      <c r="J1408" s="7">
        <v>268091</v>
      </c>
      <c r="K1408" s="8">
        <v>3.1399999999999997E-2</v>
      </c>
    </row>
    <row r="1409" spans="1:11" x14ac:dyDescent="0.35">
      <c r="A1409" s="5" t="s">
        <v>2167</v>
      </c>
      <c r="B1409" s="5" t="s">
        <v>1488</v>
      </c>
      <c r="C1409" s="5" t="s">
        <v>17</v>
      </c>
      <c r="D1409" s="5" t="s">
        <v>1492</v>
      </c>
      <c r="E1409" s="6" t="s">
        <v>2396</v>
      </c>
      <c r="F1409" s="5" t="s">
        <v>2169</v>
      </c>
      <c r="G1409" s="5" t="s">
        <v>116</v>
      </c>
      <c r="H1409" s="5" t="s">
        <v>2175</v>
      </c>
      <c r="I1409" s="6" t="s">
        <v>2176</v>
      </c>
      <c r="J1409" s="7">
        <v>2095206</v>
      </c>
      <c r="K1409" s="8">
        <v>0.24540000000000001</v>
      </c>
    </row>
    <row r="1410" spans="1:11" x14ac:dyDescent="0.35">
      <c r="A1410" s="5" t="s">
        <v>2167</v>
      </c>
      <c r="B1410" s="5" t="s">
        <v>1488</v>
      </c>
      <c r="C1410" s="5" t="s">
        <v>17</v>
      </c>
      <c r="D1410" s="5" t="s">
        <v>1492</v>
      </c>
      <c r="E1410" s="6" t="s">
        <v>2396</v>
      </c>
      <c r="F1410" s="5" t="s">
        <v>2169</v>
      </c>
      <c r="G1410" s="5" t="s">
        <v>116</v>
      </c>
      <c r="H1410" s="5" t="s">
        <v>2177</v>
      </c>
      <c r="I1410" s="6" t="s">
        <v>2178</v>
      </c>
      <c r="J1410" s="7">
        <v>1827115</v>
      </c>
      <c r="K1410" s="8">
        <v>0.214</v>
      </c>
    </row>
    <row r="1411" spans="1:11" x14ac:dyDescent="0.35">
      <c r="A1411" s="5" t="s">
        <v>2167</v>
      </c>
      <c r="B1411" s="5" t="s">
        <v>1488</v>
      </c>
      <c r="C1411" s="5" t="s">
        <v>17</v>
      </c>
      <c r="D1411" s="5" t="s">
        <v>1492</v>
      </c>
      <c r="E1411" s="6" t="s">
        <v>2396</v>
      </c>
      <c r="F1411" s="5" t="s">
        <v>2169</v>
      </c>
      <c r="G1411" s="5" t="s">
        <v>116</v>
      </c>
      <c r="H1411" s="5" t="s">
        <v>2179</v>
      </c>
      <c r="I1411" s="6" t="s">
        <v>2180</v>
      </c>
      <c r="J1411" s="7">
        <v>169051</v>
      </c>
      <c r="K1411" s="8">
        <v>1.9800000000000002E-2</v>
      </c>
    </row>
    <row r="1412" spans="1:11" x14ac:dyDescent="0.35">
      <c r="A1412" s="5" t="s">
        <v>2167</v>
      </c>
      <c r="B1412" s="5" t="s">
        <v>1488</v>
      </c>
      <c r="C1412" s="5" t="s">
        <v>17</v>
      </c>
      <c r="D1412" s="5" t="s">
        <v>1497</v>
      </c>
      <c r="E1412" s="6" t="s">
        <v>2397</v>
      </c>
      <c r="F1412" s="5" t="s">
        <v>2169</v>
      </c>
      <c r="G1412" s="5" t="s">
        <v>116</v>
      </c>
      <c r="H1412" s="5" t="s">
        <v>2170</v>
      </c>
      <c r="I1412" s="6" t="s">
        <v>2171</v>
      </c>
      <c r="J1412" s="7">
        <v>0</v>
      </c>
      <c r="K1412" s="8">
        <v>0</v>
      </c>
    </row>
    <row r="1413" spans="1:11" x14ac:dyDescent="0.35">
      <c r="A1413" s="5" t="s">
        <v>2167</v>
      </c>
      <c r="B1413" s="5" t="s">
        <v>1488</v>
      </c>
      <c r="C1413" s="5" t="s">
        <v>17</v>
      </c>
      <c r="D1413" s="5" t="s">
        <v>1497</v>
      </c>
      <c r="E1413" s="6" t="s">
        <v>2397</v>
      </c>
      <c r="F1413" s="5" t="s">
        <v>2169</v>
      </c>
      <c r="G1413" s="5" t="s">
        <v>116</v>
      </c>
      <c r="H1413" s="5" t="s">
        <v>2172</v>
      </c>
      <c r="I1413" s="6" t="s">
        <v>2173</v>
      </c>
      <c r="J1413" s="7">
        <v>0</v>
      </c>
      <c r="K1413" s="8">
        <v>0</v>
      </c>
    </row>
    <row r="1414" spans="1:11" x14ac:dyDescent="0.35">
      <c r="A1414" s="5" t="s">
        <v>2167</v>
      </c>
      <c r="B1414" s="5" t="s">
        <v>1488</v>
      </c>
      <c r="C1414" s="5" t="s">
        <v>17</v>
      </c>
      <c r="D1414" s="5" t="s">
        <v>1497</v>
      </c>
      <c r="E1414" s="6" t="s">
        <v>2397</v>
      </c>
      <c r="F1414" s="5" t="s">
        <v>2169</v>
      </c>
      <c r="G1414" s="5" t="s">
        <v>116</v>
      </c>
      <c r="H1414" s="5" t="s">
        <v>19</v>
      </c>
      <c r="I1414" s="6" t="s">
        <v>2174</v>
      </c>
      <c r="J1414" s="7">
        <v>2633101</v>
      </c>
      <c r="K1414" s="8">
        <v>0.65769999999999995</v>
      </c>
    </row>
    <row r="1415" spans="1:11" x14ac:dyDescent="0.35">
      <c r="A1415" s="5" t="s">
        <v>2167</v>
      </c>
      <c r="B1415" s="5" t="s">
        <v>1488</v>
      </c>
      <c r="C1415" s="5" t="s">
        <v>17</v>
      </c>
      <c r="D1415" s="5" t="s">
        <v>1497</v>
      </c>
      <c r="E1415" s="6" t="s">
        <v>2397</v>
      </c>
      <c r="F1415" s="5" t="s">
        <v>2169</v>
      </c>
      <c r="G1415" s="5" t="s">
        <v>116</v>
      </c>
      <c r="H1415" s="5" t="s">
        <v>30</v>
      </c>
      <c r="I1415" s="6" t="s">
        <v>2182</v>
      </c>
      <c r="J1415" s="7">
        <v>423570</v>
      </c>
      <c r="K1415" s="8">
        <v>0.10580000000000001</v>
      </c>
    </row>
    <row r="1416" spans="1:11" x14ac:dyDescent="0.35">
      <c r="A1416" s="5" t="s">
        <v>2167</v>
      </c>
      <c r="B1416" s="5" t="s">
        <v>1488</v>
      </c>
      <c r="C1416" s="5" t="s">
        <v>17</v>
      </c>
      <c r="D1416" s="5" t="s">
        <v>1497</v>
      </c>
      <c r="E1416" s="6" t="s">
        <v>2397</v>
      </c>
      <c r="F1416" s="5" t="s">
        <v>2169</v>
      </c>
      <c r="G1416" s="5" t="s">
        <v>116</v>
      </c>
      <c r="H1416" s="5" t="s">
        <v>50</v>
      </c>
      <c r="I1416" s="6" t="s">
        <v>2189</v>
      </c>
      <c r="J1416" s="7">
        <v>1903827</v>
      </c>
      <c r="K1416" s="8">
        <v>0.44400000000000001</v>
      </c>
    </row>
    <row r="1417" spans="1:11" x14ac:dyDescent="0.35">
      <c r="A1417" s="5" t="s">
        <v>2167</v>
      </c>
      <c r="B1417" s="5" t="s">
        <v>1488</v>
      </c>
      <c r="C1417" s="5" t="s">
        <v>17</v>
      </c>
      <c r="D1417" s="5" t="s">
        <v>1497</v>
      </c>
      <c r="E1417" s="6" t="s">
        <v>2397</v>
      </c>
      <c r="F1417" s="5" t="s">
        <v>2169</v>
      </c>
      <c r="G1417" s="5" t="s">
        <v>116</v>
      </c>
      <c r="H1417" s="5" t="s">
        <v>2175</v>
      </c>
      <c r="I1417" s="6" t="s">
        <v>2176</v>
      </c>
      <c r="J1417" s="7">
        <v>980457</v>
      </c>
      <c r="K1417" s="8">
        <v>0.24490000000000001</v>
      </c>
    </row>
    <row r="1418" spans="1:11" x14ac:dyDescent="0.35">
      <c r="A1418" s="5" t="s">
        <v>2167</v>
      </c>
      <c r="B1418" s="5" t="s">
        <v>1488</v>
      </c>
      <c r="C1418" s="5" t="s">
        <v>17</v>
      </c>
      <c r="D1418" s="5" t="s">
        <v>1497</v>
      </c>
      <c r="E1418" s="6" t="s">
        <v>2397</v>
      </c>
      <c r="F1418" s="5" t="s">
        <v>2169</v>
      </c>
      <c r="G1418" s="5" t="s">
        <v>116</v>
      </c>
      <c r="H1418" s="5" t="s">
        <v>2177</v>
      </c>
      <c r="I1418" s="6" t="s">
        <v>2178</v>
      </c>
      <c r="J1418" s="7">
        <v>879569</v>
      </c>
      <c r="K1418" s="8">
        <v>0.21970000000000001</v>
      </c>
    </row>
    <row r="1419" spans="1:11" x14ac:dyDescent="0.35">
      <c r="A1419" s="5" t="s">
        <v>2167</v>
      </c>
      <c r="B1419" s="5" t="s">
        <v>1488</v>
      </c>
      <c r="C1419" s="5" t="s">
        <v>17</v>
      </c>
      <c r="D1419" s="5" t="s">
        <v>1497</v>
      </c>
      <c r="E1419" s="6" t="s">
        <v>2397</v>
      </c>
      <c r="F1419" s="5" t="s">
        <v>2169</v>
      </c>
      <c r="G1419" s="5" t="s">
        <v>116</v>
      </c>
      <c r="H1419" s="5" t="s">
        <v>2179</v>
      </c>
      <c r="I1419" s="6" t="s">
        <v>2180</v>
      </c>
      <c r="J1419" s="7">
        <v>304666</v>
      </c>
      <c r="K1419" s="8">
        <v>7.6100000000000001E-2</v>
      </c>
    </row>
    <row r="1420" spans="1:11" x14ac:dyDescent="0.35">
      <c r="A1420" s="5" t="s">
        <v>2167</v>
      </c>
      <c r="B1420" s="5" t="s">
        <v>1526</v>
      </c>
      <c r="C1420" s="5" t="s">
        <v>17</v>
      </c>
      <c r="D1420" s="5" t="s">
        <v>979</v>
      </c>
      <c r="E1420" s="6" t="s">
        <v>2328</v>
      </c>
      <c r="F1420" s="5" t="s">
        <v>2198</v>
      </c>
      <c r="G1420" s="5" t="s">
        <v>941</v>
      </c>
      <c r="H1420" s="5" t="s">
        <v>2170</v>
      </c>
      <c r="I1420" s="6" t="s">
        <v>2171</v>
      </c>
      <c r="J1420" s="7">
        <v>0</v>
      </c>
      <c r="K1420" s="8">
        <v>0</v>
      </c>
    </row>
    <row r="1421" spans="1:11" x14ac:dyDescent="0.35">
      <c r="A1421" s="5" t="s">
        <v>2167</v>
      </c>
      <c r="B1421" s="5" t="s">
        <v>1526</v>
      </c>
      <c r="C1421" s="5" t="s">
        <v>17</v>
      </c>
      <c r="D1421" s="5" t="s">
        <v>979</v>
      </c>
      <c r="E1421" s="6" t="s">
        <v>2328</v>
      </c>
      <c r="F1421" s="5" t="s">
        <v>2198</v>
      </c>
      <c r="G1421" s="5" t="s">
        <v>941</v>
      </c>
      <c r="H1421" s="5" t="s">
        <v>2172</v>
      </c>
      <c r="I1421" s="6" t="s">
        <v>2173</v>
      </c>
      <c r="J1421" s="7">
        <v>0</v>
      </c>
      <c r="K1421" s="8">
        <v>0</v>
      </c>
    </row>
    <row r="1422" spans="1:11" x14ac:dyDescent="0.35">
      <c r="A1422" s="5" t="s">
        <v>2167</v>
      </c>
      <c r="B1422" s="5" t="s">
        <v>1526</v>
      </c>
      <c r="C1422" s="5" t="s">
        <v>17</v>
      </c>
      <c r="D1422" s="5" t="s">
        <v>979</v>
      </c>
      <c r="E1422" s="6" t="s">
        <v>2328</v>
      </c>
      <c r="F1422" s="5" t="s">
        <v>2198</v>
      </c>
      <c r="G1422" s="5" t="s">
        <v>941</v>
      </c>
      <c r="H1422" s="5" t="s">
        <v>19</v>
      </c>
      <c r="I1422" s="6" t="s">
        <v>2174</v>
      </c>
      <c r="J1422" s="7">
        <v>600742</v>
      </c>
      <c r="K1422" s="8">
        <v>0.3503</v>
      </c>
    </row>
    <row r="1423" spans="1:11" x14ac:dyDescent="0.35">
      <c r="A1423" s="5" t="s">
        <v>2167</v>
      </c>
      <c r="B1423" s="5" t="s">
        <v>1526</v>
      </c>
      <c r="C1423" s="5" t="s">
        <v>17</v>
      </c>
      <c r="D1423" s="5" t="s">
        <v>979</v>
      </c>
      <c r="E1423" s="6" t="s">
        <v>2328</v>
      </c>
      <c r="F1423" s="5" t="s">
        <v>2198</v>
      </c>
      <c r="G1423" s="5" t="s">
        <v>941</v>
      </c>
      <c r="H1423" s="5" t="s">
        <v>30</v>
      </c>
      <c r="I1423" s="6" t="s">
        <v>2182</v>
      </c>
      <c r="J1423" s="7">
        <v>55049</v>
      </c>
      <c r="K1423" s="8">
        <v>3.2099999999999997E-2</v>
      </c>
    </row>
    <row r="1424" spans="1:11" x14ac:dyDescent="0.35">
      <c r="A1424" s="5" t="s">
        <v>2167</v>
      </c>
      <c r="B1424" s="5" t="s">
        <v>1526</v>
      </c>
      <c r="C1424" s="5" t="s">
        <v>17</v>
      </c>
      <c r="D1424" s="5" t="s">
        <v>979</v>
      </c>
      <c r="E1424" s="6" t="s">
        <v>2328</v>
      </c>
      <c r="F1424" s="5" t="s">
        <v>2198</v>
      </c>
      <c r="G1424" s="5" t="s">
        <v>941</v>
      </c>
      <c r="H1424" s="5" t="s">
        <v>2175</v>
      </c>
      <c r="I1424" s="6" t="s">
        <v>2176</v>
      </c>
      <c r="J1424" s="7">
        <v>313833</v>
      </c>
      <c r="K1424" s="8">
        <v>0.183</v>
      </c>
    </row>
    <row r="1425" spans="1:11" x14ac:dyDescent="0.35">
      <c r="A1425" s="5" t="s">
        <v>2167</v>
      </c>
      <c r="B1425" s="5" t="s">
        <v>1526</v>
      </c>
      <c r="C1425" s="5" t="s">
        <v>17</v>
      </c>
      <c r="D1425" s="5" t="s">
        <v>979</v>
      </c>
      <c r="E1425" s="6" t="s">
        <v>2328</v>
      </c>
      <c r="F1425" s="5" t="s">
        <v>2198</v>
      </c>
      <c r="G1425" s="5" t="s">
        <v>941</v>
      </c>
      <c r="H1425" s="5" t="s">
        <v>2177</v>
      </c>
      <c r="I1425" s="6" t="s">
        <v>2178</v>
      </c>
      <c r="J1425" s="7">
        <v>305430</v>
      </c>
      <c r="K1425" s="8">
        <v>0.17810000000000001</v>
      </c>
    </row>
    <row r="1426" spans="1:11" x14ac:dyDescent="0.35">
      <c r="A1426" s="5" t="s">
        <v>2167</v>
      </c>
      <c r="B1426" s="5" t="s">
        <v>1526</v>
      </c>
      <c r="C1426" s="5" t="s">
        <v>17</v>
      </c>
      <c r="D1426" s="5" t="s">
        <v>979</v>
      </c>
      <c r="E1426" s="6" t="s">
        <v>2328</v>
      </c>
      <c r="F1426" s="5" t="s">
        <v>2198</v>
      </c>
      <c r="G1426" s="5" t="s">
        <v>941</v>
      </c>
      <c r="H1426" s="5" t="s">
        <v>2179</v>
      </c>
      <c r="I1426" s="6" t="s">
        <v>2180</v>
      </c>
      <c r="J1426" s="7">
        <v>28125</v>
      </c>
      <c r="K1426" s="8">
        <v>1.6400000000000001E-2</v>
      </c>
    </row>
    <row r="1427" spans="1:11" x14ac:dyDescent="0.35">
      <c r="A1427" s="5" t="s">
        <v>2167</v>
      </c>
      <c r="B1427" s="5" t="s">
        <v>1526</v>
      </c>
      <c r="C1427" s="5" t="s">
        <v>17</v>
      </c>
      <c r="D1427" s="5" t="s">
        <v>1527</v>
      </c>
      <c r="E1427" s="6" t="s">
        <v>2398</v>
      </c>
      <c r="F1427" s="5" t="s">
        <v>2169</v>
      </c>
      <c r="G1427" s="5" t="s">
        <v>116</v>
      </c>
      <c r="H1427" s="5" t="s">
        <v>2170</v>
      </c>
      <c r="I1427" s="6" t="s">
        <v>2171</v>
      </c>
      <c r="J1427" s="7">
        <v>0</v>
      </c>
      <c r="K1427" s="8">
        <v>0</v>
      </c>
    </row>
    <row r="1428" spans="1:11" x14ac:dyDescent="0.35">
      <c r="A1428" s="5" t="s">
        <v>2167</v>
      </c>
      <c r="B1428" s="5" t="s">
        <v>1526</v>
      </c>
      <c r="C1428" s="5" t="s">
        <v>17</v>
      </c>
      <c r="D1428" s="5" t="s">
        <v>1527</v>
      </c>
      <c r="E1428" s="6" t="s">
        <v>2398</v>
      </c>
      <c r="F1428" s="5" t="s">
        <v>2169</v>
      </c>
      <c r="G1428" s="5" t="s">
        <v>116</v>
      </c>
      <c r="H1428" s="5" t="s">
        <v>2172</v>
      </c>
      <c r="I1428" s="6" t="s">
        <v>2173</v>
      </c>
      <c r="J1428" s="7">
        <v>0</v>
      </c>
      <c r="K1428" s="8">
        <v>0</v>
      </c>
    </row>
    <row r="1429" spans="1:11" x14ac:dyDescent="0.35">
      <c r="A1429" s="5" t="s">
        <v>2167</v>
      </c>
      <c r="B1429" s="5" t="s">
        <v>1526</v>
      </c>
      <c r="C1429" s="5" t="s">
        <v>17</v>
      </c>
      <c r="D1429" s="5" t="s">
        <v>1527</v>
      </c>
      <c r="E1429" s="6" t="s">
        <v>2398</v>
      </c>
      <c r="F1429" s="5" t="s">
        <v>2169</v>
      </c>
      <c r="G1429" s="5" t="s">
        <v>116</v>
      </c>
      <c r="H1429" s="5" t="s">
        <v>19</v>
      </c>
      <c r="I1429" s="6" t="s">
        <v>2174</v>
      </c>
      <c r="J1429" s="7">
        <v>1895132</v>
      </c>
      <c r="K1429" s="8">
        <v>0.53920000000000001</v>
      </c>
    </row>
    <row r="1430" spans="1:11" x14ac:dyDescent="0.35">
      <c r="A1430" s="5" t="s">
        <v>2167</v>
      </c>
      <c r="B1430" s="5" t="s">
        <v>1526</v>
      </c>
      <c r="C1430" s="5" t="s">
        <v>17</v>
      </c>
      <c r="D1430" s="5" t="s">
        <v>1527</v>
      </c>
      <c r="E1430" s="6" t="s">
        <v>2398</v>
      </c>
      <c r="F1430" s="5" t="s">
        <v>2169</v>
      </c>
      <c r="G1430" s="5" t="s">
        <v>116</v>
      </c>
      <c r="H1430" s="5" t="s">
        <v>30</v>
      </c>
      <c r="I1430" s="6" t="s">
        <v>2182</v>
      </c>
      <c r="J1430" s="7">
        <v>57993</v>
      </c>
      <c r="K1430" s="8">
        <v>1.6500000000000001E-2</v>
      </c>
    </row>
    <row r="1431" spans="1:11" x14ac:dyDescent="0.35">
      <c r="A1431" s="5" t="s">
        <v>2167</v>
      </c>
      <c r="B1431" s="5" t="s">
        <v>1526</v>
      </c>
      <c r="C1431" s="5" t="s">
        <v>17</v>
      </c>
      <c r="D1431" s="5" t="s">
        <v>1527</v>
      </c>
      <c r="E1431" s="6" t="s">
        <v>2398</v>
      </c>
      <c r="F1431" s="5" t="s">
        <v>2169</v>
      </c>
      <c r="G1431" s="5" t="s">
        <v>116</v>
      </c>
      <c r="H1431" s="5" t="s">
        <v>2175</v>
      </c>
      <c r="I1431" s="6" t="s">
        <v>2176</v>
      </c>
      <c r="J1431" s="7">
        <v>720867</v>
      </c>
      <c r="K1431" s="8">
        <v>0.2051</v>
      </c>
    </row>
    <row r="1432" spans="1:11" x14ac:dyDescent="0.35">
      <c r="A1432" s="5" t="s">
        <v>2167</v>
      </c>
      <c r="B1432" s="5" t="s">
        <v>1526</v>
      </c>
      <c r="C1432" s="5" t="s">
        <v>17</v>
      </c>
      <c r="D1432" s="5" t="s">
        <v>1527</v>
      </c>
      <c r="E1432" s="6" t="s">
        <v>2398</v>
      </c>
      <c r="F1432" s="5" t="s">
        <v>2169</v>
      </c>
      <c r="G1432" s="5" t="s">
        <v>116</v>
      </c>
      <c r="H1432" s="5" t="s">
        <v>2177</v>
      </c>
      <c r="I1432" s="6" t="s">
        <v>2178</v>
      </c>
      <c r="J1432" s="7">
        <v>765504</v>
      </c>
      <c r="K1432" s="8">
        <v>0.21779999999999999</v>
      </c>
    </row>
    <row r="1433" spans="1:11" x14ac:dyDescent="0.35">
      <c r="A1433" s="5" t="s">
        <v>2167</v>
      </c>
      <c r="B1433" s="5" t="s">
        <v>1526</v>
      </c>
      <c r="C1433" s="5" t="s">
        <v>17</v>
      </c>
      <c r="D1433" s="5" t="s">
        <v>1527</v>
      </c>
      <c r="E1433" s="6" t="s">
        <v>2398</v>
      </c>
      <c r="F1433" s="5" t="s">
        <v>2169</v>
      </c>
      <c r="G1433" s="5" t="s">
        <v>116</v>
      </c>
      <c r="H1433" s="5" t="s">
        <v>2179</v>
      </c>
      <c r="I1433" s="6" t="s">
        <v>2180</v>
      </c>
      <c r="J1433" s="7">
        <v>250950</v>
      </c>
      <c r="K1433" s="8">
        <v>7.1400000000000005E-2</v>
      </c>
    </row>
    <row r="1434" spans="1:11" x14ac:dyDescent="0.35">
      <c r="A1434" s="5" t="s">
        <v>2167</v>
      </c>
      <c r="B1434" s="5" t="s">
        <v>1526</v>
      </c>
      <c r="C1434" s="5" t="s">
        <v>17</v>
      </c>
      <c r="D1434" s="5" t="s">
        <v>1542</v>
      </c>
      <c r="E1434" s="6" t="s">
        <v>2399</v>
      </c>
      <c r="F1434" s="5" t="s">
        <v>2169</v>
      </c>
      <c r="G1434" s="5" t="s">
        <v>116</v>
      </c>
      <c r="H1434" s="5" t="s">
        <v>2206</v>
      </c>
      <c r="I1434" s="6" t="s">
        <v>2207</v>
      </c>
      <c r="J1434" s="7">
        <v>551889</v>
      </c>
      <c r="K1434" s="8">
        <v>0.3387</v>
      </c>
    </row>
    <row r="1435" spans="1:11" x14ac:dyDescent="0.35">
      <c r="A1435" s="5" t="s">
        <v>2167</v>
      </c>
      <c r="B1435" s="5" t="s">
        <v>1526</v>
      </c>
      <c r="C1435" s="5" t="s">
        <v>17</v>
      </c>
      <c r="D1435" s="5" t="s">
        <v>1542</v>
      </c>
      <c r="E1435" s="6" t="s">
        <v>2399</v>
      </c>
      <c r="F1435" s="5" t="s">
        <v>2169</v>
      </c>
      <c r="G1435" s="5" t="s">
        <v>116</v>
      </c>
      <c r="H1435" s="5" t="s">
        <v>2172</v>
      </c>
      <c r="I1435" s="6" t="s">
        <v>2173</v>
      </c>
      <c r="J1435" s="7">
        <v>0</v>
      </c>
      <c r="K1435" s="8">
        <v>0</v>
      </c>
    </row>
    <row r="1436" spans="1:11" x14ac:dyDescent="0.35">
      <c r="A1436" s="5" t="s">
        <v>2167</v>
      </c>
      <c r="B1436" s="5" t="s">
        <v>1526</v>
      </c>
      <c r="C1436" s="5" t="s">
        <v>17</v>
      </c>
      <c r="D1436" s="5" t="s">
        <v>1542</v>
      </c>
      <c r="E1436" s="6" t="s">
        <v>2399</v>
      </c>
      <c r="F1436" s="5" t="s">
        <v>2169</v>
      </c>
      <c r="G1436" s="5" t="s">
        <v>116</v>
      </c>
      <c r="H1436" s="5" t="s">
        <v>19</v>
      </c>
      <c r="I1436" s="6" t="s">
        <v>2174</v>
      </c>
      <c r="J1436" s="7">
        <v>369067</v>
      </c>
      <c r="K1436" s="8">
        <v>0.22650000000000001</v>
      </c>
    </row>
    <row r="1437" spans="1:11" x14ac:dyDescent="0.35">
      <c r="A1437" s="5" t="s">
        <v>2167</v>
      </c>
      <c r="B1437" s="5" t="s">
        <v>1526</v>
      </c>
      <c r="C1437" s="5" t="s">
        <v>17</v>
      </c>
      <c r="D1437" s="5" t="s">
        <v>1542</v>
      </c>
      <c r="E1437" s="6" t="s">
        <v>2399</v>
      </c>
      <c r="F1437" s="5" t="s">
        <v>2169</v>
      </c>
      <c r="G1437" s="5" t="s">
        <v>116</v>
      </c>
      <c r="H1437" s="5" t="s">
        <v>30</v>
      </c>
      <c r="I1437" s="6" t="s">
        <v>2182</v>
      </c>
      <c r="J1437" s="7">
        <v>0</v>
      </c>
      <c r="K1437" s="8">
        <v>0</v>
      </c>
    </row>
    <row r="1438" spans="1:11" x14ac:dyDescent="0.35">
      <c r="A1438" s="5" t="s">
        <v>2167</v>
      </c>
      <c r="B1438" s="5" t="s">
        <v>1526</v>
      </c>
      <c r="C1438" s="5" t="s">
        <v>17</v>
      </c>
      <c r="D1438" s="5" t="s">
        <v>1542</v>
      </c>
      <c r="E1438" s="6" t="s">
        <v>2399</v>
      </c>
      <c r="F1438" s="5" t="s">
        <v>2169</v>
      </c>
      <c r="G1438" s="5" t="s">
        <v>116</v>
      </c>
      <c r="H1438" s="5" t="s">
        <v>2175</v>
      </c>
      <c r="I1438" s="6" t="s">
        <v>2176</v>
      </c>
      <c r="J1438" s="7">
        <v>341203</v>
      </c>
      <c r="K1438" s="8">
        <v>0.2094</v>
      </c>
    </row>
    <row r="1439" spans="1:11" x14ac:dyDescent="0.35">
      <c r="A1439" s="5" t="s">
        <v>2167</v>
      </c>
      <c r="B1439" s="5" t="s">
        <v>1526</v>
      </c>
      <c r="C1439" s="5" t="s">
        <v>17</v>
      </c>
      <c r="D1439" s="5" t="s">
        <v>1542</v>
      </c>
      <c r="E1439" s="6" t="s">
        <v>2399</v>
      </c>
      <c r="F1439" s="5" t="s">
        <v>2169</v>
      </c>
      <c r="G1439" s="5" t="s">
        <v>116</v>
      </c>
      <c r="H1439" s="5" t="s">
        <v>2177</v>
      </c>
      <c r="I1439" s="6" t="s">
        <v>2178</v>
      </c>
      <c r="J1439" s="7">
        <v>389923</v>
      </c>
      <c r="K1439" s="8">
        <v>0.23930000000000001</v>
      </c>
    </row>
    <row r="1440" spans="1:11" x14ac:dyDescent="0.35">
      <c r="A1440" s="5" t="s">
        <v>2167</v>
      </c>
      <c r="B1440" s="5" t="s">
        <v>1526</v>
      </c>
      <c r="C1440" s="5" t="s">
        <v>17</v>
      </c>
      <c r="D1440" s="5" t="s">
        <v>1542</v>
      </c>
      <c r="E1440" s="6" t="s">
        <v>2399</v>
      </c>
      <c r="F1440" s="5" t="s">
        <v>2169</v>
      </c>
      <c r="G1440" s="5" t="s">
        <v>116</v>
      </c>
      <c r="H1440" s="5" t="s">
        <v>2179</v>
      </c>
      <c r="I1440" s="6" t="s">
        <v>2180</v>
      </c>
      <c r="J1440" s="7">
        <v>0</v>
      </c>
      <c r="K1440" s="8">
        <v>0</v>
      </c>
    </row>
    <row r="1441" spans="1:11" x14ac:dyDescent="0.35">
      <c r="A1441" s="5" t="s">
        <v>2167</v>
      </c>
      <c r="B1441" s="5" t="s">
        <v>1526</v>
      </c>
      <c r="C1441" s="5" t="s">
        <v>17</v>
      </c>
      <c r="D1441" s="5" t="s">
        <v>1544</v>
      </c>
      <c r="E1441" s="6" t="s">
        <v>2400</v>
      </c>
      <c r="F1441" s="5" t="s">
        <v>2169</v>
      </c>
      <c r="G1441" s="5" t="s">
        <v>116</v>
      </c>
      <c r="H1441" s="5" t="s">
        <v>2172</v>
      </c>
      <c r="I1441" s="6" t="s">
        <v>2173</v>
      </c>
      <c r="J1441" s="7">
        <v>0</v>
      </c>
      <c r="K1441" s="8">
        <v>0</v>
      </c>
    </row>
    <row r="1442" spans="1:11" x14ac:dyDescent="0.35">
      <c r="A1442" s="5" t="s">
        <v>2167</v>
      </c>
      <c r="B1442" s="5" t="s">
        <v>1526</v>
      </c>
      <c r="C1442" s="5" t="s">
        <v>17</v>
      </c>
      <c r="D1442" s="5" t="s">
        <v>1544</v>
      </c>
      <c r="E1442" s="6" t="s">
        <v>2400</v>
      </c>
      <c r="F1442" s="5" t="s">
        <v>2169</v>
      </c>
      <c r="G1442" s="5" t="s">
        <v>116</v>
      </c>
      <c r="H1442" s="5" t="s">
        <v>19</v>
      </c>
      <c r="I1442" s="6" t="s">
        <v>2174</v>
      </c>
      <c r="J1442" s="7">
        <v>1367171</v>
      </c>
      <c r="K1442" s="8">
        <v>0.11020000000000001</v>
      </c>
    </row>
    <row r="1443" spans="1:11" x14ac:dyDescent="0.35">
      <c r="A1443" s="5" t="s">
        <v>2167</v>
      </c>
      <c r="B1443" s="5" t="s">
        <v>1526</v>
      </c>
      <c r="C1443" s="5" t="s">
        <v>17</v>
      </c>
      <c r="D1443" s="5" t="s">
        <v>1544</v>
      </c>
      <c r="E1443" s="6" t="s">
        <v>2400</v>
      </c>
      <c r="F1443" s="5" t="s">
        <v>2169</v>
      </c>
      <c r="G1443" s="5" t="s">
        <v>116</v>
      </c>
      <c r="H1443" s="5" t="s">
        <v>30</v>
      </c>
      <c r="I1443" s="6" t="s">
        <v>2182</v>
      </c>
      <c r="J1443" s="7">
        <v>475160</v>
      </c>
      <c r="K1443" s="8">
        <v>3.8300000000000001E-2</v>
      </c>
    </row>
    <row r="1444" spans="1:11" x14ac:dyDescent="0.35">
      <c r="A1444" s="5" t="s">
        <v>2167</v>
      </c>
      <c r="B1444" s="5" t="s">
        <v>1526</v>
      </c>
      <c r="C1444" s="5" t="s">
        <v>17</v>
      </c>
      <c r="D1444" s="5" t="s">
        <v>1544</v>
      </c>
      <c r="E1444" s="6" t="s">
        <v>2400</v>
      </c>
      <c r="F1444" s="5" t="s">
        <v>2169</v>
      </c>
      <c r="G1444" s="5" t="s">
        <v>116</v>
      </c>
      <c r="H1444" s="5" t="s">
        <v>2175</v>
      </c>
      <c r="I1444" s="6" t="s">
        <v>2176</v>
      </c>
      <c r="J1444" s="7">
        <v>3282699</v>
      </c>
      <c r="K1444" s="8">
        <v>0.2646</v>
      </c>
    </row>
    <row r="1445" spans="1:11" x14ac:dyDescent="0.35">
      <c r="A1445" s="5" t="s">
        <v>2167</v>
      </c>
      <c r="B1445" s="5" t="s">
        <v>1526</v>
      </c>
      <c r="C1445" s="5" t="s">
        <v>17</v>
      </c>
      <c r="D1445" s="5" t="s">
        <v>1544</v>
      </c>
      <c r="E1445" s="6" t="s">
        <v>2400</v>
      </c>
      <c r="F1445" s="5" t="s">
        <v>2169</v>
      </c>
      <c r="G1445" s="5" t="s">
        <v>116</v>
      </c>
      <c r="H1445" s="5" t="s">
        <v>2177</v>
      </c>
      <c r="I1445" s="6" t="s">
        <v>2178</v>
      </c>
      <c r="J1445" s="7">
        <v>2197150</v>
      </c>
      <c r="K1445" s="8">
        <v>0.17710000000000001</v>
      </c>
    </row>
    <row r="1446" spans="1:11" x14ac:dyDescent="0.35">
      <c r="A1446" s="5" t="s">
        <v>2167</v>
      </c>
      <c r="B1446" s="5" t="s">
        <v>1526</v>
      </c>
      <c r="C1446" s="5" t="s">
        <v>17</v>
      </c>
      <c r="D1446" s="5" t="s">
        <v>1544</v>
      </c>
      <c r="E1446" s="6" t="s">
        <v>2400</v>
      </c>
      <c r="F1446" s="5" t="s">
        <v>2169</v>
      </c>
      <c r="G1446" s="5" t="s">
        <v>116</v>
      </c>
      <c r="H1446" s="5" t="s">
        <v>2179</v>
      </c>
      <c r="I1446" s="6" t="s">
        <v>2180</v>
      </c>
      <c r="J1446" s="7">
        <v>0</v>
      </c>
      <c r="K1446" s="8">
        <v>0</v>
      </c>
    </row>
    <row r="1447" spans="1:11" x14ac:dyDescent="0.35">
      <c r="A1447" s="5" t="s">
        <v>2167</v>
      </c>
      <c r="B1447" s="5" t="s">
        <v>1526</v>
      </c>
      <c r="C1447" s="5" t="s">
        <v>17</v>
      </c>
      <c r="D1447" s="5" t="s">
        <v>1545</v>
      </c>
      <c r="E1447" s="6" t="s">
        <v>2401</v>
      </c>
      <c r="F1447" s="5" t="s">
        <v>2169</v>
      </c>
      <c r="G1447" s="5" t="s">
        <v>116</v>
      </c>
      <c r="H1447" s="5" t="s">
        <v>2170</v>
      </c>
      <c r="I1447" s="6" t="s">
        <v>2171</v>
      </c>
      <c r="J1447" s="7">
        <v>0</v>
      </c>
      <c r="K1447" s="8">
        <v>0</v>
      </c>
    </row>
    <row r="1448" spans="1:11" x14ac:dyDescent="0.35">
      <c r="A1448" s="5" t="s">
        <v>2167</v>
      </c>
      <c r="B1448" s="5" t="s">
        <v>1526</v>
      </c>
      <c r="C1448" s="5" t="s">
        <v>17</v>
      </c>
      <c r="D1448" s="5" t="s">
        <v>1545</v>
      </c>
      <c r="E1448" s="6" t="s">
        <v>2401</v>
      </c>
      <c r="F1448" s="5" t="s">
        <v>2169</v>
      </c>
      <c r="G1448" s="5" t="s">
        <v>116</v>
      </c>
      <c r="H1448" s="5" t="s">
        <v>2172</v>
      </c>
      <c r="I1448" s="6" t="s">
        <v>2173</v>
      </c>
      <c r="J1448" s="7">
        <v>0</v>
      </c>
      <c r="K1448" s="8">
        <v>0</v>
      </c>
    </row>
    <row r="1449" spans="1:11" x14ac:dyDescent="0.35">
      <c r="A1449" s="5" t="s">
        <v>2167</v>
      </c>
      <c r="B1449" s="5" t="s">
        <v>1526</v>
      </c>
      <c r="C1449" s="5" t="s">
        <v>17</v>
      </c>
      <c r="D1449" s="5" t="s">
        <v>1545</v>
      </c>
      <c r="E1449" s="6" t="s">
        <v>2401</v>
      </c>
      <c r="F1449" s="5" t="s">
        <v>2169</v>
      </c>
      <c r="G1449" s="5" t="s">
        <v>116</v>
      </c>
      <c r="H1449" s="5" t="s">
        <v>19</v>
      </c>
      <c r="I1449" s="6" t="s">
        <v>2174</v>
      </c>
      <c r="J1449" s="7">
        <v>3383998</v>
      </c>
      <c r="K1449" s="8">
        <v>0.32800000000000001</v>
      </c>
    </row>
    <row r="1450" spans="1:11" x14ac:dyDescent="0.35">
      <c r="A1450" s="5" t="s">
        <v>2167</v>
      </c>
      <c r="B1450" s="5" t="s">
        <v>1526</v>
      </c>
      <c r="C1450" s="5" t="s">
        <v>17</v>
      </c>
      <c r="D1450" s="5" t="s">
        <v>1545</v>
      </c>
      <c r="E1450" s="6" t="s">
        <v>2401</v>
      </c>
      <c r="F1450" s="5" t="s">
        <v>2169</v>
      </c>
      <c r="G1450" s="5" t="s">
        <v>116</v>
      </c>
      <c r="H1450" s="5" t="s">
        <v>30</v>
      </c>
      <c r="I1450" s="6" t="s">
        <v>2182</v>
      </c>
      <c r="J1450" s="7">
        <v>384827</v>
      </c>
      <c r="K1450" s="8">
        <v>3.73E-2</v>
      </c>
    </row>
    <row r="1451" spans="1:11" x14ac:dyDescent="0.35">
      <c r="A1451" s="5" t="s">
        <v>2167</v>
      </c>
      <c r="B1451" s="5" t="s">
        <v>1526</v>
      </c>
      <c r="C1451" s="5" t="s">
        <v>17</v>
      </c>
      <c r="D1451" s="5" t="s">
        <v>1545</v>
      </c>
      <c r="E1451" s="6" t="s">
        <v>2401</v>
      </c>
      <c r="F1451" s="5" t="s">
        <v>2169</v>
      </c>
      <c r="G1451" s="5" t="s">
        <v>116</v>
      </c>
      <c r="H1451" s="5" t="s">
        <v>2175</v>
      </c>
      <c r="I1451" s="6" t="s">
        <v>2176</v>
      </c>
      <c r="J1451" s="7">
        <v>2273882</v>
      </c>
      <c r="K1451" s="8">
        <v>0.22040000000000001</v>
      </c>
    </row>
    <row r="1452" spans="1:11" x14ac:dyDescent="0.35">
      <c r="A1452" s="5" t="s">
        <v>2167</v>
      </c>
      <c r="B1452" s="5" t="s">
        <v>1526</v>
      </c>
      <c r="C1452" s="5" t="s">
        <v>17</v>
      </c>
      <c r="D1452" s="5" t="s">
        <v>1545</v>
      </c>
      <c r="E1452" s="6" t="s">
        <v>2401</v>
      </c>
      <c r="F1452" s="5" t="s">
        <v>2169</v>
      </c>
      <c r="G1452" s="5" t="s">
        <v>116</v>
      </c>
      <c r="H1452" s="5" t="s">
        <v>2177</v>
      </c>
      <c r="I1452" s="6" t="s">
        <v>2178</v>
      </c>
      <c r="J1452" s="7">
        <v>1853977</v>
      </c>
      <c r="K1452" s="8">
        <v>0.1797</v>
      </c>
    </row>
    <row r="1453" spans="1:11" x14ac:dyDescent="0.35">
      <c r="A1453" s="5" t="s">
        <v>2167</v>
      </c>
      <c r="B1453" s="5" t="s">
        <v>1526</v>
      </c>
      <c r="C1453" s="5" t="s">
        <v>17</v>
      </c>
      <c r="D1453" s="5" t="s">
        <v>1545</v>
      </c>
      <c r="E1453" s="6" t="s">
        <v>2401</v>
      </c>
      <c r="F1453" s="5" t="s">
        <v>2169</v>
      </c>
      <c r="G1453" s="5" t="s">
        <v>116</v>
      </c>
      <c r="H1453" s="5" t="s">
        <v>2179</v>
      </c>
      <c r="I1453" s="6" t="s">
        <v>2180</v>
      </c>
      <c r="J1453" s="7">
        <v>226975</v>
      </c>
      <c r="K1453" s="8">
        <v>2.1999999999999999E-2</v>
      </c>
    </row>
    <row r="1454" spans="1:11" x14ac:dyDescent="0.35">
      <c r="A1454" s="5" t="s">
        <v>2167</v>
      </c>
      <c r="B1454" s="5" t="s">
        <v>1563</v>
      </c>
      <c r="C1454" s="5" t="s">
        <v>17</v>
      </c>
      <c r="D1454" s="5" t="s">
        <v>1564</v>
      </c>
      <c r="E1454" s="6" t="s">
        <v>2402</v>
      </c>
      <c r="F1454" s="5" t="s">
        <v>2169</v>
      </c>
      <c r="G1454" s="5" t="s">
        <v>116</v>
      </c>
      <c r="H1454" s="5" t="s">
        <v>2172</v>
      </c>
      <c r="I1454" s="6" t="s">
        <v>2173</v>
      </c>
      <c r="J1454" s="7">
        <v>0</v>
      </c>
      <c r="K1454" s="8">
        <v>0</v>
      </c>
    </row>
    <row r="1455" spans="1:11" x14ac:dyDescent="0.35">
      <c r="A1455" s="5" t="s">
        <v>2167</v>
      </c>
      <c r="B1455" s="5" t="s">
        <v>1563</v>
      </c>
      <c r="C1455" s="5" t="s">
        <v>17</v>
      </c>
      <c r="D1455" s="5" t="s">
        <v>1564</v>
      </c>
      <c r="E1455" s="6" t="s">
        <v>2402</v>
      </c>
      <c r="F1455" s="5" t="s">
        <v>2169</v>
      </c>
      <c r="G1455" s="5" t="s">
        <v>116</v>
      </c>
      <c r="H1455" s="5" t="s">
        <v>19</v>
      </c>
      <c r="I1455" s="6" t="s">
        <v>2174</v>
      </c>
      <c r="J1455" s="7">
        <v>1867807</v>
      </c>
      <c r="K1455" s="8">
        <v>0.34189999999999998</v>
      </c>
    </row>
    <row r="1456" spans="1:11" x14ac:dyDescent="0.35">
      <c r="A1456" s="5" t="s">
        <v>2167</v>
      </c>
      <c r="B1456" s="5" t="s">
        <v>1563</v>
      </c>
      <c r="C1456" s="5" t="s">
        <v>17</v>
      </c>
      <c r="D1456" s="5" t="s">
        <v>1564</v>
      </c>
      <c r="E1456" s="6" t="s">
        <v>2402</v>
      </c>
      <c r="F1456" s="5" t="s">
        <v>2169</v>
      </c>
      <c r="G1456" s="5" t="s">
        <v>116</v>
      </c>
      <c r="H1456" s="5" t="s">
        <v>30</v>
      </c>
      <c r="I1456" s="6" t="s">
        <v>2182</v>
      </c>
      <c r="J1456" s="7">
        <v>236549</v>
      </c>
      <c r="K1456" s="8">
        <v>4.3299999999999998E-2</v>
      </c>
    </row>
    <row r="1457" spans="1:11" x14ac:dyDescent="0.35">
      <c r="A1457" s="5" t="s">
        <v>2167</v>
      </c>
      <c r="B1457" s="5" t="s">
        <v>1563</v>
      </c>
      <c r="C1457" s="5" t="s">
        <v>17</v>
      </c>
      <c r="D1457" s="5" t="s">
        <v>1564</v>
      </c>
      <c r="E1457" s="6" t="s">
        <v>2402</v>
      </c>
      <c r="F1457" s="5" t="s">
        <v>2169</v>
      </c>
      <c r="G1457" s="5" t="s">
        <v>116</v>
      </c>
      <c r="H1457" s="5" t="s">
        <v>2175</v>
      </c>
      <c r="I1457" s="6" t="s">
        <v>2176</v>
      </c>
      <c r="J1457" s="7">
        <v>1159253</v>
      </c>
      <c r="K1457" s="8">
        <v>0.2122</v>
      </c>
    </row>
    <row r="1458" spans="1:11" x14ac:dyDescent="0.35">
      <c r="A1458" s="5" t="s">
        <v>2167</v>
      </c>
      <c r="B1458" s="5" t="s">
        <v>1563</v>
      </c>
      <c r="C1458" s="5" t="s">
        <v>17</v>
      </c>
      <c r="D1458" s="5" t="s">
        <v>1564</v>
      </c>
      <c r="E1458" s="6" t="s">
        <v>2402</v>
      </c>
      <c r="F1458" s="5" t="s">
        <v>2169</v>
      </c>
      <c r="G1458" s="5" t="s">
        <v>116</v>
      </c>
      <c r="H1458" s="5" t="s">
        <v>2177</v>
      </c>
      <c r="I1458" s="6" t="s">
        <v>2178</v>
      </c>
      <c r="J1458" s="7">
        <v>1240652</v>
      </c>
      <c r="K1458" s="8">
        <v>0.2271</v>
      </c>
    </row>
    <row r="1459" spans="1:11" x14ac:dyDescent="0.35">
      <c r="A1459" s="5" t="s">
        <v>2167</v>
      </c>
      <c r="B1459" s="5" t="s">
        <v>1563</v>
      </c>
      <c r="C1459" s="5" t="s">
        <v>17</v>
      </c>
      <c r="D1459" s="5" t="s">
        <v>1564</v>
      </c>
      <c r="E1459" s="6" t="s">
        <v>2402</v>
      </c>
      <c r="F1459" s="5" t="s">
        <v>2169</v>
      </c>
      <c r="G1459" s="5" t="s">
        <v>116</v>
      </c>
      <c r="H1459" s="5" t="s">
        <v>2179</v>
      </c>
      <c r="I1459" s="6" t="s">
        <v>2180</v>
      </c>
      <c r="J1459" s="7">
        <v>252392</v>
      </c>
      <c r="K1459" s="8">
        <v>4.6199999999999998E-2</v>
      </c>
    </row>
    <row r="1460" spans="1:11" x14ac:dyDescent="0.35">
      <c r="A1460" s="5" t="s">
        <v>2167</v>
      </c>
      <c r="B1460" s="5" t="s">
        <v>1563</v>
      </c>
      <c r="C1460" s="5" t="s">
        <v>17</v>
      </c>
      <c r="D1460" s="5" t="s">
        <v>1573</v>
      </c>
      <c r="E1460" s="6" t="s">
        <v>2200</v>
      </c>
      <c r="F1460" s="5" t="s">
        <v>2198</v>
      </c>
      <c r="G1460" s="5" t="s">
        <v>1563</v>
      </c>
      <c r="H1460" s="5" t="s">
        <v>2170</v>
      </c>
      <c r="I1460" s="6" t="s">
        <v>2171</v>
      </c>
      <c r="J1460" s="7">
        <v>0</v>
      </c>
      <c r="K1460" s="8">
        <v>0</v>
      </c>
    </row>
    <row r="1461" spans="1:11" x14ac:dyDescent="0.35">
      <c r="A1461" s="5" t="s">
        <v>2167</v>
      </c>
      <c r="B1461" s="5" t="s">
        <v>1563</v>
      </c>
      <c r="C1461" s="5" t="s">
        <v>17</v>
      </c>
      <c r="D1461" s="5" t="s">
        <v>1573</v>
      </c>
      <c r="E1461" s="6" t="s">
        <v>2200</v>
      </c>
      <c r="F1461" s="5" t="s">
        <v>2198</v>
      </c>
      <c r="G1461" s="5" t="s">
        <v>1563</v>
      </c>
      <c r="H1461" s="5" t="s">
        <v>2172</v>
      </c>
      <c r="I1461" s="6" t="s">
        <v>2173</v>
      </c>
      <c r="J1461" s="7">
        <v>0</v>
      </c>
      <c r="K1461" s="8">
        <v>0</v>
      </c>
    </row>
    <row r="1462" spans="1:11" x14ac:dyDescent="0.35">
      <c r="A1462" s="5" t="s">
        <v>2167</v>
      </c>
      <c r="B1462" s="5" t="s">
        <v>1563</v>
      </c>
      <c r="C1462" s="5" t="s">
        <v>17</v>
      </c>
      <c r="D1462" s="5" t="s">
        <v>1573</v>
      </c>
      <c r="E1462" s="6" t="s">
        <v>2200</v>
      </c>
      <c r="F1462" s="5" t="s">
        <v>2198</v>
      </c>
      <c r="G1462" s="5" t="s">
        <v>1563</v>
      </c>
      <c r="H1462" s="5" t="s">
        <v>19</v>
      </c>
      <c r="I1462" s="6" t="s">
        <v>2174</v>
      </c>
      <c r="J1462" s="7">
        <v>948297</v>
      </c>
      <c r="K1462" s="8">
        <v>0.2505</v>
      </c>
    </row>
    <row r="1463" spans="1:11" x14ac:dyDescent="0.35">
      <c r="A1463" s="5" t="s">
        <v>2167</v>
      </c>
      <c r="B1463" s="5" t="s">
        <v>1563</v>
      </c>
      <c r="C1463" s="5" t="s">
        <v>17</v>
      </c>
      <c r="D1463" s="5" t="s">
        <v>1573</v>
      </c>
      <c r="E1463" s="6" t="s">
        <v>2200</v>
      </c>
      <c r="F1463" s="5" t="s">
        <v>2198</v>
      </c>
      <c r="G1463" s="5" t="s">
        <v>1563</v>
      </c>
      <c r="H1463" s="5" t="s">
        <v>30</v>
      </c>
      <c r="I1463" s="6" t="s">
        <v>2182</v>
      </c>
      <c r="J1463" s="7">
        <v>169974</v>
      </c>
      <c r="K1463" s="8">
        <v>4.4900000000000002E-2</v>
      </c>
    </row>
    <row r="1464" spans="1:11" x14ac:dyDescent="0.35">
      <c r="A1464" s="5" t="s">
        <v>2167</v>
      </c>
      <c r="B1464" s="5" t="s">
        <v>1563</v>
      </c>
      <c r="C1464" s="5" t="s">
        <v>17</v>
      </c>
      <c r="D1464" s="5" t="s">
        <v>1573</v>
      </c>
      <c r="E1464" s="6" t="s">
        <v>2200</v>
      </c>
      <c r="F1464" s="5" t="s">
        <v>2198</v>
      </c>
      <c r="G1464" s="5" t="s">
        <v>1563</v>
      </c>
      <c r="H1464" s="5" t="s">
        <v>2175</v>
      </c>
      <c r="I1464" s="6" t="s">
        <v>2176</v>
      </c>
      <c r="J1464" s="7">
        <v>790437</v>
      </c>
      <c r="K1464" s="8">
        <v>0.20880000000000001</v>
      </c>
    </row>
    <row r="1465" spans="1:11" x14ac:dyDescent="0.35">
      <c r="A1465" s="5" t="s">
        <v>2167</v>
      </c>
      <c r="B1465" s="5" t="s">
        <v>1563</v>
      </c>
      <c r="C1465" s="5" t="s">
        <v>17</v>
      </c>
      <c r="D1465" s="5" t="s">
        <v>1573</v>
      </c>
      <c r="E1465" s="6" t="s">
        <v>2200</v>
      </c>
      <c r="F1465" s="5" t="s">
        <v>2198</v>
      </c>
      <c r="G1465" s="5" t="s">
        <v>1563</v>
      </c>
      <c r="H1465" s="5" t="s">
        <v>2177</v>
      </c>
      <c r="I1465" s="6" t="s">
        <v>2178</v>
      </c>
      <c r="J1465" s="7">
        <v>698447</v>
      </c>
      <c r="K1465" s="8">
        <v>0.1845</v>
      </c>
    </row>
    <row r="1466" spans="1:11" x14ac:dyDescent="0.35">
      <c r="A1466" s="5" t="s">
        <v>2167</v>
      </c>
      <c r="B1466" s="5" t="s">
        <v>1563</v>
      </c>
      <c r="C1466" s="5" t="s">
        <v>17</v>
      </c>
      <c r="D1466" s="5" t="s">
        <v>1573</v>
      </c>
      <c r="E1466" s="6" t="s">
        <v>2200</v>
      </c>
      <c r="F1466" s="5" t="s">
        <v>2198</v>
      </c>
      <c r="G1466" s="5" t="s">
        <v>1563</v>
      </c>
      <c r="H1466" s="5" t="s">
        <v>2179</v>
      </c>
      <c r="I1466" s="6" t="s">
        <v>2180</v>
      </c>
      <c r="J1466" s="7">
        <v>171867</v>
      </c>
      <c r="K1466" s="8">
        <v>4.5400000000000003E-2</v>
      </c>
    </row>
    <row r="1467" spans="1:11" x14ac:dyDescent="0.35">
      <c r="A1467" s="5" t="s">
        <v>2167</v>
      </c>
      <c r="B1467" s="5" t="s">
        <v>1574</v>
      </c>
      <c r="C1467" s="5" t="s">
        <v>17</v>
      </c>
      <c r="D1467" s="5" t="s">
        <v>1030</v>
      </c>
      <c r="E1467" s="6" t="s">
        <v>2338</v>
      </c>
      <c r="F1467" s="5" t="s">
        <v>2198</v>
      </c>
      <c r="G1467" s="5" t="s">
        <v>1026</v>
      </c>
      <c r="H1467" s="5" t="s">
        <v>2172</v>
      </c>
      <c r="I1467" s="6" t="s">
        <v>2173</v>
      </c>
      <c r="J1467" s="7">
        <v>0</v>
      </c>
      <c r="K1467" s="8">
        <v>0</v>
      </c>
    </row>
    <row r="1468" spans="1:11" x14ac:dyDescent="0.35">
      <c r="A1468" s="5" t="s">
        <v>2167</v>
      </c>
      <c r="B1468" s="5" t="s">
        <v>1574</v>
      </c>
      <c r="C1468" s="5" t="s">
        <v>17</v>
      </c>
      <c r="D1468" s="5" t="s">
        <v>1030</v>
      </c>
      <c r="E1468" s="6" t="s">
        <v>2338</v>
      </c>
      <c r="F1468" s="5" t="s">
        <v>2198</v>
      </c>
      <c r="G1468" s="5" t="s">
        <v>1026</v>
      </c>
      <c r="H1468" s="5" t="s">
        <v>19</v>
      </c>
      <c r="I1468" s="6" t="s">
        <v>2174</v>
      </c>
      <c r="J1468" s="7">
        <v>10359</v>
      </c>
      <c r="K1468" s="8">
        <v>0.126</v>
      </c>
    </row>
    <row r="1469" spans="1:11" x14ac:dyDescent="0.35">
      <c r="A1469" s="5" t="s">
        <v>2167</v>
      </c>
      <c r="B1469" s="5" t="s">
        <v>1574</v>
      </c>
      <c r="C1469" s="5" t="s">
        <v>17</v>
      </c>
      <c r="D1469" s="5" t="s">
        <v>1030</v>
      </c>
      <c r="E1469" s="6" t="s">
        <v>2338</v>
      </c>
      <c r="F1469" s="5" t="s">
        <v>2198</v>
      </c>
      <c r="G1469" s="5" t="s">
        <v>1026</v>
      </c>
      <c r="H1469" s="5" t="s">
        <v>2175</v>
      </c>
      <c r="I1469" s="6" t="s">
        <v>2176</v>
      </c>
      <c r="J1469" s="7">
        <v>19650</v>
      </c>
      <c r="K1469" s="8">
        <v>0.23899999999999999</v>
      </c>
    </row>
    <row r="1470" spans="1:11" x14ac:dyDescent="0.35">
      <c r="A1470" s="5" t="s">
        <v>2167</v>
      </c>
      <c r="B1470" s="5" t="s">
        <v>1574</v>
      </c>
      <c r="C1470" s="5" t="s">
        <v>17</v>
      </c>
      <c r="D1470" s="5" t="s">
        <v>1030</v>
      </c>
      <c r="E1470" s="6" t="s">
        <v>2338</v>
      </c>
      <c r="F1470" s="5" t="s">
        <v>2198</v>
      </c>
      <c r="G1470" s="5" t="s">
        <v>1026</v>
      </c>
      <c r="H1470" s="5" t="s">
        <v>2177</v>
      </c>
      <c r="I1470" s="6" t="s">
        <v>2178</v>
      </c>
      <c r="J1470" s="7">
        <v>15745</v>
      </c>
      <c r="K1470" s="8">
        <v>0.1915</v>
      </c>
    </row>
    <row r="1471" spans="1:11" x14ac:dyDescent="0.35">
      <c r="A1471" s="5" t="s">
        <v>2167</v>
      </c>
      <c r="B1471" s="5" t="s">
        <v>1574</v>
      </c>
      <c r="C1471" s="5" t="s">
        <v>17</v>
      </c>
      <c r="D1471" s="5" t="s">
        <v>1030</v>
      </c>
      <c r="E1471" s="6" t="s">
        <v>2338</v>
      </c>
      <c r="F1471" s="5" t="s">
        <v>2198</v>
      </c>
      <c r="G1471" s="5" t="s">
        <v>1026</v>
      </c>
      <c r="H1471" s="5" t="s">
        <v>2179</v>
      </c>
      <c r="I1471" s="6" t="s">
        <v>2180</v>
      </c>
      <c r="J1471" s="7">
        <v>2376</v>
      </c>
      <c r="K1471" s="8">
        <v>2.8899999999999999E-2</v>
      </c>
    </row>
    <row r="1472" spans="1:11" x14ac:dyDescent="0.35">
      <c r="A1472" s="5" t="s">
        <v>2167</v>
      </c>
      <c r="B1472" s="5" t="s">
        <v>1574</v>
      </c>
      <c r="C1472" s="5" t="s">
        <v>17</v>
      </c>
      <c r="D1472" s="5" t="s">
        <v>1575</v>
      </c>
      <c r="E1472" s="6" t="s">
        <v>2403</v>
      </c>
      <c r="F1472" s="5" t="s">
        <v>2169</v>
      </c>
      <c r="G1472" s="5" t="s">
        <v>116</v>
      </c>
      <c r="H1472" s="5" t="s">
        <v>2172</v>
      </c>
      <c r="I1472" s="6" t="s">
        <v>2173</v>
      </c>
      <c r="J1472" s="7">
        <v>0</v>
      </c>
      <c r="K1472" s="8">
        <v>0</v>
      </c>
    </row>
    <row r="1473" spans="1:11" x14ac:dyDescent="0.35">
      <c r="A1473" s="5" t="s">
        <v>2167</v>
      </c>
      <c r="B1473" s="5" t="s">
        <v>1574</v>
      </c>
      <c r="C1473" s="5" t="s">
        <v>17</v>
      </c>
      <c r="D1473" s="5" t="s">
        <v>1575</v>
      </c>
      <c r="E1473" s="6" t="s">
        <v>2403</v>
      </c>
      <c r="F1473" s="5" t="s">
        <v>2169</v>
      </c>
      <c r="G1473" s="5" t="s">
        <v>116</v>
      </c>
      <c r="H1473" s="5" t="s">
        <v>19</v>
      </c>
      <c r="I1473" s="6" t="s">
        <v>2174</v>
      </c>
      <c r="J1473" s="7">
        <v>1412696</v>
      </c>
      <c r="K1473" s="8">
        <v>0.35499999999999998</v>
      </c>
    </row>
    <row r="1474" spans="1:11" x14ac:dyDescent="0.35">
      <c r="A1474" s="5" t="s">
        <v>2167</v>
      </c>
      <c r="B1474" s="5" t="s">
        <v>1574</v>
      </c>
      <c r="C1474" s="5" t="s">
        <v>17</v>
      </c>
      <c r="D1474" s="5" t="s">
        <v>1575</v>
      </c>
      <c r="E1474" s="6" t="s">
        <v>2403</v>
      </c>
      <c r="F1474" s="5" t="s">
        <v>2169</v>
      </c>
      <c r="G1474" s="5" t="s">
        <v>116</v>
      </c>
      <c r="H1474" s="5" t="s">
        <v>30</v>
      </c>
      <c r="I1474" s="6" t="s">
        <v>2182</v>
      </c>
      <c r="J1474" s="7">
        <v>120179</v>
      </c>
      <c r="K1474" s="8">
        <v>3.0200000000000001E-2</v>
      </c>
    </row>
    <row r="1475" spans="1:11" x14ac:dyDescent="0.35">
      <c r="A1475" s="5" t="s">
        <v>2167</v>
      </c>
      <c r="B1475" s="5" t="s">
        <v>1574</v>
      </c>
      <c r="C1475" s="5" t="s">
        <v>17</v>
      </c>
      <c r="D1475" s="5" t="s">
        <v>1575</v>
      </c>
      <c r="E1475" s="6" t="s">
        <v>2403</v>
      </c>
      <c r="F1475" s="5" t="s">
        <v>2169</v>
      </c>
      <c r="G1475" s="5" t="s">
        <v>116</v>
      </c>
      <c r="H1475" s="5" t="s">
        <v>2175</v>
      </c>
      <c r="I1475" s="6" t="s">
        <v>2176</v>
      </c>
      <c r="J1475" s="7">
        <v>853189</v>
      </c>
      <c r="K1475" s="8">
        <v>0.21440000000000001</v>
      </c>
    </row>
    <row r="1476" spans="1:11" x14ac:dyDescent="0.35">
      <c r="A1476" s="5" t="s">
        <v>2167</v>
      </c>
      <c r="B1476" s="5" t="s">
        <v>1574</v>
      </c>
      <c r="C1476" s="5" t="s">
        <v>17</v>
      </c>
      <c r="D1476" s="5" t="s">
        <v>1575</v>
      </c>
      <c r="E1476" s="6" t="s">
        <v>2403</v>
      </c>
      <c r="F1476" s="5" t="s">
        <v>2169</v>
      </c>
      <c r="G1476" s="5" t="s">
        <v>116</v>
      </c>
      <c r="H1476" s="5" t="s">
        <v>2177</v>
      </c>
      <c r="I1476" s="6" t="s">
        <v>2178</v>
      </c>
      <c r="J1476" s="7">
        <v>890197</v>
      </c>
      <c r="K1476" s="8">
        <v>0.22370000000000001</v>
      </c>
    </row>
    <row r="1477" spans="1:11" x14ac:dyDescent="0.35">
      <c r="A1477" s="5" t="s">
        <v>2167</v>
      </c>
      <c r="B1477" s="5" t="s">
        <v>1574</v>
      </c>
      <c r="C1477" s="5" t="s">
        <v>17</v>
      </c>
      <c r="D1477" s="5" t="s">
        <v>1575</v>
      </c>
      <c r="E1477" s="6" t="s">
        <v>2403</v>
      </c>
      <c r="F1477" s="5" t="s">
        <v>2169</v>
      </c>
      <c r="G1477" s="5" t="s">
        <v>116</v>
      </c>
      <c r="H1477" s="5" t="s">
        <v>2179</v>
      </c>
      <c r="I1477" s="6" t="s">
        <v>2180</v>
      </c>
      <c r="J1477" s="7">
        <v>152014</v>
      </c>
      <c r="K1477" s="8">
        <v>3.8199999999999998E-2</v>
      </c>
    </row>
    <row r="1478" spans="1:11" x14ac:dyDescent="0.35">
      <c r="A1478" s="5" t="s">
        <v>2167</v>
      </c>
      <c r="B1478" s="5" t="s">
        <v>1574</v>
      </c>
      <c r="C1478" s="5" t="s">
        <v>17</v>
      </c>
      <c r="D1478" s="5" t="s">
        <v>1579</v>
      </c>
      <c r="E1478" s="6" t="s">
        <v>2404</v>
      </c>
      <c r="F1478" s="5" t="s">
        <v>2169</v>
      </c>
      <c r="G1478" s="5" t="s">
        <v>116</v>
      </c>
      <c r="H1478" s="5" t="s">
        <v>2172</v>
      </c>
      <c r="I1478" s="6" t="s">
        <v>2173</v>
      </c>
      <c r="J1478" s="7">
        <v>0</v>
      </c>
      <c r="K1478" s="8">
        <v>0</v>
      </c>
    </row>
    <row r="1479" spans="1:11" x14ac:dyDescent="0.35">
      <c r="A1479" s="5" t="s">
        <v>2167</v>
      </c>
      <c r="B1479" s="5" t="s">
        <v>1574</v>
      </c>
      <c r="C1479" s="5" t="s">
        <v>17</v>
      </c>
      <c r="D1479" s="5" t="s">
        <v>1579</v>
      </c>
      <c r="E1479" s="6" t="s">
        <v>2404</v>
      </c>
      <c r="F1479" s="5" t="s">
        <v>2169</v>
      </c>
      <c r="G1479" s="5" t="s">
        <v>116</v>
      </c>
      <c r="H1479" s="5" t="s">
        <v>19</v>
      </c>
      <c r="I1479" s="6" t="s">
        <v>2174</v>
      </c>
      <c r="J1479" s="7">
        <v>5114277</v>
      </c>
      <c r="K1479" s="8">
        <v>0.496</v>
      </c>
    </row>
    <row r="1480" spans="1:11" x14ac:dyDescent="0.35">
      <c r="A1480" s="5" t="s">
        <v>2167</v>
      </c>
      <c r="B1480" s="5" t="s">
        <v>1574</v>
      </c>
      <c r="C1480" s="5" t="s">
        <v>17</v>
      </c>
      <c r="D1480" s="5" t="s">
        <v>1579</v>
      </c>
      <c r="E1480" s="6" t="s">
        <v>2404</v>
      </c>
      <c r="F1480" s="5" t="s">
        <v>2169</v>
      </c>
      <c r="G1480" s="5" t="s">
        <v>116</v>
      </c>
      <c r="H1480" s="5" t="s">
        <v>2175</v>
      </c>
      <c r="I1480" s="6" t="s">
        <v>2176</v>
      </c>
      <c r="J1480" s="7">
        <v>2756142</v>
      </c>
      <c r="K1480" s="8">
        <v>0.26729999999999998</v>
      </c>
    </row>
    <row r="1481" spans="1:11" x14ac:dyDescent="0.35">
      <c r="A1481" s="5" t="s">
        <v>2167</v>
      </c>
      <c r="B1481" s="5" t="s">
        <v>1574</v>
      </c>
      <c r="C1481" s="5" t="s">
        <v>17</v>
      </c>
      <c r="D1481" s="5" t="s">
        <v>1579</v>
      </c>
      <c r="E1481" s="6" t="s">
        <v>2404</v>
      </c>
      <c r="F1481" s="5" t="s">
        <v>2169</v>
      </c>
      <c r="G1481" s="5" t="s">
        <v>116</v>
      </c>
      <c r="H1481" s="5" t="s">
        <v>2177</v>
      </c>
      <c r="I1481" s="6" t="s">
        <v>2178</v>
      </c>
      <c r="J1481" s="7">
        <v>1714726</v>
      </c>
      <c r="K1481" s="8">
        <v>0.1663</v>
      </c>
    </row>
    <row r="1482" spans="1:11" x14ac:dyDescent="0.35">
      <c r="A1482" s="5" t="s">
        <v>2167</v>
      </c>
      <c r="B1482" s="5" t="s">
        <v>1574</v>
      </c>
      <c r="C1482" s="5" t="s">
        <v>17</v>
      </c>
      <c r="D1482" s="5" t="s">
        <v>1579</v>
      </c>
      <c r="E1482" s="6" t="s">
        <v>2404</v>
      </c>
      <c r="F1482" s="5" t="s">
        <v>2169</v>
      </c>
      <c r="G1482" s="5" t="s">
        <v>116</v>
      </c>
      <c r="H1482" s="5" t="s">
        <v>2179</v>
      </c>
      <c r="I1482" s="6" t="s">
        <v>2180</v>
      </c>
      <c r="J1482" s="7">
        <v>523801</v>
      </c>
      <c r="K1482" s="8">
        <v>5.0799999999999998E-2</v>
      </c>
    </row>
    <row r="1483" spans="1:11" x14ac:dyDescent="0.35">
      <c r="A1483" s="5" t="s">
        <v>2167</v>
      </c>
      <c r="B1483" s="5" t="s">
        <v>1574</v>
      </c>
      <c r="C1483" s="5" t="s">
        <v>17</v>
      </c>
      <c r="D1483" s="5" t="s">
        <v>1580</v>
      </c>
      <c r="E1483" s="6" t="s">
        <v>2405</v>
      </c>
      <c r="F1483" s="5" t="s">
        <v>2169</v>
      </c>
      <c r="G1483" s="5" t="s">
        <v>116</v>
      </c>
      <c r="H1483" s="5" t="s">
        <v>2170</v>
      </c>
      <c r="I1483" s="6" t="s">
        <v>2171</v>
      </c>
      <c r="J1483" s="7">
        <v>0</v>
      </c>
      <c r="K1483" s="8">
        <v>0</v>
      </c>
    </row>
    <row r="1484" spans="1:11" x14ac:dyDescent="0.35">
      <c r="A1484" s="5" t="s">
        <v>2167</v>
      </c>
      <c r="B1484" s="5" t="s">
        <v>1574</v>
      </c>
      <c r="C1484" s="5" t="s">
        <v>17</v>
      </c>
      <c r="D1484" s="5" t="s">
        <v>1580</v>
      </c>
      <c r="E1484" s="6" t="s">
        <v>2405</v>
      </c>
      <c r="F1484" s="5" t="s">
        <v>2169</v>
      </c>
      <c r="G1484" s="5" t="s">
        <v>116</v>
      </c>
      <c r="H1484" s="5" t="s">
        <v>2172</v>
      </c>
      <c r="I1484" s="6" t="s">
        <v>2173</v>
      </c>
      <c r="J1484" s="7">
        <v>0</v>
      </c>
      <c r="K1484" s="8">
        <v>0</v>
      </c>
    </row>
    <row r="1485" spans="1:11" x14ac:dyDescent="0.35">
      <c r="A1485" s="5" t="s">
        <v>2167</v>
      </c>
      <c r="B1485" s="5" t="s">
        <v>1574</v>
      </c>
      <c r="C1485" s="5" t="s">
        <v>17</v>
      </c>
      <c r="D1485" s="5" t="s">
        <v>1580</v>
      </c>
      <c r="E1485" s="6" t="s">
        <v>2405</v>
      </c>
      <c r="F1485" s="5" t="s">
        <v>2169</v>
      </c>
      <c r="G1485" s="5" t="s">
        <v>116</v>
      </c>
      <c r="H1485" s="5" t="s">
        <v>19</v>
      </c>
      <c r="I1485" s="6" t="s">
        <v>2174</v>
      </c>
      <c r="J1485" s="7">
        <v>1826727</v>
      </c>
      <c r="K1485" s="8">
        <v>0.34399999999999997</v>
      </c>
    </row>
    <row r="1486" spans="1:11" x14ac:dyDescent="0.35">
      <c r="A1486" s="5" t="s">
        <v>2167</v>
      </c>
      <c r="B1486" s="5" t="s">
        <v>1574</v>
      </c>
      <c r="C1486" s="5" t="s">
        <v>17</v>
      </c>
      <c r="D1486" s="5" t="s">
        <v>1580</v>
      </c>
      <c r="E1486" s="6" t="s">
        <v>2405</v>
      </c>
      <c r="F1486" s="5" t="s">
        <v>2169</v>
      </c>
      <c r="G1486" s="5" t="s">
        <v>116</v>
      </c>
      <c r="H1486" s="5" t="s">
        <v>30</v>
      </c>
      <c r="I1486" s="6" t="s">
        <v>2182</v>
      </c>
      <c r="J1486" s="7">
        <v>370125</v>
      </c>
      <c r="K1486" s="8">
        <v>6.9699999999999998E-2</v>
      </c>
    </row>
    <row r="1487" spans="1:11" x14ac:dyDescent="0.35">
      <c r="A1487" s="5" t="s">
        <v>2167</v>
      </c>
      <c r="B1487" s="5" t="s">
        <v>1574</v>
      </c>
      <c r="C1487" s="5" t="s">
        <v>17</v>
      </c>
      <c r="D1487" s="5" t="s">
        <v>1580</v>
      </c>
      <c r="E1487" s="6" t="s">
        <v>2405</v>
      </c>
      <c r="F1487" s="5" t="s">
        <v>2169</v>
      </c>
      <c r="G1487" s="5" t="s">
        <v>116</v>
      </c>
      <c r="H1487" s="5" t="s">
        <v>2175</v>
      </c>
      <c r="I1487" s="6" t="s">
        <v>2176</v>
      </c>
      <c r="J1487" s="7">
        <v>1595200</v>
      </c>
      <c r="K1487" s="8">
        <v>0.3004</v>
      </c>
    </row>
    <row r="1488" spans="1:11" x14ac:dyDescent="0.35">
      <c r="A1488" s="5" t="s">
        <v>2167</v>
      </c>
      <c r="B1488" s="5" t="s">
        <v>1574</v>
      </c>
      <c r="C1488" s="5" t="s">
        <v>17</v>
      </c>
      <c r="D1488" s="5" t="s">
        <v>1580</v>
      </c>
      <c r="E1488" s="6" t="s">
        <v>2405</v>
      </c>
      <c r="F1488" s="5" t="s">
        <v>2169</v>
      </c>
      <c r="G1488" s="5" t="s">
        <v>116</v>
      </c>
      <c r="H1488" s="5" t="s">
        <v>2177</v>
      </c>
      <c r="I1488" s="6" t="s">
        <v>2178</v>
      </c>
      <c r="J1488" s="7">
        <v>1612193</v>
      </c>
      <c r="K1488" s="8">
        <v>0.30359999999999998</v>
      </c>
    </row>
    <row r="1489" spans="1:11" x14ac:dyDescent="0.35">
      <c r="A1489" s="5" t="s">
        <v>2167</v>
      </c>
      <c r="B1489" s="5" t="s">
        <v>1574</v>
      </c>
      <c r="C1489" s="5" t="s">
        <v>17</v>
      </c>
      <c r="D1489" s="5" t="s">
        <v>1580</v>
      </c>
      <c r="E1489" s="6" t="s">
        <v>2405</v>
      </c>
      <c r="F1489" s="5" t="s">
        <v>2169</v>
      </c>
      <c r="G1489" s="5" t="s">
        <v>116</v>
      </c>
      <c r="H1489" s="5" t="s">
        <v>2179</v>
      </c>
      <c r="I1489" s="6" t="s">
        <v>2180</v>
      </c>
      <c r="J1489" s="7">
        <v>327112</v>
      </c>
      <c r="K1489" s="8">
        <v>6.1600000000000002E-2</v>
      </c>
    </row>
    <row r="1490" spans="1:11" x14ac:dyDescent="0.35">
      <c r="A1490" s="5" t="s">
        <v>2167</v>
      </c>
      <c r="B1490" s="5" t="s">
        <v>1574</v>
      </c>
      <c r="C1490" s="5" t="s">
        <v>17</v>
      </c>
      <c r="D1490" s="5" t="s">
        <v>2133</v>
      </c>
      <c r="E1490" s="6" t="s">
        <v>2406</v>
      </c>
      <c r="F1490" s="5" t="s">
        <v>2198</v>
      </c>
      <c r="G1490" s="5" t="s">
        <v>2132</v>
      </c>
      <c r="H1490" s="5" t="s">
        <v>2172</v>
      </c>
      <c r="I1490" s="6" t="s">
        <v>2173</v>
      </c>
      <c r="J1490" s="7">
        <v>0</v>
      </c>
      <c r="K1490" s="8">
        <v>0</v>
      </c>
    </row>
    <row r="1491" spans="1:11" x14ac:dyDescent="0.35">
      <c r="A1491" s="5" t="s">
        <v>2167</v>
      </c>
      <c r="B1491" s="5" t="s">
        <v>1574</v>
      </c>
      <c r="C1491" s="5" t="s">
        <v>17</v>
      </c>
      <c r="D1491" s="5" t="s">
        <v>2133</v>
      </c>
      <c r="E1491" s="6" t="s">
        <v>2406</v>
      </c>
      <c r="F1491" s="5" t="s">
        <v>2198</v>
      </c>
      <c r="G1491" s="5" t="s">
        <v>2132</v>
      </c>
      <c r="H1491" s="5" t="s">
        <v>19</v>
      </c>
      <c r="I1491" s="6" t="s">
        <v>2174</v>
      </c>
      <c r="J1491" s="7">
        <v>251658</v>
      </c>
      <c r="K1491" s="8">
        <v>0.27260000000000001</v>
      </c>
    </row>
    <row r="1492" spans="1:11" x14ac:dyDescent="0.35">
      <c r="A1492" s="5" t="s">
        <v>2167</v>
      </c>
      <c r="B1492" s="5" t="s">
        <v>1574</v>
      </c>
      <c r="C1492" s="5" t="s">
        <v>17</v>
      </c>
      <c r="D1492" s="5" t="s">
        <v>2133</v>
      </c>
      <c r="E1492" s="6" t="s">
        <v>2406</v>
      </c>
      <c r="F1492" s="5" t="s">
        <v>2198</v>
      </c>
      <c r="G1492" s="5" t="s">
        <v>2132</v>
      </c>
      <c r="H1492" s="5" t="s">
        <v>30</v>
      </c>
      <c r="I1492" s="6" t="s">
        <v>2182</v>
      </c>
      <c r="J1492" s="7">
        <v>30188</v>
      </c>
      <c r="K1492" s="8">
        <v>3.27E-2</v>
      </c>
    </row>
    <row r="1493" spans="1:11" x14ac:dyDescent="0.35">
      <c r="A1493" s="5" t="s">
        <v>2167</v>
      </c>
      <c r="B1493" s="5" t="s">
        <v>1574</v>
      </c>
      <c r="C1493" s="5" t="s">
        <v>17</v>
      </c>
      <c r="D1493" s="5" t="s">
        <v>2133</v>
      </c>
      <c r="E1493" s="6" t="s">
        <v>2406</v>
      </c>
      <c r="F1493" s="5" t="s">
        <v>2198</v>
      </c>
      <c r="G1493" s="5" t="s">
        <v>2132</v>
      </c>
      <c r="H1493" s="5" t="s">
        <v>2175</v>
      </c>
      <c r="I1493" s="6" t="s">
        <v>2176</v>
      </c>
      <c r="J1493" s="7">
        <v>264952</v>
      </c>
      <c r="K1493" s="8">
        <v>0.28699999999999998</v>
      </c>
    </row>
    <row r="1494" spans="1:11" x14ac:dyDescent="0.35">
      <c r="A1494" s="5" t="s">
        <v>2167</v>
      </c>
      <c r="B1494" s="5" t="s">
        <v>1574</v>
      </c>
      <c r="C1494" s="5" t="s">
        <v>17</v>
      </c>
      <c r="D1494" s="5" t="s">
        <v>2133</v>
      </c>
      <c r="E1494" s="6" t="s">
        <v>2406</v>
      </c>
      <c r="F1494" s="5" t="s">
        <v>2198</v>
      </c>
      <c r="G1494" s="5" t="s">
        <v>2132</v>
      </c>
      <c r="H1494" s="5" t="s">
        <v>2177</v>
      </c>
      <c r="I1494" s="6" t="s">
        <v>2178</v>
      </c>
      <c r="J1494" s="7">
        <v>145954</v>
      </c>
      <c r="K1494" s="8">
        <v>0.15809999999999999</v>
      </c>
    </row>
    <row r="1495" spans="1:11" x14ac:dyDescent="0.35">
      <c r="A1495" s="5" t="s">
        <v>2167</v>
      </c>
      <c r="B1495" s="5" t="s">
        <v>1574</v>
      </c>
      <c r="C1495" s="5" t="s">
        <v>17</v>
      </c>
      <c r="D1495" s="5" t="s">
        <v>2133</v>
      </c>
      <c r="E1495" s="6" t="s">
        <v>2406</v>
      </c>
      <c r="F1495" s="5" t="s">
        <v>2198</v>
      </c>
      <c r="G1495" s="5" t="s">
        <v>2132</v>
      </c>
      <c r="H1495" s="5" t="s">
        <v>2179</v>
      </c>
      <c r="I1495" s="6" t="s">
        <v>2180</v>
      </c>
      <c r="J1495" s="7">
        <v>33142</v>
      </c>
      <c r="K1495" s="8">
        <v>3.5900000000000001E-2</v>
      </c>
    </row>
    <row r="1496" spans="1:11" x14ac:dyDescent="0.35">
      <c r="A1496" s="5" t="s">
        <v>2167</v>
      </c>
      <c r="B1496" s="5" t="s">
        <v>1588</v>
      </c>
      <c r="C1496" s="5" t="s">
        <v>17</v>
      </c>
      <c r="D1496" s="5" t="s">
        <v>1589</v>
      </c>
      <c r="E1496" s="6" t="s">
        <v>2407</v>
      </c>
      <c r="F1496" s="5" t="s">
        <v>2169</v>
      </c>
      <c r="G1496" s="5" t="s">
        <v>116</v>
      </c>
      <c r="H1496" s="5" t="s">
        <v>2206</v>
      </c>
      <c r="I1496" s="6" t="s">
        <v>2207</v>
      </c>
      <c r="J1496" s="7">
        <v>562885</v>
      </c>
      <c r="K1496" s="8">
        <v>0.25</v>
      </c>
    </row>
    <row r="1497" spans="1:11" x14ac:dyDescent="0.35">
      <c r="A1497" s="5" t="s">
        <v>2167</v>
      </c>
      <c r="B1497" s="5" t="s">
        <v>1588</v>
      </c>
      <c r="C1497" s="5" t="s">
        <v>17</v>
      </c>
      <c r="D1497" s="5" t="s">
        <v>1589</v>
      </c>
      <c r="E1497" s="6" t="s">
        <v>2407</v>
      </c>
      <c r="F1497" s="5" t="s">
        <v>2169</v>
      </c>
      <c r="G1497" s="5" t="s">
        <v>116</v>
      </c>
      <c r="H1497" s="5" t="s">
        <v>2170</v>
      </c>
      <c r="I1497" s="6" t="s">
        <v>2171</v>
      </c>
      <c r="J1497" s="7">
        <v>0</v>
      </c>
      <c r="K1497" s="8">
        <v>0</v>
      </c>
    </row>
    <row r="1498" spans="1:11" x14ac:dyDescent="0.35">
      <c r="A1498" s="5" t="s">
        <v>2167</v>
      </c>
      <c r="B1498" s="5" t="s">
        <v>1588</v>
      </c>
      <c r="C1498" s="5" t="s">
        <v>17</v>
      </c>
      <c r="D1498" s="5" t="s">
        <v>1589</v>
      </c>
      <c r="E1498" s="6" t="s">
        <v>2407</v>
      </c>
      <c r="F1498" s="5" t="s">
        <v>2169</v>
      </c>
      <c r="G1498" s="5" t="s">
        <v>116</v>
      </c>
      <c r="H1498" s="5" t="s">
        <v>2172</v>
      </c>
      <c r="I1498" s="6" t="s">
        <v>2173</v>
      </c>
      <c r="J1498" s="7">
        <v>0</v>
      </c>
      <c r="K1498" s="8">
        <v>0</v>
      </c>
    </row>
    <row r="1499" spans="1:11" x14ac:dyDescent="0.35">
      <c r="A1499" s="5" t="s">
        <v>2167</v>
      </c>
      <c r="B1499" s="5" t="s">
        <v>1588</v>
      </c>
      <c r="C1499" s="5" t="s">
        <v>17</v>
      </c>
      <c r="D1499" s="5" t="s">
        <v>1589</v>
      </c>
      <c r="E1499" s="6" t="s">
        <v>2407</v>
      </c>
      <c r="F1499" s="5" t="s">
        <v>2169</v>
      </c>
      <c r="G1499" s="5" t="s">
        <v>116</v>
      </c>
      <c r="H1499" s="5" t="s">
        <v>19</v>
      </c>
      <c r="I1499" s="6" t="s">
        <v>2174</v>
      </c>
      <c r="J1499" s="7">
        <v>340658</v>
      </c>
      <c r="K1499" s="8">
        <v>0.15129999999999999</v>
      </c>
    </row>
    <row r="1500" spans="1:11" x14ac:dyDescent="0.35">
      <c r="A1500" s="5" t="s">
        <v>2167</v>
      </c>
      <c r="B1500" s="5" t="s">
        <v>1588</v>
      </c>
      <c r="C1500" s="5" t="s">
        <v>17</v>
      </c>
      <c r="D1500" s="5" t="s">
        <v>1589</v>
      </c>
      <c r="E1500" s="6" t="s">
        <v>2407</v>
      </c>
      <c r="F1500" s="5" t="s">
        <v>2169</v>
      </c>
      <c r="G1500" s="5" t="s">
        <v>116</v>
      </c>
      <c r="H1500" s="5" t="s">
        <v>2175</v>
      </c>
      <c r="I1500" s="6" t="s">
        <v>2176</v>
      </c>
      <c r="J1500" s="7">
        <v>601386</v>
      </c>
      <c r="K1500" s="8">
        <v>0.2671</v>
      </c>
    </row>
    <row r="1501" spans="1:11" x14ac:dyDescent="0.35">
      <c r="A1501" s="5" t="s">
        <v>2167</v>
      </c>
      <c r="B1501" s="5" t="s">
        <v>1588</v>
      </c>
      <c r="C1501" s="5" t="s">
        <v>17</v>
      </c>
      <c r="D1501" s="5" t="s">
        <v>1589</v>
      </c>
      <c r="E1501" s="6" t="s">
        <v>2407</v>
      </c>
      <c r="F1501" s="5" t="s">
        <v>2169</v>
      </c>
      <c r="G1501" s="5" t="s">
        <v>116</v>
      </c>
      <c r="H1501" s="5" t="s">
        <v>2177</v>
      </c>
      <c r="I1501" s="6" t="s">
        <v>2178</v>
      </c>
      <c r="J1501" s="7">
        <v>394469</v>
      </c>
      <c r="K1501" s="8">
        <v>0.17519999999999999</v>
      </c>
    </row>
    <row r="1502" spans="1:11" x14ac:dyDescent="0.35">
      <c r="A1502" s="5" t="s">
        <v>2167</v>
      </c>
      <c r="B1502" s="5" t="s">
        <v>1588</v>
      </c>
      <c r="C1502" s="5" t="s">
        <v>17</v>
      </c>
      <c r="D1502" s="5" t="s">
        <v>1589</v>
      </c>
      <c r="E1502" s="6" t="s">
        <v>2407</v>
      </c>
      <c r="F1502" s="5" t="s">
        <v>2169</v>
      </c>
      <c r="G1502" s="5" t="s">
        <v>116</v>
      </c>
      <c r="H1502" s="5" t="s">
        <v>2179</v>
      </c>
      <c r="I1502" s="6" t="s">
        <v>2180</v>
      </c>
      <c r="J1502" s="7">
        <v>133066</v>
      </c>
      <c r="K1502" s="8">
        <v>5.91E-2</v>
      </c>
    </row>
    <row r="1503" spans="1:11" x14ac:dyDescent="0.35">
      <c r="A1503" s="5" t="s">
        <v>2167</v>
      </c>
      <c r="B1503" s="5" t="s">
        <v>1594</v>
      </c>
      <c r="C1503" s="5" t="s">
        <v>17</v>
      </c>
      <c r="D1503" s="5" t="s">
        <v>1595</v>
      </c>
      <c r="E1503" s="6" t="s">
        <v>2408</v>
      </c>
      <c r="F1503" s="5" t="s">
        <v>2169</v>
      </c>
      <c r="G1503" s="5" t="s">
        <v>116</v>
      </c>
      <c r="H1503" s="5" t="s">
        <v>2170</v>
      </c>
      <c r="I1503" s="6" t="s">
        <v>2171</v>
      </c>
      <c r="J1503" s="7">
        <v>0</v>
      </c>
      <c r="K1503" s="8">
        <v>0</v>
      </c>
    </row>
    <row r="1504" spans="1:11" x14ac:dyDescent="0.35">
      <c r="A1504" s="5" t="s">
        <v>2167</v>
      </c>
      <c r="B1504" s="5" t="s">
        <v>1594</v>
      </c>
      <c r="C1504" s="5" t="s">
        <v>17</v>
      </c>
      <c r="D1504" s="5" t="s">
        <v>1595</v>
      </c>
      <c r="E1504" s="6" t="s">
        <v>2408</v>
      </c>
      <c r="F1504" s="5" t="s">
        <v>2169</v>
      </c>
      <c r="G1504" s="5" t="s">
        <v>116</v>
      </c>
      <c r="H1504" s="5" t="s">
        <v>2172</v>
      </c>
      <c r="I1504" s="6" t="s">
        <v>2173</v>
      </c>
      <c r="J1504" s="7">
        <v>0</v>
      </c>
      <c r="K1504" s="8">
        <v>0</v>
      </c>
    </row>
    <row r="1505" spans="1:11" x14ac:dyDescent="0.35">
      <c r="A1505" s="5" t="s">
        <v>2167</v>
      </c>
      <c r="B1505" s="5" t="s">
        <v>1594</v>
      </c>
      <c r="C1505" s="5" t="s">
        <v>17</v>
      </c>
      <c r="D1505" s="5" t="s">
        <v>1595</v>
      </c>
      <c r="E1505" s="6" t="s">
        <v>2408</v>
      </c>
      <c r="F1505" s="5" t="s">
        <v>2169</v>
      </c>
      <c r="G1505" s="5" t="s">
        <v>116</v>
      </c>
      <c r="H1505" s="5" t="s">
        <v>19</v>
      </c>
      <c r="I1505" s="6" t="s">
        <v>2174</v>
      </c>
      <c r="J1505" s="7">
        <v>749726</v>
      </c>
      <c r="K1505" s="8">
        <v>0.32579999999999998</v>
      </c>
    </row>
    <row r="1506" spans="1:11" x14ac:dyDescent="0.35">
      <c r="A1506" s="5" t="s">
        <v>2167</v>
      </c>
      <c r="B1506" s="5" t="s">
        <v>1594</v>
      </c>
      <c r="C1506" s="5" t="s">
        <v>17</v>
      </c>
      <c r="D1506" s="5" t="s">
        <v>1595</v>
      </c>
      <c r="E1506" s="6" t="s">
        <v>2408</v>
      </c>
      <c r="F1506" s="5" t="s">
        <v>2169</v>
      </c>
      <c r="G1506" s="5" t="s">
        <v>116</v>
      </c>
      <c r="H1506" s="5" t="s">
        <v>30</v>
      </c>
      <c r="I1506" s="6" t="s">
        <v>2182</v>
      </c>
      <c r="J1506" s="7">
        <v>261184</v>
      </c>
      <c r="K1506" s="8">
        <v>0.1135</v>
      </c>
    </row>
    <row r="1507" spans="1:11" x14ac:dyDescent="0.35">
      <c r="A1507" s="5" t="s">
        <v>2167</v>
      </c>
      <c r="B1507" s="5" t="s">
        <v>1594</v>
      </c>
      <c r="C1507" s="5" t="s">
        <v>17</v>
      </c>
      <c r="D1507" s="5" t="s">
        <v>1595</v>
      </c>
      <c r="E1507" s="6" t="s">
        <v>2408</v>
      </c>
      <c r="F1507" s="5" t="s">
        <v>2169</v>
      </c>
      <c r="G1507" s="5" t="s">
        <v>116</v>
      </c>
      <c r="H1507" s="5" t="s">
        <v>2175</v>
      </c>
      <c r="I1507" s="6" t="s">
        <v>2176</v>
      </c>
      <c r="J1507" s="7">
        <v>584731</v>
      </c>
      <c r="K1507" s="8">
        <v>0.25409999999999999</v>
      </c>
    </row>
    <row r="1508" spans="1:11" x14ac:dyDescent="0.35">
      <c r="A1508" s="5" t="s">
        <v>2167</v>
      </c>
      <c r="B1508" s="5" t="s">
        <v>1594</v>
      </c>
      <c r="C1508" s="5" t="s">
        <v>17</v>
      </c>
      <c r="D1508" s="5" t="s">
        <v>1595</v>
      </c>
      <c r="E1508" s="6" t="s">
        <v>2408</v>
      </c>
      <c r="F1508" s="5" t="s">
        <v>2169</v>
      </c>
      <c r="G1508" s="5" t="s">
        <v>116</v>
      </c>
      <c r="H1508" s="5" t="s">
        <v>2177</v>
      </c>
      <c r="I1508" s="6" t="s">
        <v>2178</v>
      </c>
      <c r="J1508" s="7">
        <v>291330</v>
      </c>
      <c r="K1508" s="8">
        <v>0.12659999999999999</v>
      </c>
    </row>
    <row r="1509" spans="1:11" x14ac:dyDescent="0.35">
      <c r="A1509" s="5" t="s">
        <v>2167</v>
      </c>
      <c r="B1509" s="5" t="s">
        <v>1594</v>
      </c>
      <c r="C1509" s="5" t="s">
        <v>17</v>
      </c>
      <c r="D1509" s="5" t="s">
        <v>1595</v>
      </c>
      <c r="E1509" s="6" t="s">
        <v>2408</v>
      </c>
      <c r="F1509" s="5" t="s">
        <v>2169</v>
      </c>
      <c r="G1509" s="5" t="s">
        <v>116</v>
      </c>
      <c r="H1509" s="5" t="s">
        <v>2179</v>
      </c>
      <c r="I1509" s="6" t="s">
        <v>2180</v>
      </c>
      <c r="J1509" s="7">
        <v>45103</v>
      </c>
      <c r="K1509" s="8">
        <v>1.9599999999999999E-2</v>
      </c>
    </row>
    <row r="1510" spans="1:11" x14ac:dyDescent="0.35">
      <c r="A1510" s="5" t="s">
        <v>2167</v>
      </c>
      <c r="B1510" s="5" t="s">
        <v>1594</v>
      </c>
      <c r="C1510" s="5" t="s">
        <v>17</v>
      </c>
      <c r="D1510" s="5" t="s">
        <v>1599</v>
      </c>
      <c r="E1510" s="6" t="s">
        <v>2409</v>
      </c>
      <c r="F1510" s="5" t="s">
        <v>2169</v>
      </c>
      <c r="G1510" s="5" t="s">
        <v>116</v>
      </c>
      <c r="H1510" s="5" t="s">
        <v>2170</v>
      </c>
      <c r="I1510" s="6" t="s">
        <v>2171</v>
      </c>
      <c r="J1510" s="7">
        <v>0</v>
      </c>
      <c r="K1510" s="8">
        <v>0</v>
      </c>
    </row>
    <row r="1511" spans="1:11" x14ac:dyDescent="0.35">
      <c r="A1511" s="5" t="s">
        <v>2167</v>
      </c>
      <c r="B1511" s="5" t="s">
        <v>1594</v>
      </c>
      <c r="C1511" s="5" t="s">
        <v>17</v>
      </c>
      <c r="D1511" s="5" t="s">
        <v>1599</v>
      </c>
      <c r="E1511" s="6" t="s">
        <v>2409</v>
      </c>
      <c r="F1511" s="5" t="s">
        <v>2169</v>
      </c>
      <c r="G1511" s="5" t="s">
        <v>116</v>
      </c>
      <c r="H1511" s="5" t="s">
        <v>2172</v>
      </c>
      <c r="I1511" s="6" t="s">
        <v>2173</v>
      </c>
      <c r="J1511" s="7">
        <v>0</v>
      </c>
      <c r="K1511" s="8">
        <v>0</v>
      </c>
    </row>
    <row r="1512" spans="1:11" x14ac:dyDescent="0.35">
      <c r="A1512" s="5" t="s">
        <v>2167</v>
      </c>
      <c r="B1512" s="5" t="s">
        <v>1594</v>
      </c>
      <c r="C1512" s="5" t="s">
        <v>17</v>
      </c>
      <c r="D1512" s="5" t="s">
        <v>1599</v>
      </c>
      <c r="E1512" s="6" t="s">
        <v>2409</v>
      </c>
      <c r="F1512" s="5" t="s">
        <v>2169</v>
      </c>
      <c r="G1512" s="5" t="s">
        <v>116</v>
      </c>
      <c r="H1512" s="5" t="s">
        <v>19</v>
      </c>
      <c r="I1512" s="6" t="s">
        <v>2174</v>
      </c>
      <c r="J1512" s="7">
        <v>988576</v>
      </c>
      <c r="K1512" s="8">
        <v>0.3362</v>
      </c>
    </row>
    <row r="1513" spans="1:11" x14ac:dyDescent="0.35">
      <c r="A1513" s="5" t="s">
        <v>2167</v>
      </c>
      <c r="B1513" s="5" t="s">
        <v>1594</v>
      </c>
      <c r="C1513" s="5" t="s">
        <v>17</v>
      </c>
      <c r="D1513" s="5" t="s">
        <v>1599</v>
      </c>
      <c r="E1513" s="6" t="s">
        <v>2409</v>
      </c>
      <c r="F1513" s="5" t="s">
        <v>2169</v>
      </c>
      <c r="G1513" s="5" t="s">
        <v>116</v>
      </c>
      <c r="H1513" s="5" t="s">
        <v>2175</v>
      </c>
      <c r="I1513" s="6" t="s">
        <v>2176</v>
      </c>
      <c r="J1513" s="7">
        <v>852140</v>
      </c>
      <c r="K1513" s="8">
        <v>0.2898</v>
      </c>
    </row>
    <row r="1514" spans="1:11" x14ac:dyDescent="0.35">
      <c r="A1514" s="5" t="s">
        <v>2167</v>
      </c>
      <c r="B1514" s="5" t="s">
        <v>1594</v>
      </c>
      <c r="C1514" s="5" t="s">
        <v>17</v>
      </c>
      <c r="D1514" s="5" t="s">
        <v>1599</v>
      </c>
      <c r="E1514" s="6" t="s">
        <v>2409</v>
      </c>
      <c r="F1514" s="5" t="s">
        <v>2169</v>
      </c>
      <c r="G1514" s="5" t="s">
        <v>116</v>
      </c>
      <c r="H1514" s="5" t="s">
        <v>2177</v>
      </c>
      <c r="I1514" s="6" t="s">
        <v>2178</v>
      </c>
      <c r="J1514" s="7">
        <v>645133</v>
      </c>
      <c r="K1514" s="8">
        <v>0.21940000000000001</v>
      </c>
    </row>
    <row r="1515" spans="1:11" x14ac:dyDescent="0.35">
      <c r="A1515" s="5" t="s">
        <v>2167</v>
      </c>
      <c r="B1515" s="5" t="s">
        <v>1594</v>
      </c>
      <c r="C1515" s="5" t="s">
        <v>17</v>
      </c>
      <c r="D1515" s="5" t="s">
        <v>1599</v>
      </c>
      <c r="E1515" s="6" t="s">
        <v>2409</v>
      </c>
      <c r="F1515" s="5" t="s">
        <v>2169</v>
      </c>
      <c r="G1515" s="5" t="s">
        <v>116</v>
      </c>
      <c r="H1515" s="5" t="s">
        <v>2179</v>
      </c>
      <c r="I1515" s="6" t="s">
        <v>2180</v>
      </c>
      <c r="J1515" s="7">
        <v>89389</v>
      </c>
      <c r="K1515" s="8">
        <v>3.04E-2</v>
      </c>
    </row>
    <row r="1516" spans="1:11" x14ac:dyDescent="0.35">
      <c r="A1516" s="5" t="s">
        <v>2167</v>
      </c>
      <c r="B1516" s="5" t="s">
        <v>1594</v>
      </c>
      <c r="C1516" s="5" t="s">
        <v>17</v>
      </c>
      <c r="D1516" s="5" t="s">
        <v>1606</v>
      </c>
      <c r="E1516" s="6" t="s">
        <v>2410</v>
      </c>
      <c r="F1516" s="5" t="s">
        <v>2169</v>
      </c>
      <c r="G1516" s="5" t="s">
        <v>116</v>
      </c>
      <c r="H1516" s="5" t="s">
        <v>2170</v>
      </c>
      <c r="I1516" s="6" t="s">
        <v>2171</v>
      </c>
      <c r="J1516" s="7">
        <v>0</v>
      </c>
      <c r="K1516" s="8">
        <v>0</v>
      </c>
    </row>
    <row r="1517" spans="1:11" x14ac:dyDescent="0.35">
      <c r="A1517" s="5" t="s">
        <v>2167</v>
      </c>
      <c r="B1517" s="5" t="s">
        <v>1594</v>
      </c>
      <c r="C1517" s="5" t="s">
        <v>17</v>
      </c>
      <c r="D1517" s="5" t="s">
        <v>1606</v>
      </c>
      <c r="E1517" s="6" t="s">
        <v>2410</v>
      </c>
      <c r="F1517" s="5" t="s">
        <v>2169</v>
      </c>
      <c r="G1517" s="5" t="s">
        <v>116</v>
      </c>
      <c r="H1517" s="5" t="s">
        <v>2172</v>
      </c>
      <c r="I1517" s="6" t="s">
        <v>2173</v>
      </c>
      <c r="J1517" s="7">
        <v>0</v>
      </c>
      <c r="K1517" s="8">
        <v>0</v>
      </c>
    </row>
    <row r="1518" spans="1:11" x14ac:dyDescent="0.35">
      <c r="A1518" s="5" t="s">
        <v>2167</v>
      </c>
      <c r="B1518" s="5" t="s">
        <v>1594</v>
      </c>
      <c r="C1518" s="5" t="s">
        <v>17</v>
      </c>
      <c r="D1518" s="5" t="s">
        <v>1606</v>
      </c>
      <c r="E1518" s="6" t="s">
        <v>2410</v>
      </c>
      <c r="F1518" s="5" t="s">
        <v>2169</v>
      </c>
      <c r="G1518" s="5" t="s">
        <v>116</v>
      </c>
      <c r="H1518" s="5" t="s">
        <v>19</v>
      </c>
      <c r="I1518" s="6" t="s">
        <v>2174</v>
      </c>
      <c r="J1518" s="7">
        <v>595046</v>
      </c>
      <c r="K1518" s="8">
        <v>0.24929999999999999</v>
      </c>
    </row>
    <row r="1519" spans="1:11" x14ac:dyDescent="0.35">
      <c r="A1519" s="5" t="s">
        <v>2167</v>
      </c>
      <c r="B1519" s="5" t="s">
        <v>1594</v>
      </c>
      <c r="C1519" s="5" t="s">
        <v>17</v>
      </c>
      <c r="D1519" s="5" t="s">
        <v>1606</v>
      </c>
      <c r="E1519" s="6" t="s">
        <v>2410</v>
      </c>
      <c r="F1519" s="5" t="s">
        <v>2169</v>
      </c>
      <c r="G1519" s="5" t="s">
        <v>116</v>
      </c>
      <c r="H1519" s="5" t="s">
        <v>30</v>
      </c>
      <c r="I1519" s="6" t="s">
        <v>2182</v>
      </c>
      <c r="J1519" s="7">
        <v>112660</v>
      </c>
      <c r="K1519" s="8">
        <v>4.7199999999999999E-2</v>
      </c>
    </row>
    <row r="1520" spans="1:11" x14ac:dyDescent="0.35">
      <c r="A1520" s="5" t="s">
        <v>2167</v>
      </c>
      <c r="B1520" s="5" t="s">
        <v>1594</v>
      </c>
      <c r="C1520" s="5" t="s">
        <v>17</v>
      </c>
      <c r="D1520" s="5" t="s">
        <v>1606</v>
      </c>
      <c r="E1520" s="6" t="s">
        <v>2410</v>
      </c>
      <c r="F1520" s="5" t="s">
        <v>2169</v>
      </c>
      <c r="G1520" s="5" t="s">
        <v>116</v>
      </c>
      <c r="H1520" s="5" t="s">
        <v>2175</v>
      </c>
      <c r="I1520" s="6" t="s">
        <v>2176</v>
      </c>
      <c r="J1520" s="7">
        <v>801987</v>
      </c>
      <c r="K1520" s="8">
        <v>0.33600000000000002</v>
      </c>
    </row>
    <row r="1521" spans="1:11" x14ac:dyDescent="0.35">
      <c r="A1521" s="5" t="s">
        <v>2167</v>
      </c>
      <c r="B1521" s="5" t="s">
        <v>1594</v>
      </c>
      <c r="C1521" s="5" t="s">
        <v>17</v>
      </c>
      <c r="D1521" s="5" t="s">
        <v>1606</v>
      </c>
      <c r="E1521" s="6" t="s">
        <v>2410</v>
      </c>
      <c r="F1521" s="5" t="s">
        <v>2169</v>
      </c>
      <c r="G1521" s="5" t="s">
        <v>116</v>
      </c>
      <c r="H1521" s="5" t="s">
        <v>2177</v>
      </c>
      <c r="I1521" s="6" t="s">
        <v>2178</v>
      </c>
      <c r="J1521" s="7">
        <v>598865</v>
      </c>
      <c r="K1521" s="8">
        <v>0.25090000000000001</v>
      </c>
    </row>
    <row r="1522" spans="1:11" x14ac:dyDescent="0.35">
      <c r="A1522" s="5" t="s">
        <v>2167</v>
      </c>
      <c r="B1522" s="5" t="s">
        <v>1594</v>
      </c>
      <c r="C1522" s="5" t="s">
        <v>17</v>
      </c>
      <c r="D1522" s="5" t="s">
        <v>1606</v>
      </c>
      <c r="E1522" s="6" t="s">
        <v>2410</v>
      </c>
      <c r="F1522" s="5" t="s">
        <v>2169</v>
      </c>
      <c r="G1522" s="5" t="s">
        <v>116</v>
      </c>
      <c r="H1522" s="5" t="s">
        <v>2179</v>
      </c>
      <c r="I1522" s="6" t="s">
        <v>2180</v>
      </c>
      <c r="J1522" s="7">
        <v>0</v>
      </c>
      <c r="K1522" s="8">
        <v>0</v>
      </c>
    </row>
    <row r="1523" spans="1:11" x14ac:dyDescent="0.35">
      <c r="A1523" s="5" t="s">
        <v>2167</v>
      </c>
      <c r="B1523" s="5" t="s">
        <v>1610</v>
      </c>
      <c r="C1523" s="5" t="s">
        <v>17</v>
      </c>
      <c r="D1523" s="5" t="s">
        <v>1611</v>
      </c>
      <c r="E1523" s="6" t="s">
        <v>2411</v>
      </c>
      <c r="F1523" s="5" t="s">
        <v>2169</v>
      </c>
      <c r="G1523" s="5" t="s">
        <v>116</v>
      </c>
      <c r="H1523" s="5" t="s">
        <v>2170</v>
      </c>
      <c r="I1523" s="6" t="s">
        <v>2171</v>
      </c>
      <c r="J1523" s="7">
        <v>0</v>
      </c>
      <c r="K1523" s="8">
        <v>0</v>
      </c>
    </row>
    <row r="1524" spans="1:11" x14ac:dyDescent="0.35">
      <c r="A1524" s="5" t="s">
        <v>2167</v>
      </c>
      <c r="B1524" s="5" t="s">
        <v>1610</v>
      </c>
      <c r="C1524" s="5" t="s">
        <v>17</v>
      </c>
      <c r="D1524" s="5" t="s">
        <v>1611</v>
      </c>
      <c r="E1524" s="6" t="s">
        <v>2411</v>
      </c>
      <c r="F1524" s="5" t="s">
        <v>2169</v>
      </c>
      <c r="G1524" s="5" t="s">
        <v>116</v>
      </c>
      <c r="H1524" s="5" t="s">
        <v>2172</v>
      </c>
      <c r="I1524" s="6" t="s">
        <v>2173</v>
      </c>
      <c r="J1524" s="7">
        <v>0</v>
      </c>
      <c r="K1524" s="8">
        <v>0</v>
      </c>
    </row>
    <row r="1525" spans="1:11" x14ac:dyDescent="0.35">
      <c r="A1525" s="5" t="s">
        <v>2167</v>
      </c>
      <c r="B1525" s="5" t="s">
        <v>1610</v>
      </c>
      <c r="C1525" s="5" t="s">
        <v>17</v>
      </c>
      <c r="D1525" s="5" t="s">
        <v>1611</v>
      </c>
      <c r="E1525" s="6" t="s">
        <v>2411</v>
      </c>
      <c r="F1525" s="5" t="s">
        <v>2169</v>
      </c>
      <c r="G1525" s="5" t="s">
        <v>116</v>
      </c>
      <c r="H1525" s="5" t="s">
        <v>19</v>
      </c>
      <c r="I1525" s="6" t="s">
        <v>2174</v>
      </c>
      <c r="J1525" s="7">
        <v>2868214</v>
      </c>
      <c r="K1525" s="8">
        <v>0.47299999999999998</v>
      </c>
    </row>
    <row r="1526" spans="1:11" x14ac:dyDescent="0.35">
      <c r="A1526" s="5" t="s">
        <v>2167</v>
      </c>
      <c r="B1526" s="5" t="s">
        <v>1610</v>
      </c>
      <c r="C1526" s="5" t="s">
        <v>17</v>
      </c>
      <c r="D1526" s="5" t="s">
        <v>1611</v>
      </c>
      <c r="E1526" s="6" t="s">
        <v>2411</v>
      </c>
      <c r="F1526" s="5" t="s">
        <v>2169</v>
      </c>
      <c r="G1526" s="5" t="s">
        <v>116</v>
      </c>
      <c r="H1526" s="5" t="s">
        <v>30</v>
      </c>
      <c r="I1526" s="6" t="s">
        <v>2182</v>
      </c>
      <c r="J1526" s="7">
        <v>206172</v>
      </c>
      <c r="K1526" s="8">
        <v>3.4000000000000002E-2</v>
      </c>
    </row>
    <row r="1527" spans="1:11" x14ac:dyDescent="0.35">
      <c r="A1527" s="5" t="s">
        <v>2167</v>
      </c>
      <c r="B1527" s="5" t="s">
        <v>1610</v>
      </c>
      <c r="C1527" s="5" t="s">
        <v>17</v>
      </c>
      <c r="D1527" s="5" t="s">
        <v>1611</v>
      </c>
      <c r="E1527" s="6" t="s">
        <v>2411</v>
      </c>
      <c r="F1527" s="5" t="s">
        <v>2169</v>
      </c>
      <c r="G1527" s="5" t="s">
        <v>116</v>
      </c>
      <c r="H1527" s="5" t="s">
        <v>2175</v>
      </c>
      <c r="I1527" s="6" t="s">
        <v>2176</v>
      </c>
      <c r="J1527" s="7">
        <v>1723960</v>
      </c>
      <c r="K1527" s="8">
        <v>0.2843</v>
      </c>
    </row>
    <row r="1528" spans="1:11" x14ac:dyDescent="0.35">
      <c r="A1528" s="5" t="s">
        <v>2167</v>
      </c>
      <c r="B1528" s="5" t="s">
        <v>1610</v>
      </c>
      <c r="C1528" s="5" t="s">
        <v>17</v>
      </c>
      <c r="D1528" s="5" t="s">
        <v>1611</v>
      </c>
      <c r="E1528" s="6" t="s">
        <v>2411</v>
      </c>
      <c r="F1528" s="5" t="s">
        <v>2169</v>
      </c>
      <c r="G1528" s="5" t="s">
        <v>116</v>
      </c>
      <c r="H1528" s="5" t="s">
        <v>2177</v>
      </c>
      <c r="I1528" s="6" t="s">
        <v>2178</v>
      </c>
      <c r="J1528" s="7">
        <v>2326710</v>
      </c>
      <c r="K1528" s="8">
        <v>0.38369999999999999</v>
      </c>
    </row>
    <row r="1529" spans="1:11" x14ac:dyDescent="0.35">
      <c r="A1529" s="5" t="s">
        <v>2167</v>
      </c>
      <c r="B1529" s="5" t="s">
        <v>1610</v>
      </c>
      <c r="C1529" s="5" t="s">
        <v>17</v>
      </c>
      <c r="D1529" s="5" t="s">
        <v>1611</v>
      </c>
      <c r="E1529" s="6" t="s">
        <v>2411</v>
      </c>
      <c r="F1529" s="5" t="s">
        <v>2169</v>
      </c>
      <c r="G1529" s="5" t="s">
        <v>116</v>
      </c>
      <c r="H1529" s="5" t="s">
        <v>2179</v>
      </c>
      <c r="I1529" s="6" t="s">
        <v>2180</v>
      </c>
      <c r="J1529" s="7">
        <v>27287</v>
      </c>
      <c r="K1529" s="8">
        <v>4.4999999999999997E-3</v>
      </c>
    </row>
    <row r="1530" spans="1:11" x14ac:dyDescent="0.35">
      <c r="A1530" s="5" t="s">
        <v>2167</v>
      </c>
      <c r="B1530" s="5" t="s">
        <v>1610</v>
      </c>
      <c r="C1530" s="5" t="s">
        <v>17</v>
      </c>
      <c r="D1530" s="5" t="s">
        <v>1740</v>
      </c>
      <c r="E1530" s="6" t="s">
        <v>2412</v>
      </c>
      <c r="F1530" s="5" t="s">
        <v>2198</v>
      </c>
      <c r="G1530" s="5" t="s">
        <v>1728</v>
      </c>
      <c r="H1530" s="5" t="s">
        <v>2170</v>
      </c>
      <c r="I1530" s="6" t="s">
        <v>2171</v>
      </c>
      <c r="J1530" s="7">
        <v>0</v>
      </c>
      <c r="K1530" s="8">
        <v>0</v>
      </c>
    </row>
    <row r="1531" spans="1:11" x14ac:dyDescent="0.35">
      <c r="A1531" s="5" t="s">
        <v>2167</v>
      </c>
      <c r="B1531" s="5" t="s">
        <v>1610</v>
      </c>
      <c r="C1531" s="5" t="s">
        <v>17</v>
      </c>
      <c r="D1531" s="5" t="s">
        <v>1740</v>
      </c>
      <c r="E1531" s="6" t="s">
        <v>2412</v>
      </c>
      <c r="F1531" s="5" t="s">
        <v>2198</v>
      </c>
      <c r="G1531" s="5" t="s">
        <v>1728</v>
      </c>
      <c r="H1531" s="5" t="s">
        <v>2172</v>
      </c>
      <c r="I1531" s="6" t="s">
        <v>2173</v>
      </c>
      <c r="J1531" s="7">
        <v>0</v>
      </c>
      <c r="K1531" s="8">
        <v>0</v>
      </c>
    </row>
    <row r="1532" spans="1:11" x14ac:dyDescent="0.35">
      <c r="A1532" s="5" t="s">
        <v>2167</v>
      </c>
      <c r="B1532" s="5" t="s">
        <v>1610</v>
      </c>
      <c r="C1532" s="5" t="s">
        <v>17</v>
      </c>
      <c r="D1532" s="5" t="s">
        <v>1740</v>
      </c>
      <c r="E1532" s="6" t="s">
        <v>2412</v>
      </c>
      <c r="F1532" s="5" t="s">
        <v>2198</v>
      </c>
      <c r="G1532" s="5" t="s">
        <v>1728</v>
      </c>
      <c r="H1532" s="5" t="s">
        <v>19</v>
      </c>
      <c r="I1532" s="6" t="s">
        <v>2174</v>
      </c>
      <c r="J1532" s="7">
        <v>692403</v>
      </c>
      <c r="K1532" s="8">
        <v>0.63970000000000005</v>
      </c>
    </row>
    <row r="1533" spans="1:11" x14ac:dyDescent="0.35">
      <c r="A1533" s="5" t="s">
        <v>2167</v>
      </c>
      <c r="B1533" s="5" t="s">
        <v>1610</v>
      </c>
      <c r="C1533" s="5" t="s">
        <v>17</v>
      </c>
      <c r="D1533" s="5" t="s">
        <v>1740</v>
      </c>
      <c r="E1533" s="6" t="s">
        <v>2412</v>
      </c>
      <c r="F1533" s="5" t="s">
        <v>2198</v>
      </c>
      <c r="G1533" s="5" t="s">
        <v>1728</v>
      </c>
      <c r="H1533" s="5" t="s">
        <v>30</v>
      </c>
      <c r="I1533" s="6" t="s">
        <v>2182</v>
      </c>
      <c r="J1533" s="7">
        <v>46434</v>
      </c>
      <c r="K1533" s="8">
        <v>4.2900000000000001E-2</v>
      </c>
    </row>
    <row r="1534" spans="1:11" x14ac:dyDescent="0.35">
      <c r="A1534" s="5" t="s">
        <v>2167</v>
      </c>
      <c r="B1534" s="5" t="s">
        <v>1610</v>
      </c>
      <c r="C1534" s="5" t="s">
        <v>17</v>
      </c>
      <c r="D1534" s="5" t="s">
        <v>1740</v>
      </c>
      <c r="E1534" s="6" t="s">
        <v>2412</v>
      </c>
      <c r="F1534" s="5" t="s">
        <v>2198</v>
      </c>
      <c r="G1534" s="5" t="s">
        <v>1728</v>
      </c>
      <c r="H1534" s="5" t="s">
        <v>2175</v>
      </c>
      <c r="I1534" s="6" t="s">
        <v>2176</v>
      </c>
      <c r="J1534" s="7">
        <v>359677</v>
      </c>
      <c r="K1534" s="8">
        <v>0.33229999999999998</v>
      </c>
    </row>
    <row r="1535" spans="1:11" x14ac:dyDescent="0.35">
      <c r="A1535" s="5" t="s">
        <v>2167</v>
      </c>
      <c r="B1535" s="5" t="s">
        <v>1610</v>
      </c>
      <c r="C1535" s="5" t="s">
        <v>17</v>
      </c>
      <c r="D1535" s="5" t="s">
        <v>1740</v>
      </c>
      <c r="E1535" s="6" t="s">
        <v>2412</v>
      </c>
      <c r="F1535" s="5" t="s">
        <v>2198</v>
      </c>
      <c r="G1535" s="5" t="s">
        <v>1728</v>
      </c>
      <c r="H1535" s="5" t="s">
        <v>2177</v>
      </c>
      <c r="I1535" s="6" t="s">
        <v>2178</v>
      </c>
      <c r="J1535" s="7">
        <v>346364</v>
      </c>
      <c r="K1535" s="8">
        <v>0.32</v>
      </c>
    </row>
    <row r="1536" spans="1:11" x14ac:dyDescent="0.35">
      <c r="A1536" s="5" t="s">
        <v>2167</v>
      </c>
      <c r="B1536" s="5" t="s">
        <v>1610</v>
      </c>
      <c r="C1536" s="5" t="s">
        <v>17</v>
      </c>
      <c r="D1536" s="5" t="s">
        <v>1740</v>
      </c>
      <c r="E1536" s="6" t="s">
        <v>2412</v>
      </c>
      <c r="F1536" s="5" t="s">
        <v>2198</v>
      </c>
      <c r="G1536" s="5" t="s">
        <v>1728</v>
      </c>
      <c r="H1536" s="5" t="s">
        <v>2179</v>
      </c>
      <c r="I1536" s="6" t="s">
        <v>2180</v>
      </c>
      <c r="J1536" s="7">
        <v>40698</v>
      </c>
      <c r="K1536" s="8">
        <v>3.7600000000000001E-2</v>
      </c>
    </row>
    <row r="1537" spans="1:11" x14ac:dyDescent="0.35">
      <c r="A1537" s="5" t="s">
        <v>2167</v>
      </c>
      <c r="B1537" s="5" t="s">
        <v>1613</v>
      </c>
      <c r="C1537" s="5" t="s">
        <v>17</v>
      </c>
      <c r="D1537" s="5" t="s">
        <v>245</v>
      </c>
      <c r="E1537" s="6" t="s">
        <v>2223</v>
      </c>
      <c r="F1537" s="5" t="s">
        <v>2198</v>
      </c>
      <c r="G1537" s="5" t="s">
        <v>244</v>
      </c>
      <c r="H1537" s="5" t="s">
        <v>2170</v>
      </c>
      <c r="I1537" s="6" t="s">
        <v>2171</v>
      </c>
      <c r="J1537" s="7">
        <v>0</v>
      </c>
      <c r="K1537" s="8">
        <v>0</v>
      </c>
    </row>
    <row r="1538" spans="1:11" x14ac:dyDescent="0.35">
      <c r="A1538" s="5" t="s">
        <v>2167</v>
      </c>
      <c r="B1538" s="5" t="s">
        <v>1613</v>
      </c>
      <c r="C1538" s="5" t="s">
        <v>17</v>
      </c>
      <c r="D1538" s="5" t="s">
        <v>245</v>
      </c>
      <c r="E1538" s="6" t="s">
        <v>2223</v>
      </c>
      <c r="F1538" s="5" t="s">
        <v>2198</v>
      </c>
      <c r="G1538" s="5" t="s">
        <v>244</v>
      </c>
      <c r="H1538" s="5" t="s">
        <v>2172</v>
      </c>
      <c r="I1538" s="6" t="s">
        <v>2173</v>
      </c>
      <c r="J1538" s="7">
        <v>0</v>
      </c>
      <c r="K1538" s="8">
        <v>0</v>
      </c>
    </row>
    <row r="1539" spans="1:11" x14ac:dyDescent="0.35">
      <c r="A1539" s="5" t="s">
        <v>2167</v>
      </c>
      <c r="B1539" s="5" t="s">
        <v>1613</v>
      </c>
      <c r="C1539" s="5" t="s">
        <v>17</v>
      </c>
      <c r="D1539" s="5" t="s">
        <v>245</v>
      </c>
      <c r="E1539" s="6" t="s">
        <v>2223</v>
      </c>
      <c r="F1539" s="5" t="s">
        <v>2198</v>
      </c>
      <c r="G1539" s="5" t="s">
        <v>244</v>
      </c>
      <c r="H1539" s="5" t="s">
        <v>19</v>
      </c>
      <c r="I1539" s="6" t="s">
        <v>2174</v>
      </c>
      <c r="J1539" s="7">
        <v>203639</v>
      </c>
      <c r="K1539" s="8">
        <v>0.32969999999999999</v>
      </c>
    </row>
    <row r="1540" spans="1:11" x14ac:dyDescent="0.35">
      <c r="A1540" s="5" t="s">
        <v>2167</v>
      </c>
      <c r="B1540" s="5" t="s">
        <v>1613</v>
      </c>
      <c r="C1540" s="5" t="s">
        <v>17</v>
      </c>
      <c r="D1540" s="5" t="s">
        <v>245</v>
      </c>
      <c r="E1540" s="6" t="s">
        <v>2223</v>
      </c>
      <c r="F1540" s="5" t="s">
        <v>2198</v>
      </c>
      <c r="G1540" s="5" t="s">
        <v>244</v>
      </c>
      <c r="H1540" s="5" t="s">
        <v>30</v>
      </c>
      <c r="I1540" s="6" t="s">
        <v>2182</v>
      </c>
      <c r="J1540" s="7">
        <v>20012</v>
      </c>
      <c r="K1540" s="8">
        <v>3.2399999999999998E-2</v>
      </c>
    </row>
    <row r="1541" spans="1:11" x14ac:dyDescent="0.35">
      <c r="A1541" s="5" t="s">
        <v>2167</v>
      </c>
      <c r="B1541" s="5" t="s">
        <v>1613</v>
      </c>
      <c r="C1541" s="5" t="s">
        <v>17</v>
      </c>
      <c r="D1541" s="5" t="s">
        <v>245</v>
      </c>
      <c r="E1541" s="6" t="s">
        <v>2223</v>
      </c>
      <c r="F1541" s="5" t="s">
        <v>2198</v>
      </c>
      <c r="G1541" s="5" t="s">
        <v>244</v>
      </c>
      <c r="H1541" s="5" t="s">
        <v>2175</v>
      </c>
      <c r="I1541" s="6" t="s">
        <v>2176</v>
      </c>
      <c r="J1541" s="7">
        <v>177266</v>
      </c>
      <c r="K1541" s="8">
        <v>0.28699999999999998</v>
      </c>
    </row>
    <row r="1542" spans="1:11" x14ac:dyDescent="0.35">
      <c r="A1542" s="5" t="s">
        <v>2167</v>
      </c>
      <c r="B1542" s="5" t="s">
        <v>1613</v>
      </c>
      <c r="C1542" s="5" t="s">
        <v>17</v>
      </c>
      <c r="D1542" s="5" t="s">
        <v>245</v>
      </c>
      <c r="E1542" s="6" t="s">
        <v>2223</v>
      </c>
      <c r="F1542" s="5" t="s">
        <v>2198</v>
      </c>
      <c r="G1542" s="5" t="s">
        <v>244</v>
      </c>
      <c r="H1542" s="5" t="s">
        <v>2177</v>
      </c>
      <c r="I1542" s="6" t="s">
        <v>2178</v>
      </c>
      <c r="J1542" s="7">
        <v>140392</v>
      </c>
      <c r="K1542" s="8">
        <v>0.2273</v>
      </c>
    </row>
    <row r="1543" spans="1:11" x14ac:dyDescent="0.35">
      <c r="A1543" s="5" t="s">
        <v>2167</v>
      </c>
      <c r="B1543" s="5" t="s">
        <v>1613</v>
      </c>
      <c r="C1543" s="5" t="s">
        <v>17</v>
      </c>
      <c r="D1543" s="5" t="s">
        <v>245</v>
      </c>
      <c r="E1543" s="6" t="s">
        <v>2223</v>
      </c>
      <c r="F1543" s="5" t="s">
        <v>2198</v>
      </c>
      <c r="G1543" s="5" t="s">
        <v>244</v>
      </c>
      <c r="H1543" s="5" t="s">
        <v>2179</v>
      </c>
      <c r="I1543" s="6" t="s">
        <v>2180</v>
      </c>
      <c r="J1543" s="7">
        <v>16553</v>
      </c>
      <c r="K1543" s="8">
        <v>2.6800000000000001E-2</v>
      </c>
    </row>
    <row r="1544" spans="1:11" x14ac:dyDescent="0.35">
      <c r="A1544" s="5" t="s">
        <v>2167</v>
      </c>
      <c r="B1544" s="5" t="s">
        <v>1613</v>
      </c>
      <c r="C1544" s="5" t="s">
        <v>17</v>
      </c>
      <c r="D1544" s="5" t="s">
        <v>1614</v>
      </c>
      <c r="E1544" s="6" t="s">
        <v>2413</v>
      </c>
      <c r="F1544" s="5" t="s">
        <v>2169</v>
      </c>
      <c r="G1544" s="5" t="s">
        <v>116</v>
      </c>
      <c r="H1544" s="5" t="s">
        <v>2172</v>
      </c>
      <c r="I1544" s="6" t="s">
        <v>2173</v>
      </c>
      <c r="J1544" s="7">
        <v>0</v>
      </c>
      <c r="K1544" s="8">
        <v>0</v>
      </c>
    </row>
    <row r="1545" spans="1:11" x14ac:dyDescent="0.35">
      <c r="A1545" s="5" t="s">
        <v>2167</v>
      </c>
      <c r="B1545" s="5" t="s">
        <v>1613</v>
      </c>
      <c r="C1545" s="5" t="s">
        <v>17</v>
      </c>
      <c r="D1545" s="5" t="s">
        <v>1614</v>
      </c>
      <c r="E1545" s="6" t="s">
        <v>2413</v>
      </c>
      <c r="F1545" s="5" t="s">
        <v>2169</v>
      </c>
      <c r="G1545" s="5" t="s">
        <v>116</v>
      </c>
      <c r="H1545" s="5" t="s">
        <v>19</v>
      </c>
      <c r="I1545" s="6" t="s">
        <v>2174</v>
      </c>
      <c r="J1545" s="7">
        <v>891381</v>
      </c>
      <c r="K1545" s="8">
        <v>0.41830000000000001</v>
      </c>
    </row>
    <row r="1546" spans="1:11" x14ac:dyDescent="0.35">
      <c r="A1546" s="5" t="s">
        <v>2167</v>
      </c>
      <c r="B1546" s="5" t="s">
        <v>1613</v>
      </c>
      <c r="C1546" s="5" t="s">
        <v>17</v>
      </c>
      <c r="D1546" s="5" t="s">
        <v>1614</v>
      </c>
      <c r="E1546" s="6" t="s">
        <v>2413</v>
      </c>
      <c r="F1546" s="5" t="s">
        <v>2169</v>
      </c>
      <c r="G1546" s="5" t="s">
        <v>116</v>
      </c>
      <c r="H1546" s="5" t="s">
        <v>2175</v>
      </c>
      <c r="I1546" s="6" t="s">
        <v>2176</v>
      </c>
      <c r="J1546" s="7">
        <v>537002</v>
      </c>
      <c r="K1546" s="8">
        <v>0.252</v>
      </c>
    </row>
    <row r="1547" spans="1:11" x14ac:dyDescent="0.35">
      <c r="A1547" s="5" t="s">
        <v>2167</v>
      </c>
      <c r="B1547" s="5" t="s">
        <v>1613</v>
      </c>
      <c r="C1547" s="5" t="s">
        <v>17</v>
      </c>
      <c r="D1547" s="5" t="s">
        <v>1614</v>
      </c>
      <c r="E1547" s="6" t="s">
        <v>2413</v>
      </c>
      <c r="F1547" s="5" t="s">
        <v>2169</v>
      </c>
      <c r="G1547" s="5" t="s">
        <v>116</v>
      </c>
      <c r="H1547" s="5" t="s">
        <v>2177</v>
      </c>
      <c r="I1547" s="6" t="s">
        <v>2178</v>
      </c>
      <c r="J1547" s="7">
        <v>509726</v>
      </c>
      <c r="K1547" s="8">
        <v>0.2392</v>
      </c>
    </row>
    <row r="1548" spans="1:11" x14ac:dyDescent="0.35">
      <c r="A1548" s="5" t="s">
        <v>2167</v>
      </c>
      <c r="B1548" s="5" t="s">
        <v>1613</v>
      </c>
      <c r="C1548" s="5" t="s">
        <v>17</v>
      </c>
      <c r="D1548" s="5" t="s">
        <v>1614</v>
      </c>
      <c r="E1548" s="6" t="s">
        <v>2413</v>
      </c>
      <c r="F1548" s="5" t="s">
        <v>2169</v>
      </c>
      <c r="G1548" s="5" t="s">
        <v>116</v>
      </c>
      <c r="H1548" s="5" t="s">
        <v>2179</v>
      </c>
      <c r="I1548" s="6" t="s">
        <v>2180</v>
      </c>
      <c r="J1548" s="7">
        <v>138512</v>
      </c>
      <c r="K1548" s="8">
        <v>6.5000000000000002E-2</v>
      </c>
    </row>
    <row r="1549" spans="1:11" x14ac:dyDescent="0.35">
      <c r="A1549" s="5" t="s">
        <v>2167</v>
      </c>
      <c r="B1549" s="5" t="s">
        <v>1613</v>
      </c>
      <c r="C1549" s="5" t="s">
        <v>17</v>
      </c>
      <c r="D1549" s="5" t="s">
        <v>1619</v>
      </c>
      <c r="E1549" s="6" t="s">
        <v>2414</v>
      </c>
      <c r="F1549" s="5" t="s">
        <v>2169</v>
      </c>
      <c r="G1549" s="5" t="s">
        <v>116</v>
      </c>
      <c r="H1549" s="5" t="s">
        <v>2170</v>
      </c>
      <c r="I1549" s="6" t="s">
        <v>2171</v>
      </c>
      <c r="J1549" s="7">
        <v>0</v>
      </c>
      <c r="K1549" s="8">
        <v>0</v>
      </c>
    </row>
    <row r="1550" spans="1:11" x14ac:dyDescent="0.35">
      <c r="A1550" s="5" t="s">
        <v>2167</v>
      </c>
      <c r="B1550" s="5" t="s">
        <v>1613</v>
      </c>
      <c r="C1550" s="5" t="s">
        <v>17</v>
      </c>
      <c r="D1550" s="5" t="s">
        <v>1619</v>
      </c>
      <c r="E1550" s="6" t="s">
        <v>2414</v>
      </c>
      <c r="F1550" s="5" t="s">
        <v>2169</v>
      </c>
      <c r="G1550" s="5" t="s">
        <v>116</v>
      </c>
      <c r="H1550" s="5" t="s">
        <v>2172</v>
      </c>
      <c r="I1550" s="6" t="s">
        <v>2173</v>
      </c>
      <c r="J1550" s="7">
        <v>0</v>
      </c>
      <c r="K1550" s="8">
        <v>0</v>
      </c>
    </row>
    <row r="1551" spans="1:11" x14ac:dyDescent="0.35">
      <c r="A1551" s="5" t="s">
        <v>2167</v>
      </c>
      <c r="B1551" s="5" t="s">
        <v>1613</v>
      </c>
      <c r="C1551" s="5" t="s">
        <v>17</v>
      </c>
      <c r="D1551" s="5" t="s">
        <v>1619</v>
      </c>
      <c r="E1551" s="6" t="s">
        <v>2414</v>
      </c>
      <c r="F1551" s="5" t="s">
        <v>2169</v>
      </c>
      <c r="G1551" s="5" t="s">
        <v>116</v>
      </c>
      <c r="H1551" s="5" t="s">
        <v>19</v>
      </c>
      <c r="I1551" s="6" t="s">
        <v>2174</v>
      </c>
      <c r="J1551" s="7">
        <v>1096</v>
      </c>
      <c r="K1551" s="8">
        <v>2.0000000000000001E-4</v>
      </c>
    </row>
    <row r="1552" spans="1:11" x14ac:dyDescent="0.35">
      <c r="A1552" s="5" t="s">
        <v>2167</v>
      </c>
      <c r="B1552" s="5" t="s">
        <v>1613</v>
      </c>
      <c r="C1552" s="5" t="s">
        <v>17</v>
      </c>
      <c r="D1552" s="5" t="s">
        <v>1619</v>
      </c>
      <c r="E1552" s="6" t="s">
        <v>2414</v>
      </c>
      <c r="F1552" s="5" t="s">
        <v>2169</v>
      </c>
      <c r="G1552" s="5" t="s">
        <v>116</v>
      </c>
      <c r="H1552" s="5" t="s">
        <v>194</v>
      </c>
      <c r="I1552" s="6" t="s">
        <v>2415</v>
      </c>
      <c r="J1552" s="7">
        <v>1015807</v>
      </c>
      <c r="K1552" s="8">
        <v>0.374</v>
      </c>
    </row>
    <row r="1553" spans="1:11" x14ac:dyDescent="0.35">
      <c r="A1553" s="5" t="s">
        <v>2167</v>
      </c>
      <c r="B1553" s="5" t="s">
        <v>1613</v>
      </c>
      <c r="C1553" s="5" t="s">
        <v>17</v>
      </c>
      <c r="D1553" s="5" t="s">
        <v>1619</v>
      </c>
      <c r="E1553" s="6" t="s">
        <v>2414</v>
      </c>
      <c r="F1553" s="5" t="s">
        <v>2169</v>
      </c>
      <c r="G1553" s="5" t="s">
        <v>116</v>
      </c>
      <c r="H1553" s="5" t="s">
        <v>1621</v>
      </c>
      <c r="I1553" s="6" t="s">
        <v>2416</v>
      </c>
      <c r="J1553" s="7">
        <v>354094</v>
      </c>
      <c r="K1553" s="8">
        <v>0.12809999999999999</v>
      </c>
    </row>
    <row r="1554" spans="1:11" x14ac:dyDescent="0.35">
      <c r="A1554" s="5" t="s">
        <v>2167</v>
      </c>
      <c r="B1554" s="5" t="s">
        <v>1613</v>
      </c>
      <c r="C1554" s="5" t="s">
        <v>17</v>
      </c>
      <c r="D1554" s="5" t="s">
        <v>1619</v>
      </c>
      <c r="E1554" s="6" t="s">
        <v>2414</v>
      </c>
      <c r="F1554" s="5" t="s">
        <v>2169</v>
      </c>
      <c r="G1554" s="5" t="s">
        <v>116</v>
      </c>
      <c r="H1554" s="5" t="s">
        <v>2175</v>
      </c>
      <c r="I1554" s="6" t="s">
        <v>2176</v>
      </c>
      <c r="J1554" s="7">
        <v>1843559</v>
      </c>
      <c r="K1554" s="8">
        <v>0.33639999999999998</v>
      </c>
    </row>
    <row r="1555" spans="1:11" x14ac:dyDescent="0.35">
      <c r="A1555" s="5" t="s">
        <v>2167</v>
      </c>
      <c r="B1555" s="5" t="s">
        <v>1613</v>
      </c>
      <c r="C1555" s="5" t="s">
        <v>17</v>
      </c>
      <c r="D1555" s="5" t="s">
        <v>1619</v>
      </c>
      <c r="E1555" s="6" t="s">
        <v>2414</v>
      </c>
      <c r="F1555" s="5" t="s">
        <v>2169</v>
      </c>
      <c r="G1555" s="5" t="s">
        <v>116</v>
      </c>
      <c r="H1555" s="5" t="s">
        <v>2177</v>
      </c>
      <c r="I1555" s="6" t="s">
        <v>2178</v>
      </c>
      <c r="J1555" s="7">
        <v>844508</v>
      </c>
      <c r="K1555" s="8">
        <v>0.15409999999999999</v>
      </c>
    </row>
    <row r="1556" spans="1:11" x14ac:dyDescent="0.35">
      <c r="A1556" s="5" t="s">
        <v>2167</v>
      </c>
      <c r="B1556" s="5" t="s">
        <v>1613</v>
      </c>
      <c r="C1556" s="5" t="s">
        <v>17</v>
      </c>
      <c r="D1556" s="5" t="s">
        <v>1619</v>
      </c>
      <c r="E1556" s="6" t="s">
        <v>2414</v>
      </c>
      <c r="F1556" s="5" t="s">
        <v>2169</v>
      </c>
      <c r="G1556" s="5" t="s">
        <v>116</v>
      </c>
      <c r="H1556" s="5" t="s">
        <v>2179</v>
      </c>
      <c r="I1556" s="6" t="s">
        <v>2180</v>
      </c>
      <c r="J1556" s="7">
        <v>117278</v>
      </c>
      <c r="K1556" s="8">
        <v>2.1399999999999999E-2</v>
      </c>
    </row>
    <row r="1557" spans="1:11" x14ac:dyDescent="0.35">
      <c r="A1557" s="5" t="s">
        <v>2167</v>
      </c>
      <c r="B1557" s="5" t="s">
        <v>1623</v>
      </c>
      <c r="C1557" s="5" t="s">
        <v>17</v>
      </c>
      <c r="D1557" s="5" t="s">
        <v>1624</v>
      </c>
      <c r="E1557" s="6" t="s">
        <v>2417</v>
      </c>
      <c r="F1557" s="5" t="s">
        <v>2169</v>
      </c>
      <c r="G1557" s="5" t="s">
        <v>116</v>
      </c>
      <c r="H1557" s="5" t="s">
        <v>2170</v>
      </c>
      <c r="I1557" s="6" t="s">
        <v>2171</v>
      </c>
      <c r="J1557" s="7">
        <v>0</v>
      </c>
      <c r="K1557" s="8">
        <v>0</v>
      </c>
    </row>
    <row r="1558" spans="1:11" x14ac:dyDescent="0.35">
      <c r="A1558" s="5" t="s">
        <v>2167</v>
      </c>
      <c r="B1558" s="5" t="s">
        <v>1623</v>
      </c>
      <c r="C1558" s="5" t="s">
        <v>17</v>
      </c>
      <c r="D1558" s="5" t="s">
        <v>1624</v>
      </c>
      <c r="E1558" s="6" t="s">
        <v>2417</v>
      </c>
      <c r="F1558" s="5" t="s">
        <v>2169</v>
      </c>
      <c r="G1558" s="5" t="s">
        <v>116</v>
      </c>
      <c r="H1558" s="5" t="s">
        <v>2172</v>
      </c>
      <c r="I1558" s="6" t="s">
        <v>2173</v>
      </c>
      <c r="J1558" s="7">
        <v>0</v>
      </c>
      <c r="K1558" s="8">
        <v>0</v>
      </c>
    </row>
    <row r="1559" spans="1:11" x14ac:dyDescent="0.35">
      <c r="A1559" s="5" t="s">
        <v>2167</v>
      </c>
      <c r="B1559" s="5" t="s">
        <v>1623</v>
      </c>
      <c r="C1559" s="5" t="s">
        <v>17</v>
      </c>
      <c r="D1559" s="5" t="s">
        <v>1624</v>
      </c>
      <c r="E1559" s="6" t="s">
        <v>2417</v>
      </c>
      <c r="F1559" s="5" t="s">
        <v>2169</v>
      </c>
      <c r="G1559" s="5" t="s">
        <v>116</v>
      </c>
      <c r="H1559" s="5" t="s">
        <v>19</v>
      </c>
      <c r="I1559" s="6" t="s">
        <v>2174</v>
      </c>
      <c r="J1559" s="7">
        <v>423855</v>
      </c>
      <c r="K1559" s="8">
        <v>0.182</v>
      </c>
    </row>
    <row r="1560" spans="1:11" x14ac:dyDescent="0.35">
      <c r="A1560" s="5" t="s">
        <v>2167</v>
      </c>
      <c r="B1560" s="5" t="s">
        <v>1623</v>
      </c>
      <c r="C1560" s="5" t="s">
        <v>17</v>
      </c>
      <c r="D1560" s="5" t="s">
        <v>1624</v>
      </c>
      <c r="E1560" s="6" t="s">
        <v>2417</v>
      </c>
      <c r="F1560" s="5" t="s">
        <v>2169</v>
      </c>
      <c r="G1560" s="5" t="s">
        <v>116</v>
      </c>
      <c r="H1560" s="5" t="s">
        <v>30</v>
      </c>
      <c r="I1560" s="6" t="s">
        <v>2182</v>
      </c>
      <c r="J1560" s="7">
        <v>145089</v>
      </c>
      <c r="K1560" s="8">
        <v>6.2300000000000001E-2</v>
      </c>
    </row>
    <row r="1561" spans="1:11" x14ac:dyDescent="0.35">
      <c r="A1561" s="5" t="s">
        <v>2167</v>
      </c>
      <c r="B1561" s="5" t="s">
        <v>1623</v>
      </c>
      <c r="C1561" s="5" t="s">
        <v>17</v>
      </c>
      <c r="D1561" s="5" t="s">
        <v>1624</v>
      </c>
      <c r="E1561" s="6" t="s">
        <v>2417</v>
      </c>
      <c r="F1561" s="5" t="s">
        <v>2169</v>
      </c>
      <c r="G1561" s="5" t="s">
        <v>116</v>
      </c>
      <c r="H1561" s="5" t="s">
        <v>2175</v>
      </c>
      <c r="I1561" s="6" t="s">
        <v>2176</v>
      </c>
      <c r="J1561" s="7">
        <v>641371</v>
      </c>
      <c r="K1561" s="8">
        <v>0.27539999999999998</v>
      </c>
    </row>
    <row r="1562" spans="1:11" x14ac:dyDescent="0.35">
      <c r="A1562" s="5" t="s">
        <v>2167</v>
      </c>
      <c r="B1562" s="5" t="s">
        <v>1623</v>
      </c>
      <c r="C1562" s="5" t="s">
        <v>17</v>
      </c>
      <c r="D1562" s="5" t="s">
        <v>1624</v>
      </c>
      <c r="E1562" s="6" t="s">
        <v>2417</v>
      </c>
      <c r="F1562" s="5" t="s">
        <v>2169</v>
      </c>
      <c r="G1562" s="5" t="s">
        <v>116</v>
      </c>
      <c r="H1562" s="5" t="s">
        <v>2177</v>
      </c>
      <c r="I1562" s="6" t="s">
        <v>2178</v>
      </c>
      <c r="J1562" s="7">
        <v>731033</v>
      </c>
      <c r="K1562" s="8">
        <v>0.31390000000000001</v>
      </c>
    </row>
    <row r="1563" spans="1:11" x14ac:dyDescent="0.35">
      <c r="A1563" s="5" t="s">
        <v>2167</v>
      </c>
      <c r="B1563" s="5" t="s">
        <v>1623</v>
      </c>
      <c r="C1563" s="5" t="s">
        <v>17</v>
      </c>
      <c r="D1563" s="5" t="s">
        <v>1624</v>
      </c>
      <c r="E1563" s="6" t="s">
        <v>2417</v>
      </c>
      <c r="F1563" s="5" t="s">
        <v>2169</v>
      </c>
      <c r="G1563" s="5" t="s">
        <v>116</v>
      </c>
      <c r="H1563" s="5" t="s">
        <v>2179</v>
      </c>
      <c r="I1563" s="6" t="s">
        <v>2180</v>
      </c>
      <c r="J1563" s="7">
        <v>90593</v>
      </c>
      <c r="K1563" s="8">
        <v>3.8899999999999997E-2</v>
      </c>
    </row>
    <row r="1564" spans="1:11" x14ac:dyDescent="0.35">
      <c r="A1564" s="5" t="s">
        <v>2167</v>
      </c>
      <c r="B1564" s="5" t="s">
        <v>1623</v>
      </c>
      <c r="C1564" s="5" t="s">
        <v>17</v>
      </c>
      <c r="D1564" s="5" t="s">
        <v>1629</v>
      </c>
      <c r="E1564" s="6" t="s">
        <v>2418</v>
      </c>
      <c r="F1564" s="5" t="s">
        <v>2169</v>
      </c>
      <c r="G1564" s="5" t="s">
        <v>116</v>
      </c>
      <c r="H1564" s="5" t="s">
        <v>2206</v>
      </c>
      <c r="I1564" s="6" t="s">
        <v>2207</v>
      </c>
      <c r="J1564" s="7">
        <v>91503</v>
      </c>
      <c r="K1564" s="8">
        <v>0.41</v>
      </c>
    </row>
    <row r="1565" spans="1:11" x14ac:dyDescent="0.35">
      <c r="A1565" s="5" t="s">
        <v>2167</v>
      </c>
      <c r="B1565" s="5" t="s">
        <v>1623</v>
      </c>
      <c r="C1565" s="5" t="s">
        <v>17</v>
      </c>
      <c r="D1565" s="5" t="s">
        <v>1629</v>
      </c>
      <c r="E1565" s="6" t="s">
        <v>2418</v>
      </c>
      <c r="F1565" s="5" t="s">
        <v>2169</v>
      </c>
      <c r="G1565" s="5" t="s">
        <v>116</v>
      </c>
      <c r="H1565" s="5" t="s">
        <v>2170</v>
      </c>
      <c r="I1565" s="6" t="s">
        <v>2171</v>
      </c>
      <c r="J1565" s="7">
        <v>0</v>
      </c>
      <c r="K1565" s="8">
        <v>0</v>
      </c>
    </row>
    <row r="1566" spans="1:11" x14ac:dyDescent="0.35">
      <c r="A1566" s="5" t="s">
        <v>2167</v>
      </c>
      <c r="B1566" s="5" t="s">
        <v>1623</v>
      </c>
      <c r="C1566" s="5" t="s">
        <v>17</v>
      </c>
      <c r="D1566" s="5" t="s">
        <v>1629</v>
      </c>
      <c r="E1566" s="6" t="s">
        <v>2418</v>
      </c>
      <c r="F1566" s="5" t="s">
        <v>2169</v>
      </c>
      <c r="G1566" s="5" t="s">
        <v>116</v>
      </c>
      <c r="H1566" s="5" t="s">
        <v>2172</v>
      </c>
      <c r="I1566" s="6" t="s">
        <v>2173</v>
      </c>
      <c r="J1566" s="7">
        <v>0</v>
      </c>
      <c r="K1566" s="8">
        <v>0</v>
      </c>
    </row>
    <row r="1567" spans="1:11" x14ac:dyDescent="0.35">
      <c r="A1567" s="5" t="s">
        <v>2167</v>
      </c>
      <c r="B1567" s="5" t="s">
        <v>1623</v>
      </c>
      <c r="C1567" s="5" t="s">
        <v>17</v>
      </c>
      <c r="D1567" s="5" t="s">
        <v>1629</v>
      </c>
      <c r="E1567" s="6" t="s">
        <v>2418</v>
      </c>
      <c r="F1567" s="5" t="s">
        <v>2169</v>
      </c>
      <c r="G1567" s="5" t="s">
        <v>116</v>
      </c>
      <c r="H1567" s="5" t="s">
        <v>19</v>
      </c>
      <c r="I1567" s="6" t="s">
        <v>2174</v>
      </c>
      <c r="J1567" s="7">
        <v>279978</v>
      </c>
      <c r="K1567" s="8">
        <v>1.2544999999999999</v>
      </c>
    </row>
    <row r="1568" spans="1:11" x14ac:dyDescent="0.35">
      <c r="A1568" s="5" t="s">
        <v>2167</v>
      </c>
      <c r="B1568" s="5" t="s">
        <v>1623</v>
      </c>
      <c r="C1568" s="5" t="s">
        <v>17</v>
      </c>
      <c r="D1568" s="5" t="s">
        <v>1629</v>
      </c>
      <c r="E1568" s="6" t="s">
        <v>2418</v>
      </c>
      <c r="F1568" s="5" t="s">
        <v>2169</v>
      </c>
      <c r="G1568" s="5" t="s">
        <v>116</v>
      </c>
      <c r="H1568" s="5" t="s">
        <v>2175</v>
      </c>
      <c r="I1568" s="6" t="s">
        <v>2176</v>
      </c>
      <c r="J1568" s="7">
        <v>114781</v>
      </c>
      <c r="K1568" s="8">
        <v>0.51429999999999998</v>
      </c>
    </row>
    <row r="1569" spans="1:11" x14ac:dyDescent="0.35">
      <c r="A1569" s="5" t="s">
        <v>2167</v>
      </c>
      <c r="B1569" s="5" t="s">
        <v>1623</v>
      </c>
      <c r="C1569" s="5" t="s">
        <v>17</v>
      </c>
      <c r="D1569" s="5" t="s">
        <v>1629</v>
      </c>
      <c r="E1569" s="6" t="s">
        <v>2418</v>
      </c>
      <c r="F1569" s="5" t="s">
        <v>2169</v>
      </c>
      <c r="G1569" s="5" t="s">
        <v>116</v>
      </c>
      <c r="H1569" s="5" t="s">
        <v>2177</v>
      </c>
      <c r="I1569" s="6" t="s">
        <v>2178</v>
      </c>
      <c r="J1569" s="7">
        <v>39994</v>
      </c>
      <c r="K1569" s="8">
        <v>0.1792</v>
      </c>
    </row>
    <row r="1570" spans="1:11" x14ac:dyDescent="0.35">
      <c r="A1570" s="5" t="s">
        <v>2167</v>
      </c>
      <c r="B1570" s="5" t="s">
        <v>1623</v>
      </c>
      <c r="C1570" s="5" t="s">
        <v>17</v>
      </c>
      <c r="D1570" s="5" t="s">
        <v>1629</v>
      </c>
      <c r="E1570" s="6" t="s">
        <v>2418</v>
      </c>
      <c r="F1570" s="5" t="s">
        <v>2169</v>
      </c>
      <c r="G1570" s="5" t="s">
        <v>116</v>
      </c>
      <c r="H1570" s="5" t="s">
        <v>2179</v>
      </c>
      <c r="I1570" s="6" t="s">
        <v>2180</v>
      </c>
      <c r="J1570" s="7">
        <v>14484</v>
      </c>
      <c r="K1570" s="8">
        <v>6.4899999999999999E-2</v>
      </c>
    </row>
    <row r="1571" spans="1:11" x14ac:dyDescent="0.35">
      <c r="A1571" s="5" t="s">
        <v>2167</v>
      </c>
      <c r="B1571" s="5" t="s">
        <v>1623</v>
      </c>
      <c r="C1571" s="5" t="s">
        <v>17</v>
      </c>
      <c r="D1571" s="5" t="s">
        <v>1633</v>
      </c>
      <c r="E1571" s="6" t="s">
        <v>2419</v>
      </c>
      <c r="F1571" s="5" t="s">
        <v>2169</v>
      </c>
      <c r="G1571" s="5" t="s">
        <v>116</v>
      </c>
      <c r="H1571" s="5" t="s">
        <v>2170</v>
      </c>
      <c r="I1571" s="6" t="s">
        <v>2171</v>
      </c>
      <c r="J1571" s="7">
        <v>0</v>
      </c>
      <c r="K1571" s="8">
        <v>0</v>
      </c>
    </row>
    <row r="1572" spans="1:11" x14ac:dyDescent="0.35">
      <c r="A1572" s="5" t="s">
        <v>2167</v>
      </c>
      <c r="B1572" s="5" t="s">
        <v>1623</v>
      </c>
      <c r="C1572" s="5" t="s">
        <v>17</v>
      </c>
      <c r="D1572" s="5" t="s">
        <v>1633</v>
      </c>
      <c r="E1572" s="6" t="s">
        <v>2419</v>
      </c>
      <c r="F1572" s="5" t="s">
        <v>2169</v>
      </c>
      <c r="G1572" s="5" t="s">
        <v>116</v>
      </c>
      <c r="H1572" s="5" t="s">
        <v>2172</v>
      </c>
      <c r="I1572" s="6" t="s">
        <v>2173</v>
      </c>
      <c r="J1572" s="7">
        <v>0</v>
      </c>
      <c r="K1572" s="8">
        <v>0</v>
      </c>
    </row>
    <row r="1573" spans="1:11" x14ac:dyDescent="0.35">
      <c r="A1573" s="5" t="s">
        <v>2167</v>
      </c>
      <c r="B1573" s="5" t="s">
        <v>1623</v>
      </c>
      <c r="C1573" s="5" t="s">
        <v>17</v>
      </c>
      <c r="D1573" s="5" t="s">
        <v>1633</v>
      </c>
      <c r="E1573" s="6" t="s">
        <v>2419</v>
      </c>
      <c r="F1573" s="5" t="s">
        <v>2169</v>
      </c>
      <c r="G1573" s="5" t="s">
        <v>116</v>
      </c>
      <c r="H1573" s="5" t="s">
        <v>19</v>
      </c>
      <c r="I1573" s="6" t="s">
        <v>2174</v>
      </c>
      <c r="J1573" s="7">
        <v>2300142</v>
      </c>
      <c r="K1573" s="8">
        <v>0.77910000000000001</v>
      </c>
    </row>
    <row r="1574" spans="1:11" x14ac:dyDescent="0.35">
      <c r="A1574" s="5" t="s">
        <v>2167</v>
      </c>
      <c r="B1574" s="5" t="s">
        <v>1623</v>
      </c>
      <c r="C1574" s="5" t="s">
        <v>17</v>
      </c>
      <c r="D1574" s="5" t="s">
        <v>1633</v>
      </c>
      <c r="E1574" s="6" t="s">
        <v>2419</v>
      </c>
      <c r="F1574" s="5" t="s">
        <v>2169</v>
      </c>
      <c r="G1574" s="5" t="s">
        <v>116</v>
      </c>
      <c r="H1574" s="5" t="s">
        <v>30</v>
      </c>
      <c r="I1574" s="6" t="s">
        <v>2182</v>
      </c>
      <c r="J1574" s="7">
        <v>276631</v>
      </c>
      <c r="K1574" s="8">
        <v>9.3700000000000006E-2</v>
      </c>
    </row>
    <row r="1575" spans="1:11" x14ac:dyDescent="0.35">
      <c r="A1575" s="5" t="s">
        <v>2167</v>
      </c>
      <c r="B1575" s="5" t="s">
        <v>1623</v>
      </c>
      <c r="C1575" s="5" t="s">
        <v>17</v>
      </c>
      <c r="D1575" s="5" t="s">
        <v>1633</v>
      </c>
      <c r="E1575" s="6" t="s">
        <v>2419</v>
      </c>
      <c r="F1575" s="5" t="s">
        <v>2169</v>
      </c>
      <c r="G1575" s="5" t="s">
        <v>116</v>
      </c>
      <c r="H1575" s="5" t="s">
        <v>2175</v>
      </c>
      <c r="I1575" s="6" t="s">
        <v>2176</v>
      </c>
      <c r="J1575" s="7">
        <v>968357</v>
      </c>
      <c r="K1575" s="8">
        <v>0.32800000000000001</v>
      </c>
    </row>
    <row r="1576" spans="1:11" x14ac:dyDescent="0.35">
      <c r="A1576" s="5" t="s">
        <v>2167</v>
      </c>
      <c r="B1576" s="5" t="s">
        <v>1623</v>
      </c>
      <c r="C1576" s="5" t="s">
        <v>17</v>
      </c>
      <c r="D1576" s="5" t="s">
        <v>1633</v>
      </c>
      <c r="E1576" s="6" t="s">
        <v>2419</v>
      </c>
      <c r="F1576" s="5" t="s">
        <v>2169</v>
      </c>
      <c r="G1576" s="5" t="s">
        <v>116</v>
      </c>
      <c r="H1576" s="5" t="s">
        <v>2177</v>
      </c>
      <c r="I1576" s="6" t="s">
        <v>2178</v>
      </c>
      <c r="J1576" s="7">
        <v>468531</v>
      </c>
      <c r="K1576" s="8">
        <v>0.15870000000000001</v>
      </c>
    </row>
    <row r="1577" spans="1:11" x14ac:dyDescent="0.35">
      <c r="A1577" s="5" t="s">
        <v>2167</v>
      </c>
      <c r="B1577" s="5" t="s">
        <v>1623</v>
      </c>
      <c r="C1577" s="5" t="s">
        <v>17</v>
      </c>
      <c r="D1577" s="5" t="s">
        <v>1633</v>
      </c>
      <c r="E1577" s="6" t="s">
        <v>2419</v>
      </c>
      <c r="F1577" s="5" t="s">
        <v>2169</v>
      </c>
      <c r="G1577" s="5" t="s">
        <v>116</v>
      </c>
      <c r="H1577" s="5" t="s">
        <v>2179</v>
      </c>
      <c r="I1577" s="6" t="s">
        <v>2180</v>
      </c>
      <c r="J1577" s="7">
        <v>85617</v>
      </c>
      <c r="K1577" s="8">
        <v>2.9000000000000001E-2</v>
      </c>
    </row>
    <row r="1578" spans="1:11" x14ac:dyDescent="0.35">
      <c r="A1578" s="5" t="s">
        <v>2167</v>
      </c>
      <c r="B1578" s="5" t="s">
        <v>1636</v>
      </c>
      <c r="C1578" s="5" t="s">
        <v>17</v>
      </c>
      <c r="D1578" s="5" t="s">
        <v>1637</v>
      </c>
      <c r="E1578" s="6" t="s">
        <v>2420</v>
      </c>
      <c r="F1578" s="5" t="s">
        <v>2169</v>
      </c>
      <c r="G1578" s="5" t="s">
        <v>116</v>
      </c>
      <c r="H1578" s="5" t="s">
        <v>2170</v>
      </c>
      <c r="I1578" s="6" t="s">
        <v>2171</v>
      </c>
      <c r="J1578" s="7">
        <v>0</v>
      </c>
      <c r="K1578" s="8">
        <v>0</v>
      </c>
    </row>
    <row r="1579" spans="1:11" x14ac:dyDescent="0.35">
      <c r="A1579" s="5" t="s">
        <v>2167</v>
      </c>
      <c r="B1579" s="5" t="s">
        <v>1636</v>
      </c>
      <c r="C1579" s="5" t="s">
        <v>17</v>
      </c>
      <c r="D1579" s="5" t="s">
        <v>1637</v>
      </c>
      <c r="E1579" s="6" t="s">
        <v>2420</v>
      </c>
      <c r="F1579" s="5" t="s">
        <v>2169</v>
      </c>
      <c r="G1579" s="5" t="s">
        <v>116</v>
      </c>
      <c r="H1579" s="5" t="s">
        <v>2172</v>
      </c>
      <c r="I1579" s="6" t="s">
        <v>2173</v>
      </c>
      <c r="J1579" s="7">
        <v>0</v>
      </c>
      <c r="K1579" s="8">
        <v>0</v>
      </c>
    </row>
    <row r="1580" spans="1:11" x14ac:dyDescent="0.35">
      <c r="A1580" s="5" t="s">
        <v>2167</v>
      </c>
      <c r="B1580" s="5" t="s">
        <v>1636</v>
      </c>
      <c r="C1580" s="5" t="s">
        <v>17</v>
      </c>
      <c r="D1580" s="5" t="s">
        <v>1637</v>
      </c>
      <c r="E1580" s="6" t="s">
        <v>2420</v>
      </c>
      <c r="F1580" s="5" t="s">
        <v>2169</v>
      </c>
      <c r="G1580" s="5" t="s">
        <v>116</v>
      </c>
      <c r="H1580" s="5" t="s">
        <v>19</v>
      </c>
      <c r="I1580" s="6" t="s">
        <v>2174</v>
      </c>
      <c r="J1580" s="7">
        <v>1535131</v>
      </c>
      <c r="K1580" s="8">
        <v>0.21479999999999999</v>
      </c>
    </row>
    <row r="1581" spans="1:11" x14ac:dyDescent="0.35">
      <c r="A1581" s="5" t="s">
        <v>2167</v>
      </c>
      <c r="B1581" s="5" t="s">
        <v>1636</v>
      </c>
      <c r="C1581" s="5" t="s">
        <v>17</v>
      </c>
      <c r="D1581" s="5" t="s">
        <v>1637</v>
      </c>
      <c r="E1581" s="6" t="s">
        <v>2420</v>
      </c>
      <c r="F1581" s="5" t="s">
        <v>2169</v>
      </c>
      <c r="G1581" s="5" t="s">
        <v>116</v>
      </c>
      <c r="H1581" s="5" t="s">
        <v>30</v>
      </c>
      <c r="I1581" s="6" t="s">
        <v>2182</v>
      </c>
      <c r="J1581" s="7">
        <v>524574</v>
      </c>
      <c r="K1581" s="8">
        <v>7.3400000000000007E-2</v>
      </c>
    </row>
    <row r="1582" spans="1:11" x14ac:dyDescent="0.35">
      <c r="A1582" s="5" t="s">
        <v>2167</v>
      </c>
      <c r="B1582" s="5" t="s">
        <v>1636</v>
      </c>
      <c r="C1582" s="5" t="s">
        <v>17</v>
      </c>
      <c r="D1582" s="5" t="s">
        <v>1637</v>
      </c>
      <c r="E1582" s="6" t="s">
        <v>2420</v>
      </c>
      <c r="F1582" s="5" t="s">
        <v>2169</v>
      </c>
      <c r="G1582" s="5" t="s">
        <v>116</v>
      </c>
      <c r="H1582" s="5" t="s">
        <v>2175</v>
      </c>
      <c r="I1582" s="6" t="s">
        <v>2176</v>
      </c>
      <c r="J1582" s="7">
        <v>2122597</v>
      </c>
      <c r="K1582" s="8">
        <v>0.29699999999999999</v>
      </c>
    </row>
    <row r="1583" spans="1:11" x14ac:dyDescent="0.35">
      <c r="A1583" s="5" t="s">
        <v>2167</v>
      </c>
      <c r="B1583" s="5" t="s">
        <v>1636</v>
      </c>
      <c r="C1583" s="5" t="s">
        <v>17</v>
      </c>
      <c r="D1583" s="5" t="s">
        <v>1637</v>
      </c>
      <c r="E1583" s="6" t="s">
        <v>2420</v>
      </c>
      <c r="F1583" s="5" t="s">
        <v>2169</v>
      </c>
      <c r="G1583" s="5" t="s">
        <v>116</v>
      </c>
      <c r="H1583" s="5" t="s">
        <v>2177</v>
      </c>
      <c r="I1583" s="6" t="s">
        <v>2178</v>
      </c>
      <c r="J1583" s="7">
        <v>2430624</v>
      </c>
      <c r="K1583" s="8">
        <v>0.34010000000000001</v>
      </c>
    </row>
    <row r="1584" spans="1:11" x14ac:dyDescent="0.35">
      <c r="A1584" s="5" t="s">
        <v>2167</v>
      </c>
      <c r="B1584" s="5" t="s">
        <v>1636</v>
      </c>
      <c r="C1584" s="5" t="s">
        <v>17</v>
      </c>
      <c r="D1584" s="5" t="s">
        <v>1637</v>
      </c>
      <c r="E1584" s="6" t="s">
        <v>2420</v>
      </c>
      <c r="F1584" s="5" t="s">
        <v>2169</v>
      </c>
      <c r="G1584" s="5" t="s">
        <v>116</v>
      </c>
      <c r="H1584" s="5" t="s">
        <v>2179</v>
      </c>
      <c r="I1584" s="6" t="s">
        <v>2180</v>
      </c>
      <c r="J1584" s="7">
        <v>195822</v>
      </c>
      <c r="K1584" s="8">
        <v>2.7400000000000001E-2</v>
      </c>
    </row>
    <row r="1585" spans="1:11" x14ac:dyDescent="0.35">
      <c r="A1585" s="5" t="s">
        <v>2167</v>
      </c>
      <c r="B1585" s="5" t="s">
        <v>1640</v>
      </c>
      <c r="C1585" s="5" t="s">
        <v>17</v>
      </c>
      <c r="D1585" s="5" t="s">
        <v>1252</v>
      </c>
      <c r="E1585" s="6" t="s">
        <v>2362</v>
      </c>
      <c r="F1585" s="5" t="s">
        <v>2198</v>
      </c>
      <c r="G1585" s="5" t="s">
        <v>1234</v>
      </c>
      <c r="H1585" s="5" t="s">
        <v>2172</v>
      </c>
      <c r="I1585" s="6" t="s">
        <v>2173</v>
      </c>
      <c r="J1585" s="7">
        <v>0</v>
      </c>
      <c r="K1585" s="8">
        <v>0</v>
      </c>
    </row>
    <row r="1586" spans="1:11" x14ac:dyDescent="0.35">
      <c r="A1586" s="5" t="s">
        <v>2167</v>
      </c>
      <c r="B1586" s="5" t="s">
        <v>1640</v>
      </c>
      <c r="C1586" s="5" t="s">
        <v>17</v>
      </c>
      <c r="D1586" s="5" t="s">
        <v>1252</v>
      </c>
      <c r="E1586" s="6" t="s">
        <v>2362</v>
      </c>
      <c r="F1586" s="5" t="s">
        <v>2198</v>
      </c>
      <c r="G1586" s="5" t="s">
        <v>1234</v>
      </c>
      <c r="H1586" s="5" t="s">
        <v>19</v>
      </c>
      <c r="I1586" s="6" t="s">
        <v>2174</v>
      </c>
      <c r="J1586" s="7">
        <v>1213292</v>
      </c>
      <c r="K1586" s="8">
        <v>0.48780000000000001</v>
      </c>
    </row>
    <row r="1587" spans="1:11" x14ac:dyDescent="0.35">
      <c r="A1587" s="5" t="s">
        <v>2167</v>
      </c>
      <c r="B1587" s="5" t="s">
        <v>1640</v>
      </c>
      <c r="C1587" s="5" t="s">
        <v>17</v>
      </c>
      <c r="D1587" s="5" t="s">
        <v>1252</v>
      </c>
      <c r="E1587" s="6" t="s">
        <v>2362</v>
      </c>
      <c r="F1587" s="5" t="s">
        <v>2198</v>
      </c>
      <c r="G1587" s="5" t="s">
        <v>1234</v>
      </c>
      <c r="H1587" s="5" t="s">
        <v>30</v>
      </c>
      <c r="I1587" s="6" t="s">
        <v>2182</v>
      </c>
      <c r="J1587" s="7">
        <v>107450</v>
      </c>
      <c r="K1587" s="8">
        <v>4.3200000000000002E-2</v>
      </c>
    </row>
    <row r="1588" spans="1:11" x14ac:dyDescent="0.35">
      <c r="A1588" s="5" t="s">
        <v>2167</v>
      </c>
      <c r="B1588" s="5" t="s">
        <v>1640</v>
      </c>
      <c r="C1588" s="5" t="s">
        <v>17</v>
      </c>
      <c r="D1588" s="5" t="s">
        <v>1252</v>
      </c>
      <c r="E1588" s="6" t="s">
        <v>2362</v>
      </c>
      <c r="F1588" s="5" t="s">
        <v>2198</v>
      </c>
      <c r="G1588" s="5" t="s">
        <v>1234</v>
      </c>
      <c r="H1588" s="5" t="s">
        <v>2175</v>
      </c>
      <c r="I1588" s="6" t="s">
        <v>2176</v>
      </c>
      <c r="J1588" s="7">
        <v>432786</v>
      </c>
      <c r="K1588" s="8">
        <v>0.17399999999999999</v>
      </c>
    </row>
    <row r="1589" spans="1:11" x14ac:dyDescent="0.35">
      <c r="A1589" s="5" t="s">
        <v>2167</v>
      </c>
      <c r="B1589" s="5" t="s">
        <v>1640</v>
      </c>
      <c r="C1589" s="5" t="s">
        <v>17</v>
      </c>
      <c r="D1589" s="5" t="s">
        <v>1252</v>
      </c>
      <c r="E1589" s="6" t="s">
        <v>2362</v>
      </c>
      <c r="F1589" s="5" t="s">
        <v>2198</v>
      </c>
      <c r="G1589" s="5" t="s">
        <v>1234</v>
      </c>
      <c r="H1589" s="5" t="s">
        <v>2177</v>
      </c>
      <c r="I1589" s="6" t="s">
        <v>2178</v>
      </c>
      <c r="J1589" s="7">
        <v>373091</v>
      </c>
      <c r="K1589" s="8">
        <v>0.15</v>
      </c>
    </row>
    <row r="1590" spans="1:11" x14ac:dyDescent="0.35">
      <c r="A1590" s="5" t="s">
        <v>2167</v>
      </c>
      <c r="B1590" s="5" t="s">
        <v>1640</v>
      </c>
      <c r="C1590" s="5" t="s">
        <v>17</v>
      </c>
      <c r="D1590" s="5" t="s">
        <v>1252</v>
      </c>
      <c r="E1590" s="6" t="s">
        <v>2362</v>
      </c>
      <c r="F1590" s="5" t="s">
        <v>2198</v>
      </c>
      <c r="G1590" s="5" t="s">
        <v>1234</v>
      </c>
      <c r="H1590" s="5" t="s">
        <v>2179</v>
      </c>
      <c r="I1590" s="6" t="s">
        <v>2180</v>
      </c>
      <c r="J1590" s="7">
        <v>34076</v>
      </c>
      <c r="K1590" s="8">
        <v>1.37E-2</v>
      </c>
    </row>
    <row r="1591" spans="1:11" x14ac:dyDescent="0.35">
      <c r="A1591" s="5" t="s">
        <v>2167</v>
      </c>
      <c r="B1591" s="5" t="s">
        <v>1640</v>
      </c>
      <c r="C1591" s="5" t="s">
        <v>17</v>
      </c>
      <c r="D1591" s="5" t="s">
        <v>1641</v>
      </c>
      <c r="E1591" s="6" t="s">
        <v>2421</v>
      </c>
      <c r="F1591" s="5" t="s">
        <v>2169</v>
      </c>
      <c r="G1591" s="5" t="s">
        <v>116</v>
      </c>
      <c r="H1591" s="5" t="s">
        <v>2206</v>
      </c>
      <c r="I1591" s="6" t="s">
        <v>2207</v>
      </c>
      <c r="J1591" s="7">
        <v>501654</v>
      </c>
      <c r="K1591" s="8">
        <v>0.21</v>
      </c>
    </row>
    <row r="1592" spans="1:11" x14ac:dyDescent="0.35">
      <c r="A1592" s="5" t="s">
        <v>2167</v>
      </c>
      <c r="B1592" s="5" t="s">
        <v>1640</v>
      </c>
      <c r="C1592" s="5" t="s">
        <v>17</v>
      </c>
      <c r="D1592" s="5" t="s">
        <v>1641</v>
      </c>
      <c r="E1592" s="6" t="s">
        <v>2421</v>
      </c>
      <c r="F1592" s="5" t="s">
        <v>2169</v>
      </c>
      <c r="G1592" s="5" t="s">
        <v>116</v>
      </c>
      <c r="H1592" s="5" t="s">
        <v>2172</v>
      </c>
      <c r="I1592" s="6" t="s">
        <v>2173</v>
      </c>
      <c r="J1592" s="7">
        <v>0</v>
      </c>
      <c r="K1592" s="8">
        <v>0</v>
      </c>
    </row>
    <row r="1593" spans="1:11" x14ac:dyDescent="0.35">
      <c r="A1593" s="5" t="s">
        <v>2167</v>
      </c>
      <c r="B1593" s="5" t="s">
        <v>1640</v>
      </c>
      <c r="C1593" s="5" t="s">
        <v>17</v>
      </c>
      <c r="D1593" s="5" t="s">
        <v>1641</v>
      </c>
      <c r="E1593" s="6" t="s">
        <v>2421</v>
      </c>
      <c r="F1593" s="5" t="s">
        <v>2169</v>
      </c>
      <c r="G1593" s="5" t="s">
        <v>116</v>
      </c>
      <c r="H1593" s="5" t="s">
        <v>19</v>
      </c>
      <c r="I1593" s="6" t="s">
        <v>2174</v>
      </c>
      <c r="J1593" s="7">
        <v>3026297</v>
      </c>
      <c r="K1593" s="8">
        <v>1.2965</v>
      </c>
    </row>
    <row r="1594" spans="1:11" x14ac:dyDescent="0.35">
      <c r="A1594" s="5" t="s">
        <v>2167</v>
      </c>
      <c r="B1594" s="5" t="s">
        <v>1640</v>
      </c>
      <c r="C1594" s="5" t="s">
        <v>17</v>
      </c>
      <c r="D1594" s="5" t="s">
        <v>1641</v>
      </c>
      <c r="E1594" s="6" t="s">
        <v>2421</v>
      </c>
      <c r="F1594" s="5" t="s">
        <v>2169</v>
      </c>
      <c r="G1594" s="5" t="s">
        <v>116</v>
      </c>
      <c r="H1594" s="5" t="s">
        <v>30</v>
      </c>
      <c r="I1594" s="6" t="s">
        <v>2182</v>
      </c>
      <c r="J1594" s="7">
        <v>116710</v>
      </c>
      <c r="K1594" s="8">
        <v>0.05</v>
      </c>
    </row>
    <row r="1595" spans="1:11" x14ac:dyDescent="0.35">
      <c r="A1595" s="5" t="s">
        <v>2167</v>
      </c>
      <c r="B1595" s="5" t="s">
        <v>1640</v>
      </c>
      <c r="C1595" s="5" t="s">
        <v>17</v>
      </c>
      <c r="D1595" s="5" t="s">
        <v>1641</v>
      </c>
      <c r="E1595" s="6" t="s">
        <v>2421</v>
      </c>
      <c r="F1595" s="5" t="s">
        <v>2169</v>
      </c>
      <c r="G1595" s="5" t="s">
        <v>116</v>
      </c>
      <c r="H1595" s="5" t="s">
        <v>2175</v>
      </c>
      <c r="I1595" s="6" t="s">
        <v>2176</v>
      </c>
      <c r="J1595" s="7">
        <v>645408</v>
      </c>
      <c r="K1595" s="8">
        <v>0.27650000000000002</v>
      </c>
    </row>
    <row r="1596" spans="1:11" x14ac:dyDescent="0.35">
      <c r="A1596" s="5" t="s">
        <v>2167</v>
      </c>
      <c r="B1596" s="5" t="s">
        <v>1640</v>
      </c>
      <c r="C1596" s="5" t="s">
        <v>17</v>
      </c>
      <c r="D1596" s="5" t="s">
        <v>1641</v>
      </c>
      <c r="E1596" s="6" t="s">
        <v>2421</v>
      </c>
      <c r="F1596" s="5" t="s">
        <v>2169</v>
      </c>
      <c r="G1596" s="5" t="s">
        <v>116</v>
      </c>
      <c r="H1596" s="5" t="s">
        <v>2177</v>
      </c>
      <c r="I1596" s="6" t="s">
        <v>2178</v>
      </c>
      <c r="J1596" s="7">
        <v>488549</v>
      </c>
      <c r="K1596" s="8">
        <v>0.20930000000000001</v>
      </c>
    </row>
    <row r="1597" spans="1:11" x14ac:dyDescent="0.35">
      <c r="A1597" s="5" t="s">
        <v>2167</v>
      </c>
      <c r="B1597" s="5" t="s">
        <v>1640</v>
      </c>
      <c r="C1597" s="5" t="s">
        <v>17</v>
      </c>
      <c r="D1597" s="5" t="s">
        <v>1641</v>
      </c>
      <c r="E1597" s="6" t="s">
        <v>2421</v>
      </c>
      <c r="F1597" s="5" t="s">
        <v>2169</v>
      </c>
      <c r="G1597" s="5" t="s">
        <v>116</v>
      </c>
      <c r="H1597" s="5" t="s">
        <v>2179</v>
      </c>
      <c r="I1597" s="6" t="s">
        <v>2180</v>
      </c>
      <c r="J1597" s="7">
        <v>26843</v>
      </c>
      <c r="K1597" s="8">
        <v>1.15E-2</v>
      </c>
    </row>
    <row r="1598" spans="1:11" x14ac:dyDescent="0.35">
      <c r="A1598" s="5" t="s">
        <v>2167</v>
      </c>
      <c r="B1598" s="5" t="s">
        <v>1640</v>
      </c>
      <c r="C1598" s="5" t="s">
        <v>17</v>
      </c>
      <c r="D1598" s="5" t="s">
        <v>1654</v>
      </c>
      <c r="E1598" s="6" t="s">
        <v>2422</v>
      </c>
      <c r="F1598" s="5" t="s">
        <v>2169</v>
      </c>
      <c r="G1598" s="5" t="s">
        <v>116</v>
      </c>
      <c r="H1598" s="5" t="s">
        <v>2206</v>
      </c>
      <c r="I1598" s="6" t="s">
        <v>2207</v>
      </c>
      <c r="J1598" s="7">
        <v>6047247</v>
      </c>
      <c r="K1598" s="8">
        <v>0.22</v>
      </c>
    </row>
    <row r="1599" spans="1:11" x14ac:dyDescent="0.35">
      <c r="A1599" s="5" t="s">
        <v>2167</v>
      </c>
      <c r="B1599" s="5" t="s">
        <v>1640</v>
      </c>
      <c r="C1599" s="5" t="s">
        <v>17</v>
      </c>
      <c r="D1599" s="5" t="s">
        <v>1654</v>
      </c>
      <c r="E1599" s="6" t="s">
        <v>2422</v>
      </c>
      <c r="F1599" s="5" t="s">
        <v>2169</v>
      </c>
      <c r="G1599" s="5" t="s">
        <v>116</v>
      </c>
      <c r="H1599" s="5" t="s">
        <v>2172</v>
      </c>
      <c r="I1599" s="6" t="s">
        <v>2173</v>
      </c>
      <c r="J1599" s="7">
        <v>0</v>
      </c>
      <c r="K1599" s="8">
        <v>0</v>
      </c>
    </row>
    <row r="1600" spans="1:11" x14ac:dyDescent="0.35">
      <c r="A1600" s="5" t="s">
        <v>2167</v>
      </c>
      <c r="B1600" s="5" t="s">
        <v>1640</v>
      </c>
      <c r="C1600" s="5" t="s">
        <v>17</v>
      </c>
      <c r="D1600" s="5" t="s">
        <v>1654</v>
      </c>
      <c r="E1600" s="6" t="s">
        <v>2422</v>
      </c>
      <c r="F1600" s="5" t="s">
        <v>2169</v>
      </c>
      <c r="G1600" s="5" t="s">
        <v>116</v>
      </c>
      <c r="H1600" s="5" t="s">
        <v>19</v>
      </c>
      <c r="I1600" s="6" t="s">
        <v>2174</v>
      </c>
      <c r="J1600" s="7">
        <v>6967133</v>
      </c>
      <c r="K1600" s="8">
        <v>0.26829999999999998</v>
      </c>
    </row>
    <row r="1601" spans="1:11" x14ac:dyDescent="0.35">
      <c r="A1601" s="5" t="s">
        <v>2167</v>
      </c>
      <c r="B1601" s="5" t="s">
        <v>1640</v>
      </c>
      <c r="C1601" s="5" t="s">
        <v>17</v>
      </c>
      <c r="D1601" s="5" t="s">
        <v>1654</v>
      </c>
      <c r="E1601" s="6" t="s">
        <v>2422</v>
      </c>
      <c r="F1601" s="5" t="s">
        <v>2169</v>
      </c>
      <c r="G1601" s="5" t="s">
        <v>116</v>
      </c>
      <c r="H1601" s="5" t="s">
        <v>30</v>
      </c>
      <c r="I1601" s="6" t="s">
        <v>2182</v>
      </c>
      <c r="J1601" s="7">
        <v>1150369</v>
      </c>
      <c r="K1601" s="8">
        <v>4.4299999999999999E-2</v>
      </c>
    </row>
    <row r="1602" spans="1:11" x14ac:dyDescent="0.35">
      <c r="A1602" s="5" t="s">
        <v>2167</v>
      </c>
      <c r="B1602" s="5" t="s">
        <v>1640</v>
      </c>
      <c r="C1602" s="5" t="s">
        <v>17</v>
      </c>
      <c r="D1602" s="5" t="s">
        <v>1654</v>
      </c>
      <c r="E1602" s="6" t="s">
        <v>2422</v>
      </c>
      <c r="F1602" s="5" t="s">
        <v>2169</v>
      </c>
      <c r="G1602" s="5" t="s">
        <v>116</v>
      </c>
      <c r="H1602" s="5" t="s">
        <v>2175</v>
      </c>
      <c r="I1602" s="6" t="s">
        <v>2176</v>
      </c>
      <c r="J1602" s="7">
        <v>7722793</v>
      </c>
      <c r="K1602" s="8">
        <v>0.2974</v>
      </c>
    </row>
    <row r="1603" spans="1:11" x14ac:dyDescent="0.35">
      <c r="A1603" s="5" t="s">
        <v>2167</v>
      </c>
      <c r="B1603" s="5" t="s">
        <v>1640</v>
      </c>
      <c r="C1603" s="5" t="s">
        <v>17</v>
      </c>
      <c r="D1603" s="5" t="s">
        <v>1654</v>
      </c>
      <c r="E1603" s="6" t="s">
        <v>2422</v>
      </c>
      <c r="F1603" s="5" t="s">
        <v>2169</v>
      </c>
      <c r="G1603" s="5" t="s">
        <v>116</v>
      </c>
      <c r="H1603" s="5" t="s">
        <v>2177</v>
      </c>
      <c r="I1603" s="6" t="s">
        <v>2178</v>
      </c>
      <c r="J1603" s="7">
        <v>3518623</v>
      </c>
      <c r="K1603" s="8">
        <v>0.13550000000000001</v>
      </c>
    </row>
    <row r="1604" spans="1:11" x14ac:dyDescent="0.35">
      <c r="A1604" s="5" t="s">
        <v>2167</v>
      </c>
      <c r="B1604" s="5" t="s">
        <v>1640</v>
      </c>
      <c r="C1604" s="5" t="s">
        <v>17</v>
      </c>
      <c r="D1604" s="5" t="s">
        <v>1654</v>
      </c>
      <c r="E1604" s="6" t="s">
        <v>2422</v>
      </c>
      <c r="F1604" s="5" t="s">
        <v>2169</v>
      </c>
      <c r="G1604" s="5" t="s">
        <v>116</v>
      </c>
      <c r="H1604" s="5" t="s">
        <v>2179</v>
      </c>
      <c r="I1604" s="6" t="s">
        <v>2180</v>
      </c>
      <c r="J1604" s="7">
        <v>584273</v>
      </c>
      <c r="K1604" s="8">
        <v>2.2499999999999999E-2</v>
      </c>
    </row>
    <row r="1605" spans="1:11" x14ac:dyDescent="0.35">
      <c r="A1605" s="5" t="s">
        <v>2167</v>
      </c>
      <c r="B1605" s="5" t="s">
        <v>1640</v>
      </c>
      <c r="C1605" s="5" t="s">
        <v>17</v>
      </c>
      <c r="D1605" s="5" t="s">
        <v>1657</v>
      </c>
      <c r="E1605" s="6" t="s">
        <v>2423</v>
      </c>
      <c r="F1605" s="5" t="s">
        <v>2169</v>
      </c>
      <c r="G1605" s="5" t="s">
        <v>116</v>
      </c>
      <c r="H1605" s="5" t="s">
        <v>2170</v>
      </c>
      <c r="I1605" s="6" t="s">
        <v>2171</v>
      </c>
      <c r="J1605" s="7">
        <v>0</v>
      </c>
      <c r="K1605" s="8">
        <v>0</v>
      </c>
    </row>
    <row r="1606" spans="1:11" x14ac:dyDescent="0.35">
      <c r="A1606" s="5" t="s">
        <v>2167</v>
      </c>
      <c r="B1606" s="5" t="s">
        <v>1640</v>
      </c>
      <c r="C1606" s="5" t="s">
        <v>17</v>
      </c>
      <c r="D1606" s="5" t="s">
        <v>1657</v>
      </c>
      <c r="E1606" s="6" t="s">
        <v>2423</v>
      </c>
      <c r="F1606" s="5" t="s">
        <v>2169</v>
      </c>
      <c r="G1606" s="5" t="s">
        <v>116</v>
      </c>
      <c r="H1606" s="5" t="s">
        <v>2172</v>
      </c>
      <c r="I1606" s="6" t="s">
        <v>2173</v>
      </c>
      <c r="J1606" s="7">
        <v>0</v>
      </c>
      <c r="K1606" s="8">
        <v>0</v>
      </c>
    </row>
    <row r="1607" spans="1:11" x14ac:dyDescent="0.35">
      <c r="A1607" s="5" t="s">
        <v>2167</v>
      </c>
      <c r="B1607" s="5" t="s">
        <v>1640</v>
      </c>
      <c r="C1607" s="5" t="s">
        <v>17</v>
      </c>
      <c r="D1607" s="5" t="s">
        <v>1657</v>
      </c>
      <c r="E1607" s="6" t="s">
        <v>2423</v>
      </c>
      <c r="F1607" s="5" t="s">
        <v>2169</v>
      </c>
      <c r="G1607" s="5" t="s">
        <v>116</v>
      </c>
      <c r="H1607" s="5" t="s">
        <v>19</v>
      </c>
      <c r="I1607" s="6" t="s">
        <v>2174</v>
      </c>
      <c r="J1607" s="7">
        <v>4814011</v>
      </c>
      <c r="K1607" s="8">
        <v>0.5373</v>
      </c>
    </row>
    <row r="1608" spans="1:11" x14ac:dyDescent="0.35">
      <c r="A1608" s="5" t="s">
        <v>2167</v>
      </c>
      <c r="B1608" s="5" t="s">
        <v>1640</v>
      </c>
      <c r="C1608" s="5" t="s">
        <v>17</v>
      </c>
      <c r="D1608" s="5" t="s">
        <v>1657</v>
      </c>
      <c r="E1608" s="6" t="s">
        <v>2423</v>
      </c>
      <c r="F1608" s="5" t="s">
        <v>2169</v>
      </c>
      <c r="G1608" s="5" t="s">
        <v>116</v>
      </c>
      <c r="H1608" s="5" t="s">
        <v>30</v>
      </c>
      <c r="I1608" s="6" t="s">
        <v>2182</v>
      </c>
      <c r="J1608" s="7">
        <v>266997</v>
      </c>
      <c r="K1608" s="8">
        <v>2.98E-2</v>
      </c>
    </row>
    <row r="1609" spans="1:11" x14ac:dyDescent="0.35">
      <c r="A1609" s="5" t="s">
        <v>2167</v>
      </c>
      <c r="B1609" s="5" t="s">
        <v>1640</v>
      </c>
      <c r="C1609" s="5" t="s">
        <v>17</v>
      </c>
      <c r="D1609" s="5" t="s">
        <v>1657</v>
      </c>
      <c r="E1609" s="6" t="s">
        <v>2423</v>
      </c>
      <c r="F1609" s="5" t="s">
        <v>2169</v>
      </c>
      <c r="G1609" s="5" t="s">
        <v>116</v>
      </c>
      <c r="H1609" s="5" t="s">
        <v>2175</v>
      </c>
      <c r="I1609" s="6" t="s">
        <v>2176</v>
      </c>
      <c r="J1609" s="7">
        <v>1980079</v>
      </c>
      <c r="K1609" s="8">
        <v>0.221</v>
      </c>
    </row>
    <row r="1610" spans="1:11" x14ac:dyDescent="0.35">
      <c r="A1610" s="5" t="s">
        <v>2167</v>
      </c>
      <c r="B1610" s="5" t="s">
        <v>1640</v>
      </c>
      <c r="C1610" s="5" t="s">
        <v>17</v>
      </c>
      <c r="D1610" s="5" t="s">
        <v>1657</v>
      </c>
      <c r="E1610" s="6" t="s">
        <v>2423</v>
      </c>
      <c r="F1610" s="5" t="s">
        <v>2169</v>
      </c>
      <c r="G1610" s="5" t="s">
        <v>116</v>
      </c>
      <c r="H1610" s="5" t="s">
        <v>2177</v>
      </c>
      <c r="I1610" s="6" t="s">
        <v>2178</v>
      </c>
      <c r="J1610" s="7">
        <v>1043797</v>
      </c>
      <c r="K1610" s="8">
        <v>0.11650000000000001</v>
      </c>
    </row>
    <row r="1611" spans="1:11" x14ac:dyDescent="0.35">
      <c r="A1611" s="5" t="s">
        <v>2167</v>
      </c>
      <c r="B1611" s="5" t="s">
        <v>1640</v>
      </c>
      <c r="C1611" s="5" t="s">
        <v>17</v>
      </c>
      <c r="D1611" s="5" t="s">
        <v>1657</v>
      </c>
      <c r="E1611" s="6" t="s">
        <v>2423</v>
      </c>
      <c r="F1611" s="5" t="s">
        <v>2169</v>
      </c>
      <c r="G1611" s="5" t="s">
        <v>116</v>
      </c>
      <c r="H1611" s="5" t="s">
        <v>2179</v>
      </c>
      <c r="I1611" s="6" t="s">
        <v>2180</v>
      </c>
      <c r="J1611" s="7">
        <v>305523</v>
      </c>
      <c r="K1611" s="8">
        <v>3.4099999999999998E-2</v>
      </c>
    </row>
    <row r="1612" spans="1:11" x14ac:dyDescent="0.35">
      <c r="A1612" s="5" t="s">
        <v>2167</v>
      </c>
      <c r="B1612" s="5" t="s">
        <v>1640</v>
      </c>
      <c r="C1612" s="5" t="s">
        <v>17</v>
      </c>
      <c r="D1612" s="5" t="s">
        <v>1670</v>
      </c>
      <c r="E1612" s="6" t="s">
        <v>2424</v>
      </c>
      <c r="F1612" s="5" t="s">
        <v>2169</v>
      </c>
      <c r="G1612" s="5" t="s">
        <v>116</v>
      </c>
      <c r="H1612" s="5" t="s">
        <v>2172</v>
      </c>
      <c r="I1612" s="6" t="s">
        <v>2173</v>
      </c>
      <c r="J1612" s="7">
        <v>0</v>
      </c>
      <c r="K1612" s="8">
        <v>0</v>
      </c>
    </row>
    <row r="1613" spans="1:11" x14ac:dyDescent="0.35">
      <c r="A1613" s="5" t="s">
        <v>2167</v>
      </c>
      <c r="B1613" s="5" t="s">
        <v>1640</v>
      </c>
      <c r="C1613" s="5" t="s">
        <v>17</v>
      </c>
      <c r="D1613" s="5" t="s">
        <v>1670</v>
      </c>
      <c r="E1613" s="6" t="s">
        <v>2424</v>
      </c>
      <c r="F1613" s="5" t="s">
        <v>2169</v>
      </c>
      <c r="G1613" s="5" t="s">
        <v>116</v>
      </c>
      <c r="H1613" s="5" t="s">
        <v>19</v>
      </c>
      <c r="I1613" s="6" t="s">
        <v>2174</v>
      </c>
      <c r="J1613" s="7">
        <v>2562629</v>
      </c>
      <c r="K1613" s="8">
        <v>0.50329999999999997</v>
      </c>
    </row>
    <row r="1614" spans="1:11" x14ac:dyDescent="0.35">
      <c r="A1614" s="5" t="s">
        <v>2167</v>
      </c>
      <c r="B1614" s="5" t="s">
        <v>1640</v>
      </c>
      <c r="C1614" s="5" t="s">
        <v>17</v>
      </c>
      <c r="D1614" s="5" t="s">
        <v>1670</v>
      </c>
      <c r="E1614" s="6" t="s">
        <v>2424</v>
      </c>
      <c r="F1614" s="5" t="s">
        <v>2169</v>
      </c>
      <c r="G1614" s="5" t="s">
        <v>116</v>
      </c>
      <c r="H1614" s="5" t="s">
        <v>30</v>
      </c>
      <c r="I1614" s="6" t="s">
        <v>2182</v>
      </c>
      <c r="J1614" s="7">
        <v>108452</v>
      </c>
      <c r="K1614" s="8">
        <v>2.1299999999999999E-2</v>
      </c>
    </row>
    <row r="1615" spans="1:11" x14ac:dyDescent="0.35">
      <c r="A1615" s="5" t="s">
        <v>2167</v>
      </c>
      <c r="B1615" s="5" t="s">
        <v>1640</v>
      </c>
      <c r="C1615" s="5" t="s">
        <v>17</v>
      </c>
      <c r="D1615" s="5" t="s">
        <v>1670</v>
      </c>
      <c r="E1615" s="6" t="s">
        <v>2424</v>
      </c>
      <c r="F1615" s="5" t="s">
        <v>2169</v>
      </c>
      <c r="G1615" s="5" t="s">
        <v>116</v>
      </c>
      <c r="H1615" s="5" t="s">
        <v>2175</v>
      </c>
      <c r="I1615" s="6" t="s">
        <v>2176</v>
      </c>
      <c r="J1615" s="7">
        <v>1127292</v>
      </c>
      <c r="K1615" s="8">
        <v>0.22140000000000001</v>
      </c>
    </row>
    <row r="1616" spans="1:11" x14ac:dyDescent="0.35">
      <c r="A1616" s="5" t="s">
        <v>2167</v>
      </c>
      <c r="B1616" s="5" t="s">
        <v>1640</v>
      </c>
      <c r="C1616" s="5" t="s">
        <v>17</v>
      </c>
      <c r="D1616" s="5" t="s">
        <v>1670</v>
      </c>
      <c r="E1616" s="6" t="s">
        <v>2424</v>
      </c>
      <c r="F1616" s="5" t="s">
        <v>2169</v>
      </c>
      <c r="G1616" s="5" t="s">
        <v>116</v>
      </c>
      <c r="H1616" s="5" t="s">
        <v>2177</v>
      </c>
      <c r="I1616" s="6" t="s">
        <v>2178</v>
      </c>
      <c r="J1616" s="7">
        <v>1147150</v>
      </c>
      <c r="K1616" s="8">
        <v>0.2253</v>
      </c>
    </row>
    <row r="1617" spans="1:11" x14ac:dyDescent="0.35">
      <c r="A1617" s="5" t="s">
        <v>2167</v>
      </c>
      <c r="B1617" s="5" t="s">
        <v>1640</v>
      </c>
      <c r="C1617" s="5" t="s">
        <v>17</v>
      </c>
      <c r="D1617" s="5" t="s">
        <v>1670</v>
      </c>
      <c r="E1617" s="6" t="s">
        <v>2424</v>
      </c>
      <c r="F1617" s="5" t="s">
        <v>2169</v>
      </c>
      <c r="G1617" s="5" t="s">
        <v>116</v>
      </c>
      <c r="H1617" s="5" t="s">
        <v>2179</v>
      </c>
      <c r="I1617" s="6" t="s">
        <v>2180</v>
      </c>
      <c r="J1617" s="7">
        <v>24440</v>
      </c>
      <c r="K1617" s="8">
        <v>4.7999999999999996E-3</v>
      </c>
    </row>
    <row r="1618" spans="1:11" x14ac:dyDescent="0.35">
      <c r="A1618" s="5" t="s">
        <v>2167</v>
      </c>
      <c r="B1618" s="5" t="s">
        <v>1640</v>
      </c>
      <c r="C1618" s="5" t="s">
        <v>17</v>
      </c>
      <c r="D1618" s="5" t="s">
        <v>1694</v>
      </c>
      <c r="E1618" s="6" t="s">
        <v>2425</v>
      </c>
      <c r="F1618" s="5" t="s">
        <v>2169</v>
      </c>
      <c r="G1618" s="5" t="s">
        <v>116</v>
      </c>
      <c r="H1618" s="5" t="s">
        <v>2206</v>
      </c>
      <c r="I1618" s="6" t="s">
        <v>2207</v>
      </c>
      <c r="J1618" s="7">
        <v>1148828</v>
      </c>
      <c r="K1618" s="8">
        <v>0.21</v>
      </c>
    </row>
    <row r="1619" spans="1:11" x14ac:dyDescent="0.35">
      <c r="A1619" s="5" t="s">
        <v>2167</v>
      </c>
      <c r="B1619" s="5" t="s">
        <v>1640</v>
      </c>
      <c r="C1619" s="5" t="s">
        <v>17</v>
      </c>
      <c r="D1619" s="5" t="s">
        <v>1694</v>
      </c>
      <c r="E1619" s="6" t="s">
        <v>2425</v>
      </c>
      <c r="F1619" s="5" t="s">
        <v>2169</v>
      </c>
      <c r="G1619" s="5" t="s">
        <v>116</v>
      </c>
      <c r="H1619" s="5" t="s">
        <v>2172</v>
      </c>
      <c r="I1619" s="6" t="s">
        <v>2173</v>
      </c>
      <c r="J1619" s="7">
        <v>0</v>
      </c>
      <c r="K1619" s="8">
        <v>0</v>
      </c>
    </row>
    <row r="1620" spans="1:11" x14ac:dyDescent="0.35">
      <c r="A1620" s="5" t="s">
        <v>2167</v>
      </c>
      <c r="B1620" s="5" t="s">
        <v>1640</v>
      </c>
      <c r="C1620" s="5" t="s">
        <v>17</v>
      </c>
      <c r="D1620" s="5" t="s">
        <v>1694</v>
      </c>
      <c r="E1620" s="6" t="s">
        <v>2425</v>
      </c>
      <c r="F1620" s="5" t="s">
        <v>2169</v>
      </c>
      <c r="G1620" s="5" t="s">
        <v>116</v>
      </c>
      <c r="H1620" s="5" t="s">
        <v>19</v>
      </c>
      <c r="I1620" s="6" t="s">
        <v>2174</v>
      </c>
      <c r="J1620" s="7">
        <v>1756613</v>
      </c>
      <c r="K1620" s="8">
        <v>0.3211</v>
      </c>
    </row>
    <row r="1621" spans="1:11" x14ac:dyDescent="0.35">
      <c r="A1621" s="5" t="s">
        <v>2167</v>
      </c>
      <c r="B1621" s="5" t="s">
        <v>1640</v>
      </c>
      <c r="C1621" s="5" t="s">
        <v>17</v>
      </c>
      <c r="D1621" s="5" t="s">
        <v>1694</v>
      </c>
      <c r="E1621" s="6" t="s">
        <v>2425</v>
      </c>
      <c r="F1621" s="5" t="s">
        <v>2169</v>
      </c>
      <c r="G1621" s="5" t="s">
        <v>116</v>
      </c>
      <c r="H1621" s="5" t="s">
        <v>30</v>
      </c>
      <c r="I1621" s="6" t="s">
        <v>2182</v>
      </c>
      <c r="J1621" s="7">
        <v>117071</v>
      </c>
      <c r="K1621" s="8">
        <v>2.1399999999999999E-2</v>
      </c>
    </row>
    <row r="1622" spans="1:11" x14ac:dyDescent="0.35">
      <c r="A1622" s="5" t="s">
        <v>2167</v>
      </c>
      <c r="B1622" s="5" t="s">
        <v>1640</v>
      </c>
      <c r="C1622" s="5" t="s">
        <v>17</v>
      </c>
      <c r="D1622" s="5" t="s">
        <v>1694</v>
      </c>
      <c r="E1622" s="6" t="s">
        <v>2425</v>
      </c>
      <c r="F1622" s="5" t="s">
        <v>2169</v>
      </c>
      <c r="G1622" s="5" t="s">
        <v>116</v>
      </c>
      <c r="H1622" s="5" t="s">
        <v>2175</v>
      </c>
      <c r="I1622" s="6" t="s">
        <v>2176</v>
      </c>
      <c r="J1622" s="7">
        <v>1138434</v>
      </c>
      <c r="K1622" s="8">
        <v>0.20810000000000001</v>
      </c>
    </row>
    <row r="1623" spans="1:11" x14ac:dyDescent="0.35">
      <c r="A1623" s="5" t="s">
        <v>2167</v>
      </c>
      <c r="B1623" s="5" t="s">
        <v>1640</v>
      </c>
      <c r="C1623" s="5" t="s">
        <v>17</v>
      </c>
      <c r="D1623" s="5" t="s">
        <v>1694</v>
      </c>
      <c r="E1623" s="6" t="s">
        <v>2425</v>
      </c>
      <c r="F1623" s="5" t="s">
        <v>2169</v>
      </c>
      <c r="G1623" s="5" t="s">
        <v>116</v>
      </c>
      <c r="H1623" s="5" t="s">
        <v>2177</v>
      </c>
      <c r="I1623" s="6" t="s">
        <v>2178</v>
      </c>
      <c r="J1623" s="7">
        <v>1186029</v>
      </c>
      <c r="K1623" s="8">
        <v>0.21679999999999999</v>
      </c>
    </row>
    <row r="1624" spans="1:11" x14ac:dyDescent="0.35">
      <c r="A1624" s="5" t="s">
        <v>2167</v>
      </c>
      <c r="B1624" s="5" t="s">
        <v>1640</v>
      </c>
      <c r="C1624" s="5" t="s">
        <v>17</v>
      </c>
      <c r="D1624" s="5" t="s">
        <v>1694</v>
      </c>
      <c r="E1624" s="6" t="s">
        <v>2425</v>
      </c>
      <c r="F1624" s="5" t="s">
        <v>2169</v>
      </c>
      <c r="G1624" s="5" t="s">
        <v>116</v>
      </c>
      <c r="H1624" s="5" t="s">
        <v>2179</v>
      </c>
      <c r="I1624" s="6" t="s">
        <v>2180</v>
      </c>
      <c r="J1624" s="7">
        <v>242348</v>
      </c>
      <c r="K1624" s="8">
        <v>4.4299999999999999E-2</v>
      </c>
    </row>
    <row r="1625" spans="1:11" x14ac:dyDescent="0.35">
      <c r="A1625" s="5" t="s">
        <v>2167</v>
      </c>
      <c r="B1625" s="5" t="s">
        <v>1640</v>
      </c>
      <c r="C1625" s="5" t="s">
        <v>17</v>
      </c>
      <c r="D1625" s="5" t="s">
        <v>1701</v>
      </c>
      <c r="E1625" s="6" t="s">
        <v>2426</v>
      </c>
      <c r="F1625" s="5" t="s">
        <v>2169</v>
      </c>
      <c r="G1625" s="5" t="s">
        <v>116</v>
      </c>
      <c r="H1625" s="5" t="s">
        <v>2170</v>
      </c>
      <c r="I1625" s="6" t="s">
        <v>2171</v>
      </c>
      <c r="J1625" s="7">
        <v>0</v>
      </c>
      <c r="K1625" s="8">
        <v>0</v>
      </c>
    </row>
    <row r="1626" spans="1:11" x14ac:dyDescent="0.35">
      <c r="A1626" s="5" t="s">
        <v>2167</v>
      </c>
      <c r="B1626" s="5" t="s">
        <v>1640</v>
      </c>
      <c r="C1626" s="5" t="s">
        <v>17</v>
      </c>
      <c r="D1626" s="5" t="s">
        <v>1701</v>
      </c>
      <c r="E1626" s="6" t="s">
        <v>2426</v>
      </c>
      <c r="F1626" s="5" t="s">
        <v>2169</v>
      </c>
      <c r="G1626" s="5" t="s">
        <v>116</v>
      </c>
      <c r="H1626" s="5" t="s">
        <v>2172</v>
      </c>
      <c r="I1626" s="6" t="s">
        <v>2173</v>
      </c>
      <c r="J1626" s="7">
        <v>0</v>
      </c>
      <c r="K1626" s="8">
        <v>0</v>
      </c>
    </row>
    <row r="1627" spans="1:11" x14ac:dyDescent="0.35">
      <c r="A1627" s="5" t="s">
        <v>2167</v>
      </c>
      <c r="B1627" s="5" t="s">
        <v>1640</v>
      </c>
      <c r="C1627" s="5" t="s">
        <v>17</v>
      </c>
      <c r="D1627" s="5" t="s">
        <v>1701</v>
      </c>
      <c r="E1627" s="6" t="s">
        <v>2426</v>
      </c>
      <c r="F1627" s="5" t="s">
        <v>2169</v>
      </c>
      <c r="G1627" s="5" t="s">
        <v>116</v>
      </c>
      <c r="H1627" s="5" t="s">
        <v>19</v>
      </c>
      <c r="I1627" s="6" t="s">
        <v>2174</v>
      </c>
      <c r="J1627" s="7">
        <v>5929958</v>
      </c>
      <c r="K1627" s="8">
        <v>0.34300000000000003</v>
      </c>
    </row>
    <row r="1628" spans="1:11" x14ac:dyDescent="0.35">
      <c r="A1628" s="5" t="s">
        <v>2167</v>
      </c>
      <c r="B1628" s="5" t="s">
        <v>1640</v>
      </c>
      <c r="C1628" s="5" t="s">
        <v>17</v>
      </c>
      <c r="D1628" s="5" t="s">
        <v>1701</v>
      </c>
      <c r="E1628" s="6" t="s">
        <v>2426</v>
      </c>
      <c r="F1628" s="5" t="s">
        <v>2169</v>
      </c>
      <c r="G1628" s="5" t="s">
        <v>116</v>
      </c>
      <c r="H1628" s="5" t="s">
        <v>30</v>
      </c>
      <c r="I1628" s="6" t="s">
        <v>2182</v>
      </c>
      <c r="J1628" s="7">
        <v>1073616</v>
      </c>
      <c r="K1628" s="8">
        <v>6.2100000000000002E-2</v>
      </c>
    </row>
    <row r="1629" spans="1:11" x14ac:dyDescent="0.35">
      <c r="A1629" s="5" t="s">
        <v>2167</v>
      </c>
      <c r="B1629" s="5" t="s">
        <v>1640</v>
      </c>
      <c r="C1629" s="5" t="s">
        <v>17</v>
      </c>
      <c r="D1629" s="5" t="s">
        <v>1701</v>
      </c>
      <c r="E1629" s="6" t="s">
        <v>2426</v>
      </c>
      <c r="F1629" s="5" t="s">
        <v>2169</v>
      </c>
      <c r="G1629" s="5" t="s">
        <v>116</v>
      </c>
      <c r="H1629" s="5" t="s">
        <v>2175</v>
      </c>
      <c r="I1629" s="6" t="s">
        <v>2176</v>
      </c>
      <c r="J1629" s="7">
        <v>3649604</v>
      </c>
      <c r="K1629" s="8">
        <v>0.21110000000000001</v>
      </c>
    </row>
    <row r="1630" spans="1:11" x14ac:dyDescent="0.35">
      <c r="A1630" s="5" t="s">
        <v>2167</v>
      </c>
      <c r="B1630" s="5" t="s">
        <v>1640</v>
      </c>
      <c r="C1630" s="5" t="s">
        <v>17</v>
      </c>
      <c r="D1630" s="5" t="s">
        <v>1701</v>
      </c>
      <c r="E1630" s="6" t="s">
        <v>2426</v>
      </c>
      <c r="F1630" s="5" t="s">
        <v>2169</v>
      </c>
      <c r="G1630" s="5" t="s">
        <v>116</v>
      </c>
      <c r="H1630" s="5" t="s">
        <v>2177</v>
      </c>
      <c r="I1630" s="6" t="s">
        <v>2178</v>
      </c>
      <c r="J1630" s="7">
        <v>4271990</v>
      </c>
      <c r="K1630" s="8">
        <v>0.24709999999999999</v>
      </c>
    </row>
    <row r="1631" spans="1:11" x14ac:dyDescent="0.35">
      <c r="A1631" s="5" t="s">
        <v>2167</v>
      </c>
      <c r="B1631" s="5" t="s">
        <v>1640</v>
      </c>
      <c r="C1631" s="5" t="s">
        <v>17</v>
      </c>
      <c r="D1631" s="5" t="s">
        <v>1701</v>
      </c>
      <c r="E1631" s="6" t="s">
        <v>2426</v>
      </c>
      <c r="F1631" s="5" t="s">
        <v>2169</v>
      </c>
      <c r="G1631" s="5" t="s">
        <v>116</v>
      </c>
      <c r="H1631" s="5" t="s">
        <v>2179</v>
      </c>
      <c r="I1631" s="6" t="s">
        <v>2180</v>
      </c>
      <c r="J1631" s="7">
        <v>1037310</v>
      </c>
      <c r="K1631" s="8">
        <v>0.06</v>
      </c>
    </row>
    <row r="1632" spans="1:11" x14ac:dyDescent="0.35">
      <c r="A1632" s="5" t="s">
        <v>2167</v>
      </c>
      <c r="B1632" s="5" t="s">
        <v>1640</v>
      </c>
      <c r="C1632" s="5" t="s">
        <v>17</v>
      </c>
      <c r="D1632" s="5" t="s">
        <v>1710</v>
      </c>
      <c r="E1632" s="6" t="s">
        <v>2427</v>
      </c>
      <c r="F1632" s="5" t="s">
        <v>2169</v>
      </c>
      <c r="G1632" s="5" t="s">
        <v>116</v>
      </c>
      <c r="H1632" s="5" t="s">
        <v>2206</v>
      </c>
      <c r="I1632" s="6" t="s">
        <v>2207</v>
      </c>
      <c r="J1632" s="7">
        <v>4817583</v>
      </c>
      <c r="K1632" s="8">
        <v>0.20419999999999999</v>
      </c>
    </row>
    <row r="1633" spans="1:11" x14ac:dyDescent="0.35">
      <c r="A1633" s="5" t="s">
        <v>2167</v>
      </c>
      <c r="B1633" s="5" t="s">
        <v>1640</v>
      </c>
      <c r="C1633" s="5" t="s">
        <v>17</v>
      </c>
      <c r="D1633" s="5" t="s">
        <v>1710</v>
      </c>
      <c r="E1633" s="6" t="s">
        <v>2427</v>
      </c>
      <c r="F1633" s="5" t="s">
        <v>2169</v>
      </c>
      <c r="G1633" s="5" t="s">
        <v>116</v>
      </c>
      <c r="H1633" s="5" t="s">
        <v>2172</v>
      </c>
      <c r="I1633" s="6" t="s">
        <v>2173</v>
      </c>
      <c r="J1633" s="7">
        <v>0</v>
      </c>
      <c r="K1633" s="8">
        <v>0</v>
      </c>
    </row>
    <row r="1634" spans="1:11" x14ac:dyDescent="0.35">
      <c r="A1634" s="5" t="s">
        <v>2167</v>
      </c>
      <c r="B1634" s="5" t="s">
        <v>1640</v>
      </c>
      <c r="C1634" s="5" t="s">
        <v>17</v>
      </c>
      <c r="D1634" s="5" t="s">
        <v>1710</v>
      </c>
      <c r="E1634" s="6" t="s">
        <v>2427</v>
      </c>
      <c r="F1634" s="5" t="s">
        <v>2169</v>
      </c>
      <c r="G1634" s="5" t="s">
        <v>116</v>
      </c>
      <c r="H1634" s="5" t="s">
        <v>19</v>
      </c>
      <c r="I1634" s="6" t="s">
        <v>2174</v>
      </c>
      <c r="J1634" s="7">
        <v>8923579</v>
      </c>
      <c r="K1634" s="8">
        <v>0.40620000000000001</v>
      </c>
    </row>
    <row r="1635" spans="1:11" x14ac:dyDescent="0.35">
      <c r="A1635" s="5" t="s">
        <v>2167</v>
      </c>
      <c r="B1635" s="5" t="s">
        <v>1640</v>
      </c>
      <c r="C1635" s="5" t="s">
        <v>17</v>
      </c>
      <c r="D1635" s="5" t="s">
        <v>1710</v>
      </c>
      <c r="E1635" s="6" t="s">
        <v>2427</v>
      </c>
      <c r="F1635" s="5" t="s">
        <v>2169</v>
      </c>
      <c r="G1635" s="5" t="s">
        <v>116</v>
      </c>
      <c r="H1635" s="5" t="s">
        <v>30</v>
      </c>
      <c r="I1635" s="6" t="s">
        <v>2182</v>
      </c>
      <c r="J1635" s="7">
        <v>1427948</v>
      </c>
      <c r="K1635" s="8">
        <v>6.5000000000000002E-2</v>
      </c>
    </row>
    <row r="1636" spans="1:11" x14ac:dyDescent="0.35">
      <c r="A1636" s="5" t="s">
        <v>2167</v>
      </c>
      <c r="B1636" s="5" t="s">
        <v>1640</v>
      </c>
      <c r="C1636" s="5" t="s">
        <v>17</v>
      </c>
      <c r="D1636" s="5" t="s">
        <v>1710</v>
      </c>
      <c r="E1636" s="6" t="s">
        <v>2427</v>
      </c>
      <c r="F1636" s="5" t="s">
        <v>2169</v>
      </c>
      <c r="G1636" s="5" t="s">
        <v>116</v>
      </c>
      <c r="H1636" s="5" t="s">
        <v>50</v>
      </c>
      <c r="I1636" s="6" t="s">
        <v>2189</v>
      </c>
      <c r="J1636" s="7">
        <v>5631524</v>
      </c>
      <c r="K1636" s="8">
        <v>0.2387</v>
      </c>
    </row>
    <row r="1637" spans="1:11" x14ac:dyDescent="0.35">
      <c r="A1637" s="5" t="s">
        <v>2167</v>
      </c>
      <c r="B1637" s="5" t="s">
        <v>1640</v>
      </c>
      <c r="C1637" s="5" t="s">
        <v>17</v>
      </c>
      <c r="D1637" s="5" t="s">
        <v>1710</v>
      </c>
      <c r="E1637" s="6" t="s">
        <v>2427</v>
      </c>
      <c r="F1637" s="5" t="s">
        <v>2169</v>
      </c>
      <c r="G1637" s="5" t="s">
        <v>116</v>
      </c>
      <c r="H1637" s="5" t="s">
        <v>2175</v>
      </c>
      <c r="I1637" s="6" t="s">
        <v>2176</v>
      </c>
      <c r="J1637" s="7">
        <v>3886216</v>
      </c>
      <c r="K1637" s="8">
        <v>0.1769</v>
      </c>
    </row>
    <row r="1638" spans="1:11" x14ac:dyDescent="0.35">
      <c r="A1638" s="5" t="s">
        <v>2167</v>
      </c>
      <c r="B1638" s="5" t="s">
        <v>1640</v>
      </c>
      <c r="C1638" s="5" t="s">
        <v>17</v>
      </c>
      <c r="D1638" s="5" t="s">
        <v>1710</v>
      </c>
      <c r="E1638" s="6" t="s">
        <v>2427</v>
      </c>
      <c r="F1638" s="5" t="s">
        <v>2169</v>
      </c>
      <c r="G1638" s="5" t="s">
        <v>116</v>
      </c>
      <c r="H1638" s="5" t="s">
        <v>2177</v>
      </c>
      <c r="I1638" s="6" t="s">
        <v>2178</v>
      </c>
      <c r="J1638" s="7">
        <v>3062400</v>
      </c>
      <c r="K1638" s="8">
        <v>0.1394</v>
      </c>
    </row>
    <row r="1639" spans="1:11" x14ac:dyDescent="0.35">
      <c r="A1639" s="5" t="s">
        <v>2167</v>
      </c>
      <c r="B1639" s="5" t="s">
        <v>1640</v>
      </c>
      <c r="C1639" s="5" t="s">
        <v>17</v>
      </c>
      <c r="D1639" s="5" t="s">
        <v>1710</v>
      </c>
      <c r="E1639" s="6" t="s">
        <v>2427</v>
      </c>
      <c r="F1639" s="5" t="s">
        <v>2169</v>
      </c>
      <c r="G1639" s="5" t="s">
        <v>116</v>
      </c>
      <c r="H1639" s="5" t="s">
        <v>2179</v>
      </c>
      <c r="I1639" s="6" t="s">
        <v>2180</v>
      </c>
      <c r="J1639" s="7">
        <v>612919</v>
      </c>
      <c r="K1639" s="8">
        <v>2.7900000000000001E-2</v>
      </c>
    </row>
    <row r="1640" spans="1:11" x14ac:dyDescent="0.35">
      <c r="A1640" s="5" t="s">
        <v>2167</v>
      </c>
      <c r="B1640" s="5" t="s">
        <v>1719</v>
      </c>
      <c r="C1640" s="5" t="s">
        <v>17</v>
      </c>
      <c r="D1640" s="5" t="s">
        <v>1720</v>
      </c>
      <c r="E1640" s="6" t="s">
        <v>2428</v>
      </c>
      <c r="F1640" s="5" t="s">
        <v>2169</v>
      </c>
      <c r="G1640" s="5" t="s">
        <v>116</v>
      </c>
      <c r="H1640" s="5" t="s">
        <v>2170</v>
      </c>
      <c r="I1640" s="6" t="s">
        <v>2171</v>
      </c>
      <c r="J1640" s="7">
        <v>0</v>
      </c>
      <c r="K1640" s="8">
        <v>0</v>
      </c>
    </row>
    <row r="1641" spans="1:11" x14ac:dyDescent="0.35">
      <c r="A1641" s="5" t="s">
        <v>2167</v>
      </c>
      <c r="B1641" s="5" t="s">
        <v>1719</v>
      </c>
      <c r="C1641" s="5" t="s">
        <v>17</v>
      </c>
      <c r="D1641" s="5" t="s">
        <v>1720</v>
      </c>
      <c r="E1641" s="6" t="s">
        <v>2428</v>
      </c>
      <c r="F1641" s="5" t="s">
        <v>2169</v>
      </c>
      <c r="G1641" s="5" t="s">
        <v>116</v>
      </c>
      <c r="H1641" s="5" t="s">
        <v>2172</v>
      </c>
      <c r="I1641" s="6" t="s">
        <v>2173</v>
      </c>
      <c r="J1641" s="7">
        <v>0</v>
      </c>
      <c r="K1641" s="8">
        <v>0</v>
      </c>
    </row>
    <row r="1642" spans="1:11" x14ac:dyDescent="0.35">
      <c r="A1642" s="5" t="s">
        <v>2167</v>
      </c>
      <c r="B1642" s="5" t="s">
        <v>1719</v>
      </c>
      <c r="C1642" s="5" t="s">
        <v>17</v>
      </c>
      <c r="D1642" s="5" t="s">
        <v>1720</v>
      </c>
      <c r="E1642" s="6" t="s">
        <v>2428</v>
      </c>
      <c r="F1642" s="5" t="s">
        <v>2169</v>
      </c>
      <c r="G1642" s="5" t="s">
        <v>116</v>
      </c>
      <c r="H1642" s="5" t="s">
        <v>19</v>
      </c>
      <c r="I1642" s="6" t="s">
        <v>2174</v>
      </c>
      <c r="J1642" s="7">
        <v>2434424</v>
      </c>
      <c r="K1642" s="8">
        <v>0.1578</v>
      </c>
    </row>
    <row r="1643" spans="1:11" x14ac:dyDescent="0.35">
      <c r="A1643" s="5" t="s">
        <v>2167</v>
      </c>
      <c r="B1643" s="5" t="s">
        <v>1719</v>
      </c>
      <c r="C1643" s="5" t="s">
        <v>17</v>
      </c>
      <c r="D1643" s="5" t="s">
        <v>1720</v>
      </c>
      <c r="E1643" s="6" t="s">
        <v>2428</v>
      </c>
      <c r="F1643" s="5" t="s">
        <v>2169</v>
      </c>
      <c r="G1643" s="5" t="s">
        <v>116</v>
      </c>
      <c r="H1643" s="5" t="s">
        <v>30</v>
      </c>
      <c r="I1643" s="6" t="s">
        <v>2182</v>
      </c>
      <c r="J1643" s="7">
        <v>396481</v>
      </c>
      <c r="K1643" s="8">
        <v>2.5700000000000001E-2</v>
      </c>
    </row>
    <row r="1644" spans="1:11" x14ac:dyDescent="0.35">
      <c r="A1644" s="5" t="s">
        <v>2167</v>
      </c>
      <c r="B1644" s="5" t="s">
        <v>1719</v>
      </c>
      <c r="C1644" s="5" t="s">
        <v>17</v>
      </c>
      <c r="D1644" s="5" t="s">
        <v>1720</v>
      </c>
      <c r="E1644" s="6" t="s">
        <v>2428</v>
      </c>
      <c r="F1644" s="5" t="s">
        <v>2169</v>
      </c>
      <c r="G1644" s="5" t="s">
        <v>116</v>
      </c>
      <c r="H1644" s="5" t="s">
        <v>2175</v>
      </c>
      <c r="I1644" s="6" t="s">
        <v>2176</v>
      </c>
      <c r="J1644" s="7">
        <v>6493339</v>
      </c>
      <c r="K1644" s="8">
        <v>0.4209</v>
      </c>
    </row>
    <row r="1645" spans="1:11" x14ac:dyDescent="0.35">
      <c r="A1645" s="5" t="s">
        <v>2167</v>
      </c>
      <c r="B1645" s="5" t="s">
        <v>1719</v>
      </c>
      <c r="C1645" s="5" t="s">
        <v>17</v>
      </c>
      <c r="D1645" s="5" t="s">
        <v>1720</v>
      </c>
      <c r="E1645" s="6" t="s">
        <v>2428</v>
      </c>
      <c r="F1645" s="5" t="s">
        <v>2169</v>
      </c>
      <c r="G1645" s="5" t="s">
        <v>116</v>
      </c>
      <c r="H1645" s="5" t="s">
        <v>2177</v>
      </c>
      <c r="I1645" s="6" t="s">
        <v>2178</v>
      </c>
      <c r="J1645" s="7">
        <v>2025601</v>
      </c>
      <c r="K1645" s="8">
        <v>0.1313</v>
      </c>
    </row>
    <row r="1646" spans="1:11" x14ac:dyDescent="0.35">
      <c r="A1646" s="5" t="s">
        <v>2167</v>
      </c>
      <c r="B1646" s="5" t="s">
        <v>1719</v>
      </c>
      <c r="C1646" s="5" t="s">
        <v>17</v>
      </c>
      <c r="D1646" s="5" t="s">
        <v>1720</v>
      </c>
      <c r="E1646" s="6" t="s">
        <v>2428</v>
      </c>
      <c r="F1646" s="5" t="s">
        <v>2169</v>
      </c>
      <c r="G1646" s="5" t="s">
        <v>116</v>
      </c>
      <c r="H1646" s="5" t="s">
        <v>2179</v>
      </c>
      <c r="I1646" s="6" t="s">
        <v>2180</v>
      </c>
      <c r="J1646" s="7">
        <v>307003</v>
      </c>
      <c r="K1646" s="8">
        <v>1.9900000000000001E-2</v>
      </c>
    </row>
    <row r="1647" spans="1:11" x14ac:dyDescent="0.35">
      <c r="A1647" s="5" t="s">
        <v>2167</v>
      </c>
      <c r="B1647" s="5" t="s">
        <v>1719</v>
      </c>
      <c r="C1647" s="5" t="s">
        <v>17</v>
      </c>
      <c r="D1647" s="5" t="s">
        <v>1721</v>
      </c>
      <c r="E1647" s="6" t="s">
        <v>2429</v>
      </c>
      <c r="F1647" s="5" t="s">
        <v>2169</v>
      </c>
      <c r="G1647" s="5" t="s">
        <v>116</v>
      </c>
      <c r="H1647" s="5" t="s">
        <v>2170</v>
      </c>
      <c r="I1647" s="6" t="s">
        <v>2171</v>
      </c>
      <c r="J1647" s="7">
        <v>0</v>
      </c>
      <c r="K1647" s="8">
        <v>0</v>
      </c>
    </row>
    <row r="1648" spans="1:11" x14ac:dyDescent="0.35">
      <c r="A1648" s="5" t="s">
        <v>2167</v>
      </c>
      <c r="B1648" s="5" t="s">
        <v>1719</v>
      </c>
      <c r="C1648" s="5" t="s">
        <v>17</v>
      </c>
      <c r="D1648" s="5" t="s">
        <v>1721</v>
      </c>
      <c r="E1648" s="6" t="s">
        <v>2429</v>
      </c>
      <c r="F1648" s="5" t="s">
        <v>2169</v>
      </c>
      <c r="G1648" s="5" t="s">
        <v>116</v>
      </c>
      <c r="H1648" s="5" t="s">
        <v>2172</v>
      </c>
      <c r="I1648" s="6" t="s">
        <v>2173</v>
      </c>
      <c r="J1648" s="7">
        <v>0</v>
      </c>
      <c r="K1648" s="8">
        <v>0</v>
      </c>
    </row>
    <row r="1649" spans="1:11" x14ac:dyDescent="0.35">
      <c r="A1649" s="5" t="s">
        <v>2167</v>
      </c>
      <c r="B1649" s="5" t="s">
        <v>1719</v>
      </c>
      <c r="C1649" s="5" t="s">
        <v>17</v>
      </c>
      <c r="D1649" s="5" t="s">
        <v>1721</v>
      </c>
      <c r="E1649" s="6" t="s">
        <v>2429</v>
      </c>
      <c r="F1649" s="5" t="s">
        <v>2169</v>
      </c>
      <c r="G1649" s="5" t="s">
        <v>116</v>
      </c>
      <c r="H1649" s="5" t="s">
        <v>19</v>
      </c>
      <c r="I1649" s="6" t="s">
        <v>2174</v>
      </c>
      <c r="J1649" s="7">
        <v>634562</v>
      </c>
      <c r="K1649" s="8">
        <v>0.15229999999999999</v>
      </c>
    </row>
    <row r="1650" spans="1:11" x14ac:dyDescent="0.35">
      <c r="A1650" s="5" t="s">
        <v>2167</v>
      </c>
      <c r="B1650" s="5" t="s">
        <v>1719</v>
      </c>
      <c r="C1650" s="5" t="s">
        <v>17</v>
      </c>
      <c r="D1650" s="5" t="s">
        <v>1721</v>
      </c>
      <c r="E1650" s="6" t="s">
        <v>2429</v>
      </c>
      <c r="F1650" s="5" t="s">
        <v>2169</v>
      </c>
      <c r="G1650" s="5" t="s">
        <v>116</v>
      </c>
      <c r="H1650" s="5" t="s">
        <v>194</v>
      </c>
      <c r="I1650" s="6" t="s">
        <v>2415</v>
      </c>
      <c r="J1650" s="7">
        <v>315865</v>
      </c>
      <c r="K1650" s="8">
        <v>6.4100000000000004E-2</v>
      </c>
    </row>
    <row r="1651" spans="1:11" x14ac:dyDescent="0.35">
      <c r="A1651" s="5" t="s">
        <v>2167</v>
      </c>
      <c r="B1651" s="5" t="s">
        <v>1719</v>
      </c>
      <c r="C1651" s="5" t="s">
        <v>17</v>
      </c>
      <c r="D1651" s="5" t="s">
        <v>1721</v>
      </c>
      <c r="E1651" s="6" t="s">
        <v>2429</v>
      </c>
      <c r="F1651" s="5" t="s">
        <v>2169</v>
      </c>
      <c r="G1651" s="5" t="s">
        <v>116</v>
      </c>
      <c r="H1651" s="5" t="s">
        <v>30</v>
      </c>
      <c r="I1651" s="6" t="s">
        <v>2182</v>
      </c>
      <c r="J1651" s="7">
        <v>270408</v>
      </c>
      <c r="K1651" s="8">
        <v>6.4899999999999999E-2</v>
      </c>
    </row>
    <row r="1652" spans="1:11" x14ac:dyDescent="0.35">
      <c r="A1652" s="5" t="s">
        <v>2167</v>
      </c>
      <c r="B1652" s="5" t="s">
        <v>1719</v>
      </c>
      <c r="C1652" s="5" t="s">
        <v>17</v>
      </c>
      <c r="D1652" s="5" t="s">
        <v>1721</v>
      </c>
      <c r="E1652" s="6" t="s">
        <v>2429</v>
      </c>
      <c r="F1652" s="5" t="s">
        <v>2169</v>
      </c>
      <c r="G1652" s="5" t="s">
        <v>116</v>
      </c>
      <c r="H1652" s="5" t="s">
        <v>2175</v>
      </c>
      <c r="I1652" s="6" t="s">
        <v>2176</v>
      </c>
      <c r="J1652" s="7">
        <v>1556166</v>
      </c>
      <c r="K1652" s="8">
        <v>0.31580000000000003</v>
      </c>
    </row>
    <row r="1653" spans="1:11" x14ac:dyDescent="0.35">
      <c r="A1653" s="5" t="s">
        <v>2167</v>
      </c>
      <c r="B1653" s="5" t="s">
        <v>1719</v>
      </c>
      <c r="C1653" s="5" t="s">
        <v>17</v>
      </c>
      <c r="D1653" s="5" t="s">
        <v>1721</v>
      </c>
      <c r="E1653" s="6" t="s">
        <v>2429</v>
      </c>
      <c r="F1653" s="5" t="s">
        <v>2169</v>
      </c>
      <c r="G1653" s="5" t="s">
        <v>116</v>
      </c>
      <c r="H1653" s="5" t="s">
        <v>2177</v>
      </c>
      <c r="I1653" s="6" t="s">
        <v>2178</v>
      </c>
      <c r="J1653" s="7">
        <v>912609</v>
      </c>
      <c r="K1653" s="8">
        <v>0.1852</v>
      </c>
    </row>
    <row r="1654" spans="1:11" x14ac:dyDescent="0.35">
      <c r="A1654" s="5" t="s">
        <v>2167</v>
      </c>
      <c r="B1654" s="5" t="s">
        <v>1719</v>
      </c>
      <c r="C1654" s="5" t="s">
        <v>17</v>
      </c>
      <c r="D1654" s="5" t="s">
        <v>1721</v>
      </c>
      <c r="E1654" s="6" t="s">
        <v>2429</v>
      </c>
      <c r="F1654" s="5" t="s">
        <v>2169</v>
      </c>
      <c r="G1654" s="5" t="s">
        <v>116</v>
      </c>
      <c r="H1654" s="5" t="s">
        <v>2179</v>
      </c>
      <c r="I1654" s="6" t="s">
        <v>2180</v>
      </c>
      <c r="J1654" s="7">
        <v>1971</v>
      </c>
      <c r="K1654" s="8">
        <v>4.0000000000000002E-4</v>
      </c>
    </row>
    <row r="1655" spans="1:11" x14ac:dyDescent="0.35">
      <c r="A1655" s="5" t="s">
        <v>2167</v>
      </c>
      <c r="B1655" s="5" t="s">
        <v>1723</v>
      </c>
      <c r="C1655" s="5" t="s">
        <v>17</v>
      </c>
      <c r="D1655" s="5" t="s">
        <v>1429</v>
      </c>
      <c r="E1655" s="6" t="s">
        <v>2269</v>
      </c>
      <c r="F1655" s="5" t="s">
        <v>2198</v>
      </c>
      <c r="G1655" s="5" t="s">
        <v>1428</v>
      </c>
      <c r="H1655" s="5" t="s">
        <v>2170</v>
      </c>
      <c r="I1655" s="6" t="s">
        <v>2171</v>
      </c>
      <c r="J1655" s="7">
        <v>0</v>
      </c>
      <c r="K1655" s="8">
        <v>0</v>
      </c>
    </row>
    <row r="1656" spans="1:11" x14ac:dyDescent="0.35">
      <c r="A1656" s="5" t="s">
        <v>2167</v>
      </c>
      <c r="B1656" s="5" t="s">
        <v>1723</v>
      </c>
      <c r="C1656" s="5" t="s">
        <v>17</v>
      </c>
      <c r="D1656" s="5" t="s">
        <v>1429</v>
      </c>
      <c r="E1656" s="6" t="s">
        <v>2269</v>
      </c>
      <c r="F1656" s="5" t="s">
        <v>2198</v>
      </c>
      <c r="G1656" s="5" t="s">
        <v>1428</v>
      </c>
      <c r="H1656" s="5" t="s">
        <v>2172</v>
      </c>
      <c r="I1656" s="6" t="s">
        <v>2173</v>
      </c>
      <c r="J1656" s="7">
        <v>0</v>
      </c>
      <c r="K1656" s="8">
        <v>0</v>
      </c>
    </row>
    <row r="1657" spans="1:11" x14ac:dyDescent="0.35">
      <c r="A1657" s="5" t="s">
        <v>2167</v>
      </c>
      <c r="B1657" s="5" t="s">
        <v>1723</v>
      </c>
      <c r="C1657" s="5" t="s">
        <v>17</v>
      </c>
      <c r="D1657" s="5" t="s">
        <v>1429</v>
      </c>
      <c r="E1657" s="6" t="s">
        <v>2269</v>
      </c>
      <c r="F1657" s="5" t="s">
        <v>2198</v>
      </c>
      <c r="G1657" s="5" t="s">
        <v>1428</v>
      </c>
      <c r="H1657" s="5" t="s">
        <v>19</v>
      </c>
      <c r="I1657" s="6" t="s">
        <v>2174</v>
      </c>
      <c r="J1657" s="7">
        <v>129026</v>
      </c>
      <c r="K1657" s="8">
        <v>0.18590000000000001</v>
      </c>
    </row>
    <row r="1658" spans="1:11" x14ac:dyDescent="0.35">
      <c r="A1658" s="5" t="s">
        <v>2167</v>
      </c>
      <c r="B1658" s="5" t="s">
        <v>1723</v>
      </c>
      <c r="C1658" s="5" t="s">
        <v>17</v>
      </c>
      <c r="D1658" s="5" t="s">
        <v>1429</v>
      </c>
      <c r="E1658" s="6" t="s">
        <v>2269</v>
      </c>
      <c r="F1658" s="5" t="s">
        <v>2198</v>
      </c>
      <c r="G1658" s="5" t="s">
        <v>1428</v>
      </c>
      <c r="H1658" s="5" t="s">
        <v>30</v>
      </c>
      <c r="I1658" s="6" t="s">
        <v>2182</v>
      </c>
      <c r="J1658" s="7">
        <v>20753</v>
      </c>
      <c r="K1658" s="8">
        <v>2.9899999999999999E-2</v>
      </c>
    </row>
    <row r="1659" spans="1:11" x14ac:dyDescent="0.35">
      <c r="A1659" s="5" t="s">
        <v>2167</v>
      </c>
      <c r="B1659" s="5" t="s">
        <v>1723</v>
      </c>
      <c r="C1659" s="5" t="s">
        <v>17</v>
      </c>
      <c r="D1659" s="5" t="s">
        <v>1429</v>
      </c>
      <c r="E1659" s="6" t="s">
        <v>2269</v>
      </c>
      <c r="F1659" s="5" t="s">
        <v>2198</v>
      </c>
      <c r="G1659" s="5" t="s">
        <v>1428</v>
      </c>
      <c r="H1659" s="5" t="s">
        <v>2175</v>
      </c>
      <c r="I1659" s="6" t="s">
        <v>2176</v>
      </c>
      <c r="J1659" s="7">
        <v>73779</v>
      </c>
      <c r="K1659" s="8">
        <v>0.10630000000000001</v>
      </c>
    </row>
    <row r="1660" spans="1:11" x14ac:dyDescent="0.35">
      <c r="A1660" s="5" t="s">
        <v>2167</v>
      </c>
      <c r="B1660" s="5" t="s">
        <v>1723</v>
      </c>
      <c r="C1660" s="5" t="s">
        <v>17</v>
      </c>
      <c r="D1660" s="5" t="s">
        <v>1429</v>
      </c>
      <c r="E1660" s="6" t="s">
        <v>2269</v>
      </c>
      <c r="F1660" s="5" t="s">
        <v>2198</v>
      </c>
      <c r="G1660" s="5" t="s">
        <v>1428</v>
      </c>
      <c r="H1660" s="5" t="s">
        <v>2177</v>
      </c>
      <c r="I1660" s="6" t="s">
        <v>2178</v>
      </c>
      <c r="J1660" s="7">
        <v>67741</v>
      </c>
      <c r="K1660" s="8">
        <v>9.7600000000000006E-2</v>
      </c>
    </row>
    <row r="1661" spans="1:11" x14ac:dyDescent="0.35">
      <c r="A1661" s="5" t="s">
        <v>2167</v>
      </c>
      <c r="B1661" s="5" t="s">
        <v>1723</v>
      </c>
      <c r="C1661" s="5" t="s">
        <v>17</v>
      </c>
      <c r="D1661" s="5" t="s">
        <v>1429</v>
      </c>
      <c r="E1661" s="6" t="s">
        <v>2269</v>
      </c>
      <c r="F1661" s="5" t="s">
        <v>2198</v>
      </c>
      <c r="G1661" s="5" t="s">
        <v>1428</v>
      </c>
      <c r="H1661" s="5" t="s">
        <v>2179</v>
      </c>
      <c r="I1661" s="6" t="s">
        <v>2180</v>
      </c>
      <c r="J1661" s="7">
        <v>17282</v>
      </c>
      <c r="K1661" s="8">
        <v>2.4899999999999999E-2</v>
      </c>
    </row>
    <row r="1662" spans="1:11" x14ac:dyDescent="0.35">
      <c r="A1662" s="5" t="s">
        <v>2167</v>
      </c>
      <c r="B1662" s="5" t="s">
        <v>1723</v>
      </c>
      <c r="C1662" s="5" t="s">
        <v>17</v>
      </c>
      <c r="D1662" s="5" t="s">
        <v>1724</v>
      </c>
      <c r="E1662" s="6" t="s">
        <v>2270</v>
      </c>
      <c r="F1662" s="5" t="s">
        <v>2198</v>
      </c>
      <c r="G1662" s="5" t="s">
        <v>1723</v>
      </c>
      <c r="H1662" s="5" t="s">
        <v>2172</v>
      </c>
      <c r="I1662" s="6" t="s">
        <v>2173</v>
      </c>
      <c r="J1662" s="7">
        <v>0</v>
      </c>
      <c r="K1662" s="8">
        <v>0</v>
      </c>
    </row>
    <row r="1663" spans="1:11" x14ac:dyDescent="0.35">
      <c r="A1663" s="5" t="s">
        <v>2167</v>
      </c>
      <c r="B1663" s="5" t="s">
        <v>1723</v>
      </c>
      <c r="C1663" s="5" t="s">
        <v>17</v>
      </c>
      <c r="D1663" s="5" t="s">
        <v>1724</v>
      </c>
      <c r="E1663" s="6" t="s">
        <v>2270</v>
      </c>
      <c r="F1663" s="5" t="s">
        <v>2198</v>
      </c>
      <c r="G1663" s="5" t="s">
        <v>1723</v>
      </c>
      <c r="H1663" s="5" t="s">
        <v>19</v>
      </c>
      <c r="I1663" s="6" t="s">
        <v>2174</v>
      </c>
      <c r="J1663" s="7">
        <v>1040357</v>
      </c>
      <c r="K1663" s="8">
        <v>0.23469999999999999</v>
      </c>
    </row>
    <row r="1664" spans="1:11" x14ac:dyDescent="0.35">
      <c r="A1664" s="5" t="s">
        <v>2167</v>
      </c>
      <c r="B1664" s="5" t="s">
        <v>1723</v>
      </c>
      <c r="C1664" s="5" t="s">
        <v>17</v>
      </c>
      <c r="D1664" s="5" t="s">
        <v>1724</v>
      </c>
      <c r="E1664" s="6" t="s">
        <v>2270</v>
      </c>
      <c r="F1664" s="5" t="s">
        <v>2198</v>
      </c>
      <c r="G1664" s="5" t="s">
        <v>1723</v>
      </c>
      <c r="H1664" s="5" t="s">
        <v>30</v>
      </c>
      <c r="I1664" s="6" t="s">
        <v>2182</v>
      </c>
      <c r="J1664" s="7">
        <v>243799</v>
      </c>
      <c r="K1664" s="8">
        <v>5.5E-2</v>
      </c>
    </row>
    <row r="1665" spans="1:11" x14ac:dyDescent="0.35">
      <c r="A1665" s="5" t="s">
        <v>2167</v>
      </c>
      <c r="B1665" s="5" t="s">
        <v>1723</v>
      </c>
      <c r="C1665" s="5" t="s">
        <v>17</v>
      </c>
      <c r="D1665" s="5" t="s">
        <v>1724</v>
      </c>
      <c r="E1665" s="6" t="s">
        <v>2270</v>
      </c>
      <c r="F1665" s="5" t="s">
        <v>2198</v>
      </c>
      <c r="G1665" s="5" t="s">
        <v>1723</v>
      </c>
      <c r="H1665" s="5" t="s">
        <v>2175</v>
      </c>
      <c r="I1665" s="6" t="s">
        <v>2176</v>
      </c>
      <c r="J1665" s="7">
        <v>677762</v>
      </c>
      <c r="K1665" s="8">
        <v>0.15290000000000001</v>
      </c>
    </row>
    <row r="1666" spans="1:11" x14ac:dyDescent="0.35">
      <c r="A1666" s="5" t="s">
        <v>2167</v>
      </c>
      <c r="B1666" s="5" t="s">
        <v>1723</v>
      </c>
      <c r="C1666" s="5" t="s">
        <v>17</v>
      </c>
      <c r="D1666" s="5" t="s">
        <v>1724</v>
      </c>
      <c r="E1666" s="6" t="s">
        <v>2270</v>
      </c>
      <c r="F1666" s="5" t="s">
        <v>2198</v>
      </c>
      <c r="G1666" s="5" t="s">
        <v>1723</v>
      </c>
      <c r="H1666" s="5" t="s">
        <v>2177</v>
      </c>
      <c r="I1666" s="6" t="s">
        <v>2178</v>
      </c>
      <c r="J1666" s="7">
        <v>834236</v>
      </c>
      <c r="K1666" s="8">
        <v>0.18820000000000001</v>
      </c>
    </row>
    <row r="1667" spans="1:11" x14ac:dyDescent="0.35">
      <c r="A1667" s="5" t="s">
        <v>2167</v>
      </c>
      <c r="B1667" s="5" t="s">
        <v>1723</v>
      </c>
      <c r="C1667" s="5" t="s">
        <v>17</v>
      </c>
      <c r="D1667" s="5" t="s">
        <v>1724</v>
      </c>
      <c r="E1667" s="6" t="s">
        <v>2270</v>
      </c>
      <c r="F1667" s="5" t="s">
        <v>2198</v>
      </c>
      <c r="G1667" s="5" t="s">
        <v>1723</v>
      </c>
      <c r="H1667" s="5" t="s">
        <v>2179</v>
      </c>
      <c r="I1667" s="6" t="s">
        <v>2180</v>
      </c>
      <c r="J1667" s="7">
        <v>210111</v>
      </c>
      <c r="K1667" s="8">
        <v>4.7399999999999998E-2</v>
      </c>
    </row>
    <row r="1668" spans="1:11" x14ac:dyDescent="0.35">
      <c r="A1668" s="5" t="s">
        <v>2167</v>
      </c>
      <c r="B1668" s="5" t="s">
        <v>1723</v>
      </c>
      <c r="C1668" s="5" t="s">
        <v>17</v>
      </c>
      <c r="D1668" s="5" t="s">
        <v>1725</v>
      </c>
      <c r="E1668" s="6" t="s">
        <v>2320</v>
      </c>
      <c r="F1668" s="5" t="s">
        <v>2198</v>
      </c>
      <c r="G1668" s="5" t="s">
        <v>1723</v>
      </c>
      <c r="H1668" s="5" t="s">
        <v>2170</v>
      </c>
      <c r="I1668" s="6" t="s">
        <v>2171</v>
      </c>
      <c r="J1668" s="7">
        <v>0</v>
      </c>
      <c r="K1668" s="8">
        <v>0</v>
      </c>
    </row>
    <row r="1669" spans="1:11" x14ac:dyDescent="0.35">
      <c r="A1669" s="5" t="s">
        <v>2167</v>
      </c>
      <c r="B1669" s="5" t="s">
        <v>1723</v>
      </c>
      <c r="C1669" s="5" t="s">
        <v>17</v>
      </c>
      <c r="D1669" s="5" t="s">
        <v>1725</v>
      </c>
      <c r="E1669" s="6" t="s">
        <v>2320</v>
      </c>
      <c r="F1669" s="5" t="s">
        <v>2198</v>
      </c>
      <c r="G1669" s="5" t="s">
        <v>1723</v>
      </c>
      <c r="H1669" s="5" t="s">
        <v>2172</v>
      </c>
      <c r="I1669" s="6" t="s">
        <v>2173</v>
      </c>
      <c r="J1669" s="7">
        <v>0</v>
      </c>
      <c r="K1669" s="8">
        <v>0</v>
      </c>
    </row>
    <row r="1670" spans="1:11" x14ac:dyDescent="0.35">
      <c r="A1670" s="5" t="s">
        <v>2167</v>
      </c>
      <c r="B1670" s="5" t="s">
        <v>1723</v>
      </c>
      <c r="C1670" s="5" t="s">
        <v>17</v>
      </c>
      <c r="D1670" s="5" t="s">
        <v>1725</v>
      </c>
      <c r="E1670" s="6" t="s">
        <v>2320</v>
      </c>
      <c r="F1670" s="5" t="s">
        <v>2198</v>
      </c>
      <c r="G1670" s="5" t="s">
        <v>1723</v>
      </c>
      <c r="H1670" s="5" t="s">
        <v>19</v>
      </c>
      <c r="I1670" s="6" t="s">
        <v>2174</v>
      </c>
      <c r="J1670" s="7">
        <v>378793</v>
      </c>
      <c r="K1670" s="8">
        <v>0.113</v>
      </c>
    </row>
    <row r="1671" spans="1:11" x14ac:dyDescent="0.35">
      <c r="A1671" s="5" t="s">
        <v>2167</v>
      </c>
      <c r="B1671" s="5" t="s">
        <v>1723</v>
      </c>
      <c r="C1671" s="5" t="s">
        <v>17</v>
      </c>
      <c r="D1671" s="5" t="s">
        <v>1725</v>
      </c>
      <c r="E1671" s="6" t="s">
        <v>2320</v>
      </c>
      <c r="F1671" s="5" t="s">
        <v>2198</v>
      </c>
      <c r="G1671" s="5" t="s">
        <v>1723</v>
      </c>
      <c r="H1671" s="5" t="s">
        <v>2175</v>
      </c>
      <c r="I1671" s="6" t="s">
        <v>2176</v>
      </c>
      <c r="J1671" s="7">
        <v>623165</v>
      </c>
      <c r="K1671" s="8">
        <v>0.18590000000000001</v>
      </c>
    </row>
    <row r="1672" spans="1:11" x14ac:dyDescent="0.35">
      <c r="A1672" s="5" t="s">
        <v>2167</v>
      </c>
      <c r="B1672" s="5" t="s">
        <v>1723</v>
      </c>
      <c r="C1672" s="5" t="s">
        <v>17</v>
      </c>
      <c r="D1672" s="5" t="s">
        <v>1725</v>
      </c>
      <c r="E1672" s="6" t="s">
        <v>2320</v>
      </c>
      <c r="F1672" s="5" t="s">
        <v>2198</v>
      </c>
      <c r="G1672" s="5" t="s">
        <v>1723</v>
      </c>
      <c r="H1672" s="5" t="s">
        <v>2177</v>
      </c>
      <c r="I1672" s="6" t="s">
        <v>2178</v>
      </c>
      <c r="J1672" s="7">
        <v>350300</v>
      </c>
      <c r="K1672" s="8">
        <v>0.1045</v>
      </c>
    </row>
    <row r="1673" spans="1:11" x14ac:dyDescent="0.35">
      <c r="A1673" s="5" t="s">
        <v>2167</v>
      </c>
      <c r="B1673" s="5" t="s">
        <v>1723</v>
      </c>
      <c r="C1673" s="5" t="s">
        <v>17</v>
      </c>
      <c r="D1673" s="5" t="s">
        <v>1725</v>
      </c>
      <c r="E1673" s="6" t="s">
        <v>2320</v>
      </c>
      <c r="F1673" s="5" t="s">
        <v>2198</v>
      </c>
      <c r="G1673" s="5" t="s">
        <v>1723</v>
      </c>
      <c r="H1673" s="5" t="s">
        <v>2179</v>
      </c>
      <c r="I1673" s="6" t="s">
        <v>2180</v>
      </c>
      <c r="J1673" s="7">
        <v>82798</v>
      </c>
      <c r="K1673" s="8">
        <v>2.47E-2</v>
      </c>
    </row>
    <row r="1674" spans="1:11" x14ac:dyDescent="0.35">
      <c r="A1674" s="5" t="s">
        <v>2167</v>
      </c>
      <c r="B1674" s="5" t="s">
        <v>1723</v>
      </c>
      <c r="C1674" s="5" t="s">
        <v>17</v>
      </c>
      <c r="D1674" s="5" t="s">
        <v>1913</v>
      </c>
      <c r="E1674" s="6" t="s">
        <v>2430</v>
      </c>
      <c r="F1674" s="5" t="s">
        <v>2198</v>
      </c>
      <c r="G1674" s="5" t="s">
        <v>1909</v>
      </c>
      <c r="H1674" s="5" t="s">
        <v>2172</v>
      </c>
      <c r="I1674" s="6" t="s">
        <v>2173</v>
      </c>
      <c r="J1674" s="7">
        <v>0</v>
      </c>
      <c r="K1674" s="8">
        <v>0</v>
      </c>
    </row>
    <row r="1675" spans="1:11" x14ac:dyDescent="0.35">
      <c r="A1675" s="5" t="s">
        <v>2167</v>
      </c>
      <c r="B1675" s="5" t="s">
        <v>1723</v>
      </c>
      <c r="C1675" s="5" t="s">
        <v>17</v>
      </c>
      <c r="D1675" s="5" t="s">
        <v>1913</v>
      </c>
      <c r="E1675" s="6" t="s">
        <v>2430</v>
      </c>
      <c r="F1675" s="5" t="s">
        <v>2198</v>
      </c>
      <c r="G1675" s="5" t="s">
        <v>1909</v>
      </c>
      <c r="H1675" s="5" t="s">
        <v>19</v>
      </c>
      <c r="I1675" s="6" t="s">
        <v>2174</v>
      </c>
      <c r="J1675" s="7">
        <v>200441</v>
      </c>
      <c r="K1675" s="8">
        <v>0.29749999999999999</v>
      </c>
    </row>
    <row r="1676" spans="1:11" x14ac:dyDescent="0.35">
      <c r="A1676" s="5" t="s">
        <v>2167</v>
      </c>
      <c r="B1676" s="5" t="s">
        <v>1723</v>
      </c>
      <c r="C1676" s="5" t="s">
        <v>17</v>
      </c>
      <c r="D1676" s="5" t="s">
        <v>1913</v>
      </c>
      <c r="E1676" s="6" t="s">
        <v>2430</v>
      </c>
      <c r="F1676" s="5" t="s">
        <v>2198</v>
      </c>
      <c r="G1676" s="5" t="s">
        <v>1909</v>
      </c>
      <c r="H1676" s="5" t="s">
        <v>30</v>
      </c>
      <c r="I1676" s="6" t="s">
        <v>2182</v>
      </c>
      <c r="J1676" s="7">
        <v>13610</v>
      </c>
      <c r="K1676" s="8">
        <v>2.0199999999999999E-2</v>
      </c>
    </row>
    <row r="1677" spans="1:11" x14ac:dyDescent="0.35">
      <c r="A1677" s="5" t="s">
        <v>2167</v>
      </c>
      <c r="B1677" s="5" t="s">
        <v>1723</v>
      </c>
      <c r="C1677" s="5" t="s">
        <v>17</v>
      </c>
      <c r="D1677" s="5" t="s">
        <v>1913</v>
      </c>
      <c r="E1677" s="6" t="s">
        <v>2430</v>
      </c>
      <c r="F1677" s="5" t="s">
        <v>2198</v>
      </c>
      <c r="G1677" s="5" t="s">
        <v>1909</v>
      </c>
      <c r="H1677" s="5" t="s">
        <v>2175</v>
      </c>
      <c r="I1677" s="6" t="s">
        <v>2176</v>
      </c>
      <c r="J1677" s="7">
        <v>181307</v>
      </c>
      <c r="K1677" s="8">
        <v>0.26910000000000001</v>
      </c>
    </row>
    <row r="1678" spans="1:11" x14ac:dyDescent="0.35">
      <c r="A1678" s="5" t="s">
        <v>2167</v>
      </c>
      <c r="B1678" s="5" t="s">
        <v>1723</v>
      </c>
      <c r="C1678" s="5" t="s">
        <v>17</v>
      </c>
      <c r="D1678" s="5" t="s">
        <v>1913</v>
      </c>
      <c r="E1678" s="6" t="s">
        <v>2430</v>
      </c>
      <c r="F1678" s="5" t="s">
        <v>2198</v>
      </c>
      <c r="G1678" s="5" t="s">
        <v>1909</v>
      </c>
      <c r="H1678" s="5" t="s">
        <v>2177</v>
      </c>
      <c r="I1678" s="6" t="s">
        <v>2178</v>
      </c>
      <c r="J1678" s="7">
        <v>159073</v>
      </c>
      <c r="K1678" s="8">
        <v>0.2361</v>
      </c>
    </row>
    <row r="1679" spans="1:11" x14ac:dyDescent="0.35">
      <c r="A1679" s="5" t="s">
        <v>2167</v>
      </c>
      <c r="B1679" s="5" t="s">
        <v>1723</v>
      </c>
      <c r="C1679" s="5" t="s">
        <v>17</v>
      </c>
      <c r="D1679" s="5" t="s">
        <v>1913</v>
      </c>
      <c r="E1679" s="6" t="s">
        <v>2430</v>
      </c>
      <c r="F1679" s="5" t="s">
        <v>2198</v>
      </c>
      <c r="G1679" s="5" t="s">
        <v>1909</v>
      </c>
      <c r="H1679" s="5" t="s">
        <v>2179</v>
      </c>
      <c r="I1679" s="6" t="s">
        <v>2180</v>
      </c>
      <c r="J1679" s="7">
        <v>25131</v>
      </c>
      <c r="K1679" s="8">
        <v>3.73E-2</v>
      </c>
    </row>
    <row r="1680" spans="1:11" x14ac:dyDescent="0.35">
      <c r="A1680" s="5" t="s">
        <v>2167</v>
      </c>
      <c r="B1680" s="5" t="s">
        <v>1728</v>
      </c>
      <c r="C1680" s="5" t="s">
        <v>17</v>
      </c>
      <c r="D1680" s="5" t="s">
        <v>1729</v>
      </c>
      <c r="E1680" s="6" t="s">
        <v>2431</v>
      </c>
      <c r="F1680" s="5" t="s">
        <v>2169</v>
      </c>
      <c r="G1680" s="5" t="s">
        <v>116</v>
      </c>
      <c r="H1680" s="5" t="s">
        <v>2172</v>
      </c>
      <c r="I1680" s="6" t="s">
        <v>2173</v>
      </c>
      <c r="J1680" s="7">
        <v>0</v>
      </c>
      <c r="K1680" s="8">
        <v>0</v>
      </c>
    </row>
    <row r="1681" spans="1:11" x14ac:dyDescent="0.35">
      <c r="A1681" s="5" t="s">
        <v>2167</v>
      </c>
      <c r="B1681" s="5" t="s">
        <v>1728</v>
      </c>
      <c r="C1681" s="5" t="s">
        <v>17</v>
      </c>
      <c r="D1681" s="5" t="s">
        <v>1729</v>
      </c>
      <c r="E1681" s="6" t="s">
        <v>2431</v>
      </c>
      <c r="F1681" s="5" t="s">
        <v>2169</v>
      </c>
      <c r="G1681" s="5" t="s">
        <v>116</v>
      </c>
      <c r="H1681" s="5" t="s">
        <v>19</v>
      </c>
      <c r="I1681" s="6" t="s">
        <v>2174</v>
      </c>
      <c r="J1681" s="7">
        <v>1967152</v>
      </c>
      <c r="K1681" s="8">
        <v>0.56399999999999995</v>
      </c>
    </row>
    <row r="1682" spans="1:11" x14ac:dyDescent="0.35">
      <c r="A1682" s="5" t="s">
        <v>2167</v>
      </c>
      <c r="B1682" s="5" t="s">
        <v>1728</v>
      </c>
      <c r="C1682" s="5" t="s">
        <v>17</v>
      </c>
      <c r="D1682" s="5" t="s">
        <v>1729</v>
      </c>
      <c r="E1682" s="6" t="s">
        <v>2431</v>
      </c>
      <c r="F1682" s="5" t="s">
        <v>2169</v>
      </c>
      <c r="G1682" s="5" t="s">
        <v>116</v>
      </c>
      <c r="H1682" s="5" t="s">
        <v>30</v>
      </c>
      <c r="I1682" s="6" t="s">
        <v>2182</v>
      </c>
      <c r="J1682" s="7">
        <v>207528</v>
      </c>
      <c r="K1682" s="8">
        <v>5.9499999999999997E-2</v>
      </c>
    </row>
    <row r="1683" spans="1:11" x14ac:dyDescent="0.35">
      <c r="A1683" s="5" t="s">
        <v>2167</v>
      </c>
      <c r="B1683" s="5" t="s">
        <v>1728</v>
      </c>
      <c r="C1683" s="5" t="s">
        <v>17</v>
      </c>
      <c r="D1683" s="5" t="s">
        <v>1729</v>
      </c>
      <c r="E1683" s="6" t="s">
        <v>2431</v>
      </c>
      <c r="F1683" s="5" t="s">
        <v>2169</v>
      </c>
      <c r="G1683" s="5" t="s">
        <v>116</v>
      </c>
      <c r="H1683" s="5" t="s">
        <v>2175</v>
      </c>
      <c r="I1683" s="6" t="s">
        <v>2176</v>
      </c>
      <c r="J1683" s="7">
        <v>885567</v>
      </c>
      <c r="K1683" s="8">
        <v>0.25390000000000001</v>
      </c>
    </row>
    <row r="1684" spans="1:11" x14ac:dyDescent="0.35">
      <c r="A1684" s="5" t="s">
        <v>2167</v>
      </c>
      <c r="B1684" s="5" t="s">
        <v>1728</v>
      </c>
      <c r="C1684" s="5" t="s">
        <v>17</v>
      </c>
      <c r="D1684" s="5" t="s">
        <v>1729</v>
      </c>
      <c r="E1684" s="6" t="s">
        <v>2431</v>
      </c>
      <c r="F1684" s="5" t="s">
        <v>2169</v>
      </c>
      <c r="G1684" s="5" t="s">
        <v>116</v>
      </c>
      <c r="H1684" s="5" t="s">
        <v>2177</v>
      </c>
      <c r="I1684" s="6" t="s">
        <v>2178</v>
      </c>
      <c r="J1684" s="7">
        <v>721987</v>
      </c>
      <c r="K1684" s="8">
        <v>0.20699999999999999</v>
      </c>
    </row>
    <row r="1685" spans="1:11" x14ac:dyDescent="0.35">
      <c r="A1685" s="5" t="s">
        <v>2167</v>
      </c>
      <c r="B1685" s="5" t="s">
        <v>1728</v>
      </c>
      <c r="C1685" s="5" t="s">
        <v>17</v>
      </c>
      <c r="D1685" s="5" t="s">
        <v>1729</v>
      </c>
      <c r="E1685" s="6" t="s">
        <v>2431</v>
      </c>
      <c r="F1685" s="5" t="s">
        <v>2169</v>
      </c>
      <c r="G1685" s="5" t="s">
        <v>116</v>
      </c>
      <c r="H1685" s="5" t="s">
        <v>2179</v>
      </c>
      <c r="I1685" s="6" t="s">
        <v>2180</v>
      </c>
      <c r="J1685" s="7">
        <v>224269</v>
      </c>
      <c r="K1685" s="8">
        <v>6.4299999999999996E-2</v>
      </c>
    </row>
    <row r="1686" spans="1:11" x14ac:dyDescent="0.35">
      <c r="A1686" s="5" t="s">
        <v>2167</v>
      </c>
      <c r="B1686" s="5" t="s">
        <v>1728</v>
      </c>
      <c r="C1686" s="5" t="s">
        <v>17</v>
      </c>
      <c r="D1686" s="5" t="s">
        <v>1732</v>
      </c>
      <c r="E1686" s="6" t="s">
        <v>2432</v>
      </c>
      <c r="F1686" s="5" t="s">
        <v>2169</v>
      </c>
      <c r="G1686" s="5" t="s">
        <v>116</v>
      </c>
      <c r="H1686" s="5" t="s">
        <v>2172</v>
      </c>
      <c r="I1686" s="6" t="s">
        <v>2173</v>
      </c>
      <c r="J1686" s="7">
        <v>0</v>
      </c>
      <c r="K1686" s="8">
        <v>0</v>
      </c>
    </row>
    <row r="1687" spans="1:11" x14ac:dyDescent="0.35">
      <c r="A1687" s="5" t="s">
        <v>2167</v>
      </c>
      <c r="B1687" s="5" t="s">
        <v>1728</v>
      </c>
      <c r="C1687" s="5" t="s">
        <v>17</v>
      </c>
      <c r="D1687" s="5" t="s">
        <v>1732</v>
      </c>
      <c r="E1687" s="6" t="s">
        <v>2432</v>
      </c>
      <c r="F1687" s="5" t="s">
        <v>2169</v>
      </c>
      <c r="G1687" s="5" t="s">
        <v>116</v>
      </c>
      <c r="H1687" s="5" t="s">
        <v>19</v>
      </c>
      <c r="I1687" s="6" t="s">
        <v>2174</v>
      </c>
      <c r="J1687" s="7">
        <v>1155247</v>
      </c>
      <c r="K1687" s="8">
        <v>0.19520000000000001</v>
      </c>
    </row>
    <row r="1688" spans="1:11" x14ac:dyDescent="0.35">
      <c r="A1688" s="5" t="s">
        <v>2167</v>
      </c>
      <c r="B1688" s="5" t="s">
        <v>1728</v>
      </c>
      <c r="C1688" s="5" t="s">
        <v>17</v>
      </c>
      <c r="D1688" s="5" t="s">
        <v>1732</v>
      </c>
      <c r="E1688" s="6" t="s">
        <v>2432</v>
      </c>
      <c r="F1688" s="5" t="s">
        <v>2169</v>
      </c>
      <c r="G1688" s="5" t="s">
        <v>116</v>
      </c>
      <c r="H1688" s="5" t="s">
        <v>30</v>
      </c>
      <c r="I1688" s="6" t="s">
        <v>2182</v>
      </c>
      <c r="J1688" s="7">
        <v>208915</v>
      </c>
      <c r="K1688" s="8">
        <v>3.5299999999999998E-2</v>
      </c>
    </row>
    <row r="1689" spans="1:11" x14ac:dyDescent="0.35">
      <c r="A1689" s="5" t="s">
        <v>2167</v>
      </c>
      <c r="B1689" s="5" t="s">
        <v>1728</v>
      </c>
      <c r="C1689" s="5" t="s">
        <v>17</v>
      </c>
      <c r="D1689" s="5" t="s">
        <v>1732</v>
      </c>
      <c r="E1689" s="6" t="s">
        <v>2432</v>
      </c>
      <c r="F1689" s="5" t="s">
        <v>2169</v>
      </c>
      <c r="G1689" s="5" t="s">
        <v>116</v>
      </c>
      <c r="H1689" s="5" t="s">
        <v>2175</v>
      </c>
      <c r="I1689" s="6" t="s">
        <v>2176</v>
      </c>
      <c r="J1689" s="7">
        <v>1413283</v>
      </c>
      <c r="K1689" s="8">
        <v>0.23880000000000001</v>
      </c>
    </row>
    <row r="1690" spans="1:11" x14ac:dyDescent="0.35">
      <c r="A1690" s="5" t="s">
        <v>2167</v>
      </c>
      <c r="B1690" s="5" t="s">
        <v>1728</v>
      </c>
      <c r="C1690" s="5" t="s">
        <v>17</v>
      </c>
      <c r="D1690" s="5" t="s">
        <v>1732</v>
      </c>
      <c r="E1690" s="6" t="s">
        <v>2432</v>
      </c>
      <c r="F1690" s="5" t="s">
        <v>2169</v>
      </c>
      <c r="G1690" s="5" t="s">
        <v>116</v>
      </c>
      <c r="H1690" s="5" t="s">
        <v>2177</v>
      </c>
      <c r="I1690" s="6" t="s">
        <v>2178</v>
      </c>
      <c r="J1690" s="7">
        <v>885965</v>
      </c>
      <c r="K1690" s="8">
        <v>0.1497</v>
      </c>
    </row>
    <row r="1691" spans="1:11" x14ac:dyDescent="0.35">
      <c r="A1691" s="5" t="s">
        <v>2167</v>
      </c>
      <c r="B1691" s="5" t="s">
        <v>1728</v>
      </c>
      <c r="C1691" s="5" t="s">
        <v>17</v>
      </c>
      <c r="D1691" s="5" t="s">
        <v>1732</v>
      </c>
      <c r="E1691" s="6" t="s">
        <v>2432</v>
      </c>
      <c r="F1691" s="5" t="s">
        <v>2169</v>
      </c>
      <c r="G1691" s="5" t="s">
        <v>116</v>
      </c>
      <c r="H1691" s="5" t="s">
        <v>2179</v>
      </c>
      <c r="I1691" s="6" t="s">
        <v>2180</v>
      </c>
      <c r="J1691" s="7">
        <v>217201</v>
      </c>
      <c r="K1691" s="8">
        <v>3.6700000000000003E-2</v>
      </c>
    </row>
    <row r="1692" spans="1:11" x14ac:dyDescent="0.35">
      <c r="A1692" s="5" t="s">
        <v>2167</v>
      </c>
      <c r="B1692" s="5" t="s">
        <v>1728</v>
      </c>
      <c r="C1692" s="5" t="s">
        <v>17</v>
      </c>
      <c r="D1692" s="5" t="s">
        <v>1740</v>
      </c>
      <c r="E1692" s="6" t="s">
        <v>2412</v>
      </c>
      <c r="F1692" s="5" t="s">
        <v>2198</v>
      </c>
      <c r="G1692" s="5" t="s">
        <v>1728</v>
      </c>
      <c r="H1692" s="5" t="s">
        <v>2170</v>
      </c>
      <c r="I1692" s="6" t="s">
        <v>2171</v>
      </c>
      <c r="J1692" s="7">
        <v>0</v>
      </c>
      <c r="K1692" s="8">
        <v>0</v>
      </c>
    </row>
    <row r="1693" spans="1:11" x14ac:dyDescent="0.35">
      <c r="A1693" s="5" t="s">
        <v>2167</v>
      </c>
      <c r="B1693" s="5" t="s">
        <v>1728</v>
      </c>
      <c r="C1693" s="5" t="s">
        <v>17</v>
      </c>
      <c r="D1693" s="5" t="s">
        <v>1740</v>
      </c>
      <c r="E1693" s="6" t="s">
        <v>2412</v>
      </c>
      <c r="F1693" s="5" t="s">
        <v>2198</v>
      </c>
      <c r="G1693" s="5" t="s">
        <v>1728</v>
      </c>
      <c r="H1693" s="5" t="s">
        <v>2172</v>
      </c>
      <c r="I1693" s="6" t="s">
        <v>2173</v>
      </c>
      <c r="J1693" s="7">
        <v>0</v>
      </c>
      <c r="K1693" s="8">
        <v>0</v>
      </c>
    </row>
    <row r="1694" spans="1:11" x14ac:dyDescent="0.35">
      <c r="A1694" s="5" t="s">
        <v>2167</v>
      </c>
      <c r="B1694" s="5" t="s">
        <v>1728</v>
      </c>
      <c r="C1694" s="5" t="s">
        <v>17</v>
      </c>
      <c r="D1694" s="5" t="s">
        <v>1740</v>
      </c>
      <c r="E1694" s="6" t="s">
        <v>2412</v>
      </c>
      <c r="F1694" s="5" t="s">
        <v>2198</v>
      </c>
      <c r="G1694" s="5" t="s">
        <v>1728</v>
      </c>
      <c r="H1694" s="5" t="s">
        <v>19</v>
      </c>
      <c r="I1694" s="6" t="s">
        <v>2174</v>
      </c>
      <c r="J1694" s="7">
        <v>950977</v>
      </c>
      <c r="K1694" s="8">
        <v>0.64390000000000003</v>
      </c>
    </row>
    <row r="1695" spans="1:11" x14ac:dyDescent="0.35">
      <c r="A1695" s="5" t="s">
        <v>2167</v>
      </c>
      <c r="B1695" s="5" t="s">
        <v>1728</v>
      </c>
      <c r="C1695" s="5" t="s">
        <v>17</v>
      </c>
      <c r="D1695" s="5" t="s">
        <v>1740</v>
      </c>
      <c r="E1695" s="6" t="s">
        <v>2412</v>
      </c>
      <c r="F1695" s="5" t="s">
        <v>2198</v>
      </c>
      <c r="G1695" s="5" t="s">
        <v>1728</v>
      </c>
      <c r="H1695" s="5" t="s">
        <v>30</v>
      </c>
      <c r="I1695" s="6" t="s">
        <v>2182</v>
      </c>
      <c r="J1695" s="7">
        <v>63359</v>
      </c>
      <c r="K1695" s="8">
        <v>4.2900000000000001E-2</v>
      </c>
    </row>
    <row r="1696" spans="1:11" x14ac:dyDescent="0.35">
      <c r="A1696" s="5" t="s">
        <v>2167</v>
      </c>
      <c r="B1696" s="5" t="s">
        <v>1728</v>
      </c>
      <c r="C1696" s="5" t="s">
        <v>17</v>
      </c>
      <c r="D1696" s="5" t="s">
        <v>1740</v>
      </c>
      <c r="E1696" s="6" t="s">
        <v>2412</v>
      </c>
      <c r="F1696" s="5" t="s">
        <v>2198</v>
      </c>
      <c r="G1696" s="5" t="s">
        <v>1728</v>
      </c>
      <c r="H1696" s="5" t="s">
        <v>2175</v>
      </c>
      <c r="I1696" s="6" t="s">
        <v>2176</v>
      </c>
      <c r="J1696" s="7">
        <v>494023</v>
      </c>
      <c r="K1696" s="8">
        <v>0.33450000000000002</v>
      </c>
    </row>
    <row r="1697" spans="1:11" x14ac:dyDescent="0.35">
      <c r="A1697" s="5" t="s">
        <v>2167</v>
      </c>
      <c r="B1697" s="5" t="s">
        <v>1728</v>
      </c>
      <c r="C1697" s="5" t="s">
        <v>17</v>
      </c>
      <c r="D1697" s="5" t="s">
        <v>1740</v>
      </c>
      <c r="E1697" s="6" t="s">
        <v>2412</v>
      </c>
      <c r="F1697" s="5" t="s">
        <v>2198</v>
      </c>
      <c r="G1697" s="5" t="s">
        <v>1728</v>
      </c>
      <c r="H1697" s="5" t="s">
        <v>2177</v>
      </c>
      <c r="I1697" s="6" t="s">
        <v>2178</v>
      </c>
      <c r="J1697" s="7">
        <v>475710</v>
      </c>
      <c r="K1697" s="8">
        <v>0.3221</v>
      </c>
    </row>
    <row r="1698" spans="1:11" x14ac:dyDescent="0.35">
      <c r="A1698" s="5" t="s">
        <v>2167</v>
      </c>
      <c r="B1698" s="5" t="s">
        <v>1728</v>
      </c>
      <c r="C1698" s="5" t="s">
        <v>17</v>
      </c>
      <c r="D1698" s="5" t="s">
        <v>1740</v>
      </c>
      <c r="E1698" s="6" t="s">
        <v>2412</v>
      </c>
      <c r="F1698" s="5" t="s">
        <v>2198</v>
      </c>
      <c r="G1698" s="5" t="s">
        <v>1728</v>
      </c>
      <c r="H1698" s="5" t="s">
        <v>2179</v>
      </c>
      <c r="I1698" s="6" t="s">
        <v>2180</v>
      </c>
      <c r="J1698" s="7">
        <v>55975</v>
      </c>
      <c r="K1698" s="8">
        <v>3.7900000000000003E-2</v>
      </c>
    </row>
    <row r="1699" spans="1:11" x14ac:dyDescent="0.35">
      <c r="A1699" s="5" t="s">
        <v>2167</v>
      </c>
      <c r="B1699" s="5" t="s">
        <v>1728</v>
      </c>
      <c r="C1699" s="5" t="s">
        <v>17</v>
      </c>
      <c r="D1699" s="5" t="s">
        <v>1747</v>
      </c>
      <c r="E1699" s="6" t="s">
        <v>2433</v>
      </c>
      <c r="F1699" s="5" t="s">
        <v>2169</v>
      </c>
      <c r="G1699" s="5" t="s">
        <v>116</v>
      </c>
      <c r="H1699" s="5" t="s">
        <v>2170</v>
      </c>
      <c r="I1699" s="6" t="s">
        <v>2171</v>
      </c>
      <c r="J1699" s="7">
        <v>0</v>
      </c>
      <c r="K1699" s="8">
        <v>0</v>
      </c>
    </row>
    <row r="1700" spans="1:11" x14ac:dyDescent="0.35">
      <c r="A1700" s="5" t="s">
        <v>2167</v>
      </c>
      <c r="B1700" s="5" t="s">
        <v>1728</v>
      </c>
      <c r="C1700" s="5" t="s">
        <v>17</v>
      </c>
      <c r="D1700" s="5" t="s">
        <v>1747</v>
      </c>
      <c r="E1700" s="6" t="s">
        <v>2433</v>
      </c>
      <c r="F1700" s="5" t="s">
        <v>2169</v>
      </c>
      <c r="G1700" s="5" t="s">
        <v>116</v>
      </c>
      <c r="H1700" s="5" t="s">
        <v>2172</v>
      </c>
      <c r="I1700" s="6" t="s">
        <v>2173</v>
      </c>
      <c r="J1700" s="7">
        <v>0</v>
      </c>
      <c r="K1700" s="8">
        <v>0</v>
      </c>
    </row>
    <row r="1701" spans="1:11" x14ac:dyDescent="0.35">
      <c r="A1701" s="5" t="s">
        <v>2167</v>
      </c>
      <c r="B1701" s="5" t="s">
        <v>1728</v>
      </c>
      <c r="C1701" s="5" t="s">
        <v>17</v>
      </c>
      <c r="D1701" s="5" t="s">
        <v>1747</v>
      </c>
      <c r="E1701" s="6" t="s">
        <v>2433</v>
      </c>
      <c r="F1701" s="5" t="s">
        <v>2169</v>
      </c>
      <c r="G1701" s="5" t="s">
        <v>116</v>
      </c>
      <c r="H1701" s="5" t="s">
        <v>19</v>
      </c>
      <c r="I1701" s="6" t="s">
        <v>2174</v>
      </c>
      <c r="J1701" s="7">
        <v>2930043</v>
      </c>
      <c r="K1701" s="8">
        <v>0.58560000000000001</v>
      </c>
    </row>
    <row r="1702" spans="1:11" x14ac:dyDescent="0.35">
      <c r="A1702" s="5" t="s">
        <v>2167</v>
      </c>
      <c r="B1702" s="5" t="s">
        <v>1728</v>
      </c>
      <c r="C1702" s="5" t="s">
        <v>17</v>
      </c>
      <c r="D1702" s="5" t="s">
        <v>1747</v>
      </c>
      <c r="E1702" s="6" t="s">
        <v>2433</v>
      </c>
      <c r="F1702" s="5" t="s">
        <v>2169</v>
      </c>
      <c r="G1702" s="5" t="s">
        <v>116</v>
      </c>
      <c r="H1702" s="5" t="s">
        <v>30</v>
      </c>
      <c r="I1702" s="6" t="s">
        <v>2182</v>
      </c>
      <c r="J1702" s="7">
        <v>247673</v>
      </c>
      <c r="K1702" s="8">
        <v>4.9500000000000002E-2</v>
      </c>
    </row>
    <row r="1703" spans="1:11" x14ac:dyDescent="0.35">
      <c r="A1703" s="5" t="s">
        <v>2167</v>
      </c>
      <c r="B1703" s="5" t="s">
        <v>1728</v>
      </c>
      <c r="C1703" s="5" t="s">
        <v>17</v>
      </c>
      <c r="D1703" s="5" t="s">
        <v>1747</v>
      </c>
      <c r="E1703" s="6" t="s">
        <v>2433</v>
      </c>
      <c r="F1703" s="5" t="s">
        <v>2169</v>
      </c>
      <c r="G1703" s="5" t="s">
        <v>116</v>
      </c>
      <c r="H1703" s="5" t="s">
        <v>2175</v>
      </c>
      <c r="I1703" s="6" t="s">
        <v>2176</v>
      </c>
      <c r="J1703" s="7">
        <v>1869804</v>
      </c>
      <c r="K1703" s="8">
        <v>0.37369999999999998</v>
      </c>
    </row>
    <row r="1704" spans="1:11" x14ac:dyDescent="0.35">
      <c r="A1704" s="5" t="s">
        <v>2167</v>
      </c>
      <c r="B1704" s="5" t="s">
        <v>1728</v>
      </c>
      <c r="C1704" s="5" t="s">
        <v>17</v>
      </c>
      <c r="D1704" s="5" t="s">
        <v>1747</v>
      </c>
      <c r="E1704" s="6" t="s">
        <v>2433</v>
      </c>
      <c r="F1704" s="5" t="s">
        <v>2169</v>
      </c>
      <c r="G1704" s="5" t="s">
        <v>116</v>
      </c>
      <c r="H1704" s="5" t="s">
        <v>2177</v>
      </c>
      <c r="I1704" s="6" t="s">
        <v>2178</v>
      </c>
      <c r="J1704" s="7">
        <v>916139</v>
      </c>
      <c r="K1704" s="8">
        <v>0.18310000000000001</v>
      </c>
    </row>
    <row r="1705" spans="1:11" x14ac:dyDescent="0.35">
      <c r="A1705" s="5" t="s">
        <v>2167</v>
      </c>
      <c r="B1705" s="5" t="s">
        <v>1728</v>
      </c>
      <c r="C1705" s="5" t="s">
        <v>17</v>
      </c>
      <c r="D1705" s="5" t="s">
        <v>1747</v>
      </c>
      <c r="E1705" s="6" t="s">
        <v>2433</v>
      </c>
      <c r="F1705" s="5" t="s">
        <v>2169</v>
      </c>
      <c r="G1705" s="5" t="s">
        <v>116</v>
      </c>
      <c r="H1705" s="5" t="s">
        <v>2179</v>
      </c>
      <c r="I1705" s="6" t="s">
        <v>2180</v>
      </c>
      <c r="J1705" s="7">
        <v>36025</v>
      </c>
      <c r="K1705" s="8">
        <v>7.1999999999999998E-3</v>
      </c>
    </row>
    <row r="1706" spans="1:11" x14ac:dyDescent="0.35">
      <c r="A1706" s="5" t="s">
        <v>2167</v>
      </c>
      <c r="B1706" s="5" t="s">
        <v>1753</v>
      </c>
      <c r="C1706" s="5" t="s">
        <v>17</v>
      </c>
      <c r="D1706" s="5" t="s">
        <v>1754</v>
      </c>
      <c r="E1706" s="6" t="s">
        <v>2306</v>
      </c>
      <c r="F1706" s="5" t="s">
        <v>2198</v>
      </c>
      <c r="G1706" s="5" t="s">
        <v>1753</v>
      </c>
      <c r="H1706" s="5" t="s">
        <v>2170</v>
      </c>
      <c r="I1706" s="6" t="s">
        <v>2171</v>
      </c>
      <c r="J1706" s="7">
        <v>0</v>
      </c>
      <c r="K1706" s="8">
        <v>0</v>
      </c>
    </row>
    <row r="1707" spans="1:11" x14ac:dyDescent="0.35">
      <c r="A1707" s="5" t="s">
        <v>2167</v>
      </c>
      <c r="B1707" s="5" t="s">
        <v>1753</v>
      </c>
      <c r="C1707" s="5" t="s">
        <v>17</v>
      </c>
      <c r="D1707" s="5" t="s">
        <v>1754</v>
      </c>
      <c r="E1707" s="6" t="s">
        <v>2306</v>
      </c>
      <c r="F1707" s="5" t="s">
        <v>2198</v>
      </c>
      <c r="G1707" s="5" t="s">
        <v>1753</v>
      </c>
      <c r="H1707" s="5" t="s">
        <v>2172</v>
      </c>
      <c r="I1707" s="6" t="s">
        <v>2173</v>
      </c>
      <c r="J1707" s="7">
        <v>0</v>
      </c>
      <c r="K1707" s="8">
        <v>0</v>
      </c>
    </row>
    <row r="1708" spans="1:11" x14ac:dyDescent="0.35">
      <c r="A1708" s="5" t="s">
        <v>2167</v>
      </c>
      <c r="B1708" s="5" t="s">
        <v>1753</v>
      </c>
      <c r="C1708" s="5" t="s">
        <v>17</v>
      </c>
      <c r="D1708" s="5" t="s">
        <v>1754</v>
      </c>
      <c r="E1708" s="6" t="s">
        <v>2306</v>
      </c>
      <c r="F1708" s="5" t="s">
        <v>2198</v>
      </c>
      <c r="G1708" s="5" t="s">
        <v>1753</v>
      </c>
      <c r="H1708" s="5" t="s">
        <v>19</v>
      </c>
      <c r="I1708" s="6" t="s">
        <v>2174</v>
      </c>
      <c r="J1708" s="7">
        <v>302530</v>
      </c>
      <c r="K1708" s="8">
        <v>0.20200000000000001</v>
      </c>
    </row>
    <row r="1709" spans="1:11" x14ac:dyDescent="0.35">
      <c r="A1709" s="5" t="s">
        <v>2167</v>
      </c>
      <c r="B1709" s="5" t="s">
        <v>1753</v>
      </c>
      <c r="C1709" s="5" t="s">
        <v>17</v>
      </c>
      <c r="D1709" s="5" t="s">
        <v>1754</v>
      </c>
      <c r="E1709" s="6" t="s">
        <v>2306</v>
      </c>
      <c r="F1709" s="5" t="s">
        <v>2198</v>
      </c>
      <c r="G1709" s="5" t="s">
        <v>1753</v>
      </c>
      <c r="H1709" s="5" t="s">
        <v>30</v>
      </c>
      <c r="I1709" s="6" t="s">
        <v>2182</v>
      </c>
      <c r="J1709" s="7">
        <v>104987</v>
      </c>
      <c r="K1709" s="8">
        <v>7.0099999999999996E-2</v>
      </c>
    </row>
    <row r="1710" spans="1:11" x14ac:dyDescent="0.35">
      <c r="A1710" s="5" t="s">
        <v>2167</v>
      </c>
      <c r="B1710" s="5" t="s">
        <v>1753</v>
      </c>
      <c r="C1710" s="5" t="s">
        <v>17</v>
      </c>
      <c r="D1710" s="5" t="s">
        <v>1754</v>
      </c>
      <c r="E1710" s="6" t="s">
        <v>2306</v>
      </c>
      <c r="F1710" s="5" t="s">
        <v>2198</v>
      </c>
      <c r="G1710" s="5" t="s">
        <v>1753</v>
      </c>
      <c r="H1710" s="5" t="s">
        <v>2175</v>
      </c>
      <c r="I1710" s="6" t="s">
        <v>2176</v>
      </c>
      <c r="J1710" s="7">
        <v>321700</v>
      </c>
      <c r="K1710" s="8">
        <v>0.21479999999999999</v>
      </c>
    </row>
    <row r="1711" spans="1:11" x14ac:dyDescent="0.35">
      <c r="A1711" s="5" t="s">
        <v>2167</v>
      </c>
      <c r="B1711" s="5" t="s">
        <v>1753</v>
      </c>
      <c r="C1711" s="5" t="s">
        <v>17</v>
      </c>
      <c r="D1711" s="5" t="s">
        <v>1754</v>
      </c>
      <c r="E1711" s="6" t="s">
        <v>2306</v>
      </c>
      <c r="F1711" s="5" t="s">
        <v>2198</v>
      </c>
      <c r="G1711" s="5" t="s">
        <v>1753</v>
      </c>
      <c r="H1711" s="5" t="s">
        <v>2177</v>
      </c>
      <c r="I1711" s="6" t="s">
        <v>2178</v>
      </c>
      <c r="J1711" s="7">
        <v>324545</v>
      </c>
      <c r="K1711" s="8">
        <v>0.2167</v>
      </c>
    </row>
    <row r="1712" spans="1:11" x14ac:dyDescent="0.35">
      <c r="A1712" s="5" t="s">
        <v>2167</v>
      </c>
      <c r="B1712" s="5" t="s">
        <v>1753</v>
      </c>
      <c r="C1712" s="5" t="s">
        <v>17</v>
      </c>
      <c r="D1712" s="5" t="s">
        <v>1754</v>
      </c>
      <c r="E1712" s="6" t="s">
        <v>2306</v>
      </c>
      <c r="F1712" s="5" t="s">
        <v>2198</v>
      </c>
      <c r="G1712" s="5" t="s">
        <v>1753</v>
      </c>
      <c r="H1712" s="5" t="s">
        <v>2179</v>
      </c>
      <c r="I1712" s="6" t="s">
        <v>2180</v>
      </c>
      <c r="J1712" s="7">
        <v>30702</v>
      </c>
      <c r="K1712" s="8">
        <v>2.0500000000000001E-2</v>
      </c>
    </row>
    <row r="1713" spans="1:11" x14ac:dyDescent="0.35">
      <c r="A1713" s="5" t="s">
        <v>2167</v>
      </c>
      <c r="B1713" s="5" t="s">
        <v>1753</v>
      </c>
      <c r="C1713" s="5" t="s">
        <v>17</v>
      </c>
      <c r="D1713" s="5" t="s">
        <v>1755</v>
      </c>
      <c r="E1713" s="6" t="s">
        <v>2434</v>
      </c>
      <c r="F1713" s="5" t="s">
        <v>2169</v>
      </c>
      <c r="G1713" s="5" t="s">
        <v>116</v>
      </c>
      <c r="H1713" s="5" t="s">
        <v>2170</v>
      </c>
      <c r="I1713" s="6" t="s">
        <v>2171</v>
      </c>
      <c r="J1713" s="7">
        <v>0</v>
      </c>
      <c r="K1713" s="8">
        <v>0</v>
      </c>
    </row>
    <row r="1714" spans="1:11" x14ac:dyDescent="0.35">
      <c r="A1714" s="5" t="s">
        <v>2167</v>
      </c>
      <c r="B1714" s="5" t="s">
        <v>1753</v>
      </c>
      <c r="C1714" s="5" t="s">
        <v>17</v>
      </c>
      <c r="D1714" s="5" t="s">
        <v>1755</v>
      </c>
      <c r="E1714" s="6" t="s">
        <v>2434</v>
      </c>
      <c r="F1714" s="5" t="s">
        <v>2169</v>
      </c>
      <c r="G1714" s="5" t="s">
        <v>116</v>
      </c>
      <c r="H1714" s="5" t="s">
        <v>2172</v>
      </c>
      <c r="I1714" s="6" t="s">
        <v>2173</v>
      </c>
      <c r="J1714" s="7">
        <v>0</v>
      </c>
      <c r="K1714" s="8">
        <v>0</v>
      </c>
    </row>
    <row r="1715" spans="1:11" x14ac:dyDescent="0.35">
      <c r="A1715" s="5" t="s">
        <v>2167</v>
      </c>
      <c r="B1715" s="5" t="s">
        <v>1753</v>
      </c>
      <c r="C1715" s="5" t="s">
        <v>17</v>
      </c>
      <c r="D1715" s="5" t="s">
        <v>1755</v>
      </c>
      <c r="E1715" s="6" t="s">
        <v>2434</v>
      </c>
      <c r="F1715" s="5" t="s">
        <v>2169</v>
      </c>
      <c r="G1715" s="5" t="s">
        <v>116</v>
      </c>
      <c r="H1715" s="5" t="s">
        <v>19</v>
      </c>
      <c r="I1715" s="6" t="s">
        <v>2174</v>
      </c>
      <c r="J1715" s="7">
        <v>495819</v>
      </c>
      <c r="K1715" s="8">
        <v>0.24729999999999999</v>
      </c>
    </row>
    <row r="1716" spans="1:11" x14ac:dyDescent="0.35">
      <c r="A1716" s="5" t="s">
        <v>2167</v>
      </c>
      <c r="B1716" s="5" t="s">
        <v>1753</v>
      </c>
      <c r="C1716" s="5" t="s">
        <v>17</v>
      </c>
      <c r="D1716" s="5" t="s">
        <v>1755</v>
      </c>
      <c r="E1716" s="6" t="s">
        <v>2434</v>
      </c>
      <c r="F1716" s="5" t="s">
        <v>2169</v>
      </c>
      <c r="G1716" s="5" t="s">
        <v>116</v>
      </c>
      <c r="H1716" s="5" t="s">
        <v>2175</v>
      </c>
      <c r="I1716" s="6" t="s">
        <v>2176</v>
      </c>
      <c r="J1716" s="7">
        <v>523487</v>
      </c>
      <c r="K1716" s="8">
        <v>0.2611</v>
      </c>
    </row>
    <row r="1717" spans="1:11" x14ac:dyDescent="0.35">
      <c r="A1717" s="5" t="s">
        <v>2167</v>
      </c>
      <c r="B1717" s="5" t="s">
        <v>1753</v>
      </c>
      <c r="C1717" s="5" t="s">
        <v>17</v>
      </c>
      <c r="D1717" s="5" t="s">
        <v>1755</v>
      </c>
      <c r="E1717" s="6" t="s">
        <v>2434</v>
      </c>
      <c r="F1717" s="5" t="s">
        <v>2169</v>
      </c>
      <c r="G1717" s="5" t="s">
        <v>116</v>
      </c>
      <c r="H1717" s="5" t="s">
        <v>2177</v>
      </c>
      <c r="I1717" s="6" t="s">
        <v>2178</v>
      </c>
      <c r="J1717" s="7">
        <v>358682</v>
      </c>
      <c r="K1717" s="8">
        <v>0.1789</v>
      </c>
    </row>
    <row r="1718" spans="1:11" x14ac:dyDescent="0.35">
      <c r="A1718" s="5" t="s">
        <v>2167</v>
      </c>
      <c r="B1718" s="5" t="s">
        <v>1753</v>
      </c>
      <c r="C1718" s="5" t="s">
        <v>17</v>
      </c>
      <c r="D1718" s="5" t="s">
        <v>1755</v>
      </c>
      <c r="E1718" s="6" t="s">
        <v>2434</v>
      </c>
      <c r="F1718" s="5" t="s">
        <v>2169</v>
      </c>
      <c r="G1718" s="5" t="s">
        <v>116</v>
      </c>
      <c r="H1718" s="5" t="s">
        <v>2179</v>
      </c>
      <c r="I1718" s="6" t="s">
        <v>2180</v>
      </c>
      <c r="J1718" s="7">
        <v>106462</v>
      </c>
      <c r="K1718" s="8">
        <v>5.3100000000000001E-2</v>
      </c>
    </row>
    <row r="1719" spans="1:11" x14ac:dyDescent="0.35">
      <c r="A1719" s="5" t="s">
        <v>2167</v>
      </c>
      <c r="B1719" s="5" t="s">
        <v>1753</v>
      </c>
      <c r="C1719" s="5" t="s">
        <v>17</v>
      </c>
      <c r="D1719" s="5" t="s">
        <v>1759</v>
      </c>
      <c r="E1719" s="6" t="s">
        <v>2435</v>
      </c>
      <c r="F1719" s="5" t="s">
        <v>2169</v>
      </c>
      <c r="G1719" s="5" t="s">
        <v>116</v>
      </c>
      <c r="H1719" s="5" t="s">
        <v>2172</v>
      </c>
      <c r="I1719" s="6" t="s">
        <v>2173</v>
      </c>
      <c r="J1719" s="7">
        <v>0</v>
      </c>
      <c r="K1719" s="8">
        <v>0</v>
      </c>
    </row>
    <row r="1720" spans="1:11" x14ac:dyDescent="0.35">
      <c r="A1720" s="5" t="s">
        <v>2167</v>
      </c>
      <c r="B1720" s="5" t="s">
        <v>1753</v>
      </c>
      <c r="C1720" s="5" t="s">
        <v>17</v>
      </c>
      <c r="D1720" s="5" t="s">
        <v>1759</v>
      </c>
      <c r="E1720" s="6" t="s">
        <v>2435</v>
      </c>
      <c r="F1720" s="5" t="s">
        <v>2169</v>
      </c>
      <c r="G1720" s="5" t="s">
        <v>116</v>
      </c>
      <c r="H1720" s="5" t="s">
        <v>19</v>
      </c>
      <c r="I1720" s="6" t="s">
        <v>2174</v>
      </c>
      <c r="J1720" s="7">
        <v>836510</v>
      </c>
      <c r="K1720" s="8">
        <v>0.41410000000000002</v>
      </c>
    </row>
    <row r="1721" spans="1:11" x14ac:dyDescent="0.35">
      <c r="A1721" s="5" t="s">
        <v>2167</v>
      </c>
      <c r="B1721" s="5" t="s">
        <v>1753</v>
      </c>
      <c r="C1721" s="5" t="s">
        <v>17</v>
      </c>
      <c r="D1721" s="5" t="s">
        <v>1759</v>
      </c>
      <c r="E1721" s="6" t="s">
        <v>2435</v>
      </c>
      <c r="F1721" s="5" t="s">
        <v>2169</v>
      </c>
      <c r="G1721" s="5" t="s">
        <v>116</v>
      </c>
      <c r="H1721" s="5" t="s">
        <v>30</v>
      </c>
      <c r="I1721" s="6" t="s">
        <v>2182</v>
      </c>
      <c r="J1721" s="7">
        <v>136153</v>
      </c>
      <c r="K1721" s="8">
        <v>6.7400000000000002E-2</v>
      </c>
    </row>
    <row r="1722" spans="1:11" x14ac:dyDescent="0.35">
      <c r="A1722" s="5" t="s">
        <v>2167</v>
      </c>
      <c r="B1722" s="5" t="s">
        <v>1753</v>
      </c>
      <c r="C1722" s="5" t="s">
        <v>17</v>
      </c>
      <c r="D1722" s="5" t="s">
        <v>1759</v>
      </c>
      <c r="E1722" s="6" t="s">
        <v>2435</v>
      </c>
      <c r="F1722" s="5" t="s">
        <v>2169</v>
      </c>
      <c r="G1722" s="5" t="s">
        <v>116</v>
      </c>
      <c r="H1722" s="5" t="s">
        <v>2175</v>
      </c>
      <c r="I1722" s="6" t="s">
        <v>2176</v>
      </c>
      <c r="J1722" s="7">
        <v>599758</v>
      </c>
      <c r="K1722" s="8">
        <v>0.2969</v>
      </c>
    </row>
    <row r="1723" spans="1:11" x14ac:dyDescent="0.35">
      <c r="A1723" s="5" t="s">
        <v>2167</v>
      </c>
      <c r="B1723" s="5" t="s">
        <v>1753</v>
      </c>
      <c r="C1723" s="5" t="s">
        <v>17</v>
      </c>
      <c r="D1723" s="5" t="s">
        <v>1759</v>
      </c>
      <c r="E1723" s="6" t="s">
        <v>2435</v>
      </c>
      <c r="F1723" s="5" t="s">
        <v>2169</v>
      </c>
      <c r="G1723" s="5" t="s">
        <v>116</v>
      </c>
      <c r="H1723" s="5" t="s">
        <v>2177</v>
      </c>
      <c r="I1723" s="6" t="s">
        <v>2178</v>
      </c>
      <c r="J1723" s="7">
        <v>700357</v>
      </c>
      <c r="K1723" s="8">
        <v>0.34670000000000001</v>
      </c>
    </row>
    <row r="1724" spans="1:11" x14ac:dyDescent="0.35">
      <c r="A1724" s="5" t="s">
        <v>2167</v>
      </c>
      <c r="B1724" s="5" t="s">
        <v>1753</v>
      </c>
      <c r="C1724" s="5" t="s">
        <v>17</v>
      </c>
      <c r="D1724" s="5" t="s">
        <v>1759</v>
      </c>
      <c r="E1724" s="6" t="s">
        <v>2435</v>
      </c>
      <c r="F1724" s="5" t="s">
        <v>2169</v>
      </c>
      <c r="G1724" s="5" t="s">
        <v>116</v>
      </c>
      <c r="H1724" s="5" t="s">
        <v>2179</v>
      </c>
      <c r="I1724" s="6" t="s">
        <v>2180</v>
      </c>
      <c r="J1724" s="7">
        <v>158373</v>
      </c>
      <c r="K1724" s="8">
        <v>7.8399999999999997E-2</v>
      </c>
    </row>
    <row r="1725" spans="1:11" x14ac:dyDescent="0.35">
      <c r="A1725" s="5" t="s">
        <v>2167</v>
      </c>
      <c r="B1725" s="5" t="s">
        <v>1753</v>
      </c>
      <c r="C1725" s="5" t="s">
        <v>17</v>
      </c>
      <c r="D1725" s="5" t="s">
        <v>1773</v>
      </c>
      <c r="E1725" s="6" t="s">
        <v>2436</v>
      </c>
      <c r="F1725" s="5" t="s">
        <v>2169</v>
      </c>
      <c r="G1725" s="5" t="s">
        <v>116</v>
      </c>
      <c r="H1725" s="5" t="s">
        <v>2172</v>
      </c>
      <c r="I1725" s="6" t="s">
        <v>2173</v>
      </c>
      <c r="J1725" s="7">
        <v>0</v>
      </c>
      <c r="K1725" s="8">
        <v>0</v>
      </c>
    </row>
    <row r="1726" spans="1:11" x14ac:dyDescent="0.35">
      <c r="A1726" s="5" t="s">
        <v>2167</v>
      </c>
      <c r="B1726" s="5" t="s">
        <v>1753</v>
      </c>
      <c r="C1726" s="5" t="s">
        <v>17</v>
      </c>
      <c r="D1726" s="5" t="s">
        <v>1773</v>
      </c>
      <c r="E1726" s="6" t="s">
        <v>2436</v>
      </c>
      <c r="F1726" s="5" t="s">
        <v>2169</v>
      </c>
      <c r="G1726" s="5" t="s">
        <v>116</v>
      </c>
      <c r="H1726" s="5" t="s">
        <v>19</v>
      </c>
      <c r="I1726" s="6" t="s">
        <v>2174</v>
      </c>
      <c r="J1726" s="7">
        <v>1261205</v>
      </c>
      <c r="K1726" s="8">
        <v>0.3246</v>
      </c>
    </row>
    <row r="1727" spans="1:11" x14ac:dyDescent="0.35">
      <c r="A1727" s="5" t="s">
        <v>2167</v>
      </c>
      <c r="B1727" s="5" t="s">
        <v>1753</v>
      </c>
      <c r="C1727" s="5" t="s">
        <v>17</v>
      </c>
      <c r="D1727" s="5" t="s">
        <v>1773</v>
      </c>
      <c r="E1727" s="6" t="s">
        <v>2436</v>
      </c>
      <c r="F1727" s="5" t="s">
        <v>2169</v>
      </c>
      <c r="G1727" s="5" t="s">
        <v>116</v>
      </c>
      <c r="H1727" s="5" t="s">
        <v>30</v>
      </c>
      <c r="I1727" s="6" t="s">
        <v>2182</v>
      </c>
      <c r="J1727" s="7">
        <v>255272</v>
      </c>
      <c r="K1727" s="8">
        <v>6.5699999999999995E-2</v>
      </c>
    </row>
    <row r="1728" spans="1:11" x14ac:dyDescent="0.35">
      <c r="A1728" s="5" t="s">
        <v>2167</v>
      </c>
      <c r="B1728" s="5" t="s">
        <v>1753</v>
      </c>
      <c r="C1728" s="5" t="s">
        <v>17</v>
      </c>
      <c r="D1728" s="5" t="s">
        <v>1773</v>
      </c>
      <c r="E1728" s="6" t="s">
        <v>2436</v>
      </c>
      <c r="F1728" s="5" t="s">
        <v>2169</v>
      </c>
      <c r="G1728" s="5" t="s">
        <v>116</v>
      </c>
      <c r="H1728" s="5" t="s">
        <v>2175</v>
      </c>
      <c r="I1728" s="6" t="s">
        <v>2176</v>
      </c>
      <c r="J1728" s="7">
        <v>850517</v>
      </c>
      <c r="K1728" s="8">
        <v>0.21890000000000001</v>
      </c>
    </row>
    <row r="1729" spans="1:11" x14ac:dyDescent="0.35">
      <c r="A1729" s="5" t="s">
        <v>2167</v>
      </c>
      <c r="B1729" s="5" t="s">
        <v>1753</v>
      </c>
      <c r="C1729" s="5" t="s">
        <v>17</v>
      </c>
      <c r="D1729" s="5" t="s">
        <v>1773</v>
      </c>
      <c r="E1729" s="6" t="s">
        <v>2436</v>
      </c>
      <c r="F1729" s="5" t="s">
        <v>2169</v>
      </c>
      <c r="G1729" s="5" t="s">
        <v>116</v>
      </c>
      <c r="H1729" s="5" t="s">
        <v>2177</v>
      </c>
      <c r="I1729" s="6" t="s">
        <v>2178</v>
      </c>
      <c r="J1729" s="7">
        <v>994666</v>
      </c>
      <c r="K1729" s="8">
        <v>0.25600000000000001</v>
      </c>
    </row>
    <row r="1730" spans="1:11" x14ac:dyDescent="0.35">
      <c r="A1730" s="5" t="s">
        <v>2167</v>
      </c>
      <c r="B1730" s="5" t="s">
        <v>1753</v>
      </c>
      <c r="C1730" s="5" t="s">
        <v>17</v>
      </c>
      <c r="D1730" s="5" t="s">
        <v>1773</v>
      </c>
      <c r="E1730" s="6" t="s">
        <v>2436</v>
      </c>
      <c r="F1730" s="5" t="s">
        <v>2169</v>
      </c>
      <c r="G1730" s="5" t="s">
        <v>116</v>
      </c>
      <c r="H1730" s="5" t="s">
        <v>2179</v>
      </c>
      <c r="I1730" s="6" t="s">
        <v>2180</v>
      </c>
      <c r="J1730" s="7">
        <v>317438</v>
      </c>
      <c r="K1730" s="8">
        <v>8.1699999999999995E-2</v>
      </c>
    </row>
    <row r="1731" spans="1:11" x14ac:dyDescent="0.35">
      <c r="A1731" s="5" t="s">
        <v>2167</v>
      </c>
      <c r="B1731" s="5" t="s">
        <v>1753</v>
      </c>
      <c r="C1731" s="5" t="s">
        <v>17</v>
      </c>
      <c r="D1731" s="5" t="s">
        <v>1779</v>
      </c>
      <c r="E1731" s="6" t="s">
        <v>2437</v>
      </c>
      <c r="F1731" s="5" t="s">
        <v>2169</v>
      </c>
      <c r="G1731" s="5" t="s">
        <v>116</v>
      </c>
      <c r="H1731" s="5" t="s">
        <v>2170</v>
      </c>
      <c r="I1731" s="6" t="s">
        <v>2171</v>
      </c>
      <c r="J1731" s="7">
        <v>0</v>
      </c>
      <c r="K1731" s="8">
        <v>0</v>
      </c>
    </row>
    <row r="1732" spans="1:11" x14ac:dyDescent="0.35">
      <c r="A1732" s="5" t="s">
        <v>2167</v>
      </c>
      <c r="B1732" s="5" t="s">
        <v>1753</v>
      </c>
      <c r="C1732" s="5" t="s">
        <v>17</v>
      </c>
      <c r="D1732" s="5" t="s">
        <v>1779</v>
      </c>
      <c r="E1732" s="6" t="s">
        <v>2437</v>
      </c>
      <c r="F1732" s="5" t="s">
        <v>2169</v>
      </c>
      <c r="G1732" s="5" t="s">
        <v>116</v>
      </c>
      <c r="H1732" s="5" t="s">
        <v>2172</v>
      </c>
      <c r="I1732" s="6" t="s">
        <v>2173</v>
      </c>
      <c r="J1732" s="7">
        <v>0</v>
      </c>
      <c r="K1732" s="8">
        <v>0</v>
      </c>
    </row>
    <row r="1733" spans="1:11" x14ac:dyDescent="0.35">
      <c r="A1733" s="5" t="s">
        <v>2167</v>
      </c>
      <c r="B1733" s="5" t="s">
        <v>1753</v>
      </c>
      <c r="C1733" s="5" t="s">
        <v>17</v>
      </c>
      <c r="D1733" s="5" t="s">
        <v>1779</v>
      </c>
      <c r="E1733" s="6" t="s">
        <v>2437</v>
      </c>
      <c r="F1733" s="5" t="s">
        <v>2169</v>
      </c>
      <c r="G1733" s="5" t="s">
        <v>116</v>
      </c>
      <c r="H1733" s="5" t="s">
        <v>19</v>
      </c>
      <c r="I1733" s="6" t="s">
        <v>2174</v>
      </c>
      <c r="J1733" s="7">
        <v>812193</v>
      </c>
      <c r="K1733" s="8">
        <v>0.4173</v>
      </c>
    </row>
    <row r="1734" spans="1:11" x14ac:dyDescent="0.35">
      <c r="A1734" s="5" t="s">
        <v>2167</v>
      </c>
      <c r="B1734" s="5" t="s">
        <v>1753</v>
      </c>
      <c r="C1734" s="5" t="s">
        <v>17</v>
      </c>
      <c r="D1734" s="5" t="s">
        <v>1779</v>
      </c>
      <c r="E1734" s="6" t="s">
        <v>2437</v>
      </c>
      <c r="F1734" s="5" t="s">
        <v>2169</v>
      </c>
      <c r="G1734" s="5" t="s">
        <v>116</v>
      </c>
      <c r="H1734" s="5" t="s">
        <v>2175</v>
      </c>
      <c r="I1734" s="6" t="s">
        <v>2176</v>
      </c>
      <c r="J1734" s="7">
        <v>757113</v>
      </c>
      <c r="K1734" s="8">
        <v>0.38900000000000001</v>
      </c>
    </row>
    <row r="1735" spans="1:11" x14ac:dyDescent="0.35">
      <c r="A1735" s="5" t="s">
        <v>2167</v>
      </c>
      <c r="B1735" s="5" t="s">
        <v>1753</v>
      </c>
      <c r="C1735" s="5" t="s">
        <v>17</v>
      </c>
      <c r="D1735" s="5" t="s">
        <v>1779</v>
      </c>
      <c r="E1735" s="6" t="s">
        <v>2437</v>
      </c>
      <c r="F1735" s="5" t="s">
        <v>2169</v>
      </c>
      <c r="G1735" s="5" t="s">
        <v>116</v>
      </c>
      <c r="H1735" s="5" t="s">
        <v>2177</v>
      </c>
      <c r="I1735" s="6" t="s">
        <v>2178</v>
      </c>
      <c r="J1735" s="7">
        <v>448234</v>
      </c>
      <c r="K1735" s="8">
        <v>0.2303</v>
      </c>
    </row>
    <row r="1736" spans="1:11" x14ac:dyDescent="0.35">
      <c r="A1736" s="5" t="s">
        <v>2167</v>
      </c>
      <c r="B1736" s="5" t="s">
        <v>1753</v>
      </c>
      <c r="C1736" s="5" t="s">
        <v>17</v>
      </c>
      <c r="D1736" s="5" t="s">
        <v>1779</v>
      </c>
      <c r="E1736" s="6" t="s">
        <v>2437</v>
      </c>
      <c r="F1736" s="5" t="s">
        <v>2169</v>
      </c>
      <c r="G1736" s="5" t="s">
        <v>116</v>
      </c>
      <c r="H1736" s="5" t="s">
        <v>2179</v>
      </c>
      <c r="I1736" s="6" t="s">
        <v>2180</v>
      </c>
      <c r="J1736" s="7">
        <v>102376</v>
      </c>
      <c r="K1736" s="8">
        <v>5.2600000000000001E-2</v>
      </c>
    </row>
    <row r="1737" spans="1:11" x14ac:dyDescent="0.35">
      <c r="A1737" s="5" t="s">
        <v>2167</v>
      </c>
      <c r="B1737" s="5" t="s">
        <v>1782</v>
      </c>
      <c r="C1737" s="5" t="s">
        <v>17</v>
      </c>
      <c r="D1737" s="5" t="s">
        <v>290</v>
      </c>
      <c r="E1737" s="6" t="s">
        <v>2232</v>
      </c>
      <c r="F1737" s="5" t="s">
        <v>2198</v>
      </c>
      <c r="G1737" s="5" t="s">
        <v>289</v>
      </c>
      <c r="H1737" s="5" t="s">
        <v>2172</v>
      </c>
      <c r="I1737" s="6" t="s">
        <v>2173</v>
      </c>
      <c r="J1737" s="7">
        <v>0</v>
      </c>
      <c r="K1737" s="8">
        <v>0</v>
      </c>
    </row>
    <row r="1738" spans="1:11" x14ac:dyDescent="0.35">
      <c r="A1738" s="5" t="s">
        <v>2167</v>
      </c>
      <c r="B1738" s="5" t="s">
        <v>1782</v>
      </c>
      <c r="C1738" s="5" t="s">
        <v>17</v>
      </c>
      <c r="D1738" s="5" t="s">
        <v>290</v>
      </c>
      <c r="E1738" s="6" t="s">
        <v>2232</v>
      </c>
      <c r="F1738" s="5" t="s">
        <v>2198</v>
      </c>
      <c r="G1738" s="5" t="s">
        <v>289</v>
      </c>
      <c r="H1738" s="5" t="s">
        <v>19</v>
      </c>
      <c r="I1738" s="6" t="s">
        <v>2174</v>
      </c>
      <c r="J1738" s="7">
        <v>744714</v>
      </c>
      <c r="K1738" s="8">
        <v>0.50170000000000003</v>
      </c>
    </row>
    <row r="1739" spans="1:11" x14ac:dyDescent="0.35">
      <c r="A1739" s="5" t="s">
        <v>2167</v>
      </c>
      <c r="B1739" s="5" t="s">
        <v>1782</v>
      </c>
      <c r="C1739" s="5" t="s">
        <v>17</v>
      </c>
      <c r="D1739" s="5" t="s">
        <v>290</v>
      </c>
      <c r="E1739" s="6" t="s">
        <v>2232</v>
      </c>
      <c r="F1739" s="5" t="s">
        <v>2198</v>
      </c>
      <c r="G1739" s="5" t="s">
        <v>289</v>
      </c>
      <c r="H1739" s="5" t="s">
        <v>30</v>
      </c>
      <c r="I1739" s="6" t="s">
        <v>2182</v>
      </c>
      <c r="J1739" s="7">
        <v>128250</v>
      </c>
      <c r="K1739" s="8">
        <v>8.6400000000000005E-2</v>
      </c>
    </row>
    <row r="1740" spans="1:11" x14ac:dyDescent="0.35">
      <c r="A1740" s="5" t="s">
        <v>2167</v>
      </c>
      <c r="B1740" s="5" t="s">
        <v>1782</v>
      </c>
      <c r="C1740" s="5" t="s">
        <v>17</v>
      </c>
      <c r="D1740" s="5" t="s">
        <v>290</v>
      </c>
      <c r="E1740" s="6" t="s">
        <v>2232</v>
      </c>
      <c r="F1740" s="5" t="s">
        <v>2198</v>
      </c>
      <c r="G1740" s="5" t="s">
        <v>289</v>
      </c>
      <c r="H1740" s="5" t="s">
        <v>2175</v>
      </c>
      <c r="I1740" s="6" t="s">
        <v>2176</v>
      </c>
      <c r="J1740" s="7">
        <v>319439</v>
      </c>
      <c r="K1740" s="8">
        <v>0.2152</v>
      </c>
    </row>
    <row r="1741" spans="1:11" x14ac:dyDescent="0.35">
      <c r="A1741" s="5" t="s">
        <v>2167</v>
      </c>
      <c r="B1741" s="5" t="s">
        <v>1782</v>
      </c>
      <c r="C1741" s="5" t="s">
        <v>17</v>
      </c>
      <c r="D1741" s="5" t="s">
        <v>290</v>
      </c>
      <c r="E1741" s="6" t="s">
        <v>2232</v>
      </c>
      <c r="F1741" s="5" t="s">
        <v>2198</v>
      </c>
      <c r="G1741" s="5" t="s">
        <v>289</v>
      </c>
      <c r="H1741" s="5" t="s">
        <v>2177</v>
      </c>
      <c r="I1741" s="6" t="s">
        <v>2178</v>
      </c>
      <c r="J1741" s="7">
        <v>362486</v>
      </c>
      <c r="K1741" s="8">
        <v>0.2442</v>
      </c>
    </row>
    <row r="1742" spans="1:11" x14ac:dyDescent="0.35">
      <c r="A1742" s="5" t="s">
        <v>2167</v>
      </c>
      <c r="B1742" s="5" t="s">
        <v>1782</v>
      </c>
      <c r="C1742" s="5" t="s">
        <v>17</v>
      </c>
      <c r="D1742" s="5" t="s">
        <v>290</v>
      </c>
      <c r="E1742" s="6" t="s">
        <v>2232</v>
      </c>
      <c r="F1742" s="5" t="s">
        <v>2198</v>
      </c>
      <c r="G1742" s="5" t="s">
        <v>289</v>
      </c>
      <c r="H1742" s="5" t="s">
        <v>2179</v>
      </c>
      <c r="I1742" s="6" t="s">
        <v>2180</v>
      </c>
      <c r="J1742" s="7">
        <v>108360</v>
      </c>
      <c r="K1742" s="8">
        <v>7.2999999999999995E-2</v>
      </c>
    </row>
    <row r="1743" spans="1:11" x14ac:dyDescent="0.35">
      <c r="A1743" s="5" t="s">
        <v>2167</v>
      </c>
      <c r="B1743" s="5" t="s">
        <v>1782</v>
      </c>
      <c r="C1743" s="5" t="s">
        <v>17</v>
      </c>
      <c r="D1743" s="5" t="s">
        <v>1783</v>
      </c>
      <c r="E1743" s="6" t="s">
        <v>2438</v>
      </c>
      <c r="F1743" s="5" t="s">
        <v>2169</v>
      </c>
      <c r="G1743" s="5" t="s">
        <v>116</v>
      </c>
      <c r="H1743" s="5" t="s">
        <v>2170</v>
      </c>
      <c r="I1743" s="6" t="s">
        <v>2171</v>
      </c>
      <c r="J1743" s="7">
        <v>0</v>
      </c>
      <c r="K1743" s="8">
        <v>0</v>
      </c>
    </row>
    <row r="1744" spans="1:11" x14ac:dyDescent="0.35">
      <c r="A1744" s="5" t="s">
        <v>2167</v>
      </c>
      <c r="B1744" s="5" t="s">
        <v>1782</v>
      </c>
      <c r="C1744" s="5" t="s">
        <v>17</v>
      </c>
      <c r="D1744" s="5" t="s">
        <v>1783</v>
      </c>
      <c r="E1744" s="6" t="s">
        <v>2438</v>
      </c>
      <c r="F1744" s="5" t="s">
        <v>2169</v>
      </c>
      <c r="G1744" s="5" t="s">
        <v>116</v>
      </c>
      <c r="H1744" s="5" t="s">
        <v>2172</v>
      </c>
      <c r="I1744" s="6" t="s">
        <v>2173</v>
      </c>
      <c r="J1744" s="7">
        <v>0</v>
      </c>
      <c r="K1744" s="8">
        <v>0</v>
      </c>
    </row>
    <row r="1745" spans="1:11" x14ac:dyDescent="0.35">
      <c r="A1745" s="5" t="s">
        <v>2167</v>
      </c>
      <c r="B1745" s="5" t="s">
        <v>1782</v>
      </c>
      <c r="C1745" s="5" t="s">
        <v>17</v>
      </c>
      <c r="D1745" s="5" t="s">
        <v>1783</v>
      </c>
      <c r="E1745" s="6" t="s">
        <v>2438</v>
      </c>
      <c r="F1745" s="5" t="s">
        <v>2169</v>
      </c>
      <c r="G1745" s="5" t="s">
        <v>116</v>
      </c>
      <c r="H1745" s="5" t="s">
        <v>19</v>
      </c>
      <c r="I1745" s="6" t="s">
        <v>2174</v>
      </c>
      <c r="J1745" s="7">
        <v>1277749</v>
      </c>
      <c r="K1745" s="8">
        <v>0.3745</v>
      </c>
    </row>
    <row r="1746" spans="1:11" x14ac:dyDescent="0.35">
      <c r="A1746" s="5" t="s">
        <v>2167</v>
      </c>
      <c r="B1746" s="5" t="s">
        <v>1782</v>
      </c>
      <c r="C1746" s="5" t="s">
        <v>17</v>
      </c>
      <c r="D1746" s="5" t="s">
        <v>1783</v>
      </c>
      <c r="E1746" s="6" t="s">
        <v>2438</v>
      </c>
      <c r="F1746" s="5" t="s">
        <v>2169</v>
      </c>
      <c r="G1746" s="5" t="s">
        <v>116</v>
      </c>
      <c r="H1746" s="5" t="s">
        <v>2175</v>
      </c>
      <c r="I1746" s="6" t="s">
        <v>2176</v>
      </c>
      <c r="J1746" s="7">
        <v>988422</v>
      </c>
      <c r="K1746" s="8">
        <v>0.28970000000000001</v>
      </c>
    </row>
    <row r="1747" spans="1:11" x14ac:dyDescent="0.35">
      <c r="A1747" s="5" t="s">
        <v>2167</v>
      </c>
      <c r="B1747" s="5" t="s">
        <v>1782</v>
      </c>
      <c r="C1747" s="5" t="s">
        <v>17</v>
      </c>
      <c r="D1747" s="5" t="s">
        <v>1783</v>
      </c>
      <c r="E1747" s="6" t="s">
        <v>2438</v>
      </c>
      <c r="F1747" s="5" t="s">
        <v>2169</v>
      </c>
      <c r="G1747" s="5" t="s">
        <v>116</v>
      </c>
      <c r="H1747" s="5" t="s">
        <v>2177</v>
      </c>
      <c r="I1747" s="6" t="s">
        <v>2178</v>
      </c>
      <c r="J1747" s="7">
        <v>753002</v>
      </c>
      <c r="K1747" s="8">
        <v>0.22070000000000001</v>
      </c>
    </row>
    <row r="1748" spans="1:11" x14ac:dyDescent="0.35">
      <c r="A1748" s="5" t="s">
        <v>2167</v>
      </c>
      <c r="B1748" s="5" t="s">
        <v>1782</v>
      </c>
      <c r="C1748" s="5" t="s">
        <v>17</v>
      </c>
      <c r="D1748" s="5" t="s">
        <v>1783</v>
      </c>
      <c r="E1748" s="6" t="s">
        <v>2438</v>
      </c>
      <c r="F1748" s="5" t="s">
        <v>2169</v>
      </c>
      <c r="G1748" s="5" t="s">
        <v>116</v>
      </c>
      <c r="H1748" s="5" t="s">
        <v>2179</v>
      </c>
      <c r="I1748" s="6" t="s">
        <v>2180</v>
      </c>
      <c r="J1748" s="7">
        <v>224843</v>
      </c>
      <c r="K1748" s="8">
        <v>6.59E-2</v>
      </c>
    </row>
    <row r="1749" spans="1:11" x14ac:dyDescent="0.35">
      <c r="A1749" s="5" t="s">
        <v>2167</v>
      </c>
      <c r="B1749" s="5" t="s">
        <v>1782</v>
      </c>
      <c r="C1749" s="5" t="s">
        <v>17</v>
      </c>
      <c r="D1749" s="5" t="s">
        <v>1786</v>
      </c>
      <c r="E1749" s="6" t="s">
        <v>2265</v>
      </c>
      <c r="F1749" s="5" t="s">
        <v>2198</v>
      </c>
      <c r="G1749" s="5" t="s">
        <v>1782</v>
      </c>
      <c r="H1749" s="5" t="s">
        <v>2172</v>
      </c>
      <c r="I1749" s="6" t="s">
        <v>2173</v>
      </c>
      <c r="J1749" s="7">
        <v>0</v>
      </c>
      <c r="K1749" s="8">
        <v>0</v>
      </c>
    </row>
    <row r="1750" spans="1:11" x14ac:dyDescent="0.35">
      <c r="A1750" s="5" t="s">
        <v>2167</v>
      </c>
      <c r="B1750" s="5" t="s">
        <v>1782</v>
      </c>
      <c r="C1750" s="5" t="s">
        <v>17</v>
      </c>
      <c r="D1750" s="5" t="s">
        <v>1786</v>
      </c>
      <c r="E1750" s="6" t="s">
        <v>2265</v>
      </c>
      <c r="F1750" s="5" t="s">
        <v>2198</v>
      </c>
      <c r="G1750" s="5" t="s">
        <v>1782</v>
      </c>
      <c r="H1750" s="5" t="s">
        <v>19</v>
      </c>
      <c r="I1750" s="6" t="s">
        <v>2174</v>
      </c>
      <c r="J1750" s="7">
        <v>975675</v>
      </c>
      <c r="K1750" s="8">
        <v>0.24759999999999999</v>
      </c>
    </row>
    <row r="1751" spans="1:11" x14ac:dyDescent="0.35">
      <c r="A1751" s="5" t="s">
        <v>2167</v>
      </c>
      <c r="B1751" s="5" t="s">
        <v>1782</v>
      </c>
      <c r="C1751" s="5" t="s">
        <v>17</v>
      </c>
      <c r="D1751" s="5" t="s">
        <v>1786</v>
      </c>
      <c r="E1751" s="6" t="s">
        <v>2265</v>
      </c>
      <c r="F1751" s="5" t="s">
        <v>2198</v>
      </c>
      <c r="G1751" s="5" t="s">
        <v>1782</v>
      </c>
      <c r="H1751" s="5" t="s">
        <v>2175</v>
      </c>
      <c r="I1751" s="6" t="s">
        <v>2176</v>
      </c>
      <c r="J1751" s="7">
        <v>1316530</v>
      </c>
      <c r="K1751" s="8">
        <v>0.33410000000000001</v>
      </c>
    </row>
    <row r="1752" spans="1:11" x14ac:dyDescent="0.35">
      <c r="A1752" s="5" t="s">
        <v>2167</v>
      </c>
      <c r="B1752" s="5" t="s">
        <v>1782</v>
      </c>
      <c r="C1752" s="5" t="s">
        <v>17</v>
      </c>
      <c r="D1752" s="5" t="s">
        <v>1786</v>
      </c>
      <c r="E1752" s="6" t="s">
        <v>2265</v>
      </c>
      <c r="F1752" s="5" t="s">
        <v>2198</v>
      </c>
      <c r="G1752" s="5" t="s">
        <v>1782</v>
      </c>
      <c r="H1752" s="5" t="s">
        <v>2177</v>
      </c>
      <c r="I1752" s="6" t="s">
        <v>2178</v>
      </c>
      <c r="J1752" s="7">
        <v>691957</v>
      </c>
      <c r="K1752" s="8">
        <v>0.17560000000000001</v>
      </c>
    </row>
    <row r="1753" spans="1:11" x14ac:dyDescent="0.35">
      <c r="A1753" s="5" t="s">
        <v>2167</v>
      </c>
      <c r="B1753" s="5" t="s">
        <v>1782</v>
      </c>
      <c r="C1753" s="5" t="s">
        <v>17</v>
      </c>
      <c r="D1753" s="5" t="s">
        <v>1786</v>
      </c>
      <c r="E1753" s="6" t="s">
        <v>2265</v>
      </c>
      <c r="F1753" s="5" t="s">
        <v>2198</v>
      </c>
      <c r="G1753" s="5" t="s">
        <v>1782</v>
      </c>
      <c r="H1753" s="5" t="s">
        <v>2179</v>
      </c>
      <c r="I1753" s="6" t="s">
        <v>2180</v>
      </c>
      <c r="J1753" s="7">
        <v>85115</v>
      </c>
      <c r="K1753" s="8">
        <v>2.1600000000000001E-2</v>
      </c>
    </row>
    <row r="1754" spans="1:11" x14ac:dyDescent="0.35">
      <c r="A1754" s="5" t="s">
        <v>2167</v>
      </c>
      <c r="B1754" s="5" t="s">
        <v>1782</v>
      </c>
      <c r="C1754" s="5" t="s">
        <v>17</v>
      </c>
      <c r="D1754" s="5" t="s">
        <v>1790</v>
      </c>
      <c r="E1754" s="6" t="s">
        <v>2439</v>
      </c>
      <c r="F1754" s="5" t="s">
        <v>2169</v>
      </c>
      <c r="G1754" s="5" t="s">
        <v>116</v>
      </c>
      <c r="H1754" s="5" t="s">
        <v>2170</v>
      </c>
      <c r="I1754" s="6" t="s">
        <v>2171</v>
      </c>
      <c r="J1754" s="7">
        <v>0</v>
      </c>
      <c r="K1754" s="8">
        <v>0</v>
      </c>
    </row>
    <row r="1755" spans="1:11" x14ac:dyDescent="0.35">
      <c r="A1755" s="5" t="s">
        <v>2167</v>
      </c>
      <c r="B1755" s="5" t="s">
        <v>1782</v>
      </c>
      <c r="C1755" s="5" t="s">
        <v>17</v>
      </c>
      <c r="D1755" s="5" t="s">
        <v>1790</v>
      </c>
      <c r="E1755" s="6" t="s">
        <v>2439</v>
      </c>
      <c r="F1755" s="5" t="s">
        <v>2169</v>
      </c>
      <c r="G1755" s="5" t="s">
        <v>116</v>
      </c>
      <c r="H1755" s="5" t="s">
        <v>2172</v>
      </c>
      <c r="I1755" s="6" t="s">
        <v>2173</v>
      </c>
      <c r="J1755" s="7">
        <v>0</v>
      </c>
      <c r="K1755" s="8">
        <v>0</v>
      </c>
    </row>
    <row r="1756" spans="1:11" x14ac:dyDescent="0.35">
      <c r="A1756" s="5" t="s">
        <v>2167</v>
      </c>
      <c r="B1756" s="5" t="s">
        <v>1782</v>
      </c>
      <c r="C1756" s="5" t="s">
        <v>17</v>
      </c>
      <c r="D1756" s="5" t="s">
        <v>1790</v>
      </c>
      <c r="E1756" s="6" t="s">
        <v>2439</v>
      </c>
      <c r="F1756" s="5" t="s">
        <v>2169</v>
      </c>
      <c r="G1756" s="5" t="s">
        <v>116</v>
      </c>
      <c r="H1756" s="5" t="s">
        <v>19</v>
      </c>
      <c r="I1756" s="6" t="s">
        <v>2174</v>
      </c>
      <c r="J1756" s="7">
        <v>433621</v>
      </c>
      <c r="K1756" s="8">
        <v>0.18959999999999999</v>
      </c>
    </row>
    <row r="1757" spans="1:11" x14ac:dyDescent="0.35">
      <c r="A1757" s="5" t="s">
        <v>2167</v>
      </c>
      <c r="B1757" s="5" t="s">
        <v>1782</v>
      </c>
      <c r="C1757" s="5" t="s">
        <v>17</v>
      </c>
      <c r="D1757" s="5" t="s">
        <v>1790</v>
      </c>
      <c r="E1757" s="6" t="s">
        <v>2439</v>
      </c>
      <c r="F1757" s="5" t="s">
        <v>2169</v>
      </c>
      <c r="G1757" s="5" t="s">
        <v>116</v>
      </c>
      <c r="H1757" s="5" t="s">
        <v>2175</v>
      </c>
      <c r="I1757" s="6" t="s">
        <v>2176</v>
      </c>
      <c r="J1757" s="7">
        <v>652262</v>
      </c>
      <c r="K1757" s="8">
        <v>0.28520000000000001</v>
      </c>
    </row>
    <row r="1758" spans="1:11" x14ac:dyDescent="0.35">
      <c r="A1758" s="5" t="s">
        <v>2167</v>
      </c>
      <c r="B1758" s="5" t="s">
        <v>1782</v>
      </c>
      <c r="C1758" s="5" t="s">
        <v>17</v>
      </c>
      <c r="D1758" s="5" t="s">
        <v>1790</v>
      </c>
      <c r="E1758" s="6" t="s">
        <v>2439</v>
      </c>
      <c r="F1758" s="5" t="s">
        <v>2169</v>
      </c>
      <c r="G1758" s="5" t="s">
        <v>116</v>
      </c>
      <c r="H1758" s="5" t="s">
        <v>2177</v>
      </c>
      <c r="I1758" s="6" t="s">
        <v>2178</v>
      </c>
      <c r="J1758" s="7">
        <v>428590</v>
      </c>
      <c r="K1758" s="8">
        <v>0.18740000000000001</v>
      </c>
    </row>
    <row r="1759" spans="1:11" x14ac:dyDescent="0.35">
      <c r="A1759" s="5" t="s">
        <v>2167</v>
      </c>
      <c r="B1759" s="5" t="s">
        <v>1782</v>
      </c>
      <c r="C1759" s="5" t="s">
        <v>17</v>
      </c>
      <c r="D1759" s="5" t="s">
        <v>1790</v>
      </c>
      <c r="E1759" s="6" t="s">
        <v>2439</v>
      </c>
      <c r="F1759" s="5" t="s">
        <v>2169</v>
      </c>
      <c r="G1759" s="5" t="s">
        <v>116</v>
      </c>
      <c r="H1759" s="5" t="s">
        <v>2179</v>
      </c>
      <c r="I1759" s="6" t="s">
        <v>2180</v>
      </c>
      <c r="J1759" s="7">
        <v>147285</v>
      </c>
      <c r="K1759" s="8">
        <v>6.4399999999999999E-2</v>
      </c>
    </row>
    <row r="1760" spans="1:11" x14ac:dyDescent="0.35">
      <c r="A1760" s="5" t="s">
        <v>2167</v>
      </c>
      <c r="B1760" s="5" t="s">
        <v>1782</v>
      </c>
      <c r="C1760" s="5" t="s">
        <v>17</v>
      </c>
      <c r="D1760" s="5" t="s">
        <v>1794</v>
      </c>
      <c r="E1760" s="6" t="s">
        <v>2440</v>
      </c>
      <c r="F1760" s="5" t="s">
        <v>2169</v>
      </c>
      <c r="G1760" s="5" t="s">
        <v>116</v>
      </c>
      <c r="H1760" s="5" t="s">
        <v>2170</v>
      </c>
      <c r="I1760" s="6" t="s">
        <v>2171</v>
      </c>
      <c r="J1760" s="7">
        <v>0</v>
      </c>
      <c r="K1760" s="8">
        <v>0</v>
      </c>
    </row>
    <row r="1761" spans="1:11" x14ac:dyDescent="0.35">
      <c r="A1761" s="5" t="s">
        <v>2167</v>
      </c>
      <c r="B1761" s="5" t="s">
        <v>1782</v>
      </c>
      <c r="C1761" s="5" t="s">
        <v>17</v>
      </c>
      <c r="D1761" s="5" t="s">
        <v>1794</v>
      </c>
      <c r="E1761" s="6" t="s">
        <v>2440</v>
      </c>
      <c r="F1761" s="5" t="s">
        <v>2169</v>
      </c>
      <c r="G1761" s="5" t="s">
        <v>116</v>
      </c>
      <c r="H1761" s="5" t="s">
        <v>2172</v>
      </c>
      <c r="I1761" s="6" t="s">
        <v>2173</v>
      </c>
      <c r="J1761" s="7">
        <v>0</v>
      </c>
      <c r="K1761" s="8">
        <v>0</v>
      </c>
    </row>
    <row r="1762" spans="1:11" x14ac:dyDescent="0.35">
      <c r="A1762" s="5" t="s">
        <v>2167</v>
      </c>
      <c r="B1762" s="5" t="s">
        <v>1782</v>
      </c>
      <c r="C1762" s="5" t="s">
        <v>17</v>
      </c>
      <c r="D1762" s="5" t="s">
        <v>1794</v>
      </c>
      <c r="E1762" s="6" t="s">
        <v>2440</v>
      </c>
      <c r="F1762" s="5" t="s">
        <v>2169</v>
      </c>
      <c r="G1762" s="5" t="s">
        <v>116</v>
      </c>
      <c r="H1762" s="5" t="s">
        <v>19</v>
      </c>
      <c r="I1762" s="6" t="s">
        <v>2174</v>
      </c>
      <c r="J1762" s="7">
        <v>738899</v>
      </c>
      <c r="K1762" s="8">
        <v>0.34320000000000001</v>
      </c>
    </row>
    <row r="1763" spans="1:11" x14ac:dyDescent="0.35">
      <c r="A1763" s="5" t="s">
        <v>2167</v>
      </c>
      <c r="B1763" s="5" t="s">
        <v>1782</v>
      </c>
      <c r="C1763" s="5" t="s">
        <v>17</v>
      </c>
      <c r="D1763" s="5" t="s">
        <v>1794</v>
      </c>
      <c r="E1763" s="6" t="s">
        <v>2440</v>
      </c>
      <c r="F1763" s="5" t="s">
        <v>2169</v>
      </c>
      <c r="G1763" s="5" t="s">
        <v>116</v>
      </c>
      <c r="H1763" s="5" t="s">
        <v>2175</v>
      </c>
      <c r="I1763" s="6" t="s">
        <v>2176</v>
      </c>
      <c r="J1763" s="7">
        <v>601755</v>
      </c>
      <c r="K1763" s="8">
        <v>0.27950000000000003</v>
      </c>
    </row>
    <row r="1764" spans="1:11" x14ac:dyDescent="0.35">
      <c r="A1764" s="5" t="s">
        <v>2167</v>
      </c>
      <c r="B1764" s="5" t="s">
        <v>1782</v>
      </c>
      <c r="C1764" s="5" t="s">
        <v>17</v>
      </c>
      <c r="D1764" s="5" t="s">
        <v>1794</v>
      </c>
      <c r="E1764" s="6" t="s">
        <v>2440</v>
      </c>
      <c r="F1764" s="5" t="s">
        <v>2169</v>
      </c>
      <c r="G1764" s="5" t="s">
        <v>116</v>
      </c>
      <c r="H1764" s="5" t="s">
        <v>2177</v>
      </c>
      <c r="I1764" s="6" t="s">
        <v>2178</v>
      </c>
      <c r="J1764" s="7">
        <v>769256</v>
      </c>
      <c r="K1764" s="8">
        <v>0.35730000000000001</v>
      </c>
    </row>
    <row r="1765" spans="1:11" x14ac:dyDescent="0.35">
      <c r="A1765" s="5" t="s">
        <v>2167</v>
      </c>
      <c r="B1765" s="5" t="s">
        <v>1782</v>
      </c>
      <c r="C1765" s="5" t="s">
        <v>17</v>
      </c>
      <c r="D1765" s="5" t="s">
        <v>1794</v>
      </c>
      <c r="E1765" s="6" t="s">
        <v>2440</v>
      </c>
      <c r="F1765" s="5" t="s">
        <v>2169</v>
      </c>
      <c r="G1765" s="5" t="s">
        <v>116</v>
      </c>
      <c r="H1765" s="5" t="s">
        <v>2179</v>
      </c>
      <c r="I1765" s="6" t="s">
        <v>2180</v>
      </c>
      <c r="J1765" s="7">
        <v>228861</v>
      </c>
      <c r="K1765" s="8">
        <v>0.10630000000000001</v>
      </c>
    </row>
    <row r="1766" spans="1:11" x14ac:dyDescent="0.35">
      <c r="A1766" s="5" t="s">
        <v>2167</v>
      </c>
      <c r="B1766" s="5" t="s">
        <v>1811</v>
      </c>
      <c r="C1766" s="5" t="s">
        <v>17</v>
      </c>
      <c r="D1766" s="5" t="s">
        <v>803</v>
      </c>
      <c r="E1766" s="6" t="s">
        <v>2305</v>
      </c>
      <c r="F1766" s="5" t="s">
        <v>2198</v>
      </c>
      <c r="G1766" s="5" t="s">
        <v>768</v>
      </c>
      <c r="H1766" s="5" t="s">
        <v>2172</v>
      </c>
      <c r="I1766" s="6" t="s">
        <v>2173</v>
      </c>
      <c r="J1766" s="7">
        <v>0</v>
      </c>
      <c r="K1766" s="8">
        <v>0</v>
      </c>
    </row>
    <row r="1767" spans="1:11" x14ac:dyDescent="0.35">
      <c r="A1767" s="5" t="s">
        <v>2167</v>
      </c>
      <c r="B1767" s="5" t="s">
        <v>1811</v>
      </c>
      <c r="C1767" s="5" t="s">
        <v>17</v>
      </c>
      <c r="D1767" s="5" t="s">
        <v>803</v>
      </c>
      <c r="E1767" s="6" t="s">
        <v>2305</v>
      </c>
      <c r="F1767" s="5" t="s">
        <v>2198</v>
      </c>
      <c r="G1767" s="5" t="s">
        <v>768</v>
      </c>
      <c r="H1767" s="5" t="s">
        <v>19</v>
      </c>
      <c r="I1767" s="6" t="s">
        <v>2174</v>
      </c>
      <c r="J1767" s="7">
        <v>580934</v>
      </c>
      <c r="K1767" s="8">
        <v>0.68410000000000004</v>
      </c>
    </row>
    <row r="1768" spans="1:11" x14ac:dyDescent="0.35">
      <c r="A1768" s="5" t="s">
        <v>2167</v>
      </c>
      <c r="B1768" s="5" t="s">
        <v>1811</v>
      </c>
      <c r="C1768" s="5" t="s">
        <v>17</v>
      </c>
      <c r="D1768" s="5" t="s">
        <v>803</v>
      </c>
      <c r="E1768" s="6" t="s">
        <v>2305</v>
      </c>
      <c r="F1768" s="5" t="s">
        <v>2198</v>
      </c>
      <c r="G1768" s="5" t="s">
        <v>768</v>
      </c>
      <c r="H1768" s="5" t="s">
        <v>2175</v>
      </c>
      <c r="I1768" s="6" t="s">
        <v>2176</v>
      </c>
      <c r="J1768" s="7">
        <v>229537</v>
      </c>
      <c r="K1768" s="8">
        <v>0.27029999999999998</v>
      </c>
    </row>
    <row r="1769" spans="1:11" x14ac:dyDescent="0.35">
      <c r="A1769" s="5" t="s">
        <v>2167</v>
      </c>
      <c r="B1769" s="5" t="s">
        <v>1811</v>
      </c>
      <c r="C1769" s="5" t="s">
        <v>17</v>
      </c>
      <c r="D1769" s="5" t="s">
        <v>803</v>
      </c>
      <c r="E1769" s="6" t="s">
        <v>2305</v>
      </c>
      <c r="F1769" s="5" t="s">
        <v>2198</v>
      </c>
      <c r="G1769" s="5" t="s">
        <v>768</v>
      </c>
      <c r="H1769" s="5" t="s">
        <v>2177</v>
      </c>
      <c r="I1769" s="6" t="s">
        <v>2178</v>
      </c>
      <c r="J1769" s="7">
        <v>231660</v>
      </c>
      <c r="K1769" s="8">
        <v>0.27279999999999999</v>
      </c>
    </row>
    <row r="1770" spans="1:11" x14ac:dyDescent="0.35">
      <c r="A1770" s="5" t="s">
        <v>2167</v>
      </c>
      <c r="B1770" s="5" t="s">
        <v>1811</v>
      </c>
      <c r="C1770" s="5" t="s">
        <v>17</v>
      </c>
      <c r="D1770" s="5" t="s">
        <v>803</v>
      </c>
      <c r="E1770" s="6" t="s">
        <v>2305</v>
      </c>
      <c r="F1770" s="5" t="s">
        <v>2198</v>
      </c>
      <c r="G1770" s="5" t="s">
        <v>768</v>
      </c>
      <c r="H1770" s="5" t="s">
        <v>2179</v>
      </c>
      <c r="I1770" s="6" t="s">
        <v>2180</v>
      </c>
      <c r="J1770" s="7">
        <v>47555</v>
      </c>
      <c r="K1770" s="8">
        <v>5.6000000000000001E-2</v>
      </c>
    </row>
    <row r="1771" spans="1:11" x14ac:dyDescent="0.35">
      <c r="A1771" s="5" t="s">
        <v>2167</v>
      </c>
      <c r="B1771" s="5" t="s">
        <v>1811</v>
      </c>
      <c r="C1771" s="5" t="s">
        <v>17</v>
      </c>
      <c r="D1771" s="5" t="s">
        <v>1812</v>
      </c>
      <c r="E1771" s="6" t="s">
        <v>2441</v>
      </c>
      <c r="F1771" s="5" t="s">
        <v>2169</v>
      </c>
      <c r="G1771" s="5" t="s">
        <v>116</v>
      </c>
      <c r="H1771" s="5" t="s">
        <v>2170</v>
      </c>
      <c r="I1771" s="6" t="s">
        <v>2171</v>
      </c>
      <c r="J1771" s="7">
        <v>0</v>
      </c>
      <c r="K1771" s="8">
        <v>0</v>
      </c>
    </row>
    <row r="1772" spans="1:11" x14ac:dyDescent="0.35">
      <c r="A1772" s="5" t="s">
        <v>2167</v>
      </c>
      <c r="B1772" s="5" t="s">
        <v>1811</v>
      </c>
      <c r="C1772" s="5" t="s">
        <v>17</v>
      </c>
      <c r="D1772" s="5" t="s">
        <v>1812</v>
      </c>
      <c r="E1772" s="6" t="s">
        <v>2441</v>
      </c>
      <c r="F1772" s="5" t="s">
        <v>2169</v>
      </c>
      <c r="G1772" s="5" t="s">
        <v>116</v>
      </c>
      <c r="H1772" s="5" t="s">
        <v>2172</v>
      </c>
      <c r="I1772" s="6" t="s">
        <v>2173</v>
      </c>
      <c r="J1772" s="7">
        <v>0</v>
      </c>
      <c r="K1772" s="8">
        <v>0</v>
      </c>
    </row>
    <row r="1773" spans="1:11" x14ac:dyDescent="0.35">
      <c r="A1773" s="5" t="s">
        <v>2167</v>
      </c>
      <c r="B1773" s="5" t="s">
        <v>1811</v>
      </c>
      <c r="C1773" s="5" t="s">
        <v>17</v>
      </c>
      <c r="D1773" s="5" t="s">
        <v>1812</v>
      </c>
      <c r="E1773" s="6" t="s">
        <v>2441</v>
      </c>
      <c r="F1773" s="5" t="s">
        <v>2169</v>
      </c>
      <c r="G1773" s="5" t="s">
        <v>116</v>
      </c>
      <c r="H1773" s="5" t="s">
        <v>19</v>
      </c>
      <c r="I1773" s="6" t="s">
        <v>2174</v>
      </c>
      <c r="J1773" s="7">
        <v>1938506</v>
      </c>
      <c r="K1773" s="8">
        <v>0.20430000000000001</v>
      </c>
    </row>
    <row r="1774" spans="1:11" x14ac:dyDescent="0.35">
      <c r="A1774" s="5" t="s">
        <v>2167</v>
      </c>
      <c r="B1774" s="5" t="s">
        <v>1811</v>
      </c>
      <c r="C1774" s="5" t="s">
        <v>17</v>
      </c>
      <c r="D1774" s="5" t="s">
        <v>1812</v>
      </c>
      <c r="E1774" s="6" t="s">
        <v>2441</v>
      </c>
      <c r="F1774" s="5" t="s">
        <v>2169</v>
      </c>
      <c r="G1774" s="5" t="s">
        <v>116</v>
      </c>
      <c r="H1774" s="5" t="s">
        <v>2175</v>
      </c>
      <c r="I1774" s="6" t="s">
        <v>2176</v>
      </c>
      <c r="J1774" s="7">
        <v>2573289</v>
      </c>
      <c r="K1774" s="8">
        <v>0.2712</v>
      </c>
    </row>
    <row r="1775" spans="1:11" x14ac:dyDescent="0.35">
      <c r="A1775" s="5" t="s">
        <v>2167</v>
      </c>
      <c r="B1775" s="5" t="s">
        <v>1811</v>
      </c>
      <c r="C1775" s="5" t="s">
        <v>17</v>
      </c>
      <c r="D1775" s="5" t="s">
        <v>1812</v>
      </c>
      <c r="E1775" s="6" t="s">
        <v>2441</v>
      </c>
      <c r="F1775" s="5" t="s">
        <v>2169</v>
      </c>
      <c r="G1775" s="5" t="s">
        <v>116</v>
      </c>
      <c r="H1775" s="5" t="s">
        <v>2177</v>
      </c>
      <c r="I1775" s="6" t="s">
        <v>2178</v>
      </c>
      <c r="J1775" s="7">
        <v>1890115</v>
      </c>
      <c r="K1775" s="8">
        <v>0.19919999999999999</v>
      </c>
    </row>
    <row r="1776" spans="1:11" x14ac:dyDescent="0.35">
      <c r="A1776" s="5" t="s">
        <v>2167</v>
      </c>
      <c r="B1776" s="5" t="s">
        <v>1811</v>
      </c>
      <c r="C1776" s="5" t="s">
        <v>17</v>
      </c>
      <c r="D1776" s="5" t="s">
        <v>1812</v>
      </c>
      <c r="E1776" s="6" t="s">
        <v>2441</v>
      </c>
      <c r="F1776" s="5" t="s">
        <v>2169</v>
      </c>
      <c r="G1776" s="5" t="s">
        <v>116</v>
      </c>
      <c r="H1776" s="5" t="s">
        <v>2179</v>
      </c>
      <c r="I1776" s="6" t="s">
        <v>2180</v>
      </c>
      <c r="J1776" s="7">
        <v>404211</v>
      </c>
      <c r="K1776" s="8">
        <v>4.2599999999999999E-2</v>
      </c>
    </row>
    <row r="1777" spans="1:11" x14ac:dyDescent="0.35">
      <c r="A1777" s="5" t="s">
        <v>2167</v>
      </c>
      <c r="B1777" s="5" t="s">
        <v>1814</v>
      </c>
      <c r="C1777" s="5" t="s">
        <v>17</v>
      </c>
      <c r="D1777" s="5" t="s">
        <v>1235</v>
      </c>
      <c r="E1777" s="6" t="s">
        <v>2359</v>
      </c>
      <c r="F1777" s="5" t="s">
        <v>2198</v>
      </c>
      <c r="G1777" s="5" t="s">
        <v>1234</v>
      </c>
      <c r="H1777" s="5" t="s">
        <v>2170</v>
      </c>
      <c r="I1777" s="6" t="s">
        <v>2171</v>
      </c>
      <c r="J1777" s="7">
        <v>0</v>
      </c>
      <c r="K1777" s="8">
        <v>0</v>
      </c>
    </row>
    <row r="1778" spans="1:11" x14ac:dyDescent="0.35">
      <c r="A1778" s="5" t="s">
        <v>2167</v>
      </c>
      <c r="B1778" s="5" t="s">
        <v>1814</v>
      </c>
      <c r="C1778" s="5" t="s">
        <v>17</v>
      </c>
      <c r="D1778" s="5" t="s">
        <v>1235</v>
      </c>
      <c r="E1778" s="6" t="s">
        <v>2359</v>
      </c>
      <c r="F1778" s="5" t="s">
        <v>2198</v>
      </c>
      <c r="G1778" s="5" t="s">
        <v>1234</v>
      </c>
      <c r="H1778" s="5" t="s">
        <v>2172</v>
      </c>
      <c r="I1778" s="6" t="s">
        <v>2173</v>
      </c>
      <c r="J1778" s="7">
        <v>0</v>
      </c>
      <c r="K1778" s="8">
        <v>0</v>
      </c>
    </row>
    <row r="1779" spans="1:11" x14ac:dyDescent="0.35">
      <c r="A1779" s="5" t="s">
        <v>2167</v>
      </c>
      <c r="B1779" s="5" t="s">
        <v>1814</v>
      </c>
      <c r="C1779" s="5" t="s">
        <v>17</v>
      </c>
      <c r="D1779" s="5" t="s">
        <v>1235</v>
      </c>
      <c r="E1779" s="6" t="s">
        <v>2359</v>
      </c>
      <c r="F1779" s="5" t="s">
        <v>2198</v>
      </c>
      <c r="G1779" s="5" t="s">
        <v>1234</v>
      </c>
      <c r="H1779" s="5" t="s">
        <v>19</v>
      </c>
      <c r="I1779" s="6" t="s">
        <v>2174</v>
      </c>
      <c r="J1779" s="7">
        <v>170514</v>
      </c>
      <c r="K1779" s="8">
        <v>5.9799999999999999E-2</v>
      </c>
    </row>
    <row r="1780" spans="1:11" x14ac:dyDescent="0.35">
      <c r="A1780" s="5" t="s">
        <v>2167</v>
      </c>
      <c r="B1780" s="5" t="s">
        <v>1814</v>
      </c>
      <c r="C1780" s="5" t="s">
        <v>17</v>
      </c>
      <c r="D1780" s="5" t="s">
        <v>1235</v>
      </c>
      <c r="E1780" s="6" t="s">
        <v>2359</v>
      </c>
      <c r="F1780" s="5" t="s">
        <v>2198</v>
      </c>
      <c r="G1780" s="5" t="s">
        <v>1234</v>
      </c>
      <c r="H1780" s="5" t="s">
        <v>2340</v>
      </c>
      <c r="I1780" s="6" t="s">
        <v>2341</v>
      </c>
      <c r="J1780" s="7">
        <v>1691170</v>
      </c>
      <c r="K1780" s="8">
        <v>0.59309999999999996</v>
      </c>
    </row>
    <row r="1781" spans="1:11" x14ac:dyDescent="0.35">
      <c r="A1781" s="5" t="s">
        <v>2167</v>
      </c>
      <c r="B1781" s="5" t="s">
        <v>1814</v>
      </c>
      <c r="C1781" s="5" t="s">
        <v>17</v>
      </c>
      <c r="D1781" s="5" t="s">
        <v>1235</v>
      </c>
      <c r="E1781" s="6" t="s">
        <v>2359</v>
      </c>
      <c r="F1781" s="5" t="s">
        <v>2198</v>
      </c>
      <c r="G1781" s="5" t="s">
        <v>1234</v>
      </c>
      <c r="H1781" s="5" t="s">
        <v>2342</v>
      </c>
      <c r="I1781" s="6" t="s">
        <v>2343</v>
      </c>
      <c r="J1781" s="7">
        <v>41916</v>
      </c>
      <c r="K1781" s="8">
        <v>1.47E-2</v>
      </c>
    </row>
    <row r="1782" spans="1:11" x14ac:dyDescent="0.35">
      <c r="A1782" s="5" t="s">
        <v>2167</v>
      </c>
      <c r="B1782" s="5" t="s">
        <v>1814</v>
      </c>
      <c r="C1782" s="5" t="s">
        <v>17</v>
      </c>
      <c r="D1782" s="5" t="s">
        <v>1235</v>
      </c>
      <c r="E1782" s="6" t="s">
        <v>2359</v>
      </c>
      <c r="F1782" s="5" t="s">
        <v>2198</v>
      </c>
      <c r="G1782" s="5" t="s">
        <v>1234</v>
      </c>
      <c r="H1782" s="5" t="s">
        <v>2175</v>
      </c>
      <c r="I1782" s="6" t="s">
        <v>2176</v>
      </c>
      <c r="J1782" s="7">
        <v>865117</v>
      </c>
      <c r="K1782" s="8">
        <v>0.3034</v>
      </c>
    </row>
    <row r="1783" spans="1:11" x14ac:dyDescent="0.35">
      <c r="A1783" s="5" t="s">
        <v>2167</v>
      </c>
      <c r="B1783" s="5" t="s">
        <v>1814</v>
      </c>
      <c r="C1783" s="5" t="s">
        <v>17</v>
      </c>
      <c r="D1783" s="5" t="s">
        <v>1235</v>
      </c>
      <c r="E1783" s="6" t="s">
        <v>2359</v>
      </c>
      <c r="F1783" s="5" t="s">
        <v>2198</v>
      </c>
      <c r="G1783" s="5" t="s">
        <v>1234</v>
      </c>
      <c r="H1783" s="5" t="s">
        <v>2177</v>
      </c>
      <c r="I1783" s="6" t="s">
        <v>2178</v>
      </c>
      <c r="J1783" s="7">
        <v>708005</v>
      </c>
      <c r="K1783" s="8">
        <v>0.24829999999999999</v>
      </c>
    </row>
    <row r="1784" spans="1:11" x14ac:dyDescent="0.35">
      <c r="A1784" s="5" t="s">
        <v>2167</v>
      </c>
      <c r="B1784" s="5" t="s">
        <v>1814</v>
      </c>
      <c r="C1784" s="5" t="s">
        <v>17</v>
      </c>
      <c r="D1784" s="5" t="s">
        <v>1235</v>
      </c>
      <c r="E1784" s="6" t="s">
        <v>2359</v>
      </c>
      <c r="F1784" s="5" t="s">
        <v>2198</v>
      </c>
      <c r="G1784" s="5" t="s">
        <v>1234</v>
      </c>
      <c r="H1784" s="5" t="s">
        <v>2179</v>
      </c>
      <c r="I1784" s="6" t="s">
        <v>2180</v>
      </c>
      <c r="J1784" s="7">
        <v>138293</v>
      </c>
      <c r="K1784" s="8">
        <v>4.8500000000000001E-2</v>
      </c>
    </row>
    <row r="1785" spans="1:11" x14ac:dyDescent="0.35">
      <c r="A1785" s="5" t="s">
        <v>2167</v>
      </c>
      <c r="B1785" s="5" t="s">
        <v>1814</v>
      </c>
      <c r="C1785" s="5" t="s">
        <v>17</v>
      </c>
      <c r="D1785" s="5" t="s">
        <v>1815</v>
      </c>
      <c r="E1785" s="6" t="s">
        <v>2365</v>
      </c>
      <c r="F1785" s="5" t="s">
        <v>2198</v>
      </c>
      <c r="G1785" s="5" t="s">
        <v>1814</v>
      </c>
      <c r="H1785" s="5" t="s">
        <v>2170</v>
      </c>
      <c r="I1785" s="6" t="s">
        <v>2171</v>
      </c>
      <c r="J1785" s="7">
        <v>0</v>
      </c>
      <c r="K1785" s="8">
        <v>0</v>
      </c>
    </row>
    <row r="1786" spans="1:11" x14ac:dyDescent="0.35">
      <c r="A1786" s="5" t="s">
        <v>2167</v>
      </c>
      <c r="B1786" s="5" t="s">
        <v>1814</v>
      </c>
      <c r="C1786" s="5" t="s">
        <v>17</v>
      </c>
      <c r="D1786" s="5" t="s">
        <v>1815</v>
      </c>
      <c r="E1786" s="6" t="s">
        <v>2365</v>
      </c>
      <c r="F1786" s="5" t="s">
        <v>2198</v>
      </c>
      <c r="G1786" s="5" t="s">
        <v>1814</v>
      </c>
      <c r="H1786" s="5" t="s">
        <v>2172</v>
      </c>
      <c r="I1786" s="6" t="s">
        <v>2173</v>
      </c>
      <c r="J1786" s="7">
        <v>0</v>
      </c>
      <c r="K1786" s="8">
        <v>0</v>
      </c>
    </row>
    <row r="1787" spans="1:11" x14ac:dyDescent="0.35">
      <c r="A1787" s="5" t="s">
        <v>2167</v>
      </c>
      <c r="B1787" s="5" t="s">
        <v>1814</v>
      </c>
      <c r="C1787" s="5" t="s">
        <v>17</v>
      </c>
      <c r="D1787" s="5" t="s">
        <v>1815</v>
      </c>
      <c r="E1787" s="6" t="s">
        <v>2365</v>
      </c>
      <c r="F1787" s="5" t="s">
        <v>2198</v>
      </c>
      <c r="G1787" s="5" t="s">
        <v>1814</v>
      </c>
      <c r="H1787" s="5" t="s">
        <v>19</v>
      </c>
      <c r="I1787" s="6" t="s">
        <v>2174</v>
      </c>
      <c r="J1787" s="7">
        <v>218573</v>
      </c>
      <c r="K1787" s="8">
        <v>8.8400000000000006E-2</v>
      </c>
    </row>
    <row r="1788" spans="1:11" x14ac:dyDescent="0.35">
      <c r="A1788" s="5" t="s">
        <v>2167</v>
      </c>
      <c r="B1788" s="5" t="s">
        <v>1814</v>
      </c>
      <c r="C1788" s="5" t="s">
        <v>17</v>
      </c>
      <c r="D1788" s="5" t="s">
        <v>1815</v>
      </c>
      <c r="E1788" s="6" t="s">
        <v>2365</v>
      </c>
      <c r="F1788" s="5" t="s">
        <v>2198</v>
      </c>
      <c r="G1788" s="5" t="s">
        <v>1814</v>
      </c>
      <c r="H1788" s="5" t="s">
        <v>2340</v>
      </c>
      <c r="I1788" s="6" t="s">
        <v>2341</v>
      </c>
      <c r="J1788" s="7">
        <v>940060</v>
      </c>
      <c r="K1788" s="8">
        <v>0.38019999999999998</v>
      </c>
    </row>
    <row r="1789" spans="1:11" x14ac:dyDescent="0.35">
      <c r="A1789" s="5" t="s">
        <v>2167</v>
      </c>
      <c r="B1789" s="5" t="s">
        <v>1814</v>
      </c>
      <c r="C1789" s="5" t="s">
        <v>17</v>
      </c>
      <c r="D1789" s="5" t="s">
        <v>1815</v>
      </c>
      <c r="E1789" s="6" t="s">
        <v>2365</v>
      </c>
      <c r="F1789" s="5" t="s">
        <v>2198</v>
      </c>
      <c r="G1789" s="5" t="s">
        <v>1814</v>
      </c>
      <c r="H1789" s="5" t="s">
        <v>2342</v>
      </c>
      <c r="I1789" s="6" t="s">
        <v>2343</v>
      </c>
      <c r="J1789" s="7">
        <v>59341</v>
      </c>
      <c r="K1789" s="8">
        <v>2.4E-2</v>
      </c>
    </row>
    <row r="1790" spans="1:11" x14ac:dyDescent="0.35">
      <c r="A1790" s="5" t="s">
        <v>2167</v>
      </c>
      <c r="B1790" s="5" t="s">
        <v>1814</v>
      </c>
      <c r="C1790" s="5" t="s">
        <v>17</v>
      </c>
      <c r="D1790" s="5" t="s">
        <v>1815</v>
      </c>
      <c r="E1790" s="6" t="s">
        <v>2365</v>
      </c>
      <c r="F1790" s="5" t="s">
        <v>2198</v>
      </c>
      <c r="G1790" s="5" t="s">
        <v>1814</v>
      </c>
      <c r="H1790" s="5" t="s">
        <v>2175</v>
      </c>
      <c r="I1790" s="6" t="s">
        <v>2176</v>
      </c>
      <c r="J1790" s="7">
        <v>628025</v>
      </c>
      <c r="K1790" s="8">
        <v>0.254</v>
      </c>
    </row>
    <row r="1791" spans="1:11" x14ac:dyDescent="0.35">
      <c r="A1791" s="5" t="s">
        <v>2167</v>
      </c>
      <c r="B1791" s="5" t="s">
        <v>1814</v>
      </c>
      <c r="C1791" s="5" t="s">
        <v>17</v>
      </c>
      <c r="D1791" s="5" t="s">
        <v>1815</v>
      </c>
      <c r="E1791" s="6" t="s">
        <v>2365</v>
      </c>
      <c r="F1791" s="5" t="s">
        <v>2198</v>
      </c>
      <c r="G1791" s="5" t="s">
        <v>1814</v>
      </c>
      <c r="H1791" s="5" t="s">
        <v>2177</v>
      </c>
      <c r="I1791" s="6" t="s">
        <v>2178</v>
      </c>
      <c r="J1791" s="7">
        <v>432200</v>
      </c>
      <c r="K1791" s="8">
        <v>0.17480000000000001</v>
      </c>
    </row>
    <row r="1792" spans="1:11" x14ac:dyDescent="0.35">
      <c r="A1792" s="5" t="s">
        <v>2167</v>
      </c>
      <c r="B1792" s="5" t="s">
        <v>1814</v>
      </c>
      <c r="C1792" s="5" t="s">
        <v>17</v>
      </c>
      <c r="D1792" s="5" t="s">
        <v>1815</v>
      </c>
      <c r="E1792" s="6" t="s">
        <v>2365</v>
      </c>
      <c r="F1792" s="5" t="s">
        <v>2198</v>
      </c>
      <c r="G1792" s="5" t="s">
        <v>1814</v>
      </c>
      <c r="H1792" s="5" t="s">
        <v>2179</v>
      </c>
      <c r="I1792" s="6" t="s">
        <v>2180</v>
      </c>
      <c r="J1792" s="7">
        <v>100632</v>
      </c>
      <c r="K1792" s="8">
        <v>4.07E-2</v>
      </c>
    </row>
    <row r="1793" spans="1:11" x14ac:dyDescent="0.35">
      <c r="A1793" s="5" t="s">
        <v>2167</v>
      </c>
      <c r="B1793" s="5" t="s">
        <v>1814</v>
      </c>
      <c r="C1793" s="5" t="s">
        <v>17</v>
      </c>
      <c r="D1793" s="5" t="s">
        <v>1822</v>
      </c>
      <c r="E1793" s="6" t="s">
        <v>2442</v>
      </c>
      <c r="F1793" s="5" t="s">
        <v>2169</v>
      </c>
      <c r="G1793" s="5" t="s">
        <v>116</v>
      </c>
      <c r="H1793" s="5" t="s">
        <v>2170</v>
      </c>
      <c r="I1793" s="6" t="s">
        <v>2171</v>
      </c>
      <c r="J1793" s="7">
        <v>0</v>
      </c>
      <c r="K1793" s="8">
        <v>0</v>
      </c>
    </row>
    <row r="1794" spans="1:11" x14ac:dyDescent="0.35">
      <c r="A1794" s="5" t="s">
        <v>2167</v>
      </c>
      <c r="B1794" s="5" t="s">
        <v>1814</v>
      </c>
      <c r="C1794" s="5" t="s">
        <v>17</v>
      </c>
      <c r="D1794" s="5" t="s">
        <v>1822</v>
      </c>
      <c r="E1794" s="6" t="s">
        <v>2442</v>
      </c>
      <c r="F1794" s="5" t="s">
        <v>2169</v>
      </c>
      <c r="G1794" s="5" t="s">
        <v>116</v>
      </c>
      <c r="H1794" s="5" t="s">
        <v>2172</v>
      </c>
      <c r="I1794" s="6" t="s">
        <v>2173</v>
      </c>
      <c r="J1794" s="7">
        <v>0</v>
      </c>
      <c r="K1794" s="8">
        <v>0</v>
      </c>
    </row>
    <row r="1795" spans="1:11" x14ac:dyDescent="0.35">
      <c r="A1795" s="5" t="s">
        <v>2167</v>
      </c>
      <c r="B1795" s="5" t="s">
        <v>1814</v>
      </c>
      <c r="C1795" s="5" t="s">
        <v>17</v>
      </c>
      <c r="D1795" s="5" t="s">
        <v>1822</v>
      </c>
      <c r="E1795" s="6" t="s">
        <v>2442</v>
      </c>
      <c r="F1795" s="5" t="s">
        <v>2169</v>
      </c>
      <c r="G1795" s="5" t="s">
        <v>116</v>
      </c>
      <c r="H1795" s="5" t="s">
        <v>19</v>
      </c>
      <c r="I1795" s="6" t="s">
        <v>2174</v>
      </c>
      <c r="J1795" s="7">
        <v>7139027</v>
      </c>
      <c r="K1795" s="8">
        <v>0.29220000000000002</v>
      </c>
    </row>
    <row r="1796" spans="1:11" x14ac:dyDescent="0.35">
      <c r="A1796" s="5" t="s">
        <v>2167</v>
      </c>
      <c r="B1796" s="5" t="s">
        <v>1814</v>
      </c>
      <c r="C1796" s="5" t="s">
        <v>17</v>
      </c>
      <c r="D1796" s="5" t="s">
        <v>1822</v>
      </c>
      <c r="E1796" s="6" t="s">
        <v>2442</v>
      </c>
      <c r="F1796" s="5" t="s">
        <v>2169</v>
      </c>
      <c r="G1796" s="5" t="s">
        <v>116</v>
      </c>
      <c r="H1796" s="5" t="s">
        <v>2340</v>
      </c>
      <c r="I1796" s="6" t="s">
        <v>2341</v>
      </c>
      <c r="J1796" s="7">
        <v>4053267</v>
      </c>
      <c r="K1796" s="8">
        <v>0.16589999999999999</v>
      </c>
    </row>
    <row r="1797" spans="1:11" x14ac:dyDescent="0.35">
      <c r="A1797" s="5" t="s">
        <v>2167</v>
      </c>
      <c r="B1797" s="5" t="s">
        <v>1814</v>
      </c>
      <c r="C1797" s="5" t="s">
        <v>17</v>
      </c>
      <c r="D1797" s="5" t="s">
        <v>1822</v>
      </c>
      <c r="E1797" s="6" t="s">
        <v>2442</v>
      </c>
      <c r="F1797" s="5" t="s">
        <v>2169</v>
      </c>
      <c r="G1797" s="5" t="s">
        <v>116</v>
      </c>
      <c r="H1797" s="5" t="s">
        <v>2342</v>
      </c>
      <c r="I1797" s="6" t="s">
        <v>2343</v>
      </c>
      <c r="J1797" s="7">
        <v>759835</v>
      </c>
      <c r="K1797" s="8">
        <v>3.1099999999999999E-2</v>
      </c>
    </row>
    <row r="1798" spans="1:11" x14ac:dyDescent="0.35">
      <c r="A1798" s="5" t="s">
        <v>2167</v>
      </c>
      <c r="B1798" s="5" t="s">
        <v>1814</v>
      </c>
      <c r="C1798" s="5" t="s">
        <v>17</v>
      </c>
      <c r="D1798" s="5" t="s">
        <v>1822</v>
      </c>
      <c r="E1798" s="6" t="s">
        <v>2442</v>
      </c>
      <c r="F1798" s="5" t="s">
        <v>2169</v>
      </c>
      <c r="G1798" s="5" t="s">
        <v>116</v>
      </c>
      <c r="H1798" s="5" t="s">
        <v>2443</v>
      </c>
      <c r="I1798" s="6" t="s">
        <v>2444</v>
      </c>
      <c r="J1798" s="7">
        <v>122160</v>
      </c>
      <c r="K1798" s="8">
        <v>5.0000000000000001E-3</v>
      </c>
    </row>
    <row r="1799" spans="1:11" x14ac:dyDescent="0.35">
      <c r="A1799" s="5" t="s">
        <v>2167</v>
      </c>
      <c r="B1799" s="5" t="s">
        <v>1814</v>
      </c>
      <c r="C1799" s="5" t="s">
        <v>17</v>
      </c>
      <c r="D1799" s="5" t="s">
        <v>1822</v>
      </c>
      <c r="E1799" s="6" t="s">
        <v>2442</v>
      </c>
      <c r="F1799" s="5" t="s">
        <v>2169</v>
      </c>
      <c r="G1799" s="5" t="s">
        <v>116</v>
      </c>
      <c r="H1799" s="5" t="s">
        <v>2175</v>
      </c>
      <c r="I1799" s="6" t="s">
        <v>2176</v>
      </c>
      <c r="J1799" s="7">
        <v>6562432</v>
      </c>
      <c r="K1799" s="8">
        <v>0.26860000000000001</v>
      </c>
    </row>
    <row r="1800" spans="1:11" x14ac:dyDescent="0.35">
      <c r="A1800" s="5" t="s">
        <v>2167</v>
      </c>
      <c r="B1800" s="5" t="s">
        <v>1814</v>
      </c>
      <c r="C1800" s="5" t="s">
        <v>17</v>
      </c>
      <c r="D1800" s="5" t="s">
        <v>1822</v>
      </c>
      <c r="E1800" s="6" t="s">
        <v>2442</v>
      </c>
      <c r="F1800" s="5" t="s">
        <v>2169</v>
      </c>
      <c r="G1800" s="5" t="s">
        <v>116</v>
      </c>
      <c r="H1800" s="5" t="s">
        <v>2167</v>
      </c>
      <c r="I1800" s="6" t="s">
        <v>2192</v>
      </c>
      <c r="J1800" s="7">
        <v>122160</v>
      </c>
      <c r="K1800" s="8">
        <v>5.0000000000000001E-3</v>
      </c>
    </row>
    <row r="1801" spans="1:11" x14ac:dyDescent="0.35">
      <c r="A1801" s="5" t="s">
        <v>2167</v>
      </c>
      <c r="B1801" s="5" t="s">
        <v>1814</v>
      </c>
      <c r="C1801" s="5" t="s">
        <v>17</v>
      </c>
      <c r="D1801" s="5" t="s">
        <v>1822</v>
      </c>
      <c r="E1801" s="6" t="s">
        <v>2442</v>
      </c>
      <c r="F1801" s="5" t="s">
        <v>2169</v>
      </c>
      <c r="G1801" s="5" t="s">
        <v>116</v>
      </c>
      <c r="H1801" s="5" t="s">
        <v>2177</v>
      </c>
      <c r="I1801" s="6" t="s">
        <v>2178</v>
      </c>
      <c r="J1801" s="7">
        <v>6017599</v>
      </c>
      <c r="K1801" s="8">
        <v>0.24629999999999999</v>
      </c>
    </row>
    <row r="1802" spans="1:11" x14ac:dyDescent="0.35">
      <c r="A1802" s="5" t="s">
        <v>2167</v>
      </c>
      <c r="B1802" s="5" t="s">
        <v>1814</v>
      </c>
      <c r="C1802" s="5" t="s">
        <v>17</v>
      </c>
      <c r="D1802" s="5" t="s">
        <v>1822</v>
      </c>
      <c r="E1802" s="6" t="s">
        <v>2442</v>
      </c>
      <c r="F1802" s="5" t="s">
        <v>2169</v>
      </c>
      <c r="G1802" s="5" t="s">
        <v>116</v>
      </c>
      <c r="H1802" s="5" t="s">
        <v>2179</v>
      </c>
      <c r="I1802" s="6" t="s">
        <v>2180</v>
      </c>
      <c r="J1802" s="7">
        <v>427560</v>
      </c>
      <c r="K1802" s="8">
        <v>1.7500000000000002E-2</v>
      </c>
    </row>
    <row r="1803" spans="1:11" x14ac:dyDescent="0.35">
      <c r="A1803" s="5" t="s">
        <v>2167</v>
      </c>
      <c r="B1803" s="5" t="s">
        <v>1814</v>
      </c>
      <c r="C1803" s="5" t="s">
        <v>17</v>
      </c>
      <c r="D1803" s="5" t="s">
        <v>1833</v>
      </c>
      <c r="E1803" s="6" t="s">
        <v>2445</v>
      </c>
      <c r="F1803" s="5" t="s">
        <v>2169</v>
      </c>
      <c r="G1803" s="5" t="s">
        <v>116</v>
      </c>
      <c r="H1803" s="5" t="s">
        <v>2172</v>
      </c>
      <c r="I1803" s="6" t="s">
        <v>2173</v>
      </c>
      <c r="J1803" s="7">
        <v>0</v>
      </c>
      <c r="K1803" s="8">
        <v>0</v>
      </c>
    </row>
    <row r="1804" spans="1:11" x14ac:dyDescent="0.35">
      <c r="A1804" s="5" t="s">
        <v>2167</v>
      </c>
      <c r="B1804" s="5" t="s">
        <v>1814</v>
      </c>
      <c r="C1804" s="5" t="s">
        <v>17</v>
      </c>
      <c r="D1804" s="5" t="s">
        <v>1833</v>
      </c>
      <c r="E1804" s="6" t="s">
        <v>2445</v>
      </c>
      <c r="F1804" s="5" t="s">
        <v>2169</v>
      </c>
      <c r="G1804" s="5" t="s">
        <v>116</v>
      </c>
      <c r="H1804" s="5" t="s">
        <v>19</v>
      </c>
      <c r="I1804" s="6" t="s">
        <v>2174</v>
      </c>
      <c r="J1804" s="7">
        <v>643288</v>
      </c>
      <c r="K1804" s="8">
        <v>9.2200000000000004E-2</v>
      </c>
    </row>
    <row r="1805" spans="1:11" x14ac:dyDescent="0.35">
      <c r="A1805" s="5" t="s">
        <v>2167</v>
      </c>
      <c r="B1805" s="5" t="s">
        <v>1814</v>
      </c>
      <c r="C1805" s="5" t="s">
        <v>17</v>
      </c>
      <c r="D1805" s="5" t="s">
        <v>1833</v>
      </c>
      <c r="E1805" s="6" t="s">
        <v>2445</v>
      </c>
      <c r="F1805" s="5" t="s">
        <v>2169</v>
      </c>
      <c r="G1805" s="5" t="s">
        <v>116</v>
      </c>
      <c r="H1805" s="5" t="s">
        <v>2340</v>
      </c>
      <c r="I1805" s="6" t="s">
        <v>2341</v>
      </c>
      <c r="J1805" s="7">
        <v>5957043</v>
      </c>
      <c r="K1805" s="8">
        <v>0.8538</v>
      </c>
    </row>
    <row r="1806" spans="1:11" x14ac:dyDescent="0.35">
      <c r="A1806" s="5" t="s">
        <v>2167</v>
      </c>
      <c r="B1806" s="5" t="s">
        <v>1814</v>
      </c>
      <c r="C1806" s="5" t="s">
        <v>17</v>
      </c>
      <c r="D1806" s="5" t="s">
        <v>1833</v>
      </c>
      <c r="E1806" s="6" t="s">
        <v>2445</v>
      </c>
      <c r="F1806" s="5" t="s">
        <v>2169</v>
      </c>
      <c r="G1806" s="5" t="s">
        <v>116</v>
      </c>
      <c r="H1806" s="5" t="s">
        <v>2443</v>
      </c>
      <c r="I1806" s="6" t="s">
        <v>2444</v>
      </c>
      <c r="J1806" s="7">
        <v>34885</v>
      </c>
      <c r="K1806" s="8">
        <v>5.0000000000000001E-3</v>
      </c>
    </row>
    <row r="1807" spans="1:11" x14ac:dyDescent="0.35">
      <c r="A1807" s="5" t="s">
        <v>2167</v>
      </c>
      <c r="B1807" s="5" t="s">
        <v>1814</v>
      </c>
      <c r="C1807" s="5" t="s">
        <v>17</v>
      </c>
      <c r="D1807" s="5" t="s">
        <v>1833</v>
      </c>
      <c r="E1807" s="6" t="s">
        <v>2445</v>
      </c>
      <c r="F1807" s="5" t="s">
        <v>2169</v>
      </c>
      <c r="G1807" s="5" t="s">
        <v>116</v>
      </c>
      <c r="H1807" s="5" t="s">
        <v>2175</v>
      </c>
      <c r="I1807" s="6" t="s">
        <v>2176</v>
      </c>
      <c r="J1807" s="7">
        <v>2407795</v>
      </c>
      <c r="K1807" s="8">
        <v>0.34510000000000002</v>
      </c>
    </row>
    <row r="1808" spans="1:11" x14ac:dyDescent="0.35">
      <c r="A1808" s="5" t="s">
        <v>2167</v>
      </c>
      <c r="B1808" s="5" t="s">
        <v>1814</v>
      </c>
      <c r="C1808" s="5" t="s">
        <v>17</v>
      </c>
      <c r="D1808" s="5" t="s">
        <v>1833</v>
      </c>
      <c r="E1808" s="6" t="s">
        <v>2445</v>
      </c>
      <c r="F1808" s="5" t="s">
        <v>2169</v>
      </c>
      <c r="G1808" s="5" t="s">
        <v>116</v>
      </c>
      <c r="H1808" s="5" t="s">
        <v>2177</v>
      </c>
      <c r="I1808" s="6" t="s">
        <v>2178</v>
      </c>
      <c r="J1808" s="7">
        <v>547004</v>
      </c>
      <c r="K1808" s="8">
        <v>7.8399999999999997E-2</v>
      </c>
    </row>
    <row r="1809" spans="1:11" x14ac:dyDescent="0.35">
      <c r="A1809" s="5" t="s">
        <v>2167</v>
      </c>
      <c r="B1809" s="5" t="s">
        <v>1814</v>
      </c>
      <c r="C1809" s="5" t="s">
        <v>17</v>
      </c>
      <c r="D1809" s="5" t="s">
        <v>1833</v>
      </c>
      <c r="E1809" s="6" t="s">
        <v>2445</v>
      </c>
      <c r="F1809" s="5" t="s">
        <v>2169</v>
      </c>
      <c r="G1809" s="5" t="s">
        <v>116</v>
      </c>
      <c r="H1809" s="5" t="s">
        <v>2179</v>
      </c>
      <c r="I1809" s="6" t="s">
        <v>2180</v>
      </c>
      <c r="J1809" s="7">
        <v>90702</v>
      </c>
      <c r="K1809" s="8">
        <v>1.2999999999999999E-2</v>
      </c>
    </row>
    <row r="1810" spans="1:11" x14ac:dyDescent="0.35">
      <c r="A1810" s="5" t="s">
        <v>2167</v>
      </c>
      <c r="B1810" s="5" t="s">
        <v>1814</v>
      </c>
      <c r="C1810" s="5" t="s">
        <v>17</v>
      </c>
      <c r="D1810" s="5" t="s">
        <v>1852</v>
      </c>
      <c r="E1810" s="6" t="s">
        <v>2446</v>
      </c>
      <c r="F1810" s="5" t="s">
        <v>2169</v>
      </c>
      <c r="G1810" s="5" t="s">
        <v>116</v>
      </c>
      <c r="H1810" s="5" t="s">
        <v>2172</v>
      </c>
      <c r="I1810" s="6" t="s">
        <v>2173</v>
      </c>
      <c r="J1810" s="7">
        <v>0</v>
      </c>
      <c r="K1810" s="8">
        <v>0</v>
      </c>
    </row>
    <row r="1811" spans="1:11" x14ac:dyDescent="0.35">
      <c r="A1811" s="5" t="s">
        <v>2167</v>
      </c>
      <c r="B1811" s="5" t="s">
        <v>1814</v>
      </c>
      <c r="C1811" s="5" t="s">
        <v>17</v>
      </c>
      <c r="D1811" s="5" t="s">
        <v>1852</v>
      </c>
      <c r="E1811" s="6" t="s">
        <v>2446</v>
      </c>
      <c r="F1811" s="5" t="s">
        <v>2169</v>
      </c>
      <c r="G1811" s="5" t="s">
        <v>116</v>
      </c>
      <c r="H1811" s="5" t="s">
        <v>19</v>
      </c>
      <c r="I1811" s="6" t="s">
        <v>2174</v>
      </c>
      <c r="J1811" s="7">
        <v>1012504</v>
      </c>
      <c r="K1811" s="8">
        <v>2.47E-2</v>
      </c>
    </row>
    <row r="1812" spans="1:11" x14ac:dyDescent="0.35">
      <c r="A1812" s="5" t="s">
        <v>2167</v>
      </c>
      <c r="B1812" s="5" t="s">
        <v>1814</v>
      </c>
      <c r="C1812" s="5" t="s">
        <v>17</v>
      </c>
      <c r="D1812" s="5" t="s">
        <v>1852</v>
      </c>
      <c r="E1812" s="6" t="s">
        <v>2446</v>
      </c>
      <c r="F1812" s="5" t="s">
        <v>2169</v>
      </c>
      <c r="G1812" s="5" t="s">
        <v>116</v>
      </c>
      <c r="H1812" s="5" t="s">
        <v>2340</v>
      </c>
      <c r="I1812" s="6" t="s">
        <v>2341</v>
      </c>
      <c r="J1812" s="7">
        <v>17946323</v>
      </c>
      <c r="K1812" s="8">
        <v>0.43780000000000002</v>
      </c>
    </row>
    <row r="1813" spans="1:11" x14ac:dyDescent="0.35">
      <c r="A1813" s="5" t="s">
        <v>2167</v>
      </c>
      <c r="B1813" s="5" t="s">
        <v>1814</v>
      </c>
      <c r="C1813" s="5" t="s">
        <v>17</v>
      </c>
      <c r="D1813" s="5" t="s">
        <v>1852</v>
      </c>
      <c r="E1813" s="6" t="s">
        <v>2446</v>
      </c>
      <c r="F1813" s="5" t="s">
        <v>2169</v>
      </c>
      <c r="G1813" s="5" t="s">
        <v>116</v>
      </c>
      <c r="H1813" s="5" t="s">
        <v>2342</v>
      </c>
      <c r="I1813" s="6" t="s">
        <v>2343</v>
      </c>
      <c r="J1813" s="7">
        <v>2869444</v>
      </c>
      <c r="K1813" s="8">
        <v>7.0000000000000007E-2</v>
      </c>
    </row>
    <row r="1814" spans="1:11" x14ac:dyDescent="0.35">
      <c r="A1814" s="5" t="s">
        <v>2167</v>
      </c>
      <c r="B1814" s="5" t="s">
        <v>1814</v>
      </c>
      <c r="C1814" s="5" t="s">
        <v>17</v>
      </c>
      <c r="D1814" s="5" t="s">
        <v>1852</v>
      </c>
      <c r="E1814" s="6" t="s">
        <v>2446</v>
      </c>
      <c r="F1814" s="5" t="s">
        <v>2169</v>
      </c>
      <c r="G1814" s="5" t="s">
        <v>116</v>
      </c>
      <c r="H1814" s="5" t="s">
        <v>2443</v>
      </c>
      <c r="I1814" s="6" t="s">
        <v>2444</v>
      </c>
      <c r="J1814" s="7">
        <v>204960</v>
      </c>
      <c r="K1814" s="8">
        <v>5.0000000000000001E-3</v>
      </c>
    </row>
    <row r="1815" spans="1:11" x14ac:dyDescent="0.35">
      <c r="A1815" s="5" t="s">
        <v>2167</v>
      </c>
      <c r="B1815" s="5" t="s">
        <v>1814</v>
      </c>
      <c r="C1815" s="5" t="s">
        <v>17</v>
      </c>
      <c r="D1815" s="5" t="s">
        <v>1852</v>
      </c>
      <c r="E1815" s="6" t="s">
        <v>2446</v>
      </c>
      <c r="F1815" s="5" t="s">
        <v>2169</v>
      </c>
      <c r="G1815" s="5" t="s">
        <v>116</v>
      </c>
      <c r="H1815" s="5" t="s">
        <v>2175</v>
      </c>
      <c r="I1815" s="6" t="s">
        <v>2176</v>
      </c>
      <c r="J1815" s="7">
        <v>12125451</v>
      </c>
      <c r="K1815" s="8">
        <v>0.29580000000000001</v>
      </c>
    </row>
    <row r="1816" spans="1:11" x14ac:dyDescent="0.35">
      <c r="A1816" s="5" t="s">
        <v>2167</v>
      </c>
      <c r="B1816" s="5" t="s">
        <v>1814</v>
      </c>
      <c r="C1816" s="5" t="s">
        <v>17</v>
      </c>
      <c r="D1816" s="5" t="s">
        <v>1852</v>
      </c>
      <c r="E1816" s="6" t="s">
        <v>2446</v>
      </c>
      <c r="F1816" s="5" t="s">
        <v>2169</v>
      </c>
      <c r="G1816" s="5" t="s">
        <v>116</v>
      </c>
      <c r="H1816" s="5" t="s">
        <v>2167</v>
      </c>
      <c r="I1816" s="6" t="s">
        <v>2192</v>
      </c>
      <c r="J1816" s="7">
        <v>204960</v>
      </c>
      <c r="K1816" s="8">
        <v>5.0000000000000001E-3</v>
      </c>
    </row>
    <row r="1817" spans="1:11" x14ac:dyDescent="0.35">
      <c r="A1817" s="5" t="s">
        <v>2167</v>
      </c>
      <c r="B1817" s="5" t="s">
        <v>1814</v>
      </c>
      <c r="C1817" s="5" t="s">
        <v>17</v>
      </c>
      <c r="D1817" s="5" t="s">
        <v>1852</v>
      </c>
      <c r="E1817" s="6" t="s">
        <v>2446</v>
      </c>
      <c r="F1817" s="5" t="s">
        <v>2169</v>
      </c>
      <c r="G1817" s="5" t="s">
        <v>116</v>
      </c>
      <c r="H1817" s="5" t="s">
        <v>2177</v>
      </c>
      <c r="I1817" s="6" t="s">
        <v>2178</v>
      </c>
      <c r="J1817" s="7">
        <v>15089177</v>
      </c>
      <c r="K1817" s="8">
        <v>0.36809999999999998</v>
      </c>
    </row>
    <row r="1818" spans="1:11" x14ac:dyDescent="0.35">
      <c r="A1818" s="5" t="s">
        <v>2167</v>
      </c>
      <c r="B1818" s="5" t="s">
        <v>1814</v>
      </c>
      <c r="C1818" s="5" t="s">
        <v>17</v>
      </c>
      <c r="D1818" s="5" t="s">
        <v>1852</v>
      </c>
      <c r="E1818" s="6" t="s">
        <v>2446</v>
      </c>
      <c r="F1818" s="5" t="s">
        <v>2169</v>
      </c>
      <c r="G1818" s="5" t="s">
        <v>116</v>
      </c>
      <c r="H1818" s="5" t="s">
        <v>2179</v>
      </c>
      <c r="I1818" s="6" t="s">
        <v>2180</v>
      </c>
      <c r="J1818" s="7">
        <v>2533309</v>
      </c>
      <c r="K1818" s="8">
        <v>6.1800000000000001E-2</v>
      </c>
    </row>
    <row r="1819" spans="1:11" x14ac:dyDescent="0.35">
      <c r="A1819" s="5" t="s">
        <v>2167</v>
      </c>
      <c r="B1819" s="5" t="s">
        <v>1814</v>
      </c>
      <c r="C1819" s="5" t="s">
        <v>17</v>
      </c>
      <c r="D1819" s="5" t="s">
        <v>1440</v>
      </c>
      <c r="E1819" s="6" t="s">
        <v>2387</v>
      </c>
      <c r="F1819" s="5" t="s">
        <v>2198</v>
      </c>
      <c r="G1819" s="5" t="s">
        <v>1428</v>
      </c>
      <c r="H1819" s="5" t="s">
        <v>2170</v>
      </c>
      <c r="I1819" s="6" t="s">
        <v>2171</v>
      </c>
      <c r="J1819" s="7">
        <v>0</v>
      </c>
      <c r="K1819" s="8">
        <v>0</v>
      </c>
    </row>
    <row r="1820" spans="1:11" x14ac:dyDescent="0.35">
      <c r="A1820" s="5" t="s">
        <v>2167</v>
      </c>
      <c r="B1820" s="5" t="s">
        <v>1814</v>
      </c>
      <c r="C1820" s="5" t="s">
        <v>17</v>
      </c>
      <c r="D1820" s="5" t="s">
        <v>1440</v>
      </c>
      <c r="E1820" s="6" t="s">
        <v>2387</v>
      </c>
      <c r="F1820" s="5" t="s">
        <v>2198</v>
      </c>
      <c r="G1820" s="5" t="s">
        <v>1428</v>
      </c>
      <c r="H1820" s="5" t="s">
        <v>2172</v>
      </c>
      <c r="I1820" s="6" t="s">
        <v>2173</v>
      </c>
      <c r="J1820" s="7">
        <v>0</v>
      </c>
      <c r="K1820" s="8">
        <v>0</v>
      </c>
    </row>
    <row r="1821" spans="1:11" x14ac:dyDescent="0.35">
      <c r="A1821" s="5" t="s">
        <v>2167</v>
      </c>
      <c r="B1821" s="5" t="s">
        <v>1814</v>
      </c>
      <c r="C1821" s="5" t="s">
        <v>17</v>
      </c>
      <c r="D1821" s="5" t="s">
        <v>1440</v>
      </c>
      <c r="E1821" s="6" t="s">
        <v>2387</v>
      </c>
      <c r="F1821" s="5" t="s">
        <v>2198</v>
      </c>
      <c r="G1821" s="5" t="s">
        <v>1428</v>
      </c>
      <c r="H1821" s="5" t="s">
        <v>19</v>
      </c>
      <c r="I1821" s="6" t="s">
        <v>2174</v>
      </c>
      <c r="J1821" s="7">
        <v>493641</v>
      </c>
      <c r="K1821" s="8">
        <v>0.36770000000000003</v>
      </c>
    </row>
    <row r="1822" spans="1:11" x14ac:dyDescent="0.35">
      <c r="A1822" s="5" t="s">
        <v>2167</v>
      </c>
      <c r="B1822" s="5" t="s">
        <v>1814</v>
      </c>
      <c r="C1822" s="5" t="s">
        <v>17</v>
      </c>
      <c r="D1822" s="5" t="s">
        <v>1440</v>
      </c>
      <c r="E1822" s="6" t="s">
        <v>2387</v>
      </c>
      <c r="F1822" s="5" t="s">
        <v>2198</v>
      </c>
      <c r="G1822" s="5" t="s">
        <v>1428</v>
      </c>
      <c r="H1822" s="5" t="s">
        <v>2175</v>
      </c>
      <c r="I1822" s="6" t="s">
        <v>2176</v>
      </c>
      <c r="J1822" s="7">
        <v>289042</v>
      </c>
      <c r="K1822" s="8">
        <v>0.21529999999999999</v>
      </c>
    </row>
    <row r="1823" spans="1:11" x14ac:dyDescent="0.35">
      <c r="A1823" s="5" t="s">
        <v>2167</v>
      </c>
      <c r="B1823" s="5" t="s">
        <v>1814</v>
      </c>
      <c r="C1823" s="5" t="s">
        <v>17</v>
      </c>
      <c r="D1823" s="5" t="s">
        <v>1440</v>
      </c>
      <c r="E1823" s="6" t="s">
        <v>2387</v>
      </c>
      <c r="F1823" s="5" t="s">
        <v>2198</v>
      </c>
      <c r="G1823" s="5" t="s">
        <v>1428</v>
      </c>
      <c r="H1823" s="5" t="s">
        <v>2177</v>
      </c>
      <c r="I1823" s="6" t="s">
        <v>2178</v>
      </c>
      <c r="J1823" s="7">
        <v>346233</v>
      </c>
      <c r="K1823" s="8">
        <v>0.25790000000000002</v>
      </c>
    </row>
    <row r="1824" spans="1:11" x14ac:dyDescent="0.35">
      <c r="A1824" s="5" t="s">
        <v>2167</v>
      </c>
      <c r="B1824" s="5" t="s">
        <v>1814</v>
      </c>
      <c r="C1824" s="5" t="s">
        <v>17</v>
      </c>
      <c r="D1824" s="5" t="s">
        <v>1440</v>
      </c>
      <c r="E1824" s="6" t="s">
        <v>2387</v>
      </c>
      <c r="F1824" s="5" t="s">
        <v>2198</v>
      </c>
      <c r="G1824" s="5" t="s">
        <v>1428</v>
      </c>
      <c r="H1824" s="5" t="s">
        <v>2179</v>
      </c>
      <c r="I1824" s="6" t="s">
        <v>2180</v>
      </c>
      <c r="J1824" s="7">
        <v>33831</v>
      </c>
      <c r="K1824" s="8">
        <v>2.52E-2</v>
      </c>
    </row>
    <row r="1825" spans="1:11" x14ac:dyDescent="0.35">
      <c r="A1825" s="5" t="s">
        <v>2167</v>
      </c>
      <c r="B1825" s="5" t="s">
        <v>1866</v>
      </c>
      <c r="C1825" s="5" t="s">
        <v>17</v>
      </c>
      <c r="D1825" s="5" t="s">
        <v>1867</v>
      </c>
      <c r="E1825" s="6" t="s">
        <v>2447</v>
      </c>
      <c r="F1825" s="5" t="s">
        <v>2169</v>
      </c>
      <c r="G1825" s="5" t="s">
        <v>116</v>
      </c>
      <c r="H1825" s="5" t="s">
        <v>2172</v>
      </c>
      <c r="I1825" s="6" t="s">
        <v>2173</v>
      </c>
      <c r="J1825" s="7">
        <v>0</v>
      </c>
      <c r="K1825" s="8">
        <v>0</v>
      </c>
    </row>
    <row r="1826" spans="1:11" x14ac:dyDescent="0.35">
      <c r="A1826" s="5" t="s">
        <v>2167</v>
      </c>
      <c r="B1826" s="5" t="s">
        <v>1866</v>
      </c>
      <c r="C1826" s="5" t="s">
        <v>17</v>
      </c>
      <c r="D1826" s="5" t="s">
        <v>1867</v>
      </c>
      <c r="E1826" s="6" t="s">
        <v>2447</v>
      </c>
      <c r="F1826" s="5" t="s">
        <v>2169</v>
      </c>
      <c r="G1826" s="5" t="s">
        <v>116</v>
      </c>
      <c r="H1826" s="5" t="s">
        <v>19</v>
      </c>
      <c r="I1826" s="6" t="s">
        <v>2174</v>
      </c>
      <c r="J1826" s="7">
        <v>1333499</v>
      </c>
      <c r="K1826" s="8">
        <v>0.87660000000000005</v>
      </c>
    </row>
    <row r="1827" spans="1:11" x14ac:dyDescent="0.35">
      <c r="A1827" s="5" t="s">
        <v>2167</v>
      </c>
      <c r="B1827" s="5" t="s">
        <v>1866</v>
      </c>
      <c r="C1827" s="5" t="s">
        <v>17</v>
      </c>
      <c r="D1827" s="5" t="s">
        <v>1867</v>
      </c>
      <c r="E1827" s="6" t="s">
        <v>2447</v>
      </c>
      <c r="F1827" s="5" t="s">
        <v>2169</v>
      </c>
      <c r="G1827" s="5" t="s">
        <v>116</v>
      </c>
      <c r="H1827" s="5" t="s">
        <v>30</v>
      </c>
      <c r="I1827" s="6" t="s">
        <v>2182</v>
      </c>
      <c r="J1827" s="7">
        <v>154251</v>
      </c>
      <c r="K1827" s="8">
        <v>0.1014</v>
      </c>
    </row>
    <row r="1828" spans="1:11" x14ac:dyDescent="0.35">
      <c r="A1828" s="5" t="s">
        <v>2167</v>
      </c>
      <c r="B1828" s="5" t="s">
        <v>1866</v>
      </c>
      <c r="C1828" s="5" t="s">
        <v>17</v>
      </c>
      <c r="D1828" s="5" t="s">
        <v>1867</v>
      </c>
      <c r="E1828" s="6" t="s">
        <v>2447</v>
      </c>
      <c r="F1828" s="5" t="s">
        <v>2169</v>
      </c>
      <c r="G1828" s="5" t="s">
        <v>116</v>
      </c>
      <c r="H1828" s="5" t="s">
        <v>2175</v>
      </c>
      <c r="I1828" s="6" t="s">
        <v>2176</v>
      </c>
      <c r="J1828" s="7">
        <v>728055</v>
      </c>
      <c r="K1828" s="8">
        <v>0.47860000000000003</v>
      </c>
    </row>
    <row r="1829" spans="1:11" x14ac:dyDescent="0.35">
      <c r="A1829" s="5" t="s">
        <v>2167</v>
      </c>
      <c r="B1829" s="5" t="s">
        <v>1866</v>
      </c>
      <c r="C1829" s="5" t="s">
        <v>17</v>
      </c>
      <c r="D1829" s="5" t="s">
        <v>1867</v>
      </c>
      <c r="E1829" s="6" t="s">
        <v>2447</v>
      </c>
      <c r="F1829" s="5" t="s">
        <v>2169</v>
      </c>
      <c r="G1829" s="5" t="s">
        <v>116</v>
      </c>
      <c r="H1829" s="5" t="s">
        <v>2177</v>
      </c>
      <c r="I1829" s="6" t="s">
        <v>2178</v>
      </c>
      <c r="J1829" s="7">
        <v>270016</v>
      </c>
      <c r="K1829" s="8">
        <v>0.17749999999999999</v>
      </c>
    </row>
    <row r="1830" spans="1:11" x14ac:dyDescent="0.35">
      <c r="A1830" s="5" t="s">
        <v>2167</v>
      </c>
      <c r="B1830" s="5" t="s">
        <v>1866</v>
      </c>
      <c r="C1830" s="5" t="s">
        <v>17</v>
      </c>
      <c r="D1830" s="5" t="s">
        <v>1867</v>
      </c>
      <c r="E1830" s="6" t="s">
        <v>2447</v>
      </c>
      <c r="F1830" s="5" t="s">
        <v>2169</v>
      </c>
      <c r="G1830" s="5" t="s">
        <v>116</v>
      </c>
      <c r="H1830" s="5" t="s">
        <v>2179</v>
      </c>
      <c r="I1830" s="6" t="s">
        <v>2180</v>
      </c>
      <c r="J1830" s="7">
        <v>0</v>
      </c>
      <c r="K1830" s="8">
        <v>0</v>
      </c>
    </row>
    <row r="1831" spans="1:11" x14ac:dyDescent="0.35">
      <c r="A1831" s="5" t="s">
        <v>2167</v>
      </c>
      <c r="B1831" s="5" t="s">
        <v>1866</v>
      </c>
      <c r="C1831" s="5" t="s">
        <v>17</v>
      </c>
      <c r="D1831" s="5" t="s">
        <v>1875</v>
      </c>
      <c r="E1831" s="6" t="s">
        <v>2448</v>
      </c>
      <c r="F1831" s="5" t="s">
        <v>2169</v>
      </c>
      <c r="G1831" s="5" t="s">
        <v>116</v>
      </c>
      <c r="H1831" s="5" t="s">
        <v>2170</v>
      </c>
      <c r="I1831" s="6" t="s">
        <v>2171</v>
      </c>
      <c r="J1831" s="7">
        <v>0</v>
      </c>
      <c r="K1831" s="8">
        <v>0</v>
      </c>
    </row>
    <row r="1832" spans="1:11" x14ac:dyDescent="0.35">
      <c r="A1832" s="5" t="s">
        <v>2167</v>
      </c>
      <c r="B1832" s="5" t="s">
        <v>1866</v>
      </c>
      <c r="C1832" s="5" t="s">
        <v>17</v>
      </c>
      <c r="D1832" s="5" t="s">
        <v>1875</v>
      </c>
      <c r="E1832" s="6" t="s">
        <v>2448</v>
      </c>
      <c r="F1832" s="5" t="s">
        <v>2169</v>
      </c>
      <c r="G1832" s="5" t="s">
        <v>116</v>
      </c>
      <c r="H1832" s="5" t="s">
        <v>2172</v>
      </c>
      <c r="I1832" s="6" t="s">
        <v>2173</v>
      </c>
      <c r="J1832" s="7">
        <v>0</v>
      </c>
      <c r="K1832" s="8">
        <v>0</v>
      </c>
    </row>
    <row r="1833" spans="1:11" x14ac:dyDescent="0.35">
      <c r="A1833" s="5" t="s">
        <v>2167</v>
      </c>
      <c r="B1833" s="5" t="s">
        <v>1866</v>
      </c>
      <c r="C1833" s="5" t="s">
        <v>17</v>
      </c>
      <c r="D1833" s="5" t="s">
        <v>1875</v>
      </c>
      <c r="E1833" s="6" t="s">
        <v>2448</v>
      </c>
      <c r="F1833" s="5" t="s">
        <v>2169</v>
      </c>
      <c r="G1833" s="5" t="s">
        <v>116</v>
      </c>
      <c r="H1833" s="5" t="s">
        <v>19</v>
      </c>
      <c r="I1833" s="6" t="s">
        <v>2174</v>
      </c>
      <c r="J1833" s="7">
        <v>2433243</v>
      </c>
      <c r="K1833" s="8">
        <v>0.45219999999999999</v>
      </c>
    </row>
    <row r="1834" spans="1:11" x14ac:dyDescent="0.35">
      <c r="A1834" s="5" t="s">
        <v>2167</v>
      </c>
      <c r="B1834" s="5" t="s">
        <v>1866</v>
      </c>
      <c r="C1834" s="5" t="s">
        <v>17</v>
      </c>
      <c r="D1834" s="5" t="s">
        <v>1875</v>
      </c>
      <c r="E1834" s="6" t="s">
        <v>2448</v>
      </c>
      <c r="F1834" s="5" t="s">
        <v>2169</v>
      </c>
      <c r="G1834" s="5" t="s">
        <v>116</v>
      </c>
      <c r="H1834" s="5" t="s">
        <v>2175</v>
      </c>
      <c r="I1834" s="6" t="s">
        <v>2176</v>
      </c>
      <c r="J1834" s="7">
        <v>1702517</v>
      </c>
      <c r="K1834" s="8">
        <v>0.31640000000000001</v>
      </c>
    </row>
    <row r="1835" spans="1:11" x14ac:dyDescent="0.35">
      <c r="A1835" s="5" t="s">
        <v>2167</v>
      </c>
      <c r="B1835" s="5" t="s">
        <v>1866</v>
      </c>
      <c r="C1835" s="5" t="s">
        <v>17</v>
      </c>
      <c r="D1835" s="5" t="s">
        <v>1875</v>
      </c>
      <c r="E1835" s="6" t="s">
        <v>2448</v>
      </c>
      <c r="F1835" s="5" t="s">
        <v>2169</v>
      </c>
      <c r="G1835" s="5" t="s">
        <v>116</v>
      </c>
      <c r="H1835" s="5" t="s">
        <v>2177</v>
      </c>
      <c r="I1835" s="6" t="s">
        <v>2178</v>
      </c>
      <c r="J1835" s="7">
        <v>1589518</v>
      </c>
      <c r="K1835" s="8">
        <v>0.2954</v>
      </c>
    </row>
    <row r="1836" spans="1:11" x14ac:dyDescent="0.35">
      <c r="A1836" s="5" t="s">
        <v>2167</v>
      </c>
      <c r="B1836" s="5" t="s">
        <v>1866</v>
      </c>
      <c r="C1836" s="5" t="s">
        <v>17</v>
      </c>
      <c r="D1836" s="5" t="s">
        <v>1875</v>
      </c>
      <c r="E1836" s="6" t="s">
        <v>2448</v>
      </c>
      <c r="F1836" s="5" t="s">
        <v>2169</v>
      </c>
      <c r="G1836" s="5" t="s">
        <v>116</v>
      </c>
      <c r="H1836" s="5" t="s">
        <v>2179</v>
      </c>
      <c r="I1836" s="6" t="s">
        <v>2180</v>
      </c>
      <c r="J1836" s="7">
        <v>449843</v>
      </c>
      <c r="K1836" s="8">
        <v>8.3599999999999994E-2</v>
      </c>
    </row>
    <row r="1837" spans="1:11" x14ac:dyDescent="0.35">
      <c r="A1837" s="5" t="s">
        <v>2167</v>
      </c>
      <c r="B1837" s="5" t="s">
        <v>1883</v>
      </c>
      <c r="C1837" s="5" t="s">
        <v>17</v>
      </c>
      <c r="D1837" s="5" t="s">
        <v>313</v>
      </c>
      <c r="E1837" s="6" t="s">
        <v>2235</v>
      </c>
      <c r="F1837" s="5" t="s">
        <v>2198</v>
      </c>
      <c r="G1837" s="5" t="s">
        <v>312</v>
      </c>
      <c r="H1837" s="5" t="s">
        <v>2172</v>
      </c>
      <c r="I1837" s="6" t="s">
        <v>2173</v>
      </c>
      <c r="J1837" s="7">
        <v>0</v>
      </c>
      <c r="K1837" s="8">
        <v>0</v>
      </c>
    </row>
    <row r="1838" spans="1:11" x14ac:dyDescent="0.35">
      <c r="A1838" s="5" t="s">
        <v>2167</v>
      </c>
      <c r="B1838" s="5" t="s">
        <v>1883</v>
      </c>
      <c r="C1838" s="5" t="s">
        <v>17</v>
      </c>
      <c r="D1838" s="5" t="s">
        <v>313</v>
      </c>
      <c r="E1838" s="6" t="s">
        <v>2235</v>
      </c>
      <c r="F1838" s="5" t="s">
        <v>2198</v>
      </c>
      <c r="G1838" s="5" t="s">
        <v>312</v>
      </c>
      <c r="H1838" s="5" t="s">
        <v>19</v>
      </c>
      <c r="I1838" s="6" t="s">
        <v>2174</v>
      </c>
      <c r="J1838" s="7">
        <v>5874</v>
      </c>
      <c r="K1838" s="8">
        <v>0.1923</v>
      </c>
    </row>
    <row r="1839" spans="1:11" x14ac:dyDescent="0.35">
      <c r="A1839" s="5" t="s">
        <v>2167</v>
      </c>
      <c r="B1839" s="5" t="s">
        <v>1883</v>
      </c>
      <c r="C1839" s="5" t="s">
        <v>17</v>
      </c>
      <c r="D1839" s="5" t="s">
        <v>313</v>
      </c>
      <c r="E1839" s="6" t="s">
        <v>2235</v>
      </c>
      <c r="F1839" s="5" t="s">
        <v>2198</v>
      </c>
      <c r="G1839" s="5" t="s">
        <v>312</v>
      </c>
      <c r="H1839" s="5" t="s">
        <v>30</v>
      </c>
      <c r="I1839" s="6" t="s">
        <v>2182</v>
      </c>
      <c r="J1839" s="7">
        <v>797</v>
      </c>
      <c r="K1839" s="8">
        <v>2.6100000000000002E-2</v>
      </c>
    </row>
    <row r="1840" spans="1:11" x14ac:dyDescent="0.35">
      <c r="A1840" s="5" t="s">
        <v>2167</v>
      </c>
      <c r="B1840" s="5" t="s">
        <v>1883</v>
      </c>
      <c r="C1840" s="5" t="s">
        <v>17</v>
      </c>
      <c r="D1840" s="5" t="s">
        <v>313</v>
      </c>
      <c r="E1840" s="6" t="s">
        <v>2235</v>
      </c>
      <c r="F1840" s="5" t="s">
        <v>2198</v>
      </c>
      <c r="G1840" s="5" t="s">
        <v>312</v>
      </c>
      <c r="H1840" s="5" t="s">
        <v>2175</v>
      </c>
      <c r="I1840" s="6" t="s">
        <v>2176</v>
      </c>
      <c r="J1840" s="7">
        <v>6323</v>
      </c>
      <c r="K1840" s="8">
        <v>0.20699999999999999</v>
      </c>
    </row>
    <row r="1841" spans="1:11" x14ac:dyDescent="0.35">
      <c r="A1841" s="5" t="s">
        <v>2167</v>
      </c>
      <c r="B1841" s="5" t="s">
        <v>1883</v>
      </c>
      <c r="C1841" s="5" t="s">
        <v>17</v>
      </c>
      <c r="D1841" s="5" t="s">
        <v>313</v>
      </c>
      <c r="E1841" s="6" t="s">
        <v>2235</v>
      </c>
      <c r="F1841" s="5" t="s">
        <v>2198</v>
      </c>
      <c r="G1841" s="5" t="s">
        <v>312</v>
      </c>
      <c r="H1841" s="5" t="s">
        <v>2177</v>
      </c>
      <c r="I1841" s="6" t="s">
        <v>2178</v>
      </c>
      <c r="J1841" s="7">
        <v>4884</v>
      </c>
      <c r="K1841" s="8">
        <v>0.15989999999999999</v>
      </c>
    </row>
    <row r="1842" spans="1:11" x14ac:dyDescent="0.35">
      <c r="A1842" s="5" t="s">
        <v>2167</v>
      </c>
      <c r="B1842" s="5" t="s">
        <v>1883</v>
      </c>
      <c r="C1842" s="5" t="s">
        <v>17</v>
      </c>
      <c r="D1842" s="5" t="s">
        <v>313</v>
      </c>
      <c r="E1842" s="6" t="s">
        <v>2235</v>
      </c>
      <c r="F1842" s="5" t="s">
        <v>2198</v>
      </c>
      <c r="G1842" s="5" t="s">
        <v>312</v>
      </c>
      <c r="H1842" s="5" t="s">
        <v>2179</v>
      </c>
      <c r="I1842" s="6" t="s">
        <v>2180</v>
      </c>
      <c r="J1842" s="7">
        <v>284</v>
      </c>
      <c r="K1842" s="8">
        <v>9.2999999999999992E-3</v>
      </c>
    </row>
    <row r="1843" spans="1:11" x14ac:dyDescent="0.35">
      <c r="A1843" s="5" t="s">
        <v>2167</v>
      </c>
      <c r="B1843" s="5" t="s">
        <v>1883</v>
      </c>
      <c r="C1843" s="5" t="s">
        <v>17</v>
      </c>
      <c r="D1843" s="5" t="s">
        <v>1884</v>
      </c>
      <c r="E1843" s="6" t="s">
        <v>2449</v>
      </c>
      <c r="F1843" s="5" t="s">
        <v>2169</v>
      </c>
      <c r="G1843" s="5" t="s">
        <v>116</v>
      </c>
      <c r="H1843" s="5" t="s">
        <v>2170</v>
      </c>
      <c r="I1843" s="6" t="s">
        <v>2171</v>
      </c>
      <c r="J1843" s="7">
        <v>0</v>
      </c>
      <c r="K1843" s="8">
        <v>0</v>
      </c>
    </row>
    <row r="1844" spans="1:11" x14ac:dyDescent="0.35">
      <c r="A1844" s="5" t="s">
        <v>2167</v>
      </c>
      <c r="B1844" s="5" t="s">
        <v>1883</v>
      </c>
      <c r="C1844" s="5" t="s">
        <v>17</v>
      </c>
      <c r="D1844" s="5" t="s">
        <v>1884</v>
      </c>
      <c r="E1844" s="6" t="s">
        <v>2449</v>
      </c>
      <c r="F1844" s="5" t="s">
        <v>2169</v>
      </c>
      <c r="G1844" s="5" t="s">
        <v>116</v>
      </c>
      <c r="H1844" s="5" t="s">
        <v>2172</v>
      </c>
      <c r="I1844" s="6" t="s">
        <v>2173</v>
      </c>
      <c r="J1844" s="7">
        <v>0</v>
      </c>
      <c r="K1844" s="8">
        <v>0</v>
      </c>
    </row>
    <row r="1845" spans="1:11" x14ac:dyDescent="0.35">
      <c r="A1845" s="5" t="s">
        <v>2167</v>
      </c>
      <c r="B1845" s="5" t="s">
        <v>1883</v>
      </c>
      <c r="C1845" s="5" t="s">
        <v>17</v>
      </c>
      <c r="D1845" s="5" t="s">
        <v>1884</v>
      </c>
      <c r="E1845" s="6" t="s">
        <v>2449</v>
      </c>
      <c r="F1845" s="5" t="s">
        <v>2169</v>
      </c>
      <c r="G1845" s="5" t="s">
        <v>116</v>
      </c>
      <c r="H1845" s="5" t="s">
        <v>19</v>
      </c>
      <c r="I1845" s="6" t="s">
        <v>2174</v>
      </c>
      <c r="J1845" s="7">
        <v>2133813</v>
      </c>
      <c r="K1845" s="8">
        <v>0.42509999999999998</v>
      </c>
    </row>
    <row r="1846" spans="1:11" x14ac:dyDescent="0.35">
      <c r="A1846" s="5" t="s">
        <v>2167</v>
      </c>
      <c r="B1846" s="5" t="s">
        <v>1883</v>
      </c>
      <c r="C1846" s="5" t="s">
        <v>17</v>
      </c>
      <c r="D1846" s="5" t="s">
        <v>1884</v>
      </c>
      <c r="E1846" s="6" t="s">
        <v>2449</v>
      </c>
      <c r="F1846" s="5" t="s">
        <v>2169</v>
      </c>
      <c r="G1846" s="5" t="s">
        <v>116</v>
      </c>
      <c r="H1846" s="5" t="s">
        <v>30</v>
      </c>
      <c r="I1846" s="6" t="s">
        <v>2182</v>
      </c>
      <c r="J1846" s="7">
        <v>287119</v>
      </c>
      <c r="K1846" s="8">
        <v>5.7200000000000001E-2</v>
      </c>
    </row>
    <row r="1847" spans="1:11" x14ac:dyDescent="0.35">
      <c r="A1847" s="5" t="s">
        <v>2167</v>
      </c>
      <c r="B1847" s="5" t="s">
        <v>1883</v>
      </c>
      <c r="C1847" s="5" t="s">
        <v>17</v>
      </c>
      <c r="D1847" s="5" t="s">
        <v>1884</v>
      </c>
      <c r="E1847" s="6" t="s">
        <v>2449</v>
      </c>
      <c r="F1847" s="5" t="s">
        <v>2169</v>
      </c>
      <c r="G1847" s="5" t="s">
        <v>116</v>
      </c>
      <c r="H1847" s="5" t="s">
        <v>2175</v>
      </c>
      <c r="I1847" s="6" t="s">
        <v>2176</v>
      </c>
      <c r="J1847" s="7">
        <v>1058122</v>
      </c>
      <c r="K1847" s="8">
        <v>0.21079999999999999</v>
      </c>
    </row>
    <row r="1848" spans="1:11" x14ac:dyDescent="0.35">
      <c r="A1848" s="5" t="s">
        <v>2167</v>
      </c>
      <c r="B1848" s="5" t="s">
        <v>1883</v>
      </c>
      <c r="C1848" s="5" t="s">
        <v>17</v>
      </c>
      <c r="D1848" s="5" t="s">
        <v>1884</v>
      </c>
      <c r="E1848" s="6" t="s">
        <v>2449</v>
      </c>
      <c r="F1848" s="5" t="s">
        <v>2169</v>
      </c>
      <c r="G1848" s="5" t="s">
        <v>116</v>
      </c>
      <c r="H1848" s="5" t="s">
        <v>2177</v>
      </c>
      <c r="I1848" s="6" t="s">
        <v>2178</v>
      </c>
      <c r="J1848" s="7">
        <v>946186</v>
      </c>
      <c r="K1848" s="8">
        <v>0.1885</v>
      </c>
    </row>
    <row r="1849" spans="1:11" x14ac:dyDescent="0.35">
      <c r="A1849" s="5" t="s">
        <v>2167</v>
      </c>
      <c r="B1849" s="5" t="s">
        <v>1883</v>
      </c>
      <c r="C1849" s="5" t="s">
        <v>17</v>
      </c>
      <c r="D1849" s="5" t="s">
        <v>1884</v>
      </c>
      <c r="E1849" s="6" t="s">
        <v>2449</v>
      </c>
      <c r="F1849" s="5" t="s">
        <v>2169</v>
      </c>
      <c r="G1849" s="5" t="s">
        <v>116</v>
      </c>
      <c r="H1849" s="5" t="s">
        <v>2179</v>
      </c>
      <c r="I1849" s="6" t="s">
        <v>2180</v>
      </c>
      <c r="J1849" s="7">
        <v>85834</v>
      </c>
      <c r="K1849" s="8">
        <v>1.7100000000000001E-2</v>
      </c>
    </row>
    <row r="1850" spans="1:11" x14ac:dyDescent="0.35">
      <c r="A1850" s="5" t="s">
        <v>2167</v>
      </c>
      <c r="B1850" s="5" t="s">
        <v>1883</v>
      </c>
      <c r="C1850" s="5" t="s">
        <v>17</v>
      </c>
      <c r="D1850" s="5" t="s">
        <v>1889</v>
      </c>
      <c r="E1850" s="6" t="s">
        <v>2450</v>
      </c>
      <c r="F1850" s="5" t="s">
        <v>2169</v>
      </c>
      <c r="G1850" s="5" t="s">
        <v>116</v>
      </c>
      <c r="H1850" s="5" t="s">
        <v>2172</v>
      </c>
      <c r="I1850" s="6" t="s">
        <v>2173</v>
      </c>
      <c r="J1850" s="7">
        <v>0</v>
      </c>
      <c r="K1850" s="8">
        <v>0</v>
      </c>
    </row>
    <row r="1851" spans="1:11" x14ac:dyDescent="0.35">
      <c r="A1851" s="5" t="s">
        <v>2167</v>
      </c>
      <c r="B1851" s="5" t="s">
        <v>1883</v>
      </c>
      <c r="C1851" s="5" t="s">
        <v>17</v>
      </c>
      <c r="D1851" s="5" t="s">
        <v>1889</v>
      </c>
      <c r="E1851" s="6" t="s">
        <v>2450</v>
      </c>
      <c r="F1851" s="5" t="s">
        <v>2169</v>
      </c>
      <c r="G1851" s="5" t="s">
        <v>116</v>
      </c>
      <c r="H1851" s="5" t="s">
        <v>19</v>
      </c>
      <c r="I1851" s="6" t="s">
        <v>2174</v>
      </c>
      <c r="J1851" s="7">
        <v>1669948</v>
      </c>
      <c r="K1851" s="8">
        <v>0.36530000000000001</v>
      </c>
    </row>
    <row r="1852" spans="1:11" x14ac:dyDescent="0.35">
      <c r="A1852" s="5" t="s">
        <v>2167</v>
      </c>
      <c r="B1852" s="5" t="s">
        <v>1883</v>
      </c>
      <c r="C1852" s="5" t="s">
        <v>17</v>
      </c>
      <c r="D1852" s="5" t="s">
        <v>1889</v>
      </c>
      <c r="E1852" s="6" t="s">
        <v>2450</v>
      </c>
      <c r="F1852" s="5" t="s">
        <v>2169</v>
      </c>
      <c r="G1852" s="5" t="s">
        <v>116</v>
      </c>
      <c r="H1852" s="5" t="s">
        <v>30</v>
      </c>
      <c r="I1852" s="6" t="s">
        <v>2182</v>
      </c>
      <c r="J1852" s="7">
        <v>106057</v>
      </c>
      <c r="K1852" s="8">
        <v>2.3199999999999998E-2</v>
      </c>
    </row>
    <row r="1853" spans="1:11" x14ac:dyDescent="0.35">
      <c r="A1853" s="5" t="s">
        <v>2167</v>
      </c>
      <c r="B1853" s="5" t="s">
        <v>1883</v>
      </c>
      <c r="C1853" s="5" t="s">
        <v>17</v>
      </c>
      <c r="D1853" s="5" t="s">
        <v>1889</v>
      </c>
      <c r="E1853" s="6" t="s">
        <v>2450</v>
      </c>
      <c r="F1853" s="5" t="s">
        <v>2169</v>
      </c>
      <c r="G1853" s="5" t="s">
        <v>116</v>
      </c>
      <c r="H1853" s="5" t="s">
        <v>2175</v>
      </c>
      <c r="I1853" s="6" t="s">
        <v>2176</v>
      </c>
      <c r="J1853" s="7">
        <v>1164804</v>
      </c>
      <c r="K1853" s="8">
        <v>0.25480000000000003</v>
      </c>
    </row>
    <row r="1854" spans="1:11" x14ac:dyDescent="0.35">
      <c r="A1854" s="5" t="s">
        <v>2167</v>
      </c>
      <c r="B1854" s="5" t="s">
        <v>1883</v>
      </c>
      <c r="C1854" s="5" t="s">
        <v>17</v>
      </c>
      <c r="D1854" s="5" t="s">
        <v>1889</v>
      </c>
      <c r="E1854" s="6" t="s">
        <v>2450</v>
      </c>
      <c r="F1854" s="5" t="s">
        <v>2169</v>
      </c>
      <c r="G1854" s="5" t="s">
        <v>116</v>
      </c>
      <c r="H1854" s="5" t="s">
        <v>2177</v>
      </c>
      <c r="I1854" s="6" t="s">
        <v>2178</v>
      </c>
      <c r="J1854" s="7">
        <v>620345</v>
      </c>
      <c r="K1854" s="8">
        <v>0.13569999999999999</v>
      </c>
    </row>
    <row r="1855" spans="1:11" x14ac:dyDescent="0.35">
      <c r="A1855" s="5" t="s">
        <v>2167</v>
      </c>
      <c r="B1855" s="5" t="s">
        <v>1883</v>
      </c>
      <c r="C1855" s="5" t="s">
        <v>17</v>
      </c>
      <c r="D1855" s="5" t="s">
        <v>1889</v>
      </c>
      <c r="E1855" s="6" t="s">
        <v>2450</v>
      </c>
      <c r="F1855" s="5" t="s">
        <v>2169</v>
      </c>
      <c r="G1855" s="5" t="s">
        <v>116</v>
      </c>
      <c r="H1855" s="5" t="s">
        <v>2179</v>
      </c>
      <c r="I1855" s="6" t="s">
        <v>2180</v>
      </c>
      <c r="J1855" s="7">
        <v>97372</v>
      </c>
      <c r="K1855" s="8">
        <v>2.1299999999999999E-2</v>
      </c>
    </row>
    <row r="1856" spans="1:11" x14ac:dyDescent="0.35">
      <c r="A1856" s="5" t="s">
        <v>2167</v>
      </c>
      <c r="B1856" s="5" t="s">
        <v>1883</v>
      </c>
      <c r="C1856" s="5" t="s">
        <v>17</v>
      </c>
      <c r="D1856" s="5" t="s">
        <v>1897</v>
      </c>
      <c r="E1856" s="6" t="s">
        <v>2451</v>
      </c>
      <c r="F1856" s="5" t="s">
        <v>2169</v>
      </c>
      <c r="G1856" s="5" t="s">
        <v>116</v>
      </c>
      <c r="H1856" s="5" t="s">
        <v>2170</v>
      </c>
      <c r="I1856" s="6" t="s">
        <v>2171</v>
      </c>
      <c r="J1856" s="7">
        <v>0</v>
      </c>
      <c r="K1856" s="8">
        <v>0</v>
      </c>
    </row>
    <row r="1857" spans="1:11" x14ac:dyDescent="0.35">
      <c r="A1857" s="5" t="s">
        <v>2167</v>
      </c>
      <c r="B1857" s="5" t="s">
        <v>1883</v>
      </c>
      <c r="C1857" s="5" t="s">
        <v>17</v>
      </c>
      <c r="D1857" s="5" t="s">
        <v>1897</v>
      </c>
      <c r="E1857" s="6" t="s">
        <v>2451</v>
      </c>
      <c r="F1857" s="5" t="s">
        <v>2169</v>
      </c>
      <c r="G1857" s="5" t="s">
        <v>116</v>
      </c>
      <c r="H1857" s="5" t="s">
        <v>2172</v>
      </c>
      <c r="I1857" s="6" t="s">
        <v>2173</v>
      </c>
      <c r="J1857" s="7">
        <v>0</v>
      </c>
      <c r="K1857" s="8">
        <v>0</v>
      </c>
    </row>
    <row r="1858" spans="1:11" x14ac:dyDescent="0.35">
      <c r="A1858" s="5" t="s">
        <v>2167</v>
      </c>
      <c r="B1858" s="5" t="s">
        <v>1883</v>
      </c>
      <c r="C1858" s="5" t="s">
        <v>17</v>
      </c>
      <c r="D1858" s="5" t="s">
        <v>1897</v>
      </c>
      <c r="E1858" s="6" t="s">
        <v>2451</v>
      </c>
      <c r="F1858" s="5" t="s">
        <v>2169</v>
      </c>
      <c r="G1858" s="5" t="s">
        <v>116</v>
      </c>
      <c r="H1858" s="5" t="s">
        <v>19</v>
      </c>
      <c r="I1858" s="6" t="s">
        <v>2174</v>
      </c>
      <c r="J1858" s="7">
        <v>547749</v>
      </c>
      <c r="K1858" s="8">
        <v>0.19259999999999999</v>
      </c>
    </row>
    <row r="1859" spans="1:11" x14ac:dyDescent="0.35">
      <c r="A1859" s="5" t="s">
        <v>2167</v>
      </c>
      <c r="B1859" s="5" t="s">
        <v>1883</v>
      </c>
      <c r="C1859" s="5" t="s">
        <v>17</v>
      </c>
      <c r="D1859" s="5" t="s">
        <v>1897</v>
      </c>
      <c r="E1859" s="6" t="s">
        <v>2451</v>
      </c>
      <c r="F1859" s="5" t="s">
        <v>2169</v>
      </c>
      <c r="G1859" s="5" t="s">
        <v>116</v>
      </c>
      <c r="H1859" s="5" t="s">
        <v>30</v>
      </c>
      <c r="I1859" s="6" t="s">
        <v>2182</v>
      </c>
      <c r="J1859" s="7">
        <v>44366</v>
      </c>
      <c r="K1859" s="8">
        <v>1.5599999999999999E-2</v>
      </c>
    </row>
    <row r="1860" spans="1:11" x14ac:dyDescent="0.35">
      <c r="A1860" s="5" t="s">
        <v>2167</v>
      </c>
      <c r="B1860" s="5" t="s">
        <v>1883</v>
      </c>
      <c r="C1860" s="5" t="s">
        <v>17</v>
      </c>
      <c r="D1860" s="5" t="s">
        <v>1897</v>
      </c>
      <c r="E1860" s="6" t="s">
        <v>2451</v>
      </c>
      <c r="F1860" s="5" t="s">
        <v>2169</v>
      </c>
      <c r="G1860" s="5" t="s">
        <v>116</v>
      </c>
      <c r="H1860" s="5" t="s">
        <v>2175</v>
      </c>
      <c r="I1860" s="6" t="s">
        <v>2176</v>
      </c>
      <c r="J1860" s="7">
        <v>626243</v>
      </c>
      <c r="K1860" s="8">
        <v>0.22020000000000001</v>
      </c>
    </row>
    <row r="1861" spans="1:11" x14ac:dyDescent="0.35">
      <c r="A1861" s="5" t="s">
        <v>2167</v>
      </c>
      <c r="B1861" s="5" t="s">
        <v>1883</v>
      </c>
      <c r="C1861" s="5" t="s">
        <v>17</v>
      </c>
      <c r="D1861" s="5" t="s">
        <v>1897</v>
      </c>
      <c r="E1861" s="6" t="s">
        <v>2451</v>
      </c>
      <c r="F1861" s="5" t="s">
        <v>2169</v>
      </c>
      <c r="G1861" s="5" t="s">
        <v>116</v>
      </c>
      <c r="H1861" s="5" t="s">
        <v>2177</v>
      </c>
      <c r="I1861" s="6" t="s">
        <v>2178</v>
      </c>
      <c r="J1861" s="7">
        <v>575336</v>
      </c>
      <c r="K1861" s="8">
        <v>0.20230000000000001</v>
      </c>
    </row>
    <row r="1862" spans="1:11" x14ac:dyDescent="0.35">
      <c r="A1862" s="5" t="s">
        <v>2167</v>
      </c>
      <c r="B1862" s="5" t="s">
        <v>1883</v>
      </c>
      <c r="C1862" s="5" t="s">
        <v>17</v>
      </c>
      <c r="D1862" s="5" t="s">
        <v>1897</v>
      </c>
      <c r="E1862" s="6" t="s">
        <v>2451</v>
      </c>
      <c r="F1862" s="5" t="s">
        <v>2169</v>
      </c>
      <c r="G1862" s="5" t="s">
        <v>116</v>
      </c>
      <c r="H1862" s="5" t="s">
        <v>2179</v>
      </c>
      <c r="I1862" s="6" t="s">
        <v>2180</v>
      </c>
      <c r="J1862" s="7">
        <v>120584</v>
      </c>
      <c r="K1862" s="8">
        <v>4.24E-2</v>
      </c>
    </row>
    <row r="1863" spans="1:11" x14ac:dyDescent="0.35">
      <c r="A1863" s="5" t="s">
        <v>2167</v>
      </c>
      <c r="B1863" s="5" t="s">
        <v>1883</v>
      </c>
      <c r="C1863" s="5" t="s">
        <v>17</v>
      </c>
      <c r="D1863" s="5" t="s">
        <v>1898</v>
      </c>
      <c r="E1863" s="6" t="s">
        <v>2452</v>
      </c>
      <c r="F1863" s="5" t="s">
        <v>2169</v>
      </c>
      <c r="G1863" s="5" t="s">
        <v>116</v>
      </c>
      <c r="H1863" s="5" t="s">
        <v>2172</v>
      </c>
      <c r="I1863" s="6" t="s">
        <v>2173</v>
      </c>
      <c r="J1863" s="7">
        <v>0</v>
      </c>
      <c r="K1863" s="8">
        <v>0</v>
      </c>
    </row>
    <row r="1864" spans="1:11" x14ac:dyDescent="0.35">
      <c r="A1864" s="5" t="s">
        <v>2167</v>
      </c>
      <c r="B1864" s="5" t="s">
        <v>1883</v>
      </c>
      <c r="C1864" s="5" t="s">
        <v>17</v>
      </c>
      <c r="D1864" s="5" t="s">
        <v>1898</v>
      </c>
      <c r="E1864" s="6" t="s">
        <v>2452</v>
      </c>
      <c r="F1864" s="5" t="s">
        <v>2169</v>
      </c>
      <c r="G1864" s="5" t="s">
        <v>116</v>
      </c>
      <c r="H1864" s="5" t="s">
        <v>19</v>
      </c>
      <c r="I1864" s="6" t="s">
        <v>2174</v>
      </c>
      <c r="J1864" s="7">
        <v>5368614</v>
      </c>
      <c r="K1864" s="8">
        <v>0.55449999999999999</v>
      </c>
    </row>
    <row r="1865" spans="1:11" x14ac:dyDescent="0.35">
      <c r="A1865" s="5" t="s">
        <v>2167</v>
      </c>
      <c r="B1865" s="5" t="s">
        <v>1883</v>
      </c>
      <c r="C1865" s="5" t="s">
        <v>17</v>
      </c>
      <c r="D1865" s="5" t="s">
        <v>1898</v>
      </c>
      <c r="E1865" s="6" t="s">
        <v>2452</v>
      </c>
      <c r="F1865" s="5" t="s">
        <v>2169</v>
      </c>
      <c r="G1865" s="5" t="s">
        <v>116</v>
      </c>
      <c r="H1865" s="5" t="s">
        <v>2175</v>
      </c>
      <c r="I1865" s="6" t="s">
        <v>2176</v>
      </c>
      <c r="J1865" s="7">
        <v>2914252</v>
      </c>
      <c r="K1865" s="8">
        <v>0.30099999999999999</v>
      </c>
    </row>
    <row r="1866" spans="1:11" x14ac:dyDescent="0.35">
      <c r="A1866" s="5" t="s">
        <v>2167</v>
      </c>
      <c r="B1866" s="5" t="s">
        <v>1883</v>
      </c>
      <c r="C1866" s="5" t="s">
        <v>17</v>
      </c>
      <c r="D1866" s="5" t="s">
        <v>1898</v>
      </c>
      <c r="E1866" s="6" t="s">
        <v>2452</v>
      </c>
      <c r="F1866" s="5" t="s">
        <v>2169</v>
      </c>
      <c r="G1866" s="5" t="s">
        <v>116</v>
      </c>
      <c r="H1866" s="5" t="s">
        <v>2177</v>
      </c>
      <c r="I1866" s="6" t="s">
        <v>2178</v>
      </c>
      <c r="J1866" s="7">
        <v>1986726</v>
      </c>
      <c r="K1866" s="8">
        <v>0.20519999999999999</v>
      </c>
    </row>
    <row r="1867" spans="1:11" x14ac:dyDescent="0.35">
      <c r="A1867" s="5" t="s">
        <v>2167</v>
      </c>
      <c r="B1867" s="5" t="s">
        <v>1883</v>
      </c>
      <c r="C1867" s="5" t="s">
        <v>17</v>
      </c>
      <c r="D1867" s="5" t="s">
        <v>1898</v>
      </c>
      <c r="E1867" s="6" t="s">
        <v>2452</v>
      </c>
      <c r="F1867" s="5" t="s">
        <v>2169</v>
      </c>
      <c r="G1867" s="5" t="s">
        <v>116</v>
      </c>
      <c r="H1867" s="5" t="s">
        <v>2179</v>
      </c>
      <c r="I1867" s="6" t="s">
        <v>2180</v>
      </c>
      <c r="J1867" s="7">
        <v>362103</v>
      </c>
      <c r="K1867" s="8">
        <v>3.7400000000000003E-2</v>
      </c>
    </row>
    <row r="1868" spans="1:11" x14ac:dyDescent="0.35">
      <c r="A1868" s="5" t="s">
        <v>2167</v>
      </c>
      <c r="B1868" s="5" t="s">
        <v>1902</v>
      </c>
      <c r="C1868" s="5" t="s">
        <v>17</v>
      </c>
      <c r="D1868" s="5" t="s">
        <v>1903</v>
      </c>
      <c r="E1868" s="6" t="s">
        <v>2453</v>
      </c>
      <c r="F1868" s="5" t="s">
        <v>2169</v>
      </c>
      <c r="G1868" s="5" t="s">
        <v>116</v>
      </c>
      <c r="H1868" s="5" t="s">
        <v>2170</v>
      </c>
      <c r="I1868" s="6" t="s">
        <v>2171</v>
      </c>
      <c r="J1868" s="7">
        <v>0</v>
      </c>
      <c r="K1868" s="8">
        <v>0</v>
      </c>
    </row>
    <row r="1869" spans="1:11" x14ac:dyDescent="0.35">
      <c r="A1869" s="5" t="s">
        <v>2167</v>
      </c>
      <c r="B1869" s="5" t="s">
        <v>1902</v>
      </c>
      <c r="C1869" s="5" t="s">
        <v>17</v>
      </c>
      <c r="D1869" s="5" t="s">
        <v>1903</v>
      </c>
      <c r="E1869" s="6" t="s">
        <v>2453</v>
      </c>
      <c r="F1869" s="5" t="s">
        <v>2169</v>
      </c>
      <c r="G1869" s="5" t="s">
        <v>116</v>
      </c>
      <c r="H1869" s="5" t="s">
        <v>2172</v>
      </c>
      <c r="I1869" s="6" t="s">
        <v>2173</v>
      </c>
      <c r="J1869" s="7">
        <v>0</v>
      </c>
      <c r="K1869" s="8">
        <v>0</v>
      </c>
    </row>
    <row r="1870" spans="1:11" x14ac:dyDescent="0.35">
      <c r="A1870" s="5" t="s">
        <v>2167</v>
      </c>
      <c r="B1870" s="5" t="s">
        <v>1902</v>
      </c>
      <c r="C1870" s="5" t="s">
        <v>17</v>
      </c>
      <c r="D1870" s="5" t="s">
        <v>1903</v>
      </c>
      <c r="E1870" s="6" t="s">
        <v>2453</v>
      </c>
      <c r="F1870" s="5" t="s">
        <v>2169</v>
      </c>
      <c r="G1870" s="5" t="s">
        <v>116</v>
      </c>
      <c r="H1870" s="5" t="s">
        <v>19</v>
      </c>
      <c r="I1870" s="6" t="s">
        <v>2174</v>
      </c>
      <c r="J1870" s="7">
        <v>2008690</v>
      </c>
      <c r="K1870" s="8">
        <v>0.28239999999999998</v>
      </c>
    </row>
    <row r="1871" spans="1:11" x14ac:dyDescent="0.35">
      <c r="A1871" s="5" t="s">
        <v>2167</v>
      </c>
      <c r="B1871" s="5" t="s">
        <v>1902</v>
      </c>
      <c r="C1871" s="5" t="s">
        <v>17</v>
      </c>
      <c r="D1871" s="5" t="s">
        <v>1903</v>
      </c>
      <c r="E1871" s="6" t="s">
        <v>2453</v>
      </c>
      <c r="F1871" s="5" t="s">
        <v>2169</v>
      </c>
      <c r="G1871" s="5" t="s">
        <v>116</v>
      </c>
      <c r="H1871" s="5" t="s">
        <v>30</v>
      </c>
      <c r="I1871" s="6" t="s">
        <v>2182</v>
      </c>
      <c r="J1871" s="7">
        <v>285228</v>
      </c>
      <c r="K1871" s="8">
        <v>4.0099999999999997E-2</v>
      </c>
    </row>
    <row r="1872" spans="1:11" x14ac:dyDescent="0.35">
      <c r="A1872" s="5" t="s">
        <v>2167</v>
      </c>
      <c r="B1872" s="5" t="s">
        <v>1902</v>
      </c>
      <c r="C1872" s="5" t="s">
        <v>17</v>
      </c>
      <c r="D1872" s="5" t="s">
        <v>1903</v>
      </c>
      <c r="E1872" s="6" t="s">
        <v>2453</v>
      </c>
      <c r="F1872" s="5" t="s">
        <v>2169</v>
      </c>
      <c r="G1872" s="5" t="s">
        <v>116</v>
      </c>
      <c r="H1872" s="5" t="s">
        <v>2175</v>
      </c>
      <c r="I1872" s="6" t="s">
        <v>2176</v>
      </c>
      <c r="J1872" s="7">
        <v>1978104</v>
      </c>
      <c r="K1872" s="8">
        <v>0.27810000000000001</v>
      </c>
    </row>
    <row r="1873" spans="1:11" x14ac:dyDescent="0.35">
      <c r="A1873" s="5" t="s">
        <v>2167</v>
      </c>
      <c r="B1873" s="5" t="s">
        <v>1902</v>
      </c>
      <c r="C1873" s="5" t="s">
        <v>17</v>
      </c>
      <c r="D1873" s="5" t="s">
        <v>1903</v>
      </c>
      <c r="E1873" s="6" t="s">
        <v>2453</v>
      </c>
      <c r="F1873" s="5" t="s">
        <v>2169</v>
      </c>
      <c r="G1873" s="5" t="s">
        <v>116</v>
      </c>
      <c r="H1873" s="5" t="s">
        <v>2177</v>
      </c>
      <c r="I1873" s="6" t="s">
        <v>2178</v>
      </c>
      <c r="J1873" s="7">
        <v>1324426</v>
      </c>
      <c r="K1873" s="8">
        <v>0.1862</v>
      </c>
    </row>
    <row r="1874" spans="1:11" x14ac:dyDescent="0.35">
      <c r="A1874" s="5" t="s">
        <v>2167</v>
      </c>
      <c r="B1874" s="5" t="s">
        <v>1902</v>
      </c>
      <c r="C1874" s="5" t="s">
        <v>17</v>
      </c>
      <c r="D1874" s="5" t="s">
        <v>1903</v>
      </c>
      <c r="E1874" s="6" t="s">
        <v>2453</v>
      </c>
      <c r="F1874" s="5" t="s">
        <v>2169</v>
      </c>
      <c r="G1874" s="5" t="s">
        <v>116</v>
      </c>
      <c r="H1874" s="5" t="s">
        <v>2179</v>
      </c>
      <c r="I1874" s="6" t="s">
        <v>2180</v>
      </c>
      <c r="J1874" s="7">
        <v>278827</v>
      </c>
      <c r="K1874" s="8">
        <v>3.9199999999999999E-2</v>
      </c>
    </row>
    <row r="1875" spans="1:11" x14ac:dyDescent="0.35">
      <c r="A1875" s="5" t="s">
        <v>2167</v>
      </c>
      <c r="B1875" s="5" t="s">
        <v>1902</v>
      </c>
      <c r="C1875" s="5" t="s">
        <v>17</v>
      </c>
      <c r="D1875" s="5" t="s">
        <v>1908</v>
      </c>
      <c r="E1875" s="6" t="s">
        <v>2454</v>
      </c>
      <c r="F1875" s="5" t="s">
        <v>2169</v>
      </c>
      <c r="G1875" s="5" t="s">
        <v>116</v>
      </c>
      <c r="H1875" s="5" t="s">
        <v>2170</v>
      </c>
      <c r="I1875" s="6" t="s">
        <v>2171</v>
      </c>
      <c r="J1875" s="7">
        <v>0</v>
      </c>
      <c r="K1875" s="8">
        <v>0</v>
      </c>
    </row>
    <row r="1876" spans="1:11" x14ac:dyDescent="0.35">
      <c r="A1876" s="5" t="s">
        <v>2167</v>
      </c>
      <c r="B1876" s="5" t="s">
        <v>1902</v>
      </c>
      <c r="C1876" s="5" t="s">
        <v>17</v>
      </c>
      <c r="D1876" s="5" t="s">
        <v>1908</v>
      </c>
      <c r="E1876" s="6" t="s">
        <v>2454</v>
      </c>
      <c r="F1876" s="5" t="s">
        <v>2169</v>
      </c>
      <c r="G1876" s="5" t="s">
        <v>116</v>
      </c>
      <c r="H1876" s="5" t="s">
        <v>2172</v>
      </c>
      <c r="I1876" s="6" t="s">
        <v>2173</v>
      </c>
      <c r="J1876" s="7">
        <v>0</v>
      </c>
      <c r="K1876" s="8">
        <v>0</v>
      </c>
    </row>
    <row r="1877" spans="1:11" x14ac:dyDescent="0.35">
      <c r="A1877" s="5" t="s">
        <v>2167</v>
      </c>
      <c r="B1877" s="5" t="s">
        <v>1902</v>
      </c>
      <c r="C1877" s="5" t="s">
        <v>17</v>
      </c>
      <c r="D1877" s="5" t="s">
        <v>1908</v>
      </c>
      <c r="E1877" s="6" t="s">
        <v>2454</v>
      </c>
      <c r="F1877" s="5" t="s">
        <v>2169</v>
      </c>
      <c r="G1877" s="5" t="s">
        <v>116</v>
      </c>
      <c r="H1877" s="5" t="s">
        <v>19</v>
      </c>
      <c r="I1877" s="6" t="s">
        <v>2174</v>
      </c>
      <c r="J1877" s="7">
        <v>1446343</v>
      </c>
      <c r="K1877" s="8">
        <v>0.20130000000000001</v>
      </c>
    </row>
    <row r="1878" spans="1:11" x14ac:dyDescent="0.35">
      <c r="A1878" s="5" t="s">
        <v>2167</v>
      </c>
      <c r="B1878" s="5" t="s">
        <v>1902</v>
      </c>
      <c r="C1878" s="5" t="s">
        <v>17</v>
      </c>
      <c r="D1878" s="5" t="s">
        <v>1908</v>
      </c>
      <c r="E1878" s="6" t="s">
        <v>2454</v>
      </c>
      <c r="F1878" s="5" t="s">
        <v>2169</v>
      </c>
      <c r="G1878" s="5" t="s">
        <v>116</v>
      </c>
      <c r="H1878" s="5" t="s">
        <v>30</v>
      </c>
      <c r="I1878" s="6" t="s">
        <v>2182</v>
      </c>
      <c r="J1878" s="7">
        <v>0</v>
      </c>
      <c r="K1878" s="8">
        <v>0</v>
      </c>
    </row>
    <row r="1879" spans="1:11" x14ac:dyDescent="0.35">
      <c r="A1879" s="5" t="s">
        <v>2167</v>
      </c>
      <c r="B1879" s="5" t="s">
        <v>1902</v>
      </c>
      <c r="C1879" s="5" t="s">
        <v>17</v>
      </c>
      <c r="D1879" s="5" t="s">
        <v>1908</v>
      </c>
      <c r="E1879" s="6" t="s">
        <v>2454</v>
      </c>
      <c r="F1879" s="5" t="s">
        <v>2169</v>
      </c>
      <c r="G1879" s="5" t="s">
        <v>116</v>
      </c>
      <c r="H1879" s="5" t="s">
        <v>2175</v>
      </c>
      <c r="I1879" s="6" t="s">
        <v>2176</v>
      </c>
      <c r="J1879" s="7">
        <v>2195740</v>
      </c>
      <c r="K1879" s="8">
        <v>0.30559999999999998</v>
      </c>
    </row>
    <row r="1880" spans="1:11" x14ac:dyDescent="0.35">
      <c r="A1880" s="5" t="s">
        <v>2167</v>
      </c>
      <c r="B1880" s="5" t="s">
        <v>1902</v>
      </c>
      <c r="C1880" s="5" t="s">
        <v>17</v>
      </c>
      <c r="D1880" s="5" t="s">
        <v>1908</v>
      </c>
      <c r="E1880" s="6" t="s">
        <v>2454</v>
      </c>
      <c r="F1880" s="5" t="s">
        <v>2169</v>
      </c>
      <c r="G1880" s="5" t="s">
        <v>116</v>
      </c>
      <c r="H1880" s="5" t="s">
        <v>2177</v>
      </c>
      <c r="I1880" s="6" t="s">
        <v>2178</v>
      </c>
      <c r="J1880" s="7">
        <v>998717</v>
      </c>
      <c r="K1880" s="8">
        <v>0.13900000000000001</v>
      </c>
    </row>
    <row r="1881" spans="1:11" x14ac:dyDescent="0.35">
      <c r="A1881" s="5" t="s">
        <v>2167</v>
      </c>
      <c r="B1881" s="5" t="s">
        <v>1902</v>
      </c>
      <c r="C1881" s="5" t="s">
        <v>17</v>
      </c>
      <c r="D1881" s="5" t="s">
        <v>1908</v>
      </c>
      <c r="E1881" s="6" t="s">
        <v>2454</v>
      </c>
      <c r="F1881" s="5" t="s">
        <v>2169</v>
      </c>
      <c r="G1881" s="5" t="s">
        <v>116</v>
      </c>
      <c r="H1881" s="5" t="s">
        <v>2179</v>
      </c>
      <c r="I1881" s="6" t="s">
        <v>2180</v>
      </c>
      <c r="J1881" s="7">
        <v>256505</v>
      </c>
      <c r="K1881" s="8">
        <v>3.5700000000000003E-2</v>
      </c>
    </row>
    <row r="1882" spans="1:11" x14ac:dyDescent="0.35">
      <c r="A1882" s="5" t="s">
        <v>2167</v>
      </c>
      <c r="B1882" s="5" t="s">
        <v>1909</v>
      </c>
      <c r="C1882" s="5" t="s">
        <v>17</v>
      </c>
      <c r="D1882" s="5" t="s">
        <v>1429</v>
      </c>
      <c r="E1882" s="6" t="s">
        <v>2269</v>
      </c>
      <c r="F1882" s="5" t="s">
        <v>2198</v>
      </c>
      <c r="G1882" s="5" t="s">
        <v>1428</v>
      </c>
      <c r="H1882" s="5" t="s">
        <v>2170</v>
      </c>
      <c r="I1882" s="6" t="s">
        <v>2171</v>
      </c>
      <c r="J1882" s="7">
        <v>0</v>
      </c>
      <c r="K1882" s="8">
        <v>0</v>
      </c>
    </row>
    <row r="1883" spans="1:11" x14ac:dyDescent="0.35">
      <c r="A1883" s="5" t="s">
        <v>2167</v>
      </c>
      <c r="B1883" s="5" t="s">
        <v>1909</v>
      </c>
      <c r="C1883" s="5" t="s">
        <v>17</v>
      </c>
      <c r="D1883" s="5" t="s">
        <v>1429</v>
      </c>
      <c r="E1883" s="6" t="s">
        <v>2269</v>
      </c>
      <c r="F1883" s="5" t="s">
        <v>2198</v>
      </c>
      <c r="G1883" s="5" t="s">
        <v>1428</v>
      </c>
      <c r="H1883" s="5" t="s">
        <v>2172</v>
      </c>
      <c r="I1883" s="6" t="s">
        <v>2173</v>
      </c>
      <c r="J1883" s="7">
        <v>0</v>
      </c>
      <c r="K1883" s="8">
        <v>0</v>
      </c>
    </row>
    <row r="1884" spans="1:11" x14ac:dyDescent="0.35">
      <c r="A1884" s="5" t="s">
        <v>2167</v>
      </c>
      <c r="B1884" s="5" t="s">
        <v>1909</v>
      </c>
      <c r="C1884" s="5" t="s">
        <v>17</v>
      </c>
      <c r="D1884" s="5" t="s">
        <v>1429</v>
      </c>
      <c r="E1884" s="6" t="s">
        <v>2269</v>
      </c>
      <c r="F1884" s="5" t="s">
        <v>2198</v>
      </c>
      <c r="G1884" s="5" t="s">
        <v>1428</v>
      </c>
      <c r="H1884" s="5" t="s">
        <v>19</v>
      </c>
      <c r="I1884" s="6" t="s">
        <v>2174</v>
      </c>
      <c r="J1884" s="7">
        <v>214615</v>
      </c>
      <c r="K1884" s="8">
        <v>0.18609999999999999</v>
      </c>
    </row>
    <row r="1885" spans="1:11" x14ac:dyDescent="0.35">
      <c r="A1885" s="5" t="s">
        <v>2167</v>
      </c>
      <c r="B1885" s="5" t="s">
        <v>1909</v>
      </c>
      <c r="C1885" s="5" t="s">
        <v>17</v>
      </c>
      <c r="D1885" s="5" t="s">
        <v>1429</v>
      </c>
      <c r="E1885" s="6" t="s">
        <v>2269</v>
      </c>
      <c r="F1885" s="5" t="s">
        <v>2198</v>
      </c>
      <c r="G1885" s="5" t="s">
        <v>1428</v>
      </c>
      <c r="H1885" s="5" t="s">
        <v>30</v>
      </c>
      <c r="I1885" s="6" t="s">
        <v>2182</v>
      </c>
      <c r="J1885" s="7">
        <v>34481</v>
      </c>
      <c r="K1885" s="8">
        <v>2.9899999999999999E-2</v>
      </c>
    </row>
    <row r="1886" spans="1:11" x14ac:dyDescent="0.35">
      <c r="A1886" s="5" t="s">
        <v>2167</v>
      </c>
      <c r="B1886" s="5" t="s">
        <v>1909</v>
      </c>
      <c r="C1886" s="5" t="s">
        <v>17</v>
      </c>
      <c r="D1886" s="5" t="s">
        <v>1429</v>
      </c>
      <c r="E1886" s="6" t="s">
        <v>2269</v>
      </c>
      <c r="F1886" s="5" t="s">
        <v>2198</v>
      </c>
      <c r="G1886" s="5" t="s">
        <v>1428</v>
      </c>
      <c r="H1886" s="5" t="s">
        <v>2175</v>
      </c>
      <c r="I1886" s="6" t="s">
        <v>2176</v>
      </c>
      <c r="J1886" s="7">
        <v>122703</v>
      </c>
      <c r="K1886" s="8">
        <v>0.10639999999999999</v>
      </c>
    </row>
    <row r="1887" spans="1:11" x14ac:dyDescent="0.35">
      <c r="A1887" s="5" t="s">
        <v>2167</v>
      </c>
      <c r="B1887" s="5" t="s">
        <v>1909</v>
      </c>
      <c r="C1887" s="5" t="s">
        <v>17</v>
      </c>
      <c r="D1887" s="5" t="s">
        <v>1429</v>
      </c>
      <c r="E1887" s="6" t="s">
        <v>2269</v>
      </c>
      <c r="F1887" s="5" t="s">
        <v>2198</v>
      </c>
      <c r="G1887" s="5" t="s">
        <v>1428</v>
      </c>
      <c r="H1887" s="5" t="s">
        <v>2177</v>
      </c>
      <c r="I1887" s="6" t="s">
        <v>2178</v>
      </c>
      <c r="J1887" s="7">
        <v>112670</v>
      </c>
      <c r="K1887" s="8">
        <v>9.7699999999999995E-2</v>
      </c>
    </row>
    <row r="1888" spans="1:11" x14ac:dyDescent="0.35">
      <c r="A1888" s="5" t="s">
        <v>2167</v>
      </c>
      <c r="B1888" s="5" t="s">
        <v>1909</v>
      </c>
      <c r="C1888" s="5" t="s">
        <v>17</v>
      </c>
      <c r="D1888" s="5" t="s">
        <v>1429</v>
      </c>
      <c r="E1888" s="6" t="s">
        <v>2269</v>
      </c>
      <c r="F1888" s="5" t="s">
        <v>2198</v>
      </c>
      <c r="G1888" s="5" t="s">
        <v>1428</v>
      </c>
      <c r="H1888" s="5" t="s">
        <v>2179</v>
      </c>
      <c r="I1888" s="6" t="s">
        <v>2180</v>
      </c>
      <c r="J1888" s="7">
        <v>28831</v>
      </c>
      <c r="K1888" s="8">
        <v>2.5000000000000001E-2</v>
      </c>
    </row>
    <row r="1889" spans="1:11" x14ac:dyDescent="0.35">
      <c r="A1889" s="5" t="s">
        <v>2167</v>
      </c>
      <c r="B1889" s="5" t="s">
        <v>1909</v>
      </c>
      <c r="C1889" s="5" t="s">
        <v>17</v>
      </c>
      <c r="D1889" s="5" t="s">
        <v>1910</v>
      </c>
      <c r="E1889" s="6" t="s">
        <v>2455</v>
      </c>
      <c r="F1889" s="5" t="s">
        <v>2169</v>
      </c>
      <c r="G1889" s="5" t="s">
        <v>116</v>
      </c>
      <c r="H1889" s="5" t="s">
        <v>2206</v>
      </c>
      <c r="I1889" s="6" t="s">
        <v>2207</v>
      </c>
      <c r="J1889" s="7">
        <v>412438</v>
      </c>
      <c r="K1889" s="8">
        <v>0.19</v>
      </c>
    </row>
    <row r="1890" spans="1:11" x14ac:dyDescent="0.35">
      <c r="A1890" s="5" t="s">
        <v>2167</v>
      </c>
      <c r="B1890" s="5" t="s">
        <v>1909</v>
      </c>
      <c r="C1890" s="5" t="s">
        <v>17</v>
      </c>
      <c r="D1890" s="5" t="s">
        <v>1910</v>
      </c>
      <c r="E1890" s="6" t="s">
        <v>2455</v>
      </c>
      <c r="F1890" s="5" t="s">
        <v>2169</v>
      </c>
      <c r="G1890" s="5" t="s">
        <v>116</v>
      </c>
      <c r="H1890" s="5" t="s">
        <v>2170</v>
      </c>
      <c r="I1890" s="6" t="s">
        <v>2171</v>
      </c>
      <c r="J1890" s="7">
        <v>0</v>
      </c>
      <c r="K1890" s="8">
        <v>0</v>
      </c>
    </row>
    <row r="1891" spans="1:11" x14ac:dyDescent="0.35">
      <c r="A1891" s="5" t="s">
        <v>2167</v>
      </c>
      <c r="B1891" s="5" t="s">
        <v>1909</v>
      </c>
      <c r="C1891" s="5" t="s">
        <v>17</v>
      </c>
      <c r="D1891" s="5" t="s">
        <v>1910</v>
      </c>
      <c r="E1891" s="6" t="s">
        <v>2455</v>
      </c>
      <c r="F1891" s="5" t="s">
        <v>2169</v>
      </c>
      <c r="G1891" s="5" t="s">
        <v>116</v>
      </c>
      <c r="H1891" s="5" t="s">
        <v>2172</v>
      </c>
      <c r="I1891" s="6" t="s">
        <v>2173</v>
      </c>
      <c r="J1891" s="7">
        <v>0</v>
      </c>
      <c r="K1891" s="8">
        <v>0</v>
      </c>
    </row>
    <row r="1892" spans="1:11" x14ac:dyDescent="0.35">
      <c r="A1892" s="5" t="s">
        <v>2167</v>
      </c>
      <c r="B1892" s="5" t="s">
        <v>1909</v>
      </c>
      <c r="C1892" s="5" t="s">
        <v>17</v>
      </c>
      <c r="D1892" s="5" t="s">
        <v>1910</v>
      </c>
      <c r="E1892" s="6" t="s">
        <v>2455</v>
      </c>
      <c r="F1892" s="5" t="s">
        <v>2169</v>
      </c>
      <c r="G1892" s="5" t="s">
        <v>116</v>
      </c>
      <c r="H1892" s="5" t="s">
        <v>19</v>
      </c>
      <c r="I1892" s="6" t="s">
        <v>2174</v>
      </c>
      <c r="J1892" s="7">
        <v>893561</v>
      </c>
      <c r="K1892" s="8">
        <v>0.41199999999999998</v>
      </c>
    </row>
    <row r="1893" spans="1:11" x14ac:dyDescent="0.35">
      <c r="A1893" s="5" t="s">
        <v>2167</v>
      </c>
      <c r="B1893" s="5" t="s">
        <v>1909</v>
      </c>
      <c r="C1893" s="5" t="s">
        <v>17</v>
      </c>
      <c r="D1893" s="5" t="s">
        <v>1910</v>
      </c>
      <c r="E1893" s="6" t="s">
        <v>2455</v>
      </c>
      <c r="F1893" s="5" t="s">
        <v>2169</v>
      </c>
      <c r="G1893" s="5" t="s">
        <v>116</v>
      </c>
      <c r="H1893" s="5" t="s">
        <v>2175</v>
      </c>
      <c r="I1893" s="6" t="s">
        <v>2176</v>
      </c>
      <c r="J1893" s="7">
        <v>424225</v>
      </c>
      <c r="K1893" s="8">
        <v>0.1956</v>
      </c>
    </row>
    <row r="1894" spans="1:11" x14ac:dyDescent="0.35">
      <c r="A1894" s="5" t="s">
        <v>2167</v>
      </c>
      <c r="B1894" s="5" t="s">
        <v>1909</v>
      </c>
      <c r="C1894" s="5" t="s">
        <v>17</v>
      </c>
      <c r="D1894" s="5" t="s">
        <v>1910</v>
      </c>
      <c r="E1894" s="6" t="s">
        <v>2455</v>
      </c>
      <c r="F1894" s="5" t="s">
        <v>2169</v>
      </c>
      <c r="G1894" s="5" t="s">
        <v>116</v>
      </c>
      <c r="H1894" s="5" t="s">
        <v>2177</v>
      </c>
      <c r="I1894" s="6" t="s">
        <v>2178</v>
      </c>
      <c r="J1894" s="7">
        <v>425309</v>
      </c>
      <c r="K1894" s="8">
        <v>0.1961</v>
      </c>
    </row>
    <row r="1895" spans="1:11" x14ac:dyDescent="0.35">
      <c r="A1895" s="5" t="s">
        <v>2167</v>
      </c>
      <c r="B1895" s="5" t="s">
        <v>1909</v>
      </c>
      <c r="C1895" s="5" t="s">
        <v>17</v>
      </c>
      <c r="D1895" s="5" t="s">
        <v>1910</v>
      </c>
      <c r="E1895" s="6" t="s">
        <v>2455</v>
      </c>
      <c r="F1895" s="5" t="s">
        <v>2169</v>
      </c>
      <c r="G1895" s="5" t="s">
        <v>116</v>
      </c>
      <c r="H1895" s="5" t="s">
        <v>2179</v>
      </c>
      <c r="I1895" s="6" t="s">
        <v>2180</v>
      </c>
      <c r="J1895" s="7">
        <v>93043</v>
      </c>
      <c r="K1895" s="8">
        <v>4.2900000000000001E-2</v>
      </c>
    </row>
    <row r="1896" spans="1:11" x14ac:dyDescent="0.35">
      <c r="A1896" s="5" t="s">
        <v>2167</v>
      </c>
      <c r="B1896" s="5" t="s">
        <v>1909</v>
      </c>
      <c r="C1896" s="5" t="s">
        <v>17</v>
      </c>
      <c r="D1896" s="5" t="s">
        <v>1913</v>
      </c>
      <c r="E1896" s="6" t="s">
        <v>2430</v>
      </c>
      <c r="F1896" s="5" t="s">
        <v>2198</v>
      </c>
      <c r="G1896" s="5" t="s">
        <v>1909</v>
      </c>
      <c r="H1896" s="5" t="s">
        <v>2172</v>
      </c>
      <c r="I1896" s="6" t="s">
        <v>2173</v>
      </c>
      <c r="J1896" s="7">
        <v>0</v>
      </c>
      <c r="K1896" s="8">
        <v>0</v>
      </c>
    </row>
    <row r="1897" spans="1:11" x14ac:dyDescent="0.35">
      <c r="A1897" s="5" t="s">
        <v>2167</v>
      </c>
      <c r="B1897" s="5" t="s">
        <v>1909</v>
      </c>
      <c r="C1897" s="5" t="s">
        <v>17</v>
      </c>
      <c r="D1897" s="5" t="s">
        <v>1913</v>
      </c>
      <c r="E1897" s="6" t="s">
        <v>2430</v>
      </c>
      <c r="F1897" s="5" t="s">
        <v>2198</v>
      </c>
      <c r="G1897" s="5" t="s">
        <v>1909</v>
      </c>
      <c r="H1897" s="5" t="s">
        <v>19</v>
      </c>
      <c r="I1897" s="6" t="s">
        <v>2174</v>
      </c>
      <c r="J1897" s="7">
        <v>697707</v>
      </c>
      <c r="K1897" s="8">
        <v>0.2989</v>
      </c>
    </row>
    <row r="1898" spans="1:11" x14ac:dyDescent="0.35">
      <c r="A1898" s="5" t="s">
        <v>2167</v>
      </c>
      <c r="B1898" s="5" t="s">
        <v>1909</v>
      </c>
      <c r="C1898" s="5" t="s">
        <v>17</v>
      </c>
      <c r="D1898" s="5" t="s">
        <v>1913</v>
      </c>
      <c r="E1898" s="6" t="s">
        <v>2430</v>
      </c>
      <c r="F1898" s="5" t="s">
        <v>2198</v>
      </c>
      <c r="G1898" s="5" t="s">
        <v>1909</v>
      </c>
      <c r="H1898" s="5" t="s">
        <v>30</v>
      </c>
      <c r="I1898" s="6" t="s">
        <v>2182</v>
      </c>
      <c r="J1898" s="7">
        <v>47152</v>
      </c>
      <c r="K1898" s="8">
        <v>2.0199999999999999E-2</v>
      </c>
    </row>
    <row r="1899" spans="1:11" x14ac:dyDescent="0.35">
      <c r="A1899" s="5" t="s">
        <v>2167</v>
      </c>
      <c r="B1899" s="5" t="s">
        <v>1909</v>
      </c>
      <c r="C1899" s="5" t="s">
        <v>17</v>
      </c>
      <c r="D1899" s="5" t="s">
        <v>1913</v>
      </c>
      <c r="E1899" s="6" t="s">
        <v>2430</v>
      </c>
      <c r="F1899" s="5" t="s">
        <v>2198</v>
      </c>
      <c r="G1899" s="5" t="s">
        <v>1909</v>
      </c>
      <c r="H1899" s="5" t="s">
        <v>2175</v>
      </c>
      <c r="I1899" s="6" t="s">
        <v>2176</v>
      </c>
      <c r="J1899" s="7">
        <v>631181</v>
      </c>
      <c r="K1899" s="8">
        <v>0.27039999999999997</v>
      </c>
    </row>
    <row r="1900" spans="1:11" x14ac:dyDescent="0.35">
      <c r="A1900" s="5" t="s">
        <v>2167</v>
      </c>
      <c r="B1900" s="5" t="s">
        <v>1909</v>
      </c>
      <c r="C1900" s="5" t="s">
        <v>17</v>
      </c>
      <c r="D1900" s="5" t="s">
        <v>1913</v>
      </c>
      <c r="E1900" s="6" t="s">
        <v>2430</v>
      </c>
      <c r="F1900" s="5" t="s">
        <v>2198</v>
      </c>
      <c r="G1900" s="5" t="s">
        <v>1909</v>
      </c>
      <c r="H1900" s="5" t="s">
        <v>2177</v>
      </c>
      <c r="I1900" s="6" t="s">
        <v>2178</v>
      </c>
      <c r="J1900" s="7">
        <v>553684</v>
      </c>
      <c r="K1900" s="8">
        <v>0.23719999999999999</v>
      </c>
    </row>
    <row r="1901" spans="1:11" x14ac:dyDescent="0.35">
      <c r="A1901" s="5" t="s">
        <v>2167</v>
      </c>
      <c r="B1901" s="5" t="s">
        <v>1909</v>
      </c>
      <c r="C1901" s="5" t="s">
        <v>17</v>
      </c>
      <c r="D1901" s="5" t="s">
        <v>1913</v>
      </c>
      <c r="E1901" s="6" t="s">
        <v>2430</v>
      </c>
      <c r="F1901" s="5" t="s">
        <v>2198</v>
      </c>
      <c r="G1901" s="5" t="s">
        <v>1909</v>
      </c>
      <c r="H1901" s="5" t="s">
        <v>2179</v>
      </c>
      <c r="I1901" s="6" t="s">
        <v>2180</v>
      </c>
      <c r="J1901" s="7">
        <v>87534</v>
      </c>
      <c r="K1901" s="8">
        <v>3.7499999999999999E-2</v>
      </c>
    </row>
    <row r="1902" spans="1:11" x14ac:dyDescent="0.35">
      <c r="A1902" s="5" t="s">
        <v>2167</v>
      </c>
      <c r="B1902" s="5" t="s">
        <v>1909</v>
      </c>
      <c r="C1902" s="5" t="s">
        <v>17</v>
      </c>
      <c r="D1902" s="5" t="s">
        <v>1915</v>
      </c>
      <c r="E1902" s="6" t="s">
        <v>2456</v>
      </c>
      <c r="F1902" s="5" t="s">
        <v>2169</v>
      </c>
      <c r="G1902" s="5" t="s">
        <v>116</v>
      </c>
      <c r="H1902" s="5" t="s">
        <v>2170</v>
      </c>
      <c r="I1902" s="6" t="s">
        <v>2171</v>
      </c>
      <c r="J1902" s="7">
        <v>0</v>
      </c>
      <c r="K1902" s="8">
        <v>0</v>
      </c>
    </row>
    <row r="1903" spans="1:11" x14ac:dyDescent="0.35">
      <c r="A1903" s="5" t="s">
        <v>2167</v>
      </c>
      <c r="B1903" s="5" t="s">
        <v>1909</v>
      </c>
      <c r="C1903" s="5" t="s">
        <v>17</v>
      </c>
      <c r="D1903" s="5" t="s">
        <v>1915</v>
      </c>
      <c r="E1903" s="6" t="s">
        <v>2456</v>
      </c>
      <c r="F1903" s="5" t="s">
        <v>2169</v>
      </c>
      <c r="G1903" s="5" t="s">
        <v>116</v>
      </c>
      <c r="H1903" s="5" t="s">
        <v>2172</v>
      </c>
      <c r="I1903" s="6" t="s">
        <v>2173</v>
      </c>
      <c r="J1903" s="7">
        <v>0</v>
      </c>
      <c r="K1903" s="8">
        <v>0</v>
      </c>
    </row>
    <row r="1904" spans="1:11" x14ac:dyDescent="0.35">
      <c r="A1904" s="5" t="s">
        <v>2167</v>
      </c>
      <c r="B1904" s="5" t="s">
        <v>1909</v>
      </c>
      <c r="C1904" s="5" t="s">
        <v>17</v>
      </c>
      <c r="D1904" s="5" t="s">
        <v>1915</v>
      </c>
      <c r="E1904" s="6" t="s">
        <v>2456</v>
      </c>
      <c r="F1904" s="5" t="s">
        <v>2169</v>
      </c>
      <c r="G1904" s="5" t="s">
        <v>116</v>
      </c>
      <c r="H1904" s="5" t="s">
        <v>19</v>
      </c>
      <c r="I1904" s="6" t="s">
        <v>2174</v>
      </c>
      <c r="J1904" s="7">
        <v>2854790</v>
      </c>
      <c r="K1904" s="8">
        <v>0.67800000000000005</v>
      </c>
    </row>
    <row r="1905" spans="1:11" x14ac:dyDescent="0.35">
      <c r="A1905" s="5" t="s">
        <v>2167</v>
      </c>
      <c r="B1905" s="5" t="s">
        <v>1909</v>
      </c>
      <c r="C1905" s="5" t="s">
        <v>17</v>
      </c>
      <c r="D1905" s="5" t="s">
        <v>1915</v>
      </c>
      <c r="E1905" s="6" t="s">
        <v>2456</v>
      </c>
      <c r="F1905" s="5" t="s">
        <v>2169</v>
      </c>
      <c r="G1905" s="5" t="s">
        <v>116</v>
      </c>
      <c r="H1905" s="5" t="s">
        <v>30</v>
      </c>
      <c r="I1905" s="6" t="s">
        <v>2182</v>
      </c>
      <c r="J1905" s="7">
        <v>258110</v>
      </c>
      <c r="K1905" s="8">
        <v>6.13E-2</v>
      </c>
    </row>
    <row r="1906" spans="1:11" x14ac:dyDescent="0.35">
      <c r="A1906" s="5" t="s">
        <v>2167</v>
      </c>
      <c r="B1906" s="5" t="s">
        <v>1909</v>
      </c>
      <c r="C1906" s="5" t="s">
        <v>17</v>
      </c>
      <c r="D1906" s="5" t="s">
        <v>1915</v>
      </c>
      <c r="E1906" s="6" t="s">
        <v>2456</v>
      </c>
      <c r="F1906" s="5" t="s">
        <v>2169</v>
      </c>
      <c r="G1906" s="5" t="s">
        <v>116</v>
      </c>
      <c r="H1906" s="5" t="s">
        <v>2175</v>
      </c>
      <c r="I1906" s="6" t="s">
        <v>2176</v>
      </c>
      <c r="J1906" s="7">
        <v>941070</v>
      </c>
      <c r="K1906" s="8">
        <v>0.2235</v>
      </c>
    </row>
    <row r="1907" spans="1:11" x14ac:dyDescent="0.35">
      <c r="A1907" s="5" t="s">
        <v>2167</v>
      </c>
      <c r="B1907" s="5" t="s">
        <v>1909</v>
      </c>
      <c r="C1907" s="5" t="s">
        <v>17</v>
      </c>
      <c r="D1907" s="5" t="s">
        <v>1915</v>
      </c>
      <c r="E1907" s="6" t="s">
        <v>2456</v>
      </c>
      <c r="F1907" s="5" t="s">
        <v>2169</v>
      </c>
      <c r="G1907" s="5" t="s">
        <v>116</v>
      </c>
      <c r="H1907" s="5" t="s">
        <v>2177</v>
      </c>
      <c r="I1907" s="6" t="s">
        <v>2178</v>
      </c>
      <c r="J1907" s="7">
        <v>932649</v>
      </c>
      <c r="K1907" s="8">
        <v>0.2215</v>
      </c>
    </row>
    <row r="1908" spans="1:11" x14ac:dyDescent="0.35">
      <c r="A1908" s="5" t="s">
        <v>2167</v>
      </c>
      <c r="B1908" s="5" t="s">
        <v>1909</v>
      </c>
      <c r="C1908" s="5" t="s">
        <v>17</v>
      </c>
      <c r="D1908" s="5" t="s">
        <v>1915</v>
      </c>
      <c r="E1908" s="6" t="s">
        <v>2456</v>
      </c>
      <c r="F1908" s="5" t="s">
        <v>2169</v>
      </c>
      <c r="G1908" s="5" t="s">
        <v>116</v>
      </c>
      <c r="H1908" s="5" t="s">
        <v>2179</v>
      </c>
      <c r="I1908" s="6" t="s">
        <v>2180</v>
      </c>
      <c r="J1908" s="7">
        <v>295584</v>
      </c>
      <c r="K1908" s="8">
        <v>7.0199999999999999E-2</v>
      </c>
    </row>
    <row r="1909" spans="1:11" x14ac:dyDescent="0.35">
      <c r="A1909" s="5" t="s">
        <v>2167</v>
      </c>
      <c r="B1909" s="5" t="s">
        <v>1917</v>
      </c>
      <c r="C1909" s="5" t="s">
        <v>17</v>
      </c>
      <c r="D1909" s="5" t="s">
        <v>339</v>
      </c>
      <c r="E1909" s="6" t="s">
        <v>2239</v>
      </c>
      <c r="F1909" s="5" t="s">
        <v>2198</v>
      </c>
      <c r="G1909" s="5" t="s">
        <v>327</v>
      </c>
      <c r="H1909" s="5" t="s">
        <v>2170</v>
      </c>
      <c r="I1909" s="6" t="s">
        <v>2171</v>
      </c>
      <c r="J1909" s="7">
        <v>0</v>
      </c>
      <c r="K1909" s="8">
        <v>0</v>
      </c>
    </row>
    <row r="1910" spans="1:11" x14ac:dyDescent="0.35">
      <c r="A1910" s="5" t="s">
        <v>2167</v>
      </c>
      <c r="B1910" s="5" t="s">
        <v>1917</v>
      </c>
      <c r="C1910" s="5" t="s">
        <v>17</v>
      </c>
      <c r="D1910" s="5" t="s">
        <v>339</v>
      </c>
      <c r="E1910" s="6" t="s">
        <v>2239</v>
      </c>
      <c r="F1910" s="5" t="s">
        <v>2198</v>
      </c>
      <c r="G1910" s="5" t="s">
        <v>327</v>
      </c>
      <c r="H1910" s="5" t="s">
        <v>2172</v>
      </c>
      <c r="I1910" s="6" t="s">
        <v>2173</v>
      </c>
      <c r="J1910" s="7">
        <v>0</v>
      </c>
      <c r="K1910" s="8">
        <v>0</v>
      </c>
    </row>
    <row r="1911" spans="1:11" x14ac:dyDescent="0.35">
      <c r="A1911" s="5" t="s">
        <v>2167</v>
      </c>
      <c r="B1911" s="5" t="s">
        <v>1917</v>
      </c>
      <c r="C1911" s="5" t="s">
        <v>17</v>
      </c>
      <c r="D1911" s="5" t="s">
        <v>339</v>
      </c>
      <c r="E1911" s="6" t="s">
        <v>2239</v>
      </c>
      <c r="F1911" s="5" t="s">
        <v>2198</v>
      </c>
      <c r="G1911" s="5" t="s">
        <v>327</v>
      </c>
      <c r="H1911" s="5" t="s">
        <v>19</v>
      </c>
      <c r="I1911" s="6" t="s">
        <v>2174</v>
      </c>
      <c r="J1911" s="7">
        <v>25482</v>
      </c>
      <c r="K1911" s="8">
        <v>0.24840000000000001</v>
      </c>
    </row>
    <row r="1912" spans="1:11" x14ac:dyDescent="0.35">
      <c r="A1912" s="5" t="s">
        <v>2167</v>
      </c>
      <c r="B1912" s="5" t="s">
        <v>1917</v>
      </c>
      <c r="C1912" s="5" t="s">
        <v>17</v>
      </c>
      <c r="D1912" s="5" t="s">
        <v>339</v>
      </c>
      <c r="E1912" s="6" t="s">
        <v>2239</v>
      </c>
      <c r="F1912" s="5" t="s">
        <v>2198</v>
      </c>
      <c r="G1912" s="5" t="s">
        <v>327</v>
      </c>
      <c r="H1912" s="5" t="s">
        <v>2175</v>
      </c>
      <c r="I1912" s="6" t="s">
        <v>2176</v>
      </c>
      <c r="J1912" s="7">
        <v>27226</v>
      </c>
      <c r="K1912" s="8">
        <v>0.26540000000000002</v>
      </c>
    </row>
    <row r="1913" spans="1:11" x14ac:dyDescent="0.35">
      <c r="A1913" s="5" t="s">
        <v>2167</v>
      </c>
      <c r="B1913" s="5" t="s">
        <v>1917</v>
      </c>
      <c r="C1913" s="5" t="s">
        <v>17</v>
      </c>
      <c r="D1913" s="5" t="s">
        <v>339</v>
      </c>
      <c r="E1913" s="6" t="s">
        <v>2239</v>
      </c>
      <c r="F1913" s="5" t="s">
        <v>2198</v>
      </c>
      <c r="G1913" s="5" t="s">
        <v>327</v>
      </c>
      <c r="H1913" s="5" t="s">
        <v>2177</v>
      </c>
      <c r="I1913" s="6" t="s">
        <v>2178</v>
      </c>
      <c r="J1913" s="7">
        <v>25071</v>
      </c>
      <c r="K1913" s="8">
        <v>0.24440000000000001</v>
      </c>
    </row>
    <row r="1914" spans="1:11" x14ac:dyDescent="0.35">
      <c r="A1914" s="5" t="s">
        <v>2167</v>
      </c>
      <c r="B1914" s="5" t="s">
        <v>1917</v>
      </c>
      <c r="C1914" s="5" t="s">
        <v>17</v>
      </c>
      <c r="D1914" s="5" t="s">
        <v>339</v>
      </c>
      <c r="E1914" s="6" t="s">
        <v>2239</v>
      </c>
      <c r="F1914" s="5" t="s">
        <v>2198</v>
      </c>
      <c r="G1914" s="5" t="s">
        <v>327</v>
      </c>
      <c r="H1914" s="5" t="s">
        <v>2179</v>
      </c>
      <c r="I1914" s="6" t="s">
        <v>2180</v>
      </c>
      <c r="J1914" s="7">
        <v>4780</v>
      </c>
      <c r="K1914" s="8">
        <v>4.6600000000000003E-2</v>
      </c>
    </row>
    <row r="1915" spans="1:11" x14ac:dyDescent="0.35">
      <c r="A1915" s="5" t="s">
        <v>2167</v>
      </c>
      <c r="B1915" s="5" t="s">
        <v>1917</v>
      </c>
      <c r="C1915" s="5" t="s">
        <v>17</v>
      </c>
      <c r="D1915" s="5" t="s">
        <v>1918</v>
      </c>
      <c r="E1915" s="6" t="s">
        <v>2336</v>
      </c>
      <c r="F1915" s="5" t="s">
        <v>2198</v>
      </c>
      <c r="G1915" s="5" t="s">
        <v>1917</v>
      </c>
      <c r="H1915" s="5" t="s">
        <v>2170</v>
      </c>
      <c r="I1915" s="6" t="s">
        <v>2171</v>
      </c>
      <c r="J1915" s="7">
        <v>0</v>
      </c>
      <c r="K1915" s="8">
        <v>0</v>
      </c>
    </row>
    <row r="1916" spans="1:11" x14ac:dyDescent="0.35">
      <c r="A1916" s="5" t="s">
        <v>2167</v>
      </c>
      <c r="B1916" s="5" t="s">
        <v>1917</v>
      </c>
      <c r="C1916" s="5" t="s">
        <v>17</v>
      </c>
      <c r="D1916" s="5" t="s">
        <v>1918</v>
      </c>
      <c r="E1916" s="6" t="s">
        <v>2336</v>
      </c>
      <c r="F1916" s="5" t="s">
        <v>2198</v>
      </c>
      <c r="G1916" s="5" t="s">
        <v>1917</v>
      </c>
      <c r="H1916" s="5" t="s">
        <v>2172</v>
      </c>
      <c r="I1916" s="6" t="s">
        <v>2173</v>
      </c>
      <c r="J1916" s="7">
        <v>0</v>
      </c>
      <c r="K1916" s="8">
        <v>0</v>
      </c>
    </row>
    <row r="1917" spans="1:11" x14ac:dyDescent="0.35">
      <c r="A1917" s="5" t="s">
        <v>2167</v>
      </c>
      <c r="B1917" s="5" t="s">
        <v>1917</v>
      </c>
      <c r="C1917" s="5" t="s">
        <v>17</v>
      </c>
      <c r="D1917" s="5" t="s">
        <v>1918</v>
      </c>
      <c r="E1917" s="6" t="s">
        <v>2336</v>
      </c>
      <c r="F1917" s="5" t="s">
        <v>2198</v>
      </c>
      <c r="G1917" s="5" t="s">
        <v>1917</v>
      </c>
      <c r="H1917" s="5" t="s">
        <v>19</v>
      </c>
      <c r="I1917" s="6" t="s">
        <v>2174</v>
      </c>
      <c r="J1917" s="7">
        <v>463816</v>
      </c>
      <c r="K1917" s="8">
        <v>0.1103</v>
      </c>
    </row>
    <row r="1918" spans="1:11" x14ac:dyDescent="0.35">
      <c r="A1918" s="5" t="s">
        <v>2167</v>
      </c>
      <c r="B1918" s="5" t="s">
        <v>1917</v>
      </c>
      <c r="C1918" s="5" t="s">
        <v>17</v>
      </c>
      <c r="D1918" s="5" t="s">
        <v>1918</v>
      </c>
      <c r="E1918" s="6" t="s">
        <v>2336</v>
      </c>
      <c r="F1918" s="5" t="s">
        <v>2198</v>
      </c>
      <c r="G1918" s="5" t="s">
        <v>1917</v>
      </c>
      <c r="H1918" s="5" t="s">
        <v>30</v>
      </c>
      <c r="I1918" s="6" t="s">
        <v>2182</v>
      </c>
      <c r="J1918" s="7">
        <v>0</v>
      </c>
      <c r="K1918" s="8">
        <v>0</v>
      </c>
    </row>
    <row r="1919" spans="1:11" x14ac:dyDescent="0.35">
      <c r="A1919" s="5" t="s">
        <v>2167</v>
      </c>
      <c r="B1919" s="5" t="s">
        <v>1917</v>
      </c>
      <c r="C1919" s="5" t="s">
        <v>17</v>
      </c>
      <c r="D1919" s="5" t="s">
        <v>1918</v>
      </c>
      <c r="E1919" s="6" t="s">
        <v>2336</v>
      </c>
      <c r="F1919" s="5" t="s">
        <v>2198</v>
      </c>
      <c r="G1919" s="5" t="s">
        <v>1917</v>
      </c>
      <c r="H1919" s="5" t="s">
        <v>2175</v>
      </c>
      <c r="I1919" s="6" t="s">
        <v>2176</v>
      </c>
      <c r="J1919" s="7">
        <v>870024</v>
      </c>
      <c r="K1919" s="8">
        <v>0.2069</v>
      </c>
    </row>
    <row r="1920" spans="1:11" x14ac:dyDescent="0.35">
      <c r="A1920" s="5" t="s">
        <v>2167</v>
      </c>
      <c r="B1920" s="5" t="s">
        <v>1917</v>
      </c>
      <c r="C1920" s="5" t="s">
        <v>17</v>
      </c>
      <c r="D1920" s="5" t="s">
        <v>1918</v>
      </c>
      <c r="E1920" s="6" t="s">
        <v>2336</v>
      </c>
      <c r="F1920" s="5" t="s">
        <v>2198</v>
      </c>
      <c r="G1920" s="5" t="s">
        <v>1917</v>
      </c>
      <c r="H1920" s="5" t="s">
        <v>2177</v>
      </c>
      <c r="I1920" s="6" t="s">
        <v>2178</v>
      </c>
      <c r="J1920" s="7">
        <v>873388</v>
      </c>
      <c r="K1920" s="8">
        <v>0.2077</v>
      </c>
    </row>
    <row r="1921" spans="1:11" x14ac:dyDescent="0.35">
      <c r="A1921" s="5" t="s">
        <v>2167</v>
      </c>
      <c r="B1921" s="5" t="s">
        <v>1917</v>
      </c>
      <c r="C1921" s="5" t="s">
        <v>17</v>
      </c>
      <c r="D1921" s="5" t="s">
        <v>1918</v>
      </c>
      <c r="E1921" s="6" t="s">
        <v>2336</v>
      </c>
      <c r="F1921" s="5" t="s">
        <v>2198</v>
      </c>
      <c r="G1921" s="5" t="s">
        <v>1917</v>
      </c>
      <c r="H1921" s="5" t="s">
        <v>2179</v>
      </c>
      <c r="I1921" s="6" t="s">
        <v>2180</v>
      </c>
      <c r="J1921" s="7">
        <v>181658</v>
      </c>
      <c r="K1921" s="8">
        <v>4.3200000000000002E-2</v>
      </c>
    </row>
    <row r="1922" spans="1:11" x14ac:dyDescent="0.35">
      <c r="A1922" s="5" t="s">
        <v>2167</v>
      </c>
      <c r="B1922" s="5" t="s">
        <v>1917</v>
      </c>
      <c r="C1922" s="5" t="s">
        <v>17</v>
      </c>
      <c r="D1922" s="5" t="s">
        <v>1920</v>
      </c>
      <c r="E1922" s="6" t="s">
        <v>2457</v>
      </c>
      <c r="F1922" s="5" t="s">
        <v>2169</v>
      </c>
      <c r="G1922" s="5" t="s">
        <v>116</v>
      </c>
      <c r="H1922" s="5" t="s">
        <v>2206</v>
      </c>
      <c r="I1922" s="6" t="s">
        <v>2207</v>
      </c>
      <c r="J1922" s="7">
        <v>2029364</v>
      </c>
      <c r="K1922" s="8">
        <v>0.1963</v>
      </c>
    </row>
    <row r="1923" spans="1:11" x14ac:dyDescent="0.35">
      <c r="A1923" s="5" t="s">
        <v>2167</v>
      </c>
      <c r="B1923" s="5" t="s">
        <v>1917</v>
      </c>
      <c r="C1923" s="5" t="s">
        <v>17</v>
      </c>
      <c r="D1923" s="5" t="s">
        <v>1920</v>
      </c>
      <c r="E1923" s="6" t="s">
        <v>2457</v>
      </c>
      <c r="F1923" s="5" t="s">
        <v>2169</v>
      </c>
      <c r="G1923" s="5" t="s">
        <v>116</v>
      </c>
      <c r="H1923" s="5" t="s">
        <v>2170</v>
      </c>
      <c r="I1923" s="6" t="s">
        <v>2171</v>
      </c>
      <c r="J1923" s="7">
        <v>0</v>
      </c>
      <c r="K1923" s="8">
        <v>0</v>
      </c>
    </row>
    <row r="1924" spans="1:11" x14ac:dyDescent="0.35">
      <c r="A1924" s="5" t="s">
        <v>2167</v>
      </c>
      <c r="B1924" s="5" t="s">
        <v>1917</v>
      </c>
      <c r="C1924" s="5" t="s">
        <v>17</v>
      </c>
      <c r="D1924" s="5" t="s">
        <v>1920</v>
      </c>
      <c r="E1924" s="6" t="s">
        <v>2457</v>
      </c>
      <c r="F1924" s="5" t="s">
        <v>2169</v>
      </c>
      <c r="G1924" s="5" t="s">
        <v>116</v>
      </c>
      <c r="H1924" s="5" t="s">
        <v>2172</v>
      </c>
      <c r="I1924" s="6" t="s">
        <v>2173</v>
      </c>
      <c r="J1924" s="7">
        <v>0</v>
      </c>
      <c r="K1924" s="8">
        <v>0</v>
      </c>
    </row>
    <row r="1925" spans="1:11" x14ac:dyDescent="0.35">
      <c r="A1925" s="5" t="s">
        <v>2167</v>
      </c>
      <c r="B1925" s="5" t="s">
        <v>1917</v>
      </c>
      <c r="C1925" s="5" t="s">
        <v>17</v>
      </c>
      <c r="D1925" s="5" t="s">
        <v>1920</v>
      </c>
      <c r="E1925" s="6" t="s">
        <v>2457</v>
      </c>
      <c r="F1925" s="5" t="s">
        <v>2169</v>
      </c>
      <c r="G1925" s="5" t="s">
        <v>116</v>
      </c>
      <c r="H1925" s="5" t="s">
        <v>19</v>
      </c>
      <c r="I1925" s="6" t="s">
        <v>2174</v>
      </c>
      <c r="J1925" s="7">
        <v>1658476</v>
      </c>
      <c r="K1925" s="8">
        <v>0.16270000000000001</v>
      </c>
    </row>
    <row r="1926" spans="1:11" x14ac:dyDescent="0.35">
      <c r="A1926" s="5" t="s">
        <v>2167</v>
      </c>
      <c r="B1926" s="5" t="s">
        <v>1917</v>
      </c>
      <c r="C1926" s="5" t="s">
        <v>17</v>
      </c>
      <c r="D1926" s="5" t="s">
        <v>1920</v>
      </c>
      <c r="E1926" s="6" t="s">
        <v>2457</v>
      </c>
      <c r="F1926" s="5" t="s">
        <v>2169</v>
      </c>
      <c r="G1926" s="5" t="s">
        <v>116</v>
      </c>
      <c r="H1926" s="5" t="s">
        <v>30</v>
      </c>
      <c r="I1926" s="6" t="s">
        <v>2182</v>
      </c>
      <c r="J1926" s="7">
        <v>346578</v>
      </c>
      <c r="K1926" s="8">
        <v>3.4000000000000002E-2</v>
      </c>
    </row>
    <row r="1927" spans="1:11" x14ac:dyDescent="0.35">
      <c r="A1927" s="5" t="s">
        <v>2167</v>
      </c>
      <c r="B1927" s="5" t="s">
        <v>1917</v>
      </c>
      <c r="C1927" s="5" t="s">
        <v>17</v>
      </c>
      <c r="D1927" s="5" t="s">
        <v>1920</v>
      </c>
      <c r="E1927" s="6" t="s">
        <v>2457</v>
      </c>
      <c r="F1927" s="5" t="s">
        <v>2169</v>
      </c>
      <c r="G1927" s="5" t="s">
        <v>116</v>
      </c>
      <c r="H1927" s="5" t="s">
        <v>2175</v>
      </c>
      <c r="I1927" s="6" t="s">
        <v>2176</v>
      </c>
      <c r="J1927" s="7">
        <v>1554503</v>
      </c>
      <c r="K1927" s="8">
        <v>0.1525</v>
      </c>
    </row>
    <row r="1928" spans="1:11" x14ac:dyDescent="0.35">
      <c r="A1928" s="5" t="s">
        <v>2167</v>
      </c>
      <c r="B1928" s="5" t="s">
        <v>1917</v>
      </c>
      <c r="C1928" s="5" t="s">
        <v>17</v>
      </c>
      <c r="D1928" s="5" t="s">
        <v>1920</v>
      </c>
      <c r="E1928" s="6" t="s">
        <v>2457</v>
      </c>
      <c r="F1928" s="5" t="s">
        <v>2169</v>
      </c>
      <c r="G1928" s="5" t="s">
        <v>116</v>
      </c>
      <c r="H1928" s="5" t="s">
        <v>2177</v>
      </c>
      <c r="I1928" s="6" t="s">
        <v>2178</v>
      </c>
      <c r="J1928" s="7">
        <v>885812</v>
      </c>
      <c r="K1928" s="8">
        <v>8.6900000000000005E-2</v>
      </c>
    </row>
    <row r="1929" spans="1:11" x14ac:dyDescent="0.35">
      <c r="A1929" s="5" t="s">
        <v>2167</v>
      </c>
      <c r="B1929" s="5" t="s">
        <v>1917</v>
      </c>
      <c r="C1929" s="5" t="s">
        <v>17</v>
      </c>
      <c r="D1929" s="5" t="s">
        <v>1920</v>
      </c>
      <c r="E1929" s="6" t="s">
        <v>2457</v>
      </c>
      <c r="F1929" s="5" t="s">
        <v>2169</v>
      </c>
      <c r="G1929" s="5" t="s">
        <v>116</v>
      </c>
      <c r="H1929" s="5" t="s">
        <v>2179</v>
      </c>
      <c r="I1929" s="6" t="s">
        <v>2180</v>
      </c>
      <c r="J1929" s="7">
        <v>0</v>
      </c>
      <c r="K1929" s="8">
        <v>0</v>
      </c>
    </row>
    <row r="1930" spans="1:11" x14ac:dyDescent="0.35">
      <c r="A1930" s="5" t="s">
        <v>2167</v>
      </c>
      <c r="B1930" s="5" t="s">
        <v>1917</v>
      </c>
      <c r="C1930" s="5" t="s">
        <v>17</v>
      </c>
      <c r="D1930" s="5" t="s">
        <v>1922</v>
      </c>
      <c r="E1930" s="6" t="s">
        <v>2240</v>
      </c>
      <c r="F1930" s="5" t="s">
        <v>2198</v>
      </c>
      <c r="G1930" s="5" t="s">
        <v>1917</v>
      </c>
      <c r="H1930" s="5" t="s">
        <v>2206</v>
      </c>
      <c r="I1930" s="6" t="s">
        <v>2207</v>
      </c>
      <c r="J1930" s="7">
        <v>1327722</v>
      </c>
      <c r="K1930" s="8">
        <v>0.44</v>
      </c>
    </row>
    <row r="1931" spans="1:11" x14ac:dyDescent="0.35">
      <c r="A1931" s="5" t="s">
        <v>2167</v>
      </c>
      <c r="B1931" s="5" t="s">
        <v>1917</v>
      </c>
      <c r="C1931" s="5" t="s">
        <v>17</v>
      </c>
      <c r="D1931" s="5" t="s">
        <v>1922</v>
      </c>
      <c r="E1931" s="6" t="s">
        <v>2240</v>
      </c>
      <c r="F1931" s="5" t="s">
        <v>2198</v>
      </c>
      <c r="G1931" s="5" t="s">
        <v>1917</v>
      </c>
      <c r="H1931" s="5" t="s">
        <v>2170</v>
      </c>
      <c r="I1931" s="6" t="s">
        <v>2171</v>
      </c>
      <c r="J1931" s="7">
        <v>0</v>
      </c>
      <c r="K1931" s="8">
        <v>0</v>
      </c>
    </row>
    <row r="1932" spans="1:11" x14ac:dyDescent="0.35">
      <c r="A1932" s="5" t="s">
        <v>2167</v>
      </c>
      <c r="B1932" s="5" t="s">
        <v>1917</v>
      </c>
      <c r="C1932" s="5" t="s">
        <v>17</v>
      </c>
      <c r="D1932" s="5" t="s">
        <v>1922</v>
      </c>
      <c r="E1932" s="6" t="s">
        <v>2240</v>
      </c>
      <c r="F1932" s="5" t="s">
        <v>2198</v>
      </c>
      <c r="G1932" s="5" t="s">
        <v>1917</v>
      </c>
      <c r="H1932" s="5" t="s">
        <v>2172</v>
      </c>
      <c r="I1932" s="6" t="s">
        <v>2173</v>
      </c>
      <c r="J1932" s="7">
        <v>0</v>
      </c>
      <c r="K1932" s="8">
        <v>0</v>
      </c>
    </row>
    <row r="1933" spans="1:11" x14ac:dyDescent="0.35">
      <c r="A1933" s="5" t="s">
        <v>2167</v>
      </c>
      <c r="B1933" s="5" t="s">
        <v>1917</v>
      </c>
      <c r="C1933" s="5" t="s">
        <v>17</v>
      </c>
      <c r="D1933" s="5" t="s">
        <v>1922</v>
      </c>
      <c r="E1933" s="6" t="s">
        <v>2240</v>
      </c>
      <c r="F1933" s="5" t="s">
        <v>2198</v>
      </c>
      <c r="G1933" s="5" t="s">
        <v>1917</v>
      </c>
      <c r="H1933" s="5" t="s">
        <v>19</v>
      </c>
      <c r="I1933" s="6" t="s">
        <v>2174</v>
      </c>
      <c r="J1933" s="7">
        <v>198341</v>
      </c>
      <c r="K1933" s="8">
        <v>6.6400000000000001E-2</v>
      </c>
    </row>
    <row r="1934" spans="1:11" x14ac:dyDescent="0.35">
      <c r="A1934" s="5" t="s">
        <v>2167</v>
      </c>
      <c r="B1934" s="5" t="s">
        <v>1917</v>
      </c>
      <c r="C1934" s="5" t="s">
        <v>17</v>
      </c>
      <c r="D1934" s="5" t="s">
        <v>1922</v>
      </c>
      <c r="E1934" s="6" t="s">
        <v>2240</v>
      </c>
      <c r="F1934" s="5" t="s">
        <v>2198</v>
      </c>
      <c r="G1934" s="5" t="s">
        <v>1917</v>
      </c>
      <c r="H1934" s="5" t="s">
        <v>2175</v>
      </c>
      <c r="I1934" s="6" t="s">
        <v>2176</v>
      </c>
      <c r="J1934" s="7">
        <v>545437</v>
      </c>
      <c r="K1934" s="8">
        <v>0.18260000000000001</v>
      </c>
    </row>
    <row r="1935" spans="1:11" x14ac:dyDescent="0.35">
      <c r="A1935" s="5" t="s">
        <v>2167</v>
      </c>
      <c r="B1935" s="5" t="s">
        <v>1917</v>
      </c>
      <c r="C1935" s="5" t="s">
        <v>17</v>
      </c>
      <c r="D1935" s="5" t="s">
        <v>1922</v>
      </c>
      <c r="E1935" s="6" t="s">
        <v>2240</v>
      </c>
      <c r="F1935" s="5" t="s">
        <v>2198</v>
      </c>
      <c r="G1935" s="5" t="s">
        <v>1917</v>
      </c>
      <c r="H1935" s="5" t="s">
        <v>2177</v>
      </c>
      <c r="I1935" s="6" t="s">
        <v>2178</v>
      </c>
      <c r="J1935" s="7">
        <v>397279</v>
      </c>
      <c r="K1935" s="8">
        <v>0.13300000000000001</v>
      </c>
    </row>
    <row r="1936" spans="1:11" x14ac:dyDescent="0.35">
      <c r="A1936" s="5" t="s">
        <v>2167</v>
      </c>
      <c r="B1936" s="5" t="s">
        <v>1917</v>
      </c>
      <c r="C1936" s="5" t="s">
        <v>17</v>
      </c>
      <c r="D1936" s="5" t="s">
        <v>1922</v>
      </c>
      <c r="E1936" s="6" t="s">
        <v>2240</v>
      </c>
      <c r="F1936" s="5" t="s">
        <v>2198</v>
      </c>
      <c r="G1936" s="5" t="s">
        <v>1917</v>
      </c>
      <c r="H1936" s="5" t="s">
        <v>2179</v>
      </c>
      <c r="I1936" s="6" t="s">
        <v>2180</v>
      </c>
      <c r="J1936" s="7">
        <v>107235</v>
      </c>
      <c r="K1936" s="8">
        <v>3.5900000000000001E-2</v>
      </c>
    </row>
    <row r="1937" spans="1:11" x14ac:dyDescent="0.35">
      <c r="A1937" s="5" t="s">
        <v>2167</v>
      </c>
      <c r="B1937" s="5" t="s">
        <v>1917</v>
      </c>
      <c r="C1937" s="5" t="s">
        <v>17</v>
      </c>
      <c r="D1937" s="5" t="s">
        <v>1923</v>
      </c>
      <c r="E1937" s="6" t="s">
        <v>2458</v>
      </c>
      <c r="F1937" s="5" t="s">
        <v>2169</v>
      </c>
      <c r="G1937" s="5" t="s">
        <v>116</v>
      </c>
      <c r="H1937" s="5" t="s">
        <v>2170</v>
      </c>
      <c r="I1937" s="6" t="s">
        <v>2171</v>
      </c>
      <c r="J1937" s="7">
        <v>0</v>
      </c>
      <c r="K1937" s="8">
        <v>0</v>
      </c>
    </row>
    <row r="1938" spans="1:11" x14ac:dyDescent="0.35">
      <c r="A1938" s="5" t="s">
        <v>2167</v>
      </c>
      <c r="B1938" s="5" t="s">
        <v>1917</v>
      </c>
      <c r="C1938" s="5" t="s">
        <v>17</v>
      </c>
      <c r="D1938" s="5" t="s">
        <v>1923</v>
      </c>
      <c r="E1938" s="6" t="s">
        <v>2458</v>
      </c>
      <c r="F1938" s="5" t="s">
        <v>2169</v>
      </c>
      <c r="G1938" s="5" t="s">
        <v>116</v>
      </c>
      <c r="H1938" s="5" t="s">
        <v>2172</v>
      </c>
      <c r="I1938" s="6" t="s">
        <v>2173</v>
      </c>
      <c r="J1938" s="7">
        <v>0</v>
      </c>
      <c r="K1938" s="8">
        <v>0</v>
      </c>
    </row>
    <row r="1939" spans="1:11" x14ac:dyDescent="0.35">
      <c r="A1939" s="5" t="s">
        <v>2167</v>
      </c>
      <c r="B1939" s="5" t="s">
        <v>1917</v>
      </c>
      <c r="C1939" s="5" t="s">
        <v>17</v>
      </c>
      <c r="D1939" s="5" t="s">
        <v>1923</v>
      </c>
      <c r="E1939" s="6" t="s">
        <v>2458</v>
      </c>
      <c r="F1939" s="5" t="s">
        <v>2169</v>
      </c>
      <c r="G1939" s="5" t="s">
        <v>116</v>
      </c>
      <c r="H1939" s="5" t="s">
        <v>19</v>
      </c>
      <c r="I1939" s="6" t="s">
        <v>2174</v>
      </c>
      <c r="J1939" s="7">
        <v>1773888</v>
      </c>
      <c r="K1939" s="8">
        <v>0.14549999999999999</v>
      </c>
    </row>
    <row r="1940" spans="1:11" x14ac:dyDescent="0.35">
      <c r="A1940" s="5" t="s">
        <v>2167</v>
      </c>
      <c r="B1940" s="5" t="s">
        <v>1917</v>
      </c>
      <c r="C1940" s="5" t="s">
        <v>17</v>
      </c>
      <c r="D1940" s="5" t="s">
        <v>1923</v>
      </c>
      <c r="E1940" s="6" t="s">
        <v>2458</v>
      </c>
      <c r="F1940" s="5" t="s">
        <v>2169</v>
      </c>
      <c r="G1940" s="5" t="s">
        <v>116</v>
      </c>
      <c r="H1940" s="5" t="s">
        <v>30</v>
      </c>
      <c r="I1940" s="6" t="s">
        <v>2182</v>
      </c>
      <c r="J1940" s="7">
        <v>359654</v>
      </c>
      <c r="K1940" s="8">
        <v>2.9499999999999998E-2</v>
      </c>
    </row>
    <row r="1941" spans="1:11" x14ac:dyDescent="0.35">
      <c r="A1941" s="5" t="s">
        <v>2167</v>
      </c>
      <c r="B1941" s="5" t="s">
        <v>1917</v>
      </c>
      <c r="C1941" s="5" t="s">
        <v>17</v>
      </c>
      <c r="D1941" s="5" t="s">
        <v>1923</v>
      </c>
      <c r="E1941" s="6" t="s">
        <v>2458</v>
      </c>
      <c r="F1941" s="5" t="s">
        <v>2169</v>
      </c>
      <c r="G1941" s="5" t="s">
        <v>116</v>
      </c>
      <c r="H1941" s="5" t="s">
        <v>2175</v>
      </c>
      <c r="I1941" s="6" t="s">
        <v>2176</v>
      </c>
      <c r="J1941" s="7">
        <v>2387129</v>
      </c>
      <c r="K1941" s="8">
        <v>0.1958</v>
      </c>
    </row>
    <row r="1942" spans="1:11" x14ac:dyDescent="0.35">
      <c r="A1942" s="5" t="s">
        <v>2167</v>
      </c>
      <c r="B1942" s="5" t="s">
        <v>1917</v>
      </c>
      <c r="C1942" s="5" t="s">
        <v>17</v>
      </c>
      <c r="D1942" s="5" t="s">
        <v>1923</v>
      </c>
      <c r="E1942" s="6" t="s">
        <v>2458</v>
      </c>
      <c r="F1942" s="5" t="s">
        <v>2169</v>
      </c>
      <c r="G1942" s="5" t="s">
        <v>116</v>
      </c>
      <c r="H1942" s="5" t="s">
        <v>2177</v>
      </c>
      <c r="I1942" s="6" t="s">
        <v>2178</v>
      </c>
      <c r="J1942" s="7">
        <v>1714149</v>
      </c>
      <c r="K1942" s="8">
        <v>0.1406</v>
      </c>
    </row>
    <row r="1943" spans="1:11" x14ac:dyDescent="0.35">
      <c r="A1943" s="5" t="s">
        <v>2167</v>
      </c>
      <c r="B1943" s="5" t="s">
        <v>1917</v>
      </c>
      <c r="C1943" s="5" t="s">
        <v>17</v>
      </c>
      <c r="D1943" s="5" t="s">
        <v>1923</v>
      </c>
      <c r="E1943" s="6" t="s">
        <v>2458</v>
      </c>
      <c r="F1943" s="5" t="s">
        <v>2169</v>
      </c>
      <c r="G1943" s="5" t="s">
        <v>116</v>
      </c>
      <c r="H1943" s="5" t="s">
        <v>2179</v>
      </c>
      <c r="I1943" s="6" t="s">
        <v>2180</v>
      </c>
      <c r="J1943" s="7">
        <v>363312</v>
      </c>
      <c r="K1943" s="8">
        <v>2.98E-2</v>
      </c>
    </row>
    <row r="1944" spans="1:11" x14ac:dyDescent="0.35">
      <c r="A1944" s="5" t="s">
        <v>2167</v>
      </c>
      <c r="B1944" s="5" t="s">
        <v>1930</v>
      </c>
      <c r="C1944" s="5" t="s">
        <v>17</v>
      </c>
      <c r="D1944" s="5" t="s">
        <v>1931</v>
      </c>
      <c r="E1944" s="6" t="s">
        <v>2459</v>
      </c>
      <c r="F1944" s="5" t="s">
        <v>2169</v>
      </c>
      <c r="G1944" s="5" t="s">
        <v>116</v>
      </c>
      <c r="H1944" s="5" t="s">
        <v>2170</v>
      </c>
      <c r="I1944" s="6" t="s">
        <v>2171</v>
      </c>
      <c r="J1944" s="7">
        <v>0</v>
      </c>
      <c r="K1944" s="8">
        <v>0</v>
      </c>
    </row>
    <row r="1945" spans="1:11" x14ac:dyDescent="0.35">
      <c r="A1945" s="5" t="s">
        <v>2167</v>
      </c>
      <c r="B1945" s="5" t="s">
        <v>1930</v>
      </c>
      <c r="C1945" s="5" t="s">
        <v>17</v>
      </c>
      <c r="D1945" s="5" t="s">
        <v>1931</v>
      </c>
      <c r="E1945" s="6" t="s">
        <v>2459</v>
      </c>
      <c r="F1945" s="5" t="s">
        <v>2169</v>
      </c>
      <c r="G1945" s="5" t="s">
        <v>116</v>
      </c>
      <c r="H1945" s="5" t="s">
        <v>2172</v>
      </c>
      <c r="I1945" s="6" t="s">
        <v>2173</v>
      </c>
      <c r="J1945" s="7">
        <v>0</v>
      </c>
      <c r="K1945" s="8">
        <v>0</v>
      </c>
    </row>
    <row r="1946" spans="1:11" x14ac:dyDescent="0.35">
      <c r="A1946" s="5" t="s">
        <v>2167</v>
      </c>
      <c r="B1946" s="5" t="s">
        <v>1930</v>
      </c>
      <c r="C1946" s="5" t="s">
        <v>17</v>
      </c>
      <c r="D1946" s="5" t="s">
        <v>1931</v>
      </c>
      <c r="E1946" s="6" t="s">
        <v>2459</v>
      </c>
      <c r="F1946" s="5" t="s">
        <v>2169</v>
      </c>
      <c r="G1946" s="5" t="s">
        <v>116</v>
      </c>
      <c r="H1946" s="5" t="s">
        <v>19</v>
      </c>
      <c r="I1946" s="6" t="s">
        <v>2174</v>
      </c>
      <c r="J1946" s="7">
        <v>846606</v>
      </c>
      <c r="K1946" s="8">
        <v>0.22839999999999999</v>
      </c>
    </row>
    <row r="1947" spans="1:11" x14ac:dyDescent="0.35">
      <c r="A1947" s="5" t="s">
        <v>2167</v>
      </c>
      <c r="B1947" s="5" t="s">
        <v>1930</v>
      </c>
      <c r="C1947" s="5" t="s">
        <v>17</v>
      </c>
      <c r="D1947" s="5" t="s">
        <v>1931</v>
      </c>
      <c r="E1947" s="6" t="s">
        <v>2459</v>
      </c>
      <c r="F1947" s="5" t="s">
        <v>2169</v>
      </c>
      <c r="G1947" s="5" t="s">
        <v>116</v>
      </c>
      <c r="H1947" s="5" t="s">
        <v>30</v>
      </c>
      <c r="I1947" s="6" t="s">
        <v>2182</v>
      </c>
      <c r="J1947" s="7">
        <v>314327</v>
      </c>
      <c r="K1947" s="8">
        <v>8.48E-2</v>
      </c>
    </row>
    <row r="1948" spans="1:11" x14ac:dyDescent="0.35">
      <c r="A1948" s="5" t="s">
        <v>2167</v>
      </c>
      <c r="B1948" s="5" t="s">
        <v>1930</v>
      </c>
      <c r="C1948" s="5" t="s">
        <v>17</v>
      </c>
      <c r="D1948" s="5" t="s">
        <v>1931</v>
      </c>
      <c r="E1948" s="6" t="s">
        <v>2459</v>
      </c>
      <c r="F1948" s="5" t="s">
        <v>2169</v>
      </c>
      <c r="G1948" s="5" t="s">
        <v>116</v>
      </c>
      <c r="H1948" s="5" t="s">
        <v>2175</v>
      </c>
      <c r="I1948" s="6" t="s">
        <v>2176</v>
      </c>
      <c r="J1948" s="7">
        <v>988572</v>
      </c>
      <c r="K1948" s="8">
        <v>0.26669999999999999</v>
      </c>
    </row>
    <row r="1949" spans="1:11" x14ac:dyDescent="0.35">
      <c r="A1949" s="5" t="s">
        <v>2167</v>
      </c>
      <c r="B1949" s="5" t="s">
        <v>1930</v>
      </c>
      <c r="C1949" s="5" t="s">
        <v>17</v>
      </c>
      <c r="D1949" s="5" t="s">
        <v>1931</v>
      </c>
      <c r="E1949" s="6" t="s">
        <v>2459</v>
      </c>
      <c r="F1949" s="5" t="s">
        <v>2169</v>
      </c>
      <c r="G1949" s="5" t="s">
        <v>116</v>
      </c>
      <c r="H1949" s="5" t="s">
        <v>2177</v>
      </c>
      <c r="I1949" s="6" t="s">
        <v>2178</v>
      </c>
      <c r="J1949" s="7">
        <v>898871</v>
      </c>
      <c r="K1949" s="8">
        <v>0.24249999999999999</v>
      </c>
    </row>
    <row r="1950" spans="1:11" x14ac:dyDescent="0.35">
      <c r="A1950" s="5" t="s">
        <v>2167</v>
      </c>
      <c r="B1950" s="5" t="s">
        <v>1930</v>
      </c>
      <c r="C1950" s="5" t="s">
        <v>17</v>
      </c>
      <c r="D1950" s="5" t="s">
        <v>1931</v>
      </c>
      <c r="E1950" s="6" t="s">
        <v>2459</v>
      </c>
      <c r="F1950" s="5" t="s">
        <v>2169</v>
      </c>
      <c r="G1950" s="5" t="s">
        <v>116</v>
      </c>
      <c r="H1950" s="5" t="s">
        <v>2179</v>
      </c>
      <c r="I1950" s="6" t="s">
        <v>2180</v>
      </c>
      <c r="J1950" s="7">
        <v>0</v>
      </c>
      <c r="K1950" s="8">
        <v>0</v>
      </c>
    </row>
    <row r="1951" spans="1:11" x14ac:dyDescent="0.35">
      <c r="A1951" s="5" t="s">
        <v>2167</v>
      </c>
      <c r="B1951" s="5" t="s">
        <v>1930</v>
      </c>
      <c r="C1951" s="5" t="s">
        <v>17</v>
      </c>
      <c r="D1951" s="5" t="s">
        <v>1938</v>
      </c>
      <c r="E1951" s="6" t="s">
        <v>2460</v>
      </c>
      <c r="F1951" s="5" t="s">
        <v>2169</v>
      </c>
      <c r="G1951" s="5" t="s">
        <v>116</v>
      </c>
      <c r="H1951" s="5" t="s">
        <v>2170</v>
      </c>
      <c r="I1951" s="6" t="s">
        <v>2171</v>
      </c>
      <c r="J1951" s="7">
        <v>0</v>
      </c>
      <c r="K1951" s="8">
        <v>0</v>
      </c>
    </row>
    <row r="1952" spans="1:11" x14ac:dyDescent="0.35">
      <c r="A1952" s="5" t="s">
        <v>2167</v>
      </c>
      <c r="B1952" s="5" t="s">
        <v>1930</v>
      </c>
      <c r="C1952" s="5" t="s">
        <v>17</v>
      </c>
      <c r="D1952" s="5" t="s">
        <v>1938</v>
      </c>
      <c r="E1952" s="6" t="s">
        <v>2460</v>
      </c>
      <c r="F1952" s="5" t="s">
        <v>2169</v>
      </c>
      <c r="G1952" s="5" t="s">
        <v>116</v>
      </c>
      <c r="H1952" s="5" t="s">
        <v>2172</v>
      </c>
      <c r="I1952" s="6" t="s">
        <v>2173</v>
      </c>
      <c r="J1952" s="7">
        <v>0</v>
      </c>
      <c r="K1952" s="8">
        <v>0</v>
      </c>
    </row>
    <row r="1953" spans="1:11" x14ac:dyDescent="0.35">
      <c r="A1953" s="5" t="s">
        <v>2167</v>
      </c>
      <c r="B1953" s="5" t="s">
        <v>1930</v>
      </c>
      <c r="C1953" s="5" t="s">
        <v>17</v>
      </c>
      <c r="D1953" s="5" t="s">
        <v>1938</v>
      </c>
      <c r="E1953" s="6" t="s">
        <v>2460</v>
      </c>
      <c r="F1953" s="5" t="s">
        <v>2169</v>
      </c>
      <c r="G1953" s="5" t="s">
        <v>116</v>
      </c>
      <c r="H1953" s="5" t="s">
        <v>19</v>
      </c>
      <c r="I1953" s="6" t="s">
        <v>2174</v>
      </c>
      <c r="J1953" s="7">
        <v>2389789</v>
      </c>
      <c r="K1953" s="8">
        <v>0.3579</v>
      </c>
    </row>
    <row r="1954" spans="1:11" x14ac:dyDescent="0.35">
      <c r="A1954" s="5" t="s">
        <v>2167</v>
      </c>
      <c r="B1954" s="5" t="s">
        <v>1930</v>
      </c>
      <c r="C1954" s="5" t="s">
        <v>17</v>
      </c>
      <c r="D1954" s="5" t="s">
        <v>1938</v>
      </c>
      <c r="E1954" s="6" t="s">
        <v>2460</v>
      </c>
      <c r="F1954" s="5" t="s">
        <v>2169</v>
      </c>
      <c r="G1954" s="5" t="s">
        <v>116</v>
      </c>
      <c r="H1954" s="5" t="s">
        <v>30</v>
      </c>
      <c r="I1954" s="6" t="s">
        <v>2182</v>
      </c>
      <c r="J1954" s="7">
        <v>615643</v>
      </c>
      <c r="K1954" s="8">
        <v>9.2200000000000004E-2</v>
      </c>
    </row>
    <row r="1955" spans="1:11" x14ac:dyDescent="0.35">
      <c r="A1955" s="5" t="s">
        <v>2167</v>
      </c>
      <c r="B1955" s="5" t="s">
        <v>1930</v>
      </c>
      <c r="C1955" s="5" t="s">
        <v>17</v>
      </c>
      <c r="D1955" s="5" t="s">
        <v>1938</v>
      </c>
      <c r="E1955" s="6" t="s">
        <v>2460</v>
      </c>
      <c r="F1955" s="5" t="s">
        <v>2169</v>
      </c>
      <c r="G1955" s="5" t="s">
        <v>116</v>
      </c>
      <c r="H1955" s="5" t="s">
        <v>2175</v>
      </c>
      <c r="I1955" s="6" t="s">
        <v>2176</v>
      </c>
      <c r="J1955" s="7">
        <v>2170775</v>
      </c>
      <c r="K1955" s="8">
        <v>0.3251</v>
      </c>
    </row>
    <row r="1956" spans="1:11" x14ac:dyDescent="0.35">
      <c r="A1956" s="5" t="s">
        <v>2167</v>
      </c>
      <c r="B1956" s="5" t="s">
        <v>1930</v>
      </c>
      <c r="C1956" s="5" t="s">
        <v>17</v>
      </c>
      <c r="D1956" s="5" t="s">
        <v>1938</v>
      </c>
      <c r="E1956" s="6" t="s">
        <v>2460</v>
      </c>
      <c r="F1956" s="5" t="s">
        <v>2169</v>
      </c>
      <c r="G1956" s="5" t="s">
        <v>116</v>
      </c>
      <c r="H1956" s="5" t="s">
        <v>2177</v>
      </c>
      <c r="I1956" s="6" t="s">
        <v>2178</v>
      </c>
      <c r="J1956" s="7">
        <v>1408900</v>
      </c>
      <c r="K1956" s="8">
        <v>0.21099999999999999</v>
      </c>
    </row>
    <row r="1957" spans="1:11" x14ac:dyDescent="0.35">
      <c r="A1957" s="5" t="s">
        <v>2167</v>
      </c>
      <c r="B1957" s="5" t="s">
        <v>1930</v>
      </c>
      <c r="C1957" s="5" t="s">
        <v>17</v>
      </c>
      <c r="D1957" s="5" t="s">
        <v>1938</v>
      </c>
      <c r="E1957" s="6" t="s">
        <v>2460</v>
      </c>
      <c r="F1957" s="5" t="s">
        <v>2169</v>
      </c>
      <c r="G1957" s="5" t="s">
        <v>116</v>
      </c>
      <c r="H1957" s="5" t="s">
        <v>2179</v>
      </c>
      <c r="I1957" s="6" t="s">
        <v>2180</v>
      </c>
      <c r="J1957" s="7">
        <v>0</v>
      </c>
      <c r="K1957" s="8">
        <v>0</v>
      </c>
    </row>
    <row r="1958" spans="1:11" x14ac:dyDescent="0.35">
      <c r="A1958" s="5" t="s">
        <v>2167</v>
      </c>
      <c r="B1958" s="5" t="s">
        <v>1940</v>
      </c>
      <c r="C1958" s="5" t="s">
        <v>17</v>
      </c>
      <c r="D1958" s="5" t="s">
        <v>1941</v>
      </c>
      <c r="E1958" s="6" t="s">
        <v>2461</v>
      </c>
      <c r="F1958" s="5" t="s">
        <v>2169</v>
      </c>
      <c r="G1958" s="5" t="s">
        <v>116</v>
      </c>
      <c r="H1958" s="5" t="s">
        <v>2172</v>
      </c>
      <c r="I1958" s="6" t="s">
        <v>2173</v>
      </c>
      <c r="J1958" s="7">
        <v>0</v>
      </c>
      <c r="K1958" s="8">
        <v>0</v>
      </c>
    </row>
    <row r="1959" spans="1:11" x14ac:dyDescent="0.35">
      <c r="A1959" s="5" t="s">
        <v>2167</v>
      </c>
      <c r="B1959" s="5" t="s">
        <v>1940</v>
      </c>
      <c r="C1959" s="5" t="s">
        <v>17</v>
      </c>
      <c r="D1959" s="5" t="s">
        <v>1941</v>
      </c>
      <c r="E1959" s="6" t="s">
        <v>2461</v>
      </c>
      <c r="F1959" s="5" t="s">
        <v>2169</v>
      </c>
      <c r="G1959" s="5" t="s">
        <v>116</v>
      </c>
      <c r="H1959" s="5" t="s">
        <v>19</v>
      </c>
      <c r="I1959" s="6" t="s">
        <v>2174</v>
      </c>
      <c r="J1959" s="7">
        <v>0</v>
      </c>
      <c r="K1959" s="8">
        <v>0</v>
      </c>
    </row>
    <row r="1960" spans="1:11" x14ac:dyDescent="0.35">
      <c r="A1960" s="5" t="s">
        <v>2167</v>
      </c>
      <c r="B1960" s="5" t="s">
        <v>1940</v>
      </c>
      <c r="C1960" s="5" t="s">
        <v>17</v>
      </c>
      <c r="D1960" s="5" t="s">
        <v>1941</v>
      </c>
      <c r="E1960" s="6" t="s">
        <v>2461</v>
      </c>
      <c r="F1960" s="5" t="s">
        <v>2169</v>
      </c>
      <c r="G1960" s="5" t="s">
        <v>116</v>
      </c>
      <c r="H1960" s="5" t="s">
        <v>2175</v>
      </c>
      <c r="I1960" s="6" t="s">
        <v>2176</v>
      </c>
      <c r="J1960" s="7">
        <v>1629662</v>
      </c>
      <c r="K1960" s="8">
        <v>0.34889999999999999</v>
      </c>
    </row>
    <row r="1961" spans="1:11" x14ac:dyDescent="0.35">
      <c r="A1961" s="5" t="s">
        <v>2167</v>
      </c>
      <c r="B1961" s="5" t="s">
        <v>1940</v>
      </c>
      <c r="C1961" s="5" t="s">
        <v>17</v>
      </c>
      <c r="D1961" s="5" t="s">
        <v>1941</v>
      </c>
      <c r="E1961" s="6" t="s">
        <v>2461</v>
      </c>
      <c r="F1961" s="5" t="s">
        <v>2169</v>
      </c>
      <c r="G1961" s="5" t="s">
        <v>116</v>
      </c>
      <c r="H1961" s="5" t="s">
        <v>2177</v>
      </c>
      <c r="I1961" s="6" t="s">
        <v>2178</v>
      </c>
      <c r="J1961" s="7">
        <v>1226100</v>
      </c>
      <c r="K1961" s="8">
        <v>0.26250000000000001</v>
      </c>
    </row>
    <row r="1962" spans="1:11" x14ac:dyDescent="0.35">
      <c r="A1962" s="5" t="s">
        <v>2167</v>
      </c>
      <c r="B1962" s="5" t="s">
        <v>1940</v>
      </c>
      <c r="C1962" s="5" t="s">
        <v>17</v>
      </c>
      <c r="D1962" s="5" t="s">
        <v>1941</v>
      </c>
      <c r="E1962" s="6" t="s">
        <v>2461</v>
      </c>
      <c r="F1962" s="5" t="s">
        <v>2169</v>
      </c>
      <c r="G1962" s="5" t="s">
        <v>116</v>
      </c>
      <c r="H1962" s="5" t="s">
        <v>2179</v>
      </c>
      <c r="I1962" s="6" t="s">
        <v>2180</v>
      </c>
      <c r="J1962" s="7">
        <v>205051</v>
      </c>
      <c r="K1962" s="8">
        <v>4.3900000000000002E-2</v>
      </c>
    </row>
    <row r="1963" spans="1:11" x14ac:dyDescent="0.35">
      <c r="A1963" s="5" t="s">
        <v>2167</v>
      </c>
      <c r="B1963" s="5" t="s">
        <v>1943</v>
      </c>
      <c r="C1963" s="5" t="s">
        <v>17</v>
      </c>
      <c r="D1963" s="5" t="s">
        <v>111</v>
      </c>
      <c r="E1963" s="6" t="s">
        <v>2199</v>
      </c>
      <c r="F1963" s="5" t="s">
        <v>2198</v>
      </c>
      <c r="G1963" s="5" t="s">
        <v>110</v>
      </c>
      <c r="H1963" s="5" t="s">
        <v>2170</v>
      </c>
      <c r="I1963" s="6" t="s">
        <v>2171</v>
      </c>
      <c r="J1963" s="7">
        <v>0</v>
      </c>
      <c r="K1963" s="8">
        <v>0</v>
      </c>
    </row>
    <row r="1964" spans="1:11" x14ac:dyDescent="0.35">
      <c r="A1964" s="5" t="s">
        <v>2167</v>
      </c>
      <c r="B1964" s="5" t="s">
        <v>1943</v>
      </c>
      <c r="C1964" s="5" t="s">
        <v>17</v>
      </c>
      <c r="D1964" s="5" t="s">
        <v>111</v>
      </c>
      <c r="E1964" s="6" t="s">
        <v>2199</v>
      </c>
      <c r="F1964" s="5" t="s">
        <v>2198</v>
      </c>
      <c r="G1964" s="5" t="s">
        <v>110</v>
      </c>
      <c r="H1964" s="5" t="s">
        <v>2172</v>
      </c>
      <c r="I1964" s="6" t="s">
        <v>2173</v>
      </c>
      <c r="J1964" s="7">
        <v>0</v>
      </c>
      <c r="K1964" s="8">
        <v>0</v>
      </c>
    </row>
    <row r="1965" spans="1:11" x14ac:dyDescent="0.35">
      <c r="A1965" s="5" t="s">
        <v>2167</v>
      </c>
      <c r="B1965" s="5" t="s">
        <v>1943</v>
      </c>
      <c r="C1965" s="5" t="s">
        <v>17</v>
      </c>
      <c r="D1965" s="5" t="s">
        <v>111</v>
      </c>
      <c r="E1965" s="6" t="s">
        <v>2199</v>
      </c>
      <c r="F1965" s="5" t="s">
        <v>2198</v>
      </c>
      <c r="G1965" s="5" t="s">
        <v>110</v>
      </c>
      <c r="H1965" s="5" t="s">
        <v>19</v>
      </c>
      <c r="I1965" s="6" t="s">
        <v>2174</v>
      </c>
      <c r="J1965" s="7">
        <v>252599</v>
      </c>
      <c r="K1965" s="8">
        <v>0.17330000000000001</v>
      </c>
    </row>
    <row r="1966" spans="1:11" x14ac:dyDescent="0.35">
      <c r="A1966" s="5" t="s">
        <v>2167</v>
      </c>
      <c r="B1966" s="5" t="s">
        <v>1943</v>
      </c>
      <c r="C1966" s="5" t="s">
        <v>17</v>
      </c>
      <c r="D1966" s="5" t="s">
        <v>111</v>
      </c>
      <c r="E1966" s="6" t="s">
        <v>2199</v>
      </c>
      <c r="F1966" s="5" t="s">
        <v>2198</v>
      </c>
      <c r="G1966" s="5" t="s">
        <v>110</v>
      </c>
      <c r="H1966" s="5" t="s">
        <v>30</v>
      </c>
      <c r="I1966" s="6" t="s">
        <v>2182</v>
      </c>
      <c r="J1966" s="7">
        <v>27257</v>
      </c>
      <c r="K1966" s="8">
        <v>1.8700000000000001E-2</v>
      </c>
    </row>
    <row r="1967" spans="1:11" x14ac:dyDescent="0.35">
      <c r="A1967" s="5" t="s">
        <v>2167</v>
      </c>
      <c r="B1967" s="5" t="s">
        <v>1943</v>
      </c>
      <c r="C1967" s="5" t="s">
        <v>17</v>
      </c>
      <c r="D1967" s="5" t="s">
        <v>111</v>
      </c>
      <c r="E1967" s="6" t="s">
        <v>2199</v>
      </c>
      <c r="F1967" s="5" t="s">
        <v>2198</v>
      </c>
      <c r="G1967" s="5" t="s">
        <v>110</v>
      </c>
      <c r="H1967" s="5" t="s">
        <v>2175</v>
      </c>
      <c r="I1967" s="6" t="s">
        <v>2176</v>
      </c>
      <c r="J1967" s="7">
        <v>294140</v>
      </c>
      <c r="K1967" s="8">
        <v>0.20180000000000001</v>
      </c>
    </row>
    <row r="1968" spans="1:11" x14ac:dyDescent="0.35">
      <c r="A1968" s="5" t="s">
        <v>2167</v>
      </c>
      <c r="B1968" s="5" t="s">
        <v>1943</v>
      </c>
      <c r="C1968" s="5" t="s">
        <v>17</v>
      </c>
      <c r="D1968" s="5" t="s">
        <v>111</v>
      </c>
      <c r="E1968" s="6" t="s">
        <v>2199</v>
      </c>
      <c r="F1968" s="5" t="s">
        <v>2198</v>
      </c>
      <c r="G1968" s="5" t="s">
        <v>110</v>
      </c>
      <c r="H1968" s="5" t="s">
        <v>2177</v>
      </c>
      <c r="I1968" s="6" t="s">
        <v>2178</v>
      </c>
      <c r="J1968" s="7">
        <v>210475</v>
      </c>
      <c r="K1968" s="8">
        <v>0.1444</v>
      </c>
    </row>
    <row r="1969" spans="1:11" x14ac:dyDescent="0.35">
      <c r="A1969" s="5" t="s">
        <v>2167</v>
      </c>
      <c r="B1969" s="5" t="s">
        <v>1943</v>
      </c>
      <c r="C1969" s="5" t="s">
        <v>17</v>
      </c>
      <c r="D1969" s="5" t="s">
        <v>111</v>
      </c>
      <c r="E1969" s="6" t="s">
        <v>2199</v>
      </c>
      <c r="F1969" s="5" t="s">
        <v>2198</v>
      </c>
      <c r="G1969" s="5" t="s">
        <v>110</v>
      </c>
      <c r="H1969" s="5" t="s">
        <v>2179</v>
      </c>
      <c r="I1969" s="6" t="s">
        <v>2180</v>
      </c>
      <c r="J1969" s="7">
        <v>43873</v>
      </c>
      <c r="K1969" s="8">
        <v>3.0099999999999998E-2</v>
      </c>
    </row>
    <row r="1970" spans="1:11" x14ac:dyDescent="0.35">
      <c r="A1970" s="5" t="s">
        <v>2167</v>
      </c>
      <c r="B1970" s="5" t="s">
        <v>1943</v>
      </c>
      <c r="C1970" s="5" t="s">
        <v>17</v>
      </c>
      <c r="D1970" s="5" t="s">
        <v>1944</v>
      </c>
      <c r="E1970" s="6" t="s">
        <v>2462</v>
      </c>
      <c r="F1970" s="5" t="s">
        <v>2169</v>
      </c>
      <c r="G1970" s="5" t="s">
        <v>116</v>
      </c>
      <c r="H1970" s="5" t="s">
        <v>2185</v>
      </c>
      <c r="I1970" s="6" t="s">
        <v>2186</v>
      </c>
      <c r="J1970" s="7">
        <v>0</v>
      </c>
      <c r="K1970" s="8">
        <v>0</v>
      </c>
    </row>
    <row r="1971" spans="1:11" x14ac:dyDescent="0.35">
      <c r="A1971" s="5" t="s">
        <v>2167</v>
      </c>
      <c r="B1971" s="5" t="s">
        <v>1943</v>
      </c>
      <c r="C1971" s="5" t="s">
        <v>17</v>
      </c>
      <c r="D1971" s="5" t="s">
        <v>1944</v>
      </c>
      <c r="E1971" s="6" t="s">
        <v>2462</v>
      </c>
      <c r="F1971" s="5" t="s">
        <v>2169</v>
      </c>
      <c r="G1971" s="5" t="s">
        <v>116</v>
      </c>
      <c r="H1971" s="5" t="s">
        <v>2172</v>
      </c>
      <c r="I1971" s="6" t="s">
        <v>2173</v>
      </c>
      <c r="J1971" s="7">
        <v>0</v>
      </c>
      <c r="K1971" s="8">
        <v>0</v>
      </c>
    </row>
    <row r="1972" spans="1:11" x14ac:dyDescent="0.35">
      <c r="A1972" s="5" t="s">
        <v>2167</v>
      </c>
      <c r="B1972" s="5" t="s">
        <v>1943</v>
      </c>
      <c r="C1972" s="5" t="s">
        <v>17</v>
      </c>
      <c r="D1972" s="5" t="s">
        <v>1944</v>
      </c>
      <c r="E1972" s="6" t="s">
        <v>2462</v>
      </c>
      <c r="F1972" s="5" t="s">
        <v>2169</v>
      </c>
      <c r="G1972" s="5" t="s">
        <v>116</v>
      </c>
      <c r="H1972" s="5" t="s">
        <v>19</v>
      </c>
      <c r="I1972" s="6" t="s">
        <v>2174</v>
      </c>
      <c r="J1972" s="7">
        <v>7828805</v>
      </c>
      <c r="K1972" s="8">
        <v>0.37</v>
      </c>
    </row>
    <row r="1973" spans="1:11" x14ac:dyDescent="0.35">
      <c r="A1973" s="5" t="s">
        <v>2167</v>
      </c>
      <c r="B1973" s="5" t="s">
        <v>1943</v>
      </c>
      <c r="C1973" s="5" t="s">
        <v>17</v>
      </c>
      <c r="D1973" s="5" t="s">
        <v>1944</v>
      </c>
      <c r="E1973" s="6" t="s">
        <v>2462</v>
      </c>
      <c r="F1973" s="5" t="s">
        <v>2169</v>
      </c>
      <c r="G1973" s="5" t="s">
        <v>116</v>
      </c>
      <c r="H1973" s="5" t="s">
        <v>2175</v>
      </c>
      <c r="I1973" s="6" t="s">
        <v>2176</v>
      </c>
      <c r="J1973" s="7">
        <v>6250349</v>
      </c>
      <c r="K1973" s="8">
        <v>0.2954</v>
      </c>
    </row>
    <row r="1974" spans="1:11" x14ac:dyDescent="0.35">
      <c r="A1974" s="5" t="s">
        <v>2167</v>
      </c>
      <c r="B1974" s="5" t="s">
        <v>1943</v>
      </c>
      <c r="C1974" s="5" t="s">
        <v>17</v>
      </c>
      <c r="D1974" s="5" t="s">
        <v>1944</v>
      </c>
      <c r="E1974" s="6" t="s">
        <v>2462</v>
      </c>
      <c r="F1974" s="5" t="s">
        <v>2169</v>
      </c>
      <c r="G1974" s="5" t="s">
        <v>116</v>
      </c>
      <c r="H1974" s="5" t="s">
        <v>2177</v>
      </c>
      <c r="I1974" s="6" t="s">
        <v>2178</v>
      </c>
      <c r="J1974" s="7">
        <v>3423515</v>
      </c>
      <c r="K1974" s="8">
        <v>0.1618</v>
      </c>
    </row>
    <row r="1975" spans="1:11" x14ac:dyDescent="0.35">
      <c r="A1975" s="5" t="s">
        <v>2167</v>
      </c>
      <c r="B1975" s="5" t="s">
        <v>1943</v>
      </c>
      <c r="C1975" s="5" t="s">
        <v>17</v>
      </c>
      <c r="D1975" s="5" t="s">
        <v>1944</v>
      </c>
      <c r="E1975" s="6" t="s">
        <v>2462</v>
      </c>
      <c r="F1975" s="5" t="s">
        <v>2169</v>
      </c>
      <c r="G1975" s="5" t="s">
        <v>116</v>
      </c>
      <c r="H1975" s="5" t="s">
        <v>2179</v>
      </c>
      <c r="I1975" s="6" t="s">
        <v>2180</v>
      </c>
      <c r="J1975" s="7">
        <v>964847</v>
      </c>
      <c r="K1975" s="8">
        <v>4.5600000000000002E-2</v>
      </c>
    </row>
    <row r="1976" spans="1:11" x14ac:dyDescent="0.35">
      <c r="A1976" s="5" t="s">
        <v>2167</v>
      </c>
      <c r="B1976" s="5" t="s">
        <v>1943</v>
      </c>
      <c r="C1976" s="5" t="s">
        <v>17</v>
      </c>
      <c r="D1976" s="5" t="s">
        <v>1949</v>
      </c>
      <c r="E1976" s="6" t="s">
        <v>2463</v>
      </c>
      <c r="F1976" s="5" t="s">
        <v>2169</v>
      </c>
      <c r="G1976" s="5" t="s">
        <v>116</v>
      </c>
      <c r="H1976" s="5" t="s">
        <v>2170</v>
      </c>
      <c r="I1976" s="6" t="s">
        <v>2171</v>
      </c>
      <c r="J1976" s="7">
        <v>0</v>
      </c>
      <c r="K1976" s="8">
        <v>0</v>
      </c>
    </row>
    <row r="1977" spans="1:11" x14ac:dyDescent="0.35">
      <c r="A1977" s="5" t="s">
        <v>2167</v>
      </c>
      <c r="B1977" s="5" t="s">
        <v>1943</v>
      </c>
      <c r="C1977" s="5" t="s">
        <v>17</v>
      </c>
      <c r="D1977" s="5" t="s">
        <v>1949</v>
      </c>
      <c r="E1977" s="6" t="s">
        <v>2463</v>
      </c>
      <c r="F1977" s="5" t="s">
        <v>2169</v>
      </c>
      <c r="G1977" s="5" t="s">
        <v>116</v>
      </c>
      <c r="H1977" s="5" t="s">
        <v>2172</v>
      </c>
      <c r="I1977" s="6" t="s">
        <v>2173</v>
      </c>
      <c r="J1977" s="7">
        <v>0</v>
      </c>
      <c r="K1977" s="8">
        <v>0</v>
      </c>
    </row>
    <row r="1978" spans="1:11" x14ac:dyDescent="0.35">
      <c r="A1978" s="5" t="s">
        <v>2167</v>
      </c>
      <c r="B1978" s="5" t="s">
        <v>1943</v>
      </c>
      <c r="C1978" s="5" t="s">
        <v>17</v>
      </c>
      <c r="D1978" s="5" t="s">
        <v>1949</v>
      </c>
      <c r="E1978" s="6" t="s">
        <v>2463</v>
      </c>
      <c r="F1978" s="5" t="s">
        <v>2169</v>
      </c>
      <c r="G1978" s="5" t="s">
        <v>116</v>
      </c>
      <c r="H1978" s="5" t="s">
        <v>19</v>
      </c>
      <c r="I1978" s="6" t="s">
        <v>2174</v>
      </c>
      <c r="J1978" s="7">
        <v>18369457</v>
      </c>
      <c r="K1978" s="8">
        <v>0.46</v>
      </c>
    </row>
    <row r="1979" spans="1:11" x14ac:dyDescent="0.35">
      <c r="A1979" s="5" t="s">
        <v>2167</v>
      </c>
      <c r="B1979" s="5" t="s">
        <v>1943</v>
      </c>
      <c r="C1979" s="5" t="s">
        <v>17</v>
      </c>
      <c r="D1979" s="5" t="s">
        <v>1949</v>
      </c>
      <c r="E1979" s="6" t="s">
        <v>2463</v>
      </c>
      <c r="F1979" s="5" t="s">
        <v>2169</v>
      </c>
      <c r="G1979" s="5" t="s">
        <v>116</v>
      </c>
      <c r="H1979" s="5" t="s">
        <v>2175</v>
      </c>
      <c r="I1979" s="6" t="s">
        <v>2176</v>
      </c>
      <c r="J1979" s="7">
        <v>11109528</v>
      </c>
      <c r="K1979" s="8">
        <v>0.2782</v>
      </c>
    </row>
    <row r="1980" spans="1:11" x14ac:dyDescent="0.35">
      <c r="A1980" s="5" t="s">
        <v>2167</v>
      </c>
      <c r="B1980" s="5" t="s">
        <v>1943</v>
      </c>
      <c r="C1980" s="5" t="s">
        <v>17</v>
      </c>
      <c r="D1980" s="5" t="s">
        <v>1949</v>
      </c>
      <c r="E1980" s="6" t="s">
        <v>2463</v>
      </c>
      <c r="F1980" s="5" t="s">
        <v>2169</v>
      </c>
      <c r="G1980" s="5" t="s">
        <v>116</v>
      </c>
      <c r="H1980" s="5" t="s">
        <v>2177</v>
      </c>
      <c r="I1980" s="6" t="s">
        <v>2178</v>
      </c>
      <c r="J1980" s="7">
        <v>5866246</v>
      </c>
      <c r="K1980" s="8">
        <v>0.1469</v>
      </c>
    </row>
    <row r="1981" spans="1:11" x14ac:dyDescent="0.35">
      <c r="A1981" s="5" t="s">
        <v>2167</v>
      </c>
      <c r="B1981" s="5" t="s">
        <v>1943</v>
      </c>
      <c r="C1981" s="5" t="s">
        <v>17</v>
      </c>
      <c r="D1981" s="5" t="s">
        <v>1949</v>
      </c>
      <c r="E1981" s="6" t="s">
        <v>2463</v>
      </c>
      <c r="F1981" s="5" t="s">
        <v>2169</v>
      </c>
      <c r="G1981" s="5" t="s">
        <v>116</v>
      </c>
      <c r="H1981" s="5" t="s">
        <v>2179</v>
      </c>
      <c r="I1981" s="6" t="s">
        <v>2180</v>
      </c>
      <c r="J1981" s="7">
        <v>1577377</v>
      </c>
      <c r="K1981" s="8">
        <v>3.95E-2</v>
      </c>
    </row>
    <row r="1982" spans="1:11" x14ac:dyDescent="0.35">
      <c r="A1982" s="5" t="s">
        <v>2167</v>
      </c>
      <c r="B1982" s="5" t="s">
        <v>1943</v>
      </c>
      <c r="C1982" s="5" t="s">
        <v>17</v>
      </c>
      <c r="D1982" s="5" t="s">
        <v>1963</v>
      </c>
      <c r="E1982" s="6" t="s">
        <v>2464</v>
      </c>
      <c r="F1982" s="5" t="s">
        <v>2169</v>
      </c>
      <c r="G1982" s="5" t="s">
        <v>116</v>
      </c>
      <c r="H1982" s="5" t="s">
        <v>2206</v>
      </c>
      <c r="I1982" s="6" t="s">
        <v>2207</v>
      </c>
      <c r="J1982" s="7">
        <v>4572847</v>
      </c>
      <c r="K1982" s="8">
        <v>0.37</v>
      </c>
    </row>
    <row r="1983" spans="1:11" x14ac:dyDescent="0.35">
      <c r="A1983" s="5" t="s">
        <v>2167</v>
      </c>
      <c r="B1983" s="5" t="s">
        <v>1943</v>
      </c>
      <c r="C1983" s="5" t="s">
        <v>17</v>
      </c>
      <c r="D1983" s="5" t="s">
        <v>1963</v>
      </c>
      <c r="E1983" s="6" t="s">
        <v>2464</v>
      </c>
      <c r="F1983" s="5" t="s">
        <v>2169</v>
      </c>
      <c r="G1983" s="5" t="s">
        <v>116</v>
      </c>
      <c r="H1983" s="5" t="s">
        <v>2170</v>
      </c>
      <c r="I1983" s="6" t="s">
        <v>2171</v>
      </c>
      <c r="J1983" s="7">
        <v>0</v>
      </c>
      <c r="K1983" s="8">
        <v>0</v>
      </c>
    </row>
    <row r="1984" spans="1:11" x14ac:dyDescent="0.35">
      <c r="A1984" s="5" t="s">
        <v>2167</v>
      </c>
      <c r="B1984" s="5" t="s">
        <v>1943</v>
      </c>
      <c r="C1984" s="5" t="s">
        <v>17</v>
      </c>
      <c r="D1984" s="5" t="s">
        <v>1963</v>
      </c>
      <c r="E1984" s="6" t="s">
        <v>2464</v>
      </c>
      <c r="F1984" s="5" t="s">
        <v>2169</v>
      </c>
      <c r="G1984" s="5" t="s">
        <v>116</v>
      </c>
      <c r="H1984" s="5" t="s">
        <v>2172</v>
      </c>
      <c r="I1984" s="6" t="s">
        <v>2173</v>
      </c>
      <c r="J1984" s="7">
        <v>0</v>
      </c>
      <c r="K1984" s="8">
        <v>0</v>
      </c>
    </row>
    <row r="1985" spans="1:11" x14ac:dyDescent="0.35">
      <c r="A1985" s="5" t="s">
        <v>2167</v>
      </c>
      <c r="B1985" s="5" t="s">
        <v>1943</v>
      </c>
      <c r="C1985" s="5" t="s">
        <v>17</v>
      </c>
      <c r="D1985" s="5" t="s">
        <v>1963</v>
      </c>
      <c r="E1985" s="6" t="s">
        <v>2464</v>
      </c>
      <c r="F1985" s="5" t="s">
        <v>2169</v>
      </c>
      <c r="G1985" s="5" t="s">
        <v>116</v>
      </c>
      <c r="H1985" s="5" t="s">
        <v>19</v>
      </c>
      <c r="I1985" s="6" t="s">
        <v>2174</v>
      </c>
      <c r="J1985" s="7">
        <v>5028442</v>
      </c>
      <c r="K1985" s="8">
        <v>0.53749999999999998</v>
      </c>
    </row>
    <row r="1986" spans="1:11" x14ac:dyDescent="0.35">
      <c r="A1986" s="5" t="s">
        <v>2167</v>
      </c>
      <c r="B1986" s="5" t="s">
        <v>1943</v>
      </c>
      <c r="C1986" s="5" t="s">
        <v>17</v>
      </c>
      <c r="D1986" s="5" t="s">
        <v>1963</v>
      </c>
      <c r="E1986" s="6" t="s">
        <v>2464</v>
      </c>
      <c r="F1986" s="5" t="s">
        <v>2169</v>
      </c>
      <c r="G1986" s="5" t="s">
        <v>116</v>
      </c>
      <c r="H1986" s="5" t="s">
        <v>2175</v>
      </c>
      <c r="I1986" s="6" t="s">
        <v>2176</v>
      </c>
      <c r="J1986" s="7">
        <v>2222805</v>
      </c>
      <c r="K1986" s="8">
        <v>0.23760000000000001</v>
      </c>
    </row>
    <row r="1987" spans="1:11" x14ac:dyDescent="0.35">
      <c r="A1987" s="5" t="s">
        <v>2167</v>
      </c>
      <c r="B1987" s="5" t="s">
        <v>1943</v>
      </c>
      <c r="C1987" s="5" t="s">
        <v>17</v>
      </c>
      <c r="D1987" s="5" t="s">
        <v>1963</v>
      </c>
      <c r="E1987" s="6" t="s">
        <v>2464</v>
      </c>
      <c r="F1987" s="5" t="s">
        <v>2169</v>
      </c>
      <c r="G1987" s="5" t="s">
        <v>116</v>
      </c>
      <c r="H1987" s="5" t="s">
        <v>2177</v>
      </c>
      <c r="I1987" s="6" t="s">
        <v>2178</v>
      </c>
      <c r="J1987" s="7">
        <v>688546</v>
      </c>
      <c r="K1987" s="8">
        <v>7.3599999999999999E-2</v>
      </c>
    </row>
    <row r="1988" spans="1:11" x14ac:dyDescent="0.35">
      <c r="A1988" s="5" t="s">
        <v>2167</v>
      </c>
      <c r="B1988" s="5" t="s">
        <v>1943</v>
      </c>
      <c r="C1988" s="5" t="s">
        <v>17</v>
      </c>
      <c r="D1988" s="5" t="s">
        <v>1963</v>
      </c>
      <c r="E1988" s="6" t="s">
        <v>2464</v>
      </c>
      <c r="F1988" s="5" t="s">
        <v>2169</v>
      </c>
      <c r="G1988" s="5" t="s">
        <v>116</v>
      </c>
      <c r="H1988" s="5" t="s">
        <v>2179</v>
      </c>
      <c r="I1988" s="6" t="s">
        <v>2180</v>
      </c>
      <c r="J1988" s="7">
        <v>373274</v>
      </c>
      <c r="K1988" s="8">
        <v>3.9899999999999998E-2</v>
      </c>
    </row>
    <row r="1989" spans="1:11" x14ac:dyDescent="0.35">
      <c r="A1989" s="5" t="s">
        <v>2167</v>
      </c>
      <c r="B1989" s="5" t="s">
        <v>1971</v>
      </c>
      <c r="C1989" s="5" t="s">
        <v>17</v>
      </c>
      <c r="D1989" s="5" t="s">
        <v>1972</v>
      </c>
      <c r="E1989" s="6" t="s">
        <v>2465</v>
      </c>
      <c r="F1989" s="5" t="s">
        <v>2169</v>
      </c>
      <c r="G1989" s="5" t="s">
        <v>116</v>
      </c>
      <c r="H1989" s="5" t="s">
        <v>2170</v>
      </c>
      <c r="I1989" s="6" t="s">
        <v>2171</v>
      </c>
      <c r="J1989" s="7">
        <v>0</v>
      </c>
      <c r="K1989" s="8">
        <v>0</v>
      </c>
    </row>
    <row r="1990" spans="1:11" x14ac:dyDescent="0.35">
      <c r="A1990" s="5" t="s">
        <v>2167</v>
      </c>
      <c r="B1990" s="5" t="s">
        <v>1971</v>
      </c>
      <c r="C1990" s="5" t="s">
        <v>17</v>
      </c>
      <c r="D1990" s="5" t="s">
        <v>1972</v>
      </c>
      <c r="E1990" s="6" t="s">
        <v>2465</v>
      </c>
      <c r="F1990" s="5" t="s">
        <v>2169</v>
      </c>
      <c r="G1990" s="5" t="s">
        <v>116</v>
      </c>
      <c r="H1990" s="5" t="s">
        <v>2172</v>
      </c>
      <c r="I1990" s="6" t="s">
        <v>2173</v>
      </c>
      <c r="J1990" s="7">
        <v>0</v>
      </c>
      <c r="K1990" s="8">
        <v>0</v>
      </c>
    </row>
    <row r="1991" spans="1:11" x14ac:dyDescent="0.35">
      <c r="A1991" s="5" t="s">
        <v>2167</v>
      </c>
      <c r="B1991" s="5" t="s">
        <v>1971</v>
      </c>
      <c r="C1991" s="5" t="s">
        <v>17</v>
      </c>
      <c r="D1991" s="5" t="s">
        <v>1972</v>
      </c>
      <c r="E1991" s="6" t="s">
        <v>2465</v>
      </c>
      <c r="F1991" s="5" t="s">
        <v>2169</v>
      </c>
      <c r="G1991" s="5" t="s">
        <v>116</v>
      </c>
      <c r="H1991" s="5" t="s">
        <v>19</v>
      </c>
      <c r="I1991" s="6" t="s">
        <v>2174</v>
      </c>
      <c r="J1991" s="7">
        <v>1893188</v>
      </c>
      <c r="K1991" s="8">
        <v>0.57769999999999999</v>
      </c>
    </row>
    <row r="1992" spans="1:11" x14ac:dyDescent="0.35">
      <c r="A1992" s="5" t="s">
        <v>2167</v>
      </c>
      <c r="B1992" s="5" t="s">
        <v>1971</v>
      </c>
      <c r="C1992" s="5" t="s">
        <v>17</v>
      </c>
      <c r="D1992" s="5" t="s">
        <v>1972</v>
      </c>
      <c r="E1992" s="6" t="s">
        <v>2465</v>
      </c>
      <c r="F1992" s="5" t="s">
        <v>2169</v>
      </c>
      <c r="G1992" s="5" t="s">
        <v>116</v>
      </c>
      <c r="H1992" s="5" t="s">
        <v>30</v>
      </c>
      <c r="I1992" s="6" t="s">
        <v>2182</v>
      </c>
      <c r="J1992" s="7">
        <v>118959</v>
      </c>
      <c r="K1992" s="8">
        <v>3.6299999999999999E-2</v>
      </c>
    </row>
    <row r="1993" spans="1:11" x14ac:dyDescent="0.35">
      <c r="A1993" s="5" t="s">
        <v>2167</v>
      </c>
      <c r="B1993" s="5" t="s">
        <v>1971</v>
      </c>
      <c r="C1993" s="5" t="s">
        <v>17</v>
      </c>
      <c r="D1993" s="5" t="s">
        <v>1972</v>
      </c>
      <c r="E1993" s="6" t="s">
        <v>2465</v>
      </c>
      <c r="F1993" s="5" t="s">
        <v>2169</v>
      </c>
      <c r="G1993" s="5" t="s">
        <v>116</v>
      </c>
      <c r="H1993" s="5" t="s">
        <v>2175</v>
      </c>
      <c r="I1993" s="6" t="s">
        <v>2176</v>
      </c>
      <c r="J1993" s="7">
        <v>704579</v>
      </c>
      <c r="K1993" s="8">
        <v>0.215</v>
      </c>
    </row>
    <row r="1994" spans="1:11" x14ac:dyDescent="0.35">
      <c r="A1994" s="5" t="s">
        <v>2167</v>
      </c>
      <c r="B1994" s="5" t="s">
        <v>1971</v>
      </c>
      <c r="C1994" s="5" t="s">
        <v>17</v>
      </c>
      <c r="D1994" s="5" t="s">
        <v>1972</v>
      </c>
      <c r="E1994" s="6" t="s">
        <v>2465</v>
      </c>
      <c r="F1994" s="5" t="s">
        <v>2169</v>
      </c>
      <c r="G1994" s="5" t="s">
        <v>116</v>
      </c>
      <c r="H1994" s="5" t="s">
        <v>2177</v>
      </c>
      <c r="I1994" s="6" t="s">
        <v>2178</v>
      </c>
      <c r="J1994" s="7">
        <v>620357</v>
      </c>
      <c r="K1994" s="8">
        <v>0.1893</v>
      </c>
    </row>
    <row r="1995" spans="1:11" x14ac:dyDescent="0.35">
      <c r="A1995" s="5" t="s">
        <v>2167</v>
      </c>
      <c r="B1995" s="5" t="s">
        <v>1971</v>
      </c>
      <c r="C1995" s="5" t="s">
        <v>17</v>
      </c>
      <c r="D1995" s="5" t="s">
        <v>1972</v>
      </c>
      <c r="E1995" s="6" t="s">
        <v>2465</v>
      </c>
      <c r="F1995" s="5" t="s">
        <v>2169</v>
      </c>
      <c r="G1995" s="5" t="s">
        <v>116</v>
      </c>
      <c r="H1995" s="5" t="s">
        <v>2179</v>
      </c>
      <c r="I1995" s="6" t="s">
        <v>2180</v>
      </c>
      <c r="J1995" s="7">
        <v>28839</v>
      </c>
      <c r="K1995" s="8">
        <v>8.8000000000000005E-3</v>
      </c>
    </row>
    <row r="1996" spans="1:11" x14ac:dyDescent="0.35">
      <c r="A1996" s="5" t="s">
        <v>2167</v>
      </c>
      <c r="B1996" s="5" t="s">
        <v>1971</v>
      </c>
      <c r="C1996" s="5" t="s">
        <v>17</v>
      </c>
      <c r="D1996" s="5" t="s">
        <v>1977</v>
      </c>
      <c r="E1996" s="6" t="s">
        <v>2466</v>
      </c>
      <c r="F1996" s="5" t="s">
        <v>2169</v>
      </c>
      <c r="G1996" s="5" t="s">
        <v>116</v>
      </c>
      <c r="H1996" s="5" t="s">
        <v>2170</v>
      </c>
      <c r="I1996" s="6" t="s">
        <v>2171</v>
      </c>
      <c r="J1996" s="7">
        <v>0</v>
      </c>
      <c r="K1996" s="8">
        <v>0</v>
      </c>
    </row>
    <row r="1997" spans="1:11" x14ac:dyDescent="0.35">
      <c r="A1997" s="5" t="s">
        <v>2167</v>
      </c>
      <c r="B1997" s="5" t="s">
        <v>1971</v>
      </c>
      <c r="C1997" s="5" t="s">
        <v>17</v>
      </c>
      <c r="D1997" s="5" t="s">
        <v>1977</v>
      </c>
      <c r="E1997" s="6" t="s">
        <v>2466</v>
      </c>
      <c r="F1997" s="5" t="s">
        <v>2169</v>
      </c>
      <c r="G1997" s="5" t="s">
        <v>116</v>
      </c>
      <c r="H1997" s="5" t="s">
        <v>2172</v>
      </c>
      <c r="I1997" s="6" t="s">
        <v>2173</v>
      </c>
      <c r="J1997" s="7">
        <v>0</v>
      </c>
      <c r="K1997" s="8">
        <v>0</v>
      </c>
    </row>
    <row r="1998" spans="1:11" x14ac:dyDescent="0.35">
      <c r="A1998" s="5" t="s">
        <v>2167</v>
      </c>
      <c r="B1998" s="5" t="s">
        <v>1971</v>
      </c>
      <c r="C1998" s="5" t="s">
        <v>17</v>
      </c>
      <c r="D1998" s="5" t="s">
        <v>1977</v>
      </c>
      <c r="E1998" s="6" t="s">
        <v>2466</v>
      </c>
      <c r="F1998" s="5" t="s">
        <v>2169</v>
      </c>
      <c r="G1998" s="5" t="s">
        <v>116</v>
      </c>
      <c r="H1998" s="5" t="s">
        <v>19</v>
      </c>
      <c r="I1998" s="6" t="s">
        <v>2174</v>
      </c>
      <c r="J1998" s="7">
        <v>1724876</v>
      </c>
      <c r="K1998" s="8">
        <v>0.28410000000000002</v>
      </c>
    </row>
    <row r="1999" spans="1:11" x14ac:dyDescent="0.35">
      <c r="A1999" s="5" t="s">
        <v>2167</v>
      </c>
      <c r="B1999" s="5" t="s">
        <v>1971</v>
      </c>
      <c r="C1999" s="5" t="s">
        <v>17</v>
      </c>
      <c r="D1999" s="5" t="s">
        <v>1977</v>
      </c>
      <c r="E1999" s="6" t="s">
        <v>2466</v>
      </c>
      <c r="F1999" s="5" t="s">
        <v>2169</v>
      </c>
      <c r="G1999" s="5" t="s">
        <v>116</v>
      </c>
      <c r="H1999" s="5" t="s">
        <v>2175</v>
      </c>
      <c r="I1999" s="6" t="s">
        <v>2176</v>
      </c>
      <c r="J1999" s="7">
        <v>1582806</v>
      </c>
      <c r="K1999" s="8">
        <v>0.26069999999999999</v>
      </c>
    </row>
    <row r="2000" spans="1:11" x14ac:dyDescent="0.35">
      <c r="A2000" s="5" t="s">
        <v>2167</v>
      </c>
      <c r="B2000" s="5" t="s">
        <v>1971</v>
      </c>
      <c r="C2000" s="5" t="s">
        <v>17</v>
      </c>
      <c r="D2000" s="5" t="s">
        <v>1977</v>
      </c>
      <c r="E2000" s="6" t="s">
        <v>2466</v>
      </c>
      <c r="F2000" s="5" t="s">
        <v>2169</v>
      </c>
      <c r="G2000" s="5" t="s">
        <v>116</v>
      </c>
      <c r="H2000" s="5" t="s">
        <v>2177</v>
      </c>
      <c r="I2000" s="6" t="s">
        <v>2178</v>
      </c>
      <c r="J2000" s="7">
        <v>1172381</v>
      </c>
      <c r="K2000" s="8">
        <v>0.19309999999999999</v>
      </c>
    </row>
    <row r="2001" spans="1:11" x14ac:dyDescent="0.35">
      <c r="A2001" s="5" t="s">
        <v>2167</v>
      </c>
      <c r="B2001" s="5" t="s">
        <v>1971</v>
      </c>
      <c r="C2001" s="5" t="s">
        <v>17</v>
      </c>
      <c r="D2001" s="5" t="s">
        <v>1977</v>
      </c>
      <c r="E2001" s="6" t="s">
        <v>2466</v>
      </c>
      <c r="F2001" s="5" t="s">
        <v>2169</v>
      </c>
      <c r="G2001" s="5" t="s">
        <v>116</v>
      </c>
      <c r="H2001" s="5" t="s">
        <v>2179</v>
      </c>
      <c r="I2001" s="6" t="s">
        <v>2180</v>
      </c>
      <c r="J2001" s="7">
        <v>199141</v>
      </c>
      <c r="K2001" s="8">
        <v>3.2800000000000003E-2</v>
      </c>
    </row>
    <row r="2002" spans="1:11" x14ac:dyDescent="0.35">
      <c r="A2002" s="5" t="s">
        <v>2167</v>
      </c>
      <c r="B2002" s="5" t="s">
        <v>1982</v>
      </c>
      <c r="C2002" s="5" t="s">
        <v>17</v>
      </c>
      <c r="D2002" s="5" t="s">
        <v>1983</v>
      </c>
      <c r="E2002" s="6" t="s">
        <v>2266</v>
      </c>
      <c r="F2002" s="5" t="s">
        <v>2198</v>
      </c>
      <c r="G2002" s="5" t="s">
        <v>1982</v>
      </c>
      <c r="H2002" s="5" t="s">
        <v>2170</v>
      </c>
      <c r="I2002" s="6" t="s">
        <v>2171</v>
      </c>
      <c r="J2002" s="7">
        <v>0</v>
      </c>
      <c r="K2002" s="8">
        <v>0</v>
      </c>
    </row>
    <row r="2003" spans="1:11" x14ac:dyDescent="0.35">
      <c r="A2003" s="5" t="s">
        <v>2167</v>
      </c>
      <c r="B2003" s="5" t="s">
        <v>1982</v>
      </c>
      <c r="C2003" s="5" t="s">
        <v>17</v>
      </c>
      <c r="D2003" s="5" t="s">
        <v>1983</v>
      </c>
      <c r="E2003" s="6" t="s">
        <v>2266</v>
      </c>
      <c r="F2003" s="5" t="s">
        <v>2198</v>
      </c>
      <c r="G2003" s="5" t="s">
        <v>1982</v>
      </c>
      <c r="H2003" s="5" t="s">
        <v>2172</v>
      </c>
      <c r="I2003" s="6" t="s">
        <v>2173</v>
      </c>
      <c r="J2003" s="7">
        <v>0</v>
      </c>
      <c r="K2003" s="8">
        <v>0</v>
      </c>
    </row>
    <row r="2004" spans="1:11" x14ac:dyDescent="0.35">
      <c r="A2004" s="5" t="s">
        <v>2167</v>
      </c>
      <c r="B2004" s="5" t="s">
        <v>1982</v>
      </c>
      <c r="C2004" s="5" t="s">
        <v>17</v>
      </c>
      <c r="D2004" s="5" t="s">
        <v>1983</v>
      </c>
      <c r="E2004" s="6" t="s">
        <v>2266</v>
      </c>
      <c r="F2004" s="5" t="s">
        <v>2198</v>
      </c>
      <c r="G2004" s="5" t="s">
        <v>1982</v>
      </c>
      <c r="H2004" s="5" t="s">
        <v>19</v>
      </c>
      <c r="I2004" s="6" t="s">
        <v>2174</v>
      </c>
      <c r="J2004" s="7">
        <v>1584844</v>
      </c>
      <c r="K2004" s="8">
        <v>0.45119999999999999</v>
      </c>
    </row>
    <row r="2005" spans="1:11" x14ac:dyDescent="0.35">
      <c r="A2005" s="5" t="s">
        <v>2167</v>
      </c>
      <c r="B2005" s="5" t="s">
        <v>1982</v>
      </c>
      <c r="C2005" s="5" t="s">
        <v>17</v>
      </c>
      <c r="D2005" s="5" t="s">
        <v>1983</v>
      </c>
      <c r="E2005" s="6" t="s">
        <v>2266</v>
      </c>
      <c r="F2005" s="5" t="s">
        <v>2198</v>
      </c>
      <c r="G2005" s="5" t="s">
        <v>1982</v>
      </c>
      <c r="H2005" s="5" t="s">
        <v>30</v>
      </c>
      <c r="I2005" s="6" t="s">
        <v>2182</v>
      </c>
      <c r="J2005" s="7">
        <v>56551</v>
      </c>
      <c r="K2005" s="8">
        <v>1.61E-2</v>
      </c>
    </row>
    <row r="2006" spans="1:11" x14ac:dyDescent="0.35">
      <c r="A2006" s="5" t="s">
        <v>2167</v>
      </c>
      <c r="B2006" s="5" t="s">
        <v>1982</v>
      </c>
      <c r="C2006" s="5" t="s">
        <v>17</v>
      </c>
      <c r="D2006" s="5" t="s">
        <v>1983</v>
      </c>
      <c r="E2006" s="6" t="s">
        <v>2266</v>
      </c>
      <c r="F2006" s="5" t="s">
        <v>2198</v>
      </c>
      <c r="G2006" s="5" t="s">
        <v>1982</v>
      </c>
      <c r="H2006" s="5" t="s">
        <v>2175</v>
      </c>
      <c r="I2006" s="6" t="s">
        <v>2176</v>
      </c>
      <c r="J2006" s="7">
        <v>1273284</v>
      </c>
      <c r="K2006" s="8">
        <v>0.36249999999999999</v>
      </c>
    </row>
    <row r="2007" spans="1:11" x14ac:dyDescent="0.35">
      <c r="A2007" s="5" t="s">
        <v>2167</v>
      </c>
      <c r="B2007" s="5" t="s">
        <v>1982</v>
      </c>
      <c r="C2007" s="5" t="s">
        <v>17</v>
      </c>
      <c r="D2007" s="5" t="s">
        <v>1983</v>
      </c>
      <c r="E2007" s="6" t="s">
        <v>2266</v>
      </c>
      <c r="F2007" s="5" t="s">
        <v>2198</v>
      </c>
      <c r="G2007" s="5" t="s">
        <v>1982</v>
      </c>
      <c r="H2007" s="5" t="s">
        <v>2177</v>
      </c>
      <c r="I2007" s="6" t="s">
        <v>2178</v>
      </c>
      <c r="J2007" s="7">
        <v>702502</v>
      </c>
      <c r="K2007" s="8">
        <v>0.2</v>
      </c>
    </row>
    <row r="2008" spans="1:11" x14ac:dyDescent="0.35">
      <c r="A2008" s="5" t="s">
        <v>2167</v>
      </c>
      <c r="B2008" s="5" t="s">
        <v>1982</v>
      </c>
      <c r="C2008" s="5" t="s">
        <v>17</v>
      </c>
      <c r="D2008" s="5" t="s">
        <v>1983</v>
      </c>
      <c r="E2008" s="6" t="s">
        <v>2266</v>
      </c>
      <c r="F2008" s="5" t="s">
        <v>2198</v>
      </c>
      <c r="G2008" s="5" t="s">
        <v>1982</v>
      </c>
      <c r="H2008" s="5" t="s">
        <v>2179</v>
      </c>
      <c r="I2008" s="6" t="s">
        <v>2180</v>
      </c>
      <c r="J2008" s="7">
        <v>149282</v>
      </c>
      <c r="K2008" s="8">
        <v>4.2500000000000003E-2</v>
      </c>
    </row>
    <row r="2009" spans="1:11" x14ac:dyDescent="0.35">
      <c r="A2009" s="5" t="s">
        <v>2167</v>
      </c>
      <c r="B2009" s="5" t="s">
        <v>1984</v>
      </c>
      <c r="C2009" s="5" t="s">
        <v>17</v>
      </c>
      <c r="D2009" s="5" t="s">
        <v>1985</v>
      </c>
      <c r="E2009" s="6" t="s">
        <v>2467</v>
      </c>
      <c r="F2009" s="5" t="s">
        <v>2169</v>
      </c>
      <c r="G2009" s="5" t="s">
        <v>116</v>
      </c>
      <c r="H2009" s="5" t="s">
        <v>2170</v>
      </c>
      <c r="I2009" s="6" t="s">
        <v>2171</v>
      </c>
      <c r="J2009" s="7">
        <v>0</v>
      </c>
      <c r="K2009" s="8">
        <v>0</v>
      </c>
    </row>
    <row r="2010" spans="1:11" x14ac:dyDescent="0.35">
      <c r="A2010" s="5" t="s">
        <v>2167</v>
      </c>
      <c r="B2010" s="5" t="s">
        <v>1984</v>
      </c>
      <c r="C2010" s="5" t="s">
        <v>17</v>
      </c>
      <c r="D2010" s="5" t="s">
        <v>1985</v>
      </c>
      <c r="E2010" s="6" t="s">
        <v>2467</v>
      </c>
      <c r="F2010" s="5" t="s">
        <v>2169</v>
      </c>
      <c r="G2010" s="5" t="s">
        <v>116</v>
      </c>
      <c r="H2010" s="5" t="s">
        <v>2172</v>
      </c>
      <c r="I2010" s="6" t="s">
        <v>2173</v>
      </c>
      <c r="J2010" s="7">
        <v>0</v>
      </c>
      <c r="K2010" s="8">
        <v>0</v>
      </c>
    </row>
    <row r="2011" spans="1:11" x14ac:dyDescent="0.35">
      <c r="A2011" s="5" t="s">
        <v>2167</v>
      </c>
      <c r="B2011" s="5" t="s">
        <v>1984</v>
      </c>
      <c r="C2011" s="5" t="s">
        <v>17</v>
      </c>
      <c r="D2011" s="5" t="s">
        <v>1985</v>
      </c>
      <c r="E2011" s="6" t="s">
        <v>2467</v>
      </c>
      <c r="F2011" s="5" t="s">
        <v>2169</v>
      </c>
      <c r="G2011" s="5" t="s">
        <v>116</v>
      </c>
      <c r="H2011" s="5" t="s">
        <v>19</v>
      </c>
      <c r="I2011" s="6" t="s">
        <v>2174</v>
      </c>
      <c r="J2011" s="7">
        <v>12745974</v>
      </c>
      <c r="K2011" s="8">
        <v>0.19209999999999999</v>
      </c>
    </row>
    <row r="2012" spans="1:11" x14ac:dyDescent="0.35">
      <c r="A2012" s="5" t="s">
        <v>2167</v>
      </c>
      <c r="B2012" s="5" t="s">
        <v>1984</v>
      </c>
      <c r="C2012" s="5" t="s">
        <v>17</v>
      </c>
      <c r="D2012" s="5" t="s">
        <v>1985</v>
      </c>
      <c r="E2012" s="6" t="s">
        <v>2467</v>
      </c>
      <c r="F2012" s="5" t="s">
        <v>2169</v>
      </c>
      <c r="G2012" s="5" t="s">
        <v>116</v>
      </c>
      <c r="H2012" s="5" t="s">
        <v>94</v>
      </c>
      <c r="I2012" s="6" t="s">
        <v>2195</v>
      </c>
      <c r="J2012" s="7">
        <v>12480571</v>
      </c>
      <c r="K2012" s="8">
        <v>0.18809999999999999</v>
      </c>
    </row>
    <row r="2013" spans="1:11" x14ac:dyDescent="0.35">
      <c r="A2013" s="5" t="s">
        <v>2167</v>
      </c>
      <c r="B2013" s="5" t="s">
        <v>1984</v>
      </c>
      <c r="C2013" s="5" t="s">
        <v>17</v>
      </c>
      <c r="D2013" s="5" t="s">
        <v>1985</v>
      </c>
      <c r="E2013" s="6" t="s">
        <v>2467</v>
      </c>
      <c r="F2013" s="5" t="s">
        <v>2169</v>
      </c>
      <c r="G2013" s="5" t="s">
        <v>116</v>
      </c>
      <c r="H2013" s="5" t="s">
        <v>2175</v>
      </c>
      <c r="I2013" s="6" t="s">
        <v>2176</v>
      </c>
      <c r="J2013" s="7">
        <v>19215169</v>
      </c>
      <c r="K2013" s="8">
        <v>0.28960000000000002</v>
      </c>
    </row>
    <row r="2014" spans="1:11" x14ac:dyDescent="0.35">
      <c r="A2014" s="5" t="s">
        <v>2167</v>
      </c>
      <c r="B2014" s="5" t="s">
        <v>1984</v>
      </c>
      <c r="C2014" s="5" t="s">
        <v>17</v>
      </c>
      <c r="D2014" s="5" t="s">
        <v>1985</v>
      </c>
      <c r="E2014" s="6" t="s">
        <v>2467</v>
      </c>
      <c r="F2014" s="5" t="s">
        <v>2169</v>
      </c>
      <c r="G2014" s="5" t="s">
        <v>116</v>
      </c>
      <c r="H2014" s="5" t="s">
        <v>2167</v>
      </c>
      <c r="I2014" s="6" t="s">
        <v>2192</v>
      </c>
      <c r="J2014" s="7">
        <v>331754</v>
      </c>
      <c r="K2014" s="8">
        <v>5.0000000000000001E-3</v>
      </c>
    </row>
    <row r="2015" spans="1:11" x14ac:dyDescent="0.35">
      <c r="A2015" s="5" t="s">
        <v>2167</v>
      </c>
      <c r="B2015" s="5" t="s">
        <v>1984</v>
      </c>
      <c r="C2015" s="5" t="s">
        <v>17</v>
      </c>
      <c r="D2015" s="5" t="s">
        <v>1985</v>
      </c>
      <c r="E2015" s="6" t="s">
        <v>2467</v>
      </c>
      <c r="F2015" s="5" t="s">
        <v>2169</v>
      </c>
      <c r="G2015" s="5" t="s">
        <v>116</v>
      </c>
      <c r="H2015" s="5" t="s">
        <v>2177</v>
      </c>
      <c r="I2015" s="6" t="s">
        <v>2178</v>
      </c>
      <c r="J2015" s="7">
        <v>14617064</v>
      </c>
      <c r="K2015" s="8">
        <v>0.2203</v>
      </c>
    </row>
    <row r="2016" spans="1:11" x14ac:dyDescent="0.35">
      <c r="A2016" s="5" t="s">
        <v>2167</v>
      </c>
      <c r="B2016" s="5" t="s">
        <v>1984</v>
      </c>
      <c r="C2016" s="5" t="s">
        <v>17</v>
      </c>
      <c r="D2016" s="5" t="s">
        <v>1985</v>
      </c>
      <c r="E2016" s="6" t="s">
        <v>2467</v>
      </c>
      <c r="F2016" s="5" t="s">
        <v>2169</v>
      </c>
      <c r="G2016" s="5" t="s">
        <v>116</v>
      </c>
      <c r="H2016" s="5" t="s">
        <v>2179</v>
      </c>
      <c r="I2016" s="6" t="s">
        <v>2180</v>
      </c>
      <c r="J2016" s="7">
        <v>2627489</v>
      </c>
      <c r="K2016" s="8">
        <v>3.9600000000000003E-2</v>
      </c>
    </row>
    <row r="2017" spans="1:11" x14ac:dyDescent="0.35">
      <c r="A2017" s="5" t="s">
        <v>2167</v>
      </c>
      <c r="B2017" s="5" t="s">
        <v>2015</v>
      </c>
      <c r="C2017" s="5" t="s">
        <v>17</v>
      </c>
      <c r="D2017" s="5" t="s">
        <v>2016</v>
      </c>
      <c r="E2017" s="6" t="s">
        <v>2468</v>
      </c>
      <c r="F2017" s="5" t="s">
        <v>2169</v>
      </c>
      <c r="G2017" s="5" t="s">
        <v>116</v>
      </c>
      <c r="H2017" s="5" t="s">
        <v>2170</v>
      </c>
      <c r="I2017" s="6" t="s">
        <v>2171</v>
      </c>
      <c r="J2017" s="7">
        <v>0</v>
      </c>
      <c r="K2017" s="8">
        <v>0</v>
      </c>
    </row>
    <row r="2018" spans="1:11" x14ac:dyDescent="0.35">
      <c r="A2018" s="5" t="s">
        <v>2167</v>
      </c>
      <c r="B2018" s="5" t="s">
        <v>2015</v>
      </c>
      <c r="C2018" s="5" t="s">
        <v>17</v>
      </c>
      <c r="D2018" s="5" t="s">
        <v>2016</v>
      </c>
      <c r="E2018" s="6" t="s">
        <v>2468</v>
      </c>
      <c r="F2018" s="5" t="s">
        <v>2169</v>
      </c>
      <c r="G2018" s="5" t="s">
        <v>116</v>
      </c>
      <c r="H2018" s="5" t="s">
        <v>2172</v>
      </c>
      <c r="I2018" s="6" t="s">
        <v>2173</v>
      </c>
      <c r="J2018" s="7">
        <v>0</v>
      </c>
      <c r="K2018" s="8">
        <v>0</v>
      </c>
    </row>
    <row r="2019" spans="1:11" x14ac:dyDescent="0.35">
      <c r="A2019" s="5" t="s">
        <v>2167</v>
      </c>
      <c r="B2019" s="5" t="s">
        <v>2015</v>
      </c>
      <c r="C2019" s="5" t="s">
        <v>17</v>
      </c>
      <c r="D2019" s="5" t="s">
        <v>2016</v>
      </c>
      <c r="E2019" s="6" t="s">
        <v>2468</v>
      </c>
      <c r="F2019" s="5" t="s">
        <v>2169</v>
      </c>
      <c r="G2019" s="5" t="s">
        <v>116</v>
      </c>
      <c r="H2019" s="5" t="s">
        <v>19</v>
      </c>
      <c r="I2019" s="6" t="s">
        <v>2174</v>
      </c>
      <c r="J2019" s="7">
        <v>1433605</v>
      </c>
      <c r="K2019" s="8">
        <v>0.37819999999999998</v>
      </c>
    </row>
    <row r="2020" spans="1:11" x14ac:dyDescent="0.35">
      <c r="A2020" s="5" t="s">
        <v>2167</v>
      </c>
      <c r="B2020" s="5" t="s">
        <v>2015</v>
      </c>
      <c r="C2020" s="5" t="s">
        <v>17</v>
      </c>
      <c r="D2020" s="5" t="s">
        <v>2016</v>
      </c>
      <c r="E2020" s="6" t="s">
        <v>2468</v>
      </c>
      <c r="F2020" s="5" t="s">
        <v>2169</v>
      </c>
      <c r="G2020" s="5" t="s">
        <v>116</v>
      </c>
      <c r="H2020" s="5" t="s">
        <v>2175</v>
      </c>
      <c r="I2020" s="6" t="s">
        <v>2176</v>
      </c>
      <c r="J2020" s="7">
        <v>932488</v>
      </c>
      <c r="K2020" s="8">
        <v>0.246</v>
      </c>
    </row>
    <row r="2021" spans="1:11" x14ac:dyDescent="0.35">
      <c r="A2021" s="5" t="s">
        <v>2167</v>
      </c>
      <c r="B2021" s="5" t="s">
        <v>2015</v>
      </c>
      <c r="C2021" s="5" t="s">
        <v>17</v>
      </c>
      <c r="D2021" s="5" t="s">
        <v>2016</v>
      </c>
      <c r="E2021" s="6" t="s">
        <v>2468</v>
      </c>
      <c r="F2021" s="5" t="s">
        <v>2169</v>
      </c>
      <c r="G2021" s="5" t="s">
        <v>116</v>
      </c>
      <c r="H2021" s="5" t="s">
        <v>2177</v>
      </c>
      <c r="I2021" s="6" t="s">
        <v>2178</v>
      </c>
      <c r="J2021" s="7">
        <v>672452</v>
      </c>
      <c r="K2021" s="8">
        <v>0.1774</v>
      </c>
    </row>
    <row r="2022" spans="1:11" x14ac:dyDescent="0.35">
      <c r="A2022" s="5" t="s">
        <v>2167</v>
      </c>
      <c r="B2022" s="5" t="s">
        <v>2015</v>
      </c>
      <c r="C2022" s="5" t="s">
        <v>17</v>
      </c>
      <c r="D2022" s="5" t="s">
        <v>2016</v>
      </c>
      <c r="E2022" s="6" t="s">
        <v>2468</v>
      </c>
      <c r="F2022" s="5" t="s">
        <v>2169</v>
      </c>
      <c r="G2022" s="5" t="s">
        <v>116</v>
      </c>
      <c r="H2022" s="5" t="s">
        <v>2179</v>
      </c>
      <c r="I2022" s="6" t="s">
        <v>2180</v>
      </c>
      <c r="J2022" s="7">
        <v>72021</v>
      </c>
      <c r="K2022" s="8">
        <v>1.9E-2</v>
      </c>
    </row>
    <row r="2023" spans="1:11" x14ac:dyDescent="0.35">
      <c r="A2023" s="5" t="s">
        <v>2167</v>
      </c>
      <c r="B2023" s="5" t="s">
        <v>2015</v>
      </c>
      <c r="C2023" s="5" t="s">
        <v>17</v>
      </c>
      <c r="D2023" s="5" t="s">
        <v>2019</v>
      </c>
      <c r="E2023" s="6" t="s">
        <v>2469</v>
      </c>
      <c r="F2023" s="5" t="s">
        <v>2169</v>
      </c>
      <c r="G2023" s="5" t="s">
        <v>116</v>
      </c>
      <c r="H2023" s="5" t="s">
        <v>2172</v>
      </c>
      <c r="I2023" s="6" t="s">
        <v>2173</v>
      </c>
      <c r="J2023" s="7">
        <v>0</v>
      </c>
      <c r="K2023" s="8">
        <v>0</v>
      </c>
    </row>
    <row r="2024" spans="1:11" x14ac:dyDescent="0.35">
      <c r="A2024" s="5" t="s">
        <v>2167</v>
      </c>
      <c r="B2024" s="5" t="s">
        <v>2015</v>
      </c>
      <c r="C2024" s="5" t="s">
        <v>17</v>
      </c>
      <c r="D2024" s="5" t="s">
        <v>2019</v>
      </c>
      <c r="E2024" s="6" t="s">
        <v>2469</v>
      </c>
      <c r="F2024" s="5" t="s">
        <v>2169</v>
      </c>
      <c r="G2024" s="5" t="s">
        <v>116</v>
      </c>
      <c r="H2024" s="5" t="s">
        <v>19</v>
      </c>
      <c r="I2024" s="6" t="s">
        <v>2174</v>
      </c>
      <c r="J2024" s="7">
        <v>1667282</v>
      </c>
      <c r="K2024" s="8">
        <v>0.37809999999999999</v>
      </c>
    </row>
    <row r="2025" spans="1:11" x14ac:dyDescent="0.35">
      <c r="A2025" s="5" t="s">
        <v>2167</v>
      </c>
      <c r="B2025" s="5" t="s">
        <v>2015</v>
      </c>
      <c r="C2025" s="5" t="s">
        <v>17</v>
      </c>
      <c r="D2025" s="5" t="s">
        <v>2019</v>
      </c>
      <c r="E2025" s="6" t="s">
        <v>2469</v>
      </c>
      <c r="F2025" s="5" t="s">
        <v>2169</v>
      </c>
      <c r="G2025" s="5" t="s">
        <v>116</v>
      </c>
      <c r="H2025" s="5" t="s">
        <v>2175</v>
      </c>
      <c r="I2025" s="6" t="s">
        <v>2176</v>
      </c>
      <c r="J2025" s="7">
        <v>1866157</v>
      </c>
      <c r="K2025" s="8">
        <v>0.42320000000000002</v>
      </c>
    </row>
    <row r="2026" spans="1:11" x14ac:dyDescent="0.35">
      <c r="A2026" s="5" t="s">
        <v>2167</v>
      </c>
      <c r="B2026" s="5" t="s">
        <v>2015</v>
      </c>
      <c r="C2026" s="5" t="s">
        <v>17</v>
      </c>
      <c r="D2026" s="5" t="s">
        <v>2019</v>
      </c>
      <c r="E2026" s="6" t="s">
        <v>2469</v>
      </c>
      <c r="F2026" s="5" t="s">
        <v>2169</v>
      </c>
      <c r="G2026" s="5" t="s">
        <v>116</v>
      </c>
      <c r="H2026" s="5" t="s">
        <v>2177</v>
      </c>
      <c r="I2026" s="6" t="s">
        <v>2178</v>
      </c>
      <c r="J2026" s="7">
        <v>885013</v>
      </c>
      <c r="K2026" s="8">
        <v>0.20069999999999999</v>
      </c>
    </row>
    <row r="2027" spans="1:11" x14ac:dyDescent="0.35">
      <c r="A2027" s="5" t="s">
        <v>2167</v>
      </c>
      <c r="B2027" s="5" t="s">
        <v>2015</v>
      </c>
      <c r="C2027" s="5" t="s">
        <v>17</v>
      </c>
      <c r="D2027" s="5" t="s">
        <v>2019</v>
      </c>
      <c r="E2027" s="6" t="s">
        <v>2469</v>
      </c>
      <c r="F2027" s="5" t="s">
        <v>2169</v>
      </c>
      <c r="G2027" s="5" t="s">
        <v>116</v>
      </c>
      <c r="H2027" s="5" t="s">
        <v>2179</v>
      </c>
      <c r="I2027" s="6" t="s">
        <v>2180</v>
      </c>
      <c r="J2027" s="7">
        <v>258405</v>
      </c>
      <c r="K2027" s="8">
        <v>5.8599999999999999E-2</v>
      </c>
    </row>
    <row r="2028" spans="1:11" x14ac:dyDescent="0.35">
      <c r="A2028" s="5" t="s">
        <v>2167</v>
      </c>
      <c r="B2028" s="5" t="s">
        <v>2020</v>
      </c>
      <c r="C2028" s="5" t="s">
        <v>17</v>
      </c>
      <c r="D2028" s="5" t="s">
        <v>2021</v>
      </c>
      <c r="E2028" s="6" t="s">
        <v>2470</v>
      </c>
      <c r="F2028" s="5" t="s">
        <v>2169</v>
      </c>
      <c r="G2028" s="5" t="s">
        <v>116</v>
      </c>
      <c r="H2028" s="5" t="s">
        <v>2172</v>
      </c>
      <c r="I2028" s="6" t="s">
        <v>2173</v>
      </c>
      <c r="J2028" s="7">
        <v>0</v>
      </c>
      <c r="K2028" s="8">
        <v>0</v>
      </c>
    </row>
    <row r="2029" spans="1:11" x14ac:dyDescent="0.35">
      <c r="A2029" s="5" t="s">
        <v>2167</v>
      </c>
      <c r="B2029" s="5" t="s">
        <v>2020</v>
      </c>
      <c r="C2029" s="5" t="s">
        <v>17</v>
      </c>
      <c r="D2029" s="5" t="s">
        <v>2021</v>
      </c>
      <c r="E2029" s="6" t="s">
        <v>2470</v>
      </c>
      <c r="F2029" s="5" t="s">
        <v>2169</v>
      </c>
      <c r="G2029" s="5" t="s">
        <v>116</v>
      </c>
      <c r="H2029" s="5" t="s">
        <v>19</v>
      </c>
      <c r="I2029" s="6" t="s">
        <v>2174</v>
      </c>
      <c r="J2029" s="7">
        <v>7757548</v>
      </c>
      <c r="K2029" s="8">
        <v>0.21310000000000001</v>
      </c>
    </row>
    <row r="2030" spans="1:11" x14ac:dyDescent="0.35">
      <c r="A2030" s="5" t="s">
        <v>2167</v>
      </c>
      <c r="B2030" s="5" t="s">
        <v>2020</v>
      </c>
      <c r="C2030" s="5" t="s">
        <v>17</v>
      </c>
      <c r="D2030" s="5" t="s">
        <v>2021</v>
      </c>
      <c r="E2030" s="6" t="s">
        <v>2470</v>
      </c>
      <c r="F2030" s="5" t="s">
        <v>2169</v>
      </c>
      <c r="G2030" s="5" t="s">
        <v>116</v>
      </c>
      <c r="H2030" s="5" t="s">
        <v>2175</v>
      </c>
      <c r="I2030" s="6" t="s">
        <v>2176</v>
      </c>
      <c r="J2030" s="7">
        <v>12391691</v>
      </c>
      <c r="K2030" s="8">
        <v>0.34039999999999998</v>
      </c>
    </row>
    <row r="2031" spans="1:11" x14ac:dyDescent="0.35">
      <c r="A2031" s="5" t="s">
        <v>2167</v>
      </c>
      <c r="B2031" s="5" t="s">
        <v>2020</v>
      </c>
      <c r="C2031" s="5" t="s">
        <v>17</v>
      </c>
      <c r="D2031" s="5" t="s">
        <v>2021</v>
      </c>
      <c r="E2031" s="6" t="s">
        <v>2470</v>
      </c>
      <c r="F2031" s="5" t="s">
        <v>2169</v>
      </c>
      <c r="G2031" s="5" t="s">
        <v>116</v>
      </c>
      <c r="H2031" s="5" t="s">
        <v>2177</v>
      </c>
      <c r="I2031" s="6" t="s">
        <v>2178</v>
      </c>
      <c r="J2031" s="7">
        <v>6042951</v>
      </c>
      <c r="K2031" s="8">
        <v>0.16600000000000001</v>
      </c>
    </row>
    <row r="2032" spans="1:11" x14ac:dyDescent="0.35">
      <c r="A2032" s="5" t="s">
        <v>2167</v>
      </c>
      <c r="B2032" s="5" t="s">
        <v>2020</v>
      </c>
      <c r="C2032" s="5" t="s">
        <v>17</v>
      </c>
      <c r="D2032" s="5" t="s">
        <v>2021</v>
      </c>
      <c r="E2032" s="6" t="s">
        <v>2470</v>
      </c>
      <c r="F2032" s="5" t="s">
        <v>2169</v>
      </c>
      <c r="G2032" s="5" t="s">
        <v>116</v>
      </c>
      <c r="H2032" s="5" t="s">
        <v>2179</v>
      </c>
      <c r="I2032" s="6" t="s">
        <v>2180</v>
      </c>
      <c r="J2032" s="7">
        <v>1925736</v>
      </c>
      <c r="K2032" s="8">
        <v>5.2900000000000003E-2</v>
      </c>
    </row>
    <row r="2033" spans="1:11" x14ac:dyDescent="0.35">
      <c r="A2033" s="5" t="s">
        <v>2167</v>
      </c>
      <c r="B2033" s="5" t="s">
        <v>2022</v>
      </c>
      <c r="C2033" s="5" t="s">
        <v>17</v>
      </c>
      <c r="D2033" s="5" t="s">
        <v>2023</v>
      </c>
      <c r="E2033" s="6" t="s">
        <v>2471</v>
      </c>
      <c r="F2033" s="5" t="s">
        <v>2169</v>
      </c>
      <c r="G2033" s="5" t="s">
        <v>116</v>
      </c>
      <c r="H2033" s="5" t="s">
        <v>2172</v>
      </c>
      <c r="I2033" s="6" t="s">
        <v>2173</v>
      </c>
      <c r="J2033" s="7">
        <v>0</v>
      </c>
      <c r="K2033" s="8">
        <v>0</v>
      </c>
    </row>
    <row r="2034" spans="1:11" x14ac:dyDescent="0.35">
      <c r="A2034" s="5" t="s">
        <v>2167</v>
      </c>
      <c r="B2034" s="5" t="s">
        <v>2022</v>
      </c>
      <c r="C2034" s="5" t="s">
        <v>17</v>
      </c>
      <c r="D2034" s="5" t="s">
        <v>2023</v>
      </c>
      <c r="E2034" s="6" t="s">
        <v>2471</v>
      </c>
      <c r="F2034" s="5" t="s">
        <v>2169</v>
      </c>
      <c r="G2034" s="5" t="s">
        <v>116</v>
      </c>
      <c r="H2034" s="5" t="s">
        <v>19</v>
      </c>
      <c r="I2034" s="6" t="s">
        <v>2174</v>
      </c>
      <c r="J2034" s="7">
        <v>1075744</v>
      </c>
      <c r="K2034" s="8">
        <v>0.27800000000000002</v>
      </c>
    </row>
    <row r="2035" spans="1:11" x14ac:dyDescent="0.35">
      <c r="A2035" s="5" t="s">
        <v>2167</v>
      </c>
      <c r="B2035" s="5" t="s">
        <v>2022</v>
      </c>
      <c r="C2035" s="5" t="s">
        <v>17</v>
      </c>
      <c r="D2035" s="5" t="s">
        <v>2023</v>
      </c>
      <c r="E2035" s="6" t="s">
        <v>2471</v>
      </c>
      <c r="F2035" s="5" t="s">
        <v>2169</v>
      </c>
      <c r="G2035" s="5" t="s">
        <v>116</v>
      </c>
      <c r="H2035" s="5" t="s">
        <v>30</v>
      </c>
      <c r="I2035" s="6" t="s">
        <v>2182</v>
      </c>
      <c r="J2035" s="7">
        <v>200444</v>
      </c>
      <c r="K2035" s="8">
        <v>5.1799999999999999E-2</v>
      </c>
    </row>
    <row r="2036" spans="1:11" x14ac:dyDescent="0.35">
      <c r="A2036" s="5" t="s">
        <v>2167</v>
      </c>
      <c r="B2036" s="5" t="s">
        <v>2022</v>
      </c>
      <c r="C2036" s="5" t="s">
        <v>17</v>
      </c>
      <c r="D2036" s="5" t="s">
        <v>2023</v>
      </c>
      <c r="E2036" s="6" t="s">
        <v>2471</v>
      </c>
      <c r="F2036" s="5" t="s">
        <v>2169</v>
      </c>
      <c r="G2036" s="5" t="s">
        <v>116</v>
      </c>
      <c r="H2036" s="5" t="s">
        <v>2175</v>
      </c>
      <c r="I2036" s="6" t="s">
        <v>2176</v>
      </c>
      <c r="J2036" s="7">
        <v>1112118</v>
      </c>
      <c r="K2036" s="8">
        <v>0.28739999999999999</v>
      </c>
    </row>
    <row r="2037" spans="1:11" x14ac:dyDescent="0.35">
      <c r="A2037" s="5" t="s">
        <v>2167</v>
      </c>
      <c r="B2037" s="5" t="s">
        <v>2022</v>
      </c>
      <c r="C2037" s="5" t="s">
        <v>17</v>
      </c>
      <c r="D2037" s="5" t="s">
        <v>2023</v>
      </c>
      <c r="E2037" s="6" t="s">
        <v>2471</v>
      </c>
      <c r="F2037" s="5" t="s">
        <v>2169</v>
      </c>
      <c r="G2037" s="5" t="s">
        <v>116</v>
      </c>
      <c r="H2037" s="5" t="s">
        <v>2177</v>
      </c>
      <c r="I2037" s="6" t="s">
        <v>2178</v>
      </c>
      <c r="J2037" s="7">
        <v>591272</v>
      </c>
      <c r="K2037" s="8">
        <v>0.15279999999999999</v>
      </c>
    </row>
    <row r="2038" spans="1:11" x14ac:dyDescent="0.35">
      <c r="A2038" s="5" t="s">
        <v>2167</v>
      </c>
      <c r="B2038" s="5" t="s">
        <v>2022</v>
      </c>
      <c r="C2038" s="5" t="s">
        <v>17</v>
      </c>
      <c r="D2038" s="5" t="s">
        <v>2023</v>
      </c>
      <c r="E2038" s="6" t="s">
        <v>2471</v>
      </c>
      <c r="F2038" s="5" t="s">
        <v>2169</v>
      </c>
      <c r="G2038" s="5" t="s">
        <v>116</v>
      </c>
      <c r="H2038" s="5" t="s">
        <v>2179</v>
      </c>
      <c r="I2038" s="6" t="s">
        <v>2180</v>
      </c>
      <c r="J2038" s="7">
        <v>0</v>
      </c>
      <c r="K2038" s="8">
        <v>0</v>
      </c>
    </row>
    <row r="2039" spans="1:11" x14ac:dyDescent="0.35">
      <c r="A2039" s="5" t="s">
        <v>2167</v>
      </c>
      <c r="B2039" s="5" t="s">
        <v>2022</v>
      </c>
      <c r="C2039" s="5" t="s">
        <v>17</v>
      </c>
      <c r="D2039" s="5" t="s">
        <v>2029</v>
      </c>
      <c r="E2039" s="6" t="s">
        <v>2472</v>
      </c>
      <c r="F2039" s="5" t="s">
        <v>2169</v>
      </c>
      <c r="G2039" s="5" t="s">
        <v>116</v>
      </c>
      <c r="H2039" s="5" t="s">
        <v>2170</v>
      </c>
      <c r="I2039" s="6" t="s">
        <v>2171</v>
      </c>
      <c r="J2039" s="7">
        <v>0</v>
      </c>
      <c r="K2039" s="8">
        <v>0</v>
      </c>
    </row>
    <row r="2040" spans="1:11" x14ac:dyDescent="0.35">
      <c r="A2040" s="5" t="s">
        <v>2167</v>
      </c>
      <c r="B2040" s="5" t="s">
        <v>2022</v>
      </c>
      <c r="C2040" s="5" t="s">
        <v>17</v>
      </c>
      <c r="D2040" s="5" t="s">
        <v>2029</v>
      </c>
      <c r="E2040" s="6" t="s">
        <v>2472</v>
      </c>
      <c r="F2040" s="5" t="s">
        <v>2169</v>
      </c>
      <c r="G2040" s="5" t="s">
        <v>116</v>
      </c>
      <c r="H2040" s="5" t="s">
        <v>2172</v>
      </c>
      <c r="I2040" s="6" t="s">
        <v>2173</v>
      </c>
      <c r="J2040" s="7">
        <v>0</v>
      </c>
      <c r="K2040" s="8">
        <v>0</v>
      </c>
    </row>
    <row r="2041" spans="1:11" x14ac:dyDescent="0.35">
      <c r="A2041" s="5" t="s">
        <v>2167</v>
      </c>
      <c r="B2041" s="5" t="s">
        <v>2022</v>
      </c>
      <c r="C2041" s="5" t="s">
        <v>17</v>
      </c>
      <c r="D2041" s="5" t="s">
        <v>2029</v>
      </c>
      <c r="E2041" s="6" t="s">
        <v>2472</v>
      </c>
      <c r="F2041" s="5" t="s">
        <v>2169</v>
      </c>
      <c r="G2041" s="5" t="s">
        <v>116</v>
      </c>
      <c r="H2041" s="5" t="s">
        <v>19</v>
      </c>
      <c r="I2041" s="6" t="s">
        <v>2174</v>
      </c>
      <c r="J2041" s="7">
        <v>2598716</v>
      </c>
      <c r="K2041" s="8">
        <v>0.35859999999999997</v>
      </c>
    </row>
    <row r="2042" spans="1:11" x14ac:dyDescent="0.35">
      <c r="A2042" s="5" t="s">
        <v>2167</v>
      </c>
      <c r="B2042" s="5" t="s">
        <v>2022</v>
      </c>
      <c r="C2042" s="5" t="s">
        <v>17</v>
      </c>
      <c r="D2042" s="5" t="s">
        <v>2029</v>
      </c>
      <c r="E2042" s="6" t="s">
        <v>2472</v>
      </c>
      <c r="F2042" s="5" t="s">
        <v>2169</v>
      </c>
      <c r="G2042" s="5" t="s">
        <v>116</v>
      </c>
      <c r="H2042" s="5" t="s">
        <v>30</v>
      </c>
      <c r="I2042" s="6" t="s">
        <v>2182</v>
      </c>
      <c r="J2042" s="7">
        <v>309440</v>
      </c>
      <c r="K2042" s="8">
        <v>4.2700000000000002E-2</v>
      </c>
    </row>
    <row r="2043" spans="1:11" x14ac:dyDescent="0.35">
      <c r="A2043" s="5" t="s">
        <v>2167</v>
      </c>
      <c r="B2043" s="5" t="s">
        <v>2022</v>
      </c>
      <c r="C2043" s="5" t="s">
        <v>17</v>
      </c>
      <c r="D2043" s="5" t="s">
        <v>2029</v>
      </c>
      <c r="E2043" s="6" t="s">
        <v>2472</v>
      </c>
      <c r="F2043" s="5" t="s">
        <v>2169</v>
      </c>
      <c r="G2043" s="5" t="s">
        <v>116</v>
      </c>
      <c r="H2043" s="5" t="s">
        <v>2175</v>
      </c>
      <c r="I2043" s="6" t="s">
        <v>2176</v>
      </c>
      <c r="J2043" s="7">
        <v>1997229</v>
      </c>
      <c r="K2043" s="8">
        <v>0.27560000000000001</v>
      </c>
    </row>
    <row r="2044" spans="1:11" x14ac:dyDescent="0.35">
      <c r="A2044" s="5" t="s">
        <v>2167</v>
      </c>
      <c r="B2044" s="5" t="s">
        <v>2022</v>
      </c>
      <c r="C2044" s="5" t="s">
        <v>17</v>
      </c>
      <c r="D2044" s="5" t="s">
        <v>2029</v>
      </c>
      <c r="E2044" s="6" t="s">
        <v>2472</v>
      </c>
      <c r="F2044" s="5" t="s">
        <v>2169</v>
      </c>
      <c r="G2044" s="5" t="s">
        <v>116</v>
      </c>
      <c r="H2044" s="5" t="s">
        <v>2177</v>
      </c>
      <c r="I2044" s="6" t="s">
        <v>2178</v>
      </c>
      <c r="J2044" s="7">
        <v>1180510</v>
      </c>
      <c r="K2044" s="8">
        <v>0.16289999999999999</v>
      </c>
    </row>
    <row r="2045" spans="1:11" x14ac:dyDescent="0.35">
      <c r="A2045" s="5" t="s">
        <v>2167</v>
      </c>
      <c r="B2045" s="5" t="s">
        <v>2022</v>
      </c>
      <c r="C2045" s="5" t="s">
        <v>17</v>
      </c>
      <c r="D2045" s="5" t="s">
        <v>2029</v>
      </c>
      <c r="E2045" s="6" t="s">
        <v>2472</v>
      </c>
      <c r="F2045" s="5" t="s">
        <v>2169</v>
      </c>
      <c r="G2045" s="5" t="s">
        <v>116</v>
      </c>
      <c r="H2045" s="5" t="s">
        <v>2179</v>
      </c>
      <c r="I2045" s="6" t="s">
        <v>2180</v>
      </c>
      <c r="J2045" s="7">
        <v>149285</v>
      </c>
      <c r="K2045" s="8">
        <v>2.06E-2</v>
      </c>
    </row>
    <row r="2046" spans="1:11" x14ac:dyDescent="0.35">
      <c r="A2046" s="5" t="s">
        <v>2167</v>
      </c>
      <c r="B2046" s="5" t="s">
        <v>2022</v>
      </c>
      <c r="C2046" s="5" t="s">
        <v>17</v>
      </c>
      <c r="D2046" s="5" t="s">
        <v>2032</v>
      </c>
      <c r="E2046" s="6" t="s">
        <v>2473</v>
      </c>
      <c r="F2046" s="5" t="s">
        <v>2169</v>
      </c>
      <c r="G2046" s="5" t="s">
        <v>116</v>
      </c>
      <c r="H2046" s="5" t="s">
        <v>2172</v>
      </c>
      <c r="I2046" s="6" t="s">
        <v>2173</v>
      </c>
      <c r="J2046" s="7">
        <v>0</v>
      </c>
      <c r="K2046" s="8">
        <v>0</v>
      </c>
    </row>
    <row r="2047" spans="1:11" x14ac:dyDescent="0.35">
      <c r="A2047" s="5" t="s">
        <v>2167</v>
      </c>
      <c r="B2047" s="5" t="s">
        <v>2022</v>
      </c>
      <c r="C2047" s="5" t="s">
        <v>17</v>
      </c>
      <c r="D2047" s="5" t="s">
        <v>2032</v>
      </c>
      <c r="E2047" s="6" t="s">
        <v>2473</v>
      </c>
      <c r="F2047" s="5" t="s">
        <v>2169</v>
      </c>
      <c r="G2047" s="5" t="s">
        <v>116</v>
      </c>
      <c r="H2047" s="5" t="s">
        <v>19</v>
      </c>
      <c r="I2047" s="6" t="s">
        <v>2174</v>
      </c>
      <c r="J2047" s="7">
        <v>868863</v>
      </c>
      <c r="K2047" s="8">
        <v>0.43309999999999998</v>
      </c>
    </row>
    <row r="2048" spans="1:11" x14ac:dyDescent="0.35">
      <c r="A2048" s="5" t="s">
        <v>2167</v>
      </c>
      <c r="B2048" s="5" t="s">
        <v>2022</v>
      </c>
      <c r="C2048" s="5" t="s">
        <v>17</v>
      </c>
      <c r="D2048" s="5" t="s">
        <v>2032</v>
      </c>
      <c r="E2048" s="6" t="s">
        <v>2473</v>
      </c>
      <c r="F2048" s="5" t="s">
        <v>2169</v>
      </c>
      <c r="G2048" s="5" t="s">
        <v>116</v>
      </c>
      <c r="H2048" s="5" t="s">
        <v>2175</v>
      </c>
      <c r="I2048" s="6" t="s">
        <v>2176</v>
      </c>
      <c r="J2048" s="7">
        <v>786811</v>
      </c>
      <c r="K2048" s="8">
        <v>0.39219999999999999</v>
      </c>
    </row>
    <row r="2049" spans="1:11" x14ac:dyDescent="0.35">
      <c r="A2049" s="5" t="s">
        <v>2167</v>
      </c>
      <c r="B2049" s="5" t="s">
        <v>2022</v>
      </c>
      <c r="C2049" s="5" t="s">
        <v>17</v>
      </c>
      <c r="D2049" s="5" t="s">
        <v>2032</v>
      </c>
      <c r="E2049" s="6" t="s">
        <v>2473</v>
      </c>
      <c r="F2049" s="5" t="s">
        <v>2169</v>
      </c>
      <c r="G2049" s="5" t="s">
        <v>116</v>
      </c>
      <c r="H2049" s="5" t="s">
        <v>2177</v>
      </c>
      <c r="I2049" s="6" t="s">
        <v>2178</v>
      </c>
      <c r="J2049" s="7">
        <v>509361</v>
      </c>
      <c r="K2049" s="8">
        <v>0.25390000000000001</v>
      </c>
    </row>
    <row r="2050" spans="1:11" x14ac:dyDescent="0.35">
      <c r="A2050" s="5" t="s">
        <v>2167</v>
      </c>
      <c r="B2050" s="5" t="s">
        <v>2022</v>
      </c>
      <c r="C2050" s="5" t="s">
        <v>17</v>
      </c>
      <c r="D2050" s="5" t="s">
        <v>2032</v>
      </c>
      <c r="E2050" s="6" t="s">
        <v>2473</v>
      </c>
      <c r="F2050" s="5" t="s">
        <v>2169</v>
      </c>
      <c r="G2050" s="5" t="s">
        <v>116</v>
      </c>
      <c r="H2050" s="5" t="s">
        <v>2179</v>
      </c>
      <c r="I2050" s="6" t="s">
        <v>2180</v>
      </c>
      <c r="J2050" s="7">
        <v>158887</v>
      </c>
      <c r="K2050" s="8">
        <v>7.9200000000000007E-2</v>
      </c>
    </row>
    <row r="2051" spans="1:11" x14ac:dyDescent="0.35">
      <c r="A2051" s="5" t="s">
        <v>2167</v>
      </c>
      <c r="B2051" s="5" t="s">
        <v>2037</v>
      </c>
      <c r="C2051" s="5" t="s">
        <v>17</v>
      </c>
      <c r="D2051" s="5" t="s">
        <v>111</v>
      </c>
      <c r="E2051" s="6" t="s">
        <v>2199</v>
      </c>
      <c r="F2051" s="5" t="s">
        <v>2198</v>
      </c>
      <c r="G2051" s="5" t="s">
        <v>110</v>
      </c>
      <c r="H2051" s="5" t="s">
        <v>2170</v>
      </c>
      <c r="I2051" s="6" t="s">
        <v>2171</v>
      </c>
      <c r="J2051" s="7">
        <v>0</v>
      </c>
      <c r="K2051" s="8">
        <v>0</v>
      </c>
    </row>
    <row r="2052" spans="1:11" x14ac:dyDescent="0.35">
      <c r="A2052" s="5" t="s">
        <v>2167</v>
      </c>
      <c r="B2052" s="5" t="s">
        <v>2037</v>
      </c>
      <c r="C2052" s="5" t="s">
        <v>17</v>
      </c>
      <c r="D2052" s="5" t="s">
        <v>111</v>
      </c>
      <c r="E2052" s="6" t="s">
        <v>2199</v>
      </c>
      <c r="F2052" s="5" t="s">
        <v>2198</v>
      </c>
      <c r="G2052" s="5" t="s">
        <v>110</v>
      </c>
      <c r="H2052" s="5" t="s">
        <v>2172</v>
      </c>
      <c r="I2052" s="6" t="s">
        <v>2173</v>
      </c>
      <c r="J2052" s="7">
        <v>0</v>
      </c>
      <c r="K2052" s="8">
        <v>0</v>
      </c>
    </row>
    <row r="2053" spans="1:11" x14ac:dyDescent="0.35">
      <c r="A2053" s="5" t="s">
        <v>2167</v>
      </c>
      <c r="B2053" s="5" t="s">
        <v>2037</v>
      </c>
      <c r="C2053" s="5" t="s">
        <v>17</v>
      </c>
      <c r="D2053" s="5" t="s">
        <v>111</v>
      </c>
      <c r="E2053" s="6" t="s">
        <v>2199</v>
      </c>
      <c r="F2053" s="5" t="s">
        <v>2198</v>
      </c>
      <c r="G2053" s="5" t="s">
        <v>110</v>
      </c>
      <c r="H2053" s="5" t="s">
        <v>19</v>
      </c>
      <c r="I2053" s="6" t="s">
        <v>2174</v>
      </c>
      <c r="J2053" s="7">
        <v>210561</v>
      </c>
      <c r="K2053" s="8">
        <v>0.16500000000000001</v>
      </c>
    </row>
    <row r="2054" spans="1:11" x14ac:dyDescent="0.35">
      <c r="A2054" s="5" t="s">
        <v>2167</v>
      </c>
      <c r="B2054" s="5" t="s">
        <v>2037</v>
      </c>
      <c r="C2054" s="5" t="s">
        <v>17</v>
      </c>
      <c r="D2054" s="5" t="s">
        <v>111</v>
      </c>
      <c r="E2054" s="6" t="s">
        <v>2199</v>
      </c>
      <c r="F2054" s="5" t="s">
        <v>2198</v>
      </c>
      <c r="G2054" s="5" t="s">
        <v>110</v>
      </c>
      <c r="H2054" s="5" t="s">
        <v>30</v>
      </c>
      <c r="I2054" s="6" t="s">
        <v>2182</v>
      </c>
      <c r="J2054" s="7">
        <v>23864</v>
      </c>
      <c r="K2054" s="8">
        <v>1.8700000000000001E-2</v>
      </c>
    </row>
    <row r="2055" spans="1:11" x14ac:dyDescent="0.35">
      <c r="A2055" s="5" t="s">
        <v>2167</v>
      </c>
      <c r="B2055" s="5" t="s">
        <v>2037</v>
      </c>
      <c r="C2055" s="5" t="s">
        <v>17</v>
      </c>
      <c r="D2055" s="5" t="s">
        <v>111</v>
      </c>
      <c r="E2055" s="6" t="s">
        <v>2199</v>
      </c>
      <c r="F2055" s="5" t="s">
        <v>2198</v>
      </c>
      <c r="G2055" s="5" t="s">
        <v>110</v>
      </c>
      <c r="H2055" s="5" t="s">
        <v>2175</v>
      </c>
      <c r="I2055" s="6" t="s">
        <v>2176</v>
      </c>
      <c r="J2055" s="7">
        <v>245399</v>
      </c>
      <c r="K2055" s="8">
        <v>0.1923</v>
      </c>
    </row>
    <row r="2056" spans="1:11" x14ac:dyDescent="0.35">
      <c r="A2056" s="5" t="s">
        <v>2167</v>
      </c>
      <c r="B2056" s="5" t="s">
        <v>2037</v>
      </c>
      <c r="C2056" s="5" t="s">
        <v>17</v>
      </c>
      <c r="D2056" s="5" t="s">
        <v>111</v>
      </c>
      <c r="E2056" s="6" t="s">
        <v>2199</v>
      </c>
      <c r="F2056" s="5" t="s">
        <v>2198</v>
      </c>
      <c r="G2056" s="5" t="s">
        <v>110</v>
      </c>
      <c r="H2056" s="5" t="s">
        <v>2177</v>
      </c>
      <c r="I2056" s="6" t="s">
        <v>2178</v>
      </c>
      <c r="J2056" s="7">
        <v>174957</v>
      </c>
      <c r="K2056" s="8">
        <v>0.1371</v>
      </c>
    </row>
    <row r="2057" spans="1:11" x14ac:dyDescent="0.35">
      <c r="A2057" s="5" t="s">
        <v>2167</v>
      </c>
      <c r="B2057" s="5" t="s">
        <v>2037</v>
      </c>
      <c r="C2057" s="5" t="s">
        <v>17</v>
      </c>
      <c r="D2057" s="5" t="s">
        <v>111</v>
      </c>
      <c r="E2057" s="6" t="s">
        <v>2199</v>
      </c>
      <c r="F2057" s="5" t="s">
        <v>2198</v>
      </c>
      <c r="G2057" s="5" t="s">
        <v>110</v>
      </c>
      <c r="H2057" s="5" t="s">
        <v>2179</v>
      </c>
      <c r="I2057" s="6" t="s">
        <v>2180</v>
      </c>
      <c r="J2057" s="7">
        <v>36114</v>
      </c>
      <c r="K2057" s="8">
        <v>2.8299999999999999E-2</v>
      </c>
    </row>
    <row r="2058" spans="1:11" x14ac:dyDescent="0.35">
      <c r="A2058" s="5" t="s">
        <v>2167</v>
      </c>
      <c r="B2058" s="5" t="s">
        <v>2037</v>
      </c>
      <c r="C2058" s="5" t="s">
        <v>17</v>
      </c>
      <c r="D2058" s="5" t="s">
        <v>483</v>
      </c>
      <c r="E2058" s="6" t="s">
        <v>2262</v>
      </c>
      <c r="F2058" s="5" t="s">
        <v>2198</v>
      </c>
      <c r="G2058" s="5" t="s">
        <v>479</v>
      </c>
      <c r="H2058" s="5" t="s">
        <v>2170</v>
      </c>
      <c r="I2058" s="6" t="s">
        <v>2171</v>
      </c>
      <c r="J2058" s="7">
        <v>0</v>
      </c>
      <c r="K2058" s="8">
        <v>0</v>
      </c>
    </row>
    <row r="2059" spans="1:11" x14ac:dyDescent="0.35">
      <c r="A2059" s="5" t="s">
        <v>2167</v>
      </c>
      <c r="B2059" s="5" t="s">
        <v>2037</v>
      </c>
      <c r="C2059" s="5" t="s">
        <v>17</v>
      </c>
      <c r="D2059" s="5" t="s">
        <v>483</v>
      </c>
      <c r="E2059" s="6" t="s">
        <v>2262</v>
      </c>
      <c r="F2059" s="5" t="s">
        <v>2198</v>
      </c>
      <c r="G2059" s="5" t="s">
        <v>479</v>
      </c>
      <c r="H2059" s="5" t="s">
        <v>2172</v>
      </c>
      <c r="I2059" s="6" t="s">
        <v>2173</v>
      </c>
      <c r="J2059" s="7">
        <v>0</v>
      </c>
      <c r="K2059" s="8">
        <v>0</v>
      </c>
    </row>
    <row r="2060" spans="1:11" x14ac:dyDescent="0.35">
      <c r="A2060" s="5" t="s">
        <v>2167</v>
      </c>
      <c r="B2060" s="5" t="s">
        <v>2037</v>
      </c>
      <c r="C2060" s="5" t="s">
        <v>17</v>
      </c>
      <c r="D2060" s="5" t="s">
        <v>483</v>
      </c>
      <c r="E2060" s="6" t="s">
        <v>2262</v>
      </c>
      <c r="F2060" s="5" t="s">
        <v>2198</v>
      </c>
      <c r="G2060" s="5" t="s">
        <v>479</v>
      </c>
      <c r="H2060" s="5" t="s">
        <v>19</v>
      </c>
      <c r="I2060" s="6" t="s">
        <v>2174</v>
      </c>
      <c r="J2060" s="7">
        <v>174881</v>
      </c>
      <c r="K2060" s="8">
        <v>0.37859999999999999</v>
      </c>
    </row>
    <row r="2061" spans="1:11" x14ac:dyDescent="0.35">
      <c r="A2061" s="5" t="s">
        <v>2167</v>
      </c>
      <c r="B2061" s="5" t="s">
        <v>2037</v>
      </c>
      <c r="C2061" s="5" t="s">
        <v>17</v>
      </c>
      <c r="D2061" s="5" t="s">
        <v>483</v>
      </c>
      <c r="E2061" s="6" t="s">
        <v>2262</v>
      </c>
      <c r="F2061" s="5" t="s">
        <v>2198</v>
      </c>
      <c r="G2061" s="5" t="s">
        <v>479</v>
      </c>
      <c r="H2061" s="5" t="s">
        <v>2175</v>
      </c>
      <c r="I2061" s="6" t="s">
        <v>2176</v>
      </c>
      <c r="J2061" s="7">
        <v>119267</v>
      </c>
      <c r="K2061" s="8">
        <v>0.25819999999999999</v>
      </c>
    </row>
    <row r="2062" spans="1:11" x14ac:dyDescent="0.35">
      <c r="A2062" s="5" t="s">
        <v>2167</v>
      </c>
      <c r="B2062" s="5" t="s">
        <v>2037</v>
      </c>
      <c r="C2062" s="5" t="s">
        <v>17</v>
      </c>
      <c r="D2062" s="5" t="s">
        <v>483</v>
      </c>
      <c r="E2062" s="6" t="s">
        <v>2262</v>
      </c>
      <c r="F2062" s="5" t="s">
        <v>2198</v>
      </c>
      <c r="G2062" s="5" t="s">
        <v>479</v>
      </c>
      <c r="H2062" s="5" t="s">
        <v>2177</v>
      </c>
      <c r="I2062" s="6" t="s">
        <v>2178</v>
      </c>
      <c r="J2062" s="7">
        <v>64807</v>
      </c>
      <c r="K2062" s="8">
        <v>0.14030000000000001</v>
      </c>
    </row>
    <row r="2063" spans="1:11" x14ac:dyDescent="0.35">
      <c r="A2063" s="5" t="s">
        <v>2167</v>
      </c>
      <c r="B2063" s="5" t="s">
        <v>2037</v>
      </c>
      <c r="C2063" s="5" t="s">
        <v>17</v>
      </c>
      <c r="D2063" s="5" t="s">
        <v>483</v>
      </c>
      <c r="E2063" s="6" t="s">
        <v>2262</v>
      </c>
      <c r="F2063" s="5" t="s">
        <v>2198</v>
      </c>
      <c r="G2063" s="5" t="s">
        <v>479</v>
      </c>
      <c r="H2063" s="5" t="s">
        <v>2179</v>
      </c>
      <c r="I2063" s="6" t="s">
        <v>2180</v>
      </c>
      <c r="J2063" s="7">
        <v>26560</v>
      </c>
      <c r="K2063" s="8">
        <v>5.7500000000000002E-2</v>
      </c>
    </row>
    <row r="2064" spans="1:11" x14ac:dyDescent="0.35">
      <c r="A2064" s="5" t="s">
        <v>2167</v>
      </c>
      <c r="B2064" s="5" t="s">
        <v>2037</v>
      </c>
      <c r="C2064" s="5" t="s">
        <v>17</v>
      </c>
      <c r="D2064" s="5" t="s">
        <v>2038</v>
      </c>
      <c r="E2064" s="6" t="s">
        <v>2474</v>
      </c>
      <c r="F2064" s="5" t="s">
        <v>2169</v>
      </c>
      <c r="G2064" s="5" t="s">
        <v>116</v>
      </c>
      <c r="H2064" s="5" t="s">
        <v>2170</v>
      </c>
      <c r="I2064" s="6" t="s">
        <v>2171</v>
      </c>
      <c r="J2064" s="7">
        <v>0</v>
      </c>
      <c r="K2064" s="8">
        <v>0</v>
      </c>
    </row>
    <row r="2065" spans="1:11" x14ac:dyDescent="0.35">
      <c r="A2065" s="5" t="s">
        <v>2167</v>
      </c>
      <c r="B2065" s="5" t="s">
        <v>2037</v>
      </c>
      <c r="C2065" s="5" t="s">
        <v>17</v>
      </c>
      <c r="D2065" s="5" t="s">
        <v>2038</v>
      </c>
      <c r="E2065" s="6" t="s">
        <v>2474</v>
      </c>
      <c r="F2065" s="5" t="s">
        <v>2169</v>
      </c>
      <c r="G2065" s="5" t="s">
        <v>116</v>
      </c>
      <c r="H2065" s="5" t="s">
        <v>2172</v>
      </c>
      <c r="I2065" s="6" t="s">
        <v>2173</v>
      </c>
      <c r="J2065" s="7">
        <v>0</v>
      </c>
      <c r="K2065" s="8">
        <v>0</v>
      </c>
    </row>
    <row r="2066" spans="1:11" x14ac:dyDescent="0.35">
      <c r="A2066" s="5" t="s">
        <v>2167</v>
      </c>
      <c r="B2066" s="5" t="s">
        <v>2037</v>
      </c>
      <c r="C2066" s="5" t="s">
        <v>17</v>
      </c>
      <c r="D2066" s="5" t="s">
        <v>2038</v>
      </c>
      <c r="E2066" s="6" t="s">
        <v>2474</v>
      </c>
      <c r="F2066" s="5" t="s">
        <v>2169</v>
      </c>
      <c r="G2066" s="5" t="s">
        <v>116</v>
      </c>
      <c r="H2066" s="5" t="s">
        <v>19</v>
      </c>
      <c r="I2066" s="6" t="s">
        <v>2174</v>
      </c>
      <c r="J2066" s="7">
        <v>1076519</v>
      </c>
      <c r="K2066" s="8">
        <v>0.21360000000000001</v>
      </c>
    </row>
    <row r="2067" spans="1:11" x14ac:dyDescent="0.35">
      <c r="A2067" s="5" t="s">
        <v>2167</v>
      </c>
      <c r="B2067" s="5" t="s">
        <v>2037</v>
      </c>
      <c r="C2067" s="5" t="s">
        <v>17</v>
      </c>
      <c r="D2067" s="5" t="s">
        <v>2038</v>
      </c>
      <c r="E2067" s="6" t="s">
        <v>2474</v>
      </c>
      <c r="F2067" s="5" t="s">
        <v>2169</v>
      </c>
      <c r="G2067" s="5" t="s">
        <v>116</v>
      </c>
      <c r="H2067" s="5" t="s">
        <v>2175</v>
      </c>
      <c r="I2067" s="6" t="s">
        <v>2176</v>
      </c>
      <c r="J2067" s="7">
        <v>1206044</v>
      </c>
      <c r="K2067" s="8">
        <v>0.23930000000000001</v>
      </c>
    </row>
    <row r="2068" spans="1:11" x14ac:dyDescent="0.35">
      <c r="A2068" s="5" t="s">
        <v>2167</v>
      </c>
      <c r="B2068" s="5" t="s">
        <v>2037</v>
      </c>
      <c r="C2068" s="5" t="s">
        <v>17</v>
      </c>
      <c r="D2068" s="5" t="s">
        <v>2038</v>
      </c>
      <c r="E2068" s="6" t="s">
        <v>2474</v>
      </c>
      <c r="F2068" s="5" t="s">
        <v>2169</v>
      </c>
      <c r="G2068" s="5" t="s">
        <v>116</v>
      </c>
      <c r="H2068" s="5" t="s">
        <v>2177</v>
      </c>
      <c r="I2068" s="6" t="s">
        <v>2178</v>
      </c>
      <c r="J2068" s="7">
        <v>838637</v>
      </c>
      <c r="K2068" s="8">
        <v>0.16639999999999999</v>
      </c>
    </row>
    <row r="2069" spans="1:11" x14ac:dyDescent="0.35">
      <c r="A2069" s="5" t="s">
        <v>2167</v>
      </c>
      <c r="B2069" s="5" t="s">
        <v>2037</v>
      </c>
      <c r="C2069" s="5" t="s">
        <v>17</v>
      </c>
      <c r="D2069" s="5" t="s">
        <v>2038</v>
      </c>
      <c r="E2069" s="6" t="s">
        <v>2474</v>
      </c>
      <c r="F2069" s="5" t="s">
        <v>2169</v>
      </c>
      <c r="G2069" s="5" t="s">
        <v>116</v>
      </c>
      <c r="H2069" s="5" t="s">
        <v>2179</v>
      </c>
      <c r="I2069" s="6" t="s">
        <v>2180</v>
      </c>
      <c r="J2069" s="7">
        <v>263082</v>
      </c>
      <c r="K2069" s="8">
        <v>5.2200000000000003E-2</v>
      </c>
    </row>
    <row r="2070" spans="1:11" x14ac:dyDescent="0.35">
      <c r="A2070" s="5" t="s">
        <v>2167</v>
      </c>
      <c r="B2070" s="5" t="s">
        <v>2048</v>
      </c>
      <c r="C2070" s="5" t="s">
        <v>17</v>
      </c>
      <c r="D2070" s="5" t="s">
        <v>2049</v>
      </c>
      <c r="E2070" s="6" t="s">
        <v>2475</v>
      </c>
      <c r="F2070" s="5" t="s">
        <v>2169</v>
      </c>
      <c r="G2070" s="5" t="s">
        <v>116</v>
      </c>
      <c r="H2070" s="5" t="s">
        <v>2170</v>
      </c>
      <c r="I2070" s="6" t="s">
        <v>2171</v>
      </c>
      <c r="J2070" s="7">
        <v>0</v>
      </c>
      <c r="K2070" s="8">
        <v>0</v>
      </c>
    </row>
    <row r="2071" spans="1:11" x14ac:dyDescent="0.35">
      <c r="A2071" s="5" t="s">
        <v>2167</v>
      </c>
      <c r="B2071" s="5" t="s">
        <v>2048</v>
      </c>
      <c r="C2071" s="5" t="s">
        <v>17</v>
      </c>
      <c r="D2071" s="5" t="s">
        <v>2049</v>
      </c>
      <c r="E2071" s="6" t="s">
        <v>2475</v>
      </c>
      <c r="F2071" s="5" t="s">
        <v>2169</v>
      </c>
      <c r="G2071" s="5" t="s">
        <v>116</v>
      </c>
      <c r="H2071" s="5" t="s">
        <v>2172</v>
      </c>
      <c r="I2071" s="6" t="s">
        <v>2173</v>
      </c>
      <c r="J2071" s="7">
        <v>0</v>
      </c>
      <c r="K2071" s="8">
        <v>0</v>
      </c>
    </row>
    <row r="2072" spans="1:11" x14ac:dyDescent="0.35">
      <c r="A2072" s="5" t="s">
        <v>2167</v>
      </c>
      <c r="B2072" s="5" t="s">
        <v>2048</v>
      </c>
      <c r="C2072" s="5" t="s">
        <v>17</v>
      </c>
      <c r="D2072" s="5" t="s">
        <v>2049</v>
      </c>
      <c r="E2072" s="6" t="s">
        <v>2475</v>
      </c>
      <c r="F2072" s="5" t="s">
        <v>2169</v>
      </c>
      <c r="G2072" s="5" t="s">
        <v>116</v>
      </c>
      <c r="H2072" s="5" t="s">
        <v>19</v>
      </c>
      <c r="I2072" s="6" t="s">
        <v>2174</v>
      </c>
      <c r="J2072" s="7">
        <v>5319634</v>
      </c>
      <c r="K2072" s="8">
        <v>0.18079999999999999</v>
      </c>
    </row>
    <row r="2073" spans="1:11" x14ac:dyDescent="0.35">
      <c r="A2073" s="5" t="s">
        <v>2167</v>
      </c>
      <c r="B2073" s="5" t="s">
        <v>2048</v>
      </c>
      <c r="C2073" s="5" t="s">
        <v>17</v>
      </c>
      <c r="D2073" s="5" t="s">
        <v>2049</v>
      </c>
      <c r="E2073" s="6" t="s">
        <v>2475</v>
      </c>
      <c r="F2073" s="5" t="s">
        <v>2169</v>
      </c>
      <c r="G2073" s="5" t="s">
        <v>116</v>
      </c>
      <c r="H2073" s="5" t="s">
        <v>2175</v>
      </c>
      <c r="I2073" s="6" t="s">
        <v>2176</v>
      </c>
      <c r="J2073" s="7">
        <v>9547684</v>
      </c>
      <c r="K2073" s="8">
        <v>0.32450000000000001</v>
      </c>
    </row>
    <row r="2074" spans="1:11" x14ac:dyDescent="0.35">
      <c r="A2074" s="5" t="s">
        <v>2167</v>
      </c>
      <c r="B2074" s="5" t="s">
        <v>2048</v>
      </c>
      <c r="C2074" s="5" t="s">
        <v>17</v>
      </c>
      <c r="D2074" s="5" t="s">
        <v>2049</v>
      </c>
      <c r="E2074" s="6" t="s">
        <v>2475</v>
      </c>
      <c r="F2074" s="5" t="s">
        <v>2169</v>
      </c>
      <c r="G2074" s="5" t="s">
        <v>116</v>
      </c>
      <c r="H2074" s="5" t="s">
        <v>2177</v>
      </c>
      <c r="I2074" s="6" t="s">
        <v>2178</v>
      </c>
      <c r="J2074" s="7">
        <v>6437699</v>
      </c>
      <c r="K2074" s="8">
        <v>0.21879999999999999</v>
      </c>
    </row>
    <row r="2075" spans="1:11" x14ac:dyDescent="0.35">
      <c r="A2075" s="5" t="s">
        <v>2167</v>
      </c>
      <c r="B2075" s="5" t="s">
        <v>2048</v>
      </c>
      <c r="C2075" s="5" t="s">
        <v>17</v>
      </c>
      <c r="D2075" s="5" t="s">
        <v>2049</v>
      </c>
      <c r="E2075" s="6" t="s">
        <v>2475</v>
      </c>
      <c r="F2075" s="5" t="s">
        <v>2169</v>
      </c>
      <c r="G2075" s="5" t="s">
        <v>116</v>
      </c>
      <c r="H2075" s="5" t="s">
        <v>2179</v>
      </c>
      <c r="I2075" s="6" t="s">
        <v>2180</v>
      </c>
      <c r="J2075" s="7">
        <v>585513</v>
      </c>
      <c r="K2075" s="8">
        <v>1.9900000000000001E-2</v>
      </c>
    </row>
    <row r="2076" spans="1:11" x14ac:dyDescent="0.35">
      <c r="A2076" s="5" t="s">
        <v>2167</v>
      </c>
      <c r="B2076" s="5" t="s">
        <v>2050</v>
      </c>
      <c r="C2076" s="5" t="s">
        <v>17</v>
      </c>
      <c r="D2076" s="5" t="s">
        <v>2051</v>
      </c>
      <c r="E2076" s="6" t="s">
        <v>2476</v>
      </c>
      <c r="F2076" s="5" t="s">
        <v>2169</v>
      </c>
      <c r="G2076" s="5" t="s">
        <v>116</v>
      </c>
      <c r="H2076" s="5" t="s">
        <v>2170</v>
      </c>
      <c r="I2076" s="6" t="s">
        <v>2171</v>
      </c>
      <c r="J2076" s="7">
        <v>0</v>
      </c>
      <c r="K2076" s="8">
        <v>0</v>
      </c>
    </row>
    <row r="2077" spans="1:11" x14ac:dyDescent="0.35">
      <c r="A2077" s="5" t="s">
        <v>2167</v>
      </c>
      <c r="B2077" s="5" t="s">
        <v>2050</v>
      </c>
      <c r="C2077" s="5" t="s">
        <v>17</v>
      </c>
      <c r="D2077" s="5" t="s">
        <v>2051</v>
      </c>
      <c r="E2077" s="6" t="s">
        <v>2476</v>
      </c>
      <c r="F2077" s="5" t="s">
        <v>2169</v>
      </c>
      <c r="G2077" s="5" t="s">
        <v>116</v>
      </c>
      <c r="H2077" s="5" t="s">
        <v>2172</v>
      </c>
      <c r="I2077" s="6" t="s">
        <v>2173</v>
      </c>
      <c r="J2077" s="7">
        <v>0</v>
      </c>
      <c r="K2077" s="8">
        <v>0</v>
      </c>
    </row>
    <row r="2078" spans="1:11" x14ac:dyDescent="0.35">
      <c r="A2078" s="5" t="s">
        <v>2167</v>
      </c>
      <c r="B2078" s="5" t="s">
        <v>2050</v>
      </c>
      <c r="C2078" s="5" t="s">
        <v>17</v>
      </c>
      <c r="D2078" s="5" t="s">
        <v>2051</v>
      </c>
      <c r="E2078" s="6" t="s">
        <v>2476</v>
      </c>
      <c r="F2078" s="5" t="s">
        <v>2169</v>
      </c>
      <c r="G2078" s="5" t="s">
        <v>116</v>
      </c>
      <c r="H2078" s="5" t="s">
        <v>19</v>
      </c>
      <c r="I2078" s="6" t="s">
        <v>2174</v>
      </c>
      <c r="J2078" s="7">
        <v>1782382</v>
      </c>
      <c r="K2078" s="8">
        <v>0.40889999999999999</v>
      </c>
    </row>
    <row r="2079" spans="1:11" x14ac:dyDescent="0.35">
      <c r="A2079" s="5" t="s">
        <v>2167</v>
      </c>
      <c r="B2079" s="5" t="s">
        <v>2050</v>
      </c>
      <c r="C2079" s="5" t="s">
        <v>17</v>
      </c>
      <c r="D2079" s="5" t="s">
        <v>2051</v>
      </c>
      <c r="E2079" s="6" t="s">
        <v>2476</v>
      </c>
      <c r="F2079" s="5" t="s">
        <v>2169</v>
      </c>
      <c r="G2079" s="5" t="s">
        <v>116</v>
      </c>
      <c r="H2079" s="5" t="s">
        <v>30</v>
      </c>
      <c r="I2079" s="6" t="s">
        <v>2182</v>
      </c>
      <c r="J2079" s="7">
        <v>165641</v>
      </c>
      <c r="K2079" s="8">
        <v>3.7999999999999999E-2</v>
      </c>
    </row>
    <row r="2080" spans="1:11" x14ac:dyDescent="0.35">
      <c r="A2080" s="5" t="s">
        <v>2167</v>
      </c>
      <c r="B2080" s="5" t="s">
        <v>2050</v>
      </c>
      <c r="C2080" s="5" t="s">
        <v>17</v>
      </c>
      <c r="D2080" s="5" t="s">
        <v>2051</v>
      </c>
      <c r="E2080" s="6" t="s">
        <v>2476</v>
      </c>
      <c r="F2080" s="5" t="s">
        <v>2169</v>
      </c>
      <c r="G2080" s="5" t="s">
        <v>116</v>
      </c>
      <c r="H2080" s="5" t="s">
        <v>2175</v>
      </c>
      <c r="I2080" s="6" t="s">
        <v>2176</v>
      </c>
      <c r="J2080" s="7">
        <v>1336460</v>
      </c>
      <c r="K2080" s="8">
        <v>0.30659999999999998</v>
      </c>
    </row>
    <row r="2081" spans="1:11" x14ac:dyDescent="0.35">
      <c r="A2081" s="5" t="s">
        <v>2167</v>
      </c>
      <c r="B2081" s="5" t="s">
        <v>2050</v>
      </c>
      <c r="C2081" s="5" t="s">
        <v>17</v>
      </c>
      <c r="D2081" s="5" t="s">
        <v>2051</v>
      </c>
      <c r="E2081" s="6" t="s">
        <v>2476</v>
      </c>
      <c r="F2081" s="5" t="s">
        <v>2169</v>
      </c>
      <c r="G2081" s="5" t="s">
        <v>116</v>
      </c>
      <c r="H2081" s="5" t="s">
        <v>2177</v>
      </c>
      <c r="I2081" s="6" t="s">
        <v>2178</v>
      </c>
      <c r="J2081" s="7">
        <v>790281</v>
      </c>
      <c r="K2081" s="8">
        <v>0.18129999999999999</v>
      </c>
    </row>
    <row r="2082" spans="1:11" x14ac:dyDescent="0.35">
      <c r="A2082" s="5" t="s">
        <v>2167</v>
      </c>
      <c r="B2082" s="5" t="s">
        <v>2050</v>
      </c>
      <c r="C2082" s="5" t="s">
        <v>17</v>
      </c>
      <c r="D2082" s="5" t="s">
        <v>2051</v>
      </c>
      <c r="E2082" s="6" t="s">
        <v>2476</v>
      </c>
      <c r="F2082" s="5" t="s">
        <v>2169</v>
      </c>
      <c r="G2082" s="5" t="s">
        <v>116</v>
      </c>
      <c r="H2082" s="5" t="s">
        <v>2179</v>
      </c>
      <c r="I2082" s="6" t="s">
        <v>2180</v>
      </c>
      <c r="J2082" s="7">
        <v>118564</v>
      </c>
      <c r="K2082" s="8">
        <v>2.7199999999999998E-2</v>
      </c>
    </row>
    <row r="2083" spans="1:11" x14ac:dyDescent="0.35">
      <c r="A2083" s="5" t="s">
        <v>2167</v>
      </c>
      <c r="B2083" s="5" t="s">
        <v>2050</v>
      </c>
      <c r="C2083" s="5" t="s">
        <v>17</v>
      </c>
      <c r="D2083" s="5" t="s">
        <v>2053</v>
      </c>
      <c r="E2083" s="6" t="s">
        <v>2477</v>
      </c>
      <c r="F2083" s="5" t="s">
        <v>2169</v>
      </c>
      <c r="G2083" s="5" t="s">
        <v>116</v>
      </c>
      <c r="H2083" s="5" t="s">
        <v>2170</v>
      </c>
      <c r="I2083" s="6" t="s">
        <v>2171</v>
      </c>
      <c r="J2083" s="7">
        <v>0</v>
      </c>
      <c r="K2083" s="8">
        <v>0</v>
      </c>
    </row>
    <row r="2084" spans="1:11" x14ac:dyDescent="0.35">
      <c r="A2084" s="5" t="s">
        <v>2167</v>
      </c>
      <c r="B2084" s="5" t="s">
        <v>2050</v>
      </c>
      <c r="C2084" s="5" t="s">
        <v>17</v>
      </c>
      <c r="D2084" s="5" t="s">
        <v>2053</v>
      </c>
      <c r="E2084" s="6" t="s">
        <v>2477</v>
      </c>
      <c r="F2084" s="5" t="s">
        <v>2169</v>
      </c>
      <c r="G2084" s="5" t="s">
        <v>116</v>
      </c>
      <c r="H2084" s="5" t="s">
        <v>2172</v>
      </c>
      <c r="I2084" s="6" t="s">
        <v>2173</v>
      </c>
      <c r="J2084" s="7">
        <v>0</v>
      </c>
      <c r="K2084" s="8">
        <v>0</v>
      </c>
    </row>
    <row r="2085" spans="1:11" x14ac:dyDescent="0.35">
      <c r="A2085" s="5" t="s">
        <v>2167</v>
      </c>
      <c r="B2085" s="5" t="s">
        <v>2050</v>
      </c>
      <c r="C2085" s="5" t="s">
        <v>17</v>
      </c>
      <c r="D2085" s="5" t="s">
        <v>2053</v>
      </c>
      <c r="E2085" s="6" t="s">
        <v>2477</v>
      </c>
      <c r="F2085" s="5" t="s">
        <v>2169</v>
      </c>
      <c r="G2085" s="5" t="s">
        <v>116</v>
      </c>
      <c r="H2085" s="5" t="s">
        <v>19</v>
      </c>
      <c r="I2085" s="6" t="s">
        <v>2174</v>
      </c>
      <c r="J2085" s="7">
        <v>1234415</v>
      </c>
      <c r="K2085" s="8">
        <v>0.40079999999999999</v>
      </c>
    </row>
    <row r="2086" spans="1:11" x14ac:dyDescent="0.35">
      <c r="A2086" s="5" t="s">
        <v>2167</v>
      </c>
      <c r="B2086" s="5" t="s">
        <v>2050</v>
      </c>
      <c r="C2086" s="5" t="s">
        <v>17</v>
      </c>
      <c r="D2086" s="5" t="s">
        <v>2053</v>
      </c>
      <c r="E2086" s="6" t="s">
        <v>2477</v>
      </c>
      <c r="F2086" s="5" t="s">
        <v>2169</v>
      </c>
      <c r="G2086" s="5" t="s">
        <v>116</v>
      </c>
      <c r="H2086" s="5" t="s">
        <v>30</v>
      </c>
      <c r="I2086" s="6" t="s">
        <v>2182</v>
      </c>
      <c r="J2086" s="7">
        <v>144754</v>
      </c>
      <c r="K2086" s="8">
        <v>4.7E-2</v>
      </c>
    </row>
    <row r="2087" spans="1:11" x14ac:dyDescent="0.35">
      <c r="A2087" s="5" t="s">
        <v>2167</v>
      </c>
      <c r="B2087" s="5" t="s">
        <v>2050</v>
      </c>
      <c r="C2087" s="5" t="s">
        <v>17</v>
      </c>
      <c r="D2087" s="5" t="s">
        <v>2053</v>
      </c>
      <c r="E2087" s="6" t="s">
        <v>2477</v>
      </c>
      <c r="F2087" s="5" t="s">
        <v>2169</v>
      </c>
      <c r="G2087" s="5" t="s">
        <v>116</v>
      </c>
      <c r="H2087" s="5" t="s">
        <v>2175</v>
      </c>
      <c r="I2087" s="6" t="s">
        <v>2176</v>
      </c>
      <c r="J2087" s="7">
        <v>868218</v>
      </c>
      <c r="K2087" s="8">
        <v>0.28189999999999998</v>
      </c>
    </row>
    <row r="2088" spans="1:11" x14ac:dyDescent="0.35">
      <c r="A2088" s="5" t="s">
        <v>2167</v>
      </c>
      <c r="B2088" s="5" t="s">
        <v>2050</v>
      </c>
      <c r="C2088" s="5" t="s">
        <v>17</v>
      </c>
      <c r="D2088" s="5" t="s">
        <v>2053</v>
      </c>
      <c r="E2088" s="6" t="s">
        <v>2477</v>
      </c>
      <c r="F2088" s="5" t="s">
        <v>2169</v>
      </c>
      <c r="G2088" s="5" t="s">
        <v>116</v>
      </c>
      <c r="H2088" s="5" t="s">
        <v>2177</v>
      </c>
      <c r="I2088" s="6" t="s">
        <v>2178</v>
      </c>
      <c r="J2088" s="7">
        <v>719768</v>
      </c>
      <c r="K2088" s="8">
        <v>0.23369999999999999</v>
      </c>
    </row>
    <row r="2089" spans="1:11" x14ac:dyDescent="0.35">
      <c r="A2089" s="5" t="s">
        <v>2167</v>
      </c>
      <c r="B2089" s="5" t="s">
        <v>2050</v>
      </c>
      <c r="C2089" s="5" t="s">
        <v>17</v>
      </c>
      <c r="D2089" s="5" t="s">
        <v>2053</v>
      </c>
      <c r="E2089" s="6" t="s">
        <v>2477</v>
      </c>
      <c r="F2089" s="5" t="s">
        <v>2169</v>
      </c>
      <c r="G2089" s="5" t="s">
        <v>116</v>
      </c>
      <c r="H2089" s="5" t="s">
        <v>2179</v>
      </c>
      <c r="I2089" s="6" t="s">
        <v>2180</v>
      </c>
      <c r="J2089" s="7">
        <v>154302</v>
      </c>
      <c r="K2089" s="8">
        <v>5.0099999999999999E-2</v>
      </c>
    </row>
    <row r="2090" spans="1:11" x14ac:dyDescent="0.35">
      <c r="A2090" s="5" t="s">
        <v>2167</v>
      </c>
      <c r="B2090" s="5" t="s">
        <v>2050</v>
      </c>
      <c r="C2090" s="5" t="s">
        <v>17</v>
      </c>
      <c r="D2090" s="5" t="s">
        <v>2061</v>
      </c>
      <c r="E2090" s="6" t="s">
        <v>2478</v>
      </c>
      <c r="F2090" s="5" t="s">
        <v>2169</v>
      </c>
      <c r="G2090" s="5" t="s">
        <v>116</v>
      </c>
      <c r="H2090" s="5" t="s">
        <v>2170</v>
      </c>
      <c r="I2090" s="6" t="s">
        <v>2171</v>
      </c>
      <c r="J2090" s="7">
        <v>0</v>
      </c>
      <c r="K2090" s="8">
        <v>0</v>
      </c>
    </row>
    <row r="2091" spans="1:11" x14ac:dyDescent="0.35">
      <c r="A2091" s="5" t="s">
        <v>2167</v>
      </c>
      <c r="B2091" s="5" t="s">
        <v>2050</v>
      </c>
      <c r="C2091" s="5" t="s">
        <v>17</v>
      </c>
      <c r="D2091" s="5" t="s">
        <v>2061</v>
      </c>
      <c r="E2091" s="6" t="s">
        <v>2478</v>
      </c>
      <c r="F2091" s="5" t="s">
        <v>2169</v>
      </c>
      <c r="G2091" s="5" t="s">
        <v>116</v>
      </c>
      <c r="H2091" s="5" t="s">
        <v>2172</v>
      </c>
      <c r="I2091" s="6" t="s">
        <v>2173</v>
      </c>
      <c r="J2091" s="7">
        <v>0</v>
      </c>
      <c r="K2091" s="8">
        <v>0</v>
      </c>
    </row>
    <row r="2092" spans="1:11" x14ac:dyDescent="0.35">
      <c r="A2092" s="5" t="s">
        <v>2167</v>
      </c>
      <c r="B2092" s="5" t="s">
        <v>2050</v>
      </c>
      <c r="C2092" s="5" t="s">
        <v>17</v>
      </c>
      <c r="D2092" s="5" t="s">
        <v>2061</v>
      </c>
      <c r="E2092" s="6" t="s">
        <v>2478</v>
      </c>
      <c r="F2092" s="5" t="s">
        <v>2169</v>
      </c>
      <c r="G2092" s="5" t="s">
        <v>116</v>
      </c>
      <c r="H2092" s="5" t="s">
        <v>19</v>
      </c>
      <c r="I2092" s="6" t="s">
        <v>2174</v>
      </c>
      <c r="J2092" s="7">
        <v>713905</v>
      </c>
      <c r="K2092" s="8">
        <v>0.27489999999999998</v>
      </c>
    </row>
    <row r="2093" spans="1:11" x14ac:dyDescent="0.35">
      <c r="A2093" s="5" t="s">
        <v>2167</v>
      </c>
      <c r="B2093" s="5" t="s">
        <v>2050</v>
      </c>
      <c r="C2093" s="5" t="s">
        <v>17</v>
      </c>
      <c r="D2093" s="5" t="s">
        <v>2061</v>
      </c>
      <c r="E2093" s="6" t="s">
        <v>2478</v>
      </c>
      <c r="F2093" s="5" t="s">
        <v>2169</v>
      </c>
      <c r="G2093" s="5" t="s">
        <v>116</v>
      </c>
      <c r="H2093" s="5" t="s">
        <v>30</v>
      </c>
      <c r="I2093" s="6" t="s">
        <v>2182</v>
      </c>
      <c r="J2093" s="7">
        <v>210614</v>
      </c>
      <c r="K2093" s="8">
        <v>8.1100000000000005E-2</v>
      </c>
    </row>
    <row r="2094" spans="1:11" x14ac:dyDescent="0.35">
      <c r="A2094" s="5" t="s">
        <v>2167</v>
      </c>
      <c r="B2094" s="5" t="s">
        <v>2050</v>
      </c>
      <c r="C2094" s="5" t="s">
        <v>17</v>
      </c>
      <c r="D2094" s="5" t="s">
        <v>2061</v>
      </c>
      <c r="E2094" s="6" t="s">
        <v>2478</v>
      </c>
      <c r="F2094" s="5" t="s">
        <v>2169</v>
      </c>
      <c r="G2094" s="5" t="s">
        <v>116</v>
      </c>
      <c r="H2094" s="5" t="s">
        <v>2175</v>
      </c>
      <c r="I2094" s="6" t="s">
        <v>2176</v>
      </c>
      <c r="J2094" s="7">
        <v>659368</v>
      </c>
      <c r="K2094" s="8">
        <v>0.25390000000000001</v>
      </c>
    </row>
    <row r="2095" spans="1:11" x14ac:dyDescent="0.35">
      <c r="A2095" s="5" t="s">
        <v>2167</v>
      </c>
      <c r="B2095" s="5" t="s">
        <v>2050</v>
      </c>
      <c r="C2095" s="5" t="s">
        <v>17</v>
      </c>
      <c r="D2095" s="5" t="s">
        <v>2061</v>
      </c>
      <c r="E2095" s="6" t="s">
        <v>2478</v>
      </c>
      <c r="F2095" s="5" t="s">
        <v>2169</v>
      </c>
      <c r="G2095" s="5" t="s">
        <v>116</v>
      </c>
      <c r="H2095" s="5" t="s">
        <v>2177</v>
      </c>
      <c r="I2095" s="6" t="s">
        <v>2178</v>
      </c>
      <c r="J2095" s="7">
        <v>507186</v>
      </c>
      <c r="K2095" s="8">
        <v>0.1953</v>
      </c>
    </row>
    <row r="2096" spans="1:11" x14ac:dyDescent="0.35">
      <c r="A2096" s="5" t="s">
        <v>2167</v>
      </c>
      <c r="B2096" s="5" t="s">
        <v>2050</v>
      </c>
      <c r="C2096" s="5" t="s">
        <v>17</v>
      </c>
      <c r="D2096" s="5" t="s">
        <v>2061</v>
      </c>
      <c r="E2096" s="6" t="s">
        <v>2478</v>
      </c>
      <c r="F2096" s="5" t="s">
        <v>2169</v>
      </c>
      <c r="G2096" s="5" t="s">
        <v>116</v>
      </c>
      <c r="H2096" s="5" t="s">
        <v>2179</v>
      </c>
      <c r="I2096" s="6" t="s">
        <v>2180</v>
      </c>
      <c r="J2096" s="7">
        <v>202044</v>
      </c>
      <c r="K2096" s="8">
        <v>7.7799999999999994E-2</v>
      </c>
    </row>
    <row r="2097" spans="1:11" x14ac:dyDescent="0.35">
      <c r="A2097" s="5" t="s">
        <v>2167</v>
      </c>
      <c r="B2097" s="5" t="s">
        <v>2064</v>
      </c>
      <c r="C2097" s="5" t="s">
        <v>17</v>
      </c>
      <c r="D2097" s="5" t="s">
        <v>2065</v>
      </c>
      <c r="E2097" s="6" t="s">
        <v>2307</v>
      </c>
      <c r="F2097" s="5" t="s">
        <v>2198</v>
      </c>
      <c r="G2097" s="5" t="s">
        <v>2064</v>
      </c>
      <c r="H2097" s="5" t="s">
        <v>2172</v>
      </c>
      <c r="I2097" s="6" t="s">
        <v>2173</v>
      </c>
      <c r="J2097" s="7">
        <v>0</v>
      </c>
      <c r="K2097" s="8">
        <v>0</v>
      </c>
    </row>
    <row r="2098" spans="1:11" x14ac:dyDescent="0.35">
      <c r="A2098" s="5" t="s">
        <v>2167</v>
      </c>
      <c r="B2098" s="5" t="s">
        <v>2064</v>
      </c>
      <c r="C2098" s="5" t="s">
        <v>17</v>
      </c>
      <c r="D2098" s="5" t="s">
        <v>2065</v>
      </c>
      <c r="E2098" s="6" t="s">
        <v>2307</v>
      </c>
      <c r="F2098" s="5" t="s">
        <v>2198</v>
      </c>
      <c r="G2098" s="5" t="s">
        <v>2064</v>
      </c>
      <c r="H2098" s="5" t="s">
        <v>19</v>
      </c>
      <c r="I2098" s="6" t="s">
        <v>2174</v>
      </c>
      <c r="J2098" s="7">
        <v>780041</v>
      </c>
      <c r="K2098" s="8">
        <v>0.30690000000000001</v>
      </c>
    </row>
    <row r="2099" spans="1:11" x14ac:dyDescent="0.35">
      <c r="A2099" s="5" t="s">
        <v>2167</v>
      </c>
      <c r="B2099" s="5" t="s">
        <v>2064</v>
      </c>
      <c r="C2099" s="5" t="s">
        <v>17</v>
      </c>
      <c r="D2099" s="5" t="s">
        <v>2065</v>
      </c>
      <c r="E2099" s="6" t="s">
        <v>2307</v>
      </c>
      <c r="F2099" s="5" t="s">
        <v>2198</v>
      </c>
      <c r="G2099" s="5" t="s">
        <v>2064</v>
      </c>
      <c r="H2099" s="5" t="s">
        <v>2175</v>
      </c>
      <c r="I2099" s="6" t="s">
        <v>2176</v>
      </c>
      <c r="J2099" s="7">
        <v>655245</v>
      </c>
      <c r="K2099" s="8">
        <v>0.25779999999999997</v>
      </c>
    </row>
    <row r="2100" spans="1:11" x14ac:dyDescent="0.35">
      <c r="A2100" s="5" t="s">
        <v>2167</v>
      </c>
      <c r="B2100" s="5" t="s">
        <v>2064</v>
      </c>
      <c r="C2100" s="5" t="s">
        <v>17</v>
      </c>
      <c r="D2100" s="5" t="s">
        <v>2065</v>
      </c>
      <c r="E2100" s="6" t="s">
        <v>2307</v>
      </c>
      <c r="F2100" s="5" t="s">
        <v>2198</v>
      </c>
      <c r="G2100" s="5" t="s">
        <v>2064</v>
      </c>
      <c r="H2100" s="5" t="s">
        <v>2177</v>
      </c>
      <c r="I2100" s="6" t="s">
        <v>2178</v>
      </c>
      <c r="J2100" s="7">
        <v>551290</v>
      </c>
      <c r="K2100" s="8">
        <v>0.21690000000000001</v>
      </c>
    </row>
    <row r="2101" spans="1:11" x14ac:dyDescent="0.35">
      <c r="A2101" s="5" t="s">
        <v>2167</v>
      </c>
      <c r="B2101" s="5" t="s">
        <v>2064</v>
      </c>
      <c r="C2101" s="5" t="s">
        <v>17</v>
      </c>
      <c r="D2101" s="5" t="s">
        <v>2065</v>
      </c>
      <c r="E2101" s="6" t="s">
        <v>2307</v>
      </c>
      <c r="F2101" s="5" t="s">
        <v>2198</v>
      </c>
      <c r="G2101" s="5" t="s">
        <v>2064</v>
      </c>
      <c r="H2101" s="5" t="s">
        <v>2179</v>
      </c>
      <c r="I2101" s="6" t="s">
        <v>2180</v>
      </c>
      <c r="J2101" s="7">
        <v>84130</v>
      </c>
      <c r="K2101" s="8">
        <v>3.3099999999999997E-2</v>
      </c>
    </row>
    <row r="2102" spans="1:11" x14ac:dyDescent="0.35">
      <c r="A2102" s="5" t="s">
        <v>2167</v>
      </c>
      <c r="B2102" s="5" t="s">
        <v>2064</v>
      </c>
      <c r="C2102" s="5" t="s">
        <v>17</v>
      </c>
      <c r="D2102" s="5" t="s">
        <v>2068</v>
      </c>
      <c r="E2102" s="6" t="s">
        <v>2479</v>
      </c>
      <c r="F2102" s="5" t="s">
        <v>2169</v>
      </c>
      <c r="G2102" s="5" t="s">
        <v>116</v>
      </c>
      <c r="H2102" s="5" t="s">
        <v>2170</v>
      </c>
      <c r="I2102" s="6" t="s">
        <v>2171</v>
      </c>
      <c r="J2102" s="7">
        <v>0</v>
      </c>
      <c r="K2102" s="8">
        <v>0</v>
      </c>
    </row>
    <row r="2103" spans="1:11" x14ac:dyDescent="0.35">
      <c r="A2103" s="5" t="s">
        <v>2167</v>
      </c>
      <c r="B2103" s="5" t="s">
        <v>2064</v>
      </c>
      <c r="C2103" s="5" t="s">
        <v>17</v>
      </c>
      <c r="D2103" s="5" t="s">
        <v>2068</v>
      </c>
      <c r="E2103" s="6" t="s">
        <v>2479</v>
      </c>
      <c r="F2103" s="5" t="s">
        <v>2169</v>
      </c>
      <c r="G2103" s="5" t="s">
        <v>116</v>
      </c>
      <c r="H2103" s="5" t="s">
        <v>2172</v>
      </c>
      <c r="I2103" s="6" t="s">
        <v>2173</v>
      </c>
      <c r="J2103" s="7">
        <v>0</v>
      </c>
      <c r="K2103" s="8">
        <v>0</v>
      </c>
    </row>
    <row r="2104" spans="1:11" x14ac:dyDescent="0.35">
      <c r="A2104" s="5" t="s">
        <v>2167</v>
      </c>
      <c r="B2104" s="5" t="s">
        <v>2064</v>
      </c>
      <c r="C2104" s="5" t="s">
        <v>17</v>
      </c>
      <c r="D2104" s="5" t="s">
        <v>2068</v>
      </c>
      <c r="E2104" s="6" t="s">
        <v>2479</v>
      </c>
      <c r="F2104" s="5" t="s">
        <v>2169</v>
      </c>
      <c r="G2104" s="5" t="s">
        <v>116</v>
      </c>
      <c r="H2104" s="5" t="s">
        <v>19</v>
      </c>
      <c r="I2104" s="6" t="s">
        <v>2174</v>
      </c>
      <c r="J2104" s="7">
        <v>619965</v>
      </c>
      <c r="K2104" s="8">
        <v>0.31540000000000001</v>
      </c>
    </row>
    <row r="2105" spans="1:11" x14ac:dyDescent="0.35">
      <c r="A2105" s="5" t="s">
        <v>2167</v>
      </c>
      <c r="B2105" s="5" t="s">
        <v>2064</v>
      </c>
      <c r="C2105" s="5" t="s">
        <v>17</v>
      </c>
      <c r="D2105" s="5" t="s">
        <v>2068</v>
      </c>
      <c r="E2105" s="6" t="s">
        <v>2479</v>
      </c>
      <c r="F2105" s="5" t="s">
        <v>2169</v>
      </c>
      <c r="G2105" s="5" t="s">
        <v>116</v>
      </c>
      <c r="H2105" s="5" t="s">
        <v>30</v>
      </c>
      <c r="I2105" s="6" t="s">
        <v>2182</v>
      </c>
      <c r="J2105" s="7">
        <v>72532</v>
      </c>
      <c r="K2105" s="8">
        <v>3.6900000000000002E-2</v>
      </c>
    </row>
    <row r="2106" spans="1:11" x14ac:dyDescent="0.35">
      <c r="A2106" s="5" t="s">
        <v>2167</v>
      </c>
      <c r="B2106" s="5" t="s">
        <v>2064</v>
      </c>
      <c r="C2106" s="5" t="s">
        <v>17</v>
      </c>
      <c r="D2106" s="5" t="s">
        <v>2068</v>
      </c>
      <c r="E2106" s="6" t="s">
        <v>2479</v>
      </c>
      <c r="F2106" s="5" t="s">
        <v>2169</v>
      </c>
      <c r="G2106" s="5" t="s">
        <v>116</v>
      </c>
      <c r="H2106" s="5" t="s">
        <v>2175</v>
      </c>
      <c r="I2106" s="6" t="s">
        <v>2176</v>
      </c>
      <c r="J2106" s="7">
        <v>617213</v>
      </c>
      <c r="K2106" s="8">
        <v>0.314</v>
      </c>
    </row>
    <row r="2107" spans="1:11" x14ac:dyDescent="0.35">
      <c r="A2107" s="5" t="s">
        <v>2167</v>
      </c>
      <c r="B2107" s="5" t="s">
        <v>2064</v>
      </c>
      <c r="C2107" s="5" t="s">
        <v>17</v>
      </c>
      <c r="D2107" s="5" t="s">
        <v>2068</v>
      </c>
      <c r="E2107" s="6" t="s">
        <v>2479</v>
      </c>
      <c r="F2107" s="5" t="s">
        <v>2169</v>
      </c>
      <c r="G2107" s="5" t="s">
        <v>116</v>
      </c>
      <c r="H2107" s="5" t="s">
        <v>2177</v>
      </c>
      <c r="I2107" s="6" t="s">
        <v>2178</v>
      </c>
      <c r="J2107" s="7">
        <v>373276</v>
      </c>
      <c r="K2107" s="8">
        <v>0.18990000000000001</v>
      </c>
    </row>
    <row r="2108" spans="1:11" x14ac:dyDescent="0.35">
      <c r="A2108" s="5" t="s">
        <v>2167</v>
      </c>
      <c r="B2108" s="5" t="s">
        <v>2064</v>
      </c>
      <c r="C2108" s="5" t="s">
        <v>17</v>
      </c>
      <c r="D2108" s="5" t="s">
        <v>2068</v>
      </c>
      <c r="E2108" s="6" t="s">
        <v>2479</v>
      </c>
      <c r="F2108" s="5" t="s">
        <v>2169</v>
      </c>
      <c r="G2108" s="5" t="s">
        <v>116</v>
      </c>
      <c r="H2108" s="5" t="s">
        <v>2179</v>
      </c>
      <c r="I2108" s="6" t="s">
        <v>2180</v>
      </c>
      <c r="J2108" s="7">
        <v>72926</v>
      </c>
      <c r="K2108" s="8">
        <v>3.7100000000000001E-2</v>
      </c>
    </row>
    <row r="2109" spans="1:11" x14ac:dyDescent="0.35">
      <c r="A2109" s="5" t="s">
        <v>2167</v>
      </c>
      <c r="B2109" s="5" t="s">
        <v>2064</v>
      </c>
      <c r="C2109" s="5" t="s">
        <v>17</v>
      </c>
      <c r="D2109" s="5" t="s">
        <v>2083</v>
      </c>
      <c r="E2109" s="6" t="s">
        <v>2480</v>
      </c>
      <c r="F2109" s="5" t="s">
        <v>2169</v>
      </c>
      <c r="G2109" s="5" t="s">
        <v>116</v>
      </c>
      <c r="H2109" s="5" t="s">
        <v>2170</v>
      </c>
      <c r="I2109" s="6" t="s">
        <v>2171</v>
      </c>
      <c r="J2109" s="7">
        <v>0</v>
      </c>
      <c r="K2109" s="8">
        <v>0</v>
      </c>
    </row>
    <row r="2110" spans="1:11" x14ac:dyDescent="0.35">
      <c r="A2110" s="5" t="s">
        <v>2167</v>
      </c>
      <c r="B2110" s="5" t="s">
        <v>2064</v>
      </c>
      <c r="C2110" s="5" t="s">
        <v>17</v>
      </c>
      <c r="D2110" s="5" t="s">
        <v>2083</v>
      </c>
      <c r="E2110" s="6" t="s">
        <v>2480</v>
      </c>
      <c r="F2110" s="5" t="s">
        <v>2169</v>
      </c>
      <c r="G2110" s="5" t="s">
        <v>116</v>
      </c>
      <c r="H2110" s="5" t="s">
        <v>2172</v>
      </c>
      <c r="I2110" s="6" t="s">
        <v>2173</v>
      </c>
      <c r="J2110" s="7">
        <v>0</v>
      </c>
      <c r="K2110" s="8">
        <v>0</v>
      </c>
    </row>
    <row r="2111" spans="1:11" x14ac:dyDescent="0.35">
      <c r="A2111" s="5" t="s">
        <v>2167</v>
      </c>
      <c r="B2111" s="5" t="s">
        <v>2064</v>
      </c>
      <c r="C2111" s="5" t="s">
        <v>17</v>
      </c>
      <c r="D2111" s="5" t="s">
        <v>2083</v>
      </c>
      <c r="E2111" s="6" t="s">
        <v>2480</v>
      </c>
      <c r="F2111" s="5" t="s">
        <v>2169</v>
      </c>
      <c r="G2111" s="5" t="s">
        <v>116</v>
      </c>
      <c r="H2111" s="5" t="s">
        <v>19</v>
      </c>
      <c r="I2111" s="6" t="s">
        <v>2174</v>
      </c>
      <c r="J2111" s="7">
        <v>1926269</v>
      </c>
      <c r="K2111" s="8">
        <v>0.68479999999999996</v>
      </c>
    </row>
    <row r="2112" spans="1:11" x14ac:dyDescent="0.35">
      <c r="A2112" s="5" t="s">
        <v>2167</v>
      </c>
      <c r="B2112" s="5" t="s">
        <v>2064</v>
      </c>
      <c r="C2112" s="5" t="s">
        <v>17</v>
      </c>
      <c r="D2112" s="5" t="s">
        <v>2083</v>
      </c>
      <c r="E2112" s="6" t="s">
        <v>2480</v>
      </c>
      <c r="F2112" s="5" t="s">
        <v>2169</v>
      </c>
      <c r="G2112" s="5" t="s">
        <v>116</v>
      </c>
      <c r="H2112" s="5" t="s">
        <v>30</v>
      </c>
      <c r="I2112" s="6" t="s">
        <v>2182</v>
      </c>
      <c r="J2112" s="7">
        <v>159772</v>
      </c>
      <c r="K2112" s="8">
        <v>5.6800000000000003E-2</v>
      </c>
    </row>
    <row r="2113" spans="1:11" x14ac:dyDescent="0.35">
      <c r="A2113" s="5" t="s">
        <v>2167</v>
      </c>
      <c r="B2113" s="5" t="s">
        <v>2064</v>
      </c>
      <c r="C2113" s="5" t="s">
        <v>17</v>
      </c>
      <c r="D2113" s="5" t="s">
        <v>2083</v>
      </c>
      <c r="E2113" s="6" t="s">
        <v>2480</v>
      </c>
      <c r="F2113" s="5" t="s">
        <v>2169</v>
      </c>
      <c r="G2113" s="5" t="s">
        <v>116</v>
      </c>
      <c r="H2113" s="5" t="s">
        <v>2175</v>
      </c>
      <c r="I2113" s="6" t="s">
        <v>2176</v>
      </c>
      <c r="J2113" s="7">
        <v>846399</v>
      </c>
      <c r="K2113" s="8">
        <v>0.3009</v>
      </c>
    </row>
    <row r="2114" spans="1:11" x14ac:dyDescent="0.35">
      <c r="A2114" s="5" t="s">
        <v>2167</v>
      </c>
      <c r="B2114" s="5" t="s">
        <v>2064</v>
      </c>
      <c r="C2114" s="5" t="s">
        <v>17</v>
      </c>
      <c r="D2114" s="5" t="s">
        <v>2083</v>
      </c>
      <c r="E2114" s="6" t="s">
        <v>2480</v>
      </c>
      <c r="F2114" s="5" t="s">
        <v>2169</v>
      </c>
      <c r="G2114" s="5" t="s">
        <v>116</v>
      </c>
      <c r="H2114" s="5" t="s">
        <v>2177</v>
      </c>
      <c r="I2114" s="6" t="s">
        <v>2178</v>
      </c>
      <c r="J2114" s="7">
        <v>971010</v>
      </c>
      <c r="K2114" s="8">
        <v>0.34520000000000001</v>
      </c>
    </row>
    <row r="2115" spans="1:11" x14ac:dyDescent="0.35">
      <c r="A2115" s="5" t="s">
        <v>2167</v>
      </c>
      <c r="B2115" s="5" t="s">
        <v>2064</v>
      </c>
      <c r="C2115" s="5" t="s">
        <v>17</v>
      </c>
      <c r="D2115" s="5" t="s">
        <v>2083</v>
      </c>
      <c r="E2115" s="6" t="s">
        <v>2480</v>
      </c>
      <c r="F2115" s="5" t="s">
        <v>2169</v>
      </c>
      <c r="G2115" s="5" t="s">
        <v>116</v>
      </c>
      <c r="H2115" s="5" t="s">
        <v>2179</v>
      </c>
      <c r="I2115" s="6" t="s">
        <v>2180</v>
      </c>
      <c r="J2115" s="7">
        <v>81855</v>
      </c>
      <c r="K2115" s="8">
        <v>2.9100000000000001E-2</v>
      </c>
    </row>
    <row r="2116" spans="1:11" x14ac:dyDescent="0.35">
      <c r="A2116" s="5" t="s">
        <v>2167</v>
      </c>
      <c r="B2116" s="5" t="s">
        <v>2064</v>
      </c>
      <c r="C2116" s="5" t="s">
        <v>17</v>
      </c>
      <c r="D2116" s="5" t="s">
        <v>2100</v>
      </c>
      <c r="E2116" s="6" t="s">
        <v>2481</v>
      </c>
      <c r="F2116" s="5" t="s">
        <v>2169</v>
      </c>
      <c r="G2116" s="5" t="s">
        <v>116</v>
      </c>
      <c r="H2116" s="5" t="s">
        <v>2172</v>
      </c>
      <c r="I2116" s="6" t="s">
        <v>2173</v>
      </c>
      <c r="J2116" s="7">
        <v>0</v>
      </c>
      <c r="K2116" s="8">
        <v>0</v>
      </c>
    </row>
    <row r="2117" spans="1:11" x14ac:dyDescent="0.35">
      <c r="A2117" s="5" t="s">
        <v>2167</v>
      </c>
      <c r="B2117" s="5" t="s">
        <v>2064</v>
      </c>
      <c r="C2117" s="5" t="s">
        <v>17</v>
      </c>
      <c r="D2117" s="5" t="s">
        <v>2100</v>
      </c>
      <c r="E2117" s="6" t="s">
        <v>2481</v>
      </c>
      <c r="F2117" s="5" t="s">
        <v>2169</v>
      </c>
      <c r="G2117" s="5" t="s">
        <v>116</v>
      </c>
      <c r="H2117" s="5" t="s">
        <v>19</v>
      </c>
      <c r="I2117" s="6" t="s">
        <v>2174</v>
      </c>
      <c r="J2117" s="7">
        <v>887940</v>
      </c>
      <c r="K2117" s="8">
        <v>0.37219999999999998</v>
      </c>
    </row>
    <row r="2118" spans="1:11" x14ac:dyDescent="0.35">
      <c r="A2118" s="5" t="s">
        <v>2167</v>
      </c>
      <c r="B2118" s="5" t="s">
        <v>2064</v>
      </c>
      <c r="C2118" s="5" t="s">
        <v>17</v>
      </c>
      <c r="D2118" s="5" t="s">
        <v>2100</v>
      </c>
      <c r="E2118" s="6" t="s">
        <v>2481</v>
      </c>
      <c r="F2118" s="5" t="s">
        <v>2169</v>
      </c>
      <c r="G2118" s="5" t="s">
        <v>116</v>
      </c>
      <c r="H2118" s="5" t="s">
        <v>30</v>
      </c>
      <c r="I2118" s="6" t="s">
        <v>2182</v>
      </c>
      <c r="J2118" s="7">
        <v>222104</v>
      </c>
      <c r="K2118" s="8">
        <v>9.3100000000000002E-2</v>
      </c>
    </row>
    <row r="2119" spans="1:11" x14ac:dyDescent="0.35">
      <c r="A2119" s="5" t="s">
        <v>2167</v>
      </c>
      <c r="B2119" s="5" t="s">
        <v>2064</v>
      </c>
      <c r="C2119" s="5" t="s">
        <v>17</v>
      </c>
      <c r="D2119" s="5" t="s">
        <v>2100</v>
      </c>
      <c r="E2119" s="6" t="s">
        <v>2481</v>
      </c>
      <c r="F2119" s="5" t="s">
        <v>2169</v>
      </c>
      <c r="G2119" s="5" t="s">
        <v>116</v>
      </c>
      <c r="H2119" s="5" t="s">
        <v>2175</v>
      </c>
      <c r="I2119" s="6" t="s">
        <v>2176</v>
      </c>
      <c r="J2119" s="7">
        <v>620270</v>
      </c>
      <c r="K2119" s="8">
        <v>0.26</v>
      </c>
    </row>
    <row r="2120" spans="1:11" x14ac:dyDescent="0.35">
      <c r="A2120" s="5" t="s">
        <v>2167</v>
      </c>
      <c r="B2120" s="5" t="s">
        <v>2064</v>
      </c>
      <c r="C2120" s="5" t="s">
        <v>17</v>
      </c>
      <c r="D2120" s="5" t="s">
        <v>2100</v>
      </c>
      <c r="E2120" s="6" t="s">
        <v>2481</v>
      </c>
      <c r="F2120" s="5" t="s">
        <v>2169</v>
      </c>
      <c r="G2120" s="5" t="s">
        <v>116</v>
      </c>
      <c r="H2120" s="5" t="s">
        <v>2177</v>
      </c>
      <c r="I2120" s="6" t="s">
        <v>2178</v>
      </c>
      <c r="J2120" s="7">
        <v>439199</v>
      </c>
      <c r="K2120" s="8">
        <v>0.18410000000000001</v>
      </c>
    </row>
    <row r="2121" spans="1:11" x14ac:dyDescent="0.35">
      <c r="A2121" s="5" t="s">
        <v>2167</v>
      </c>
      <c r="B2121" s="5" t="s">
        <v>2064</v>
      </c>
      <c r="C2121" s="5" t="s">
        <v>17</v>
      </c>
      <c r="D2121" s="5" t="s">
        <v>2100</v>
      </c>
      <c r="E2121" s="6" t="s">
        <v>2481</v>
      </c>
      <c r="F2121" s="5" t="s">
        <v>2169</v>
      </c>
      <c r="G2121" s="5" t="s">
        <v>116</v>
      </c>
      <c r="H2121" s="5" t="s">
        <v>2179</v>
      </c>
      <c r="I2121" s="6" t="s">
        <v>2180</v>
      </c>
      <c r="J2121" s="7">
        <v>220673</v>
      </c>
      <c r="K2121" s="8">
        <v>9.2499999999999999E-2</v>
      </c>
    </row>
    <row r="2122" spans="1:11" x14ac:dyDescent="0.35">
      <c r="A2122" s="5" t="s">
        <v>2167</v>
      </c>
      <c r="B2122" s="5" t="s">
        <v>2064</v>
      </c>
      <c r="C2122" s="5" t="s">
        <v>17</v>
      </c>
      <c r="D2122" s="5" t="s">
        <v>2104</v>
      </c>
      <c r="E2122" s="6" t="s">
        <v>2482</v>
      </c>
      <c r="F2122" s="5" t="s">
        <v>2169</v>
      </c>
      <c r="G2122" s="5" t="s">
        <v>116</v>
      </c>
      <c r="H2122" s="5" t="s">
        <v>2172</v>
      </c>
      <c r="I2122" s="6" t="s">
        <v>2173</v>
      </c>
      <c r="J2122" s="7">
        <v>0</v>
      </c>
      <c r="K2122" s="8">
        <v>0</v>
      </c>
    </row>
    <row r="2123" spans="1:11" x14ac:dyDescent="0.35">
      <c r="A2123" s="5" t="s">
        <v>2167</v>
      </c>
      <c r="B2123" s="5" t="s">
        <v>2064</v>
      </c>
      <c r="C2123" s="5" t="s">
        <v>17</v>
      </c>
      <c r="D2123" s="5" t="s">
        <v>2104</v>
      </c>
      <c r="E2123" s="6" t="s">
        <v>2482</v>
      </c>
      <c r="F2123" s="5" t="s">
        <v>2169</v>
      </c>
      <c r="G2123" s="5" t="s">
        <v>116</v>
      </c>
      <c r="H2123" s="5" t="s">
        <v>19</v>
      </c>
      <c r="I2123" s="6" t="s">
        <v>2174</v>
      </c>
      <c r="J2123" s="7">
        <v>1239962</v>
      </c>
      <c r="K2123" s="8">
        <v>8.5800000000000001E-2</v>
      </c>
    </row>
    <row r="2124" spans="1:11" x14ac:dyDescent="0.35">
      <c r="A2124" s="5" t="s">
        <v>2167</v>
      </c>
      <c r="B2124" s="5" t="s">
        <v>2064</v>
      </c>
      <c r="C2124" s="5" t="s">
        <v>17</v>
      </c>
      <c r="D2124" s="5" t="s">
        <v>2104</v>
      </c>
      <c r="E2124" s="6" t="s">
        <v>2482</v>
      </c>
      <c r="F2124" s="5" t="s">
        <v>2169</v>
      </c>
      <c r="G2124" s="5" t="s">
        <v>116</v>
      </c>
      <c r="H2124" s="5" t="s">
        <v>30</v>
      </c>
      <c r="I2124" s="6" t="s">
        <v>2182</v>
      </c>
      <c r="J2124" s="7">
        <v>1676406</v>
      </c>
      <c r="K2124" s="8">
        <v>0.11600000000000001</v>
      </c>
    </row>
    <row r="2125" spans="1:11" x14ac:dyDescent="0.35">
      <c r="A2125" s="5" t="s">
        <v>2167</v>
      </c>
      <c r="B2125" s="5" t="s">
        <v>2064</v>
      </c>
      <c r="C2125" s="5" t="s">
        <v>17</v>
      </c>
      <c r="D2125" s="5" t="s">
        <v>2104</v>
      </c>
      <c r="E2125" s="6" t="s">
        <v>2482</v>
      </c>
      <c r="F2125" s="5" t="s">
        <v>2169</v>
      </c>
      <c r="G2125" s="5" t="s">
        <v>116</v>
      </c>
      <c r="H2125" s="5" t="s">
        <v>2175</v>
      </c>
      <c r="I2125" s="6" t="s">
        <v>2176</v>
      </c>
      <c r="J2125" s="7">
        <v>2929374</v>
      </c>
      <c r="K2125" s="8">
        <v>0.20269999999999999</v>
      </c>
    </row>
    <row r="2126" spans="1:11" x14ac:dyDescent="0.35">
      <c r="A2126" s="5" t="s">
        <v>2167</v>
      </c>
      <c r="B2126" s="5" t="s">
        <v>2064</v>
      </c>
      <c r="C2126" s="5" t="s">
        <v>17</v>
      </c>
      <c r="D2126" s="5" t="s">
        <v>2104</v>
      </c>
      <c r="E2126" s="6" t="s">
        <v>2482</v>
      </c>
      <c r="F2126" s="5" t="s">
        <v>2169</v>
      </c>
      <c r="G2126" s="5" t="s">
        <v>116</v>
      </c>
      <c r="H2126" s="5" t="s">
        <v>2177</v>
      </c>
      <c r="I2126" s="6" t="s">
        <v>2178</v>
      </c>
      <c r="J2126" s="7">
        <v>2644674</v>
      </c>
      <c r="K2126" s="8">
        <v>0.183</v>
      </c>
    </row>
    <row r="2127" spans="1:11" x14ac:dyDescent="0.35">
      <c r="A2127" s="5" t="s">
        <v>2167</v>
      </c>
      <c r="B2127" s="5" t="s">
        <v>2064</v>
      </c>
      <c r="C2127" s="5" t="s">
        <v>17</v>
      </c>
      <c r="D2127" s="5" t="s">
        <v>2104</v>
      </c>
      <c r="E2127" s="6" t="s">
        <v>2482</v>
      </c>
      <c r="F2127" s="5" t="s">
        <v>2169</v>
      </c>
      <c r="G2127" s="5" t="s">
        <v>116</v>
      </c>
      <c r="H2127" s="5" t="s">
        <v>2179</v>
      </c>
      <c r="I2127" s="6" t="s">
        <v>2180</v>
      </c>
      <c r="J2127" s="7">
        <v>0</v>
      </c>
      <c r="K2127" s="8">
        <v>0</v>
      </c>
    </row>
    <row r="2128" spans="1:11" x14ac:dyDescent="0.35">
      <c r="A2128" s="5" t="s">
        <v>2167</v>
      </c>
      <c r="B2128" s="5" t="s">
        <v>2108</v>
      </c>
      <c r="C2128" s="5" t="s">
        <v>17</v>
      </c>
      <c r="D2128" s="5" t="s">
        <v>2109</v>
      </c>
      <c r="E2128" s="6" t="s">
        <v>2483</v>
      </c>
      <c r="F2128" s="5" t="s">
        <v>2169</v>
      </c>
      <c r="G2128" s="5" t="s">
        <v>116</v>
      </c>
      <c r="H2128" s="5" t="s">
        <v>2185</v>
      </c>
      <c r="I2128" s="6" t="s">
        <v>2186</v>
      </c>
      <c r="J2128" s="7">
        <v>422602</v>
      </c>
      <c r="K2128" s="8">
        <v>0.127</v>
      </c>
    </row>
    <row r="2129" spans="1:11" x14ac:dyDescent="0.35">
      <c r="A2129" s="5" t="s">
        <v>2167</v>
      </c>
      <c r="B2129" s="5" t="s">
        <v>2108</v>
      </c>
      <c r="C2129" s="5" t="s">
        <v>17</v>
      </c>
      <c r="D2129" s="5" t="s">
        <v>2109</v>
      </c>
      <c r="E2129" s="6" t="s">
        <v>2483</v>
      </c>
      <c r="F2129" s="5" t="s">
        <v>2169</v>
      </c>
      <c r="G2129" s="5" t="s">
        <v>116</v>
      </c>
      <c r="H2129" s="5" t="s">
        <v>2170</v>
      </c>
      <c r="I2129" s="6" t="s">
        <v>2171</v>
      </c>
      <c r="J2129" s="7">
        <v>0</v>
      </c>
      <c r="K2129" s="8">
        <v>0</v>
      </c>
    </row>
    <row r="2130" spans="1:11" x14ac:dyDescent="0.35">
      <c r="A2130" s="5" t="s">
        <v>2167</v>
      </c>
      <c r="B2130" s="5" t="s">
        <v>2108</v>
      </c>
      <c r="C2130" s="5" t="s">
        <v>17</v>
      </c>
      <c r="D2130" s="5" t="s">
        <v>2109</v>
      </c>
      <c r="E2130" s="6" t="s">
        <v>2483</v>
      </c>
      <c r="F2130" s="5" t="s">
        <v>2169</v>
      </c>
      <c r="G2130" s="5" t="s">
        <v>116</v>
      </c>
      <c r="H2130" s="5" t="s">
        <v>2172</v>
      </c>
      <c r="I2130" s="6" t="s">
        <v>2173</v>
      </c>
      <c r="J2130" s="7">
        <v>0</v>
      </c>
      <c r="K2130" s="8">
        <v>0</v>
      </c>
    </row>
    <row r="2131" spans="1:11" x14ac:dyDescent="0.35">
      <c r="A2131" s="5" t="s">
        <v>2167</v>
      </c>
      <c r="B2131" s="5" t="s">
        <v>2108</v>
      </c>
      <c r="C2131" s="5" t="s">
        <v>17</v>
      </c>
      <c r="D2131" s="5" t="s">
        <v>2109</v>
      </c>
      <c r="E2131" s="6" t="s">
        <v>2483</v>
      </c>
      <c r="F2131" s="5" t="s">
        <v>2169</v>
      </c>
      <c r="G2131" s="5" t="s">
        <v>116</v>
      </c>
      <c r="H2131" s="5" t="s">
        <v>19</v>
      </c>
      <c r="I2131" s="6" t="s">
        <v>2174</v>
      </c>
      <c r="J2131" s="7">
        <v>175363</v>
      </c>
      <c r="K2131" s="8">
        <v>5.2699999999999997E-2</v>
      </c>
    </row>
    <row r="2132" spans="1:11" x14ac:dyDescent="0.35">
      <c r="A2132" s="5" t="s">
        <v>2167</v>
      </c>
      <c r="B2132" s="5" t="s">
        <v>2108</v>
      </c>
      <c r="C2132" s="5" t="s">
        <v>17</v>
      </c>
      <c r="D2132" s="5" t="s">
        <v>2109</v>
      </c>
      <c r="E2132" s="6" t="s">
        <v>2483</v>
      </c>
      <c r="F2132" s="5" t="s">
        <v>2169</v>
      </c>
      <c r="G2132" s="5" t="s">
        <v>116</v>
      </c>
      <c r="H2132" s="5" t="s">
        <v>2175</v>
      </c>
      <c r="I2132" s="6" t="s">
        <v>2176</v>
      </c>
      <c r="J2132" s="7">
        <v>620926</v>
      </c>
      <c r="K2132" s="8">
        <v>0.18659999999999999</v>
      </c>
    </row>
    <row r="2133" spans="1:11" x14ac:dyDescent="0.35">
      <c r="A2133" s="5" t="s">
        <v>2167</v>
      </c>
      <c r="B2133" s="5" t="s">
        <v>2108</v>
      </c>
      <c r="C2133" s="5" t="s">
        <v>17</v>
      </c>
      <c r="D2133" s="5" t="s">
        <v>2109</v>
      </c>
      <c r="E2133" s="6" t="s">
        <v>2483</v>
      </c>
      <c r="F2133" s="5" t="s">
        <v>2169</v>
      </c>
      <c r="G2133" s="5" t="s">
        <v>116</v>
      </c>
      <c r="H2133" s="5" t="s">
        <v>2177</v>
      </c>
      <c r="I2133" s="6" t="s">
        <v>2178</v>
      </c>
      <c r="J2133" s="7">
        <v>560697</v>
      </c>
      <c r="K2133" s="8">
        <v>0.16850000000000001</v>
      </c>
    </row>
    <row r="2134" spans="1:11" x14ac:dyDescent="0.35">
      <c r="A2134" s="5" t="s">
        <v>2167</v>
      </c>
      <c r="B2134" s="5" t="s">
        <v>2108</v>
      </c>
      <c r="C2134" s="5" t="s">
        <v>17</v>
      </c>
      <c r="D2134" s="5" t="s">
        <v>2109</v>
      </c>
      <c r="E2134" s="6" t="s">
        <v>2483</v>
      </c>
      <c r="F2134" s="5" t="s">
        <v>2169</v>
      </c>
      <c r="G2134" s="5" t="s">
        <v>116</v>
      </c>
      <c r="H2134" s="5" t="s">
        <v>2179</v>
      </c>
      <c r="I2134" s="6" t="s">
        <v>2180</v>
      </c>
      <c r="J2134" s="7">
        <v>70212</v>
      </c>
      <c r="K2134" s="8">
        <v>2.1100000000000001E-2</v>
      </c>
    </row>
    <row r="2135" spans="1:11" x14ac:dyDescent="0.35">
      <c r="A2135" s="5" t="s">
        <v>2167</v>
      </c>
      <c r="B2135" s="5" t="s">
        <v>2108</v>
      </c>
      <c r="C2135" s="5" t="s">
        <v>17</v>
      </c>
      <c r="D2135" s="5" t="s">
        <v>2112</v>
      </c>
      <c r="E2135" s="6" t="s">
        <v>2484</v>
      </c>
      <c r="F2135" s="5" t="s">
        <v>2169</v>
      </c>
      <c r="G2135" s="5" t="s">
        <v>116</v>
      </c>
      <c r="H2135" s="5" t="s">
        <v>2170</v>
      </c>
      <c r="I2135" s="6" t="s">
        <v>2171</v>
      </c>
      <c r="J2135" s="7">
        <v>0</v>
      </c>
      <c r="K2135" s="8">
        <v>0</v>
      </c>
    </row>
    <row r="2136" spans="1:11" x14ac:dyDescent="0.35">
      <c r="A2136" s="5" t="s">
        <v>2167</v>
      </c>
      <c r="B2136" s="5" t="s">
        <v>2108</v>
      </c>
      <c r="C2136" s="5" t="s">
        <v>17</v>
      </c>
      <c r="D2136" s="5" t="s">
        <v>2112</v>
      </c>
      <c r="E2136" s="6" t="s">
        <v>2484</v>
      </c>
      <c r="F2136" s="5" t="s">
        <v>2169</v>
      </c>
      <c r="G2136" s="5" t="s">
        <v>116</v>
      </c>
      <c r="H2136" s="5" t="s">
        <v>2172</v>
      </c>
      <c r="I2136" s="6" t="s">
        <v>2173</v>
      </c>
      <c r="J2136" s="7">
        <v>0</v>
      </c>
      <c r="K2136" s="8">
        <v>0</v>
      </c>
    </row>
    <row r="2137" spans="1:11" x14ac:dyDescent="0.35">
      <c r="A2137" s="5" t="s">
        <v>2167</v>
      </c>
      <c r="B2137" s="5" t="s">
        <v>2108</v>
      </c>
      <c r="C2137" s="5" t="s">
        <v>17</v>
      </c>
      <c r="D2137" s="5" t="s">
        <v>2112</v>
      </c>
      <c r="E2137" s="6" t="s">
        <v>2484</v>
      </c>
      <c r="F2137" s="5" t="s">
        <v>2169</v>
      </c>
      <c r="G2137" s="5" t="s">
        <v>116</v>
      </c>
      <c r="H2137" s="5" t="s">
        <v>19</v>
      </c>
      <c r="I2137" s="6" t="s">
        <v>2174</v>
      </c>
      <c r="J2137" s="7">
        <v>1847783</v>
      </c>
      <c r="K2137" s="8">
        <v>0.25850000000000001</v>
      </c>
    </row>
    <row r="2138" spans="1:11" x14ac:dyDescent="0.35">
      <c r="A2138" s="5" t="s">
        <v>2167</v>
      </c>
      <c r="B2138" s="5" t="s">
        <v>2108</v>
      </c>
      <c r="C2138" s="5" t="s">
        <v>17</v>
      </c>
      <c r="D2138" s="5" t="s">
        <v>2112</v>
      </c>
      <c r="E2138" s="6" t="s">
        <v>2484</v>
      </c>
      <c r="F2138" s="5" t="s">
        <v>2169</v>
      </c>
      <c r="G2138" s="5" t="s">
        <v>116</v>
      </c>
      <c r="H2138" s="5" t="s">
        <v>30</v>
      </c>
      <c r="I2138" s="6" t="s">
        <v>2182</v>
      </c>
      <c r="J2138" s="7">
        <v>313087</v>
      </c>
      <c r="K2138" s="8">
        <v>4.3799999999999999E-2</v>
      </c>
    </row>
    <row r="2139" spans="1:11" x14ac:dyDescent="0.35">
      <c r="A2139" s="5" t="s">
        <v>2167</v>
      </c>
      <c r="B2139" s="5" t="s">
        <v>2108</v>
      </c>
      <c r="C2139" s="5" t="s">
        <v>17</v>
      </c>
      <c r="D2139" s="5" t="s">
        <v>2112</v>
      </c>
      <c r="E2139" s="6" t="s">
        <v>2484</v>
      </c>
      <c r="F2139" s="5" t="s">
        <v>2169</v>
      </c>
      <c r="G2139" s="5" t="s">
        <v>116</v>
      </c>
      <c r="H2139" s="5" t="s">
        <v>50</v>
      </c>
      <c r="I2139" s="6" t="s">
        <v>2189</v>
      </c>
      <c r="J2139" s="7">
        <v>873080</v>
      </c>
      <c r="K2139" s="8">
        <v>0.12130000000000001</v>
      </c>
    </row>
    <row r="2140" spans="1:11" x14ac:dyDescent="0.35">
      <c r="A2140" s="5" t="s">
        <v>2167</v>
      </c>
      <c r="B2140" s="5" t="s">
        <v>2108</v>
      </c>
      <c r="C2140" s="5" t="s">
        <v>17</v>
      </c>
      <c r="D2140" s="5" t="s">
        <v>2112</v>
      </c>
      <c r="E2140" s="6" t="s">
        <v>2484</v>
      </c>
      <c r="F2140" s="5" t="s">
        <v>2169</v>
      </c>
      <c r="G2140" s="5" t="s">
        <v>116</v>
      </c>
      <c r="H2140" s="5" t="s">
        <v>2175</v>
      </c>
      <c r="I2140" s="6" t="s">
        <v>2176</v>
      </c>
      <c r="J2140" s="7">
        <v>1940708</v>
      </c>
      <c r="K2140" s="8">
        <v>0.27150000000000002</v>
      </c>
    </row>
    <row r="2141" spans="1:11" x14ac:dyDescent="0.35">
      <c r="A2141" s="5" t="s">
        <v>2167</v>
      </c>
      <c r="B2141" s="5" t="s">
        <v>2108</v>
      </c>
      <c r="C2141" s="5" t="s">
        <v>17</v>
      </c>
      <c r="D2141" s="5" t="s">
        <v>2112</v>
      </c>
      <c r="E2141" s="6" t="s">
        <v>2484</v>
      </c>
      <c r="F2141" s="5" t="s">
        <v>2169</v>
      </c>
      <c r="G2141" s="5" t="s">
        <v>116</v>
      </c>
      <c r="H2141" s="5" t="s">
        <v>2177</v>
      </c>
      <c r="I2141" s="6" t="s">
        <v>2178</v>
      </c>
      <c r="J2141" s="7">
        <v>1194447</v>
      </c>
      <c r="K2141" s="8">
        <v>0.1671</v>
      </c>
    </row>
    <row r="2142" spans="1:11" x14ac:dyDescent="0.35">
      <c r="A2142" s="5" t="s">
        <v>2167</v>
      </c>
      <c r="B2142" s="5" t="s">
        <v>2108</v>
      </c>
      <c r="C2142" s="5" t="s">
        <v>17</v>
      </c>
      <c r="D2142" s="5" t="s">
        <v>2112</v>
      </c>
      <c r="E2142" s="6" t="s">
        <v>2484</v>
      </c>
      <c r="F2142" s="5" t="s">
        <v>2169</v>
      </c>
      <c r="G2142" s="5" t="s">
        <v>116</v>
      </c>
      <c r="H2142" s="5" t="s">
        <v>2179</v>
      </c>
      <c r="I2142" s="6" t="s">
        <v>2180</v>
      </c>
      <c r="J2142" s="7">
        <v>0</v>
      </c>
      <c r="K2142" s="8">
        <v>0</v>
      </c>
    </row>
    <row r="2143" spans="1:11" x14ac:dyDescent="0.35">
      <c r="A2143" s="5" t="s">
        <v>2167</v>
      </c>
      <c r="B2143" s="5" t="s">
        <v>2108</v>
      </c>
      <c r="C2143" s="5" t="s">
        <v>17</v>
      </c>
      <c r="D2143" s="5" t="s">
        <v>2118</v>
      </c>
      <c r="E2143" s="6" t="s">
        <v>2485</v>
      </c>
      <c r="F2143" s="5" t="s">
        <v>2169</v>
      </c>
      <c r="G2143" s="5" t="s">
        <v>116</v>
      </c>
      <c r="H2143" s="5" t="s">
        <v>2170</v>
      </c>
      <c r="I2143" s="6" t="s">
        <v>2171</v>
      </c>
      <c r="J2143" s="7">
        <v>0</v>
      </c>
      <c r="K2143" s="8">
        <v>0</v>
      </c>
    </row>
    <row r="2144" spans="1:11" x14ac:dyDescent="0.35">
      <c r="A2144" s="5" t="s">
        <v>2167</v>
      </c>
      <c r="B2144" s="5" t="s">
        <v>2108</v>
      </c>
      <c r="C2144" s="5" t="s">
        <v>17</v>
      </c>
      <c r="D2144" s="5" t="s">
        <v>2118</v>
      </c>
      <c r="E2144" s="6" t="s">
        <v>2485</v>
      </c>
      <c r="F2144" s="5" t="s">
        <v>2169</v>
      </c>
      <c r="G2144" s="5" t="s">
        <v>116</v>
      </c>
      <c r="H2144" s="5" t="s">
        <v>2172</v>
      </c>
      <c r="I2144" s="6" t="s">
        <v>2173</v>
      </c>
      <c r="J2144" s="7">
        <v>0</v>
      </c>
      <c r="K2144" s="8">
        <v>0</v>
      </c>
    </row>
    <row r="2145" spans="1:11" x14ac:dyDescent="0.35">
      <c r="A2145" s="5" t="s">
        <v>2167</v>
      </c>
      <c r="B2145" s="5" t="s">
        <v>2108</v>
      </c>
      <c r="C2145" s="5" t="s">
        <v>17</v>
      </c>
      <c r="D2145" s="5" t="s">
        <v>2118</v>
      </c>
      <c r="E2145" s="6" t="s">
        <v>2485</v>
      </c>
      <c r="F2145" s="5" t="s">
        <v>2169</v>
      </c>
      <c r="G2145" s="5" t="s">
        <v>116</v>
      </c>
      <c r="H2145" s="5" t="s">
        <v>19</v>
      </c>
      <c r="I2145" s="6" t="s">
        <v>2174</v>
      </c>
      <c r="J2145" s="7">
        <v>2935650</v>
      </c>
      <c r="K2145" s="8">
        <v>0.73340000000000005</v>
      </c>
    </row>
    <row r="2146" spans="1:11" x14ac:dyDescent="0.35">
      <c r="A2146" s="5" t="s">
        <v>2167</v>
      </c>
      <c r="B2146" s="5" t="s">
        <v>2108</v>
      </c>
      <c r="C2146" s="5" t="s">
        <v>17</v>
      </c>
      <c r="D2146" s="5" t="s">
        <v>2118</v>
      </c>
      <c r="E2146" s="6" t="s">
        <v>2485</v>
      </c>
      <c r="F2146" s="5" t="s">
        <v>2169</v>
      </c>
      <c r="G2146" s="5" t="s">
        <v>116</v>
      </c>
      <c r="H2146" s="5" t="s">
        <v>2175</v>
      </c>
      <c r="I2146" s="6" t="s">
        <v>2176</v>
      </c>
      <c r="J2146" s="7">
        <v>1289300</v>
      </c>
      <c r="K2146" s="8">
        <v>0.3221</v>
      </c>
    </row>
    <row r="2147" spans="1:11" x14ac:dyDescent="0.35">
      <c r="A2147" s="5" t="s">
        <v>2167</v>
      </c>
      <c r="B2147" s="5" t="s">
        <v>2108</v>
      </c>
      <c r="C2147" s="5" t="s">
        <v>17</v>
      </c>
      <c r="D2147" s="5" t="s">
        <v>2118</v>
      </c>
      <c r="E2147" s="6" t="s">
        <v>2485</v>
      </c>
      <c r="F2147" s="5" t="s">
        <v>2169</v>
      </c>
      <c r="G2147" s="5" t="s">
        <v>116</v>
      </c>
      <c r="H2147" s="5" t="s">
        <v>2177</v>
      </c>
      <c r="I2147" s="6" t="s">
        <v>2178</v>
      </c>
      <c r="J2147" s="7">
        <v>644850</v>
      </c>
      <c r="K2147" s="8">
        <v>0.16109999999999999</v>
      </c>
    </row>
    <row r="2148" spans="1:11" x14ac:dyDescent="0.35">
      <c r="A2148" s="5" t="s">
        <v>2167</v>
      </c>
      <c r="B2148" s="5" t="s">
        <v>2108</v>
      </c>
      <c r="C2148" s="5" t="s">
        <v>17</v>
      </c>
      <c r="D2148" s="5" t="s">
        <v>2118</v>
      </c>
      <c r="E2148" s="6" t="s">
        <v>2485</v>
      </c>
      <c r="F2148" s="5" t="s">
        <v>2169</v>
      </c>
      <c r="G2148" s="5" t="s">
        <v>116</v>
      </c>
      <c r="H2148" s="5" t="s">
        <v>2179</v>
      </c>
      <c r="I2148" s="6" t="s">
        <v>2180</v>
      </c>
      <c r="J2148" s="7">
        <v>166116</v>
      </c>
      <c r="K2148" s="8">
        <v>4.1500000000000002E-2</v>
      </c>
    </row>
    <row r="2149" spans="1:11" x14ac:dyDescent="0.35">
      <c r="A2149" s="5" t="s">
        <v>2167</v>
      </c>
      <c r="B2149" s="5" t="s">
        <v>2124</v>
      </c>
      <c r="C2149" s="5" t="s">
        <v>17</v>
      </c>
      <c r="D2149" s="5" t="s">
        <v>177</v>
      </c>
      <c r="E2149" s="6" t="s">
        <v>2215</v>
      </c>
      <c r="F2149" s="5" t="s">
        <v>2198</v>
      </c>
      <c r="G2149" s="5" t="s">
        <v>176</v>
      </c>
      <c r="H2149" s="5" t="s">
        <v>2170</v>
      </c>
      <c r="I2149" s="6" t="s">
        <v>2171</v>
      </c>
      <c r="J2149" s="7">
        <v>0</v>
      </c>
      <c r="K2149" s="8">
        <v>0</v>
      </c>
    </row>
    <row r="2150" spans="1:11" x14ac:dyDescent="0.35">
      <c r="A2150" s="5" t="s">
        <v>2167</v>
      </c>
      <c r="B2150" s="5" t="s">
        <v>2124</v>
      </c>
      <c r="C2150" s="5" t="s">
        <v>17</v>
      </c>
      <c r="D2150" s="5" t="s">
        <v>177</v>
      </c>
      <c r="E2150" s="6" t="s">
        <v>2215</v>
      </c>
      <c r="F2150" s="5" t="s">
        <v>2198</v>
      </c>
      <c r="G2150" s="5" t="s">
        <v>176</v>
      </c>
      <c r="H2150" s="5" t="s">
        <v>2172</v>
      </c>
      <c r="I2150" s="6" t="s">
        <v>2173</v>
      </c>
      <c r="J2150" s="7">
        <v>0</v>
      </c>
      <c r="K2150" s="8">
        <v>0</v>
      </c>
    </row>
    <row r="2151" spans="1:11" x14ac:dyDescent="0.35">
      <c r="A2151" s="5" t="s">
        <v>2167</v>
      </c>
      <c r="B2151" s="5" t="s">
        <v>2124</v>
      </c>
      <c r="C2151" s="5" t="s">
        <v>17</v>
      </c>
      <c r="D2151" s="5" t="s">
        <v>177</v>
      </c>
      <c r="E2151" s="6" t="s">
        <v>2215</v>
      </c>
      <c r="F2151" s="5" t="s">
        <v>2198</v>
      </c>
      <c r="G2151" s="5" t="s">
        <v>176</v>
      </c>
      <c r="H2151" s="5" t="s">
        <v>19</v>
      </c>
      <c r="I2151" s="6" t="s">
        <v>2174</v>
      </c>
      <c r="J2151" s="7">
        <v>60136</v>
      </c>
      <c r="K2151" s="8">
        <v>0.182</v>
      </c>
    </row>
    <row r="2152" spans="1:11" x14ac:dyDescent="0.35">
      <c r="A2152" s="5" t="s">
        <v>2167</v>
      </c>
      <c r="B2152" s="5" t="s">
        <v>2124</v>
      </c>
      <c r="C2152" s="5" t="s">
        <v>17</v>
      </c>
      <c r="D2152" s="5" t="s">
        <v>177</v>
      </c>
      <c r="E2152" s="6" t="s">
        <v>2215</v>
      </c>
      <c r="F2152" s="5" t="s">
        <v>2198</v>
      </c>
      <c r="G2152" s="5" t="s">
        <v>176</v>
      </c>
      <c r="H2152" s="5" t="s">
        <v>30</v>
      </c>
      <c r="I2152" s="6" t="s">
        <v>2182</v>
      </c>
      <c r="J2152" s="7">
        <v>16851</v>
      </c>
      <c r="K2152" s="8">
        <v>5.0999999999999997E-2</v>
      </c>
    </row>
    <row r="2153" spans="1:11" x14ac:dyDescent="0.35">
      <c r="A2153" s="5" t="s">
        <v>2167</v>
      </c>
      <c r="B2153" s="5" t="s">
        <v>2124</v>
      </c>
      <c r="C2153" s="5" t="s">
        <v>17</v>
      </c>
      <c r="D2153" s="5" t="s">
        <v>177</v>
      </c>
      <c r="E2153" s="6" t="s">
        <v>2215</v>
      </c>
      <c r="F2153" s="5" t="s">
        <v>2198</v>
      </c>
      <c r="G2153" s="5" t="s">
        <v>176</v>
      </c>
      <c r="H2153" s="5" t="s">
        <v>2175</v>
      </c>
      <c r="I2153" s="6" t="s">
        <v>2176</v>
      </c>
      <c r="J2153" s="7">
        <v>95921</v>
      </c>
      <c r="K2153" s="8">
        <v>0.2903</v>
      </c>
    </row>
    <row r="2154" spans="1:11" x14ac:dyDescent="0.35">
      <c r="A2154" s="5" t="s">
        <v>2167</v>
      </c>
      <c r="B2154" s="5" t="s">
        <v>2124</v>
      </c>
      <c r="C2154" s="5" t="s">
        <v>17</v>
      </c>
      <c r="D2154" s="5" t="s">
        <v>177</v>
      </c>
      <c r="E2154" s="6" t="s">
        <v>2215</v>
      </c>
      <c r="F2154" s="5" t="s">
        <v>2198</v>
      </c>
      <c r="G2154" s="5" t="s">
        <v>176</v>
      </c>
      <c r="H2154" s="5" t="s">
        <v>2177</v>
      </c>
      <c r="I2154" s="6" t="s">
        <v>2178</v>
      </c>
      <c r="J2154" s="7">
        <v>93938</v>
      </c>
      <c r="K2154" s="8">
        <v>0.2843</v>
      </c>
    </row>
    <row r="2155" spans="1:11" x14ac:dyDescent="0.35">
      <c r="A2155" s="5" t="s">
        <v>2167</v>
      </c>
      <c r="B2155" s="5" t="s">
        <v>2124</v>
      </c>
      <c r="C2155" s="5" t="s">
        <v>17</v>
      </c>
      <c r="D2155" s="5" t="s">
        <v>177</v>
      </c>
      <c r="E2155" s="6" t="s">
        <v>2215</v>
      </c>
      <c r="F2155" s="5" t="s">
        <v>2198</v>
      </c>
      <c r="G2155" s="5" t="s">
        <v>176</v>
      </c>
      <c r="H2155" s="5" t="s">
        <v>2179</v>
      </c>
      <c r="I2155" s="6" t="s">
        <v>2180</v>
      </c>
      <c r="J2155" s="7">
        <v>7633</v>
      </c>
      <c r="K2155" s="8">
        <v>2.3099999999999999E-2</v>
      </c>
    </row>
    <row r="2156" spans="1:11" x14ac:dyDescent="0.35">
      <c r="A2156" s="5" t="s">
        <v>2167</v>
      </c>
      <c r="B2156" s="5" t="s">
        <v>2124</v>
      </c>
      <c r="C2156" s="5" t="s">
        <v>17</v>
      </c>
      <c r="D2156" s="5" t="s">
        <v>2125</v>
      </c>
      <c r="E2156" s="6" t="s">
        <v>2486</v>
      </c>
      <c r="F2156" s="5" t="s">
        <v>2169</v>
      </c>
      <c r="G2156" s="5" t="s">
        <v>116</v>
      </c>
      <c r="H2156" s="5" t="s">
        <v>2170</v>
      </c>
      <c r="I2156" s="6" t="s">
        <v>2171</v>
      </c>
      <c r="J2156" s="7">
        <v>0</v>
      </c>
      <c r="K2156" s="8">
        <v>0</v>
      </c>
    </row>
    <row r="2157" spans="1:11" x14ac:dyDescent="0.35">
      <c r="A2157" s="5" t="s">
        <v>2167</v>
      </c>
      <c r="B2157" s="5" t="s">
        <v>2124</v>
      </c>
      <c r="C2157" s="5" t="s">
        <v>17</v>
      </c>
      <c r="D2157" s="5" t="s">
        <v>2125</v>
      </c>
      <c r="E2157" s="6" t="s">
        <v>2486</v>
      </c>
      <c r="F2157" s="5" t="s">
        <v>2169</v>
      </c>
      <c r="G2157" s="5" t="s">
        <v>116</v>
      </c>
      <c r="H2157" s="5" t="s">
        <v>2172</v>
      </c>
      <c r="I2157" s="6" t="s">
        <v>2173</v>
      </c>
      <c r="J2157" s="7">
        <v>0</v>
      </c>
      <c r="K2157" s="8">
        <v>0</v>
      </c>
    </row>
    <row r="2158" spans="1:11" x14ac:dyDescent="0.35">
      <c r="A2158" s="5" t="s">
        <v>2167</v>
      </c>
      <c r="B2158" s="5" t="s">
        <v>2124</v>
      </c>
      <c r="C2158" s="5" t="s">
        <v>17</v>
      </c>
      <c r="D2158" s="5" t="s">
        <v>2125</v>
      </c>
      <c r="E2158" s="6" t="s">
        <v>2486</v>
      </c>
      <c r="F2158" s="5" t="s">
        <v>2169</v>
      </c>
      <c r="G2158" s="5" t="s">
        <v>116</v>
      </c>
      <c r="H2158" s="5" t="s">
        <v>19</v>
      </c>
      <c r="I2158" s="6" t="s">
        <v>2174</v>
      </c>
      <c r="J2158" s="7">
        <v>1434541</v>
      </c>
      <c r="K2158" s="8">
        <v>0.3029</v>
      </c>
    </row>
    <row r="2159" spans="1:11" x14ac:dyDescent="0.35">
      <c r="A2159" s="5" t="s">
        <v>2167</v>
      </c>
      <c r="B2159" s="5" t="s">
        <v>2124</v>
      </c>
      <c r="C2159" s="5" t="s">
        <v>17</v>
      </c>
      <c r="D2159" s="5" t="s">
        <v>2125</v>
      </c>
      <c r="E2159" s="6" t="s">
        <v>2486</v>
      </c>
      <c r="F2159" s="5" t="s">
        <v>2169</v>
      </c>
      <c r="G2159" s="5" t="s">
        <v>116</v>
      </c>
      <c r="H2159" s="5" t="s">
        <v>30</v>
      </c>
      <c r="I2159" s="6" t="s">
        <v>2182</v>
      </c>
      <c r="J2159" s="7">
        <v>119348</v>
      </c>
      <c r="K2159" s="8">
        <v>2.52E-2</v>
      </c>
    </row>
    <row r="2160" spans="1:11" x14ac:dyDescent="0.35">
      <c r="A2160" s="5" t="s">
        <v>2167</v>
      </c>
      <c r="B2160" s="5" t="s">
        <v>2124</v>
      </c>
      <c r="C2160" s="5" t="s">
        <v>17</v>
      </c>
      <c r="D2160" s="5" t="s">
        <v>2125</v>
      </c>
      <c r="E2160" s="6" t="s">
        <v>2486</v>
      </c>
      <c r="F2160" s="5" t="s">
        <v>2169</v>
      </c>
      <c r="G2160" s="5" t="s">
        <v>116</v>
      </c>
      <c r="H2160" s="5" t="s">
        <v>2175</v>
      </c>
      <c r="I2160" s="6" t="s">
        <v>2176</v>
      </c>
      <c r="J2160" s="7">
        <v>1050923</v>
      </c>
      <c r="K2160" s="8">
        <v>0.22189999999999999</v>
      </c>
    </row>
    <row r="2161" spans="1:11" x14ac:dyDescent="0.35">
      <c r="A2161" s="5" t="s">
        <v>2167</v>
      </c>
      <c r="B2161" s="5" t="s">
        <v>2124</v>
      </c>
      <c r="C2161" s="5" t="s">
        <v>17</v>
      </c>
      <c r="D2161" s="5" t="s">
        <v>2125</v>
      </c>
      <c r="E2161" s="6" t="s">
        <v>2486</v>
      </c>
      <c r="F2161" s="5" t="s">
        <v>2169</v>
      </c>
      <c r="G2161" s="5" t="s">
        <v>116</v>
      </c>
      <c r="H2161" s="5" t="s">
        <v>2177</v>
      </c>
      <c r="I2161" s="6" t="s">
        <v>2178</v>
      </c>
      <c r="J2161" s="7">
        <v>701405</v>
      </c>
      <c r="K2161" s="8">
        <v>0.14810000000000001</v>
      </c>
    </row>
    <row r="2162" spans="1:11" x14ac:dyDescent="0.35">
      <c r="A2162" s="5" t="s">
        <v>2167</v>
      </c>
      <c r="B2162" s="5" t="s">
        <v>2124</v>
      </c>
      <c r="C2162" s="5" t="s">
        <v>17</v>
      </c>
      <c r="D2162" s="5" t="s">
        <v>2125</v>
      </c>
      <c r="E2162" s="6" t="s">
        <v>2486</v>
      </c>
      <c r="F2162" s="5" t="s">
        <v>2169</v>
      </c>
      <c r="G2162" s="5" t="s">
        <v>116</v>
      </c>
      <c r="H2162" s="5" t="s">
        <v>2179</v>
      </c>
      <c r="I2162" s="6" t="s">
        <v>2180</v>
      </c>
      <c r="J2162" s="7">
        <v>155342</v>
      </c>
      <c r="K2162" s="8">
        <v>3.2800000000000003E-2</v>
      </c>
    </row>
    <row r="2163" spans="1:11" x14ac:dyDescent="0.35">
      <c r="A2163" s="5" t="s">
        <v>2167</v>
      </c>
      <c r="B2163" s="5" t="s">
        <v>2124</v>
      </c>
      <c r="C2163" s="5" t="s">
        <v>17</v>
      </c>
      <c r="D2163" s="5" t="s">
        <v>2126</v>
      </c>
      <c r="E2163" s="6" t="s">
        <v>2487</v>
      </c>
      <c r="F2163" s="5" t="s">
        <v>2169</v>
      </c>
      <c r="G2163" s="5" t="s">
        <v>116</v>
      </c>
      <c r="H2163" s="5" t="s">
        <v>2170</v>
      </c>
      <c r="I2163" s="6" t="s">
        <v>2171</v>
      </c>
      <c r="J2163" s="7">
        <v>0</v>
      </c>
      <c r="K2163" s="8">
        <v>0</v>
      </c>
    </row>
    <row r="2164" spans="1:11" x14ac:dyDescent="0.35">
      <c r="A2164" s="5" t="s">
        <v>2167</v>
      </c>
      <c r="B2164" s="5" t="s">
        <v>2124</v>
      </c>
      <c r="C2164" s="5" t="s">
        <v>17</v>
      </c>
      <c r="D2164" s="5" t="s">
        <v>2126</v>
      </c>
      <c r="E2164" s="6" t="s">
        <v>2487</v>
      </c>
      <c r="F2164" s="5" t="s">
        <v>2169</v>
      </c>
      <c r="G2164" s="5" t="s">
        <v>116</v>
      </c>
      <c r="H2164" s="5" t="s">
        <v>2172</v>
      </c>
      <c r="I2164" s="6" t="s">
        <v>2173</v>
      </c>
      <c r="J2164" s="7">
        <v>0</v>
      </c>
      <c r="K2164" s="8">
        <v>0</v>
      </c>
    </row>
    <row r="2165" spans="1:11" x14ac:dyDescent="0.35">
      <c r="A2165" s="5" t="s">
        <v>2167</v>
      </c>
      <c r="B2165" s="5" t="s">
        <v>2124</v>
      </c>
      <c r="C2165" s="5" t="s">
        <v>17</v>
      </c>
      <c r="D2165" s="5" t="s">
        <v>2126</v>
      </c>
      <c r="E2165" s="6" t="s">
        <v>2487</v>
      </c>
      <c r="F2165" s="5" t="s">
        <v>2169</v>
      </c>
      <c r="G2165" s="5" t="s">
        <v>116</v>
      </c>
      <c r="H2165" s="5" t="s">
        <v>19</v>
      </c>
      <c r="I2165" s="6" t="s">
        <v>2174</v>
      </c>
      <c r="J2165" s="7">
        <v>1543050</v>
      </c>
      <c r="K2165" s="8">
        <v>0.42470000000000002</v>
      </c>
    </row>
    <row r="2166" spans="1:11" x14ac:dyDescent="0.35">
      <c r="A2166" s="5" t="s">
        <v>2167</v>
      </c>
      <c r="B2166" s="5" t="s">
        <v>2124</v>
      </c>
      <c r="C2166" s="5" t="s">
        <v>17</v>
      </c>
      <c r="D2166" s="5" t="s">
        <v>2126</v>
      </c>
      <c r="E2166" s="6" t="s">
        <v>2487</v>
      </c>
      <c r="F2166" s="5" t="s">
        <v>2169</v>
      </c>
      <c r="G2166" s="5" t="s">
        <v>116</v>
      </c>
      <c r="H2166" s="5" t="s">
        <v>2175</v>
      </c>
      <c r="I2166" s="6" t="s">
        <v>2176</v>
      </c>
      <c r="J2166" s="7">
        <v>796413</v>
      </c>
      <c r="K2166" s="8">
        <v>0.21920000000000001</v>
      </c>
    </row>
    <row r="2167" spans="1:11" x14ac:dyDescent="0.35">
      <c r="A2167" s="5" t="s">
        <v>2167</v>
      </c>
      <c r="B2167" s="5" t="s">
        <v>2124</v>
      </c>
      <c r="C2167" s="5" t="s">
        <v>17</v>
      </c>
      <c r="D2167" s="5" t="s">
        <v>2126</v>
      </c>
      <c r="E2167" s="6" t="s">
        <v>2487</v>
      </c>
      <c r="F2167" s="5" t="s">
        <v>2169</v>
      </c>
      <c r="G2167" s="5" t="s">
        <v>116</v>
      </c>
      <c r="H2167" s="5" t="s">
        <v>2177</v>
      </c>
      <c r="I2167" s="6" t="s">
        <v>2178</v>
      </c>
      <c r="J2167" s="7">
        <v>300835</v>
      </c>
      <c r="K2167" s="8">
        <v>8.2799999999999999E-2</v>
      </c>
    </row>
    <row r="2168" spans="1:11" x14ac:dyDescent="0.35">
      <c r="A2168" s="5" t="s">
        <v>2167</v>
      </c>
      <c r="B2168" s="5" t="s">
        <v>2124</v>
      </c>
      <c r="C2168" s="5" t="s">
        <v>17</v>
      </c>
      <c r="D2168" s="5" t="s">
        <v>2126</v>
      </c>
      <c r="E2168" s="6" t="s">
        <v>2487</v>
      </c>
      <c r="F2168" s="5" t="s">
        <v>2169</v>
      </c>
      <c r="G2168" s="5" t="s">
        <v>116</v>
      </c>
      <c r="H2168" s="5" t="s">
        <v>2179</v>
      </c>
      <c r="I2168" s="6" t="s">
        <v>2180</v>
      </c>
      <c r="J2168" s="7">
        <v>132978</v>
      </c>
      <c r="K2168" s="8">
        <v>3.6600000000000001E-2</v>
      </c>
    </row>
    <row r="2169" spans="1:11" x14ac:dyDescent="0.35">
      <c r="A2169" s="5" t="s">
        <v>2167</v>
      </c>
      <c r="B2169" s="5" t="s">
        <v>2124</v>
      </c>
      <c r="C2169" s="5" t="s">
        <v>17</v>
      </c>
      <c r="D2169" s="5" t="s">
        <v>2127</v>
      </c>
      <c r="E2169" s="6" t="s">
        <v>2201</v>
      </c>
      <c r="F2169" s="5" t="s">
        <v>2198</v>
      </c>
      <c r="G2169" s="5" t="s">
        <v>2124</v>
      </c>
      <c r="H2169" s="5" t="s">
        <v>2170</v>
      </c>
      <c r="I2169" s="6" t="s">
        <v>2171</v>
      </c>
      <c r="J2169" s="7">
        <v>0</v>
      </c>
      <c r="K2169" s="8">
        <v>0</v>
      </c>
    </row>
    <row r="2170" spans="1:11" x14ac:dyDescent="0.35">
      <c r="A2170" s="5" t="s">
        <v>2167</v>
      </c>
      <c r="B2170" s="5" t="s">
        <v>2124</v>
      </c>
      <c r="C2170" s="5" t="s">
        <v>17</v>
      </c>
      <c r="D2170" s="5" t="s">
        <v>2127</v>
      </c>
      <c r="E2170" s="6" t="s">
        <v>2201</v>
      </c>
      <c r="F2170" s="5" t="s">
        <v>2198</v>
      </c>
      <c r="G2170" s="5" t="s">
        <v>2124</v>
      </c>
      <c r="H2170" s="5" t="s">
        <v>2172</v>
      </c>
      <c r="I2170" s="6" t="s">
        <v>2173</v>
      </c>
      <c r="J2170" s="7">
        <v>0</v>
      </c>
      <c r="K2170" s="8">
        <v>0</v>
      </c>
    </row>
    <row r="2171" spans="1:11" x14ac:dyDescent="0.35">
      <c r="A2171" s="5" t="s">
        <v>2167</v>
      </c>
      <c r="B2171" s="5" t="s">
        <v>2124</v>
      </c>
      <c r="C2171" s="5" t="s">
        <v>17</v>
      </c>
      <c r="D2171" s="5" t="s">
        <v>2127</v>
      </c>
      <c r="E2171" s="6" t="s">
        <v>2201</v>
      </c>
      <c r="F2171" s="5" t="s">
        <v>2198</v>
      </c>
      <c r="G2171" s="5" t="s">
        <v>2124</v>
      </c>
      <c r="H2171" s="5" t="s">
        <v>19</v>
      </c>
      <c r="I2171" s="6" t="s">
        <v>2174</v>
      </c>
      <c r="J2171" s="7">
        <v>1229277</v>
      </c>
      <c r="K2171" s="8">
        <v>0.35389999999999999</v>
      </c>
    </row>
    <row r="2172" spans="1:11" x14ac:dyDescent="0.35">
      <c r="A2172" s="5" t="s">
        <v>2167</v>
      </c>
      <c r="B2172" s="5" t="s">
        <v>2124</v>
      </c>
      <c r="C2172" s="5" t="s">
        <v>17</v>
      </c>
      <c r="D2172" s="5" t="s">
        <v>2127</v>
      </c>
      <c r="E2172" s="6" t="s">
        <v>2201</v>
      </c>
      <c r="F2172" s="5" t="s">
        <v>2198</v>
      </c>
      <c r="G2172" s="5" t="s">
        <v>2124</v>
      </c>
      <c r="H2172" s="5" t="s">
        <v>2175</v>
      </c>
      <c r="I2172" s="6" t="s">
        <v>2176</v>
      </c>
      <c r="J2172" s="7">
        <v>719712</v>
      </c>
      <c r="K2172" s="8">
        <v>0.2072</v>
      </c>
    </row>
    <row r="2173" spans="1:11" x14ac:dyDescent="0.35">
      <c r="A2173" s="5" t="s">
        <v>2167</v>
      </c>
      <c r="B2173" s="5" t="s">
        <v>2124</v>
      </c>
      <c r="C2173" s="5" t="s">
        <v>17</v>
      </c>
      <c r="D2173" s="5" t="s">
        <v>2127</v>
      </c>
      <c r="E2173" s="6" t="s">
        <v>2201</v>
      </c>
      <c r="F2173" s="5" t="s">
        <v>2198</v>
      </c>
      <c r="G2173" s="5" t="s">
        <v>2124</v>
      </c>
      <c r="H2173" s="5" t="s">
        <v>2177</v>
      </c>
      <c r="I2173" s="6" t="s">
        <v>2178</v>
      </c>
      <c r="J2173" s="7">
        <v>365067</v>
      </c>
      <c r="K2173" s="8">
        <v>0.1051</v>
      </c>
    </row>
    <row r="2174" spans="1:11" x14ac:dyDescent="0.35">
      <c r="A2174" s="5" t="s">
        <v>2167</v>
      </c>
      <c r="B2174" s="5" t="s">
        <v>2124</v>
      </c>
      <c r="C2174" s="5" t="s">
        <v>17</v>
      </c>
      <c r="D2174" s="5" t="s">
        <v>2127</v>
      </c>
      <c r="E2174" s="6" t="s">
        <v>2201</v>
      </c>
      <c r="F2174" s="5" t="s">
        <v>2198</v>
      </c>
      <c r="G2174" s="5" t="s">
        <v>2124</v>
      </c>
      <c r="H2174" s="5" t="s">
        <v>2179</v>
      </c>
      <c r="I2174" s="6" t="s">
        <v>2180</v>
      </c>
      <c r="J2174" s="7">
        <v>123310</v>
      </c>
      <c r="K2174" s="8">
        <v>3.5499999999999997E-2</v>
      </c>
    </row>
    <row r="2175" spans="1:11" x14ac:dyDescent="0.35">
      <c r="A2175" s="5" t="s">
        <v>2167</v>
      </c>
      <c r="B2175" s="5" t="s">
        <v>2124</v>
      </c>
      <c r="C2175" s="5" t="s">
        <v>17</v>
      </c>
      <c r="D2175" s="5" t="s">
        <v>2128</v>
      </c>
      <c r="E2175" s="6" t="s">
        <v>2214</v>
      </c>
      <c r="F2175" s="5" t="s">
        <v>2198</v>
      </c>
      <c r="G2175" s="5" t="s">
        <v>2124</v>
      </c>
      <c r="H2175" s="5" t="s">
        <v>2170</v>
      </c>
      <c r="I2175" s="6" t="s">
        <v>2171</v>
      </c>
      <c r="J2175" s="7">
        <v>0</v>
      </c>
      <c r="K2175" s="8">
        <v>0</v>
      </c>
    </row>
    <row r="2176" spans="1:11" x14ac:dyDescent="0.35">
      <c r="A2176" s="5" t="s">
        <v>2167</v>
      </c>
      <c r="B2176" s="5" t="s">
        <v>2124</v>
      </c>
      <c r="C2176" s="5" t="s">
        <v>17</v>
      </c>
      <c r="D2176" s="5" t="s">
        <v>2128</v>
      </c>
      <c r="E2176" s="6" t="s">
        <v>2214</v>
      </c>
      <c r="F2176" s="5" t="s">
        <v>2198</v>
      </c>
      <c r="G2176" s="5" t="s">
        <v>2124</v>
      </c>
      <c r="H2176" s="5" t="s">
        <v>2172</v>
      </c>
      <c r="I2176" s="6" t="s">
        <v>2173</v>
      </c>
      <c r="J2176" s="7">
        <v>0</v>
      </c>
      <c r="K2176" s="8">
        <v>0</v>
      </c>
    </row>
    <row r="2177" spans="1:11" x14ac:dyDescent="0.35">
      <c r="A2177" s="5" t="s">
        <v>2167</v>
      </c>
      <c r="B2177" s="5" t="s">
        <v>2124</v>
      </c>
      <c r="C2177" s="5" t="s">
        <v>17</v>
      </c>
      <c r="D2177" s="5" t="s">
        <v>2128</v>
      </c>
      <c r="E2177" s="6" t="s">
        <v>2214</v>
      </c>
      <c r="F2177" s="5" t="s">
        <v>2198</v>
      </c>
      <c r="G2177" s="5" t="s">
        <v>2124</v>
      </c>
      <c r="H2177" s="5" t="s">
        <v>19</v>
      </c>
      <c r="I2177" s="6" t="s">
        <v>2174</v>
      </c>
      <c r="J2177" s="7">
        <v>1082562</v>
      </c>
      <c r="K2177" s="8">
        <v>0.1439</v>
      </c>
    </row>
    <row r="2178" spans="1:11" x14ac:dyDescent="0.35">
      <c r="A2178" s="5" t="s">
        <v>2167</v>
      </c>
      <c r="B2178" s="5" t="s">
        <v>2124</v>
      </c>
      <c r="C2178" s="5" t="s">
        <v>17</v>
      </c>
      <c r="D2178" s="5" t="s">
        <v>2128</v>
      </c>
      <c r="E2178" s="6" t="s">
        <v>2214</v>
      </c>
      <c r="F2178" s="5" t="s">
        <v>2198</v>
      </c>
      <c r="G2178" s="5" t="s">
        <v>2124</v>
      </c>
      <c r="H2178" s="5" t="s">
        <v>30</v>
      </c>
      <c r="I2178" s="6" t="s">
        <v>2182</v>
      </c>
      <c r="J2178" s="7">
        <v>388940</v>
      </c>
      <c r="K2178" s="8">
        <v>5.1700000000000003E-2</v>
      </c>
    </row>
    <row r="2179" spans="1:11" x14ac:dyDescent="0.35">
      <c r="A2179" s="5" t="s">
        <v>2167</v>
      </c>
      <c r="B2179" s="5" t="s">
        <v>2124</v>
      </c>
      <c r="C2179" s="5" t="s">
        <v>17</v>
      </c>
      <c r="D2179" s="5" t="s">
        <v>2128</v>
      </c>
      <c r="E2179" s="6" t="s">
        <v>2214</v>
      </c>
      <c r="F2179" s="5" t="s">
        <v>2198</v>
      </c>
      <c r="G2179" s="5" t="s">
        <v>2124</v>
      </c>
      <c r="H2179" s="5" t="s">
        <v>2175</v>
      </c>
      <c r="I2179" s="6" t="s">
        <v>2176</v>
      </c>
      <c r="J2179" s="7">
        <v>1755872</v>
      </c>
      <c r="K2179" s="8">
        <v>0.2334</v>
      </c>
    </row>
    <row r="2180" spans="1:11" x14ac:dyDescent="0.35">
      <c r="A2180" s="5" t="s">
        <v>2167</v>
      </c>
      <c r="B2180" s="5" t="s">
        <v>2124</v>
      </c>
      <c r="C2180" s="5" t="s">
        <v>17</v>
      </c>
      <c r="D2180" s="5" t="s">
        <v>2128</v>
      </c>
      <c r="E2180" s="6" t="s">
        <v>2214</v>
      </c>
      <c r="F2180" s="5" t="s">
        <v>2198</v>
      </c>
      <c r="G2180" s="5" t="s">
        <v>2124</v>
      </c>
      <c r="H2180" s="5" t="s">
        <v>2177</v>
      </c>
      <c r="I2180" s="6" t="s">
        <v>2178</v>
      </c>
      <c r="J2180" s="7">
        <v>864394</v>
      </c>
      <c r="K2180" s="8">
        <v>0.1149</v>
      </c>
    </row>
    <row r="2181" spans="1:11" x14ac:dyDescent="0.35">
      <c r="A2181" s="5" t="s">
        <v>2167</v>
      </c>
      <c r="B2181" s="5" t="s">
        <v>2124</v>
      </c>
      <c r="C2181" s="5" t="s">
        <v>17</v>
      </c>
      <c r="D2181" s="5" t="s">
        <v>2128</v>
      </c>
      <c r="E2181" s="6" t="s">
        <v>2214</v>
      </c>
      <c r="F2181" s="5" t="s">
        <v>2198</v>
      </c>
      <c r="G2181" s="5" t="s">
        <v>2124</v>
      </c>
      <c r="H2181" s="5" t="s">
        <v>2179</v>
      </c>
      <c r="I2181" s="6" t="s">
        <v>2180</v>
      </c>
      <c r="J2181" s="7">
        <v>133910</v>
      </c>
      <c r="K2181" s="8">
        <v>1.78E-2</v>
      </c>
    </row>
    <row r="2182" spans="1:11" x14ac:dyDescent="0.35">
      <c r="A2182" s="5" t="s">
        <v>2167</v>
      </c>
      <c r="B2182" s="5" t="s">
        <v>2132</v>
      </c>
      <c r="C2182" s="5" t="s">
        <v>17</v>
      </c>
      <c r="D2182" s="5" t="s">
        <v>1022</v>
      </c>
      <c r="E2182" s="6" t="s">
        <v>2334</v>
      </c>
      <c r="F2182" s="5" t="s">
        <v>2198</v>
      </c>
      <c r="G2182" s="5" t="s">
        <v>999</v>
      </c>
      <c r="H2182" s="5" t="s">
        <v>2172</v>
      </c>
      <c r="I2182" s="6" t="s">
        <v>2173</v>
      </c>
      <c r="J2182" s="7">
        <v>0</v>
      </c>
      <c r="K2182" s="8">
        <v>0</v>
      </c>
    </row>
    <row r="2183" spans="1:11" x14ac:dyDescent="0.35">
      <c r="A2183" s="5" t="s">
        <v>2167</v>
      </c>
      <c r="B2183" s="5" t="s">
        <v>2132</v>
      </c>
      <c r="C2183" s="5" t="s">
        <v>17</v>
      </c>
      <c r="D2183" s="5" t="s">
        <v>1022</v>
      </c>
      <c r="E2183" s="6" t="s">
        <v>2334</v>
      </c>
      <c r="F2183" s="5" t="s">
        <v>2198</v>
      </c>
      <c r="G2183" s="5" t="s">
        <v>999</v>
      </c>
      <c r="H2183" s="5" t="s">
        <v>19</v>
      </c>
      <c r="I2183" s="6" t="s">
        <v>2174</v>
      </c>
      <c r="J2183" s="7">
        <v>1359242</v>
      </c>
      <c r="K2183" s="8">
        <v>0.62529999999999997</v>
      </c>
    </row>
    <row r="2184" spans="1:11" x14ac:dyDescent="0.35">
      <c r="A2184" s="5" t="s">
        <v>2167</v>
      </c>
      <c r="B2184" s="5" t="s">
        <v>2132</v>
      </c>
      <c r="C2184" s="5" t="s">
        <v>17</v>
      </c>
      <c r="D2184" s="5" t="s">
        <v>1022</v>
      </c>
      <c r="E2184" s="6" t="s">
        <v>2334</v>
      </c>
      <c r="F2184" s="5" t="s">
        <v>2198</v>
      </c>
      <c r="G2184" s="5" t="s">
        <v>999</v>
      </c>
      <c r="H2184" s="5" t="s">
        <v>2175</v>
      </c>
      <c r="I2184" s="6" t="s">
        <v>2176</v>
      </c>
      <c r="J2184" s="7">
        <v>706467</v>
      </c>
      <c r="K2184" s="8">
        <v>0.32500000000000001</v>
      </c>
    </row>
    <row r="2185" spans="1:11" x14ac:dyDescent="0.35">
      <c r="A2185" s="5" t="s">
        <v>2167</v>
      </c>
      <c r="B2185" s="5" t="s">
        <v>2132</v>
      </c>
      <c r="C2185" s="5" t="s">
        <v>17</v>
      </c>
      <c r="D2185" s="5" t="s">
        <v>1022</v>
      </c>
      <c r="E2185" s="6" t="s">
        <v>2334</v>
      </c>
      <c r="F2185" s="5" t="s">
        <v>2198</v>
      </c>
      <c r="G2185" s="5" t="s">
        <v>999</v>
      </c>
      <c r="H2185" s="5" t="s">
        <v>2177</v>
      </c>
      <c r="I2185" s="6" t="s">
        <v>2178</v>
      </c>
      <c r="J2185" s="7">
        <v>385839</v>
      </c>
      <c r="K2185" s="8">
        <v>0.17749999999999999</v>
      </c>
    </row>
    <row r="2186" spans="1:11" x14ac:dyDescent="0.35">
      <c r="A2186" s="5" t="s">
        <v>2167</v>
      </c>
      <c r="B2186" s="5" t="s">
        <v>2132</v>
      </c>
      <c r="C2186" s="5" t="s">
        <v>17</v>
      </c>
      <c r="D2186" s="5" t="s">
        <v>1022</v>
      </c>
      <c r="E2186" s="6" t="s">
        <v>2334</v>
      </c>
      <c r="F2186" s="5" t="s">
        <v>2198</v>
      </c>
      <c r="G2186" s="5" t="s">
        <v>999</v>
      </c>
      <c r="H2186" s="5" t="s">
        <v>2179</v>
      </c>
      <c r="I2186" s="6" t="s">
        <v>2180</v>
      </c>
      <c r="J2186" s="7">
        <v>124338</v>
      </c>
      <c r="K2186" s="8">
        <v>5.7200000000000001E-2</v>
      </c>
    </row>
    <row r="2187" spans="1:11" x14ac:dyDescent="0.35">
      <c r="A2187" s="5" t="s">
        <v>2167</v>
      </c>
      <c r="B2187" s="5" t="s">
        <v>2132</v>
      </c>
      <c r="C2187" s="5" t="s">
        <v>17</v>
      </c>
      <c r="D2187" s="5" t="s">
        <v>2133</v>
      </c>
      <c r="E2187" s="6" t="s">
        <v>2406</v>
      </c>
      <c r="F2187" s="5" t="s">
        <v>2198</v>
      </c>
      <c r="G2187" s="5" t="s">
        <v>2132</v>
      </c>
      <c r="H2187" s="5" t="s">
        <v>2172</v>
      </c>
      <c r="I2187" s="6" t="s">
        <v>2173</v>
      </c>
      <c r="J2187" s="7">
        <v>0</v>
      </c>
      <c r="K2187" s="8">
        <v>0</v>
      </c>
    </row>
    <row r="2188" spans="1:11" x14ac:dyDescent="0.35">
      <c r="A2188" s="5" t="s">
        <v>2167</v>
      </c>
      <c r="B2188" s="5" t="s">
        <v>2132</v>
      </c>
      <c r="C2188" s="5" t="s">
        <v>17</v>
      </c>
      <c r="D2188" s="5" t="s">
        <v>2133</v>
      </c>
      <c r="E2188" s="6" t="s">
        <v>2406</v>
      </c>
      <c r="F2188" s="5" t="s">
        <v>2198</v>
      </c>
      <c r="G2188" s="5" t="s">
        <v>2132</v>
      </c>
      <c r="H2188" s="5" t="s">
        <v>19</v>
      </c>
      <c r="I2188" s="6" t="s">
        <v>2174</v>
      </c>
      <c r="J2188" s="7">
        <v>538718</v>
      </c>
      <c r="K2188" s="8">
        <v>0.27379999999999999</v>
      </c>
    </row>
    <row r="2189" spans="1:11" x14ac:dyDescent="0.35">
      <c r="A2189" s="5" t="s">
        <v>2167</v>
      </c>
      <c r="B2189" s="5" t="s">
        <v>2132</v>
      </c>
      <c r="C2189" s="5" t="s">
        <v>17</v>
      </c>
      <c r="D2189" s="5" t="s">
        <v>2133</v>
      </c>
      <c r="E2189" s="6" t="s">
        <v>2406</v>
      </c>
      <c r="F2189" s="5" t="s">
        <v>2198</v>
      </c>
      <c r="G2189" s="5" t="s">
        <v>2132</v>
      </c>
      <c r="H2189" s="5" t="s">
        <v>30</v>
      </c>
      <c r="I2189" s="6" t="s">
        <v>2182</v>
      </c>
      <c r="J2189" s="7">
        <v>64339</v>
      </c>
      <c r="K2189" s="8">
        <v>3.27E-2</v>
      </c>
    </row>
    <row r="2190" spans="1:11" x14ac:dyDescent="0.35">
      <c r="A2190" s="5" t="s">
        <v>2167</v>
      </c>
      <c r="B2190" s="5" t="s">
        <v>2132</v>
      </c>
      <c r="C2190" s="5" t="s">
        <v>17</v>
      </c>
      <c r="D2190" s="5" t="s">
        <v>2133</v>
      </c>
      <c r="E2190" s="6" t="s">
        <v>2406</v>
      </c>
      <c r="F2190" s="5" t="s">
        <v>2198</v>
      </c>
      <c r="G2190" s="5" t="s">
        <v>2132</v>
      </c>
      <c r="H2190" s="5" t="s">
        <v>2175</v>
      </c>
      <c r="I2190" s="6" t="s">
        <v>2176</v>
      </c>
      <c r="J2190" s="7">
        <v>567247</v>
      </c>
      <c r="K2190" s="8">
        <v>0.2883</v>
      </c>
    </row>
    <row r="2191" spans="1:11" x14ac:dyDescent="0.35">
      <c r="A2191" s="5" t="s">
        <v>2167</v>
      </c>
      <c r="B2191" s="5" t="s">
        <v>2132</v>
      </c>
      <c r="C2191" s="5" t="s">
        <v>17</v>
      </c>
      <c r="D2191" s="5" t="s">
        <v>2133</v>
      </c>
      <c r="E2191" s="6" t="s">
        <v>2406</v>
      </c>
      <c r="F2191" s="5" t="s">
        <v>2198</v>
      </c>
      <c r="G2191" s="5" t="s">
        <v>2132</v>
      </c>
      <c r="H2191" s="5" t="s">
        <v>2177</v>
      </c>
      <c r="I2191" s="6" t="s">
        <v>2178</v>
      </c>
      <c r="J2191" s="7">
        <v>312448</v>
      </c>
      <c r="K2191" s="8">
        <v>0.1588</v>
      </c>
    </row>
    <row r="2192" spans="1:11" x14ac:dyDescent="0.35">
      <c r="A2192" s="5" t="s">
        <v>2167</v>
      </c>
      <c r="B2192" s="5" t="s">
        <v>2132</v>
      </c>
      <c r="C2192" s="5" t="s">
        <v>17</v>
      </c>
      <c r="D2192" s="5" t="s">
        <v>2133</v>
      </c>
      <c r="E2192" s="6" t="s">
        <v>2406</v>
      </c>
      <c r="F2192" s="5" t="s">
        <v>2198</v>
      </c>
      <c r="G2192" s="5" t="s">
        <v>2132</v>
      </c>
      <c r="H2192" s="5" t="s">
        <v>2179</v>
      </c>
      <c r="I2192" s="6" t="s">
        <v>2180</v>
      </c>
      <c r="J2192" s="7">
        <v>70832</v>
      </c>
      <c r="K2192" s="8">
        <v>3.5999999999999997E-2</v>
      </c>
    </row>
    <row r="2193" spans="1:11" x14ac:dyDescent="0.35">
      <c r="A2193" s="5" t="s">
        <v>2167</v>
      </c>
      <c r="B2193" s="5" t="s">
        <v>2132</v>
      </c>
      <c r="C2193" s="5" t="s">
        <v>17</v>
      </c>
      <c r="D2193" s="5" t="s">
        <v>2143</v>
      </c>
      <c r="E2193" s="6" t="s">
        <v>2488</v>
      </c>
      <c r="F2193" s="5" t="s">
        <v>2169</v>
      </c>
      <c r="G2193" s="5" t="s">
        <v>116</v>
      </c>
      <c r="H2193" s="5" t="s">
        <v>2170</v>
      </c>
      <c r="I2193" s="6" t="s">
        <v>2171</v>
      </c>
      <c r="J2193" s="7">
        <v>0</v>
      </c>
      <c r="K2193" s="8">
        <v>0</v>
      </c>
    </row>
    <row r="2194" spans="1:11" x14ac:dyDescent="0.35">
      <c r="A2194" s="5" t="s">
        <v>2167</v>
      </c>
      <c r="B2194" s="5" t="s">
        <v>2132</v>
      </c>
      <c r="C2194" s="5" t="s">
        <v>17</v>
      </c>
      <c r="D2194" s="5" t="s">
        <v>2143</v>
      </c>
      <c r="E2194" s="6" t="s">
        <v>2488</v>
      </c>
      <c r="F2194" s="5" t="s">
        <v>2169</v>
      </c>
      <c r="G2194" s="5" t="s">
        <v>116</v>
      </c>
      <c r="H2194" s="5" t="s">
        <v>2172</v>
      </c>
      <c r="I2194" s="6" t="s">
        <v>2173</v>
      </c>
      <c r="J2194" s="7">
        <v>0</v>
      </c>
      <c r="K2194" s="8">
        <v>0</v>
      </c>
    </row>
    <row r="2195" spans="1:11" x14ac:dyDescent="0.35">
      <c r="A2195" s="5" t="s">
        <v>2167</v>
      </c>
      <c r="B2195" s="5" t="s">
        <v>2132</v>
      </c>
      <c r="C2195" s="5" t="s">
        <v>17</v>
      </c>
      <c r="D2195" s="5" t="s">
        <v>2143</v>
      </c>
      <c r="E2195" s="6" t="s">
        <v>2488</v>
      </c>
      <c r="F2195" s="5" t="s">
        <v>2169</v>
      </c>
      <c r="G2195" s="5" t="s">
        <v>116</v>
      </c>
      <c r="H2195" s="5" t="s">
        <v>19</v>
      </c>
      <c r="I2195" s="6" t="s">
        <v>2174</v>
      </c>
      <c r="J2195" s="7">
        <v>4665688</v>
      </c>
      <c r="K2195" s="8">
        <v>0.44030000000000002</v>
      </c>
    </row>
    <row r="2196" spans="1:11" x14ac:dyDescent="0.35">
      <c r="A2196" s="5" t="s">
        <v>2167</v>
      </c>
      <c r="B2196" s="5" t="s">
        <v>2132</v>
      </c>
      <c r="C2196" s="5" t="s">
        <v>17</v>
      </c>
      <c r="D2196" s="5" t="s">
        <v>2143</v>
      </c>
      <c r="E2196" s="6" t="s">
        <v>2488</v>
      </c>
      <c r="F2196" s="5" t="s">
        <v>2169</v>
      </c>
      <c r="G2196" s="5" t="s">
        <v>116</v>
      </c>
      <c r="H2196" s="5" t="s">
        <v>30</v>
      </c>
      <c r="I2196" s="6" t="s">
        <v>2182</v>
      </c>
      <c r="J2196" s="7">
        <v>505458</v>
      </c>
      <c r="K2196" s="8">
        <v>4.7699999999999999E-2</v>
      </c>
    </row>
    <row r="2197" spans="1:11" x14ac:dyDescent="0.35">
      <c r="A2197" s="5" t="s">
        <v>2167</v>
      </c>
      <c r="B2197" s="5" t="s">
        <v>2132</v>
      </c>
      <c r="C2197" s="5" t="s">
        <v>17</v>
      </c>
      <c r="D2197" s="5" t="s">
        <v>2143</v>
      </c>
      <c r="E2197" s="6" t="s">
        <v>2488</v>
      </c>
      <c r="F2197" s="5" t="s">
        <v>2169</v>
      </c>
      <c r="G2197" s="5" t="s">
        <v>116</v>
      </c>
      <c r="H2197" s="5" t="s">
        <v>50</v>
      </c>
      <c r="I2197" s="6" t="s">
        <v>2189</v>
      </c>
      <c r="J2197" s="7">
        <v>0</v>
      </c>
      <c r="K2197" s="8">
        <v>0</v>
      </c>
    </row>
    <row r="2198" spans="1:11" x14ac:dyDescent="0.35">
      <c r="A2198" s="5" t="s">
        <v>2167</v>
      </c>
      <c r="B2198" s="5" t="s">
        <v>2132</v>
      </c>
      <c r="C2198" s="5" t="s">
        <v>17</v>
      </c>
      <c r="D2198" s="5" t="s">
        <v>2143</v>
      </c>
      <c r="E2198" s="6" t="s">
        <v>2488</v>
      </c>
      <c r="F2198" s="5" t="s">
        <v>2169</v>
      </c>
      <c r="G2198" s="5" t="s">
        <v>116</v>
      </c>
      <c r="H2198" s="5" t="s">
        <v>2175</v>
      </c>
      <c r="I2198" s="6" t="s">
        <v>2176</v>
      </c>
      <c r="J2198" s="7">
        <v>2868503</v>
      </c>
      <c r="K2198" s="8">
        <v>0.2707</v>
      </c>
    </row>
    <row r="2199" spans="1:11" x14ac:dyDescent="0.35">
      <c r="A2199" s="5" t="s">
        <v>2167</v>
      </c>
      <c r="B2199" s="5" t="s">
        <v>2132</v>
      </c>
      <c r="C2199" s="5" t="s">
        <v>17</v>
      </c>
      <c r="D2199" s="5" t="s">
        <v>2143</v>
      </c>
      <c r="E2199" s="6" t="s">
        <v>2488</v>
      </c>
      <c r="F2199" s="5" t="s">
        <v>2169</v>
      </c>
      <c r="G2199" s="5" t="s">
        <v>116</v>
      </c>
      <c r="H2199" s="5" t="s">
        <v>2177</v>
      </c>
      <c r="I2199" s="6" t="s">
        <v>2178</v>
      </c>
      <c r="J2199" s="7">
        <v>1745262</v>
      </c>
      <c r="K2199" s="8">
        <v>0.16470000000000001</v>
      </c>
    </row>
    <row r="2200" spans="1:11" x14ac:dyDescent="0.35">
      <c r="A2200" s="5" t="s">
        <v>2167</v>
      </c>
      <c r="B2200" s="5" t="s">
        <v>2132</v>
      </c>
      <c r="C2200" s="5" t="s">
        <v>17</v>
      </c>
      <c r="D2200" s="5" t="s">
        <v>2143</v>
      </c>
      <c r="E2200" s="6" t="s">
        <v>2488</v>
      </c>
      <c r="F2200" s="5" t="s">
        <v>2169</v>
      </c>
      <c r="G2200" s="5" t="s">
        <v>116</v>
      </c>
      <c r="H2200" s="5" t="s">
        <v>2179</v>
      </c>
      <c r="I2200" s="6" t="s">
        <v>2180</v>
      </c>
      <c r="J2200" s="7">
        <v>3179</v>
      </c>
      <c r="K2200" s="8">
        <v>2.9999999999999997E-4</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900"/>
  <sheetViews>
    <sheetView zoomScale="70" zoomScaleNormal="70" workbookViewId="0">
      <selection activeCell="A2774" sqref="A2774:XFD2825"/>
    </sheetView>
  </sheetViews>
  <sheetFormatPr defaultColWidth="53.81640625" defaultRowHeight="14.5" x14ac:dyDescent="0.35"/>
  <cols>
    <col min="1" max="1" width="4.26953125" bestFit="1" customWidth="1"/>
    <col min="2" max="2" width="3.81640625" bestFit="1" customWidth="1"/>
    <col min="3" max="4" width="6.26953125" bestFit="1" customWidth="1"/>
    <col min="5" max="5" width="5.453125" bestFit="1" customWidth="1"/>
    <col min="6" max="6" width="10" bestFit="1" customWidth="1"/>
    <col min="7" max="7" width="20.7265625" style="10" bestFit="1" customWidth="1"/>
    <col min="8" max="8" width="27.7265625" style="4" bestFit="1" customWidth="1"/>
    <col min="9" max="9" width="9.453125" customWidth="1"/>
    <col min="10" max="10" width="10" bestFit="1" customWidth="1"/>
    <col min="11" max="11" width="20.7265625" style="16" bestFit="1" customWidth="1"/>
    <col min="12" max="12" width="27.7265625" style="4" bestFit="1" customWidth="1"/>
    <col min="13" max="13" width="20" style="16" bestFit="1" customWidth="1"/>
    <col min="14" max="14" width="26.81640625" style="4" bestFit="1" customWidth="1"/>
  </cols>
  <sheetData>
    <row r="1" spans="1:14" s="13" customFormat="1" ht="26.5" x14ac:dyDescent="0.35">
      <c r="A1" s="5" t="s">
        <v>2489</v>
      </c>
      <c r="B1" s="5" t="s">
        <v>2490</v>
      </c>
      <c r="C1" s="5" t="s">
        <v>2491</v>
      </c>
      <c r="D1" s="5" t="s">
        <v>2492</v>
      </c>
      <c r="E1" s="5" t="s">
        <v>2493</v>
      </c>
      <c r="F1" s="5" t="s">
        <v>2153</v>
      </c>
      <c r="G1" s="11" t="s">
        <v>2165</v>
      </c>
      <c r="H1" s="12" t="s">
        <v>2166</v>
      </c>
      <c r="J1" s="5" t="s">
        <v>2153</v>
      </c>
      <c r="K1" s="15" t="s">
        <v>2165</v>
      </c>
      <c r="L1" s="12" t="s">
        <v>2166</v>
      </c>
      <c r="M1" s="17" t="s">
        <v>2494</v>
      </c>
      <c r="N1" s="14" t="s">
        <v>2495</v>
      </c>
    </row>
    <row r="2" spans="1:14" x14ac:dyDescent="0.35">
      <c r="A2" t="s">
        <v>16</v>
      </c>
      <c r="B2" t="s">
        <v>17</v>
      </c>
      <c r="C2" t="s">
        <v>18</v>
      </c>
      <c r="D2" t="s">
        <v>2170</v>
      </c>
      <c r="E2" t="str">
        <f>IF(OR(D2="0187",D2="0287"),"",IF(MID(D2,3,1)="8","8",""))</f>
        <v/>
      </c>
      <c r="F2" t="s">
        <v>2496</v>
      </c>
      <c r="G2" s="10">
        <v>0</v>
      </c>
      <c r="H2" s="4">
        <v>0</v>
      </c>
      <c r="J2" t="s">
        <v>2496</v>
      </c>
      <c r="K2" s="16">
        <f t="shared" ref="K2:K65" si="0">SUMIF(F:F,J2,G:G)</f>
        <v>3193169</v>
      </c>
      <c r="L2" s="4">
        <f t="shared" ref="L2:L65" si="1">SUMIF(F:F,J2,H:H)</f>
        <v>0.73229999999999995</v>
      </c>
      <c r="M2" s="16">
        <f t="shared" ref="M2:M65" si="2">SUMIFS(G:G,F:F,J2,E:E,"8")</f>
        <v>1203924</v>
      </c>
      <c r="N2" s="4">
        <f t="shared" ref="N2:N65" si="3">SUMIFS(H:H,F:F,J2,E:E,"8")</f>
        <v>0.27610000000000001</v>
      </c>
    </row>
    <row r="3" spans="1:14" x14ac:dyDescent="0.35">
      <c r="A3" t="s">
        <v>16</v>
      </c>
      <c r="B3" t="s">
        <v>17</v>
      </c>
      <c r="C3" t="s">
        <v>18</v>
      </c>
      <c r="D3" t="s">
        <v>2172</v>
      </c>
      <c r="E3" t="str">
        <f t="shared" ref="E3:E66" si="4">IF(OR(D3="0187",D3="0287"),"",IF(MID(D3,3,1)="8","8",""))</f>
        <v/>
      </c>
      <c r="F3" t="s">
        <v>2496</v>
      </c>
      <c r="G3" s="10">
        <v>0</v>
      </c>
      <c r="H3" s="4">
        <v>0</v>
      </c>
      <c r="J3" t="s">
        <v>2497</v>
      </c>
      <c r="K3" s="16">
        <f t="shared" si="0"/>
        <v>7378779</v>
      </c>
      <c r="L3" s="4">
        <f t="shared" si="1"/>
        <v>1.1415</v>
      </c>
      <c r="M3" s="16">
        <f t="shared" si="2"/>
        <v>3923067</v>
      </c>
      <c r="N3" s="4">
        <f t="shared" si="3"/>
        <v>0.6069</v>
      </c>
    </row>
    <row r="4" spans="1:14" x14ac:dyDescent="0.35">
      <c r="A4" t="s">
        <v>16</v>
      </c>
      <c r="B4" t="s">
        <v>17</v>
      </c>
      <c r="C4" t="s">
        <v>18</v>
      </c>
      <c r="D4" t="s">
        <v>19</v>
      </c>
      <c r="E4" t="str">
        <f t="shared" si="4"/>
        <v>8</v>
      </c>
      <c r="F4" t="s">
        <v>2496</v>
      </c>
      <c r="G4" s="10">
        <v>1203924</v>
      </c>
      <c r="H4" s="4">
        <v>0.27610000000000001</v>
      </c>
      <c r="J4" t="s">
        <v>2498</v>
      </c>
      <c r="K4" s="16">
        <f t="shared" si="0"/>
        <v>4117710</v>
      </c>
      <c r="L4" s="4">
        <f t="shared" si="1"/>
        <v>1.0164</v>
      </c>
      <c r="M4" s="16">
        <f t="shared" si="2"/>
        <v>1663856</v>
      </c>
      <c r="N4" s="4">
        <f t="shared" si="3"/>
        <v>0.41070000000000001</v>
      </c>
    </row>
    <row r="5" spans="1:14" x14ac:dyDescent="0.35">
      <c r="A5" t="s">
        <v>16</v>
      </c>
      <c r="B5" t="s">
        <v>17</v>
      </c>
      <c r="C5" t="s">
        <v>18</v>
      </c>
      <c r="D5" t="s">
        <v>2175</v>
      </c>
      <c r="E5" t="str">
        <f t="shared" si="4"/>
        <v/>
      </c>
      <c r="F5" t="s">
        <v>2496</v>
      </c>
      <c r="G5" s="10">
        <v>1055233</v>
      </c>
      <c r="H5" s="4">
        <v>0.24199999999999999</v>
      </c>
      <c r="J5" t="s">
        <v>2499</v>
      </c>
      <c r="K5" s="16">
        <f t="shared" si="0"/>
        <v>24169964</v>
      </c>
      <c r="L5" s="4">
        <f t="shared" si="1"/>
        <v>0.91900000000000004</v>
      </c>
      <c r="M5" s="16">
        <f t="shared" si="2"/>
        <v>9368162</v>
      </c>
      <c r="N5" s="4">
        <f t="shared" si="3"/>
        <v>0.35620000000000002</v>
      </c>
    </row>
    <row r="6" spans="1:14" x14ac:dyDescent="0.35">
      <c r="A6" t="s">
        <v>16</v>
      </c>
      <c r="B6" t="s">
        <v>17</v>
      </c>
      <c r="C6" t="s">
        <v>18</v>
      </c>
      <c r="D6" t="s">
        <v>2177</v>
      </c>
      <c r="E6" t="str">
        <f t="shared" si="4"/>
        <v/>
      </c>
      <c r="F6" t="s">
        <v>2496</v>
      </c>
      <c r="G6" s="10">
        <v>732122</v>
      </c>
      <c r="H6" s="4">
        <v>0.16789999999999999</v>
      </c>
      <c r="J6" t="s">
        <v>2500</v>
      </c>
      <c r="K6" s="16">
        <f t="shared" si="0"/>
        <v>23460579</v>
      </c>
      <c r="L6" s="4">
        <f t="shared" si="1"/>
        <v>1.3124</v>
      </c>
      <c r="M6" s="16">
        <f t="shared" si="2"/>
        <v>14935472</v>
      </c>
      <c r="N6" s="4">
        <f t="shared" si="3"/>
        <v>0.83550000000000002</v>
      </c>
    </row>
    <row r="7" spans="1:14" x14ac:dyDescent="0.35">
      <c r="A7" t="s">
        <v>16</v>
      </c>
      <c r="B7" t="s">
        <v>17</v>
      </c>
      <c r="C7" t="s">
        <v>18</v>
      </c>
      <c r="D7" t="s">
        <v>2179</v>
      </c>
      <c r="E7" t="str">
        <f t="shared" si="4"/>
        <v/>
      </c>
      <c r="F7" t="s">
        <v>2496</v>
      </c>
      <c r="G7" s="10">
        <v>201890</v>
      </c>
      <c r="H7" s="4">
        <v>4.6300000000000001E-2</v>
      </c>
      <c r="J7" t="s">
        <v>2501</v>
      </c>
      <c r="K7" s="16">
        <f t="shared" si="0"/>
        <v>67226584</v>
      </c>
      <c r="L7" s="4">
        <f t="shared" si="1"/>
        <v>0.97720000000000007</v>
      </c>
      <c r="M7" s="16">
        <f t="shared" si="2"/>
        <v>15363551</v>
      </c>
      <c r="N7" s="4">
        <f t="shared" si="3"/>
        <v>0.22470000000000001</v>
      </c>
    </row>
    <row r="8" spans="1:14" x14ac:dyDescent="0.35">
      <c r="A8" t="s">
        <v>16</v>
      </c>
      <c r="B8" t="s">
        <v>17</v>
      </c>
      <c r="C8" t="s">
        <v>26</v>
      </c>
      <c r="D8" t="s">
        <v>2170</v>
      </c>
      <c r="E8" t="str">
        <f t="shared" si="4"/>
        <v/>
      </c>
      <c r="F8" t="s">
        <v>2497</v>
      </c>
      <c r="G8" s="10">
        <v>0</v>
      </c>
      <c r="H8" s="4">
        <v>0</v>
      </c>
      <c r="J8" t="s">
        <v>2502</v>
      </c>
      <c r="K8" s="16">
        <f t="shared" si="0"/>
        <v>20836456</v>
      </c>
      <c r="L8" s="4">
        <f t="shared" si="1"/>
        <v>0.86980000000000013</v>
      </c>
      <c r="M8" s="16">
        <f t="shared" si="2"/>
        <v>6362569</v>
      </c>
      <c r="N8" s="4">
        <f t="shared" si="3"/>
        <v>0.2656</v>
      </c>
    </row>
    <row r="9" spans="1:14" x14ac:dyDescent="0.35">
      <c r="A9" t="s">
        <v>16</v>
      </c>
      <c r="B9" t="s">
        <v>17</v>
      </c>
      <c r="C9" t="s">
        <v>26</v>
      </c>
      <c r="D9" t="s">
        <v>2172</v>
      </c>
      <c r="E9" t="str">
        <f t="shared" si="4"/>
        <v/>
      </c>
      <c r="F9" t="s">
        <v>2497</v>
      </c>
      <c r="G9" s="10">
        <v>0</v>
      </c>
      <c r="H9" s="4">
        <v>0</v>
      </c>
      <c r="J9" t="s">
        <v>2503</v>
      </c>
      <c r="K9" s="16">
        <f t="shared" si="0"/>
        <v>33068273</v>
      </c>
      <c r="L9" s="4">
        <f t="shared" si="1"/>
        <v>0.85660000000000014</v>
      </c>
      <c r="M9" s="16">
        <f t="shared" si="2"/>
        <v>9635584</v>
      </c>
      <c r="N9" s="4">
        <f t="shared" si="3"/>
        <v>0.24959999999999999</v>
      </c>
    </row>
    <row r="10" spans="1:14" x14ac:dyDescent="0.35">
      <c r="A10" t="s">
        <v>16</v>
      </c>
      <c r="B10" t="s">
        <v>17</v>
      </c>
      <c r="C10" t="s">
        <v>26</v>
      </c>
      <c r="D10" t="s">
        <v>19</v>
      </c>
      <c r="E10" t="str">
        <f t="shared" si="4"/>
        <v>8</v>
      </c>
      <c r="F10" t="s">
        <v>2497</v>
      </c>
      <c r="G10" s="10">
        <v>3343883</v>
      </c>
      <c r="H10" s="4">
        <v>0.51729999999999998</v>
      </c>
      <c r="J10" t="s">
        <v>2504</v>
      </c>
      <c r="K10" s="16">
        <f t="shared" si="0"/>
        <v>2701928</v>
      </c>
      <c r="L10" s="4">
        <f t="shared" si="1"/>
        <v>1.2839</v>
      </c>
      <c r="M10" s="16">
        <f t="shared" si="2"/>
        <v>247696</v>
      </c>
      <c r="N10" s="4">
        <f t="shared" si="3"/>
        <v>0.1177</v>
      </c>
    </row>
    <row r="11" spans="1:14" x14ac:dyDescent="0.35">
      <c r="A11" t="s">
        <v>16</v>
      </c>
      <c r="B11" t="s">
        <v>17</v>
      </c>
      <c r="C11" t="s">
        <v>26</v>
      </c>
      <c r="D11" t="s">
        <v>30</v>
      </c>
      <c r="E11" t="str">
        <f t="shared" si="4"/>
        <v>8</v>
      </c>
      <c r="F11" t="s">
        <v>2497</v>
      </c>
      <c r="G11" s="10">
        <v>579184</v>
      </c>
      <c r="H11" s="4">
        <v>8.9599999999999999E-2</v>
      </c>
      <c r="J11" t="s">
        <v>2505</v>
      </c>
      <c r="K11" s="16">
        <f t="shared" si="0"/>
        <v>6816049</v>
      </c>
      <c r="L11" s="4">
        <f t="shared" si="1"/>
        <v>0.56830000000000003</v>
      </c>
      <c r="M11" s="16">
        <f t="shared" si="2"/>
        <v>2306857</v>
      </c>
      <c r="N11" s="4">
        <f t="shared" si="3"/>
        <v>0.192</v>
      </c>
    </row>
    <row r="12" spans="1:14" x14ac:dyDescent="0.35">
      <c r="A12" t="s">
        <v>16</v>
      </c>
      <c r="B12" t="s">
        <v>17</v>
      </c>
      <c r="C12" t="s">
        <v>26</v>
      </c>
      <c r="D12" t="s">
        <v>2175</v>
      </c>
      <c r="E12" t="str">
        <f t="shared" si="4"/>
        <v/>
      </c>
      <c r="F12" t="s">
        <v>2497</v>
      </c>
      <c r="G12" s="10">
        <v>2308333</v>
      </c>
      <c r="H12" s="4">
        <v>0.35709999999999997</v>
      </c>
      <c r="J12" t="s">
        <v>2506</v>
      </c>
      <c r="K12" s="16">
        <f t="shared" si="0"/>
        <v>5008511</v>
      </c>
      <c r="L12" s="4">
        <f t="shared" si="1"/>
        <v>1.1704999999999999</v>
      </c>
      <c r="M12" s="16">
        <f t="shared" si="2"/>
        <v>2869036</v>
      </c>
      <c r="N12" s="4">
        <f t="shared" si="3"/>
        <v>0.67049999999999998</v>
      </c>
    </row>
    <row r="13" spans="1:14" x14ac:dyDescent="0.35">
      <c r="A13" t="s">
        <v>16</v>
      </c>
      <c r="B13" t="s">
        <v>17</v>
      </c>
      <c r="C13" t="s">
        <v>26</v>
      </c>
      <c r="D13" t="s">
        <v>2177</v>
      </c>
      <c r="E13" t="str">
        <f t="shared" si="4"/>
        <v/>
      </c>
      <c r="F13" t="s">
        <v>2497</v>
      </c>
      <c r="G13" s="10">
        <v>861019</v>
      </c>
      <c r="H13" s="4">
        <v>0.13320000000000001</v>
      </c>
      <c r="J13" t="s">
        <v>2507</v>
      </c>
      <c r="K13" s="16">
        <f t="shared" si="0"/>
        <v>5921127</v>
      </c>
      <c r="L13" s="4">
        <f t="shared" si="1"/>
        <v>0.9003000000000001</v>
      </c>
      <c r="M13" s="16">
        <f t="shared" si="2"/>
        <v>2965496</v>
      </c>
      <c r="N13" s="4">
        <f t="shared" si="3"/>
        <v>0.45090000000000002</v>
      </c>
    </row>
    <row r="14" spans="1:14" x14ac:dyDescent="0.35">
      <c r="A14" t="s">
        <v>16</v>
      </c>
      <c r="B14" t="s">
        <v>17</v>
      </c>
      <c r="C14" t="s">
        <v>26</v>
      </c>
      <c r="D14" t="s">
        <v>2179</v>
      </c>
      <c r="E14" t="str">
        <f t="shared" si="4"/>
        <v/>
      </c>
      <c r="F14" t="s">
        <v>2497</v>
      </c>
      <c r="G14" s="10">
        <v>286360</v>
      </c>
      <c r="H14" s="4">
        <v>4.4299999999999999E-2</v>
      </c>
      <c r="J14" t="s">
        <v>2508</v>
      </c>
      <c r="K14" s="16">
        <f t="shared" si="0"/>
        <v>31268796</v>
      </c>
      <c r="L14" s="4">
        <f t="shared" si="1"/>
        <v>1.2785</v>
      </c>
      <c r="M14" s="16">
        <f t="shared" si="2"/>
        <v>17982166</v>
      </c>
      <c r="N14" s="4">
        <f t="shared" si="3"/>
        <v>0.74659999999999993</v>
      </c>
    </row>
    <row r="15" spans="1:14" x14ac:dyDescent="0.35">
      <c r="A15" t="s">
        <v>16</v>
      </c>
      <c r="B15" t="s">
        <v>17</v>
      </c>
      <c r="C15" t="s">
        <v>35</v>
      </c>
      <c r="D15" t="s">
        <v>2170</v>
      </c>
      <c r="E15" t="str">
        <f t="shared" si="4"/>
        <v/>
      </c>
      <c r="F15" t="s">
        <v>2498</v>
      </c>
      <c r="G15" s="10">
        <v>0</v>
      </c>
      <c r="H15" s="4">
        <v>0</v>
      </c>
      <c r="J15" t="s">
        <v>2509</v>
      </c>
      <c r="K15" s="16">
        <f t="shared" si="0"/>
        <v>13318633</v>
      </c>
      <c r="L15" s="4">
        <f t="shared" si="1"/>
        <v>0.97019999999999995</v>
      </c>
      <c r="M15" s="16">
        <f t="shared" si="2"/>
        <v>5023070</v>
      </c>
      <c r="N15" s="4">
        <f t="shared" si="3"/>
        <v>0.38280000000000003</v>
      </c>
    </row>
    <row r="16" spans="1:14" x14ac:dyDescent="0.35">
      <c r="A16" t="s">
        <v>16</v>
      </c>
      <c r="B16" t="s">
        <v>17</v>
      </c>
      <c r="C16" t="s">
        <v>35</v>
      </c>
      <c r="D16" t="s">
        <v>2172</v>
      </c>
      <c r="E16" t="str">
        <f t="shared" si="4"/>
        <v/>
      </c>
      <c r="F16" t="s">
        <v>2498</v>
      </c>
      <c r="G16" s="10">
        <v>0</v>
      </c>
      <c r="H16" s="4">
        <v>0</v>
      </c>
      <c r="J16" t="s">
        <v>2510</v>
      </c>
      <c r="K16" s="16">
        <f t="shared" si="0"/>
        <v>7074534</v>
      </c>
      <c r="L16" s="4">
        <f t="shared" si="1"/>
        <v>0.56969999999999998</v>
      </c>
      <c r="M16" s="16">
        <f t="shared" si="2"/>
        <v>2632616</v>
      </c>
      <c r="N16" s="4">
        <f t="shared" si="3"/>
        <v>0.21199999999999999</v>
      </c>
    </row>
    <row r="17" spans="1:14" x14ac:dyDescent="0.35">
      <c r="A17" t="s">
        <v>16</v>
      </c>
      <c r="B17" t="s">
        <v>17</v>
      </c>
      <c r="C17" t="s">
        <v>35</v>
      </c>
      <c r="D17" t="s">
        <v>19</v>
      </c>
      <c r="E17" t="str">
        <f t="shared" si="4"/>
        <v>8</v>
      </c>
      <c r="F17" t="s">
        <v>2498</v>
      </c>
      <c r="G17" s="10">
        <v>1663856</v>
      </c>
      <c r="H17" s="4">
        <v>0.41070000000000001</v>
      </c>
      <c r="J17" t="s">
        <v>2511</v>
      </c>
      <c r="K17" s="16">
        <f t="shared" si="0"/>
        <v>2494511</v>
      </c>
      <c r="L17" s="4">
        <f t="shared" si="1"/>
        <v>0.65190000000000003</v>
      </c>
      <c r="M17" s="16">
        <f t="shared" si="2"/>
        <v>870534</v>
      </c>
      <c r="N17" s="4">
        <f t="shared" si="3"/>
        <v>0.22750000000000001</v>
      </c>
    </row>
    <row r="18" spans="1:14" x14ac:dyDescent="0.35">
      <c r="A18" t="s">
        <v>16</v>
      </c>
      <c r="B18" t="s">
        <v>17</v>
      </c>
      <c r="C18" t="s">
        <v>35</v>
      </c>
      <c r="D18" t="s">
        <v>2175</v>
      </c>
      <c r="E18" t="str">
        <f t="shared" si="4"/>
        <v/>
      </c>
      <c r="F18" t="s">
        <v>2498</v>
      </c>
      <c r="G18" s="10">
        <v>1290734</v>
      </c>
      <c r="H18" s="4">
        <v>0.31859999999999999</v>
      </c>
      <c r="J18" t="s">
        <v>2512</v>
      </c>
      <c r="K18" s="16">
        <f t="shared" si="0"/>
        <v>3787726</v>
      </c>
      <c r="L18" s="4">
        <f t="shared" si="1"/>
        <v>0.84639999999999993</v>
      </c>
      <c r="M18" s="16">
        <f t="shared" si="2"/>
        <v>1411447</v>
      </c>
      <c r="N18" s="4">
        <f t="shared" si="3"/>
        <v>0.31539999999999996</v>
      </c>
    </row>
    <row r="19" spans="1:14" x14ac:dyDescent="0.35">
      <c r="A19" t="s">
        <v>16</v>
      </c>
      <c r="B19" t="s">
        <v>17</v>
      </c>
      <c r="C19" t="s">
        <v>35</v>
      </c>
      <c r="D19" t="s">
        <v>2177</v>
      </c>
      <c r="E19" t="str">
        <f t="shared" si="4"/>
        <v/>
      </c>
      <c r="F19" t="s">
        <v>2498</v>
      </c>
      <c r="G19" s="10">
        <v>971900</v>
      </c>
      <c r="H19" s="4">
        <v>0.2399</v>
      </c>
      <c r="J19" t="s">
        <v>2513</v>
      </c>
      <c r="K19" s="16">
        <f t="shared" si="0"/>
        <v>2328186</v>
      </c>
      <c r="L19" s="4">
        <f t="shared" si="1"/>
        <v>0.84130000000000005</v>
      </c>
      <c r="M19" s="16">
        <f t="shared" si="2"/>
        <v>654066</v>
      </c>
      <c r="N19" s="4">
        <f t="shared" si="3"/>
        <v>0.2364</v>
      </c>
    </row>
    <row r="20" spans="1:14" x14ac:dyDescent="0.35">
      <c r="A20" t="s">
        <v>16</v>
      </c>
      <c r="B20" t="s">
        <v>17</v>
      </c>
      <c r="C20" t="s">
        <v>35</v>
      </c>
      <c r="D20" t="s">
        <v>2179</v>
      </c>
      <c r="E20" t="str">
        <f t="shared" si="4"/>
        <v/>
      </c>
      <c r="F20" t="s">
        <v>2498</v>
      </c>
      <c r="G20" s="10">
        <v>191220</v>
      </c>
      <c r="H20" s="4">
        <v>4.7199999999999999E-2</v>
      </c>
      <c r="J20" t="s">
        <v>2514</v>
      </c>
      <c r="K20" s="16">
        <f t="shared" si="0"/>
        <v>3547442</v>
      </c>
      <c r="L20" s="4">
        <f t="shared" si="1"/>
        <v>0.85240000000000005</v>
      </c>
      <c r="M20" s="16">
        <f t="shared" si="2"/>
        <v>1230202</v>
      </c>
      <c r="N20" s="4">
        <f t="shared" si="3"/>
        <v>0.29559999999999997</v>
      </c>
    </row>
    <row r="21" spans="1:14" x14ac:dyDescent="0.35">
      <c r="A21" t="s">
        <v>39</v>
      </c>
      <c r="B21" t="s">
        <v>17</v>
      </c>
      <c r="C21" t="s">
        <v>40</v>
      </c>
      <c r="D21" t="s">
        <v>2185</v>
      </c>
      <c r="E21" t="str">
        <f t="shared" si="4"/>
        <v/>
      </c>
      <c r="F21" t="s">
        <v>2499</v>
      </c>
      <c r="G21" s="10">
        <v>3298056</v>
      </c>
      <c r="H21" s="4">
        <v>0.12540000000000001</v>
      </c>
      <c r="J21" t="s">
        <v>2515</v>
      </c>
      <c r="K21" s="16">
        <f t="shared" si="0"/>
        <v>8904528</v>
      </c>
      <c r="L21" s="4">
        <f t="shared" si="1"/>
        <v>1.6350000000000002</v>
      </c>
      <c r="M21" s="16">
        <f t="shared" si="2"/>
        <v>5467979</v>
      </c>
      <c r="N21" s="4">
        <f t="shared" si="3"/>
        <v>1.004</v>
      </c>
    </row>
    <row r="22" spans="1:14" x14ac:dyDescent="0.35">
      <c r="A22" t="s">
        <v>39</v>
      </c>
      <c r="B22" t="s">
        <v>17</v>
      </c>
      <c r="C22" t="s">
        <v>40</v>
      </c>
      <c r="D22" t="s">
        <v>2172</v>
      </c>
      <c r="E22" t="str">
        <f t="shared" si="4"/>
        <v/>
      </c>
      <c r="F22" t="s">
        <v>2499</v>
      </c>
      <c r="G22" s="10">
        <v>0</v>
      </c>
      <c r="H22" s="4">
        <v>0</v>
      </c>
      <c r="J22" t="s">
        <v>2516</v>
      </c>
      <c r="K22" s="16">
        <f t="shared" si="0"/>
        <v>11705010</v>
      </c>
      <c r="L22" s="4">
        <f t="shared" si="1"/>
        <v>1.0233000000000001</v>
      </c>
      <c r="M22" s="16">
        <f t="shared" si="2"/>
        <v>6905419</v>
      </c>
      <c r="N22" s="4">
        <f t="shared" si="3"/>
        <v>0.60370000000000001</v>
      </c>
    </row>
    <row r="23" spans="1:14" x14ac:dyDescent="0.35">
      <c r="A23" t="s">
        <v>39</v>
      </c>
      <c r="B23" t="s">
        <v>17</v>
      </c>
      <c r="C23" t="s">
        <v>40</v>
      </c>
      <c r="D23" t="s">
        <v>19</v>
      </c>
      <c r="E23" t="str">
        <f t="shared" si="4"/>
        <v>8</v>
      </c>
      <c r="F23" t="s">
        <v>2499</v>
      </c>
      <c r="G23" s="10">
        <v>8968398</v>
      </c>
      <c r="H23" s="4">
        <v>0.34100000000000003</v>
      </c>
      <c r="J23" t="s">
        <v>2517</v>
      </c>
      <c r="K23" s="16">
        <f t="shared" si="0"/>
        <v>4640527</v>
      </c>
      <c r="L23" s="4">
        <f t="shared" si="1"/>
        <v>1.2769999999999999</v>
      </c>
      <c r="M23" s="16">
        <f t="shared" si="2"/>
        <v>2843912</v>
      </c>
      <c r="N23" s="4">
        <f t="shared" si="3"/>
        <v>0.78259999999999996</v>
      </c>
    </row>
    <row r="24" spans="1:14" x14ac:dyDescent="0.35">
      <c r="A24" t="s">
        <v>39</v>
      </c>
      <c r="B24" t="s">
        <v>17</v>
      </c>
      <c r="C24" t="s">
        <v>40</v>
      </c>
      <c r="D24" t="s">
        <v>30</v>
      </c>
      <c r="E24" t="str">
        <f t="shared" si="4"/>
        <v>8</v>
      </c>
      <c r="F24" t="s">
        <v>2499</v>
      </c>
      <c r="G24" s="10">
        <v>399764</v>
      </c>
      <c r="H24" s="4">
        <v>1.52E-2</v>
      </c>
      <c r="J24" t="s">
        <v>2518</v>
      </c>
      <c r="K24" s="16">
        <f t="shared" si="0"/>
        <v>24123405</v>
      </c>
      <c r="L24" s="4">
        <f t="shared" si="1"/>
        <v>0.99170000000000003</v>
      </c>
      <c r="M24" s="16">
        <f t="shared" si="2"/>
        <v>11265049</v>
      </c>
      <c r="N24" s="4">
        <f t="shared" si="3"/>
        <v>0.46309999999999996</v>
      </c>
    </row>
    <row r="25" spans="1:14" x14ac:dyDescent="0.35">
      <c r="A25" t="s">
        <v>39</v>
      </c>
      <c r="B25" t="s">
        <v>17</v>
      </c>
      <c r="C25" t="s">
        <v>40</v>
      </c>
      <c r="D25" t="s">
        <v>2175</v>
      </c>
      <c r="E25" t="str">
        <f t="shared" si="4"/>
        <v/>
      </c>
      <c r="F25" t="s">
        <v>2499</v>
      </c>
      <c r="G25" s="10">
        <v>8026848</v>
      </c>
      <c r="H25" s="4">
        <v>0.30520000000000003</v>
      </c>
      <c r="J25" t="s">
        <v>2519</v>
      </c>
      <c r="K25" s="16">
        <f t="shared" si="0"/>
        <v>8642954</v>
      </c>
      <c r="L25" s="4">
        <f t="shared" si="1"/>
        <v>0.9143</v>
      </c>
      <c r="M25" s="16">
        <f t="shared" si="2"/>
        <v>3462817</v>
      </c>
      <c r="N25" s="4">
        <f t="shared" si="3"/>
        <v>0.36629999999999996</v>
      </c>
    </row>
    <row r="26" spans="1:14" x14ac:dyDescent="0.35">
      <c r="A26" t="s">
        <v>39</v>
      </c>
      <c r="B26" t="s">
        <v>17</v>
      </c>
      <c r="C26" t="s">
        <v>40</v>
      </c>
      <c r="D26" t="s">
        <v>2177</v>
      </c>
      <c r="E26" t="str">
        <f t="shared" si="4"/>
        <v/>
      </c>
      <c r="F26" t="s">
        <v>2499</v>
      </c>
      <c r="G26" s="10">
        <v>3098174</v>
      </c>
      <c r="H26" s="4">
        <v>0.1178</v>
      </c>
      <c r="J26" t="s">
        <v>2520</v>
      </c>
      <c r="K26" s="16">
        <f t="shared" si="0"/>
        <v>1195584</v>
      </c>
      <c r="L26" s="4">
        <f t="shared" si="1"/>
        <v>0.83200000000000007</v>
      </c>
      <c r="M26" s="16">
        <f t="shared" si="2"/>
        <v>505088</v>
      </c>
      <c r="N26" s="4">
        <f t="shared" si="3"/>
        <v>0.34899999999999998</v>
      </c>
    </row>
    <row r="27" spans="1:14" x14ac:dyDescent="0.35">
      <c r="A27" t="s">
        <v>39</v>
      </c>
      <c r="B27" t="s">
        <v>17</v>
      </c>
      <c r="C27" t="s">
        <v>40</v>
      </c>
      <c r="D27" t="s">
        <v>2179</v>
      </c>
      <c r="E27" t="str">
        <f t="shared" si="4"/>
        <v/>
      </c>
      <c r="F27" t="s">
        <v>2499</v>
      </c>
      <c r="G27" s="10">
        <v>378724</v>
      </c>
      <c r="H27" s="4">
        <v>1.44E-2</v>
      </c>
      <c r="J27" t="s">
        <v>2521</v>
      </c>
      <c r="K27" s="16">
        <f t="shared" si="0"/>
        <v>3077400</v>
      </c>
      <c r="L27" s="4">
        <f t="shared" si="1"/>
        <v>0.71740000000000004</v>
      </c>
      <c r="M27" s="16">
        <f t="shared" si="2"/>
        <v>1414300</v>
      </c>
      <c r="N27" s="4">
        <f t="shared" si="3"/>
        <v>0.32969999999999999</v>
      </c>
    </row>
    <row r="28" spans="1:14" x14ac:dyDescent="0.35">
      <c r="A28" t="s">
        <v>39</v>
      </c>
      <c r="B28" t="s">
        <v>17</v>
      </c>
      <c r="C28" t="s">
        <v>45</v>
      </c>
      <c r="D28" t="s">
        <v>2172</v>
      </c>
      <c r="E28" t="str">
        <f t="shared" si="4"/>
        <v/>
      </c>
      <c r="F28" t="s">
        <v>2500</v>
      </c>
      <c r="G28" s="10">
        <v>0</v>
      </c>
      <c r="H28" s="4">
        <v>0</v>
      </c>
      <c r="J28" t="s">
        <v>2522</v>
      </c>
      <c r="K28" s="16">
        <f t="shared" si="0"/>
        <v>3045369</v>
      </c>
      <c r="L28" s="4">
        <f t="shared" si="1"/>
        <v>0.754</v>
      </c>
      <c r="M28" s="16">
        <f t="shared" si="2"/>
        <v>1475833</v>
      </c>
      <c r="N28" s="4">
        <f t="shared" si="3"/>
        <v>0.36540000000000006</v>
      </c>
    </row>
    <row r="29" spans="1:14" x14ac:dyDescent="0.35">
      <c r="A29" t="s">
        <v>39</v>
      </c>
      <c r="B29" t="s">
        <v>17</v>
      </c>
      <c r="C29" t="s">
        <v>45</v>
      </c>
      <c r="D29" t="s">
        <v>19</v>
      </c>
      <c r="E29" t="str">
        <f t="shared" si="4"/>
        <v>8</v>
      </c>
      <c r="F29" t="s">
        <v>2500</v>
      </c>
      <c r="G29" s="10">
        <v>14935472</v>
      </c>
      <c r="H29" s="4">
        <v>0.83550000000000002</v>
      </c>
      <c r="J29" t="s">
        <v>2523</v>
      </c>
      <c r="K29" s="16">
        <f t="shared" si="0"/>
        <v>8604508</v>
      </c>
      <c r="L29" s="4">
        <f t="shared" si="1"/>
        <v>1.5365999999999997</v>
      </c>
      <c r="M29" s="16">
        <f t="shared" si="2"/>
        <v>3988999</v>
      </c>
      <c r="N29" s="4">
        <f t="shared" si="3"/>
        <v>0.72039999999999993</v>
      </c>
    </row>
    <row r="30" spans="1:14" x14ac:dyDescent="0.35">
      <c r="A30" t="s">
        <v>39</v>
      </c>
      <c r="B30" t="s">
        <v>17</v>
      </c>
      <c r="C30" t="s">
        <v>45</v>
      </c>
      <c r="D30" t="s">
        <v>2175</v>
      </c>
      <c r="E30" t="str">
        <f t="shared" si="4"/>
        <v/>
      </c>
      <c r="F30" t="s">
        <v>2500</v>
      </c>
      <c r="G30" s="10">
        <v>4383217</v>
      </c>
      <c r="H30" s="4">
        <v>0.2452</v>
      </c>
      <c r="J30" t="s">
        <v>2524</v>
      </c>
      <c r="K30" s="16">
        <f t="shared" si="0"/>
        <v>2089421</v>
      </c>
      <c r="L30" s="4">
        <f t="shared" si="1"/>
        <v>0.84499999999999997</v>
      </c>
      <c r="M30" s="16">
        <f t="shared" si="2"/>
        <v>979161</v>
      </c>
      <c r="N30" s="4">
        <f t="shared" si="3"/>
        <v>0.39600000000000002</v>
      </c>
    </row>
    <row r="31" spans="1:14" x14ac:dyDescent="0.35">
      <c r="A31" t="s">
        <v>39</v>
      </c>
      <c r="B31" t="s">
        <v>17</v>
      </c>
      <c r="C31" t="s">
        <v>45</v>
      </c>
      <c r="D31" t="s">
        <v>2177</v>
      </c>
      <c r="E31" t="str">
        <f t="shared" si="4"/>
        <v/>
      </c>
      <c r="F31" t="s">
        <v>2500</v>
      </c>
      <c r="G31" s="10">
        <v>3214121</v>
      </c>
      <c r="H31" s="4">
        <v>0.17979999999999999</v>
      </c>
      <c r="J31" t="s">
        <v>2525</v>
      </c>
      <c r="K31" s="16">
        <f t="shared" si="0"/>
        <v>4065418</v>
      </c>
      <c r="L31" s="4">
        <f t="shared" si="1"/>
        <v>1.3431000000000002</v>
      </c>
      <c r="M31" s="16">
        <f t="shared" si="2"/>
        <v>1807855</v>
      </c>
      <c r="N31" s="4">
        <f t="shared" si="3"/>
        <v>0.59720000000000006</v>
      </c>
    </row>
    <row r="32" spans="1:14" x14ac:dyDescent="0.35">
      <c r="A32" t="s">
        <v>39</v>
      </c>
      <c r="B32" t="s">
        <v>17</v>
      </c>
      <c r="C32" t="s">
        <v>45</v>
      </c>
      <c r="D32" t="s">
        <v>2179</v>
      </c>
      <c r="E32" t="str">
        <f t="shared" si="4"/>
        <v/>
      </c>
      <c r="F32" t="s">
        <v>2500</v>
      </c>
      <c r="G32" s="10">
        <v>927769</v>
      </c>
      <c r="H32" s="4">
        <v>5.1900000000000002E-2</v>
      </c>
      <c r="J32" t="s">
        <v>2526</v>
      </c>
      <c r="K32" s="16">
        <f t="shared" si="0"/>
        <v>2382773</v>
      </c>
      <c r="L32" s="4">
        <f t="shared" si="1"/>
        <v>0.80259999999999998</v>
      </c>
      <c r="M32" s="16">
        <f t="shared" si="2"/>
        <v>345867</v>
      </c>
      <c r="N32" s="4">
        <f t="shared" si="3"/>
        <v>0.11649999999999999</v>
      </c>
    </row>
    <row r="33" spans="1:14" x14ac:dyDescent="0.35">
      <c r="A33" t="s">
        <v>39</v>
      </c>
      <c r="B33" t="s">
        <v>17</v>
      </c>
      <c r="C33" t="s">
        <v>52</v>
      </c>
      <c r="D33" t="s">
        <v>2172</v>
      </c>
      <c r="E33" t="str">
        <f t="shared" si="4"/>
        <v/>
      </c>
      <c r="F33" t="s">
        <v>2501</v>
      </c>
      <c r="G33" s="10">
        <v>0</v>
      </c>
      <c r="H33" s="4">
        <v>0</v>
      </c>
      <c r="J33" t="s">
        <v>2527</v>
      </c>
      <c r="K33" s="16">
        <f t="shared" si="0"/>
        <v>3450392</v>
      </c>
      <c r="L33" s="4">
        <f t="shared" si="1"/>
        <v>0.78599999999999992</v>
      </c>
      <c r="M33" s="16">
        <f t="shared" si="2"/>
        <v>1240561</v>
      </c>
      <c r="N33" s="4">
        <f t="shared" si="3"/>
        <v>0.28260000000000002</v>
      </c>
    </row>
    <row r="34" spans="1:14" x14ac:dyDescent="0.35">
      <c r="A34" t="s">
        <v>39</v>
      </c>
      <c r="B34" t="s">
        <v>17</v>
      </c>
      <c r="C34" t="s">
        <v>52</v>
      </c>
      <c r="D34" t="s">
        <v>19</v>
      </c>
      <c r="E34" t="str">
        <f t="shared" si="4"/>
        <v>8</v>
      </c>
      <c r="F34" t="s">
        <v>2501</v>
      </c>
      <c r="G34" s="10">
        <v>11938033</v>
      </c>
      <c r="H34" s="4">
        <v>0.17460000000000001</v>
      </c>
      <c r="J34" t="s">
        <v>2528</v>
      </c>
      <c r="K34" s="16">
        <f t="shared" si="0"/>
        <v>4924477</v>
      </c>
      <c r="L34" s="4">
        <f t="shared" si="1"/>
        <v>0.89030000000000009</v>
      </c>
      <c r="M34" s="16">
        <f t="shared" si="2"/>
        <v>3312116</v>
      </c>
      <c r="N34" s="4">
        <f t="shared" si="3"/>
        <v>0.5988</v>
      </c>
    </row>
    <row r="35" spans="1:14" x14ac:dyDescent="0.35">
      <c r="A35" t="s">
        <v>39</v>
      </c>
      <c r="B35" t="s">
        <v>17</v>
      </c>
      <c r="C35" t="s">
        <v>52</v>
      </c>
      <c r="D35" t="s">
        <v>30</v>
      </c>
      <c r="E35" t="str">
        <f t="shared" si="4"/>
        <v>8</v>
      </c>
      <c r="F35" t="s">
        <v>2501</v>
      </c>
      <c r="G35" s="10">
        <v>3425518</v>
      </c>
      <c r="H35" s="4">
        <v>5.0099999999999999E-2</v>
      </c>
      <c r="J35" t="s">
        <v>2529</v>
      </c>
      <c r="K35" s="16">
        <f t="shared" si="0"/>
        <v>11949447</v>
      </c>
      <c r="L35" s="4">
        <f t="shared" si="1"/>
        <v>1.1988999999999999</v>
      </c>
      <c r="M35" s="16">
        <f t="shared" si="2"/>
        <v>6245570</v>
      </c>
      <c r="N35" s="4">
        <f t="shared" si="3"/>
        <v>0.62619999999999998</v>
      </c>
    </row>
    <row r="36" spans="1:14" x14ac:dyDescent="0.35">
      <c r="A36" t="s">
        <v>39</v>
      </c>
      <c r="B36" t="s">
        <v>17</v>
      </c>
      <c r="C36" t="s">
        <v>52</v>
      </c>
      <c r="D36" t="s">
        <v>50</v>
      </c>
      <c r="E36" t="str">
        <f t="shared" si="4"/>
        <v/>
      </c>
      <c r="F36" t="s">
        <v>2501</v>
      </c>
      <c r="G36" s="10">
        <v>7167201</v>
      </c>
      <c r="H36" s="4">
        <v>9.8799999999999999E-2</v>
      </c>
      <c r="J36" t="s">
        <v>2530</v>
      </c>
      <c r="K36" s="16">
        <f t="shared" si="0"/>
        <v>6628796</v>
      </c>
      <c r="L36" s="4">
        <f t="shared" si="1"/>
        <v>1.2348999999999999</v>
      </c>
      <c r="M36" s="16">
        <f t="shared" si="2"/>
        <v>3705985</v>
      </c>
      <c r="N36" s="4">
        <f t="shared" si="3"/>
        <v>0.69040000000000001</v>
      </c>
    </row>
    <row r="37" spans="1:14" x14ac:dyDescent="0.35">
      <c r="A37" t="s">
        <v>39</v>
      </c>
      <c r="B37" t="s">
        <v>17</v>
      </c>
      <c r="C37" t="s">
        <v>52</v>
      </c>
      <c r="D37" t="s">
        <v>2175</v>
      </c>
      <c r="E37" t="str">
        <f t="shared" si="4"/>
        <v/>
      </c>
      <c r="F37" t="s">
        <v>2501</v>
      </c>
      <c r="G37" s="10">
        <v>18030122</v>
      </c>
      <c r="H37" s="4">
        <v>0.26369999999999999</v>
      </c>
      <c r="J37" t="s">
        <v>2531</v>
      </c>
      <c r="K37" s="16">
        <f t="shared" si="0"/>
        <v>6027083</v>
      </c>
      <c r="L37" s="4">
        <f t="shared" si="1"/>
        <v>0.80609999999999993</v>
      </c>
      <c r="M37" s="16">
        <f t="shared" si="2"/>
        <v>3002700</v>
      </c>
      <c r="N37" s="4">
        <f t="shared" si="3"/>
        <v>0.40160000000000001</v>
      </c>
    </row>
    <row r="38" spans="1:14" x14ac:dyDescent="0.35">
      <c r="A38" t="s">
        <v>39</v>
      </c>
      <c r="B38" t="s">
        <v>17</v>
      </c>
      <c r="C38" t="s">
        <v>52</v>
      </c>
      <c r="D38" t="s">
        <v>2190</v>
      </c>
      <c r="E38" t="str">
        <f t="shared" si="4"/>
        <v/>
      </c>
      <c r="F38" t="s">
        <v>2501</v>
      </c>
      <c r="G38" s="10">
        <v>6085252</v>
      </c>
      <c r="H38" s="4">
        <v>8.8999999999999996E-2</v>
      </c>
      <c r="J38" t="s">
        <v>2532</v>
      </c>
      <c r="K38" s="16">
        <f t="shared" si="0"/>
        <v>4528365</v>
      </c>
      <c r="L38" s="4">
        <f t="shared" si="1"/>
        <v>0.60089999999999999</v>
      </c>
      <c r="M38" s="16">
        <f t="shared" si="2"/>
        <v>1661688</v>
      </c>
      <c r="N38" s="4">
        <f t="shared" si="3"/>
        <v>0.2205</v>
      </c>
    </row>
    <row r="39" spans="1:14" x14ac:dyDescent="0.35">
      <c r="A39" t="s">
        <v>39</v>
      </c>
      <c r="B39" t="s">
        <v>17</v>
      </c>
      <c r="C39" t="s">
        <v>52</v>
      </c>
      <c r="D39" t="s">
        <v>2167</v>
      </c>
      <c r="E39" t="str">
        <f t="shared" si="4"/>
        <v/>
      </c>
      <c r="F39" t="s">
        <v>2501</v>
      </c>
      <c r="G39" s="10">
        <v>177771</v>
      </c>
      <c r="H39" s="4">
        <v>2.5999999999999999E-3</v>
      </c>
      <c r="J39" t="s">
        <v>2533</v>
      </c>
      <c r="K39" s="16">
        <f t="shared" si="0"/>
        <v>5824504</v>
      </c>
      <c r="L39" s="4">
        <f t="shared" si="1"/>
        <v>0.90689999999999993</v>
      </c>
      <c r="M39" s="16">
        <f t="shared" si="2"/>
        <v>2423184</v>
      </c>
      <c r="N39" s="4">
        <f t="shared" si="3"/>
        <v>0.37730000000000002</v>
      </c>
    </row>
    <row r="40" spans="1:14" x14ac:dyDescent="0.35">
      <c r="A40" t="s">
        <v>39</v>
      </c>
      <c r="B40" t="s">
        <v>17</v>
      </c>
      <c r="C40" t="s">
        <v>52</v>
      </c>
      <c r="D40" t="s">
        <v>2177</v>
      </c>
      <c r="E40" t="str">
        <f t="shared" si="4"/>
        <v/>
      </c>
      <c r="F40" t="s">
        <v>2501</v>
      </c>
      <c r="G40" s="10">
        <v>18645485</v>
      </c>
      <c r="H40" s="4">
        <v>0.2727</v>
      </c>
      <c r="J40" t="s">
        <v>2534</v>
      </c>
      <c r="K40" s="16">
        <f t="shared" si="0"/>
        <v>7105280</v>
      </c>
      <c r="L40" s="4">
        <f t="shared" si="1"/>
        <v>0.92999999999999994</v>
      </c>
      <c r="M40" s="16">
        <f t="shared" si="2"/>
        <v>3166816</v>
      </c>
      <c r="N40" s="4">
        <f t="shared" si="3"/>
        <v>0.41449999999999998</v>
      </c>
    </row>
    <row r="41" spans="1:14" x14ac:dyDescent="0.35">
      <c r="A41" t="s">
        <v>39</v>
      </c>
      <c r="B41" t="s">
        <v>17</v>
      </c>
      <c r="C41" t="s">
        <v>52</v>
      </c>
      <c r="D41" t="s">
        <v>2179</v>
      </c>
      <c r="E41" t="str">
        <f t="shared" si="4"/>
        <v/>
      </c>
      <c r="F41" t="s">
        <v>2501</v>
      </c>
      <c r="G41" s="10">
        <v>1757202</v>
      </c>
      <c r="H41" s="4">
        <v>2.5700000000000001E-2</v>
      </c>
      <c r="J41" t="s">
        <v>2535</v>
      </c>
      <c r="K41" s="16">
        <f t="shared" si="0"/>
        <v>4240194</v>
      </c>
      <c r="L41" s="4">
        <f t="shared" si="1"/>
        <v>1.2117000000000002</v>
      </c>
      <c r="M41" s="16">
        <f t="shared" si="2"/>
        <v>2305739</v>
      </c>
      <c r="N41" s="4">
        <f t="shared" si="3"/>
        <v>0.65890000000000004</v>
      </c>
    </row>
    <row r="42" spans="1:14" x14ac:dyDescent="0.35">
      <c r="A42" t="s">
        <v>39</v>
      </c>
      <c r="B42" t="s">
        <v>17</v>
      </c>
      <c r="C42" t="s">
        <v>77</v>
      </c>
      <c r="D42" t="s">
        <v>2172</v>
      </c>
      <c r="E42" t="str">
        <f t="shared" si="4"/>
        <v/>
      </c>
      <c r="F42" t="s">
        <v>2502</v>
      </c>
      <c r="G42" s="10">
        <v>0</v>
      </c>
      <c r="H42" s="4">
        <v>0</v>
      </c>
      <c r="J42" t="s">
        <v>2536</v>
      </c>
      <c r="K42" s="16">
        <f t="shared" si="0"/>
        <v>8400423</v>
      </c>
      <c r="L42" s="4">
        <f t="shared" si="1"/>
        <v>0.83010000000000006</v>
      </c>
      <c r="M42" s="16">
        <f t="shared" si="2"/>
        <v>2592687</v>
      </c>
      <c r="N42" s="4">
        <f t="shared" si="3"/>
        <v>0.25619999999999998</v>
      </c>
    </row>
    <row r="43" spans="1:14" x14ac:dyDescent="0.35">
      <c r="A43" t="s">
        <v>39</v>
      </c>
      <c r="B43" t="s">
        <v>17</v>
      </c>
      <c r="C43" t="s">
        <v>77</v>
      </c>
      <c r="D43" t="s">
        <v>19</v>
      </c>
      <c r="E43" t="str">
        <f t="shared" si="4"/>
        <v>8</v>
      </c>
      <c r="F43" t="s">
        <v>2502</v>
      </c>
      <c r="G43" s="10">
        <v>5699003</v>
      </c>
      <c r="H43" s="4">
        <v>0.2379</v>
      </c>
      <c r="J43" t="s">
        <v>2537</v>
      </c>
      <c r="K43" s="16">
        <f t="shared" si="0"/>
        <v>6169224</v>
      </c>
      <c r="L43" s="4">
        <f t="shared" si="1"/>
        <v>1.1437999999999999</v>
      </c>
      <c r="M43" s="16">
        <f t="shared" si="2"/>
        <v>2667685</v>
      </c>
      <c r="N43" s="4">
        <f t="shared" si="3"/>
        <v>0.49459999999999998</v>
      </c>
    </row>
    <row r="44" spans="1:14" x14ac:dyDescent="0.35">
      <c r="A44" t="s">
        <v>39</v>
      </c>
      <c r="B44" t="s">
        <v>17</v>
      </c>
      <c r="C44" t="s">
        <v>77</v>
      </c>
      <c r="D44" t="s">
        <v>30</v>
      </c>
      <c r="E44" t="str">
        <f t="shared" si="4"/>
        <v>8</v>
      </c>
      <c r="F44" t="s">
        <v>2502</v>
      </c>
      <c r="G44" s="10">
        <v>663566</v>
      </c>
      <c r="H44" s="4">
        <v>2.7699999999999999E-2</v>
      </c>
      <c r="J44" t="s">
        <v>2538</v>
      </c>
      <c r="K44" s="16">
        <f t="shared" si="0"/>
        <v>2051255</v>
      </c>
      <c r="L44" s="4">
        <f t="shared" si="1"/>
        <v>0.73870000000000002</v>
      </c>
      <c r="M44" s="16">
        <f t="shared" si="2"/>
        <v>732531</v>
      </c>
      <c r="N44" s="4">
        <f t="shared" si="3"/>
        <v>0.26379999999999998</v>
      </c>
    </row>
    <row r="45" spans="1:14" x14ac:dyDescent="0.35">
      <c r="A45" t="s">
        <v>39</v>
      </c>
      <c r="B45" t="s">
        <v>17</v>
      </c>
      <c r="C45" t="s">
        <v>77</v>
      </c>
      <c r="D45" t="s">
        <v>2175</v>
      </c>
      <c r="E45" t="str">
        <f t="shared" si="4"/>
        <v/>
      </c>
      <c r="F45" t="s">
        <v>2502</v>
      </c>
      <c r="G45" s="10">
        <v>7428587</v>
      </c>
      <c r="H45" s="4">
        <v>0.31009999999999999</v>
      </c>
      <c r="J45" t="s">
        <v>2539</v>
      </c>
      <c r="K45" s="16">
        <f t="shared" si="0"/>
        <v>2012891</v>
      </c>
      <c r="L45" s="4">
        <f t="shared" si="1"/>
        <v>0.92050000000000021</v>
      </c>
      <c r="M45" s="16">
        <f t="shared" si="2"/>
        <v>830085</v>
      </c>
      <c r="N45" s="4">
        <f t="shared" si="3"/>
        <v>0.37960000000000005</v>
      </c>
    </row>
    <row r="46" spans="1:14" x14ac:dyDescent="0.35">
      <c r="A46" t="s">
        <v>39</v>
      </c>
      <c r="B46" t="s">
        <v>17</v>
      </c>
      <c r="C46" t="s">
        <v>77</v>
      </c>
      <c r="D46" t="s">
        <v>2167</v>
      </c>
      <c r="E46" t="str">
        <f t="shared" si="4"/>
        <v/>
      </c>
      <c r="F46" t="s">
        <v>2502</v>
      </c>
      <c r="G46" s="10">
        <v>45515</v>
      </c>
      <c r="H46" s="4">
        <v>1.9E-3</v>
      </c>
      <c r="J46" t="s">
        <v>2540</v>
      </c>
      <c r="K46" s="16">
        <f t="shared" si="0"/>
        <v>1441660</v>
      </c>
      <c r="L46" s="4">
        <f t="shared" si="1"/>
        <v>1.1501999999999999</v>
      </c>
      <c r="M46" s="16">
        <f t="shared" si="2"/>
        <v>601882</v>
      </c>
      <c r="N46" s="4">
        <f t="shared" si="3"/>
        <v>0.48020000000000002</v>
      </c>
    </row>
    <row r="47" spans="1:14" x14ac:dyDescent="0.35">
      <c r="A47" t="s">
        <v>39</v>
      </c>
      <c r="B47" t="s">
        <v>17</v>
      </c>
      <c r="C47" t="s">
        <v>77</v>
      </c>
      <c r="D47" t="s">
        <v>2177</v>
      </c>
      <c r="E47" t="str">
        <f t="shared" si="4"/>
        <v/>
      </c>
      <c r="F47" t="s">
        <v>2502</v>
      </c>
      <c r="G47" s="10">
        <v>6238001</v>
      </c>
      <c r="H47" s="4">
        <v>0.26040000000000002</v>
      </c>
      <c r="J47" t="s">
        <v>2541</v>
      </c>
      <c r="K47" s="16">
        <f t="shared" si="0"/>
        <v>5617355</v>
      </c>
      <c r="L47" s="4">
        <f t="shared" si="1"/>
        <v>1.1678999999999997</v>
      </c>
      <c r="M47" s="16">
        <f t="shared" si="2"/>
        <v>2729076</v>
      </c>
      <c r="N47" s="4">
        <f t="shared" si="3"/>
        <v>0.56740000000000002</v>
      </c>
    </row>
    <row r="48" spans="1:14" x14ac:dyDescent="0.35">
      <c r="A48" t="s">
        <v>39</v>
      </c>
      <c r="B48" t="s">
        <v>17</v>
      </c>
      <c r="C48" t="s">
        <v>77</v>
      </c>
      <c r="D48" t="s">
        <v>2179</v>
      </c>
      <c r="E48" t="str">
        <f t="shared" si="4"/>
        <v/>
      </c>
      <c r="F48" t="s">
        <v>2502</v>
      </c>
      <c r="G48" s="10">
        <v>761784</v>
      </c>
      <c r="H48" s="4">
        <v>3.1800000000000002E-2</v>
      </c>
      <c r="J48" t="s">
        <v>2542</v>
      </c>
      <c r="K48" s="16">
        <f t="shared" si="0"/>
        <v>1783877</v>
      </c>
      <c r="L48" s="4">
        <f t="shared" si="1"/>
        <v>1.0833000000000002</v>
      </c>
      <c r="M48" s="16">
        <f t="shared" si="2"/>
        <v>922814</v>
      </c>
      <c r="N48" s="4">
        <f t="shared" si="3"/>
        <v>0.56040000000000001</v>
      </c>
    </row>
    <row r="49" spans="1:14" x14ac:dyDescent="0.35">
      <c r="A49" t="s">
        <v>85</v>
      </c>
      <c r="B49" t="s">
        <v>17</v>
      </c>
      <c r="C49" t="s">
        <v>86</v>
      </c>
      <c r="D49" t="s">
        <v>2172</v>
      </c>
      <c r="E49" t="str">
        <f t="shared" si="4"/>
        <v/>
      </c>
      <c r="F49" t="s">
        <v>2503</v>
      </c>
      <c r="G49" s="10">
        <v>0</v>
      </c>
      <c r="H49" s="4">
        <v>0</v>
      </c>
      <c r="J49" t="s">
        <v>2543</v>
      </c>
      <c r="K49" s="16">
        <f t="shared" si="0"/>
        <v>17304997</v>
      </c>
      <c r="L49" s="4">
        <f t="shared" si="1"/>
        <v>1.0691999999999999</v>
      </c>
      <c r="M49" s="16">
        <f t="shared" si="2"/>
        <v>6831686</v>
      </c>
      <c r="N49" s="4">
        <f t="shared" si="3"/>
        <v>0.42209999999999998</v>
      </c>
    </row>
    <row r="50" spans="1:14" x14ac:dyDescent="0.35">
      <c r="A50" t="s">
        <v>85</v>
      </c>
      <c r="B50" t="s">
        <v>17</v>
      </c>
      <c r="C50" t="s">
        <v>86</v>
      </c>
      <c r="D50" t="s">
        <v>19</v>
      </c>
      <c r="E50" t="str">
        <f t="shared" si="4"/>
        <v>8</v>
      </c>
      <c r="F50" t="s">
        <v>2503</v>
      </c>
      <c r="G50" s="10">
        <v>8280580</v>
      </c>
      <c r="H50" s="4">
        <v>0.2145</v>
      </c>
      <c r="J50" t="s">
        <v>2544</v>
      </c>
      <c r="K50" s="16">
        <f t="shared" si="0"/>
        <v>2433002</v>
      </c>
      <c r="L50" s="4">
        <f t="shared" si="1"/>
        <v>0.79749999999999988</v>
      </c>
      <c r="M50" s="16">
        <f t="shared" si="2"/>
        <v>704426</v>
      </c>
      <c r="N50" s="4">
        <f t="shared" si="3"/>
        <v>0.23089999999999999</v>
      </c>
    </row>
    <row r="51" spans="1:14" x14ac:dyDescent="0.35">
      <c r="A51" t="s">
        <v>85</v>
      </c>
      <c r="B51" t="s">
        <v>17</v>
      </c>
      <c r="C51" t="s">
        <v>86</v>
      </c>
      <c r="D51" t="s">
        <v>30</v>
      </c>
      <c r="E51" t="str">
        <f t="shared" si="4"/>
        <v>8</v>
      </c>
      <c r="F51" t="s">
        <v>2503</v>
      </c>
      <c r="G51" s="10">
        <v>1355004</v>
      </c>
      <c r="H51" s="4">
        <v>3.5099999999999999E-2</v>
      </c>
      <c r="J51" t="s">
        <v>2545</v>
      </c>
      <c r="K51" s="16">
        <f t="shared" si="0"/>
        <v>3507500</v>
      </c>
      <c r="L51" s="4">
        <f t="shared" si="1"/>
        <v>0.98639999999999994</v>
      </c>
      <c r="M51" s="16">
        <f t="shared" si="2"/>
        <v>1451502</v>
      </c>
      <c r="N51" s="4">
        <f t="shared" si="3"/>
        <v>0.40820000000000001</v>
      </c>
    </row>
    <row r="52" spans="1:14" x14ac:dyDescent="0.35">
      <c r="A52" t="s">
        <v>85</v>
      </c>
      <c r="B52" t="s">
        <v>17</v>
      </c>
      <c r="C52" t="s">
        <v>86</v>
      </c>
      <c r="D52" t="s">
        <v>94</v>
      </c>
      <c r="E52" t="str">
        <f t="shared" si="4"/>
        <v/>
      </c>
      <c r="F52" t="s">
        <v>2503</v>
      </c>
      <c r="G52" s="10">
        <v>7400406</v>
      </c>
      <c r="H52" s="4">
        <v>0.19170000000000001</v>
      </c>
      <c r="J52" t="s">
        <v>2546</v>
      </c>
      <c r="K52" s="16">
        <f t="shared" si="0"/>
        <v>4461648</v>
      </c>
      <c r="L52" s="4">
        <f t="shared" si="1"/>
        <v>1.2327999999999999</v>
      </c>
      <c r="M52" s="16">
        <f t="shared" si="2"/>
        <v>1393343</v>
      </c>
      <c r="N52" s="4">
        <f t="shared" si="3"/>
        <v>0.39650000000000002</v>
      </c>
    </row>
    <row r="53" spans="1:14" x14ac:dyDescent="0.35">
      <c r="A53" t="s">
        <v>85</v>
      </c>
      <c r="B53" t="s">
        <v>17</v>
      </c>
      <c r="C53" t="s">
        <v>86</v>
      </c>
      <c r="D53" t="s">
        <v>2175</v>
      </c>
      <c r="E53" t="str">
        <f t="shared" si="4"/>
        <v/>
      </c>
      <c r="F53" t="s">
        <v>2503</v>
      </c>
      <c r="G53" s="10">
        <v>10569803</v>
      </c>
      <c r="H53" s="4">
        <v>0.27379999999999999</v>
      </c>
      <c r="J53" t="s">
        <v>2547</v>
      </c>
      <c r="K53" s="16">
        <f t="shared" si="0"/>
        <v>13163940</v>
      </c>
      <c r="L53" s="4">
        <f t="shared" si="1"/>
        <v>1.1246</v>
      </c>
      <c r="M53" s="16">
        <f t="shared" si="2"/>
        <v>8093143</v>
      </c>
      <c r="N53" s="4">
        <f t="shared" si="3"/>
        <v>0.69140000000000001</v>
      </c>
    </row>
    <row r="54" spans="1:14" x14ac:dyDescent="0.35">
      <c r="A54" t="s">
        <v>85</v>
      </c>
      <c r="B54" t="s">
        <v>17</v>
      </c>
      <c r="C54" t="s">
        <v>86</v>
      </c>
      <c r="D54" t="s">
        <v>2177</v>
      </c>
      <c r="E54" t="str">
        <f t="shared" si="4"/>
        <v/>
      </c>
      <c r="F54" t="s">
        <v>2503</v>
      </c>
      <c r="G54" s="10">
        <v>4624771</v>
      </c>
      <c r="H54" s="4">
        <v>0.1198</v>
      </c>
      <c r="J54" t="s">
        <v>2548</v>
      </c>
      <c r="K54" s="16">
        <f t="shared" si="0"/>
        <v>5802450</v>
      </c>
      <c r="L54" s="4">
        <f t="shared" si="1"/>
        <v>0.96179999999999999</v>
      </c>
      <c r="M54" s="16">
        <f t="shared" si="2"/>
        <v>2786600</v>
      </c>
      <c r="N54" s="4">
        <f t="shared" si="3"/>
        <v>0.46189999999999998</v>
      </c>
    </row>
    <row r="55" spans="1:14" x14ac:dyDescent="0.35">
      <c r="A55" t="s">
        <v>85</v>
      </c>
      <c r="B55" t="s">
        <v>17</v>
      </c>
      <c r="C55" t="s">
        <v>86</v>
      </c>
      <c r="D55" t="s">
        <v>2179</v>
      </c>
      <c r="E55" t="str">
        <f t="shared" si="4"/>
        <v/>
      </c>
      <c r="F55" t="s">
        <v>2503</v>
      </c>
      <c r="G55" s="10">
        <v>837709</v>
      </c>
      <c r="H55" s="4">
        <v>2.1700000000000001E-2</v>
      </c>
      <c r="J55" t="s">
        <v>2549</v>
      </c>
      <c r="K55" s="16">
        <f t="shared" si="0"/>
        <v>5596159</v>
      </c>
      <c r="L55" s="4">
        <f t="shared" si="1"/>
        <v>1.4387000000000003</v>
      </c>
      <c r="M55" s="16">
        <f t="shared" si="2"/>
        <v>3164298</v>
      </c>
      <c r="N55" s="4">
        <f t="shared" si="3"/>
        <v>0.8135</v>
      </c>
    </row>
    <row r="56" spans="1:14" x14ac:dyDescent="0.35">
      <c r="A56" t="s">
        <v>85</v>
      </c>
      <c r="B56" t="s">
        <v>17</v>
      </c>
      <c r="C56" t="s">
        <v>102</v>
      </c>
      <c r="D56" t="s">
        <v>2172</v>
      </c>
      <c r="E56" t="str">
        <f t="shared" si="4"/>
        <v/>
      </c>
      <c r="F56" t="s">
        <v>2504</v>
      </c>
      <c r="G56" s="10">
        <v>0</v>
      </c>
      <c r="H56" s="4">
        <v>0</v>
      </c>
      <c r="J56" t="s">
        <v>2550</v>
      </c>
      <c r="K56" s="16">
        <f t="shared" si="0"/>
        <v>20642635</v>
      </c>
      <c r="L56" s="4">
        <f t="shared" si="1"/>
        <v>1.9843000000000002</v>
      </c>
      <c r="M56" s="16">
        <f t="shared" si="2"/>
        <v>11238813</v>
      </c>
      <c r="N56" s="4">
        <f t="shared" si="3"/>
        <v>1.0949000000000002</v>
      </c>
    </row>
    <row r="57" spans="1:14" x14ac:dyDescent="0.35">
      <c r="A57" t="s">
        <v>85</v>
      </c>
      <c r="B57" t="s">
        <v>17</v>
      </c>
      <c r="C57" t="s">
        <v>102</v>
      </c>
      <c r="D57" t="s">
        <v>19</v>
      </c>
      <c r="E57" t="str">
        <f t="shared" si="4"/>
        <v>8</v>
      </c>
      <c r="F57" t="s">
        <v>2504</v>
      </c>
      <c r="G57" s="10">
        <v>247696</v>
      </c>
      <c r="H57" s="4">
        <v>0.1177</v>
      </c>
      <c r="J57" t="s">
        <v>2551</v>
      </c>
      <c r="K57" s="16">
        <f t="shared" si="0"/>
        <v>14939701</v>
      </c>
      <c r="L57" s="4">
        <f t="shared" si="1"/>
        <v>1.2954000000000001</v>
      </c>
      <c r="M57" s="16">
        <f t="shared" si="2"/>
        <v>9117900</v>
      </c>
      <c r="N57" s="4">
        <f t="shared" si="3"/>
        <v>0.79059999999999997</v>
      </c>
    </row>
    <row r="58" spans="1:14" x14ac:dyDescent="0.35">
      <c r="A58" t="s">
        <v>85</v>
      </c>
      <c r="B58" t="s">
        <v>17</v>
      </c>
      <c r="C58" t="s">
        <v>102</v>
      </c>
      <c r="D58" t="s">
        <v>94</v>
      </c>
      <c r="E58" t="str">
        <f t="shared" si="4"/>
        <v/>
      </c>
      <c r="F58" t="s">
        <v>2504</v>
      </c>
      <c r="G58" s="10">
        <v>1499855</v>
      </c>
      <c r="H58" s="4">
        <v>0.7127</v>
      </c>
      <c r="J58" t="s">
        <v>2552</v>
      </c>
      <c r="K58" s="16">
        <f t="shared" si="0"/>
        <v>9654622</v>
      </c>
      <c r="L58" s="4">
        <f t="shared" si="1"/>
        <v>1.0397000000000001</v>
      </c>
      <c r="M58" s="16">
        <f t="shared" si="2"/>
        <v>4806837</v>
      </c>
      <c r="N58" s="4">
        <f t="shared" si="3"/>
        <v>0.51719999999999999</v>
      </c>
    </row>
    <row r="59" spans="1:14" x14ac:dyDescent="0.35">
      <c r="A59" t="s">
        <v>85</v>
      </c>
      <c r="B59" t="s">
        <v>17</v>
      </c>
      <c r="C59" t="s">
        <v>102</v>
      </c>
      <c r="D59" t="s">
        <v>2175</v>
      </c>
      <c r="E59" t="str">
        <f t="shared" si="4"/>
        <v/>
      </c>
      <c r="F59" t="s">
        <v>2504</v>
      </c>
      <c r="G59" s="10">
        <v>468244</v>
      </c>
      <c r="H59" s="4">
        <v>0.2225</v>
      </c>
      <c r="J59" t="s">
        <v>2553</v>
      </c>
      <c r="K59" s="16">
        <f t="shared" si="0"/>
        <v>33480594</v>
      </c>
      <c r="L59" s="4">
        <f t="shared" si="1"/>
        <v>1.1902999999999999</v>
      </c>
      <c r="M59" s="16">
        <f t="shared" si="2"/>
        <v>13053806</v>
      </c>
      <c r="N59" s="4">
        <f t="shared" si="3"/>
        <v>0.46950000000000003</v>
      </c>
    </row>
    <row r="60" spans="1:14" x14ac:dyDescent="0.35">
      <c r="A60" t="s">
        <v>85</v>
      </c>
      <c r="B60" t="s">
        <v>17</v>
      </c>
      <c r="C60" t="s">
        <v>102</v>
      </c>
      <c r="D60" t="s">
        <v>2177</v>
      </c>
      <c r="E60" t="str">
        <f t="shared" si="4"/>
        <v/>
      </c>
      <c r="F60" t="s">
        <v>2504</v>
      </c>
      <c r="G60" s="10">
        <v>401533</v>
      </c>
      <c r="H60" s="4">
        <v>0.1908</v>
      </c>
      <c r="J60" t="s">
        <v>2554</v>
      </c>
      <c r="K60" s="16">
        <f t="shared" si="0"/>
        <v>19951238</v>
      </c>
      <c r="L60" s="4">
        <f t="shared" si="1"/>
        <v>1.7048999999999999</v>
      </c>
      <c r="M60" s="16">
        <f t="shared" si="2"/>
        <v>11163272</v>
      </c>
      <c r="N60" s="4">
        <f t="shared" si="3"/>
        <v>0.96</v>
      </c>
    </row>
    <row r="61" spans="1:14" x14ac:dyDescent="0.35">
      <c r="A61" t="s">
        <v>85</v>
      </c>
      <c r="B61" t="s">
        <v>17</v>
      </c>
      <c r="C61" t="s">
        <v>102</v>
      </c>
      <c r="D61" t="s">
        <v>2179</v>
      </c>
      <c r="E61" t="str">
        <f t="shared" si="4"/>
        <v/>
      </c>
      <c r="F61" t="s">
        <v>2504</v>
      </c>
      <c r="G61" s="10">
        <v>84600</v>
      </c>
      <c r="H61" s="4">
        <v>4.02E-2</v>
      </c>
      <c r="J61" t="s">
        <v>2555</v>
      </c>
      <c r="K61" s="16">
        <f t="shared" si="0"/>
        <v>7870216</v>
      </c>
      <c r="L61" s="4">
        <f t="shared" si="1"/>
        <v>1.133</v>
      </c>
      <c r="M61" s="16">
        <f t="shared" si="2"/>
        <v>2188101</v>
      </c>
      <c r="N61" s="4">
        <f t="shared" si="3"/>
        <v>0.315</v>
      </c>
    </row>
    <row r="62" spans="1:14" x14ac:dyDescent="0.35">
      <c r="A62" t="s">
        <v>941</v>
      </c>
      <c r="B62" t="s">
        <v>17</v>
      </c>
      <c r="C62" t="s">
        <v>969</v>
      </c>
      <c r="D62" t="s">
        <v>2170</v>
      </c>
      <c r="E62" t="str">
        <f t="shared" si="4"/>
        <v/>
      </c>
      <c r="F62" t="s">
        <v>2556</v>
      </c>
      <c r="G62" s="10">
        <v>0</v>
      </c>
      <c r="H62" s="4">
        <v>0</v>
      </c>
      <c r="J62" t="s">
        <v>2557</v>
      </c>
      <c r="K62" s="16">
        <f t="shared" si="0"/>
        <v>32690848</v>
      </c>
      <c r="L62" s="4">
        <f t="shared" si="1"/>
        <v>1.1069</v>
      </c>
      <c r="M62" s="16">
        <f t="shared" si="2"/>
        <v>15971823</v>
      </c>
      <c r="N62" s="4">
        <f t="shared" si="3"/>
        <v>0.54079999999999995</v>
      </c>
    </row>
    <row r="63" spans="1:14" x14ac:dyDescent="0.35">
      <c r="A63" t="s">
        <v>941</v>
      </c>
      <c r="B63" t="s">
        <v>17</v>
      </c>
      <c r="C63" t="s">
        <v>969</v>
      </c>
      <c r="D63" t="s">
        <v>2172</v>
      </c>
      <c r="E63" t="str">
        <f t="shared" si="4"/>
        <v/>
      </c>
      <c r="F63" t="s">
        <v>2556</v>
      </c>
      <c r="G63" s="10">
        <v>0</v>
      </c>
      <c r="H63" s="4">
        <v>0</v>
      </c>
      <c r="J63" t="s">
        <v>2558</v>
      </c>
      <c r="K63" s="16">
        <f t="shared" si="0"/>
        <v>1607211</v>
      </c>
      <c r="L63" s="4">
        <f t="shared" si="1"/>
        <v>0.68100000000000005</v>
      </c>
      <c r="M63" s="16">
        <f t="shared" si="2"/>
        <v>845851</v>
      </c>
      <c r="N63" s="4">
        <f t="shared" si="3"/>
        <v>0.3584</v>
      </c>
    </row>
    <row r="64" spans="1:14" x14ac:dyDescent="0.35">
      <c r="A64" t="s">
        <v>941</v>
      </c>
      <c r="B64" t="s">
        <v>17</v>
      </c>
      <c r="C64" t="s">
        <v>969</v>
      </c>
      <c r="D64" t="s">
        <v>19</v>
      </c>
      <c r="E64" t="str">
        <f t="shared" si="4"/>
        <v>8</v>
      </c>
      <c r="F64" t="s">
        <v>2556</v>
      </c>
      <c r="G64" s="10">
        <v>933081</v>
      </c>
      <c r="H64" s="4">
        <v>0.5605</v>
      </c>
      <c r="J64" t="s">
        <v>2559</v>
      </c>
      <c r="K64" s="16">
        <f t="shared" si="0"/>
        <v>2214716</v>
      </c>
      <c r="L64" s="4">
        <f t="shared" si="1"/>
        <v>0.84370000000000001</v>
      </c>
      <c r="M64" s="16">
        <f t="shared" si="2"/>
        <v>1004385</v>
      </c>
      <c r="N64" s="4">
        <f t="shared" si="3"/>
        <v>0.3826</v>
      </c>
    </row>
    <row r="65" spans="1:14" x14ac:dyDescent="0.35">
      <c r="A65" t="s">
        <v>941</v>
      </c>
      <c r="B65" t="s">
        <v>17</v>
      </c>
      <c r="C65" t="s">
        <v>969</v>
      </c>
      <c r="D65" t="s">
        <v>30</v>
      </c>
      <c r="E65" t="str">
        <f t="shared" si="4"/>
        <v>8</v>
      </c>
      <c r="F65" t="s">
        <v>2556</v>
      </c>
      <c r="G65" s="10">
        <v>209260</v>
      </c>
      <c r="H65" s="4">
        <v>0.12570000000000001</v>
      </c>
      <c r="J65" t="s">
        <v>2560</v>
      </c>
      <c r="K65" s="16">
        <f t="shared" si="0"/>
        <v>2696415</v>
      </c>
      <c r="L65" s="4">
        <f t="shared" si="1"/>
        <v>0.63670000000000004</v>
      </c>
      <c r="M65" s="16">
        <f t="shared" si="2"/>
        <v>670398</v>
      </c>
      <c r="N65" s="4">
        <f t="shared" si="3"/>
        <v>0.1583</v>
      </c>
    </row>
    <row r="66" spans="1:14" x14ac:dyDescent="0.35">
      <c r="A66" t="s">
        <v>941</v>
      </c>
      <c r="B66" t="s">
        <v>17</v>
      </c>
      <c r="C66" t="s">
        <v>969</v>
      </c>
      <c r="D66" t="s">
        <v>2175</v>
      </c>
      <c r="E66" t="str">
        <f t="shared" si="4"/>
        <v/>
      </c>
      <c r="F66" t="s">
        <v>2556</v>
      </c>
      <c r="G66" s="10">
        <v>465623</v>
      </c>
      <c r="H66" s="4">
        <v>0.2797</v>
      </c>
      <c r="J66" t="s">
        <v>2561</v>
      </c>
      <c r="K66" s="16">
        <f t="shared" ref="K66:K129" si="5">SUMIF(F:F,J66,G:G)</f>
        <v>6115234</v>
      </c>
      <c r="L66" s="4">
        <f t="shared" ref="L66:L129" si="6">SUMIF(F:F,J66,H:H)</f>
        <v>0.87250000000000005</v>
      </c>
      <c r="M66" s="16">
        <f t="shared" ref="M66:M129" si="7">SUMIFS(G:G,F:F,J66,E:E,"8")</f>
        <v>1548959</v>
      </c>
      <c r="N66" s="4">
        <f t="shared" ref="N66:N129" si="8">SUMIFS(H:H,F:F,J66,E:E,"8")</f>
        <v>0.221</v>
      </c>
    </row>
    <row r="67" spans="1:14" x14ac:dyDescent="0.35">
      <c r="A67" t="s">
        <v>941</v>
      </c>
      <c r="B67" t="s">
        <v>17</v>
      </c>
      <c r="C67" t="s">
        <v>969</v>
      </c>
      <c r="D67" t="s">
        <v>2177</v>
      </c>
      <c r="E67" t="str">
        <f t="shared" ref="E67:E130" si="9">IF(OR(D67="0187",D67="0287"),"",IF(MID(D67,3,1)="8","8",""))</f>
        <v/>
      </c>
      <c r="F67" t="s">
        <v>2556</v>
      </c>
      <c r="G67" s="10">
        <v>174294</v>
      </c>
      <c r="H67" s="4">
        <v>0.1047</v>
      </c>
      <c r="J67" t="s">
        <v>2562</v>
      </c>
      <c r="K67" s="16">
        <f t="shared" si="5"/>
        <v>5418868</v>
      </c>
      <c r="L67" s="4">
        <f t="shared" si="6"/>
        <v>0.91079999999999994</v>
      </c>
      <c r="M67" s="16">
        <f t="shared" si="7"/>
        <v>3034876</v>
      </c>
      <c r="N67" s="4">
        <f t="shared" si="8"/>
        <v>0.5101</v>
      </c>
    </row>
    <row r="68" spans="1:14" x14ac:dyDescent="0.35">
      <c r="A68" t="s">
        <v>941</v>
      </c>
      <c r="B68" t="s">
        <v>17</v>
      </c>
      <c r="C68" t="s">
        <v>969</v>
      </c>
      <c r="D68" t="s">
        <v>2179</v>
      </c>
      <c r="E68" t="str">
        <f t="shared" si="9"/>
        <v/>
      </c>
      <c r="F68" t="s">
        <v>2556</v>
      </c>
      <c r="G68" s="10">
        <v>0</v>
      </c>
      <c r="H68" s="4">
        <v>0</v>
      </c>
      <c r="J68" t="s">
        <v>2563</v>
      </c>
      <c r="K68" s="16">
        <f t="shared" si="5"/>
        <v>1913944</v>
      </c>
      <c r="L68" s="4">
        <f t="shared" si="6"/>
        <v>0.59680000000000011</v>
      </c>
      <c r="M68" s="16">
        <f t="shared" si="7"/>
        <v>285824</v>
      </c>
      <c r="N68" s="4">
        <f t="shared" si="8"/>
        <v>8.9099999999999999E-2</v>
      </c>
    </row>
    <row r="69" spans="1:14" x14ac:dyDescent="0.35">
      <c r="A69" t="s">
        <v>110</v>
      </c>
      <c r="B69" t="s">
        <v>17</v>
      </c>
      <c r="C69" t="s">
        <v>111</v>
      </c>
      <c r="D69" t="s">
        <v>2170</v>
      </c>
      <c r="E69" t="str">
        <f t="shared" si="9"/>
        <v/>
      </c>
      <c r="F69" t="s">
        <v>2505</v>
      </c>
      <c r="G69" s="10">
        <v>0</v>
      </c>
      <c r="H69" s="4">
        <v>0</v>
      </c>
      <c r="J69" t="s">
        <v>2564</v>
      </c>
      <c r="K69" s="16">
        <f t="shared" si="5"/>
        <v>2113373</v>
      </c>
      <c r="L69" s="4">
        <f t="shared" si="6"/>
        <v>0.75129999999999986</v>
      </c>
      <c r="M69" s="16">
        <f t="shared" si="7"/>
        <v>376655</v>
      </c>
      <c r="N69" s="4">
        <f t="shared" si="8"/>
        <v>0.13389999999999999</v>
      </c>
    </row>
    <row r="70" spans="1:14" x14ac:dyDescent="0.35">
      <c r="A70" t="s">
        <v>110</v>
      </c>
      <c r="B70" t="s">
        <v>17</v>
      </c>
      <c r="C70" t="s">
        <v>111</v>
      </c>
      <c r="D70" t="s">
        <v>2172</v>
      </c>
      <c r="E70" t="str">
        <f t="shared" si="9"/>
        <v/>
      </c>
      <c r="F70" t="s">
        <v>2505</v>
      </c>
      <c r="G70" s="10">
        <v>0</v>
      </c>
      <c r="H70" s="4">
        <v>0</v>
      </c>
      <c r="J70" t="s">
        <v>2565</v>
      </c>
      <c r="K70" s="16">
        <f t="shared" si="5"/>
        <v>10062256</v>
      </c>
      <c r="L70" s="4">
        <f t="shared" si="6"/>
        <v>1.2633000000000001</v>
      </c>
      <c r="M70" s="16">
        <f t="shared" si="7"/>
        <v>5066572</v>
      </c>
      <c r="N70" s="4">
        <f t="shared" si="8"/>
        <v>0.6361</v>
      </c>
    </row>
    <row r="71" spans="1:14" x14ac:dyDescent="0.35">
      <c r="A71" t="s">
        <v>110</v>
      </c>
      <c r="B71" t="s">
        <v>17</v>
      </c>
      <c r="C71" t="s">
        <v>111</v>
      </c>
      <c r="D71" t="s">
        <v>19</v>
      </c>
      <c r="E71" t="str">
        <f t="shared" si="9"/>
        <v>8</v>
      </c>
      <c r="F71" t="s">
        <v>2505</v>
      </c>
      <c r="G71" s="10">
        <v>2077716</v>
      </c>
      <c r="H71" s="4">
        <v>0.17330000000000001</v>
      </c>
      <c r="J71" t="s">
        <v>2566</v>
      </c>
      <c r="K71" s="16">
        <f t="shared" si="5"/>
        <v>6456812</v>
      </c>
      <c r="L71" s="4">
        <f t="shared" si="6"/>
        <v>0.64770000000000005</v>
      </c>
      <c r="M71" s="16">
        <f t="shared" si="7"/>
        <v>2825167</v>
      </c>
      <c r="N71" s="4">
        <f t="shared" si="8"/>
        <v>0.28339999999999999</v>
      </c>
    </row>
    <row r="72" spans="1:14" x14ac:dyDescent="0.35">
      <c r="A72" t="s">
        <v>110</v>
      </c>
      <c r="B72" t="s">
        <v>17</v>
      </c>
      <c r="C72" t="s">
        <v>111</v>
      </c>
      <c r="D72" t="s">
        <v>30</v>
      </c>
      <c r="E72" t="str">
        <f t="shared" si="9"/>
        <v>8</v>
      </c>
      <c r="F72" t="s">
        <v>2505</v>
      </c>
      <c r="G72" s="10">
        <v>229141</v>
      </c>
      <c r="H72" s="4">
        <v>1.8700000000000001E-2</v>
      </c>
      <c r="J72" t="s">
        <v>2567</v>
      </c>
      <c r="K72" s="16">
        <f t="shared" si="5"/>
        <v>2758105</v>
      </c>
      <c r="L72" s="4">
        <f t="shared" si="6"/>
        <v>0.74579999999999991</v>
      </c>
      <c r="M72" s="16">
        <f t="shared" si="7"/>
        <v>1232235</v>
      </c>
      <c r="N72" s="4">
        <f t="shared" si="8"/>
        <v>0.3332</v>
      </c>
    </row>
    <row r="73" spans="1:14" x14ac:dyDescent="0.35">
      <c r="A73" t="s">
        <v>110</v>
      </c>
      <c r="B73" t="s">
        <v>17</v>
      </c>
      <c r="C73" t="s">
        <v>111</v>
      </c>
      <c r="D73" t="s">
        <v>2175</v>
      </c>
      <c r="E73" t="str">
        <f t="shared" si="9"/>
        <v/>
      </c>
      <c r="F73" t="s">
        <v>2505</v>
      </c>
      <c r="G73" s="10">
        <v>2420649</v>
      </c>
      <c r="H73" s="4">
        <v>0.20180000000000001</v>
      </c>
      <c r="J73" t="s">
        <v>2568</v>
      </c>
      <c r="K73" s="16">
        <f t="shared" si="5"/>
        <v>3597557</v>
      </c>
      <c r="L73" s="4">
        <f t="shared" si="6"/>
        <v>0.79960000000000009</v>
      </c>
      <c r="M73" s="16">
        <f t="shared" si="7"/>
        <v>1555821</v>
      </c>
      <c r="N73" s="4">
        <f t="shared" si="8"/>
        <v>0.3458</v>
      </c>
    </row>
    <row r="74" spans="1:14" x14ac:dyDescent="0.35">
      <c r="A74" t="s">
        <v>110</v>
      </c>
      <c r="B74" t="s">
        <v>17</v>
      </c>
      <c r="C74" t="s">
        <v>111</v>
      </c>
      <c r="D74" t="s">
        <v>2177</v>
      </c>
      <c r="E74" t="str">
        <f t="shared" si="9"/>
        <v/>
      </c>
      <c r="F74" t="s">
        <v>2505</v>
      </c>
      <c r="G74" s="10">
        <v>1729626</v>
      </c>
      <c r="H74" s="4">
        <v>0.1444</v>
      </c>
      <c r="J74" t="s">
        <v>2569</v>
      </c>
      <c r="K74" s="16">
        <f t="shared" si="5"/>
        <v>3001262</v>
      </c>
      <c r="L74" s="4">
        <f t="shared" si="6"/>
        <v>1.4156</v>
      </c>
      <c r="M74" s="16">
        <f t="shared" si="7"/>
        <v>1301339</v>
      </c>
      <c r="N74" s="4">
        <f t="shared" si="8"/>
        <v>0.61380000000000001</v>
      </c>
    </row>
    <row r="75" spans="1:14" x14ac:dyDescent="0.35">
      <c r="A75" t="s">
        <v>110</v>
      </c>
      <c r="B75" t="s">
        <v>17</v>
      </c>
      <c r="C75" t="s">
        <v>111</v>
      </c>
      <c r="D75" t="s">
        <v>2179</v>
      </c>
      <c r="E75" t="str">
        <f t="shared" si="9"/>
        <v/>
      </c>
      <c r="F75" t="s">
        <v>2505</v>
      </c>
      <c r="G75" s="10">
        <v>358917</v>
      </c>
      <c r="H75" s="4">
        <v>3.0099999999999998E-2</v>
      </c>
      <c r="J75" t="s">
        <v>2570</v>
      </c>
      <c r="K75" s="16">
        <f t="shared" si="5"/>
        <v>8499021</v>
      </c>
      <c r="L75" s="4">
        <f t="shared" si="6"/>
        <v>0.8912000000000001</v>
      </c>
      <c r="M75" s="16">
        <f t="shared" si="7"/>
        <v>2488100</v>
      </c>
      <c r="N75" s="4">
        <f t="shared" si="8"/>
        <v>0.26090000000000002</v>
      </c>
    </row>
    <row r="76" spans="1:14" x14ac:dyDescent="0.35">
      <c r="A76" t="s">
        <v>1563</v>
      </c>
      <c r="B76" t="s">
        <v>17</v>
      </c>
      <c r="C76" t="s">
        <v>1573</v>
      </c>
      <c r="D76" t="s">
        <v>2170</v>
      </c>
      <c r="E76" t="str">
        <f t="shared" si="9"/>
        <v/>
      </c>
      <c r="F76" t="s">
        <v>2571</v>
      </c>
      <c r="G76" s="10">
        <v>0</v>
      </c>
      <c r="H76" s="4">
        <v>0</v>
      </c>
      <c r="J76" t="s">
        <v>2572</v>
      </c>
      <c r="K76" s="16">
        <f t="shared" si="5"/>
        <v>4732399</v>
      </c>
      <c r="L76" s="4">
        <f t="shared" si="6"/>
        <v>1.4002999999999999</v>
      </c>
      <c r="M76" s="16">
        <f t="shared" si="7"/>
        <v>2819229</v>
      </c>
      <c r="N76" s="4">
        <f t="shared" si="8"/>
        <v>0.83420000000000005</v>
      </c>
    </row>
    <row r="77" spans="1:14" x14ac:dyDescent="0.35">
      <c r="A77" t="s">
        <v>1563</v>
      </c>
      <c r="B77" t="s">
        <v>17</v>
      </c>
      <c r="C77" t="s">
        <v>1573</v>
      </c>
      <c r="D77" t="s">
        <v>2172</v>
      </c>
      <c r="E77" t="str">
        <f t="shared" si="9"/>
        <v/>
      </c>
      <c r="F77" t="s">
        <v>2571</v>
      </c>
      <c r="G77" s="10">
        <v>0</v>
      </c>
      <c r="H77" s="4">
        <v>0</v>
      </c>
      <c r="J77" t="s">
        <v>2573</v>
      </c>
      <c r="K77" s="16">
        <f t="shared" si="5"/>
        <v>1899446</v>
      </c>
      <c r="L77" s="4">
        <f t="shared" si="6"/>
        <v>0.91180000000000005</v>
      </c>
      <c r="M77" s="16">
        <f t="shared" si="7"/>
        <v>782444</v>
      </c>
      <c r="N77" s="4">
        <f t="shared" si="8"/>
        <v>0.37559999999999999</v>
      </c>
    </row>
    <row r="78" spans="1:14" x14ac:dyDescent="0.35">
      <c r="A78" t="s">
        <v>1563</v>
      </c>
      <c r="B78" t="s">
        <v>17</v>
      </c>
      <c r="C78" t="s">
        <v>1573</v>
      </c>
      <c r="D78" t="s">
        <v>19</v>
      </c>
      <c r="E78" t="str">
        <f t="shared" si="9"/>
        <v>8</v>
      </c>
      <c r="F78" t="s">
        <v>2571</v>
      </c>
      <c r="G78" s="10">
        <v>1178128</v>
      </c>
      <c r="H78" s="4">
        <v>0.251</v>
      </c>
      <c r="J78" t="s">
        <v>2574</v>
      </c>
      <c r="K78" s="16">
        <f t="shared" si="5"/>
        <v>3164975</v>
      </c>
      <c r="L78" s="4">
        <f t="shared" si="6"/>
        <v>1.6409</v>
      </c>
      <c r="M78" s="16">
        <f t="shared" si="7"/>
        <v>1591071</v>
      </c>
      <c r="N78" s="4">
        <f t="shared" si="8"/>
        <v>0.82490000000000008</v>
      </c>
    </row>
    <row r="79" spans="1:14" x14ac:dyDescent="0.35">
      <c r="A79" t="s">
        <v>1563</v>
      </c>
      <c r="B79" t="s">
        <v>17</v>
      </c>
      <c r="C79" t="s">
        <v>1573</v>
      </c>
      <c r="D79" t="s">
        <v>30</v>
      </c>
      <c r="E79" t="str">
        <f t="shared" si="9"/>
        <v>8</v>
      </c>
      <c r="F79" t="s">
        <v>2571</v>
      </c>
      <c r="G79" s="10">
        <v>211087</v>
      </c>
      <c r="H79" s="4">
        <v>4.4900000000000002E-2</v>
      </c>
      <c r="J79" t="s">
        <v>2575</v>
      </c>
      <c r="K79" s="16">
        <f t="shared" si="5"/>
        <v>2653418</v>
      </c>
      <c r="L79" s="4">
        <f t="shared" si="6"/>
        <v>1.4020999999999999</v>
      </c>
      <c r="M79" s="16">
        <f t="shared" si="7"/>
        <v>1484635</v>
      </c>
      <c r="N79" s="4">
        <f t="shared" si="8"/>
        <v>0.78449999999999998</v>
      </c>
    </row>
    <row r="80" spans="1:14" x14ac:dyDescent="0.35">
      <c r="A80" t="s">
        <v>1563</v>
      </c>
      <c r="B80" t="s">
        <v>17</v>
      </c>
      <c r="C80" t="s">
        <v>1573</v>
      </c>
      <c r="D80" t="s">
        <v>2175</v>
      </c>
      <c r="E80" t="str">
        <f t="shared" si="9"/>
        <v/>
      </c>
      <c r="F80" t="s">
        <v>2571</v>
      </c>
      <c r="G80" s="10">
        <v>981993</v>
      </c>
      <c r="H80" s="4">
        <v>0.2092</v>
      </c>
      <c r="J80" t="s">
        <v>2576</v>
      </c>
      <c r="K80" s="16">
        <f t="shared" si="5"/>
        <v>3610988</v>
      </c>
      <c r="L80" s="4">
        <f t="shared" si="6"/>
        <v>0.97260000000000002</v>
      </c>
      <c r="M80" s="16">
        <f t="shared" si="7"/>
        <v>423619</v>
      </c>
      <c r="N80" s="4">
        <f t="shared" si="8"/>
        <v>0.1173</v>
      </c>
    </row>
    <row r="81" spans="1:14" x14ac:dyDescent="0.35">
      <c r="A81" t="s">
        <v>1563</v>
      </c>
      <c r="B81" t="s">
        <v>17</v>
      </c>
      <c r="C81" t="s">
        <v>1573</v>
      </c>
      <c r="D81" t="s">
        <v>2177</v>
      </c>
      <c r="E81" t="str">
        <f t="shared" si="9"/>
        <v/>
      </c>
      <c r="F81" t="s">
        <v>2571</v>
      </c>
      <c r="G81" s="10">
        <v>867753</v>
      </c>
      <c r="H81" s="4">
        <v>0.18490000000000001</v>
      </c>
      <c r="J81" t="s">
        <v>2577</v>
      </c>
      <c r="K81" s="16">
        <f t="shared" si="5"/>
        <v>72864534</v>
      </c>
      <c r="L81" s="4">
        <f t="shared" si="6"/>
        <v>1.1341999999999999</v>
      </c>
      <c r="M81" s="16">
        <f t="shared" si="7"/>
        <v>30977916</v>
      </c>
      <c r="N81" s="4">
        <f t="shared" si="8"/>
        <v>0.48969999999999997</v>
      </c>
    </row>
    <row r="82" spans="1:14" x14ac:dyDescent="0.35">
      <c r="A82" t="s">
        <v>1563</v>
      </c>
      <c r="B82" t="s">
        <v>17</v>
      </c>
      <c r="C82" t="s">
        <v>1573</v>
      </c>
      <c r="D82" t="s">
        <v>2179</v>
      </c>
      <c r="E82" t="str">
        <f t="shared" si="9"/>
        <v/>
      </c>
      <c r="F82" t="s">
        <v>2571</v>
      </c>
      <c r="G82" s="10">
        <v>213530</v>
      </c>
      <c r="H82" s="4">
        <v>4.5499999999999999E-2</v>
      </c>
      <c r="J82" t="s">
        <v>2578</v>
      </c>
      <c r="K82" s="16">
        <f t="shared" si="5"/>
        <v>7890466</v>
      </c>
      <c r="L82" s="4">
        <f t="shared" si="6"/>
        <v>1.0461</v>
      </c>
      <c r="M82" s="16">
        <f t="shared" si="7"/>
        <v>4576184</v>
      </c>
      <c r="N82" s="4">
        <f t="shared" si="8"/>
        <v>0.60670000000000002</v>
      </c>
    </row>
    <row r="83" spans="1:14" x14ac:dyDescent="0.35">
      <c r="A83" t="s">
        <v>2124</v>
      </c>
      <c r="B83" t="s">
        <v>17</v>
      </c>
      <c r="C83" t="s">
        <v>2127</v>
      </c>
      <c r="D83" t="s">
        <v>2170</v>
      </c>
      <c r="E83" t="str">
        <f t="shared" si="9"/>
        <v/>
      </c>
      <c r="F83" t="s">
        <v>2579</v>
      </c>
      <c r="G83" s="10">
        <v>0</v>
      </c>
      <c r="H83" s="4">
        <v>0</v>
      </c>
      <c r="J83" t="s">
        <v>2580</v>
      </c>
      <c r="K83" s="16">
        <f t="shared" si="5"/>
        <v>40499490</v>
      </c>
      <c r="L83" s="4">
        <f t="shared" si="6"/>
        <v>1.7403000000000002</v>
      </c>
      <c r="M83" s="16">
        <f t="shared" si="7"/>
        <v>25664874</v>
      </c>
      <c r="N83" s="4">
        <f t="shared" si="8"/>
        <v>1.115</v>
      </c>
    </row>
    <row r="84" spans="1:14" x14ac:dyDescent="0.35">
      <c r="A84" t="s">
        <v>2124</v>
      </c>
      <c r="B84" t="s">
        <v>17</v>
      </c>
      <c r="C84" t="s">
        <v>2127</v>
      </c>
      <c r="D84" t="s">
        <v>2172</v>
      </c>
      <c r="E84" t="str">
        <f t="shared" si="9"/>
        <v/>
      </c>
      <c r="F84" t="s">
        <v>2579</v>
      </c>
      <c r="G84" s="10">
        <v>0</v>
      </c>
      <c r="H84" s="4">
        <v>0</v>
      </c>
      <c r="J84" t="s">
        <v>2581</v>
      </c>
      <c r="K84" s="16">
        <f t="shared" si="5"/>
        <v>4731992</v>
      </c>
      <c r="L84" s="4">
        <f t="shared" si="6"/>
        <v>1.2786999999999999</v>
      </c>
      <c r="M84" s="16">
        <f t="shared" si="7"/>
        <v>2315554</v>
      </c>
      <c r="N84" s="4">
        <f t="shared" si="8"/>
        <v>0.62790000000000001</v>
      </c>
    </row>
    <row r="85" spans="1:14" x14ac:dyDescent="0.35">
      <c r="A85" t="s">
        <v>2124</v>
      </c>
      <c r="B85" t="s">
        <v>17</v>
      </c>
      <c r="C85" t="s">
        <v>2127</v>
      </c>
      <c r="D85" t="s">
        <v>19</v>
      </c>
      <c r="E85" t="str">
        <f t="shared" si="9"/>
        <v>8</v>
      </c>
      <c r="F85" t="s">
        <v>2579</v>
      </c>
      <c r="G85" s="10">
        <v>2177341</v>
      </c>
      <c r="H85" s="4">
        <v>0.35389999999999999</v>
      </c>
      <c r="J85" t="s">
        <v>2582</v>
      </c>
      <c r="K85" s="16">
        <f t="shared" si="5"/>
        <v>57946832</v>
      </c>
      <c r="L85" s="4">
        <f t="shared" si="6"/>
        <v>0.80530000000000013</v>
      </c>
      <c r="M85" s="16">
        <f t="shared" si="7"/>
        <v>20374430</v>
      </c>
      <c r="N85" s="4">
        <f t="shared" si="8"/>
        <v>0.2964</v>
      </c>
    </row>
    <row r="86" spans="1:14" x14ac:dyDescent="0.35">
      <c r="A86" t="s">
        <v>2124</v>
      </c>
      <c r="B86" t="s">
        <v>17</v>
      </c>
      <c r="C86" t="s">
        <v>2127</v>
      </c>
      <c r="D86" t="s">
        <v>2175</v>
      </c>
      <c r="E86" t="str">
        <f t="shared" si="9"/>
        <v/>
      </c>
      <c r="F86" t="s">
        <v>2579</v>
      </c>
      <c r="G86" s="10">
        <v>1274314</v>
      </c>
      <c r="H86" s="4">
        <v>0.2072</v>
      </c>
      <c r="J86" t="s">
        <v>2583</v>
      </c>
      <c r="K86" s="16">
        <f t="shared" si="5"/>
        <v>35710555</v>
      </c>
      <c r="L86" s="4">
        <f t="shared" si="6"/>
        <v>1.2881999999999998</v>
      </c>
      <c r="M86" s="16">
        <f t="shared" si="7"/>
        <v>12904568</v>
      </c>
      <c r="N86" s="4">
        <f t="shared" si="8"/>
        <v>0.48570000000000002</v>
      </c>
    </row>
    <row r="87" spans="1:14" x14ac:dyDescent="0.35">
      <c r="A87" t="s">
        <v>2124</v>
      </c>
      <c r="B87" t="s">
        <v>17</v>
      </c>
      <c r="C87" t="s">
        <v>2127</v>
      </c>
      <c r="D87" t="s">
        <v>2177</v>
      </c>
      <c r="E87" t="str">
        <f t="shared" si="9"/>
        <v/>
      </c>
      <c r="F87" t="s">
        <v>2579</v>
      </c>
      <c r="G87" s="10">
        <v>646569</v>
      </c>
      <c r="H87" s="4">
        <v>0.1051</v>
      </c>
      <c r="J87" t="s">
        <v>2584</v>
      </c>
      <c r="K87" s="16">
        <f t="shared" si="5"/>
        <v>8719817</v>
      </c>
      <c r="L87" s="4">
        <f t="shared" si="6"/>
        <v>1.1768999999999998</v>
      </c>
      <c r="M87" s="16">
        <f t="shared" si="7"/>
        <v>4598853</v>
      </c>
      <c r="N87" s="4">
        <f t="shared" si="8"/>
        <v>0.62069999999999992</v>
      </c>
    </row>
    <row r="88" spans="1:14" x14ac:dyDescent="0.35">
      <c r="A88" t="s">
        <v>2124</v>
      </c>
      <c r="B88" t="s">
        <v>17</v>
      </c>
      <c r="C88" t="s">
        <v>2127</v>
      </c>
      <c r="D88" t="s">
        <v>2179</v>
      </c>
      <c r="E88" t="str">
        <f t="shared" si="9"/>
        <v/>
      </c>
      <c r="F88" t="s">
        <v>2579</v>
      </c>
      <c r="G88" s="10">
        <v>218454</v>
      </c>
      <c r="H88" s="4">
        <v>3.5499999999999997E-2</v>
      </c>
      <c r="J88" t="s">
        <v>2585</v>
      </c>
      <c r="K88" s="16">
        <f t="shared" si="5"/>
        <v>15997558</v>
      </c>
      <c r="L88" s="4">
        <f t="shared" si="6"/>
        <v>1.306</v>
      </c>
      <c r="M88" s="16">
        <f t="shared" si="7"/>
        <v>10204874</v>
      </c>
      <c r="N88" s="4">
        <f t="shared" si="8"/>
        <v>0.83309999999999995</v>
      </c>
    </row>
    <row r="89" spans="1:14" x14ac:dyDescent="0.35">
      <c r="A89" t="s">
        <v>118</v>
      </c>
      <c r="B89" t="s">
        <v>17</v>
      </c>
      <c r="C89" t="s">
        <v>119</v>
      </c>
      <c r="D89" t="s">
        <v>2172</v>
      </c>
      <c r="E89" t="str">
        <f t="shared" si="9"/>
        <v/>
      </c>
      <c r="F89" t="s">
        <v>2506</v>
      </c>
      <c r="G89" s="10">
        <v>0</v>
      </c>
      <c r="H89" s="4">
        <v>0</v>
      </c>
      <c r="J89" t="s">
        <v>2586</v>
      </c>
      <c r="K89" s="16">
        <f t="shared" si="5"/>
        <v>16558435</v>
      </c>
      <c r="L89" s="4">
        <f t="shared" si="6"/>
        <v>1.7627000000000002</v>
      </c>
      <c r="M89" s="16">
        <f t="shared" si="7"/>
        <v>11452465</v>
      </c>
      <c r="N89" s="4">
        <f t="shared" si="8"/>
        <v>1.2261</v>
      </c>
    </row>
    <row r="90" spans="1:14" x14ac:dyDescent="0.35">
      <c r="A90" t="s">
        <v>118</v>
      </c>
      <c r="B90" t="s">
        <v>17</v>
      </c>
      <c r="C90" t="s">
        <v>119</v>
      </c>
      <c r="D90" t="s">
        <v>19</v>
      </c>
      <c r="E90" t="str">
        <f t="shared" si="9"/>
        <v>8</v>
      </c>
      <c r="F90" t="s">
        <v>2506</v>
      </c>
      <c r="G90" s="10">
        <v>2493344</v>
      </c>
      <c r="H90" s="4">
        <v>0.5827</v>
      </c>
      <c r="J90" t="s">
        <v>2587</v>
      </c>
      <c r="K90" s="16">
        <f t="shared" si="5"/>
        <v>3031795</v>
      </c>
      <c r="L90" s="4">
        <f t="shared" si="6"/>
        <v>0.99019999999999986</v>
      </c>
      <c r="M90" s="16">
        <f t="shared" si="7"/>
        <v>1222883</v>
      </c>
      <c r="N90" s="4">
        <f t="shared" si="8"/>
        <v>0.39939999999999998</v>
      </c>
    </row>
    <row r="91" spans="1:14" x14ac:dyDescent="0.35">
      <c r="A91" t="s">
        <v>118</v>
      </c>
      <c r="B91" t="s">
        <v>17</v>
      </c>
      <c r="C91" t="s">
        <v>119</v>
      </c>
      <c r="D91" t="s">
        <v>30</v>
      </c>
      <c r="E91" t="str">
        <f t="shared" si="9"/>
        <v>8</v>
      </c>
      <c r="F91" t="s">
        <v>2506</v>
      </c>
      <c r="G91" s="10">
        <v>375692</v>
      </c>
      <c r="H91" s="4">
        <v>8.7800000000000003E-2</v>
      </c>
      <c r="J91" t="s">
        <v>2588</v>
      </c>
      <c r="K91" s="16">
        <f t="shared" si="5"/>
        <v>1001969</v>
      </c>
      <c r="L91" s="4">
        <f t="shared" si="6"/>
        <v>0.62809999999999999</v>
      </c>
      <c r="M91" s="16">
        <f t="shared" si="7"/>
        <v>113900</v>
      </c>
      <c r="N91" s="4">
        <f t="shared" si="8"/>
        <v>7.1400000000000005E-2</v>
      </c>
    </row>
    <row r="92" spans="1:14" x14ac:dyDescent="0.35">
      <c r="A92" t="s">
        <v>118</v>
      </c>
      <c r="B92" t="s">
        <v>17</v>
      </c>
      <c r="C92" t="s">
        <v>119</v>
      </c>
      <c r="D92" t="s">
        <v>2175</v>
      </c>
      <c r="E92" t="str">
        <f t="shared" si="9"/>
        <v/>
      </c>
      <c r="F92" t="s">
        <v>2506</v>
      </c>
      <c r="G92" s="10">
        <v>1142052</v>
      </c>
      <c r="H92" s="4">
        <v>0.26690000000000003</v>
      </c>
      <c r="J92" t="s">
        <v>2589</v>
      </c>
      <c r="K92" s="16">
        <f t="shared" si="5"/>
        <v>2845589</v>
      </c>
      <c r="L92" s="4">
        <f t="shared" si="6"/>
        <v>0.61929999999999996</v>
      </c>
      <c r="M92" s="16">
        <f t="shared" si="7"/>
        <v>757231</v>
      </c>
      <c r="N92" s="4">
        <f t="shared" si="8"/>
        <v>0.1648</v>
      </c>
    </row>
    <row r="93" spans="1:14" x14ac:dyDescent="0.35">
      <c r="A93" t="s">
        <v>118</v>
      </c>
      <c r="B93" t="s">
        <v>17</v>
      </c>
      <c r="C93" t="s">
        <v>119</v>
      </c>
      <c r="D93" t="s">
        <v>2177</v>
      </c>
      <c r="E93" t="str">
        <f t="shared" si="9"/>
        <v/>
      </c>
      <c r="F93" t="s">
        <v>2506</v>
      </c>
      <c r="G93" s="10">
        <v>769355</v>
      </c>
      <c r="H93" s="4">
        <v>0.17979999999999999</v>
      </c>
      <c r="J93" t="s">
        <v>2590</v>
      </c>
      <c r="K93" s="16">
        <f t="shared" si="5"/>
        <v>6692481</v>
      </c>
      <c r="L93" s="4">
        <f t="shared" si="6"/>
        <v>0.64090000000000003</v>
      </c>
      <c r="M93" s="16">
        <f t="shared" si="7"/>
        <v>2944734</v>
      </c>
      <c r="N93" s="4">
        <f t="shared" si="8"/>
        <v>0.28200000000000003</v>
      </c>
    </row>
    <row r="94" spans="1:14" x14ac:dyDescent="0.35">
      <c r="A94" t="s">
        <v>118</v>
      </c>
      <c r="B94" t="s">
        <v>17</v>
      </c>
      <c r="C94" t="s">
        <v>119</v>
      </c>
      <c r="D94" t="s">
        <v>2179</v>
      </c>
      <c r="E94" t="str">
        <f t="shared" si="9"/>
        <v/>
      </c>
      <c r="F94" t="s">
        <v>2506</v>
      </c>
      <c r="G94" s="10">
        <v>228068</v>
      </c>
      <c r="H94" s="4">
        <v>5.33E-2</v>
      </c>
      <c r="J94" t="s">
        <v>2591</v>
      </c>
      <c r="K94" s="16">
        <f t="shared" si="5"/>
        <v>10203491</v>
      </c>
      <c r="L94" s="4">
        <f t="shared" si="6"/>
        <v>1.8307</v>
      </c>
      <c r="M94" s="16">
        <f t="shared" si="7"/>
        <v>7082863</v>
      </c>
      <c r="N94" s="4">
        <f t="shared" si="8"/>
        <v>1.2707999999999999</v>
      </c>
    </row>
    <row r="95" spans="1:14" x14ac:dyDescent="0.35">
      <c r="A95" t="s">
        <v>897</v>
      </c>
      <c r="B95" t="s">
        <v>17</v>
      </c>
      <c r="C95" t="s">
        <v>898</v>
      </c>
      <c r="D95" t="s">
        <v>2172</v>
      </c>
      <c r="E95" t="str">
        <f t="shared" si="9"/>
        <v/>
      </c>
      <c r="F95" t="s">
        <v>2592</v>
      </c>
      <c r="G95" s="10">
        <v>0</v>
      </c>
      <c r="H95" s="4">
        <v>0</v>
      </c>
      <c r="J95" t="s">
        <v>2593</v>
      </c>
      <c r="K95" s="16">
        <f t="shared" si="5"/>
        <v>29987508</v>
      </c>
      <c r="L95" s="4">
        <f t="shared" si="6"/>
        <v>1.4747000000000001</v>
      </c>
      <c r="M95" s="16">
        <f t="shared" si="7"/>
        <v>20816581</v>
      </c>
      <c r="N95" s="4">
        <f t="shared" si="8"/>
        <v>1.0237000000000001</v>
      </c>
    </row>
    <row r="96" spans="1:14" x14ac:dyDescent="0.35">
      <c r="A96" t="s">
        <v>897</v>
      </c>
      <c r="B96" t="s">
        <v>17</v>
      </c>
      <c r="C96" t="s">
        <v>898</v>
      </c>
      <c r="D96" t="s">
        <v>19</v>
      </c>
      <c r="E96" t="str">
        <f t="shared" si="9"/>
        <v>8</v>
      </c>
      <c r="F96" t="s">
        <v>2592</v>
      </c>
      <c r="G96" s="10">
        <v>3568559</v>
      </c>
      <c r="H96" s="4">
        <v>0.38379999999999997</v>
      </c>
      <c r="J96" t="s">
        <v>2594</v>
      </c>
      <c r="K96" s="16">
        <f t="shared" si="5"/>
        <v>38859419</v>
      </c>
      <c r="L96" s="4">
        <f t="shared" si="6"/>
        <v>1.7409000000000001</v>
      </c>
      <c r="M96" s="16">
        <f t="shared" si="7"/>
        <v>26774584</v>
      </c>
      <c r="N96" s="4">
        <f t="shared" si="8"/>
        <v>1.1995</v>
      </c>
    </row>
    <row r="97" spans="1:14" x14ac:dyDescent="0.35">
      <c r="A97" t="s">
        <v>897</v>
      </c>
      <c r="B97" t="s">
        <v>17</v>
      </c>
      <c r="C97" t="s">
        <v>898</v>
      </c>
      <c r="D97" t="s">
        <v>30</v>
      </c>
      <c r="E97" t="str">
        <f t="shared" si="9"/>
        <v>8</v>
      </c>
      <c r="F97" t="s">
        <v>2592</v>
      </c>
      <c r="G97" s="10">
        <v>837753</v>
      </c>
      <c r="H97" s="4">
        <v>9.01E-2</v>
      </c>
      <c r="J97" t="s">
        <v>2595</v>
      </c>
      <c r="K97" s="16">
        <f t="shared" si="5"/>
        <v>9749493</v>
      </c>
      <c r="L97" s="4">
        <f t="shared" si="6"/>
        <v>1.3702999999999999</v>
      </c>
      <c r="M97" s="16">
        <f t="shared" si="7"/>
        <v>6637453</v>
      </c>
      <c r="N97" s="4">
        <f t="shared" si="8"/>
        <v>0.93289999999999995</v>
      </c>
    </row>
    <row r="98" spans="1:14" x14ac:dyDescent="0.35">
      <c r="A98" t="s">
        <v>897</v>
      </c>
      <c r="B98" t="s">
        <v>17</v>
      </c>
      <c r="C98" t="s">
        <v>898</v>
      </c>
      <c r="D98" t="s">
        <v>2175</v>
      </c>
      <c r="E98" t="str">
        <f t="shared" si="9"/>
        <v/>
      </c>
      <c r="F98" t="s">
        <v>2592</v>
      </c>
      <c r="G98" s="10">
        <v>2777302</v>
      </c>
      <c r="H98" s="4">
        <v>0.29870000000000002</v>
      </c>
      <c r="J98" t="s">
        <v>2596</v>
      </c>
      <c r="K98" s="16">
        <f t="shared" si="5"/>
        <v>20352688</v>
      </c>
      <c r="L98" s="4">
        <f t="shared" si="6"/>
        <v>0.98369999999999991</v>
      </c>
      <c r="M98" s="16">
        <f t="shared" si="7"/>
        <v>13597425</v>
      </c>
      <c r="N98" s="4">
        <f t="shared" si="8"/>
        <v>0.65720000000000001</v>
      </c>
    </row>
    <row r="99" spans="1:14" x14ac:dyDescent="0.35">
      <c r="A99" t="s">
        <v>897</v>
      </c>
      <c r="B99" t="s">
        <v>17</v>
      </c>
      <c r="C99" t="s">
        <v>898</v>
      </c>
      <c r="D99" t="s">
        <v>2177</v>
      </c>
      <c r="E99" t="str">
        <f t="shared" si="9"/>
        <v/>
      </c>
      <c r="F99" t="s">
        <v>2592</v>
      </c>
      <c r="G99" s="10">
        <v>2234300</v>
      </c>
      <c r="H99" s="4">
        <v>0.24030000000000001</v>
      </c>
      <c r="J99" t="s">
        <v>2597</v>
      </c>
      <c r="K99" s="16">
        <f t="shared" si="5"/>
        <v>4813406</v>
      </c>
      <c r="L99" s="4">
        <f t="shared" si="6"/>
        <v>0.9474999999999999</v>
      </c>
      <c r="M99" s="16">
        <f t="shared" si="7"/>
        <v>2802698</v>
      </c>
      <c r="N99" s="4">
        <f t="shared" si="8"/>
        <v>0.55169999999999997</v>
      </c>
    </row>
    <row r="100" spans="1:14" x14ac:dyDescent="0.35">
      <c r="A100" t="s">
        <v>897</v>
      </c>
      <c r="B100" t="s">
        <v>17</v>
      </c>
      <c r="C100" t="s">
        <v>898</v>
      </c>
      <c r="D100" t="s">
        <v>2179</v>
      </c>
      <c r="E100" t="str">
        <f t="shared" si="9"/>
        <v/>
      </c>
      <c r="F100" t="s">
        <v>2592</v>
      </c>
      <c r="G100" s="10">
        <v>0</v>
      </c>
      <c r="H100" s="4">
        <v>0</v>
      </c>
      <c r="J100" t="s">
        <v>2598</v>
      </c>
      <c r="K100" s="16">
        <f t="shared" si="5"/>
        <v>2030253</v>
      </c>
      <c r="L100" s="4">
        <f t="shared" si="6"/>
        <v>1.3064</v>
      </c>
      <c r="M100" s="16">
        <f t="shared" si="7"/>
        <v>816359</v>
      </c>
      <c r="N100" s="4">
        <f t="shared" si="8"/>
        <v>0.52529999999999999</v>
      </c>
    </row>
    <row r="101" spans="1:14" x14ac:dyDescent="0.35">
      <c r="A101" t="s">
        <v>122</v>
      </c>
      <c r="B101" t="s">
        <v>17</v>
      </c>
      <c r="C101" t="s">
        <v>123</v>
      </c>
      <c r="D101" t="s">
        <v>2170</v>
      </c>
      <c r="E101" t="str">
        <f t="shared" si="9"/>
        <v/>
      </c>
      <c r="F101" t="s">
        <v>2507</v>
      </c>
      <c r="G101" s="10">
        <v>0</v>
      </c>
      <c r="H101" s="4">
        <v>0</v>
      </c>
      <c r="J101" t="s">
        <v>2599</v>
      </c>
      <c r="K101" s="16">
        <f t="shared" si="5"/>
        <v>1726681</v>
      </c>
      <c r="L101" s="4">
        <f t="shared" si="6"/>
        <v>0.85409999999999997</v>
      </c>
      <c r="M101" s="16">
        <f t="shared" si="7"/>
        <v>709393</v>
      </c>
      <c r="N101" s="4">
        <f t="shared" si="8"/>
        <v>0.35089999999999999</v>
      </c>
    </row>
    <row r="102" spans="1:14" x14ac:dyDescent="0.35">
      <c r="A102" t="s">
        <v>122</v>
      </c>
      <c r="B102" t="s">
        <v>17</v>
      </c>
      <c r="C102" t="s">
        <v>123</v>
      </c>
      <c r="D102" t="s">
        <v>2172</v>
      </c>
      <c r="E102" t="str">
        <f t="shared" si="9"/>
        <v/>
      </c>
      <c r="F102" t="s">
        <v>2507</v>
      </c>
      <c r="G102" s="10">
        <v>0</v>
      </c>
      <c r="H102" s="4">
        <v>0</v>
      </c>
      <c r="J102" t="s">
        <v>2600</v>
      </c>
      <c r="K102" s="16">
        <f t="shared" si="5"/>
        <v>3041856</v>
      </c>
      <c r="L102" s="4">
        <f t="shared" si="6"/>
        <v>0.93940000000000012</v>
      </c>
      <c r="M102" s="16">
        <f t="shared" si="7"/>
        <v>1709384</v>
      </c>
      <c r="N102" s="4">
        <f t="shared" si="8"/>
        <v>0.52790000000000004</v>
      </c>
    </row>
    <row r="103" spans="1:14" x14ac:dyDescent="0.35">
      <c r="A103" t="s">
        <v>122</v>
      </c>
      <c r="B103" t="s">
        <v>17</v>
      </c>
      <c r="C103" t="s">
        <v>123</v>
      </c>
      <c r="D103" t="s">
        <v>19</v>
      </c>
      <c r="E103" t="str">
        <f t="shared" si="9"/>
        <v>8</v>
      </c>
      <c r="F103" t="s">
        <v>2507</v>
      </c>
      <c r="G103" s="10">
        <v>2965496</v>
      </c>
      <c r="H103" s="4">
        <v>0.45090000000000002</v>
      </c>
      <c r="J103" t="s">
        <v>2601</v>
      </c>
      <c r="K103" s="16">
        <f t="shared" si="5"/>
        <v>7136732</v>
      </c>
      <c r="L103" s="4">
        <f t="shared" si="6"/>
        <v>1.2146000000000001</v>
      </c>
      <c r="M103" s="16">
        <f t="shared" si="7"/>
        <v>2459017</v>
      </c>
      <c r="N103" s="4">
        <f t="shared" si="8"/>
        <v>0.41849999999999998</v>
      </c>
    </row>
    <row r="104" spans="1:14" x14ac:dyDescent="0.35">
      <c r="A104" t="s">
        <v>122</v>
      </c>
      <c r="B104" t="s">
        <v>17</v>
      </c>
      <c r="C104" t="s">
        <v>123</v>
      </c>
      <c r="D104" t="s">
        <v>2175</v>
      </c>
      <c r="E104" t="str">
        <f t="shared" si="9"/>
        <v/>
      </c>
      <c r="F104" t="s">
        <v>2507</v>
      </c>
      <c r="G104" s="10">
        <v>1280510</v>
      </c>
      <c r="H104" s="4">
        <v>0.19470000000000001</v>
      </c>
      <c r="J104" t="s">
        <v>2602</v>
      </c>
      <c r="K104" s="16">
        <f t="shared" si="5"/>
        <v>3829621</v>
      </c>
      <c r="L104" s="4">
        <f t="shared" si="6"/>
        <v>1.3431999999999997</v>
      </c>
      <c r="M104" s="16">
        <f t="shared" si="7"/>
        <v>2041675</v>
      </c>
      <c r="N104" s="4">
        <f t="shared" si="8"/>
        <v>0.71609999999999996</v>
      </c>
    </row>
    <row r="105" spans="1:14" x14ac:dyDescent="0.35">
      <c r="A105" t="s">
        <v>122</v>
      </c>
      <c r="B105" t="s">
        <v>17</v>
      </c>
      <c r="C105" t="s">
        <v>123</v>
      </c>
      <c r="D105" t="s">
        <v>2177</v>
      </c>
      <c r="E105" t="str">
        <f t="shared" si="9"/>
        <v/>
      </c>
      <c r="F105" t="s">
        <v>2507</v>
      </c>
      <c r="G105" s="10">
        <v>1266699</v>
      </c>
      <c r="H105" s="4">
        <v>0.19259999999999999</v>
      </c>
      <c r="J105" t="s">
        <v>2603</v>
      </c>
      <c r="K105" s="16">
        <f t="shared" si="5"/>
        <v>3774554</v>
      </c>
      <c r="L105" s="4">
        <f t="shared" si="6"/>
        <v>1.4818</v>
      </c>
      <c r="M105" s="16">
        <f t="shared" si="7"/>
        <v>2235490</v>
      </c>
      <c r="N105" s="4">
        <f t="shared" si="8"/>
        <v>0.87759999999999994</v>
      </c>
    </row>
    <row r="106" spans="1:14" x14ac:dyDescent="0.35">
      <c r="A106" t="s">
        <v>122</v>
      </c>
      <c r="B106" t="s">
        <v>17</v>
      </c>
      <c r="C106" t="s">
        <v>123</v>
      </c>
      <c r="D106" t="s">
        <v>2179</v>
      </c>
      <c r="E106" t="str">
        <f t="shared" si="9"/>
        <v/>
      </c>
      <c r="F106" t="s">
        <v>2507</v>
      </c>
      <c r="G106" s="10">
        <v>408422</v>
      </c>
      <c r="H106" s="4">
        <v>6.2100000000000002E-2</v>
      </c>
      <c r="J106" t="s">
        <v>2604</v>
      </c>
      <c r="K106" s="16">
        <f t="shared" si="5"/>
        <v>6287490</v>
      </c>
      <c r="L106" s="4">
        <f t="shared" si="6"/>
        <v>1.0166999999999999</v>
      </c>
      <c r="M106" s="16">
        <f t="shared" si="7"/>
        <v>2911528</v>
      </c>
      <c r="N106" s="4">
        <f t="shared" si="8"/>
        <v>0.4708</v>
      </c>
    </row>
    <row r="107" spans="1:14" x14ac:dyDescent="0.35">
      <c r="A107" t="s">
        <v>122</v>
      </c>
      <c r="B107" t="s">
        <v>17</v>
      </c>
      <c r="C107" t="s">
        <v>138</v>
      </c>
      <c r="D107" t="s">
        <v>2206</v>
      </c>
      <c r="E107" t="str">
        <f t="shared" si="9"/>
        <v/>
      </c>
      <c r="F107" t="s">
        <v>2508</v>
      </c>
      <c r="G107" s="10">
        <v>5779208</v>
      </c>
      <c r="H107" s="4">
        <v>0.22020000000000001</v>
      </c>
      <c r="J107" t="s">
        <v>2605</v>
      </c>
      <c r="K107" s="16">
        <f t="shared" si="5"/>
        <v>4461794</v>
      </c>
      <c r="L107" s="4">
        <f t="shared" si="6"/>
        <v>1.6460999999999999</v>
      </c>
      <c r="M107" s="16">
        <f t="shared" si="7"/>
        <v>2855808</v>
      </c>
      <c r="N107" s="4">
        <f t="shared" si="8"/>
        <v>1.0535999999999999</v>
      </c>
    </row>
    <row r="108" spans="1:14" x14ac:dyDescent="0.35">
      <c r="A108" t="s">
        <v>122</v>
      </c>
      <c r="B108" t="s">
        <v>17</v>
      </c>
      <c r="C108" t="s">
        <v>138</v>
      </c>
      <c r="D108" t="s">
        <v>2170</v>
      </c>
      <c r="E108" t="str">
        <f t="shared" si="9"/>
        <v/>
      </c>
      <c r="F108" t="s">
        <v>2508</v>
      </c>
      <c r="G108" s="10">
        <v>0</v>
      </c>
      <c r="H108" s="4">
        <v>0</v>
      </c>
      <c r="J108" t="s">
        <v>2606</v>
      </c>
      <c r="K108" s="16">
        <f t="shared" si="5"/>
        <v>6047577</v>
      </c>
      <c r="L108" s="4">
        <f t="shared" si="6"/>
        <v>1.2734000000000001</v>
      </c>
      <c r="M108" s="16">
        <f t="shared" si="7"/>
        <v>3446939</v>
      </c>
      <c r="N108" s="4">
        <f t="shared" si="8"/>
        <v>0.7258</v>
      </c>
    </row>
    <row r="109" spans="1:14" x14ac:dyDescent="0.35">
      <c r="A109" t="s">
        <v>122</v>
      </c>
      <c r="B109" t="s">
        <v>17</v>
      </c>
      <c r="C109" t="s">
        <v>138</v>
      </c>
      <c r="D109" t="s">
        <v>2172</v>
      </c>
      <c r="E109" t="str">
        <f t="shared" si="9"/>
        <v/>
      </c>
      <c r="F109" t="s">
        <v>2508</v>
      </c>
      <c r="G109" s="10">
        <v>0</v>
      </c>
      <c r="H109" s="4">
        <v>0</v>
      </c>
      <c r="J109" t="s">
        <v>2607</v>
      </c>
      <c r="K109" s="16">
        <f t="shared" si="5"/>
        <v>17680062</v>
      </c>
      <c r="L109" s="4">
        <f t="shared" si="6"/>
        <v>1.0224</v>
      </c>
      <c r="M109" s="16">
        <f t="shared" si="7"/>
        <v>8015169</v>
      </c>
      <c r="N109" s="4">
        <f t="shared" si="8"/>
        <v>0.46349999999999997</v>
      </c>
    </row>
    <row r="110" spans="1:14" x14ac:dyDescent="0.35">
      <c r="A110" t="s">
        <v>122</v>
      </c>
      <c r="B110" t="s">
        <v>17</v>
      </c>
      <c r="C110" t="s">
        <v>138</v>
      </c>
      <c r="D110" t="s">
        <v>19</v>
      </c>
      <c r="E110" t="str">
        <f t="shared" si="9"/>
        <v>8</v>
      </c>
      <c r="F110" t="s">
        <v>2508</v>
      </c>
      <c r="G110" s="10">
        <v>17266829</v>
      </c>
      <c r="H110" s="4">
        <v>0.71689999999999998</v>
      </c>
      <c r="J110" t="s">
        <v>2608</v>
      </c>
      <c r="K110" s="16">
        <f t="shared" si="5"/>
        <v>12641418</v>
      </c>
      <c r="L110" s="4">
        <f t="shared" si="6"/>
        <v>0.8781000000000001</v>
      </c>
      <c r="M110" s="16">
        <f t="shared" si="7"/>
        <v>4734953</v>
      </c>
      <c r="N110" s="4">
        <f t="shared" si="8"/>
        <v>0.32890000000000003</v>
      </c>
    </row>
    <row r="111" spans="1:14" x14ac:dyDescent="0.35">
      <c r="A111" t="s">
        <v>122</v>
      </c>
      <c r="B111" t="s">
        <v>17</v>
      </c>
      <c r="C111" t="s">
        <v>138</v>
      </c>
      <c r="D111" t="s">
        <v>30</v>
      </c>
      <c r="E111" t="str">
        <f t="shared" si="9"/>
        <v>8</v>
      </c>
      <c r="F111" t="s">
        <v>2508</v>
      </c>
      <c r="G111" s="10">
        <v>715337</v>
      </c>
      <c r="H111" s="4">
        <v>2.9700000000000001E-2</v>
      </c>
      <c r="J111" t="s">
        <v>2609</v>
      </c>
      <c r="K111" s="16">
        <f t="shared" si="5"/>
        <v>806792</v>
      </c>
      <c r="L111" s="4">
        <f t="shared" si="6"/>
        <v>1.8822000000000001</v>
      </c>
      <c r="M111" s="16">
        <f t="shared" si="7"/>
        <v>514029</v>
      </c>
      <c r="N111" s="4">
        <f t="shared" si="8"/>
        <v>1.1992</v>
      </c>
    </row>
    <row r="112" spans="1:14" x14ac:dyDescent="0.35">
      <c r="A112" t="s">
        <v>122</v>
      </c>
      <c r="B112" t="s">
        <v>17</v>
      </c>
      <c r="C112" t="s">
        <v>138</v>
      </c>
      <c r="D112" t="s">
        <v>2175</v>
      </c>
      <c r="E112" t="str">
        <f t="shared" si="9"/>
        <v/>
      </c>
      <c r="F112" t="s">
        <v>2508</v>
      </c>
      <c r="G112" s="10">
        <v>4080068</v>
      </c>
      <c r="H112" s="4">
        <v>0.1694</v>
      </c>
      <c r="J112" t="s">
        <v>2610</v>
      </c>
      <c r="K112" s="16">
        <f t="shared" si="5"/>
        <v>9214968</v>
      </c>
      <c r="L112" s="4">
        <f t="shared" si="6"/>
        <v>0.71539999999999992</v>
      </c>
      <c r="M112" s="16">
        <f t="shared" si="7"/>
        <v>3874563</v>
      </c>
      <c r="N112" s="4">
        <f t="shared" si="8"/>
        <v>0.30080000000000001</v>
      </c>
    </row>
    <row r="113" spans="1:14" x14ac:dyDescent="0.35">
      <c r="A113" t="s">
        <v>122</v>
      </c>
      <c r="B113" t="s">
        <v>17</v>
      </c>
      <c r="C113" t="s">
        <v>138</v>
      </c>
      <c r="D113" t="s">
        <v>2177</v>
      </c>
      <c r="E113" t="str">
        <f t="shared" si="9"/>
        <v/>
      </c>
      <c r="F113" t="s">
        <v>2508</v>
      </c>
      <c r="G113" s="10">
        <v>3316561</v>
      </c>
      <c r="H113" s="4">
        <v>0.13769999999999999</v>
      </c>
      <c r="J113" t="s">
        <v>2611</v>
      </c>
      <c r="K113" s="16">
        <f t="shared" si="5"/>
        <v>3525094</v>
      </c>
      <c r="L113" s="4">
        <f t="shared" si="6"/>
        <v>0.86069999999999991</v>
      </c>
      <c r="M113" s="16">
        <f t="shared" si="7"/>
        <v>1152915</v>
      </c>
      <c r="N113" s="4">
        <f t="shared" si="8"/>
        <v>0.28149999999999997</v>
      </c>
    </row>
    <row r="114" spans="1:14" x14ac:dyDescent="0.35">
      <c r="A114" t="s">
        <v>122</v>
      </c>
      <c r="B114" t="s">
        <v>17</v>
      </c>
      <c r="C114" t="s">
        <v>138</v>
      </c>
      <c r="D114" t="s">
        <v>2179</v>
      </c>
      <c r="E114" t="str">
        <f t="shared" si="9"/>
        <v/>
      </c>
      <c r="F114" t="s">
        <v>2508</v>
      </c>
      <c r="G114" s="10">
        <v>110793</v>
      </c>
      <c r="H114" s="4">
        <v>4.5999999999999999E-3</v>
      </c>
      <c r="J114" t="s">
        <v>2612</v>
      </c>
      <c r="K114" s="16">
        <f t="shared" si="5"/>
        <v>1265736</v>
      </c>
      <c r="L114" s="4">
        <f t="shared" si="6"/>
        <v>0.93169999999999997</v>
      </c>
      <c r="M114" s="16">
        <f t="shared" si="7"/>
        <v>716077</v>
      </c>
      <c r="N114" s="4">
        <f t="shared" si="8"/>
        <v>0.52710000000000001</v>
      </c>
    </row>
    <row r="115" spans="1:14" x14ac:dyDescent="0.35">
      <c r="A115" t="s">
        <v>122</v>
      </c>
      <c r="B115" t="s">
        <v>17</v>
      </c>
      <c r="C115" t="s">
        <v>154</v>
      </c>
      <c r="D115" t="s">
        <v>2170</v>
      </c>
      <c r="E115" t="str">
        <f t="shared" si="9"/>
        <v/>
      </c>
      <c r="F115" t="s">
        <v>2509</v>
      </c>
      <c r="G115" s="10">
        <v>0</v>
      </c>
      <c r="H115" s="4">
        <v>0</v>
      </c>
      <c r="J115" t="s">
        <v>2613</v>
      </c>
      <c r="K115" s="16">
        <f t="shared" si="5"/>
        <v>11187937</v>
      </c>
      <c r="L115" s="4">
        <f t="shared" si="6"/>
        <v>0.8236</v>
      </c>
      <c r="M115" s="16">
        <f t="shared" si="7"/>
        <v>119541</v>
      </c>
      <c r="N115" s="4">
        <f t="shared" si="8"/>
        <v>8.8000000000000005E-3</v>
      </c>
    </row>
    <row r="116" spans="1:14" x14ac:dyDescent="0.35">
      <c r="A116" t="s">
        <v>122</v>
      </c>
      <c r="B116" t="s">
        <v>17</v>
      </c>
      <c r="C116" t="s">
        <v>154</v>
      </c>
      <c r="D116" t="s">
        <v>2172</v>
      </c>
      <c r="E116" t="str">
        <f t="shared" si="9"/>
        <v/>
      </c>
      <c r="F116" t="s">
        <v>2509</v>
      </c>
      <c r="G116" s="10">
        <v>0</v>
      </c>
      <c r="H116" s="4">
        <v>0</v>
      </c>
      <c r="J116" t="s">
        <v>2614</v>
      </c>
      <c r="K116" s="16">
        <f t="shared" si="5"/>
        <v>4672414</v>
      </c>
      <c r="L116" s="4">
        <f t="shared" si="6"/>
        <v>0.61860000000000004</v>
      </c>
      <c r="M116" s="16">
        <f t="shared" si="7"/>
        <v>2181366</v>
      </c>
      <c r="N116" s="4">
        <f t="shared" si="8"/>
        <v>0.2888</v>
      </c>
    </row>
    <row r="117" spans="1:14" x14ac:dyDescent="0.35">
      <c r="A117" t="s">
        <v>122</v>
      </c>
      <c r="B117" t="s">
        <v>17</v>
      </c>
      <c r="C117" t="s">
        <v>154</v>
      </c>
      <c r="D117" t="s">
        <v>19</v>
      </c>
      <c r="E117" t="str">
        <f t="shared" si="9"/>
        <v>8</v>
      </c>
      <c r="F117" t="s">
        <v>2509</v>
      </c>
      <c r="G117" s="10">
        <v>4746198</v>
      </c>
      <c r="H117" s="4">
        <v>0.36170000000000002</v>
      </c>
      <c r="J117" t="s">
        <v>2592</v>
      </c>
      <c r="K117" s="16">
        <f t="shared" si="5"/>
        <v>9417914</v>
      </c>
      <c r="L117" s="4">
        <f t="shared" si="6"/>
        <v>1.0128999999999999</v>
      </c>
      <c r="M117" s="16">
        <f t="shared" si="7"/>
        <v>4406312</v>
      </c>
      <c r="N117" s="4">
        <f t="shared" si="8"/>
        <v>0.47389999999999999</v>
      </c>
    </row>
    <row r="118" spans="1:14" x14ac:dyDescent="0.35">
      <c r="A118" t="s">
        <v>122</v>
      </c>
      <c r="B118" t="s">
        <v>17</v>
      </c>
      <c r="C118" t="s">
        <v>154</v>
      </c>
      <c r="D118" t="s">
        <v>30</v>
      </c>
      <c r="E118" t="str">
        <f t="shared" si="9"/>
        <v>8</v>
      </c>
      <c r="F118" t="s">
        <v>2509</v>
      </c>
      <c r="G118" s="10">
        <v>276872</v>
      </c>
      <c r="H118" s="4">
        <v>2.1100000000000001E-2</v>
      </c>
      <c r="J118" t="s">
        <v>2615</v>
      </c>
      <c r="K118" s="16">
        <f t="shared" si="5"/>
        <v>8523367</v>
      </c>
      <c r="L118" s="4">
        <f t="shared" si="6"/>
        <v>0.86119999999999997</v>
      </c>
      <c r="M118" s="16">
        <f t="shared" si="7"/>
        <v>3276924</v>
      </c>
      <c r="N118" s="4">
        <f t="shared" si="8"/>
        <v>0.33110000000000001</v>
      </c>
    </row>
    <row r="119" spans="1:14" x14ac:dyDescent="0.35">
      <c r="A119" t="s">
        <v>122</v>
      </c>
      <c r="B119" t="s">
        <v>17</v>
      </c>
      <c r="C119" t="s">
        <v>154</v>
      </c>
      <c r="D119" t="s">
        <v>50</v>
      </c>
      <c r="E119" t="str">
        <f t="shared" si="9"/>
        <v/>
      </c>
      <c r="F119" t="s">
        <v>2509</v>
      </c>
      <c r="G119" s="10">
        <v>3264618</v>
      </c>
      <c r="H119" s="4">
        <v>0.20399999999999999</v>
      </c>
      <c r="J119" t="s">
        <v>2616</v>
      </c>
      <c r="K119" s="16">
        <f t="shared" si="5"/>
        <v>2907911</v>
      </c>
      <c r="L119" s="4">
        <f t="shared" si="6"/>
        <v>1.1047</v>
      </c>
      <c r="M119" s="16">
        <f t="shared" si="7"/>
        <v>701773</v>
      </c>
      <c r="N119" s="4">
        <f t="shared" si="8"/>
        <v>0.2666</v>
      </c>
    </row>
    <row r="120" spans="1:14" x14ac:dyDescent="0.35">
      <c r="A120" t="s">
        <v>122</v>
      </c>
      <c r="B120" t="s">
        <v>17</v>
      </c>
      <c r="C120" t="s">
        <v>154</v>
      </c>
      <c r="D120" t="s">
        <v>2175</v>
      </c>
      <c r="E120" t="str">
        <f t="shared" si="9"/>
        <v/>
      </c>
      <c r="F120" t="s">
        <v>2509</v>
      </c>
      <c r="G120" s="10">
        <v>2731984</v>
      </c>
      <c r="H120" s="4">
        <v>0.2082</v>
      </c>
      <c r="J120" t="s">
        <v>2617</v>
      </c>
      <c r="K120" s="16">
        <f t="shared" si="5"/>
        <v>9779198</v>
      </c>
      <c r="L120" s="4">
        <f t="shared" si="6"/>
        <v>1.1532</v>
      </c>
      <c r="M120" s="16">
        <f t="shared" si="7"/>
        <v>3049427</v>
      </c>
      <c r="N120" s="4">
        <f t="shared" si="8"/>
        <v>0.35960000000000003</v>
      </c>
    </row>
    <row r="121" spans="1:14" x14ac:dyDescent="0.35">
      <c r="A121" t="s">
        <v>122</v>
      </c>
      <c r="B121" t="s">
        <v>17</v>
      </c>
      <c r="C121" t="s">
        <v>154</v>
      </c>
      <c r="D121" t="s">
        <v>2177</v>
      </c>
      <c r="E121" t="str">
        <f t="shared" si="9"/>
        <v/>
      </c>
      <c r="F121" t="s">
        <v>2509</v>
      </c>
      <c r="G121" s="10">
        <v>1918425</v>
      </c>
      <c r="H121" s="4">
        <v>0.1462</v>
      </c>
      <c r="J121" t="s">
        <v>2618</v>
      </c>
      <c r="K121" s="16">
        <f t="shared" si="5"/>
        <v>22675058</v>
      </c>
      <c r="L121" s="4">
        <f t="shared" si="6"/>
        <v>1.8910999999999998</v>
      </c>
      <c r="M121" s="16">
        <f t="shared" si="7"/>
        <v>15770982</v>
      </c>
      <c r="N121" s="4">
        <f t="shared" si="8"/>
        <v>1.3152999999999999</v>
      </c>
    </row>
    <row r="122" spans="1:14" x14ac:dyDescent="0.35">
      <c r="A122" t="s">
        <v>122</v>
      </c>
      <c r="B122" t="s">
        <v>17</v>
      </c>
      <c r="C122" t="s">
        <v>154</v>
      </c>
      <c r="D122" t="s">
        <v>2179</v>
      </c>
      <c r="E122" t="str">
        <f t="shared" si="9"/>
        <v/>
      </c>
      <c r="F122" t="s">
        <v>2509</v>
      </c>
      <c r="G122" s="10">
        <v>380536</v>
      </c>
      <c r="H122" s="4">
        <v>2.9000000000000001E-2</v>
      </c>
      <c r="J122" t="s">
        <v>2619</v>
      </c>
      <c r="K122" s="16">
        <f t="shared" si="5"/>
        <v>22607300</v>
      </c>
      <c r="L122" s="4">
        <f t="shared" si="6"/>
        <v>0.99019999999999997</v>
      </c>
      <c r="M122" s="16">
        <f t="shared" si="7"/>
        <v>12618718</v>
      </c>
      <c r="N122" s="4">
        <f t="shared" si="8"/>
        <v>0.55269999999999997</v>
      </c>
    </row>
    <row r="123" spans="1:14" x14ac:dyDescent="0.35">
      <c r="A123" t="s">
        <v>592</v>
      </c>
      <c r="B123" t="s">
        <v>17</v>
      </c>
      <c r="C123" t="s">
        <v>637</v>
      </c>
      <c r="D123" t="s">
        <v>2206</v>
      </c>
      <c r="E123" t="str">
        <f t="shared" si="9"/>
        <v/>
      </c>
      <c r="F123" t="s">
        <v>2581</v>
      </c>
      <c r="G123" s="10">
        <v>717111</v>
      </c>
      <c r="H123" s="4">
        <v>0.19</v>
      </c>
      <c r="J123" t="s">
        <v>2556</v>
      </c>
      <c r="K123" s="16">
        <f t="shared" si="5"/>
        <v>1782258</v>
      </c>
      <c r="L123" s="4">
        <f t="shared" si="6"/>
        <v>1.0706</v>
      </c>
      <c r="M123" s="16">
        <f t="shared" si="7"/>
        <v>1142341</v>
      </c>
      <c r="N123" s="4">
        <f t="shared" si="8"/>
        <v>0.68620000000000003</v>
      </c>
    </row>
    <row r="124" spans="1:14" x14ac:dyDescent="0.35">
      <c r="A124" t="s">
        <v>592</v>
      </c>
      <c r="B124" t="s">
        <v>17</v>
      </c>
      <c r="C124" t="s">
        <v>637</v>
      </c>
      <c r="D124" t="s">
        <v>2172</v>
      </c>
      <c r="E124" t="str">
        <f t="shared" si="9"/>
        <v/>
      </c>
      <c r="F124" t="s">
        <v>2581</v>
      </c>
      <c r="G124" s="10">
        <v>0</v>
      </c>
      <c r="H124" s="4">
        <v>0</v>
      </c>
      <c r="J124" t="s">
        <v>2620</v>
      </c>
      <c r="K124" s="16">
        <f t="shared" si="5"/>
        <v>19436949</v>
      </c>
      <c r="L124" s="4">
        <f t="shared" si="6"/>
        <v>1.5735000000000001</v>
      </c>
      <c r="M124" s="16">
        <f t="shared" si="7"/>
        <v>13663304</v>
      </c>
      <c r="N124" s="4">
        <f t="shared" si="8"/>
        <v>1.1061000000000001</v>
      </c>
    </row>
    <row r="125" spans="1:14" x14ac:dyDescent="0.35">
      <c r="A125" t="s">
        <v>592</v>
      </c>
      <c r="B125" t="s">
        <v>17</v>
      </c>
      <c r="C125" t="s">
        <v>637</v>
      </c>
      <c r="D125" t="s">
        <v>19</v>
      </c>
      <c r="E125" t="str">
        <f t="shared" si="9"/>
        <v>8</v>
      </c>
      <c r="F125" t="s">
        <v>2581</v>
      </c>
      <c r="G125" s="10">
        <v>2245855</v>
      </c>
      <c r="H125" s="4">
        <v>0.60899999999999999</v>
      </c>
      <c r="J125" t="s">
        <v>2621</v>
      </c>
      <c r="K125" s="16">
        <f t="shared" si="5"/>
        <v>7514863</v>
      </c>
      <c r="L125" s="4">
        <f t="shared" si="6"/>
        <v>0.8548</v>
      </c>
      <c r="M125" s="16">
        <f t="shared" si="7"/>
        <v>3033023</v>
      </c>
      <c r="N125" s="4">
        <f t="shared" si="8"/>
        <v>0.34499999999999997</v>
      </c>
    </row>
    <row r="126" spans="1:14" x14ac:dyDescent="0.35">
      <c r="A126" t="s">
        <v>592</v>
      </c>
      <c r="B126" t="s">
        <v>17</v>
      </c>
      <c r="C126" t="s">
        <v>637</v>
      </c>
      <c r="D126" t="s">
        <v>30</v>
      </c>
      <c r="E126" t="str">
        <f t="shared" si="9"/>
        <v>8</v>
      </c>
      <c r="F126" t="s">
        <v>2581</v>
      </c>
      <c r="G126" s="10">
        <v>69699</v>
      </c>
      <c r="H126" s="4">
        <v>1.89E-2</v>
      </c>
      <c r="J126" t="s">
        <v>2622</v>
      </c>
      <c r="K126" s="16">
        <f t="shared" si="5"/>
        <v>4443521</v>
      </c>
      <c r="L126" s="4">
        <f t="shared" si="6"/>
        <v>0.77760000000000007</v>
      </c>
      <c r="M126" s="16">
        <f t="shared" si="7"/>
        <v>2234443</v>
      </c>
      <c r="N126" s="4">
        <f t="shared" si="8"/>
        <v>0.39090000000000003</v>
      </c>
    </row>
    <row r="127" spans="1:14" x14ac:dyDescent="0.35">
      <c r="A127" t="s">
        <v>592</v>
      </c>
      <c r="B127" t="s">
        <v>17</v>
      </c>
      <c r="C127" t="s">
        <v>637</v>
      </c>
      <c r="D127" t="s">
        <v>2175</v>
      </c>
      <c r="E127" t="str">
        <f t="shared" si="9"/>
        <v/>
      </c>
      <c r="F127" t="s">
        <v>2581</v>
      </c>
      <c r="G127" s="10">
        <v>835650</v>
      </c>
      <c r="H127" s="4">
        <v>0.2266</v>
      </c>
      <c r="J127" t="s">
        <v>2623</v>
      </c>
      <c r="K127" s="16">
        <f t="shared" si="5"/>
        <v>3319611</v>
      </c>
      <c r="L127" s="4">
        <f t="shared" si="6"/>
        <v>0.57820000000000005</v>
      </c>
      <c r="M127" s="16">
        <f t="shared" si="7"/>
        <v>1192465</v>
      </c>
      <c r="N127" s="4">
        <f t="shared" si="8"/>
        <v>0.2077</v>
      </c>
    </row>
    <row r="128" spans="1:14" x14ac:dyDescent="0.35">
      <c r="A128" t="s">
        <v>592</v>
      </c>
      <c r="B128" t="s">
        <v>17</v>
      </c>
      <c r="C128" t="s">
        <v>637</v>
      </c>
      <c r="D128" t="s">
        <v>2177</v>
      </c>
      <c r="E128" t="str">
        <f t="shared" si="9"/>
        <v/>
      </c>
      <c r="F128" t="s">
        <v>2581</v>
      </c>
      <c r="G128" s="10">
        <v>736080</v>
      </c>
      <c r="H128" s="4">
        <v>0.1996</v>
      </c>
      <c r="J128" t="s">
        <v>2624</v>
      </c>
      <c r="K128" s="16">
        <f t="shared" si="5"/>
        <v>3774666</v>
      </c>
      <c r="L128" s="4">
        <f t="shared" si="6"/>
        <v>0.66560000000000008</v>
      </c>
      <c r="M128" s="16">
        <f t="shared" si="7"/>
        <v>979394</v>
      </c>
      <c r="N128" s="4">
        <f t="shared" si="8"/>
        <v>0.17269999999999999</v>
      </c>
    </row>
    <row r="129" spans="1:14" x14ac:dyDescent="0.35">
      <c r="A129" t="s">
        <v>592</v>
      </c>
      <c r="B129" t="s">
        <v>17</v>
      </c>
      <c r="C129" t="s">
        <v>637</v>
      </c>
      <c r="D129" t="s">
        <v>2179</v>
      </c>
      <c r="E129" t="str">
        <f t="shared" si="9"/>
        <v/>
      </c>
      <c r="F129" t="s">
        <v>2581</v>
      </c>
      <c r="G129" s="10">
        <v>127597</v>
      </c>
      <c r="H129" s="4">
        <v>3.4599999999999999E-2</v>
      </c>
      <c r="J129" t="s">
        <v>2625</v>
      </c>
      <c r="K129" s="16">
        <f t="shared" si="5"/>
        <v>9124614</v>
      </c>
      <c r="L129" s="4">
        <f t="shared" si="6"/>
        <v>1.2843</v>
      </c>
      <c r="M129" s="16">
        <f t="shared" si="7"/>
        <v>5879170</v>
      </c>
      <c r="N129" s="4">
        <f t="shared" si="8"/>
        <v>0.82750000000000001</v>
      </c>
    </row>
    <row r="130" spans="1:14" x14ac:dyDescent="0.35">
      <c r="A130" t="s">
        <v>158</v>
      </c>
      <c r="B130" t="s">
        <v>17</v>
      </c>
      <c r="C130" t="s">
        <v>159</v>
      </c>
      <c r="D130" t="s">
        <v>2185</v>
      </c>
      <c r="E130" t="str">
        <f t="shared" si="9"/>
        <v/>
      </c>
      <c r="F130" t="s">
        <v>2510</v>
      </c>
      <c r="G130" s="10">
        <v>124180</v>
      </c>
      <c r="H130" s="4">
        <v>0.01</v>
      </c>
      <c r="J130" t="s">
        <v>2626</v>
      </c>
      <c r="K130" s="16">
        <f t="shared" ref="K130:K193" si="10">SUMIF(F:F,J130,G:G)</f>
        <v>10777147</v>
      </c>
      <c r="L130" s="4">
        <f t="shared" ref="L130:L193" si="11">SUMIF(F:F,J130,H:H)</f>
        <v>0.47249999999999998</v>
      </c>
      <c r="M130" s="16">
        <f t="shared" ref="M130:M193" si="12">SUMIFS(G:G,F:F,J130,E:E,"8")</f>
        <v>4787562</v>
      </c>
      <c r="N130" s="4">
        <f t="shared" ref="N130:N193" si="13">SUMIFS(H:H,F:F,J130,E:E,"8")</f>
        <v>0.2099</v>
      </c>
    </row>
    <row r="131" spans="1:14" x14ac:dyDescent="0.35">
      <c r="A131" t="s">
        <v>158</v>
      </c>
      <c r="B131" t="s">
        <v>17</v>
      </c>
      <c r="C131" t="s">
        <v>159</v>
      </c>
      <c r="D131" t="s">
        <v>2170</v>
      </c>
      <c r="E131" t="str">
        <f t="shared" ref="E131:E194" si="14">IF(OR(D131="0187",D131="0287"),"",IF(MID(D131,3,1)="8","8",""))</f>
        <v/>
      </c>
      <c r="F131" t="s">
        <v>2510</v>
      </c>
      <c r="G131" s="10">
        <v>0</v>
      </c>
      <c r="H131" s="4">
        <v>0</v>
      </c>
      <c r="J131" t="s">
        <v>2627</v>
      </c>
      <c r="K131" s="16">
        <f t="shared" si="10"/>
        <v>19604315</v>
      </c>
      <c r="L131" s="4">
        <f t="shared" si="11"/>
        <v>0.89989999999999992</v>
      </c>
      <c r="M131" s="16">
        <f t="shared" si="12"/>
        <v>7946780</v>
      </c>
      <c r="N131" s="4">
        <f t="shared" si="13"/>
        <v>0.3679</v>
      </c>
    </row>
    <row r="132" spans="1:14" x14ac:dyDescent="0.35">
      <c r="A132" t="s">
        <v>158</v>
      </c>
      <c r="B132" t="s">
        <v>17</v>
      </c>
      <c r="C132" t="s">
        <v>159</v>
      </c>
      <c r="D132" t="s">
        <v>2172</v>
      </c>
      <c r="E132" t="str">
        <f t="shared" si="14"/>
        <v/>
      </c>
      <c r="F132" t="s">
        <v>2510</v>
      </c>
      <c r="G132" s="10">
        <v>0</v>
      </c>
      <c r="H132" s="4">
        <v>0</v>
      </c>
      <c r="J132" t="s">
        <v>2628</v>
      </c>
      <c r="K132" s="16">
        <f t="shared" si="10"/>
        <v>5160043</v>
      </c>
      <c r="L132" s="4">
        <f t="shared" si="11"/>
        <v>0.97419999999999995</v>
      </c>
      <c r="M132" s="16">
        <f t="shared" si="12"/>
        <v>2201591</v>
      </c>
      <c r="N132" s="4">
        <f t="shared" si="13"/>
        <v>0.41560000000000002</v>
      </c>
    </row>
    <row r="133" spans="1:14" x14ac:dyDescent="0.35">
      <c r="A133" t="s">
        <v>158</v>
      </c>
      <c r="B133" t="s">
        <v>17</v>
      </c>
      <c r="C133" t="s">
        <v>159</v>
      </c>
      <c r="D133" t="s">
        <v>19</v>
      </c>
      <c r="E133" t="str">
        <f t="shared" si="14"/>
        <v>8</v>
      </c>
      <c r="F133" t="s">
        <v>2510</v>
      </c>
      <c r="G133" s="10">
        <v>2632616</v>
      </c>
      <c r="H133" s="4">
        <v>0.21199999999999999</v>
      </c>
      <c r="J133" t="s">
        <v>2629</v>
      </c>
      <c r="K133" s="16">
        <f t="shared" si="10"/>
        <v>5889599</v>
      </c>
      <c r="L133" s="4">
        <f t="shared" si="11"/>
        <v>1.2607999999999999</v>
      </c>
      <c r="M133" s="16">
        <f t="shared" si="12"/>
        <v>3110453</v>
      </c>
      <c r="N133" s="4">
        <f t="shared" si="13"/>
        <v>0.6663</v>
      </c>
    </row>
    <row r="134" spans="1:14" x14ac:dyDescent="0.35">
      <c r="A134" t="s">
        <v>158</v>
      </c>
      <c r="B134" t="s">
        <v>17</v>
      </c>
      <c r="C134" t="s">
        <v>159</v>
      </c>
      <c r="D134" t="s">
        <v>2175</v>
      </c>
      <c r="E134" t="str">
        <f t="shared" si="14"/>
        <v/>
      </c>
      <c r="F134" t="s">
        <v>2510</v>
      </c>
      <c r="G134" s="10">
        <v>1700024</v>
      </c>
      <c r="H134" s="4">
        <v>0.13689999999999999</v>
      </c>
      <c r="J134" t="s">
        <v>2630</v>
      </c>
      <c r="K134" s="16">
        <f t="shared" si="10"/>
        <v>7775065</v>
      </c>
      <c r="L134" s="4">
        <f t="shared" si="11"/>
        <v>0.77890000000000004</v>
      </c>
      <c r="M134" s="16">
        <f t="shared" si="12"/>
        <v>3418872</v>
      </c>
      <c r="N134" s="4">
        <f t="shared" si="13"/>
        <v>0.34249999999999997</v>
      </c>
    </row>
    <row r="135" spans="1:14" x14ac:dyDescent="0.35">
      <c r="A135" t="s">
        <v>158</v>
      </c>
      <c r="B135" t="s">
        <v>17</v>
      </c>
      <c r="C135" t="s">
        <v>159</v>
      </c>
      <c r="D135" t="s">
        <v>2177</v>
      </c>
      <c r="E135" t="str">
        <f t="shared" si="14"/>
        <v/>
      </c>
      <c r="F135" t="s">
        <v>2510</v>
      </c>
      <c r="G135" s="10">
        <v>2483600</v>
      </c>
      <c r="H135" s="4">
        <v>0.2</v>
      </c>
      <c r="J135" t="s">
        <v>2631</v>
      </c>
      <c r="K135" s="16">
        <f t="shared" si="10"/>
        <v>4688944</v>
      </c>
      <c r="L135" s="4">
        <f t="shared" si="11"/>
        <v>0.58540000000000003</v>
      </c>
      <c r="M135" s="16">
        <f t="shared" si="12"/>
        <v>1009577</v>
      </c>
      <c r="N135" s="4">
        <f t="shared" si="13"/>
        <v>0.126</v>
      </c>
    </row>
    <row r="136" spans="1:14" x14ac:dyDescent="0.35">
      <c r="A136" t="s">
        <v>158</v>
      </c>
      <c r="B136" t="s">
        <v>17</v>
      </c>
      <c r="C136" t="s">
        <v>159</v>
      </c>
      <c r="D136" t="s">
        <v>2179</v>
      </c>
      <c r="E136" t="str">
        <f t="shared" si="14"/>
        <v/>
      </c>
      <c r="F136" t="s">
        <v>2510</v>
      </c>
      <c r="G136" s="10">
        <v>134114</v>
      </c>
      <c r="H136" s="4">
        <v>1.0800000000000001E-2</v>
      </c>
      <c r="J136" t="s">
        <v>2632</v>
      </c>
      <c r="K136" s="16">
        <f t="shared" si="10"/>
        <v>10566903</v>
      </c>
      <c r="L136" s="4">
        <f t="shared" si="11"/>
        <v>1.5043000000000002</v>
      </c>
      <c r="M136" s="16">
        <f t="shared" si="12"/>
        <v>6928966</v>
      </c>
      <c r="N136" s="4">
        <f t="shared" si="13"/>
        <v>0.99330000000000007</v>
      </c>
    </row>
    <row r="137" spans="1:14" x14ac:dyDescent="0.35">
      <c r="A137" t="s">
        <v>165</v>
      </c>
      <c r="B137" t="s">
        <v>17</v>
      </c>
      <c r="C137" t="s">
        <v>166</v>
      </c>
      <c r="D137" t="s">
        <v>2170</v>
      </c>
      <c r="E137" t="str">
        <f t="shared" si="14"/>
        <v/>
      </c>
      <c r="F137" t="s">
        <v>2511</v>
      </c>
      <c r="G137" s="10">
        <v>0</v>
      </c>
      <c r="H137" s="4">
        <v>0</v>
      </c>
      <c r="J137" t="s">
        <v>2633</v>
      </c>
      <c r="K137" s="16">
        <f t="shared" si="10"/>
        <v>3254893</v>
      </c>
      <c r="L137" s="4">
        <f t="shared" si="11"/>
        <v>2.1638000000000002</v>
      </c>
      <c r="M137" s="16">
        <f t="shared" si="12"/>
        <v>1401659</v>
      </c>
      <c r="N137" s="4">
        <f t="shared" si="13"/>
        <v>0.93179999999999996</v>
      </c>
    </row>
    <row r="138" spans="1:14" x14ac:dyDescent="0.35">
      <c r="A138" t="s">
        <v>165</v>
      </c>
      <c r="B138" t="s">
        <v>17</v>
      </c>
      <c r="C138" t="s">
        <v>166</v>
      </c>
      <c r="D138" t="s">
        <v>2172</v>
      </c>
      <c r="E138" t="str">
        <f t="shared" si="14"/>
        <v/>
      </c>
      <c r="F138" t="s">
        <v>2511</v>
      </c>
      <c r="G138" s="10">
        <v>0</v>
      </c>
      <c r="H138" s="4">
        <v>0</v>
      </c>
      <c r="J138" t="s">
        <v>2634</v>
      </c>
      <c r="K138" s="16">
        <f t="shared" si="10"/>
        <v>26990865</v>
      </c>
      <c r="L138" s="4">
        <f t="shared" si="11"/>
        <v>0.94310000000000005</v>
      </c>
      <c r="M138" s="16">
        <f t="shared" si="12"/>
        <v>16401723</v>
      </c>
      <c r="N138" s="4">
        <f t="shared" si="13"/>
        <v>0.57309999999999994</v>
      </c>
    </row>
    <row r="139" spans="1:14" x14ac:dyDescent="0.35">
      <c r="A139" t="s">
        <v>165</v>
      </c>
      <c r="B139" t="s">
        <v>17</v>
      </c>
      <c r="C139" t="s">
        <v>166</v>
      </c>
      <c r="D139" t="s">
        <v>19</v>
      </c>
      <c r="E139" t="str">
        <f t="shared" si="14"/>
        <v>8</v>
      </c>
      <c r="F139" t="s">
        <v>2511</v>
      </c>
      <c r="G139" s="10">
        <v>870534</v>
      </c>
      <c r="H139" s="4">
        <v>0.22750000000000001</v>
      </c>
      <c r="J139" t="s">
        <v>2635</v>
      </c>
      <c r="K139" s="16">
        <f t="shared" si="10"/>
        <v>31414626</v>
      </c>
      <c r="L139" s="4">
        <f t="shared" si="11"/>
        <v>0.79730000000000012</v>
      </c>
      <c r="M139" s="16">
        <f t="shared" si="12"/>
        <v>9898157</v>
      </c>
      <c r="N139" s="4">
        <f t="shared" si="13"/>
        <v>0.25880000000000003</v>
      </c>
    </row>
    <row r="140" spans="1:14" x14ac:dyDescent="0.35">
      <c r="A140" t="s">
        <v>165</v>
      </c>
      <c r="B140" t="s">
        <v>17</v>
      </c>
      <c r="C140" t="s">
        <v>166</v>
      </c>
      <c r="D140" t="s">
        <v>2175</v>
      </c>
      <c r="E140" t="str">
        <f t="shared" si="14"/>
        <v/>
      </c>
      <c r="F140" t="s">
        <v>2511</v>
      </c>
      <c r="G140" s="10">
        <v>913392</v>
      </c>
      <c r="H140" s="4">
        <v>0.2387</v>
      </c>
      <c r="J140" t="s">
        <v>2636</v>
      </c>
      <c r="K140" s="16">
        <f t="shared" si="10"/>
        <v>12453747</v>
      </c>
      <c r="L140" s="4">
        <f t="shared" si="11"/>
        <v>1.0601999999999998</v>
      </c>
      <c r="M140" s="16">
        <f t="shared" si="12"/>
        <v>8389423</v>
      </c>
      <c r="N140" s="4">
        <f t="shared" si="13"/>
        <v>0.71419999999999995</v>
      </c>
    </row>
    <row r="141" spans="1:14" x14ac:dyDescent="0.35">
      <c r="A141" t="s">
        <v>165</v>
      </c>
      <c r="B141" t="s">
        <v>17</v>
      </c>
      <c r="C141" t="s">
        <v>166</v>
      </c>
      <c r="D141" t="s">
        <v>2177</v>
      </c>
      <c r="E141" t="str">
        <f t="shared" si="14"/>
        <v/>
      </c>
      <c r="F141" t="s">
        <v>2511</v>
      </c>
      <c r="G141" s="10">
        <v>506249</v>
      </c>
      <c r="H141" s="4">
        <v>0.1323</v>
      </c>
      <c r="J141" t="s">
        <v>2637</v>
      </c>
      <c r="K141" s="16">
        <f t="shared" si="10"/>
        <v>6572255</v>
      </c>
      <c r="L141" s="4">
        <f t="shared" si="11"/>
        <v>2.552</v>
      </c>
      <c r="M141" s="16">
        <f t="shared" si="12"/>
        <v>3949792</v>
      </c>
      <c r="N141" s="4">
        <f t="shared" si="13"/>
        <v>1.5337000000000001</v>
      </c>
    </row>
    <row r="142" spans="1:14" x14ac:dyDescent="0.35">
      <c r="A142" t="s">
        <v>165</v>
      </c>
      <c r="B142" t="s">
        <v>17</v>
      </c>
      <c r="C142" t="s">
        <v>166</v>
      </c>
      <c r="D142" t="s">
        <v>2179</v>
      </c>
      <c r="E142" t="str">
        <f t="shared" si="14"/>
        <v/>
      </c>
      <c r="F142" t="s">
        <v>2511</v>
      </c>
      <c r="G142" s="10">
        <v>204336</v>
      </c>
      <c r="H142" s="4">
        <v>5.3400000000000003E-2</v>
      </c>
      <c r="J142" t="s">
        <v>2638</v>
      </c>
      <c r="K142" s="16">
        <f t="shared" si="10"/>
        <v>32048634</v>
      </c>
      <c r="L142" s="4">
        <f t="shared" si="11"/>
        <v>1.3214999999999999</v>
      </c>
      <c r="M142" s="16">
        <f t="shared" si="12"/>
        <v>18672320</v>
      </c>
      <c r="N142" s="4">
        <f t="shared" si="13"/>
        <v>0.77410000000000001</v>
      </c>
    </row>
    <row r="143" spans="1:14" x14ac:dyDescent="0.35">
      <c r="A143" t="s">
        <v>165</v>
      </c>
      <c r="B143" t="s">
        <v>17</v>
      </c>
      <c r="C143" t="s">
        <v>170</v>
      </c>
      <c r="D143" t="s">
        <v>2170</v>
      </c>
      <c r="E143" t="str">
        <f t="shared" si="14"/>
        <v/>
      </c>
      <c r="F143" t="s">
        <v>2512</v>
      </c>
      <c r="G143" s="10">
        <v>0</v>
      </c>
      <c r="H143" s="4">
        <v>0</v>
      </c>
      <c r="J143" t="s">
        <v>2639</v>
      </c>
      <c r="K143" s="16">
        <f t="shared" si="10"/>
        <v>12556590</v>
      </c>
      <c r="L143" s="4">
        <f t="shared" si="11"/>
        <v>0.73239999999999994</v>
      </c>
      <c r="M143" s="16">
        <f t="shared" si="12"/>
        <v>4251822</v>
      </c>
      <c r="N143" s="4">
        <f t="shared" si="13"/>
        <v>0.248</v>
      </c>
    </row>
    <row r="144" spans="1:14" x14ac:dyDescent="0.35">
      <c r="A144" t="s">
        <v>165</v>
      </c>
      <c r="B144" t="s">
        <v>17</v>
      </c>
      <c r="C144" t="s">
        <v>170</v>
      </c>
      <c r="D144" t="s">
        <v>2172</v>
      </c>
      <c r="E144" t="str">
        <f t="shared" si="14"/>
        <v/>
      </c>
      <c r="F144" t="s">
        <v>2512</v>
      </c>
      <c r="G144" s="10">
        <v>0</v>
      </c>
      <c r="H144" s="4">
        <v>0</v>
      </c>
      <c r="J144" t="s">
        <v>2640</v>
      </c>
      <c r="K144" s="16">
        <f t="shared" si="10"/>
        <v>2637714</v>
      </c>
      <c r="L144" s="4">
        <f t="shared" si="11"/>
        <v>1.4530999999999998</v>
      </c>
      <c r="M144" s="16">
        <f t="shared" si="12"/>
        <v>1974428</v>
      </c>
      <c r="N144" s="4">
        <f t="shared" si="13"/>
        <v>1.0876999999999999</v>
      </c>
    </row>
    <row r="145" spans="1:14" x14ac:dyDescent="0.35">
      <c r="A145" t="s">
        <v>165</v>
      </c>
      <c r="B145" t="s">
        <v>17</v>
      </c>
      <c r="C145" t="s">
        <v>170</v>
      </c>
      <c r="D145" t="s">
        <v>19</v>
      </c>
      <c r="E145" t="str">
        <f t="shared" si="14"/>
        <v>8</v>
      </c>
      <c r="F145" t="s">
        <v>2512</v>
      </c>
      <c r="G145" s="10">
        <v>1273166</v>
      </c>
      <c r="H145" s="4">
        <v>0.28449999999999998</v>
      </c>
      <c r="J145" t="s">
        <v>2641</v>
      </c>
      <c r="K145" s="16">
        <f t="shared" si="10"/>
        <v>29934616</v>
      </c>
      <c r="L145" s="4">
        <f t="shared" si="11"/>
        <v>1.5848</v>
      </c>
      <c r="M145" s="16">
        <f t="shared" si="12"/>
        <v>6584558</v>
      </c>
      <c r="N145" s="4">
        <f t="shared" si="13"/>
        <v>0.34859999999999997</v>
      </c>
    </row>
    <row r="146" spans="1:14" x14ac:dyDescent="0.35">
      <c r="A146" t="s">
        <v>165</v>
      </c>
      <c r="B146" t="s">
        <v>17</v>
      </c>
      <c r="C146" t="s">
        <v>170</v>
      </c>
      <c r="D146" t="s">
        <v>30</v>
      </c>
      <c r="E146" t="str">
        <f t="shared" si="14"/>
        <v>8</v>
      </c>
      <c r="F146" t="s">
        <v>2512</v>
      </c>
      <c r="G146" s="10">
        <v>138281</v>
      </c>
      <c r="H146" s="4">
        <v>3.09E-2</v>
      </c>
      <c r="J146" t="s">
        <v>2642</v>
      </c>
      <c r="K146" s="16">
        <f t="shared" si="10"/>
        <v>5133260</v>
      </c>
      <c r="L146" s="4">
        <f t="shared" si="11"/>
        <v>1.0093999999999999</v>
      </c>
      <c r="M146" s="16">
        <f t="shared" si="12"/>
        <v>3713909</v>
      </c>
      <c r="N146" s="4">
        <f t="shared" si="13"/>
        <v>0.73029999999999995</v>
      </c>
    </row>
    <row r="147" spans="1:14" x14ac:dyDescent="0.35">
      <c r="A147" t="s">
        <v>165</v>
      </c>
      <c r="B147" t="s">
        <v>17</v>
      </c>
      <c r="C147" t="s">
        <v>170</v>
      </c>
      <c r="D147" t="s">
        <v>2175</v>
      </c>
      <c r="E147" t="str">
        <f t="shared" si="14"/>
        <v/>
      </c>
      <c r="F147" t="s">
        <v>2512</v>
      </c>
      <c r="G147" s="10">
        <v>909788</v>
      </c>
      <c r="H147" s="4">
        <v>0.20330000000000001</v>
      </c>
      <c r="J147" t="s">
        <v>2643</v>
      </c>
      <c r="K147" s="16">
        <f t="shared" si="10"/>
        <v>31998120</v>
      </c>
      <c r="L147" s="4">
        <f t="shared" si="11"/>
        <v>1.4610000000000001</v>
      </c>
      <c r="M147" s="16">
        <f t="shared" si="12"/>
        <v>20587429</v>
      </c>
      <c r="N147" s="4">
        <f t="shared" si="13"/>
        <v>0.94</v>
      </c>
    </row>
    <row r="148" spans="1:14" x14ac:dyDescent="0.35">
      <c r="A148" t="s">
        <v>165</v>
      </c>
      <c r="B148" t="s">
        <v>17</v>
      </c>
      <c r="C148" t="s">
        <v>170</v>
      </c>
      <c r="D148" t="s">
        <v>2177</v>
      </c>
      <c r="E148" t="str">
        <f t="shared" si="14"/>
        <v/>
      </c>
      <c r="F148" t="s">
        <v>2512</v>
      </c>
      <c r="G148" s="10">
        <v>1336713</v>
      </c>
      <c r="H148" s="4">
        <v>0.29870000000000002</v>
      </c>
      <c r="J148" t="s">
        <v>2644</v>
      </c>
      <c r="K148" s="16">
        <f t="shared" si="10"/>
        <v>8300409</v>
      </c>
      <c r="L148" s="4">
        <f t="shared" si="11"/>
        <v>0.7833</v>
      </c>
      <c r="M148" s="16">
        <f t="shared" si="12"/>
        <v>4942309</v>
      </c>
      <c r="N148" s="4">
        <f t="shared" si="13"/>
        <v>0.46639999999999998</v>
      </c>
    </row>
    <row r="149" spans="1:14" x14ac:dyDescent="0.35">
      <c r="A149" t="s">
        <v>165</v>
      </c>
      <c r="B149" t="s">
        <v>17</v>
      </c>
      <c r="C149" t="s">
        <v>170</v>
      </c>
      <c r="D149" t="s">
        <v>2179</v>
      </c>
      <c r="E149" t="str">
        <f t="shared" si="14"/>
        <v/>
      </c>
      <c r="F149" t="s">
        <v>2512</v>
      </c>
      <c r="G149" s="10">
        <v>129778</v>
      </c>
      <c r="H149" s="4">
        <v>2.9000000000000001E-2</v>
      </c>
      <c r="J149" t="s">
        <v>2645</v>
      </c>
      <c r="K149" s="16">
        <f t="shared" si="10"/>
        <v>12202039</v>
      </c>
      <c r="L149" s="4">
        <f t="shared" si="11"/>
        <v>1.6870999999999998</v>
      </c>
      <c r="M149" s="16">
        <f t="shared" si="12"/>
        <v>8941604</v>
      </c>
      <c r="N149" s="4">
        <f t="shared" si="13"/>
        <v>1.2363</v>
      </c>
    </row>
    <row r="150" spans="1:14" x14ac:dyDescent="0.35">
      <c r="A150" t="s">
        <v>255</v>
      </c>
      <c r="B150" t="s">
        <v>17</v>
      </c>
      <c r="C150" t="s">
        <v>268</v>
      </c>
      <c r="D150" t="s">
        <v>2170</v>
      </c>
      <c r="E150" t="str">
        <f t="shared" si="14"/>
        <v/>
      </c>
      <c r="F150" t="s">
        <v>2524</v>
      </c>
      <c r="G150" s="10">
        <v>0</v>
      </c>
      <c r="H150" s="4">
        <v>0</v>
      </c>
      <c r="J150" t="s">
        <v>2646</v>
      </c>
      <c r="K150" s="16">
        <f t="shared" si="10"/>
        <v>17661640</v>
      </c>
      <c r="L150" s="4">
        <f t="shared" si="11"/>
        <v>1.1684999999999999</v>
      </c>
      <c r="M150" s="16">
        <f t="shared" si="12"/>
        <v>10047187</v>
      </c>
      <c r="N150" s="4">
        <f t="shared" si="13"/>
        <v>0.67680000000000007</v>
      </c>
    </row>
    <row r="151" spans="1:14" x14ac:dyDescent="0.35">
      <c r="A151" t="s">
        <v>255</v>
      </c>
      <c r="B151" t="s">
        <v>17</v>
      </c>
      <c r="C151" t="s">
        <v>268</v>
      </c>
      <c r="D151" t="s">
        <v>2172</v>
      </c>
      <c r="E151" t="str">
        <f t="shared" si="14"/>
        <v/>
      </c>
      <c r="F151" t="s">
        <v>2524</v>
      </c>
      <c r="G151" s="10">
        <v>0</v>
      </c>
      <c r="H151" s="4">
        <v>0</v>
      </c>
      <c r="J151" t="s">
        <v>2647</v>
      </c>
      <c r="K151" s="16">
        <f t="shared" si="10"/>
        <v>2569232</v>
      </c>
      <c r="L151" s="4">
        <f t="shared" si="11"/>
        <v>0.57699999999999996</v>
      </c>
      <c r="M151" s="16">
        <f t="shared" si="12"/>
        <v>545461</v>
      </c>
      <c r="N151" s="4">
        <f t="shared" si="13"/>
        <v>0.1225</v>
      </c>
    </row>
    <row r="152" spans="1:14" x14ac:dyDescent="0.35">
      <c r="A152" t="s">
        <v>255</v>
      </c>
      <c r="B152" t="s">
        <v>17</v>
      </c>
      <c r="C152" t="s">
        <v>268</v>
      </c>
      <c r="D152" t="s">
        <v>19</v>
      </c>
      <c r="E152" t="str">
        <f t="shared" si="14"/>
        <v>8</v>
      </c>
      <c r="F152" t="s">
        <v>2524</v>
      </c>
      <c r="G152" s="10">
        <v>979161</v>
      </c>
      <c r="H152" s="4">
        <v>0.39600000000000002</v>
      </c>
      <c r="J152" t="s">
        <v>2648</v>
      </c>
      <c r="K152" s="16">
        <f t="shared" si="10"/>
        <v>10528763</v>
      </c>
      <c r="L152" s="4">
        <f t="shared" si="11"/>
        <v>1.2678</v>
      </c>
      <c r="M152" s="16">
        <f t="shared" si="12"/>
        <v>5545518</v>
      </c>
      <c r="N152" s="4">
        <f t="shared" si="13"/>
        <v>0.66759999999999997</v>
      </c>
    </row>
    <row r="153" spans="1:14" x14ac:dyDescent="0.35">
      <c r="A153" t="s">
        <v>255</v>
      </c>
      <c r="B153" t="s">
        <v>17</v>
      </c>
      <c r="C153" t="s">
        <v>268</v>
      </c>
      <c r="D153" t="s">
        <v>2175</v>
      </c>
      <c r="E153" t="str">
        <f t="shared" si="14"/>
        <v/>
      </c>
      <c r="F153" t="s">
        <v>2524</v>
      </c>
      <c r="G153" s="10">
        <v>608309</v>
      </c>
      <c r="H153" s="4">
        <v>0.246</v>
      </c>
      <c r="J153" t="s">
        <v>2649</v>
      </c>
      <c r="K153" s="16">
        <f t="shared" si="10"/>
        <v>2383290</v>
      </c>
      <c r="L153" s="4">
        <f t="shared" si="11"/>
        <v>1.1289999999999998</v>
      </c>
      <c r="M153" s="16">
        <f t="shared" si="12"/>
        <v>1403798</v>
      </c>
      <c r="N153" s="4">
        <f t="shared" si="13"/>
        <v>0.66499999999999992</v>
      </c>
    </row>
    <row r="154" spans="1:14" x14ac:dyDescent="0.35">
      <c r="A154" t="s">
        <v>255</v>
      </c>
      <c r="B154" t="s">
        <v>17</v>
      </c>
      <c r="C154" t="s">
        <v>268</v>
      </c>
      <c r="D154" t="s">
        <v>2177</v>
      </c>
      <c r="E154" t="str">
        <f t="shared" si="14"/>
        <v/>
      </c>
      <c r="F154" t="s">
        <v>2524</v>
      </c>
      <c r="G154" s="10">
        <v>372905</v>
      </c>
      <c r="H154" s="4">
        <v>0.15079999999999999</v>
      </c>
      <c r="J154" t="s">
        <v>2650</v>
      </c>
      <c r="K154" s="16">
        <f t="shared" si="10"/>
        <v>1221055</v>
      </c>
      <c r="L154" s="4">
        <f t="shared" si="11"/>
        <v>0.54049999999999998</v>
      </c>
      <c r="M154" s="16">
        <f t="shared" si="12"/>
        <v>214842</v>
      </c>
      <c r="N154" s="4">
        <f t="shared" si="13"/>
        <v>9.5100000000000004E-2</v>
      </c>
    </row>
    <row r="155" spans="1:14" x14ac:dyDescent="0.35">
      <c r="A155" t="s">
        <v>255</v>
      </c>
      <c r="B155" t="s">
        <v>17</v>
      </c>
      <c r="C155" t="s">
        <v>268</v>
      </c>
      <c r="D155" t="s">
        <v>2179</v>
      </c>
      <c r="E155" t="str">
        <f t="shared" si="14"/>
        <v/>
      </c>
      <c r="F155" t="s">
        <v>2524</v>
      </c>
      <c r="G155" s="10">
        <v>129046</v>
      </c>
      <c r="H155" s="4">
        <v>5.2200000000000003E-2</v>
      </c>
      <c r="J155" t="s">
        <v>2651</v>
      </c>
      <c r="K155" s="16">
        <f t="shared" si="10"/>
        <v>22008769</v>
      </c>
      <c r="L155" s="4">
        <f t="shared" si="11"/>
        <v>0.86870000000000014</v>
      </c>
      <c r="M155" s="16">
        <f t="shared" si="12"/>
        <v>13469623</v>
      </c>
      <c r="N155" s="4">
        <f t="shared" si="13"/>
        <v>0.53100000000000003</v>
      </c>
    </row>
    <row r="156" spans="1:14" x14ac:dyDescent="0.35">
      <c r="A156" t="s">
        <v>2124</v>
      </c>
      <c r="B156" t="s">
        <v>17</v>
      </c>
      <c r="C156" t="s">
        <v>2128</v>
      </c>
      <c r="D156" t="s">
        <v>2170</v>
      </c>
      <c r="E156" t="str">
        <f t="shared" si="14"/>
        <v/>
      </c>
      <c r="F156" t="s">
        <v>2652</v>
      </c>
      <c r="G156" s="10">
        <v>0</v>
      </c>
      <c r="H156" s="4">
        <v>0</v>
      </c>
      <c r="J156" t="s">
        <v>2653</v>
      </c>
      <c r="K156" s="16">
        <f t="shared" si="10"/>
        <v>2360428</v>
      </c>
      <c r="L156" s="4">
        <f t="shared" si="11"/>
        <v>0.88459999999999994</v>
      </c>
      <c r="M156" s="16">
        <f t="shared" si="12"/>
        <v>1209299</v>
      </c>
      <c r="N156" s="4">
        <f t="shared" si="13"/>
        <v>0.45319999999999999</v>
      </c>
    </row>
    <row r="157" spans="1:14" x14ac:dyDescent="0.35">
      <c r="A157" t="s">
        <v>2124</v>
      </c>
      <c r="B157" t="s">
        <v>17</v>
      </c>
      <c r="C157" t="s">
        <v>2128</v>
      </c>
      <c r="D157" t="s">
        <v>2172</v>
      </c>
      <c r="E157" t="str">
        <f t="shared" si="14"/>
        <v/>
      </c>
      <c r="F157" t="s">
        <v>2652</v>
      </c>
      <c r="G157" s="10">
        <v>0</v>
      </c>
      <c r="H157" s="4">
        <v>0</v>
      </c>
      <c r="J157" t="s">
        <v>2654</v>
      </c>
      <c r="K157" s="16">
        <f t="shared" si="10"/>
        <v>13274746</v>
      </c>
      <c r="L157" s="4">
        <f t="shared" si="11"/>
        <v>0.9214</v>
      </c>
      <c r="M157" s="16">
        <f t="shared" si="12"/>
        <v>6362196</v>
      </c>
      <c r="N157" s="4">
        <f t="shared" si="13"/>
        <v>0.44159999999999999</v>
      </c>
    </row>
    <row r="158" spans="1:14" x14ac:dyDescent="0.35">
      <c r="A158" t="s">
        <v>2124</v>
      </c>
      <c r="B158" t="s">
        <v>17</v>
      </c>
      <c r="C158" t="s">
        <v>2128</v>
      </c>
      <c r="D158" t="s">
        <v>19</v>
      </c>
      <c r="E158" t="str">
        <f t="shared" si="14"/>
        <v>8</v>
      </c>
      <c r="F158" t="s">
        <v>2652</v>
      </c>
      <c r="G158" s="10">
        <v>1456647</v>
      </c>
      <c r="H158" s="4">
        <v>0.1439</v>
      </c>
      <c r="J158" t="s">
        <v>2655</v>
      </c>
      <c r="K158" s="16">
        <f t="shared" si="10"/>
        <v>10646252</v>
      </c>
      <c r="L158" s="4">
        <f t="shared" si="11"/>
        <v>1.0174000000000001</v>
      </c>
      <c r="M158" s="16">
        <f t="shared" si="12"/>
        <v>4154278</v>
      </c>
      <c r="N158" s="4">
        <f t="shared" si="13"/>
        <v>0.39700000000000002</v>
      </c>
    </row>
    <row r="159" spans="1:14" x14ac:dyDescent="0.35">
      <c r="A159" t="s">
        <v>2124</v>
      </c>
      <c r="B159" t="s">
        <v>17</v>
      </c>
      <c r="C159" t="s">
        <v>2128</v>
      </c>
      <c r="D159" t="s">
        <v>30</v>
      </c>
      <c r="E159" t="str">
        <f t="shared" si="14"/>
        <v>8</v>
      </c>
      <c r="F159" t="s">
        <v>2652</v>
      </c>
      <c r="G159" s="10">
        <v>526887</v>
      </c>
      <c r="H159" s="4">
        <v>5.1700000000000003E-2</v>
      </c>
      <c r="J159" t="s">
        <v>2656</v>
      </c>
      <c r="K159" s="16">
        <f t="shared" si="10"/>
        <v>4601700</v>
      </c>
      <c r="L159" s="4">
        <f t="shared" si="11"/>
        <v>1.2387999999999999</v>
      </c>
      <c r="M159" s="16">
        <f t="shared" si="12"/>
        <v>2183467</v>
      </c>
      <c r="N159" s="4">
        <f t="shared" si="13"/>
        <v>0.58779999999999999</v>
      </c>
    </row>
    <row r="160" spans="1:14" x14ac:dyDescent="0.35">
      <c r="A160" t="s">
        <v>2124</v>
      </c>
      <c r="B160" t="s">
        <v>17</v>
      </c>
      <c r="C160" t="s">
        <v>2128</v>
      </c>
      <c r="D160" t="s">
        <v>2175</v>
      </c>
      <c r="E160" t="str">
        <f t="shared" si="14"/>
        <v/>
      </c>
      <c r="F160" t="s">
        <v>2652</v>
      </c>
      <c r="G160" s="10">
        <v>2362626</v>
      </c>
      <c r="H160" s="4">
        <v>0.2334</v>
      </c>
      <c r="J160" t="s">
        <v>2657</v>
      </c>
      <c r="K160" s="16">
        <f t="shared" si="10"/>
        <v>7433300</v>
      </c>
      <c r="L160" s="4">
        <f t="shared" si="11"/>
        <v>1.5362</v>
      </c>
      <c r="M160" s="16">
        <f t="shared" si="12"/>
        <v>5099567</v>
      </c>
      <c r="N160" s="4">
        <f t="shared" si="13"/>
        <v>1.0539000000000001</v>
      </c>
    </row>
    <row r="161" spans="1:14" x14ac:dyDescent="0.35">
      <c r="A161" t="s">
        <v>2124</v>
      </c>
      <c r="B161" t="s">
        <v>17</v>
      </c>
      <c r="C161" t="s">
        <v>2128</v>
      </c>
      <c r="D161" t="s">
        <v>2177</v>
      </c>
      <c r="E161" t="str">
        <f t="shared" si="14"/>
        <v/>
      </c>
      <c r="F161" t="s">
        <v>2652</v>
      </c>
      <c r="G161" s="10">
        <v>1162968</v>
      </c>
      <c r="H161" s="4">
        <v>0.1149</v>
      </c>
      <c r="J161" t="s">
        <v>2658</v>
      </c>
      <c r="K161" s="16">
        <f t="shared" si="10"/>
        <v>11569253</v>
      </c>
      <c r="L161" s="4">
        <f t="shared" si="11"/>
        <v>1.4265000000000001</v>
      </c>
      <c r="M161" s="16">
        <f t="shared" si="12"/>
        <v>7502780</v>
      </c>
      <c r="N161" s="4">
        <f t="shared" si="13"/>
        <v>0.92510000000000003</v>
      </c>
    </row>
    <row r="162" spans="1:14" x14ac:dyDescent="0.35">
      <c r="A162" t="s">
        <v>2124</v>
      </c>
      <c r="B162" t="s">
        <v>17</v>
      </c>
      <c r="C162" t="s">
        <v>2128</v>
      </c>
      <c r="D162" t="s">
        <v>2179</v>
      </c>
      <c r="E162" t="str">
        <f t="shared" si="14"/>
        <v/>
      </c>
      <c r="F162" t="s">
        <v>2652</v>
      </c>
      <c r="G162" s="10">
        <v>180070</v>
      </c>
      <c r="H162" s="4">
        <v>1.78E-2</v>
      </c>
      <c r="J162" t="s">
        <v>2659</v>
      </c>
      <c r="K162" s="16">
        <f t="shared" si="10"/>
        <v>2015682</v>
      </c>
      <c r="L162" s="4">
        <f t="shared" si="11"/>
        <v>0.65310000000000001</v>
      </c>
      <c r="M162" s="16">
        <f t="shared" si="12"/>
        <v>450295</v>
      </c>
      <c r="N162" s="4">
        <f t="shared" si="13"/>
        <v>0.1459</v>
      </c>
    </row>
    <row r="163" spans="1:14" x14ac:dyDescent="0.35">
      <c r="A163" t="s">
        <v>176</v>
      </c>
      <c r="B163" t="s">
        <v>17</v>
      </c>
      <c r="C163" t="s">
        <v>177</v>
      </c>
      <c r="D163" t="s">
        <v>2170</v>
      </c>
      <c r="E163" t="str">
        <f t="shared" si="14"/>
        <v/>
      </c>
      <c r="F163" t="s">
        <v>2513</v>
      </c>
      <c r="G163" s="10">
        <v>0</v>
      </c>
      <c r="H163" s="4">
        <v>0</v>
      </c>
      <c r="J163" t="s">
        <v>2660</v>
      </c>
      <c r="K163" s="16">
        <f t="shared" si="10"/>
        <v>24310322</v>
      </c>
      <c r="L163" s="4">
        <f t="shared" si="11"/>
        <v>1.5985</v>
      </c>
      <c r="M163" s="16">
        <f t="shared" si="12"/>
        <v>15811975</v>
      </c>
      <c r="N163" s="4">
        <f t="shared" si="13"/>
        <v>1.0397000000000001</v>
      </c>
    </row>
    <row r="164" spans="1:14" x14ac:dyDescent="0.35">
      <c r="A164" t="s">
        <v>176</v>
      </c>
      <c r="B164" t="s">
        <v>17</v>
      </c>
      <c r="C164" t="s">
        <v>177</v>
      </c>
      <c r="D164" t="s">
        <v>2172</v>
      </c>
      <c r="E164" t="str">
        <f t="shared" si="14"/>
        <v/>
      </c>
      <c r="F164" t="s">
        <v>2513</v>
      </c>
      <c r="G164" s="10">
        <v>0</v>
      </c>
      <c r="H164" s="4">
        <v>0</v>
      </c>
      <c r="J164" t="s">
        <v>2661</v>
      </c>
      <c r="K164" s="16">
        <f t="shared" si="10"/>
        <v>3142175</v>
      </c>
      <c r="L164" s="4">
        <f t="shared" si="11"/>
        <v>1.3512999999999999</v>
      </c>
      <c r="M164" s="16">
        <f t="shared" si="12"/>
        <v>1845124</v>
      </c>
      <c r="N164" s="4">
        <f t="shared" si="13"/>
        <v>0.79349999999999998</v>
      </c>
    </row>
    <row r="165" spans="1:14" x14ac:dyDescent="0.35">
      <c r="A165" t="s">
        <v>176</v>
      </c>
      <c r="B165" t="s">
        <v>17</v>
      </c>
      <c r="C165" t="s">
        <v>177</v>
      </c>
      <c r="D165" t="s">
        <v>19</v>
      </c>
      <c r="E165" t="str">
        <f t="shared" si="14"/>
        <v>8</v>
      </c>
      <c r="F165" t="s">
        <v>2513</v>
      </c>
      <c r="G165" s="10">
        <v>512718</v>
      </c>
      <c r="H165" s="4">
        <v>0.18540000000000001</v>
      </c>
      <c r="J165" t="s">
        <v>2662</v>
      </c>
      <c r="K165" s="16">
        <f t="shared" si="10"/>
        <v>26863116</v>
      </c>
      <c r="L165" s="4">
        <f t="shared" si="11"/>
        <v>2.0513999999999997</v>
      </c>
      <c r="M165" s="16">
        <f t="shared" si="12"/>
        <v>16496983</v>
      </c>
      <c r="N165" s="4">
        <f t="shared" si="13"/>
        <v>1.2852999999999999</v>
      </c>
    </row>
    <row r="166" spans="1:14" x14ac:dyDescent="0.35">
      <c r="A166" t="s">
        <v>176</v>
      </c>
      <c r="B166" t="s">
        <v>17</v>
      </c>
      <c r="C166" t="s">
        <v>177</v>
      </c>
      <c r="D166" t="s">
        <v>30</v>
      </c>
      <c r="E166" t="str">
        <f t="shared" si="14"/>
        <v>8</v>
      </c>
      <c r="F166" t="s">
        <v>2513</v>
      </c>
      <c r="G166" s="10">
        <v>141348</v>
      </c>
      <c r="H166" s="4">
        <v>5.0999999999999997E-2</v>
      </c>
      <c r="J166" t="s">
        <v>2663</v>
      </c>
      <c r="K166" s="16">
        <f t="shared" si="10"/>
        <v>31563891</v>
      </c>
      <c r="L166" s="4">
        <f t="shared" si="11"/>
        <v>1.5497000000000001</v>
      </c>
      <c r="M166" s="16">
        <f t="shared" si="12"/>
        <v>21993089</v>
      </c>
      <c r="N166" s="4">
        <f t="shared" si="13"/>
        <v>1.0798000000000001</v>
      </c>
    </row>
    <row r="167" spans="1:14" x14ac:dyDescent="0.35">
      <c r="A167" t="s">
        <v>176</v>
      </c>
      <c r="B167" t="s">
        <v>17</v>
      </c>
      <c r="C167" t="s">
        <v>177</v>
      </c>
      <c r="D167" t="s">
        <v>2175</v>
      </c>
      <c r="E167" t="str">
        <f t="shared" si="14"/>
        <v/>
      </c>
      <c r="F167" t="s">
        <v>2513</v>
      </c>
      <c r="G167" s="10">
        <v>812631</v>
      </c>
      <c r="H167" s="4">
        <v>0.29360000000000003</v>
      </c>
      <c r="J167" t="s">
        <v>2664</v>
      </c>
      <c r="K167" s="16">
        <f t="shared" si="10"/>
        <v>50049954</v>
      </c>
      <c r="L167" s="4">
        <f t="shared" si="11"/>
        <v>1.0698000000000001</v>
      </c>
      <c r="M167" s="16">
        <f t="shared" si="12"/>
        <v>25876453</v>
      </c>
      <c r="N167" s="4">
        <f t="shared" si="13"/>
        <v>0.55310000000000004</v>
      </c>
    </row>
    <row r="168" spans="1:14" x14ac:dyDescent="0.35">
      <c r="A168" t="s">
        <v>176</v>
      </c>
      <c r="B168" t="s">
        <v>17</v>
      </c>
      <c r="C168" t="s">
        <v>177</v>
      </c>
      <c r="D168" t="s">
        <v>2177</v>
      </c>
      <c r="E168" t="str">
        <f t="shared" si="14"/>
        <v/>
      </c>
      <c r="F168" t="s">
        <v>2513</v>
      </c>
      <c r="G168" s="10">
        <v>795513</v>
      </c>
      <c r="H168" s="4">
        <v>0.28739999999999999</v>
      </c>
      <c r="J168" t="s">
        <v>2665</v>
      </c>
      <c r="K168" s="16">
        <f t="shared" si="10"/>
        <v>48162932</v>
      </c>
      <c r="L168" s="4">
        <f t="shared" si="11"/>
        <v>1.5188999999999999</v>
      </c>
      <c r="M168" s="16">
        <f t="shared" si="12"/>
        <v>13441482</v>
      </c>
      <c r="N168" s="4">
        <f t="shared" si="13"/>
        <v>0.4239</v>
      </c>
    </row>
    <row r="169" spans="1:14" x14ac:dyDescent="0.35">
      <c r="A169" t="s">
        <v>176</v>
      </c>
      <c r="B169" t="s">
        <v>17</v>
      </c>
      <c r="C169" t="s">
        <v>177</v>
      </c>
      <c r="D169" t="s">
        <v>2179</v>
      </c>
      <c r="E169" t="str">
        <f t="shared" si="14"/>
        <v/>
      </c>
      <c r="F169" t="s">
        <v>2513</v>
      </c>
      <c r="G169" s="10">
        <v>65976</v>
      </c>
      <c r="H169" s="4">
        <v>2.3900000000000001E-2</v>
      </c>
      <c r="J169" t="s">
        <v>2666</v>
      </c>
      <c r="K169" s="16">
        <f t="shared" si="10"/>
        <v>37038646</v>
      </c>
      <c r="L169" s="4">
        <f t="shared" si="11"/>
        <v>0.83100000000000007</v>
      </c>
      <c r="M169" s="16">
        <f t="shared" si="12"/>
        <v>13090554</v>
      </c>
      <c r="N169" s="4">
        <f t="shared" si="13"/>
        <v>0.29370000000000002</v>
      </c>
    </row>
    <row r="170" spans="1:14" x14ac:dyDescent="0.35">
      <c r="A170" t="s">
        <v>176</v>
      </c>
      <c r="B170" t="s">
        <v>17</v>
      </c>
      <c r="C170" t="s">
        <v>181</v>
      </c>
      <c r="D170" t="s">
        <v>2172</v>
      </c>
      <c r="E170" t="str">
        <f t="shared" si="14"/>
        <v/>
      </c>
      <c r="F170" t="s">
        <v>2514</v>
      </c>
      <c r="G170" s="10">
        <v>0</v>
      </c>
      <c r="H170" s="4">
        <v>0</v>
      </c>
      <c r="J170" t="s">
        <v>2667</v>
      </c>
      <c r="K170" s="16">
        <f t="shared" si="10"/>
        <v>29669052</v>
      </c>
      <c r="L170" s="4">
        <f t="shared" si="11"/>
        <v>1.2634999999999998</v>
      </c>
      <c r="M170" s="16">
        <f t="shared" si="12"/>
        <v>12078956</v>
      </c>
      <c r="N170" s="4">
        <f t="shared" si="13"/>
        <v>0.51439999999999997</v>
      </c>
    </row>
    <row r="171" spans="1:14" x14ac:dyDescent="0.35">
      <c r="A171" t="s">
        <v>176</v>
      </c>
      <c r="B171" t="s">
        <v>17</v>
      </c>
      <c r="C171" t="s">
        <v>181</v>
      </c>
      <c r="D171" t="s">
        <v>19</v>
      </c>
      <c r="E171" t="str">
        <f t="shared" si="14"/>
        <v>8</v>
      </c>
      <c r="F171" t="s">
        <v>2514</v>
      </c>
      <c r="G171" s="10">
        <v>1230202</v>
      </c>
      <c r="H171" s="4">
        <v>0.29559999999999997</v>
      </c>
      <c r="J171" t="s">
        <v>2668</v>
      </c>
      <c r="K171" s="16">
        <f t="shared" si="10"/>
        <v>28737765</v>
      </c>
      <c r="L171" s="4">
        <f t="shared" si="11"/>
        <v>0.51349999999999996</v>
      </c>
      <c r="M171" s="16">
        <f t="shared" si="12"/>
        <v>7499042</v>
      </c>
      <c r="N171" s="4">
        <f t="shared" si="13"/>
        <v>0.13400000000000001</v>
      </c>
    </row>
    <row r="172" spans="1:14" x14ac:dyDescent="0.35">
      <c r="A172" t="s">
        <v>176</v>
      </c>
      <c r="B172" t="s">
        <v>17</v>
      </c>
      <c r="C172" t="s">
        <v>181</v>
      </c>
      <c r="D172" t="s">
        <v>2175</v>
      </c>
      <c r="E172" t="str">
        <f t="shared" si="14"/>
        <v/>
      </c>
      <c r="F172" t="s">
        <v>2514</v>
      </c>
      <c r="G172" s="10">
        <v>1209393</v>
      </c>
      <c r="H172" s="4">
        <v>0.29060000000000002</v>
      </c>
      <c r="J172" t="s">
        <v>2669</v>
      </c>
      <c r="K172" s="16">
        <f t="shared" si="10"/>
        <v>54125355</v>
      </c>
      <c r="L172" s="4">
        <f t="shared" si="11"/>
        <v>2.0884999999999998</v>
      </c>
      <c r="M172" s="16">
        <f t="shared" si="12"/>
        <v>30369556</v>
      </c>
      <c r="N172" s="4">
        <f t="shared" si="13"/>
        <v>1.1928000000000001</v>
      </c>
    </row>
    <row r="173" spans="1:14" x14ac:dyDescent="0.35">
      <c r="A173" t="s">
        <v>176</v>
      </c>
      <c r="B173" t="s">
        <v>17</v>
      </c>
      <c r="C173" t="s">
        <v>181</v>
      </c>
      <c r="D173" t="s">
        <v>2177</v>
      </c>
      <c r="E173" t="str">
        <f t="shared" si="14"/>
        <v/>
      </c>
      <c r="F173" t="s">
        <v>2514</v>
      </c>
      <c r="G173" s="10">
        <v>868965</v>
      </c>
      <c r="H173" s="4">
        <v>0.20880000000000001</v>
      </c>
      <c r="J173" t="s">
        <v>2670</v>
      </c>
      <c r="K173" s="16">
        <f t="shared" si="10"/>
        <v>9910247</v>
      </c>
      <c r="L173" s="4">
        <f t="shared" si="11"/>
        <v>2.5211000000000001</v>
      </c>
      <c r="M173" s="16">
        <f t="shared" si="12"/>
        <v>5765581</v>
      </c>
      <c r="N173" s="4">
        <f t="shared" si="13"/>
        <v>1.4844999999999999</v>
      </c>
    </row>
    <row r="174" spans="1:14" x14ac:dyDescent="0.35">
      <c r="A174" t="s">
        <v>176</v>
      </c>
      <c r="B174" t="s">
        <v>17</v>
      </c>
      <c r="C174" t="s">
        <v>181</v>
      </c>
      <c r="D174" t="s">
        <v>2179</v>
      </c>
      <c r="E174" t="str">
        <f t="shared" si="14"/>
        <v/>
      </c>
      <c r="F174" t="s">
        <v>2514</v>
      </c>
      <c r="G174" s="10">
        <v>238882</v>
      </c>
      <c r="H174" s="4">
        <v>5.74E-2</v>
      </c>
      <c r="J174" t="s">
        <v>2671</v>
      </c>
      <c r="K174" s="16">
        <f t="shared" si="10"/>
        <v>136984267</v>
      </c>
      <c r="L174" s="4">
        <f t="shared" si="11"/>
        <v>1.417</v>
      </c>
      <c r="M174" s="16">
        <f t="shared" si="12"/>
        <v>48490691</v>
      </c>
      <c r="N174" s="4">
        <f t="shared" si="13"/>
        <v>0.50159999999999993</v>
      </c>
    </row>
    <row r="175" spans="1:14" x14ac:dyDescent="0.35">
      <c r="A175" t="s">
        <v>176</v>
      </c>
      <c r="B175" t="s">
        <v>17</v>
      </c>
      <c r="C175" t="s">
        <v>183</v>
      </c>
      <c r="D175" t="s">
        <v>2172</v>
      </c>
      <c r="E175" t="str">
        <f t="shared" si="14"/>
        <v/>
      </c>
      <c r="F175" t="s">
        <v>2515</v>
      </c>
      <c r="G175" s="10">
        <v>0</v>
      </c>
      <c r="H175" s="4">
        <v>0</v>
      </c>
      <c r="J175" t="s">
        <v>2672</v>
      </c>
      <c r="K175" s="16">
        <f t="shared" si="10"/>
        <v>5519476</v>
      </c>
      <c r="L175" s="4">
        <f t="shared" si="11"/>
        <v>0.85489999999999999</v>
      </c>
      <c r="M175" s="16">
        <f t="shared" si="12"/>
        <v>22648</v>
      </c>
      <c r="N175" s="4">
        <f t="shared" si="13"/>
        <v>4.0000000000000001E-3</v>
      </c>
    </row>
    <row r="176" spans="1:14" x14ac:dyDescent="0.35">
      <c r="A176" t="s">
        <v>176</v>
      </c>
      <c r="B176" t="s">
        <v>17</v>
      </c>
      <c r="C176" t="s">
        <v>183</v>
      </c>
      <c r="D176" t="s">
        <v>19</v>
      </c>
      <c r="E176" t="str">
        <f t="shared" si="14"/>
        <v>8</v>
      </c>
      <c r="F176" t="s">
        <v>2515</v>
      </c>
      <c r="G176" s="10">
        <v>4960394</v>
      </c>
      <c r="H176" s="4">
        <v>0.91080000000000005</v>
      </c>
      <c r="J176" t="s">
        <v>2673</v>
      </c>
      <c r="K176" s="16">
        <f t="shared" si="10"/>
        <v>3718557</v>
      </c>
      <c r="L176" s="4">
        <f t="shared" si="11"/>
        <v>0.44570000000000004</v>
      </c>
      <c r="M176" s="16">
        <f t="shared" si="12"/>
        <v>1804692</v>
      </c>
      <c r="N176" s="4">
        <f t="shared" si="13"/>
        <v>0.21630000000000002</v>
      </c>
    </row>
    <row r="177" spans="1:14" x14ac:dyDescent="0.35">
      <c r="A177" t="s">
        <v>176</v>
      </c>
      <c r="B177" t="s">
        <v>17</v>
      </c>
      <c r="C177" t="s">
        <v>183</v>
      </c>
      <c r="D177" t="s">
        <v>30</v>
      </c>
      <c r="E177" t="str">
        <f t="shared" si="14"/>
        <v>8</v>
      </c>
      <c r="F177" t="s">
        <v>2515</v>
      </c>
      <c r="G177" s="10">
        <v>507585</v>
      </c>
      <c r="H177" s="4">
        <v>9.3200000000000005E-2</v>
      </c>
      <c r="J177" t="s">
        <v>2674</v>
      </c>
      <c r="K177" s="16">
        <f t="shared" si="10"/>
        <v>1746909</v>
      </c>
      <c r="L177" s="4">
        <f t="shared" si="11"/>
        <v>1.0822000000000001</v>
      </c>
      <c r="M177" s="16">
        <f t="shared" si="12"/>
        <v>871840</v>
      </c>
      <c r="N177" s="4">
        <f t="shared" si="13"/>
        <v>0.54010000000000002</v>
      </c>
    </row>
    <row r="178" spans="1:14" x14ac:dyDescent="0.35">
      <c r="A178" t="s">
        <v>176</v>
      </c>
      <c r="B178" t="s">
        <v>17</v>
      </c>
      <c r="C178" t="s">
        <v>183</v>
      </c>
      <c r="D178" t="s">
        <v>2175</v>
      </c>
      <c r="E178" t="str">
        <f t="shared" si="14"/>
        <v/>
      </c>
      <c r="F178" t="s">
        <v>2515</v>
      </c>
      <c r="G178" s="10">
        <v>1950827</v>
      </c>
      <c r="H178" s="4">
        <v>0.35820000000000002</v>
      </c>
      <c r="J178" t="s">
        <v>2675</v>
      </c>
      <c r="K178" s="16">
        <f t="shared" si="10"/>
        <v>3024385</v>
      </c>
      <c r="L178" s="4">
        <f t="shared" si="11"/>
        <v>0.71700000000000008</v>
      </c>
      <c r="M178" s="16">
        <f t="shared" si="12"/>
        <v>1210176</v>
      </c>
      <c r="N178" s="4">
        <f t="shared" si="13"/>
        <v>0.28690000000000004</v>
      </c>
    </row>
    <row r="179" spans="1:14" x14ac:dyDescent="0.35">
      <c r="A179" t="s">
        <v>176</v>
      </c>
      <c r="B179" t="s">
        <v>17</v>
      </c>
      <c r="C179" t="s">
        <v>183</v>
      </c>
      <c r="D179" t="s">
        <v>2177</v>
      </c>
      <c r="E179" t="str">
        <f t="shared" si="14"/>
        <v/>
      </c>
      <c r="F179" t="s">
        <v>2515</v>
      </c>
      <c r="G179" s="10">
        <v>1271142</v>
      </c>
      <c r="H179" s="4">
        <v>0.2334</v>
      </c>
      <c r="J179" t="s">
        <v>2676</v>
      </c>
      <c r="K179" s="16">
        <f t="shared" si="10"/>
        <v>7831821</v>
      </c>
      <c r="L179" s="4">
        <f t="shared" si="11"/>
        <v>0.9333999999999999</v>
      </c>
      <c r="M179" s="16">
        <f t="shared" si="12"/>
        <v>3877314</v>
      </c>
      <c r="N179" s="4">
        <f t="shared" si="13"/>
        <v>0.46209999999999996</v>
      </c>
    </row>
    <row r="180" spans="1:14" x14ac:dyDescent="0.35">
      <c r="A180" t="s">
        <v>176</v>
      </c>
      <c r="B180" t="s">
        <v>17</v>
      </c>
      <c r="C180" t="s">
        <v>183</v>
      </c>
      <c r="D180" t="s">
        <v>2179</v>
      </c>
      <c r="E180" t="str">
        <f t="shared" si="14"/>
        <v/>
      </c>
      <c r="F180" t="s">
        <v>2515</v>
      </c>
      <c r="G180" s="10">
        <v>214580</v>
      </c>
      <c r="H180" s="4">
        <v>3.9399999999999998E-2</v>
      </c>
      <c r="J180" t="s">
        <v>2677</v>
      </c>
      <c r="K180" s="16">
        <f t="shared" si="10"/>
        <v>2351484</v>
      </c>
      <c r="L180" s="4">
        <f t="shared" si="11"/>
        <v>0.86569999999999991</v>
      </c>
      <c r="M180" s="16">
        <f t="shared" si="12"/>
        <v>918641</v>
      </c>
      <c r="N180" s="4">
        <f t="shared" si="13"/>
        <v>0.3382</v>
      </c>
    </row>
    <row r="181" spans="1:14" x14ac:dyDescent="0.35">
      <c r="A181" t="s">
        <v>502</v>
      </c>
      <c r="B181" t="s">
        <v>17</v>
      </c>
      <c r="C181" t="s">
        <v>507</v>
      </c>
      <c r="D181" t="s">
        <v>2170</v>
      </c>
      <c r="E181" t="str">
        <f t="shared" si="14"/>
        <v/>
      </c>
      <c r="F181" t="s">
        <v>2563</v>
      </c>
      <c r="G181" s="10">
        <v>0</v>
      </c>
      <c r="H181" s="4">
        <v>0</v>
      </c>
      <c r="J181" t="s">
        <v>2678</v>
      </c>
      <c r="K181" s="16">
        <f t="shared" si="10"/>
        <v>2485985</v>
      </c>
      <c r="L181" s="4">
        <f t="shared" si="11"/>
        <v>0.86609999999999998</v>
      </c>
      <c r="M181" s="16">
        <f t="shared" si="12"/>
        <v>1055387</v>
      </c>
      <c r="N181" s="4">
        <f t="shared" si="13"/>
        <v>0.36770000000000003</v>
      </c>
    </row>
    <row r="182" spans="1:14" x14ac:dyDescent="0.35">
      <c r="A182" t="s">
        <v>502</v>
      </c>
      <c r="B182" t="s">
        <v>17</v>
      </c>
      <c r="C182" t="s">
        <v>507</v>
      </c>
      <c r="D182" t="s">
        <v>2172</v>
      </c>
      <c r="E182" t="str">
        <f t="shared" si="14"/>
        <v/>
      </c>
      <c r="F182" t="s">
        <v>2563</v>
      </c>
      <c r="G182" s="10">
        <v>0</v>
      </c>
      <c r="H182" s="4">
        <v>0</v>
      </c>
      <c r="J182" t="s">
        <v>2679</v>
      </c>
      <c r="K182" s="16">
        <f t="shared" si="10"/>
        <v>1497600</v>
      </c>
      <c r="L182" s="4">
        <f t="shared" si="11"/>
        <v>0.83460000000000001</v>
      </c>
      <c r="M182" s="16">
        <f t="shared" si="12"/>
        <v>456314</v>
      </c>
      <c r="N182" s="4">
        <f t="shared" si="13"/>
        <v>0.25429999999999997</v>
      </c>
    </row>
    <row r="183" spans="1:14" x14ac:dyDescent="0.35">
      <c r="A183" t="s">
        <v>502</v>
      </c>
      <c r="B183" t="s">
        <v>17</v>
      </c>
      <c r="C183" t="s">
        <v>507</v>
      </c>
      <c r="D183" t="s">
        <v>19</v>
      </c>
      <c r="E183" t="str">
        <f t="shared" si="14"/>
        <v>8</v>
      </c>
      <c r="F183" t="s">
        <v>2563</v>
      </c>
      <c r="G183" s="10">
        <v>285824</v>
      </c>
      <c r="H183" s="4">
        <v>8.9099999999999999E-2</v>
      </c>
      <c r="J183" t="s">
        <v>2680</v>
      </c>
      <c r="K183" s="16">
        <f t="shared" si="10"/>
        <v>1726985</v>
      </c>
      <c r="L183" s="4">
        <f t="shared" si="11"/>
        <v>0.88700000000000001</v>
      </c>
      <c r="M183" s="16">
        <f t="shared" si="12"/>
        <v>702476</v>
      </c>
      <c r="N183" s="4">
        <f t="shared" si="13"/>
        <v>0.36080000000000001</v>
      </c>
    </row>
    <row r="184" spans="1:14" x14ac:dyDescent="0.35">
      <c r="A184" t="s">
        <v>502</v>
      </c>
      <c r="B184" t="s">
        <v>17</v>
      </c>
      <c r="C184" t="s">
        <v>507</v>
      </c>
      <c r="D184" t="s">
        <v>2175</v>
      </c>
      <c r="E184" t="str">
        <f t="shared" si="14"/>
        <v/>
      </c>
      <c r="F184" t="s">
        <v>2563</v>
      </c>
      <c r="G184" s="10">
        <v>746641</v>
      </c>
      <c r="H184" s="4">
        <v>0.23280000000000001</v>
      </c>
      <c r="J184" t="s">
        <v>2681</v>
      </c>
      <c r="K184" s="16">
        <f t="shared" si="10"/>
        <v>3934007</v>
      </c>
      <c r="L184" s="4">
        <f t="shared" si="11"/>
        <v>0.95050000000000001</v>
      </c>
      <c r="M184" s="16">
        <f t="shared" si="12"/>
        <v>1283467</v>
      </c>
      <c r="N184" s="4">
        <f t="shared" si="13"/>
        <v>0.31009999999999999</v>
      </c>
    </row>
    <row r="185" spans="1:14" x14ac:dyDescent="0.35">
      <c r="A185" t="s">
        <v>502</v>
      </c>
      <c r="B185" t="s">
        <v>17</v>
      </c>
      <c r="C185" t="s">
        <v>507</v>
      </c>
      <c r="D185" t="s">
        <v>2177</v>
      </c>
      <c r="E185" t="str">
        <f t="shared" si="14"/>
        <v/>
      </c>
      <c r="F185" t="s">
        <v>2563</v>
      </c>
      <c r="G185" s="10">
        <v>717408</v>
      </c>
      <c r="H185" s="4">
        <v>0.22370000000000001</v>
      </c>
      <c r="J185" t="s">
        <v>2682</v>
      </c>
      <c r="K185" s="16">
        <f t="shared" si="10"/>
        <v>2050911</v>
      </c>
      <c r="L185" s="4">
        <f t="shared" si="11"/>
        <v>0.70350000000000001</v>
      </c>
      <c r="M185" s="16">
        <f t="shared" si="12"/>
        <v>732614</v>
      </c>
      <c r="N185" s="4">
        <f t="shared" si="13"/>
        <v>0.25130000000000002</v>
      </c>
    </row>
    <row r="186" spans="1:14" x14ac:dyDescent="0.35">
      <c r="A186" t="s">
        <v>502</v>
      </c>
      <c r="B186" t="s">
        <v>17</v>
      </c>
      <c r="C186" t="s">
        <v>507</v>
      </c>
      <c r="D186" t="s">
        <v>2179</v>
      </c>
      <c r="E186" t="str">
        <f t="shared" si="14"/>
        <v/>
      </c>
      <c r="F186" t="s">
        <v>2563</v>
      </c>
      <c r="G186" s="10">
        <v>164071</v>
      </c>
      <c r="H186" s="4">
        <v>5.1200000000000002E-2</v>
      </c>
      <c r="J186" t="s">
        <v>2683</v>
      </c>
      <c r="K186" s="16">
        <f t="shared" si="10"/>
        <v>3935426</v>
      </c>
      <c r="L186" s="4">
        <f t="shared" si="11"/>
        <v>1.2086000000000001</v>
      </c>
      <c r="M186" s="16">
        <f t="shared" si="12"/>
        <v>2253606</v>
      </c>
      <c r="N186" s="4">
        <f t="shared" si="13"/>
        <v>0.69210000000000005</v>
      </c>
    </row>
    <row r="187" spans="1:14" x14ac:dyDescent="0.35">
      <c r="A187" t="s">
        <v>184</v>
      </c>
      <c r="B187" t="s">
        <v>17</v>
      </c>
      <c r="C187" t="s">
        <v>2219</v>
      </c>
      <c r="D187" t="s">
        <v>2172</v>
      </c>
      <c r="E187" t="str">
        <f t="shared" si="14"/>
        <v/>
      </c>
      <c r="F187" t="s">
        <v>2516</v>
      </c>
      <c r="G187" s="10">
        <v>0</v>
      </c>
      <c r="H187" s="4">
        <v>0</v>
      </c>
      <c r="J187" t="s">
        <v>2684</v>
      </c>
      <c r="K187" s="16">
        <f t="shared" si="10"/>
        <v>8028614</v>
      </c>
      <c r="L187" s="4">
        <f t="shared" si="11"/>
        <v>1.0173999999999999</v>
      </c>
      <c r="M187" s="16">
        <f t="shared" si="12"/>
        <v>4363892</v>
      </c>
      <c r="N187" s="4">
        <f t="shared" si="13"/>
        <v>0.55299999999999994</v>
      </c>
    </row>
    <row r="188" spans="1:14" x14ac:dyDescent="0.35">
      <c r="A188" t="s">
        <v>184</v>
      </c>
      <c r="B188" t="s">
        <v>17</v>
      </c>
      <c r="C188" t="s">
        <v>2219</v>
      </c>
      <c r="D188" t="s">
        <v>19</v>
      </c>
      <c r="E188" t="str">
        <f t="shared" si="14"/>
        <v>8</v>
      </c>
      <c r="F188" t="s">
        <v>2516</v>
      </c>
      <c r="G188" s="10">
        <v>6319768</v>
      </c>
      <c r="H188" s="4">
        <v>0.55249999999999999</v>
      </c>
      <c r="J188" t="s">
        <v>2685</v>
      </c>
      <c r="K188" s="16">
        <f t="shared" si="10"/>
        <v>38645309</v>
      </c>
      <c r="L188" s="4">
        <f t="shared" si="11"/>
        <v>0.65479999999999994</v>
      </c>
      <c r="M188" s="16">
        <f t="shared" si="12"/>
        <v>11272135</v>
      </c>
      <c r="N188" s="4">
        <f t="shared" si="13"/>
        <v>0.1938</v>
      </c>
    </row>
    <row r="189" spans="1:14" x14ac:dyDescent="0.35">
      <c r="A189" t="s">
        <v>184</v>
      </c>
      <c r="B189" t="s">
        <v>17</v>
      </c>
      <c r="C189" t="s">
        <v>2219</v>
      </c>
      <c r="D189" t="s">
        <v>30</v>
      </c>
      <c r="E189" t="str">
        <f t="shared" si="14"/>
        <v>8</v>
      </c>
      <c r="F189" t="s">
        <v>2516</v>
      </c>
      <c r="G189" s="10">
        <v>585651</v>
      </c>
      <c r="H189" s="4">
        <v>5.1200000000000002E-2</v>
      </c>
      <c r="J189" t="s">
        <v>2686</v>
      </c>
      <c r="K189" s="16">
        <f t="shared" si="10"/>
        <v>6892061</v>
      </c>
      <c r="L189" s="4">
        <f t="shared" si="11"/>
        <v>0.83009999999999995</v>
      </c>
      <c r="M189" s="16">
        <f t="shared" si="12"/>
        <v>2045782</v>
      </c>
      <c r="N189" s="4">
        <f t="shared" si="13"/>
        <v>0.24640000000000001</v>
      </c>
    </row>
    <row r="190" spans="1:14" x14ac:dyDescent="0.35">
      <c r="A190" t="s">
        <v>184</v>
      </c>
      <c r="B190" t="s">
        <v>17</v>
      </c>
      <c r="C190" t="s">
        <v>2219</v>
      </c>
      <c r="D190" t="s">
        <v>2175</v>
      </c>
      <c r="E190" t="str">
        <f t="shared" si="14"/>
        <v/>
      </c>
      <c r="F190" t="s">
        <v>2516</v>
      </c>
      <c r="G190" s="10">
        <v>2327733</v>
      </c>
      <c r="H190" s="4">
        <v>0.20349999999999999</v>
      </c>
      <c r="J190" t="s">
        <v>2687</v>
      </c>
      <c r="K190" s="16">
        <f t="shared" si="10"/>
        <v>8948596</v>
      </c>
      <c r="L190" s="4">
        <f t="shared" si="11"/>
        <v>1.0481</v>
      </c>
      <c r="M190" s="16">
        <f t="shared" si="12"/>
        <v>4857224</v>
      </c>
      <c r="N190" s="4">
        <f t="shared" si="13"/>
        <v>0.56889999999999996</v>
      </c>
    </row>
    <row r="191" spans="1:14" x14ac:dyDescent="0.35">
      <c r="A191" t="s">
        <v>184</v>
      </c>
      <c r="B191" t="s">
        <v>17</v>
      </c>
      <c r="C191" t="s">
        <v>2219</v>
      </c>
      <c r="D191" t="s">
        <v>2177</v>
      </c>
      <c r="E191" t="str">
        <f t="shared" si="14"/>
        <v/>
      </c>
      <c r="F191" t="s">
        <v>2516</v>
      </c>
      <c r="G191" s="10">
        <v>1994873</v>
      </c>
      <c r="H191" s="4">
        <v>0.1744</v>
      </c>
      <c r="J191" t="s">
        <v>2688</v>
      </c>
      <c r="K191" s="16">
        <f t="shared" si="10"/>
        <v>7125190</v>
      </c>
      <c r="L191" s="4">
        <f t="shared" si="11"/>
        <v>1.7482</v>
      </c>
      <c r="M191" s="16">
        <f t="shared" si="12"/>
        <v>3056671</v>
      </c>
      <c r="N191" s="4">
        <f t="shared" si="13"/>
        <v>0.76349999999999996</v>
      </c>
    </row>
    <row r="192" spans="1:14" x14ac:dyDescent="0.35">
      <c r="A192" t="s">
        <v>184</v>
      </c>
      <c r="B192" t="s">
        <v>17</v>
      </c>
      <c r="C192" t="s">
        <v>2219</v>
      </c>
      <c r="D192" t="s">
        <v>2179</v>
      </c>
      <c r="E192" t="str">
        <f t="shared" si="14"/>
        <v/>
      </c>
      <c r="F192" t="s">
        <v>2516</v>
      </c>
      <c r="G192" s="10">
        <v>476985</v>
      </c>
      <c r="H192" s="4">
        <v>4.1700000000000001E-2</v>
      </c>
      <c r="J192" t="s">
        <v>2689</v>
      </c>
      <c r="K192" s="16">
        <f t="shared" si="10"/>
        <v>3690446</v>
      </c>
      <c r="L192" s="4">
        <f t="shared" si="11"/>
        <v>1.0499999999999998</v>
      </c>
      <c r="M192" s="16">
        <f t="shared" si="12"/>
        <v>1953125</v>
      </c>
      <c r="N192" s="4">
        <f t="shared" si="13"/>
        <v>0.55569999999999997</v>
      </c>
    </row>
    <row r="193" spans="1:14" x14ac:dyDescent="0.35">
      <c r="A193" t="s">
        <v>184</v>
      </c>
      <c r="B193" t="s">
        <v>17</v>
      </c>
      <c r="C193" t="s">
        <v>207</v>
      </c>
      <c r="D193" t="s">
        <v>2170</v>
      </c>
      <c r="E193" t="str">
        <f t="shared" si="14"/>
        <v/>
      </c>
      <c r="F193" t="s">
        <v>2517</v>
      </c>
      <c r="G193" s="10">
        <v>0</v>
      </c>
      <c r="H193" s="4">
        <v>0</v>
      </c>
      <c r="J193" t="s">
        <v>2690</v>
      </c>
      <c r="K193" s="16">
        <f t="shared" si="10"/>
        <v>1652082</v>
      </c>
      <c r="L193" s="4">
        <f t="shared" si="11"/>
        <v>1.0139</v>
      </c>
      <c r="M193" s="16">
        <f t="shared" si="12"/>
        <v>369067</v>
      </c>
      <c r="N193" s="4">
        <f t="shared" si="13"/>
        <v>0.22650000000000001</v>
      </c>
    </row>
    <row r="194" spans="1:14" x14ac:dyDescent="0.35">
      <c r="A194" t="s">
        <v>184</v>
      </c>
      <c r="B194" t="s">
        <v>17</v>
      </c>
      <c r="C194" t="s">
        <v>207</v>
      </c>
      <c r="D194" t="s">
        <v>2172</v>
      </c>
      <c r="E194" t="str">
        <f t="shared" si="14"/>
        <v/>
      </c>
      <c r="F194" t="s">
        <v>2517</v>
      </c>
      <c r="G194" s="10">
        <v>0</v>
      </c>
      <c r="H194" s="4">
        <v>0</v>
      </c>
      <c r="J194" t="s">
        <v>2691</v>
      </c>
      <c r="K194" s="16">
        <f t="shared" ref="K194:K257" si="15">SUMIF(F:F,J194,G:G)</f>
        <v>7322180</v>
      </c>
      <c r="L194" s="4">
        <f t="shared" ref="L194:L257" si="16">SUMIF(F:F,J194,H:H)</f>
        <v>0.59020000000000006</v>
      </c>
      <c r="M194" s="16">
        <f t="shared" ref="M194:M257" si="17">SUMIFS(G:G,F:F,J194,E:E,"8")</f>
        <v>1842331</v>
      </c>
      <c r="N194" s="4">
        <f t="shared" ref="N194:N257" si="18">SUMIFS(H:H,F:F,J194,E:E,"8")</f>
        <v>0.14850000000000002</v>
      </c>
    </row>
    <row r="195" spans="1:14" x14ac:dyDescent="0.35">
      <c r="A195" t="s">
        <v>184</v>
      </c>
      <c r="B195" t="s">
        <v>17</v>
      </c>
      <c r="C195" t="s">
        <v>207</v>
      </c>
      <c r="D195" t="s">
        <v>19</v>
      </c>
      <c r="E195" t="str">
        <f t="shared" ref="E195:E258" si="19">IF(OR(D195="0187",D195="0287"),"",IF(MID(D195,3,1)="8","8",""))</f>
        <v>8</v>
      </c>
      <c r="F195" t="s">
        <v>2517</v>
      </c>
      <c r="G195" s="10">
        <v>2571367</v>
      </c>
      <c r="H195" s="4">
        <v>0.70760000000000001</v>
      </c>
      <c r="J195" t="s">
        <v>2692</v>
      </c>
      <c r="K195" s="16">
        <f t="shared" si="15"/>
        <v>8123659</v>
      </c>
      <c r="L195" s="4">
        <f t="shared" si="16"/>
        <v>0.78739999999999999</v>
      </c>
      <c r="M195" s="16">
        <f t="shared" si="17"/>
        <v>3768825</v>
      </c>
      <c r="N195" s="4">
        <f t="shared" si="18"/>
        <v>0.36530000000000001</v>
      </c>
    </row>
    <row r="196" spans="1:14" x14ac:dyDescent="0.35">
      <c r="A196" t="s">
        <v>184</v>
      </c>
      <c r="B196" t="s">
        <v>17</v>
      </c>
      <c r="C196" t="s">
        <v>207</v>
      </c>
      <c r="D196" t="s">
        <v>30</v>
      </c>
      <c r="E196" t="str">
        <f t="shared" si="19"/>
        <v>8</v>
      </c>
      <c r="F196" t="s">
        <v>2517</v>
      </c>
      <c r="G196" s="10">
        <v>272545</v>
      </c>
      <c r="H196" s="4">
        <v>7.4999999999999997E-2</v>
      </c>
      <c r="J196" t="s">
        <v>2693</v>
      </c>
      <c r="K196" s="16">
        <f t="shared" si="15"/>
        <v>4756653</v>
      </c>
      <c r="L196" s="4">
        <f t="shared" si="16"/>
        <v>0.87069999999999992</v>
      </c>
      <c r="M196" s="16">
        <f t="shared" si="17"/>
        <v>2104356</v>
      </c>
      <c r="N196" s="4">
        <f t="shared" si="18"/>
        <v>0.38519999999999999</v>
      </c>
    </row>
    <row r="197" spans="1:14" x14ac:dyDescent="0.35">
      <c r="A197" t="s">
        <v>184</v>
      </c>
      <c r="B197" t="s">
        <v>17</v>
      </c>
      <c r="C197" t="s">
        <v>207</v>
      </c>
      <c r="D197" t="s">
        <v>2175</v>
      </c>
      <c r="E197" t="str">
        <f t="shared" si="19"/>
        <v/>
      </c>
      <c r="F197" t="s">
        <v>2517</v>
      </c>
      <c r="G197" s="10">
        <v>1193019</v>
      </c>
      <c r="H197" s="4">
        <v>0.32829999999999998</v>
      </c>
      <c r="J197" t="s">
        <v>2571</v>
      </c>
      <c r="K197" s="16">
        <f t="shared" si="15"/>
        <v>3452491</v>
      </c>
      <c r="L197" s="4">
        <f t="shared" si="16"/>
        <v>0.73549999999999993</v>
      </c>
      <c r="M197" s="16">
        <f t="shared" si="17"/>
        <v>1389215</v>
      </c>
      <c r="N197" s="4">
        <f t="shared" si="18"/>
        <v>0.2959</v>
      </c>
    </row>
    <row r="198" spans="1:14" x14ac:dyDescent="0.35">
      <c r="A198" t="s">
        <v>184</v>
      </c>
      <c r="B198" t="s">
        <v>17</v>
      </c>
      <c r="C198" t="s">
        <v>207</v>
      </c>
      <c r="D198" t="s">
        <v>2177</v>
      </c>
      <c r="E198" t="str">
        <f t="shared" si="19"/>
        <v/>
      </c>
      <c r="F198" t="s">
        <v>2517</v>
      </c>
      <c r="G198" s="10">
        <v>498575</v>
      </c>
      <c r="H198" s="4">
        <v>0.13719999999999999</v>
      </c>
      <c r="J198" t="s">
        <v>2694</v>
      </c>
      <c r="K198" s="16">
        <f t="shared" si="15"/>
        <v>3428275</v>
      </c>
      <c r="L198" s="4">
        <f t="shared" si="16"/>
        <v>0.86150000000000004</v>
      </c>
      <c r="M198" s="16">
        <f t="shared" si="17"/>
        <v>1532875</v>
      </c>
      <c r="N198" s="4">
        <f t="shared" si="18"/>
        <v>0.38519999999999999</v>
      </c>
    </row>
    <row r="199" spans="1:14" x14ac:dyDescent="0.35">
      <c r="A199" t="s">
        <v>184</v>
      </c>
      <c r="B199" t="s">
        <v>17</v>
      </c>
      <c r="C199" t="s">
        <v>207</v>
      </c>
      <c r="D199" t="s">
        <v>2179</v>
      </c>
      <c r="E199" t="str">
        <f t="shared" si="19"/>
        <v/>
      </c>
      <c r="F199" t="s">
        <v>2517</v>
      </c>
      <c r="G199" s="10">
        <v>105021</v>
      </c>
      <c r="H199" s="4">
        <v>2.8899999999999999E-2</v>
      </c>
      <c r="J199" t="s">
        <v>2695</v>
      </c>
      <c r="K199" s="16">
        <f t="shared" si="15"/>
        <v>10108946</v>
      </c>
      <c r="L199" s="4">
        <f t="shared" si="16"/>
        <v>0.98039999999999994</v>
      </c>
      <c r="M199" s="16">
        <f t="shared" si="17"/>
        <v>5114277</v>
      </c>
      <c r="N199" s="4">
        <f t="shared" si="18"/>
        <v>0.496</v>
      </c>
    </row>
    <row r="200" spans="1:14" x14ac:dyDescent="0.35">
      <c r="A200" t="s">
        <v>184</v>
      </c>
      <c r="B200" t="s">
        <v>17</v>
      </c>
      <c r="C200" t="s">
        <v>215</v>
      </c>
      <c r="D200" t="s">
        <v>2170</v>
      </c>
      <c r="E200" t="str">
        <f t="shared" si="19"/>
        <v/>
      </c>
      <c r="F200" t="s">
        <v>2518</v>
      </c>
      <c r="G200" s="10">
        <v>0</v>
      </c>
      <c r="H200" s="4">
        <v>0</v>
      </c>
      <c r="J200" t="s">
        <v>2696</v>
      </c>
      <c r="K200" s="16">
        <f t="shared" si="15"/>
        <v>5731357</v>
      </c>
      <c r="L200" s="4">
        <f t="shared" si="16"/>
        <v>1.0793000000000001</v>
      </c>
      <c r="M200" s="16">
        <f t="shared" si="17"/>
        <v>2196852</v>
      </c>
      <c r="N200" s="4">
        <f t="shared" si="18"/>
        <v>0.41369999999999996</v>
      </c>
    </row>
    <row r="201" spans="1:14" x14ac:dyDescent="0.35">
      <c r="A201" t="s">
        <v>184</v>
      </c>
      <c r="B201" t="s">
        <v>17</v>
      </c>
      <c r="C201" t="s">
        <v>215</v>
      </c>
      <c r="D201" t="s">
        <v>2172</v>
      </c>
      <c r="E201" t="str">
        <f t="shared" si="19"/>
        <v/>
      </c>
      <c r="F201" t="s">
        <v>2518</v>
      </c>
      <c r="G201" s="10">
        <v>0</v>
      </c>
      <c r="H201" s="4">
        <v>0</v>
      </c>
      <c r="J201" t="s">
        <v>2697</v>
      </c>
      <c r="K201" s="16">
        <f t="shared" si="15"/>
        <v>2032464</v>
      </c>
      <c r="L201" s="4">
        <f t="shared" si="16"/>
        <v>0.90270000000000006</v>
      </c>
      <c r="M201" s="16">
        <f t="shared" si="17"/>
        <v>340658</v>
      </c>
      <c r="N201" s="4">
        <f t="shared" si="18"/>
        <v>0.15129999999999999</v>
      </c>
    </row>
    <row r="202" spans="1:14" x14ac:dyDescent="0.35">
      <c r="A202" t="s">
        <v>184</v>
      </c>
      <c r="B202" t="s">
        <v>17</v>
      </c>
      <c r="C202" t="s">
        <v>215</v>
      </c>
      <c r="D202" t="s">
        <v>19</v>
      </c>
      <c r="E202" t="str">
        <f t="shared" si="19"/>
        <v>8</v>
      </c>
      <c r="F202" t="s">
        <v>2518</v>
      </c>
      <c r="G202" s="10">
        <v>9970943</v>
      </c>
      <c r="H202" s="4">
        <v>0.40989999999999999</v>
      </c>
      <c r="J202" t="s">
        <v>2698</v>
      </c>
      <c r="K202" s="16">
        <f t="shared" si="15"/>
        <v>1932074</v>
      </c>
      <c r="L202" s="4">
        <f t="shared" si="16"/>
        <v>0.83960000000000001</v>
      </c>
      <c r="M202" s="16">
        <f t="shared" si="17"/>
        <v>1010910</v>
      </c>
      <c r="N202" s="4">
        <f t="shared" si="18"/>
        <v>0.43929999999999997</v>
      </c>
    </row>
    <row r="203" spans="1:14" x14ac:dyDescent="0.35">
      <c r="A203" t="s">
        <v>184</v>
      </c>
      <c r="B203" t="s">
        <v>17</v>
      </c>
      <c r="C203" t="s">
        <v>215</v>
      </c>
      <c r="D203" t="s">
        <v>30</v>
      </c>
      <c r="E203" t="str">
        <f t="shared" si="19"/>
        <v>8</v>
      </c>
      <c r="F203" t="s">
        <v>2518</v>
      </c>
      <c r="G203" s="10">
        <v>1294106</v>
      </c>
      <c r="H203" s="4">
        <v>5.3199999999999997E-2</v>
      </c>
      <c r="J203" t="s">
        <v>2699</v>
      </c>
      <c r="K203" s="16">
        <f t="shared" si="15"/>
        <v>2575238</v>
      </c>
      <c r="L203" s="4">
        <f t="shared" si="16"/>
        <v>0.87580000000000002</v>
      </c>
      <c r="M203" s="16">
        <f t="shared" si="17"/>
        <v>988576</v>
      </c>
      <c r="N203" s="4">
        <f t="shared" si="18"/>
        <v>0.3362</v>
      </c>
    </row>
    <row r="204" spans="1:14" x14ac:dyDescent="0.35">
      <c r="A204" t="s">
        <v>184</v>
      </c>
      <c r="B204" t="s">
        <v>17</v>
      </c>
      <c r="C204" t="s">
        <v>215</v>
      </c>
      <c r="D204" t="s">
        <v>2175</v>
      </c>
      <c r="E204" t="str">
        <f t="shared" si="19"/>
        <v/>
      </c>
      <c r="F204" t="s">
        <v>2518</v>
      </c>
      <c r="G204" s="10">
        <v>6584860</v>
      </c>
      <c r="H204" s="4">
        <v>0.2707</v>
      </c>
      <c r="J204" t="s">
        <v>2700</v>
      </c>
      <c r="K204" s="16">
        <f t="shared" si="15"/>
        <v>2108558</v>
      </c>
      <c r="L204" s="4">
        <f t="shared" si="16"/>
        <v>0.88340000000000007</v>
      </c>
      <c r="M204" s="16">
        <f t="shared" si="17"/>
        <v>707706</v>
      </c>
      <c r="N204" s="4">
        <f t="shared" si="18"/>
        <v>0.29649999999999999</v>
      </c>
    </row>
    <row r="205" spans="1:14" x14ac:dyDescent="0.35">
      <c r="A205" t="s">
        <v>184</v>
      </c>
      <c r="B205" t="s">
        <v>17</v>
      </c>
      <c r="C205" t="s">
        <v>215</v>
      </c>
      <c r="D205" t="s">
        <v>2177</v>
      </c>
      <c r="E205" t="str">
        <f t="shared" si="19"/>
        <v/>
      </c>
      <c r="F205" t="s">
        <v>2518</v>
      </c>
      <c r="G205" s="10">
        <v>4935604</v>
      </c>
      <c r="H205" s="4">
        <v>0.2029</v>
      </c>
      <c r="J205" t="s">
        <v>2701</v>
      </c>
      <c r="K205" s="16">
        <f t="shared" si="15"/>
        <v>7152343</v>
      </c>
      <c r="L205" s="4">
        <f t="shared" si="16"/>
        <v>1.1795</v>
      </c>
      <c r="M205" s="16">
        <f t="shared" si="17"/>
        <v>3074386</v>
      </c>
      <c r="N205" s="4">
        <f t="shared" si="18"/>
        <v>0.50700000000000001</v>
      </c>
    </row>
    <row r="206" spans="1:14" x14ac:dyDescent="0.35">
      <c r="A206" t="s">
        <v>184</v>
      </c>
      <c r="B206" t="s">
        <v>17</v>
      </c>
      <c r="C206" t="s">
        <v>215</v>
      </c>
      <c r="D206" t="s">
        <v>2179</v>
      </c>
      <c r="E206" t="str">
        <f t="shared" si="19"/>
        <v/>
      </c>
      <c r="F206" t="s">
        <v>2518</v>
      </c>
      <c r="G206" s="10">
        <v>1337892</v>
      </c>
      <c r="H206" s="4">
        <v>5.5E-2</v>
      </c>
      <c r="J206" t="s">
        <v>2702</v>
      </c>
      <c r="K206" s="16">
        <f t="shared" si="15"/>
        <v>2076621</v>
      </c>
      <c r="L206" s="4">
        <f t="shared" si="16"/>
        <v>0.97449999999999992</v>
      </c>
      <c r="M206" s="16">
        <f t="shared" si="17"/>
        <v>891381</v>
      </c>
      <c r="N206" s="4">
        <f t="shared" si="18"/>
        <v>0.41830000000000001</v>
      </c>
    </row>
    <row r="207" spans="1:14" x14ac:dyDescent="0.35">
      <c r="A207" t="s">
        <v>244</v>
      </c>
      <c r="B207" t="s">
        <v>17</v>
      </c>
      <c r="C207" t="s">
        <v>245</v>
      </c>
      <c r="D207" t="s">
        <v>2170</v>
      </c>
      <c r="E207" t="str">
        <f t="shared" si="19"/>
        <v/>
      </c>
      <c r="F207" t="s">
        <v>2519</v>
      </c>
      <c r="G207" s="10">
        <v>0</v>
      </c>
      <c r="H207" s="4">
        <v>0</v>
      </c>
      <c r="J207" t="s">
        <v>2703</v>
      </c>
      <c r="K207" s="16">
        <f t="shared" si="15"/>
        <v>4176342</v>
      </c>
      <c r="L207" s="4">
        <f t="shared" si="16"/>
        <v>1.0142</v>
      </c>
      <c r="M207" s="16">
        <f t="shared" si="17"/>
        <v>1370997</v>
      </c>
      <c r="N207" s="4">
        <f t="shared" si="18"/>
        <v>0.50229999999999997</v>
      </c>
    </row>
    <row r="208" spans="1:14" x14ac:dyDescent="0.35">
      <c r="A208" t="s">
        <v>244</v>
      </c>
      <c r="B208" t="s">
        <v>17</v>
      </c>
      <c r="C208" t="s">
        <v>245</v>
      </c>
      <c r="D208" t="s">
        <v>2172</v>
      </c>
      <c r="E208" t="str">
        <f t="shared" si="19"/>
        <v/>
      </c>
      <c r="F208" t="s">
        <v>2519</v>
      </c>
      <c r="G208" s="10">
        <v>0</v>
      </c>
      <c r="H208" s="4">
        <v>0</v>
      </c>
      <c r="J208" t="s">
        <v>2704</v>
      </c>
      <c r="K208" s="16">
        <f t="shared" si="15"/>
        <v>2031941</v>
      </c>
      <c r="L208" s="4">
        <f t="shared" si="16"/>
        <v>0.87249999999999994</v>
      </c>
      <c r="M208" s="16">
        <f t="shared" si="17"/>
        <v>568944</v>
      </c>
      <c r="N208" s="4">
        <f t="shared" si="18"/>
        <v>0.24429999999999999</v>
      </c>
    </row>
    <row r="209" spans="1:14" x14ac:dyDescent="0.35">
      <c r="A209" t="s">
        <v>244</v>
      </c>
      <c r="B209" t="s">
        <v>17</v>
      </c>
      <c r="C209" t="s">
        <v>245</v>
      </c>
      <c r="D209" t="s">
        <v>19</v>
      </c>
      <c r="E209" t="str">
        <f t="shared" si="19"/>
        <v>8</v>
      </c>
      <c r="F209" t="s">
        <v>2519</v>
      </c>
      <c r="G209" s="10">
        <v>3156294</v>
      </c>
      <c r="H209" s="4">
        <v>0.33389999999999997</v>
      </c>
      <c r="J209" t="s">
        <v>2705</v>
      </c>
      <c r="K209" s="16">
        <f t="shared" si="15"/>
        <v>540740</v>
      </c>
      <c r="L209" s="4">
        <f t="shared" si="16"/>
        <v>2.4228999999999998</v>
      </c>
      <c r="M209" s="16">
        <f t="shared" si="17"/>
        <v>279978</v>
      </c>
      <c r="N209" s="4">
        <f t="shared" si="18"/>
        <v>1.2544999999999999</v>
      </c>
    </row>
    <row r="210" spans="1:14" x14ac:dyDescent="0.35">
      <c r="A210" t="s">
        <v>244</v>
      </c>
      <c r="B210" t="s">
        <v>17</v>
      </c>
      <c r="C210" t="s">
        <v>245</v>
      </c>
      <c r="D210" t="s">
        <v>30</v>
      </c>
      <c r="E210" t="str">
        <f t="shared" si="19"/>
        <v>8</v>
      </c>
      <c r="F210" t="s">
        <v>2519</v>
      </c>
      <c r="G210" s="10">
        <v>306523</v>
      </c>
      <c r="H210" s="4">
        <v>3.2399999999999998E-2</v>
      </c>
      <c r="J210" t="s">
        <v>2706</v>
      </c>
      <c r="K210" s="16">
        <f t="shared" si="15"/>
        <v>4099278</v>
      </c>
      <c r="L210" s="4">
        <f t="shared" si="16"/>
        <v>1.3885000000000001</v>
      </c>
      <c r="M210" s="16">
        <f t="shared" si="17"/>
        <v>2576773</v>
      </c>
      <c r="N210" s="4">
        <f t="shared" si="18"/>
        <v>0.87280000000000002</v>
      </c>
    </row>
    <row r="211" spans="1:14" x14ac:dyDescent="0.35">
      <c r="A211" t="s">
        <v>244</v>
      </c>
      <c r="B211" t="s">
        <v>17</v>
      </c>
      <c r="C211" t="s">
        <v>245</v>
      </c>
      <c r="D211" t="s">
        <v>2175</v>
      </c>
      <c r="E211" t="str">
        <f t="shared" si="19"/>
        <v/>
      </c>
      <c r="F211" t="s">
        <v>2519</v>
      </c>
      <c r="G211" s="10">
        <v>2747906</v>
      </c>
      <c r="H211" s="4">
        <v>0.29070000000000001</v>
      </c>
      <c r="J211" t="s">
        <v>2707</v>
      </c>
      <c r="K211" s="16">
        <f t="shared" si="15"/>
        <v>6808748</v>
      </c>
      <c r="L211" s="4">
        <f t="shared" si="16"/>
        <v>0.95269999999999999</v>
      </c>
      <c r="M211" s="16">
        <f t="shared" si="17"/>
        <v>2059705</v>
      </c>
      <c r="N211" s="4">
        <f t="shared" si="18"/>
        <v>0.28820000000000001</v>
      </c>
    </row>
    <row r="212" spans="1:14" x14ac:dyDescent="0.35">
      <c r="A212" t="s">
        <v>244</v>
      </c>
      <c r="B212" t="s">
        <v>17</v>
      </c>
      <c r="C212" t="s">
        <v>245</v>
      </c>
      <c r="D212" t="s">
        <v>2177</v>
      </c>
      <c r="E212" t="str">
        <f t="shared" si="19"/>
        <v/>
      </c>
      <c r="F212" t="s">
        <v>2519</v>
      </c>
      <c r="G212" s="10">
        <v>2176035</v>
      </c>
      <c r="H212" s="4">
        <v>0.23019999999999999</v>
      </c>
      <c r="J212" t="s">
        <v>2708</v>
      </c>
      <c r="K212" s="16">
        <f t="shared" si="15"/>
        <v>4805461</v>
      </c>
      <c r="L212" s="4">
        <f t="shared" si="16"/>
        <v>2.0537999999999998</v>
      </c>
      <c r="M212" s="16">
        <f t="shared" si="17"/>
        <v>3143007</v>
      </c>
      <c r="N212" s="4">
        <f t="shared" si="18"/>
        <v>1.3465</v>
      </c>
    </row>
    <row r="213" spans="1:14" x14ac:dyDescent="0.35">
      <c r="A213" t="s">
        <v>244</v>
      </c>
      <c r="B213" t="s">
        <v>17</v>
      </c>
      <c r="C213" t="s">
        <v>245</v>
      </c>
      <c r="D213" t="s">
        <v>2179</v>
      </c>
      <c r="E213" t="str">
        <f t="shared" si="19"/>
        <v/>
      </c>
      <c r="F213" t="s">
        <v>2519</v>
      </c>
      <c r="G213" s="10">
        <v>256196</v>
      </c>
      <c r="H213" s="4">
        <v>2.7099999999999999E-2</v>
      </c>
      <c r="J213" t="s">
        <v>2709</v>
      </c>
      <c r="K213" s="16">
        <f t="shared" si="15"/>
        <v>25990438</v>
      </c>
      <c r="L213" s="4">
        <f t="shared" si="16"/>
        <v>0.98799999999999999</v>
      </c>
      <c r="M213" s="16">
        <f t="shared" si="17"/>
        <v>8117502</v>
      </c>
      <c r="N213" s="4">
        <f t="shared" si="18"/>
        <v>0.31259999999999999</v>
      </c>
    </row>
    <row r="214" spans="1:14" x14ac:dyDescent="0.35">
      <c r="A214" t="s">
        <v>244</v>
      </c>
      <c r="B214" t="s">
        <v>17</v>
      </c>
      <c r="C214" t="s">
        <v>248</v>
      </c>
      <c r="D214" t="s">
        <v>2172</v>
      </c>
      <c r="E214" t="str">
        <f t="shared" si="19"/>
        <v/>
      </c>
      <c r="F214" t="s">
        <v>2520</v>
      </c>
      <c r="G214" s="10">
        <v>0</v>
      </c>
      <c r="H214" s="4">
        <v>0</v>
      </c>
      <c r="J214" t="s">
        <v>2710</v>
      </c>
      <c r="K214" s="16">
        <f t="shared" si="15"/>
        <v>8410407</v>
      </c>
      <c r="L214" s="4">
        <f t="shared" si="16"/>
        <v>0.93870000000000009</v>
      </c>
      <c r="M214" s="16">
        <f t="shared" si="17"/>
        <v>5081008</v>
      </c>
      <c r="N214" s="4">
        <f t="shared" si="18"/>
        <v>0.56710000000000005</v>
      </c>
    </row>
    <row r="215" spans="1:14" x14ac:dyDescent="0.35">
      <c r="A215" t="s">
        <v>244</v>
      </c>
      <c r="B215" t="s">
        <v>17</v>
      </c>
      <c r="C215" t="s">
        <v>248</v>
      </c>
      <c r="D215" t="s">
        <v>19</v>
      </c>
      <c r="E215" t="str">
        <f t="shared" si="19"/>
        <v>8</v>
      </c>
      <c r="F215" t="s">
        <v>2520</v>
      </c>
      <c r="G215" s="10">
        <v>348968</v>
      </c>
      <c r="H215" s="4">
        <v>0.24410000000000001</v>
      </c>
      <c r="J215" t="s">
        <v>2711</v>
      </c>
      <c r="K215" s="16">
        <f t="shared" si="15"/>
        <v>4969963</v>
      </c>
      <c r="L215" s="4">
        <f t="shared" si="16"/>
        <v>0.97610000000000008</v>
      </c>
      <c r="M215" s="16">
        <f t="shared" si="17"/>
        <v>2671081</v>
      </c>
      <c r="N215" s="4">
        <f t="shared" si="18"/>
        <v>0.52459999999999996</v>
      </c>
    </row>
    <row r="216" spans="1:14" x14ac:dyDescent="0.35">
      <c r="A216" t="s">
        <v>244</v>
      </c>
      <c r="B216" t="s">
        <v>17</v>
      </c>
      <c r="C216" t="s">
        <v>248</v>
      </c>
      <c r="D216" t="s">
        <v>30</v>
      </c>
      <c r="E216" t="str">
        <f t="shared" si="19"/>
        <v>8</v>
      </c>
      <c r="F216" t="s">
        <v>2520</v>
      </c>
      <c r="G216" s="10">
        <v>156120</v>
      </c>
      <c r="H216" s="4">
        <v>0.10489999999999999</v>
      </c>
      <c r="J216" t="s">
        <v>2712</v>
      </c>
      <c r="K216" s="16">
        <f t="shared" si="15"/>
        <v>5589323</v>
      </c>
      <c r="L216" s="4">
        <f t="shared" si="16"/>
        <v>1.0216999999999998</v>
      </c>
      <c r="M216" s="16">
        <f t="shared" si="17"/>
        <v>1873684</v>
      </c>
      <c r="N216" s="4">
        <f t="shared" si="18"/>
        <v>0.34249999999999997</v>
      </c>
    </row>
    <row r="217" spans="1:14" x14ac:dyDescent="0.35">
      <c r="A217" t="s">
        <v>244</v>
      </c>
      <c r="B217" t="s">
        <v>17</v>
      </c>
      <c r="C217" t="s">
        <v>248</v>
      </c>
      <c r="D217" t="s">
        <v>2175</v>
      </c>
      <c r="E217" t="str">
        <f t="shared" si="19"/>
        <v/>
      </c>
      <c r="F217" t="s">
        <v>2520</v>
      </c>
      <c r="G217" s="10">
        <v>373150</v>
      </c>
      <c r="H217" s="4">
        <v>0.26100000000000001</v>
      </c>
      <c r="J217" t="s">
        <v>2713</v>
      </c>
      <c r="K217" s="16">
        <f t="shared" si="15"/>
        <v>15962478</v>
      </c>
      <c r="L217" s="4">
        <f t="shared" si="16"/>
        <v>0.92330000000000001</v>
      </c>
      <c r="M217" s="16">
        <f t="shared" si="17"/>
        <v>7003574</v>
      </c>
      <c r="N217" s="4">
        <f t="shared" si="18"/>
        <v>0.40510000000000002</v>
      </c>
    </row>
    <row r="218" spans="1:14" x14ac:dyDescent="0.35">
      <c r="A218" t="s">
        <v>244</v>
      </c>
      <c r="B218" t="s">
        <v>17</v>
      </c>
      <c r="C218" t="s">
        <v>248</v>
      </c>
      <c r="D218" t="s">
        <v>2177</v>
      </c>
      <c r="E218" t="str">
        <f t="shared" si="19"/>
        <v/>
      </c>
      <c r="F218" t="s">
        <v>2520</v>
      </c>
      <c r="G218" s="10">
        <v>257448</v>
      </c>
      <c r="H218" s="4">
        <v>0.18010000000000001</v>
      </c>
      <c r="J218" t="s">
        <v>2714</v>
      </c>
      <c r="K218" s="16">
        <f t="shared" si="15"/>
        <v>28362169</v>
      </c>
      <c r="L218" s="4">
        <f t="shared" si="16"/>
        <v>1.2583</v>
      </c>
      <c r="M218" s="16">
        <f t="shared" si="17"/>
        <v>10351527</v>
      </c>
      <c r="N218" s="4">
        <f t="shared" si="18"/>
        <v>0.47120000000000001</v>
      </c>
    </row>
    <row r="219" spans="1:14" x14ac:dyDescent="0.35">
      <c r="A219" t="s">
        <v>244</v>
      </c>
      <c r="B219" t="s">
        <v>17</v>
      </c>
      <c r="C219" t="s">
        <v>248</v>
      </c>
      <c r="D219" t="s">
        <v>2179</v>
      </c>
      <c r="E219" t="str">
        <f t="shared" si="19"/>
        <v/>
      </c>
      <c r="F219" t="s">
        <v>2520</v>
      </c>
      <c r="G219" s="10">
        <v>59898</v>
      </c>
      <c r="H219" s="4">
        <v>4.19E-2</v>
      </c>
      <c r="J219" t="s">
        <v>2715</v>
      </c>
      <c r="K219" s="16">
        <f t="shared" si="15"/>
        <v>11656848</v>
      </c>
      <c r="L219" s="4">
        <f t="shared" si="16"/>
        <v>0.75560000000000005</v>
      </c>
      <c r="M219" s="16">
        <f t="shared" si="17"/>
        <v>2830905</v>
      </c>
      <c r="N219" s="4">
        <f t="shared" si="18"/>
        <v>0.1835</v>
      </c>
    </row>
    <row r="220" spans="1:14" x14ac:dyDescent="0.35">
      <c r="A220" t="s">
        <v>255</v>
      </c>
      <c r="B220" t="s">
        <v>17</v>
      </c>
      <c r="C220" t="s">
        <v>256</v>
      </c>
      <c r="D220" t="s">
        <v>2170</v>
      </c>
      <c r="E220" t="str">
        <f t="shared" si="19"/>
        <v/>
      </c>
      <c r="F220" t="s">
        <v>2521</v>
      </c>
      <c r="G220" s="10">
        <v>0</v>
      </c>
      <c r="H220" s="4">
        <v>0</v>
      </c>
      <c r="J220" t="s">
        <v>2716</v>
      </c>
      <c r="K220" s="16">
        <f t="shared" si="15"/>
        <v>3691581</v>
      </c>
      <c r="L220" s="4">
        <f t="shared" si="16"/>
        <v>0.78269999999999995</v>
      </c>
      <c r="M220" s="16">
        <f t="shared" si="17"/>
        <v>1220835</v>
      </c>
      <c r="N220" s="4">
        <f t="shared" si="18"/>
        <v>0.28129999999999999</v>
      </c>
    </row>
    <row r="221" spans="1:14" x14ac:dyDescent="0.35">
      <c r="A221" t="s">
        <v>255</v>
      </c>
      <c r="B221" t="s">
        <v>17</v>
      </c>
      <c r="C221" t="s">
        <v>256</v>
      </c>
      <c r="D221" t="s">
        <v>2172</v>
      </c>
      <c r="E221" t="str">
        <f t="shared" si="19"/>
        <v/>
      </c>
      <c r="F221" t="s">
        <v>2521</v>
      </c>
      <c r="G221" s="10">
        <v>0</v>
      </c>
      <c r="H221" s="4">
        <v>0</v>
      </c>
      <c r="J221" t="s">
        <v>2717</v>
      </c>
      <c r="K221" s="16">
        <f t="shared" si="15"/>
        <v>3197949</v>
      </c>
      <c r="L221" s="4">
        <f t="shared" si="16"/>
        <v>0.67820000000000003</v>
      </c>
      <c r="M221" s="16">
        <f t="shared" si="17"/>
        <v>1366127</v>
      </c>
      <c r="N221" s="4">
        <f t="shared" si="18"/>
        <v>0.28970000000000001</v>
      </c>
    </row>
    <row r="222" spans="1:14" x14ac:dyDescent="0.35">
      <c r="A222" t="s">
        <v>255</v>
      </c>
      <c r="B222" t="s">
        <v>17</v>
      </c>
      <c r="C222" t="s">
        <v>256</v>
      </c>
      <c r="D222" t="s">
        <v>19</v>
      </c>
      <c r="E222" t="str">
        <f t="shared" si="19"/>
        <v>8</v>
      </c>
      <c r="F222" t="s">
        <v>2521</v>
      </c>
      <c r="G222" s="10">
        <v>1321214</v>
      </c>
      <c r="H222" s="4">
        <v>0.308</v>
      </c>
      <c r="J222" t="s">
        <v>2718</v>
      </c>
      <c r="K222" s="16">
        <f t="shared" si="15"/>
        <v>1727169</v>
      </c>
      <c r="L222" s="4">
        <f t="shared" si="16"/>
        <v>0.42809999999999998</v>
      </c>
      <c r="M222" s="16">
        <f t="shared" si="17"/>
        <v>455731</v>
      </c>
      <c r="N222" s="4">
        <f t="shared" si="18"/>
        <v>0.113</v>
      </c>
    </row>
    <row r="223" spans="1:14" x14ac:dyDescent="0.35">
      <c r="A223" t="s">
        <v>255</v>
      </c>
      <c r="B223" t="s">
        <v>17</v>
      </c>
      <c r="C223" t="s">
        <v>256</v>
      </c>
      <c r="D223" t="s">
        <v>30</v>
      </c>
      <c r="E223" t="str">
        <f t="shared" si="19"/>
        <v>8</v>
      </c>
      <c r="F223" t="s">
        <v>2521</v>
      </c>
      <c r="G223" s="10">
        <v>93086</v>
      </c>
      <c r="H223" s="4">
        <v>2.1700000000000001E-2</v>
      </c>
      <c r="J223" t="s">
        <v>2719</v>
      </c>
      <c r="K223" s="16">
        <f t="shared" si="15"/>
        <v>4006503</v>
      </c>
      <c r="L223" s="4">
        <f t="shared" si="16"/>
        <v>1.1487000000000001</v>
      </c>
      <c r="M223" s="16">
        <f t="shared" si="17"/>
        <v>2174680</v>
      </c>
      <c r="N223" s="4">
        <f t="shared" si="18"/>
        <v>0.62349999999999994</v>
      </c>
    </row>
    <row r="224" spans="1:14" x14ac:dyDescent="0.35">
      <c r="A224" t="s">
        <v>255</v>
      </c>
      <c r="B224" t="s">
        <v>17</v>
      </c>
      <c r="C224" t="s">
        <v>256</v>
      </c>
      <c r="D224" t="s">
        <v>2175</v>
      </c>
      <c r="E224" t="str">
        <f t="shared" si="19"/>
        <v/>
      </c>
      <c r="F224" t="s">
        <v>2521</v>
      </c>
      <c r="G224" s="10">
        <v>911552</v>
      </c>
      <c r="H224" s="4">
        <v>0.21249999999999999</v>
      </c>
      <c r="J224" t="s">
        <v>2720</v>
      </c>
      <c r="K224" s="16">
        <f t="shared" si="15"/>
        <v>3880611</v>
      </c>
      <c r="L224" s="4">
        <f t="shared" si="16"/>
        <v>0.65569999999999995</v>
      </c>
      <c r="M224" s="16">
        <f t="shared" si="17"/>
        <v>1364162</v>
      </c>
      <c r="N224" s="4">
        <f t="shared" si="18"/>
        <v>0.23050000000000001</v>
      </c>
    </row>
    <row r="225" spans="1:14" x14ac:dyDescent="0.35">
      <c r="A225" t="s">
        <v>255</v>
      </c>
      <c r="B225" t="s">
        <v>17</v>
      </c>
      <c r="C225" t="s">
        <v>256</v>
      </c>
      <c r="D225" t="s">
        <v>2177</v>
      </c>
      <c r="E225" t="str">
        <f t="shared" si="19"/>
        <v/>
      </c>
      <c r="F225" t="s">
        <v>2521</v>
      </c>
      <c r="G225" s="10">
        <v>522051</v>
      </c>
      <c r="H225" s="4">
        <v>0.1217</v>
      </c>
      <c r="J225" t="s">
        <v>2721</v>
      </c>
      <c r="K225" s="16">
        <f t="shared" si="15"/>
        <v>3525620</v>
      </c>
      <c r="L225" s="4">
        <f t="shared" si="16"/>
        <v>1.3813000000000002</v>
      </c>
      <c r="M225" s="16">
        <f t="shared" si="17"/>
        <v>1753173</v>
      </c>
      <c r="N225" s="4">
        <f t="shared" si="18"/>
        <v>0.68680000000000008</v>
      </c>
    </row>
    <row r="226" spans="1:14" x14ac:dyDescent="0.35">
      <c r="A226" t="s">
        <v>255</v>
      </c>
      <c r="B226" t="s">
        <v>17</v>
      </c>
      <c r="C226" t="s">
        <v>256</v>
      </c>
      <c r="D226" t="s">
        <v>2179</v>
      </c>
      <c r="E226" t="str">
        <f t="shared" si="19"/>
        <v/>
      </c>
      <c r="F226" t="s">
        <v>2521</v>
      </c>
      <c r="G226" s="10">
        <v>229497</v>
      </c>
      <c r="H226" s="4">
        <v>5.3499999999999999E-2</v>
      </c>
      <c r="J226" t="s">
        <v>2722</v>
      </c>
      <c r="K226" s="16">
        <f t="shared" si="15"/>
        <v>5999684</v>
      </c>
      <c r="L226" s="4">
        <f t="shared" si="16"/>
        <v>1.1991000000000001</v>
      </c>
      <c r="M226" s="16">
        <f t="shared" si="17"/>
        <v>3177716</v>
      </c>
      <c r="N226" s="4">
        <f t="shared" si="18"/>
        <v>0.6351</v>
      </c>
    </row>
    <row r="227" spans="1:14" x14ac:dyDescent="0.35">
      <c r="A227" t="s">
        <v>255</v>
      </c>
      <c r="B227" t="s">
        <v>17</v>
      </c>
      <c r="C227" t="s">
        <v>262</v>
      </c>
      <c r="D227" t="s">
        <v>2170</v>
      </c>
      <c r="E227" t="str">
        <f t="shared" si="19"/>
        <v/>
      </c>
      <c r="F227" t="s">
        <v>2522</v>
      </c>
      <c r="G227" s="10">
        <v>0</v>
      </c>
      <c r="H227" s="4">
        <v>0</v>
      </c>
      <c r="J227" t="s">
        <v>2723</v>
      </c>
      <c r="K227" s="16">
        <f t="shared" si="15"/>
        <v>1333349</v>
      </c>
      <c r="L227" s="4">
        <f t="shared" si="16"/>
        <v>0.7429</v>
      </c>
      <c r="M227" s="16">
        <f t="shared" si="17"/>
        <v>500619</v>
      </c>
      <c r="N227" s="4">
        <f t="shared" si="18"/>
        <v>0.27790000000000004</v>
      </c>
    </row>
    <row r="228" spans="1:14" x14ac:dyDescent="0.35">
      <c r="A228" t="s">
        <v>255</v>
      </c>
      <c r="B228" t="s">
        <v>17</v>
      </c>
      <c r="C228" t="s">
        <v>262</v>
      </c>
      <c r="D228" t="s">
        <v>2172</v>
      </c>
      <c r="E228" t="str">
        <f t="shared" si="19"/>
        <v/>
      </c>
      <c r="F228" t="s">
        <v>2522</v>
      </c>
      <c r="G228" s="10">
        <v>0</v>
      </c>
      <c r="H228" s="4">
        <v>0</v>
      </c>
      <c r="J228" t="s">
        <v>2724</v>
      </c>
      <c r="K228" s="16">
        <f t="shared" si="15"/>
        <v>1484450</v>
      </c>
      <c r="L228" s="4">
        <f t="shared" si="16"/>
        <v>0.74040000000000006</v>
      </c>
      <c r="M228" s="16">
        <f t="shared" si="17"/>
        <v>495819</v>
      </c>
      <c r="N228" s="4">
        <f t="shared" si="18"/>
        <v>0.24729999999999999</v>
      </c>
    </row>
    <row r="229" spans="1:14" x14ac:dyDescent="0.35">
      <c r="A229" t="s">
        <v>255</v>
      </c>
      <c r="B229" t="s">
        <v>17</v>
      </c>
      <c r="C229" t="s">
        <v>262</v>
      </c>
      <c r="D229" t="s">
        <v>19</v>
      </c>
      <c r="E229" t="str">
        <f t="shared" si="19"/>
        <v>8</v>
      </c>
      <c r="F229" t="s">
        <v>2522</v>
      </c>
      <c r="G229" s="10">
        <v>1183817</v>
      </c>
      <c r="H229" s="4">
        <v>0.29310000000000003</v>
      </c>
      <c r="J229" t="s">
        <v>2725</v>
      </c>
      <c r="K229" s="16">
        <f t="shared" si="15"/>
        <v>2431151</v>
      </c>
      <c r="L229" s="4">
        <f t="shared" si="16"/>
        <v>1.2035</v>
      </c>
      <c r="M229" s="16">
        <f t="shared" si="17"/>
        <v>972663</v>
      </c>
      <c r="N229" s="4">
        <f t="shared" si="18"/>
        <v>0.48150000000000004</v>
      </c>
    </row>
    <row r="230" spans="1:14" x14ac:dyDescent="0.35">
      <c r="A230" t="s">
        <v>255</v>
      </c>
      <c r="B230" t="s">
        <v>17</v>
      </c>
      <c r="C230" t="s">
        <v>262</v>
      </c>
      <c r="D230" t="s">
        <v>30</v>
      </c>
      <c r="E230" t="str">
        <f t="shared" si="19"/>
        <v>8</v>
      </c>
      <c r="F230" t="s">
        <v>2522</v>
      </c>
      <c r="G230" s="10">
        <v>292016</v>
      </c>
      <c r="H230" s="4">
        <v>7.2300000000000003E-2</v>
      </c>
      <c r="J230" t="s">
        <v>2726</v>
      </c>
      <c r="K230" s="16">
        <f t="shared" si="15"/>
        <v>3679098</v>
      </c>
      <c r="L230" s="4">
        <f t="shared" si="16"/>
        <v>0.94689999999999996</v>
      </c>
      <c r="M230" s="16">
        <f t="shared" si="17"/>
        <v>1516477</v>
      </c>
      <c r="N230" s="4">
        <f t="shared" si="18"/>
        <v>0.39029999999999998</v>
      </c>
    </row>
    <row r="231" spans="1:14" x14ac:dyDescent="0.35">
      <c r="A231" t="s">
        <v>255</v>
      </c>
      <c r="B231" t="s">
        <v>17</v>
      </c>
      <c r="C231" t="s">
        <v>262</v>
      </c>
      <c r="D231" t="s">
        <v>2175</v>
      </c>
      <c r="E231" t="str">
        <f t="shared" si="19"/>
        <v/>
      </c>
      <c r="F231" t="s">
        <v>2522</v>
      </c>
      <c r="G231" s="10">
        <v>900282</v>
      </c>
      <c r="H231" s="4">
        <v>0.22289999999999999</v>
      </c>
      <c r="J231" t="s">
        <v>2727</v>
      </c>
      <c r="K231" s="16">
        <f t="shared" si="15"/>
        <v>2119916</v>
      </c>
      <c r="L231" s="4">
        <f t="shared" si="16"/>
        <v>1.0891999999999999</v>
      </c>
      <c r="M231" s="16">
        <f t="shared" si="17"/>
        <v>812193</v>
      </c>
      <c r="N231" s="4">
        <f t="shared" si="18"/>
        <v>0.4173</v>
      </c>
    </row>
    <row r="232" spans="1:14" x14ac:dyDescent="0.35">
      <c r="A232" t="s">
        <v>255</v>
      </c>
      <c r="B232" t="s">
        <v>17</v>
      </c>
      <c r="C232" t="s">
        <v>262</v>
      </c>
      <c r="D232" t="s">
        <v>2177</v>
      </c>
      <c r="E232" t="str">
        <f t="shared" si="19"/>
        <v/>
      </c>
      <c r="F232" t="s">
        <v>2522</v>
      </c>
      <c r="G232" s="10">
        <v>480231</v>
      </c>
      <c r="H232" s="4">
        <v>0.11890000000000001</v>
      </c>
      <c r="J232" t="s">
        <v>2728</v>
      </c>
      <c r="K232" s="16">
        <f t="shared" si="15"/>
        <v>3244016</v>
      </c>
      <c r="L232" s="4">
        <f t="shared" si="16"/>
        <v>0.95079999999999998</v>
      </c>
      <c r="M232" s="16">
        <f t="shared" si="17"/>
        <v>1277749</v>
      </c>
      <c r="N232" s="4">
        <f t="shared" si="18"/>
        <v>0.3745</v>
      </c>
    </row>
    <row r="233" spans="1:14" x14ac:dyDescent="0.35">
      <c r="A233" t="s">
        <v>255</v>
      </c>
      <c r="B233" t="s">
        <v>17</v>
      </c>
      <c r="C233" t="s">
        <v>262</v>
      </c>
      <c r="D233" t="s">
        <v>2179</v>
      </c>
      <c r="E233" t="str">
        <f t="shared" si="19"/>
        <v/>
      </c>
      <c r="F233" t="s">
        <v>2522</v>
      </c>
      <c r="G233" s="10">
        <v>189023</v>
      </c>
      <c r="H233" s="4">
        <v>4.6800000000000001E-2</v>
      </c>
      <c r="J233" t="s">
        <v>2729</v>
      </c>
      <c r="K233" s="16">
        <f t="shared" si="15"/>
        <v>5167568</v>
      </c>
      <c r="L233" s="4">
        <f t="shared" si="16"/>
        <v>0.77889999999999993</v>
      </c>
      <c r="M233" s="16">
        <f t="shared" si="17"/>
        <v>1642729</v>
      </c>
      <c r="N233" s="4">
        <f t="shared" si="18"/>
        <v>0.24759999999999999</v>
      </c>
    </row>
    <row r="234" spans="1:14" x14ac:dyDescent="0.35">
      <c r="A234" t="s">
        <v>255</v>
      </c>
      <c r="B234" t="s">
        <v>17</v>
      </c>
      <c r="C234" t="s">
        <v>265</v>
      </c>
      <c r="D234" t="s">
        <v>2172</v>
      </c>
      <c r="E234" t="str">
        <f t="shared" si="19"/>
        <v/>
      </c>
      <c r="F234" t="s">
        <v>2523</v>
      </c>
      <c r="G234" s="10">
        <v>0</v>
      </c>
      <c r="H234" s="4">
        <v>0</v>
      </c>
      <c r="J234" t="s">
        <v>2730</v>
      </c>
      <c r="K234" s="16">
        <f t="shared" si="15"/>
        <v>1661758</v>
      </c>
      <c r="L234" s="4">
        <f t="shared" si="16"/>
        <v>0.72660000000000002</v>
      </c>
      <c r="M234" s="16">
        <f t="shared" si="17"/>
        <v>433621</v>
      </c>
      <c r="N234" s="4">
        <f t="shared" si="18"/>
        <v>0.18959999999999999</v>
      </c>
    </row>
    <row r="235" spans="1:14" x14ac:dyDescent="0.35">
      <c r="A235" t="s">
        <v>255</v>
      </c>
      <c r="B235" t="s">
        <v>17</v>
      </c>
      <c r="C235" t="s">
        <v>265</v>
      </c>
      <c r="D235" t="s">
        <v>19</v>
      </c>
      <c r="E235" t="str">
        <f t="shared" si="19"/>
        <v>8</v>
      </c>
      <c r="F235" t="s">
        <v>2523</v>
      </c>
      <c r="G235" s="10">
        <v>3551006</v>
      </c>
      <c r="H235" s="4">
        <v>0.64129999999999998</v>
      </c>
      <c r="J235" t="s">
        <v>2731</v>
      </c>
      <c r="K235" s="16">
        <f t="shared" si="15"/>
        <v>2338771</v>
      </c>
      <c r="L235" s="4">
        <f t="shared" si="16"/>
        <v>1.0863</v>
      </c>
      <c r="M235" s="16">
        <f t="shared" si="17"/>
        <v>738899</v>
      </c>
      <c r="N235" s="4">
        <f t="shared" si="18"/>
        <v>0.34320000000000001</v>
      </c>
    </row>
    <row r="236" spans="1:14" x14ac:dyDescent="0.35">
      <c r="A236" t="s">
        <v>255</v>
      </c>
      <c r="B236" t="s">
        <v>17</v>
      </c>
      <c r="C236" t="s">
        <v>265</v>
      </c>
      <c r="D236" t="s">
        <v>30</v>
      </c>
      <c r="E236" t="str">
        <f t="shared" si="19"/>
        <v>8</v>
      </c>
      <c r="F236" t="s">
        <v>2523</v>
      </c>
      <c r="G236" s="10">
        <v>437993</v>
      </c>
      <c r="H236" s="4">
        <v>7.9100000000000004E-2</v>
      </c>
      <c r="J236" t="s">
        <v>2732</v>
      </c>
      <c r="K236" s="16">
        <f t="shared" si="15"/>
        <v>6806121</v>
      </c>
      <c r="L236" s="4">
        <f t="shared" si="16"/>
        <v>0.71730000000000005</v>
      </c>
      <c r="M236" s="16">
        <f t="shared" si="17"/>
        <v>1938506</v>
      </c>
      <c r="N236" s="4">
        <f t="shared" si="18"/>
        <v>0.20430000000000001</v>
      </c>
    </row>
    <row r="237" spans="1:14" x14ac:dyDescent="0.35">
      <c r="A237" t="s">
        <v>255</v>
      </c>
      <c r="B237" t="s">
        <v>17</v>
      </c>
      <c r="C237" t="s">
        <v>265</v>
      </c>
      <c r="D237" t="s">
        <v>50</v>
      </c>
      <c r="E237" t="str">
        <f t="shared" si="19"/>
        <v/>
      </c>
      <c r="F237" t="s">
        <v>2523</v>
      </c>
      <c r="G237" s="10">
        <v>2278810</v>
      </c>
      <c r="H237" s="4">
        <v>0.39419999999999999</v>
      </c>
      <c r="J237" t="s">
        <v>2733</v>
      </c>
      <c r="K237" s="16">
        <f t="shared" si="15"/>
        <v>3801124</v>
      </c>
      <c r="L237" s="4">
        <f t="shared" si="16"/>
        <v>0.96209999999999996</v>
      </c>
      <c r="M237" s="16">
        <f t="shared" si="17"/>
        <v>1947146</v>
      </c>
      <c r="N237" s="4">
        <f t="shared" si="18"/>
        <v>0.49260000000000004</v>
      </c>
    </row>
    <row r="238" spans="1:14" x14ac:dyDescent="0.35">
      <c r="A238" t="s">
        <v>255</v>
      </c>
      <c r="B238" t="s">
        <v>17</v>
      </c>
      <c r="C238" t="s">
        <v>265</v>
      </c>
      <c r="D238" t="s">
        <v>2175</v>
      </c>
      <c r="E238" t="str">
        <f t="shared" si="19"/>
        <v/>
      </c>
      <c r="F238" t="s">
        <v>2523</v>
      </c>
      <c r="G238" s="10">
        <v>1250300</v>
      </c>
      <c r="H238" s="4">
        <v>0.2258</v>
      </c>
      <c r="J238" t="s">
        <v>2734</v>
      </c>
      <c r="K238" s="16">
        <f t="shared" si="15"/>
        <v>25204040</v>
      </c>
      <c r="L238" s="4">
        <f t="shared" si="16"/>
        <v>1.0316000000000001</v>
      </c>
      <c r="M238" s="16">
        <f t="shared" si="17"/>
        <v>11952129</v>
      </c>
      <c r="N238" s="4">
        <f t="shared" si="18"/>
        <v>0.48920000000000002</v>
      </c>
    </row>
    <row r="239" spans="1:14" x14ac:dyDescent="0.35">
      <c r="A239" t="s">
        <v>255</v>
      </c>
      <c r="B239" t="s">
        <v>17</v>
      </c>
      <c r="C239" t="s">
        <v>265</v>
      </c>
      <c r="D239" t="s">
        <v>2177</v>
      </c>
      <c r="E239" t="str">
        <f t="shared" si="19"/>
        <v/>
      </c>
      <c r="F239" t="s">
        <v>2523</v>
      </c>
      <c r="G239" s="10">
        <v>841101</v>
      </c>
      <c r="H239" s="4">
        <v>0.15190000000000001</v>
      </c>
      <c r="J239" t="s">
        <v>2735</v>
      </c>
      <c r="K239" s="16">
        <f t="shared" si="15"/>
        <v>9680717</v>
      </c>
      <c r="L239" s="4">
        <f t="shared" si="16"/>
        <v>1.3875</v>
      </c>
      <c r="M239" s="16">
        <f t="shared" si="17"/>
        <v>6600331</v>
      </c>
      <c r="N239" s="4">
        <f t="shared" si="18"/>
        <v>0.94599999999999995</v>
      </c>
    </row>
    <row r="240" spans="1:14" x14ac:dyDescent="0.35">
      <c r="A240" t="s">
        <v>255</v>
      </c>
      <c r="B240" t="s">
        <v>17</v>
      </c>
      <c r="C240" t="s">
        <v>265</v>
      </c>
      <c r="D240" t="s">
        <v>2179</v>
      </c>
      <c r="E240" t="str">
        <f t="shared" si="19"/>
        <v/>
      </c>
      <c r="F240" t="s">
        <v>2523</v>
      </c>
      <c r="G240" s="10">
        <v>245298</v>
      </c>
      <c r="H240" s="4">
        <v>4.4299999999999999E-2</v>
      </c>
      <c r="J240" t="s">
        <v>2736</v>
      </c>
      <c r="K240" s="16">
        <f t="shared" si="15"/>
        <v>51986128</v>
      </c>
      <c r="L240" s="4">
        <f t="shared" si="16"/>
        <v>1.2682</v>
      </c>
      <c r="M240" s="16">
        <f t="shared" si="17"/>
        <v>21828271</v>
      </c>
      <c r="N240" s="4">
        <f t="shared" si="18"/>
        <v>0.53249999999999997</v>
      </c>
    </row>
    <row r="241" spans="1:14" x14ac:dyDescent="0.35">
      <c r="A241" t="s">
        <v>272</v>
      </c>
      <c r="B241" t="s">
        <v>17</v>
      </c>
      <c r="C241" t="s">
        <v>273</v>
      </c>
      <c r="D241" t="s">
        <v>2170</v>
      </c>
      <c r="E241" t="str">
        <f t="shared" si="19"/>
        <v/>
      </c>
      <c r="F241" t="s">
        <v>2525</v>
      </c>
      <c r="G241" s="10">
        <v>0</v>
      </c>
      <c r="H241" s="4">
        <v>0</v>
      </c>
      <c r="J241" t="s">
        <v>2737</v>
      </c>
      <c r="K241" s="16">
        <f t="shared" si="15"/>
        <v>2485821</v>
      </c>
      <c r="L241" s="4">
        <f t="shared" si="16"/>
        <v>1.6341000000000001</v>
      </c>
      <c r="M241" s="16">
        <f t="shared" si="17"/>
        <v>1487750</v>
      </c>
      <c r="N241" s="4">
        <f t="shared" si="18"/>
        <v>0.97800000000000009</v>
      </c>
    </row>
    <row r="242" spans="1:14" x14ac:dyDescent="0.35">
      <c r="A242" t="s">
        <v>272</v>
      </c>
      <c r="B242" t="s">
        <v>17</v>
      </c>
      <c r="C242" t="s">
        <v>273</v>
      </c>
      <c r="D242" t="s">
        <v>2172</v>
      </c>
      <c r="E242" t="str">
        <f t="shared" si="19"/>
        <v/>
      </c>
      <c r="F242" t="s">
        <v>2525</v>
      </c>
      <c r="G242" s="10">
        <v>0</v>
      </c>
      <c r="H242" s="4">
        <v>0</v>
      </c>
      <c r="J242" t="s">
        <v>2738</v>
      </c>
      <c r="K242" s="16">
        <f t="shared" si="15"/>
        <v>6175121</v>
      </c>
      <c r="L242" s="4">
        <f t="shared" si="16"/>
        <v>1.1476</v>
      </c>
      <c r="M242" s="16">
        <f t="shared" si="17"/>
        <v>2433243</v>
      </c>
      <c r="N242" s="4">
        <f t="shared" si="18"/>
        <v>0.45219999999999999</v>
      </c>
    </row>
    <row r="243" spans="1:14" x14ac:dyDescent="0.35">
      <c r="A243" t="s">
        <v>272</v>
      </c>
      <c r="B243" t="s">
        <v>17</v>
      </c>
      <c r="C243" t="s">
        <v>273</v>
      </c>
      <c r="D243" t="s">
        <v>19</v>
      </c>
      <c r="E243" t="str">
        <f t="shared" si="19"/>
        <v>8</v>
      </c>
      <c r="F243" t="s">
        <v>2525</v>
      </c>
      <c r="G243" s="10">
        <v>1375234</v>
      </c>
      <c r="H243" s="4">
        <v>0.45440000000000003</v>
      </c>
      <c r="J243" t="s">
        <v>2739</v>
      </c>
      <c r="K243" s="16">
        <f t="shared" si="15"/>
        <v>4511074</v>
      </c>
      <c r="L243" s="4">
        <f t="shared" si="16"/>
        <v>0.89869999999999994</v>
      </c>
      <c r="M243" s="16">
        <f t="shared" si="17"/>
        <v>2420932</v>
      </c>
      <c r="N243" s="4">
        <f t="shared" si="18"/>
        <v>0.48229999999999995</v>
      </c>
    </row>
    <row r="244" spans="1:14" x14ac:dyDescent="0.35">
      <c r="A244" t="s">
        <v>272</v>
      </c>
      <c r="B244" t="s">
        <v>17</v>
      </c>
      <c r="C244" t="s">
        <v>273</v>
      </c>
      <c r="D244" t="s">
        <v>30</v>
      </c>
      <c r="E244" t="str">
        <f t="shared" si="19"/>
        <v>8</v>
      </c>
      <c r="F244" t="s">
        <v>2525</v>
      </c>
      <c r="G244" s="10">
        <v>432621</v>
      </c>
      <c r="H244" s="4">
        <v>0.14280000000000001</v>
      </c>
      <c r="J244" t="s">
        <v>2740</v>
      </c>
      <c r="K244" s="16">
        <f t="shared" si="15"/>
        <v>3658526</v>
      </c>
      <c r="L244" s="4">
        <f t="shared" si="16"/>
        <v>0.8002999999999999</v>
      </c>
      <c r="M244" s="16">
        <f t="shared" si="17"/>
        <v>1776005</v>
      </c>
      <c r="N244" s="4">
        <f t="shared" si="18"/>
        <v>0.38850000000000001</v>
      </c>
    </row>
    <row r="245" spans="1:14" x14ac:dyDescent="0.35">
      <c r="A245" t="s">
        <v>272</v>
      </c>
      <c r="B245" t="s">
        <v>17</v>
      </c>
      <c r="C245" t="s">
        <v>273</v>
      </c>
      <c r="D245" t="s">
        <v>2175</v>
      </c>
      <c r="E245" t="str">
        <f t="shared" si="19"/>
        <v/>
      </c>
      <c r="F245" t="s">
        <v>2525</v>
      </c>
      <c r="G245" s="10">
        <v>1020337</v>
      </c>
      <c r="H245" s="4">
        <v>0.33710000000000001</v>
      </c>
      <c r="J245" t="s">
        <v>2741</v>
      </c>
      <c r="K245" s="16">
        <f t="shared" si="15"/>
        <v>1914278</v>
      </c>
      <c r="L245" s="4">
        <f t="shared" si="16"/>
        <v>0.67310000000000003</v>
      </c>
      <c r="M245" s="16">
        <f t="shared" si="17"/>
        <v>592115</v>
      </c>
      <c r="N245" s="4">
        <f t="shared" si="18"/>
        <v>0.2082</v>
      </c>
    </row>
    <row r="246" spans="1:14" x14ac:dyDescent="0.35">
      <c r="A246" t="s">
        <v>272</v>
      </c>
      <c r="B246" t="s">
        <v>17</v>
      </c>
      <c r="C246" t="s">
        <v>273</v>
      </c>
      <c r="D246" t="s">
        <v>2177</v>
      </c>
      <c r="E246" t="str">
        <f t="shared" si="19"/>
        <v/>
      </c>
      <c r="F246" t="s">
        <v>2525</v>
      </c>
      <c r="G246" s="10">
        <v>1237226</v>
      </c>
      <c r="H246" s="4">
        <v>0.4088</v>
      </c>
      <c r="J246" t="s">
        <v>2742</v>
      </c>
      <c r="K246" s="16">
        <f t="shared" si="15"/>
        <v>10631695</v>
      </c>
      <c r="L246" s="4">
        <f t="shared" si="16"/>
        <v>1.0981000000000001</v>
      </c>
      <c r="M246" s="16">
        <f t="shared" si="17"/>
        <v>5368614</v>
      </c>
      <c r="N246" s="4">
        <f t="shared" si="18"/>
        <v>0.55449999999999999</v>
      </c>
    </row>
    <row r="247" spans="1:14" x14ac:dyDescent="0.35">
      <c r="A247" t="s">
        <v>272</v>
      </c>
      <c r="B247" t="s">
        <v>17</v>
      </c>
      <c r="C247" t="s">
        <v>273</v>
      </c>
      <c r="D247" t="s">
        <v>2179</v>
      </c>
      <c r="E247" t="str">
        <f t="shared" si="19"/>
        <v/>
      </c>
      <c r="F247" t="s">
        <v>2525</v>
      </c>
      <c r="G247" s="10">
        <v>0</v>
      </c>
      <c r="H247" s="4">
        <v>0</v>
      </c>
      <c r="J247" t="s">
        <v>2743</v>
      </c>
      <c r="K247" s="16">
        <f t="shared" si="15"/>
        <v>5875275</v>
      </c>
      <c r="L247" s="4">
        <f t="shared" si="16"/>
        <v>0.82600000000000007</v>
      </c>
      <c r="M247" s="16">
        <f t="shared" si="17"/>
        <v>2293918</v>
      </c>
      <c r="N247" s="4">
        <f t="shared" si="18"/>
        <v>0.32250000000000001</v>
      </c>
    </row>
    <row r="248" spans="1:14" x14ac:dyDescent="0.35">
      <c r="A248" t="s">
        <v>278</v>
      </c>
      <c r="B248" t="s">
        <v>17</v>
      </c>
      <c r="C248" t="s">
        <v>279</v>
      </c>
      <c r="D248" t="s">
        <v>2206</v>
      </c>
      <c r="E248" t="str">
        <f t="shared" si="19"/>
        <v/>
      </c>
      <c r="F248" t="s">
        <v>2526</v>
      </c>
      <c r="G248" s="10">
        <v>1014742</v>
      </c>
      <c r="H248" s="4">
        <v>0.34179999999999999</v>
      </c>
      <c r="J248" t="s">
        <v>2744</v>
      </c>
      <c r="K248" s="16">
        <f t="shared" si="15"/>
        <v>4897305</v>
      </c>
      <c r="L248" s="4">
        <f t="shared" si="16"/>
        <v>0.68159999999999998</v>
      </c>
      <c r="M248" s="16">
        <f t="shared" si="17"/>
        <v>1446343</v>
      </c>
      <c r="N248" s="4">
        <f t="shared" si="18"/>
        <v>0.20130000000000001</v>
      </c>
    </row>
    <row r="249" spans="1:14" x14ac:dyDescent="0.35">
      <c r="A249" t="s">
        <v>278</v>
      </c>
      <c r="B249" t="s">
        <v>17</v>
      </c>
      <c r="C249" t="s">
        <v>279</v>
      </c>
      <c r="D249" t="s">
        <v>2170</v>
      </c>
      <c r="E249" t="str">
        <f t="shared" si="19"/>
        <v/>
      </c>
      <c r="F249" t="s">
        <v>2526</v>
      </c>
      <c r="G249" s="10">
        <v>0</v>
      </c>
      <c r="H249" s="4">
        <v>0</v>
      </c>
      <c r="J249" t="s">
        <v>2745</v>
      </c>
      <c r="K249" s="16">
        <f t="shared" si="15"/>
        <v>2248576</v>
      </c>
      <c r="L249" s="4">
        <f t="shared" si="16"/>
        <v>1.0366</v>
      </c>
      <c r="M249" s="16">
        <f t="shared" si="17"/>
        <v>893561</v>
      </c>
      <c r="N249" s="4">
        <f t="shared" si="18"/>
        <v>0.41199999999999998</v>
      </c>
    </row>
    <row r="250" spans="1:14" x14ac:dyDescent="0.35">
      <c r="A250" t="s">
        <v>278</v>
      </c>
      <c r="B250" t="s">
        <v>17</v>
      </c>
      <c r="C250" t="s">
        <v>279</v>
      </c>
      <c r="D250" t="s">
        <v>2172</v>
      </c>
      <c r="E250" t="str">
        <f t="shared" si="19"/>
        <v/>
      </c>
      <c r="F250" t="s">
        <v>2526</v>
      </c>
      <c r="G250" s="10">
        <v>0</v>
      </c>
      <c r="H250" s="4">
        <v>0</v>
      </c>
      <c r="J250" t="s">
        <v>2746</v>
      </c>
      <c r="K250" s="16">
        <f t="shared" si="15"/>
        <v>2596820</v>
      </c>
      <c r="L250" s="4">
        <f t="shared" si="16"/>
        <v>0.86419999999999986</v>
      </c>
      <c r="M250" s="16">
        <f t="shared" si="17"/>
        <v>958910</v>
      </c>
      <c r="N250" s="4">
        <f t="shared" si="18"/>
        <v>0.31909999999999999</v>
      </c>
    </row>
    <row r="251" spans="1:14" x14ac:dyDescent="0.35">
      <c r="A251" t="s">
        <v>278</v>
      </c>
      <c r="B251" t="s">
        <v>17</v>
      </c>
      <c r="C251" t="s">
        <v>279</v>
      </c>
      <c r="D251" t="s">
        <v>19</v>
      </c>
      <c r="E251" t="str">
        <f t="shared" si="19"/>
        <v>8</v>
      </c>
      <c r="F251" t="s">
        <v>2526</v>
      </c>
      <c r="G251" s="10">
        <v>145769</v>
      </c>
      <c r="H251" s="4">
        <v>4.9099999999999998E-2</v>
      </c>
      <c r="J251" t="s">
        <v>2747</v>
      </c>
      <c r="K251" s="16">
        <f t="shared" si="15"/>
        <v>5282203</v>
      </c>
      <c r="L251" s="4">
        <f t="shared" si="16"/>
        <v>1.2545000000000002</v>
      </c>
      <c r="M251" s="16">
        <f t="shared" si="17"/>
        <v>3112900</v>
      </c>
      <c r="N251" s="4">
        <f t="shared" si="18"/>
        <v>0.73930000000000007</v>
      </c>
    </row>
    <row r="252" spans="1:14" x14ac:dyDescent="0.35">
      <c r="A252" t="s">
        <v>278</v>
      </c>
      <c r="B252" t="s">
        <v>17</v>
      </c>
      <c r="C252" t="s">
        <v>279</v>
      </c>
      <c r="D252" t="s">
        <v>30</v>
      </c>
      <c r="E252" t="str">
        <f t="shared" si="19"/>
        <v>8</v>
      </c>
      <c r="F252" t="s">
        <v>2526</v>
      </c>
      <c r="G252" s="10">
        <v>200098</v>
      </c>
      <c r="H252" s="4">
        <v>6.7400000000000002E-2</v>
      </c>
      <c r="J252" t="s">
        <v>2748</v>
      </c>
      <c r="K252" s="16">
        <f t="shared" si="15"/>
        <v>3962849</v>
      </c>
      <c r="L252" s="4">
        <f t="shared" si="16"/>
        <v>0.56809999999999994</v>
      </c>
      <c r="M252" s="16">
        <f t="shared" si="17"/>
        <v>769501</v>
      </c>
      <c r="N252" s="4">
        <f t="shared" si="18"/>
        <v>0.1103</v>
      </c>
    </row>
    <row r="253" spans="1:14" x14ac:dyDescent="0.35">
      <c r="A253" t="s">
        <v>278</v>
      </c>
      <c r="B253" t="s">
        <v>17</v>
      </c>
      <c r="C253" t="s">
        <v>279</v>
      </c>
      <c r="D253" t="s">
        <v>2175</v>
      </c>
      <c r="E253" t="str">
        <f t="shared" si="19"/>
        <v/>
      </c>
      <c r="F253" t="s">
        <v>2526</v>
      </c>
      <c r="G253" s="10">
        <v>549528</v>
      </c>
      <c r="H253" s="4">
        <v>0.18509999999999999</v>
      </c>
      <c r="J253" t="s">
        <v>2749</v>
      </c>
      <c r="K253" s="16">
        <f t="shared" si="15"/>
        <v>6474733</v>
      </c>
      <c r="L253" s="4">
        <f t="shared" si="16"/>
        <v>0.63239999999999996</v>
      </c>
      <c r="M253" s="16">
        <f t="shared" si="17"/>
        <v>2005054</v>
      </c>
      <c r="N253" s="4">
        <f t="shared" si="18"/>
        <v>0.19670000000000001</v>
      </c>
    </row>
    <row r="254" spans="1:14" x14ac:dyDescent="0.35">
      <c r="A254" t="s">
        <v>278</v>
      </c>
      <c r="B254" t="s">
        <v>17</v>
      </c>
      <c r="C254" t="s">
        <v>279</v>
      </c>
      <c r="D254" t="s">
        <v>2177</v>
      </c>
      <c r="E254" t="str">
        <f t="shared" si="19"/>
        <v/>
      </c>
      <c r="F254" t="s">
        <v>2526</v>
      </c>
      <c r="G254" s="10">
        <v>472636</v>
      </c>
      <c r="H254" s="4">
        <v>0.15920000000000001</v>
      </c>
      <c r="J254" t="s">
        <v>2750</v>
      </c>
      <c r="K254" s="16">
        <f t="shared" si="15"/>
        <v>3181833</v>
      </c>
      <c r="L254" s="4">
        <f t="shared" si="16"/>
        <v>0.8579</v>
      </c>
      <c r="M254" s="16">
        <f t="shared" si="17"/>
        <v>245207</v>
      </c>
      <c r="N254" s="4">
        <f t="shared" si="18"/>
        <v>6.6400000000000001E-2</v>
      </c>
    </row>
    <row r="255" spans="1:14" x14ac:dyDescent="0.35">
      <c r="A255" t="s">
        <v>278</v>
      </c>
      <c r="B255" t="s">
        <v>17</v>
      </c>
      <c r="C255" t="s">
        <v>279</v>
      </c>
      <c r="D255" t="s">
        <v>2179</v>
      </c>
      <c r="E255" t="str">
        <f t="shared" si="19"/>
        <v/>
      </c>
      <c r="F255" t="s">
        <v>2526</v>
      </c>
      <c r="G255" s="10">
        <v>0</v>
      </c>
      <c r="H255" s="4">
        <v>0</v>
      </c>
      <c r="J255" t="s">
        <v>2751</v>
      </c>
      <c r="K255" s="16">
        <f t="shared" si="15"/>
        <v>6598132</v>
      </c>
      <c r="L255" s="4">
        <f t="shared" si="16"/>
        <v>0.54120000000000013</v>
      </c>
      <c r="M255" s="16">
        <f t="shared" si="17"/>
        <v>2133542</v>
      </c>
      <c r="N255" s="4">
        <f t="shared" si="18"/>
        <v>0.17499999999999999</v>
      </c>
    </row>
    <row r="256" spans="1:14" x14ac:dyDescent="0.35">
      <c r="A256" t="s">
        <v>278</v>
      </c>
      <c r="B256" t="s">
        <v>17</v>
      </c>
      <c r="C256" t="s">
        <v>283</v>
      </c>
      <c r="D256" t="s">
        <v>2170</v>
      </c>
      <c r="E256" t="str">
        <f t="shared" si="19"/>
        <v/>
      </c>
      <c r="F256" t="s">
        <v>2527</v>
      </c>
      <c r="G256" s="10">
        <v>0</v>
      </c>
      <c r="H256" s="4">
        <v>0</v>
      </c>
      <c r="J256" t="s">
        <v>2752</v>
      </c>
      <c r="K256" s="16">
        <f t="shared" si="15"/>
        <v>3048376</v>
      </c>
      <c r="L256" s="4">
        <f t="shared" si="16"/>
        <v>0.82240000000000002</v>
      </c>
      <c r="M256" s="16">
        <f t="shared" si="17"/>
        <v>1160933</v>
      </c>
      <c r="N256" s="4">
        <f t="shared" si="18"/>
        <v>0.31319999999999998</v>
      </c>
    </row>
    <row r="257" spans="1:14" x14ac:dyDescent="0.35">
      <c r="A257" t="s">
        <v>278</v>
      </c>
      <c r="B257" t="s">
        <v>17</v>
      </c>
      <c r="C257" t="s">
        <v>283</v>
      </c>
      <c r="D257" t="s">
        <v>2172</v>
      </c>
      <c r="E257" t="str">
        <f t="shared" si="19"/>
        <v/>
      </c>
      <c r="F257" t="s">
        <v>2527</v>
      </c>
      <c r="G257" s="10">
        <v>0</v>
      </c>
      <c r="H257" s="4">
        <v>0</v>
      </c>
      <c r="J257" t="s">
        <v>2753</v>
      </c>
      <c r="K257" s="16">
        <f t="shared" si="15"/>
        <v>6585107</v>
      </c>
      <c r="L257" s="4">
        <f t="shared" si="16"/>
        <v>0.98619999999999997</v>
      </c>
      <c r="M257" s="16">
        <f t="shared" si="17"/>
        <v>3005432</v>
      </c>
      <c r="N257" s="4">
        <f t="shared" si="18"/>
        <v>0.4501</v>
      </c>
    </row>
    <row r="258" spans="1:14" x14ac:dyDescent="0.35">
      <c r="A258" t="s">
        <v>278</v>
      </c>
      <c r="B258" t="s">
        <v>17</v>
      </c>
      <c r="C258" t="s">
        <v>283</v>
      </c>
      <c r="D258" t="s">
        <v>19</v>
      </c>
      <c r="E258" t="str">
        <f t="shared" si="19"/>
        <v>8</v>
      </c>
      <c r="F258" t="s">
        <v>2527</v>
      </c>
      <c r="G258" s="10">
        <v>1240561</v>
      </c>
      <c r="H258" s="4">
        <v>0.28260000000000002</v>
      </c>
      <c r="J258" t="s">
        <v>2754</v>
      </c>
      <c r="K258" s="16">
        <f t="shared" ref="K258:K290" si="20">SUMIF(F:F,J258,G:G)</f>
        <v>3060813</v>
      </c>
      <c r="L258" s="4">
        <f t="shared" ref="L258:L290" si="21">SUMIF(F:F,J258,H:H)</f>
        <v>0.65529999999999999</v>
      </c>
      <c r="M258" s="16">
        <f t="shared" ref="M258:M290" si="22">SUMIFS(G:G,F:F,J258,E:E,"8")</f>
        <v>0</v>
      </c>
      <c r="N258" s="4">
        <f t="shared" ref="N258:N290" si="23">SUMIFS(H:H,F:F,J258,E:E,"8")</f>
        <v>0</v>
      </c>
    </row>
    <row r="259" spans="1:14" x14ac:dyDescent="0.35">
      <c r="A259" t="s">
        <v>278</v>
      </c>
      <c r="B259" t="s">
        <v>17</v>
      </c>
      <c r="C259" t="s">
        <v>283</v>
      </c>
      <c r="D259" t="s">
        <v>2175</v>
      </c>
      <c r="E259" t="str">
        <f t="shared" ref="E259:E322" si="24">IF(OR(D259="0187",D259="0287"),"",IF(MID(D259,3,1)="8","8",""))</f>
        <v/>
      </c>
      <c r="F259" t="s">
        <v>2527</v>
      </c>
      <c r="G259" s="10">
        <v>1345916</v>
      </c>
      <c r="H259" s="4">
        <v>0.30659999999999998</v>
      </c>
      <c r="J259" t="s">
        <v>2755</v>
      </c>
      <c r="K259" s="16">
        <f t="shared" si="20"/>
        <v>18467516</v>
      </c>
      <c r="L259" s="4">
        <f t="shared" si="21"/>
        <v>0.87279999999999991</v>
      </c>
      <c r="M259" s="16">
        <f t="shared" si="22"/>
        <v>7828805</v>
      </c>
      <c r="N259" s="4">
        <f t="shared" si="23"/>
        <v>0.37</v>
      </c>
    </row>
    <row r="260" spans="1:14" x14ac:dyDescent="0.35">
      <c r="A260" t="s">
        <v>278</v>
      </c>
      <c r="B260" t="s">
        <v>17</v>
      </c>
      <c r="C260" t="s">
        <v>283</v>
      </c>
      <c r="D260" t="s">
        <v>2177</v>
      </c>
      <c r="E260" t="str">
        <f t="shared" si="24"/>
        <v/>
      </c>
      <c r="F260" t="s">
        <v>2527</v>
      </c>
      <c r="G260" s="10">
        <v>831430</v>
      </c>
      <c r="H260" s="4">
        <v>0.18940000000000001</v>
      </c>
      <c r="J260" t="s">
        <v>2756</v>
      </c>
      <c r="K260" s="16">
        <f t="shared" si="20"/>
        <v>36922608</v>
      </c>
      <c r="L260" s="4">
        <f t="shared" si="21"/>
        <v>0.92459999999999998</v>
      </c>
      <c r="M260" s="16">
        <f t="shared" si="22"/>
        <v>18369457</v>
      </c>
      <c r="N260" s="4">
        <f t="shared" si="23"/>
        <v>0.46</v>
      </c>
    </row>
    <row r="261" spans="1:14" x14ac:dyDescent="0.35">
      <c r="A261" t="s">
        <v>278</v>
      </c>
      <c r="B261" t="s">
        <v>17</v>
      </c>
      <c r="C261" t="s">
        <v>283</v>
      </c>
      <c r="D261" t="s">
        <v>2179</v>
      </c>
      <c r="E261" t="str">
        <f t="shared" si="24"/>
        <v/>
      </c>
      <c r="F261" t="s">
        <v>2527</v>
      </c>
      <c r="G261" s="10">
        <v>32485</v>
      </c>
      <c r="H261" s="4">
        <v>7.4000000000000003E-3</v>
      </c>
      <c r="J261" t="s">
        <v>2757</v>
      </c>
      <c r="K261" s="16">
        <f t="shared" si="20"/>
        <v>12885914</v>
      </c>
      <c r="L261" s="4">
        <f t="shared" si="21"/>
        <v>1.2586000000000002</v>
      </c>
      <c r="M261" s="16">
        <f t="shared" si="22"/>
        <v>5028442</v>
      </c>
      <c r="N261" s="4">
        <f t="shared" si="23"/>
        <v>0.53749999999999998</v>
      </c>
    </row>
    <row r="262" spans="1:14" x14ac:dyDescent="0.35">
      <c r="A262" t="s">
        <v>278</v>
      </c>
      <c r="B262" t="s">
        <v>17</v>
      </c>
      <c r="C262" t="s">
        <v>284</v>
      </c>
      <c r="D262" t="s">
        <v>2170</v>
      </c>
      <c r="E262" t="str">
        <f t="shared" si="24"/>
        <v/>
      </c>
      <c r="F262" t="s">
        <v>2528</v>
      </c>
      <c r="G262" s="10">
        <v>0</v>
      </c>
      <c r="H262" s="4">
        <v>0</v>
      </c>
      <c r="J262" t="s">
        <v>2758</v>
      </c>
      <c r="K262" s="16">
        <f t="shared" si="20"/>
        <v>3365922</v>
      </c>
      <c r="L262" s="4">
        <f t="shared" si="21"/>
        <v>1.0270999999999999</v>
      </c>
      <c r="M262" s="16">
        <f t="shared" si="22"/>
        <v>2012147</v>
      </c>
      <c r="N262" s="4">
        <f t="shared" si="23"/>
        <v>0.61399999999999999</v>
      </c>
    </row>
    <row r="263" spans="1:14" x14ac:dyDescent="0.35">
      <c r="A263" t="s">
        <v>278</v>
      </c>
      <c r="B263" t="s">
        <v>17</v>
      </c>
      <c r="C263" t="s">
        <v>284</v>
      </c>
      <c r="D263" t="s">
        <v>2172</v>
      </c>
      <c r="E263" t="str">
        <f t="shared" si="24"/>
        <v/>
      </c>
      <c r="F263" t="s">
        <v>2528</v>
      </c>
      <c r="G263" s="10">
        <v>0</v>
      </c>
      <c r="H263" s="4">
        <v>0</v>
      </c>
      <c r="J263" t="s">
        <v>2759</v>
      </c>
      <c r="K263" s="16">
        <f t="shared" si="20"/>
        <v>4679204</v>
      </c>
      <c r="L263" s="4">
        <f t="shared" si="21"/>
        <v>0.77070000000000005</v>
      </c>
      <c r="M263" s="16">
        <f t="shared" si="22"/>
        <v>1724876</v>
      </c>
      <c r="N263" s="4">
        <f t="shared" si="23"/>
        <v>0.28410000000000002</v>
      </c>
    </row>
    <row r="264" spans="1:14" x14ac:dyDescent="0.35">
      <c r="A264" t="s">
        <v>278</v>
      </c>
      <c r="B264" t="s">
        <v>17</v>
      </c>
      <c r="C264" t="s">
        <v>284</v>
      </c>
      <c r="D264" t="s">
        <v>19</v>
      </c>
      <c r="E264" t="str">
        <f t="shared" si="24"/>
        <v>8</v>
      </c>
      <c r="F264" t="s">
        <v>2528</v>
      </c>
      <c r="G264" s="10">
        <v>2343593</v>
      </c>
      <c r="H264" s="4">
        <v>0.42370000000000002</v>
      </c>
      <c r="J264" t="s">
        <v>2760</v>
      </c>
      <c r="K264" s="16">
        <f t="shared" si="20"/>
        <v>4161482</v>
      </c>
      <c r="L264" s="4">
        <f t="shared" si="21"/>
        <v>1.0723</v>
      </c>
      <c r="M264" s="16">
        <f t="shared" si="22"/>
        <v>1813665</v>
      </c>
      <c r="N264" s="4">
        <f t="shared" si="23"/>
        <v>0.46729999999999999</v>
      </c>
    </row>
    <row r="265" spans="1:14" x14ac:dyDescent="0.35">
      <c r="A265" t="s">
        <v>278</v>
      </c>
      <c r="B265" t="s">
        <v>17</v>
      </c>
      <c r="C265" t="s">
        <v>284</v>
      </c>
      <c r="D265" t="s">
        <v>30</v>
      </c>
      <c r="E265" t="str">
        <f t="shared" si="24"/>
        <v>8</v>
      </c>
      <c r="F265" t="s">
        <v>2528</v>
      </c>
      <c r="G265" s="10">
        <v>968523</v>
      </c>
      <c r="H265" s="4">
        <v>0.17510000000000001</v>
      </c>
      <c r="J265" t="s">
        <v>2761</v>
      </c>
      <c r="K265" s="16">
        <f t="shared" si="20"/>
        <v>62018021</v>
      </c>
      <c r="L265" s="4">
        <f t="shared" si="21"/>
        <v>0.93469999999999998</v>
      </c>
      <c r="M265" s="16">
        <f t="shared" si="22"/>
        <v>12745974</v>
      </c>
      <c r="N265" s="4">
        <f t="shared" si="23"/>
        <v>0.19209999999999999</v>
      </c>
    </row>
    <row r="266" spans="1:14" x14ac:dyDescent="0.35">
      <c r="A266" t="s">
        <v>278</v>
      </c>
      <c r="B266" t="s">
        <v>17</v>
      </c>
      <c r="C266" t="s">
        <v>284</v>
      </c>
      <c r="D266" t="s">
        <v>2175</v>
      </c>
      <c r="E266" t="str">
        <f t="shared" si="24"/>
        <v/>
      </c>
      <c r="F266" t="s">
        <v>2528</v>
      </c>
      <c r="G266" s="10">
        <v>745060</v>
      </c>
      <c r="H266" s="4">
        <v>0.13469999999999999</v>
      </c>
      <c r="J266" t="s">
        <v>2762</v>
      </c>
      <c r="K266" s="16">
        <f t="shared" si="20"/>
        <v>3110566</v>
      </c>
      <c r="L266" s="4">
        <f t="shared" si="21"/>
        <v>0.8206</v>
      </c>
      <c r="M266" s="16">
        <f t="shared" si="22"/>
        <v>1433605</v>
      </c>
      <c r="N266" s="4">
        <f t="shared" si="23"/>
        <v>0.37819999999999998</v>
      </c>
    </row>
    <row r="267" spans="1:14" x14ac:dyDescent="0.35">
      <c r="A267" t="s">
        <v>278</v>
      </c>
      <c r="B267" t="s">
        <v>17</v>
      </c>
      <c r="C267" t="s">
        <v>284</v>
      </c>
      <c r="D267" t="s">
        <v>2177</v>
      </c>
      <c r="E267" t="str">
        <f t="shared" si="24"/>
        <v/>
      </c>
      <c r="F267" t="s">
        <v>2528</v>
      </c>
      <c r="G267" s="10">
        <v>867301</v>
      </c>
      <c r="H267" s="4">
        <v>0.15679999999999999</v>
      </c>
      <c r="J267" t="s">
        <v>2763</v>
      </c>
      <c r="K267" s="16">
        <f t="shared" si="20"/>
        <v>4676857</v>
      </c>
      <c r="L267" s="4">
        <f t="shared" si="21"/>
        <v>1.0606</v>
      </c>
      <c r="M267" s="16">
        <f t="shared" si="22"/>
        <v>1667282</v>
      </c>
      <c r="N267" s="4">
        <f t="shared" si="23"/>
        <v>0.37809999999999999</v>
      </c>
    </row>
    <row r="268" spans="1:14" x14ac:dyDescent="0.35">
      <c r="A268" t="s">
        <v>278</v>
      </c>
      <c r="B268" t="s">
        <v>17</v>
      </c>
      <c r="C268" t="s">
        <v>284</v>
      </c>
      <c r="D268" t="s">
        <v>2179</v>
      </c>
      <c r="E268" t="str">
        <f t="shared" si="24"/>
        <v/>
      </c>
      <c r="F268" t="s">
        <v>2528</v>
      </c>
      <c r="G268" s="10">
        <v>0</v>
      </c>
      <c r="H268" s="4">
        <v>0</v>
      </c>
      <c r="J268" t="s">
        <v>2764</v>
      </c>
      <c r="K268" s="16">
        <f t="shared" si="20"/>
        <v>28117926</v>
      </c>
      <c r="L268" s="4">
        <f t="shared" si="21"/>
        <v>0.77239999999999998</v>
      </c>
      <c r="M268" s="16">
        <f t="shared" si="22"/>
        <v>7757548</v>
      </c>
      <c r="N268" s="4">
        <f t="shared" si="23"/>
        <v>0.21310000000000001</v>
      </c>
    </row>
    <row r="269" spans="1:14" x14ac:dyDescent="0.35">
      <c r="A269" t="s">
        <v>289</v>
      </c>
      <c r="B269" t="s">
        <v>17</v>
      </c>
      <c r="C269" t="s">
        <v>290</v>
      </c>
      <c r="D269" t="s">
        <v>2172</v>
      </c>
      <c r="E269" t="str">
        <f t="shared" si="24"/>
        <v/>
      </c>
      <c r="F269" t="s">
        <v>2529</v>
      </c>
      <c r="G269" s="10">
        <v>0</v>
      </c>
      <c r="H269" s="4">
        <v>0</v>
      </c>
      <c r="J269" t="s">
        <v>2765</v>
      </c>
      <c r="K269" s="16">
        <f t="shared" si="20"/>
        <v>2979578</v>
      </c>
      <c r="L269" s="4">
        <f t="shared" si="21"/>
        <v>0.77</v>
      </c>
      <c r="M269" s="16">
        <f t="shared" si="22"/>
        <v>1276188</v>
      </c>
      <c r="N269" s="4">
        <f t="shared" si="23"/>
        <v>0.32980000000000004</v>
      </c>
    </row>
    <row r="270" spans="1:14" x14ac:dyDescent="0.35">
      <c r="A270" t="s">
        <v>289</v>
      </c>
      <c r="B270" t="s">
        <v>17</v>
      </c>
      <c r="C270" t="s">
        <v>290</v>
      </c>
      <c r="D270" t="s">
        <v>19</v>
      </c>
      <c r="E270" t="str">
        <f t="shared" si="24"/>
        <v>8</v>
      </c>
      <c r="F270" t="s">
        <v>2529</v>
      </c>
      <c r="G270" s="10">
        <v>5376034</v>
      </c>
      <c r="H270" s="4">
        <v>0.53979999999999995</v>
      </c>
      <c r="J270" t="s">
        <v>2766</v>
      </c>
      <c r="K270" s="16">
        <f t="shared" si="20"/>
        <v>6235180</v>
      </c>
      <c r="L270" s="4">
        <f t="shared" si="21"/>
        <v>0.86040000000000005</v>
      </c>
      <c r="M270" s="16">
        <f t="shared" si="22"/>
        <v>2908156</v>
      </c>
      <c r="N270" s="4">
        <f t="shared" si="23"/>
        <v>0.40129999999999999</v>
      </c>
    </row>
    <row r="271" spans="1:14" x14ac:dyDescent="0.35">
      <c r="A271" t="s">
        <v>289</v>
      </c>
      <c r="B271" t="s">
        <v>17</v>
      </c>
      <c r="C271" t="s">
        <v>290</v>
      </c>
      <c r="D271" t="s">
        <v>30</v>
      </c>
      <c r="E271" t="str">
        <f t="shared" si="24"/>
        <v>8</v>
      </c>
      <c r="F271" t="s">
        <v>2529</v>
      </c>
      <c r="G271" s="10">
        <v>869536</v>
      </c>
      <c r="H271" s="4">
        <v>8.6400000000000005E-2</v>
      </c>
      <c r="J271" t="s">
        <v>2767</v>
      </c>
      <c r="K271" s="16">
        <f t="shared" si="20"/>
        <v>2323922</v>
      </c>
      <c r="L271" s="4">
        <f t="shared" si="21"/>
        <v>1.1583999999999999</v>
      </c>
      <c r="M271" s="16">
        <f t="shared" si="22"/>
        <v>868863</v>
      </c>
      <c r="N271" s="4">
        <f t="shared" si="23"/>
        <v>0.43309999999999998</v>
      </c>
    </row>
    <row r="272" spans="1:14" x14ac:dyDescent="0.35">
      <c r="A272" t="s">
        <v>289</v>
      </c>
      <c r="B272" t="s">
        <v>17</v>
      </c>
      <c r="C272" t="s">
        <v>290</v>
      </c>
      <c r="D272" t="s">
        <v>2175</v>
      </c>
      <c r="E272" t="str">
        <f t="shared" si="24"/>
        <v/>
      </c>
      <c r="F272" t="s">
        <v>2529</v>
      </c>
      <c r="G272" s="10">
        <v>2304781</v>
      </c>
      <c r="H272" s="4">
        <v>0.23139999999999999</v>
      </c>
      <c r="J272" t="s">
        <v>2768</v>
      </c>
      <c r="K272" s="16">
        <f t="shared" si="20"/>
        <v>3384282</v>
      </c>
      <c r="L272" s="4">
        <f t="shared" si="21"/>
        <v>0.67149999999999999</v>
      </c>
      <c r="M272" s="16">
        <f t="shared" si="22"/>
        <v>1076519</v>
      </c>
      <c r="N272" s="4">
        <f t="shared" si="23"/>
        <v>0.21360000000000001</v>
      </c>
    </row>
    <row r="273" spans="1:14" x14ac:dyDescent="0.35">
      <c r="A273" t="s">
        <v>289</v>
      </c>
      <c r="B273" t="s">
        <v>17</v>
      </c>
      <c r="C273" t="s">
        <v>290</v>
      </c>
      <c r="D273" t="s">
        <v>2177</v>
      </c>
      <c r="E273" t="str">
        <f t="shared" si="24"/>
        <v/>
      </c>
      <c r="F273" t="s">
        <v>2529</v>
      </c>
      <c r="G273" s="10">
        <v>2617230</v>
      </c>
      <c r="H273" s="4">
        <v>0.26279999999999998</v>
      </c>
      <c r="J273" t="s">
        <v>2769</v>
      </c>
      <c r="K273" s="16">
        <f t="shared" si="20"/>
        <v>21890530</v>
      </c>
      <c r="L273" s="4">
        <f t="shared" si="21"/>
        <v>0.74399999999999999</v>
      </c>
      <c r="M273" s="16">
        <f t="shared" si="22"/>
        <v>5319634</v>
      </c>
      <c r="N273" s="4">
        <f t="shared" si="23"/>
        <v>0.18079999999999999</v>
      </c>
    </row>
    <row r="274" spans="1:14" x14ac:dyDescent="0.35">
      <c r="A274" t="s">
        <v>289</v>
      </c>
      <c r="B274" t="s">
        <v>17</v>
      </c>
      <c r="C274" t="s">
        <v>290</v>
      </c>
      <c r="D274" t="s">
        <v>2179</v>
      </c>
      <c r="E274" t="str">
        <f t="shared" si="24"/>
        <v/>
      </c>
      <c r="F274" t="s">
        <v>2529</v>
      </c>
      <c r="G274" s="10">
        <v>781866</v>
      </c>
      <c r="H274" s="4">
        <v>7.85E-2</v>
      </c>
      <c r="J274" t="s">
        <v>2770</v>
      </c>
      <c r="K274" s="16">
        <f t="shared" si="20"/>
        <v>4193328</v>
      </c>
      <c r="L274" s="4">
        <f t="shared" si="21"/>
        <v>0.96199999999999997</v>
      </c>
      <c r="M274" s="16">
        <f t="shared" si="22"/>
        <v>1948023</v>
      </c>
      <c r="N274" s="4">
        <f t="shared" si="23"/>
        <v>0.44689999999999996</v>
      </c>
    </row>
    <row r="275" spans="1:14" x14ac:dyDescent="0.35">
      <c r="A275" t="s">
        <v>289</v>
      </c>
      <c r="B275" t="s">
        <v>17</v>
      </c>
      <c r="C275" t="s">
        <v>301</v>
      </c>
      <c r="D275" t="s">
        <v>2170</v>
      </c>
      <c r="E275" t="str">
        <f t="shared" si="24"/>
        <v/>
      </c>
      <c r="F275" t="s">
        <v>2530</v>
      </c>
      <c r="G275" s="10">
        <v>0</v>
      </c>
      <c r="H275" s="4">
        <v>0</v>
      </c>
      <c r="J275" t="s">
        <v>2771</v>
      </c>
      <c r="K275" s="16">
        <f t="shared" si="20"/>
        <v>3121457</v>
      </c>
      <c r="L275" s="4">
        <f t="shared" si="21"/>
        <v>1.0135000000000001</v>
      </c>
      <c r="M275" s="16">
        <f t="shared" si="22"/>
        <v>1379169</v>
      </c>
      <c r="N275" s="4">
        <f t="shared" si="23"/>
        <v>0.44779999999999998</v>
      </c>
    </row>
    <row r="276" spans="1:14" x14ac:dyDescent="0.35">
      <c r="A276" t="s">
        <v>289</v>
      </c>
      <c r="B276" t="s">
        <v>17</v>
      </c>
      <c r="C276" t="s">
        <v>301</v>
      </c>
      <c r="D276" t="s">
        <v>2172</v>
      </c>
      <c r="E276" t="str">
        <f t="shared" si="24"/>
        <v/>
      </c>
      <c r="F276" t="s">
        <v>2530</v>
      </c>
      <c r="G276" s="10">
        <v>0</v>
      </c>
      <c r="H276" s="4">
        <v>0</v>
      </c>
      <c r="J276" t="s">
        <v>2772</v>
      </c>
      <c r="K276" s="16">
        <f t="shared" si="20"/>
        <v>2293117</v>
      </c>
      <c r="L276" s="4">
        <f t="shared" si="21"/>
        <v>0.88300000000000001</v>
      </c>
      <c r="M276" s="16">
        <f t="shared" si="22"/>
        <v>924519</v>
      </c>
      <c r="N276" s="4">
        <f t="shared" si="23"/>
        <v>0.35599999999999998</v>
      </c>
    </row>
    <row r="277" spans="1:14" x14ac:dyDescent="0.35">
      <c r="A277" t="s">
        <v>289</v>
      </c>
      <c r="B277" t="s">
        <v>17</v>
      </c>
      <c r="C277" t="s">
        <v>301</v>
      </c>
      <c r="D277" t="s">
        <v>19</v>
      </c>
      <c r="E277" t="str">
        <f t="shared" si="24"/>
        <v>8</v>
      </c>
      <c r="F277" t="s">
        <v>2530</v>
      </c>
      <c r="G277" s="10">
        <v>3510594</v>
      </c>
      <c r="H277" s="4">
        <v>0.65400000000000003</v>
      </c>
      <c r="J277" t="s">
        <v>2773</v>
      </c>
      <c r="K277" s="16">
        <f t="shared" si="20"/>
        <v>2369875</v>
      </c>
      <c r="L277" s="4">
        <f t="shared" si="21"/>
        <v>0.84909999999999997</v>
      </c>
      <c r="M277" s="16">
        <f t="shared" si="22"/>
        <v>892683</v>
      </c>
      <c r="N277" s="4">
        <f t="shared" si="23"/>
        <v>0.31969999999999998</v>
      </c>
    </row>
    <row r="278" spans="1:14" x14ac:dyDescent="0.35">
      <c r="A278" t="s">
        <v>289</v>
      </c>
      <c r="B278" t="s">
        <v>17</v>
      </c>
      <c r="C278" t="s">
        <v>301</v>
      </c>
      <c r="D278" t="s">
        <v>30</v>
      </c>
      <c r="E278" t="str">
        <f t="shared" si="24"/>
        <v>8</v>
      </c>
      <c r="F278" t="s">
        <v>2530</v>
      </c>
      <c r="G278" s="10">
        <v>195391</v>
      </c>
      <c r="H278" s="4">
        <v>3.6400000000000002E-2</v>
      </c>
      <c r="J278" t="s">
        <v>2774</v>
      </c>
      <c r="K278" s="16">
        <f t="shared" si="20"/>
        <v>1755912</v>
      </c>
      <c r="L278" s="4">
        <f t="shared" si="21"/>
        <v>0.89330000000000009</v>
      </c>
      <c r="M278" s="16">
        <f t="shared" si="22"/>
        <v>692497</v>
      </c>
      <c r="N278" s="4">
        <f t="shared" si="23"/>
        <v>0.3523</v>
      </c>
    </row>
    <row r="279" spans="1:14" x14ac:dyDescent="0.35">
      <c r="A279" t="s">
        <v>289</v>
      </c>
      <c r="B279" t="s">
        <v>17</v>
      </c>
      <c r="C279" t="s">
        <v>301</v>
      </c>
      <c r="D279" t="s">
        <v>2175</v>
      </c>
      <c r="E279" t="str">
        <f t="shared" si="24"/>
        <v/>
      </c>
      <c r="F279" t="s">
        <v>2530</v>
      </c>
      <c r="G279" s="10">
        <v>1350559</v>
      </c>
      <c r="H279" s="4">
        <v>0.25159999999999999</v>
      </c>
      <c r="J279" t="s">
        <v>2775</v>
      </c>
      <c r="K279" s="16">
        <f t="shared" si="20"/>
        <v>3985305</v>
      </c>
      <c r="L279" s="4">
        <f t="shared" si="21"/>
        <v>1.4167999999999998</v>
      </c>
      <c r="M279" s="16">
        <f t="shared" si="22"/>
        <v>2086041</v>
      </c>
      <c r="N279" s="4">
        <f t="shared" si="23"/>
        <v>0.74159999999999993</v>
      </c>
    </row>
    <row r="280" spans="1:14" x14ac:dyDescent="0.35">
      <c r="A280" t="s">
        <v>289</v>
      </c>
      <c r="B280" t="s">
        <v>17</v>
      </c>
      <c r="C280" t="s">
        <v>301</v>
      </c>
      <c r="D280" t="s">
        <v>2177</v>
      </c>
      <c r="E280" t="str">
        <f t="shared" si="24"/>
        <v/>
      </c>
      <c r="F280" t="s">
        <v>2530</v>
      </c>
      <c r="G280" s="10">
        <v>1572252</v>
      </c>
      <c r="H280" s="4">
        <v>0.29289999999999999</v>
      </c>
      <c r="J280" t="s">
        <v>2776</v>
      </c>
      <c r="K280" s="16">
        <f t="shared" si="20"/>
        <v>2390186</v>
      </c>
      <c r="L280" s="4">
        <f t="shared" si="21"/>
        <v>1.0019</v>
      </c>
      <c r="M280" s="16">
        <f t="shared" si="22"/>
        <v>1110044</v>
      </c>
      <c r="N280" s="4">
        <f t="shared" si="23"/>
        <v>0.46529999999999999</v>
      </c>
    </row>
    <row r="281" spans="1:14" x14ac:dyDescent="0.35">
      <c r="A281" t="s">
        <v>289</v>
      </c>
      <c r="B281" t="s">
        <v>17</v>
      </c>
      <c r="C281" t="s">
        <v>301</v>
      </c>
      <c r="D281" t="s">
        <v>2179</v>
      </c>
      <c r="E281" t="str">
        <f t="shared" si="24"/>
        <v/>
      </c>
      <c r="F281" t="s">
        <v>2530</v>
      </c>
      <c r="G281" s="10">
        <v>0</v>
      </c>
      <c r="H281" s="4">
        <v>0</v>
      </c>
      <c r="J281" t="s">
        <v>2777</v>
      </c>
      <c r="K281" s="16">
        <f t="shared" si="20"/>
        <v>8490416</v>
      </c>
      <c r="L281" s="4">
        <f t="shared" si="21"/>
        <v>0.58749999999999991</v>
      </c>
      <c r="M281" s="16">
        <f t="shared" si="22"/>
        <v>2916368</v>
      </c>
      <c r="N281" s="4">
        <f t="shared" si="23"/>
        <v>0.20180000000000001</v>
      </c>
    </row>
    <row r="282" spans="1:14" x14ac:dyDescent="0.35">
      <c r="A282" t="s">
        <v>289</v>
      </c>
      <c r="B282" t="s">
        <v>17</v>
      </c>
      <c r="C282" t="s">
        <v>308</v>
      </c>
      <c r="D282" t="s">
        <v>2170</v>
      </c>
      <c r="E282" t="str">
        <f t="shared" si="24"/>
        <v/>
      </c>
      <c r="F282" t="s">
        <v>2531</v>
      </c>
      <c r="G282" s="10">
        <v>0</v>
      </c>
      <c r="H282" s="4">
        <v>0</v>
      </c>
      <c r="J282" t="s">
        <v>2778</v>
      </c>
      <c r="K282" s="16">
        <f t="shared" si="20"/>
        <v>1849800</v>
      </c>
      <c r="L282" s="4">
        <f t="shared" si="21"/>
        <v>0.55589999999999995</v>
      </c>
      <c r="M282" s="16">
        <f t="shared" si="22"/>
        <v>175363</v>
      </c>
      <c r="N282" s="4">
        <f t="shared" si="23"/>
        <v>5.2699999999999997E-2</v>
      </c>
    </row>
    <row r="283" spans="1:14" x14ac:dyDescent="0.35">
      <c r="A283" t="s">
        <v>289</v>
      </c>
      <c r="B283" t="s">
        <v>17</v>
      </c>
      <c r="C283" t="s">
        <v>308</v>
      </c>
      <c r="D283" t="s">
        <v>2172</v>
      </c>
      <c r="E283" t="str">
        <f t="shared" si="24"/>
        <v/>
      </c>
      <c r="F283" t="s">
        <v>2531</v>
      </c>
      <c r="G283" s="10">
        <v>0</v>
      </c>
      <c r="H283" s="4">
        <v>0</v>
      </c>
      <c r="J283" t="s">
        <v>2779</v>
      </c>
      <c r="K283" s="16">
        <f t="shared" si="20"/>
        <v>6169105</v>
      </c>
      <c r="L283" s="4">
        <f t="shared" si="21"/>
        <v>0.86220000000000008</v>
      </c>
      <c r="M283" s="16">
        <f t="shared" si="22"/>
        <v>2160870</v>
      </c>
      <c r="N283" s="4">
        <f t="shared" si="23"/>
        <v>0.30230000000000001</v>
      </c>
    </row>
    <row r="284" spans="1:14" x14ac:dyDescent="0.35">
      <c r="A284" t="s">
        <v>289</v>
      </c>
      <c r="B284" t="s">
        <v>17</v>
      </c>
      <c r="C284" t="s">
        <v>308</v>
      </c>
      <c r="D284" t="s">
        <v>19</v>
      </c>
      <c r="E284" t="str">
        <f t="shared" si="24"/>
        <v>8</v>
      </c>
      <c r="F284" t="s">
        <v>2531</v>
      </c>
      <c r="G284" s="10">
        <v>3002700</v>
      </c>
      <c r="H284" s="4">
        <v>0.40160000000000001</v>
      </c>
      <c r="J284" t="s">
        <v>2780</v>
      </c>
      <c r="K284" s="16">
        <f t="shared" si="20"/>
        <v>5035916</v>
      </c>
      <c r="L284" s="4">
        <f t="shared" si="21"/>
        <v>1.2581000000000002</v>
      </c>
      <c r="M284" s="16">
        <f t="shared" si="22"/>
        <v>2935650</v>
      </c>
      <c r="N284" s="4">
        <f t="shared" si="23"/>
        <v>0.73340000000000005</v>
      </c>
    </row>
    <row r="285" spans="1:14" x14ac:dyDescent="0.35">
      <c r="A285" t="s">
        <v>289</v>
      </c>
      <c r="B285" t="s">
        <v>17</v>
      </c>
      <c r="C285" t="s">
        <v>308</v>
      </c>
      <c r="D285" t="s">
        <v>2175</v>
      </c>
      <c r="E285" t="str">
        <f t="shared" si="24"/>
        <v/>
      </c>
      <c r="F285" t="s">
        <v>2531</v>
      </c>
      <c r="G285" s="10">
        <v>2160060</v>
      </c>
      <c r="H285" s="4">
        <v>0.28889999999999999</v>
      </c>
      <c r="J285" t="s">
        <v>2781</v>
      </c>
      <c r="K285" s="16">
        <f t="shared" si="20"/>
        <v>3461559</v>
      </c>
      <c r="L285" s="4">
        <f t="shared" si="21"/>
        <v>0.73090000000000011</v>
      </c>
      <c r="M285" s="16">
        <f t="shared" si="22"/>
        <v>1553889</v>
      </c>
      <c r="N285" s="4">
        <f t="shared" si="23"/>
        <v>0.3281</v>
      </c>
    </row>
    <row r="286" spans="1:14" x14ac:dyDescent="0.35">
      <c r="A286" t="s">
        <v>289</v>
      </c>
      <c r="B286" t="s">
        <v>17</v>
      </c>
      <c r="C286" t="s">
        <v>308</v>
      </c>
      <c r="D286" t="s">
        <v>2177</v>
      </c>
      <c r="E286" t="str">
        <f t="shared" si="24"/>
        <v/>
      </c>
      <c r="F286" t="s">
        <v>2531</v>
      </c>
      <c r="G286" s="10">
        <v>779087</v>
      </c>
      <c r="H286" s="4">
        <v>0.1042</v>
      </c>
      <c r="J286" t="s">
        <v>2782</v>
      </c>
      <c r="K286" s="16">
        <f t="shared" si="20"/>
        <v>2773276</v>
      </c>
      <c r="L286" s="4">
        <f t="shared" si="21"/>
        <v>0.76329999999999998</v>
      </c>
      <c r="M286" s="16">
        <f t="shared" si="22"/>
        <v>1543050</v>
      </c>
      <c r="N286" s="4">
        <f t="shared" si="23"/>
        <v>0.42470000000000002</v>
      </c>
    </row>
    <row r="287" spans="1:14" x14ac:dyDescent="0.35">
      <c r="A287" t="s">
        <v>289</v>
      </c>
      <c r="B287" t="s">
        <v>17</v>
      </c>
      <c r="C287" t="s">
        <v>308</v>
      </c>
      <c r="D287" t="s">
        <v>2179</v>
      </c>
      <c r="E287" t="str">
        <f t="shared" si="24"/>
        <v/>
      </c>
      <c r="F287" t="s">
        <v>2531</v>
      </c>
      <c r="G287" s="10">
        <v>85236</v>
      </c>
      <c r="H287" s="4">
        <v>1.14E-2</v>
      </c>
      <c r="J287" t="s">
        <v>2579</v>
      </c>
      <c r="K287" s="16">
        <f t="shared" si="20"/>
        <v>4316678</v>
      </c>
      <c r="L287" s="4">
        <f t="shared" si="21"/>
        <v>0.70169999999999988</v>
      </c>
      <c r="M287" s="16">
        <f t="shared" si="22"/>
        <v>2177341</v>
      </c>
      <c r="N287" s="4">
        <f t="shared" si="23"/>
        <v>0.35389999999999999</v>
      </c>
    </row>
    <row r="288" spans="1:14" x14ac:dyDescent="0.35">
      <c r="A288" t="s">
        <v>312</v>
      </c>
      <c r="B288" t="s">
        <v>17</v>
      </c>
      <c r="C288" t="s">
        <v>313</v>
      </c>
      <c r="D288" t="s">
        <v>2172</v>
      </c>
      <c r="E288" t="str">
        <f t="shared" si="24"/>
        <v/>
      </c>
      <c r="F288" t="s">
        <v>2532</v>
      </c>
      <c r="G288" s="10">
        <v>0</v>
      </c>
      <c r="H288" s="4">
        <v>0</v>
      </c>
      <c r="J288" t="s">
        <v>2652</v>
      </c>
      <c r="K288" s="16">
        <f t="shared" si="20"/>
        <v>5689198</v>
      </c>
      <c r="L288" s="4">
        <f t="shared" si="21"/>
        <v>0.56170000000000009</v>
      </c>
      <c r="M288" s="16">
        <f t="shared" si="22"/>
        <v>1983534</v>
      </c>
      <c r="N288" s="4">
        <f t="shared" si="23"/>
        <v>0.1956</v>
      </c>
    </row>
    <row r="289" spans="1:14" x14ac:dyDescent="0.35">
      <c r="A289" t="s">
        <v>312</v>
      </c>
      <c r="B289" t="s">
        <v>17</v>
      </c>
      <c r="C289" t="s">
        <v>313</v>
      </c>
      <c r="D289" t="s">
        <v>19</v>
      </c>
      <c r="E289" t="str">
        <f t="shared" si="24"/>
        <v>8</v>
      </c>
      <c r="F289" t="s">
        <v>2532</v>
      </c>
      <c r="G289" s="10">
        <v>1464991</v>
      </c>
      <c r="H289" s="4">
        <v>0.19439999999999999</v>
      </c>
      <c r="J289" t="s">
        <v>2783</v>
      </c>
      <c r="K289" s="16">
        <f t="shared" si="20"/>
        <v>2279478</v>
      </c>
      <c r="L289" s="4">
        <f t="shared" si="21"/>
        <v>0.78960000000000008</v>
      </c>
      <c r="M289" s="16">
        <f t="shared" si="22"/>
        <v>884903</v>
      </c>
      <c r="N289" s="4">
        <f t="shared" si="23"/>
        <v>0.30649999999999999</v>
      </c>
    </row>
    <row r="290" spans="1:14" x14ac:dyDescent="0.35">
      <c r="A290" t="s">
        <v>312</v>
      </c>
      <c r="B290" t="s">
        <v>17</v>
      </c>
      <c r="C290" t="s">
        <v>313</v>
      </c>
      <c r="D290" t="s">
        <v>30</v>
      </c>
      <c r="E290" t="str">
        <f t="shared" si="24"/>
        <v>8</v>
      </c>
      <c r="F290" t="s">
        <v>2532</v>
      </c>
      <c r="G290" s="10">
        <v>196697</v>
      </c>
      <c r="H290" s="4">
        <v>2.6100000000000002E-2</v>
      </c>
      <c r="J290" t="s">
        <v>2784</v>
      </c>
      <c r="K290" s="16">
        <f t="shared" si="20"/>
        <v>9788090</v>
      </c>
      <c r="L290" s="4">
        <f t="shared" si="21"/>
        <v>0.92369999999999997</v>
      </c>
      <c r="M290" s="16">
        <f t="shared" si="22"/>
        <v>5171146</v>
      </c>
      <c r="N290" s="4">
        <f t="shared" si="23"/>
        <v>0.48800000000000004</v>
      </c>
    </row>
    <row r="291" spans="1:14" x14ac:dyDescent="0.35">
      <c r="A291" t="s">
        <v>312</v>
      </c>
      <c r="B291" t="s">
        <v>17</v>
      </c>
      <c r="C291" t="s">
        <v>313</v>
      </c>
      <c r="D291" t="s">
        <v>2175</v>
      </c>
      <c r="E291" t="str">
        <f t="shared" si="24"/>
        <v/>
      </c>
      <c r="F291" t="s">
        <v>2532</v>
      </c>
      <c r="G291" s="10">
        <v>1577276</v>
      </c>
      <c r="H291" s="4">
        <v>0.20930000000000001</v>
      </c>
    </row>
    <row r="292" spans="1:14" x14ac:dyDescent="0.35">
      <c r="A292" t="s">
        <v>312</v>
      </c>
      <c r="B292" t="s">
        <v>17</v>
      </c>
      <c r="C292" t="s">
        <v>313</v>
      </c>
      <c r="D292" t="s">
        <v>2177</v>
      </c>
      <c r="E292" t="str">
        <f t="shared" si="24"/>
        <v/>
      </c>
      <c r="F292" t="s">
        <v>2532</v>
      </c>
      <c r="G292" s="10">
        <v>1218563</v>
      </c>
      <c r="H292" s="4">
        <v>0.16170000000000001</v>
      </c>
    </row>
    <row r="293" spans="1:14" x14ac:dyDescent="0.35">
      <c r="A293" t="s">
        <v>312</v>
      </c>
      <c r="B293" t="s">
        <v>17</v>
      </c>
      <c r="C293" t="s">
        <v>313</v>
      </c>
      <c r="D293" t="s">
        <v>2179</v>
      </c>
      <c r="E293" t="str">
        <f t="shared" si="24"/>
        <v/>
      </c>
      <c r="F293" t="s">
        <v>2532</v>
      </c>
      <c r="G293" s="10">
        <v>70838</v>
      </c>
      <c r="H293" s="4">
        <v>9.4000000000000004E-3</v>
      </c>
    </row>
    <row r="294" spans="1:14" x14ac:dyDescent="0.35">
      <c r="A294" t="s">
        <v>312</v>
      </c>
      <c r="B294" t="s">
        <v>17</v>
      </c>
      <c r="C294" t="s">
        <v>324</v>
      </c>
      <c r="D294" t="s">
        <v>2170</v>
      </c>
      <c r="E294" t="str">
        <f t="shared" si="24"/>
        <v/>
      </c>
      <c r="F294" t="s">
        <v>2533</v>
      </c>
      <c r="G294" s="10">
        <v>0</v>
      </c>
      <c r="H294" s="4">
        <v>0</v>
      </c>
    </row>
    <row r="295" spans="1:14" x14ac:dyDescent="0.35">
      <c r="A295" t="s">
        <v>312</v>
      </c>
      <c r="B295" t="s">
        <v>17</v>
      </c>
      <c r="C295" t="s">
        <v>324</v>
      </c>
      <c r="D295" t="s">
        <v>2172</v>
      </c>
      <c r="E295" t="str">
        <f t="shared" si="24"/>
        <v/>
      </c>
      <c r="F295" t="s">
        <v>2533</v>
      </c>
      <c r="G295" s="10">
        <v>0</v>
      </c>
      <c r="H295" s="4">
        <v>0</v>
      </c>
    </row>
    <row r="296" spans="1:14" x14ac:dyDescent="0.35">
      <c r="A296" t="s">
        <v>312</v>
      </c>
      <c r="B296" t="s">
        <v>17</v>
      </c>
      <c r="C296" t="s">
        <v>324</v>
      </c>
      <c r="D296" t="s">
        <v>19</v>
      </c>
      <c r="E296" t="str">
        <f t="shared" si="24"/>
        <v>8</v>
      </c>
      <c r="F296" t="s">
        <v>2533</v>
      </c>
      <c r="G296" s="10">
        <v>2423184</v>
      </c>
      <c r="H296" s="4">
        <v>0.37730000000000002</v>
      </c>
    </row>
    <row r="297" spans="1:14" x14ac:dyDescent="0.35">
      <c r="A297" t="s">
        <v>312</v>
      </c>
      <c r="B297" t="s">
        <v>17</v>
      </c>
      <c r="C297" t="s">
        <v>324</v>
      </c>
      <c r="D297" t="s">
        <v>2175</v>
      </c>
      <c r="E297" t="str">
        <f t="shared" si="24"/>
        <v/>
      </c>
      <c r="F297" t="s">
        <v>2533</v>
      </c>
      <c r="G297" s="10">
        <v>1972329</v>
      </c>
      <c r="H297" s="4">
        <v>0.30709999999999998</v>
      </c>
    </row>
    <row r="298" spans="1:14" x14ac:dyDescent="0.35">
      <c r="A298" t="s">
        <v>312</v>
      </c>
      <c r="B298" t="s">
        <v>17</v>
      </c>
      <c r="C298" t="s">
        <v>324</v>
      </c>
      <c r="D298" t="s">
        <v>2177</v>
      </c>
      <c r="E298" t="str">
        <f t="shared" si="24"/>
        <v/>
      </c>
      <c r="F298" t="s">
        <v>2533</v>
      </c>
      <c r="G298" s="10">
        <v>1232465</v>
      </c>
      <c r="H298" s="4">
        <v>0.19189999999999999</v>
      </c>
    </row>
    <row r="299" spans="1:14" x14ac:dyDescent="0.35">
      <c r="A299" t="s">
        <v>312</v>
      </c>
      <c r="B299" t="s">
        <v>17</v>
      </c>
      <c r="C299" t="s">
        <v>324</v>
      </c>
      <c r="D299" t="s">
        <v>2179</v>
      </c>
      <c r="E299" t="str">
        <f t="shared" si="24"/>
        <v/>
      </c>
      <c r="F299" t="s">
        <v>2533</v>
      </c>
      <c r="G299" s="10">
        <v>196526</v>
      </c>
      <c r="H299" s="4">
        <v>3.0599999999999999E-2</v>
      </c>
    </row>
    <row r="300" spans="1:14" x14ac:dyDescent="0.35">
      <c r="A300" t="s">
        <v>327</v>
      </c>
      <c r="B300" t="s">
        <v>17</v>
      </c>
      <c r="C300" t="s">
        <v>328</v>
      </c>
      <c r="D300" t="s">
        <v>2170</v>
      </c>
      <c r="E300" t="str">
        <f t="shared" si="24"/>
        <v/>
      </c>
      <c r="F300" t="s">
        <v>2534</v>
      </c>
      <c r="G300" s="10">
        <v>0</v>
      </c>
      <c r="H300" s="4">
        <v>0</v>
      </c>
    </row>
    <row r="301" spans="1:14" x14ac:dyDescent="0.35">
      <c r="A301" t="s">
        <v>327</v>
      </c>
      <c r="B301" t="s">
        <v>17</v>
      </c>
      <c r="C301" t="s">
        <v>328</v>
      </c>
      <c r="D301" t="s">
        <v>2172</v>
      </c>
      <c r="E301" t="str">
        <f t="shared" si="24"/>
        <v/>
      </c>
      <c r="F301" t="s">
        <v>2534</v>
      </c>
      <c r="G301" s="10">
        <v>0</v>
      </c>
      <c r="H301" s="4">
        <v>0</v>
      </c>
    </row>
    <row r="302" spans="1:14" x14ac:dyDescent="0.35">
      <c r="A302" t="s">
        <v>327</v>
      </c>
      <c r="B302" t="s">
        <v>17</v>
      </c>
      <c r="C302" t="s">
        <v>328</v>
      </c>
      <c r="D302" t="s">
        <v>19</v>
      </c>
      <c r="E302" t="str">
        <f t="shared" si="24"/>
        <v>8</v>
      </c>
      <c r="F302" t="s">
        <v>2534</v>
      </c>
      <c r="G302" s="10">
        <v>3166816</v>
      </c>
      <c r="H302" s="4">
        <v>0.41449999999999998</v>
      </c>
    </row>
    <row r="303" spans="1:14" x14ac:dyDescent="0.35">
      <c r="A303" t="s">
        <v>327</v>
      </c>
      <c r="B303" t="s">
        <v>17</v>
      </c>
      <c r="C303" t="s">
        <v>328</v>
      </c>
      <c r="D303" t="s">
        <v>2175</v>
      </c>
      <c r="E303" t="str">
        <f t="shared" si="24"/>
        <v/>
      </c>
      <c r="F303" t="s">
        <v>2534</v>
      </c>
      <c r="G303" s="10">
        <v>2443299</v>
      </c>
      <c r="H303" s="4">
        <v>0.31979999999999997</v>
      </c>
    </row>
    <row r="304" spans="1:14" x14ac:dyDescent="0.35">
      <c r="A304" t="s">
        <v>327</v>
      </c>
      <c r="B304" t="s">
        <v>17</v>
      </c>
      <c r="C304" t="s">
        <v>328</v>
      </c>
      <c r="D304" t="s">
        <v>2177</v>
      </c>
      <c r="E304" t="str">
        <f t="shared" si="24"/>
        <v/>
      </c>
      <c r="F304" t="s">
        <v>2534</v>
      </c>
      <c r="G304" s="10">
        <v>1260614</v>
      </c>
      <c r="H304" s="4">
        <v>0.16500000000000001</v>
      </c>
    </row>
    <row r="305" spans="1:8" x14ac:dyDescent="0.35">
      <c r="A305" t="s">
        <v>327</v>
      </c>
      <c r="B305" t="s">
        <v>17</v>
      </c>
      <c r="C305" t="s">
        <v>328</v>
      </c>
      <c r="D305" t="s">
        <v>2179</v>
      </c>
      <c r="E305" t="str">
        <f t="shared" si="24"/>
        <v/>
      </c>
      <c r="F305" t="s">
        <v>2534</v>
      </c>
      <c r="G305" s="10">
        <v>234551</v>
      </c>
      <c r="H305" s="4">
        <v>3.0700000000000002E-2</v>
      </c>
    </row>
    <row r="306" spans="1:8" x14ac:dyDescent="0.35">
      <c r="A306" t="s">
        <v>327</v>
      </c>
      <c r="B306" t="s">
        <v>17</v>
      </c>
      <c r="C306" t="s">
        <v>333</v>
      </c>
      <c r="D306" t="s">
        <v>2170</v>
      </c>
      <c r="E306" t="str">
        <f t="shared" si="24"/>
        <v/>
      </c>
      <c r="F306" t="s">
        <v>2535</v>
      </c>
      <c r="G306" s="10">
        <v>0</v>
      </c>
      <c r="H306" s="4">
        <v>0</v>
      </c>
    </row>
    <row r="307" spans="1:8" x14ac:dyDescent="0.35">
      <c r="A307" t="s">
        <v>327</v>
      </c>
      <c r="B307" t="s">
        <v>17</v>
      </c>
      <c r="C307" t="s">
        <v>333</v>
      </c>
      <c r="D307" t="s">
        <v>2172</v>
      </c>
      <c r="E307" t="str">
        <f t="shared" si="24"/>
        <v/>
      </c>
      <c r="F307" t="s">
        <v>2535</v>
      </c>
      <c r="G307" s="10">
        <v>0</v>
      </c>
      <c r="H307" s="4">
        <v>0</v>
      </c>
    </row>
    <row r="308" spans="1:8" x14ac:dyDescent="0.35">
      <c r="A308" t="s">
        <v>327</v>
      </c>
      <c r="B308" t="s">
        <v>17</v>
      </c>
      <c r="C308" t="s">
        <v>333</v>
      </c>
      <c r="D308" t="s">
        <v>19</v>
      </c>
      <c r="E308" t="str">
        <f t="shared" si="24"/>
        <v>8</v>
      </c>
      <c r="F308" t="s">
        <v>2535</v>
      </c>
      <c r="G308" s="10">
        <v>2305739</v>
      </c>
      <c r="H308" s="4">
        <v>0.65890000000000004</v>
      </c>
    </row>
    <row r="309" spans="1:8" x14ac:dyDescent="0.35">
      <c r="A309" t="s">
        <v>327</v>
      </c>
      <c r="B309" t="s">
        <v>17</v>
      </c>
      <c r="C309" t="s">
        <v>333</v>
      </c>
      <c r="D309" t="s">
        <v>2175</v>
      </c>
      <c r="E309" t="str">
        <f t="shared" si="24"/>
        <v/>
      </c>
      <c r="F309" t="s">
        <v>2535</v>
      </c>
      <c r="G309" s="10">
        <v>957079</v>
      </c>
      <c r="H309" s="4">
        <v>0.27350000000000002</v>
      </c>
    </row>
    <row r="310" spans="1:8" x14ac:dyDescent="0.35">
      <c r="A310" t="s">
        <v>327</v>
      </c>
      <c r="B310" t="s">
        <v>17</v>
      </c>
      <c r="C310" t="s">
        <v>333</v>
      </c>
      <c r="D310" t="s">
        <v>2177</v>
      </c>
      <c r="E310" t="str">
        <f t="shared" si="24"/>
        <v/>
      </c>
      <c r="F310" t="s">
        <v>2535</v>
      </c>
      <c r="G310" s="10">
        <v>746417</v>
      </c>
      <c r="H310" s="4">
        <v>0.21329999999999999</v>
      </c>
    </row>
    <row r="311" spans="1:8" x14ac:dyDescent="0.35">
      <c r="A311" t="s">
        <v>327</v>
      </c>
      <c r="B311" t="s">
        <v>17</v>
      </c>
      <c r="C311" t="s">
        <v>333</v>
      </c>
      <c r="D311" t="s">
        <v>2179</v>
      </c>
      <c r="E311" t="str">
        <f t="shared" si="24"/>
        <v/>
      </c>
      <c r="F311" t="s">
        <v>2535</v>
      </c>
      <c r="G311" s="10">
        <v>230959</v>
      </c>
      <c r="H311" s="4">
        <v>6.6000000000000003E-2</v>
      </c>
    </row>
    <row r="312" spans="1:8" x14ac:dyDescent="0.35">
      <c r="A312" t="s">
        <v>327</v>
      </c>
      <c r="B312" t="s">
        <v>17</v>
      </c>
      <c r="C312" t="s">
        <v>339</v>
      </c>
      <c r="D312" t="s">
        <v>2170</v>
      </c>
      <c r="E312" t="str">
        <f t="shared" si="24"/>
        <v/>
      </c>
      <c r="F312" t="s">
        <v>2536</v>
      </c>
      <c r="G312" s="10">
        <v>0</v>
      </c>
      <c r="H312" s="4">
        <v>0</v>
      </c>
    </row>
    <row r="313" spans="1:8" x14ac:dyDescent="0.35">
      <c r="A313" t="s">
        <v>327</v>
      </c>
      <c r="B313" t="s">
        <v>17</v>
      </c>
      <c r="C313" t="s">
        <v>339</v>
      </c>
      <c r="D313" t="s">
        <v>2172</v>
      </c>
      <c r="E313" t="str">
        <f t="shared" si="24"/>
        <v/>
      </c>
      <c r="F313" t="s">
        <v>2536</v>
      </c>
      <c r="G313" s="10">
        <v>0</v>
      </c>
      <c r="H313" s="4">
        <v>0</v>
      </c>
    </row>
    <row r="314" spans="1:8" x14ac:dyDescent="0.35">
      <c r="A314" t="s">
        <v>327</v>
      </c>
      <c r="B314" t="s">
        <v>17</v>
      </c>
      <c r="C314" t="s">
        <v>339</v>
      </c>
      <c r="D314" t="s">
        <v>19</v>
      </c>
      <c r="E314" t="str">
        <f t="shared" si="24"/>
        <v>8</v>
      </c>
      <c r="F314" t="s">
        <v>2536</v>
      </c>
      <c r="G314" s="10">
        <v>2592687</v>
      </c>
      <c r="H314" s="4">
        <v>0.25619999999999998</v>
      </c>
    </row>
    <row r="315" spans="1:8" x14ac:dyDescent="0.35">
      <c r="A315" t="s">
        <v>327</v>
      </c>
      <c r="B315" t="s">
        <v>17</v>
      </c>
      <c r="C315" t="s">
        <v>339</v>
      </c>
      <c r="D315" t="s">
        <v>2175</v>
      </c>
      <c r="E315" t="str">
        <f t="shared" si="24"/>
        <v/>
      </c>
      <c r="F315" t="s">
        <v>2536</v>
      </c>
      <c r="G315" s="10">
        <v>2769786</v>
      </c>
      <c r="H315" s="4">
        <v>0.2737</v>
      </c>
    </row>
    <row r="316" spans="1:8" x14ac:dyDescent="0.35">
      <c r="A316" t="s">
        <v>327</v>
      </c>
      <c r="B316" t="s">
        <v>17</v>
      </c>
      <c r="C316" t="s">
        <v>339</v>
      </c>
      <c r="D316" t="s">
        <v>2177</v>
      </c>
      <c r="E316" t="str">
        <f t="shared" si="24"/>
        <v/>
      </c>
      <c r="F316" t="s">
        <v>2536</v>
      </c>
      <c r="G316" s="10">
        <v>2551193</v>
      </c>
      <c r="H316" s="4">
        <v>0.25209999999999999</v>
      </c>
    </row>
    <row r="317" spans="1:8" x14ac:dyDescent="0.35">
      <c r="A317" t="s">
        <v>327</v>
      </c>
      <c r="B317" t="s">
        <v>17</v>
      </c>
      <c r="C317" t="s">
        <v>339</v>
      </c>
      <c r="D317" t="s">
        <v>2179</v>
      </c>
      <c r="E317" t="str">
        <f t="shared" si="24"/>
        <v/>
      </c>
      <c r="F317" t="s">
        <v>2536</v>
      </c>
      <c r="G317" s="10">
        <v>486757</v>
      </c>
      <c r="H317" s="4">
        <v>4.8099999999999997E-2</v>
      </c>
    </row>
    <row r="318" spans="1:8" x14ac:dyDescent="0.35">
      <c r="A318" t="s">
        <v>1917</v>
      </c>
      <c r="B318" t="s">
        <v>17</v>
      </c>
      <c r="C318" t="s">
        <v>1922</v>
      </c>
      <c r="D318" t="s">
        <v>2206</v>
      </c>
      <c r="E318" t="str">
        <f t="shared" si="24"/>
        <v/>
      </c>
      <c r="F318" t="s">
        <v>2750</v>
      </c>
      <c r="G318" s="10">
        <v>1638775</v>
      </c>
      <c r="H318" s="4">
        <v>0.44</v>
      </c>
    </row>
    <row r="319" spans="1:8" x14ac:dyDescent="0.35">
      <c r="A319" t="s">
        <v>1917</v>
      </c>
      <c r="B319" t="s">
        <v>17</v>
      </c>
      <c r="C319" t="s">
        <v>1922</v>
      </c>
      <c r="D319" t="s">
        <v>2170</v>
      </c>
      <c r="E319" t="str">
        <f t="shared" si="24"/>
        <v/>
      </c>
      <c r="F319" t="s">
        <v>2750</v>
      </c>
      <c r="G319" s="10">
        <v>0</v>
      </c>
      <c r="H319" s="4">
        <v>0</v>
      </c>
    </row>
    <row r="320" spans="1:8" x14ac:dyDescent="0.35">
      <c r="A320" t="s">
        <v>1917</v>
      </c>
      <c r="B320" t="s">
        <v>17</v>
      </c>
      <c r="C320" t="s">
        <v>1922</v>
      </c>
      <c r="D320" t="s">
        <v>2172</v>
      </c>
      <c r="E320" t="str">
        <f t="shared" si="24"/>
        <v/>
      </c>
      <c r="F320" t="s">
        <v>2750</v>
      </c>
      <c r="G320" s="10">
        <v>0</v>
      </c>
      <c r="H320" s="4">
        <v>0</v>
      </c>
    </row>
    <row r="321" spans="1:8" x14ac:dyDescent="0.35">
      <c r="A321" t="s">
        <v>1917</v>
      </c>
      <c r="B321" t="s">
        <v>17</v>
      </c>
      <c r="C321" t="s">
        <v>1922</v>
      </c>
      <c r="D321" t="s">
        <v>19</v>
      </c>
      <c r="E321" t="str">
        <f t="shared" si="24"/>
        <v>8</v>
      </c>
      <c r="F321" t="s">
        <v>2750</v>
      </c>
      <c r="G321" s="10">
        <v>245207</v>
      </c>
      <c r="H321" s="4">
        <v>6.6400000000000001E-2</v>
      </c>
    </row>
    <row r="322" spans="1:8" x14ac:dyDescent="0.35">
      <c r="A322" t="s">
        <v>1917</v>
      </c>
      <c r="B322" t="s">
        <v>17</v>
      </c>
      <c r="C322" t="s">
        <v>1922</v>
      </c>
      <c r="D322" t="s">
        <v>2175</v>
      </c>
      <c r="E322" t="str">
        <f t="shared" si="24"/>
        <v/>
      </c>
      <c r="F322" t="s">
        <v>2750</v>
      </c>
      <c r="G322" s="10">
        <v>674229</v>
      </c>
      <c r="H322" s="4">
        <v>0.18260000000000001</v>
      </c>
    </row>
    <row r="323" spans="1:8" x14ac:dyDescent="0.35">
      <c r="A323" t="s">
        <v>1917</v>
      </c>
      <c r="B323" t="s">
        <v>17</v>
      </c>
      <c r="C323" t="s">
        <v>1922</v>
      </c>
      <c r="D323" t="s">
        <v>2177</v>
      </c>
      <c r="E323" t="str">
        <f t="shared" ref="E323:E386" si="25">IF(OR(D323="0187",D323="0287"),"",IF(MID(D323,3,1)="8","8",""))</f>
        <v/>
      </c>
      <c r="F323" t="s">
        <v>2750</v>
      </c>
      <c r="G323" s="10">
        <v>491081</v>
      </c>
      <c r="H323" s="4">
        <v>0.13300000000000001</v>
      </c>
    </row>
    <row r="324" spans="1:8" x14ac:dyDescent="0.35">
      <c r="A324" t="s">
        <v>1917</v>
      </c>
      <c r="B324" t="s">
        <v>17</v>
      </c>
      <c r="C324" t="s">
        <v>1922</v>
      </c>
      <c r="D324" t="s">
        <v>2179</v>
      </c>
      <c r="E324" t="str">
        <f t="shared" si="25"/>
        <v/>
      </c>
      <c r="F324" t="s">
        <v>2750</v>
      </c>
      <c r="G324" s="10">
        <v>132541</v>
      </c>
      <c r="H324" s="4">
        <v>3.5900000000000001E-2</v>
      </c>
    </row>
    <row r="325" spans="1:8" x14ac:dyDescent="0.35">
      <c r="A325" t="s">
        <v>344</v>
      </c>
      <c r="B325" t="s">
        <v>17</v>
      </c>
      <c r="C325" t="s">
        <v>345</v>
      </c>
      <c r="D325" t="s">
        <v>2170</v>
      </c>
      <c r="E325" t="str">
        <f t="shared" si="25"/>
        <v/>
      </c>
      <c r="F325" t="s">
        <v>2537</v>
      </c>
      <c r="G325" s="10">
        <v>0</v>
      </c>
      <c r="H325" s="4">
        <v>0</v>
      </c>
    </row>
    <row r="326" spans="1:8" x14ac:dyDescent="0.35">
      <c r="A326" t="s">
        <v>344</v>
      </c>
      <c r="B326" t="s">
        <v>17</v>
      </c>
      <c r="C326" t="s">
        <v>345</v>
      </c>
      <c r="D326" t="s">
        <v>2172</v>
      </c>
      <c r="E326" t="str">
        <f t="shared" si="25"/>
        <v/>
      </c>
      <c r="F326" t="s">
        <v>2537</v>
      </c>
      <c r="G326" s="10">
        <v>0</v>
      </c>
      <c r="H326" s="4">
        <v>0</v>
      </c>
    </row>
    <row r="327" spans="1:8" x14ac:dyDescent="0.35">
      <c r="A327" t="s">
        <v>344</v>
      </c>
      <c r="B327" t="s">
        <v>17</v>
      </c>
      <c r="C327" t="s">
        <v>345</v>
      </c>
      <c r="D327" t="s">
        <v>19</v>
      </c>
      <c r="E327" t="str">
        <f t="shared" si="25"/>
        <v>8</v>
      </c>
      <c r="F327" t="s">
        <v>2537</v>
      </c>
      <c r="G327" s="10">
        <v>2322493</v>
      </c>
      <c r="H327" s="4">
        <v>0.43059999999999998</v>
      </c>
    </row>
    <row r="328" spans="1:8" x14ac:dyDescent="0.35">
      <c r="A328" t="s">
        <v>344</v>
      </c>
      <c r="B328" t="s">
        <v>17</v>
      </c>
      <c r="C328" t="s">
        <v>345</v>
      </c>
      <c r="D328" t="s">
        <v>30</v>
      </c>
      <c r="E328" t="str">
        <f t="shared" si="25"/>
        <v>8</v>
      </c>
      <c r="F328" t="s">
        <v>2537</v>
      </c>
      <c r="G328" s="10">
        <v>345192</v>
      </c>
      <c r="H328" s="4">
        <v>6.4000000000000001E-2</v>
      </c>
    </row>
    <row r="329" spans="1:8" x14ac:dyDescent="0.35">
      <c r="A329" t="s">
        <v>344</v>
      </c>
      <c r="B329" t="s">
        <v>17</v>
      </c>
      <c r="C329" t="s">
        <v>345</v>
      </c>
      <c r="D329" t="s">
        <v>2175</v>
      </c>
      <c r="E329" t="str">
        <f t="shared" si="25"/>
        <v/>
      </c>
      <c r="F329" t="s">
        <v>2537</v>
      </c>
      <c r="G329" s="10">
        <v>1754545</v>
      </c>
      <c r="H329" s="4">
        <v>0.32529999999999998</v>
      </c>
    </row>
    <row r="330" spans="1:8" x14ac:dyDescent="0.35">
      <c r="A330" t="s">
        <v>344</v>
      </c>
      <c r="B330" t="s">
        <v>17</v>
      </c>
      <c r="C330" t="s">
        <v>345</v>
      </c>
      <c r="D330" t="s">
        <v>2177</v>
      </c>
      <c r="E330" t="str">
        <f t="shared" si="25"/>
        <v/>
      </c>
      <c r="F330" t="s">
        <v>2537</v>
      </c>
      <c r="G330" s="10">
        <v>1325752</v>
      </c>
      <c r="H330" s="4">
        <v>0.24579999999999999</v>
      </c>
    </row>
    <row r="331" spans="1:8" x14ac:dyDescent="0.35">
      <c r="A331" t="s">
        <v>344</v>
      </c>
      <c r="B331" t="s">
        <v>17</v>
      </c>
      <c r="C331" t="s">
        <v>345</v>
      </c>
      <c r="D331" t="s">
        <v>2179</v>
      </c>
      <c r="E331" t="str">
        <f t="shared" si="25"/>
        <v/>
      </c>
      <c r="F331" t="s">
        <v>2537</v>
      </c>
      <c r="G331" s="10">
        <v>421242</v>
      </c>
      <c r="H331" s="4">
        <v>7.8100000000000003E-2</v>
      </c>
    </row>
    <row r="332" spans="1:8" x14ac:dyDescent="0.35">
      <c r="A332" t="s">
        <v>344</v>
      </c>
      <c r="B332" t="s">
        <v>17</v>
      </c>
      <c r="C332" t="s">
        <v>347</v>
      </c>
      <c r="D332" t="s">
        <v>2170</v>
      </c>
      <c r="E332" t="str">
        <f t="shared" si="25"/>
        <v/>
      </c>
      <c r="F332" t="s">
        <v>2538</v>
      </c>
      <c r="G332" s="10">
        <v>0</v>
      </c>
      <c r="H332" s="4">
        <v>0</v>
      </c>
    </row>
    <row r="333" spans="1:8" x14ac:dyDescent="0.35">
      <c r="A333" t="s">
        <v>344</v>
      </c>
      <c r="B333" t="s">
        <v>17</v>
      </c>
      <c r="C333" t="s">
        <v>347</v>
      </c>
      <c r="D333" t="s">
        <v>2172</v>
      </c>
      <c r="E333" t="str">
        <f t="shared" si="25"/>
        <v/>
      </c>
      <c r="F333" t="s">
        <v>2538</v>
      </c>
      <c r="G333" s="10">
        <v>0</v>
      </c>
      <c r="H333" s="4">
        <v>0</v>
      </c>
    </row>
    <row r="334" spans="1:8" x14ac:dyDescent="0.35">
      <c r="A334" t="s">
        <v>344</v>
      </c>
      <c r="B334" t="s">
        <v>17</v>
      </c>
      <c r="C334" t="s">
        <v>347</v>
      </c>
      <c r="D334" t="s">
        <v>19</v>
      </c>
      <c r="E334" t="str">
        <f t="shared" si="25"/>
        <v>8</v>
      </c>
      <c r="F334" t="s">
        <v>2538</v>
      </c>
      <c r="G334" s="10">
        <v>732531</v>
      </c>
      <c r="H334" s="4">
        <v>0.26379999999999998</v>
      </c>
    </row>
    <row r="335" spans="1:8" x14ac:dyDescent="0.35">
      <c r="A335" t="s">
        <v>344</v>
      </c>
      <c r="B335" t="s">
        <v>17</v>
      </c>
      <c r="C335" t="s">
        <v>347</v>
      </c>
      <c r="D335" t="s">
        <v>2175</v>
      </c>
      <c r="E335" t="str">
        <f t="shared" si="25"/>
        <v/>
      </c>
      <c r="F335" t="s">
        <v>2538</v>
      </c>
      <c r="G335" s="10">
        <v>656724</v>
      </c>
      <c r="H335" s="4">
        <v>0.23649999999999999</v>
      </c>
    </row>
    <row r="336" spans="1:8" x14ac:dyDescent="0.35">
      <c r="A336" t="s">
        <v>344</v>
      </c>
      <c r="B336" t="s">
        <v>17</v>
      </c>
      <c r="C336" t="s">
        <v>347</v>
      </c>
      <c r="D336" t="s">
        <v>2177</v>
      </c>
      <c r="E336" t="str">
        <f t="shared" si="25"/>
        <v/>
      </c>
      <c r="F336" t="s">
        <v>2538</v>
      </c>
      <c r="G336" s="10">
        <v>457624</v>
      </c>
      <c r="H336" s="4">
        <v>0.1648</v>
      </c>
    </row>
    <row r="337" spans="1:8" x14ac:dyDescent="0.35">
      <c r="A337" t="s">
        <v>344</v>
      </c>
      <c r="B337" t="s">
        <v>17</v>
      </c>
      <c r="C337" t="s">
        <v>347</v>
      </c>
      <c r="D337" t="s">
        <v>2179</v>
      </c>
      <c r="E337" t="str">
        <f t="shared" si="25"/>
        <v/>
      </c>
      <c r="F337" t="s">
        <v>2538</v>
      </c>
      <c r="G337" s="10">
        <v>204376</v>
      </c>
      <c r="H337" s="4">
        <v>7.3599999999999999E-2</v>
      </c>
    </row>
    <row r="338" spans="1:8" x14ac:dyDescent="0.35">
      <c r="A338" t="s">
        <v>344</v>
      </c>
      <c r="B338" t="s">
        <v>17</v>
      </c>
      <c r="C338" t="s">
        <v>350</v>
      </c>
      <c r="D338" t="s">
        <v>2170</v>
      </c>
      <c r="E338" t="str">
        <f t="shared" si="25"/>
        <v/>
      </c>
      <c r="F338" t="s">
        <v>2539</v>
      </c>
      <c r="G338" s="10">
        <v>0</v>
      </c>
      <c r="H338" s="4">
        <v>0</v>
      </c>
    </row>
    <row r="339" spans="1:8" x14ac:dyDescent="0.35">
      <c r="A339" t="s">
        <v>344</v>
      </c>
      <c r="B339" t="s">
        <v>17</v>
      </c>
      <c r="C339" t="s">
        <v>350</v>
      </c>
      <c r="D339" t="s">
        <v>2172</v>
      </c>
      <c r="E339" t="str">
        <f t="shared" si="25"/>
        <v/>
      </c>
      <c r="F339" t="s">
        <v>2539</v>
      </c>
      <c r="G339" s="10">
        <v>0</v>
      </c>
      <c r="H339" s="4">
        <v>0</v>
      </c>
    </row>
    <row r="340" spans="1:8" x14ac:dyDescent="0.35">
      <c r="A340" t="s">
        <v>344</v>
      </c>
      <c r="B340" t="s">
        <v>17</v>
      </c>
      <c r="C340" t="s">
        <v>350</v>
      </c>
      <c r="D340" t="s">
        <v>19</v>
      </c>
      <c r="E340" t="str">
        <f t="shared" si="25"/>
        <v>8</v>
      </c>
      <c r="F340" t="s">
        <v>2539</v>
      </c>
      <c r="G340" s="10">
        <v>545372</v>
      </c>
      <c r="H340" s="4">
        <v>0.24940000000000001</v>
      </c>
    </row>
    <row r="341" spans="1:8" x14ac:dyDescent="0.35">
      <c r="A341" t="s">
        <v>344</v>
      </c>
      <c r="B341" t="s">
        <v>17</v>
      </c>
      <c r="C341" t="s">
        <v>350</v>
      </c>
      <c r="D341" t="s">
        <v>30</v>
      </c>
      <c r="E341" t="str">
        <f t="shared" si="25"/>
        <v>8</v>
      </c>
      <c r="F341" t="s">
        <v>2539</v>
      </c>
      <c r="G341" s="10">
        <v>284713</v>
      </c>
      <c r="H341" s="4">
        <v>0.13020000000000001</v>
      </c>
    </row>
    <row r="342" spans="1:8" x14ac:dyDescent="0.35">
      <c r="A342" t="s">
        <v>344</v>
      </c>
      <c r="B342" t="s">
        <v>17</v>
      </c>
      <c r="C342" t="s">
        <v>350</v>
      </c>
      <c r="D342" t="s">
        <v>2175</v>
      </c>
      <c r="E342" t="str">
        <f t="shared" si="25"/>
        <v/>
      </c>
      <c r="F342" t="s">
        <v>2539</v>
      </c>
      <c r="G342" s="10">
        <v>622564</v>
      </c>
      <c r="H342" s="4">
        <v>0.28470000000000001</v>
      </c>
    </row>
    <row r="343" spans="1:8" x14ac:dyDescent="0.35">
      <c r="A343" t="s">
        <v>344</v>
      </c>
      <c r="B343" t="s">
        <v>17</v>
      </c>
      <c r="C343" t="s">
        <v>350</v>
      </c>
      <c r="D343" t="s">
        <v>2177</v>
      </c>
      <c r="E343" t="str">
        <f t="shared" si="25"/>
        <v/>
      </c>
      <c r="F343" t="s">
        <v>2539</v>
      </c>
      <c r="G343" s="10">
        <v>474959</v>
      </c>
      <c r="H343" s="4">
        <v>0.2172</v>
      </c>
    </row>
    <row r="344" spans="1:8" x14ac:dyDescent="0.35">
      <c r="A344" t="s">
        <v>344</v>
      </c>
      <c r="B344" t="s">
        <v>17</v>
      </c>
      <c r="C344" t="s">
        <v>350</v>
      </c>
      <c r="D344" t="s">
        <v>2179</v>
      </c>
      <c r="E344" t="str">
        <f t="shared" si="25"/>
        <v/>
      </c>
      <c r="F344" t="s">
        <v>2539</v>
      </c>
      <c r="G344" s="10">
        <v>85283</v>
      </c>
      <c r="H344" s="4">
        <v>3.9E-2</v>
      </c>
    </row>
    <row r="345" spans="1:8" x14ac:dyDescent="0.35">
      <c r="A345" t="s">
        <v>344</v>
      </c>
      <c r="B345" t="s">
        <v>17</v>
      </c>
      <c r="C345" t="s">
        <v>353</v>
      </c>
      <c r="D345" t="s">
        <v>2170</v>
      </c>
      <c r="E345" t="str">
        <f t="shared" si="25"/>
        <v/>
      </c>
      <c r="F345" t="s">
        <v>2540</v>
      </c>
      <c r="G345" s="10">
        <v>0</v>
      </c>
      <c r="H345" s="4">
        <v>0</v>
      </c>
    </row>
    <row r="346" spans="1:8" x14ac:dyDescent="0.35">
      <c r="A346" t="s">
        <v>344</v>
      </c>
      <c r="B346" t="s">
        <v>17</v>
      </c>
      <c r="C346" t="s">
        <v>353</v>
      </c>
      <c r="D346" t="s">
        <v>2172</v>
      </c>
      <c r="E346" t="str">
        <f t="shared" si="25"/>
        <v/>
      </c>
      <c r="F346" t="s">
        <v>2540</v>
      </c>
      <c r="G346" s="10">
        <v>0</v>
      </c>
      <c r="H346" s="4">
        <v>0</v>
      </c>
    </row>
    <row r="347" spans="1:8" x14ac:dyDescent="0.35">
      <c r="A347" t="s">
        <v>344</v>
      </c>
      <c r="B347" t="s">
        <v>17</v>
      </c>
      <c r="C347" t="s">
        <v>353</v>
      </c>
      <c r="D347" t="s">
        <v>19</v>
      </c>
      <c r="E347" t="str">
        <f t="shared" si="25"/>
        <v>8</v>
      </c>
      <c r="F347" t="s">
        <v>2540</v>
      </c>
      <c r="G347" s="10">
        <v>601882</v>
      </c>
      <c r="H347" s="4">
        <v>0.48020000000000002</v>
      </c>
    </row>
    <row r="348" spans="1:8" x14ac:dyDescent="0.35">
      <c r="A348" t="s">
        <v>344</v>
      </c>
      <c r="B348" t="s">
        <v>17</v>
      </c>
      <c r="C348" t="s">
        <v>353</v>
      </c>
      <c r="D348" t="s">
        <v>2175</v>
      </c>
      <c r="E348" t="str">
        <f t="shared" si="25"/>
        <v/>
      </c>
      <c r="F348" t="s">
        <v>2540</v>
      </c>
      <c r="G348" s="10">
        <v>359224</v>
      </c>
      <c r="H348" s="4">
        <v>0.28660000000000002</v>
      </c>
    </row>
    <row r="349" spans="1:8" x14ac:dyDescent="0.35">
      <c r="A349" t="s">
        <v>344</v>
      </c>
      <c r="B349" t="s">
        <v>17</v>
      </c>
      <c r="C349" t="s">
        <v>353</v>
      </c>
      <c r="D349" t="s">
        <v>2177</v>
      </c>
      <c r="E349" t="str">
        <f t="shared" si="25"/>
        <v/>
      </c>
      <c r="F349" t="s">
        <v>2540</v>
      </c>
      <c r="G349" s="10">
        <v>365617</v>
      </c>
      <c r="H349" s="4">
        <v>0.29170000000000001</v>
      </c>
    </row>
    <row r="350" spans="1:8" x14ac:dyDescent="0.35">
      <c r="A350" t="s">
        <v>344</v>
      </c>
      <c r="B350" t="s">
        <v>17</v>
      </c>
      <c r="C350" t="s">
        <v>353</v>
      </c>
      <c r="D350" t="s">
        <v>2179</v>
      </c>
      <c r="E350" t="str">
        <f t="shared" si="25"/>
        <v/>
      </c>
      <c r="F350" t="s">
        <v>2540</v>
      </c>
      <c r="G350" s="10">
        <v>114937</v>
      </c>
      <c r="H350" s="4">
        <v>9.1700000000000004E-2</v>
      </c>
    </row>
    <row r="351" spans="1:8" x14ac:dyDescent="0.35">
      <c r="A351" t="s">
        <v>344</v>
      </c>
      <c r="B351" t="s">
        <v>17</v>
      </c>
      <c r="C351" t="s">
        <v>357</v>
      </c>
      <c r="D351" t="s">
        <v>2170</v>
      </c>
      <c r="E351" t="str">
        <f t="shared" si="25"/>
        <v/>
      </c>
      <c r="F351" t="s">
        <v>2541</v>
      </c>
      <c r="G351" s="10">
        <v>0</v>
      </c>
      <c r="H351" s="4">
        <v>0</v>
      </c>
    </row>
    <row r="352" spans="1:8" x14ac:dyDescent="0.35">
      <c r="A352" t="s">
        <v>344</v>
      </c>
      <c r="B352" t="s">
        <v>17</v>
      </c>
      <c r="C352" t="s">
        <v>357</v>
      </c>
      <c r="D352" t="s">
        <v>2172</v>
      </c>
      <c r="E352" t="str">
        <f t="shared" si="25"/>
        <v/>
      </c>
      <c r="F352" t="s">
        <v>2541</v>
      </c>
      <c r="G352" s="10">
        <v>0</v>
      </c>
      <c r="H352" s="4">
        <v>0</v>
      </c>
    </row>
    <row r="353" spans="1:8" x14ac:dyDescent="0.35">
      <c r="A353" t="s">
        <v>344</v>
      </c>
      <c r="B353" t="s">
        <v>17</v>
      </c>
      <c r="C353" t="s">
        <v>357</v>
      </c>
      <c r="D353" t="s">
        <v>19</v>
      </c>
      <c r="E353" t="str">
        <f t="shared" si="25"/>
        <v>8</v>
      </c>
      <c r="F353" t="s">
        <v>2541</v>
      </c>
      <c r="G353" s="10">
        <v>2425097</v>
      </c>
      <c r="H353" s="4">
        <v>0.50419999999999998</v>
      </c>
    </row>
    <row r="354" spans="1:8" x14ac:dyDescent="0.35">
      <c r="A354" t="s">
        <v>344</v>
      </c>
      <c r="B354" t="s">
        <v>17</v>
      </c>
      <c r="C354" t="s">
        <v>357</v>
      </c>
      <c r="D354" t="s">
        <v>30</v>
      </c>
      <c r="E354" t="str">
        <f t="shared" si="25"/>
        <v>8</v>
      </c>
      <c r="F354" t="s">
        <v>2541</v>
      </c>
      <c r="G354" s="10">
        <v>303979</v>
      </c>
      <c r="H354" s="4">
        <v>6.3200000000000006E-2</v>
      </c>
    </row>
    <row r="355" spans="1:8" x14ac:dyDescent="0.35">
      <c r="A355" t="s">
        <v>344</v>
      </c>
      <c r="B355" t="s">
        <v>17</v>
      </c>
      <c r="C355" t="s">
        <v>357</v>
      </c>
      <c r="D355" t="s">
        <v>2175</v>
      </c>
      <c r="E355" t="str">
        <f t="shared" si="25"/>
        <v/>
      </c>
      <c r="F355" t="s">
        <v>2541</v>
      </c>
      <c r="G355" s="10">
        <v>1540576</v>
      </c>
      <c r="H355" s="4">
        <v>0.32029999999999997</v>
      </c>
    </row>
    <row r="356" spans="1:8" x14ac:dyDescent="0.35">
      <c r="A356" t="s">
        <v>344</v>
      </c>
      <c r="B356" t="s">
        <v>17</v>
      </c>
      <c r="C356" t="s">
        <v>357</v>
      </c>
      <c r="D356" t="s">
        <v>2177</v>
      </c>
      <c r="E356" t="str">
        <f t="shared" si="25"/>
        <v/>
      </c>
      <c r="F356" t="s">
        <v>2541</v>
      </c>
      <c r="G356" s="10">
        <v>1081241</v>
      </c>
      <c r="H356" s="4">
        <v>0.2248</v>
      </c>
    </row>
    <row r="357" spans="1:8" x14ac:dyDescent="0.35">
      <c r="A357" t="s">
        <v>344</v>
      </c>
      <c r="B357" t="s">
        <v>17</v>
      </c>
      <c r="C357" t="s">
        <v>357</v>
      </c>
      <c r="D357" t="s">
        <v>2179</v>
      </c>
      <c r="E357" t="str">
        <f t="shared" si="25"/>
        <v/>
      </c>
      <c r="F357" t="s">
        <v>2541</v>
      </c>
      <c r="G357" s="10">
        <v>266462</v>
      </c>
      <c r="H357" s="4">
        <v>5.5399999999999998E-2</v>
      </c>
    </row>
    <row r="358" spans="1:8" x14ac:dyDescent="0.35">
      <c r="A358" t="s">
        <v>344</v>
      </c>
      <c r="B358" t="s">
        <v>17</v>
      </c>
      <c r="C358" t="s">
        <v>361</v>
      </c>
      <c r="D358" t="s">
        <v>2170</v>
      </c>
      <c r="E358" t="str">
        <f t="shared" si="25"/>
        <v/>
      </c>
      <c r="F358" t="s">
        <v>2542</v>
      </c>
      <c r="G358" s="10">
        <v>0</v>
      </c>
      <c r="H358" s="4">
        <v>0</v>
      </c>
    </row>
    <row r="359" spans="1:8" x14ac:dyDescent="0.35">
      <c r="A359" t="s">
        <v>344</v>
      </c>
      <c r="B359" t="s">
        <v>17</v>
      </c>
      <c r="C359" t="s">
        <v>361</v>
      </c>
      <c r="D359" t="s">
        <v>2172</v>
      </c>
      <c r="E359" t="str">
        <f t="shared" si="25"/>
        <v/>
      </c>
      <c r="F359" t="s">
        <v>2542</v>
      </c>
      <c r="G359" s="10">
        <v>0</v>
      </c>
      <c r="H359" s="4">
        <v>0</v>
      </c>
    </row>
    <row r="360" spans="1:8" x14ac:dyDescent="0.35">
      <c r="A360" t="s">
        <v>344</v>
      </c>
      <c r="B360" t="s">
        <v>17</v>
      </c>
      <c r="C360" t="s">
        <v>361</v>
      </c>
      <c r="D360" t="s">
        <v>19</v>
      </c>
      <c r="E360" t="str">
        <f t="shared" si="25"/>
        <v>8</v>
      </c>
      <c r="F360" t="s">
        <v>2542</v>
      </c>
      <c r="G360" s="10">
        <v>896302</v>
      </c>
      <c r="H360" s="4">
        <v>0.54430000000000001</v>
      </c>
    </row>
    <row r="361" spans="1:8" x14ac:dyDescent="0.35">
      <c r="A361" t="s">
        <v>344</v>
      </c>
      <c r="B361" t="s">
        <v>17</v>
      </c>
      <c r="C361" t="s">
        <v>361</v>
      </c>
      <c r="D361" t="s">
        <v>30</v>
      </c>
      <c r="E361" t="str">
        <f t="shared" si="25"/>
        <v>8</v>
      </c>
      <c r="F361" t="s">
        <v>2542</v>
      </c>
      <c r="G361" s="10">
        <v>26512</v>
      </c>
      <c r="H361" s="4">
        <v>1.61E-2</v>
      </c>
    </row>
    <row r="362" spans="1:8" x14ac:dyDescent="0.35">
      <c r="A362" t="s">
        <v>344</v>
      </c>
      <c r="B362" t="s">
        <v>17</v>
      </c>
      <c r="C362" t="s">
        <v>361</v>
      </c>
      <c r="D362" t="s">
        <v>2175</v>
      </c>
      <c r="E362" t="str">
        <f t="shared" si="25"/>
        <v/>
      </c>
      <c r="F362" t="s">
        <v>2542</v>
      </c>
      <c r="G362" s="10">
        <v>381048</v>
      </c>
      <c r="H362" s="4">
        <v>0.23139999999999999</v>
      </c>
    </row>
    <row r="363" spans="1:8" x14ac:dyDescent="0.35">
      <c r="A363" t="s">
        <v>344</v>
      </c>
      <c r="B363" t="s">
        <v>17</v>
      </c>
      <c r="C363" t="s">
        <v>361</v>
      </c>
      <c r="D363" t="s">
        <v>2177</v>
      </c>
      <c r="E363" t="str">
        <f t="shared" si="25"/>
        <v/>
      </c>
      <c r="F363" t="s">
        <v>2542</v>
      </c>
      <c r="G363" s="10">
        <v>404596</v>
      </c>
      <c r="H363" s="4">
        <v>0.2457</v>
      </c>
    </row>
    <row r="364" spans="1:8" x14ac:dyDescent="0.35">
      <c r="A364" t="s">
        <v>344</v>
      </c>
      <c r="B364" t="s">
        <v>17</v>
      </c>
      <c r="C364" t="s">
        <v>361</v>
      </c>
      <c r="D364" t="s">
        <v>2179</v>
      </c>
      <c r="E364" t="str">
        <f t="shared" si="25"/>
        <v/>
      </c>
      <c r="F364" t="s">
        <v>2542</v>
      </c>
      <c r="G364" s="10">
        <v>75419</v>
      </c>
      <c r="H364" s="4">
        <v>4.58E-2</v>
      </c>
    </row>
    <row r="365" spans="1:8" x14ac:dyDescent="0.35">
      <c r="A365" t="s">
        <v>344</v>
      </c>
      <c r="B365" t="s">
        <v>17</v>
      </c>
      <c r="C365" t="s">
        <v>363</v>
      </c>
      <c r="D365" t="s">
        <v>2172</v>
      </c>
      <c r="E365" t="str">
        <f t="shared" si="25"/>
        <v/>
      </c>
      <c r="F365" t="s">
        <v>2543</v>
      </c>
      <c r="G365" s="10">
        <v>0</v>
      </c>
      <c r="H365" s="4">
        <v>0</v>
      </c>
    </row>
    <row r="366" spans="1:8" x14ac:dyDescent="0.35">
      <c r="A366" t="s">
        <v>344</v>
      </c>
      <c r="B366" t="s">
        <v>17</v>
      </c>
      <c r="C366" t="s">
        <v>363</v>
      </c>
      <c r="D366" t="s">
        <v>19</v>
      </c>
      <c r="E366" t="str">
        <f t="shared" si="25"/>
        <v>8</v>
      </c>
      <c r="F366" t="s">
        <v>2543</v>
      </c>
      <c r="G366" s="10">
        <v>6831686</v>
      </c>
      <c r="H366" s="4">
        <v>0.42209999999999998</v>
      </c>
    </row>
    <row r="367" spans="1:8" x14ac:dyDescent="0.35">
      <c r="A367" t="s">
        <v>344</v>
      </c>
      <c r="B367" t="s">
        <v>17</v>
      </c>
      <c r="C367" t="s">
        <v>363</v>
      </c>
      <c r="D367" t="s">
        <v>2175</v>
      </c>
      <c r="E367" t="str">
        <f t="shared" si="25"/>
        <v/>
      </c>
      <c r="F367" t="s">
        <v>2543</v>
      </c>
      <c r="G367" s="10">
        <v>6077466</v>
      </c>
      <c r="H367" s="4">
        <v>0.3755</v>
      </c>
    </row>
    <row r="368" spans="1:8" x14ac:dyDescent="0.35">
      <c r="A368" t="s">
        <v>344</v>
      </c>
      <c r="B368" t="s">
        <v>17</v>
      </c>
      <c r="C368" t="s">
        <v>363</v>
      </c>
      <c r="D368" t="s">
        <v>2177</v>
      </c>
      <c r="E368" t="str">
        <f t="shared" si="25"/>
        <v/>
      </c>
      <c r="F368" t="s">
        <v>2543</v>
      </c>
      <c r="G368" s="10">
        <v>4334342</v>
      </c>
      <c r="H368" s="4">
        <v>0.26779999999999998</v>
      </c>
    </row>
    <row r="369" spans="1:8" x14ac:dyDescent="0.35">
      <c r="A369" t="s">
        <v>344</v>
      </c>
      <c r="B369" t="s">
        <v>17</v>
      </c>
      <c r="C369" t="s">
        <v>363</v>
      </c>
      <c r="D369" t="s">
        <v>2179</v>
      </c>
      <c r="E369" t="str">
        <f t="shared" si="25"/>
        <v/>
      </c>
      <c r="F369" t="s">
        <v>2543</v>
      </c>
      <c r="G369" s="10">
        <v>61503</v>
      </c>
      <c r="H369" s="4">
        <v>3.8E-3</v>
      </c>
    </row>
    <row r="370" spans="1:8" x14ac:dyDescent="0.35">
      <c r="A370" t="s">
        <v>369</v>
      </c>
      <c r="B370" t="s">
        <v>17</v>
      </c>
      <c r="C370" t="s">
        <v>370</v>
      </c>
      <c r="D370" t="s">
        <v>2170</v>
      </c>
      <c r="E370" t="str">
        <f t="shared" si="25"/>
        <v/>
      </c>
      <c r="F370" t="s">
        <v>2544</v>
      </c>
      <c r="G370" s="10">
        <v>0</v>
      </c>
      <c r="H370" s="4">
        <v>0</v>
      </c>
    </row>
    <row r="371" spans="1:8" x14ac:dyDescent="0.35">
      <c r="A371" t="s">
        <v>369</v>
      </c>
      <c r="B371" t="s">
        <v>17</v>
      </c>
      <c r="C371" t="s">
        <v>370</v>
      </c>
      <c r="D371" t="s">
        <v>2172</v>
      </c>
      <c r="E371" t="str">
        <f t="shared" si="25"/>
        <v/>
      </c>
      <c r="F371" t="s">
        <v>2544</v>
      </c>
      <c r="G371" s="10">
        <v>0</v>
      </c>
      <c r="H371" s="4">
        <v>0</v>
      </c>
    </row>
    <row r="372" spans="1:8" x14ac:dyDescent="0.35">
      <c r="A372" t="s">
        <v>369</v>
      </c>
      <c r="B372" t="s">
        <v>17</v>
      </c>
      <c r="C372" t="s">
        <v>370</v>
      </c>
      <c r="D372" t="s">
        <v>19</v>
      </c>
      <c r="E372" t="str">
        <f t="shared" si="25"/>
        <v>8</v>
      </c>
      <c r="F372" t="s">
        <v>2544</v>
      </c>
      <c r="G372" s="10">
        <v>568056</v>
      </c>
      <c r="H372" s="4">
        <v>0.1862</v>
      </c>
    </row>
    <row r="373" spans="1:8" x14ac:dyDescent="0.35">
      <c r="A373" t="s">
        <v>369</v>
      </c>
      <c r="B373" t="s">
        <v>17</v>
      </c>
      <c r="C373" t="s">
        <v>370</v>
      </c>
      <c r="D373" t="s">
        <v>30</v>
      </c>
      <c r="E373" t="str">
        <f t="shared" si="25"/>
        <v>8</v>
      </c>
      <c r="F373" t="s">
        <v>2544</v>
      </c>
      <c r="G373" s="10">
        <v>136370</v>
      </c>
      <c r="H373" s="4">
        <v>4.4699999999999997E-2</v>
      </c>
    </row>
    <row r="374" spans="1:8" x14ac:dyDescent="0.35">
      <c r="A374" t="s">
        <v>369</v>
      </c>
      <c r="B374" t="s">
        <v>17</v>
      </c>
      <c r="C374" t="s">
        <v>370</v>
      </c>
      <c r="D374" t="s">
        <v>2175</v>
      </c>
      <c r="E374" t="str">
        <f t="shared" si="25"/>
        <v/>
      </c>
      <c r="F374" t="s">
        <v>2544</v>
      </c>
      <c r="G374" s="10">
        <v>884118</v>
      </c>
      <c r="H374" s="4">
        <v>0.2898</v>
      </c>
    </row>
    <row r="375" spans="1:8" x14ac:dyDescent="0.35">
      <c r="A375" t="s">
        <v>369</v>
      </c>
      <c r="B375" t="s">
        <v>17</v>
      </c>
      <c r="C375" t="s">
        <v>370</v>
      </c>
      <c r="D375" t="s">
        <v>2177</v>
      </c>
      <c r="E375" t="str">
        <f t="shared" si="25"/>
        <v/>
      </c>
      <c r="F375" t="s">
        <v>2544</v>
      </c>
      <c r="G375" s="10">
        <v>750799</v>
      </c>
      <c r="H375" s="4">
        <v>0.24610000000000001</v>
      </c>
    </row>
    <row r="376" spans="1:8" x14ac:dyDescent="0.35">
      <c r="A376" t="s">
        <v>369</v>
      </c>
      <c r="B376" t="s">
        <v>17</v>
      </c>
      <c r="C376" t="s">
        <v>370</v>
      </c>
      <c r="D376" t="s">
        <v>2179</v>
      </c>
      <c r="E376" t="str">
        <f t="shared" si="25"/>
        <v/>
      </c>
      <c r="F376" t="s">
        <v>2544</v>
      </c>
      <c r="G376" s="10">
        <v>93659</v>
      </c>
      <c r="H376" s="4">
        <v>3.0700000000000002E-2</v>
      </c>
    </row>
    <row r="377" spans="1:8" x14ac:dyDescent="0.35">
      <c r="A377" t="s">
        <v>369</v>
      </c>
      <c r="B377" t="s">
        <v>17</v>
      </c>
      <c r="C377" t="s">
        <v>376</v>
      </c>
      <c r="D377" t="s">
        <v>2170</v>
      </c>
      <c r="E377" t="str">
        <f t="shared" si="25"/>
        <v/>
      </c>
      <c r="F377" t="s">
        <v>2545</v>
      </c>
      <c r="G377" s="10">
        <v>0</v>
      </c>
      <c r="H377" s="4">
        <v>0</v>
      </c>
    </row>
    <row r="378" spans="1:8" x14ac:dyDescent="0.35">
      <c r="A378" t="s">
        <v>369</v>
      </c>
      <c r="B378" t="s">
        <v>17</v>
      </c>
      <c r="C378" t="s">
        <v>376</v>
      </c>
      <c r="D378" t="s">
        <v>2172</v>
      </c>
      <c r="E378" t="str">
        <f t="shared" si="25"/>
        <v/>
      </c>
      <c r="F378" t="s">
        <v>2545</v>
      </c>
      <c r="G378" s="10">
        <v>0</v>
      </c>
      <c r="H378" s="4">
        <v>0</v>
      </c>
    </row>
    <row r="379" spans="1:8" x14ac:dyDescent="0.35">
      <c r="A379" t="s">
        <v>369</v>
      </c>
      <c r="B379" t="s">
        <v>17</v>
      </c>
      <c r="C379" t="s">
        <v>376</v>
      </c>
      <c r="D379" t="s">
        <v>19</v>
      </c>
      <c r="E379" t="str">
        <f t="shared" si="25"/>
        <v>8</v>
      </c>
      <c r="F379" t="s">
        <v>2545</v>
      </c>
      <c r="G379" s="10">
        <v>1251307</v>
      </c>
      <c r="H379" s="4">
        <v>0.35189999999999999</v>
      </c>
    </row>
    <row r="380" spans="1:8" x14ac:dyDescent="0.35">
      <c r="A380" t="s">
        <v>369</v>
      </c>
      <c r="B380" t="s">
        <v>17</v>
      </c>
      <c r="C380" t="s">
        <v>376</v>
      </c>
      <c r="D380" t="s">
        <v>30</v>
      </c>
      <c r="E380" t="str">
        <f t="shared" si="25"/>
        <v>8</v>
      </c>
      <c r="F380" t="s">
        <v>2545</v>
      </c>
      <c r="G380" s="10">
        <v>200195</v>
      </c>
      <c r="H380" s="4">
        <v>5.6300000000000003E-2</v>
      </c>
    </row>
    <row r="381" spans="1:8" x14ac:dyDescent="0.35">
      <c r="A381" t="s">
        <v>369</v>
      </c>
      <c r="B381" t="s">
        <v>17</v>
      </c>
      <c r="C381" t="s">
        <v>376</v>
      </c>
      <c r="D381" t="s">
        <v>2175</v>
      </c>
      <c r="E381" t="str">
        <f t="shared" si="25"/>
        <v/>
      </c>
      <c r="F381" t="s">
        <v>2545</v>
      </c>
      <c r="G381" s="10">
        <v>1231039</v>
      </c>
      <c r="H381" s="4">
        <v>0.34620000000000001</v>
      </c>
    </row>
    <row r="382" spans="1:8" x14ac:dyDescent="0.35">
      <c r="A382" t="s">
        <v>369</v>
      </c>
      <c r="B382" t="s">
        <v>17</v>
      </c>
      <c r="C382" t="s">
        <v>376</v>
      </c>
      <c r="D382" t="s">
        <v>2177</v>
      </c>
      <c r="E382" t="str">
        <f t="shared" si="25"/>
        <v/>
      </c>
      <c r="F382" t="s">
        <v>2545</v>
      </c>
      <c r="G382" s="10">
        <v>663879</v>
      </c>
      <c r="H382" s="4">
        <v>0.1867</v>
      </c>
    </row>
    <row r="383" spans="1:8" x14ac:dyDescent="0.35">
      <c r="A383" t="s">
        <v>369</v>
      </c>
      <c r="B383" t="s">
        <v>17</v>
      </c>
      <c r="C383" t="s">
        <v>376</v>
      </c>
      <c r="D383" t="s">
        <v>2179</v>
      </c>
      <c r="E383" t="str">
        <f t="shared" si="25"/>
        <v/>
      </c>
      <c r="F383" t="s">
        <v>2545</v>
      </c>
      <c r="G383" s="10">
        <v>161080</v>
      </c>
      <c r="H383" s="4">
        <v>4.53E-2</v>
      </c>
    </row>
    <row r="384" spans="1:8" x14ac:dyDescent="0.35">
      <c r="A384" t="s">
        <v>369</v>
      </c>
      <c r="B384" t="s">
        <v>17</v>
      </c>
      <c r="C384" t="s">
        <v>384</v>
      </c>
      <c r="D384" t="s">
        <v>2170</v>
      </c>
      <c r="E384" t="str">
        <f t="shared" si="25"/>
        <v/>
      </c>
      <c r="F384" t="s">
        <v>2546</v>
      </c>
      <c r="G384" s="10">
        <v>0</v>
      </c>
      <c r="H384" s="4">
        <v>0</v>
      </c>
    </row>
    <row r="385" spans="1:8" x14ac:dyDescent="0.35">
      <c r="A385" t="s">
        <v>369</v>
      </c>
      <c r="B385" t="s">
        <v>17</v>
      </c>
      <c r="C385" t="s">
        <v>384</v>
      </c>
      <c r="D385" t="s">
        <v>2172</v>
      </c>
      <c r="E385" t="str">
        <f t="shared" si="25"/>
        <v/>
      </c>
      <c r="F385" t="s">
        <v>2546</v>
      </c>
      <c r="G385" s="10">
        <v>0</v>
      </c>
      <c r="H385" s="4">
        <v>0</v>
      </c>
    </row>
    <row r="386" spans="1:8" x14ac:dyDescent="0.35">
      <c r="A386" t="s">
        <v>369</v>
      </c>
      <c r="B386" t="s">
        <v>17</v>
      </c>
      <c r="C386" t="s">
        <v>384</v>
      </c>
      <c r="D386" t="s">
        <v>19</v>
      </c>
      <c r="E386" t="str">
        <f t="shared" si="25"/>
        <v>8</v>
      </c>
      <c r="F386" t="s">
        <v>2546</v>
      </c>
      <c r="G386" s="10">
        <v>1083399</v>
      </c>
      <c r="H386" s="4">
        <v>0.30830000000000002</v>
      </c>
    </row>
    <row r="387" spans="1:8" x14ac:dyDescent="0.35">
      <c r="A387" t="s">
        <v>369</v>
      </c>
      <c r="B387" t="s">
        <v>17</v>
      </c>
      <c r="C387" t="s">
        <v>384</v>
      </c>
      <c r="D387" t="s">
        <v>30</v>
      </c>
      <c r="E387" t="str">
        <f t="shared" ref="E387:E450" si="26">IF(OR(D387="0187",D387="0287"),"",IF(MID(D387,3,1)="8","8",""))</f>
        <v>8</v>
      </c>
      <c r="F387" t="s">
        <v>2546</v>
      </c>
      <c r="G387" s="10">
        <v>309944</v>
      </c>
      <c r="H387" s="4">
        <v>8.8200000000000001E-2</v>
      </c>
    </row>
    <row r="388" spans="1:8" x14ac:dyDescent="0.35">
      <c r="A388" t="s">
        <v>369</v>
      </c>
      <c r="B388" t="s">
        <v>17</v>
      </c>
      <c r="C388" t="s">
        <v>384</v>
      </c>
      <c r="D388" t="s">
        <v>50</v>
      </c>
      <c r="E388" t="str">
        <f t="shared" si="26"/>
        <v/>
      </c>
      <c r="F388" t="s">
        <v>2546</v>
      </c>
      <c r="G388" s="10">
        <v>1083889</v>
      </c>
      <c r="H388" s="4">
        <v>0.27160000000000001</v>
      </c>
    </row>
    <row r="389" spans="1:8" x14ac:dyDescent="0.35">
      <c r="A389" t="s">
        <v>369</v>
      </c>
      <c r="B389" t="s">
        <v>17</v>
      </c>
      <c r="C389" t="s">
        <v>384</v>
      </c>
      <c r="D389" t="s">
        <v>2175</v>
      </c>
      <c r="E389" t="str">
        <f t="shared" si="26"/>
        <v/>
      </c>
      <c r="F389" t="s">
        <v>2546</v>
      </c>
      <c r="G389" s="10">
        <v>1360662</v>
      </c>
      <c r="H389" s="4">
        <v>0.38719999999999999</v>
      </c>
    </row>
    <row r="390" spans="1:8" x14ac:dyDescent="0.35">
      <c r="A390" t="s">
        <v>369</v>
      </c>
      <c r="B390" t="s">
        <v>17</v>
      </c>
      <c r="C390" t="s">
        <v>384</v>
      </c>
      <c r="D390" t="s">
        <v>2177</v>
      </c>
      <c r="E390" t="str">
        <f t="shared" si="26"/>
        <v/>
      </c>
      <c r="F390" t="s">
        <v>2546</v>
      </c>
      <c r="G390" s="10">
        <v>623754</v>
      </c>
      <c r="H390" s="4">
        <v>0.17749999999999999</v>
      </c>
    </row>
    <row r="391" spans="1:8" x14ac:dyDescent="0.35">
      <c r="A391" t="s">
        <v>369</v>
      </c>
      <c r="B391" t="s">
        <v>17</v>
      </c>
      <c r="C391" t="s">
        <v>384</v>
      </c>
      <c r="D391" t="s">
        <v>2179</v>
      </c>
      <c r="E391" t="str">
        <f t="shared" si="26"/>
        <v/>
      </c>
      <c r="F391" t="s">
        <v>2546</v>
      </c>
      <c r="G391" s="10">
        <v>0</v>
      </c>
      <c r="H391" s="4">
        <v>0</v>
      </c>
    </row>
    <row r="392" spans="1:8" x14ac:dyDescent="0.35">
      <c r="A392" t="s">
        <v>369</v>
      </c>
      <c r="B392" t="s">
        <v>17</v>
      </c>
      <c r="C392" t="s">
        <v>392</v>
      </c>
      <c r="D392" t="s">
        <v>2170</v>
      </c>
      <c r="E392" t="str">
        <f t="shared" si="26"/>
        <v/>
      </c>
      <c r="F392" t="s">
        <v>2547</v>
      </c>
      <c r="G392" s="10">
        <v>0</v>
      </c>
      <c r="H392" s="4">
        <v>0</v>
      </c>
    </row>
    <row r="393" spans="1:8" x14ac:dyDescent="0.35">
      <c r="A393" t="s">
        <v>369</v>
      </c>
      <c r="B393" t="s">
        <v>17</v>
      </c>
      <c r="C393" t="s">
        <v>392</v>
      </c>
      <c r="D393" t="s">
        <v>2172</v>
      </c>
      <c r="E393" t="str">
        <f t="shared" si="26"/>
        <v/>
      </c>
      <c r="F393" t="s">
        <v>2547</v>
      </c>
      <c r="G393" s="10">
        <v>0</v>
      </c>
      <c r="H393" s="4">
        <v>0</v>
      </c>
    </row>
    <row r="394" spans="1:8" x14ac:dyDescent="0.35">
      <c r="A394" t="s">
        <v>369</v>
      </c>
      <c r="B394" t="s">
        <v>17</v>
      </c>
      <c r="C394" t="s">
        <v>392</v>
      </c>
      <c r="D394" t="s">
        <v>19</v>
      </c>
      <c r="E394" t="str">
        <f t="shared" si="26"/>
        <v>8</v>
      </c>
      <c r="F394" t="s">
        <v>2547</v>
      </c>
      <c r="G394" s="10">
        <v>7147343</v>
      </c>
      <c r="H394" s="4">
        <v>0.61060000000000003</v>
      </c>
    </row>
    <row r="395" spans="1:8" x14ac:dyDescent="0.35">
      <c r="A395" t="s">
        <v>369</v>
      </c>
      <c r="B395" t="s">
        <v>17</v>
      </c>
      <c r="C395" t="s">
        <v>392</v>
      </c>
      <c r="D395" t="s">
        <v>30</v>
      </c>
      <c r="E395" t="str">
        <f t="shared" si="26"/>
        <v>8</v>
      </c>
      <c r="F395" t="s">
        <v>2547</v>
      </c>
      <c r="G395" s="10">
        <v>945800</v>
      </c>
      <c r="H395" s="4">
        <v>8.0799999999999997E-2</v>
      </c>
    </row>
    <row r="396" spans="1:8" x14ac:dyDescent="0.35">
      <c r="A396" t="s">
        <v>369</v>
      </c>
      <c r="B396" t="s">
        <v>17</v>
      </c>
      <c r="C396" t="s">
        <v>392</v>
      </c>
      <c r="D396" t="s">
        <v>2175</v>
      </c>
      <c r="E396" t="str">
        <f t="shared" si="26"/>
        <v/>
      </c>
      <c r="F396" t="s">
        <v>2547</v>
      </c>
      <c r="G396" s="10">
        <v>3377020</v>
      </c>
      <c r="H396" s="4">
        <v>0.28849999999999998</v>
      </c>
    </row>
    <row r="397" spans="1:8" x14ac:dyDescent="0.35">
      <c r="A397" t="s">
        <v>369</v>
      </c>
      <c r="B397" t="s">
        <v>17</v>
      </c>
      <c r="C397" t="s">
        <v>392</v>
      </c>
      <c r="D397" t="s">
        <v>2177</v>
      </c>
      <c r="E397" t="str">
        <f t="shared" si="26"/>
        <v/>
      </c>
      <c r="F397" t="s">
        <v>2547</v>
      </c>
      <c r="G397" s="10">
        <v>1693777</v>
      </c>
      <c r="H397" s="4">
        <v>0.1447</v>
      </c>
    </row>
    <row r="398" spans="1:8" x14ac:dyDescent="0.35">
      <c r="A398" t="s">
        <v>369</v>
      </c>
      <c r="B398" t="s">
        <v>17</v>
      </c>
      <c r="C398" t="s">
        <v>392</v>
      </c>
      <c r="D398" t="s">
        <v>2179</v>
      </c>
      <c r="E398" t="str">
        <f t="shared" si="26"/>
        <v/>
      </c>
      <c r="F398" t="s">
        <v>2547</v>
      </c>
      <c r="G398" s="10">
        <v>0</v>
      </c>
      <c r="H398" s="4">
        <v>0</v>
      </c>
    </row>
    <row r="399" spans="1:8" x14ac:dyDescent="0.35">
      <c r="A399" t="s">
        <v>400</v>
      </c>
      <c r="B399" t="s">
        <v>17</v>
      </c>
      <c r="C399" t="s">
        <v>401</v>
      </c>
      <c r="D399" t="s">
        <v>2170</v>
      </c>
      <c r="E399" t="str">
        <f t="shared" si="26"/>
        <v/>
      </c>
      <c r="F399" t="s">
        <v>2548</v>
      </c>
      <c r="G399" s="10">
        <v>0</v>
      </c>
      <c r="H399" s="4">
        <v>0</v>
      </c>
    </row>
    <row r="400" spans="1:8" x14ac:dyDescent="0.35">
      <c r="A400" t="s">
        <v>400</v>
      </c>
      <c r="B400" t="s">
        <v>17</v>
      </c>
      <c r="C400" t="s">
        <v>401</v>
      </c>
      <c r="D400" t="s">
        <v>2172</v>
      </c>
      <c r="E400" t="str">
        <f t="shared" si="26"/>
        <v/>
      </c>
      <c r="F400" t="s">
        <v>2548</v>
      </c>
      <c r="G400" s="10">
        <v>0</v>
      </c>
      <c r="H400" s="4">
        <v>0</v>
      </c>
    </row>
    <row r="401" spans="1:8" x14ac:dyDescent="0.35">
      <c r="A401" t="s">
        <v>400</v>
      </c>
      <c r="B401" t="s">
        <v>17</v>
      </c>
      <c r="C401" t="s">
        <v>401</v>
      </c>
      <c r="D401" t="s">
        <v>19</v>
      </c>
      <c r="E401" t="str">
        <f t="shared" si="26"/>
        <v>8</v>
      </c>
      <c r="F401" t="s">
        <v>2548</v>
      </c>
      <c r="G401" s="10">
        <v>2786600</v>
      </c>
      <c r="H401" s="4">
        <v>0.46189999999999998</v>
      </c>
    </row>
    <row r="402" spans="1:8" x14ac:dyDescent="0.35">
      <c r="A402" t="s">
        <v>400</v>
      </c>
      <c r="B402" t="s">
        <v>17</v>
      </c>
      <c r="C402" t="s">
        <v>401</v>
      </c>
      <c r="D402" t="s">
        <v>2175</v>
      </c>
      <c r="E402" t="str">
        <f t="shared" si="26"/>
        <v/>
      </c>
      <c r="F402" t="s">
        <v>2548</v>
      </c>
      <c r="G402" s="10">
        <v>1660256</v>
      </c>
      <c r="H402" s="4">
        <v>0.2752</v>
      </c>
    </row>
    <row r="403" spans="1:8" x14ac:dyDescent="0.35">
      <c r="A403" t="s">
        <v>400</v>
      </c>
      <c r="B403" t="s">
        <v>17</v>
      </c>
      <c r="C403" t="s">
        <v>401</v>
      </c>
      <c r="D403" t="s">
        <v>2177</v>
      </c>
      <c r="E403" t="str">
        <f t="shared" si="26"/>
        <v/>
      </c>
      <c r="F403" t="s">
        <v>2548</v>
      </c>
      <c r="G403" s="10">
        <v>1133583</v>
      </c>
      <c r="H403" s="4">
        <v>0.18790000000000001</v>
      </c>
    </row>
    <row r="404" spans="1:8" x14ac:dyDescent="0.35">
      <c r="A404" t="s">
        <v>400</v>
      </c>
      <c r="B404" t="s">
        <v>17</v>
      </c>
      <c r="C404" t="s">
        <v>401</v>
      </c>
      <c r="D404" t="s">
        <v>2179</v>
      </c>
      <c r="E404" t="str">
        <f t="shared" si="26"/>
        <v/>
      </c>
      <c r="F404" t="s">
        <v>2548</v>
      </c>
      <c r="G404" s="10">
        <v>222011</v>
      </c>
      <c r="H404" s="4">
        <v>3.6799999999999999E-2</v>
      </c>
    </row>
    <row r="405" spans="1:8" x14ac:dyDescent="0.35">
      <c r="A405" t="s">
        <v>400</v>
      </c>
      <c r="B405" t="s">
        <v>17</v>
      </c>
      <c r="C405" t="s">
        <v>405</v>
      </c>
      <c r="D405" t="s">
        <v>2170</v>
      </c>
      <c r="E405" t="str">
        <f t="shared" si="26"/>
        <v/>
      </c>
      <c r="F405" t="s">
        <v>2549</v>
      </c>
      <c r="G405" s="10">
        <v>0</v>
      </c>
      <c r="H405" s="4">
        <v>0</v>
      </c>
    </row>
    <row r="406" spans="1:8" x14ac:dyDescent="0.35">
      <c r="A406" t="s">
        <v>400</v>
      </c>
      <c r="B406" t="s">
        <v>17</v>
      </c>
      <c r="C406" t="s">
        <v>405</v>
      </c>
      <c r="D406" t="s">
        <v>2172</v>
      </c>
      <c r="E406" t="str">
        <f t="shared" si="26"/>
        <v/>
      </c>
      <c r="F406" t="s">
        <v>2549</v>
      </c>
      <c r="G406" s="10">
        <v>0</v>
      </c>
      <c r="H406" s="4">
        <v>0</v>
      </c>
    </row>
    <row r="407" spans="1:8" x14ac:dyDescent="0.35">
      <c r="A407" t="s">
        <v>400</v>
      </c>
      <c r="B407" t="s">
        <v>17</v>
      </c>
      <c r="C407" t="s">
        <v>405</v>
      </c>
      <c r="D407" t="s">
        <v>19</v>
      </c>
      <c r="E407" t="str">
        <f t="shared" si="26"/>
        <v>8</v>
      </c>
      <c r="F407" t="s">
        <v>2549</v>
      </c>
      <c r="G407" s="10">
        <v>2997817</v>
      </c>
      <c r="H407" s="4">
        <v>0.77070000000000005</v>
      </c>
    </row>
    <row r="408" spans="1:8" x14ac:dyDescent="0.35">
      <c r="A408" t="s">
        <v>400</v>
      </c>
      <c r="B408" t="s">
        <v>17</v>
      </c>
      <c r="C408" t="s">
        <v>405</v>
      </c>
      <c r="D408" t="s">
        <v>30</v>
      </c>
      <c r="E408" t="str">
        <f t="shared" si="26"/>
        <v>8</v>
      </c>
      <c r="F408" t="s">
        <v>2549</v>
      </c>
      <c r="G408" s="10">
        <v>166481</v>
      </c>
      <c r="H408" s="4">
        <v>4.2799999999999998E-2</v>
      </c>
    </row>
    <row r="409" spans="1:8" x14ac:dyDescent="0.35">
      <c r="A409" t="s">
        <v>400</v>
      </c>
      <c r="B409" t="s">
        <v>17</v>
      </c>
      <c r="C409" t="s">
        <v>405</v>
      </c>
      <c r="D409" t="s">
        <v>2175</v>
      </c>
      <c r="E409" t="str">
        <f t="shared" si="26"/>
        <v/>
      </c>
      <c r="F409" t="s">
        <v>2549</v>
      </c>
      <c r="G409" s="10">
        <v>1522442</v>
      </c>
      <c r="H409" s="4">
        <v>0.39140000000000003</v>
      </c>
    </row>
    <row r="410" spans="1:8" x14ac:dyDescent="0.35">
      <c r="A410" t="s">
        <v>400</v>
      </c>
      <c r="B410" t="s">
        <v>17</v>
      </c>
      <c r="C410" t="s">
        <v>405</v>
      </c>
      <c r="D410" t="s">
        <v>2177</v>
      </c>
      <c r="E410" t="str">
        <f t="shared" si="26"/>
        <v/>
      </c>
      <c r="F410" t="s">
        <v>2549</v>
      </c>
      <c r="G410" s="10">
        <v>779891</v>
      </c>
      <c r="H410" s="4">
        <v>0.20050000000000001</v>
      </c>
    </row>
    <row r="411" spans="1:8" x14ac:dyDescent="0.35">
      <c r="A411" t="s">
        <v>400</v>
      </c>
      <c r="B411" t="s">
        <v>17</v>
      </c>
      <c r="C411" t="s">
        <v>405</v>
      </c>
      <c r="D411" t="s">
        <v>2179</v>
      </c>
      <c r="E411" t="str">
        <f t="shared" si="26"/>
        <v/>
      </c>
      <c r="F411" t="s">
        <v>2549</v>
      </c>
      <c r="G411" s="10">
        <v>129528</v>
      </c>
      <c r="H411" s="4">
        <v>3.3300000000000003E-2</v>
      </c>
    </row>
    <row r="412" spans="1:8" x14ac:dyDescent="0.35">
      <c r="A412" t="s">
        <v>400</v>
      </c>
      <c r="B412" t="s">
        <v>17</v>
      </c>
      <c r="C412" t="s">
        <v>407</v>
      </c>
      <c r="D412" t="s">
        <v>2206</v>
      </c>
      <c r="E412" t="str">
        <f t="shared" si="26"/>
        <v/>
      </c>
      <c r="F412" t="s">
        <v>2550</v>
      </c>
      <c r="G412" s="10">
        <v>3986116</v>
      </c>
      <c r="H412" s="4">
        <v>0.36159999999999998</v>
      </c>
    </row>
    <row r="413" spans="1:8" x14ac:dyDescent="0.35">
      <c r="A413" t="s">
        <v>400</v>
      </c>
      <c r="B413" t="s">
        <v>17</v>
      </c>
      <c r="C413" t="s">
        <v>407</v>
      </c>
      <c r="D413" t="s">
        <v>2170</v>
      </c>
      <c r="E413" t="str">
        <f t="shared" si="26"/>
        <v/>
      </c>
      <c r="F413" t="s">
        <v>2550</v>
      </c>
      <c r="G413" s="10">
        <v>0</v>
      </c>
      <c r="H413" s="4">
        <v>0</v>
      </c>
    </row>
    <row r="414" spans="1:8" x14ac:dyDescent="0.35">
      <c r="A414" t="s">
        <v>400</v>
      </c>
      <c r="B414" t="s">
        <v>17</v>
      </c>
      <c r="C414" t="s">
        <v>407</v>
      </c>
      <c r="D414" t="s">
        <v>2172</v>
      </c>
      <c r="E414" t="str">
        <f t="shared" si="26"/>
        <v/>
      </c>
      <c r="F414" t="s">
        <v>2550</v>
      </c>
      <c r="G414" s="10">
        <v>0</v>
      </c>
      <c r="H414" s="4">
        <v>0</v>
      </c>
    </row>
    <row r="415" spans="1:8" x14ac:dyDescent="0.35">
      <c r="A415" t="s">
        <v>400</v>
      </c>
      <c r="B415" t="s">
        <v>17</v>
      </c>
      <c r="C415" t="s">
        <v>407</v>
      </c>
      <c r="D415" t="s">
        <v>19</v>
      </c>
      <c r="E415" t="str">
        <f t="shared" si="26"/>
        <v>8</v>
      </c>
      <c r="F415" t="s">
        <v>2550</v>
      </c>
      <c r="G415" s="10">
        <v>10834384</v>
      </c>
      <c r="H415" s="4">
        <v>1.0555000000000001</v>
      </c>
    </row>
    <row r="416" spans="1:8" x14ac:dyDescent="0.35">
      <c r="A416" t="s">
        <v>400</v>
      </c>
      <c r="B416" t="s">
        <v>17</v>
      </c>
      <c r="C416" t="s">
        <v>407</v>
      </c>
      <c r="D416" t="s">
        <v>30</v>
      </c>
      <c r="E416" t="str">
        <f t="shared" si="26"/>
        <v>8</v>
      </c>
      <c r="F416" t="s">
        <v>2550</v>
      </c>
      <c r="G416" s="10">
        <v>404429</v>
      </c>
      <c r="H416" s="4">
        <v>3.9399999999999998E-2</v>
      </c>
    </row>
    <row r="417" spans="1:8" x14ac:dyDescent="0.35">
      <c r="A417" t="s">
        <v>400</v>
      </c>
      <c r="B417" t="s">
        <v>17</v>
      </c>
      <c r="C417" t="s">
        <v>407</v>
      </c>
      <c r="D417" t="s">
        <v>2175</v>
      </c>
      <c r="E417" t="str">
        <f t="shared" si="26"/>
        <v/>
      </c>
      <c r="F417" t="s">
        <v>2550</v>
      </c>
      <c r="G417" s="10">
        <v>3213876</v>
      </c>
      <c r="H417" s="4">
        <v>0.31309999999999999</v>
      </c>
    </row>
    <row r="418" spans="1:8" x14ac:dyDescent="0.35">
      <c r="A418" t="s">
        <v>400</v>
      </c>
      <c r="B418" t="s">
        <v>17</v>
      </c>
      <c r="C418" t="s">
        <v>407</v>
      </c>
      <c r="D418" t="s">
        <v>2177</v>
      </c>
      <c r="E418" t="str">
        <f t="shared" si="26"/>
        <v/>
      </c>
      <c r="F418" t="s">
        <v>2550</v>
      </c>
      <c r="G418" s="10">
        <v>1978007</v>
      </c>
      <c r="H418" s="4">
        <v>0.19270000000000001</v>
      </c>
    </row>
    <row r="419" spans="1:8" x14ac:dyDescent="0.35">
      <c r="A419" t="s">
        <v>400</v>
      </c>
      <c r="B419" t="s">
        <v>17</v>
      </c>
      <c r="C419" t="s">
        <v>407</v>
      </c>
      <c r="D419" t="s">
        <v>2179</v>
      </c>
      <c r="E419" t="str">
        <f t="shared" si="26"/>
        <v/>
      </c>
      <c r="F419" t="s">
        <v>2550</v>
      </c>
      <c r="G419" s="10">
        <v>225823</v>
      </c>
      <c r="H419" s="4">
        <v>2.1999999999999999E-2</v>
      </c>
    </row>
    <row r="420" spans="1:8" x14ac:dyDescent="0.35">
      <c r="A420" t="s">
        <v>400</v>
      </c>
      <c r="B420" t="s">
        <v>17</v>
      </c>
      <c r="C420" t="s">
        <v>410</v>
      </c>
      <c r="D420" t="s">
        <v>2172</v>
      </c>
      <c r="E420" t="str">
        <f t="shared" si="26"/>
        <v/>
      </c>
      <c r="F420" t="s">
        <v>2551</v>
      </c>
      <c r="G420" s="10">
        <v>0</v>
      </c>
      <c r="H420" s="4">
        <v>0</v>
      </c>
    </row>
    <row r="421" spans="1:8" x14ac:dyDescent="0.35">
      <c r="A421" t="s">
        <v>400</v>
      </c>
      <c r="B421" t="s">
        <v>17</v>
      </c>
      <c r="C421" t="s">
        <v>410</v>
      </c>
      <c r="D421" t="s">
        <v>19</v>
      </c>
      <c r="E421" t="str">
        <f t="shared" si="26"/>
        <v>8</v>
      </c>
      <c r="F421" t="s">
        <v>2551</v>
      </c>
      <c r="G421" s="10">
        <v>9117900</v>
      </c>
      <c r="H421" s="4">
        <v>0.79059999999999997</v>
      </c>
    </row>
    <row r="422" spans="1:8" x14ac:dyDescent="0.35">
      <c r="A422" t="s">
        <v>400</v>
      </c>
      <c r="B422" t="s">
        <v>17</v>
      </c>
      <c r="C422" t="s">
        <v>410</v>
      </c>
      <c r="D422" t="s">
        <v>2175</v>
      </c>
      <c r="E422" t="str">
        <f t="shared" si="26"/>
        <v/>
      </c>
      <c r="F422" t="s">
        <v>2551</v>
      </c>
      <c r="G422" s="10">
        <v>3243048</v>
      </c>
      <c r="H422" s="4">
        <v>0.28120000000000001</v>
      </c>
    </row>
    <row r="423" spans="1:8" x14ac:dyDescent="0.35">
      <c r="A423" t="s">
        <v>400</v>
      </c>
      <c r="B423" t="s">
        <v>17</v>
      </c>
      <c r="C423" t="s">
        <v>410</v>
      </c>
      <c r="D423" t="s">
        <v>2177</v>
      </c>
      <c r="E423" t="str">
        <f t="shared" si="26"/>
        <v/>
      </c>
      <c r="F423" t="s">
        <v>2551</v>
      </c>
      <c r="G423" s="10">
        <v>2126664</v>
      </c>
      <c r="H423" s="4">
        <v>0.18440000000000001</v>
      </c>
    </row>
    <row r="424" spans="1:8" x14ac:dyDescent="0.35">
      <c r="A424" t="s">
        <v>400</v>
      </c>
      <c r="B424" t="s">
        <v>17</v>
      </c>
      <c r="C424" t="s">
        <v>410</v>
      </c>
      <c r="D424" t="s">
        <v>2179</v>
      </c>
      <c r="E424" t="str">
        <f t="shared" si="26"/>
        <v/>
      </c>
      <c r="F424" t="s">
        <v>2551</v>
      </c>
      <c r="G424" s="10">
        <v>452089</v>
      </c>
      <c r="H424" s="4">
        <v>3.9199999999999999E-2</v>
      </c>
    </row>
    <row r="425" spans="1:8" x14ac:dyDescent="0.35">
      <c r="A425" t="s">
        <v>400</v>
      </c>
      <c r="B425" t="s">
        <v>17</v>
      </c>
      <c r="C425" t="s">
        <v>417</v>
      </c>
      <c r="D425" t="s">
        <v>2170</v>
      </c>
      <c r="E425" t="str">
        <f t="shared" si="26"/>
        <v/>
      </c>
      <c r="F425" t="s">
        <v>2552</v>
      </c>
      <c r="G425" s="10">
        <v>0</v>
      </c>
      <c r="H425" s="4">
        <v>0</v>
      </c>
    </row>
    <row r="426" spans="1:8" x14ac:dyDescent="0.35">
      <c r="A426" t="s">
        <v>400</v>
      </c>
      <c r="B426" t="s">
        <v>17</v>
      </c>
      <c r="C426" t="s">
        <v>417</v>
      </c>
      <c r="D426" t="s">
        <v>2172</v>
      </c>
      <c r="E426" t="str">
        <f t="shared" si="26"/>
        <v/>
      </c>
      <c r="F426" t="s">
        <v>2552</v>
      </c>
      <c r="G426" s="10">
        <v>0</v>
      </c>
      <c r="H426" s="4">
        <v>0</v>
      </c>
    </row>
    <row r="427" spans="1:8" x14ac:dyDescent="0.35">
      <c r="A427" t="s">
        <v>400</v>
      </c>
      <c r="B427" t="s">
        <v>17</v>
      </c>
      <c r="C427" t="s">
        <v>417</v>
      </c>
      <c r="D427" t="s">
        <v>19</v>
      </c>
      <c r="E427" t="str">
        <f t="shared" si="26"/>
        <v>8</v>
      </c>
      <c r="F427" t="s">
        <v>2552</v>
      </c>
      <c r="G427" s="10">
        <v>4567105</v>
      </c>
      <c r="H427" s="4">
        <v>0.49209999999999998</v>
      </c>
    </row>
    <row r="428" spans="1:8" x14ac:dyDescent="0.35">
      <c r="A428" t="s">
        <v>400</v>
      </c>
      <c r="B428" t="s">
        <v>17</v>
      </c>
      <c r="C428" t="s">
        <v>417</v>
      </c>
      <c r="D428" t="s">
        <v>30</v>
      </c>
      <c r="E428" t="str">
        <f t="shared" si="26"/>
        <v>8</v>
      </c>
      <c r="F428" t="s">
        <v>2552</v>
      </c>
      <c r="G428" s="10">
        <v>239732</v>
      </c>
      <c r="H428" s="4">
        <v>2.5100000000000001E-2</v>
      </c>
    </row>
    <row r="429" spans="1:8" x14ac:dyDescent="0.35">
      <c r="A429" t="s">
        <v>400</v>
      </c>
      <c r="B429" t="s">
        <v>17</v>
      </c>
      <c r="C429" t="s">
        <v>417</v>
      </c>
      <c r="D429" t="s">
        <v>2175</v>
      </c>
      <c r="E429" t="str">
        <f t="shared" si="26"/>
        <v/>
      </c>
      <c r="F429" t="s">
        <v>2552</v>
      </c>
      <c r="G429" s="10">
        <v>2565114</v>
      </c>
      <c r="H429" s="4">
        <v>0.27650000000000002</v>
      </c>
    </row>
    <row r="430" spans="1:8" x14ac:dyDescent="0.35">
      <c r="A430" t="s">
        <v>400</v>
      </c>
      <c r="B430" t="s">
        <v>17</v>
      </c>
      <c r="C430" t="s">
        <v>417</v>
      </c>
      <c r="D430" t="s">
        <v>2177</v>
      </c>
      <c r="E430" t="str">
        <f t="shared" si="26"/>
        <v/>
      </c>
      <c r="F430" t="s">
        <v>2552</v>
      </c>
      <c r="G430" s="10">
        <v>1934028</v>
      </c>
      <c r="H430" s="4">
        <v>0.2084</v>
      </c>
    </row>
    <row r="431" spans="1:8" x14ac:dyDescent="0.35">
      <c r="A431" t="s">
        <v>400</v>
      </c>
      <c r="B431" t="s">
        <v>17</v>
      </c>
      <c r="C431" t="s">
        <v>417</v>
      </c>
      <c r="D431" t="s">
        <v>2179</v>
      </c>
      <c r="E431" t="str">
        <f t="shared" si="26"/>
        <v/>
      </c>
      <c r="F431" t="s">
        <v>2552</v>
      </c>
      <c r="G431" s="10">
        <v>348643</v>
      </c>
      <c r="H431" s="4">
        <v>3.7600000000000001E-2</v>
      </c>
    </row>
    <row r="432" spans="1:8" x14ac:dyDescent="0.35">
      <c r="A432" t="s">
        <v>400</v>
      </c>
      <c r="B432" t="s">
        <v>17</v>
      </c>
      <c r="C432" t="s">
        <v>420</v>
      </c>
      <c r="D432" t="s">
        <v>2206</v>
      </c>
      <c r="E432" t="str">
        <f t="shared" si="26"/>
        <v/>
      </c>
      <c r="F432" t="s">
        <v>2553</v>
      </c>
      <c r="G432" s="10">
        <v>3501095</v>
      </c>
      <c r="H432" s="4">
        <v>0.1162</v>
      </c>
    </row>
    <row r="433" spans="1:8" x14ac:dyDescent="0.35">
      <c r="A433" t="s">
        <v>400</v>
      </c>
      <c r="B433" t="s">
        <v>17</v>
      </c>
      <c r="C433" t="s">
        <v>420</v>
      </c>
      <c r="D433" t="s">
        <v>2172</v>
      </c>
      <c r="E433" t="str">
        <f t="shared" si="26"/>
        <v/>
      </c>
      <c r="F433" t="s">
        <v>2553</v>
      </c>
      <c r="G433" s="10">
        <v>0</v>
      </c>
      <c r="H433" s="4">
        <v>0</v>
      </c>
    </row>
    <row r="434" spans="1:8" x14ac:dyDescent="0.35">
      <c r="A434" t="s">
        <v>400</v>
      </c>
      <c r="B434" t="s">
        <v>17</v>
      </c>
      <c r="C434" t="s">
        <v>420</v>
      </c>
      <c r="D434" t="s">
        <v>19</v>
      </c>
      <c r="E434" t="str">
        <f t="shared" si="26"/>
        <v>8</v>
      </c>
      <c r="F434" t="s">
        <v>2553</v>
      </c>
      <c r="G434" s="10">
        <v>9083447</v>
      </c>
      <c r="H434" s="4">
        <v>0.32669999999999999</v>
      </c>
    </row>
    <row r="435" spans="1:8" x14ac:dyDescent="0.35">
      <c r="A435" t="s">
        <v>400</v>
      </c>
      <c r="B435" t="s">
        <v>17</v>
      </c>
      <c r="C435" t="s">
        <v>420</v>
      </c>
      <c r="D435" t="s">
        <v>30</v>
      </c>
      <c r="E435" t="str">
        <f t="shared" si="26"/>
        <v>8</v>
      </c>
      <c r="F435" t="s">
        <v>2553</v>
      </c>
      <c r="G435" s="10">
        <v>3970359</v>
      </c>
      <c r="H435" s="4">
        <v>0.14280000000000001</v>
      </c>
    </row>
    <row r="436" spans="1:8" x14ac:dyDescent="0.35">
      <c r="A436" t="s">
        <v>400</v>
      </c>
      <c r="B436" t="s">
        <v>17</v>
      </c>
      <c r="C436" t="s">
        <v>420</v>
      </c>
      <c r="D436" t="s">
        <v>50</v>
      </c>
      <c r="E436" t="str">
        <f t="shared" si="26"/>
        <v/>
      </c>
      <c r="F436" t="s">
        <v>2553</v>
      </c>
      <c r="G436" s="10">
        <v>1497456</v>
      </c>
      <c r="H436" s="4">
        <v>4.9700000000000001E-2</v>
      </c>
    </row>
    <row r="437" spans="1:8" x14ac:dyDescent="0.35">
      <c r="A437" t="s">
        <v>400</v>
      </c>
      <c r="B437" t="s">
        <v>17</v>
      </c>
      <c r="C437" t="s">
        <v>420</v>
      </c>
      <c r="D437" t="s">
        <v>2175</v>
      </c>
      <c r="E437" t="str">
        <f t="shared" si="26"/>
        <v/>
      </c>
      <c r="F437" t="s">
        <v>2553</v>
      </c>
      <c r="G437" s="10">
        <v>9489381</v>
      </c>
      <c r="H437" s="4">
        <v>0.34129999999999999</v>
      </c>
    </row>
    <row r="438" spans="1:8" x14ac:dyDescent="0.35">
      <c r="A438" t="s">
        <v>400</v>
      </c>
      <c r="B438" t="s">
        <v>17</v>
      </c>
      <c r="C438" t="s">
        <v>420</v>
      </c>
      <c r="D438" t="s">
        <v>2177</v>
      </c>
      <c r="E438" t="str">
        <f t="shared" si="26"/>
        <v/>
      </c>
      <c r="F438" t="s">
        <v>2553</v>
      </c>
      <c r="G438" s="10">
        <v>4743300</v>
      </c>
      <c r="H438" s="4">
        <v>0.1706</v>
      </c>
    </row>
    <row r="439" spans="1:8" x14ac:dyDescent="0.35">
      <c r="A439" t="s">
        <v>400</v>
      </c>
      <c r="B439" t="s">
        <v>17</v>
      </c>
      <c r="C439" t="s">
        <v>420</v>
      </c>
      <c r="D439" t="s">
        <v>2179</v>
      </c>
      <c r="E439" t="str">
        <f t="shared" si="26"/>
        <v/>
      </c>
      <c r="F439" t="s">
        <v>2553</v>
      </c>
      <c r="G439" s="10">
        <v>1195556</v>
      </c>
      <c r="H439" s="4">
        <v>4.2999999999999997E-2</v>
      </c>
    </row>
    <row r="440" spans="1:8" x14ac:dyDescent="0.35">
      <c r="A440" t="s">
        <v>400</v>
      </c>
      <c r="B440" t="s">
        <v>17</v>
      </c>
      <c r="C440" t="s">
        <v>454</v>
      </c>
      <c r="D440" t="s">
        <v>2170</v>
      </c>
      <c r="E440" t="str">
        <f t="shared" si="26"/>
        <v/>
      </c>
      <c r="F440" t="s">
        <v>2554</v>
      </c>
      <c r="G440" s="10">
        <v>0</v>
      </c>
      <c r="H440" s="4">
        <v>0</v>
      </c>
    </row>
    <row r="441" spans="1:8" x14ac:dyDescent="0.35">
      <c r="A441" t="s">
        <v>400</v>
      </c>
      <c r="B441" t="s">
        <v>17</v>
      </c>
      <c r="C441" t="s">
        <v>454</v>
      </c>
      <c r="D441" t="s">
        <v>2172</v>
      </c>
      <c r="E441" t="str">
        <f t="shared" si="26"/>
        <v/>
      </c>
      <c r="F441" t="s">
        <v>2554</v>
      </c>
      <c r="G441" s="10">
        <v>0</v>
      </c>
      <c r="H441" s="4">
        <v>0</v>
      </c>
    </row>
    <row r="442" spans="1:8" x14ac:dyDescent="0.35">
      <c r="A442" t="s">
        <v>400</v>
      </c>
      <c r="B442" t="s">
        <v>17</v>
      </c>
      <c r="C442" t="s">
        <v>454</v>
      </c>
      <c r="D442" t="s">
        <v>19</v>
      </c>
      <c r="E442" t="str">
        <f t="shared" si="26"/>
        <v>8</v>
      </c>
      <c r="F442" t="s">
        <v>2554</v>
      </c>
      <c r="G442" s="10">
        <v>11163272</v>
      </c>
      <c r="H442" s="4">
        <v>0.96</v>
      </c>
    </row>
    <row r="443" spans="1:8" x14ac:dyDescent="0.35">
      <c r="A443" t="s">
        <v>400</v>
      </c>
      <c r="B443" t="s">
        <v>17</v>
      </c>
      <c r="C443" t="s">
        <v>454</v>
      </c>
      <c r="D443" t="s">
        <v>50</v>
      </c>
      <c r="E443" t="str">
        <f t="shared" si="26"/>
        <v/>
      </c>
      <c r="F443" t="s">
        <v>2554</v>
      </c>
      <c r="G443" s="10">
        <v>1402765</v>
      </c>
      <c r="H443" s="4">
        <v>0.10979999999999999</v>
      </c>
    </row>
    <row r="444" spans="1:8" x14ac:dyDescent="0.35">
      <c r="A444" t="s">
        <v>400</v>
      </c>
      <c r="B444" t="s">
        <v>17</v>
      </c>
      <c r="C444" t="s">
        <v>454</v>
      </c>
      <c r="D444" t="s">
        <v>2175</v>
      </c>
      <c r="E444" t="str">
        <f t="shared" si="26"/>
        <v/>
      </c>
      <c r="F444" t="s">
        <v>2554</v>
      </c>
      <c r="G444" s="10">
        <v>4132736</v>
      </c>
      <c r="H444" s="4">
        <v>0.35539999999999999</v>
      </c>
    </row>
    <row r="445" spans="1:8" x14ac:dyDescent="0.35">
      <c r="A445" t="s">
        <v>400</v>
      </c>
      <c r="B445" t="s">
        <v>17</v>
      </c>
      <c r="C445" t="s">
        <v>454</v>
      </c>
      <c r="D445" t="s">
        <v>2177</v>
      </c>
      <c r="E445" t="str">
        <f t="shared" si="26"/>
        <v/>
      </c>
      <c r="F445" t="s">
        <v>2554</v>
      </c>
      <c r="G445" s="10">
        <v>2684999</v>
      </c>
      <c r="H445" s="4">
        <v>0.23089999999999999</v>
      </c>
    </row>
    <row r="446" spans="1:8" x14ac:dyDescent="0.35">
      <c r="A446" t="s">
        <v>400</v>
      </c>
      <c r="B446" t="s">
        <v>17</v>
      </c>
      <c r="C446" t="s">
        <v>454</v>
      </c>
      <c r="D446" t="s">
        <v>2179</v>
      </c>
      <c r="E446" t="str">
        <f t="shared" si="26"/>
        <v/>
      </c>
      <c r="F446" t="s">
        <v>2554</v>
      </c>
      <c r="G446" s="10">
        <v>567466</v>
      </c>
      <c r="H446" s="4">
        <v>4.8800000000000003E-2</v>
      </c>
    </row>
    <row r="447" spans="1:8" x14ac:dyDescent="0.35">
      <c r="A447" t="s">
        <v>465</v>
      </c>
      <c r="B447" t="s">
        <v>17</v>
      </c>
      <c r="C447" t="s">
        <v>466</v>
      </c>
      <c r="D447" t="s">
        <v>2170</v>
      </c>
      <c r="E447" t="str">
        <f t="shared" si="26"/>
        <v/>
      </c>
      <c r="F447" t="s">
        <v>2555</v>
      </c>
      <c r="G447" s="10">
        <v>0</v>
      </c>
      <c r="H447" s="4">
        <v>0</v>
      </c>
    </row>
    <row r="448" spans="1:8" x14ac:dyDescent="0.35">
      <c r="A448" t="s">
        <v>465</v>
      </c>
      <c r="B448" t="s">
        <v>17</v>
      </c>
      <c r="C448" t="s">
        <v>466</v>
      </c>
      <c r="D448" t="s">
        <v>2172</v>
      </c>
      <c r="E448" t="str">
        <f t="shared" si="26"/>
        <v/>
      </c>
      <c r="F448" t="s">
        <v>2555</v>
      </c>
      <c r="G448" s="10">
        <v>0</v>
      </c>
      <c r="H448" s="4">
        <v>0</v>
      </c>
    </row>
    <row r="449" spans="1:8" x14ac:dyDescent="0.35">
      <c r="A449" t="s">
        <v>465</v>
      </c>
      <c r="B449" t="s">
        <v>17</v>
      </c>
      <c r="C449" t="s">
        <v>466</v>
      </c>
      <c r="D449" t="s">
        <v>19</v>
      </c>
      <c r="E449" t="str">
        <f t="shared" si="26"/>
        <v>8</v>
      </c>
      <c r="F449" t="s">
        <v>2555</v>
      </c>
      <c r="G449" s="10">
        <v>1980405</v>
      </c>
      <c r="H449" s="4">
        <v>0.28510000000000002</v>
      </c>
    </row>
    <row r="450" spans="1:8" x14ac:dyDescent="0.35">
      <c r="A450" t="s">
        <v>465</v>
      </c>
      <c r="B450" t="s">
        <v>17</v>
      </c>
      <c r="C450" t="s">
        <v>466</v>
      </c>
      <c r="D450" t="s">
        <v>30</v>
      </c>
      <c r="E450" t="str">
        <f t="shared" si="26"/>
        <v>8</v>
      </c>
      <c r="F450" t="s">
        <v>2555</v>
      </c>
      <c r="G450" s="10">
        <v>207696</v>
      </c>
      <c r="H450" s="4">
        <v>2.9899999999999999E-2</v>
      </c>
    </row>
    <row r="451" spans="1:8" x14ac:dyDescent="0.35">
      <c r="A451" t="s">
        <v>465</v>
      </c>
      <c r="B451" t="s">
        <v>17</v>
      </c>
      <c r="C451" t="s">
        <v>466</v>
      </c>
      <c r="D451" t="s">
        <v>2175</v>
      </c>
      <c r="E451" t="str">
        <f t="shared" ref="E451:E514" si="27">IF(OR(D451="0187",D451="0287"),"",IF(MID(D451,3,1)="8","8",""))</f>
        <v/>
      </c>
      <c r="F451" t="s">
        <v>2555</v>
      </c>
      <c r="G451" s="10">
        <v>2906353</v>
      </c>
      <c r="H451" s="4">
        <v>0.41839999999999999</v>
      </c>
    </row>
    <row r="452" spans="1:8" x14ac:dyDescent="0.35">
      <c r="A452" t="s">
        <v>465</v>
      </c>
      <c r="B452" t="s">
        <v>17</v>
      </c>
      <c r="C452" t="s">
        <v>466</v>
      </c>
      <c r="D452" t="s">
        <v>2177</v>
      </c>
      <c r="E452" t="str">
        <f t="shared" si="27"/>
        <v/>
      </c>
      <c r="F452" t="s">
        <v>2555</v>
      </c>
      <c r="G452" s="10">
        <v>2477764</v>
      </c>
      <c r="H452" s="4">
        <v>0.35670000000000002</v>
      </c>
    </row>
    <row r="453" spans="1:8" x14ac:dyDescent="0.35">
      <c r="A453" t="s">
        <v>465</v>
      </c>
      <c r="B453" t="s">
        <v>17</v>
      </c>
      <c r="C453" t="s">
        <v>466</v>
      </c>
      <c r="D453" t="s">
        <v>2179</v>
      </c>
      <c r="E453" t="str">
        <f t="shared" si="27"/>
        <v/>
      </c>
      <c r="F453" t="s">
        <v>2555</v>
      </c>
      <c r="G453" s="10">
        <v>297998</v>
      </c>
      <c r="H453" s="4">
        <v>4.2900000000000001E-2</v>
      </c>
    </row>
    <row r="454" spans="1:8" x14ac:dyDescent="0.35">
      <c r="A454" t="s">
        <v>469</v>
      </c>
      <c r="B454" t="s">
        <v>17</v>
      </c>
      <c r="C454" t="s">
        <v>470</v>
      </c>
      <c r="D454" t="s">
        <v>2170</v>
      </c>
      <c r="E454" t="str">
        <f t="shared" si="27"/>
        <v/>
      </c>
      <c r="F454" t="s">
        <v>2557</v>
      </c>
      <c r="G454" s="10">
        <v>0</v>
      </c>
      <c r="H454" s="4">
        <v>0</v>
      </c>
    </row>
    <row r="455" spans="1:8" x14ac:dyDescent="0.35">
      <c r="A455" t="s">
        <v>469</v>
      </c>
      <c r="B455" t="s">
        <v>17</v>
      </c>
      <c r="C455" t="s">
        <v>470</v>
      </c>
      <c r="D455" t="s">
        <v>2172</v>
      </c>
      <c r="E455" t="str">
        <f t="shared" si="27"/>
        <v/>
      </c>
      <c r="F455" t="s">
        <v>2557</v>
      </c>
      <c r="G455" s="10">
        <v>0</v>
      </c>
      <c r="H455" s="4">
        <v>0</v>
      </c>
    </row>
    <row r="456" spans="1:8" x14ac:dyDescent="0.35">
      <c r="A456" t="s">
        <v>469</v>
      </c>
      <c r="B456" t="s">
        <v>17</v>
      </c>
      <c r="C456" t="s">
        <v>470</v>
      </c>
      <c r="D456" t="s">
        <v>19</v>
      </c>
      <c r="E456" t="str">
        <f t="shared" si="27"/>
        <v>8</v>
      </c>
      <c r="F456" t="s">
        <v>2557</v>
      </c>
      <c r="G456" s="10">
        <v>15971823</v>
      </c>
      <c r="H456" s="4">
        <v>0.54079999999999995</v>
      </c>
    </row>
    <row r="457" spans="1:8" x14ac:dyDescent="0.35">
      <c r="A457" t="s">
        <v>469</v>
      </c>
      <c r="B457" t="s">
        <v>17</v>
      </c>
      <c r="C457" t="s">
        <v>470</v>
      </c>
      <c r="D457" t="s">
        <v>2175</v>
      </c>
      <c r="E457" t="str">
        <f t="shared" si="27"/>
        <v/>
      </c>
      <c r="F457" t="s">
        <v>2557</v>
      </c>
      <c r="G457" s="10">
        <v>10026690</v>
      </c>
      <c r="H457" s="4">
        <v>0.33950000000000002</v>
      </c>
    </row>
    <row r="458" spans="1:8" x14ac:dyDescent="0.35">
      <c r="A458" t="s">
        <v>469</v>
      </c>
      <c r="B458" t="s">
        <v>17</v>
      </c>
      <c r="C458" t="s">
        <v>470</v>
      </c>
      <c r="D458" t="s">
        <v>2177</v>
      </c>
      <c r="E458" t="str">
        <f t="shared" si="27"/>
        <v/>
      </c>
      <c r="F458" t="s">
        <v>2557</v>
      </c>
      <c r="G458" s="10">
        <v>5555288</v>
      </c>
      <c r="H458" s="4">
        <v>0.18809999999999999</v>
      </c>
    </row>
    <row r="459" spans="1:8" x14ac:dyDescent="0.35">
      <c r="A459" t="s">
        <v>469</v>
      </c>
      <c r="B459" t="s">
        <v>17</v>
      </c>
      <c r="C459" t="s">
        <v>470</v>
      </c>
      <c r="D459" t="s">
        <v>2179</v>
      </c>
      <c r="E459" t="str">
        <f t="shared" si="27"/>
        <v/>
      </c>
      <c r="F459" t="s">
        <v>2557</v>
      </c>
      <c r="G459" s="10">
        <v>1137047</v>
      </c>
      <c r="H459" s="4">
        <v>3.85E-2</v>
      </c>
    </row>
    <row r="460" spans="1:8" x14ac:dyDescent="0.35">
      <c r="A460" t="s">
        <v>479</v>
      </c>
      <c r="B460" t="s">
        <v>17</v>
      </c>
      <c r="C460" t="s">
        <v>480</v>
      </c>
      <c r="D460" t="s">
        <v>2170</v>
      </c>
      <c r="E460" t="str">
        <f t="shared" si="27"/>
        <v/>
      </c>
      <c r="F460" t="s">
        <v>2558</v>
      </c>
      <c r="G460" s="10">
        <v>0</v>
      </c>
      <c r="H460" s="4">
        <v>0</v>
      </c>
    </row>
    <row r="461" spans="1:8" x14ac:dyDescent="0.35">
      <c r="A461" t="s">
        <v>479</v>
      </c>
      <c r="B461" t="s">
        <v>17</v>
      </c>
      <c r="C461" t="s">
        <v>480</v>
      </c>
      <c r="D461" t="s">
        <v>2172</v>
      </c>
      <c r="E461" t="str">
        <f t="shared" si="27"/>
        <v/>
      </c>
      <c r="F461" t="s">
        <v>2558</v>
      </c>
      <c r="G461" s="10">
        <v>0</v>
      </c>
      <c r="H461" s="4">
        <v>0</v>
      </c>
    </row>
    <row r="462" spans="1:8" x14ac:dyDescent="0.35">
      <c r="A462" t="s">
        <v>479</v>
      </c>
      <c r="B462" t="s">
        <v>17</v>
      </c>
      <c r="C462" t="s">
        <v>480</v>
      </c>
      <c r="D462" t="s">
        <v>19</v>
      </c>
      <c r="E462" t="str">
        <f t="shared" si="27"/>
        <v>8</v>
      </c>
      <c r="F462" t="s">
        <v>2558</v>
      </c>
      <c r="G462" s="10">
        <v>733039</v>
      </c>
      <c r="H462" s="4">
        <v>0.31059999999999999</v>
      </c>
    </row>
    <row r="463" spans="1:8" x14ac:dyDescent="0.35">
      <c r="A463" t="s">
        <v>479</v>
      </c>
      <c r="B463" t="s">
        <v>17</v>
      </c>
      <c r="C463" t="s">
        <v>480</v>
      </c>
      <c r="D463" t="s">
        <v>30</v>
      </c>
      <c r="E463" t="str">
        <f t="shared" si="27"/>
        <v>8</v>
      </c>
      <c r="F463" t="s">
        <v>2558</v>
      </c>
      <c r="G463" s="10">
        <v>112812</v>
      </c>
      <c r="H463" s="4">
        <v>4.7800000000000002E-2</v>
      </c>
    </row>
    <row r="464" spans="1:8" x14ac:dyDescent="0.35">
      <c r="A464" t="s">
        <v>479</v>
      </c>
      <c r="B464" t="s">
        <v>17</v>
      </c>
      <c r="C464" t="s">
        <v>480</v>
      </c>
      <c r="D464" t="s">
        <v>2175</v>
      </c>
      <c r="E464" t="str">
        <f t="shared" si="27"/>
        <v/>
      </c>
      <c r="F464" t="s">
        <v>2558</v>
      </c>
      <c r="G464" s="10">
        <v>380916</v>
      </c>
      <c r="H464" s="4">
        <v>0.16139999999999999</v>
      </c>
    </row>
    <row r="465" spans="1:8" x14ac:dyDescent="0.35">
      <c r="A465" t="s">
        <v>479</v>
      </c>
      <c r="B465" t="s">
        <v>17</v>
      </c>
      <c r="C465" t="s">
        <v>480</v>
      </c>
      <c r="D465" t="s">
        <v>2177</v>
      </c>
      <c r="E465" t="str">
        <f t="shared" si="27"/>
        <v/>
      </c>
      <c r="F465" t="s">
        <v>2558</v>
      </c>
      <c r="G465" s="10">
        <v>279197</v>
      </c>
      <c r="H465" s="4">
        <v>0.1183</v>
      </c>
    </row>
    <row r="466" spans="1:8" x14ac:dyDescent="0.35">
      <c r="A466" t="s">
        <v>479</v>
      </c>
      <c r="B466" t="s">
        <v>17</v>
      </c>
      <c r="C466" t="s">
        <v>480</v>
      </c>
      <c r="D466" t="s">
        <v>2179</v>
      </c>
      <c r="E466" t="str">
        <f t="shared" si="27"/>
        <v/>
      </c>
      <c r="F466" t="s">
        <v>2558</v>
      </c>
      <c r="G466" s="10">
        <v>101247</v>
      </c>
      <c r="H466" s="4">
        <v>4.2900000000000001E-2</v>
      </c>
    </row>
    <row r="467" spans="1:8" x14ac:dyDescent="0.35">
      <c r="A467" t="s">
        <v>479</v>
      </c>
      <c r="B467" t="s">
        <v>17</v>
      </c>
      <c r="C467" t="s">
        <v>483</v>
      </c>
      <c r="D467" t="s">
        <v>2170</v>
      </c>
      <c r="E467" t="str">
        <f t="shared" si="27"/>
        <v/>
      </c>
      <c r="F467" t="s">
        <v>2559</v>
      </c>
      <c r="G467" s="10">
        <v>0</v>
      </c>
      <c r="H467" s="4">
        <v>0</v>
      </c>
    </row>
    <row r="468" spans="1:8" x14ac:dyDescent="0.35">
      <c r="A468" t="s">
        <v>479</v>
      </c>
      <c r="B468" t="s">
        <v>17</v>
      </c>
      <c r="C468" t="s">
        <v>483</v>
      </c>
      <c r="D468" t="s">
        <v>2172</v>
      </c>
      <c r="E468" t="str">
        <f t="shared" si="27"/>
        <v/>
      </c>
      <c r="F468" t="s">
        <v>2559</v>
      </c>
      <c r="G468" s="10">
        <v>0</v>
      </c>
      <c r="H468" s="4">
        <v>0</v>
      </c>
    </row>
    <row r="469" spans="1:8" x14ac:dyDescent="0.35">
      <c r="A469" t="s">
        <v>479</v>
      </c>
      <c r="B469" t="s">
        <v>17</v>
      </c>
      <c r="C469" t="s">
        <v>483</v>
      </c>
      <c r="D469" t="s">
        <v>19</v>
      </c>
      <c r="E469" t="str">
        <f t="shared" si="27"/>
        <v>8</v>
      </c>
      <c r="F469" t="s">
        <v>2559</v>
      </c>
      <c r="G469" s="10">
        <v>1004385</v>
      </c>
      <c r="H469" s="4">
        <v>0.3826</v>
      </c>
    </row>
    <row r="470" spans="1:8" x14ac:dyDescent="0.35">
      <c r="A470" t="s">
        <v>479</v>
      </c>
      <c r="B470" t="s">
        <v>17</v>
      </c>
      <c r="C470" t="s">
        <v>483</v>
      </c>
      <c r="D470" t="s">
        <v>2175</v>
      </c>
      <c r="E470" t="str">
        <f t="shared" si="27"/>
        <v/>
      </c>
      <c r="F470" t="s">
        <v>2559</v>
      </c>
      <c r="G470" s="10">
        <v>685350</v>
      </c>
      <c r="H470" s="4">
        <v>0.2611</v>
      </c>
    </row>
    <row r="471" spans="1:8" x14ac:dyDescent="0.35">
      <c r="A471" t="s">
        <v>479</v>
      </c>
      <c r="B471" t="s">
        <v>17</v>
      </c>
      <c r="C471" t="s">
        <v>483</v>
      </c>
      <c r="D471" t="s">
        <v>2177</v>
      </c>
      <c r="E471" t="str">
        <f t="shared" si="27"/>
        <v/>
      </c>
      <c r="F471" t="s">
        <v>2559</v>
      </c>
      <c r="G471" s="10">
        <v>372239</v>
      </c>
      <c r="H471" s="4">
        <v>0.14180000000000001</v>
      </c>
    </row>
    <row r="472" spans="1:8" x14ac:dyDescent="0.35">
      <c r="A472" t="s">
        <v>479</v>
      </c>
      <c r="B472" t="s">
        <v>17</v>
      </c>
      <c r="C472" t="s">
        <v>483</v>
      </c>
      <c r="D472" t="s">
        <v>2179</v>
      </c>
      <c r="E472" t="str">
        <f t="shared" si="27"/>
        <v/>
      </c>
      <c r="F472" t="s">
        <v>2559</v>
      </c>
      <c r="G472" s="10">
        <v>152742</v>
      </c>
      <c r="H472" s="4">
        <v>5.8200000000000002E-2</v>
      </c>
    </row>
    <row r="473" spans="1:8" x14ac:dyDescent="0.35">
      <c r="A473" t="s">
        <v>479</v>
      </c>
      <c r="B473" t="s">
        <v>17</v>
      </c>
      <c r="C473" t="s">
        <v>488</v>
      </c>
      <c r="D473" t="s">
        <v>2170</v>
      </c>
      <c r="E473" t="str">
        <f t="shared" si="27"/>
        <v/>
      </c>
      <c r="F473" t="s">
        <v>2560</v>
      </c>
      <c r="G473" s="10">
        <v>0</v>
      </c>
      <c r="H473" s="4">
        <v>0</v>
      </c>
    </row>
    <row r="474" spans="1:8" x14ac:dyDescent="0.35">
      <c r="A474" t="s">
        <v>479</v>
      </c>
      <c r="B474" t="s">
        <v>17</v>
      </c>
      <c r="C474" t="s">
        <v>488</v>
      </c>
      <c r="D474" t="s">
        <v>2172</v>
      </c>
      <c r="E474" t="str">
        <f t="shared" si="27"/>
        <v/>
      </c>
      <c r="F474" t="s">
        <v>2560</v>
      </c>
      <c r="G474" s="10">
        <v>0</v>
      </c>
      <c r="H474" s="4">
        <v>0</v>
      </c>
    </row>
    <row r="475" spans="1:8" x14ac:dyDescent="0.35">
      <c r="A475" t="s">
        <v>479</v>
      </c>
      <c r="B475" t="s">
        <v>17</v>
      </c>
      <c r="C475" t="s">
        <v>488</v>
      </c>
      <c r="D475" t="s">
        <v>19</v>
      </c>
      <c r="E475" t="str">
        <f t="shared" si="27"/>
        <v>8</v>
      </c>
      <c r="F475" t="s">
        <v>2560</v>
      </c>
      <c r="G475" s="10">
        <v>670398</v>
      </c>
      <c r="H475" s="4">
        <v>0.1583</v>
      </c>
    </row>
    <row r="476" spans="1:8" x14ac:dyDescent="0.35">
      <c r="A476" t="s">
        <v>479</v>
      </c>
      <c r="B476" t="s">
        <v>17</v>
      </c>
      <c r="C476" t="s">
        <v>488</v>
      </c>
      <c r="D476" t="s">
        <v>2175</v>
      </c>
      <c r="E476" t="str">
        <f t="shared" si="27"/>
        <v/>
      </c>
      <c r="F476" t="s">
        <v>2560</v>
      </c>
      <c r="G476" s="10">
        <v>990563</v>
      </c>
      <c r="H476" s="4">
        <v>0.2339</v>
      </c>
    </row>
    <row r="477" spans="1:8" x14ac:dyDescent="0.35">
      <c r="A477" t="s">
        <v>479</v>
      </c>
      <c r="B477" t="s">
        <v>17</v>
      </c>
      <c r="C477" t="s">
        <v>488</v>
      </c>
      <c r="D477" t="s">
        <v>2177</v>
      </c>
      <c r="E477" t="str">
        <f t="shared" si="27"/>
        <v/>
      </c>
      <c r="F477" t="s">
        <v>2560</v>
      </c>
      <c r="G477" s="10">
        <v>795754</v>
      </c>
      <c r="H477" s="4">
        <v>0.18790000000000001</v>
      </c>
    </row>
    <row r="478" spans="1:8" x14ac:dyDescent="0.35">
      <c r="A478" t="s">
        <v>479</v>
      </c>
      <c r="B478" t="s">
        <v>17</v>
      </c>
      <c r="C478" t="s">
        <v>488</v>
      </c>
      <c r="D478" t="s">
        <v>2179</v>
      </c>
      <c r="E478" t="str">
        <f t="shared" si="27"/>
        <v/>
      </c>
      <c r="F478" t="s">
        <v>2560</v>
      </c>
      <c r="G478" s="10">
        <v>239700</v>
      </c>
      <c r="H478" s="4">
        <v>5.6599999999999998E-2</v>
      </c>
    </row>
    <row r="479" spans="1:8" x14ac:dyDescent="0.35">
      <c r="A479" t="s">
        <v>490</v>
      </c>
      <c r="B479" t="s">
        <v>17</v>
      </c>
      <c r="C479" t="s">
        <v>491</v>
      </c>
      <c r="D479" t="s">
        <v>2172</v>
      </c>
      <c r="E479" t="str">
        <f t="shared" si="27"/>
        <v/>
      </c>
      <c r="F479" t="s">
        <v>2561</v>
      </c>
      <c r="G479" s="10">
        <v>0</v>
      </c>
      <c r="H479" s="4">
        <v>0</v>
      </c>
    </row>
    <row r="480" spans="1:8" x14ac:dyDescent="0.35">
      <c r="A480" t="s">
        <v>490</v>
      </c>
      <c r="B480" t="s">
        <v>17</v>
      </c>
      <c r="C480" t="s">
        <v>491</v>
      </c>
      <c r="D480" t="s">
        <v>19</v>
      </c>
      <c r="E480" t="str">
        <f t="shared" si="27"/>
        <v>8</v>
      </c>
      <c r="F480" t="s">
        <v>2561</v>
      </c>
      <c r="G480" s="10">
        <v>1548959</v>
      </c>
      <c r="H480" s="4">
        <v>0.221</v>
      </c>
    </row>
    <row r="481" spans="1:8" x14ac:dyDescent="0.35">
      <c r="A481" t="s">
        <v>490</v>
      </c>
      <c r="B481" t="s">
        <v>17</v>
      </c>
      <c r="C481" t="s">
        <v>491</v>
      </c>
      <c r="D481" t="s">
        <v>2175</v>
      </c>
      <c r="E481" t="str">
        <f t="shared" si="27"/>
        <v/>
      </c>
      <c r="F481" t="s">
        <v>2561</v>
      </c>
      <c r="G481" s="10">
        <v>1909215</v>
      </c>
      <c r="H481" s="4">
        <v>0.27239999999999998</v>
      </c>
    </row>
    <row r="482" spans="1:8" x14ac:dyDescent="0.35">
      <c r="A482" t="s">
        <v>490</v>
      </c>
      <c r="B482" t="s">
        <v>17</v>
      </c>
      <c r="C482" t="s">
        <v>491</v>
      </c>
      <c r="D482" t="s">
        <v>2177</v>
      </c>
      <c r="E482" t="str">
        <f t="shared" si="27"/>
        <v/>
      </c>
      <c r="F482" t="s">
        <v>2561</v>
      </c>
      <c r="G482" s="10">
        <v>2504968</v>
      </c>
      <c r="H482" s="4">
        <v>0.3574</v>
      </c>
    </row>
    <row r="483" spans="1:8" x14ac:dyDescent="0.35">
      <c r="A483" t="s">
        <v>490</v>
      </c>
      <c r="B483" t="s">
        <v>17</v>
      </c>
      <c r="C483" t="s">
        <v>491</v>
      </c>
      <c r="D483" t="s">
        <v>2179</v>
      </c>
      <c r="E483" t="str">
        <f t="shared" si="27"/>
        <v/>
      </c>
      <c r="F483" t="s">
        <v>2561</v>
      </c>
      <c r="G483" s="10">
        <v>152092</v>
      </c>
      <c r="H483" s="4">
        <v>2.1700000000000001E-2</v>
      </c>
    </row>
    <row r="484" spans="1:8" x14ac:dyDescent="0.35">
      <c r="A484" t="s">
        <v>1782</v>
      </c>
      <c r="B484" t="s">
        <v>17</v>
      </c>
      <c r="C484" t="s">
        <v>1786</v>
      </c>
      <c r="D484" t="s">
        <v>2172</v>
      </c>
      <c r="E484" t="str">
        <f t="shared" si="27"/>
        <v/>
      </c>
      <c r="F484" t="s">
        <v>2729</v>
      </c>
      <c r="G484" s="10">
        <v>0</v>
      </c>
      <c r="H484" s="4">
        <v>0</v>
      </c>
    </row>
    <row r="485" spans="1:8" x14ac:dyDescent="0.35">
      <c r="A485" t="s">
        <v>1782</v>
      </c>
      <c r="B485" t="s">
        <v>17</v>
      </c>
      <c r="C485" t="s">
        <v>1786</v>
      </c>
      <c r="D485" t="s">
        <v>19</v>
      </c>
      <c r="E485" t="str">
        <f t="shared" si="27"/>
        <v>8</v>
      </c>
      <c r="F485" t="s">
        <v>2729</v>
      </c>
      <c r="G485" s="10">
        <v>1642729</v>
      </c>
      <c r="H485" s="4">
        <v>0.24759999999999999</v>
      </c>
    </row>
    <row r="486" spans="1:8" x14ac:dyDescent="0.35">
      <c r="A486" t="s">
        <v>1782</v>
      </c>
      <c r="B486" t="s">
        <v>17</v>
      </c>
      <c r="C486" t="s">
        <v>1786</v>
      </c>
      <c r="D486" t="s">
        <v>2175</v>
      </c>
      <c r="E486" t="str">
        <f t="shared" si="27"/>
        <v/>
      </c>
      <c r="F486" t="s">
        <v>2729</v>
      </c>
      <c r="G486" s="10">
        <v>2216423</v>
      </c>
      <c r="H486" s="4">
        <v>0.33410000000000001</v>
      </c>
    </row>
    <row r="487" spans="1:8" x14ac:dyDescent="0.35">
      <c r="A487" t="s">
        <v>1782</v>
      </c>
      <c r="B487" t="s">
        <v>17</v>
      </c>
      <c r="C487" t="s">
        <v>1786</v>
      </c>
      <c r="D487" t="s">
        <v>2177</v>
      </c>
      <c r="E487" t="str">
        <f t="shared" si="27"/>
        <v/>
      </c>
      <c r="F487" t="s">
        <v>2729</v>
      </c>
      <c r="G487" s="10">
        <v>1165023</v>
      </c>
      <c r="H487" s="4">
        <v>0.17560000000000001</v>
      </c>
    </row>
    <row r="488" spans="1:8" x14ac:dyDescent="0.35">
      <c r="A488" t="s">
        <v>1782</v>
      </c>
      <c r="B488" t="s">
        <v>17</v>
      </c>
      <c r="C488" t="s">
        <v>1786</v>
      </c>
      <c r="D488" t="s">
        <v>2179</v>
      </c>
      <c r="E488" t="str">
        <f t="shared" si="27"/>
        <v/>
      </c>
      <c r="F488" t="s">
        <v>2729</v>
      </c>
      <c r="G488" s="10">
        <v>143393</v>
      </c>
      <c r="H488" s="4">
        <v>2.1600000000000001E-2</v>
      </c>
    </row>
    <row r="489" spans="1:8" x14ac:dyDescent="0.35">
      <c r="A489" t="s">
        <v>1982</v>
      </c>
      <c r="B489" t="s">
        <v>17</v>
      </c>
      <c r="C489" t="s">
        <v>1983</v>
      </c>
      <c r="D489" t="s">
        <v>2170</v>
      </c>
      <c r="E489" t="str">
        <f t="shared" si="27"/>
        <v/>
      </c>
      <c r="F489" t="s">
        <v>2760</v>
      </c>
      <c r="G489" s="10">
        <v>0</v>
      </c>
      <c r="H489" s="4">
        <v>0</v>
      </c>
    </row>
    <row r="490" spans="1:8" x14ac:dyDescent="0.35">
      <c r="A490" t="s">
        <v>1982</v>
      </c>
      <c r="B490" t="s">
        <v>17</v>
      </c>
      <c r="C490" t="s">
        <v>1983</v>
      </c>
      <c r="D490" t="s">
        <v>2172</v>
      </c>
      <c r="E490" t="str">
        <f t="shared" si="27"/>
        <v/>
      </c>
      <c r="F490" t="s">
        <v>2760</v>
      </c>
      <c r="G490" s="10">
        <v>0</v>
      </c>
      <c r="H490" s="4">
        <v>0</v>
      </c>
    </row>
    <row r="491" spans="1:8" x14ac:dyDescent="0.35">
      <c r="A491" t="s">
        <v>1982</v>
      </c>
      <c r="B491" t="s">
        <v>17</v>
      </c>
      <c r="C491" t="s">
        <v>1983</v>
      </c>
      <c r="D491" t="s">
        <v>19</v>
      </c>
      <c r="E491" t="str">
        <f t="shared" si="27"/>
        <v>8</v>
      </c>
      <c r="F491" t="s">
        <v>2760</v>
      </c>
      <c r="G491" s="10">
        <v>1750971</v>
      </c>
      <c r="H491" s="4">
        <v>0.45119999999999999</v>
      </c>
    </row>
    <row r="492" spans="1:8" x14ac:dyDescent="0.35">
      <c r="A492" t="s">
        <v>1982</v>
      </c>
      <c r="B492" t="s">
        <v>17</v>
      </c>
      <c r="C492" t="s">
        <v>1983</v>
      </c>
      <c r="D492" t="s">
        <v>30</v>
      </c>
      <c r="E492" t="str">
        <f t="shared" si="27"/>
        <v>8</v>
      </c>
      <c r="F492" t="s">
        <v>2760</v>
      </c>
      <c r="G492" s="10">
        <v>62694</v>
      </c>
      <c r="H492" s="4">
        <v>1.61E-2</v>
      </c>
    </row>
    <row r="493" spans="1:8" x14ac:dyDescent="0.35">
      <c r="A493" t="s">
        <v>1982</v>
      </c>
      <c r="B493" t="s">
        <v>17</v>
      </c>
      <c r="C493" t="s">
        <v>1983</v>
      </c>
      <c r="D493" t="s">
        <v>2175</v>
      </c>
      <c r="E493" t="str">
        <f t="shared" si="27"/>
        <v/>
      </c>
      <c r="F493" t="s">
        <v>2760</v>
      </c>
      <c r="G493" s="10">
        <v>1406750</v>
      </c>
      <c r="H493" s="4">
        <v>0.36249999999999999</v>
      </c>
    </row>
    <row r="494" spans="1:8" x14ac:dyDescent="0.35">
      <c r="A494" t="s">
        <v>1982</v>
      </c>
      <c r="B494" t="s">
        <v>17</v>
      </c>
      <c r="C494" t="s">
        <v>1983</v>
      </c>
      <c r="D494" t="s">
        <v>2177</v>
      </c>
      <c r="E494" t="str">
        <f t="shared" si="27"/>
        <v/>
      </c>
      <c r="F494" t="s">
        <v>2760</v>
      </c>
      <c r="G494" s="10">
        <v>776141</v>
      </c>
      <c r="H494" s="4">
        <v>0.2</v>
      </c>
    </row>
    <row r="495" spans="1:8" x14ac:dyDescent="0.35">
      <c r="A495" t="s">
        <v>1982</v>
      </c>
      <c r="B495" t="s">
        <v>17</v>
      </c>
      <c r="C495" t="s">
        <v>1983</v>
      </c>
      <c r="D495" t="s">
        <v>2179</v>
      </c>
      <c r="E495" t="str">
        <f t="shared" si="27"/>
        <v/>
      </c>
      <c r="F495" t="s">
        <v>2760</v>
      </c>
      <c r="G495" s="10">
        <v>164926</v>
      </c>
      <c r="H495" s="4">
        <v>4.2500000000000003E-2</v>
      </c>
    </row>
    <row r="496" spans="1:8" x14ac:dyDescent="0.35">
      <c r="A496" t="s">
        <v>502</v>
      </c>
      <c r="B496" t="s">
        <v>17</v>
      </c>
      <c r="C496" t="s">
        <v>503</v>
      </c>
      <c r="D496" t="s">
        <v>2170</v>
      </c>
      <c r="E496" t="str">
        <f t="shared" si="27"/>
        <v/>
      </c>
      <c r="F496" t="s">
        <v>2562</v>
      </c>
      <c r="G496" s="10">
        <v>0</v>
      </c>
      <c r="H496" s="4">
        <v>0</v>
      </c>
    </row>
    <row r="497" spans="1:8" x14ac:dyDescent="0.35">
      <c r="A497" t="s">
        <v>502</v>
      </c>
      <c r="B497" t="s">
        <v>17</v>
      </c>
      <c r="C497" t="s">
        <v>503</v>
      </c>
      <c r="D497" t="s">
        <v>2172</v>
      </c>
      <c r="E497" t="str">
        <f t="shared" si="27"/>
        <v/>
      </c>
      <c r="F497" t="s">
        <v>2562</v>
      </c>
      <c r="G497" s="10">
        <v>0</v>
      </c>
      <c r="H497" s="4">
        <v>0</v>
      </c>
    </row>
    <row r="498" spans="1:8" x14ac:dyDescent="0.35">
      <c r="A498" t="s">
        <v>502</v>
      </c>
      <c r="B498" t="s">
        <v>17</v>
      </c>
      <c r="C498" t="s">
        <v>503</v>
      </c>
      <c r="D498" t="s">
        <v>19</v>
      </c>
      <c r="E498" t="str">
        <f t="shared" si="27"/>
        <v>8</v>
      </c>
      <c r="F498" t="s">
        <v>2562</v>
      </c>
      <c r="G498" s="10">
        <v>3034876</v>
      </c>
      <c r="H498" s="4">
        <v>0.5101</v>
      </c>
    </row>
    <row r="499" spans="1:8" x14ac:dyDescent="0.35">
      <c r="A499" t="s">
        <v>502</v>
      </c>
      <c r="B499" t="s">
        <v>17</v>
      </c>
      <c r="C499" t="s">
        <v>503</v>
      </c>
      <c r="D499" t="s">
        <v>2175</v>
      </c>
      <c r="E499" t="str">
        <f t="shared" si="27"/>
        <v/>
      </c>
      <c r="F499" t="s">
        <v>2562</v>
      </c>
      <c r="G499" s="10">
        <v>1465379</v>
      </c>
      <c r="H499" s="4">
        <v>0.24629999999999999</v>
      </c>
    </row>
    <row r="500" spans="1:8" x14ac:dyDescent="0.35">
      <c r="A500" t="s">
        <v>502</v>
      </c>
      <c r="B500" t="s">
        <v>17</v>
      </c>
      <c r="C500" t="s">
        <v>503</v>
      </c>
      <c r="D500" t="s">
        <v>2177</v>
      </c>
      <c r="E500" t="str">
        <f t="shared" si="27"/>
        <v/>
      </c>
      <c r="F500" t="s">
        <v>2562</v>
      </c>
      <c r="G500" s="10">
        <v>730607</v>
      </c>
      <c r="H500" s="4">
        <v>0.12280000000000001</v>
      </c>
    </row>
    <row r="501" spans="1:8" x14ac:dyDescent="0.35">
      <c r="A501" t="s">
        <v>502</v>
      </c>
      <c r="B501" t="s">
        <v>17</v>
      </c>
      <c r="C501" t="s">
        <v>503</v>
      </c>
      <c r="D501" t="s">
        <v>2179</v>
      </c>
      <c r="E501" t="str">
        <f t="shared" si="27"/>
        <v/>
      </c>
      <c r="F501" t="s">
        <v>2562</v>
      </c>
      <c r="G501" s="10">
        <v>188006</v>
      </c>
      <c r="H501" s="4">
        <v>3.1600000000000003E-2</v>
      </c>
    </row>
    <row r="502" spans="1:8" x14ac:dyDescent="0.35">
      <c r="A502" t="s">
        <v>999</v>
      </c>
      <c r="B502" t="s">
        <v>17</v>
      </c>
      <c r="C502" t="s">
        <v>1017</v>
      </c>
      <c r="D502" t="s">
        <v>2172</v>
      </c>
      <c r="E502" t="str">
        <f t="shared" si="27"/>
        <v/>
      </c>
      <c r="F502" t="s">
        <v>2628</v>
      </c>
      <c r="G502" s="10">
        <v>0</v>
      </c>
      <c r="H502" s="4">
        <v>0</v>
      </c>
    </row>
    <row r="503" spans="1:8" x14ac:dyDescent="0.35">
      <c r="A503" t="s">
        <v>999</v>
      </c>
      <c r="B503" t="s">
        <v>17</v>
      </c>
      <c r="C503" t="s">
        <v>1017</v>
      </c>
      <c r="D503" t="s">
        <v>19</v>
      </c>
      <c r="E503" t="str">
        <f t="shared" si="27"/>
        <v>8</v>
      </c>
      <c r="F503" t="s">
        <v>2628</v>
      </c>
      <c r="G503" s="10">
        <v>2201591</v>
      </c>
      <c r="H503" s="4">
        <v>0.41560000000000002</v>
      </c>
    </row>
    <row r="504" spans="1:8" x14ac:dyDescent="0.35">
      <c r="A504" t="s">
        <v>999</v>
      </c>
      <c r="B504" t="s">
        <v>17</v>
      </c>
      <c r="C504" t="s">
        <v>1017</v>
      </c>
      <c r="D504" t="s">
        <v>2175</v>
      </c>
      <c r="E504" t="str">
        <f t="shared" si="27"/>
        <v/>
      </c>
      <c r="F504" t="s">
        <v>2628</v>
      </c>
      <c r="G504" s="10">
        <v>1451758</v>
      </c>
      <c r="H504" s="4">
        <v>0.27410000000000001</v>
      </c>
    </row>
    <row r="505" spans="1:8" x14ac:dyDescent="0.35">
      <c r="A505" t="s">
        <v>999</v>
      </c>
      <c r="B505" t="s">
        <v>17</v>
      </c>
      <c r="C505" t="s">
        <v>1017</v>
      </c>
      <c r="D505" t="s">
        <v>2177</v>
      </c>
      <c r="E505" t="str">
        <f t="shared" si="27"/>
        <v/>
      </c>
      <c r="F505" t="s">
        <v>2628</v>
      </c>
      <c r="G505" s="10">
        <v>1205823</v>
      </c>
      <c r="H505" s="4">
        <v>0.22770000000000001</v>
      </c>
    </row>
    <row r="506" spans="1:8" x14ac:dyDescent="0.35">
      <c r="A506" t="s">
        <v>999</v>
      </c>
      <c r="B506" t="s">
        <v>17</v>
      </c>
      <c r="C506" t="s">
        <v>1017</v>
      </c>
      <c r="D506" t="s">
        <v>2179</v>
      </c>
      <c r="E506" t="str">
        <f t="shared" si="27"/>
        <v/>
      </c>
      <c r="F506" t="s">
        <v>2628</v>
      </c>
      <c r="G506" s="10">
        <v>300871</v>
      </c>
      <c r="H506" s="4">
        <v>5.6800000000000003E-2</v>
      </c>
    </row>
    <row r="507" spans="1:8" x14ac:dyDescent="0.35">
      <c r="A507" t="s">
        <v>1428</v>
      </c>
      <c r="B507" t="s">
        <v>17</v>
      </c>
      <c r="C507" t="s">
        <v>1429</v>
      </c>
      <c r="D507" t="s">
        <v>2170</v>
      </c>
      <c r="E507" t="str">
        <f t="shared" si="27"/>
        <v/>
      </c>
      <c r="F507" t="s">
        <v>2673</v>
      </c>
      <c r="G507" s="10">
        <v>0</v>
      </c>
      <c r="H507" s="4">
        <v>0</v>
      </c>
    </row>
    <row r="508" spans="1:8" x14ac:dyDescent="0.35">
      <c r="A508" t="s">
        <v>1428</v>
      </c>
      <c r="B508" t="s">
        <v>17</v>
      </c>
      <c r="C508" t="s">
        <v>1429</v>
      </c>
      <c r="D508" t="s">
        <v>2172</v>
      </c>
      <c r="E508" t="str">
        <f t="shared" si="27"/>
        <v/>
      </c>
      <c r="F508" t="s">
        <v>2673</v>
      </c>
      <c r="G508" s="10">
        <v>0</v>
      </c>
      <c r="H508" s="4">
        <v>0</v>
      </c>
    </row>
    <row r="509" spans="1:8" x14ac:dyDescent="0.35">
      <c r="A509" t="s">
        <v>1428</v>
      </c>
      <c r="B509" t="s">
        <v>17</v>
      </c>
      <c r="C509" t="s">
        <v>1429</v>
      </c>
      <c r="D509" t="s">
        <v>19</v>
      </c>
      <c r="E509" t="str">
        <f t="shared" si="27"/>
        <v>8</v>
      </c>
      <c r="F509" t="s">
        <v>2673</v>
      </c>
      <c r="G509" s="10">
        <v>1555076</v>
      </c>
      <c r="H509" s="4">
        <v>0.18640000000000001</v>
      </c>
    </row>
    <row r="510" spans="1:8" x14ac:dyDescent="0.35">
      <c r="A510" t="s">
        <v>1428</v>
      </c>
      <c r="B510" t="s">
        <v>17</v>
      </c>
      <c r="C510" t="s">
        <v>1429</v>
      </c>
      <c r="D510" t="s">
        <v>30</v>
      </c>
      <c r="E510" t="str">
        <f t="shared" si="27"/>
        <v>8</v>
      </c>
      <c r="F510" t="s">
        <v>2673</v>
      </c>
      <c r="G510" s="10">
        <v>249616</v>
      </c>
      <c r="H510" s="4">
        <v>2.9899999999999999E-2</v>
      </c>
    </row>
    <row r="511" spans="1:8" x14ac:dyDescent="0.35">
      <c r="A511" t="s">
        <v>1428</v>
      </c>
      <c r="B511" t="s">
        <v>17</v>
      </c>
      <c r="C511" t="s">
        <v>1429</v>
      </c>
      <c r="D511" t="s">
        <v>2175</v>
      </c>
      <c r="E511" t="str">
        <f t="shared" si="27"/>
        <v/>
      </c>
      <c r="F511" t="s">
        <v>2673</v>
      </c>
      <c r="G511" s="10">
        <v>889253</v>
      </c>
      <c r="H511" s="4">
        <v>0.1066</v>
      </c>
    </row>
    <row r="512" spans="1:8" x14ac:dyDescent="0.35">
      <c r="A512" t="s">
        <v>1428</v>
      </c>
      <c r="B512" t="s">
        <v>17</v>
      </c>
      <c r="C512" t="s">
        <v>1429</v>
      </c>
      <c r="D512" t="s">
        <v>2177</v>
      </c>
      <c r="E512" t="str">
        <f t="shared" si="27"/>
        <v/>
      </c>
      <c r="F512" t="s">
        <v>2673</v>
      </c>
      <c r="G512" s="10">
        <v>816033</v>
      </c>
      <c r="H512" s="4">
        <v>9.7799999999999998E-2</v>
      </c>
    </row>
    <row r="513" spans="1:8" x14ac:dyDescent="0.35">
      <c r="A513" t="s">
        <v>1428</v>
      </c>
      <c r="B513" t="s">
        <v>17</v>
      </c>
      <c r="C513" t="s">
        <v>1429</v>
      </c>
      <c r="D513" t="s">
        <v>2179</v>
      </c>
      <c r="E513" t="str">
        <f t="shared" si="27"/>
        <v/>
      </c>
      <c r="F513" t="s">
        <v>2673</v>
      </c>
      <c r="G513" s="10">
        <v>208579</v>
      </c>
      <c r="H513" s="4">
        <v>2.5000000000000001E-2</v>
      </c>
    </row>
    <row r="514" spans="1:8" x14ac:dyDescent="0.35">
      <c r="A514" t="s">
        <v>1723</v>
      </c>
      <c r="B514" t="s">
        <v>17</v>
      </c>
      <c r="C514" t="s">
        <v>1724</v>
      </c>
      <c r="D514" t="s">
        <v>2172</v>
      </c>
      <c r="E514" t="str">
        <f t="shared" si="27"/>
        <v/>
      </c>
      <c r="F514" t="s">
        <v>2717</v>
      </c>
      <c r="G514" s="10">
        <v>0</v>
      </c>
      <c r="H514" s="4">
        <v>0</v>
      </c>
    </row>
    <row r="515" spans="1:8" x14ac:dyDescent="0.35">
      <c r="A515" t="s">
        <v>1723</v>
      </c>
      <c r="B515" t="s">
        <v>17</v>
      </c>
      <c r="C515" t="s">
        <v>1724</v>
      </c>
      <c r="D515" t="s">
        <v>19</v>
      </c>
      <c r="E515" t="str">
        <f t="shared" ref="E515:E578" si="28">IF(OR(D515="0187",D515="0287"),"",IF(MID(D515,3,1)="8","8",""))</f>
        <v>8</v>
      </c>
      <c r="F515" t="s">
        <v>2717</v>
      </c>
      <c r="G515" s="10">
        <v>1106630</v>
      </c>
      <c r="H515" s="4">
        <v>0.23469999999999999</v>
      </c>
    </row>
    <row r="516" spans="1:8" x14ac:dyDescent="0.35">
      <c r="A516" t="s">
        <v>1723</v>
      </c>
      <c r="B516" t="s">
        <v>17</v>
      </c>
      <c r="C516" t="s">
        <v>1724</v>
      </c>
      <c r="D516" t="s">
        <v>30</v>
      </c>
      <c r="E516" t="str">
        <f t="shared" si="28"/>
        <v>8</v>
      </c>
      <c r="F516" t="s">
        <v>2717</v>
      </c>
      <c r="G516" s="10">
        <v>259497</v>
      </c>
      <c r="H516" s="4">
        <v>5.5E-2</v>
      </c>
    </row>
    <row r="517" spans="1:8" x14ac:dyDescent="0.35">
      <c r="A517" t="s">
        <v>1723</v>
      </c>
      <c r="B517" t="s">
        <v>17</v>
      </c>
      <c r="C517" t="s">
        <v>1724</v>
      </c>
      <c r="D517" t="s">
        <v>2175</v>
      </c>
      <c r="E517" t="str">
        <f t="shared" si="28"/>
        <v/>
      </c>
      <c r="F517" t="s">
        <v>2717</v>
      </c>
      <c r="G517" s="10">
        <v>720945</v>
      </c>
      <c r="H517" s="4">
        <v>0.15290000000000001</v>
      </c>
    </row>
    <row r="518" spans="1:8" x14ac:dyDescent="0.35">
      <c r="A518" t="s">
        <v>1723</v>
      </c>
      <c r="B518" t="s">
        <v>17</v>
      </c>
      <c r="C518" t="s">
        <v>1724</v>
      </c>
      <c r="D518" t="s">
        <v>2177</v>
      </c>
      <c r="E518" t="str">
        <f t="shared" si="28"/>
        <v/>
      </c>
      <c r="F518" t="s">
        <v>2717</v>
      </c>
      <c r="G518" s="10">
        <v>887380</v>
      </c>
      <c r="H518" s="4">
        <v>0.18820000000000001</v>
      </c>
    </row>
    <row r="519" spans="1:8" x14ac:dyDescent="0.35">
      <c r="A519" t="s">
        <v>1723</v>
      </c>
      <c r="B519" t="s">
        <v>17</v>
      </c>
      <c r="C519" t="s">
        <v>1724</v>
      </c>
      <c r="D519" t="s">
        <v>2179</v>
      </c>
      <c r="E519" t="str">
        <f t="shared" si="28"/>
        <v/>
      </c>
      <c r="F519" t="s">
        <v>2717</v>
      </c>
      <c r="G519" s="10">
        <v>223497</v>
      </c>
      <c r="H519" s="4">
        <v>4.7399999999999998E-2</v>
      </c>
    </row>
    <row r="520" spans="1:8" x14ac:dyDescent="0.35">
      <c r="A520" t="s">
        <v>508</v>
      </c>
      <c r="B520" t="s">
        <v>17</v>
      </c>
      <c r="C520" t="s">
        <v>509</v>
      </c>
      <c r="D520" t="s">
        <v>2170</v>
      </c>
      <c r="E520" t="str">
        <f t="shared" si="28"/>
        <v/>
      </c>
      <c r="F520" t="s">
        <v>2564</v>
      </c>
      <c r="G520" s="10">
        <v>0</v>
      </c>
      <c r="H520" s="4">
        <v>0</v>
      </c>
    </row>
    <row r="521" spans="1:8" x14ac:dyDescent="0.35">
      <c r="A521" t="s">
        <v>508</v>
      </c>
      <c r="B521" t="s">
        <v>17</v>
      </c>
      <c r="C521" t="s">
        <v>509</v>
      </c>
      <c r="D521" t="s">
        <v>2172</v>
      </c>
      <c r="E521" t="str">
        <f t="shared" si="28"/>
        <v/>
      </c>
      <c r="F521" t="s">
        <v>2564</v>
      </c>
      <c r="G521" s="10">
        <v>0</v>
      </c>
      <c r="H521" s="4">
        <v>0</v>
      </c>
    </row>
    <row r="522" spans="1:8" x14ac:dyDescent="0.35">
      <c r="A522" t="s">
        <v>508</v>
      </c>
      <c r="B522" t="s">
        <v>17</v>
      </c>
      <c r="C522" t="s">
        <v>509</v>
      </c>
      <c r="D522" t="s">
        <v>19</v>
      </c>
      <c r="E522" t="str">
        <f t="shared" si="28"/>
        <v>8</v>
      </c>
      <c r="F522" t="s">
        <v>2564</v>
      </c>
      <c r="G522" s="10">
        <v>299580</v>
      </c>
      <c r="H522" s="4">
        <v>0.1065</v>
      </c>
    </row>
    <row r="523" spans="1:8" x14ac:dyDescent="0.35">
      <c r="A523" t="s">
        <v>508</v>
      </c>
      <c r="B523" t="s">
        <v>17</v>
      </c>
      <c r="C523" t="s">
        <v>509</v>
      </c>
      <c r="D523" t="s">
        <v>30</v>
      </c>
      <c r="E523" t="str">
        <f t="shared" si="28"/>
        <v>8</v>
      </c>
      <c r="F523" t="s">
        <v>2564</v>
      </c>
      <c r="G523" s="10">
        <v>77075</v>
      </c>
      <c r="H523" s="4">
        <v>2.7400000000000001E-2</v>
      </c>
    </row>
    <row r="524" spans="1:8" x14ac:dyDescent="0.35">
      <c r="A524" t="s">
        <v>508</v>
      </c>
      <c r="B524" t="s">
        <v>17</v>
      </c>
      <c r="C524" t="s">
        <v>509</v>
      </c>
      <c r="D524" t="s">
        <v>2175</v>
      </c>
      <c r="E524" t="str">
        <f t="shared" si="28"/>
        <v/>
      </c>
      <c r="F524" t="s">
        <v>2564</v>
      </c>
      <c r="G524" s="10">
        <v>861045</v>
      </c>
      <c r="H524" s="4">
        <v>0.30609999999999998</v>
      </c>
    </row>
    <row r="525" spans="1:8" x14ac:dyDescent="0.35">
      <c r="A525" t="s">
        <v>508</v>
      </c>
      <c r="B525" t="s">
        <v>17</v>
      </c>
      <c r="C525" t="s">
        <v>509</v>
      </c>
      <c r="D525" t="s">
        <v>2177</v>
      </c>
      <c r="E525" t="str">
        <f t="shared" si="28"/>
        <v/>
      </c>
      <c r="F525" t="s">
        <v>2564</v>
      </c>
      <c r="G525" s="10">
        <v>875110</v>
      </c>
      <c r="H525" s="4">
        <v>0.31109999999999999</v>
      </c>
    </row>
    <row r="526" spans="1:8" x14ac:dyDescent="0.35">
      <c r="A526" t="s">
        <v>508</v>
      </c>
      <c r="B526" t="s">
        <v>17</v>
      </c>
      <c r="C526" t="s">
        <v>509</v>
      </c>
      <c r="D526" t="s">
        <v>2179</v>
      </c>
      <c r="E526" t="str">
        <f t="shared" si="28"/>
        <v/>
      </c>
      <c r="F526" t="s">
        <v>2564</v>
      </c>
      <c r="G526" s="10">
        <v>563</v>
      </c>
      <c r="H526" s="4">
        <v>2.0000000000000001E-4</v>
      </c>
    </row>
    <row r="527" spans="1:8" x14ac:dyDescent="0.35">
      <c r="A527" t="s">
        <v>508</v>
      </c>
      <c r="B527" t="s">
        <v>17</v>
      </c>
      <c r="C527" t="s">
        <v>510</v>
      </c>
      <c r="D527" t="s">
        <v>2170</v>
      </c>
      <c r="E527" t="str">
        <f t="shared" si="28"/>
        <v/>
      </c>
      <c r="F527" t="s">
        <v>2565</v>
      </c>
      <c r="G527" s="10">
        <v>0</v>
      </c>
      <c r="H527" s="4">
        <v>0</v>
      </c>
    </row>
    <row r="528" spans="1:8" x14ac:dyDescent="0.35">
      <c r="A528" t="s">
        <v>508</v>
      </c>
      <c r="B528" t="s">
        <v>17</v>
      </c>
      <c r="C528" t="s">
        <v>510</v>
      </c>
      <c r="D528" t="s">
        <v>2172</v>
      </c>
      <c r="E528" t="str">
        <f t="shared" si="28"/>
        <v/>
      </c>
      <c r="F528" t="s">
        <v>2565</v>
      </c>
      <c r="G528" s="10">
        <v>0</v>
      </c>
      <c r="H528" s="4">
        <v>0</v>
      </c>
    </row>
    <row r="529" spans="1:8" x14ac:dyDescent="0.35">
      <c r="A529" t="s">
        <v>508</v>
      </c>
      <c r="B529" t="s">
        <v>17</v>
      </c>
      <c r="C529" t="s">
        <v>510</v>
      </c>
      <c r="D529" t="s">
        <v>19</v>
      </c>
      <c r="E529" t="str">
        <f t="shared" si="28"/>
        <v>8</v>
      </c>
      <c r="F529" t="s">
        <v>2565</v>
      </c>
      <c r="G529" s="10">
        <v>4604599</v>
      </c>
      <c r="H529" s="4">
        <v>0.57809999999999995</v>
      </c>
    </row>
    <row r="530" spans="1:8" x14ac:dyDescent="0.35">
      <c r="A530" t="s">
        <v>508</v>
      </c>
      <c r="B530" t="s">
        <v>17</v>
      </c>
      <c r="C530" t="s">
        <v>510</v>
      </c>
      <c r="D530" t="s">
        <v>30</v>
      </c>
      <c r="E530" t="str">
        <f t="shared" si="28"/>
        <v>8</v>
      </c>
      <c r="F530" t="s">
        <v>2565</v>
      </c>
      <c r="G530" s="10">
        <v>461973</v>
      </c>
      <c r="H530" s="4">
        <v>5.8000000000000003E-2</v>
      </c>
    </row>
    <row r="531" spans="1:8" x14ac:dyDescent="0.35">
      <c r="A531" t="s">
        <v>508</v>
      </c>
      <c r="B531" t="s">
        <v>17</v>
      </c>
      <c r="C531" t="s">
        <v>510</v>
      </c>
      <c r="D531" t="s">
        <v>2175</v>
      </c>
      <c r="E531" t="str">
        <f t="shared" si="28"/>
        <v/>
      </c>
      <c r="F531" t="s">
        <v>2565</v>
      </c>
      <c r="G531" s="10">
        <v>2789363</v>
      </c>
      <c r="H531" s="4">
        <v>0.35020000000000001</v>
      </c>
    </row>
    <row r="532" spans="1:8" x14ac:dyDescent="0.35">
      <c r="A532" t="s">
        <v>508</v>
      </c>
      <c r="B532" t="s">
        <v>17</v>
      </c>
      <c r="C532" t="s">
        <v>510</v>
      </c>
      <c r="D532" t="s">
        <v>2177</v>
      </c>
      <c r="E532" t="str">
        <f t="shared" si="28"/>
        <v/>
      </c>
      <c r="F532" t="s">
        <v>2565</v>
      </c>
      <c r="G532" s="10">
        <v>2206321</v>
      </c>
      <c r="H532" s="4">
        <v>0.27700000000000002</v>
      </c>
    </row>
    <row r="533" spans="1:8" x14ac:dyDescent="0.35">
      <c r="A533" t="s">
        <v>508</v>
      </c>
      <c r="B533" t="s">
        <v>17</v>
      </c>
      <c r="C533" t="s">
        <v>510</v>
      </c>
      <c r="D533" t="s">
        <v>2179</v>
      </c>
      <c r="E533" t="str">
        <f t="shared" si="28"/>
        <v/>
      </c>
      <c r="F533" t="s">
        <v>2565</v>
      </c>
      <c r="G533" s="10">
        <v>0</v>
      </c>
      <c r="H533" s="4">
        <v>0</v>
      </c>
    </row>
    <row r="534" spans="1:8" x14ac:dyDescent="0.35">
      <c r="A534" t="s">
        <v>508</v>
      </c>
      <c r="B534" t="s">
        <v>17</v>
      </c>
      <c r="C534" t="s">
        <v>515</v>
      </c>
      <c r="D534" t="s">
        <v>2170</v>
      </c>
      <c r="E534" t="str">
        <f t="shared" si="28"/>
        <v/>
      </c>
      <c r="F534" t="s">
        <v>2566</v>
      </c>
      <c r="G534" s="10">
        <v>0</v>
      </c>
      <c r="H534" s="4">
        <v>0</v>
      </c>
    </row>
    <row r="535" spans="1:8" x14ac:dyDescent="0.35">
      <c r="A535" t="s">
        <v>508</v>
      </c>
      <c r="B535" t="s">
        <v>17</v>
      </c>
      <c r="C535" t="s">
        <v>515</v>
      </c>
      <c r="D535" t="s">
        <v>2172</v>
      </c>
      <c r="E535" t="str">
        <f t="shared" si="28"/>
        <v/>
      </c>
      <c r="F535" t="s">
        <v>2566</v>
      </c>
      <c r="G535" s="10">
        <v>0</v>
      </c>
      <c r="H535" s="4">
        <v>0</v>
      </c>
    </row>
    <row r="536" spans="1:8" x14ac:dyDescent="0.35">
      <c r="A536" t="s">
        <v>508</v>
      </c>
      <c r="B536" t="s">
        <v>17</v>
      </c>
      <c r="C536" t="s">
        <v>515</v>
      </c>
      <c r="D536" t="s">
        <v>19</v>
      </c>
      <c r="E536" t="str">
        <f t="shared" si="28"/>
        <v>8</v>
      </c>
      <c r="F536" t="s">
        <v>2566</v>
      </c>
      <c r="G536" s="10">
        <v>2685603</v>
      </c>
      <c r="H536" s="4">
        <v>0.26939999999999997</v>
      </c>
    </row>
    <row r="537" spans="1:8" x14ac:dyDescent="0.35">
      <c r="A537" t="s">
        <v>508</v>
      </c>
      <c r="B537" t="s">
        <v>17</v>
      </c>
      <c r="C537" t="s">
        <v>515</v>
      </c>
      <c r="D537" t="s">
        <v>30</v>
      </c>
      <c r="E537" t="str">
        <f t="shared" si="28"/>
        <v>8</v>
      </c>
      <c r="F537" t="s">
        <v>2566</v>
      </c>
      <c r="G537" s="10">
        <v>139564</v>
      </c>
      <c r="H537" s="4">
        <v>1.4E-2</v>
      </c>
    </row>
    <row r="538" spans="1:8" x14ac:dyDescent="0.35">
      <c r="A538" t="s">
        <v>508</v>
      </c>
      <c r="B538" t="s">
        <v>17</v>
      </c>
      <c r="C538" t="s">
        <v>515</v>
      </c>
      <c r="D538" t="s">
        <v>2175</v>
      </c>
      <c r="E538" t="str">
        <f t="shared" si="28"/>
        <v/>
      </c>
      <c r="F538" t="s">
        <v>2566</v>
      </c>
      <c r="G538" s="10">
        <v>2598874</v>
      </c>
      <c r="H538" s="4">
        <v>0.26069999999999999</v>
      </c>
    </row>
    <row r="539" spans="1:8" x14ac:dyDescent="0.35">
      <c r="A539" t="s">
        <v>508</v>
      </c>
      <c r="B539" t="s">
        <v>17</v>
      </c>
      <c r="C539" t="s">
        <v>515</v>
      </c>
      <c r="D539" t="s">
        <v>2177</v>
      </c>
      <c r="E539" t="str">
        <f t="shared" si="28"/>
        <v/>
      </c>
      <c r="F539" t="s">
        <v>2566</v>
      </c>
      <c r="G539" s="10">
        <v>1032771</v>
      </c>
      <c r="H539" s="4">
        <v>0.1036</v>
      </c>
    </row>
    <row r="540" spans="1:8" x14ac:dyDescent="0.35">
      <c r="A540" t="s">
        <v>508</v>
      </c>
      <c r="B540" t="s">
        <v>17</v>
      </c>
      <c r="C540" t="s">
        <v>515</v>
      </c>
      <c r="D540" t="s">
        <v>2179</v>
      </c>
      <c r="E540" t="str">
        <f t="shared" si="28"/>
        <v/>
      </c>
      <c r="F540" t="s">
        <v>2566</v>
      </c>
      <c r="G540" s="10">
        <v>0</v>
      </c>
      <c r="H540" s="4">
        <v>0</v>
      </c>
    </row>
    <row r="541" spans="1:8" x14ac:dyDescent="0.35">
      <c r="A541" t="s">
        <v>516</v>
      </c>
      <c r="B541" t="s">
        <v>17</v>
      </c>
      <c r="C541" t="s">
        <v>517</v>
      </c>
      <c r="D541" t="s">
        <v>2170</v>
      </c>
      <c r="E541" t="str">
        <f t="shared" si="28"/>
        <v/>
      </c>
      <c r="F541" t="s">
        <v>2567</v>
      </c>
      <c r="G541" s="10">
        <v>0</v>
      </c>
      <c r="H541" s="4">
        <v>0</v>
      </c>
    </row>
    <row r="542" spans="1:8" x14ac:dyDescent="0.35">
      <c r="A542" t="s">
        <v>516</v>
      </c>
      <c r="B542" t="s">
        <v>17</v>
      </c>
      <c r="C542" t="s">
        <v>517</v>
      </c>
      <c r="D542" t="s">
        <v>2172</v>
      </c>
      <c r="E542" t="str">
        <f t="shared" si="28"/>
        <v/>
      </c>
      <c r="F542" t="s">
        <v>2567</v>
      </c>
      <c r="G542" s="10">
        <v>0</v>
      </c>
      <c r="H542" s="4">
        <v>0</v>
      </c>
    </row>
    <row r="543" spans="1:8" x14ac:dyDescent="0.35">
      <c r="A543" t="s">
        <v>516</v>
      </c>
      <c r="B543" t="s">
        <v>17</v>
      </c>
      <c r="C543" t="s">
        <v>517</v>
      </c>
      <c r="D543" t="s">
        <v>19</v>
      </c>
      <c r="E543" t="str">
        <f t="shared" si="28"/>
        <v>8</v>
      </c>
      <c r="F543" t="s">
        <v>2567</v>
      </c>
      <c r="G543" s="10">
        <v>859088</v>
      </c>
      <c r="H543" s="4">
        <v>0.23230000000000001</v>
      </c>
    </row>
    <row r="544" spans="1:8" x14ac:dyDescent="0.35">
      <c r="A544" t="s">
        <v>516</v>
      </c>
      <c r="B544" t="s">
        <v>17</v>
      </c>
      <c r="C544" t="s">
        <v>517</v>
      </c>
      <c r="D544" t="s">
        <v>30</v>
      </c>
      <c r="E544" t="str">
        <f t="shared" si="28"/>
        <v>8</v>
      </c>
      <c r="F544" t="s">
        <v>2567</v>
      </c>
      <c r="G544" s="10">
        <v>373147</v>
      </c>
      <c r="H544" s="4">
        <v>0.1009</v>
      </c>
    </row>
    <row r="545" spans="1:8" x14ac:dyDescent="0.35">
      <c r="A545" t="s">
        <v>516</v>
      </c>
      <c r="B545" t="s">
        <v>17</v>
      </c>
      <c r="C545" t="s">
        <v>517</v>
      </c>
      <c r="D545" t="s">
        <v>2175</v>
      </c>
      <c r="E545" t="str">
        <f t="shared" si="28"/>
        <v/>
      </c>
      <c r="F545" t="s">
        <v>2567</v>
      </c>
      <c r="G545" s="10">
        <v>962267</v>
      </c>
      <c r="H545" s="4">
        <v>0.26019999999999999</v>
      </c>
    </row>
    <row r="546" spans="1:8" x14ac:dyDescent="0.35">
      <c r="A546" t="s">
        <v>516</v>
      </c>
      <c r="B546" t="s">
        <v>17</v>
      </c>
      <c r="C546" t="s">
        <v>517</v>
      </c>
      <c r="D546" t="s">
        <v>2177</v>
      </c>
      <c r="E546" t="str">
        <f t="shared" si="28"/>
        <v/>
      </c>
      <c r="F546" t="s">
        <v>2567</v>
      </c>
      <c r="G546" s="10">
        <v>457465</v>
      </c>
      <c r="H546" s="4">
        <v>0.1237</v>
      </c>
    </row>
    <row r="547" spans="1:8" x14ac:dyDescent="0.35">
      <c r="A547" t="s">
        <v>516</v>
      </c>
      <c r="B547" t="s">
        <v>17</v>
      </c>
      <c r="C547" t="s">
        <v>517</v>
      </c>
      <c r="D547" t="s">
        <v>2179</v>
      </c>
      <c r="E547" t="str">
        <f t="shared" si="28"/>
        <v/>
      </c>
      <c r="F547" t="s">
        <v>2567</v>
      </c>
      <c r="G547" s="10">
        <v>106138</v>
      </c>
      <c r="H547" s="4">
        <v>2.87E-2</v>
      </c>
    </row>
    <row r="548" spans="1:8" x14ac:dyDescent="0.35">
      <c r="A548" t="s">
        <v>516</v>
      </c>
      <c r="B548" t="s">
        <v>17</v>
      </c>
      <c r="C548" t="s">
        <v>523</v>
      </c>
      <c r="D548" t="s">
        <v>2172</v>
      </c>
      <c r="E548" t="str">
        <f t="shared" si="28"/>
        <v/>
      </c>
      <c r="F548" t="s">
        <v>2568</v>
      </c>
      <c r="G548" s="10">
        <v>0</v>
      </c>
      <c r="H548" s="4">
        <v>0</v>
      </c>
    </row>
    <row r="549" spans="1:8" x14ac:dyDescent="0.35">
      <c r="A549" t="s">
        <v>516</v>
      </c>
      <c r="B549" t="s">
        <v>17</v>
      </c>
      <c r="C549" t="s">
        <v>523</v>
      </c>
      <c r="D549" t="s">
        <v>19</v>
      </c>
      <c r="E549" t="str">
        <f t="shared" si="28"/>
        <v>8</v>
      </c>
      <c r="F549" t="s">
        <v>2568</v>
      </c>
      <c r="G549" s="10">
        <v>1251226</v>
      </c>
      <c r="H549" s="4">
        <v>0.27810000000000001</v>
      </c>
    </row>
    <row r="550" spans="1:8" x14ac:dyDescent="0.35">
      <c r="A550" t="s">
        <v>516</v>
      </c>
      <c r="B550" t="s">
        <v>17</v>
      </c>
      <c r="C550" t="s">
        <v>523</v>
      </c>
      <c r="D550" t="s">
        <v>30</v>
      </c>
      <c r="E550" t="str">
        <f t="shared" si="28"/>
        <v>8</v>
      </c>
      <c r="F550" t="s">
        <v>2568</v>
      </c>
      <c r="G550" s="10">
        <v>304595</v>
      </c>
      <c r="H550" s="4">
        <v>6.7699999999999996E-2</v>
      </c>
    </row>
    <row r="551" spans="1:8" x14ac:dyDescent="0.35">
      <c r="A551" t="s">
        <v>516</v>
      </c>
      <c r="B551" t="s">
        <v>17</v>
      </c>
      <c r="C551" t="s">
        <v>523</v>
      </c>
      <c r="D551" t="s">
        <v>2175</v>
      </c>
      <c r="E551" t="str">
        <f t="shared" si="28"/>
        <v/>
      </c>
      <c r="F551" t="s">
        <v>2568</v>
      </c>
      <c r="G551" s="10">
        <v>1127498</v>
      </c>
      <c r="H551" s="4">
        <v>0.25059999999999999</v>
      </c>
    </row>
    <row r="552" spans="1:8" x14ac:dyDescent="0.35">
      <c r="A552" t="s">
        <v>516</v>
      </c>
      <c r="B552" t="s">
        <v>17</v>
      </c>
      <c r="C552" t="s">
        <v>523</v>
      </c>
      <c r="D552" t="s">
        <v>2177</v>
      </c>
      <c r="E552" t="str">
        <f t="shared" si="28"/>
        <v/>
      </c>
      <c r="F552" t="s">
        <v>2568</v>
      </c>
      <c r="G552" s="10">
        <v>741468</v>
      </c>
      <c r="H552" s="4">
        <v>0.1648</v>
      </c>
    </row>
    <row r="553" spans="1:8" x14ac:dyDescent="0.35">
      <c r="A553" t="s">
        <v>516</v>
      </c>
      <c r="B553" t="s">
        <v>17</v>
      </c>
      <c r="C553" t="s">
        <v>523</v>
      </c>
      <c r="D553" t="s">
        <v>2179</v>
      </c>
      <c r="E553" t="str">
        <f t="shared" si="28"/>
        <v/>
      </c>
      <c r="F553" t="s">
        <v>2568</v>
      </c>
      <c r="G553" s="10">
        <v>172770</v>
      </c>
      <c r="H553" s="4">
        <v>3.8399999999999997E-2</v>
      </c>
    </row>
    <row r="554" spans="1:8" x14ac:dyDescent="0.35">
      <c r="A554" t="s">
        <v>516</v>
      </c>
      <c r="B554" t="s">
        <v>17</v>
      </c>
      <c r="C554" t="s">
        <v>531</v>
      </c>
      <c r="D554" t="s">
        <v>2172</v>
      </c>
      <c r="E554" t="str">
        <f t="shared" si="28"/>
        <v/>
      </c>
      <c r="F554" t="s">
        <v>2569</v>
      </c>
      <c r="G554" s="10">
        <v>0</v>
      </c>
      <c r="H554" s="4">
        <v>0</v>
      </c>
    </row>
    <row r="555" spans="1:8" x14ac:dyDescent="0.35">
      <c r="A555" t="s">
        <v>516</v>
      </c>
      <c r="B555" t="s">
        <v>17</v>
      </c>
      <c r="C555" t="s">
        <v>531</v>
      </c>
      <c r="D555" t="s">
        <v>19</v>
      </c>
      <c r="E555" t="str">
        <f t="shared" si="28"/>
        <v>8</v>
      </c>
      <c r="F555" t="s">
        <v>2569</v>
      </c>
      <c r="G555" s="10">
        <v>1301339</v>
      </c>
      <c r="H555" s="4">
        <v>0.61380000000000001</v>
      </c>
    </row>
    <row r="556" spans="1:8" x14ac:dyDescent="0.35">
      <c r="A556" t="s">
        <v>516</v>
      </c>
      <c r="B556" t="s">
        <v>17</v>
      </c>
      <c r="C556" t="s">
        <v>531</v>
      </c>
      <c r="D556" t="s">
        <v>2175</v>
      </c>
      <c r="E556" t="str">
        <f t="shared" si="28"/>
        <v/>
      </c>
      <c r="F556" t="s">
        <v>2569</v>
      </c>
      <c r="G556" s="10">
        <v>984166</v>
      </c>
      <c r="H556" s="4">
        <v>0.4642</v>
      </c>
    </row>
    <row r="557" spans="1:8" x14ac:dyDescent="0.35">
      <c r="A557" t="s">
        <v>516</v>
      </c>
      <c r="B557" t="s">
        <v>17</v>
      </c>
      <c r="C557" t="s">
        <v>531</v>
      </c>
      <c r="D557" t="s">
        <v>2177</v>
      </c>
      <c r="E557" t="str">
        <f t="shared" si="28"/>
        <v/>
      </c>
      <c r="F557" t="s">
        <v>2569</v>
      </c>
      <c r="G557" s="10">
        <v>649609</v>
      </c>
      <c r="H557" s="4">
        <v>0.30640000000000001</v>
      </c>
    </row>
    <row r="558" spans="1:8" x14ac:dyDescent="0.35">
      <c r="A558" t="s">
        <v>516</v>
      </c>
      <c r="B558" t="s">
        <v>17</v>
      </c>
      <c r="C558" t="s">
        <v>531</v>
      </c>
      <c r="D558" t="s">
        <v>2179</v>
      </c>
      <c r="E558" t="str">
        <f t="shared" si="28"/>
        <v/>
      </c>
      <c r="F558" t="s">
        <v>2569</v>
      </c>
      <c r="G558" s="10">
        <v>66148</v>
      </c>
      <c r="H558" s="4">
        <v>3.1199999999999999E-2</v>
      </c>
    </row>
    <row r="559" spans="1:8" x14ac:dyDescent="0.35">
      <c r="A559" t="s">
        <v>516</v>
      </c>
      <c r="B559" t="s">
        <v>17</v>
      </c>
      <c r="C559" t="s">
        <v>535</v>
      </c>
      <c r="D559" t="s">
        <v>2172</v>
      </c>
      <c r="E559" t="str">
        <f t="shared" si="28"/>
        <v/>
      </c>
      <c r="F559" t="s">
        <v>2570</v>
      </c>
      <c r="G559" s="10">
        <v>0</v>
      </c>
      <c r="H559" s="4">
        <v>0</v>
      </c>
    </row>
    <row r="560" spans="1:8" x14ac:dyDescent="0.35">
      <c r="A560" t="s">
        <v>516</v>
      </c>
      <c r="B560" t="s">
        <v>17</v>
      </c>
      <c r="C560" t="s">
        <v>535</v>
      </c>
      <c r="D560" t="s">
        <v>19</v>
      </c>
      <c r="E560" t="str">
        <f t="shared" si="28"/>
        <v>8</v>
      </c>
      <c r="F560" t="s">
        <v>2570</v>
      </c>
      <c r="G560" s="10">
        <v>1799557</v>
      </c>
      <c r="H560" s="4">
        <v>0.18870000000000001</v>
      </c>
    </row>
    <row r="561" spans="1:8" x14ac:dyDescent="0.35">
      <c r="A561" t="s">
        <v>516</v>
      </c>
      <c r="B561" t="s">
        <v>17</v>
      </c>
      <c r="C561" t="s">
        <v>535</v>
      </c>
      <c r="D561" t="s">
        <v>30</v>
      </c>
      <c r="E561" t="str">
        <f t="shared" si="28"/>
        <v>8</v>
      </c>
      <c r="F561" t="s">
        <v>2570</v>
      </c>
      <c r="G561" s="10">
        <v>688543</v>
      </c>
      <c r="H561" s="4">
        <v>7.22E-2</v>
      </c>
    </row>
    <row r="562" spans="1:8" x14ac:dyDescent="0.35">
      <c r="A562" t="s">
        <v>516</v>
      </c>
      <c r="B562" t="s">
        <v>17</v>
      </c>
      <c r="C562" t="s">
        <v>535</v>
      </c>
      <c r="D562" t="s">
        <v>2175</v>
      </c>
      <c r="E562" t="str">
        <f t="shared" si="28"/>
        <v/>
      </c>
      <c r="F562" t="s">
        <v>2570</v>
      </c>
      <c r="G562" s="10">
        <v>3599114</v>
      </c>
      <c r="H562" s="4">
        <v>0.37740000000000001</v>
      </c>
    </row>
    <row r="563" spans="1:8" x14ac:dyDescent="0.35">
      <c r="A563" t="s">
        <v>516</v>
      </c>
      <c r="B563" t="s">
        <v>17</v>
      </c>
      <c r="C563" t="s">
        <v>535</v>
      </c>
      <c r="D563" t="s">
        <v>2177</v>
      </c>
      <c r="E563" t="str">
        <f t="shared" si="28"/>
        <v/>
      </c>
      <c r="F563" t="s">
        <v>2570</v>
      </c>
      <c r="G563" s="10">
        <v>2257314</v>
      </c>
      <c r="H563" s="4">
        <v>0.23669999999999999</v>
      </c>
    </row>
    <row r="564" spans="1:8" x14ac:dyDescent="0.35">
      <c r="A564" t="s">
        <v>516</v>
      </c>
      <c r="B564" t="s">
        <v>17</v>
      </c>
      <c r="C564" t="s">
        <v>535</v>
      </c>
      <c r="D564" t="s">
        <v>2179</v>
      </c>
      <c r="E564" t="str">
        <f t="shared" si="28"/>
        <v/>
      </c>
      <c r="F564" t="s">
        <v>2570</v>
      </c>
      <c r="G564" s="10">
        <v>154493</v>
      </c>
      <c r="H564" s="4">
        <v>1.6199999999999999E-2</v>
      </c>
    </row>
    <row r="565" spans="1:8" x14ac:dyDescent="0.35">
      <c r="A565" t="s">
        <v>516</v>
      </c>
      <c r="B565" t="s">
        <v>17</v>
      </c>
      <c r="C565" t="s">
        <v>544</v>
      </c>
      <c r="D565" t="s">
        <v>2170</v>
      </c>
      <c r="E565" t="str">
        <f t="shared" si="28"/>
        <v/>
      </c>
      <c r="F565" t="s">
        <v>2572</v>
      </c>
      <c r="G565" s="10">
        <v>0</v>
      </c>
      <c r="H565" s="4">
        <v>0</v>
      </c>
    </row>
    <row r="566" spans="1:8" x14ac:dyDescent="0.35">
      <c r="A566" t="s">
        <v>516</v>
      </c>
      <c r="B566" t="s">
        <v>17</v>
      </c>
      <c r="C566" t="s">
        <v>544</v>
      </c>
      <c r="D566" t="s">
        <v>2172</v>
      </c>
      <c r="E566" t="str">
        <f t="shared" si="28"/>
        <v/>
      </c>
      <c r="F566" t="s">
        <v>2572</v>
      </c>
      <c r="G566" s="10">
        <v>0</v>
      </c>
      <c r="H566" s="4">
        <v>0</v>
      </c>
    </row>
    <row r="567" spans="1:8" x14ac:dyDescent="0.35">
      <c r="A567" t="s">
        <v>516</v>
      </c>
      <c r="B567" t="s">
        <v>17</v>
      </c>
      <c r="C567" t="s">
        <v>544</v>
      </c>
      <c r="D567" t="s">
        <v>19</v>
      </c>
      <c r="E567" t="str">
        <f t="shared" si="28"/>
        <v>8</v>
      </c>
      <c r="F567" t="s">
        <v>2572</v>
      </c>
      <c r="G567" s="10">
        <v>2819229</v>
      </c>
      <c r="H567" s="4">
        <v>0.83420000000000005</v>
      </c>
    </row>
    <row r="568" spans="1:8" x14ac:dyDescent="0.35">
      <c r="A568" t="s">
        <v>516</v>
      </c>
      <c r="B568" t="s">
        <v>17</v>
      </c>
      <c r="C568" t="s">
        <v>544</v>
      </c>
      <c r="D568" t="s">
        <v>2175</v>
      </c>
      <c r="E568" t="str">
        <f t="shared" si="28"/>
        <v/>
      </c>
      <c r="F568" t="s">
        <v>2572</v>
      </c>
      <c r="G568" s="10">
        <v>963513</v>
      </c>
      <c r="H568" s="4">
        <v>0.28510000000000002</v>
      </c>
    </row>
    <row r="569" spans="1:8" x14ac:dyDescent="0.35">
      <c r="A569" t="s">
        <v>516</v>
      </c>
      <c r="B569" t="s">
        <v>17</v>
      </c>
      <c r="C569" t="s">
        <v>544</v>
      </c>
      <c r="D569" t="s">
        <v>2177</v>
      </c>
      <c r="E569" t="str">
        <f t="shared" si="28"/>
        <v/>
      </c>
      <c r="F569" t="s">
        <v>2572</v>
      </c>
      <c r="G569" s="10">
        <v>715791</v>
      </c>
      <c r="H569" s="4">
        <v>0.21179999999999999</v>
      </c>
    </row>
    <row r="570" spans="1:8" x14ac:dyDescent="0.35">
      <c r="A570" t="s">
        <v>516</v>
      </c>
      <c r="B570" t="s">
        <v>17</v>
      </c>
      <c r="C570" t="s">
        <v>544</v>
      </c>
      <c r="D570" t="s">
        <v>2179</v>
      </c>
      <c r="E570" t="str">
        <f t="shared" si="28"/>
        <v/>
      </c>
      <c r="F570" t="s">
        <v>2572</v>
      </c>
      <c r="G570" s="10">
        <v>233866</v>
      </c>
      <c r="H570" s="4">
        <v>6.9199999999999998E-2</v>
      </c>
    </row>
    <row r="571" spans="1:8" x14ac:dyDescent="0.35">
      <c r="A571" t="s">
        <v>571</v>
      </c>
      <c r="B571" t="s">
        <v>17</v>
      </c>
      <c r="C571" t="s">
        <v>572</v>
      </c>
      <c r="D571" t="s">
        <v>2172</v>
      </c>
      <c r="E571" t="str">
        <f t="shared" si="28"/>
        <v/>
      </c>
      <c r="F571" t="s">
        <v>2573</v>
      </c>
      <c r="G571" s="10">
        <v>0</v>
      </c>
      <c r="H571" s="4">
        <v>0</v>
      </c>
    </row>
    <row r="572" spans="1:8" x14ac:dyDescent="0.35">
      <c r="A572" t="s">
        <v>571</v>
      </c>
      <c r="B572" t="s">
        <v>17</v>
      </c>
      <c r="C572" t="s">
        <v>572</v>
      </c>
      <c r="D572" t="s">
        <v>19</v>
      </c>
      <c r="E572" t="str">
        <f t="shared" si="28"/>
        <v>8</v>
      </c>
      <c r="F572" t="s">
        <v>2573</v>
      </c>
      <c r="G572" s="10">
        <v>562043</v>
      </c>
      <c r="H572" s="4">
        <v>0.26979999999999998</v>
      </c>
    </row>
    <row r="573" spans="1:8" x14ac:dyDescent="0.35">
      <c r="A573" t="s">
        <v>571</v>
      </c>
      <c r="B573" t="s">
        <v>17</v>
      </c>
      <c r="C573" t="s">
        <v>572</v>
      </c>
      <c r="D573" t="s">
        <v>30</v>
      </c>
      <c r="E573" t="str">
        <f t="shared" si="28"/>
        <v>8</v>
      </c>
      <c r="F573" t="s">
        <v>2573</v>
      </c>
      <c r="G573" s="10">
        <v>220401</v>
      </c>
      <c r="H573" s="4">
        <v>0.10580000000000001</v>
      </c>
    </row>
    <row r="574" spans="1:8" x14ac:dyDescent="0.35">
      <c r="A574" t="s">
        <v>571</v>
      </c>
      <c r="B574" t="s">
        <v>17</v>
      </c>
      <c r="C574" t="s">
        <v>572</v>
      </c>
      <c r="D574" t="s">
        <v>2175</v>
      </c>
      <c r="E574" t="str">
        <f t="shared" si="28"/>
        <v/>
      </c>
      <c r="F574" t="s">
        <v>2573</v>
      </c>
      <c r="G574" s="10">
        <v>513296</v>
      </c>
      <c r="H574" s="4">
        <v>0.24640000000000001</v>
      </c>
    </row>
    <row r="575" spans="1:8" x14ac:dyDescent="0.35">
      <c r="A575" t="s">
        <v>571</v>
      </c>
      <c r="B575" t="s">
        <v>17</v>
      </c>
      <c r="C575" t="s">
        <v>572</v>
      </c>
      <c r="D575" t="s">
        <v>2177</v>
      </c>
      <c r="E575" t="str">
        <f t="shared" si="28"/>
        <v/>
      </c>
      <c r="F575" t="s">
        <v>2573</v>
      </c>
      <c r="G575" s="10">
        <v>493089</v>
      </c>
      <c r="H575" s="4">
        <v>0.23669999999999999</v>
      </c>
    </row>
    <row r="576" spans="1:8" x14ac:dyDescent="0.35">
      <c r="A576" t="s">
        <v>571</v>
      </c>
      <c r="B576" t="s">
        <v>17</v>
      </c>
      <c r="C576" t="s">
        <v>572</v>
      </c>
      <c r="D576" t="s">
        <v>2179</v>
      </c>
      <c r="E576" t="str">
        <f t="shared" si="28"/>
        <v/>
      </c>
      <c r="F576" t="s">
        <v>2573</v>
      </c>
      <c r="G576" s="10">
        <v>110617</v>
      </c>
      <c r="H576" s="4">
        <v>5.3100000000000001E-2</v>
      </c>
    </row>
    <row r="577" spans="1:8" x14ac:dyDescent="0.35">
      <c r="A577" t="s">
        <v>571</v>
      </c>
      <c r="B577" t="s">
        <v>17</v>
      </c>
      <c r="C577" t="s">
        <v>574</v>
      </c>
      <c r="D577" t="s">
        <v>2170</v>
      </c>
      <c r="E577" t="str">
        <f t="shared" si="28"/>
        <v/>
      </c>
      <c r="F577" t="s">
        <v>2574</v>
      </c>
      <c r="G577" s="10">
        <v>0</v>
      </c>
      <c r="H577" s="4">
        <v>0</v>
      </c>
    </row>
    <row r="578" spans="1:8" x14ac:dyDescent="0.35">
      <c r="A578" t="s">
        <v>571</v>
      </c>
      <c r="B578" t="s">
        <v>17</v>
      </c>
      <c r="C578" t="s">
        <v>574</v>
      </c>
      <c r="D578" t="s">
        <v>2172</v>
      </c>
      <c r="E578" t="str">
        <f t="shared" si="28"/>
        <v/>
      </c>
      <c r="F578" t="s">
        <v>2574</v>
      </c>
      <c r="G578" s="10">
        <v>0</v>
      </c>
      <c r="H578" s="4">
        <v>0</v>
      </c>
    </row>
    <row r="579" spans="1:8" x14ac:dyDescent="0.35">
      <c r="A579" t="s">
        <v>571</v>
      </c>
      <c r="B579" t="s">
        <v>17</v>
      </c>
      <c r="C579" t="s">
        <v>574</v>
      </c>
      <c r="D579" t="s">
        <v>19</v>
      </c>
      <c r="E579" t="str">
        <f t="shared" ref="E579:E642" si="29">IF(OR(D579="0187",D579="0287"),"",IF(MID(D579,3,1)="8","8",""))</f>
        <v>8</v>
      </c>
      <c r="F579" t="s">
        <v>2574</v>
      </c>
      <c r="G579" s="10">
        <v>1469363</v>
      </c>
      <c r="H579" s="4">
        <v>0.76180000000000003</v>
      </c>
    </row>
    <row r="580" spans="1:8" x14ac:dyDescent="0.35">
      <c r="A580" t="s">
        <v>571</v>
      </c>
      <c r="B580" t="s">
        <v>17</v>
      </c>
      <c r="C580" t="s">
        <v>574</v>
      </c>
      <c r="D580" t="s">
        <v>30</v>
      </c>
      <c r="E580" t="str">
        <f t="shared" si="29"/>
        <v>8</v>
      </c>
      <c r="F580" t="s">
        <v>2574</v>
      </c>
      <c r="G580" s="10">
        <v>121708</v>
      </c>
      <c r="H580" s="4">
        <v>6.3100000000000003E-2</v>
      </c>
    </row>
    <row r="581" spans="1:8" x14ac:dyDescent="0.35">
      <c r="A581" t="s">
        <v>571</v>
      </c>
      <c r="B581" t="s">
        <v>17</v>
      </c>
      <c r="C581" t="s">
        <v>574</v>
      </c>
      <c r="D581" t="s">
        <v>2175</v>
      </c>
      <c r="E581" t="str">
        <f t="shared" si="29"/>
        <v/>
      </c>
      <c r="F581" t="s">
        <v>2574</v>
      </c>
      <c r="G581" s="10">
        <v>580184</v>
      </c>
      <c r="H581" s="4">
        <v>0.30080000000000001</v>
      </c>
    </row>
    <row r="582" spans="1:8" x14ac:dyDescent="0.35">
      <c r="A582" t="s">
        <v>571</v>
      </c>
      <c r="B582" t="s">
        <v>17</v>
      </c>
      <c r="C582" t="s">
        <v>574</v>
      </c>
      <c r="D582" t="s">
        <v>2177</v>
      </c>
      <c r="E582" t="str">
        <f t="shared" si="29"/>
        <v/>
      </c>
      <c r="F582" t="s">
        <v>2574</v>
      </c>
      <c r="G582" s="10">
        <v>970767</v>
      </c>
      <c r="H582" s="4">
        <v>0.50329999999999997</v>
      </c>
    </row>
    <row r="583" spans="1:8" x14ac:dyDescent="0.35">
      <c r="A583" t="s">
        <v>571</v>
      </c>
      <c r="B583" t="s">
        <v>17</v>
      </c>
      <c r="C583" t="s">
        <v>574</v>
      </c>
      <c r="D583" t="s">
        <v>2179</v>
      </c>
      <c r="E583" t="str">
        <f t="shared" si="29"/>
        <v/>
      </c>
      <c r="F583" t="s">
        <v>2574</v>
      </c>
      <c r="G583" s="10">
        <v>22953</v>
      </c>
      <c r="H583" s="4">
        <v>1.1900000000000001E-2</v>
      </c>
    </row>
    <row r="584" spans="1:8" x14ac:dyDescent="0.35">
      <c r="A584" t="s">
        <v>571</v>
      </c>
      <c r="B584" t="s">
        <v>17</v>
      </c>
      <c r="C584" t="s">
        <v>578</v>
      </c>
      <c r="D584" t="s">
        <v>2170</v>
      </c>
      <c r="E584" t="str">
        <f t="shared" si="29"/>
        <v/>
      </c>
      <c r="F584" t="s">
        <v>2575</v>
      </c>
      <c r="G584" s="10">
        <v>0</v>
      </c>
      <c r="H584" s="4">
        <v>0</v>
      </c>
    </row>
    <row r="585" spans="1:8" x14ac:dyDescent="0.35">
      <c r="A585" t="s">
        <v>571</v>
      </c>
      <c r="B585" t="s">
        <v>17</v>
      </c>
      <c r="C585" t="s">
        <v>578</v>
      </c>
      <c r="D585" t="s">
        <v>2172</v>
      </c>
      <c r="E585" t="str">
        <f t="shared" si="29"/>
        <v/>
      </c>
      <c r="F585" t="s">
        <v>2575</v>
      </c>
      <c r="G585" s="10">
        <v>0</v>
      </c>
      <c r="H585" s="4">
        <v>0</v>
      </c>
    </row>
    <row r="586" spans="1:8" x14ac:dyDescent="0.35">
      <c r="A586" t="s">
        <v>571</v>
      </c>
      <c r="B586" t="s">
        <v>17</v>
      </c>
      <c r="C586" t="s">
        <v>578</v>
      </c>
      <c r="D586" t="s">
        <v>19</v>
      </c>
      <c r="E586" t="str">
        <f t="shared" si="29"/>
        <v>8</v>
      </c>
      <c r="F586" t="s">
        <v>2575</v>
      </c>
      <c r="G586" s="10">
        <v>1330021</v>
      </c>
      <c r="H586" s="4">
        <v>0.70279999999999998</v>
      </c>
    </row>
    <row r="587" spans="1:8" x14ac:dyDescent="0.35">
      <c r="A587" t="s">
        <v>571</v>
      </c>
      <c r="B587" t="s">
        <v>17</v>
      </c>
      <c r="C587" t="s">
        <v>578</v>
      </c>
      <c r="D587" t="s">
        <v>30</v>
      </c>
      <c r="E587" t="str">
        <f t="shared" si="29"/>
        <v>8</v>
      </c>
      <c r="F587" t="s">
        <v>2575</v>
      </c>
      <c r="G587" s="10">
        <v>154614</v>
      </c>
      <c r="H587" s="4">
        <v>8.1699999999999995E-2</v>
      </c>
    </row>
    <row r="588" spans="1:8" x14ac:dyDescent="0.35">
      <c r="A588" t="s">
        <v>571</v>
      </c>
      <c r="B588" t="s">
        <v>17</v>
      </c>
      <c r="C588" t="s">
        <v>578</v>
      </c>
      <c r="D588" t="s">
        <v>2175</v>
      </c>
      <c r="E588" t="str">
        <f t="shared" si="29"/>
        <v/>
      </c>
      <c r="F588" t="s">
        <v>2575</v>
      </c>
      <c r="G588" s="10">
        <v>667092</v>
      </c>
      <c r="H588" s="4">
        <v>0.35249999999999998</v>
      </c>
    </row>
    <row r="589" spans="1:8" x14ac:dyDescent="0.35">
      <c r="A589" t="s">
        <v>571</v>
      </c>
      <c r="B589" t="s">
        <v>17</v>
      </c>
      <c r="C589" t="s">
        <v>578</v>
      </c>
      <c r="D589" t="s">
        <v>2177</v>
      </c>
      <c r="E589" t="str">
        <f t="shared" si="29"/>
        <v/>
      </c>
      <c r="F589" t="s">
        <v>2575</v>
      </c>
      <c r="G589" s="10">
        <v>442646</v>
      </c>
      <c r="H589" s="4">
        <v>0.2339</v>
      </c>
    </row>
    <row r="590" spans="1:8" x14ac:dyDescent="0.35">
      <c r="A590" t="s">
        <v>571</v>
      </c>
      <c r="B590" t="s">
        <v>17</v>
      </c>
      <c r="C590" t="s">
        <v>578</v>
      </c>
      <c r="D590" t="s">
        <v>2179</v>
      </c>
      <c r="E590" t="str">
        <f t="shared" si="29"/>
        <v/>
      </c>
      <c r="F590" t="s">
        <v>2575</v>
      </c>
      <c r="G590" s="10">
        <v>59045</v>
      </c>
      <c r="H590" s="4">
        <v>3.1199999999999999E-2</v>
      </c>
    </row>
    <row r="591" spans="1:8" x14ac:dyDescent="0.35">
      <c r="A591" t="s">
        <v>571</v>
      </c>
      <c r="B591" t="s">
        <v>17</v>
      </c>
      <c r="C591" t="s">
        <v>588</v>
      </c>
      <c r="D591" t="s">
        <v>2206</v>
      </c>
      <c r="E591" t="str">
        <f t="shared" si="29"/>
        <v/>
      </c>
      <c r="F591" t="s">
        <v>2576</v>
      </c>
      <c r="G591" s="10">
        <v>1499755</v>
      </c>
      <c r="H591" s="4">
        <v>0.38800000000000001</v>
      </c>
    </row>
    <row r="592" spans="1:8" x14ac:dyDescent="0.35">
      <c r="A592" t="s">
        <v>571</v>
      </c>
      <c r="B592" t="s">
        <v>17</v>
      </c>
      <c r="C592" t="s">
        <v>588</v>
      </c>
      <c r="D592" t="s">
        <v>2170</v>
      </c>
      <c r="E592" t="str">
        <f t="shared" si="29"/>
        <v/>
      </c>
      <c r="F592" t="s">
        <v>2576</v>
      </c>
      <c r="G592" s="10">
        <v>0</v>
      </c>
      <c r="H592" s="4">
        <v>0</v>
      </c>
    </row>
    <row r="593" spans="1:8" x14ac:dyDescent="0.35">
      <c r="A593" t="s">
        <v>571</v>
      </c>
      <c r="B593" t="s">
        <v>17</v>
      </c>
      <c r="C593" t="s">
        <v>588</v>
      </c>
      <c r="D593" t="s">
        <v>2172</v>
      </c>
      <c r="E593" t="str">
        <f t="shared" si="29"/>
        <v/>
      </c>
      <c r="F593" t="s">
        <v>2576</v>
      </c>
      <c r="G593" s="10">
        <v>0</v>
      </c>
      <c r="H593" s="4">
        <v>0</v>
      </c>
    </row>
    <row r="594" spans="1:8" x14ac:dyDescent="0.35">
      <c r="A594" t="s">
        <v>571</v>
      </c>
      <c r="B594" t="s">
        <v>17</v>
      </c>
      <c r="C594" t="s">
        <v>588</v>
      </c>
      <c r="D594" t="s">
        <v>19</v>
      </c>
      <c r="E594" t="str">
        <f t="shared" si="29"/>
        <v>8</v>
      </c>
      <c r="F594" t="s">
        <v>2576</v>
      </c>
      <c r="G594" s="10">
        <v>155291</v>
      </c>
      <c r="H594" s="4">
        <v>4.2999999999999997E-2</v>
      </c>
    </row>
    <row r="595" spans="1:8" x14ac:dyDescent="0.35">
      <c r="A595" t="s">
        <v>571</v>
      </c>
      <c r="B595" t="s">
        <v>17</v>
      </c>
      <c r="C595" t="s">
        <v>588</v>
      </c>
      <c r="D595" t="s">
        <v>30</v>
      </c>
      <c r="E595" t="str">
        <f t="shared" si="29"/>
        <v>8</v>
      </c>
      <c r="F595" t="s">
        <v>2576</v>
      </c>
      <c r="G595" s="10">
        <v>268328</v>
      </c>
      <c r="H595" s="4">
        <v>7.4300000000000005E-2</v>
      </c>
    </row>
    <row r="596" spans="1:8" x14ac:dyDescent="0.35">
      <c r="A596" t="s">
        <v>571</v>
      </c>
      <c r="B596" t="s">
        <v>17</v>
      </c>
      <c r="C596" t="s">
        <v>588</v>
      </c>
      <c r="D596" t="s">
        <v>2175</v>
      </c>
      <c r="E596" t="str">
        <f t="shared" si="29"/>
        <v/>
      </c>
      <c r="F596" t="s">
        <v>2576</v>
      </c>
      <c r="G596" s="10">
        <v>998556</v>
      </c>
      <c r="H596" s="4">
        <v>0.27650000000000002</v>
      </c>
    </row>
    <row r="597" spans="1:8" x14ac:dyDescent="0.35">
      <c r="A597" t="s">
        <v>571</v>
      </c>
      <c r="B597" t="s">
        <v>17</v>
      </c>
      <c r="C597" t="s">
        <v>588</v>
      </c>
      <c r="D597" t="s">
        <v>2177</v>
      </c>
      <c r="E597" t="str">
        <f t="shared" si="29"/>
        <v/>
      </c>
      <c r="F597" t="s">
        <v>2576</v>
      </c>
      <c r="G597" s="10">
        <v>689058</v>
      </c>
      <c r="H597" s="4">
        <v>0.1908</v>
      </c>
    </row>
    <row r="598" spans="1:8" x14ac:dyDescent="0.35">
      <c r="A598" t="s">
        <v>571</v>
      </c>
      <c r="B598" t="s">
        <v>17</v>
      </c>
      <c r="C598" t="s">
        <v>588</v>
      </c>
      <c r="D598" t="s">
        <v>2179</v>
      </c>
      <c r="E598" t="str">
        <f t="shared" si="29"/>
        <v/>
      </c>
      <c r="F598" t="s">
        <v>2576</v>
      </c>
      <c r="G598" s="10">
        <v>0</v>
      </c>
      <c r="H598" s="4">
        <v>0</v>
      </c>
    </row>
    <row r="599" spans="1:8" x14ac:dyDescent="0.35">
      <c r="A599" t="s">
        <v>592</v>
      </c>
      <c r="B599" t="s">
        <v>17</v>
      </c>
      <c r="C599" t="s">
        <v>593</v>
      </c>
      <c r="D599" t="s">
        <v>2206</v>
      </c>
      <c r="E599" t="str">
        <f t="shared" si="29"/>
        <v/>
      </c>
      <c r="F599" t="s">
        <v>2577</v>
      </c>
      <c r="G599" s="10">
        <v>6873597</v>
      </c>
      <c r="H599" s="4">
        <v>0.1</v>
      </c>
    </row>
    <row r="600" spans="1:8" x14ac:dyDescent="0.35">
      <c r="A600" t="s">
        <v>592</v>
      </c>
      <c r="B600" t="s">
        <v>17</v>
      </c>
      <c r="C600" t="s">
        <v>593</v>
      </c>
      <c r="D600" t="s">
        <v>2170</v>
      </c>
      <c r="E600" t="str">
        <f t="shared" si="29"/>
        <v/>
      </c>
      <c r="F600" t="s">
        <v>2577</v>
      </c>
      <c r="G600" s="10">
        <v>0</v>
      </c>
      <c r="H600" s="4">
        <v>0</v>
      </c>
    </row>
    <row r="601" spans="1:8" x14ac:dyDescent="0.35">
      <c r="A601" t="s">
        <v>592</v>
      </c>
      <c r="B601" t="s">
        <v>17</v>
      </c>
      <c r="C601" t="s">
        <v>593</v>
      </c>
      <c r="D601" t="s">
        <v>2172</v>
      </c>
      <c r="E601" t="str">
        <f t="shared" si="29"/>
        <v/>
      </c>
      <c r="F601" t="s">
        <v>2577</v>
      </c>
      <c r="G601" s="10">
        <v>0</v>
      </c>
      <c r="H601" s="4">
        <v>0</v>
      </c>
    </row>
    <row r="602" spans="1:8" x14ac:dyDescent="0.35">
      <c r="A602" t="s">
        <v>592</v>
      </c>
      <c r="B602" t="s">
        <v>17</v>
      </c>
      <c r="C602" t="s">
        <v>593</v>
      </c>
      <c r="D602" t="s">
        <v>19</v>
      </c>
      <c r="E602" t="str">
        <f t="shared" si="29"/>
        <v>8</v>
      </c>
      <c r="F602" t="s">
        <v>2577</v>
      </c>
      <c r="G602" s="10">
        <v>30743858</v>
      </c>
      <c r="H602" s="4">
        <v>0.48599999999999999</v>
      </c>
    </row>
    <row r="603" spans="1:8" x14ac:dyDescent="0.35">
      <c r="A603" t="s">
        <v>592</v>
      </c>
      <c r="B603" t="s">
        <v>17</v>
      </c>
      <c r="C603" t="s">
        <v>593</v>
      </c>
      <c r="D603" t="s">
        <v>30</v>
      </c>
      <c r="E603" t="str">
        <f t="shared" si="29"/>
        <v>8</v>
      </c>
      <c r="F603" t="s">
        <v>2577</v>
      </c>
      <c r="G603" s="10">
        <v>234058</v>
      </c>
      <c r="H603" s="4">
        <v>3.7000000000000002E-3</v>
      </c>
    </row>
    <row r="604" spans="1:8" x14ac:dyDescent="0.35">
      <c r="A604" t="s">
        <v>592</v>
      </c>
      <c r="B604" t="s">
        <v>17</v>
      </c>
      <c r="C604" t="s">
        <v>593</v>
      </c>
      <c r="D604" t="s">
        <v>50</v>
      </c>
      <c r="E604" t="str">
        <f t="shared" si="29"/>
        <v/>
      </c>
      <c r="F604" t="s">
        <v>2577</v>
      </c>
      <c r="G604" s="10">
        <v>7134794</v>
      </c>
      <c r="H604" s="4">
        <v>0.1038</v>
      </c>
    </row>
    <row r="605" spans="1:8" x14ac:dyDescent="0.35">
      <c r="A605" t="s">
        <v>592</v>
      </c>
      <c r="B605" t="s">
        <v>17</v>
      </c>
      <c r="C605" t="s">
        <v>593</v>
      </c>
      <c r="D605" t="s">
        <v>2175</v>
      </c>
      <c r="E605" t="str">
        <f t="shared" si="29"/>
        <v/>
      </c>
      <c r="F605" t="s">
        <v>2577</v>
      </c>
      <c r="G605" s="10">
        <v>13904321</v>
      </c>
      <c r="H605" s="4">
        <v>0.2198</v>
      </c>
    </row>
    <row r="606" spans="1:8" x14ac:dyDescent="0.35">
      <c r="A606" t="s">
        <v>592</v>
      </c>
      <c r="B606" t="s">
        <v>17</v>
      </c>
      <c r="C606" t="s">
        <v>593</v>
      </c>
      <c r="D606" t="s">
        <v>2177</v>
      </c>
      <c r="E606" t="str">
        <f t="shared" si="29"/>
        <v/>
      </c>
      <c r="F606" t="s">
        <v>2577</v>
      </c>
      <c r="G606" s="10">
        <v>11778820</v>
      </c>
      <c r="H606" s="4">
        <v>0.1862</v>
      </c>
    </row>
    <row r="607" spans="1:8" x14ac:dyDescent="0.35">
      <c r="A607" t="s">
        <v>592</v>
      </c>
      <c r="B607" t="s">
        <v>17</v>
      </c>
      <c r="C607" t="s">
        <v>593</v>
      </c>
      <c r="D607" t="s">
        <v>2179</v>
      </c>
      <c r="E607" t="str">
        <f t="shared" si="29"/>
        <v/>
      </c>
      <c r="F607" t="s">
        <v>2577</v>
      </c>
      <c r="G607" s="10">
        <v>2195086</v>
      </c>
      <c r="H607" s="4">
        <v>3.4700000000000002E-2</v>
      </c>
    </row>
    <row r="608" spans="1:8" x14ac:dyDescent="0.35">
      <c r="A608" t="s">
        <v>592</v>
      </c>
      <c r="B608" t="s">
        <v>17</v>
      </c>
      <c r="C608" t="s">
        <v>612</v>
      </c>
      <c r="D608" t="s">
        <v>2170</v>
      </c>
      <c r="E608" t="str">
        <f t="shared" si="29"/>
        <v/>
      </c>
      <c r="F608" t="s">
        <v>2578</v>
      </c>
      <c r="G608" s="10">
        <v>0</v>
      </c>
      <c r="H608" s="4">
        <v>0</v>
      </c>
    </row>
    <row r="609" spans="1:8" x14ac:dyDescent="0.35">
      <c r="A609" t="s">
        <v>592</v>
      </c>
      <c r="B609" t="s">
        <v>17</v>
      </c>
      <c r="C609" t="s">
        <v>612</v>
      </c>
      <c r="D609" t="s">
        <v>2172</v>
      </c>
      <c r="E609" t="str">
        <f t="shared" si="29"/>
        <v/>
      </c>
      <c r="F609" t="s">
        <v>2578</v>
      </c>
      <c r="G609" s="10">
        <v>0</v>
      </c>
      <c r="H609" s="4">
        <v>0</v>
      </c>
    </row>
    <row r="610" spans="1:8" x14ac:dyDescent="0.35">
      <c r="A610" t="s">
        <v>592</v>
      </c>
      <c r="B610" t="s">
        <v>17</v>
      </c>
      <c r="C610" t="s">
        <v>612</v>
      </c>
      <c r="D610" t="s">
        <v>19</v>
      </c>
      <c r="E610" t="str">
        <f t="shared" si="29"/>
        <v>8</v>
      </c>
      <c r="F610" t="s">
        <v>2578</v>
      </c>
      <c r="G610" s="10">
        <v>4456254</v>
      </c>
      <c r="H610" s="4">
        <v>0.59079999999999999</v>
      </c>
    </row>
    <row r="611" spans="1:8" x14ac:dyDescent="0.35">
      <c r="A611" t="s">
        <v>592</v>
      </c>
      <c r="B611" t="s">
        <v>17</v>
      </c>
      <c r="C611" t="s">
        <v>612</v>
      </c>
      <c r="D611" t="s">
        <v>30</v>
      </c>
      <c r="E611" t="str">
        <f t="shared" si="29"/>
        <v>8</v>
      </c>
      <c r="F611" t="s">
        <v>2578</v>
      </c>
      <c r="G611" s="10">
        <v>119930</v>
      </c>
      <c r="H611" s="4">
        <v>1.5900000000000001E-2</v>
      </c>
    </row>
    <row r="612" spans="1:8" x14ac:dyDescent="0.35">
      <c r="A612" t="s">
        <v>592</v>
      </c>
      <c r="B612" t="s">
        <v>17</v>
      </c>
      <c r="C612" t="s">
        <v>612</v>
      </c>
      <c r="D612" t="s">
        <v>2175</v>
      </c>
      <c r="E612" t="str">
        <f t="shared" si="29"/>
        <v/>
      </c>
      <c r="F612" t="s">
        <v>2578</v>
      </c>
      <c r="G612" s="10">
        <v>1576434</v>
      </c>
      <c r="H612" s="4">
        <v>0.20899999999999999</v>
      </c>
    </row>
    <row r="613" spans="1:8" x14ac:dyDescent="0.35">
      <c r="A613" t="s">
        <v>592</v>
      </c>
      <c r="B613" t="s">
        <v>17</v>
      </c>
      <c r="C613" t="s">
        <v>612</v>
      </c>
      <c r="D613" t="s">
        <v>2177</v>
      </c>
      <c r="E613" t="str">
        <f t="shared" si="29"/>
        <v/>
      </c>
      <c r="F613" t="s">
        <v>2578</v>
      </c>
      <c r="G613" s="10">
        <v>1558331</v>
      </c>
      <c r="H613" s="4">
        <v>0.20660000000000001</v>
      </c>
    </row>
    <row r="614" spans="1:8" x14ac:dyDescent="0.35">
      <c r="A614" t="s">
        <v>592</v>
      </c>
      <c r="B614" t="s">
        <v>17</v>
      </c>
      <c r="C614" t="s">
        <v>612</v>
      </c>
      <c r="D614" t="s">
        <v>2179</v>
      </c>
      <c r="E614" t="str">
        <f t="shared" si="29"/>
        <v/>
      </c>
      <c r="F614" t="s">
        <v>2578</v>
      </c>
      <c r="G614" s="10">
        <v>179517</v>
      </c>
      <c r="H614" s="4">
        <v>2.3800000000000002E-2</v>
      </c>
    </row>
    <row r="615" spans="1:8" x14ac:dyDescent="0.35">
      <c r="A615" t="s">
        <v>592</v>
      </c>
      <c r="B615" t="s">
        <v>17</v>
      </c>
      <c r="C615" t="s">
        <v>620</v>
      </c>
      <c r="D615" t="s">
        <v>2206</v>
      </c>
      <c r="E615" t="str">
        <f t="shared" si="29"/>
        <v/>
      </c>
      <c r="F615" t="s">
        <v>2580</v>
      </c>
      <c r="G615" s="10">
        <v>5252295</v>
      </c>
      <c r="H615" s="4">
        <v>0.20899999999999999</v>
      </c>
    </row>
    <row r="616" spans="1:8" x14ac:dyDescent="0.35">
      <c r="A616" t="s">
        <v>592</v>
      </c>
      <c r="B616" t="s">
        <v>17</v>
      </c>
      <c r="C616" t="s">
        <v>620</v>
      </c>
      <c r="D616" t="s">
        <v>2170</v>
      </c>
      <c r="E616" t="str">
        <f t="shared" si="29"/>
        <v/>
      </c>
      <c r="F616" t="s">
        <v>2580</v>
      </c>
      <c r="G616" s="10">
        <v>0</v>
      </c>
      <c r="H616" s="4">
        <v>0</v>
      </c>
    </row>
    <row r="617" spans="1:8" x14ac:dyDescent="0.35">
      <c r="A617" t="s">
        <v>592</v>
      </c>
      <c r="B617" t="s">
        <v>17</v>
      </c>
      <c r="C617" t="s">
        <v>620</v>
      </c>
      <c r="D617" t="s">
        <v>2172</v>
      </c>
      <c r="E617" t="str">
        <f t="shared" si="29"/>
        <v/>
      </c>
      <c r="F617" t="s">
        <v>2580</v>
      </c>
      <c r="G617" s="10">
        <v>0</v>
      </c>
      <c r="H617" s="4">
        <v>0</v>
      </c>
    </row>
    <row r="618" spans="1:8" x14ac:dyDescent="0.35">
      <c r="A618" t="s">
        <v>592</v>
      </c>
      <c r="B618" t="s">
        <v>17</v>
      </c>
      <c r="C618" t="s">
        <v>620</v>
      </c>
      <c r="D618" t="s">
        <v>19</v>
      </c>
      <c r="E618" t="str">
        <f t="shared" si="29"/>
        <v>8</v>
      </c>
      <c r="F618" t="s">
        <v>2580</v>
      </c>
      <c r="G618" s="10">
        <v>25204518</v>
      </c>
      <c r="H618" s="4">
        <v>1.095</v>
      </c>
    </row>
    <row r="619" spans="1:8" x14ac:dyDescent="0.35">
      <c r="A619" t="s">
        <v>592</v>
      </c>
      <c r="B619" t="s">
        <v>17</v>
      </c>
      <c r="C619" t="s">
        <v>620</v>
      </c>
      <c r="D619" t="s">
        <v>30</v>
      </c>
      <c r="E619" t="str">
        <f t="shared" si="29"/>
        <v>8</v>
      </c>
      <c r="F619" t="s">
        <v>2580</v>
      </c>
      <c r="G619" s="10">
        <v>460356</v>
      </c>
      <c r="H619" s="4">
        <v>0.02</v>
      </c>
    </row>
    <row r="620" spans="1:8" x14ac:dyDescent="0.35">
      <c r="A620" t="s">
        <v>592</v>
      </c>
      <c r="B620" t="s">
        <v>17</v>
      </c>
      <c r="C620" t="s">
        <v>620</v>
      </c>
      <c r="D620" t="s">
        <v>2175</v>
      </c>
      <c r="E620" t="str">
        <f t="shared" si="29"/>
        <v/>
      </c>
      <c r="F620" t="s">
        <v>2580</v>
      </c>
      <c r="G620" s="10">
        <v>5411491</v>
      </c>
      <c r="H620" s="4">
        <v>0.2351</v>
      </c>
    </row>
    <row r="621" spans="1:8" x14ac:dyDescent="0.35">
      <c r="A621" t="s">
        <v>592</v>
      </c>
      <c r="B621" t="s">
        <v>17</v>
      </c>
      <c r="C621" t="s">
        <v>620</v>
      </c>
      <c r="D621" t="s">
        <v>2177</v>
      </c>
      <c r="E621" t="str">
        <f t="shared" si="29"/>
        <v/>
      </c>
      <c r="F621" t="s">
        <v>2580</v>
      </c>
      <c r="G621" s="10">
        <v>3899220</v>
      </c>
      <c r="H621" s="4">
        <v>0.1694</v>
      </c>
    </row>
    <row r="622" spans="1:8" x14ac:dyDescent="0.35">
      <c r="A622" t="s">
        <v>592</v>
      </c>
      <c r="B622" t="s">
        <v>17</v>
      </c>
      <c r="C622" t="s">
        <v>620</v>
      </c>
      <c r="D622" t="s">
        <v>2179</v>
      </c>
      <c r="E622" t="str">
        <f t="shared" si="29"/>
        <v/>
      </c>
      <c r="F622" t="s">
        <v>2580</v>
      </c>
      <c r="G622" s="10">
        <v>271610</v>
      </c>
      <c r="H622" s="4">
        <v>1.18E-2</v>
      </c>
    </row>
    <row r="623" spans="1:8" x14ac:dyDescent="0.35">
      <c r="A623" t="s">
        <v>592</v>
      </c>
      <c r="B623" t="s">
        <v>17</v>
      </c>
      <c r="C623" t="s">
        <v>644</v>
      </c>
      <c r="D623" t="s">
        <v>2206</v>
      </c>
      <c r="E623" t="str">
        <f t="shared" si="29"/>
        <v/>
      </c>
      <c r="F623" t="s">
        <v>2582</v>
      </c>
      <c r="G623" s="10">
        <v>13589141</v>
      </c>
      <c r="H623" s="4">
        <v>0.16</v>
      </c>
    </row>
    <row r="624" spans="1:8" x14ac:dyDescent="0.35">
      <c r="A624" t="s">
        <v>592</v>
      </c>
      <c r="B624" t="s">
        <v>17</v>
      </c>
      <c r="C624" t="s">
        <v>644</v>
      </c>
      <c r="D624" t="s">
        <v>2172</v>
      </c>
      <c r="E624" t="str">
        <f t="shared" si="29"/>
        <v/>
      </c>
      <c r="F624" t="s">
        <v>2582</v>
      </c>
      <c r="G624" s="10">
        <v>0</v>
      </c>
      <c r="H624" s="4">
        <v>0</v>
      </c>
    </row>
    <row r="625" spans="1:8" x14ac:dyDescent="0.35">
      <c r="A625" t="s">
        <v>592</v>
      </c>
      <c r="B625" t="s">
        <v>17</v>
      </c>
      <c r="C625" t="s">
        <v>644</v>
      </c>
      <c r="D625" t="s">
        <v>19</v>
      </c>
      <c r="E625" t="str">
        <f t="shared" si="29"/>
        <v>8</v>
      </c>
      <c r="F625" t="s">
        <v>2582</v>
      </c>
      <c r="G625" s="10">
        <v>20374430</v>
      </c>
      <c r="H625" s="4">
        <v>0.2964</v>
      </c>
    </row>
    <row r="626" spans="1:8" x14ac:dyDescent="0.35">
      <c r="A626" t="s">
        <v>592</v>
      </c>
      <c r="B626" t="s">
        <v>17</v>
      </c>
      <c r="C626" t="s">
        <v>644</v>
      </c>
      <c r="D626" t="s">
        <v>2175</v>
      </c>
      <c r="E626" t="str">
        <f t="shared" si="29"/>
        <v/>
      </c>
      <c r="F626" t="s">
        <v>2582</v>
      </c>
      <c r="G626" s="10">
        <v>14586552</v>
      </c>
      <c r="H626" s="4">
        <v>0.2122</v>
      </c>
    </row>
    <row r="627" spans="1:8" x14ac:dyDescent="0.35">
      <c r="A627" t="s">
        <v>592</v>
      </c>
      <c r="B627" t="s">
        <v>17</v>
      </c>
      <c r="C627" t="s">
        <v>644</v>
      </c>
      <c r="D627" t="s">
        <v>2177</v>
      </c>
      <c r="E627" t="str">
        <f t="shared" si="29"/>
        <v/>
      </c>
      <c r="F627" t="s">
        <v>2582</v>
      </c>
      <c r="G627" s="10">
        <v>7630100</v>
      </c>
      <c r="H627" s="4">
        <v>0.111</v>
      </c>
    </row>
    <row r="628" spans="1:8" x14ac:dyDescent="0.35">
      <c r="A628" t="s">
        <v>592</v>
      </c>
      <c r="B628" t="s">
        <v>17</v>
      </c>
      <c r="C628" t="s">
        <v>644</v>
      </c>
      <c r="D628" t="s">
        <v>2179</v>
      </c>
      <c r="E628" t="str">
        <f t="shared" si="29"/>
        <v/>
      </c>
      <c r="F628" t="s">
        <v>2582</v>
      </c>
      <c r="G628" s="10">
        <v>1766609</v>
      </c>
      <c r="H628" s="4">
        <v>2.5700000000000001E-2</v>
      </c>
    </row>
    <row r="629" spans="1:8" x14ac:dyDescent="0.35">
      <c r="A629" t="s">
        <v>592</v>
      </c>
      <c r="B629" t="s">
        <v>17</v>
      </c>
      <c r="C629" t="s">
        <v>650</v>
      </c>
      <c r="D629" t="s">
        <v>2206</v>
      </c>
      <c r="E629" t="str">
        <f t="shared" si="29"/>
        <v/>
      </c>
      <c r="F629" t="s">
        <v>2583</v>
      </c>
      <c r="G629" s="10">
        <v>6395660</v>
      </c>
      <c r="H629" s="4">
        <v>0.21149999999999999</v>
      </c>
    </row>
    <row r="630" spans="1:8" x14ac:dyDescent="0.35">
      <c r="A630" t="s">
        <v>592</v>
      </c>
      <c r="B630" t="s">
        <v>17</v>
      </c>
      <c r="C630" t="s">
        <v>650</v>
      </c>
      <c r="D630" t="s">
        <v>2170</v>
      </c>
      <c r="E630" t="str">
        <f t="shared" si="29"/>
        <v/>
      </c>
      <c r="F630" t="s">
        <v>2583</v>
      </c>
      <c r="G630" s="10">
        <v>0</v>
      </c>
      <c r="H630" s="4">
        <v>0</v>
      </c>
    </row>
    <row r="631" spans="1:8" x14ac:dyDescent="0.35">
      <c r="A631" t="s">
        <v>592</v>
      </c>
      <c r="B631" t="s">
        <v>17</v>
      </c>
      <c r="C631" t="s">
        <v>650</v>
      </c>
      <c r="D631" t="s">
        <v>2172</v>
      </c>
      <c r="E631" t="str">
        <f t="shared" si="29"/>
        <v/>
      </c>
      <c r="F631" t="s">
        <v>2583</v>
      </c>
      <c r="G631" s="10">
        <v>0</v>
      </c>
      <c r="H631" s="4">
        <v>0</v>
      </c>
    </row>
    <row r="632" spans="1:8" x14ac:dyDescent="0.35">
      <c r="A632" t="s">
        <v>592</v>
      </c>
      <c r="B632" t="s">
        <v>17</v>
      </c>
      <c r="C632" t="s">
        <v>650</v>
      </c>
      <c r="D632" t="s">
        <v>19</v>
      </c>
      <c r="E632" t="str">
        <f t="shared" si="29"/>
        <v>8</v>
      </c>
      <c r="F632" t="s">
        <v>2583</v>
      </c>
      <c r="G632" s="10">
        <v>12904568</v>
      </c>
      <c r="H632" s="4">
        <v>0.48570000000000002</v>
      </c>
    </row>
    <row r="633" spans="1:8" x14ac:dyDescent="0.35">
      <c r="A633" t="s">
        <v>592</v>
      </c>
      <c r="B633" t="s">
        <v>17</v>
      </c>
      <c r="C633" t="s">
        <v>650</v>
      </c>
      <c r="D633" t="s">
        <v>50</v>
      </c>
      <c r="E633" t="str">
        <f t="shared" si="29"/>
        <v/>
      </c>
      <c r="F633" t="s">
        <v>2583</v>
      </c>
      <c r="G633" s="10">
        <v>5833205</v>
      </c>
      <c r="H633" s="4">
        <v>0.19289999999999999</v>
      </c>
    </row>
    <row r="634" spans="1:8" x14ac:dyDescent="0.35">
      <c r="A634" t="s">
        <v>592</v>
      </c>
      <c r="B634" t="s">
        <v>17</v>
      </c>
      <c r="C634" t="s">
        <v>650</v>
      </c>
      <c r="D634" t="s">
        <v>2175</v>
      </c>
      <c r="E634" t="str">
        <f t="shared" si="29"/>
        <v/>
      </c>
      <c r="F634" t="s">
        <v>2583</v>
      </c>
      <c r="G634" s="10">
        <v>4931208</v>
      </c>
      <c r="H634" s="4">
        <v>0.18559999999999999</v>
      </c>
    </row>
    <row r="635" spans="1:8" x14ac:dyDescent="0.35">
      <c r="A635" t="s">
        <v>592</v>
      </c>
      <c r="B635" t="s">
        <v>17</v>
      </c>
      <c r="C635" t="s">
        <v>650</v>
      </c>
      <c r="D635" t="s">
        <v>2177</v>
      </c>
      <c r="E635" t="str">
        <f t="shared" si="29"/>
        <v/>
      </c>
      <c r="F635" t="s">
        <v>2583</v>
      </c>
      <c r="G635" s="10">
        <v>4601752</v>
      </c>
      <c r="H635" s="4">
        <v>0.17319999999999999</v>
      </c>
    </row>
    <row r="636" spans="1:8" x14ac:dyDescent="0.35">
      <c r="A636" t="s">
        <v>592</v>
      </c>
      <c r="B636" t="s">
        <v>17</v>
      </c>
      <c r="C636" t="s">
        <v>650</v>
      </c>
      <c r="D636" t="s">
        <v>2179</v>
      </c>
      <c r="E636" t="str">
        <f t="shared" si="29"/>
        <v/>
      </c>
      <c r="F636" t="s">
        <v>2583</v>
      </c>
      <c r="G636" s="10">
        <v>1044162</v>
      </c>
      <c r="H636" s="4">
        <v>3.9300000000000002E-2</v>
      </c>
    </row>
    <row r="637" spans="1:8" x14ac:dyDescent="0.35">
      <c r="A637" t="s">
        <v>666</v>
      </c>
      <c r="B637" t="s">
        <v>17</v>
      </c>
      <c r="C637" t="s">
        <v>667</v>
      </c>
      <c r="D637" t="s">
        <v>2172</v>
      </c>
      <c r="E637" t="str">
        <f t="shared" si="29"/>
        <v/>
      </c>
      <c r="F637" t="s">
        <v>2584</v>
      </c>
      <c r="G637" s="10">
        <v>0</v>
      </c>
      <c r="H637" s="4">
        <v>0</v>
      </c>
    </row>
    <row r="638" spans="1:8" x14ac:dyDescent="0.35">
      <c r="A638" t="s">
        <v>666</v>
      </c>
      <c r="B638" t="s">
        <v>17</v>
      </c>
      <c r="C638" t="s">
        <v>667</v>
      </c>
      <c r="D638" t="s">
        <v>19</v>
      </c>
      <c r="E638" t="str">
        <f t="shared" si="29"/>
        <v>8</v>
      </c>
      <c r="F638" t="s">
        <v>2584</v>
      </c>
      <c r="G638" s="10">
        <v>4409179</v>
      </c>
      <c r="H638" s="4">
        <v>0.59509999999999996</v>
      </c>
    </row>
    <row r="639" spans="1:8" x14ac:dyDescent="0.35">
      <c r="A639" t="s">
        <v>666</v>
      </c>
      <c r="B639" t="s">
        <v>17</v>
      </c>
      <c r="C639" t="s">
        <v>667</v>
      </c>
      <c r="D639" t="s">
        <v>30</v>
      </c>
      <c r="E639" t="str">
        <f t="shared" si="29"/>
        <v>8</v>
      </c>
      <c r="F639" t="s">
        <v>2584</v>
      </c>
      <c r="G639" s="10">
        <v>189674</v>
      </c>
      <c r="H639" s="4">
        <v>2.5600000000000001E-2</v>
      </c>
    </row>
    <row r="640" spans="1:8" x14ac:dyDescent="0.35">
      <c r="A640" t="s">
        <v>666</v>
      </c>
      <c r="B640" t="s">
        <v>17</v>
      </c>
      <c r="C640" t="s">
        <v>667</v>
      </c>
      <c r="D640" t="s">
        <v>2175</v>
      </c>
      <c r="E640" t="str">
        <f t="shared" si="29"/>
        <v/>
      </c>
      <c r="F640" t="s">
        <v>2584</v>
      </c>
      <c r="G640" s="10">
        <v>2293129</v>
      </c>
      <c r="H640" s="4">
        <v>0.3095</v>
      </c>
    </row>
    <row r="641" spans="1:8" x14ac:dyDescent="0.35">
      <c r="A641" t="s">
        <v>666</v>
      </c>
      <c r="B641" t="s">
        <v>17</v>
      </c>
      <c r="C641" t="s">
        <v>667</v>
      </c>
      <c r="D641" t="s">
        <v>2177</v>
      </c>
      <c r="E641" t="str">
        <f t="shared" si="29"/>
        <v/>
      </c>
      <c r="F641" t="s">
        <v>2584</v>
      </c>
      <c r="G641" s="10">
        <v>1484051</v>
      </c>
      <c r="H641" s="4">
        <v>0.20030000000000001</v>
      </c>
    </row>
    <row r="642" spans="1:8" x14ac:dyDescent="0.35">
      <c r="A642" t="s">
        <v>666</v>
      </c>
      <c r="B642" t="s">
        <v>17</v>
      </c>
      <c r="C642" t="s">
        <v>667</v>
      </c>
      <c r="D642" t="s">
        <v>2179</v>
      </c>
      <c r="E642" t="str">
        <f t="shared" si="29"/>
        <v/>
      </c>
      <c r="F642" t="s">
        <v>2584</v>
      </c>
      <c r="G642" s="10">
        <v>343784</v>
      </c>
      <c r="H642" s="4">
        <v>4.6399999999999997E-2</v>
      </c>
    </row>
    <row r="643" spans="1:8" x14ac:dyDescent="0.35">
      <c r="A643" t="s">
        <v>666</v>
      </c>
      <c r="B643" t="s">
        <v>17</v>
      </c>
      <c r="C643" t="s">
        <v>673</v>
      </c>
      <c r="D643" t="s">
        <v>2170</v>
      </c>
      <c r="E643" t="str">
        <f t="shared" ref="E643:E706" si="30">IF(OR(D643="0187",D643="0287"),"",IF(MID(D643,3,1)="8","8",""))</f>
        <v/>
      </c>
      <c r="F643" t="s">
        <v>2585</v>
      </c>
      <c r="G643" s="10">
        <v>0</v>
      </c>
      <c r="H643" s="4">
        <v>0</v>
      </c>
    </row>
    <row r="644" spans="1:8" x14ac:dyDescent="0.35">
      <c r="A644" t="s">
        <v>666</v>
      </c>
      <c r="B644" t="s">
        <v>17</v>
      </c>
      <c r="C644" t="s">
        <v>673</v>
      </c>
      <c r="D644" t="s">
        <v>2172</v>
      </c>
      <c r="E644" t="str">
        <f t="shared" si="30"/>
        <v/>
      </c>
      <c r="F644" t="s">
        <v>2585</v>
      </c>
      <c r="G644" s="10">
        <v>0</v>
      </c>
      <c r="H644" s="4">
        <v>0</v>
      </c>
    </row>
    <row r="645" spans="1:8" x14ac:dyDescent="0.35">
      <c r="A645" t="s">
        <v>666</v>
      </c>
      <c r="B645" t="s">
        <v>17</v>
      </c>
      <c r="C645" t="s">
        <v>673</v>
      </c>
      <c r="D645" t="s">
        <v>19</v>
      </c>
      <c r="E645" t="str">
        <f t="shared" si="30"/>
        <v>8</v>
      </c>
      <c r="F645" t="s">
        <v>2585</v>
      </c>
      <c r="G645" s="10">
        <v>10204874</v>
      </c>
      <c r="H645" s="4">
        <v>0.83309999999999995</v>
      </c>
    </row>
    <row r="646" spans="1:8" x14ac:dyDescent="0.35">
      <c r="A646" t="s">
        <v>666</v>
      </c>
      <c r="B646" t="s">
        <v>17</v>
      </c>
      <c r="C646" t="s">
        <v>673</v>
      </c>
      <c r="D646" t="s">
        <v>2175</v>
      </c>
      <c r="E646" t="str">
        <f t="shared" si="30"/>
        <v/>
      </c>
      <c r="F646" t="s">
        <v>2585</v>
      </c>
      <c r="G646" s="10">
        <v>3754404</v>
      </c>
      <c r="H646" s="4">
        <v>0.30649999999999999</v>
      </c>
    </row>
    <row r="647" spans="1:8" x14ac:dyDescent="0.35">
      <c r="A647" t="s">
        <v>666</v>
      </c>
      <c r="B647" t="s">
        <v>17</v>
      </c>
      <c r="C647" t="s">
        <v>673</v>
      </c>
      <c r="D647" t="s">
        <v>2177</v>
      </c>
      <c r="E647" t="str">
        <f t="shared" si="30"/>
        <v/>
      </c>
      <c r="F647" t="s">
        <v>2585</v>
      </c>
      <c r="G647" s="10">
        <v>1580157</v>
      </c>
      <c r="H647" s="4">
        <v>0.129</v>
      </c>
    </row>
    <row r="648" spans="1:8" x14ac:dyDescent="0.35">
      <c r="A648" t="s">
        <v>666</v>
      </c>
      <c r="B648" t="s">
        <v>17</v>
      </c>
      <c r="C648" t="s">
        <v>673</v>
      </c>
      <c r="D648" t="s">
        <v>2179</v>
      </c>
      <c r="E648" t="str">
        <f t="shared" si="30"/>
        <v/>
      </c>
      <c r="F648" t="s">
        <v>2585</v>
      </c>
      <c r="G648" s="10">
        <v>458123</v>
      </c>
      <c r="H648" s="4">
        <v>3.7400000000000003E-2</v>
      </c>
    </row>
    <row r="649" spans="1:8" x14ac:dyDescent="0.35">
      <c r="A649" t="s">
        <v>666</v>
      </c>
      <c r="B649" t="s">
        <v>17</v>
      </c>
      <c r="C649" t="s">
        <v>680</v>
      </c>
      <c r="D649" t="s">
        <v>2206</v>
      </c>
      <c r="E649" t="str">
        <f t="shared" si="30"/>
        <v/>
      </c>
      <c r="F649" t="s">
        <v>2586</v>
      </c>
      <c r="G649" s="10">
        <v>1121286</v>
      </c>
      <c r="H649" s="4">
        <v>0.11</v>
      </c>
    </row>
    <row r="650" spans="1:8" x14ac:dyDescent="0.35">
      <c r="A650" t="s">
        <v>666</v>
      </c>
      <c r="B650" t="s">
        <v>17</v>
      </c>
      <c r="C650" t="s">
        <v>680</v>
      </c>
      <c r="D650" t="s">
        <v>2170</v>
      </c>
      <c r="E650" t="str">
        <f t="shared" si="30"/>
        <v/>
      </c>
      <c r="F650" t="s">
        <v>2586</v>
      </c>
      <c r="G650" s="10">
        <v>0</v>
      </c>
      <c r="H650" s="4">
        <v>0</v>
      </c>
    </row>
    <row r="651" spans="1:8" x14ac:dyDescent="0.35">
      <c r="A651" t="s">
        <v>666</v>
      </c>
      <c r="B651" t="s">
        <v>17</v>
      </c>
      <c r="C651" t="s">
        <v>680</v>
      </c>
      <c r="D651" t="s">
        <v>2172</v>
      </c>
      <c r="E651" t="str">
        <f t="shared" si="30"/>
        <v/>
      </c>
      <c r="F651" t="s">
        <v>2586</v>
      </c>
      <c r="G651" s="10">
        <v>0</v>
      </c>
      <c r="H651" s="4">
        <v>0</v>
      </c>
    </row>
    <row r="652" spans="1:8" x14ac:dyDescent="0.35">
      <c r="A652" t="s">
        <v>666</v>
      </c>
      <c r="B652" t="s">
        <v>17</v>
      </c>
      <c r="C652" t="s">
        <v>680</v>
      </c>
      <c r="D652" t="s">
        <v>19</v>
      </c>
      <c r="E652" t="str">
        <f t="shared" si="30"/>
        <v>8</v>
      </c>
      <c r="F652" t="s">
        <v>2586</v>
      </c>
      <c r="G652" s="10">
        <v>11138622</v>
      </c>
      <c r="H652" s="4">
        <v>1.1924999999999999</v>
      </c>
    </row>
    <row r="653" spans="1:8" x14ac:dyDescent="0.35">
      <c r="A653" t="s">
        <v>666</v>
      </c>
      <c r="B653" t="s">
        <v>17</v>
      </c>
      <c r="C653" t="s">
        <v>680</v>
      </c>
      <c r="D653" t="s">
        <v>30</v>
      </c>
      <c r="E653" t="str">
        <f t="shared" si="30"/>
        <v>8</v>
      </c>
      <c r="F653" t="s">
        <v>2586</v>
      </c>
      <c r="G653" s="10">
        <v>313843</v>
      </c>
      <c r="H653" s="4">
        <v>3.3599999999999998E-2</v>
      </c>
    </row>
    <row r="654" spans="1:8" x14ac:dyDescent="0.35">
      <c r="A654" t="s">
        <v>666</v>
      </c>
      <c r="B654" t="s">
        <v>17</v>
      </c>
      <c r="C654" t="s">
        <v>680</v>
      </c>
      <c r="D654" t="s">
        <v>2175</v>
      </c>
      <c r="E654" t="str">
        <f t="shared" si="30"/>
        <v/>
      </c>
      <c r="F654" t="s">
        <v>2586</v>
      </c>
      <c r="G654" s="10">
        <v>2583600</v>
      </c>
      <c r="H654" s="4">
        <v>0.27660000000000001</v>
      </c>
    </row>
    <row r="655" spans="1:8" x14ac:dyDescent="0.35">
      <c r="A655" t="s">
        <v>666</v>
      </c>
      <c r="B655" t="s">
        <v>17</v>
      </c>
      <c r="C655" t="s">
        <v>680</v>
      </c>
      <c r="D655" t="s">
        <v>2177</v>
      </c>
      <c r="E655" t="str">
        <f t="shared" si="30"/>
        <v/>
      </c>
      <c r="F655" t="s">
        <v>2586</v>
      </c>
      <c r="G655" s="10">
        <v>1329162</v>
      </c>
      <c r="H655" s="4">
        <v>0.14230000000000001</v>
      </c>
    </row>
    <row r="656" spans="1:8" x14ac:dyDescent="0.35">
      <c r="A656" t="s">
        <v>666</v>
      </c>
      <c r="B656" t="s">
        <v>17</v>
      </c>
      <c r="C656" t="s">
        <v>680</v>
      </c>
      <c r="D656" t="s">
        <v>2179</v>
      </c>
      <c r="E656" t="str">
        <f t="shared" si="30"/>
        <v/>
      </c>
      <c r="F656" t="s">
        <v>2586</v>
      </c>
      <c r="G656" s="10">
        <v>71922</v>
      </c>
      <c r="H656" s="4">
        <v>7.7000000000000002E-3</v>
      </c>
    </row>
    <row r="657" spans="1:8" x14ac:dyDescent="0.35">
      <c r="A657" t="s">
        <v>666</v>
      </c>
      <c r="B657" t="s">
        <v>17</v>
      </c>
      <c r="C657" t="s">
        <v>700</v>
      </c>
      <c r="D657" t="s">
        <v>2172</v>
      </c>
      <c r="E657" t="str">
        <f t="shared" si="30"/>
        <v/>
      </c>
      <c r="F657" t="s">
        <v>2587</v>
      </c>
      <c r="G657" s="10">
        <v>0</v>
      </c>
      <c r="H657" s="4">
        <v>0</v>
      </c>
    </row>
    <row r="658" spans="1:8" x14ac:dyDescent="0.35">
      <c r="A658" t="s">
        <v>666</v>
      </c>
      <c r="B658" t="s">
        <v>17</v>
      </c>
      <c r="C658" t="s">
        <v>700</v>
      </c>
      <c r="D658" t="s">
        <v>19</v>
      </c>
      <c r="E658" t="str">
        <f t="shared" si="30"/>
        <v>8</v>
      </c>
      <c r="F658" t="s">
        <v>2587</v>
      </c>
      <c r="G658" s="10">
        <v>1222883</v>
      </c>
      <c r="H658" s="4">
        <v>0.39939999999999998</v>
      </c>
    </row>
    <row r="659" spans="1:8" x14ac:dyDescent="0.35">
      <c r="A659" t="s">
        <v>666</v>
      </c>
      <c r="B659" t="s">
        <v>17</v>
      </c>
      <c r="C659" t="s">
        <v>700</v>
      </c>
      <c r="D659" t="s">
        <v>2175</v>
      </c>
      <c r="E659" t="str">
        <f t="shared" si="30"/>
        <v/>
      </c>
      <c r="F659" t="s">
        <v>2587</v>
      </c>
      <c r="G659" s="10">
        <v>809540</v>
      </c>
      <c r="H659" s="4">
        <v>0.26440000000000002</v>
      </c>
    </row>
    <row r="660" spans="1:8" x14ac:dyDescent="0.35">
      <c r="A660" t="s">
        <v>666</v>
      </c>
      <c r="B660" t="s">
        <v>17</v>
      </c>
      <c r="C660" t="s">
        <v>700</v>
      </c>
      <c r="D660" t="s">
        <v>2177</v>
      </c>
      <c r="E660" t="str">
        <f t="shared" si="30"/>
        <v/>
      </c>
      <c r="F660" t="s">
        <v>2587</v>
      </c>
      <c r="G660" s="10">
        <v>779535</v>
      </c>
      <c r="H660" s="4">
        <v>0.25459999999999999</v>
      </c>
    </row>
    <row r="661" spans="1:8" x14ac:dyDescent="0.35">
      <c r="A661" t="s">
        <v>666</v>
      </c>
      <c r="B661" t="s">
        <v>17</v>
      </c>
      <c r="C661" t="s">
        <v>700</v>
      </c>
      <c r="D661" t="s">
        <v>2179</v>
      </c>
      <c r="E661" t="str">
        <f t="shared" si="30"/>
        <v/>
      </c>
      <c r="F661" t="s">
        <v>2587</v>
      </c>
      <c r="G661" s="10">
        <v>219837</v>
      </c>
      <c r="H661" s="4">
        <v>7.1800000000000003E-2</v>
      </c>
    </row>
    <row r="662" spans="1:8" x14ac:dyDescent="0.35">
      <c r="A662" t="s">
        <v>701</v>
      </c>
      <c r="B662" t="s">
        <v>17</v>
      </c>
      <c r="C662" t="s">
        <v>702</v>
      </c>
      <c r="D662" t="s">
        <v>2206</v>
      </c>
      <c r="E662" t="str">
        <f t="shared" si="30"/>
        <v/>
      </c>
      <c r="F662" t="s">
        <v>2588</v>
      </c>
      <c r="G662" s="10">
        <v>228598</v>
      </c>
      <c r="H662" s="4">
        <v>0.14330000000000001</v>
      </c>
    </row>
    <row r="663" spans="1:8" x14ac:dyDescent="0.35">
      <c r="A663" t="s">
        <v>701</v>
      </c>
      <c r="B663" t="s">
        <v>17</v>
      </c>
      <c r="C663" t="s">
        <v>702</v>
      </c>
      <c r="D663" t="s">
        <v>2172</v>
      </c>
      <c r="E663" t="str">
        <f t="shared" si="30"/>
        <v/>
      </c>
      <c r="F663" t="s">
        <v>2588</v>
      </c>
      <c r="G663" s="10">
        <v>0</v>
      </c>
      <c r="H663" s="4">
        <v>0</v>
      </c>
    </row>
    <row r="664" spans="1:8" x14ac:dyDescent="0.35">
      <c r="A664" t="s">
        <v>701</v>
      </c>
      <c r="B664" t="s">
        <v>17</v>
      </c>
      <c r="C664" t="s">
        <v>702</v>
      </c>
      <c r="D664" t="s">
        <v>19</v>
      </c>
      <c r="E664" t="str">
        <f t="shared" si="30"/>
        <v>8</v>
      </c>
      <c r="F664" t="s">
        <v>2588</v>
      </c>
      <c r="G664" s="10">
        <v>113900</v>
      </c>
      <c r="H664" s="4">
        <v>7.1400000000000005E-2</v>
      </c>
    </row>
    <row r="665" spans="1:8" x14ac:dyDescent="0.35">
      <c r="A665" t="s">
        <v>701</v>
      </c>
      <c r="B665" t="s">
        <v>17</v>
      </c>
      <c r="C665" t="s">
        <v>702</v>
      </c>
      <c r="D665" t="s">
        <v>2175</v>
      </c>
      <c r="E665" t="str">
        <f t="shared" si="30"/>
        <v/>
      </c>
      <c r="F665" t="s">
        <v>2588</v>
      </c>
      <c r="G665" s="10">
        <v>408062</v>
      </c>
      <c r="H665" s="4">
        <v>0.25580000000000003</v>
      </c>
    </row>
    <row r="666" spans="1:8" x14ac:dyDescent="0.35">
      <c r="A666" t="s">
        <v>701</v>
      </c>
      <c r="B666" t="s">
        <v>17</v>
      </c>
      <c r="C666" t="s">
        <v>702</v>
      </c>
      <c r="D666" t="s">
        <v>2177</v>
      </c>
      <c r="E666" t="str">
        <f t="shared" si="30"/>
        <v/>
      </c>
      <c r="F666" t="s">
        <v>2588</v>
      </c>
      <c r="G666" s="10">
        <v>223971</v>
      </c>
      <c r="H666" s="4">
        <v>0.1404</v>
      </c>
    </row>
    <row r="667" spans="1:8" x14ac:dyDescent="0.35">
      <c r="A667" t="s">
        <v>701</v>
      </c>
      <c r="B667" t="s">
        <v>17</v>
      </c>
      <c r="C667" t="s">
        <v>702</v>
      </c>
      <c r="D667" t="s">
        <v>2179</v>
      </c>
      <c r="E667" t="str">
        <f t="shared" si="30"/>
        <v/>
      </c>
      <c r="F667" t="s">
        <v>2588</v>
      </c>
      <c r="G667" s="10">
        <v>27438</v>
      </c>
      <c r="H667" s="4">
        <v>1.72E-2</v>
      </c>
    </row>
    <row r="668" spans="1:8" x14ac:dyDescent="0.35">
      <c r="A668" t="s">
        <v>701</v>
      </c>
      <c r="B668" t="s">
        <v>17</v>
      </c>
      <c r="C668" t="s">
        <v>704</v>
      </c>
      <c r="D668" t="s">
        <v>2172</v>
      </c>
      <c r="E668" t="str">
        <f t="shared" si="30"/>
        <v/>
      </c>
      <c r="F668" t="s">
        <v>2589</v>
      </c>
      <c r="G668" s="10">
        <v>0</v>
      </c>
      <c r="H668" s="4">
        <v>0</v>
      </c>
    </row>
    <row r="669" spans="1:8" x14ac:dyDescent="0.35">
      <c r="A669" t="s">
        <v>701</v>
      </c>
      <c r="B669" t="s">
        <v>17</v>
      </c>
      <c r="C669" t="s">
        <v>704</v>
      </c>
      <c r="D669" t="s">
        <v>19</v>
      </c>
      <c r="E669" t="str">
        <f t="shared" si="30"/>
        <v>8</v>
      </c>
      <c r="F669" t="s">
        <v>2589</v>
      </c>
      <c r="G669" s="10">
        <v>757231</v>
      </c>
      <c r="H669" s="4">
        <v>0.1648</v>
      </c>
    </row>
    <row r="670" spans="1:8" x14ac:dyDescent="0.35">
      <c r="A670" t="s">
        <v>701</v>
      </c>
      <c r="B670" t="s">
        <v>17</v>
      </c>
      <c r="C670" t="s">
        <v>704</v>
      </c>
      <c r="D670" t="s">
        <v>2175</v>
      </c>
      <c r="E670" t="str">
        <f t="shared" si="30"/>
        <v/>
      </c>
      <c r="F670" t="s">
        <v>2589</v>
      </c>
      <c r="G670" s="10">
        <v>912996</v>
      </c>
      <c r="H670" s="4">
        <v>0.19869999999999999</v>
      </c>
    </row>
    <row r="671" spans="1:8" x14ac:dyDescent="0.35">
      <c r="A671" t="s">
        <v>701</v>
      </c>
      <c r="B671" t="s">
        <v>17</v>
      </c>
      <c r="C671" t="s">
        <v>704</v>
      </c>
      <c r="D671" t="s">
        <v>2177</v>
      </c>
      <c r="E671" t="str">
        <f t="shared" si="30"/>
        <v/>
      </c>
      <c r="F671" t="s">
        <v>2589</v>
      </c>
      <c r="G671" s="10">
        <v>953890</v>
      </c>
      <c r="H671" s="4">
        <v>0.20760000000000001</v>
      </c>
    </row>
    <row r="672" spans="1:8" x14ac:dyDescent="0.35">
      <c r="A672" t="s">
        <v>701</v>
      </c>
      <c r="B672" t="s">
        <v>17</v>
      </c>
      <c r="C672" t="s">
        <v>704</v>
      </c>
      <c r="D672" t="s">
        <v>2179</v>
      </c>
      <c r="E672" t="str">
        <f t="shared" si="30"/>
        <v/>
      </c>
      <c r="F672" t="s">
        <v>2589</v>
      </c>
      <c r="G672" s="10">
        <v>221472</v>
      </c>
      <c r="H672" s="4">
        <v>4.82E-2</v>
      </c>
    </row>
    <row r="673" spans="1:8" x14ac:dyDescent="0.35">
      <c r="A673" t="s">
        <v>701</v>
      </c>
      <c r="B673" t="s">
        <v>17</v>
      </c>
      <c r="C673" t="s">
        <v>710</v>
      </c>
      <c r="D673" t="s">
        <v>2172</v>
      </c>
      <c r="E673" t="str">
        <f t="shared" si="30"/>
        <v/>
      </c>
      <c r="F673" t="s">
        <v>2590</v>
      </c>
      <c r="G673" s="10">
        <v>0</v>
      </c>
      <c r="H673" s="4">
        <v>0</v>
      </c>
    </row>
    <row r="674" spans="1:8" x14ac:dyDescent="0.35">
      <c r="A674" t="s">
        <v>701</v>
      </c>
      <c r="B674" t="s">
        <v>17</v>
      </c>
      <c r="C674" t="s">
        <v>710</v>
      </c>
      <c r="D674" t="s">
        <v>19</v>
      </c>
      <c r="E674" t="str">
        <f t="shared" si="30"/>
        <v>8</v>
      </c>
      <c r="F674" t="s">
        <v>2590</v>
      </c>
      <c r="G674" s="10">
        <v>2131277</v>
      </c>
      <c r="H674" s="4">
        <v>0.2041</v>
      </c>
    </row>
    <row r="675" spans="1:8" x14ac:dyDescent="0.35">
      <c r="A675" t="s">
        <v>701</v>
      </c>
      <c r="B675" t="s">
        <v>17</v>
      </c>
      <c r="C675" t="s">
        <v>710</v>
      </c>
      <c r="D675" t="s">
        <v>30</v>
      </c>
      <c r="E675" t="str">
        <f t="shared" si="30"/>
        <v>8</v>
      </c>
      <c r="F675" t="s">
        <v>2590</v>
      </c>
      <c r="G675" s="10">
        <v>813457</v>
      </c>
      <c r="H675" s="4">
        <v>7.7899999999999997E-2</v>
      </c>
    </row>
    <row r="676" spans="1:8" x14ac:dyDescent="0.35">
      <c r="A676" t="s">
        <v>701</v>
      </c>
      <c r="B676" t="s">
        <v>17</v>
      </c>
      <c r="C676" t="s">
        <v>710</v>
      </c>
      <c r="D676" t="s">
        <v>2175</v>
      </c>
      <c r="E676" t="str">
        <f t="shared" si="30"/>
        <v/>
      </c>
      <c r="F676" t="s">
        <v>2590</v>
      </c>
      <c r="G676" s="10">
        <v>1808609</v>
      </c>
      <c r="H676" s="4">
        <v>0.17319999999999999</v>
      </c>
    </row>
    <row r="677" spans="1:8" x14ac:dyDescent="0.35">
      <c r="A677" t="s">
        <v>701</v>
      </c>
      <c r="B677" t="s">
        <v>17</v>
      </c>
      <c r="C677" t="s">
        <v>710</v>
      </c>
      <c r="D677" t="s">
        <v>2177</v>
      </c>
      <c r="E677" t="str">
        <f t="shared" si="30"/>
        <v/>
      </c>
      <c r="F677" t="s">
        <v>2590</v>
      </c>
      <c r="G677" s="10">
        <v>1752221</v>
      </c>
      <c r="H677" s="4">
        <v>0.1678</v>
      </c>
    </row>
    <row r="678" spans="1:8" x14ac:dyDescent="0.35">
      <c r="A678" t="s">
        <v>701</v>
      </c>
      <c r="B678" t="s">
        <v>17</v>
      </c>
      <c r="C678" t="s">
        <v>710</v>
      </c>
      <c r="D678" t="s">
        <v>2179</v>
      </c>
      <c r="E678" t="str">
        <f t="shared" si="30"/>
        <v/>
      </c>
      <c r="F678" t="s">
        <v>2590</v>
      </c>
      <c r="G678" s="10">
        <v>186917</v>
      </c>
      <c r="H678" s="4">
        <v>1.7899999999999999E-2</v>
      </c>
    </row>
    <row r="679" spans="1:8" x14ac:dyDescent="0.35">
      <c r="A679" t="s">
        <v>712</v>
      </c>
      <c r="B679" t="s">
        <v>17</v>
      </c>
      <c r="C679" t="s">
        <v>713</v>
      </c>
      <c r="D679" t="s">
        <v>2170</v>
      </c>
      <c r="E679" t="str">
        <f t="shared" si="30"/>
        <v/>
      </c>
      <c r="F679" t="s">
        <v>2591</v>
      </c>
      <c r="G679" s="10">
        <v>0</v>
      </c>
      <c r="H679" s="4">
        <v>0</v>
      </c>
    </row>
    <row r="680" spans="1:8" x14ac:dyDescent="0.35">
      <c r="A680" t="s">
        <v>712</v>
      </c>
      <c r="B680" t="s">
        <v>17</v>
      </c>
      <c r="C680" t="s">
        <v>713</v>
      </c>
      <c r="D680" t="s">
        <v>2172</v>
      </c>
      <c r="E680" t="str">
        <f t="shared" si="30"/>
        <v/>
      </c>
      <c r="F680" t="s">
        <v>2591</v>
      </c>
      <c r="G680" s="10">
        <v>0</v>
      </c>
      <c r="H680" s="4">
        <v>0</v>
      </c>
    </row>
    <row r="681" spans="1:8" x14ac:dyDescent="0.35">
      <c r="A681" t="s">
        <v>712</v>
      </c>
      <c r="B681" t="s">
        <v>17</v>
      </c>
      <c r="C681" t="s">
        <v>713</v>
      </c>
      <c r="D681" t="s">
        <v>19</v>
      </c>
      <c r="E681" t="str">
        <f t="shared" si="30"/>
        <v>8</v>
      </c>
      <c r="F681" t="s">
        <v>2591</v>
      </c>
      <c r="G681" s="10">
        <v>6855462</v>
      </c>
      <c r="H681" s="4">
        <v>1.23</v>
      </c>
    </row>
    <row r="682" spans="1:8" x14ac:dyDescent="0.35">
      <c r="A682" t="s">
        <v>712</v>
      </c>
      <c r="B682" t="s">
        <v>17</v>
      </c>
      <c r="C682" t="s">
        <v>713</v>
      </c>
      <c r="D682" t="s">
        <v>30</v>
      </c>
      <c r="E682" t="str">
        <f t="shared" si="30"/>
        <v>8</v>
      </c>
      <c r="F682" t="s">
        <v>2591</v>
      </c>
      <c r="G682" s="10">
        <v>227401</v>
      </c>
      <c r="H682" s="4">
        <v>4.0800000000000003E-2</v>
      </c>
    </row>
    <row r="683" spans="1:8" x14ac:dyDescent="0.35">
      <c r="A683" t="s">
        <v>712</v>
      </c>
      <c r="B683" t="s">
        <v>17</v>
      </c>
      <c r="C683" t="s">
        <v>713</v>
      </c>
      <c r="D683" t="s">
        <v>2175</v>
      </c>
      <c r="E683" t="str">
        <f t="shared" si="30"/>
        <v/>
      </c>
      <c r="F683" t="s">
        <v>2591</v>
      </c>
      <c r="G683" s="10">
        <v>1212246</v>
      </c>
      <c r="H683" s="4">
        <v>0.2175</v>
      </c>
    </row>
    <row r="684" spans="1:8" x14ac:dyDescent="0.35">
      <c r="A684" t="s">
        <v>712</v>
      </c>
      <c r="B684" t="s">
        <v>17</v>
      </c>
      <c r="C684" t="s">
        <v>713</v>
      </c>
      <c r="D684" t="s">
        <v>2177</v>
      </c>
      <c r="E684" t="str">
        <f t="shared" si="30"/>
        <v/>
      </c>
      <c r="F684" t="s">
        <v>2591</v>
      </c>
      <c r="G684" s="10">
        <v>830458</v>
      </c>
      <c r="H684" s="4">
        <v>0.14899999999999999</v>
      </c>
    </row>
    <row r="685" spans="1:8" x14ac:dyDescent="0.35">
      <c r="A685" t="s">
        <v>712</v>
      </c>
      <c r="B685" t="s">
        <v>17</v>
      </c>
      <c r="C685" t="s">
        <v>713</v>
      </c>
      <c r="D685" t="s">
        <v>2179</v>
      </c>
      <c r="E685" t="str">
        <f t="shared" si="30"/>
        <v/>
      </c>
      <c r="F685" t="s">
        <v>2591</v>
      </c>
      <c r="G685" s="10">
        <v>1077924</v>
      </c>
      <c r="H685" s="4">
        <v>0.19339999999999999</v>
      </c>
    </row>
    <row r="686" spans="1:8" x14ac:dyDescent="0.35">
      <c r="A686" t="s">
        <v>712</v>
      </c>
      <c r="B686" t="s">
        <v>17</v>
      </c>
      <c r="C686" t="s">
        <v>720</v>
      </c>
      <c r="D686" t="s">
        <v>2172</v>
      </c>
      <c r="E686" t="str">
        <f t="shared" si="30"/>
        <v/>
      </c>
      <c r="F686" t="s">
        <v>2593</v>
      </c>
      <c r="G686" s="10">
        <v>0</v>
      </c>
      <c r="H686" s="4">
        <v>0</v>
      </c>
    </row>
    <row r="687" spans="1:8" x14ac:dyDescent="0.35">
      <c r="A687" t="s">
        <v>712</v>
      </c>
      <c r="B687" t="s">
        <v>17</v>
      </c>
      <c r="C687" t="s">
        <v>720</v>
      </c>
      <c r="D687" t="s">
        <v>19</v>
      </c>
      <c r="E687" t="str">
        <f t="shared" si="30"/>
        <v>8</v>
      </c>
      <c r="F687" t="s">
        <v>2593</v>
      </c>
      <c r="G687" s="10">
        <v>20373286</v>
      </c>
      <c r="H687" s="4">
        <v>1.0019</v>
      </c>
    </row>
    <row r="688" spans="1:8" x14ac:dyDescent="0.35">
      <c r="A688" t="s">
        <v>712</v>
      </c>
      <c r="B688" t="s">
        <v>17</v>
      </c>
      <c r="C688" t="s">
        <v>720</v>
      </c>
      <c r="D688" t="s">
        <v>30</v>
      </c>
      <c r="E688" t="str">
        <f t="shared" si="30"/>
        <v>8</v>
      </c>
      <c r="F688" t="s">
        <v>2593</v>
      </c>
      <c r="G688" s="10">
        <v>443295</v>
      </c>
      <c r="H688" s="4">
        <v>2.18E-2</v>
      </c>
    </row>
    <row r="689" spans="1:8" x14ac:dyDescent="0.35">
      <c r="A689" t="s">
        <v>712</v>
      </c>
      <c r="B689" t="s">
        <v>17</v>
      </c>
      <c r="C689" t="s">
        <v>720</v>
      </c>
      <c r="D689" t="s">
        <v>2175</v>
      </c>
      <c r="E689" t="str">
        <f t="shared" si="30"/>
        <v/>
      </c>
      <c r="F689" t="s">
        <v>2593</v>
      </c>
      <c r="G689" s="10">
        <v>4829479</v>
      </c>
      <c r="H689" s="4">
        <v>0.23749999999999999</v>
      </c>
    </row>
    <row r="690" spans="1:8" x14ac:dyDescent="0.35">
      <c r="A690" t="s">
        <v>712</v>
      </c>
      <c r="B690" t="s">
        <v>17</v>
      </c>
      <c r="C690" t="s">
        <v>720</v>
      </c>
      <c r="D690" t="s">
        <v>2177</v>
      </c>
      <c r="E690" t="str">
        <f t="shared" si="30"/>
        <v/>
      </c>
      <c r="F690" t="s">
        <v>2593</v>
      </c>
      <c r="G690" s="10">
        <v>3885952</v>
      </c>
      <c r="H690" s="4">
        <v>0.19109999999999999</v>
      </c>
    </row>
    <row r="691" spans="1:8" x14ac:dyDescent="0.35">
      <c r="A691" t="s">
        <v>712</v>
      </c>
      <c r="B691" t="s">
        <v>17</v>
      </c>
      <c r="C691" t="s">
        <v>720</v>
      </c>
      <c r="D691" t="s">
        <v>2179</v>
      </c>
      <c r="E691" t="str">
        <f t="shared" si="30"/>
        <v/>
      </c>
      <c r="F691" t="s">
        <v>2593</v>
      </c>
      <c r="G691" s="10">
        <v>455496</v>
      </c>
      <c r="H691" s="4">
        <v>2.24E-2</v>
      </c>
    </row>
    <row r="692" spans="1:8" x14ac:dyDescent="0.35">
      <c r="A692" t="s">
        <v>712</v>
      </c>
      <c r="B692" t="s">
        <v>17</v>
      </c>
      <c r="C692" t="s">
        <v>734</v>
      </c>
      <c r="D692" t="s">
        <v>2172</v>
      </c>
      <c r="E692" t="str">
        <f t="shared" si="30"/>
        <v/>
      </c>
      <c r="F692" t="s">
        <v>2594</v>
      </c>
      <c r="G692" s="10">
        <v>0</v>
      </c>
      <c r="H692" s="4">
        <v>0</v>
      </c>
    </row>
    <row r="693" spans="1:8" x14ac:dyDescent="0.35">
      <c r="A693" t="s">
        <v>712</v>
      </c>
      <c r="B693" t="s">
        <v>17</v>
      </c>
      <c r="C693" t="s">
        <v>734</v>
      </c>
      <c r="D693" t="s">
        <v>19</v>
      </c>
      <c r="E693" t="str">
        <f t="shared" si="30"/>
        <v>8</v>
      </c>
      <c r="F693" t="s">
        <v>2594</v>
      </c>
      <c r="G693" s="10">
        <v>25823690</v>
      </c>
      <c r="H693" s="4">
        <v>1.1569</v>
      </c>
    </row>
    <row r="694" spans="1:8" x14ac:dyDescent="0.35">
      <c r="A694" t="s">
        <v>712</v>
      </c>
      <c r="B694" t="s">
        <v>17</v>
      </c>
      <c r="C694" t="s">
        <v>734</v>
      </c>
      <c r="D694" t="s">
        <v>30</v>
      </c>
      <c r="E694" t="str">
        <f t="shared" si="30"/>
        <v>8</v>
      </c>
      <c r="F694" t="s">
        <v>2594</v>
      </c>
      <c r="G694" s="10">
        <v>950894</v>
      </c>
      <c r="H694" s="4">
        <v>4.2599999999999999E-2</v>
      </c>
    </row>
    <row r="695" spans="1:8" x14ac:dyDescent="0.35">
      <c r="A695" t="s">
        <v>712</v>
      </c>
      <c r="B695" t="s">
        <v>17</v>
      </c>
      <c r="C695" t="s">
        <v>734</v>
      </c>
      <c r="D695" t="s">
        <v>2175</v>
      </c>
      <c r="E695" t="str">
        <f t="shared" si="30"/>
        <v/>
      </c>
      <c r="F695" t="s">
        <v>2594</v>
      </c>
      <c r="G695" s="10">
        <v>4830363</v>
      </c>
      <c r="H695" s="4">
        <v>0.21640000000000001</v>
      </c>
    </row>
    <row r="696" spans="1:8" x14ac:dyDescent="0.35">
      <c r="A696" t="s">
        <v>712</v>
      </c>
      <c r="B696" t="s">
        <v>17</v>
      </c>
      <c r="C696" t="s">
        <v>734</v>
      </c>
      <c r="D696" t="s">
        <v>2177</v>
      </c>
      <c r="E696" t="str">
        <f t="shared" si="30"/>
        <v/>
      </c>
      <c r="F696" t="s">
        <v>2594</v>
      </c>
      <c r="G696" s="10">
        <v>6241078</v>
      </c>
      <c r="H696" s="4">
        <v>0.27960000000000002</v>
      </c>
    </row>
    <row r="697" spans="1:8" x14ac:dyDescent="0.35">
      <c r="A697" t="s">
        <v>712</v>
      </c>
      <c r="B697" t="s">
        <v>17</v>
      </c>
      <c r="C697" t="s">
        <v>734</v>
      </c>
      <c r="D697" t="s">
        <v>2179</v>
      </c>
      <c r="E697" t="str">
        <f t="shared" si="30"/>
        <v/>
      </c>
      <c r="F697" t="s">
        <v>2594</v>
      </c>
      <c r="G697" s="10">
        <v>1013394</v>
      </c>
      <c r="H697" s="4">
        <v>4.5400000000000003E-2</v>
      </c>
    </row>
    <row r="698" spans="1:8" x14ac:dyDescent="0.35">
      <c r="A698" t="s">
        <v>712</v>
      </c>
      <c r="B698" t="s">
        <v>17</v>
      </c>
      <c r="C698" t="s">
        <v>740</v>
      </c>
      <c r="D698" t="s">
        <v>2172</v>
      </c>
      <c r="E698" t="str">
        <f t="shared" si="30"/>
        <v/>
      </c>
      <c r="F698" t="s">
        <v>2595</v>
      </c>
      <c r="G698" s="10">
        <v>0</v>
      </c>
      <c r="H698" s="4">
        <v>0</v>
      </c>
    </row>
    <row r="699" spans="1:8" x14ac:dyDescent="0.35">
      <c r="A699" t="s">
        <v>712</v>
      </c>
      <c r="B699" t="s">
        <v>17</v>
      </c>
      <c r="C699" t="s">
        <v>740</v>
      </c>
      <c r="D699" t="s">
        <v>19</v>
      </c>
      <c r="E699" t="str">
        <f t="shared" si="30"/>
        <v>8</v>
      </c>
      <c r="F699" t="s">
        <v>2595</v>
      </c>
      <c r="G699" s="10">
        <v>6335783</v>
      </c>
      <c r="H699" s="4">
        <v>0.89049999999999996</v>
      </c>
    </row>
    <row r="700" spans="1:8" x14ac:dyDescent="0.35">
      <c r="A700" t="s">
        <v>712</v>
      </c>
      <c r="B700" t="s">
        <v>17</v>
      </c>
      <c r="C700" t="s">
        <v>740</v>
      </c>
      <c r="D700" t="s">
        <v>30</v>
      </c>
      <c r="E700" t="str">
        <f t="shared" si="30"/>
        <v>8</v>
      </c>
      <c r="F700" t="s">
        <v>2595</v>
      </c>
      <c r="G700" s="10">
        <v>301670</v>
      </c>
      <c r="H700" s="4">
        <v>4.24E-2</v>
      </c>
    </row>
    <row r="701" spans="1:8" x14ac:dyDescent="0.35">
      <c r="A701" t="s">
        <v>712</v>
      </c>
      <c r="B701" t="s">
        <v>17</v>
      </c>
      <c r="C701" t="s">
        <v>740</v>
      </c>
      <c r="D701" t="s">
        <v>2175</v>
      </c>
      <c r="E701" t="str">
        <f t="shared" si="30"/>
        <v/>
      </c>
      <c r="F701" t="s">
        <v>2595</v>
      </c>
      <c r="G701" s="10">
        <v>1699029</v>
      </c>
      <c r="H701" s="4">
        <v>0.23880000000000001</v>
      </c>
    </row>
    <row r="702" spans="1:8" x14ac:dyDescent="0.35">
      <c r="A702" t="s">
        <v>712</v>
      </c>
      <c r="B702" t="s">
        <v>17</v>
      </c>
      <c r="C702" t="s">
        <v>740</v>
      </c>
      <c r="D702" t="s">
        <v>2177</v>
      </c>
      <c r="E702" t="str">
        <f t="shared" si="30"/>
        <v/>
      </c>
      <c r="F702" t="s">
        <v>2595</v>
      </c>
      <c r="G702" s="10">
        <v>1348977</v>
      </c>
      <c r="H702" s="4">
        <v>0.18959999999999999</v>
      </c>
    </row>
    <row r="703" spans="1:8" x14ac:dyDescent="0.35">
      <c r="A703" t="s">
        <v>712</v>
      </c>
      <c r="B703" t="s">
        <v>17</v>
      </c>
      <c r="C703" t="s">
        <v>740</v>
      </c>
      <c r="D703" t="s">
        <v>2179</v>
      </c>
      <c r="E703" t="str">
        <f t="shared" si="30"/>
        <v/>
      </c>
      <c r="F703" t="s">
        <v>2595</v>
      </c>
      <c r="G703" s="10">
        <v>64034</v>
      </c>
      <c r="H703" s="4">
        <v>8.9999999999999993E-3</v>
      </c>
    </row>
    <row r="704" spans="1:8" x14ac:dyDescent="0.35">
      <c r="A704" t="s">
        <v>712</v>
      </c>
      <c r="B704" t="s">
        <v>17</v>
      </c>
      <c r="C704" t="s">
        <v>754</v>
      </c>
      <c r="D704" t="s">
        <v>2172</v>
      </c>
      <c r="E704" t="str">
        <f t="shared" si="30"/>
        <v/>
      </c>
      <c r="F704" t="s">
        <v>2596</v>
      </c>
      <c r="G704" s="10">
        <v>0</v>
      </c>
      <c r="H704" s="4">
        <v>0</v>
      </c>
    </row>
    <row r="705" spans="1:8" x14ac:dyDescent="0.35">
      <c r="A705" t="s">
        <v>712</v>
      </c>
      <c r="B705" t="s">
        <v>17</v>
      </c>
      <c r="C705" t="s">
        <v>754</v>
      </c>
      <c r="D705" t="s">
        <v>19</v>
      </c>
      <c r="E705" t="str">
        <f t="shared" si="30"/>
        <v>8</v>
      </c>
      <c r="F705" t="s">
        <v>2596</v>
      </c>
      <c r="G705" s="10">
        <v>13272593</v>
      </c>
      <c r="H705" s="4">
        <v>0.64149999999999996</v>
      </c>
    </row>
    <row r="706" spans="1:8" x14ac:dyDescent="0.35">
      <c r="A706" t="s">
        <v>712</v>
      </c>
      <c r="B706" t="s">
        <v>17</v>
      </c>
      <c r="C706" t="s">
        <v>754</v>
      </c>
      <c r="D706" t="s">
        <v>30</v>
      </c>
      <c r="E706" t="str">
        <f t="shared" si="30"/>
        <v>8</v>
      </c>
      <c r="F706" t="s">
        <v>2596</v>
      </c>
      <c r="G706" s="10">
        <v>324832</v>
      </c>
      <c r="H706" s="4">
        <v>1.5699999999999999E-2</v>
      </c>
    </row>
    <row r="707" spans="1:8" x14ac:dyDescent="0.35">
      <c r="A707" t="s">
        <v>712</v>
      </c>
      <c r="B707" t="s">
        <v>17</v>
      </c>
      <c r="C707" t="s">
        <v>754</v>
      </c>
      <c r="D707" t="s">
        <v>2175</v>
      </c>
      <c r="E707" t="str">
        <f t="shared" ref="E707:E770" si="31">IF(OR(D707="0187",D707="0287"),"",IF(MID(D707,3,1)="8","8",""))</f>
        <v/>
      </c>
      <c r="F707" t="s">
        <v>2596</v>
      </c>
      <c r="G707" s="10">
        <v>4640752</v>
      </c>
      <c r="H707" s="4">
        <v>0.2243</v>
      </c>
    </row>
    <row r="708" spans="1:8" x14ac:dyDescent="0.35">
      <c r="A708" t="s">
        <v>712</v>
      </c>
      <c r="B708" t="s">
        <v>17</v>
      </c>
      <c r="C708" t="s">
        <v>754</v>
      </c>
      <c r="D708" t="s">
        <v>2177</v>
      </c>
      <c r="E708" t="str">
        <f t="shared" si="31"/>
        <v/>
      </c>
      <c r="F708" t="s">
        <v>2596</v>
      </c>
      <c r="G708" s="10">
        <v>1901405</v>
      </c>
      <c r="H708" s="4">
        <v>9.1899999999999996E-2</v>
      </c>
    </row>
    <row r="709" spans="1:8" x14ac:dyDescent="0.35">
      <c r="A709" t="s">
        <v>712</v>
      </c>
      <c r="B709" t="s">
        <v>17</v>
      </c>
      <c r="C709" t="s">
        <v>754</v>
      </c>
      <c r="D709" t="s">
        <v>2179</v>
      </c>
      <c r="E709" t="str">
        <f t="shared" si="31"/>
        <v/>
      </c>
      <c r="F709" t="s">
        <v>2596</v>
      </c>
      <c r="G709" s="10">
        <v>213106</v>
      </c>
      <c r="H709" s="4">
        <v>1.03E-2</v>
      </c>
    </row>
    <row r="710" spans="1:8" x14ac:dyDescent="0.35">
      <c r="A710" t="s">
        <v>712</v>
      </c>
      <c r="B710" t="s">
        <v>17</v>
      </c>
      <c r="C710" t="s">
        <v>766</v>
      </c>
      <c r="D710" t="s">
        <v>2172</v>
      </c>
      <c r="E710" t="str">
        <f t="shared" si="31"/>
        <v/>
      </c>
      <c r="F710" t="s">
        <v>2597</v>
      </c>
      <c r="G710" s="10">
        <v>0</v>
      </c>
      <c r="H710" s="4">
        <v>0</v>
      </c>
    </row>
    <row r="711" spans="1:8" x14ac:dyDescent="0.35">
      <c r="A711" t="s">
        <v>712</v>
      </c>
      <c r="B711" t="s">
        <v>17</v>
      </c>
      <c r="C711" t="s">
        <v>766</v>
      </c>
      <c r="D711" t="s">
        <v>19</v>
      </c>
      <c r="E711" t="str">
        <f t="shared" si="31"/>
        <v>8</v>
      </c>
      <c r="F711" t="s">
        <v>2597</v>
      </c>
      <c r="G711" s="10">
        <v>2551740</v>
      </c>
      <c r="H711" s="4">
        <v>0.50229999999999997</v>
      </c>
    </row>
    <row r="712" spans="1:8" x14ac:dyDescent="0.35">
      <c r="A712" t="s">
        <v>712</v>
      </c>
      <c r="B712" t="s">
        <v>17</v>
      </c>
      <c r="C712" t="s">
        <v>766</v>
      </c>
      <c r="D712" t="s">
        <v>30</v>
      </c>
      <c r="E712" t="str">
        <f t="shared" si="31"/>
        <v>8</v>
      </c>
      <c r="F712" t="s">
        <v>2597</v>
      </c>
      <c r="G712" s="10">
        <v>250958</v>
      </c>
      <c r="H712" s="4">
        <v>4.9399999999999999E-2</v>
      </c>
    </row>
    <row r="713" spans="1:8" x14ac:dyDescent="0.35">
      <c r="A713" t="s">
        <v>712</v>
      </c>
      <c r="B713" t="s">
        <v>17</v>
      </c>
      <c r="C713" t="s">
        <v>766</v>
      </c>
      <c r="D713" t="s">
        <v>2175</v>
      </c>
      <c r="E713" t="str">
        <f t="shared" si="31"/>
        <v/>
      </c>
      <c r="F713" t="s">
        <v>2597</v>
      </c>
      <c r="G713" s="10">
        <v>1137437</v>
      </c>
      <c r="H713" s="4">
        <v>0.22389999999999999</v>
      </c>
    </row>
    <row r="714" spans="1:8" x14ac:dyDescent="0.35">
      <c r="A714" t="s">
        <v>712</v>
      </c>
      <c r="B714" t="s">
        <v>17</v>
      </c>
      <c r="C714" t="s">
        <v>766</v>
      </c>
      <c r="D714" t="s">
        <v>2177</v>
      </c>
      <c r="E714" t="str">
        <f t="shared" si="31"/>
        <v/>
      </c>
      <c r="F714" t="s">
        <v>2597</v>
      </c>
      <c r="G714" s="10">
        <v>868191</v>
      </c>
      <c r="H714" s="4">
        <v>0.1709</v>
      </c>
    </row>
    <row r="715" spans="1:8" x14ac:dyDescent="0.35">
      <c r="A715" t="s">
        <v>712</v>
      </c>
      <c r="B715" t="s">
        <v>17</v>
      </c>
      <c r="C715" t="s">
        <v>766</v>
      </c>
      <c r="D715" t="s">
        <v>2179</v>
      </c>
      <c r="E715" t="str">
        <f t="shared" si="31"/>
        <v/>
      </c>
      <c r="F715" t="s">
        <v>2597</v>
      </c>
      <c r="G715" s="10">
        <v>5080</v>
      </c>
      <c r="H715" s="4">
        <v>1E-3</v>
      </c>
    </row>
    <row r="716" spans="1:8" x14ac:dyDescent="0.35">
      <c r="A716" t="s">
        <v>768</v>
      </c>
      <c r="B716" t="s">
        <v>17</v>
      </c>
      <c r="C716" t="s">
        <v>769</v>
      </c>
      <c r="D716" t="s">
        <v>2170</v>
      </c>
      <c r="E716" t="str">
        <f t="shared" si="31"/>
        <v/>
      </c>
      <c r="F716" t="s">
        <v>2598</v>
      </c>
      <c r="G716" s="10">
        <v>0</v>
      </c>
      <c r="H716" s="4">
        <v>0</v>
      </c>
    </row>
    <row r="717" spans="1:8" x14ac:dyDescent="0.35">
      <c r="A717" t="s">
        <v>768</v>
      </c>
      <c r="B717" t="s">
        <v>17</v>
      </c>
      <c r="C717" t="s">
        <v>769</v>
      </c>
      <c r="D717" t="s">
        <v>2172</v>
      </c>
      <c r="E717" t="str">
        <f t="shared" si="31"/>
        <v/>
      </c>
      <c r="F717" t="s">
        <v>2598</v>
      </c>
      <c r="G717" s="10">
        <v>0</v>
      </c>
      <c r="H717" s="4">
        <v>0</v>
      </c>
    </row>
    <row r="718" spans="1:8" x14ac:dyDescent="0.35">
      <c r="A718" t="s">
        <v>768</v>
      </c>
      <c r="B718" t="s">
        <v>17</v>
      </c>
      <c r="C718" t="s">
        <v>769</v>
      </c>
      <c r="D718" t="s">
        <v>19</v>
      </c>
      <c r="E718" t="str">
        <f t="shared" si="31"/>
        <v>8</v>
      </c>
      <c r="F718" t="s">
        <v>2598</v>
      </c>
      <c r="G718" s="10">
        <v>816359</v>
      </c>
      <c r="H718" s="4">
        <v>0.52529999999999999</v>
      </c>
    </row>
    <row r="719" spans="1:8" x14ac:dyDescent="0.35">
      <c r="A719" t="s">
        <v>768</v>
      </c>
      <c r="B719" t="s">
        <v>17</v>
      </c>
      <c r="C719" t="s">
        <v>769</v>
      </c>
      <c r="D719" t="s">
        <v>2175</v>
      </c>
      <c r="E719" t="str">
        <f t="shared" si="31"/>
        <v/>
      </c>
      <c r="F719" t="s">
        <v>2598</v>
      </c>
      <c r="G719" s="10">
        <v>528699</v>
      </c>
      <c r="H719" s="4">
        <v>0.3402</v>
      </c>
    </row>
    <row r="720" spans="1:8" x14ac:dyDescent="0.35">
      <c r="A720" t="s">
        <v>768</v>
      </c>
      <c r="B720" t="s">
        <v>17</v>
      </c>
      <c r="C720" t="s">
        <v>769</v>
      </c>
      <c r="D720" t="s">
        <v>2177</v>
      </c>
      <c r="E720" t="str">
        <f t="shared" si="31"/>
        <v/>
      </c>
      <c r="F720" t="s">
        <v>2598</v>
      </c>
      <c r="G720" s="10">
        <v>592416</v>
      </c>
      <c r="H720" s="4">
        <v>0.38119999999999998</v>
      </c>
    </row>
    <row r="721" spans="1:8" x14ac:dyDescent="0.35">
      <c r="A721" t="s">
        <v>768</v>
      </c>
      <c r="B721" t="s">
        <v>17</v>
      </c>
      <c r="C721" t="s">
        <v>769</v>
      </c>
      <c r="D721" t="s">
        <v>2179</v>
      </c>
      <c r="E721" t="str">
        <f t="shared" si="31"/>
        <v/>
      </c>
      <c r="F721" t="s">
        <v>2598</v>
      </c>
      <c r="G721" s="10">
        <v>92779</v>
      </c>
      <c r="H721" s="4">
        <v>5.9700000000000003E-2</v>
      </c>
    </row>
    <row r="722" spans="1:8" x14ac:dyDescent="0.35">
      <c r="A722" t="s">
        <v>768</v>
      </c>
      <c r="B722" t="s">
        <v>17</v>
      </c>
      <c r="C722" t="s">
        <v>774</v>
      </c>
      <c r="D722" t="s">
        <v>2170</v>
      </c>
      <c r="E722" t="str">
        <f t="shared" si="31"/>
        <v/>
      </c>
      <c r="F722" t="s">
        <v>2599</v>
      </c>
      <c r="G722" s="10">
        <v>0</v>
      </c>
      <c r="H722" s="4">
        <v>0</v>
      </c>
    </row>
    <row r="723" spans="1:8" x14ac:dyDescent="0.35">
      <c r="A723" t="s">
        <v>768</v>
      </c>
      <c r="B723" t="s">
        <v>17</v>
      </c>
      <c r="C723" t="s">
        <v>774</v>
      </c>
      <c r="D723" t="s">
        <v>2172</v>
      </c>
      <c r="E723" t="str">
        <f t="shared" si="31"/>
        <v/>
      </c>
      <c r="F723" t="s">
        <v>2599</v>
      </c>
      <c r="G723" s="10">
        <v>0</v>
      </c>
      <c r="H723" s="4">
        <v>0</v>
      </c>
    </row>
    <row r="724" spans="1:8" x14ac:dyDescent="0.35">
      <c r="A724" t="s">
        <v>768</v>
      </c>
      <c r="B724" t="s">
        <v>17</v>
      </c>
      <c r="C724" t="s">
        <v>774</v>
      </c>
      <c r="D724" t="s">
        <v>19</v>
      </c>
      <c r="E724" t="str">
        <f t="shared" si="31"/>
        <v>8</v>
      </c>
      <c r="F724" t="s">
        <v>2599</v>
      </c>
      <c r="G724" s="10">
        <v>643285</v>
      </c>
      <c r="H724" s="4">
        <v>0.31819999999999998</v>
      </c>
    </row>
    <row r="725" spans="1:8" x14ac:dyDescent="0.35">
      <c r="A725" t="s">
        <v>768</v>
      </c>
      <c r="B725" t="s">
        <v>17</v>
      </c>
      <c r="C725" t="s">
        <v>774</v>
      </c>
      <c r="D725" t="s">
        <v>30</v>
      </c>
      <c r="E725" t="str">
        <f t="shared" si="31"/>
        <v>8</v>
      </c>
      <c r="F725" t="s">
        <v>2599</v>
      </c>
      <c r="G725" s="10">
        <v>66108</v>
      </c>
      <c r="H725" s="4">
        <v>3.27E-2</v>
      </c>
    </row>
    <row r="726" spans="1:8" x14ac:dyDescent="0.35">
      <c r="A726" t="s">
        <v>768</v>
      </c>
      <c r="B726" t="s">
        <v>17</v>
      </c>
      <c r="C726" t="s">
        <v>774</v>
      </c>
      <c r="D726" t="s">
        <v>2175</v>
      </c>
      <c r="E726" t="str">
        <f t="shared" si="31"/>
        <v/>
      </c>
      <c r="F726" t="s">
        <v>2599</v>
      </c>
      <c r="G726" s="10">
        <v>489843</v>
      </c>
      <c r="H726" s="4">
        <v>0.24229999999999999</v>
      </c>
    </row>
    <row r="727" spans="1:8" x14ac:dyDescent="0.35">
      <c r="A727" t="s">
        <v>768</v>
      </c>
      <c r="B727" t="s">
        <v>17</v>
      </c>
      <c r="C727" t="s">
        <v>774</v>
      </c>
      <c r="D727" t="s">
        <v>2177</v>
      </c>
      <c r="E727" t="str">
        <f t="shared" si="31"/>
        <v/>
      </c>
      <c r="F727" t="s">
        <v>2599</v>
      </c>
      <c r="G727" s="10">
        <v>493684</v>
      </c>
      <c r="H727" s="4">
        <v>0.2442</v>
      </c>
    </row>
    <row r="728" spans="1:8" x14ac:dyDescent="0.35">
      <c r="A728" t="s">
        <v>768</v>
      </c>
      <c r="B728" t="s">
        <v>17</v>
      </c>
      <c r="C728" t="s">
        <v>774</v>
      </c>
      <c r="D728" t="s">
        <v>2179</v>
      </c>
      <c r="E728" t="str">
        <f t="shared" si="31"/>
        <v/>
      </c>
      <c r="F728" t="s">
        <v>2599</v>
      </c>
      <c r="G728" s="10">
        <v>33761</v>
      </c>
      <c r="H728" s="4">
        <v>1.67E-2</v>
      </c>
    </row>
    <row r="729" spans="1:8" x14ac:dyDescent="0.35">
      <c r="A729" t="s">
        <v>768</v>
      </c>
      <c r="B729" t="s">
        <v>17</v>
      </c>
      <c r="C729" t="s">
        <v>788</v>
      </c>
      <c r="D729" t="s">
        <v>2172</v>
      </c>
      <c r="E729" t="str">
        <f t="shared" si="31"/>
        <v/>
      </c>
      <c r="F729" t="s">
        <v>2600</v>
      </c>
      <c r="G729" s="10">
        <v>0</v>
      </c>
      <c r="H729" s="4">
        <v>0</v>
      </c>
    </row>
    <row r="730" spans="1:8" x14ac:dyDescent="0.35">
      <c r="A730" t="s">
        <v>768</v>
      </c>
      <c r="B730" t="s">
        <v>17</v>
      </c>
      <c r="C730" t="s">
        <v>788</v>
      </c>
      <c r="D730" t="s">
        <v>19</v>
      </c>
      <c r="E730" t="str">
        <f t="shared" si="31"/>
        <v>8</v>
      </c>
      <c r="F730" t="s">
        <v>2600</v>
      </c>
      <c r="G730" s="10">
        <v>1275157</v>
      </c>
      <c r="H730" s="4">
        <v>0.39379999999999998</v>
      </c>
    </row>
    <row r="731" spans="1:8" x14ac:dyDescent="0.35">
      <c r="A731" t="s">
        <v>768</v>
      </c>
      <c r="B731" t="s">
        <v>17</v>
      </c>
      <c r="C731" t="s">
        <v>788</v>
      </c>
      <c r="D731" t="s">
        <v>30</v>
      </c>
      <c r="E731" t="str">
        <f t="shared" si="31"/>
        <v>8</v>
      </c>
      <c r="F731" t="s">
        <v>2600</v>
      </c>
      <c r="G731" s="10">
        <v>434227</v>
      </c>
      <c r="H731" s="4">
        <v>0.1341</v>
      </c>
    </row>
    <row r="732" spans="1:8" x14ac:dyDescent="0.35">
      <c r="A732" t="s">
        <v>768</v>
      </c>
      <c r="B732" t="s">
        <v>17</v>
      </c>
      <c r="C732" t="s">
        <v>788</v>
      </c>
      <c r="D732" t="s">
        <v>2175</v>
      </c>
      <c r="E732" t="str">
        <f t="shared" si="31"/>
        <v/>
      </c>
      <c r="F732" t="s">
        <v>2600</v>
      </c>
      <c r="G732" s="10">
        <v>709788</v>
      </c>
      <c r="H732" s="4">
        <v>0.21920000000000001</v>
      </c>
    </row>
    <row r="733" spans="1:8" x14ac:dyDescent="0.35">
      <c r="A733" t="s">
        <v>768</v>
      </c>
      <c r="B733" t="s">
        <v>17</v>
      </c>
      <c r="C733" t="s">
        <v>788</v>
      </c>
      <c r="D733" t="s">
        <v>2177</v>
      </c>
      <c r="E733" t="str">
        <f t="shared" si="31"/>
        <v/>
      </c>
      <c r="F733" t="s">
        <v>2600</v>
      </c>
      <c r="G733" s="10">
        <v>610055</v>
      </c>
      <c r="H733" s="4">
        <v>0.18840000000000001</v>
      </c>
    </row>
    <row r="734" spans="1:8" x14ac:dyDescent="0.35">
      <c r="A734" t="s">
        <v>768</v>
      </c>
      <c r="B734" t="s">
        <v>17</v>
      </c>
      <c r="C734" t="s">
        <v>788</v>
      </c>
      <c r="D734" t="s">
        <v>2179</v>
      </c>
      <c r="E734" t="str">
        <f t="shared" si="31"/>
        <v/>
      </c>
      <c r="F734" t="s">
        <v>2600</v>
      </c>
      <c r="G734" s="10">
        <v>12629</v>
      </c>
      <c r="H734" s="4">
        <v>3.8999999999999998E-3</v>
      </c>
    </row>
    <row r="735" spans="1:8" x14ac:dyDescent="0.35">
      <c r="A735" t="s">
        <v>768</v>
      </c>
      <c r="B735" t="s">
        <v>17</v>
      </c>
      <c r="C735" t="s">
        <v>800</v>
      </c>
      <c r="D735" t="s">
        <v>2172</v>
      </c>
      <c r="E735" t="str">
        <f t="shared" si="31"/>
        <v/>
      </c>
      <c r="F735" t="s">
        <v>2601</v>
      </c>
      <c r="G735" s="10">
        <v>0</v>
      </c>
      <c r="H735" s="4">
        <v>0</v>
      </c>
    </row>
    <row r="736" spans="1:8" x14ac:dyDescent="0.35">
      <c r="A736" t="s">
        <v>768</v>
      </c>
      <c r="B736" t="s">
        <v>17</v>
      </c>
      <c r="C736" t="s">
        <v>800</v>
      </c>
      <c r="D736" t="s">
        <v>19</v>
      </c>
      <c r="E736" t="str">
        <f t="shared" si="31"/>
        <v>8</v>
      </c>
      <c r="F736" t="s">
        <v>2601</v>
      </c>
      <c r="G736" s="10">
        <v>2459017</v>
      </c>
      <c r="H736" s="4">
        <v>0.41849999999999998</v>
      </c>
    </row>
    <row r="737" spans="1:8" x14ac:dyDescent="0.35">
      <c r="A737" t="s">
        <v>768</v>
      </c>
      <c r="B737" t="s">
        <v>17</v>
      </c>
      <c r="C737" t="s">
        <v>800</v>
      </c>
      <c r="D737" t="s">
        <v>2175</v>
      </c>
      <c r="E737" t="str">
        <f t="shared" si="31"/>
        <v/>
      </c>
      <c r="F737" t="s">
        <v>2601</v>
      </c>
      <c r="G737" s="10">
        <v>2093543</v>
      </c>
      <c r="H737" s="4">
        <v>0.35630000000000001</v>
      </c>
    </row>
    <row r="738" spans="1:8" x14ac:dyDescent="0.35">
      <c r="A738" t="s">
        <v>768</v>
      </c>
      <c r="B738" t="s">
        <v>17</v>
      </c>
      <c r="C738" t="s">
        <v>800</v>
      </c>
      <c r="D738" t="s">
        <v>2177</v>
      </c>
      <c r="E738" t="str">
        <f t="shared" si="31"/>
        <v/>
      </c>
      <c r="F738" t="s">
        <v>2601</v>
      </c>
      <c r="G738" s="10">
        <v>2222223</v>
      </c>
      <c r="H738" s="4">
        <v>0.37819999999999998</v>
      </c>
    </row>
    <row r="739" spans="1:8" x14ac:dyDescent="0.35">
      <c r="A739" t="s">
        <v>768</v>
      </c>
      <c r="B739" t="s">
        <v>17</v>
      </c>
      <c r="C739" t="s">
        <v>800</v>
      </c>
      <c r="D739" t="s">
        <v>2179</v>
      </c>
      <c r="E739" t="str">
        <f t="shared" si="31"/>
        <v/>
      </c>
      <c r="F739" t="s">
        <v>2601</v>
      </c>
      <c r="G739" s="10">
        <v>361949</v>
      </c>
      <c r="H739" s="4">
        <v>6.1600000000000002E-2</v>
      </c>
    </row>
    <row r="740" spans="1:8" x14ac:dyDescent="0.35">
      <c r="A740" t="s">
        <v>768</v>
      </c>
      <c r="B740" t="s">
        <v>17</v>
      </c>
      <c r="C740" t="s">
        <v>803</v>
      </c>
      <c r="D740" t="s">
        <v>2172</v>
      </c>
      <c r="E740" t="str">
        <f t="shared" si="31"/>
        <v/>
      </c>
      <c r="F740" t="s">
        <v>2602</v>
      </c>
      <c r="G740" s="10">
        <v>0</v>
      </c>
      <c r="H740" s="4">
        <v>0</v>
      </c>
    </row>
    <row r="741" spans="1:8" x14ac:dyDescent="0.35">
      <c r="A741" t="s">
        <v>768</v>
      </c>
      <c r="B741" t="s">
        <v>17</v>
      </c>
      <c r="C741" t="s">
        <v>803</v>
      </c>
      <c r="D741" t="s">
        <v>19</v>
      </c>
      <c r="E741" t="str">
        <f t="shared" si="31"/>
        <v>8</v>
      </c>
      <c r="F741" t="s">
        <v>2602</v>
      </c>
      <c r="G741" s="10">
        <v>2041675</v>
      </c>
      <c r="H741" s="4">
        <v>0.71609999999999996</v>
      </c>
    </row>
    <row r="742" spans="1:8" x14ac:dyDescent="0.35">
      <c r="A742" t="s">
        <v>768</v>
      </c>
      <c r="B742" t="s">
        <v>17</v>
      </c>
      <c r="C742" t="s">
        <v>803</v>
      </c>
      <c r="D742" t="s">
        <v>2175</v>
      </c>
      <c r="E742" t="str">
        <f t="shared" si="31"/>
        <v/>
      </c>
      <c r="F742" t="s">
        <v>2602</v>
      </c>
      <c r="G742" s="10">
        <v>806816</v>
      </c>
      <c r="H742" s="4">
        <v>0.28299999999999997</v>
      </c>
    </row>
    <row r="743" spans="1:8" x14ac:dyDescent="0.35">
      <c r="A743" t="s">
        <v>768</v>
      </c>
      <c r="B743" t="s">
        <v>17</v>
      </c>
      <c r="C743" t="s">
        <v>803</v>
      </c>
      <c r="D743" t="s">
        <v>2177</v>
      </c>
      <c r="E743" t="str">
        <f t="shared" si="31"/>
        <v/>
      </c>
      <c r="F743" t="s">
        <v>2602</v>
      </c>
      <c r="G743" s="10">
        <v>814039</v>
      </c>
      <c r="H743" s="4">
        <v>0.28549999999999998</v>
      </c>
    </row>
    <row r="744" spans="1:8" x14ac:dyDescent="0.35">
      <c r="A744" t="s">
        <v>768</v>
      </c>
      <c r="B744" t="s">
        <v>17</v>
      </c>
      <c r="C744" t="s">
        <v>803</v>
      </c>
      <c r="D744" t="s">
        <v>2179</v>
      </c>
      <c r="E744" t="str">
        <f t="shared" si="31"/>
        <v/>
      </c>
      <c r="F744" t="s">
        <v>2602</v>
      </c>
      <c r="G744" s="10">
        <v>167091</v>
      </c>
      <c r="H744" s="4">
        <v>5.8599999999999999E-2</v>
      </c>
    </row>
    <row r="745" spans="1:8" x14ac:dyDescent="0.35">
      <c r="A745" t="s">
        <v>1753</v>
      </c>
      <c r="B745" t="s">
        <v>17</v>
      </c>
      <c r="C745" t="s">
        <v>1754</v>
      </c>
      <c r="D745" t="s">
        <v>2170</v>
      </c>
      <c r="E745" t="str">
        <f t="shared" si="31"/>
        <v/>
      </c>
      <c r="F745" t="s">
        <v>2723</v>
      </c>
      <c r="G745" s="10">
        <v>0</v>
      </c>
      <c r="H745" s="4">
        <v>0</v>
      </c>
    </row>
    <row r="746" spans="1:8" x14ac:dyDescent="0.35">
      <c r="A746" t="s">
        <v>1753</v>
      </c>
      <c r="B746" t="s">
        <v>17</v>
      </c>
      <c r="C746" t="s">
        <v>1754</v>
      </c>
      <c r="D746" t="s">
        <v>2172</v>
      </c>
      <c r="E746" t="str">
        <f t="shared" si="31"/>
        <v/>
      </c>
      <c r="F746" t="s">
        <v>2723</v>
      </c>
      <c r="G746" s="10">
        <v>0</v>
      </c>
      <c r="H746" s="4">
        <v>0</v>
      </c>
    </row>
    <row r="747" spans="1:8" x14ac:dyDescent="0.35">
      <c r="A747" t="s">
        <v>1753</v>
      </c>
      <c r="B747" t="s">
        <v>17</v>
      </c>
      <c r="C747" t="s">
        <v>1754</v>
      </c>
      <c r="D747" t="s">
        <v>19</v>
      </c>
      <c r="E747" t="str">
        <f t="shared" si="31"/>
        <v>8</v>
      </c>
      <c r="F747" t="s">
        <v>2723</v>
      </c>
      <c r="G747" s="10">
        <v>372147</v>
      </c>
      <c r="H747" s="4">
        <v>0.20780000000000001</v>
      </c>
    </row>
    <row r="748" spans="1:8" x14ac:dyDescent="0.35">
      <c r="A748" t="s">
        <v>1753</v>
      </c>
      <c r="B748" t="s">
        <v>17</v>
      </c>
      <c r="C748" t="s">
        <v>1754</v>
      </c>
      <c r="D748" t="s">
        <v>30</v>
      </c>
      <c r="E748" t="str">
        <f t="shared" si="31"/>
        <v>8</v>
      </c>
      <c r="F748" t="s">
        <v>2723</v>
      </c>
      <c r="G748" s="10">
        <v>128472</v>
      </c>
      <c r="H748" s="4">
        <v>7.0099999999999996E-2</v>
      </c>
    </row>
    <row r="749" spans="1:8" x14ac:dyDescent="0.35">
      <c r="A749" t="s">
        <v>1753</v>
      </c>
      <c r="B749" t="s">
        <v>17</v>
      </c>
      <c r="C749" t="s">
        <v>1754</v>
      </c>
      <c r="D749" t="s">
        <v>2175</v>
      </c>
      <c r="E749" t="str">
        <f t="shared" si="31"/>
        <v/>
      </c>
      <c r="F749" t="s">
        <v>2723</v>
      </c>
      <c r="G749" s="10">
        <v>395739</v>
      </c>
      <c r="H749" s="4">
        <v>0.221</v>
      </c>
    </row>
    <row r="750" spans="1:8" x14ac:dyDescent="0.35">
      <c r="A750" t="s">
        <v>1753</v>
      </c>
      <c r="B750" t="s">
        <v>17</v>
      </c>
      <c r="C750" t="s">
        <v>1754</v>
      </c>
      <c r="D750" t="s">
        <v>2177</v>
      </c>
      <c r="E750" t="str">
        <f t="shared" si="31"/>
        <v/>
      </c>
      <c r="F750" t="s">
        <v>2723</v>
      </c>
      <c r="G750" s="10">
        <v>399220</v>
      </c>
      <c r="H750" s="4">
        <v>0.22289999999999999</v>
      </c>
    </row>
    <row r="751" spans="1:8" x14ac:dyDescent="0.35">
      <c r="A751" t="s">
        <v>1753</v>
      </c>
      <c r="B751" t="s">
        <v>17</v>
      </c>
      <c r="C751" t="s">
        <v>1754</v>
      </c>
      <c r="D751" t="s">
        <v>2179</v>
      </c>
      <c r="E751" t="str">
        <f t="shared" si="31"/>
        <v/>
      </c>
      <c r="F751" t="s">
        <v>2723</v>
      </c>
      <c r="G751" s="10">
        <v>37771</v>
      </c>
      <c r="H751" s="4">
        <v>2.1100000000000001E-2</v>
      </c>
    </row>
    <row r="752" spans="1:8" x14ac:dyDescent="0.35">
      <c r="A752" t="s">
        <v>2064</v>
      </c>
      <c r="B752" t="s">
        <v>17</v>
      </c>
      <c r="C752" t="s">
        <v>2065</v>
      </c>
      <c r="D752" t="s">
        <v>2172</v>
      </c>
      <c r="E752" t="str">
        <f t="shared" si="31"/>
        <v/>
      </c>
      <c r="F752" t="s">
        <v>2773</v>
      </c>
      <c r="G752" s="10">
        <v>0</v>
      </c>
      <c r="H752" s="4">
        <v>0</v>
      </c>
    </row>
    <row r="753" spans="1:8" x14ac:dyDescent="0.35">
      <c r="A753" t="s">
        <v>2064</v>
      </c>
      <c r="B753" t="s">
        <v>17</v>
      </c>
      <c r="C753" t="s">
        <v>2065</v>
      </c>
      <c r="D753" t="s">
        <v>19</v>
      </c>
      <c r="E753" t="str">
        <f t="shared" si="31"/>
        <v>8</v>
      </c>
      <c r="F753" t="s">
        <v>2773</v>
      </c>
      <c r="G753" s="10">
        <v>892683</v>
      </c>
      <c r="H753" s="4">
        <v>0.31969999999999998</v>
      </c>
    </row>
    <row r="754" spans="1:8" x14ac:dyDescent="0.35">
      <c r="A754" t="s">
        <v>2064</v>
      </c>
      <c r="B754" t="s">
        <v>17</v>
      </c>
      <c r="C754" t="s">
        <v>2065</v>
      </c>
      <c r="D754" t="s">
        <v>2175</v>
      </c>
      <c r="E754" t="str">
        <f t="shared" si="31"/>
        <v/>
      </c>
      <c r="F754" t="s">
        <v>2773</v>
      </c>
      <c r="G754" s="10">
        <v>749988</v>
      </c>
      <c r="H754" s="4">
        <v>0.26889999999999997</v>
      </c>
    </row>
    <row r="755" spans="1:8" x14ac:dyDescent="0.35">
      <c r="A755" t="s">
        <v>2064</v>
      </c>
      <c r="B755" t="s">
        <v>17</v>
      </c>
      <c r="C755" t="s">
        <v>2065</v>
      </c>
      <c r="D755" t="s">
        <v>2177</v>
      </c>
      <c r="E755" t="str">
        <f t="shared" si="31"/>
        <v/>
      </c>
      <c r="F755" t="s">
        <v>2773</v>
      </c>
      <c r="G755" s="10">
        <v>630918</v>
      </c>
      <c r="H755" s="4">
        <v>0.22600000000000001</v>
      </c>
    </row>
    <row r="756" spans="1:8" x14ac:dyDescent="0.35">
      <c r="A756" t="s">
        <v>2064</v>
      </c>
      <c r="B756" t="s">
        <v>17</v>
      </c>
      <c r="C756" t="s">
        <v>2065</v>
      </c>
      <c r="D756" t="s">
        <v>2179</v>
      </c>
      <c r="E756" t="str">
        <f t="shared" si="31"/>
        <v/>
      </c>
      <c r="F756" t="s">
        <v>2773</v>
      </c>
      <c r="G756" s="10">
        <v>96286</v>
      </c>
      <c r="H756" s="4">
        <v>3.4500000000000003E-2</v>
      </c>
    </row>
    <row r="757" spans="1:8" x14ac:dyDescent="0.35">
      <c r="A757" t="s">
        <v>811</v>
      </c>
      <c r="B757" t="s">
        <v>17</v>
      </c>
      <c r="C757" t="s">
        <v>812</v>
      </c>
      <c r="D757" t="s">
        <v>2170</v>
      </c>
      <c r="E757" t="str">
        <f t="shared" si="31"/>
        <v/>
      </c>
      <c r="F757" t="s">
        <v>2603</v>
      </c>
      <c r="G757" s="10">
        <v>0</v>
      </c>
      <c r="H757" s="4">
        <v>0</v>
      </c>
    </row>
    <row r="758" spans="1:8" x14ac:dyDescent="0.35">
      <c r="A758" t="s">
        <v>811</v>
      </c>
      <c r="B758" t="s">
        <v>17</v>
      </c>
      <c r="C758" t="s">
        <v>812</v>
      </c>
      <c r="D758" t="s">
        <v>2172</v>
      </c>
      <c r="E758" t="str">
        <f t="shared" si="31"/>
        <v/>
      </c>
      <c r="F758" t="s">
        <v>2603</v>
      </c>
      <c r="G758" s="10">
        <v>0</v>
      </c>
      <c r="H758" s="4">
        <v>0</v>
      </c>
    </row>
    <row r="759" spans="1:8" x14ac:dyDescent="0.35">
      <c r="A759" t="s">
        <v>811</v>
      </c>
      <c r="B759" t="s">
        <v>17</v>
      </c>
      <c r="C759" t="s">
        <v>812</v>
      </c>
      <c r="D759" t="s">
        <v>19</v>
      </c>
      <c r="E759" t="str">
        <f t="shared" si="31"/>
        <v>8</v>
      </c>
      <c r="F759" t="s">
        <v>2603</v>
      </c>
      <c r="G759" s="10">
        <v>2104305</v>
      </c>
      <c r="H759" s="4">
        <v>0.82609999999999995</v>
      </c>
    </row>
    <row r="760" spans="1:8" x14ac:dyDescent="0.35">
      <c r="A760" t="s">
        <v>811</v>
      </c>
      <c r="B760" t="s">
        <v>17</v>
      </c>
      <c r="C760" t="s">
        <v>812</v>
      </c>
      <c r="D760" t="s">
        <v>30</v>
      </c>
      <c r="E760" t="str">
        <f t="shared" si="31"/>
        <v>8</v>
      </c>
      <c r="F760" t="s">
        <v>2603</v>
      </c>
      <c r="G760" s="10">
        <v>131185</v>
      </c>
      <c r="H760" s="4">
        <v>5.1499999999999997E-2</v>
      </c>
    </row>
    <row r="761" spans="1:8" x14ac:dyDescent="0.35">
      <c r="A761" t="s">
        <v>811</v>
      </c>
      <c r="B761" t="s">
        <v>17</v>
      </c>
      <c r="C761" t="s">
        <v>812</v>
      </c>
      <c r="D761" t="s">
        <v>2175</v>
      </c>
      <c r="E761" t="str">
        <f t="shared" si="31"/>
        <v/>
      </c>
      <c r="F761" t="s">
        <v>2603</v>
      </c>
      <c r="G761" s="10">
        <v>763419</v>
      </c>
      <c r="H761" s="4">
        <v>0.29970000000000002</v>
      </c>
    </row>
    <row r="762" spans="1:8" x14ac:dyDescent="0.35">
      <c r="A762" t="s">
        <v>811</v>
      </c>
      <c r="B762" t="s">
        <v>17</v>
      </c>
      <c r="C762" t="s">
        <v>812</v>
      </c>
      <c r="D762" t="s">
        <v>2177</v>
      </c>
      <c r="E762" t="str">
        <f t="shared" si="31"/>
        <v/>
      </c>
      <c r="F762" t="s">
        <v>2603</v>
      </c>
      <c r="G762" s="10">
        <v>685217</v>
      </c>
      <c r="H762" s="4">
        <v>0.26900000000000002</v>
      </c>
    </row>
    <row r="763" spans="1:8" x14ac:dyDescent="0.35">
      <c r="A763" t="s">
        <v>811</v>
      </c>
      <c r="B763" t="s">
        <v>17</v>
      </c>
      <c r="C763" t="s">
        <v>812</v>
      </c>
      <c r="D763" t="s">
        <v>2179</v>
      </c>
      <c r="E763" t="str">
        <f t="shared" si="31"/>
        <v/>
      </c>
      <c r="F763" t="s">
        <v>2603</v>
      </c>
      <c r="G763" s="10">
        <v>90428</v>
      </c>
      <c r="H763" s="4">
        <v>3.5499999999999997E-2</v>
      </c>
    </row>
    <row r="764" spans="1:8" x14ac:dyDescent="0.35">
      <c r="A764" t="s">
        <v>811</v>
      </c>
      <c r="B764" t="s">
        <v>17</v>
      </c>
      <c r="C764" t="s">
        <v>822</v>
      </c>
      <c r="D764" t="s">
        <v>2170</v>
      </c>
      <c r="E764" t="str">
        <f t="shared" si="31"/>
        <v/>
      </c>
      <c r="F764" t="s">
        <v>2604</v>
      </c>
      <c r="G764" s="10">
        <v>0</v>
      </c>
      <c r="H764" s="4">
        <v>0</v>
      </c>
    </row>
    <row r="765" spans="1:8" x14ac:dyDescent="0.35">
      <c r="A765" t="s">
        <v>811</v>
      </c>
      <c r="B765" t="s">
        <v>17</v>
      </c>
      <c r="C765" t="s">
        <v>822</v>
      </c>
      <c r="D765" t="s">
        <v>2172</v>
      </c>
      <c r="E765" t="str">
        <f t="shared" si="31"/>
        <v/>
      </c>
      <c r="F765" t="s">
        <v>2604</v>
      </c>
      <c r="G765" s="10">
        <v>0</v>
      </c>
      <c r="H765" s="4">
        <v>0</v>
      </c>
    </row>
    <row r="766" spans="1:8" x14ac:dyDescent="0.35">
      <c r="A766" t="s">
        <v>811</v>
      </c>
      <c r="B766" t="s">
        <v>17</v>
      </c>
      <c r="C766" t="s">
        <v>822</v>
      </c>
      <c r="D766" t="s">
        <v>19</v>
      </c>
      <c r="E766" t="str">
        <f t="shared" si="31"/>
        <v>8</v>
      </c>
      <c r="F766" t="s">
        <v>2604</v>
      </c>
      <c r="G766" s="10">
        <v>2773620</v>
      </c>
      <c r="H766" s="4">
        <v>0.44850000000000001</v>
      </c>
    </row>
    <row r="767" spans="1:8" x14ac:dyDescent="0.35">
      <c r="A767" t="s">
        <v>811</v>
      </c>
      <c r="B767" t="s">
        <v>17</v>
      </c>
      <c r="C767" t="s">
        <v>822</v>
      </c>
      <c r="D767" t="s">
        <v>30</v>
      </c>
      <c r="E767" t="str">
        <f t="shared" si="31"/>
        <v>8</v>
      </c>
      <c r="F767" t="s">
        <v>2604</v>
      </c>
      <c r="G767" s="10">
        <v>137908</v>
      </c>
      <c r="H767" s="4">
        <v>2.23E-2</v>
      </c>
    </row>
    <row r="768" spans="1:8" x14ac:dyDescent="0.35">
      <c r="A768" t="s">
        <v>811</v>
      </c>
      <c r="B768" t="s">
        <v>17</v>
      </c>
      <c r="C768" t="s">
        <v>822</v>
      </c>
      <c r="D768" t="s">
        <v>2175</v>
      </c>
      <c r="E768" t="str">
        <f t="shared" si="31"/>
        <v/>
      </c>
      <c r="F768" t="s">
        <v>2604</v>
      </c>
      <c r="G768" s="10">
        <v>1967817</v>
      </c>
      <c r="H768" s="4">
        <v>0.31819999999999998</v>
      </c>
    </row>
    <row r="769" spans="1:8" x14ac:dyDescent="0.35">
      <c r="A769" t="s">
        <v>811</v>
      </c>
      <c r="B769" t="s">
        <v>17</v>
      </c>
      <c r="C769" t="s">
        <v>822</v>
      </c>
      <c r="D769" t="s">
        <v>2177</v>
      </c>
      <c r="E769" t="str">
        <f t="shared" si="31"/>
        <v/>
      </c>
      <c r="F769" t="s">
        <v>2604</v>
      </c>
      <c r="G769" s="10">
        <v>1290645</v>
      </c>
      <c r="H769" s="4">
        <v>0.2087</v>
      </c>
    </row>
    <row r="770" spans="1:8" x14ac:dyDescent="0.35">
      <c r="A770" t="s">
        <v>811</v>
      </c>
      <c r="B770" t="s">
        <v>17</v>
      </c>
      <c r="C770" t="s">
        <v>822</v>
      </c>
      <c r="D770" t="s">
        <v>2179</v>
      </c>
      <c r="E770" t="str">
        <f t="shared" si="31"/>
        <v/>
      </c>
      <c r="F770" t="s">
        <v>2604</v>
      </c>
      <c r="G770" s="10">
        <v>117500</v>
      </c>
      <c r="H770" s="4">
        <v>1.9E-2</v>
      </c>
    </row>
    <row r="771" spans="1:8" x14ac:dyDescent="0.35">
      <c r="A771" t="s">
        <v>811</v>
      </c>
      <c r="B771" t="s">
        <v>17</v>
      </c>
      <c r="C771" t="s">
        <v>835</v>
      </c>
      <c r="D771" t="s">
        <v>2170</v>
      </c>
      <c r="E771" t="str">
        <f t="shared" ref="E771:E834" si="32">IF(OR(D771="0187",D771="0287"),"",IF(MID(D771,3,1)="8","8",""))</f>
        <v/>
      </c>
      <c r="F771" t="s">
        <v>2605</v>
      </c>
      <c r="G771" s="10">
        <v>0</v>
      </c>
      <c r="H771" s="4">
        <v>0</v>
      </c>
    </row>
    <row r="772" spans="1:8" x14ac:dyDescent="0.35">
      <c r="A772" t="s">
        <v>811</v>
      </c>
      <c r="B772" t="s">
        <v>17</v>
      </c>
      <c r="C772" t="s">
        <v>835</v>
      </c>
      <c r="D772" t="s">
        <v>2172</v>
      </c>
      <c r="E772" t="str">
        <f t="shared" si="32"/>
        <v/>
      </c>
      <c r="F772" t="s">
        <v>2605</v>
      </c>
      <c r="G772" s="10">
        <v>0</v>
      </c>
      <c r="H772" s="4">
        <v>0</v>
      </c>
    </row>
    <row r="773" spans="1:8" x14ac:dyDescent="0.35">
      <c r="A773" t="s">
        <v>811</v>
      </c>
      <c r="B773" t="s">
        <v>17</v>
      </c>
      <c r="C773" t="s">
        <v>835</v>
      </c>
      <c r="D773" t="s">
        <v>19</v>
      </c>
      <c r="E773" t="str">
        <f t="shared" si="32"/>
        <v>8</v>
      </c>
      <c r="F773" t="s">
        <v>2605</v>
      </c>
      <c r="G773" s="10">
        <v>2765819</v>
      </c>
      <c r="H773" s="4">
        <v>1.0204</v>
      </c>
    </row>
    <row r="774" spans="1:8" x14ac:dyDescent="0.35">
      <c r="A774" t="s">
        <v>811</v>
      </c>
      <c r="B774" t="s">
        <v>17</v>
      </c>
      <c r="C774" t="s">
        <v>835</v>
      </c>
      <c r="D774" t="s">
        <v>30</v>
      </c>
      <c r="E774" t="str">
        <f t="shared" si="32"/>
        <v>8</v>
      </c>
      <c r="F774" t="s">
        <v>2605</v>
      </c>
      <c r="G774" s="10">
        <v>89989</v>
      </c>
      <c r="H774" s="4">
        <v>3.32E-2</v>
      </c>
    </row>
    <row r="775" spans="1:8" x14ac:dyDescent="0.35">
      <c r="A775" t="s">
        <v>811</v>
      </c>
      <c r="B775" t="s">
        <v>17</v>
      </c>
      <c r="C775" t="s">
        <v>835</v>
      </c>
      <c r="D775" t="s">
        <v>2175</v>
      </c>
      <c r="E775" t="str">
        <f t="shared" si="32"/>
        <v/>
      </c>
      <c r="F775" t="s">
        <v>2605</v>
      </c>
      <c r="G775" s="10">
        <v>790389</v>
      </c>
      <c r="H775" s="4">
        <v>0.29160000000000003</v>
      </c>
    </row>
    <row r="776" spans="1:8" x14ac:dyDescent="0.35">
      <c r="A776" t="s">
        <v>811</v>
      </c>
      <c r="B776" t="s">
        <v>17</v>
      </c>
      <c r="C776" t="s">
        <v>835</v>
      </c>
      <c r="D776" t="s">
        <v>2177</v>
      </c>
      <c r="E776" t="str">
        <f t="shared" si="32"/>
        <v/>
      </c>
      <c r="F776" t="s">
        <v>2605</v>
      </c>
      <c r="G776" s="10">
        <v>685221</v>
      </c>
      <c r="H776" s="4">
        <v>0.25280000000000002</v>
      </c>
    </row>
    <row r="777" spans="1:8" x14ac:dyDescent="0.35">
      <c r="A777" t="s">
        <v>811</v>
      </c>
      <c r="B777" t="s">
        <v>17</v>
      </c>
      <c r="C777" t="s">
        <v>835</v>
      </c>
      <c r="D777" t="s">
        <v>2179</v>
      </c>
      <c r="E777" t="str">
        <f t="shared" si="32"/>
        <v/>
      </c>
      <c r="F777" t="s">
        <v>2605</v>
      </c>
      <c r="G777" s="10">
        <v>130376</v>
      </c>
      <c r="H777" s="4">
        <v>4.8099999999999997E-2</v>
      </c>
    </row>
    <row r="778" spans="1:8" x14ac:dyDescent="0.35">
      <c r="A778" t="s">
        <v>811</v>
      </c>
      <c r="B778" t="s">
        <v>17</v>
      </c>
      <c r="C778" t="s">
        <v>845</v>
      </c>
      <c r="D778" t="s">
        <v>2170</v>
      </c>
      <c r="E778" t="str">
        <f t="shared" si="32"/>
        <v/>
      </c>
      <c r="F778" t="s">
        <v>2606</v>
      </c>
      <c r="G778" s="10">
        <v>0</v>
      </c>
      <c r="H778" s="4">
        <v>0</v>
      </c>
    </row>
    <row r="779" spans="1:8" x14ac:dyDescent="0.35">
      <c r="A779" t="s">
        <v>811</v>
      </c>
      <c r="B779" t="s">
        <v>17</v>
      </c>
      <c r="C779" t="s">
        <v>845</v>
      </c>
      <c r="D779" t="s">
        <v>2172</v>
      </c>
      <c r="E779" t="str">
        <f t="shared" si="32"/>
        <v/>
      </c>
      <c r="F779" t="s">
        <v>2606</v>
      </c>
      <c r="G779" s="10">
        <v>0</v>
      </c>
      <c r="H779" s="4">
        <v>0</v>
      </c>
    </row>
    <row r="780" spans="1:8" x14ac:dyDescent="0.35">
      <c r="A780" t="s">
        <v>811</v>
      </c>
      <c r="B780" t="s">
        <v>17</v>
      </c>
      <c r="C780" t="s">
        <v>845</v>
      </c>
      <c r="D780" t="s">
        <v>19</v>
      </c>
      <c r="E780" t="str">
        <f t="shared" si="32"/>
        <v>8</v>
      </c>
      <c r="F780" t="s">
        <v>2606</v>
      </c>
      <c r="G780" s="10">
        <v>3211856</v>
      </c>
      <c r="H780" s="4">
        <v>0.67630000000000001</v>
      </c>
    </row>
    <row r="781" spans="1:8" x14ac:dyDescent="0.35">
      <c r="A781" t="s">
        <v>811</v>
      </c>
      <c r="B781" t="s">
        <v>17</v>
      </c>
      <c r="C781" t="s">
        <v>845</v>
      </c>
      <c r="D781" t="s">
        <v>30</v>
      </c>
      <c r="E781" t="str">
        <f t="shared" si="32"/>
        <v>8</v>
      </c>
      <c r="F781" t="s">
        <v>2606</v>
      </c>
      <c r="G781" s="10">
        <v>235083</v>
      </c>
      <c r="H781" s="4">
        <v>4.9500000000000002E-2</v>
      </c>
    </row>
    <row r="782" spans="1:8" x14ac:dyDescent="0.35">
      <c r="A782" t="s">
        <v>811</v>
      </c>
      <c r="B782" t="s">
        <v>17</v>
      </c>
      <c r="C782" t="s">
        <v>845</v>
      </c>
      <c r="D782" t="s">
        <v>2175</v>
      </c>
      <c r="E782" t="str">
        <f t="shared" si="32"/>
        <v/>
      </c>
      <c r="F782" t="s">
        <v>2606</v>
      </c>
      <c r="G782" s="10">
        <v>1520680</v>
      </c>
      <c r="H782" s="4">
        <v>0.32019999999999998</v>
      </c>
    </row>
    <row r="783" spans="1:8" x14ac:dyDescent="0.35">
      <c r="A783" t="s">
        <v>811</v>
      </c>
      <c r="B783" t="s">
        <v>17</v>
      </c>
      <c r="C783" t="s">
        <v>845</v>
      </c>
      <c r="D783" t="s">
        <v>2177</v>
      </c>
      <c r="E783" t="str">
        <f t="shared" si="32"/>
        <v/>
      </c>
      <c r="F783" t="s">
        <v>2606</v>
      </c>
      <c r="G783" s="10">
        <v>1031992</v>
      </c>
      <c r="H783" s="4">
        <v>0.21729999999999999</v>
      </c>
    </row>
    <row r="784" spans="1:8" x14ac:dyDescent="0.35">
      <c r="A784" t="s">
        <v>811</v>
      </c>
      <c r="B784" t="s">
        <v>17</v>
      </c>
      <c r="C784" t="s">
        <v>845</v>
      </c>
      <c r="D784" t="s">
        <v>2179</v>
      </c>
      <c r="E784" t="str">
        <f t="shared" si="32"/>
        <v/>
      </c>
      <c r="F784" t="s">
        <v>2606</v>
      </c>
      <c r="G784" s="10">
        <v>47966</v>
      </c>
      <c r="H784" s="4">
        <v>1.01E-2</v>
      </c>
    </row>
    <row r="785" spans="1:8" x14ac:dyDescent="0.35">
      <c r="A785" t="s">
        <v>811</v>
      </c>
      <c r="B785" t="s">
        <v>17</v>
      </c>
      <c r="C785" t="s">
        <v>855</v>
      </c>
      <c r="D785" t="s">
        <v>2170</v>
      </c>
      <c r="E785" t="str">
        <f t="shared" si="32"/>
        <v/>
      </c>
      <c r="F785" t="s">
        <v>2607</v>
      </c>
      <c r="G785" s="10">
        <v>0</v>
      </c>
      <c r="H785" s="4">
        <v>0</v>
      </c>
    </row>
    <row r="786" spans="1:8" x14ac:dyDescent="0.35">
      <c r="A786" t="s">
        <v>811</v>
      </c>
      <c r="B786" t="s">
        <v>17</v>
      </c>
      <c r="C786" t="s">
        <v>855</v>
      </c>
      <c r="D786" t="s">
        <v>2172</v>
      </c>
      <c r="E786" t="str">
        <f t="shared" si="32"/>
        <v/>
      </c>
      <c r="F786" t="s">
        <v>2607</v>
      </c>
      <c r="G786" s="10">
        <v>0</v>
      </c>
      <c r="H786" s="4">
        <v>0</v>
      </c>
    </row>
    <row r="787" spans="1:8" x14ac:dyDescent="0.35">
      <c r="A787" t="s">
        <v>811</v>
      </c>
      <c r="B787" t="s">
        <v>17</v>
      </c>
      <c r="C787" t="s">
        <v>855</v>
      </c>
      <c r="D787" t="s">
        <v>19</v>
      </c>
      <c r="E787" t="str">
        <f t="shared" si="32"/>
        <v>8</v>
      </c>
      <c r="F787" t="s">
        <v>2607</v>
      </c>
      <c r="G787" s="10">
        <v>7575934</v>
      </c>
      <c r="H787" s="4">
        <v>0.43809999999999999</v>
      </c>
    </row>
    <row r="788" spans="1:8" x14ac:dyDescent="0.35">
      <c r="A788" t="s">
        <v>811</v>
      </c>
      <c r="B788" t="s">
        <v>17</v>
      </c>
      <c r="C788" t="s">
        <v>855</v>
      </c>
      <c r="D788" t="s">
        <v>30</v>
      </c>
      <c r="E788" t="str">
        <f t="shared" si="32"/>
        <v>8</v>
      </c>
      <c r="F788" t="s">
        <v>2607</v>
      </c>
      <c r="G788" s="10">
        <v>439235</v>
      </c>
      <c r="H788" s="4">
        <v>2.5399999999999999E-2</v>
      </c>
    </row>
    <row r="789" spans="1:8" x14ac:dyDescent="0.35">
      <c r="A789" t="s">
        <v>811</v>
      </c>
      <c r="B789" t="s">
        <v>17</v>
      </c>
      <c r="C789" t="s">
        <v>855</v>
      </c>
      <c r="D789" t="s">
        <v>2175</v>
      </c>
      <c r="E789" t="str">
        <f t="shared" si="32"/>
        <v/>
      </c>
      <c r="F789" t="s">
        <v>2607</v>
      </c>
      <c r="G789" s="10">
        <v>6673255</v>
      </c>
      <c r="H789" s="4">
        <v>0.38590000000000002</v>
      </c>
    </row>
    <row r="790" spans="1:8" x14ac:dyDescent="0.35">
      <c r="A790" t="s">
        <v>811</v>
      </c>
      <c r="B790" t="s">
        <v>17</v>
      </c>
      <c r="C790" t="s">
        <v>855</v>
      </c>
      <c r="D790" t="s">
        <v>2177</v>
      </c>
      <c r="E790" t="str">
        <f t="shared" si="32"/>
        <v/>
      </c>
      <c r="F790" t="s">
        <v>2607</v>
      </c>
      <c r="G790" s="10">
        <v>2595635</v>
      </c>
      <c r="H790" s="4">
        <v>0.15010000000000001</v>
      </c>
    </row>
    <row r="791" spans="1:8" x14ac:dyDescent="0.35">
      <c r="A791" t="s">
        <v>811</v>
      </c>
      <c r="B791" t="s">
        <v>17</v>
      </c>
      <c r="C791" t="s">
        <v>855</v>
      </c>
      <c r="D791" t="s">
        <v>2179</v>
      </c>
      <c r="E791" t="str">
        <f t="shared" si="32"/>
        <v/>
      </c>
      <c r="F791" t="s">
        <v>2607</v>
      </c>
      <c r="G791" s="10">
        <v>396003</v>
      </c>
      <c r="H791" s="4">
        <v>2.29E-2</v>
      </c>
    </row>
    <row r="792" spans="1:8" x14ac:dyDescent="0.35">
      <c r="A792" t="s">
        <v>860</v>
      </c>
      <c r="B792" t="s">
        <v>17</v>
      </c>
      <c r="C792" t="s">
        <v>861</v>
      </c>
      <c r="D792" t="s">
        <v>2172</v>
      </c>
      <c r="E792" t="str">
        <f t="shared" si="32"/>
        <v/>
      </c>
      <c r="F792" t="s">
        <v>2608</v>
      </c>
      <c r="G792" s="10">
        <v>0</v>
      </c>
      <c r="H792" s="4">
        <v>0</v>
      </c>
    </row>
    <row r="793" spans="1:8" x14ac:dyDescent="0.35">
      <c r="A793" t="s">
        <v>860</v>
      </c>
      <c r="B793" t="s">
        <v>17</v>
      </c>
      <c r="C793" t="s">
        <v>861</v>
      </c>
      <c r="D793" t="s">
        <v>19</v>
      </c>
      <c r="E793" t="str">
        <f t="shared" si="32"/>
        <v>8</v>
      </c>
      <c r="F793" t="s">
        <v>2608</v>
      </c>
      <c r="G793" s="10">
        <v>4734953</v>
      </c>
      <c r="H793" s="4">
        <v>0.32890000000000003</v>
      </c>
    </row>
    <row r="794" spans="1:8" x14ac:dyDescent="0.35">
      <c r="A794" t="s">
        <v>860</v>
      </c>
      <c r="B794" t="s">
        <v>17</v>
      </c>
      <c r="C794" t="s">
        <v>861</v>
      </c>
      <c r="D794" t="s">
        <v>2175</v>
      </c>
      <c r="E794" t="str">
        <f t="shared" si="32"/>
        <v/>
      </c>
      <c r="F794" t="s">
        <v>2608</v>
      </c>
      <c r="G794" s="10">
        <v>3779037</v>
      </c>
      <c r="H794" s="4">
        <v>0.26250000000000001</v>
      </c>
    </row>
    <row r="795" spans="1:8" x14ac:dyDescent="0.35">
      <c r="A795" t="s">
        <v>860</v>
      </c>
      <c r="B795" t="s">
        <v>17</v>
      </c>
      <c r="C795" t="s">
        <v>861</v>
      </c>
      <c r="D795" t="s">
        <v>2177</v>
      </c>
      <c r="E795" t="str">
        <f t="shared" si="32"/>
        <v/>
      </c>
      <c r="F795" t="s">
        <v>2608</v>
      </c>
      <c r="G795" s="10">
        <v>3519903</v>
      </c>
      <c r="H795" s="4">
        <v>0.2445</v>
      </c>
    </row>
    <row r="796" spans="1:8" x14ac:dyDescent="0.35">
      <c r="A796" t="s">
        <v>860</v>
      </c>
      <c r="B796" t="s">
        <v>17</v>
      </c>
      <c r="C796" t="s">
        <v>861</v>
      </c>
      <c r="D796" t="s">
        <v>2179</v>
      </c>
      <c r="E796" t="str">
        <f t="shared" si="32"/>
        <v/>
      </c>
      <c r="F796" t="s">
        <v>2608</v>
      </c>
      <c r="G796" s="10">
        <v>607525</v>
      </c>
      <c r="H796" s="4">
        <v>4.2200000000000001E-2</v>
      </c>
    </row>
    <row r="797" spans="1:8" x14ac:dyDescent="0.35">
      <c r="A797" t="s">
        <v>863</v>
      </c>
      <c r="B797" t="s">
        <v>17</v>
      </c>
      <c r="C797" t="s">
        <v>864</v>
      </c>
      <c r="D797" t="s">
        <v>2170</v>
      </c>
      <c r="E797" t="str">
        <f t="shared" si="32"/>
        <v/>
      </c>
      <c r="F797" t="s">
        <v>2609</v>
      </c>
      <c r="G797" s="10">
        <v>0</v>
      </c>
      <c r="H797" s="4">
        <v>0</v>
      </c>
    </row>
    <row r="798" spans="1:8" x14ac:dyDescent="0.35">
      <c r="A798" t="s">
        <v>863</v>
      </c>
      <c r="B798" t="s">
        <v>17</v>
      </c>
      <c r="C798" t="s">
        <v>864</v>
      </c>
      <c r="D798" t="s">
        <v>2172</v>
      </c>
      <c r="E798" t="str">
        <f t="shared" si="32"/>
        <v/>
      </c>
      <c r="F798" t="s">
        <v>2609</v>
      </c>
      <c r="G798" s="10">
        <v>0</v>
      </c>
      <c r="H798" s="4">
        <v>0</v>
      </c>
    </row>
    <row r="799" spans="1:8" x14ac:dyDescent="0.35">
      <c r="A799" t="s">
        <v>863</v>
      </c>
      <c r="B799" t="s">
        <v>17</v>
      </c>
      <c r="C799" t="s">
        <v>864</v>
      </c>
      <c r="D799" t="s">
        <v>19</v>
      </c>
      <c r="E799" t="str">
        <f t="shared" si="32"/>
        <v>8</v>
      </c>
      <c r="F799" t="s">
        <v>2609</v>
      </c>
      <c r="G799" s="10">
        <v>485010</v>
      </c>
      <c r="H799" s="4">
        <v>1.1315</v>
      </c>
    </row>
    <row r="800" spans="1:8" x14ac:dyDescent="0.35">
      <c r="A800" t="s">
        <v>863</v>
      </c>
      <c r="B800" t="s">
        <v>17</v>
      </c>
      <c r="C800" t="s">
        <v>864</v>
      </c>
      <c r="D800" t="s">
        <v>30</v>
      </c>
      <c r="E800" t="str">
        <f t="shared" si="32"/>
        <v>8</v>
      </c>
      <c r="F800" t="s">
        <v>2609</v>
      </c>
      <c r="G800" s="10">
        <v>29019</v>
      </c>
      <c r="H800" s="4">
        <v>6.7699999999999996E-2</v>
      </c>
    </row>
    <row r="801" spans="1:8" x14ac:dyDescent="0.35">
      <c r="A801" t="s">
        <v>863</v>
      </c>
      <c r="B801" t="s">
        <v>17</v>
      </c>
      <c r="C801" t="s">
        <v>864</v>
      </c>
      <c r="D801" t="s">
        <v>2175</v>
      </c>
      <c r="E801" t="str">
        <f t="shared" si="32"/>
        <v/>
      </c>
      <c r="F801" t="s">
        <v>2609</v>
      </c>
      <c r="G801" s="10">
        <v>189760</v>
      </c>
      <c r="H801" s="4">
        <v>0.44269999999999998</v>
      </c>
    </row>
    <row r="802" spans="1:8" x14ac:dyDescent="0.35">
      <c r="A802" t="s">
        <v>863</v>
      </c>
      <c r="B802" t="s">
        <v>17</v>
      </c>
      <c r="C802" t="s">
        <v>864</v>
      </c>
      <c r="D802" t="s">
        <v>2177</v>
      </c>
      <c r="E802" t="str">
        <f t="shared" si="32"/>
        <v/>
      </c>
      <c r="F802" t="s">
        <v>2609</v>
      </c>
      <c r="G802" s="10">
        <v>94216</v>
      </c>
      <c r="H802" s="4">
        <v>0.2198</v>
      </c>
    </row>
    <row r="803" spans="1:8" x14ac:dyDescent="0.35">
      <c r="A803" t="s">
        <v>863</v>
      </c>
      <c r="B803" t="s">
        <v>17</v>
      </c>
      <c r="C803" t="s">
        <v>864</v>
      </c>
      <c r="D803" t="s">
        <v>2179</v>
      </c>
      <c r="E803" t="str">
        <f t="shared" si="32"/>
        <v/>
      </c>
      <c r="F803" t="s">
        <v>2609</v>
      </c>
      <c r="G803" s="10">
        <v>8787</v>
      </c>
      <c r="H803" s="4">
        <v>2.0500000000000001E-2</v>
      </c>
    </row>
    <row r="804" spans="1:8" x14ac:dyDescent="0.35">
      <c r="A804" t="s">
        <v>863</v>
      </c>
      <c r="B804" t="s">
        <v>17</v>
      </c>
      <c r="C804" t="s">
        <v>867</v>
      </c>
      <c r="D804" t="s">
        <v>2170</v>
      </c>
      <c r="E804" t="str">
        <f t="shared" si="32"/>
        <v/>
      </c>
      <c r="F804" t="s">
        <v>2610</v>
      </c>
      <c r="G804" s="10">
        <v>0</v>
      </c>
      <c r="H804" s="4">
        <v>0</v>
      </c>
    </row>
    <row r="805" spans="1:8" x14ac:dyDescent="0.35">
      <c r="A805" t="s">
        <v>863</v>
      </c>
      <c r="B805" t="s">
        <v>17</v>
      </c>
      <c r="C805" t="s">
        <v>867</v>
      </c>
      <c r="D805" t="s">
        <v>2172</v>
      </c>
      <c r="E805" t="str">
        <f t="shared" si="32"/>
        <v/>
      </c>
      <c r="F805" t="s">
        <v>2610</v>
      </c>
      <c r="G805" s="10">
        <v>0</v>
      </c>
      <c r="H805" s="4">
        <v>0</v>
      </c>
    </row>
    <row r="806" spans="1:8" x14ac:dyDescent="0.35">
      <c r="A806" t="s">
        <v>863</v>
      </c>
      <c r="B806" t="s">
        <v>17</v>
      </c>
      <c r="C806" t="s">
        <v>867</v>
      </c>
      <c r="D806" t="s">
        <v>19</v>
      </c>
      <c r="E806" t="str">
        <f t="shared" si="32"/>
        <v>8</v>
      </c>
      <c r="F806" t="s">
        <v>2610</v>
      </c>
      <c r="G806" s="10">
        <v>3607929</v>
      </c>
      <c r="H806" s="4">
        <v>0.28010000000000002</v>
      </c>
    </row>
    <row r="807" spans="1:8" x14ac:dyDescent="0.35">
      <c r="A807" t="s">
        <v>863</v>
      </c>
      <c r="B807" t="s">
        <v>17</v>
      </c>
      <c r="C807" t="s">
        <v>867</v>
      </c>
      <c r="D807" t="s">
        <v>30</v>
      </c>
      <c r="E807" t="str">
        <f t="shared" si="32"/>
        <v>8</v>
      </c>
      <c r="F807" t="s">
        <v>2610</v>
      </c>
      <c r="G807" s="10">
        <v>266634</v>
      </c>
      <c r="H807" s="4">
        <v>2.07E-2</v>
      </c>
    </row>
    <row r="808" spans="1:8" x14ac:dyDescent="0.35">
      <c r="A808" t="s">
        <v>863</v>
      </c>
      <c r="B808" t="s">
        <v>17</v>
      </c>
      <c r="C808" t="s">
        <v>867</v>
      </c>
      <c r="D808" t="s">
        <v>2175</v>
      </c>
      <c r="E808" t="str">
        <f t="shared" si="32"/>
        <v/>
      </c>
      <c r="F808" t="s">
        <v>2610</v>
      </c>
      <c r="G808" s="10">
        <v>3637555</v>
      </c>
      <c r="H808" s="4">
        <v>0.28239999999999998</v>
      </c>
    </row>
    <row r="809" spans="1:8" x14ac:dyDescent="0.35">
      <c r="A809" t="s">
        <v>863</v>
      </c>
      <c r="B809" t="s">
        <v>17</v>
      </c>
      <c r="C809" t="s">
        <v>867</v>
      </c>
      <c r="D809" t="s">
        <v>2177</v>
      </c>
      <c r="E809" t="str">
        <f t="shared" si="32"/>
        <v/>
      </c>
      <c r="F809" t="s">
        <v>2610</v>
      </c>
      <c r="G809" s="10">
        <v>1349914</v>
      </c>
      <c r="H809" s="4">
        <v>0.1048</v>
      </c>
    </row>
    <row r="810" spans="1:8" x14ac:dyDescent="0.35">
      <c r="A810" t="s">
        <v>863</v>
      </c>
      <c r="B810" t="s">
        <v>17</v>
      </c>
      <c r="C810" t="s">
        <v>867</v>
      </c>
      <c r="D810" t="s">
        <v>2179</v>
      </c>
      <c r="E810" t="str">
        <f t="shared" si="32"/>
        <v/>
      </c>
      <c r="F810" t="s">
        <v>2610</v>
      </c>
      <c r="G810" s="10">
        <v>352936</v>
      </c>
      <c r="H810" s="4">
        <v>2.7400000000000001E-2</v>
      </c>
    </row>
    <row r="811" spans="1:8" x14ac:dyDescent="0.35">
      <c r="A811" t="s">
        <v>863</v>
      </c>
      <c r="B811" t="s">
        <v>17</v>
      </c>
      <c r="C811" t="s">
        <v>879</v>
      </c>
      <c r="D811" t="s">
        <v>2170</v>
      </c>
      <c r="E811" t="str">
        <f t="shared" si="32"/>
        <v/>
      </c>
      <c r="F811" t="s">
        <v>2611</v>
      </c>
      <c r="G811" s="10">
        <v>0</v>
      </c>
      <c r="H811" s="4">
        <v>0</v>
      </c>
    </row>
    <row r="812" spans="1:8" x14ac:dyDescent="0.35">
      <c r="A812" t="s">
        <v>863</v>
      </c>
      <c r="B812" t="s">
        <v>17</v>
      </c>
      <c r="C812" t="s">
        <v>879</v>
      </c>
      <c r="D812" t="s">
        <v>2172</v>
      </c>
      <c r="E812" t="str">
        <f t="shared" si="32"/>
        <v/>
      </c>
      <c r="F812" t="s">
        <v>2611</v>
      </c>
      <c r="G812" s="10">
        <v>0</v>
      </c>
      <c r="H812" s="4">
        <v>0</v>
      </c>
    </row>
    <row r="813" spans="1:8" x14ac:dyDescent="0.35">
      <c r="A813" t="s">
        <v>863</v>
      </c>
      <c r="B813" t="s">
        <v>17</v>
      </c>
      <c r="C813" t="s">
        <v>879</v>
      </c>
      <c r="D813" t="s">
        <v>19</v>
      </c>
      <c r="E813" t="str">
        <f t="shared" si="32"/>
        <v>8</v>
      </c>
      <c r="F813" t="s">
        <v>2611</v>
      </c>
      <c r="G813" s="10">
        <v>1152915</v>
      </c>
      <c r="H813" s="4">
        <v>0.28149999999999997</v>
      </c>
    </row>
    <row r="814" spans="1:8" x14ac:dyDescent="0.35">
      <c r="A814" t="s">
        <v>863</v>
      </c>
      <c r="B814" t="s">
        <v>17</v>
      </c>
      <c r="C814" t="s">
        <v>879</v>
      </c>
      <c r="D814" t="s">
        <v>2175</v>
      </c>
      <c r="E814" t="str">
        <f t="shared" si="32"/>
        <v/>
      </c>
      <c r="F814" t="s">
        <v>2611</v>
      </c>
      <c r="G814" s="10">
        <v>1261449</v>
      </c>
      <c r="H814" s="4">
        <v>0.308</v>
      </c>
    </row>
    <row r="815" spans="1:8" x14ac:dyDescent="0.35">
      <c r="A815" t="s">
        <v>863</v>
      </c>
      <c r="B815" t="s">
        <v>17</v>
      </c>
      <c r="C815" t="s">
        <v>879</v>
      </c>
      <c r="D815" t="s">
        <v>2177</v>
      </c>
      <c r="E815" t="str">
        <f t="shared" si="32"/>
        <v/>
      </c>
      <c r="F815" t="s">
        <v>2611</v>
      </c>
      <c r="G815" s="10">
        <v>850659</v>
      </c>
      <c r="H815" s="4">
        <v>0.2077</v>
      </c>
    </row>
    <row r="816" spans="1:8" x14ac:dyDescent="0.35">
      <c r="A816" t="s">
        <v>863</v>
      </c>
      <c r="B816" t="s">
        <v>17</v>
      </c>
      <c r="C816" t="s">
        <v>879</v>
      </c>
      <c r="D816" t="s">
        <v>2179</v>
      </c>
      <c r="E816" t="str">
        <f t="shared" si="32"/>
        <v/>
      </c>
      <c r="F816" t="s">
        <v>2611</v>
      </c>
      <c r="G816" s="10">
        <v>260071</v>
      </c>
      <c r="H816" s="4">
        <v>6.3500000000000001E-2</v>
      </c>
    </row>
    <row r="817" spans="1:8" x14ac:dyDescent="0.35">
      <c r="A817" t="s">
        <v>863</v>
      </c>
      <c r="B817" t="s">
        <v>17</v>
      </c>
      <c r="C817" t="s">
        <v>887</v>
      </c>
      <c r="D817" t="s">
        <v>2172</v>
      </c>
      <c r="E817" t="str">
        <f t="shared" si="32"/>
        <v/>
      </c>
      <c r="F817" t="s">
        <v>2612</v>
      </c>
      <c r="G817" s="10">
        <v>0</v>
      </c>
      <c r="H817" s="4">
        <v>0</v>
      </c>
    </row>
    <row r="818" spans="1:8" x14ac:dyDescent="0.35">
      <c r="A818" t="s">
        <v>863</v>
      </c>
      <c r="B818" t="s">
        <v>17</v>
      </c>
      <c r="C818" t="s">
        <v>887</v>
      </c>
      <c r="D818" t="s">
        <v>19</v>
      </c>
      <c r="E818" t="str">
        <f t="shared" si="32"/>
        <v>8</v>
      </c>
      <c r="F818" t="s">
        <v>2612</v>
      </c>
      <c r="G818" s="10">
        <v>543952</v>
      </c>
      <c r="H818" s="4">
        <v>0.40039999999999998</v>
      </c>
    </row>
    <row r="819" spans="1:8" x14ac:dyDescent="0.35">
      <c r="A819" t="s">
        <v>863</v>
      </c>
      <c r="B819" t="s">
        <v>17</v>
      </c>
      <c r="C819" t="s">
        <v>887</v>
      </c>
      <c r="D819" t="s">
        <v>30</v>
      </c>
      <c r="E819" t="str">
        <f t="shared" si="32"/>
        <v>8</v>
      </c>
      <c r="F819" t="s">
        <v>2612</v>
      </c>
      <c r="G819" s="10">
        <v>172125</v>
      </c>
      <c r="H819" s="4">
        <v>0.12670000000000001</v>
      </c>
    </row>
    <row r="820" spans="1:8" x14ac:dyDescent="0.35">
      <c r="A820" t="s">
        <v>863</v>
      </c>
      <c r="B820" t="s">
        <v>17</v>
      </c>
      <c r="C820" t="s">
        <v>887</v>
      </c>
      <c r="D820" t="s">
        <v>2175</v>
      </c>
      <c r="E820" t="str">
        <f t="shared" si="32"/>
        <v/>
      </c>
      <c r="F820" t="s">
        <v>2612</v>
      </c>
      <c r="G820" s="10">
        <v>417746</v>
      </c>
      <c r="H820" s="4">
        <v>0.3075</v>
      </c>
    </row>
    <row r="821" spans="1:8" x14ac:dyDescent="0.35">
      <c r="A821" t="s">
        <v>863</v>
      </c>
      <c r="B821" t="s">
        <v>17</v>
      </c>
      <c r="C821" t="s">
        <v>887</v>
      </c>
      <c r="D821" t="s">
        <v>2177</v>
      </c>
      <c r="E821" t="str">
        <f t="shared" si="32"/>
        <v/>
      </c>
      <c r="F821" t="s">
        <v>2612</v>
      </c>
      <c r="G821" s="10">
        <v>131913</v>
      </c>
      <c r="H821" s="4">
        <v>9.7100000000000006E-2</v>
      </c>
    </row>
    <row r="822" spans="1:8" x14ac:dyDescent="0.35">
      <c r="A822" t="s">
        <v>863</v>
      </c>
      <c r="B822" t="s">
        <v>17</v>
      </c>
      <c r="C822" t="s">
        <v>887</v>
      </c>
      <c r="D822" t="s">
        <v>2179</v>
      </c>
      <c r="E822" t="str">
        <f t="shared" si="32"/>
        <v/>
      </c>
      <c r="F822" t="s">
        <v>2612</v>
      </c>
      <c r="G822" s="10">
        <v>0</v>
      </c>
      <c r="H822" s="4">
        <v>0</v>
      </c>
    </row>
    <row r="823" spans="1:8" x14ac:dyDescent="0.35">
      <c r="A823" t="s">
        <v>891</v>
      </c>
      <c r="B823" t="s">
        <v>17</v>
      </c>
      <c r="C823" t="s">
        <v>892</v>
      </c>
      <c r="D823" t="s">
        <v>2170</v>
      </c>
      <c r="E823" t="str">
        <f t="shared" si="32"/>
        <v/>
      </c>
      <c r="F823" t="s">
        <v>2613</v>
      </c>
      <c r="G823" s="10">
        <v>0</v>
      </c>
      <c r="H823" s="4">
        <v>0</v>
      </c>
    </row>
    <row r="824" spans="1:8" x14ac:dyDescent="0.35">
      <c r="A824" t="s">
        <v>891</v>
      </c>
      <c r="B824" t="s">
        <v>17</v>
      </c>
      <c r="C824" t="s">
        <v>892</v>
      </c>
      <c r="D824" t="s">
        <v>2172</v>
      </c>
      <c r="E824" t="str">
        <f t="shared" si="32"/>
        <v/>
      </c>
      <c r="F824" t="s">
        <v>2613</v>
      </c>
      <c r="G824" s="10">
        <v>0</v>
      </c>
      <c r="H824" s="4">
        <v>0</v>
      </c>
    </row>
    <row r="825" spans="1:8" x14ac:dyDescent="0.35">
      <c r="A825" t="s">
        <v>891</v>
      </c>
      <c r="B825" t="s">
        <v>17</v>
      </c>
      <c r="C825" t="s">
        <v>892</v>
      </c>
      <c r="D825" t="s">
        <v>19</v>
      </c>
      <c r="E825" t="str">
        <f t="shared" si="32"/>
        <v>8</v>
      </c>
      <c r="F825" t="s">
        <v>2613</v>
      </c>
      <c r="G825" s="10">
        <v>119541</v>
      </c>
      <c r="H825" s="4">
        <v>8.8000000000000005E-3</v>
      </c>
    </row>
    <row r="826" spans="1:8" x14ac:dyDescent="0.35">
      <c r="A826" t="s">
        <v>891</v>
      </c>
      <c r="B826" t="s">
        <v>17</v>
      </c>
      <c r="C826" t="s">
        <v>892</v>
      </c>
      <c r="D826" t="s">
        <v>94</v>
      </c>
      <c r="E826" t="str">
        <f t="shared" si="32"/>
        <v/>
      </c>
      <c r="F826" t="s">
        <v>2613</v>
      </c>
      <c r="G826" s="10">
        <v>5573592</v>
      </c>
      <c r="H826" s="4">
        <v>0.4103</v>
      </c>
    </row>
    <row r="827" spans="1:8" x14ac:dyDescent="0.35">
      <c r="A827" t="s">
        <v>891</v>
      </c>
      <c r="B827" t="s">
        <v>17</v>
      </c>
      <c r="C827" t="s">
        <v>892</v>
      </c>
      <c r="D827" t="s">
        <v>2175</v>
      </c>
      <c r="E827" t="str">
        <f t="shared" si="32"/>
        <v/>
      </c>
      <c r="F827" t="s">
        <v>2613</v>
      </c>
      <c r="G827" s="10">
        <v>3750594</v>
      </c>
      <c r="H827" s="4">
        <v>0.27610000000000001</v>
      </c>
    </row>
    <row r="828" spans="1:8" x14ac:dyDescent="0.35">
      <c r="A828" t="s">
        <v>891</v>
      </c>
      <c r="B828" t="s">
        <v>17</v>
      </c>
      <c r="C828" t="s">
        <v>892</v>
      </c>
      <c r="D828" t="s">
        <v>2177</v>
      </c>
      <c r="E828" t="str">
        <f t="shared" si="32"/>
        <v/>
      </c>
      <c r="F828" t="s">
        <v>2613</v>
      </c>
      <c r="G828" s="10">
        <v>1385587</v>
      </c>
      <c r="H828" s="4">
        <v>0.10199999999999999</v>
      </c>
    </row>
    <row r="829" spans="1:8" x14ac:dyDescent="0.35">
      <c r="A829" t="s">
        <v>891</v>
      </c>
      <c r="B829" t="s">
        <v>17</v>
      </c>
      <c r="C829" t="s">
        <v>892</v>
      </c>
      <c r="D829" t="s">
        <v>2179</v>
      </c>
      <c r="E829" t="str">
        <f t="shared" si="32"/>
        <v/>
      </c>
      <c r="F829" t="s">
        <v>2613</v>
      </c>
      <c r="G829" s="10">
        <v>358623</v>
      </c>
      <c r="H829" s="4">
        <v>2.64E-2</v>
      </c>
    </row>
    <row r="830" spans="1:8" x14ac:dyDescent="0.35">
      <c r="A830" t="s">
        <v>891</v>
      </c>
      <c r="B830" t="s">
        <v>17</v>
      </c>
      <c r="C830" t="s">
        <v>894</v>
      </c>
      <c r="D830" t="s">
        <v>2172</v>
      </c>
      <c r="E830" t="str">
        <f t="shared" si="32"/>
        <v/>
      </c>
      <c r="F830" t="s">
        <v>2614</v>
      </c>
      <c r="G830" s="10">
        <v>0</v>
      </c>
      <c r="H830" s="4">
        <v>0</v>
      </c>
    </row>
    <row r="831" spans="1:8" x14ac:dyDescent="0.35">
      <c r="A831" t="s">
        <v>891</v>
      </c>
      <c r="B831" t="s">
        <v>17</v>
      </c>
      <c r="C831" t="s">
        <v>894</v>
      </c>
      <c r="D831" t="s">
        <v>19</v>
      </c>
      <c r="E831" t="str">
        <f t="shared" si="32"/>
        <v>8</v>
      </c>
      <c r="F831" t="s">
        <v>2614</v>
      </c>
      <c r="G831" s="10">
        <v>2181366</v>
      </c>
      <c r="H831" s="4">
        <v>0.2888</v>
      </c>
    </row>
    <row r="832" spans="1:8" x14ac:dyDescent="0.35">
      <c r="A832" t="s">
        <v>891</v>
      </c>
      <c r="B832" t="s">
        <v>17</v>
      </c>
      <c r="C832" t="s">
        <v>894</v>
      </c>
      <c r="D832" t="s">
        <v>2175</v>
      </c>
      <c r="E832" t="str">
        <f t="shared" si="32"/>
        <v/>
      </c>
      <c r="F832" t="s">
        <v>2614</v>
      </c>
      <c r="G832" s="10">
        <v>1818057</v>
      </c>
      <c r="H832" s="4">
        <v>0.2407</v>
      </c>
    </row>
    <row r="833" spans="1:8" x14ac:dyDescent="0.35">
      <c r="A833" t="s">
        <v>891</v>
      </c>
      <c r="B833" t="s">
        <v>17</v>
      </c>
      <c r="C833" t="s">
        <v>894</v>
      </c>
      <c r="D833" t="s">
        <v>2177</v>
      </c>
      <c r="E833" t="str">
        <f t="shared" si="32"/>
        <v/>
      </c>
      <c r="F833" t="s">
        <v>2614</v>
      </c>
      <c r="G833" s="10">
        <v>592927</v>
      </c>
      <c r="H833" s="4">
        <v>7.85E-2</v>
      </c>
    </row>
    <row r="834" spans="1:8" x14ac:dyDescent="0.35">
      <c r="A834" t="s">
        <v>891</v>
      </c>
      <c r="B834" t="s">
        <v>17</v>
      </c>
      <c r="C834" t="s">
        <v>894</v>
      </c>
      <c r="D834" t="s">
        <v>2179</v>
      </c>
      <c r="E834" t="str">
        <f t="shared" si="32"/>
        <v/>
      </c>
      <c r="F834" t="s">
        <v>2614</v>
      </c>
      <c r="G834" s="10">
        <v>80064</v>
      </c>
      <c r="H834" s="4">
        <v>1.06E-2</v>
      </c>
    </row>
    <row r="835" spans="1:8" x14ac:dyDescent="0.35">
      <c r="A835" t="s">
        <v>1723</v>
      </c>
      <c r="B835" t="s">
        <v>17</v>
      </c>
      <c r="C835" t="s">
        <v>1725</v>
      </c>
      <c r="D835" t="s">
        <v>2170</v>
      </c>
      <c r="E835" t="str">
        <f t="shared" ref="E835:E898" si="33">IF(OR(D835="0187",D835="0287"),"",IF(MID(D835,3,1)="8","8",""))</f>
        <v/>
      </c>
      <c r="F835" t="s">
        <v>2718</v>
      </c>
      <c r="G835" s="10">
        <v>0</v>
      </c>
      <c r="H835" s="4">
        <v>0</v>
      </c>
    </row>
    <row r="836" spans="1:8" x14ac:dyDescent="0.35">
      <c r="A836" t="s">
        <v>1723</v>
      </c>
      <c r="B836" t="s">
        <v>17</v>
      </c>
      <c r="C836" t="s">
        <v>1725</v>
      </c>
      <c r="D836" t="s">
        <v>2172</v>
      </c>
      <c r="E836" t="str">
        <f t="shared" si="33"/>
        <v/>
      </c>
      <c r="F836" t="s">
        <v>2718</v>
      </c>
      <c r="G836" s="10">
        <v>0</v>
      </c>
      <c r="H836" s="4">
        <v>0</v>
      </c>
    </row>
    <row r="837" spans="1:8" x14ac:dyDescent="0.35">
      <c r="A837" t="s">
        <v>1723</v>
      </c>
      <c r="B837" t="s">
        <v>17</v>
      </c>
      <c r="C837" t="s">
        <v>1725</v>
      </c>
      <c r="D837" t="s">
        <v>19</v>
      </c>
      <c r="E837" t="str">
        <f t="shared" si="33"/>
        <v>8</v>
      </c>
      <c r="F837" t="s">
        <v>2718</v>
      </c>
      <c r="G837" s="10">
        <v>455731</v>
      </c>
      <c r="H837" s="4">
        <v>0.113</v>
      </c>
    </row>
    <row r="838" spans="1:8" x14ac:dyDescent="0.35">
      <c r="A838" t="s">
        <v>1723</v>
      </c>
      <c r="B838" t="s">
        <v>17</v>
      </c>
      <c r="C838" t="s">
        <v>1725</v>
      </c>
      <c r="D838" t="s">
        <v>2175</v>
      </c>
      <c r="E838" t="str">
        <f t="shared" si="33"/>
        <v/>
      </c>
      <c r="F838" t="s">
        <v>2718</v>
      </c>
      <c r="G838" s="10">
        <v>749759</v>
      </c>
      <c r="H838" s="4">
        <v>0.18590000000000001</v>
      </c>
    </row>
    <row r="839" spans="1:8" x14ac:dyDescent="0.35">
      <c r="A839" t="s">
        <v>1723</v>
      </c>
      <c r="B839" t="s">
        <v>17</v>
      </c>
      <c r="C839" t="s">
        <v>1725</v>
      </c>
      <c r="D839" t="s">
        <v>2177</v>
      </c>
      <c r="E839" t="str">
        <f t="shared" si="33"/>
        <v/>
      </c>
      <c r="F839" t="s">
        <v>2718</v>
      </c>
      <c r="G839" s="10">
        <v>421768</v>
      </c>
      <c r="H839" s="4">
        <v>0.1045</v>
      </c>
    </row>
    <row r="840" spans="1:8" x14ac:dyDescent="0.35">
      <c r="A840" t="s">
        <v>1723</v>
      </c>
      <c r="B840" t="s">
        <v>17</v>
      </c>
      <c r="C840" t="s">
        <v>1725</v>
      </c>
      <c r="D840" t="s">
        <v>2179</v>
      </c>
      <c r="E840" t="str">
        <f t="shared" si="33"/>
        <v/>
      </c>
      <c r="F840" t="s">
        <v>2718</v>
      </c>
      <c r="G840" s="10">
        <v>99911</v>
      </c>
      <c r="H840" s="4">
        <v>2.47E-2</v>
      </c>
    </row>
    <row r="841" spans="1:8" x14ac:dyDescent="0.35">
      <c r="A841" t="s">
        <v>911</v>
      </c>
      <c r="B841" t="s">
        <v>17</v>
      </c>
      <c r="C841" t="s">
        <v>912</v>
      </c>
      <c r="D841" t="s">
        <v>2172</v>
      </c>
      <c r="E841" t="str">
        <f t="shared" si="33"/>
        <v/>
      </c>
      <c r="F841" t="s">
        <v>2615</v>
      </c>
      <c r="G841" s="10">
        <v>0</v>
      </c>
      <c r="H841" s="4">
        <v>0</v>
      </c>
    </row>
    <row r="842" spans="1:8" x14ac:dyDescent="0.35">
      <c r="A842" t="s">
        <v>911</v>
      </c>
      <c r="B842" t="s">
        <v>17</v>
      </c>
      <c r="C842" t="s">
        <v>912</v>
      </c>
      <c r="D842" t="s">
        <v>19</v>
      </c>
      <c r="E842" t="str">
        <f t="shared" si="33"/>
        <v>8</v>
      </c>
      <c r="F842" t="s">
        <v>2615</v>
      </c>
      <c r="G842" s="10">
        <v>3276924</v>
      </c>
      <c r="H842" s="4">
        <v>0.33110000000000001</v>
      </c>
    </row>
    <row r="843" spans="1:8" x14ac:dyDescent="0.35">
      <c r="A843" t="s">
        <v>911</v>
      </c>
      <c r="B843" t="s">
        <v>17</v>
      </c>
      <c r="C843" t="s">
        <v>912</v>
      </c>
      <c r="D843" t="s">
        <v>2175</v>
      </c>
      <c r="E843" t="str">
        <f t="shared" si="33"/>
        <v/>
      </c>
      <c r="F843" t="s">
        <v>2615</v>
      </c>
      <c r="G843" s="10">
        <v>3114612</v>
      </c>
      <c r="H843" s="4">
        <v>0.31469999999999998</v>
      </c>
    </row>
    <row r="844" spans="1:8" x14ac:dyDescent="0.35">
      <c r="A844" t="s">
        <v>911</v>
      </c>
      <c r="B844" t="s">
        <v>17</v>
      </c>
      <c r="C844" t="s">
        <v>912</v>
      </c>
      <c r="D844" t="s">
        <v>2177</v>
      </c>
      <c r="E844" t="str">
        <f t="shared" si="33"/>
        <v/>
      </c>
      <c r="F844" t="s">
        <v>2615</v>
      </c>
      <c r="G844" s="10">
        <v>1716154</v>
      </c>
      <c r="H844" s="4">
        <v>0.1734</v>
      </c>
    </row>
    <row r="845" spans="1:8" x14ac:dyDescent="0.35">
      <c r="A845" t="s">
        <v>911</v>
      </c>
      <c r="B845" t="s">
        <v>17</v>
      </c>
      <c r="C845" t="s">
        <v>912</v>
      </c>
      <c r="D845" t="s">
        <v>2179</v>
      </c>
      <c r="E845" t="str">
        <f t="shared" si="33"/>
        <v/>
      </c>
      <c r="F845" t="s">
        <v>2615</v>
      </c>
      <c r="G845" s="10">
        <v>415677</v>
      </c>
      <c r="H845" s="4">
        <v>4.2000000000000003E-2</v>
      </c>
    </row>
    <row r="846" spans="1:8" x14ac:dyDescent="0.35">
      <c r="A846" t="s">
        <v>911</v>
      </c>
      <c r="B846" t="s">
        <v>17</v>
      </c>
      <c r="C846" t="s">
        <v>913</v>
      </c>
      <c r="D846" t="s">
        <v>2170</v>
      </c>
      <c r="E846" t="str">
        <f t="shared" si="33"/>
        <v/>
      </c>
      <c r="F846" t="s">
        <v>2616</v>
      </c>
      <c r="G846" s="10">
        <v>0</v>
      </c>
      <c r="H846" s="4">
        <v>0</v>
      </c>
    </row>
    <row r="847" spans="1:8" x14ac:dyDescent="0.35">
      <c r="A847" t="s">
        <v>911</v>
      </c>
      <c r="B847" t="s">
        <v>17</v>
      </c>
      <c r="C847" t="s">
        <v>913</v>
      </c>
      <c r="D847" t="s">
        <v>2172</v>
      </c>
      <c r="E847" t="str">
        <f t="shared" si="33"/>
        <v/>
      </c>
      <c r="F847" t="s">
        <v>2616</v>
      </c>
      <c r="G847" s="10">
        <v>0</v>
      </c>
      <c r="H847" s="4">
        <v>0</v>
      </c>
    </row>
    <row r="848" spans="1:8" x14ac:dyDescent="0.35">
      <c r="A848" t="s">
        <v>911</v>
      </c>
      <c r="B848" t="s">
        <v>17</v>
      </c>
      <c r="C848" t="s">
        <v>913</v>
      </c>
      <c r="D848" t="s">
        <v>19</v>
      </c>
      <c r="E848" t="str">
        <f t="shared" si="33"/>
        <v>8</v>
      </c>
      <c r="F848" t="s">
        <v>2616</v>
      </c>
      <c r="G848" s="10">
        <v>558049</v>
      </c>
      <c r="H848" s="4">
        <v>0.21199999999999999</v>
      </c>
    </row>
    <row r="849" spans="1:8" x14ac:dyDescent="0.35">
      <c r="A849" t="s">
        <v>911</v>
      </c>
      <c r="B849" t="s">
        <v>17</v>
      </c>
      <c r="C849" t="s">
        <v>913</v>
      </c>
      <c r="D849" t="s">
        <v>30</v>
      </c>
      <c r="E849" t="str">
        <f t="shared" si="33"/>
        <v>8</v>
      </c>
      <c r="F849" t="s">
        <v>2616</v>
      </c>
      <c r="G849" s="10">
        <v>143724</v>
      </c>
      <c r="H849" s="4">
        <v>5.4600000000000003E-2</v>
      </c>
    </row>
    <row r="850" spans="1:8" x14ac:dyDescent="0.35">
      <c r="A850" t="s">
        <v>911</v>
      </c>
      <c r="B850" t="s">
        <v>17</v>
      </c>
      <c r="C850" t="s">
        <v>913</v>
      </c>
      <c r="D850" t="s">
        <v>2175</v>
      </c>
      <c r="E850" t="str">
        <f t="shared" si="33"/>
        <v/>
      </c>
      <c r="F850" t="s">
        <v>2616</v>
      </c>
      <c r="G850" s="10">
        <v>927889</v>
      </c>
      <c r="H850" s="4">
        <v>0.35249999999999998</v>
      </c>
    </row>
    <row r="851" spans="1:8" x14ac:dyDescent="0.35">
      <c r="A851" t="s">
        <v>911</v>
      </c>
      <c r="B851" t="s">
        <v>17</v>
      </c>
      <c r="C851" t="s">
        <v>913</v>
      </c>
      <c r="D851" t="s">
        <v>2177</v>
      </c>
      <c r="E851" t="str">
        <f t="shared" si="33"/>
        <v/>
      </c>
      <c r="F851" t="s">
        <v>2616</v>
      </c>
      <c r="G851" s="10">
        <v>1100042</v>
      </c>
      <c r="H851" s="4">
        <v>0.41789999999999999</v>
      </c>
    </row>
    <row r="852" spans="1:8" x14ac:dyDescent="0.35">
      <c r="A852" t="s">
        <v>911</v>
      </c>
      <c r="B852" t="s">
        <v>17</v>
      </c>
      <c r="C852" t="s">
        <v>913</v>
      </c>
      <c r="D852" t="s">
        <v>2179</v>
      </c>
      <c r="E852" t="str">
        <f t="shared" si="33"/>
        <v/>
      </c>
      <c r="F852" t="s">
        <v>2616</v>
      </c>
      <c r="G852" s="10">
        <v>178207</v>
      </c>
      <c r="H852" s="4">
        <v>6.7699999999999996E-2</v>
      </c>
    </row>
    <row r="853" spans="1:8" x14ac:dyDescent="0.35">
      <c r="A853" t="s">
        <v>921</v>
      </c>
      <c r="B853" t="s">
        <v>17</v>
      </c>
      <c r="C853" t="s">
        <v>922</v>
      </c>
      <c r="D853" t="s">
        <v>2170</v>
      </c>
      <c r="E853" t="str">
        <f t="shared" si="33"/>
        <v/>
      </c>
      <c r="F853" t="s">
        <v>2617</v>
      </c>
      <c r="G853" s="10">
        <v>0</v>
      </c>
      <c r="H853" s="4">
        <v>0</v>
      </c>
    </row>
    <row r="854" spans="1:8" x14ac:dyDescent="0.35">
      <c r="A854" t="s">
        <v>921</v>
      </c>
      <c r="B854" t="s">
        <v>17</v>
      </c>
      <c r="C854" t="s">
        <v>922</v>
      </c>
      <c r="D854" t="s">
        <v>2172</v>
      </c>
      <c r="E854" t="str">
        <f t="shared" si="33"/>
        <v/>
      </c>
      <c r="F854" t="s">
        <v>2617</v>
      </c>
      <c r="G854" s="10">
        <v>0</v>
      </c>
      <c r="H854" s="4">
        <v>0</v>
      </c>
    </row>
    <row r="855" spans="1:8" x14ac:dyDescent="0.35">
      <c r="A855" t="s">
        <v>921</v>
      </c>
      <c r="B855" t="s">
        <v>17</v>
      </c>
      <c r="C855" t="s">
        <v>922</v>
      </c>
      <c r="D855" t="s">
        <v>19</v>
      </c>
      <c r="E855" t="str">
        <f t="shared" si="33"/>
        <v>8</v>
      </c>
      <c r="F855" t="s">
        <v>2617</v>
      </c>
      <c r="G855" s="10">
        <v>2709377</v>
      </c>
      <c r="H855" s="4">
        <v>0.31950000000000001</v>
      </c>
    </row>
    <row r="856" spans="1:8" x14ac:dyDescent="0.35">
      <c r="A856" t="s">
        <v>921</v>
      </c>
      <c r="B856" t="s">
        <v>17</v>
      </c>
      <c r="C856" t="s">
        <v>922</v>
      </c>
      <c r="D856" t="s">
        <v>30</v>
      </c>
      <c r="E856" t="str">
        <f t="shared" si="33"/>
        <v>8</v>
      </c>
      <c r="F856" t="s">
        <v>2617</v>
      </c>
      <c r="G856" s="10">
        <v>340050</v>
      </c>
      <c r="H856" s="4">
        <v>4.0099999999999997E-2</v>
      </c>
    </row>
    <row r="857" spans="1:8" x14ac:dyDescent="0.35">
      <c r="A857" t="s">
        <v>921</v>
      </c>
      <c r="B857" t="s">
        <v>17</v>
      </c>
      <c r="C857" t="s">
        <v>922</v>
      </c>
      <c r="D857" t="s">
        <v>2175</v>
      </c>
      <c r="E857" t="str">
        <f t="shared" si="33"/>
        <v/>
      </c>
      <c r="F857" t="s">
        <v>2617</v>
      </c>
      <c r="G857" s="10">
        <v>3102004</v>
      </c>
      <c r="H857" s="4">
        <v>0.36580000000000001</v>
      </c>
    </row>
    <row r="858" spans="1:8" x14ac:dyDescent="0.35">
      <c r="A858" t="s">
        <v>921</v>
      </c>
      <c r="B858" t="s">
        <v>17</v>
      </c>
      <c r="C858" t="s">
        <v>922</v>
      </c>
      <c r="D858" t="s">
        <v>2177</v>
      </c>
      <c r="E858" t="str">
        <f t="shared" si="33"/>
        <v/>
      </c>
      <c r="F858" t="s">
        <v>2617</v>
      </c>
      <c r="G858" s="10">
        <v>3466646</v>
      </c>
      <c r="H858" s="4">
        <v>0.4088</v>
      </c>
    </row>
    <row r="859" spans="1:8" x14ac:dyDescent="0.35">
      <c r="A859" t="s">
        <v>921</v>
      </c>
      <c r="B859" t="s">
        <v>17</v>
      </c>
      <c r="C859" t="s">
        <v>922</v>
      </c>
      <c r="D859" t="s">
        <v>2179</v>
      </c>
      <c r="E859" t="str">
        <f t="shared" si="33"/>
        <v/>
      </c>
      <c r="F859" t="s">
        <v>2617</v>
      </c>
      <c r="G859" s="10">
        <v>161121</v>
      </c>
      <c r="H859" s="4">
        <v>1.9E-2</v>
      </c>
    </row>
    <row r="860" spans="1:8" x14ac:dyDescent="0.35">
      <c r="A860" t="s">
        <v>941</v>
      </c>
      <c r="B860" t="s">
        <v>17</v>
      </c>
      <c r="C860" t="s">
        <v>942</v>
      </c>
      <c r="D860" t="s">
        <v>2172</v>
      </c>
      <c r="E860" t="str">
        <f t="shared" si="33"/>
        <v/>
      </c>
      <c r="F860" t="s">
        <v>2618</v>
      </c>
      <c r="G860" s="10">
        <v>0</v>
      </c>
      <c r="H860" s="4">
        <v>0</v>
      </c>
    </row>
    <row r="861" spans="1:8" x14ac:dyDescent="0.35">
      <c r="A861" t="s">
        <v>941</v>
      </c>
      <c r="B861" t="s">
        <v>17</v>
      </c>
      <c r="C861" t="s">
        <v>942</v>
      </c>
      <c r="D861" t="s">
        <v>19</v>
      </c>
      <c r="E861" t="str">
        <f t="shared" si="33"/>
        <v>8</v>
      </c>
      <c r="F861" t="s">
        <v>2618</v>
      </c>
      <c r="G861" s="10">
        <v>15449639</v>
      </c>
      <c r="H861" s="4">
        <v>1.2885</v>
      </c>
    </row>
    <row r="862" spans="1:8" x14ac:dyDescent="0.35">
      <c r="A862" t="s">
        <v>941</v>
      </c>
      <c r="B862" t="s">
        <v>17</v>
      </c>
      <c r="C862" t="s">
        <v>942</v>
      </c>
      <c r="D862" t="s">
        <v>30</v>
      </c>
      <c r="E862" t="str">
        <f t="shared" si="33"/>
        <v>8</v>
      </c>
      <c r="F862" t="s">
        <v>2618</v>
      </c>
      <c r="G862" s="10">
        <v>321343</v>
      </c>
      <c r="H862" s="4">
        <v>2.6800000000000001E-2</v>
      </c>
    </row>
    <row r="863" spans="1:8" x14ac:dyDescent="0.35">
      <c r="A863" t="s">
        <v>941</v>
      </c>
      <c r="B863" t="s">
        <v>17</v>
      </c>
      <c r="C863" t="s">
        <v>942</v>
      </c>
      <c r="D863" t="s">
        <v>2175</v>
      </c>
      <c r="E863" t="str">
        <f t="shared" si="33"/>
        <v/>
      </c>
      <c r="F863" t="s">
        <v>2618</v>
      </c>
      <c r="G863" s="10">
        <v>3115108</v>
      </c>
      <c r="H863" s="4">
        <v>0.25979999999999998</v>
      </c>
    </row>
    <row r="864" spans="1:8" x14ac:dyDescent="0.35">
      <c r="A864" t="s">
        <v>941</v>
      </c>
      <c r="B864" t="s">
        <v>17</v>
      </c>
      <c r="C864" t="s">
        <v>942</v>
      </c>
      <c r="D864" t="s">
        <v>2177</v>
      </c>
      <c r="E864" t="str">
        <f t="shared" si="33"/>
        <v/>
      </c>
      <c r="F864" t="s">
        <v>2618</v>
      </c>
      <c r="G864" s="10">
        <v>3395683</v>
      </c>
      <c r="H864" s="4">
        <v>0.28320000000000001</v>
      </c>
    </row>
    <row r="865" spans="1:8" x14ac:dyDescent="0.35">
      <c r="A865" t="s">
        <v>941</v>
      </c>
      <c r="B865" t="s">
        <v>17</v>
      </c>
      <c r="C865" t="s">
        <v>942</v>
      </c>
      <c r="D865" t="s">
        <v>2179</v>
      </c>
      <c r="E865" t="str">
        <f t="shared" si="33"/>
        <v/>
      </c>
      <c r="F865" t="s">
        <v>2618</v>
      </c>
      <c r="G865" s="10">
        <v>393285</v>
      </c>
      <c r="H865" s="4">
        <v>3.2800000000000003E-2</v>
      </c>
    </row>
    <row r="866" spans="1:8" x14ac:dyDescent="0.35">
      <c r="A866" t="s">
        <v>941</v>
      </c>
      <c r="B866" t="s">
        <v>17</v>
      </c>
      <c r="C866" t="s">
        <v>948</v>
      </c>
      <c r="D866" t="s">
        <v>2172</v>
      </c>
      <c r="E866" t="str">
        <f t="shared" si="33"/>
        <v/>
      </c>
      <c r="F866" t="s">
        <v>2619</v>
      </c>
      <c r="G866" s="10">
        <v>0</v>
      </c>
      <c r="H866" s="4">
        <v>0</v>
      </c>
    </row>
    <row r="867" spans="1:8" x14ac:dyDescent="0.35">
      <c r="A867" t="s">
        <v>941</v>
      </c>
      <c r="B867" t="s">
        <v>17</v>
      </c>
      <c r="C867" t="s">
        <v>948</v>
      </c>
      <c r="D867" t="s">
        <v>19</v>
      </c>
      <c r="E867" t="str">
        <f t="shared" si="33"/>
        <v>8</v>
      </c>
      <c r="F867" t="s">
        <v>2619</v>
      </c>
      <c r="G867" s="10">
        <v>12618718</v>
      </c>
      <c r="H867" s="4">
        <v>0.55269999999999997</v>
      </c>
    </row>
    <row r="868" spans="1:8" x14ac:dyDescent="0.35">
      <c r="A868" t="s">
        <v>941</v>
      </c>
      <c r="B868" t="s">
        <v>17</v>
      </c>
      <c r="C868" t="s">
        <v>948</v>
      </c>
      <c r="D868" t="s">
        <v>2175</v>
      </c>
      <c r="E868" t="str">
        <f t="shared" si="33"/>
        <v/>
      </c>
      <c r="F868" t="s">
        <v>2619</v>
      </c>
      <c r="G868" s="10">
        <v>5961186</v>
      </c>
      <c r="H868" s="4">
        <v>0.2611</v>
      </c>
    </row>
    <row r="869" spans="1:8" x14ac:dyDescent="0.35">
      <c r="A869" t="s">
        <v>941</v>
      </c>
      <c r="B869" t="s">
        <v>17</v>
      </c>
      <c r="C869" t="s">
        <v>948</v>
      </c>
      <c r="D869" t="s">
        <v>2177</v>
      </c>
      <c r="E869" t="str">
        <f t="shared" si="33"/>
        <v/>
      </c>
      <c r="F869" t="s">
        <v>2619</v>
      </c>
      <c r="G869" s="10">
        <v>3175798</v>
      </c>
      <c r="H869" s="4">
        <v>0.1391</v>
      </c>
    </row>
    <row r="870" spans="1:8" x14ac:dyDescent="0.35">
      <c r="A870" t="s">
        <v>941</v>
      </c>
      <c r="B870" t="s">
        <v>17</v>
      </c>
      <c r="C870" t="s">
        <v>948</v>
      </c>
      <c r="D870" t="s">
        <v>2179</v>
      </c>
      <c r="E870" t="str">
        <f t="shared" si="33"/>
        <v/>
      </c>
      <c r="F870" t="s">
        <v>2619</v>
      </c>
      <c r="G870" s="10">
        <v>851598</v>
      </c>
      <c r="H870" s="4">
        <v>3.73E-2</v>
      </c>
    </row>
    <row r="871" spans="1:8" x14ac:dyDescent="0.35">
      <c r="A871" t="s">
        <v>941</v>
      </c>
      <c r="B871" t="s">
        <v>17</v>
      </c>
      <c r="C871" t="s">
        <v>973</v>
      </c>
      <c r="D871" t="s">
        <v>2172</v>
      </c>
      <c r="E871" t="str">
        <f t="shared" si="33"/>
        <v/>
      </c>
      <c r="F871" t="s">
        <v>2620</v>
      </c>
      <c r="G871" s="10">
        <v>0</v>
      </c>
      <c r="H871" s="4">
        <v>0</v>
      </c>
    </row>
    <row r="872" spans="1:8" x14ac:dyDescent="0.35">
      <c r="A872" t="s">
        <v>941</v>
      </c>
      <c r="B872" t="s">
        <v>17</v>
      </c>
      <c r="C872" t="s">
        <v>973</v>
      </c>
      <c r="D872" t="s">
        <v>19</v>
      </c>
      <c r="E872" t="str">
        <f t="shared" si="33"/>
        <v>8</v>
      </c>
      <c r="F872" t="s">
        <v>2620</v>
      </c>
      <c r="G872" s="10">
        <v>13663304</v>
      </c>
      <c r="H872" s="4">
        <v>1.1061000000000001</v>
      </c>
    </row>
    <row r="873" spans="1:8" x14ac:dyDescent="0.35">
      <c r="A873" t="s">
        <v>941</v>
      </c>
      <c r="B873" t="s">
        <v>17</v>
      </c>
      <c r="C873" t="s">
        <v>973</v>
      </c>
      <c r="D873" t="s">
        <v>2175</v>
      </c>
      <c r="E873" t="str">
        <f t="shared" si="33"/>
        <v/>
      </c>
      <c r="F873" t="s">
        <v>2620</v>
      </c>
      <c r="G873" s="10">
        <v>3325343</v>
      </c>
      <c r="H873" s="4">
        <v>0.26919999999999999</v>
      </c>
    </row>
    <row r="874" spans="1:8" x14ac:dyDescent="0.35">
      <c r="A874" t="s">
        <v>941</v>
      </c>
      <c r="B874" t="s">
        <v>17</v>
      </c>
      <c r="C874" t="s">
        <v>973</v>
      </c>
      <c r="D874" t="s">
        <v>2177</v>
      </c>
      <c r="E874" t="str">
        <f t="shared" si="33"/>
        <v/>
      </c>
      <c r="F874" t="s">
        <v>2620</v>
      </c>
      <c r="G874" s="10">
        <v>1943077</v>
      </c>
      <c r="H874" s="4">
        <v>0.1573</v>
      </c>
    </row>
    <row r="875" spans="1:8" x14ac:dyDescent="0.35">
      <c r="A875" t="s">
        <v>941</v>
      </c>
      <c r="B875" t="s">
        <v>17</v>
      </c>
      <c r="C875" t="s">
        <v>973</v>
      </c>
      <c r="D875" t="s">
        <v>2179</v>
      </c>
      <c r="E875" t="str">
        <f t="shared" si="33"/>
        <v/>
      </c>
      <c r="F875" t="s">
        <v>2620</v>
      </c>
      <c r="G875" s="10">
        <v>505225</v>
      </c>
      <c r="H875" s="4">
        <v>4.0899999999999999E-2</v>
      </c>
    </row>
    <row r="876" spans="1:8" x14ac:dyDescent="0.35">
      <c r="A876" t="s">
        <v>941</v>
      </c>
      <c r="B876" t="s">
        <v>17</v>
      </c>
      <c r="C876" t="s">
        <v>976</v>
      </c>
      <c r="D876" t="s">
        <v>2170</v>
      </c>
      <c r="E876" t="str">
        <f t="shared" si="33"/>
        <v/>
      </c>
      <c r="F876" t="s">
        <v>2621</v>
      </c>
      <c r="G876" s="10">
        <v>0</v>
      </c>
      <c r="H876" s="4">
        <v>0</v>
      </c>
    </row>
    <row r="877" spans="1:8" x14ac:dyDescent="0.35">
      <c r="A877" t="s">
        <v>941</v>
      </c>
      <c r="B877" t="s">
        <v>17</v>
      </c>
      <c r="C877" t="s">
        <v>976</v>
      </c>
      <c r="D877" t="s">
        <v>2172</v>
      </c>
      <c r="E877" t="str">
        <f t="shared" si="33"/>
        <v/>
      </c>
      <c r="F877" t="s">
        <v>2621</v>
      </c>
      <c r="G877" s="10">
        <v>0</v>
      </c>
      <c r="H877" s="4">
        <v>0</v>
      </c>
    </row>
    <row r="878" spans="1:8" x14ac:dyDescent="0.35">
      <c r="A878" t="s">
        <v>941</v>
      </c>
      <c r="B878" t="s">
        <v>17</v>
      </c>
      <c r="C878" t="s">
        <v>976</v>
      </c>
      <c r="D878" t="s">
        <v>19</v>
      </c>
      <c r="E878" t="str">
        <f t="shared" si="33"/>
        <v>8</v>
      </c>
      <c r="F878" t="s">
        <v>2621</v>
      </c>
      <c r="G878" s="10">
        <v>3033023</v>
      </c>
      <c r="H878" s="4">
        <v>0.34499999999999997</v>
      </c>
    </row>
    <row r="879" spans="1:8" x14ac:dyDescent="0.35">
      <c r="A879" t="s">
        <v>941</v>
      </c>
      <c r="B879" t="s">
        <v>17</v>
      </c>
      <c r="C879" t="s">
        <v>976</v>
      </c>
      <c r="D879" t="s">
        <v>2175</v>
      </c>
      <c r="E879" t="str">
        <f t="shared" si="33"/>
        <v/>
      </c>
      <c r="F879" t="s">
        <v>2621</v>
      </c>
      <c r="G879" s="10">
        <v>2767523</v>
      </c>
      <c r="H879" s="4">
        <v>0.31480000000000002</v>
      </c>
    </row>
    <row r="880" spans="1:8" x14ac:dyDescent="0.35">
      <c r="A880" t="s">
        <v>941</v>
      </c>
      <c r="B880" t="s">
        <v>17</v>
      </c>
      <c r="C880" t="s">
        <v>976</v>
      </c>
      <c r="D880" t="s">
        <v>2177</v>
      </c>
      <c r="E880" t="str">
        <f t="shared" si="33"/>
        <v/>
      </c>
      <c r="F880" t="s">
        <v>2621</v>
      </c>
      <c r="G880" s="10">
        <v>1395190</v>
      </c>
      <c r="H880" s="4">
        <v>0.15870000000000001</v>
      </c>
    </row>
    <row r="881" spans="1:8" x14ac:dyDescent="0.35">
      <c r="A881" t="s">
        <v>941</v>
      </c>
      <c r="B881" t="s">
        <v>17</v>
      </c>
      <c r="C881" t="s">
        <v>976</v>
      </c>
      <c r="D881" t="s">
        <v>2179</v>
      </c>
      <c r="E881" t="str">
        <f t="shared" si="33"/>
        <v/>
      </c>
      <c r="F881" t="s">
        <v>2621</v>
      </c>
      <c r="G881" s="10">
        <v>319127</v>
      </c>
      <c r="H881" s="4">
        <v>3.6299999999999999E-2</v>
      </c>
    </row>
    <row r="882" spans="1:8" x14ac:dyDescent="0.35">
      <c r="A882" t="s">
        <v>941</v>
      </c>
      <c r="B882" t="s">
        <v>17</v>
      </c>
      <c r="C882" t="s">
        <v>979</v>
      </c>
      <c r="D882" t="s">
        <v>2170</v>
      </c>
      <c r="E882" t="str">
        <f t="shared" si="33"/>
        <v/>
      </c>
      <c r="F882" t="s">
        <v>2622</v>
      </c>
      <c r="G882" s="10">
        <v>0</v>
      </c>
      <c r="H882" s="4">
        <v>0</v>
      </c>
    </row>
    <row r="883" spans="1:8" x14ac:dyDescent="0.35">
      <c r="A883" t="s">
        <v>941</v>
      </c>
      <c r="B883" t="s">
        <v>17</v>
      </c>
      <c r="C883" t="s">
        <v>979</v>
      </c>
      <c r="D883" t="s">
        <v>2172</v>
      </c>
      <c r="E883" t="str">
        <f t="shared" si="33"/>
        <v/>
      </c>
      <c r="F883" t="s">
        <v>2622</v>
      </c>
      <c r="G883" s="10">
        <v>0</v>
      </c>
      <c r="H883" s="4">
        <v>0</v>
      </c>
    </row>
    <row r="884" spans="1:8" x14ac:dyDescent="0.35">
      <c r="A884" t="s">
        <v>941</v>
      </c>
      <c r="B884" t="s">
        <v>17</v>
      </c>
      <c r="C884" t="s">
        <v>979</v>
      </c>
      <c r="D884" t="s">
        <v>19</v>
      </c>
      <c r="E884" t="str">
        <f t="shared" si="33"/>
        <v>8</v>
      </c>
      <c r="F884" t="s">
        <v>2622</v>
      </c>
      <c r="G884" s="10">
        <v>2049758</v>
      </c>
      <c r="H884" s="4">
        <v>0.35880000000000001</v>
      </c>
    </row>
    <row r="885" spans="1:8" x14ac:dyDescent="0.35">
      <c r="A885" t="s">
        <v>941</v>
      </c>
      <c r="B885" t="s">
        <v>17</v>
      </c>
      <c r="C885" t="s">
        <v>979</v>
      </c>
      <c r="D885" t="s">
        <v>30</v>
      </c>
      <c r="E885" t="str">
        <f t="shared" si="33"/>
        <v>8</v>
      </c>
      <c r="F885" t="s">
        <v>2622</v>
      </c>
      <c r="G885" s="10">
        <v>184685</v>
      </c>
      <c r="H885" s="4">
        <v>3.2099999999999997E-2</v>
      </c>
    </row>
    <row r="886" spans="1:8" x14ac:dyDescent="0.35">
      <c r="A886" t="s">
        <v>941</v>
      </c>
      <c r="B886" t="s">
        <v>17</v>
      </c>
      <c r="C886" t="s">
        <v>979</v>
      </c>
      <c r="D886" t="s">
        <v>2175</v>
      </c>
      <c r="E886" t="str">
        <f t="shared" si="33"/>
        <v/>
      </c>
      <c r="F886" t="s">
        <v>2622</v>
      </c>
      <c r="G886" s="10">
        <v>1071053</v>
      </c>
      <c r="H886" s="4">
        <v>0.1875</v>
      </c>
    </row>
    <row r="887" spans="1:8" x14ac:dyDescent="0.35">
      <c r="A887" t="s">
        <v>941</v>
      </c>
      <c r="B887" t="s">
        <v>17</v>
      </c>
      <c r="C887" t="s">
        <v>979</v>
      </c>
      <c r="D887" t="s">
        <v>2177</v>
      </c>
      <c r="E887" t="str">
        <f t="shared" si="33"/>
        <v/>
      </c>
      <c r="F887" t="s">
        <v>2622</v>
      </c>
      <c r="G887" s="10">
        <v>1042053</v>
      </c>
      <c r="H887" s="4">
        <v>0.18240000000000001</v>
      </c>
    </row>
    <row r="888" spans="1:8" x14ac:dyDescent="0.35">
      <c r="A888" t="s">
        <v>941</v>
      </c>
      <c r="B888" t="s">
        <v>17</v>
      </c>
      <c r="C888" t="s">
        <v>979</v>
      </c>
      <c r="D888" t="s">
        <v>2179</v>
      </c>
      <c r="E888" t="str">
        <f t="shared" si="33"/>
        <v/>
      </c>
      <c r="F888" t="s">
        <v>2622</v>
      </c>
      <c r="G888" s="10">
        <v>95972</v>
      </c>
      <c r="H888" s="4">
        <v>1.6799999999999999E-2</v>
      </c>
    </row>
    <row r="889" spans="1:8" x14ac:dyDescent="0.35">
      <c r="A889" t="s">
        <v>986</v>
      </c>
      <c r="B889" t="s">
        <v>17</v>
      </c>
      <c r="C889" t="s">
        <v>987</v>
      </c>
      <c r="D889" t="s">
        <v>2170</v>
      </c>
      <c r="E889" t="str">
        <f t="shared" si="33"/>
        <v/>
      </c>
      <c r="F889" t="s">
        <v>2623</v>
      </c>
      <c r="G889" s="10">
        <v>0</v>
      </c>
      <c r="H889" s="4">
        <v>0</v>
      </c>
    </row>
    <row r="890" spans="1:8" x14ac:dyDescent="0.35">
      <c r="A890" t="s">
        <v>986</v>
      </c>
      <c r="B890" t="s">
        <v>17</v>
      </c>
      <c r="C890" t="s">
        <v>987</v>
      </c>
      <c r="D890" t="s">
        <v>2172</v>
      </c>
      <c r="E890" t="str">
        <f t="shared" si="33"/>
        <v/>
      </c>
      <c r="F890" t="s">
        <v>2623</v>
      </c>
      <c r="G890" s="10">
        <v>0</v>
      </c>
      <c r="H890" s="4">
        <v>0</v>
      </c>
    </row>
    <row r="891" spans="1:8" x14ac:dyDescent="0.35">
      <c r="A891" t="s">
        <v>986</v>
      </c>
      <c r="B891" t="s">
        <v>17</v>
      </c>
      <c r="C891" t="s">
        <v>987</v>
      </c>
      <c r="D891" t="s">
        <v>19</v>
      </c>
      <c r="E891" t="str">
        <f t="shared" si="33"/>
        <v>8</v>
      </c>
      <c r="F891" t="s">
        <v>2623</v>
      </c>
      <c r="G891" s="10">
        <v>938126</v>
      </c>
      <c r="H891" s="4">
        <v>0.16339999999999999</v>
      </c>
    </row>
    <row r="892" spans="1:8" x14ac:dyDescent="0.35">
      <c r="A892" t="s">
        <v>986</v>
      </c>
      <c r="B892" t="s">
        <v>17</v>
      </c>
      <c r="C892" t="s">
        <v>987</v>
      </c>
      <c r="D892" t="s">
        <v>30</v>
      </c>
      <c r="E892" t="str">
        <f t="shared" si="33"/>
        <v>8</v>
      </c>
      <c r="F892" t="s">
        <v>2623</v>
      </c>
      <c r="G892" s="10">
        <v>254339</v>
      </c>
      <c r="H892" s="4">
        <v>4.4299999999999999E-2</v>
      </c>
    </row>
    <row r="893" spans="1:8" x14ac:dyDescent="0.35">
      <c r="A893" t="s">
        <v>986</v>
      </c>
      <c r="B893" t="s">
        <v>17</v>
      </c>
      <c r="C893" t="s">
        <v>987</v>
      </c>
      <c r="D893" t="s">
        <v>2175</v>
      </c>
      <c r="E893" t="str">
        <f t="shared" si="33"/>
        <v/>
      </c>
      <c r="F893" t="s">
        <v>2623</v>
      </c>
      <c r="G893" s="10">
        <v>1073620</v>
      </c>
      <c r="H893" s="4">
        <v>0.187</v>
      </c>
    </row>
    <row r="894" spans="1:8" x14ac:dyDescent="0.35">
      <c r="A894" t="s">
        <v>986</v>
      </c>
      <c r="B894" t="s">
        <v>17</v>
      </c>
      <c r="C894" t="s">
        <v>987</v>
      </c>
      <c r="D894" t="s">
        <v>2177</v>
      </c>
      <c r="E894" t="str">
        <f t="shared" si="33"/>
        <v/>
      </c>
      <c r="F894" t="s">
        <v>2623</v>
      </c>
      <c r="G894" s="10">
        <v>1053526</v>
      </c>
      <c r="H894" s="4">
        <v>0.1835</v>
      </c>
    </row>
    <row r="895" spans="1:8" x14ac:dyDescent="0.35">
      <c r="A895" t="s">
        <v>986</v>
      </c>
      <c r="B895" t="s">
        <v>17</v>
      </c>
      <c r="C895" t="s">
        <v>987</v>
      </c>
      <c r="D895" t="s">
        <v>2179</v>
      </c>
      <c r="E895" t="str">
        <f t="shared" si="33"/>
        <v/>
      </c>
      <c r="F895" t="s">
        <v>2623</v>
      </c>
      <c r="G895" s="10">
        <v>0</v>
      </c>
      <c r="H895" s="4">
        <v>0</v>
      </c>
    </row>
    <row r="896" spans="1:8" x14ac:dyDescent="0.35">
      <c r="A896" t="s">
        <v>986</v>
      </c>
      <c r="B896" t="s">
        <v>17</v>
      </c>
      <c r="C896" t="s">
        <v>991</v>
      </c>
      <c r="D896" t="s">
        <v>2170</v>
      </c>
      <c r="E896" t="str">
        <f t="shared" si="33"/>
        <v/>
      </c>
      <c r="F896" t="s">
        <v>2624</v>
      </c>
      <c r="G896" s="10">
        <v>0</v>
      </c>
      <c r="H896" s="4">
        <v>0</v>
      </c>
    </row>
    <row r="897" spans="1:8" x14ac:dyDescent="0.35">
      <c r="A897" t="s">
        <v>986</v>
      </c>
      <c r="B897" t="s">
        <v>17</v>
      </c>
      <c r="C897" t="s">
        <v>991</v>
      </c>
      <c r="D897" t="s">
        <v>2172</v>
      </c>
      <c r="E897" t="str">
        <f t="shared" si="33"/>
        <v/>
      </c>
      <c r="F897" t="s">
        <v>2624</v>
      </c>
      <c r="G897" s="10">
        <v>0</v>
      </c>
      <c r="H897" s="4">
        <v>0</v>
      </c>
    </row>
    <row r="898" spans="1:8" x14ac:dyDescent="0.35">
      <c r="A898" t="s">
        <v>986</v>
      </c>
      <c r="B898" t="s">
        <v>17</v>
      </c>
      <c r="C898" t="s">
        <v>991</v>
      </c>
      <c r="D898" t="s">
        <v>19</v>
      </c>
      <c r="E898" t="str">
        <f t="shared" si="33"/>
        <v>8</v>
      </c>
      <c r="F898" t="s">
        <v>2624</v>
      </c>
      <c r="G898" s="10">
        <v>979394</v>
      </c>
      <c r="H898" s="4">
        <v>0.17269999999999999</v>
      </c>
    </row>
    <row r="899" spans="1:8" x14ac:dyDescent="0.35">
      <c r="A899" t="s">
        <v>986</v>
      </c>
      <c r="B899" t="s">
        <v>17</v>
      </c>
      <c r="C899" t="s">
        <v>991</v>
      </c>
      <c r="D899" t="s">
        <v>2175</v>
      </c>
      <c r="E899" t="str">
        <f t="shared" ref="E899:E962" si="34">IF(OR(D899="0187",D899="0287"),"",IF(MID(D899,3,1)="8","8",""))</f>
        <v/>
      </c>
      <c r="F899" t="s">
        <v>2624</v>
      </c>
      <c r="G899" s="10">
        <v>1380906</v>
      </c>
      <c r="H899" s="4">
        <v>0.24349999999999999</v>
      </c>
    </row>
    <row r="900" spans="1:8" x14ac:dyDescent="0.35">
      <c r="A900" t="s">
        <v>986</v>
      </c>
      <c r="B900" t="s">
        <v>17</v>
      </c>
      <c r="C900" t="s">
        <v>991</v>
      </c>
      <c r="D900" t="s">
        <v>2177</v>
      </c>
      <c r="E900" t="str">
        <f t="shared" si="34"/>
        <v/>
      </c>
      <c r="F900" t="s">
        <v>2624</v>
      </c>
      <c r="G900" s="10">
        <v>1363326</v>
      </c>
      <c r="H900" s="4">
        <v>0.2404</v>
      </c>
    </row>
    <row r="901" spans="1:8" x14ac:dyDescent="0.35">
      <c r="A901" t="s">
        <v>986</v>
      </c>
      <c r="B901" t="s">
        <v>17</v>
      </c>
      <c r="C901" t="s">
        <v>991</v>
      </c>
      <c r="D901" t="s">
        <v>2179</v>
      </c>
      <c r="E901" t="str">
        <f t="shared" si="34"/>
        <v/>
      </c>
      <c r="F901" t="s">
        <v>2624</v>
      </c>
      <c r="G901" s="10">
        <v>51040</v>
      </c>
      <c r="H901" s="4">
        <v>8.9999999999999993E-3</v>
      </c>
    </row>
    <row r="902" spans="1:8" x14ac:dyDescent="0.35">
      <c r="A902" t="s">
        <v>986</v>
      </c>
      <c r="B902" t="s">
        <v>17</v>
      </c>
      <c r="C902" t="s">
        <v>993</v>
      </c>
      <c r="D902" t="s">
        <v>2170</v>
      </c>
      <c r="E902" t="str">
        <f t="shared" si="34"/>
        <v/>
      </c>
      <c r="F902" t="s">
        <v>2625</v>
      </c>
      <c r="G902" s="10">
        <v>0</v>
      </c>
      <c r="H902" s="4">
        <v>0</v>
      </c>
    </row>
    <row r="903" spans="1:8" x14ac:dyDescent="0.35">
      <c r="A903" t="s">
        <v>986</v>
      </c>
      <c r="B903" t="s">
        <v>17</v>
      </c>
      <c r="C903" t="s">
        <v>993</v>
      </c>
      <c r="D903" t="s">
        <v>2172</v>
      </c>
      <c r="E903" t="str">
        <f t="shared" si="34"/>
        <v/>
      </c>
      <c r="F903" t="s">
        <v>2625</v>
      </c>
      <c r="G903" s="10">
        <v>0</v>
      </c>
      <c r="H903" s="4">
        <v>0</v>
      </c>
    </row>
    <row r="904" spans="1:8" x14ac:dyDescent="0.35">
      <c r="A904" t="s">
        <v>986</v>
      </c>
      <c r="B904" t="s">
        <v>17</v>
      </c>
      <c r="C904" t="s">
        <v>993</v>
      </c>
      <c r="D904" t="s">
        <v>19</v>
      </c>
      <c r="E904" t="str">
        <f t="shared" si="34"/>
        <v>8</v>
      </c>
      <c r="F904" t="s">
        <v>2625</v>
      </c>
      <c r="G904" s="10">
        <v>5678106</v>
      </c>
      <c r="H904" s="4">
        <v>0.79920000000000002</v>
      </c>
    </row>
    <row r="905" spans="1:8" x14ac:dyDescent="0.35">
      <c r="A905" t="s">
        <v>986</v>
      </c>
      <c r="B905" t="s">
        <v>17</v>
      </c>
      <c r="C905" t="s">
        <v>993</v>
      </c>
      <c r="D905" t="s">
        <v>30</v>
      </c>
      <c r="E905" t="str">
        <f t="shared" si="34"/>
        <v>8</v>
      </c>
      <c r="F905" t="s">
        <v>2625</v>
      </c>
      <c r="G905" s="10">
        <v>201064</v>
      </c>
      <c r="H905" s="4">
        <v>2.8299999999999999E-2</v>
      </c>
    </row>
    <row r="906" spans="1:8" x14ac:dyDescent="0.35">
      <c r="A906" t="s">
        <v>986</v>
      </c>
      <c r="B906" t="s">
        <v>17</v>
      </c>
      <c r="C906" t="s">
        <v>993</v>
      </c>
      <c r="D906" t="s">
        <v>2175</v>
      </c>
      <c r="E906" t="str">
        <f t="shared" si="34"/>
        <v/>
      </c>
      <c r="F906" t="s">
        <v>2625</v>
      </c>
      <c r="G906" s="10">
        <v>1972275</v>
      </c>
      <c r="H906" s="4">
        <v>0.27760000000000001</v>
      </c>
    </row>
    <row r="907" spans="1:8" x14ac:dyDescent="0.35">
      <c r="A907" t="s">
        <v>986</v>
      </c>
      <c r="B907" t="s">
        <v>17</v>
      </c>
      <c r="C907" t="s">
        <v>993</v>
      </c>
      <c r="D907" t="s">
        <v>2177</v>
      </c>
      <c r="E907" t="str">
        <f t="shared" si="34"/>
        <v/>
      </c>
      <c r="F907" t="s">
        <v>2625</v>
      </c>
      <c r="G907" s="10">
        <v>1160204</v>
      </c>
      <c r="H907" s="4">
        <v>0.1633</v>
      </c>
    </row>
    <row r="908" spans="1:8" x14ac:dyDescent="0.35">
      <c r="A908" t="s">
        <v>986</v>
      </c>
      <c r="B908" t="s">
        <v>17</v>
      </c>
      <c r="C908" t="s">
        <v>993</v>
      </c>
      <c r="D908" t="s">
        <v>2179</v>
      </c>
      <c r="E908" t="str">
        <f t="shared" si="34"/>
        <v/>
      </c>
      <c r="F908" t="s">
        <v>2625</v>
      </c>
      <c r="G908" s="10">
        <v>112965</v>
      </c>
      <c r="H908" s="4">
        <v>1.5900000000000001E-2</v>
      </c>
    </row>
    <row r="909" spans="1:8" x14ac:dyDescent="0.35">
      <c r="A909" t="s">
        <v>999</v>
      </c>
      <c r="B909" t="s">
        <v>17</v>
      </c>
      <c r="C909" t="s">
        <v>1000</v>
      </c>
      <c r="D909" t="s">
        <v>2170</v>
      </c>
      <c r="E909" t="str">
        <f t="shared" si="34"/>
        <v/>
      </c>
      <c r="F909" t="s">
        <v>2626</v>
      </c>
      <c r="G909" s="10">
        <v>0</v>
      </c>
      <c r="H909" s="4">
        <v>0</v>
      </c>
    </row>
    <row r="910" spans="1:8" x14ac:dyDescent="0.35">
      <c r="A910" t="s">
        <v>999</v>
      </c>
      <c r="B910" t="s">
        <v>17</v>
      </c>
      <c r="C910" t="s">
        <v>1000</v>
      </c>
      <c r="D910" t="s">
        <v>2172</v>
      </c>
      <c r="E910" t="str">
        <f t="shared" si="34"/>
        <v/>
      </c>
      <c r="F910" t="s">
        <v>2626</v>
      </c>
      <c r="G910" s="10">
        <v>0</v>
      </c>
      <c r="H910" s="4">
        <v>0</v>
      </c>
    </row>
    <row r="911" spans="1:8" x14ac:dyDescent="0.35">
      <c r="A911" t="s">
        <v>999</v>
      </c>
      <c r="B911" t="s">
        <v>17</v>
      </c>
      <c r="C911" t="s">
        <v>1000</v>
      </c>
      <c r="D911" t="s">
        <v>19</v>
      </c>
      <c r="E911" t="str">
        <f t="shared" si="34"/>
        <v>8</v>
      </c>
      <c r="F911" t="s">
        <v>2626</v>
      </c>
      <c r="G911" s="10">
        <v>4787562</v>
      </c>
      <c r="H911" s="4">
        <v>0.2099</v>
      </c>
    </row>
    <row r="912" spans="1:8" x14ac:dyDescent="0.35">
      <c r="A912" t="s">
        <v>999</v>
      </c>
      <c r="B912" t="s">
        <v>17</v>
      </c>
      <c r="C912" t="s">
        <v>1000</v>
      </c>
      <c r="D912" t="s">
        <v>2175</v>
      </c>
      <c r="E912" t="str">
        <f t="shared" si="34"/>
        <v/>
      </c>
      <c r="F912" t="s">
        <v>2626</v>
      </c>
      <c r="G912" s="10">
        <v>3466934</v>
      </c>
      <c r="H912" s="4">
        <v>0.152</v>
      </c>
    </row>
    <row r="913" spans="1:8" x14ac:dyDescent="0.35">
      <c r="A913" t="s">
        <v>999</v>
      </c>
      <c r="B913" t="s">
        <v>17</v>
      </c>
      <c r="C913" t="s">
        <v>1000</v>
      </c>
      <c r="D913" t="s">
        <v>2177</v>
      </c>
      <c r="E913" t="str">
        <f t="shared" si="34"/>
        <v/>
      </c>
      <c r="F913" t="s">
        <v>2626</v>
      </c>
      <c r="G913" s="10">
        <v>2014015</v>
      </c>
      <c r="H913" s="4">
        <v>8.8300000000000003E-2</v>
      </c>
    </row>
    <row r="914" spans="1:8" x14ac:dyDescent="0.35">
      <c r="A914" t="s">
        <v>999</v>
      </c>
      <c r="B914" t="s">
        <v>17</v>
      </c>
      <c r="C914" t="s">
        <v>1000</v>
      </c>
      <c r="D914" t="s">
        <v>2179</v>
      </c>
      <c r="E914" t="str">
        <f t="shared" si="34"/>
        <v/>
      </c>
      <c r="F914" t="s">
        <v>2626</v>
      </c>
      <c r="G914" s="10">
        <v>508636</v>
      </c>
      <c r="H914" s="4">
        <v>2.23E-2</v>
      </c>
    </row>
    <row r="915" spans="1:8" x14ac:dyDescent="0.35">
      <c r="A915" t="s">
        <v>999</v>
      </c>
      <c r="B915" t="s">
        <v>17</v>
      </c>
      <c r="C915" t="s">
        <v>1014</v>
      </c>
      <c r="D915" t="s">
        <v>2170</v>
      </c>
      <c r="E915" t="str">
        <f t="shared" si="34"/>
        <v/>
      </c>
      <c r="F915" t="s">
        <v>2627</v>
      </c>
      <c r="G915" s="10">
        <v>0</v>
      </c>
      <c r="H915" s="4">
        <v>0</v>
      </c>
    </row>
    <row r="916" spans="1:8" x14ac:dyDescent="0.35">
      <c r="A916" t="s">
        <v>999</v>
      </c>
      <c r="B916" t="s">
        <v>17</v>
      </c>
      <c r="C916" t="s">
        <v>1014</v>
      </c>
      <c r="D916" t="s">
        <v>2172</v>
      </c>
      <c r="E916" t="str">
        <f t="shared" si="34"/>
        <v/>
      </c>
      <c r="F916" t="s">
        <v>2627</v>
      </c>
      <c r="G916" s="10">
        <v>0</v>
      </c>
      <c r="H916" s="4">
        <v>0</v>
      </c>
    </row>
    <row r="917" spans="1:8" x14ac:dyDescent="0.35">
      <c r="A917" t="s">
        <v>999</v>
      </c>
      <c r="B917" t="s">
        <v>17</v>
      </c>
      <c r="C917" t="s">
        <v>1014</v>
      </c>
      <c r="D917" t="s">
        <v>19</v>
      </c>
      <c r="E917" t="str">
        <f t="shared" si="34"/>
        <v>8</v>
      </c>
      <c r="F917" t="s">
        <v>2627</v>
      </c>
      <c r="G917" s="10">
        <v>7540693</v>
      </c>
      <c r="H917" s="4">
        <v>0.34910000000000002</v>
      </c>
    </row>
    <row r="918" spans="1:8" x14ac:dyDescent="0.35">
      <c r="A918" t="s">
        <v>999</v>
      </c>
      <c r="B918" t="s">
        <v>17</v>
      </c>
      <c r="C918" t="s">
        <v>1014</v>
      </c>
      <c r="D918" t="s">
        <v>30</v>
      </c>
      <c r="E918" t="str">
        <f t="shared" si="34"/>
        <v>8</v>
      </c>
      <c r="F918" t="s">
        <v>2627</v>
      </c>
      <c r="G918" s="10">
        <v>406087</v>
      </c>
      <c r="H918" s="4">
        <v>1.8800000000000001E-2</v>
      </c>
    </row>
    <row r="919" spans="1:8" x14ac:dyDescent="0.35">
      <c r="A919" t="s">
        <v>999</v>
      </c>
      <c r="B919" t="s">
        <v>17</v>
      </c>
      <c r="C919" t="s">
        <v>1014</v>
      </c>
      <c r="D919" t="s">
        <v>50</v>
      </c>
      <c r="E919" t="str">
        <f t="shared" si="34"/>
        <v/>
      </c>
      <c r="F919" t="s">
        <v>2627</v>
      </c>
      <c r="G919" s="10">
        <v>1978404</v>
      </c>
      <c r="H919" s="4">
        <v>8.3900000000000002E-2</v>
      </c>
    </row>
    <row r="920" spans="1:8" x14ac:dyDescent="0.35">
      <c r="A920" t="s">
        <v>999</v>
      </c>
      <c r="B920" t="s">
        <v>17</v>
      </c>
      <c r="C920" t="s">
        <v>1014</v>
      </c>
      <c r="D920" t="s">
        <v>2175</v>
      </c>
      <c r="E920" t="str">
        <f t="shared" si="34"/>
        <v/>
      </c>
      <c r="F920" t="s">
        <v>2627</v>
      </c>
      <c r="G920" s="10">
        <v>6233870</v>
      </c>
      <c r="H920" s="4">
        <v>0.28860000000000002</v>
      </c>
    </row>
    <row r="921" spans="1:8" x14ac:dyDescent="0.35">
      <c r="A921" t="s">
        <v>999</v>
      </c>
      <c r="B921" t="s">
        <v>17</v>
      </c>
      <c r="C921" t="s">
        <v>1014</v>
      </c>
      <c r="D921" t="s">
        <v>2177</v>
      </c>
      <c r="E921" t="str">
        <f t="shared" si="34"/>
        <v/>
      </c>
      <c r="F921" t="s">
        <v>2627</v>
      </c>
      <c r="G921" s="10">
        <v>2849090</v>
      </c>
      <c r="H921" s="4">
        <v>0.13189999999999999</v>
      </c>
    </row>
    <row r="922" spans="1:8" x14ac:dyDescent="0.35">
      <c r="A922" t="s">
        <v>999</v>
      </c>
      <c r="B922" t="s">
        <v>17</v>
      </c>
      <c r="C922" t="s">
        <v>1014</v>
      </c>
      <c r="D922" t="s">
        <v>2179</v>
      </c>
      <c r="E922" t="str">
        <f t="shared" si="34"/>
        <v/>
      </c>
      <c r="F922" t="s">
        <v>2627</v>
      </c>
      <c r="G922" s="10">
        <v>596171</v>
      </c>
      <c r="H922" s="4">
        <v>2.76E-2</v>
      </c>
    </row>
    <row r="923" spans="1:8" x14ac:dyDescent="0.35">
      <c r="A923" t="s">
        <v>999</v>
      </c>
      <c r="B923" t="s">
        <v>17</v>
      </c>
      <c r="C923" t="s">
        <v>1022</v>
      </c>
      <c r="D923" t="s">
        <v>2172</v>
      </c>
      <c r="E923" t="str">
        <f t="shared" si="34"/>
        <v/>
      </c>
      <c r="F923" t="s">
        <v>2629</v>
      </c>
      <c r="G923" s="10">
        <v>0</v>
      </c>
      <c r="H923" s="4">
        <v>0</v>
      </c>
    </row>
    <row r="924" spans="1:8" x14ac:dyDescent="0.35">
      <c r="A924" t="s">
        <v>999</v>
      </c>
      <c r="B924" t="s">
        <v>17</v>
      </c>
      <c r="C924" t="s">
        <v>1022</v>
      </c>
      <c r="D924" t="s">
        <v>19</v>
      </c>
      <c r="E924" t="str">
        <f t="shared" si="34"/>
        <v>8</v>
      </c>
      <c r="F924" t="s">
        <v>2629</v>
      </c>
      <c r="G924" s="10">
        <v>3110453</v>
      </c>
      <c r="H924" s="4">
        <v>0.6663</v>
      </c>
    </row>
    <row r="925" spans="1:8" x14ac:dyDescent="0.35">
      <c r="A925" t="s">
        <v>999</v>
      </c>
      <c r="B925" t="s">
        <v>17</v>
      </c>
      <c r="C925" t="s">
        <v>1022</v>
      </c>
      <c r="D925" t="s">
        <v>2175</v>
      </c>
      <c r="E925" t="str">
        <f t="shared" si="34"/>
        <v/>
      </c>
      <c r="F925" t="s">
        <v>2629</v>
      </c>
      <c r="G925" s="10">
        <v>1614006</v>
      </c>
      <c r="H925" s="4">
        <v>0.3453</v>
      </c>
    </row>
    <row r="926" spans="1:8" x14ac:dyDescent="0.35">
      <c r="A926" t="s">
        <v>999</v>
      </c>
      <c r="B926" t="s">
        <v>17</v>
      </c>
      <c r="C926" t="s">
        <v>1022</v>
      </c>
      <c r="D926" t="s">
        <v>2177</v>
      </c>
      <c r="E926" t="str">
        <f t="shared" si="34"/>
        <v/>
      </c>
      <c r="F926" t="s">
        <v>2629</v>
      </c>
      <c r="G926" s="10">
        <v>881266</v>
      </c>
      <c r="H926" s="4">
        <v>0.1885</v>
      </c>
    </row>
    <row r="927" spans="1:8" x14ac:dyDescent="0.35">
      <c r="A927" t="s">
        <v>999</v>
      </c>
      <c r="B927" t="s">
        <v>17</v>
      </c>
      <c r="C927" t="s">
        <v>1022</v>
      </c>
      <c r="D927" t="s">
        <v>2179</v>
      </c>
      <c r="E927" t="str">
        <f t="shared" si="34"/>
        <v/>
      </c>
      <c r="F927" t="s">
        <v>2629</v>
      </c>
      <c r="G927" s="10">
        <v>283874</v>
      </c>
      <c r="H927" s="4">
        <v>6.0699999999999997E-2</v>
      </c>
    </row>
    <row r="928" spans="1:8" x14ac:dyDescent="0.35">
      <c r="A928" t="s">
        <v>1428</v>
      </c>
      <c r="B928" t="s">
        <v>17</v>
      </c>
      <c r="C928" t="s">
        <v>1439</v>
      </c>
      <c r="D928" t="s">
        <v>2172</v>
      </c>
      <c r="E928" t="str">
        <f t="shared" si="34"/>
        <v/>
      </c>
      <c r="F928" t="s">
        <v>2677</v>
      </c>
      <c r="G928" s="10">
        <v>0</v>
      </c>
      <c r="H928" s="4">
        <v>0</v>
      </c>
    </row>
    <row r="929" spans="1:8" x14ac:dyDescent="0.35">
      <c r="A929" t="s">
        <v>1428</v>
      </c>
      <c r="B929" t="s">
        <v>17</v>
      </c>
      <c r="C929" t="s">
        <v>1439</v>
      </c>
      <c r="D929" t="s">
        <v>19</v>
      </c>
      <c r="E929" t="str">
        <f t="shared" si="34"/>
        <v>8</v>
      </c>
      <c r="F929" t="s">
        <v>2677</v>
      </c>
      <c r="G929" s="10">
        <v>918641</v>
      </c>
      <c r="H929" s="4">
        <v>0.3382</v>
      </c>
    </row>
    <row r="930" spans="1:8" x14ac:dyDescent="0.35">
      <c r="A930" t="s">
        <v>1428</v>
      </c>
      <c r="B930" t="s">
        <v>17</v>
      </c>
      <c r="C930" t="s">
        <v>1439</v>
      </c>
      <c r="D930" t="s">
        <v>2175</v>
      </c>
      <c r="E930" t="str">
        <f t="shared" si="34"/>
        <v/>
      </c>
      <c r="F930" t="s">
        <v>2677</v>
      </c>
      <c r="G930" s="10">
        <v>737118</v>
      </c>
      <c r="H930" s="4">
        <v>0.27139999999999997</v>
      </c>
    </row>
    <row r="931" spans="1:8" x14ac:dyDescent="0.35">
      <c r="A931" t="s">
        <v>1428</v>
      </c>
      <c r="B931" t="s">
        <v>17</v>
      </c>
      <c r="C931" t="s">
        <v>1439</v>
      </c>
      <c r="D931" t="s">
        <v>2177</v>
      </c>
      <c r="E931" t="str">
        <f t="shared" si="34"/>
        <v/>
      </c>
      <c r="F931" t="s">
        <v>2677</v>
      </c>
      <c r="G931" s="10">
        <v>542698</v>
      </c>
      <c r="H931" s="4">
        <v>0.19980000000000001</v>
      </c>
    </row>
    <row r="932" spans="1:8" x14ac:dyDescent="0.35">
      <c r="A932" t="s">
        <v>1428</v>
      </c>
      <c r="B932" t="s">
        <v>17</v>
      </c>
      <c r="C932" t="s">
        <v>1439</v>
      </c>
      <c r="D932" t="s">
        <v>2179</v>
      </c>
      <c r="E932" t="str">
        <f t="shared" si="34"/>
        <v/>
      </c>
      <c r="F932" t="s">
        <v>2677</v>
      </c>
      <c r="G932" s="10">
        <v>153027</v>
      </c>
      <c r="H932" s="4">
        <v>5.6300000000000003E-2</v>
      </c>
    </row>
    <row r="933" spans="1:8" x14ac:dyDescent="0.35">
      <c r="A933" t="s">
        <v>1917</v>
      </c>
      <c r="B933" t="s">
        <v>17</v>
      </c>
      <c r="C933" t="s">
        <v>1918</v>
      </c>
      <c r="D933" t="s">
        <v>2170</v>
      </c>
      <c r="E933" t="str">
        <f t="shared" si="34"/>
        <v/>
      </c>
      <c r="F933" t="s">
        <v>2748</v>
      </c>
      <c r="G933" s="10">
        <v>0</v>
      </c>
      <c r="H933" s="4">
        <v>0</v>
      </c>
    </row>
    <row r="934" spans="1:8" x14ac:dyDescent="0.35">
      <c r="A934" t="s">
        <v>1917</v>
      </c>
      <c r="B934" t="s">
        <v>17</v>
      </c>
      <c r="C934" t="s">
        <v>1918</v>
      </c>
      <c r="D934" t="s">
        <v>2172</v>
      </c>
      <c r="E934" t="str">
        <f t="shared" si="34"/>
        <v/>
      </c>
      <c r="F934" t="s">
        <v>2748</v>
      </c>
      <c r="G934" s="10">
        <v>0</v>
      </c>
      <c r="H934" s="4">
        <v>0</v>
      </c>
    </row>
    <row r="935" spans="1:8" x14ac:dyDescent="0.35">
      <c r="A935" t="s">
        <v>1917</v>
      </c>
      <c r="B935" t="s">
        <v>17</v>
      </c>
      <c r="C935" t="s">
        <v>1918</v>
      </c>
      <c r="D935" t="s">
        <v>19</v>
      </c>
      <c r="E935" t="str">
        <f t="shared" si="34"/>
        <v>8</v>
      </c>
      <c r="F935" t="s">
        <v>2748</v>
      </c>
      <c r="G935" s="10">
        <v>769501</v>
      </c>
      <c r="H935" s="4">
        <v>0.1103</v>
      </c>
    </row>
    <row r="936" spans="1:8" x14ac:dyDescent="0.35">
      <c r="A936" t="s">
        <v>1917</v>
      </c>
      <c r="B936" t="s">
        <v>17</v>
      </c>
      <c r="C936" t="s">
        <v>1918</v>
      </c>
      <c r="D936" t="s">
        <v>30</v>
      </c>
      <c r="E936" t="str">
        <f t="shared" si="34"/>
        <v>8</v>
      </c>
      <c r="F936" t="s">
        <v>2748</v>
      </c>
      <c r="G936" s="10">
        <v>0</v>
      </c>
      <c r="H936" s="4">
        <v>0</v>
      </c>
    </row>
    <row r="937" spans="1:8" x14ac:dyDescent="0.35">
      <c r="A937" t="s">
        <v>1917</v>
      </c>
      <c r="B937" t="s">
        <v>17</v>
      </c>
      <c r="C937" t="s">
        <v>1918</v>
      </c>
      <c r="D937" t="s">
        <v>2175</v>
      </c>
      <c r="E937" t="str">
        <f t="shared" si="34"/>
        <v/>
      </c>
      <c r="F937" t="s">
        <v>2748</v>
      </c>
      <c r="G937" s="10">
        <v>1443254</v>
      </c>
      <c r="H937" s="4">
        <v>0.2069</v>
      </c>
    </row>
    <row r="938" spans="1:8" x14ac:dyDescent="0.35">
      <c r="A938" t="s">
        <v>1917</v>
      </c>
      <c r="B938" t="s">
        <v>17</v>
      </c>
      <c r="C938" t="s">
        <v>1918</v>
      </c>
      <c r="D938" t="s">
        <v>2177</v>
      </c>
      <c r="E938" t="str">
        <f t="shared" si="34"/>
        <v/>
      </c>
      <c r="F938" t="s">
        <v>2748</v>
      </c>
      <c r="G938" s="10">
        <v>1448610</v>
      </c>
      <c r="H938" s="4">
        <v>0.2077</v>
      </c>
    </row>
    <row r="939" spans="1:8" x14ac:dyDescent="0.35">
      <c r="A939" t="s">
        <v>1917</v>
      </c>
      <c r="B939" t="s">
        <v>17</v>
      </c>
      <c r="C939" t="s">
        <v>1918</v>
      </c>
      <c r="D939" t="s">
        <v>2179</v>
      </c>
      <c r="E939" t="str">
        <f t="shared" si="34"/>
        <v/>
      </c>
      <c r="F939" t="s">
        <v>2748</v>
      </c>
      <c r="G939" s="10">
        <v>301484</v>
      </c>
      <c r="H939" s="4">
        <v>4.3200000000000002E-2</v>
      </c>
    </row>
    <row r="940" spans="1:8" x14ac:dyDescent="0.35">
      <c r="A940" t="s">
        <v>1026</v>
      </c>
      <c r="B940" t="s">
        <v>17</v>
      </c>
      <c r="C940" t="s">
        <v>1027</v>
      </c>
      <c r="D940" t="s">
        <v>2170</v>
      </c>
      <c r="E940" t="str">
        <f t="shared" si="34"/>
        <v/>
      </c>
      <c r="F940" t="s">
        <v>2630</v>
      </c>
      <c r="G940" s="10">
        <v>0</v>
      </c>
      <c r="H940" s="4">
        <v>0</v>
      </c>
    </row>
    <row r="941" spans="1:8" x14ac:dyDescent="0.35">
      <c r="A941" t="s">
        <v>1026</v>
      </c>
      <c r="B941" t="s">
        <v>17</v>
      </c>
      <c r="C941" t="s">
        <v>1027</v>
      </c>
      <c r="D941" t="s">
        <v>2172</v>
      </c>
      <c r="E941" t="str">
        <f t="shared" si="34"/>
        <v/>
      </c>
      <c r="F941" t="s">
        <v>2630</v>
      </c>
      <c r="G941" s="10">
        <v>0</v>
      </c>
      <c r="H941" s="4">
        <v>0</v>
      </c>
    </row>
    <row r="942" spans="1:8" x14ac:dyDescent="0.35">
      <c r="A942" t="s">
        <v>1026</v>
      </c>
      <c r="B942" t="s">
        <v>17</v>
      </c>
      <c r="C942" t="s">
        <v>1027</v>
      </c>
      <c r="D942" t="s">
        <v>19</v>
      </c>
      <c r="E942" t="str">
        <f t="shared" si="34"/>
        <v>8</v>
      </c>
      <c r="F942" t="s">
        <v>2630</v>
      </c>
      <c r="G942" s="10">
        <v>3362972</v>
      </c>
      <c r="H942" s="4">
        <v>0.33689999999999998</v>
      </c>
    </row>
    <row r="943" spans="1:8" x14ac:dyDescent="0.35">
      <c r="A943" t="s">
        <v>1026</v>
      </c>
      <c r="B943" t="s">
        <v>17</v>
      </c>
      <c r="C943" t="s">
        <v>1027</v>
      </c>
      <c r="D943" t="s">
        <v>30</v>
      </c>
      <c r="E943" t="str">
        <f t="shared" si="34"/>
        <v>8</v>
      </c>
      <c r="F943" t="s">
        <v>2630</v>
      </c>
      <c r="G943" s="10">
        <v>55900</v>
      </c>
      <c r="H943" s="4">
        <v>5.5999999999999999E-3</v>
      </c>
    </row>
    <row r="944" spans="1:8" x14ac:dyDescent="0.35">
      <c r="A944" t="s">
        <v>1026</v>
      </c>
      <c r="B944" t="s">
        <v>17</v>
      </c>
      <c r="C944" t="s">
        <v>1027</v>
      </c>
      <c r="D944" t="s">
        <v>2175</v>
      </c>
      <c r="E944" t="str">
        <f t="shared" si="34"/>
        <v/>
      </c>
      <c r="F944" t="s">
        <v>2630</v>
      </c>
      <c r="G944" s="10">
        <v>2541445</v>
      </c>
      <c r="H944" s="4">
        <v>0.25459999999999999</v>
      </c>
    </row>
    <row r="945" spans="1:8" x14ac:dyDescent="0.35">
      <c r="A945" t="s">
        <v>1026</v>
      </c>
      <c r="B945" t="s">
        <v>17</v>
      </c>
      <c r="C945" t="s">
        <v>1027</v>
      </c>
      <c r="D945" t="s">
        <v>2177</v>
      </c>
      <c r="E945" t="str">
        <f t="shared" si="34"/>
        <v/>
      </c>
      <c r="F945" t="s">
        <v>2630</v>
      </c>
      <c r="G945" s="10">
        <v>1456390</v>
      </c>
      <c r="H945" s="4">
        <v>0.1459</v>
      </c>
    </row>
    <row r="946" spans="1:8" x14ac:dyDescent="0.35">
      <c r="A946" t="s">
        <v>1026</v>
      </c>
      <c r="B946" t="s">
        <v>17</v>
      </c>
      <c r="C946" t="s">
        <v>1027</v>
      </c>
      <c r="D946" t="s">
        <v>2179</v>
      </c>
      <c r="E946" t="str">
        <f t="shared" si="34"/>
        <v/>
      </c>
      <c r="F946" t="s">
        <v>2630</v>
      </c>
      <c r="G946" s="10">
        <v>358358</v>
      </c>
      <c r="H946" s="4">
        <v>3.5900000000000001E-2</v>
      </c>
    </row>
    <row r="947" spans="1:8" x14ac:dyDescent="0.35">
      <c r="A947" t="s">
        <v>1026</v>
      </c>
      <c r="B947" t="s">
        <v>17</v>
      </c>
      <c r="C947" t="s">
        <v>1030</v>
      </c>
      <c r="D947" t="s">
        <v>2172</v>
      </c>
      <c r="E947" t="str">
        <f t="shared" si="34"/>
        <v/>
      </c>
      <c r="F947" t="s">
        <v>2631</v>
      </c>
      <c r="G947" s="10">
        <v>0</v>
      </c>
      <c r="H947" s="4">
        <v>0</v>
      </c>
    </row>
    <row r="948" spans="1:8" x14ac:dyDescent="0.35">
      <c r="A948" t="s">
        <v>1026</v>
      </c>
      <c r="B948" t="s">
        <v>17</v>
      </c>
      <c r="C948" t="s">
        <v>1030</v>
      </c>
      <c r="D948" t="s">
        <v>19</v>
      </c>
      <c r="E948" t="str">
        <f t="shared" si="34"/>
        <v>8</v>
      </c>
      <c r="F948" t="s">
        <v>2631</v>
      </c>
      <c r="G948" s="10">
        <v>1009577</v>
      </c>
      <c r="H948" s="4">
        <v>0.126</v>
      </c>
    </row>
    <row r="949" spans="1:8" x14ac:dyDescent="0.35">
      <c r="A949" t="s">
        <v>1026</v>
      </c>
      <c r="B949" t="s">
        <v>17</v>
      </c>
      <c r="C949" t="s">
        <v>1030</v>
      </c>
      <c r="D949" t="s">
        <v>2175</v>
      </c>
      <c r="E949" t="str">
        <f t="shared" si="34"/>
        <v/>
      </c>
      <c r="F949" t="s">
        <v>2631</v>
      </c>
      <c r="G949" s="10">
        <v>1914200</v>
      </c>
      <c r="H949" s="4">
        <v>0.23899999999999999</v>
      </c>
    </row>
    <row r="950" spans="1:8" x14ac:dyDescent="0.35">
      <c r="A950" t="s">
        <v>1026</v>
      </c>
      <c r="B950" t="s">
        <v>17</v>
      </c>
      <c r="C950" t="s">
        <v>1030</v>
      </c>
      <c r="D950" t="s">
        <v>2177</v>
      </c>
      <c r="E950" t="str">
        <f t="shared" si="34"/>
        <v/>
      </c>
      <c r="F950" t="s">
        <v>2631</v>
      </c>
      <c r="G950" s="10">
        <v>1533605</v>
      </c>
      <c r="H950" s="4">
        <v>0.1915</v>
      </c>
    </row>
    <row r="951" spans="1:8" x14ac:dyDescent="0.35">
      <c r="A951" t="s">
        <v>1026</v>
      </c>
      <c r="B951" t="s">
        <v>17</v>
      </c>
      <c r="C951" t="s">
        <v>1030</v>
      </c>
      <c r="D951" t="s">
        <v>2179</v>
      </c>
      <c r="E951" t="str">
        <f t="shared" si="34"/>
        <v/>
      </c>
      <c r="F951" t="s">
        <v>2631</v>
      </c>
      <c r="G951" s="10">
        <v>231562</v>
      </c>
      <c r="H951" s="4">
        <v>2.8899999999999999E-2</v>
      </c>
    </row>
    <row r="952" spans="1:8" x14ac:dyDescent="0.35">
      <c r="A952" t="s">
        <v>1037</v>
      </c>
      <c r="B952" t="s">
        <v>17</v>
      </c>
      <c r="C952" t="s">
        <v>1038</v>
      </c>
      <c r="D952" t="s">
        <v>2206</v>
      </c>
      <c r="E952" t="str">
        <f t="shared" si="34"/>
        <v/>
      </c>
      <c r="F952" t="s">
        <v>2632</v>
      </c>
      <c r="G952" s="10">
        <v>2096306</v>
      </c>
      <c r="H952" s="4">
        <v>0.28999999999999998</v>
      </c>
    </row>
    <row r="953" spans="1:8" x14ac:dyDescent="0.35">
      <c r="A953" t="s">
        <v>1037</v>
      </c>
      <c r="B953" t="s">
        <v>17</v>
      </c>
      <c r="C953" t="s">
        <v>1038</v>
      </c>
      <c r="D953" t="s">
        <v>2172</v>
      </c>
      <c r="E953" t="str">
        <f t="shared" si="34"/>
        <v/>
      </c>
      <c r="F953" t="s">
        <v>2632</v>
      </c>
      <c r="G953" s="10">
        <v>0</v>
      </c>
      <c r="H953" s="4">
        <v>0</v>
      </c>
    </row>
    <row r="954" spans="1:8" x14ac:dyDescent="0.35">
      <c r="A954" t="s">
        <v>1037</v>
      </c>
      <c r="B954" t="s">
        <v>17</v>
      </c>
      <c r="C954" t="s">
        <v>1038</v>
      </c>
      <c r="D954" t="s">
        <v>19</v>
      </c>
      <c r="E954" t="str">
        <f t="shared" si="34"/>
        <v>8</v>
      </c>
      <c r="F954" t="s">
        <v>2632</v>
      </c>
      <c r="G954" s="10">
        <v>3899418</v>
      </c>
      <c r="H954" s="4">
        <v>0.55900000000000005</v>
      </c>
    </row>
    <row r="955" spans="1:8" x14ac:dyDescent="0.35">
      <c r="A955" t="s">
        <v>1037</v>
      </c>
      <c r="B955" t="s">
        <v>17</v>
      </c>
      <c r="C955" t="s">
        <v>1038</v>
      </c>
      <c r="D955" t="s">
        <v>2340</v>
      </c>
      <c r="E955" t="str">
        <f t="shared" si="34"/>
        <v>8</v>
      </c>
      <c r="F955" t="s">
        <v>2632</v>
      </c>
      <c r="G955" s="10">
        <v>2876780</v>
      </c>
      <c r="H955" s="4">
        <v>0.41239999999999999</v>
      </c>
    </row>
    <row r="956" spans="1:8" x14ac:dyDescent="0.35">
      <c r="A956" t="s">
        <v>1037</v>
      </c>
      <c r="B956" t="s">
        <v>17</v>
      </c>
      <c r="C956" t="s">
        <v>1038</v>
      </c>
      <c r="D956" t="s">
        <v>2342</v>
      </c>
      <c r="E956" t="str">
        <f t="shared" si="34"/>
        <v>8</v>
      </c>
      <c r="F956" t="s">
        <v>2632</v>
      </c>
      <c r="G956" s="10">
        <v>152768</v>
      </c>
      <c r="H956" s="4">
        <v>2.1899999999999999E-2</v>
      </c>
    </row>
    <row r="957" spans="1:8" x14ac:dyDescent="0.35">
      <c r="A957" t="s">
        <v>1037</v>
      </c>
      <c r="B957" t="s">
        <v>17</v>
      </c>
      <c r="C957" t="s">
        <v>1038</v>
      </c>
      <c r="D957" t="s">
        <v>2175</v>
      </c>
      <c r="E957" t="str">
        <f t="shared" si="34"/>
        <v/>
      </c>
      <c r="F957" t="s">
        <v>2632</v>
      </c>
      <c r="G957" s="10">
        <v>888705</v>
      </c>
      <c r="H957" s="4">
        <v>0.12740000000000001</v>
      </c>
    </row>
    <row r="958" spans="1:8" x14ac:dyDescent="0.35">
      <c r="A958" t="s">
        <v>1037</v>
      </c>
      <c r="B958" t="s">
        <v>17</v>
      </c>
      <c r="C958" t="s">
        <v>1038</v>
      </c>
      <c r="D958" t="s">
        <v>2177</v>
      </c>
      <c r="E958" t="str">
        <f t="shared" si="34"/>
        <v/>
      </c>
      <c r="F958" t="s">
        <v>2632</v>
      </c>
      <c r="G958" s="10">
        <v>557359</v>
      </c>
      <c r="H958" s="4">
        <v>7.9899999999999999E-2</v>
      </c>
    </row>
    <row r="959" spans="1:8" x14ac:dyDescent="0.35">
      <c r="A959" t="s">
        <v>1037</v>
      </c>
      <c r="B959" t="s">
        <v>17</v>
      </c>
      <c r="C959" t="s">
        <v>1038</v>
      </c>
      <c r="D959" t="s">
        <v>2179</v>
      </c>
      <c r="E959" t="str">
        <f t="shared" si="34"/>
        <v/>
      </c>
      <c r="F959" t="s">
        <v>2632</v>
      </c>
      <c r="G959" s="10">
        <v>95567</v>
      </c>
      <c r="H959" s="4">
        <v>1.37E-2</v>
      </c>
    </row>
    <row r="960" spans="1:8" x14ac:dyDescent="0.35">
      <c r="A960" t="s">
        <v>1037</v>
      </c>
      <c r="B960" t="s">
        <v>17</v>
      </c>
      <c r="C960" t="s">
        <v>1054</v>
      </c>
      <c r="D960" t="s">
        <v>2206</v>
      </c>
      <c r="E960" t="str">
        <f t="shared" si="34"/>
        <v/>
      </c>
      <c r="F960" t="s">
        <v>2633</v>
      </c>
      <c r="G960" s="10">
        <v>631784</v>
      </c>
      <c r="H960" s="4">
        <v>0.42</v>
      </c>
    </row>
    <row r="961" spans="1:8" x14ac:dyDescent="0.35">
      <c r="A961" t="s">
        <v>1037</v>
      </c>
      <c r="B961" t="s">
        <v>17</v>
      </c>
      <c r="C961" t="s">
        <v>1054</v>
      </c>
      <c r="D961" t="s">
        <v>2172</v>
      </c>
      <c r="E961" t="str">
        <f t="shared" si="34"/>
        <v/>
      </c>
      <c r="F961" t="s">
        <v>2633</v>
      </c>
      <c r="G961" s="10">
        <v>0</v>
      </c>
      <c r="H961" s="4">
        <v>0</v>
      </c>
    </row>
    <row r="962" spans="1:8" x14ac:dyDescent="0.35">
      <c r="A962" t="s">
        <v>1037</v>
      </c>
      <c r="B962" t="s">
        <v>17</v>
      </c>
      <c r="C962" t="s">
        <v>1054</v>
      </c>
      <c r="D962" t="s">
        <v>19</v>
      </c>
      <c r="E962" t="str">
        <f t="shared" si="34"/>
        <v>8</v>
      </c>
      <c r="F962" t="s">
        <v>2633</v>
      </c>
      <c r="G962" s="10">
        <v>213754</v>
      </c>
      <c r="H962" s="4">
        <v>0.1421</v>
      </c>
    </row>
    <row r="963" spans="1:8" x14ac:dyDescent="0.35">
      <c r="A963" t="s">
        <v>1037</v>
      </c>
      <c r="B963" t="s">
        <v>17</v>
      </c>
      <c r="C963" t="s">
        <v>1054</v>
      </c>
      <c r="D963" t="s">
        <v>2340</v>
      </c>
      <c r="E963" t="str">
        <f t="shared" ref="E963:E1026" si="35">IF(OR(D963="0187",D963="0287"),"",IF(MID(D963,3,1)="8","8",""))</f>
        <v>8</v>
      </c>
      <c r="F963" t="s">
        <v>2633</v>
      </c>
      <c r="G963" s="10">
        <v>1151051</v>
      </c>
      <c r="H963" s="4">
        <v>0.76519999999999999</v>
      </c>
    </row>
    <row r="964" spans="1:8" x14ac:dyDescent="0.35">
      <c r="A964" t="s">
        <v>1037</v>
      </c>
      <c r="B964" t="s">
        <v>17</v>
      </c>
      <c r="C964" t="s">
        <v>1054</v>
      </c>
      <c r="D964" t="s">
        <v>2342</v>
      </c>
      <c r="E964" t="str">
        <f t="shared" si="35"/>
        <v>8</v>
      </c>
      <c r="F964" t="s">
        <v>2633</v>
      </c>
      <c r="G964" s="10">
        <v>36854</v>
      </c>
      <c r="H964" s="4">
        <v>2.4500000000000001E-2</v>
      </c>
    </row>
    <row r="965" spans="1:8" x14ac:dyDescent="0.35">
      <c r="A965" t="s">
        <v>1037</v>
      </c>
      <c r="B965" t="s">
        <v>17</v>
      </c>
      <c r="C965" t="s">
        <v>1054</v>
      </c>
      <c r="D965" t="s">
        <v>2175</v>
      </c>
      <c r="E965" t="str">
        <f t="shared" si="35"/>
        <v/>
      </c>
      <c r="F965" t="s">
        <v>2633</v>
      </c>
      <c r="G965" s="10">
        <v>515957</v>
      </c>
      <c r="H965" s="4">
        <v>0.34300000000000003</v>
      </c>
    </row>
    <row r="966" spans="1:8" x14ac:dyDescent="0.35">
      <c r="A966" t="s">
        <v>1037</v>
      </c>
      <c r="B966" t="s">
        <v>17</v>
      </c>
      <c r="C966" t="s">
        <v>1054</v>
      </c>
      <c r="D966" t="s">
        <v>2177</v>
      </c>
      <c r="E966" t="str">
        <f t="shared" si="35"/>
        <v/>
      </c>
      <c r="F966" t="s">
        <v>2633</v>
      </c>
      <c r="G966" s="10">
        <v>591922</v>
      </c>
      <c r="H966" s="4">
        <v>0.39350000000000002</v>
      </c>
    </row>
    <row r="967" spans="1:8" x14ac:dyDescent="0.35">
      <c r="A967" t="s">
        <v>1037</v>
      </c>
      <c r="B967" t="s">
        <v>17</v>
      </c>
      <c r="C967" t="s">
        <v>1054</v>
      </c>
      <c r="D967" t="s">
        <v>2179</v>
      </c>
      <c r="E967" t="str">
        <f t="shared" si="35"/>
        <v/>
      </c>
      <c r="F967" t="s">
        <v>2633</v>
      </c>
      <c r="G967" s="10">
        <v>113571</v>
      </c>
      <c r="H967" s="4">
        <v>7.5499999999999998E-2</v>
      </c>
    </row>
    <row r="968" spans="1:8" x14ac:dyDescent="0.35">
      <c r="A968" t="s">
        <v>1037</v>
      </c>
      <c r="B968" t="s">
        <v>17</v>
      </c>
      <c r="C968" t="s">
        <v>1061</v>
      </c>
      <c r="D968" t="s">
        <v>2170</v>
      </c>
      <c r="E968" t="str">
        <f t="shared" si="35"/>
        <v/>
      </c>
      <c r="F968" t="s">
        <v>2634</v>
      </c>
      <c r="G968" s="10">
        <v>0</v>
      </c>
      <c r="H968" s="4">
        <v>0</v>
      </c>
    </row>
    <row r="969" spans="1:8" x14ac:dyDescent="0.35">
      <c r="A969" t="s">
        <v>1037</v>
      </c>
      <c r="B969" t="s">
        <v>17</v>
      </c>
      <c r="C969" t="s">
        <v>1061</v>
      </c>
      <c r="D969" t="s">
        <v>2172</v>
      </c>
      <c r="E969" t="str">
        <f t="shared" si="35"/>
        <v/>
      </c>
      <c r="F969" t="s">
        <v>2634</v>
      </c>
      <c r="G969" s="10">
        <v>0</v>
      </c>
      <c r="H969" s="4">
        <v>0</v>
      </c>
    </row>
    <row r="970" spans="1:8" x14ac:dyDescent="0.35">
      <c r="A970" t="s">
        <v>1037</v>
      </c>
      <c r="B970" t="s">
        <v>17</v>
      </c>
      <c r="C970" t="s">
        <v>1061</v>
      </c>
      <c r="D970" t="s">
        <v>19</v>
      </c>
      <c r="E970" t="str">
        <f t="shared" si="35"/>
        <v>8</v>
      </c>
      <c r="F970" t="s">
        <v>2634</v>
      </c>
      <c r="G970" s="10">
        <v>1817326</v>
      </c>
      <c r="H970" s="4">
        <v>6.3500000000000001E-2</v>
      </c>
    </row>
    <row r="971" spans="1:8" x14ac:dyDescent="0.35">
      <c r="A971" t="s">
        <v>1037</v>
      </c>
      <c r="B971" t="s">
        <v>17</v>
      </c>
      <c r="C971" t="s">
        <v>1061</v>
      </c>
      <c r="D971" t="s">
        <v>2340</v>
      </c>
      <c r="E971" t="str">
        <f t="shared" si="35"/>
        <v>8</v>
      </c>
      <c r="F971" t="s">
        <v>2634</v>
      </c>
      <c r="G971" s="10">
        <v>13608479</v>
      </c>
      <c r="H971" s="4">
        <v>0.47549999999999998</v>
      </c>
    </row>
    <row r="972" spans="1:8" x14ac:dyDescent="0.35">
      <c r="A972" t="s">
        <v>1037</v>
      </c>
      <c r="B972" t="s">
        <v>17</v>
      </c>
      <c r="C972" t="s">
        <v>1061</v>
      </c>
      <c r="D972" t="s">
        <v>2342</v>
      </c>
      <c r="E972" t="str">
        <f t="shared" si="35"/>
        <v>8</v>
      </c>
      <c r="F972" t="s">
        <v>2634</v>
      </c>
      <c r="G972" s="10">
        <v>975918</v>
      </c>
      <c r="H972" s="4">
        <v>3.4099999999999998E-2</v>
      </c>
    </row>
    <row r="973" spans="1:8" x14ac:dyDescent="0.35">
      <c r="A973" t="s">
        <v>1037</v>
      </c>
      <c r="B973" t="s">
        <v>17</v>
      </c>
      <c r="C973" t="s">
        <v>1061</v>
      </c>
      <c r="D973" t="s">
        <v>2175</v>
      </c>
      <c r="E973" t="str">
        <f t="shared" si="35"/>
        <v/>
      </c>
      <c r="F973" t="s">
        <v>2634</v>
      </c>
      <c r="G973" s="10">
        <v>5500630</v>
      </c>
      <c r="H973" s="4">
        <v>0.19220000000000001</v>
      </c>
    </row>
    <row r="974" spans="1:8" x14ac:dyDescent="0.35">
      <c r="A974" t="s">
        <v>1037</v>
      </c>
      <c r="B974" t="s">
        <v>17</v>
      </c>
      <c r="C974" t="s">
        <v>1061</v>
      </c>
      <c r="D974" t="s">
        <v>2177</v>
      </c>
      <c r="E974" t="str">
        <f t="shared" si="35"/>
        <v/>
      </c>
      <c r="F974" t="s">
        <v>2634</v>
      </c>
      <c r="G974" s="10">
        <v>4321515</v>
      </c>
      <c r="H974" s="4">
        <v>0.151</v>
      </c>
    </row>
    <row r="975" spans="1:8" x14ac:dyDescent="0.35">
      <c r="A975" t="s">
        <v>1037</v>
      </c>
      <c r="B975" t="s">
        <v>17</v>
      </c>
      <c r="C975" t="s">
        <v>1061</v>
      </c>
      <c r="D975" t="s">
        <v>2179</v>
      </c>
      <c r="E975" t="str">
        <f t="shared" si="35"/>
        <v/>
      </c>
      <c r="F975" t="s">
        <v>2634</v>
      </c>
      <c r="G975" s="10">
        <v>766997</v>
      </c>
      <c r="H975" s="4">
        <v>2.6800000000000001E-2</v>
      </c>
    </row>
    <row r="976" spans="1:8" x14ac:dyDescent="0.35">
      <c r="A976" t="s">
        <v>1037</v>
      </c>
      <c r="B976" t="s">
        <v>17</v>
      </c>
      <c r="C976" t="s">
        <v>1067</v>
      </c>
      <c r="D976" t="s">
        <v>2170</v>
      </c>
      <c r="E976" t="str">
        <f t="shared" si="35"/>
        <v/>
      </c>
      <c r="F976" t="s">
        <v>2635</v>
      </c>
      <c r="G976" s="10">
        <v>0</v>
      </c>
      <c r="H976" s="4">
        <v>0</v>
      </c>
    </row>
    <row r="977" spans="1:8" x14ac:dyDescent="0.35">
      <c r="A977" t="s">
        <v>1037</v>
      </c>
      <c r="B977" t="s">
        <v>17</v>
      </c>
      <c r="C977" t="s">
        <v>1067</v>
      </c>
      <c r="D977" t="s">
        <v>2172</v>
      </c>
      <c r="E977" t="str">
        <f t="shared" si="35"/>
        <v/>
      </c>
      <c r="F977" t="s">
        <v>2635</v>
      </c>
      <c r="G977" s="10">
        <v>0</v>
      </c>
      <c r="H977" s="4">
        <v>0</v>
      </c>
    </row>
    <row r="978" spans="1:8" x14ac:dyDescent="0.35">
      <c r="A978" t="s">
        <v>1037</v>
      </c>
      <c r="B978" t="s">
        <v>17</v>
      </c>
      <c r="C978" t="s">
        <v>1067</v>
      </c>
      <c r="D978" t="s">
        <v>19</v>
      </c>
      <c r="E978" t="str">
        <f t="shared" si="35"/>
        <v>8</v>
      </c>
      <c r="F978" t="s">
        <v>2635</v>
      </c>
      <c r="G978" s="10">
        <v>2654297</v>
      </c>
      <c r="H978" s="4">
        <v>6.9400000000000003E-2</v>
      </c>
    </row>
    <row r="979" spans="1:8" x14ac:dyDescent="0.35">
      <c r="A979" t="s">
        <v>1037</v>
      </c>
      <c r="B979" t="s">
        <v>17</v>
      </c>
      <c r="C979" t="s">
        <v>1067</v>
      </c>
      <c r="D979" t="s">
        <v>2340</v>
      </c>
      <c r="E979" t="str">
        <f t="shared" si="35"/>
        <v>8</v>
      </c>
      <c r="F979" t="s">
        <v>2635</v>
      </c>
      <c r="G979" s="10">
        <v>5993204</v>
      </c>
      <c r="H979" s="4">
        <v>0.15670000000000001</v>
      </c>
    </row>
    <row r="980" spans="1:8" x14ac:dyDescent="0.35">
      <c r="A980" t="s">
        <v>1037</v>
      </c>
      <c r="B980" t="s">
        <v>17</v>
      </c>
      <c r="C980" t="s">
        <v>1067</v>
      </c>
      <c r="D980" t="s">
        <v>2342</v>
      </c>
      <c r="E980" t="str">
        <f t="shared" si="35"/>
        <v>8</v>
      </c>
      <c r="F980" t="s">
        <v>2635</v>
      </c>
      <c r="G980" s="10">
        <v>1250656</v>
      </c>
      <c r="H980" s="4">
        <v>3.27E-2</v>
      </c>
    </row>
    <row r="981" spans="1:8" x14ac:dyDescent="0.35">
      <c r="A981" t="s">
        <v>1037</v>
      </c>
      <c r="B981" t="s">
        <v>17</v>
      </c>
      <c r="C981" t="s">
        <v>1067</v>
      </c>
      <c r="D981" t="s">
        <v>50</v>
      </c>
      <c r="E981" t="str">
        <f t="shared" si="35"/>
        <v/>
      </c>
      <c r="F981" t="s">
        <v>2635</v>
      </c>
      <c r="G981" s="10">
        <v>9044331</v>
      </c>
      <c r="H981" s="4">
        <v>0.21240000000000001</v>
      </c>
    </row>
    <row r="982" spans="1:8" x14ac:dyDescent="0.35">
      <c r="A982" t="s">
        <v>1037</v>
      </c>
      <c r="B982" t="s">
        <v>17</v>
      </c>
      <c r="C982" t="s">
        <v>1067</v>
      </c>
      <c r="D982" t="s">
        <v>2175</v>
      </c>
      <c r="E982" t="str">
        <f t="shared" si="35"/>
        <v/>
      </c>
      <c r="F982" t="s">
        <v>2635</v>
      </c>
      <c r="G982" s="10">
        <v>7167368</v>
      </c>
      <c r="H982" s="4">
        <v>0.18740000000000001</v>
      </c>
    </row>
    <row r="983" spans="1:8" x14ac:dyDescent="0.35">
      <c r="A983" t="s">
        <v>1037</v>
      </c>
      <c r="B983" t="s">
        <v>17</v>
      </c>
      <c r="C983" t="s">
        <v>1067</v>
      </c>
      <c r="D983" t="s">
        <v>2177</v>
      </c>
      <c r="E983" t="str">
        <f t="shared" si="35"/>
        <v/>
      </c>
      <c r="F983" t="s">
        <v>2635</v>
      </c>
      <c r="G983" s="10">
        <v>4704302</v>
      </c>
      <c r="H983" s="4">
        <v>0.123</v>
      </c>
    </row>
    <row r="984" spans="1:8" x14ac:dyDescent="0.35">
      <c r="A984" t="s">
        <v>1037</v>
      </c>
      <c r="B984" t="s">
        <v>17</v>
      </c>
      <c r="C984" t="s">
        <v>1067</v>
      </c>
      <c r="D984" t="s">
        <v>2179</v>
      </c>
      <c r="E984" t="str">
        <f t="shared" si="35"/>
        <v/>
      </c>
      <c r="F984" t="s">
        <v>2635</v>
      </c>
      <c r="G984" s="10">
        <v>600468</v>
      </c>
      <c r="H984" s="4">
        <v>1.5699999999999999E-2</v>
      </c>
    </row>
    <row r="985" spans="1:8" x14ac:dyDescent="0.35">
      <c r="A985" t="s">
        <v>1037</v>
      </c>
      <c r="B985" t="s">
        <v>17</v>
      </c>
      <c r="C985" t="s">
        <v>1089</v>
      </c>
      <c r="D985" t="s">
        <v>2172</v>
      </c>
      <c r="E985" t="str">
        <f t="shared" si="35"/>
        <v/>
      </c>
      <c r="F985" t="s">
        <v>2636</v>
      </c>
      <c r="G985" s="10">
        <v>0</v>
      </c>
      <c r="H985" s="4">
        <v>0</v>
      </c>
    </row>
    <row r="986" spans="1:8" x14ac:dyDescent="0.35">
      <c r="A986" t="s">
        <v>1037</v>
      </c>
      <c r="B986" t="s">
        <v>17</v>
      </c>
      <c r="C986" t="s">
        <v>1089</v>
      </c>
      <c r="D986" t="s">
        <v>19</v>
      </c>
      <c r="E986" t="str">
        <f t="shared" si="35"/>
        <v>8</v>
      </c>
      <c r="F986" t="s">
        <v>2636</v>
      </c>
      <c r="G986" s="10">
        <v>2167248</v>
      </c>
      <c r="H986" s="4">
        <v>0.1845</v>
      </c>
    </row>
    <row r="987" spans="1:8" x14ac:dyDescent="0.35">
      <c r="A987" t="s">
        <v>1037</v>
      </c>
      <c r="B987" t="s">
        <v>17</v>
      </c>
      <c r="C987" t="s">
        <v>1089</v>
      </c>
      <c r="D987" t="s">
        <v>2340</v>
      </c>
      <c r="E987" t="str">
        <f t="shared" si="35"/>
        <v>8</v>
      </c>
      <c r="F987" t="s">
        <v>2636</v>
      </c>
      <c r="G987" s="10">
        <v>6062421</v>
      </c>
      <c r="H987" s="4">
        <v>0.5161</v>
      </c>
    </row>
    <row r="988" spans="1:8" x14ac:dyDescent="0.35">
      <c r="A988" t="s">
        <v>1037</v>
      </c>
      <c r="B988" t="s">
        <v>17</v>
      </c>
      <c r="C988" t="s">
        <v>1089</v>
      </c>
      <c r="D988" t="s">
        <v>2342</v>
      </c>
      <c r="E988" t="str">
        <f t="shared" si="35"/>
        <v>8</v>
      </c>
      <c r="F988" t="s">
        <v>2636</v>
      </c>
      <c r="G988" s="10">
        <v>159754</v>
      </c>
      <c r="H988" s="4">
        <v>1.3599999999999999E-2</v>
      </c>
    </row>
    <row r="989" spans="1:8" x14ac:dyDescent="0.35">
      <c r="A989" t="s">
        <v>1037</v>
      </c>
      <c r="B989" t="s">
        <v>17</v>
      </c>
      <c r="C989" t="s">
        <v>1089</v>
      </c>
      <c r="D989" t="s">
        <v>2175</v>
      </c>
      <c r="E989" t="str">
        <f t="shared" si="35"/>
        <v/>
      </c>
      <c r="F989" t="s">
        <v>2636</v>
      </c>
      <c r="G989" s="10">
        <v>1888853</v>
      </c>
      <c r="H989" s="4">
        <v>0.1608</v>
      </c>
    </row>
    <row r="990" spans="1:8" x14ac:dyDescent="0.35">
      <c r="A990" t="s">
        <v>1037</v>
      </c>
      <c r="B990" t="s">
        <v>17</v>
      </c>
      <c r="C990" t="s">
        <v>1089</v>
      </c>
      <c r="D990" t="s">
        <v>2177</v>
      </c>
      <c r="E990" t="str">
        <f t="shared" si="35"/>
        <v/>
      </c>
      <c r="F990" t="s">
        <v>2636</v>
      </c>
      <c r="G990" s="10">
        <v>1715004</v>
      </c>
      <c r="H990" s="4">
        <v>0.14599999999999999</v>
      </c>
    </row>
    <row r="991" spans="1:8" x14ac:dyDescent="0.35">
      <c r="A991" t="s">
        <v>1037</v>
      </c>
      <c r="B991" t="s">
        <v>17</v>
      </c>
      <c r="C991" t="s">
        <v>1089</v>
      </c>
      <c r="D991" t="s">
        <v>2179</v>
      </c>
      <c r="E991" t="str">
        <f t="shared" si="35"/>
        <v/>
      </c>
      <c r="F991" t="s">
        <v>2636</v>
      </c>
      <c r="G991" s="10">
        <v>460467</v>
      </c>
      <c r="H991" s="4">
        <v>3.9199999999999999E-2</v>
      </c>
    </row>
    <row r="992" spans="1:8" x14ac:dyDescent="0.35">
      <c r="A992" t="s">
        <v>1037</v>
      </c>
      <c r="B992" t="s">
        <v>17</v>
      </c>
      <c r="C992" t="s">
        <v>1109</v>
      </c>
      <c r="D992" t="s">
        <v>2170</v>
      </c>
      <c r="E992" t="str">
        <f t="shared" si="35"/>
        <v/>
      </c>
      <c r="F992" t="s">
        <v>2637</v>
      </c>
      <c r="G992" s="10">
        <v>0</v>
      </c>
      <c r="H992" s="4">
        <v>0</v>
      </c>
    </row>
    <row r="993" spans="1:8" x14ac:dyDescent="0.35">
      <c r="A993" t="s">
        <v>1037</v>
      </c>
      <c r="B993" t="s">
        <v>17</v>
      </c>
      <c r="C993" t="s">
        <v>1109</v>
      </c>
      <c r="D993" t="s">
        <v>2172</v>
      </c>
      <c r="E993" t="str">
        <f t="shared" si="35"/>
        <v/>
      </c>
      <c r="F993" t="s">
        <v>2637</v>
      </c>
      <c r="G993" s="10">
        <v>0</v>
      </c>
      <c r="H993" s="4">
        <v>0</v>
      </c>
    </row>
    <row r="994" spans="1:8" x14ac:dyDescent="0.35">
      <c r="A994" t="s">
        <v>1037</v>
      </c>
      <c r="B994" t="s">
        <v>17</v>
      </c>
      <c r="C994" t="s">
        <v>1109</v>
      </c>
      <c r="D994" t="s">
        <v>19</v>
      </c>
      <c r="E994" t="str">
        <f t="shared" si="35"/>
        <v>8</v>
      </c>
      <c r="F994" t="s">
        <v>2637</v>
      </c>
      <c r="G994" s="10">
        <v>1273761</v>
      </c>
      <c r="H994" s="4">
        <v>0.49459999999999998</v>
      </c>
    </row>
    <row r="995" spans="1:8" x14ac:dyDescent="0.35">
      <c r="A995" t="s">
        <v>1037</v>
      </c>
      <c r="B995" t="s">
        <v>17</v>
      </c>
      <c r="C995" t="s">
        <v>1109</v>
      </c>
      <c r="D995" t="s">
        <v>2340</v>
      </c>
      <c r="E995" t="str">
        <f t="shared" si="35"/>
        <v>8</v>
      </c>
      <c r="F995" t="s">
        <v>2637</v>
      </c>
      <c r="G995" s="10">
        <v>2385533</v>
      </c>
      <c r="H995" s="4">
        <v>0.92630000000000001</v>
      </c>
    </row>
    <row r="996" spans="1:8" x14ac:dyDescent="0.35">
      <c r="A996" t="s">
        <v>1037</v>
      </c>
      <c r="B996" t="s">
        <v>17</v>
      </c>
      <c r="C996" t="s">
        <v>1109</v>
      </c>
      <c r="D996" t="s">
        <v>2342</v>
      </c>
      <c r="E996" t="str">
        <f t="shared" si="35"/>
        <v>8</v>
      </c>
      <c r="F996" t="s">
        <v>2637</v>
      </c>
      <c r="G996" s="10">
        <v>290498</v>
      </c>
      <c r="H996" s="4">
        <v>0.1128</v>
      </c>
    </row>
    <row r="997" spans="1:8" x14ac:dyDescent="0.35">
      <c r="A997" t="s">
        <v>1037</v>
      </c>
      <c r="B997" t="s">
        <v>17</v>
      </c>
      <c r="C997" t="s">
        <v>1109</v>
      </c>
      <c r="D997" t="s">
        <v>2175</v>
      </c>
      <c r="E997" t="str">
        <f t="shared" si="35"/>
        <v/>
      </c>
      <c r="F997" t="s">
        <v>2637</v>
      </c>
      <c r="G997" s="10">
        <v>975794</v>
      </c>
      <c r="H997" s="4">
        <v>0.37890000000000001</v>
      </c>
    </row>
    <row r="998" spans="1:8" x14ac:dyDescent="0.35">
      <c r="A998" t="s">
        <v>1037</v>
      </c>
      <c r="B998" t="s">
        <v>17</v>
      </c>
      <c r="C998" t="s">
        <v>1109</v>
      </c>
      <c r="D998" t="s">
        <v>2177</v>
      </c>
      <c r="E998" t="str">
        <f t="shared" si="35"/>
        <v/>
      </c>
      <c r="F998" t="s">
        <v>2637</v>
      </c>
      <c r="G998" s="10">
        <v>1632762</v>
      </c>
      <c r="H998" s="4">
        <v>0.63400000000000001</v>
      </c>
    </row>
    <row r="999" spans="1:8" x14ac:dyDescent="0.35">
      <c r="A999" t="s">
        <v>1037</v>
      </c>
      <c r="B999" t="s">
        <v>17</v>
      </c>
      <c r="C999" t="s">
        <v>1109</v>
      </c>
      <c r="D999" t="s">
        <v>2179</v>
      </c>
      <c r="E999" t="str">
        <f t="shared" si="35"/>
        <v/>
      </c>
      <c r="F999" t="s">
        <v>2637</v>
      </c>
      <c r="G999" s="10">
        <v>13907</v>
      </c>
      <c r="H999" s="4">
        <v>5.4000000000000003E-3</v>
      </c>
    </row>
    <row r="1000" spans="1:8" x14ac:dyDescent="0.35">
      <c r="A1000" t="s">
        <v>1037</v>
      </c>
      <c r="B1000" t="s">
        <v>17</v>
      </c>
      <c r="C1000" t="s">
        <v>1126</v>
      </c>
      <c r="D1000" t="s">
        <v>2206</v>
      </c>
      <c r="E1000" t="str">
        <f t="shared" si="35"/>
        <v/>
      </c>
      <c r="F1000" t="s">
        <v>2638</v>
      </c>
      <c r="G1000" s="10">
        <v>5237778</v>
      </c>
      <c r="H1000" s="4">
        <v>0.21</v>
      </c>
    </row>
    <row r="1001" spans="1:8" x14ac:dyDescent="0.35">
      <c r="A1001" t="s">
        <v>1037</v>
      </c>
      <c r="B1001" t="s">
        <v>17</v>
      </c>
      <c r="C1001" t="s">
        <v>1126</v>
      </c>
      <c r="D1001" t="s">
        <v>2172</v>
      </c>
      <c r="E1001" t="str">
        <f t="shared" si="35"/>
        <v/>
      </c>
      <c r="F1001" t="s">
        <v>2638</v>
      </c>
      <c r="G1001" s="10">
        <v>0</v>
      </c>
      <c r="H1001" s="4">
        <v>0</v>
      </c>
    </row>
    <row r="1002" spans="1:8" x14ac:dyDescent="0.35">
      <c r="A1002" t="s">
        <v>1037</v>
      </c>
      <c r="B1002" t="s">
        <v>17</v>
      </c>
      <c r="C1002" t="s">
        <v>1126</v>
      </c>
      <c r="D1002" t="s">
        <v>19</v>
      </c>
      <c r="E1002" t="str">
        <f t="shared" si="35"/>
        <v>8</v>
      </c>
      <c r="F1002" t="s">
        <v>2638</v>
      </c>
      <c r="G1002" s="10">
        <v>1174709</v>
      </c>
      <c r="H1002" s="4">
        <v>4.87E-2</v>
      </c>
    </row>
    <row r="1003" spans="1:8" x14ac:dyDescent="0.35">
      <c r="A1003" t="s">
        <v>1037</v>
      </c>
      <c r="B1003" t="s">
        <v>17</v>
      </c>
      <c r="C1003" t="s">
        <v>1126</v>
      </c>
      <c r="D1003" t="s">
        <v>2340</v>
      </c>
      <c r="E1003" t="str">
        <f t="shared" si="35"/>
        <v>8</v>
      </c>
      <c r="F1003" t="s">
        <v>2638</v>
      </c>
      <c r="G1003" s="10">
        <v>17497611</v>
      </c>
      <c r="H1003" s="4">
        <v>0.72540000000000004</v>
      </c>
    </row>
    <row r="1004" spans="1:8" x14ac:dyDescent="0.35">
      <c r="A1004" t="s">
        <v>1037</v>
      </c>
      <c r="B1004" t="s">
        <v>17</v>
      </c>
      <c r="C1004" t="s">
        <v>1126</v>
      </c>
      <c r="D1004" t="s">
        <v>2175</v>
      </c>
      <c r="E1004" t="str">
        <f t="shared" si="35"/>
        <v/>
      </c>
      <c r="F1004" t="s">
        <v>2638</v>
      </c>
      <c r="G1004" s="10">
        <v>4107862</v>
      </c>
      <c r="H1004" s="4">
        <v>0.17030000000000001</v>
      </c>
    </row>
    <row r="1005" spans="1:8" x14ac:dyDescent="0.35">
      <c r="A1005" t="s">
        <v>1037</v>
      </c>
      <c r="B1005" t="s">
        <v>17</v>
      </c>
      <c r="C1005" t="s">
        <v>1126</v>
      </c>
      <c r="D1005" t="s">
        <v>2177</v>
      </c>
      <c r="E1005" t="str">
        <f t="shared" si="35"/>
        <v/>
      </c>
      <c r="F1005" t="s">
        <v>2638</v>
      </c>
      <c r="G1005" s="10">
        <v>3417992</v>
      </c>
      <c r="H1005" s="4">
        <v>0.14169999999999999</v>
      </c>
    </row>
    <row r="1006" spans="1:8" x14ac:dyDescent="0.35">
      <c r="A1006" t="s">
        <v>1037</v>
      </c>
      <c r="B1006" t="s">
        <v>17</v>
      </c>
      <c r="C1006" t="s">
        <v>1126</v>
      </c>
      <c r="D1006" t="s">
        <v>2179</v>
      </c>
      <c r="E1006" t="str">
        <f t="shared" si="35"/>
        <v/>
      </c>
      <c r="F1006" t="s">
        <v>2638</v>
      </c>
      <c r="G1006" s="10">
        <v>612682</v>
      </c>
      <c r="H1006" s="4">
        <v>2.5399999999999999E-2</v>
      </c>
    </row>
    <row r="1007" spans="1:8" x14ac:dyDescent="0.35">
      <c r="A1007" t="s">
        <v>1037</v>
      </c>
      <c r="B1007" t="s">
        <v>17</v>
      </c>
      <c r="C1007" t="s">
        <v>1129</v>
      </c>
      <c r="D1007" t="s">
        <v>2172</v>
      </c>
      <c r="E1007" t="str">
        <f t="shared" si="35"/>
        <v/>
      </c>
      <c r="F1007" t="s">
        <v>2639</v>
      </c>
      <c r="G1007" s="10">
        <v>0</v>
      </c>
      <c r="H1007" s="4">
        <v>0</v>
      </c>
    </row>
    <row r="1008" spans="1:8" x14ac:dyDescent="0.35">
      <c r="A1008" t="s">
        <v>1037</v>
      </c>
      <c r="B1008" t="s">
        <v>17</v>
      </c>
      <c r="C1008" t="s">
        <v>1129</v>
      </c>
      <c r="D1008" t="s">
        <v>19</v>
      </c>
      <c r="E1008" t="str">
        <f t="shared" si="35"/>
        <v>8</v>
      </c>
      <c r="F1008" t="s">
        <v>2639</v>
      </c>
      <c r="G1008" s="10">
        <v>3259159</v>
      </c>
      <c r="H1008" s="4">
        <v>0.19009999999999999</v>
      </c>
    </row>
    <row r="1009" spans="1:8" x14ac:dyDescent="0.35">
      <c r="A1009" t="s">
        <v>1037</v>
      </c>
      <c r="B1009" t="s">
        <v>17</v>
      </c>
      <c r="C1009" t="s">
        <v>1129</v>
      </c>
      <c r="D1009" t="s">
        <v>2340</v>
      </c>
      <c r="E1009" t="str">
        <f t="shared" si="35"/>
        <v>8</v>
      </c>
      <c r="F1009" t="s">
        <v>2639</v>
      </c>
      <c r="G1009" s="10">
        <v>769785</v>
      </c>
      <c r="H1009" s="4">
        <v>4.4900000000000002E-2</v>
      </c>
    </row>
    <row r="1010" spans="1:8" x14ac:dyDescent="0.35">
      <c r="A1010" t="s">
        <v>1037</v>
      </c>
      <c r="B1010" t="s">
        <v>17</v>
      </c>
      <c r="C1010" t="s">
        <v>1129</v>
      </c>
      <c r="D1010" t="s">
        <v>2342</v>
      </c>
      <c r="E1010" t="str">
        <f t="shared" si="35"/>
        <v>8</v>
      </c>
      <c r="F1010" t="s">
        <v>2639</v>
      </c>
      <c r="G1010" s="10">
        <v>222878</v>
      </c>
      <c r="H1010" s="4">
        <v>1.2999999999999999E-2</v>
      </c>
    </row>
    <row r="1011" spans="1:8" x14ac:dyDescent="0.35">
      <c r="A1011" t="s">
        <v>1037</v>
      </c>
      <c r="B1011" t="s">
        <v>17</v>
      </c>
      <c r="C1011" t="s">
        <v>1129</v>
      </c>
      <c r="D1011" t="s">
        <v>2175</v>
      </c>
      <c r="E1011" t="str">
        <f t="shared" si="35"/>
        <v/>
      </c>
      <c r="F1011" t="s">
        <v>2639</v>
      </c>
      <c r="G1011" s="10">
        <v>3476893</v>
      </c>
      <c r="H1011" s="4">
        <v>0.20280000000000001</v>
      </c>
    </row>
    <row r="1012" spans="1:8" x14ac:dyDescent="0.35">
      <c r="A1012" t="s">
        <v>1037</v>
      </c>
      <c r="B1012" t="s">
        <v>17</v>
      </c>
      <c r="C1012" t="s">
        <v>1129</v>
      </c>
      <c r="D1012" t="s">
        <v>2177</v>
      </c>
      <c r="E1012" t="str">
        <f t="shared" si="35"/>
        <v/>
      </c>
      <c r="F1012" t="s">
        <v>2639</v>
      </c>
      <c r="G1012" s="10">
        <v>4565565</v>
      </c>
      <c r="H1012" s="4">
        <v>0.26629999999999998</v>
      </c>
    </row>
    <row r="1013" spans="1:8" x14ac:dyDescent="0.35">
      <c r="A1013" t="s">
        <v>1037</v>
      </c>
      <c r="B1013" t="s">
        <v>17</v>
      </c>
      <c r="C1013" t="s">
        <v>1129</v>
      </c>
      <c r="D1013" t="s">
        <v>2179</v>
      </c>
      <c r="E1013" t="str">
        <f t="shared" si="35"/>
        <v/>
      </c>
      <c r="F1013" t="s">
        <v>2639</v>
      </c>
      <c r="G1013" s="10">
        <v>262310</v>
      </c>
      <c r="H1013" s="4">
        <v>1.5299999999999999E-2</v>
      </c>
    </row>
    <row r="1014" spans="1:8" x14ac:dyDescent="0.35">
      <c r="A1014" t="s">
        <v>1037</v>
      </c>
      <c r="B1014" t="s">
        <v>17</v>
      </c>
      <c r="C1014" t="s">
        <v>1135</v>
      </c>
      <c r="D1014" t="s">
        <v>2206</v>
      </c>
      <c r="E1014" t="str">
        <f t="shared" si="35"/>
        <v/>
      </c>
      <c r="F1014" t="s">
        <v>2640</v>
      </c>
      <c r="G1014" s="10">
        <v>0</v>
      </c>
      <c r="H1014" s="4">
        <v>0</v>
      </c>
    </row>
    <row r="1015" spans="1:8" x14ac:dyDescent="0.35">
      <c r="A1015" t="s">
        <v>1037</v>
      </c>
      <c r="B1015" t="s">
        <v>17</v>
      </c>
      <c r="C1015" t="s">
        <v>1135</v>
      </c>
      <c r="D1015" t="s">
        <v>2172</v>
      </c>
      <c r="E1015" t="str">
        <f t="shared" si="35"/>
        <v/>
      </c>
      <c r="F1015" t="s">
        <v>2640</v>
      </c>
      <c r="G1015" s="10">
        <v>0</v>
      </c>
      <c r="H1015" s="4">
        <v>0</v>
      </c>
    </row>
    <row r="1016" spans="1:8" x14ac:dyDescent="0.35">
      <c r="A1016" t="s">
        <v>1037</v>
      </c>
      <c r="B1016" t="s">
        <v>17</v>
      </c>
      <c r="C1016" t="s">
        <v>1135</v>
      </c>
      <c r="D1016" t="s">
        <v>19</v>
      </c>
      <c r="E1016" t="str">
        <f t="shared" si="35"/>
        <v>8</v>
      </c>
      <c r="F1016" t="s">
        <v>2640</v>
      </c>
      <c r="G1016" s="10">
        <v>1182079</v>
      </c>
      <c r="H1016" s="4">
        <v>0.6512</v>
      </c>
    </row>
    <row r="1017" spans="1:8" x14ac:dyDescent="0.35">
      <c r="A1017" t="s">
        <v>1037</v>
      </c>
      <c r="B1017" t="s">
        <v>17</v>
      </c>
      <c r="C1017" t="s">
        <v>1135</v>
      </c>
      <c r="D1017" t="s">
        <v>2340</v>
      </c>
      <c r="E1017" t="str">
        <f t="shared" si="35"/>
        <v>8</v>
      </c>
      <c r="F1017" t="s">
        <v>2640</v>
      </c>
      <c r="G1017" s="10">
        <v>792349</v>
      </c>
      <c r="H1017" s="4">
        <v>0.4365</v>
      </c>
    </row>
    <row r="1018" spans="1:8" x14ac:dyDescent="0.35">
      <c r="A1018" t="s">
        <v>1037</v>
      </c>
      <c r="B1018" t="s">
        <v>17</v>
      </c>
      <c r="C1018" t="s">
        <v>1135</v>
      </c>
      <c r="D1018" t="s">
        <v>2175</v>
      </c>
      <c r="E1018" t="str">
        <f t="shared" si="35"/>
        <v/>
      </c>
      <c r="F1018" t="s">
        <v>2640</v>
      </c>
      <c r="G1018" s="10">
        <v>139047</v>
      </c>
      <c r="H1018" s="4">
        <v>7.6600000000000001E-2</v>
      </c>
    </row>
    <row r="1019" spans="1:8" x14ac:dyDescent="0.35">
      <c r="A1019" t="s">
        <v>1037</v>
      </c>
      <c r="B1019" t="s">
        <v>17</v>
      </c>
      <c r="C1019" t="s">
        <v>1135</v>
      </c>
      <c r="D1019" t="s">
        <v>2177</v>
      </c>
      <c r="E1019" t="str">
        <f t="shared" si="35"/>
        <v/>
      </c>
      <c r="F1019" t="s">
        <v>2640</v>
      </c>
      <c r="G1019" s="10">
        <v>401892</v>
      </c>
      <c r="H1019" s="4">
        <v>0.22140000000000001</v>
      </c>
    </row>
    <row r="1020" spans="1:8" x14ac:dyDescent="0.35">
      <c r="A1020" t="s">
        <v>1037</v>
      </c>
      <c r="B1020" t="s">
        <v>17</v>
      </c>
      <c r="C1020" t="s">
        <v>1135</v>
      </c>
      <c r="D1020" t="s">
        <v>2179</v>
      </c>
      <c r="E1020" t="str">
        <f t="shared" si="35"/>
        <v/>
      </c>
      <c r="F1020" t="s">
        <v>2640</v>
      </c>
      <c r="G1020" s="10">
        <v>122347</v>
      </c>
      <c r="H1020" s="4">
        <v>6.7400000000000002E-2</v>
      </c>
    </row>
    <row r="1021" spans="1:8" x14ac:dyDescent="0.35">
      <c r="A1021" t="s">
        <v>1037</v>
      </c>
      <c r="B1021" t="s">
        <v>17</v>
      </c>
      <c r="C1021" t="s">
        <v>1152</v>
      </c>
      <c r="D1021" t="s">
        <v>2172</v>
      </c>
      <c r="E1021" t="str">
        <f t="shared" si="35"/>
        <v/>
      </c>
      <c r="F1021" t="s">
        <v>2641</v>
      </c>
      <c r="G1021" s="10">
        <v>0</v>
      </c>
      <c r="H1021" s="4">
        <v>0</v>
      </c>
    </row>
    <row r="1022" spans="1:8" x14ac:dyDescent="0.35">
      <c r="A1022" t="s">
        <v>1037</v>
      </c>
      <c r="B1022" t="s">
        <v>17</v>
      </c>
      <c r="C1022" t="s">
        <v>1152</v>
      </c>
      <c r="D1022" t="s">
        <v>19</v>
      </c>
      <c r="E1022" t="str">
        <f t="shared" si="35"/>
        <v>8</v>
      </c>
      <c r="F1022" t="s">
        <v>2641</v>
      </c>
      <c r="G1022" s="10">
        <v>4725922</v>
      </c>
      <c r="H1022" s="4">
        <v>0.25019999999999998</v>
      </c>
    </row>
    <row r="1023" spans="1:8" x14ac:dyDescent="0.35">
      <c r="A1023" t="s">
        <v>1037</v>
      </c>
      <c r="B1023" t="s">
        <v>17</v>
      </c>
      <c r="C1023" t="s">
        <v>1152</v>
      </c>
      <c r="D1023" t="s">
        <v>2340</v>
      </c>
      <c r="E1023" t="str">
        <f t="shared" si="35"/>
        <v>8</v>
      </c>
      <c r="F1023" t="s">
        <v>2641</v>
      </c>
      <c r="G1023" s="10">
        <v>1858636</v>
      </c>
      <c r="H1023" s="4">
        <v>9.8400000000000001E-2</v>
      </c>
    </row>
    <row r="1024" spans="1:8" x14ac:dyDescent="0.35">
      <c r="A1024" t="s">
        <v>1037</v>
      </c>
      <c r="B1024" t="s">
        <v>17</v>
      </c>
      <c r="C1024" t="s">
        <v>1152</v>
      </c>
      <c r="D1024" t="s">
        <v>2175</v>
      </c>
      <c r="E1024" t="str">
        <f t="shared" si="35"/>
        <v/>
      </c>
      <c r="F1024" t="s">
        <v>2641</v>
      </c>
      <c r="G1024" s="10">
        <v>10180943</v>
      </c>
      <c r="H1024" s="4">
        <v>0.53900000000000003</v>
      </c>
    </row>
    <row r="1025" spans="1:8" x14ac:dyDescent="0.35">
      <c r="A1025" t="s">
        <v>1037</v>
      </c>
      <c r="B1025" t="s">
        <v>17</v>
      </c>
      <c r="C1025" t="s">
        <v>1152</v>
      </c>
      <c r="D1025" t="s">
        <v>2177</v>
      </c>
      <c r="E1025" t="str">
        <f t="shared" si="35"/>
        <v/>
      </c>
      <c r="F1025" t="s">
        <v>2641</v>
      </c>
      <c r="G1025" s="10">
        <v>13169115</v>
      </c>
      <c r="H1025" s="4">
        <v>0.69720000000000004</v>
      </c>
    </row>
    <row r="1026" spans="1:8" x14ac:dyDescent="0.35">
      <c r="A1026" t="s">
        <v>1037</v>
      </c>
      <c r="B1026" t="s">
        <v>17</v>
      </c>
      <c r="C1026" t="s">
        <v>1152</v>
      </c>
      <c r="D1026" t="s">
        <v>2179</v>
      </c>
      <c r="E1026" t="str">
        <f t="shared" si="35"/>
        <v/>
      </c>
      <c r="F1026" t="s">
        <v>2641</v>
      </c>
      <c r="G1026" s="10">
        <v>0</v>
      </c>
      <c r="H1026" s="4">
        <v>0</v>
      </c>
    </row>
    <row r="1027" spans="1:8" x14ac:dyDescent="0.35">
      <c r="A1027" t="s">
        <v>1037</v>
      </c>
      <c r="B1027" t="s">
        <v>17</v>
      </c>
      <c r="C1027" t="s">
        <v>1171</v>
      </c>
      <c r="D1027" t="s">
        <v>2170</v>
      </c>
      <c r="E1027" t="str">
        <f t="shared" ref="E1027:E1090" si="36">IF(OR(D1027="0187",D1027="0287"),"",IF(MID(D1027,3,1)="8","8",""))</f>
        <v/>
      </c>
      <c r="F1027" t="s">
        <v>2642</v>
      </c>
      <c r="G1027" s="10">
        <v>0</v>
      </c>
      <c r="H1027" s="4">
        <v>0</v>
      </c>
    </row>
    <row r="1028" spans="1:8" x14ac:dyDescent="0.35">
      <c r="A1028" t="s">
        <v>1037</v>
      </c>
      <c r="B1028" t="s">
        <v>17</v>
      </c>
      <c r="C1028" t="s">
        <v>1171</v>
      </c>
      <c r="D1028" t="s">
        <v>2172</v>
      </c>
      <c r="E1028" t="str">
        <f t="shared" si="36"/>
        <v/>
      </c>
      <c r="F1028" t="s">
        <v>2642</v>
      </c>
      <c r="G1028" s="10">
        <v>0</v>
      </c>
      <c r="H1028" s="4">
        <v>0</v>
      </c>
    </row>
    <row r="1029" spans="1:8" x14ac:dyDescent="0.35">
      <c r="A1029" t="s">
        <v>1037</v>
      </c>
      <c r="B1029" t="s">
        <v>17</v>
      </c>
      <c r="C1029" t="s">
        <v>1171</v>
      </c>
      <c r="D1029" t="s">
        <v>19</v>
      </c>
      <c r="E1029" t="str">
        <f t="shared" si="36"/>
        <v>8</v>
      </c>
      <c r="F1029" t="s">
        <v>2642</v>
      </c>
      <c r="G1029" s="10">
        <v>1238309</v>
      </c>
      <c r="H1029" s="4">
        <v>0.24349999999999999</v>
      </c>
    </row>
    <row r="1030" spans="1:8" x14ac:dyDescent="0.35">
      <c r="A1030" t="s">
        <v>1037</v>
      </c>
      <c r="B1030" t="s">
        <v>17</v>
      </c>
      <c r="C1030" t="s">
        <v>1171</v>
      </c>
      <c r="D1030" t="s">
        <v>2340</v>
      </c>
      <c r="E1030" t="str">
        <f t="shared" si="36"/>
        <v>8</v>
      </c>
      <c r="F1030" t="s">
        <v>2642</v>
      </c>
      <c r="G1030" s="10">
        <v>2146062</v>
      </c>
      <c r="H1030" s="4">
        <v>0.42199999999999999</v>
      </c>
    </row>
    <row r="1031" spans="1:8" x14ac:dyDescent="0.35">
      <c r="A1031" t="s">
        <v>1037</v>
      </c>
      <c r="B1031" t="s">
        <v>17</v>
      </c>
      <c r="C1031" t="s">
        <v>1171</v>
      </c>
      <c r="D1031" t="s">
        <v>2342</v>
      </c>
      <c r="E1031" t="str">
        <f t="shared" si="36"/>
        <v>8</v>
      </c>
      <c r="F1031" t="s">
        <v>2642</v>
      </c>
      <c r="G1031" s="10">
        <v>329538</v>
      </c>
      <c r="H1031" s="4">
        <v>6.4799999999999996E-2</v>
      </c>
    </row>
    <row r="1032" spans="1:8" x14ac:dyDescent="0.35">
      <c r="A1032" t="s">
        <v>1037</v>
      </c>
      <c r="B1032" t="s">
        <v>17</v>
      </c>
      <c r="C1032" t="s">
        <v>1171</v>
      </c>
      <c r="D1032" t="s">
        <v>2175</v>
      </c>
      <c r="E1032" t="str">
        <f t="shared" si="36"/>
        <v/>
      </c>
      <c r="F1032" t="s">
        <v>2642</v>
      </c>
      <c r="G1032" s="10">
        <v>801468</v>
      </c>
      <c r="H1032" s="4">
        <v>0.15759999999999999</v>
      </c>
    </row>
    <row r="1033" spans="1:8" x14ac:dyDescent="0.35">
      <c r="A1033" t="s">
        <v>1037</v>
      </c>
      <c r="B1033" t="s">
        <v>17</v>
      </c>
      <c r="C1033" t="s">
        <v>1171</v>
      </c>
      <c r="D1033" t="s">
        <v>2177</v>
      </c>
      <c r="E1033" t="str">
        <f t="shared" si="36"/>
        <v/>
      </c>
      <c r="F1033" t="s">
        <v>2642</v>
      </c>
      <c r="G1033" s="10">
        <v>617883</v>
      </c>
      <c r="H1033" s="4">
        <v>0.1215</v>
      </c>
    </row>
    <row r="1034" spans="1:8" x14ac:dyDescent="0.35">
      <c r="A1034" t="s">
        <v>1037</v>
      </c>
      <c r="B1034" t="s">
        <v>17</v>
      </c>
      <c r="C1034" t="s">
        <v>1171</v>
      </c>
      <c r="D1034" t="s">
        <v>2179</v>
      </c>
      <c r="E1034" t="str">
        <f t="shared" si="36"/>
        <v/>
      </c>
      <c r="F1034" t="s">
        <v>2642</v>
      </c>
      <c r="G1034" s="10">
        <v>0</v>
      </c>
      <c r="H1034" s="4">
        <v>0</v>
      </c>
    </row>
    <row r="1035" spans="1:8" x14ac:dyDescent="0.35">
      <c r="A1035" t="s">
        <v>1037</v>
      </c>
      <c r="B1035" t="s">
        <v>17</v>
      </c>
      <c r="C1035" t="s">
        <v>1183</v>
      </c>
      <c r="D1035" t="s">
        <v>2172</v>
      </c>
      <c r="E1035" t="str">
        <f t="shared" si="36"/>
        <v/>
      </c>
      <c r="F1035" t="s">
        <v>2643</v>
      </c>
      <c r="G1035" s="10">
        <v>0</v>
      </c>
      <c r="H1035" s="4">
        <v>0</v>
      </c>
    </row>
    <row r="1036" spans="1:8" x14ac:dyDescent="0.35">
      <c r="A1036" t="s">
        <v>1037</v>
      </c>
      <c r="B1036" t="s">
        <v>17</v>
      </c>
      <c r="C1036" t="s">
        <v>1183</v>
      </c>
      <c r="D1036" t="s">
        <v>19</v>
      </c>
      <c r="E1036" t="str">
        <f t="shared" si="36"/>
        <v>8</v>
      </c>
      <c r="F1036" t="s">
        <v>2643</v>
      </c>
      <c r="G1036" s="10">
        <v>3366264</v>
      </c>
      <c r="H1036" s="4">
        <v>0.1537</v>
      </c>
    </row>
    <row r="1037" spans="1:8" x14ac:dyDescent="0.35">
      <c r="A1037" t="s">
        <v>1037</v>
      </c>
      <c r="B1037" t="s">
        <v>17</v>
      </c>
      <c r="C1037" t="s">
        <v>1183</v>
      </c>
      <c r="D1037" t="s">
        <v>2340</v>
      </c>
      <c r="E1037" t="str">
        <f t="shared" si="36"/>
        <v>8</v>
      </c>
      <c r="F1037" t="s">
        <v>2643</v>
      </c>
      <c r="G1037" s="10">
        <v>16607922</v>
      </c>
      <c r="H1037" s="4">
        <v>0.75829999999999997</v>
      </c>
    </row>
    <row r="1038" spans="1:8" x14ac:dyDescent="0.35">
      <c r="A1038" t="s">
        <v>1037</v>
      </c>
      <c r="B1038" t="s">
        <v>17</v>
      </c>
      <c r="C1038" t="s">
        <v>1183</v>
      </c>
      <c r="D1038" t="s">
        <v>2342</v>
      </c>
      <c r="E1038" t="str">
        <f t="shared" si="36"/>
        <v>8</v>
      </c>
      <c r="F1038" t="s">
        <v>2643</v>
      </c>
      <c r="G1038" s="10">
        <v>613243</v>
      </c>
      <c r="H1038" s="4">
        <v>2.8000000000000001E-2</v>
      </c>
    </row>
    <row r="1039" spans="1:8" x14ac:dyDescent="0.35">
      <c r="A1039" t="s">
        <v>1037</v>
      </c>
      <c r="B1039" t="s">
        <v>17</v>
      </c>
      <c r="C1039" t="s">
        <v>1183</v>
      </c>
      <c r="D1039" t="s">
        <v>2175</v>
      </c>
      <c r="E1039" t="str">
        <f t="shared" si="36"/>
        <v/>
      </c>
      <c r="F1039" t="s">
        <v>2643</v>
      </c>
      <c r="G1039" s="10">
        <v>5637451</v>
      </c>
      <c r="H1039" s="4">
        <v>0.25740000000000002</v>
      </c>
    </row>
    <row r="1040" spans="1:8" x14ac:dyDescent="0.35">
      <c r="A1040" t="s">
        <v>1037</v>
      </c>
      <c r="B1040" t="s">
        <v>17</v>
      </c>
      <c r="C1040" t="s">
        <v>1183</v>
      </c>
      <c r="D1040" t="s">
        <v>2177</v>
      </c>
      <c r="E1040" t="str">
        <f t="shared" si="36"/>
        <v/>
      </c>
      <c r="F1040" t="s">
        <v>2643</v>
      </c>
      <c r="G1040" s="10">
        <v>5637451</v>
      </c>
      <c r="H1040" s="4">
        <v>0.25740000000000002</v>
      </c>
    </row>
    <row r="1041" spans="1:8" x14ac:dyDescent="0.35">
      <c r="A1041" t="s">
        <v>1037</v>
      </c>
      <c r="B1041" t="s">
        <v>17</v>
      </c>
      <c r="C1041" t="s">
        <v>1183</v>
      </c>
      <c r="D1041" t="s">
        <v>2179</v>
      </c>
      <c r="E1041" t="str">
        <f t="shared" si="36"/>
        <v/>
      </c>
      <c r="F1041" t="s">
        <v>2643</v>
      </c>
      <c r="G1041" s="10">
        <v>135789</v>
      </c>
      <c r="H1041" s="4">
        <v>6.1999999999999998E-3</v>
      </c>
    </row>
    <row r="1042" spans="1:8" x14ac:dyDescent="0.35">
      <c r="A1042" t="s">
        <v>1037</v>
      </c>
      <c r="B1042" t="s">
        <v>17</v>
      </c>
      <c r="C1042" t="s">
        <v>1203</v>
      </c>
      <c r="D1042" t="s">
        <v>2172</v>
      </c>
      <c r="E1042" t="str">
        <f t="shared" si="36"/>
        <v/>
      </c>
      <c r="F1042" t="s">
        <v>2644</v>
      </c>
      <c r="G1042" s="10">
        <v>0</v>
      </c>
      <c r="H1042" s="4">
        <v>0</v>
      </c>
    </row>
    <row r="1043" spans="1:8" x14ac:dyDescent="0.35">
      <c r="A1043" t="s">
        <v>1037</v>
      </c>
      <c r="B1043" t="s">
        <v>17</v>
      </c>
      <c r="C1043" t="s">
        <v>1203</v>
      </c>
      <c r="D1043" t="s">
        <v>19</v>
      </c>
      <c r="E1043" t="str">
        <f t="shared" si="36"/>
        <v>8</v>
      </c>
      <c r="F1043" t="s">
        <v>2644</v>
      </c>
      <c r="G1043" s="10">
        <v>1176236</v>
      </c>
      <c r="H1043" s="4">
        <v>0.111</v>
      </c>
    </row>
    <row r="1044" spans="1:8" x14ac:dyDescent="0.35">
      <c r="A1044" t="s">
        <v>1037</v>
      </c>
      <c r="B1044" t="s">
        <v>17</v>
      </c>
      <c r="C1044" t="s">
        <v>1203</v>
      </c>
      <c r="D1044" t="s">
        <v>2340</v>
      </c>
      <c r="E1044" t="str">
        <f t="shared" si="36"/>
        <v>8</v>
      </c>
      <c r="F1044" t="s">
        <v>2644</v>
      </c>
      <c r="G1044" s="10">
        <v>3766073</v>
      </c>
      <c r="H1044" s="4">
        <v>0.35539999999999999</v>
      </c>
    </row>
    <row r="1045" spans="1:8" x14ac:dyDescent="0.35">
      <c r="A1045" t="s">
        <v>1037</v>
      </c>
      <c r="B1045" t="s">
        <v>17</v>
      </c>
      <c r="C1045" t="s">
        <v>1203</v>
      </c>
      <c r="D1045" t="s">
        <v>2175</v>
      </c>
      <c r="E1045" t="str">
        <f t="shared" si="36"/>
        <v/>
      </c>
      <c r="F1045" t="s">
        <v>2644</v>
      </c>
      <c r="G1045" s="10">
        <v>2056823</v>
      </c>
      <c r="H1045" s="4">
        <v>0.19409999999999999</v>
      </c>
    </row>
    <row r="1046" spans="1:8" x14ac:dyDescent="0.35">
      <c r="A1046" t="s">
        <v>1037</v>
      </c>
      <c r="B1046" t="s">
        <v>17</v>
      </c>
      <c r="C1046" t="s">
        <v>1203</v>
      </c>
      <c r="D1046" t="s">
        <v>2177</v>
      </c>
      <c r="E1046" t="str">
        <f t="shared" si="36"/>
        <v/>
      </c>
      <c r="F1046" t="s">
        <v>2644</v>
      </c>
      <c r="G1046" s="10">
        <v>1106297</v>
      </c>
      <c r="H1046" s="4">
        <v>0.10440000000000001</v>
      </c>
    </row>
    <row r="1047" spans="1:8" x14ac:dyDescent="0.35">
      <c r="A1047" t="s">
        <v>1037</v>
      </c>
      <c r="B1047" t="s">
        <v>17</v>
      </c>
      <c r="C1047" t="s">
        <v>1203</v>
      </c>
      <c r="D1047" t="s">
        <v>2179</v>
      </c>
      <c r="E1047" t="str">
        <f t="shared" si="36"/>
        <v/>
      </c>
      <c r="F1047" t="s">
        <v>2644</v>
      </c>
      <c r="G1047" s="10">
        <v>194980</v>
      </c>
      <c r="H1047" s="4">
        <v>1.84E-2</v>
      </c>
    </row>
    <row r="1048" spans="1:8" x14ac:dyDescent="0.35">
      <c r="A1048" t="s">
        <v>1037</v>
      </c>
      <c r="B1048" t="s">
        <v>17</v>
      </c>
      <c r="C1048" t="s">
        <v>1212</v>
      </c>
      <c r="D1048" t="s">
        <v>2172</v>
      </c>
      <c r="E1048" t="str">
        <f t="shared" si="36"/>
        <v/>
      </c>
      <c r="F1048" t="s">
        <v>2645</v>
      </c>
      <c r="G1048" s="10">
        <v>0</v>
      </c>
      <c r="H1048" s="4">
        <v>0</v>
      </c>
    </row>
    <row r="1049" spans="1:8" x14ac:dyDescent="0.35">
      <c r="A1049" t="s">
        <v>1037</v>
      </c>
      <c r="B1049" t="s">
        <v>17</v>
      </c>
      <c r="C1049" t="s">
        <v>1212</v>
      </c>
      <c r="D1049" t="s">
        <v>19</v>
      </c>
      <c r="E1049" t="str">
        <f t="shared" si="36"/>
        <v>8</v>
      </c>
      <c r="F1049" t="s">
        <v>2645</v>
      </c>
      <c r="G1049" s="10">
        <v>1965084</v>
      </c>
      <c r="H1049" s="4">
        <v>0.2717</v>
      </c>
    </row>
    <row r="1050" spans="1:8" x14ac:dyDescent="0.35">
      <c r="A1050" t="s">
        <v>1037</v>
      </c>
      <c r="B1050" t="s">
        <v>17</v>
      </c>
      <c r="C1050" t="s">
        <v>1212</v>
      </c>
      <c r="D1050" t="s">
        <v>2340</v>
      </c>
      <c r="E1050" t="str">
        <f t="shared" si="36"/>
        <v>8</v>
      </c>
      <c r="F1050" t="s">
        <v>2645</v>
      </c>
      <c r="G1050" s="10">
        <v>6976520</v>
      </c>
      <c r="H1050" s="4">
        <v>0.96460000000000001</v>
      </c>
    </row>
    <row r="1051" spans="1:8" x14ac:dyDescent="0.35">
      <c r="A1051" t="s">
        <v>1037</v>
      </c>
      <c r="B1051" t="s">
        <v>17</v>
      </c>
      <c r="C1051" t="s">
        <v>1212</v>
      </c>
      <c r="D1051" t="s">
        <v>2175</v>
      </c>
      <c r="E1051" t="str">
        <f t="shared" si="36"/>
        <v/>
      </c>
      <c r="F1051" t="s">
        <v>2645</v>
      </c>
      <c r="G1051" s="10">
        <v>1494245</v>
      </c>
      <c r="H1051" s="4">
        <v>0.20660000000000001</v>
      </c>
    </row>
    <row r="1052" spans="1:8" x14ac:dyDescent="0.35">
      <c r="A1052" t="s">
        <v>1037</v>
      </c>
      <c r="B1052" t="s">
        <v>17</v>
      </c>
      <c r="C1052" t="s">
        <v>1212</v>
      </c>
      <c r="D1052" t="s">
        <v>2177</v>
      </c>
      <c r="E1052" t="str">
        <f t="shared" si="36"/>
        <v/>
      </c>
      <c r="F1052" t="s">
        <v>2645</v>
      </c>
      <c r="G1052" s="10">
        <v>1487013</v>
      </c>
      <c r="H1052" s="4">
        <v>0.2056</v>
      </c>
    </row>
    <row r="1053" spans="1:8" x14ac:dyDescent="0.35">
      <c r="A1053" t="s">
        <v>1037</v>
      </c>
      <c r="B1053" t="s">
        <v>17</v>
      </c>
      <c r="C1053" t="s">
        <v>1212</v>
      </c>
      <c r="D1053" t="s">
        <v>2179</v>
      </c>
      <c r="E1053" t="str">
        <f t="shared" si="36"/>
        <v/>
      </c>
      <c r="F1053" t="s">
        <v>2645</v>
      </c>
      <c r="G1053" s="10">
        <v>279177</v>
      </c>
      <c r="H1053" s="4">
        <v>3.8600000000000002E-2</v>
      </c>
    </row>
    <row r="1054" spans="1:8" x14ac:dyDescent="0.35">
      <c r="A1054" t="s">
        <v>1037</v>
      </c>
      <c r="B1054" t="s">
        <v>17</v>
      </c>
      <c r="C1054" t="s">
        <v>1220</v>
      </c>
      <c r="D1054" t="s">
        <v>2206</v>
      </c>
      <c r="E1054" t="str">
        <f t="shared" si="36"/>
        <v/>
      </c>
      <c r="F1054" t="s">
        <v>2646</v>
      </c>
      <c r="G1054" s="10">
        <v>3269282</v>
      </c>
      <c r="H1054" s="4">
        <v>0.19900000000000001</v>
      </c>
    </row>
    <row r="1055" spans="1:8" x14ac:dyDescent="0.35">
      <c r="A1055" t="s">
        <v>1037</v>
      </c>
      <c r="B1055" t="s">
        <v>17</v>
      </c>
      <c r="C1055" t="s">
        <v>1220</v>
      </c>
      <c r="D1055" t="s">
        <v>2170</v>
      </c>
      <c r="E1055" t="str">
        <f t="shared" si="36"/>
        <v/>
      </c>
      <c r="F1055" t="s">
        <v>2646</v>
      </c>
      <c r="G1055" s="10">
        <v>0</v>
      </c>
      <c r="H1055" s="4">
        <v>0</v>
      </c>
    </row>
    <row r="1056" spans="1:8" x14ac:dyDescent="0.35">
      <c r="A1056" t="s">
        <v>1037</v>
      </c>
      <c r="B1056" t="s">
        <v>17</v>
      </c>
      <c r="C1056" t="s">
        <v>1220</v>
      </c>
      <c r="D1056" t="s">
        <v>2172</v>
      </c>
      <c r="E1056" t="str">
        <f t="shared" si="36"/>
        <v/>
      </c>
      <c r="F1056" t="s">
        <v>2646</v>
      </c>
      <c r="G1056" s="10">
        <v>0</v>
      </c>
      <c r="H1056" s="4">
        <v>0</v>
      </c>
    </row>
    <row r="1057" spans="1:8" x14ac:dyDescent="0.35">
      <c r="A1057" t="s">
        <v>1037</v>
      </c>
      <c r="B1057" t="s">
        <v>17</v>
      </c>
      <c r="C1057" t="s">
        <v>1220</v>
      </c>
      <c r="D1057" t="s">
        <v>19</v>
      </c>
      <c r="E1057" t="str">
        <f t="shared" si="36"/>
        <v>8</v>
      </c>
      <c r="F1057" t="s">
        <v>2646</v>
      </c>
      <c r="G1057" s="10">
        <v>4711846</v>
      </c>
      <c r="H1057" s="4">
        <v>0.31740000000000002</v>
      </c>
    </row>
    <row r="1058" spans="1:8" x14ac:dyDescent="0.35">
      <c r="A1058" t="s">
        <v>1037</v>
      </c>
      <c r="B1058" t="s">
        <v>17</v>
      </c>
      <c r="C1058" t="s">
        <v>1220</v>
      </c>
      <c r="D1058" t="s">
        <v>2340</v>
      </c>
      <c r="E1058" t="str">
        <f t="shared" si="36"/>
        <v>8</v>
      </c>
      <c r="F1058" t="s">
        <v>2646</v>
      </c>
      <c r="G1058" s="10">
        <v>4765288</v>
      </c>
      <c r="H1058" s="4">
        <v>0.32100000000000001</v>
      </c>
    </row>
    <row r="1059" spans="1:8" x14ac:dyDescent="0.35">
      <c r="A1059" t="s">
        <v>1037</v>
      </c>
      <c r="B1059" t="s">
        <v>17</v>
      </c>
      <c r="C1059" t="s">
        <v>1220</v>
      </c>
      <c r="D1059" t="s">
        <v>2342</v>
      </c>
      <c r="E1059" t="str">
        <f t="shared" si="36"/>
        <v>8</v>
      </c>
      <c r="F1059" t="s">
        <v>2646</v>
      </c>
      <c r="G1059" s="10">
        <v>570053</v>
      </c>
      <c r="H1059" s="4">
        <v>3.8399999999999997E-2</v>
      </c>
    </row>
    <row r="1060" spans="1:8" x14ac:dyDescent="0.35">
      <c r="A1060" t="s">
        <v>1037</v>
      </c>
      <c r="B1060" t="s">
        <v>17</v>
      </c>
      <c r="C1060" t="s">
        <v>1220</v>
      </c>
      <c r="D1060" t="s">
        <v>2175</v>
      </c>
      <c r="E1060" t="str">
        <f t="shared" si="36"/>
        <v/>
      </c>
      <c r="F1060" t="s">
        <v>2646</v>
      </c>
      <c r="G1060" s="10">
        <v>1958073</v>
      </c>
      <c r="H1060" s="4">
        <v>0.13189999999999999</v>
      </c>
    </row>
    <row r="1061" spans="1:8" x14ac:dyDescent="0.35">
      <c r="A1061" t="s">
        <v>1037</v>
      </c>
      <c r="B1061" t="s">
        <v>17</v>
      </c>
      <c r="C1061" t="s">
        <v>1220</v>
      </c>
      <c r="D1061" t="s">
        <v>2177</v>
      </c>
      <c r="E1061" t="str">
        <f t="shared" si="36"/>
        <v/>
      </c>
      <c r="F1061" t="s">
        <v>2646</v>
      </c>
      <c r="G1061" s="10">
        <v>1996671</v>
      </c>
      <c r="H1061" s="4">
        <v>0.13450000000000001</v>
      </c>
    </row>
    <row r="1062" spans="1:8" x14ac:dyDescent="0.35">
      <c r="A1062" t="s">
        <v>1037</v>
      </c>
      <c r="B1062" t="s">
        <v>17</v>
      </c>
      <c r="C1062" t="s">
        <v>1220</v>
      </c>
      <c r="D1062" t="s">
        <v>2179</v>
      </c>
      <c r="E1062" t="str">
        <f t="shared" si="36"/>
        <v/>
      </c>
      <c r="F1062" t="s">
        <v>2646</v>
      </c>
      <c r="G1062" s="10">
        <v>390427</v>
      </c>
      <c r="H1062" s="4">
        <v>2.63E-2</v>
      </c>
    </row>
    <row r="1063" spans="1:8" x14ac:dyDescent="0.35">
      <c r="A1063" t="s">
        <v>1037</v>
      </c>
      <c r="B1063" t="s">
        <v>17</v>
      </c>
      <c r="C1063" t="s">
        <v>1226</v>
      </c>
      <c r="D1063" t="s">
        <v>2172</v>
      </c>
      <c r="E1063" t="str">
        <f t="shared" si="36"/>
        <v/>
      </c>
      <c r="F1063" t="s">
        <v>2647</v>
      </c>
      <c r="G1063" s="10">
        <v>0</v>
      </c>
      <c r="H1063" s="4">
        <v>0</v>
      </c>
    </row>
    <row r="1064" spans="1:8" x14ac:dyDescent="0.35">
      <c r="A1064" t="s">
        <v>1037</v>
      </c>
      <c r="B1064" t="s">
        <v>17</v>
      </c>
      <c r="C1064" t="s">
        <v>1226</v>
      </c>
      <c r="D1064" t="s">
        <v>19</v>
      </c>
      <c r="E1064" t="str">
        <f t="shared" si="36"/>
        <v>8</v>
      </c>
      <c r="F1064" t="s">
        <v>2647</v>
      </c>
      <c r="G1064" s="10">
        <v>545461</v>
      </c>
      <c r="H1064" s="4">
        <v>0.1225</v>
      </c>
    </row>
    <row r="1065" spans="1:8" x14ac:dyDescent="0.35">
      <c r="A1065" t="s">
        <v>1037</v>
      </c>
      <c r="B1065" t="s">
        <v>17</v>
      </c>
      <c r="C1065" t="s">
        <v>1226</v>
      </c>
      <c r="D1065" t="s">
        <v>2175</v>
      </c>
      <c r="E1065" t="str">
        <f t="shared" si="36"/>
        <v/>
      </c>
      <c r="F1065" t="s">
        <v>2647</v>
      </c>
      <c r="G1065" s="10">
        <v>1436455</v>
      </c>
      <c r="H1065" s="4">
        <v>0.3226</v>
      </c>
    </row>
    <row r="1066" spans="1:8" x14ac:dyDescent="0.35">
      <c r="A1066" t="s">
        <v>1037</v>
      </c>
      <c r="B1066" t="s">
        <v>17</v>
      </c>
      <c r="C1066" t="s">
        <v>1226</v>
      </c>
      <c r="D1066" t="s">
        <v>2177</v>
      </c>
      <c r="E1066" t="str">
        <f t="shared" si="36"/>
        <v/>
      </c>
      <c r="F1066" t="s">
        <v>2647</v>
      </c>
      <c r="G1066" s="10">
        <v>528095</v>
      </c>
      <c r="H1066" s="4">
        <v>0.1186</v>
      </c>
    </row>
    <row r="1067" spans="1:8" x14ac:dyDescent="0.35">
      <c r="A1067" t="s">
        <v>1037</v>
      </c>
      <c r="B1067" t="s">
        <v>17</v>
      </c>
      <c r="C1067" t="s">
        <v>1226</v>
      </c>
      <c r="D1067" t="s">
        <v>2179</v>
      </c>
      <c r="E1067" t="str">
        <f t="shared" si="36"/>
        <v/>
      </c>
      <c r="F1067" t="s">
        <v>2647</v>
      </c>
      <c r="G1067" s="10">
        <v>59221</v>
      </c>
      <c r="H1067" s="4">
        <v>1.3299999999999999E-2</v>
      </c>
    </row>
    <row r="1068" spans="1:8" x14ac:dyDescent="0.35">
      <c r="A1068" t="s">
        <v>1234</v>
      </c>
      <c r="B1068" t="s">
        <v>17</v>
      </c>
      <c r="C1068" t="s">
        <v>1235</v>
      </c>
      <c r="D1068" t="s">
        <v>2170</v>
      </c>
      <c r="E1068" t="str">
        <f t="shared" si="36"/>
        <v/>
      </c>
      <c r="F1068" t="s">
        <v>2648</v>
      </c>
      <c r="G1068" s="10">
        <v>0</v>
      </c>
      <c r="H1068" s="4">
        <v>0</v>
      </c>
    </row>
    <row r="1069" spans="1:8" x14ac:dyDescent="0.35">
      <c r="A1069" t="s">
        <v>1234</v>
      </c>
      <c r="B1069" t="s">
        <v>17</v>
      </c>
      <c r="C1069" t="s">
        <v>1235</v>
      </c>
      <c r="D1069" t="s">
        <v>2172</v>
      </c>
      <c r="E1069" t="str">
        <f t="shared" si="36"/>
        <v/>
      </c>
      <c r="F1069" t="s">
        <v>2648</v>
      </c>
      <c r="G1069" s="10">
        <v>0</v>
      </c>
      <c r="H1069" s="4">
        <v>0</v>
      </c>
    </row>
    <row r="1070" spans="1:8" x14ac:dyDescent="0.35">
      <c r="A1070" t="s">
        <v>1234</v>
      </c>
      <c r="B1070" t="s">
        <v>17</v>
      </c>
      <c r="C1070" t="s">
        <v>1235</v>
      </c>
      <c r="D1070" t="s">
        <v>19</v>
      </c>
      <c r="E1070" t="str">
        <f t="shared" si="36"/>
        <v>8</v>
      </c>
      <c r="F1070" t="s">
        <v>2648</v>
      </c>
      <c r="G1070" s="10">
        <v>496798</v>
      </c>
      <c r="H1070" s="4">
        <v>5.9799999999999999E-2</v>
      </c>
    </row>
    <row r="1071" spans="1:8" x14ac:dyDescent="0.35">
      <c r="A1071" t="s">
        <v>1234</v>
      </c>
      <c r="B1071" t="s">
        <v>17</v>
      </c>
      <c r="C1071" t="s">
        <v>1235</v>
      </c>
      <c r="D1071" t="s">
        <v>2340</v>
      </c>
      <c r="E1071" t="str">
        <f t="shared" si="36"/>
        <v>8</v>
      </c>
      <c r="F1071" t="s">
        <v>2648</v>
      </c>
      <c r="G1071" s="10">
        <v>4924250</v>
      </c>
      <c r="H1071" s="4">
        <v>0.59309999999999996</v>
      </c>
    </row>
    <row r="1072" spans="1:8" x14ac:dyDescent="0.35">
      <c r="A1072" t="s">
        <v>1234</v>
      </c>
      <c r="B1072" t="s">
        <v>17</v>
      </c>
      <c r="C1072" t="s">
        <v>1235</v>
      </c>
      <c r="D1072" t="s">
        <v>2342</v>
      </c>
      <c r="E1072" t="str">
        <f t="shared" si="36"/>
        <v>8</v>
      </c>
      <c r="F1072" t="s">
        <v>2648</v>
      </c>
      <c r="G1072" s="10">
        <v>124470</v>
      </c>
      <c r="H1072" s="4">
        <v>1.47E-2</v>
      </c>
    </row>
    <row r="1073" spans="1:8" x14ac:dyDescent="0.35">
      <c r="A1073" t="s">
        <v>1234</v>
      </c>
      <c r="B1073" t="s">
        <v>17</v>
      </c>
      <c r="C1073" t="s">
        <v>1235</v>
      </c>
      <c r="D1073" t="s">
        <v>2175</v>
      </c>
      <c r="E1073" t="str">
        <f t="shared" si="36"/>
        <v/>
      </c>
      <c r="F1073" t="s">
        <v>2648</v>
      </c>
      <c r="G1073" s="10">
        <v>2519003</v>
      </c>
      <c r="H1073" s="4">
        <v>0.3034</v>
      </c>
    </row>
    <row r="1074" spans="1:8" x14ac:dyDescent="0.35">
      <c r="A1074" t="s">
        <v>1234</v>
      </c>
      <c r="B1074" t="s">
        <v>17</v>
      </c>
      <c r="C1074" t="s">
        <v>1235</v>
      </c>
      <c r="D1074" t="s">
        <v>2177</v>
      </c>
      <c r="E1074" t="str">
        <f t="shared" si="36"/>
        <v/>
      </c>
      <c r="F1074" t="s">
        <v>2648</v>
      </c>
      <c r="G1074" s="10">
        <v>2061440</v>
      </c>
      <c r="H1074" s="4">
        <v>0.24829999999999999</v>
      </c>
    </row>
    <row r="1075" spans="1:8" x14ac:dyDescent="0.35">
      <c r="A1075" t="s">
        <v>1234</v>
      </c>
      <c r="B1075" t="s">
        <v>17</v>
      </c>
      <c r="C1075" t="s">
        <v>1235</v>
      </c>
      <c r="D1075" t="s">
        <v>2179</v>
      </c>
      <c r="E1075" t="str">
        <f t="shared" si="36"/>
        <v/>
      </c>
      <c r="F1075" t="s">
        <v>2648</v>
      </c>
      <c r="G1075" s="10">
        <v>402802</v>
      </c>
      <c r="H1075" s="4">
        <v>4.8500000000000001E-2</v>
      </c>
    </row>
    <row r="1076" spans="1:8" x14ac:dyDescent="0.35">
      <c r="A1076" t="s">
        <v>1234</v>
      </c>
      <c r="B1076" t="s">
        <v>17</v>
      </c>
      <c r="C1076" t="s">
        <v>1242</v>
      </c>
      <c r="D1076" t="s">
        <v>2172</v>
      </c>
      <c r="E1076" t="str">
        <f t="shared" si="36"/>
        <v/>
      </c>
      <c r="F1076" t="s">
        <v>2649</v>
      </c>
      <c r="G1076" s="10">
        <v>0</v>
      </c>
      <c r="H1076" s="4">
        <v>0</v>
      </c>
    </row>
    <row r="1077" spans="1:8" x14ac:dyDescent="0.35">
      <c r="A1077" t="s">
        <v>1234</v>
      </c>
      <c r="B1077" t="s">
        <v>17</v>
      </c>
      <c r="C1077" t="s">
        <v>1242</v>
      </c>
      <c r="D1077" t="s">
        <v>19</v>
      </c>
      <c r="E1077" t="str">
        <f t="shared" si="36"/>
        <v>8</v>
      </c>
      <c r="F1077" t="s">
        <v>2649</v>
      </c>
      <c r="G1077" s="10">
        <v>1330969</v>
      </c>
      <c r="H1077" s="4">
        <v>0.63049999999999995</v>
      </c>
    </row>
    <row r="1078" spans="1:8" x14ac:dyDescent="0.35">
      <c r="A1078" t="s">
        <v>1234</v>
      </c>
      <c r="B1078" t="s">
        <v>17</v>
      </c>
      <c r="C1078" t="s">
        <v>1242</v>
      </c>
      <c r="D1078" t="s">
        <v>30</v>
      </c>
      <c r="E1078" t="str">
        <f t="shared" si="36"/>
        <v>8</v>
      </c>
      <c r="F1078" t="s">
        <v>2649</v>
      </c>
      <c r="G1078" s="10">
        <v>72829</v>
      </c>
      <c r="H1078" s="4">
        <v>3.4500000000000003E-2</v>
      </c>
    </row>
    <row r="1079" spans="1:8" x14ac:dyDescent="0.35">
      <c r="A1079" t="s">
        <v>1234</v>
      </c>
      <c r="B1079" t="s">
        <v>17</v>
      </c>
      <c r="C1079" t="s">
        <v>1242</v>
      </c>
      <c r="D1079" t="s">
        <v>2175</v>
      </c>
      <c r="E1079" t="str">
        <f t="shared" si="36"/>
        <v/>
      </c>
      <c r="F1079" t="s">
        <v>2649</v>
      </c>
      <c r="G1079" s="10">
        <v>540831</v>
      </c>
      <c r="H1079" s="4">
        <v>0.25619999999999998</v>
      </c>
    </row>
    <row r="1080" spans="1:8" x14ac:dyDescent="0.35">
      <c r="A1080" t="s">
        <v>1234</v>
      </c>
      <c r="B1080" t="s">
        <v>17</v>
      </c>
      <c r="C1080" t="s">
        <v>1242</v>
      </c>
      <c r="D1080" t="s">
        <v>2177</v>
      </c>
      <c r="E1080" t="str">
        <f t="shared" si="36"/>
        <v/>
      </c>
      <c r="F1080" t="s">
        <v>2649</v>
      </c>
      <c r="G1080" s="10">
        <v>407207</v>
      </c>
      <c r="H1080" s="4">
        <v>0.19289999999999999</v>
      </c>
    </row>
    <row r="1081" spans="1:8" x14ac:dyDescent="0.35">
      <c r="A1081" t="s">
        <v>1234</v>
      </c>
      <c r="B1081" t="s">
        <v>17</v>
      </c>
      <c r="C1081" t="s">
        <v>1242</v>
      </c>
      <c r="D1081" t="s">
        <v>2179</v>
      </c>
      <c r="E1081" t="str">
        <f t="shared" si="36"/>
        <v/>
      </c>
      <c r="F1081" t="s">
        <v>2649</v>
      </c>
      <c r="G1081" s="10">
        <v>31454</v>
      </c>
      <c r="H1081" s="4">
        <v>1.49E-2</v>
      </c>
    </row>
    <row r="1082" spans="1:8" x14ac:dyDescent="0.35">
      <c r="A1082" t="s">
        <v>1234</v>
      </c>
      <c r="B1082" t="s">
        <v>17</v>
      </c>
      <c r="C1082" t="s">
        <v>1248</v>
      </c>
      <c r="D1082" t="s">
        <v>2172</v>
      </c>
      <c r="E1082" t="str">
        <f t="shared" si="36"/>
        <v/>
      </c>
      <c r="F1082" t="s">
        <v>2650</v>
      </c>
      <c r="G1082" s="10">
        <v>0</v>
      </c>
      <c r="H1082" s="4">
        <v>0</v>
      </c>
    </row>
    <row r="1083" spans="1:8" x14ac:dyDescent="0.35">
      <c r="A1083" t="s">
        <v>1234</v>
      </c>
      <c r="B1083" t="s">
        <v>17</v>
      </c>
      <c r="C1083" t="s">
        <v>1248</v>
      </c>
      <c r="D1083" t="s">
        <v>19</v>
      </c>
      <c r="E1083" t="str">
        <f t="shared" si="36"/>
        <v>8</v>
      </c>
      <c r="F1083" t="s">
        <v>2650</v>
      </c>
      <c r="G1083" s="10">
        <v>214842</v>
      </c>
      <c r="H1083" s="4">
        <v>9.5100000000000004E-2</v>
      </c>
    </row>
    <row r="1084" spans="1:8" x14ac:dyDescent="0.35">
      <c r="A1084" t="s">
        <v>1234</v>
      </c>
      <c r="B1084" t="s">
        <v>17</v>
      </c>
      <c r="C1084" t="s">
        <v>1248</v>
      </c>
      <c r="D1084" t="s">
        <v>2175</v>
      </c>
      <c r="E1084" t="str">
        <f t="shared" si="36"/>
        <v/>
      </c>
      <c r="F1084" t="s">
        <v>2650</v>
      </c>
      <c r="G1084" s="10">
        <v>644979</v>
      </c>
      <c r="H1084" s="4">
        <v>0.28549999999999998</v>
      </c>
    </row>
    <row r="1085" spans="1:8" x14ac:dyDescent="0.35">
      <c r="A1085" t="s">
        <v>1234</v>
      </c>
      <c r="B1085" t="s">
        <v>17</v>
      </c>
      <c r="C1085" t="s">
        <v>1248</v>
      </c>
      <c r="D1085" t="s">
        <v>2177</v>
      </c>
      <c r="E1085" t="str">
        <f t="shared" si="36"/>
        <v/>
      </c>
      <c r="F1085" t="s">
        <v>2650</v>
      </c>
      <c r="G1085" s="10">
        <v>231786</v>
      </c>
      <c r="H1085" s="4">
        <v>0.1026</v>
      </c>
    </row>
    <row r="1086" spans="1:8" x14ac:dyDescent="0.35">
      <c r="A1086" t="s">
        <v>1234</v>
      </c>
      <c r="B1086" t="s">
        <v>17</v>
      </c>
      <c r="C1086" t="s">
        <v>1248</v>
      </c>
      <c r="D1086" t="s">
        <v>2179</v>
      </c>
      <c r="E1086" t="str">
        <f t="shared" si="36"/>
        <v/>
      </c>
      <c r="F1086" t="s">
        <v>2650</v>
      </c>
      <c r="G1086" s="10">
        <v>129448</v>
      </c>
      <c r="H1086" s="4">
        <v>5.7299999999999997E-2</v>
      </c>
    </row>
    <row r="1087" spans="1:8" x14ac:dyDescent="0.35">
      <c r="A1087" t="s">
        <v>1234</v>
      </c>
      <c r="B1087" t="s">
        <v>17</v>
      </c>
      <c r="C1087" t="s">
        <v>1252</v>
      </c>
      <c r="D1087" t="s">
        <v>2172</v>
      </c>
      <c r="E1087" t="str">
        <f t="shared" si="36"/>
        <v/>
      </c>
      <c r="F1087" t="s">
        <v>2651</v>
      </c>
      <c r="G1087" s="10">
        <v>0</v>
      </c>
      <c r="H1087" s="4">
        <v>0</v>
      </c>
    </row>
    <row r="1088" spans="1:8" x14ac:dyDescent="0.35">
      <c r="A1088" t="s">
        <v>1234</v>
      </c>
      <c r="B1088" t="s">
        <v>17</v>
      </c>
      <c r="C1088" t="s">
        <v>1252</v>
      </c>
      <c r="D1088" t="s">
        <v>19</v>
      </c>
      <c r="E1088" t="str">
        <f t="shared" si="36"/>
        <v>8</v>
      </c>
      <c r="F1088" t="s">
        <v>2651</v>
      </c>
      <c r="G1088" s="10">
        <v>12337511</v>
      </c>
      <c r="H1088" s="4">
        <v>0.48780000000000001</v>
      </c>
    </row>
    <row r="1089" spans="1:8" x14ac:dyDescent="0.35">
      <c r="A1089" t="s">
        <v>1234</v>
      </c>
      <c r="B1089" t="s">
        <v>17</v>
      </c>
      <c r="C1089" t="s">
        <v>1252</v>
      </c>
      <c r="D1089" t="s">
        <v>30</v>
      </c>
      <c r="E1089" t="str">
        <f t="shared" si="36"/>
        <v>8</v>
      </c>
      <c r="F1089" t="s">
        <v>2651</v>
      </c>
      <c r="G1089" s="10">
        <v>1132112</v>
      </c>
      <c r="H1089" s="4">
        <v>4.3200000000000002E-2</v>
      </c>
    </row>
    <row r="1090" spans="1:8" x14ac:dyDescent="0.35">
      <c r="A1090" t="s">
        <v>1234</v>
      </c>
      <c r="B1090" t="s">
        <v>17</v>
      </c>
      <c r="C1090" t="s">
        <v>1252</v>
      </c>
      <c r="D1090" t="s">
        <v>2175</v>
      </c>
      <c r="E1090" t="str">
        <f t="shared" si="36"/>
        <v/>
      </c>
      <c r="F1090" t="s">
        <v>2651</v>
      </c>
      <c r="G1090" s="10">
        <v>4398606</v>
      </c>
      <c r="H1090" s="4">
        <v>0.17399999999999999</v>
      </c>
    </row>
    <row r="1091" spans="1:8" x14ac:dyDescent="0.35">
      <c r="A1091" t="s">
        <v>1234</v>
      </c>
      <c r="B1091" t="s">
        <v>17</v>
      </c>
      <c r="C1091" t="s">
        <v>1252</v>
      </c>
      <c r="D1091" t="s">
        <v>2177</v>
      </c>
      <c r="E1091" t="str">
        <f t="shared" ref="E1091:E1154" si="37">IF(OR(D1091="0187",D1091="0287"),"",IF(MID(D1091,3,1)="8","8",""))</f>
        <v/>
      </c>
      <c r="F1091" t="s">
        <v>2651</v>
      </c>
      <c r="G1091" s="10">
        <v>3793373</v>
      </c>
      <c r="H1091" s="4">
        <v>0.15</v>
      </c>
    </row>
    <row r="1092" spans="1:8" x14ac:dyDescent="0.35">
      <c r="A1092" t="s">
        <v>1234</v>
      </c>
      <c r="B1092" t="s">
        <v>17</v>
      </c>
      <c r="C1092" t="s">
        <v>1252</v>
      </c>
      <c r="D1092" t="s">
        <v>2179</v>
      </c>
      <c r="E1092" t="str">
        <f t="shared" si="37"/>
        <v/>
      </c>
      <c r="F1092" t="s">
        <v>2651</v>
      </c>
      <c r="G1092" s="10">
        <v>347167</v>
      </c>
      <c r="H1092" s="4">
        <v>1.37E-2</v>
      </c>
    </row>
    <row r="1093" spans="1:8" x14ac:dyDescent="0.35">
      <c r="A1093" t="s">
        <v>1234</v>
      </c>
      <c r="B1093" t="s">
        <v>17</v>
      </c>
      <c r="C1093" t="s">
        <v>1257</v>
      </c>
      <c r="D1093" t="s">
        <v>2172</v>
      </c>
      <c r="E1093" t="str">
        <f t="shared" si="37"/>
        <v/>
      </c>
      <c r="F1093" t="s">
        <v>2653</v>
      </c>
      <c r="G1093" s="10">
        <v>0</v>
      </c>
      <c r="H1093" s="4">
        <v>0</v>
      </c>
    </row>
    <row r="1094" spans="1:8" x14ac:dyDescent="0.35">
      <c r="A1094" t="s">
        <v>1234</v>
      </c>
      <c r="B1094" t="s">
        <v>17</v>
      </c>
      <c r="C1094" t="s">
        <v>1257</v>
      </c>
      <c r="D1094" t="s">
        <v>19</v>
      </c>
      <c r="E1094" t="str">
        <f t="shared" si="37"/>
        <v>8</v>
      </c>
      <c r="F1094" t="s">
        <v>2653</v>
      </c>
      <c r="G1094" s="10">
        <v>1120976</v>
      </c>
      <c r="H1094" s="4">
        <v>0.42009999999999997</v>
      </c>
    </row>
    <row r="1095" spans="1:8" x14ac:dyDescent="0.35">
      <c r="A1095" t="s">
        <v>1234</v>
      </c>
      <c r="B1095" t="s">
        <v>17</v>
      </c>
      <c r="C1095" t="s">
        <v>1257</v>
      </c>
      <c r="D1095" t="s">
        <v>30</v>
      </c>
      <c r="E1095" t="str">
        <f t="shared" si="37"/>
        <v>8</v>
      </c>
      <c r="F1095" t="s">
        <v>2653</v>
      </c>
      <c r="G1095" s="10">
        <v>88323</v>
      </c>
      <c r="H1095" s="4">
        <v>3.3099999999999997E-2</v>
      </c>
    </row>
    <row r="1096" spans="1:8" x14ac:dyDescent="0.35">
      <c r="A1096" t="s">
        <v>1234</v>
      </c>
      <c r="B1096" t="s">
        <v>17</v>
      </c>
      <c r="C1096" t="s">
        <v>1257</v>
      </c>
      <c r="D1096" t="s">
        <v>2175</v>
      </c>
      <c r="E1096" t="str">
        <f t="shared" si="37"/>
        <v/>
      </c>
      <c r="F1096" t="s">
        <v>2653</v>
      </c>
      <c r="G1096" s="10">
        <v>501651</v>
      </c>
      <c r="H1096" s="4">
        <v>0.188</v>
      </c>
    </row>
    <row r="1097" spans="1:8" x14ac:dyDescent="0.35">
      <c r="A1097" t="s">
        <v>1234</v>
      </c>
      <c r="B1097" t="s">
        <v>17</v>
      </c>
      <c r="C1097" t="s">
        <v>1257</v>
      </c>
      <c r="D1097" t="s">
        <v>2177</v>
      </c>
      <c r="E1097" t="str">
        <f t="shared" si="37"/>
        <v/>
      </c>
      <c r="F1097" t="s">
        <v>2653</v>
      </c>
      <c r="G1097" s="10">
        <v>490177</v>
      </c>
      <c r="H1097" s="4">
        <v>0.1837</v>
      </c>
    </row>
    <row r="1098" spans="1:8" x14ac:dyDescent="0.35">
      <c r="A1098" t="s">
        <v>1234</v>
      </c>
      <c r="B1098" t="s">
        <v>17</v>
      </c>
      <c r="C1098" t="s">
        <v>1257</v>
      </c>
      <c r="D1098" t="s">
        <v>2179</v>
      </c>
      <c r="E1098" t="str">
        <f t="shared" si="37"/>
        <v/>
      </c>
      <c r="F1098" t="s">
        <v>2653</v>
      </c>
      <c r="G1098" s="10">
        <v>159301</v>
      </c>
      <c r="H1098" s="4">
        <v>5.9700000000000003E-2</v>
      </c>
    </row>
    <row r="1099" spans="1:8" x14ac:dyDescent="0.35">
      <c r="A1099" t="s">
        <v>1234</v>
      </c>
      <c r="B1099" t="s">
        <v>17</v>
      </c>
      <c r="C1099" t="s">
        <v>1260</v>
      </c>
      <c r="D1099" t="s">
        <v>2170</v>
      </c>
      <c r="E1099" t="str">
        <f t="shared" si="37"/>
        <v/>
      </c>
      <c r="F1099" t="s">
        <v>2654</v>
      </c>
      <c r="G1099" s="10">
        <v>0</v>
      </c>
      <c r="H1099" s="4">
        <v>0</v>
      </c>
    </row>
    <row r="1100" spans="1:8" x14ac:dyDescent="0.35">
      <c r="A1100" t="s">
        <v>1234</v>
      </c>
      <c r="B1100" t="s">
        <v>17</v>
      </c>
      <c r="C1100" t="s">
        <v>1260</v>
      </c>
      <c r="D1100" t="s">
        <v>2172</v>
      </c>
      <c r="E1100" t="str">
        <f t="shared" si="37"/>
        <v/>
      </c>
      <c r="F1100" t="s">
        <v>2654</v>
      </c>
      <c r="G1100" s="10">
        <v>0</v>
      </c>
      <c r="H1100" s="4">
        <v>0</v>
      </c>
    </row>
    <row r="1101" spans="1:8" x14ac:dyDescent="0.35">
      <c r="A1101" t="s">
        <v>1234</v>
      </c>
      <c r="B1101" t="s">
        <v>17</v>
      </c>
      <c r="C1101" t="s">
        <v>1260</v>
      </c>
      <c r="D1101" t="s">
        <v>19</v>
      </c>
      <c r="E1101" t="str">
        <f t="shared" si="37"/>
        <v>8</v>
      </c>
      <c r="F1101" t="s">
        <v>2654</v>
      </c>
      <c r="G1101" s="10">
        <v>6040917</v>
      </c>
      <c r="H1101" s="4">
        <v>0.41930000000000001</v>
      </c>
    </row>
    <row r="1102" spans="1:8" x14ac:dyDescent="0.35">
      <c r="A1102" t="s">
        <v>1234</v>
      </c>
      <c r="B1102" t="s">
        <v>17</v>
      </c>
      <c r="C1102" t="s">
        <v>1260</v>
      </c>
      <c r="D1102" t="s">
        <v>30</v>
      </c>
      <c r="E1102" t="str">
        <f t="shared" si="37"/>
        <v>8</v>
      </c>
      <c r="F1102" t="s">
        <v>2654</v>
      </c>
      <c r="G1102" s="10">
        <v>321279</v>
      </c>
      <c r="H1102" s="4">
        <v>2.23E-2</v>
      </c>
    </row>
    <row r="1103" spans="1:8" x14ac:dyDescent="0.35">
      <c r="A1103" t="s">
        <v>1234</v>
      </c>
      <c r="B1103" t="s">
        <v>17</v>
      </c>
      <c r="C1103" t="s">
        <v>1260</v>
      </c>
      <c r="D1103" t="s">
        <v>2175</v>
      </c>
      <c r="E1103" t="str">
        <f t="shared" si="37"/>
        <v/>
      </c>
      <c r="F1103" t="s">
        <v>2654</v>
      </c>
      <c r="G1103" s="10">
        <v>3528311</v>
      </c>
      <c r="H1103" s="4">
        <v>0.24490000000000001</v>
      </c>
    </row>
    <row r="1104" spans="1:8" x14ac:dyDescent="0.35">
      <c r="A1104" t="s">
        <v>1234</v>
      </c>
      <c r="B1104" t="s">
        <v>17</v>
      </c>
      <c r="C1104" t="s">
        <v>1260</v>
      </c>
      <c r="D1104" t="s">
        <v>2177</v>
      </c>
      <c r="E1104" t="str">
        <f t="shared" si="37"/>
        <v/>
      </c>
      <c r="F1104" t="s">
        <v>2654</v>
      </c>
      <c r="G1104" s="10">
        <v>2868463</v>
      </c>
      <c r="H1104" s="4">
        <v>0.1991</v>
      </c>
    </row>
    <row r="1105" spans="1:8" x14ac:dyDescent="0.35">
      <c r="A1105" t="s">
        <v>1234</v>
      </c>
      <c r="B1105" t="s">
        <v>17</v>
      </c>
      <c r="C1105" t="s">
        <v>1260</v>
      </c>
      <c r="D1105" t="s">
        <v>2179</v>
      </c>
      <c r="E1105" t="str">
        <f t="shared" si="37"/>
        <v/>
      </c>
      <c r="F1105" t="s">
        <v>2654</v>
      </c>
      <c r="G1105" s="10">
        <v>515776</v>
      </c>
      <c r="H1105" s="4">
        <v>3.5799999999999998E-2</v>
      </c>
    </row>
    <row r="1106" spans="1:8" x14ac:dyDescent="0.35">
      <c r="A1106" t="s">
        <v>1814</v>
      </c>
      <c r="B1106" t="s">
        <v>17</v>
      </c>
      <c r="C1106" t="s">
        <v>1815</v>
      </c>
      <c r="D1106" t="s">
        <v>2170</v>
      </c>
      <c r="E1106" t="str">
        <f t="shared" si="37"/>
        <v/>
      </c>
      <c r="F1106" t="s">
        <v>2733</v>
      </c>
      <c r="G1106" s="10">
        <v>0</v>
      </c>
      <c r="H1106" s="4">
        <v>0</v>
      </c>
    </row>
    <row r="1107" spans="1:8" x14ac:dyDescent="0.35">
      <c r="A1107" t="s">
        <v>1814</v>
      </c>
      <c r="B1107" t="s">
        <v>17</v>
      </c>
      <c r="C1107" t="s">
        <v>1815</v>
      </c>
      <c r="D1107" t="s">
        <v>2172</v>
      </c>
      <c r="E1107" t="str">
        <f t="shared" si="37"/>
        <v/>
      </c>
      <c r="F1107" t="s">
        <v>2733</v>
      </c>
      <c r="G1107" s="10">
        <v>0</v>
      </c>
      <c r="H1107" s="4">
        <v>0</v>
      </c>
    </row>
    <row r="1108" spans="1:8" x14ac:dyDescent="0.35">
      <c r="A1108" t="s">
        <v>1814</v>
      </c>
      <c r="B1108" t="s">
        <v>17</v>
      </c>
      <c r="C1108" t="s">
        <v>1815</v>
      </c>
      <c r="D1108" t="s">
        <v>19</v>
      </c>
      <c r="E1108" t="str">
        <f t="shared" si="37"/>
        <v>8</v>
      </c>
      <c r="F1108" t="s">
        <v>2733</v>
      </c>
      <c r="G1108" s="10">
        <v>349164</v>
      </c>
      <c r="H1108" s="4">
        <v>8.8400000000000006E-2</v>
      </c>
    </row>
    <row r="1109" spans="1:8" x14ac:dyDescent="0.35">
      <c r="A1109" t="s">
        <v>1814</v>
      </c>
      <c r="B1109" t="s">
        <v>17</v>
      </c>
      <c r="C1109" t="s">
        <v>1815</v>
      </c>
      <c r="D1109" t="s">
        <v>2340</v>
      </c>
      <c r="E1109" t="str">
        <f t="shared" si="37"/>
        <v>8</v>
      </c>
      <c r="F1109" t="s">
        <v>2733</v>
      </c>
      <c r="G1109" s="10">
        <v>1501346</v>
      </c>
      <c r="H1109" s="4">
        <v>0.38019999999999998</v>
      </c>
    </row>
    <row r="1110" spans="1:8" x14ac:dyDescent="0.35">
      <c r="A1110" t="s">
        <v>1814</v>
      </c>
      <c r="B1110" t="s">
        <v>17</v>
      </c>
      <c r="C1110" t="s">
        <v>1815</v>
      </c>
      <c r="D1110" t="s">
        <v>2342</v>
      </c>
      <c r="E1110" t="str">
        <f t="shared" si="37"/>
        <v>8</v>
      </c>
      <c r="F1110" t="s">
        <v>2733</v>
      </c>
      <c r="G1110" s="10">
        <v>96636</v>
      </c>
      <c r="H1110" s="4">
        <v>2.4E-2</v>
      </c>
    </row>
    <row r="1111" spans="1:8" x14ac:dyDescent="0.35">
      <c r="A1111" t="s">
        <v>1814</v>
      </c>
      <c r="B1111" t="s">
        <v>17</v>
      </c>
      <c r="C1111" t="s">
        <v>1815</v>
      </c>
      <c r="D1111" t="s">
        <v>2175</v>
      </c>
      <c r="E1111" t="str">
        <f t="shared" si="37"/>
        <v/>
      </c>
      <c r="F1111" t="s">
        <v>2733</v>
      </c>
      <c r="G1111" s="10">
        <v>1002993</v>
      </c>
      <c r="H1111" s="4">
        <v>0.254</v>
      </c>
    </row>
    <row r="1112" spans="1:8" x14ac:dyDescent="0.35">
      <c r="A1112" t="s">
        <v>1814</v>
      </c>
      <c r="B1112" t="s">
        <v>17</v>
      </c>
      <c r="C1112" t="s">
        <v>1815</v>
      </c>
      <c r="D1112" t="s">
        <v>2177</v>
      </c>
      <c r="E1112" t="str">
        <f t="shared" si="37"/>
        <v/>
      </c>
      <c r="F1112" t="s">
        <v>2733</v>
      </c>
      <c r="G1112" s="10">
        <v>690275</v>
      </c>
      <c r="H1112" s="4">
        <v>0.17480000000000001</v>
      </c>
    </row>
    <row r="1113" spans="1:8" x14ac:dyDescent="0.35">
      <c r="A1113" t="s">
        <v>1814</v>
      </c>
      <c r="B1113" t="s">
        <v>17</v>
      </c>
      <c r="C1113" t="s">
        <v>1815</v>
      </c>
      <c r="D1113" t="s">
        <v>2179</v>
      </c>
      <c r="E1113" t="str">
        <f t="shared" si="37"/>
        <v/>
      </c>
      <c r="F1113" t="s">
        <v>2733</v>
      </c>
      <c r="G1113" s="10">
        <v>160710</v>
      </c>
      <c r="H1113" s="4">
        <v>4.07E-2</v>
      </c>
    </row>
    <row r="1114" spans="1:8" x14ac:dyDescent="0.35">
      <c r="A1114" t="s">
        <v>1262</v>
      </c>
      <c r="B1114" t="s">
        <v>17</v>
      </c>
      <c r="C1114" t="s">
        <v>1263</v>
      </c>
      <c r="D1114" t="s">
        <v>2170</v>
      </c>
      <c r="E1114" t="str">
        <f t="shared" si="37"/>
        <v/>
      </c>
      <c r="F1114" t="s">
        <v>2655</v>
      </c>
      <c r="G1114" s="10">
        <v>0</v>
      </c>
      <c r="H1114" s="4">
        <v>0</v>
      </c>
    </row>
    <row r="1115" spans="1:8" x14ac:dyDescent="0.35">
      <c r="A1115" t="s">
        <v>1262</v>
      </c>
      <c r="B1115" t="s">
        <v>17</v>
      </c>
      <c r="C1115" t="s">
        <v>1263</v>
      </c>
      <c r="D1115" t="s">
        <v>2172</v>
      </c>
      <c r="E1115" t="str">
        <f t="shared" si="37"/>
        <v/>
      </c>
      <c r="F1115" t="s">
        <v>2655</v>
      </c>
      <c r="G1115" s="10">
        <v>0</v>
      </c>
      <c r="H1115" s="4">
        <v>0</v>
      </c>
    </row>
    <row r="1116" spans="1:8" x14ac:dyDescent="0.35">
      <c r="A1116" t="s">
        <v>1262</v>
      </c>
      <c r="B1116" t="s">
        <v>17</v>
      </c>
      <c r="C1116" t="s">
        <v>1263</v>
      </c>
      <c r="D1116" t="s">
        <v>19</v>
      </c>
      <c r="E1116" t="str">
        <f t="shared" si="37"/>
        <v>8</v>
      </c>
      <c r="F1116" t="s">
        <v>2655</v>
      </c>
      <c r="G1116" s="10">
        <v>3769196</v>
      </c>
      <c r="H1116" s="4">
        <v>0.36020000000000002</v>
      </c>
    </row>
    <row r="1117" spans="1:8" x14ac:dyDescent="0.35">
      <c r="A1117" t="s">
        <v>1262</v>
      </c>
      <c r="B1117" t="s">
        <v>17</v>
      </c>
      <c r="C1117" t="s">
        <v>1263</v>
      </c>
      <c r="D1117" t="s">
        <v>30</v>
      </c>
      <c r="E1117" t="str">
        <f t="shared" si="37"/>
        <v>8</v>
      </c>
      <c r="F1117" t="s">
        <v>2655</v>
      </c>
      <c r="G1117" s="10">
        <v>385082</v>
      </c>
      <c r="H1117" s="4">
        <v>3.6799999999999999E-2</v>
      </c>
    </row>
    <row r="1118" spans="1:8" x14ac:dyDescent="0.35">
      <c r="A1118" t="s">
        <v>1262</v>
      </c>
      <c r="B1118" t="s">
        <v>17</v>
      </c>
      <c r="C1118" t="s">
        <v>1263</v>
      </c>
      <c r="D1118" t="s">
        <v>2175</v>
      </c>
      <c r="E1118" t="str">
        <f t="shared" si="37"/>
        <v/>
      </c>
      <c r="F1118" t="s">
        <v>2655</v>
      </c>
      <c r="G1118" s="10">
        <v>2976011</v>
      </c>
      <c r="H1118" s="4">
        <v>0.28439999999999999</v>
      </c>
    </row>
    <row r="1119" spans="1:8" x14ac:dyDescent="0.35">
      <c r="A1119" t="s">
        <v>1262</v>
      </c>
      <c r="B1119" t="s">
        <v>17</v>
      </c>
      <c r="C1119" t="s">
        <v>1263</v>
      </c>
      <c r="D1119" t="s">
        <v>2177</v>
      </c>
      <c r="E1119" t="str">
        <f t="shared" si="37"/>
        <v/>
      </c>
      <c r="F1119" t="s">
        <v>2655</v>
      </c>
      <c r="G1119" s="10">
        <v>3515963</v>
      </c>
      <c r="H1119" s="4">
        <v>0.33600000000000002</v>
      </c>
    </row>
    <row r="1120" spans="1:8" x14ac:dyDescent="0.35">
      <c r="A1120" t="s">
        <v>1262</v>
      </c>
      <c r="B1120" t="s">
        <v>17</v>
      </c>
      <c r="C1120" t="s">
        <v>1263</v>
      </c>
      <c r="D1120" t="s">
        <v>2179</v>
      </c>
      <c r="E1120" t="str">
        <f t="shared" si="37"/>
        <v/>
      </c>
      <c r="F1120" t="s">
        <v>2655</v>
      </c>
      <c r="G1120" s="10">
        <v>0</v>
      </c>
      <c r="H1120" s="4">
        <v>0</v>
      </c>
    </row>
    <row r="1121" spans="1:8" x14ac:dyDescent="0.35">
      <c r="A1121" t="s">
        <v>1262</v>
      </c>
      <c r="B1121" t="s">
        <v>17</v>
      </c>
      <c r="C1121" t="s">
        <v>1270</v>
      </c>
      <c r="D1121" t="s">
        <v>2170</v>
      </c>
      <c r="E1121" t="str">
        <f t="shared" si="37"/>
        <v/>
      </c>
      <c r="F1121" t="s">
        <v>2656</v>
      </c>
      <c r="G1121" s="10">
        <v>0</v>
      </c>
      <c r="H1121" s="4">
        <v>0</v>
      </c>
    </row>
    <row r="1122" spans="1:8" x14ac:dyDescent="0.35">
      <c r="A1122" t="s">
        <v>1262</v>
      </c>
      <c r="B1122" t="s">
        <v>17</v>
      </c>
      <c r="C1122" t="s">
        <v>1270</v>
      </c>
      <c r="D1122" t="s">
        <v>2172</v>
      </c>
      <c r="E1122" t="str">
        <f t="shared" si="37"/>
        <v/>
      </c>
      <c r="F1122" t="s">
        <v>2656</v>
      </c>
      <c r="G1122" s="10">
        <v>0</v>
      </c>
      <c r="H1122" s="4">
        <v>0</v>
      </c>
    </row>
    <row r="1123" spans="1:8" x14ac:dyDescent="0.35">
      <c r="A1123" t="s">
        <v>1262</v>
      </c>
      <c r="B1123" t="s">
        <v>17</v>
      </c>
      <c r="C1123" t="s">
        <v>1270</v>
      </c>
      <c r="D1123" t="s">
        <v>19</v>
      </c>
      <c r="E1123" t="str">
        <f t="shared" si="37"/>
        <v>8</v>
      </c>
      <c r="F1123" t="s">
        <v>2656</v>
      </c>
      <c r="G1123" s="10">
        <v>2183467</v>
      </c>
      <c r="H1123" s="4">
        <v>0.58779999999999999</v>
      </c>
    </row>
    <row r="1124" spans="1:8" x14ac:dyDescent="0.35">
      <c r="A1124" t="s">
        <v>1262</v>
      </c>
      <c r="B1124" t="s">
        <v>17</v>
      </c>
      <c r="C1124" t="s">
        <v>1270</v>
      </c>
      <c r="D1124" t="s">
        <v>2175</v>
      </c>
      <c r="E1124" t="str">
        <f t="shared" si="37"/>
        <v/>
      </c>
      <c r="F1124" t="s">
        <v>2656</v>
      </c>
      <c r="G1124" s="10">
        <v>1301611</v>
      </c>
      <c r="H1124" s="4">
        <v>0.35039999999999999</v>
      </c>
    </row>
    <row r="1125" spans="1:8" x14ac:dyDescent="0.35">
      <c r="A1125" t="s">
        <v>1262</v>
      </c>
      <c r="B1125" t="s">
        <v>17</v>
      </c>
      <c r="C1125" t="s">
        <v>1270</v>
      </c>
      <c r="D1125" t="s">
        <v>2177</v>
      </c>
      <c r="E1125" t="str">
        <f t="shared" si="37"/>
        <v/>
      </c>
      <c r="F1125" t="s">
        <v>2656</v>
      </c>
      <c r="G1125" s="10">
        <v>980666</v>
      </c>
      <c r="H1125" s="4">
        <v>0.26400000000000001</v>
      </c>
    </row>
    <row r="1126" spans="1:8" x14ac:dyDescent="0.35">
      <c r="A1126" t="s">
        <v>1262</v>
      </c>
      <c r="B1126" t="s">
        <v>17</v>
      </c>
      <c r="C1126" t="s">
        <v>1270</v>
      </c>
      <c r="D1126" t="s">
        <v>2179</v>
      </c>
      <c r="E1126" t="str">
        <f t="shared" si="37"/>
        <v/>
      </c>
      <c r="F1126" t="s">
        <v>2656</v>
      </c>
      <c r="G1126" s="10">
        <v>135956</v>
      </c>
      <c r="H1126" s="4">
        <v>3.6600000000000001E-2</v>
      </c>
    </row>
    <row r="1127" spans="1:8" x14ac:dyDescent="0.35">
      <c r="A1127" t="s">
        <v>1275</v>
      </c>
      <c r="B1127" t="s">
        <v>17</v>
      </c>
      <c r="C1127" t="s">
        <v>1276</v>
      </c>
      <c r="D1127" t="s">
        <v>2172</v>
      </c>
      <c r="E1127" t="str">
        <f t="shared" si="37"/>
        <v/>
      </c>
      <c r="F1127" t="s">
        <v>2657</v>
      </c>
      <c r="G1127" s="10">
        <v>0</v>
      </c>
      <c r="H1127" s="4">
        <v>0</v>
      </c>
    </row>
    <row r="1128" spans="1:8" x14ac:dyDescent="0.35">
      <c r="A1128" t="s">
        <v>1275</v>
      </c>
      <c r="B1128" t="s">
        <v>17</v>
      </c>
      <c r="C1128" t="s">
        <v>1276</v>
      </c>
      <c r="D1128" t="s">
        <v>19</v>
      </c>
      <c r="E1128" t="str">
        <f t="shared" si="37"/>
        <v>8</v>
      </c>
      <c r="F1128" t="s">
        <v>2657</v>
      </c>
      <c r="G1128" s="10">
        <v>5099567</v>
      </c>
      <c r="H1128" s="4">
        <v>1.0539000000000001</v>
      </c>
    </row>
    <row r="1129" spans="1:8" x14ac:dyDescent="0.35">
      <c r="A1129" t="s">
        <v>1275</v>
      </c>
      <c r="B1129" t="s">
        <v>17</v>
      </c>
      <c r="C1129" t="s">
        <v>1276</v>
      </c>
      <c r="D1129" t="s">
        <v>2175</v>
      </c>
      <c r="E1129" t="str">
        <f t="shared" si="37"/>
        <v/>
      </c>
      <c r="F1129" t="s">
        <v>2657</v>
      </c>
      <c r="G1129" s="10">
        <v>645974</v>
      </c>
      <c r="H1129" s="4">
        <v>0.13350000000000001</v>
      </c>
    </row>
    <row r="1130" spans="1:8" x14ac:dyDescent="0.35">
      <c r="A1130" t="s">
        <v>1275</v>
      </c>
      <c r="B1130" t="s">
        <v>17</v>
      </c>
      <c r="C1130" t="s">
        <v>1276</v>
      </c>
      <c r="D1130" t="s">
        <v>2177</v>
      </c>
      <c r="E1130" t="str">
        <f t="shared" si="37"/>
        <v/>
      </c>
      <c r="F1130" t="s">
        <v>2657</v>
      </c>
      <c r="G1130" s="10">
        <v>1478241</v>
      </c>
      <c r="H1130" s="4">
        <v>0.30549999999999999</v>
      </c>
    </row>
    <row r="1131" spans="1:8" x14ac:dyDescent="0.35">
      <c r="A1131" t="s">
        <v>1275</v>
      </c>
      <c r="B1131" t="s">
        <v>17</v>
      </c>
      <c r="C1131" t="s">
        <v>1276</v>
      </c>
      <c r="D1131" t="s">
        <v>2179</v>
      </c>
      <c r="E1131" t="str">
        <f t="shared" si="37"/>
        <v/>
      </c>
      <c r="F1131" t="s">
        <v>2657</v>
      </c>
      <c r="G1131" s="10">
        <v>209518</v>
      </c>
      <c r="H1131" s="4">
        <v>4.3299999999999998E-2</v>
      </c>
    </row>
    <row r="1132" spans="1:8" x14ac:dyDescent="0.35">
      <c r="A1132" t="s">
        <v>1275</v>
      </c>
      <c r="B1132" t="s">
        <v>17</v>
      </c>
      <c r="C1132" t="s">
        <v>1282</v>
      </c>
      <c r="D1132" t="s">
        <v>2172</v>
      </c>
      <c r="E1132" t="str">
        <f t="shared" si="37"/>
        <v/>
      </c>
      <c r="F1132" t="s">
        <v>2658</v>
      </c>
      <c r="G1132" s="10">
        <v>0</v>
      </c>
      <c r="H1132" s="4">
        <v>0</v>
      </c>
    </row>
    <row r="1133" spans="1:8" x14ac:dyDescent="0.35">
      <c r="A1133" t="s">
        <v>1275</v>
      </c>
      <c r="B1133" t="s">
        <v>17</v>
      </c>
      <c r="C1133" t="s">
        <v>1282</v>
      </c>
      <c r="D1133" t="s">
        <v>19</v>
      </c>
      <c r="E1133" t="str">
        <f t="shared" si="37"/>
        <v>8</v>
      </c>
      <c r="F1133" t="s">
        <v>2658</v>
      </c>
      <c r="G1133" s="10">
        <v>7502780</v>
      </c>
      <c r="H1133" s="4">
        <v>0.92510000000000003</v>
      </c>
    </row>
    <row r="1134" spans="1:8" x14ac:dyDescent="0.35">
      <c r="A1134" t="s">
        <v>1275</v>
      </c>
      <c r="B1134" t="s">
        <v>17</v>
      </c>
      <c r="C1134" t="s">
        <v>1282</v>
      </c>
      <c r="D1134" t="s">
        <v>2175</v>
      </c>
      <c r="E1134" t="str">
        <f t="shared" si="37"/>
        <v/>
      </c>
      <c r="F1134" t="s">
        <v>2658</v>
      </c>
      <c r="G1134" s="10">
        <v>1833725</v>
      </c>
      <c r="H1134" s="4">
        <v>0.2261</v>
      </c>
    </row>
    <row r="1135" spans="1:8" x14ac:dyDescent="0.35">
      <c r="A1135" t="s">
        <v>1275</v>
      </c>
      <c r="B1135" t="s">
        <v>17</v>
      </c>
      <c r="C1135" t="s">
        <v>1282</v>
      </c>
      <c r="D1135" t="s">
        <v>2177</v>
      </c>
      <c r="E1135" t="str">
        <f t="shared" si="37"/>
        <v/>
      </c>
      <c r="F1135" t="s">
        <v>2658</v>
      </c>
      <c r="G1135" s="10">
        <v>1822370</v>
      </c>
      <c r="H1135" s="4">
        <v>0.22470000000000001</v>
      </c>
    </row>
    <row r="1136" spans="1:8" x14ac:dyDescent="0.35">
      <c r="A1136" t="s">
        <v>1275</v>
      </c>
      <c r="B1136" t="s">
        <v>17</v>
      </c>
      <c r="C1136" t="s">
        <v>1282</v>
      </c>
      <c r="D1136" t="s">
        <v>2179</v>
      </c>
      <c r="E1136" t="str">
        <f t="shared" si="37"/>
        <v/>
      </c>
      <c r="F1136" t="s">
        <v>2658</v>
      </c>
      <c r="G1136" s="10">
        <v>410378</v>
      </c>
      <c r="H1136" s="4">
        <v>5.0599999999999999E-2</v>
      </c>
    </row>
    <row r="1137" spans="1:8" x14ac:dyDescent="0.35">
      <c r="A1137" t="s">
        <v>1275</v>
      </c>
      <c r="B1137" t="s">
        <v>17</v>
      </c>
      <c r="C1137" t="s">
        <v>1294</v>
      </c>
      <c r="D1137" t="s">
        <v>2170</v>
      </c>
      <c r="E1137" t="str">
        <f t="shared" si="37"/>
        <v/>
      </c>
      <c r="F1137" t="s">
        <v>2659</v>
      </c>
      <c r="G1137" s="10">
        <v>0</v>
      </c>
      <c r="H1137" s="4">
        <v>0</v>
      </c>
    </row>
    <row r="1138" spans="1:8" x14ac:dyDescent="0.35">
      <c r="A1138" t="s">
        <v>1275</v>
      </c>
      <c r="B1138" t="s">
        <v>17</v>
      </c>
      <c r="C1138" t="s">
        <v>1294</v>
      </c>
      <c r="D1138" t="s">
        <v>2172</v>
      </c>
      <c r="E1138" t="str">
        <f t="shared" si="37"/>
        <v/>
      </c>
      <c r="F1138" t="s">
        <v>2659</v>
      </c>
      <c r="G1138" s="10">
        <v>0</v>
      </c>
      <c r="H1138" s="4">
        <v>0</v>
      </c>
    </row>
    <row r="1139" spans="1:8" x14ac:dyDescent="0.35">
      <c r="A1139" t="s">
        <v>1275</v>
      </c>
      <c r="B1139" t="s">
        <v>17</v>
      </c>
      <c r="C1139" t="s">
        <v>1294</v>
      </c>
      <c r="D1139" t="s">
        <v>19</v>
      </c>
      <c r="E1139" t="str">
        <f t="shared" si="37"/>
        <v>8</v>
      </c>
      <c r="F1139" t="s">
        <v>2659</v>
      </c>
      <c r="G1139" s="10">
        <v>450295</v>
      </c>
      <c r="H1139" s="4">
        <v>0.1459</v>
      </c>
    </row>
    <row r="1140" spans="1:8" x14ac:dyDescent="0.35">
      <c r="A1140" t="s">
        <v>1275</v>
      </c>
      <c r="B1140" t="s">
        <v>17</v>
      </c>
      <c r="C1140" t="s">
        <v>1294</v>
      </c>
      <c r="D1140" t="s">
        <v>2175</v>
      </c>
      <c r="E1140" t="str">
        <f t="shared" si="37"/>
        <v/>
      </c>
      <c r="F1140" t="s">
        <v>2659</v>
      </c>
      <c r="G1140" s="10">
        <v>952133</v>
      </c>
      <c r="H1140" s="4">
        <v>0.3085</v>
      </c>
    </row>
    <row r="1141" spans="1:8" x14ac:dyDescent="0.35">
      <c r="A1141" t="s">
        <v>1275</v>
      </c>
      <c r="B1141" t="s">
        <v>17</v>
      </c>
      <c r="C1141" t="s">
        <v>1294</v>
      </c>
      <c r="D1141" t="s">
        <v>2177</v>
      </c>
      <c r="E1141" t="str">
        <f t="shared" si="37"/>
        <v/>
      </c>
      <c r="F1141" t="s">
        <v>2659</v>
      </c>
      <c r="G1141" s="10">
        <v>473752</v>
      </c>
      <c r="H1141" s="4">
        <v>0.1535</v>
      </c>
    </row>
    <row r="1142" spans="1:8" x14ac:dyDescent="0.35">
      <c r="A1142" t="s">
        <v>1275</v>
      </c>
      <c r="B1142" t="s">
        <v>17</v>
      </c>
      <c r="C1142" t="s">
        <v>1294</v>
      </c>
      <c r="D1142" t="s">
        <v>2179</v>
      </c>
      <c r="E1142" t="str">
        <f t="shared" si="37"/>
        <v/>
      </c>
      <c r="F1142" t="s">
        <v>2659</v>
      </c>
      <c r="G1142" s="10">
        <v>139502</v>
      </c>
      <c r="H1142" s="4">
        <v>4.5199999999999997E-2</v>
      </c>
    </row>
    <row r="1143" spans="1:8" x14ac:dyDescent="0.35">
      <c r="A1143" t="s">
        <v>1275</v>
      </c>
      <c r="B1143" t="s">
        <v>17</v>
      </c>
      <c r="C1143" t="s">
        <v>1301</v>
      </c>
      <c r="D1143" t="s">
        <v>2172</v>
      </c>
      <c r="E1143" t="str">
        <f t="shared" si="37"/>
        <v/>
      </c>
      <c r="F1143" t="s">
        <v>2660</v>
      </c>
      <c r="G1143" s="10">
        <v>0</v>
      </c>
      <c r="H1143" s="4">
        <v>0</v>
      </c>
    </row>
    <row r="1144" spans="1:8" x14ac:dyDescent="0.35">
      <c r="A1144" t="s">
        <v>1275</v>
      </c>
      <c r="B1144" t="s">
        <v>17</v>
      </c>
      <c r="C1144" t="s">
        <v>1301</v>
      </c>
      <c r="D1144" t="s">
        <v>19</v>
      </c>
      <c r="E1144" t="str">
        <f t="shared" si="37"/>
        <v>8</v>
      </c>
      <c r="F1144" t="s">
        <v>2660</v>
      </c>
      <c r="G1144" s="10">
        <v>11543031</v>
      </c>
      <c r="H1144" s="4">
        <v>0.75900000000000001</v>
      </c>
    </row>
    <row r="1145" spans="1:8" x14ac:dyDescent="0.35">
      <c r="A1145" t="s">
        <v>1275</v>
      </c>
      <c r="B1145" t="s">
        <v>17</v>
      </c>
      <c r="C1145" t="s">
        <v>1301</v>
      </c>
      <c r="D1145" t="s">
        <v>30</v>
      </c>
      <c r="E1145" t="str">
        <f t="shared" si="37"/>
        <v>8</v>
      </c>
      <c r="F1145" t="s">
        <v>2660</v>
      </c>
      <c r="G1145" s="10">
        <v>4268944</v>
      </c>
      <c r="H1145" s="4">
        <v>0.28070000000000001</v>
      </c>
    </row>
    <row r="1146" spans="1:8" x14ac:dyDescent="0.35">
      <c r="A1146" t="s">
        <v>1275</v>
      </c>
      <c r="B1146" t="s">
        <v>17</v>
      </c>
      <c r="C1146" t="s">
        <v>1301</v>
      </c>
      <c r="D1146" t="s">
        <v>2175</v>
      </c>
      <c r="E1146" t="str">
        <f t="shared" si="37"/>
        <v/>
      </c>
      <c r="F1146" t="s">
        <v>2660</v>
      </c>
      <c r="G1146" s="10">
        <v>3908510</v>
      </c>
      <c r="H1146" s="4">
        <v>0.25700000000000001</v>
      </c>
    </row>
    <row r="1147" spans="1:8" x14ac:dyDescent="0.35">
      <c r="A1147" t="s">
        <v>1275</v>
      </c>
      <c r="B1147" t="s">
        <v>17</v>
      </c>
      <c r="C1147" t="s">
        <v>1301</v>
      </c>
      <c r="D1147" t="s">
        <v>2177</v>
      </c>
      <c r="E1147" t="str">
        <f t="shared" si="37"/>
        <v/>
      </c>
      <c r="F1147" t="s">
        <v>2660</v>
      </c>
      <c r="G1147" s="10">
        <v>3829427</v>
      </c>
      <c r="H1147" s="4">
        <v>0.25180000000000002</v>
      </c>
    </row>
    <row r="1148" spans="1:8" x14ac:dyDescent="0.35">
      <c r="A1148" t="s">
        <v>1275</v>
      </c>
      <c r="B1148" t="s">
        <v>17</v>
      </c>
      <c r="C1148" t="s">
        <v>1301</v>
      </c>
      <c r="D1148" t="s">
        <v>2179</v>
      </c>
      <c r="E1148" t="str">
        <f t="shared" si="37"/>
        <v/>
      </c>
      <c r="F1148" t="s">
        <v>2660</v>
      </c>
      <c r="G1148" s="10">
        <v>760410</v>
      </c>
      <c r="H1148" s="4">
        <v>0.05</v>
      </c>
    </row>
    <row r="1149" spans="1:8" x14ac:dyDescent="0.35">
      <c r="A1149" t="s">
        <v>1275</v>
      </c>
      <c r="B1149" t="s">
        <v>17</v>
      </c>
      <c r="C1149" t="s">
        <v>1305</v>
      </c>
      <c r="D1149" t="s">
        <v>2170</v>
      </c>
      <c r="E1149" t="str">
        <f t="shared" si="37"/>
        <v/>
      </c>
      <c r="F1149" t="s">
        <v>2661</v>
      </c>
      <c r="G1149" s="10">
        <v>0</v>
      </c>
      <c r="H1149" s="4">
        <v>0</v>
      </c>
    </row>
    <row r="1150" spans="1:8" x14ac:dyDescent="0.35">
      <c r="A1150" t="s">
        <v>1275</v>
      </c>
      <c r="B1150" t="s">
        <v>17</v>
      </c>
      <c r="C1150" t="s">
        <v>1305</v>
      </c>
      <c r="D1150" t="s">
        <v>2172</v>
      </c>
      <c r="E1150" t="str">
        <f t="shared" si="37"/>
        <v/>
      </c>
      <c r="F1150" t="s">
        <v>2661</v>
      </c>
      <c r="G1150" s="10">
        <v>0</v>
      </c>
      <c r="H1150" s="4">
        <v>0</v>
      </c>
    </row>
    <row r="1151" spans="1:8" x14ac:dyDescent="0.35">
      <c r="A1151" t="s">
        <v>1275</v>
      </c>
      <c r="B1151" t="s">
        <v>17</v>
      </c>
      <c r="C1151" t="s">
        <v>1305</v>
      </c>
      <c r="D1151" t="s">
        <v>19</v>
      </c>
      <c r="E1151" t="str">
        <f t="shared" si="37"/>
        <v>8</v>
      </c>
      <c r="F1151" t="s">
        <v>2661</v>
      </c>
      <c r="G1151" s="10">
        <v>1641428</v>
      </c>
      <c r="H1151" s="4">
        <v>0.70589999999999997</v>
      </c>
    </row>
    <row r="1152" spans="1:8" x14ac:dyDescent="0.35">
      <c r="A1152" t="s">
        <v>1275</v>
      </c>
      <c r="B1152" t="s">
        <v>17</v>
      </c>
      <c r="C1152" t="s">
        <v>1305</v>
      </c>
      <c r="D1152" t="s">
        <v>30</v>
      </c>
      <c r="E1152" t="str">
        <f t="shared" si="37"/>
        <v>8</v>
      </c>
      <c r="F1152" t="s">
        <v>2661</v>
      </c>
      <c r="G1152" s="10">
        <v>203696</v>
      </c>
      <c r="H1152" s="4">
        <v>8.7599999999999997E-2</v>
      </c>
    </row>
    <row r="1153" spans="1:8" x14ac:dyDescent="0.35">
      <c r="A1153" t="s">
        <v>1275</v>
      </c>
      <c r="B1153" t="s">
        <v>17</v>
      </c>
      <c r="C1153" t="s">
        <v>1305</v>
      </c>
      <c r="D1153" t="s">
        <v>2175</v>
      </c>
      <c r="E1153" t="str">
        <f t="shared" si="37"/>
        <v/>
      </c>
      <c r="F1153" t="s">
        <v>2661</v>
      </c>
      <c r="G1153" s="10">
        <v>665500</v>
      </c>
      <c r="H1153" s="4">
        <v>0.28620000000000001</v>
      </c>
    </row>
    <row r="1154" spans="1:8" x14ac:dyDescent="0.35">
      <c r="A1154" t="s">
        <v>1275</v>
      </c>
      <c r="B1154" t="s">
        <v>17</v>
      </c>
      <c r="C1154" t="s">
        <v>1305</v>
      </c>
      <c r="D1154" t="s">
        <v>2177</v>
      </c>
      <c r="E1154" t="str">
        <f t="shared" si="37"/>
        <v/>
      </c>
      <c r="F1154" t="s">
        <v>2661</v>
      </c>
      <c r="G1154" s="10">
        <v>513426</v>
      </c>
      <c r="H1154" s="4">
        <v>0.2208</v>
      </c>
    </row>
    <row r="1155" spans="1:8" x14ac:dyDescent="0.35">
      <c r="A1155" t="s">
        <v>1275</v>
      </c>
      <c r="B1155" t="s">
        <v>17</v>
      </c>
      <c r="C1155" t="s">
        <v>1305</v>
      </c>
      <c r="D1155" t="s">
        <v>2179</v>
      </c>
      <c r="E1155" t="str">
        <f t="shared" ref="E1155:E1218" si="38">IF(OR(D1155="0187",D1155="0287"),"",IF(MID(D1155,3,1)="8","8",""))</f>
        <v/>
      </c>
      <c r="F1155" t="s">
        <v>2661</v>
      </c>
      <c r="G1155" s="10">
        <v>118125</v>
      </c>
      <c r="H1155" s="4">
        <v>5.0799999999999998E-2</v>
      </c>
    </row>
    <row r="1156" spans="1:8" x14ac:dyDescent="0.35">
      <c r="A1156" t="s">
        <v>1312</v>
      </c>
      <c r="B1156" t="s">
        <v>17</v>
      </c>
      <c r="C1156" t="s">
        <v>1313</v>
      </c>
      <c r="D1156" t="s">
        <v>2206</v>
      </c>
      <c r="E1156" t="str">
        <f t="shared" si="38"/>
        <v/>
      </c>
      <c r="F1156" t="s">
        <v>2662</v>
      </c>
      <c r="G1156" s="10">
        <v>3998629</v>
      </c>
      <c r="H1156" s="4">
        <v>0.27</v>
      </c>
    </row>
    <row r="1157" spans="1:8" x14ac:dyDescent="0.35">
      <c r="A1157" t="s">
        <v>1312</v>
      </c>
      <c r="B1157" t="s">
        <v>17</v>
      </c>
      <c r="C1157" t="s">
        <v>1313</v>
      </c>
      <c r="D1157" t="s">
        <v>2170</v>
      </c>
      <c r="E1157" t="str">
        <f t="shared" si="38"/>
        <v/>
      </c>
      <c r="F1157" t="s">
        <v>2662</v>
      </c>
      <c r="G1157" s="10">
        <v>0</v>
      </c>
      <c r="H1157" s="4">
        <v>0</v>
      </c>
    </row>
    <row r="1158" spans="1:8" x14ac:dyDescent="0.35">
      <c r="A1158" t="s">
        <v>1312</v>
      </c>
      <c r="B1158" t="s">
        <v>17</v>
      </c>
      <c r="C1158" t="s">
        <v>1313</v>
      </c>
      <c r="D1158" t="s">
        <v>2172</v>
      </c>
      <c r="E1158" t="str">
        <f t="shared" si="38"/>
        <v/>
      </c>
      <c r="F1158" t="s">
        <v>2662</v>
      </c>
      <c r="G1158" s="10">
        <v>0</v>
      </c>
      <c r="H1158" s="4">
        <v>0</v>
      </c>
    </row>
    <row r="1159" spans="1:8" x14ac:dyDescent="0.35">
      <c r="A1159" t="s">
        <v>1312</v>
      </c>
      <c r="B1159" t="s">
        <v>17</v>
      </c>
      <c r="C1159" t="s">
        <v>1313</v>
      </c>
      <c r="D1159" t="s">
        <v>19</v>
      </c>
      <c r="E1159" t="str">
        <f t="shared" si="38"/>
        <v>8</v>
      </c>
      <c r="F1159" t="s">
        <v>2662</v>
      </c>
      <c r="G1159" s="10">
        <v>15797469</v>
      </c>
      <c r="H1159" s="4">
        <v>1.2307999999999999</v>
      </c>
    </row>
    <row r="1160" spans="1:8" x14ac:dyDescent="0.35">
      <c r="A1160" t="s">
        <v>1312</v>
      </c>
      <c r="B1160" t="s">
        <v>17</v>
      </c>
      <c r="C1160" t="s">
        <v>1313</v>
      </c>
      <c r="D1160" t="s">
        <v>30</v>
      </c>
      <c r="E1160" t="str">
        <f t="shared" si="38"/>
        <v>8</v>
      </c>
      <c r="F1160" t="s">
        <v>2662</v>
      </c>
      <c r="G1160" s="10">
        <v>699514</v>
      </c>
      <c r="H1160" s="4">
        <v>5.45E-2</v>
      </c>
    </row>
    <row r="1161" spans="1:8" x14ac:dyDescent="0.35">
      <c r="A1161" t="s">
        <v>1312</v>
      </c>
      <c r="B1161" t="s">
        <v>17</v>
      </c>
      <c r="C1161" t="s">
        <v>1313</v>
      </c>
      <c r="D1161" t="s">
        <v>2175</v>
      </c>
      <c r="E1161" t="str">
        <f t="shared" si="38"/>
        <v/>
      </c>
      <c r="F1161" t="s">
        <v>2662</v>
      </c>
      <c r="G1161" s="10">
        <v>3722186</v>
      </c>
      <c r="H1161" s="4">
        <v>0.28999999999999998</v>
      </c>
    </row>
    <row r="1162" spans="1:8" x14ac:dyDescent="0.35">
      <c r="A1162" t="s">
        <v>1312</v>
      </c>
      <c r="B1162" t="s">
        <v>17</v>
      </c>
      <c r="C1162" t="s">
        <v>1313</v>
      </c>
      <c r="D1162" t="s">
        <v>2177</v>
      </c>
      <c r="E1162" t="str">
        <f t="shared" si="38"/>
        <v/>
      </c>
      <c r="F1162" t="s">
        <v>2662</v>
      </c>
      <c r="G1162" s="10">
        <v>1922701</v>
      </c>
      <c r="H1162" s="4">
        <v>0.14979999999999999</v>
      </c>
    </row>
    <row r="1163" spans="1:8" x14ac:dyDescent="0.35">
      <c r="A1163" t="s">
        <v>1312</v>
      </c>
      <c r="B1163" t="s">
        <v>17</v>
      </c>
      <c r="C1163" t="s">
        <v>1313</v>
      </c>
      <c r="D1163" t="s">
        <v>2179</v>
      </c>
      <c r="E1163" t="str">
        <f t="shared" si="38"/>
        <v/>
      </c>
      <c r="F1163" t="s">
        <v>2662</v>
      </c>
      <c r="G1163" s="10">
        <v>722617</v>
      </c>
      <c r="H1163" s="4">
        <v>5.6300000000000003E-2</v>
      </c>
    </row>
    <row r="1164" spans="1:8" x14ac:dyDescent="0.35">
      <c r="A1164" t="s">
        <v>1312</v>
      </c>
      <c r="B1164" t="s">
        <v>17</v>
      </c>
      <c r="C1164" t="s">
        <v>1324</v>
      </c>
      <c r="D1164" t="s">
        <v>2172</v>
      </c>
      <c r="E1164" t="str">
        <f t="shared" si="38"/>
        <v/>
      </c>
      <c r="F1164" t="s">
        <v>2663</v>
      </c>
      <c r="G1164" s="10">
        <v>0</v>
      </c>
      <c r="H1164" s="4">
        <v>0</v>
      </c>
    </row>
    <row r="1165" spans="1:8" x14ac:dyDescent="0.35">
      <c r="A1165" t="s">
        <v>1312</v>
      </c>
      <c r="B1165" t="s">
        <v>17</v>
      </c>
      <c r="C1165" t="s">
        <v>1324</v>
      </c>
      <c r="D1165" t="s">
        <v>19</v>
      </c>
      <c r="E1165" t="str">
        <f t="shared" si="38"/>
        <v>8</v>
      </c>
      <c r="F1165" t="s">
        <v>2663</v>
      </c>
      <c r="G1165" s="10">
        <v>21388167</v>
      </c>
      <c r="H1165" s="4">
        <v>1.0501</v>
      </c>
    </row>
    <row r="1166" spans="1:8" x14ac:dyDescent="0.35">
      <c r="A1166" t="s">
        <v>1312</v>
      </c>
      <c r="B1166" t="s">
        <v>17</v>
      </c>
      <c r="C1166" t="s">
        <v>1324</v>
      </c>
      <c r="D1166" t="s">
        <v>30</v>
      </c>
      <c r="E1166" t="str">
        <f t="shared" si="38"/>
        <v>8</v>
      </c>
      <c r="F1166" t="s">
        <v>2663</v>
      </c>
      <c r="G1166" s="10">
        <v>604922</v>
      </c>
      <c r="H1166" s="4">
        <v>2.9700000000000001E-2</v>
      </c>
    </row>
    <row r="1167" spans="1:8" x14ac:dyDescent="0.35">
      <c r="A1167" t="s">
        <v>1312</v>
      </c>
      <c r="B1167" t="s">
        <v>17</v>
      </c>
      <c r="C1167" t="s">
        <v>1324</v>
      </c>
      <c r="D1167" t="s">
        <v>2175</v>
      </c>
      <c r="E1167" t="str">
        <f t="shared" si="38"/>
        <v/>
      </c>
      <c r="F1167" t="s">
        <v>2663</v>
      </c>
      <c r="G1167" s="10">
        <v>4287410</v>
      </c>
      <c r="H1167" s="4">
        <v>0.21049999999999999</v>
      </c>
    </row>
    <row r="1168" spans="1:8" x14ac:dyDescent="0.35">
      <c r="A1168" t="s">
        <v>1312</v>
      </c>
      <c r="B1168" t="s">
        <v>17</v>
      </c>
      <c r="C1168" t="s">
        <v>1324</v>
      </c>
      <c r="D1168" t="s">
        <v>2177</v>
      </c>
      <c r="E1168" t="str">
        <f t="shared" si="38"/>
        <v/>
      </c>
      <c r="F1168" t="s">
        <v>2663</v>
      </c>
      <c r="G1168" s="10">
        <v>4517565</v>
      </c>
      <c r="H1168" s="4">
        <v>0.2218</v>
      </c>
    </row>
    <row r="1169" spans="1:8" x14ac:dyDescent="0.35">
      <c r="A1169" t="s">
        <v>1312</v>
      </c>
      <c r="B1169" t="s">
        <v>17</v>
      </c>
      <c r="C1169" t="s">
        <v>1324</v>
      </c>
      <c r="D1169" t="s">
        <v>2179</v>
      </c>
      <c r="E1169" t="str">
        <f t="shared" si="38"/>
        <v/>
      </c>
      <c r="F1169" t="s">
        <v>2663</v>
      </c>
      <c r="G1169" s="10">
        <v>765827</v>
      </c>
      <c r="H1169" s="4">
        <v>3.7600000000000001E-2</v>
      </c>
    </row>
    <row r="1170" spans="1:8" x14ac:dyDescent="0.35">
      <c r="A1170" t="s">
        <v>1312</v>
      </c>
      <c r="B1170" t="s">
        <v>17</v>
      </c>
      <c r="C1170" t="s">
        <v>1331</v>
      </c>
      <c r="D1170" t="s">
        <v>2172</v>
      </c>
      <c r="E1170" t="str">
        <f t="shared" si="38"/>
        <v/>
      </c>
      <c r="F1170" t="s">
        <v>2664</v>
      </c>
      <c r="G1170" s="10">
        <v>0</v>
      </c>
      <c r="H1170" s="4">
        <v>0</v>
      </c>
    </row>
    <row r="1171" spans="1:8" x14ac:dyDescent="0.35">
      <c r="A1171" t="s">
        <v>1312</v>
      </c>
      <c r="B1171" t="s">
        <v>17</v>
      </c>
      <c r="C1171" t="s">
        <v>1331</v>
      </c>
      <c r="D1171" t="s">
        <v>19</v>
      </c>
      <c r="E1171" t="str">
        <f t="shared" si="38"/>
        <v>8</v>
      </c>
      <c r="F1171" t="s">
        <v>2664</v>
      </c>
      <c r="G1171" s="10">
        <v>23658872</v>
      </c>
      <c r="H1171" s="4">
        <v>0.50570000000000004</v>
      </c>
    </row>
    <row r="1172" spans="1:8" x14ac:dyDescent="0.35">
      <c r="A1172" t="s">
        <v>1312</v>
      </c>
      <c r="B1172" t="s">
        <v>17</v>
      </c>
      <c r="C1172" t="s">
        <v>1331</v>
      </c>
      <c r="D1172" t="s">
        <v>30</v>
      </c>
      <c r="E1172" t="str">
        <f t="shared" si="38"/>
        <v>8</v>
      </c>
      <c r="F1172" t="s">
        <v>2664</v>
      </c>
      <c r="G1172" s="10">
        <v>2217581</v>
      </c>
      <c r="H1172" s="4">
        <v>4.7399999999999998E-2</v>
      </c>
    </row>
    <row r="1173" spans="1:8" x14ac:dyDescent="0.35">
      <c r="A1173" t="s">
        <v>1312</v>
      </c>
      <c r="B1173" t="s">
        <v>17</v>
      </c>
      <c r="C1173" t="s">
        <v>1331</v>
      </c>
      <c r="D1173" t="s">
        <v>2175</v>
      </c>
      <c r="E1173" t="str">
        <f t="shared" si="38"/>
        <v/>
      </c>
      <c r="F1173" t="s">
        <v>2664</v>
      </c>
      <c r="G1173" s="10">
        <v>11967450</v>
      </c>
      <c r="H1173" s="4">
        <v>0.25580000000000003</v>
      </c>
    </row>
    <row r="1174" spans="1:8" x14ac:dyDescent="0.35">
      <c r="A1174" t="s">
        <v>1312</v>
      </c>
      <c r="B1174" t="s">
        <v>17</v>
      </c>
      <c r="C1174" t="s">
        <v>1331</v>
      </c>
      <c r="D1174" t="s">
        <v>2177</v>
      </c>
      <c r="E1174" t="str">
        <f t="shared" si="38"/>
        <v/>
      </c>
      <c r="F1174" t="s">
        <v>2664</v>
      </c>
      <c r="G1174" s="10">
        <v>10559240</v>
      </c>
      <c r="H1174" s="4">
        <v>0.22570000000000001</v>
      </c>
    </row>
    <row r="1175" spans="1:8" x14ac:dyDescent="0.35">
      <c r="A1175" t="s">
        <v>1312</v>
      </c>
      <c r="B1175" t="s">
        <v>17</v>
      </c>
      <c r="C1175" t="s">
        <v>1331</v>
      </c>
      <c r="D1175" t="s">
        <v>2179</v>
      </c>
      <c r="E1175" t="str">
        <f t="shared" si="38"/>
        <v/>
      </c>
      <c r="F1175" t="s">
        <v>2664</v>
      </c>
      <c r="G1175" s="10">
        <v>1646811</v>
      </c>
      <c r="H1175" s="4">
        <v>3.5200000000000002E-2</v>
      </c>
    </row>
    <row r="1176" spans="1:8" x14ac:dyDescent="0.35">
      <c r="A1176" t="s">
        <v>1312</v>
      </c>
      <c r="B1176" t="s">
        <v>17</v>
      </c>
      <c r="C1176" t="s">
        <v>1357</v>
      </c>
      <c r="D1176" t="s">
        <v>2206</v>
      </c>
      <c r="E1176" t="str">
        <f t="shared" si="38"/>
        <v/>
      </c>
      <c r="F1176" t="s">
        <v>2665</v>
      </c>
      <c r="G1176" s="10">
        <v>13355867</v>
      </c>
      <c r="H1176" s="4">
        <v>0.42120000000000002</v>
      </c>
    </row>
    <row r="1177" spans="1:8" x14ac:dyDescent="0.35">
      <c r="A1177" t="s">
        <v>1312</v>
      </c>
      <c r="B1177" t="s">
        <v>17</v>
      </c>
      <c r="C1177" t="s">
        <v>1357</v>
      </c>
      <c r="D1177" t="s">
        <v>2170</v>
      </c>
      <c r="E1177" t="str">
        <f t="shared" si="38"/>
        <v/>
      </c>
      <c r="F1177" t="s">
        <v>2665</v>
      </c>
      <c r="G1177" s="10">
        <v>0</v>
      </c>
      <c r="H1177" s="4">
        <v>0</v>
      </c>
    </row>
    <row r="1178" spans="1:8" x14ac:dyDescent="0.35">
      <c r="A1178" t="s">
        <v>1312</v>
      </c>
      <c r="B1178" t="s">
        <v>17</v>
      </c>
      <c r="C1178" t="s">
        <v>1357</v>
      </c>
      <c r="D1178" t="s">
        <v>2172</v>
      </c>
      <c r="E1178" t="str">
        <f t="shared" si="38"/>
        <v/>
      </c>
      <c r="F1178" t="s">
        <v>2665</v>
      </c>
      <c r="G1178" s="10">
        <v>0</v>
      </c>
      <c r="H1178" s="4">
        <v>0</v>
      </c>
    </row>
    <row r="1179" spans="1:8" x14ac:dyDescent="0.35">
      <c r="A1179" t="s">
        <v>1312</v>
      </c>
      <c r="B1179" t="s">
        <v>17</v>
      </c>
      <c r="C1179" t="s">
        <v>1357</v>
      </c>
      <c r="D1179" t="s">
        <v>19</v>
      </c>
      <c r="E1179" t="str">
        <f t="shared" si="38"/>
        <v>8</v>
      </c>
      <c r="F1179" t="s">
        <v>2665</v>
      </c>
      <c r="G1179" s="10">
        <v>11592842</v>
      </c>
      <c r="H1179" s="4">
        <v>0.36559999999999998</v>
      </c>
    </row>
    <row r="1180" spans="1:8" x14ac:dyDescent="0.35">
      <c r="A1180" t="s">
        <v>1312</v>
      </c>
      <c r="B1180" t="s">
        <v>17</v>
      </c>
      <c r="C1180" t="s">
        <v>1357</v>
      </c>
      <c r="D1180" t="s">
        <v>30</v>
      </c>
      <c r="E1180" t="str">
        <f t="shared" si="38"/>
        <v>8</v>
      </c>
      <c r="F1180" t="s">
        <v>2665</v>
      </c>
      <c r="G1180" s="10">
        <v>1848640</v>
      </c>
      <c r="H1180" s="4">
        <v>5.8299999999999998E-2</v>
      </c>
    </row>
    <row r="1181" spans="1:8" x14ac:dyDescent="0.35">
      <c r="A1181" t="s">
        <v>1312</v>
      </c>
      <c r="B1181" t="s">
        <v>17</v>
      </c>
      <c r="C1181" t="s">
        <v>1357</v>
      </c>
      <c r="D1181" t="s">
        <v>50</v>
      </c>
      <c r="E1181" t="str">
        <f t="shared" si="38"/>
        <v/>
      </c>
      <c r="F1181" t="s">
        <v>2665</v>
      </c>
      <c r="G1181" s="10">
        <v>3516538</v>
      </c>
      <c r="H1181" s="4">
        <v>0.1109</v>
      </c>
    </row>
    <row r="1182" spans="1:8" x14ac:dyDescent="0.35">
      <c r="A1182" t="s">
        <v>1312</v>
      </c>
      <c r="B1182" t="s">
        <v>17</v>
      </c>
      <c r="C1182" t="s">
        <v>1357</v>
      </c>
      <c r="D1182" t="s">
        <v>2175</v>
      </c>
      <c r="E1182" t="str">
        <f t="shared" si="38"/>
        <v/>
      </c>
      <c r="F1182" t="s">
        <v>2665</v>
      </c>
      <c r="G1182" s="10">
        <v>8057279</v>
      </c>
      <c r="H1182" s="4">
        <v>0.25409999999999999</v>
      </c>
    </row>
    <row r="1183" spans="1:8" x14ac:dyDescent="0.35">
      <c r="A1183" t="s">
        <v>1312</v>
      </c>
      <c r="B1183" t="s">
        <v>17</v>
      </c>
      <c r="C1183" t="s">
        <v>1357</v>
      </c>
      <c r="D1183" t="s">
        <v>2177</v>
      </c>
      <c r="E1183" t="str">
        <f t="shared" si="38"/>
        <v/>
      </c>
      <c r="F1183" t="s">
        <v>2665</v>
      </c>
      <c r="G1183" s="10">
        <v>8054108</v>
      </c>
      <c r="H1183" s="4">
        <v>0.254</v>
      </c>
    </row>
    <row r="1184" spans="1:8" x14ac:dyDescent="0.35">
      <c r="A1184" t="s">
        <v>1312</v>
      </c>
      <c r="B1184" t="s">
        <v>17</v>
      </c>
      <c r="C1184" t="s">
        <v>1357</v>
      </c>
      <c r="D1184" t="s">
        <v>2179</v>
      </c>
      <c r="E1184" t="str">
        <f t="shared" si="38"/>
        <v/>
      </c>
      <c r="F1184" t="s">
        <v>2665</v>
      </c>
      <c r="G1184" s="10">
        <v>1737658</v>
      </c>
      <c r="H1184" s="4">
        <v>5.4800000000000001E-2</v>
      </c>
    </row>
    <row r="1185" spans="1:8" x14ac:dyDescent="0.35">
      <c r="A1185" t="s">
        <v>1312</v>
      </c>
      <c r="B1185" t="s">
        <v>17</v>
      </c>
      <c r="C1185" t="s">
        <v>1364</v>
      </c>
      <c r="D1185" t="s">
        <v>2170</v>
      </c>
      <c r="E1185" t="str">
        <f t="shared" si="38"/>
        <v/>
      </c>
      <c r="F1185" t="s">
        <v>2666</v>
      </c>
      <c r="G1185" s="10">
        <v>0</v>
      </c>
      <c r="H1185" s="4">
        <v>0</v>
      </c>
    </row>
    <row r="1186" spans="1:8" x14ac:dyDescent="0.35">
      <c r="A1186" t="s">
        <v>1312</v>
      </c>
      <c r="B1186" t="s">
        <v>17</v>
      </c>
      <c r="C1186" t="s">
        <v>1364</v>
      </c>
      <c r="D1186" t="s">
        <v>2172</v>
      </c>
      <c r="E1186" t="str">
        <f t="shared" si="38"/>
        <v/>
      </c>
      <c r="F1186" t="s">
        <v>2666</v>
      </c>
      <c r="G1186" s="10">
        <v>0</v>
      </c>
      <c r="H1186" s="4">
        <v>0</v>
      </c>
    </row>
    <row r="1187" spans="1:8" x14ac:dyDescent="0.35">
      <c r="A1187" t="s">
        <v>1312</v>
      </c>
      <c r="B1187" t="s">
        <v>17</v>
      </c>
      <c r="C1187" t="s">
        <v>1364</v>
      </c>
      <c r="D1187" t="s">
        <v>19</v>
      </c>
      <c r="E1187" t="str">
        <f t="shared" si="38"/>
        <v>8</v>
      </c>
      <c r="F1187" t="s">
        <v>2666</v>
      </c>
      <c r="G1187" s="10">
        <v>12511129</v>
      </c>
      <c r="H1187" s="4">
        <v>0.28070000000000001</v>
      </c>
    </row>
    <row r="1188" spans="1:8" x14ac:dyDescent="0.35">
      <c r="A1188" t="s">
        <v>1312</v>
      </c>
      <c r="B1188" t="s">
        <v>17</v>
      </c>
      <c r="C1188" t="s">
        <v>1364</v>
      </c>
      <c r="D1188" t="s">
        <v>30</v>
      </c>
      <c r="E1188" t="str">
        <f t="shared" si="38"/>
        <v>8</v>
      </c>
      <c r="F1188" t="s">
        <v>2666</v>
      </c>
      <c r="G1188" s="10">
        <v>579425</v>
      </c>
      <c r="H1188" s="4">
        <v>1.2999999999999999E-2</v>
      </c>
    </row>
    <row r="1189" spans="1:8" x14ac:dyDescent="0.35">
      <c r="A1189" t="s">
        <v>1312</v>
      </c>
      <c r="B1189" t="s">
        <v>17</v>
      </c>
      <c r="C1189" t="s">
        <v>1364</v>
      </c>
      <c r="D1189" t="s">
        <v>2175</v>
      </c>
      <c r="E1189" t="str">
        <f t="shared" si="38"/>
        <v/>
      </c>
      <c r="F1189" t="s">
        <v>2666</v>
      </c>
      <c r="G1189" s="10">
        <v>14467803</v>
      </c>
      <c r="H1189" s="4">
        <v>0.3246</v>
      </c>
    </row>
    <row r="1190" spans="1:8" x14ac:dyDescent="0.35">
      <c r="A1190" t="s">
        <v>1312</v>
      </c>
      <c r="B1190" t="s">
        <v>17</v>
      </c>
      <c r="C1190" t="s">
        <v>1364</v>
      </c>
      <c r="D1190" t="s">
        <v>2177</v>
      </c>
      <c r="E1190" t="str">
        <f t="shared" si="38"/>
        <v/>
      </c>
      <c r="F1190" t="s">
        <v>2666</v>
      </c>
      <c r="G1190" s="10">
        <v>8049554</v>
      </c>
      <c r="H1190" s="4">
        <v>0.18060000000000001</v>
      </c>
    </row>
    <row r="1191" spans="1:8" x14ac:dyDescent="0.35">
      <c r="A1191" t="s">
        <v>1312</v>
      </c>
      <c r="B1191" t="s">
        <v>17</v>
      </c>
      <c r="C1191" t="s">
        <v>1364</v>
      </c>
      <c r="D1191" t="s">
        <v>2179</v>
      </c>
      <c r="E1191" t="str">
        <f t="shared" si="38"/>
        <v/>
      </c>
      <c r="F1191" t="s">
        <v>2666</v>
      </c>
      <c r="G1191" s="10">
        <v>1430735</v>
      </c>
      <c r="H1191" s="4">
        <v>3.2099999999999997E-2</v>
      </c>
    </row>
    <row r="1192" spans="1:8" x14ac:dyDescent="0.35">
      <c r="A1192" t="s">
        <v>1312</v>
      </c>
      <c r="B1192" t="s">
        <v>17</v>
      </c>
      <c r="C1192" t="s">
        <v>1368</v>
      </c>
      <c r="D1192" t="s">
        <v>2172</v>
      </c>
      <c r="E1192" t="str">
        <f t="shared" si="38"/>
        <v/>
      </c>
      <c r="F1192" t="s">
        <v>2667</v>
      </c>
      <c r="G1192" s="10">
        <v>0</v>
      </c>
      <c r="H1192" s="4">
        <v>0</v>
      </c>
    </row>
    <row r="1193" spans="1:8" x14ac:dyDescent="0.35">
      <c r="A1193" t="s">
        <v>1312</v>
      </c>
      <c r="B1193" t="s">
        <v>17</v>
      </c>
      <c r="C1193" t="s">
        <v>1368</v>
      </c>
      <c r="D1193" t="s">
        <v>19</v>
      </c>
      <c r="E1193" t="str">
        <f t="shared" si="38"/>
        <v>8</v>
      </c>
      <c r="F1193" t="s">
        <v>2667</v>
      </c>
      <c r="G1193" s="10">
        <v>12078956</v>
      </c>
      <c r="H1193" s="4">
        <v>0.51439999999999997</v>
      </c>
    </row>
    <row r="1194" spans="1:8" x14ac:dyDescent="0.35">
      <c r="A1194" t="s">
        <v>1312</v>
      </c>
      <c r="B1194" t="s">
        <v>17</v>
      </c>
      <c r="C1194" t="s">
        <v>1368</v>
      </c>
      <c r="D1194" t="s">
        <v>2175</v>
      </c>
      <c r="E1194" t="str">
        <f t="shared" si="38"/>
        <v/>
      </c>
      <c r="F1194" t="s">
        <v>2667</v>
      </c>
      <c r="G1194" s="10">
        <v>9636865</v>
      </c>
      <c r="H1194" s="4">
        <v>0.41039999999999999</v>
      </c>
    </row>
    <row r="1195" spans="1:8" x14ac:dyDescent="0.35">
      <c r="A1195" t="s">
        <v>1312</v>
      </c>
      <c r="B1195" t="s">
        <v>17</v>
      </c>
      <c r="C1195" t="s">
        <v>1368</v>
      </c>
      <c r="D1195" t="s">
        <v>2177</v>
      </c>
      <c r="E1195" t="str">
        <f t="shared" si="38"/>
        <v/>
      </c>
      <c r="F1195" t="s">
        <v>2667</v>
      </c>
      <c r="G1195" s="10">
        <v>7608051</v>
      </c>
      <c r="H1195" s="4">
        <v>0.32400000000000001</v>
      </c>
    </row>
    <row r="1196" spans="1:8" x14ac:dyDescent="0.35">
      <c r="A1196" t="s">
        <v>1312</v>
      </c>
      <c r="B1196" t="s">
        <v>17</v>
      </c>
      <c r="C1196" t="s">
        <v>1368</v>
      </c>
      <c r="D1196" t="s">
        <v>2179</v>
      </c>
      <c r="E1196" t="str">
        <f t="shared" si="38"/>
        <v/>
      </c>
      <c r="F1196" t="s">
        <v>2667</v>
      </c>
      <c r="G1196" s="10">
        <v>345180</v>
      </c>
      <c r="H1196" s="4">
        <v>1.47E-2</v>
      </c>
    </row>
    <row r="1197" spans="1:8" x14ac:dyDescent="0.35">
      <c r="A1197" t="s">
        <v>1312</v>
      </c>
      <c r="B1197" t="s">
        <v>17</v>
      </c>
      <c r="C1197" t="s">
        <v>1372</v>
      </c>
      <c r="D1197" t="s">
        <v>2206</v>
      </c>
      <c r="E1197" t="str">
        <f t="shared" si="38"/>
        <v/>
      </c>
      <c r="F1197" t="s">
        <v>2668</v>
      </c>
      <c r="G1197" s="10">
        <v>4477806</v>
      </c>
      <c r="H1197" s="4">
        <v>0.08</v>
      </c>
    </row>
    <row r="1198" spans="1:8" x14ac:dyDescent="0.35">
      <c r="A1198" t="s">
        <v>1312</v>
      </c>
      <c r="B1198" t="s">
        <v>17</v>
      </c>
      <c r="C1198" t="s">
        <v>1372</v>
      </c>
      <c r="D1198" t="s">
        <v>2170</v>
      </c>
      <c r="E1198" t="str">
        <f t="shared" si="38"/>
        <v/>
      </c>
      <c r="F1198" t="s">
        <v>2668</v>
      </c>
      <c r="G1198" s="10">
        <v>0</v>
      </c>
      <c r="H1198" s="4">
        <v>0</v>
      </c>
    </row>
    <row r="1199" spans="1:8" x14ac:dyDescent="0.35">
      <c r="A1199" t="s">
        <v>1312</v>
      </c>
      <c r="B1199" t="s">
        <v>17</v>
      </c>
      <c r="C1199" t="s">
        <v>1372</v>
      </c>
      <c r="D1199" t="s">
        <v>2172</v>
      </c>
      <c r="E1199" t="str">
        <f t="shared" si="38"/>
        <v/>
      </c>
      <c r="F1199" t="s">
        <v>2668</v>
      </c>
      <c r="G1199" s="10">
        <v>0</v>
      </c>
      <c r="H1199" s="4">
        <v>0</v>
      </c>
    </row>
    <row r="1200" spans="1:8" x14ac:dyDescent="0.35">
      <c r="A1200" t="s">
        <v>1312</v>
      </c>
      <c r="B1200" t="s">
        <v>17</v>
      </c>
      <c r="C1200" t="s">
        <v>1372</v>
      </c>
      <c r="D1200" t="s">
        <v>19</v>
      </c>
      <c r="E1200" t="str">
        <f t="shared" si="38"/>
        <v>8</v>
      </c>
      <c r="F1200" t="s">
        <v>2668</v>
      </c>
      <c r="G1200" s="10">
        <v>6396571</v>
      </c>
      <c r="H1200" s="4">
        <v>0.1143</v>
      </c>
    </row>
    <row r="1201" spans="1:8" x14ac:dyDescent="0.35">
      <c r="A1201" t="s">
        <v>1312</v>
      </c>
      <c r="B1201" t="s">
        <v>17</v>
      </c>
      <c r="C1201" t="s">
        <v>1372</v>
      </c>
      <c r="D1201" t="s">
        <v>30</v>
      </c>
      <c r="E1201" t="str">
        <f t="shared" si="38"/>
        <v>8</v>
      </c>
      <c r="F1201" t="s">
        <v>2668</v>
      </c>
      <c r="G1201" s="10">
        <v>1102471</v>
      </c>
      <c r="H1201" s="4">
        <v>1.9699999999999999E-2</v>
      </c>
    </row>
    <row r="1202" spans="1:8" x14ac:dyDescent="0.35">
      <c r="A1202" t="s">
        <v>1312</v>
      </c>
      <c r="B1202" t="s">
        <v>17</v>
      </c>
      <c r="C1202" t="s">
        <v>1372</v>
      </c>
      <c r="D1202" t="s">
        <v>2175</v>
      </c>
      <c r="E1202" t="str">
        <f t="shared" si="38"/>
        <v/>
      </c>
      <c r="F1202" t="s">
        <v>2668</v>
      </c>
      <c r="G1202" s="10">
        <v>7846012</v>
      </c>
      <c r="H1202" s="4">
        <v>0.14019999999999999</v>
      </c>
    </row>
    <row r="1203" spans="1:8" x14ac:dyDescent="0.35">
      <c r="A1203" t="s">
        <v>1312</v>
      </c>
      <c r="B1203" t="s">
        <v>17</v>
      </c>
      <c r="C1203" t="s">
        <v>1372</v>
      </c>
      <c r="D1203" t="s">
        <v>2177</v>
      </c>
      <c r="E1203" t="str">
        <f t="shared" si="38"/>
        <v/>
      </c>
      <c r="F1203" t="s">
        <v>2668</v>
      </c>
      <c r="G1203" s="10">
        <v>7527023</v>
      </c>
      <c r="H1203" s="4">
        <v>0.13450000000000001</v>
      </c>
    </row>
    <row r="1204" spans="1:8" x14ac:dyDescent="0.35">
      <c r="A1204" t="s">
        <v>1312</v>
      </c>
      <c r="B1204" t="s">
        <v>17</v>
      </c>
      <c r="C1204" t="s">
        <v>1372</v>
      </c>
      <c r="D1204" t="s">
        <v>2179</v>
      </c>
      <c r="E1204" t="str">
        <f t="shared" si="38"/>
        <v/>
      </c>
      <c r="F1204" t="s">
        <v>2668</v>
      </c>
      <c r="G1204" s="10">
        <v>1387882</v>
      </c>
      <c r="H1204" s="4">
        <v>2.4799999999999999E-2</v>
      </c>
    </row>
    <row r="1205" spans="1:8" x14ac:dyDescent="0.35">
      <c r="A1205" t="s">
        <v>1312</v>
      </c>
      <c r="B1205" t="s">
        <v>17</v>
      </c>
      <c r="C1205" t="s">
        <v>1389</v>
      </c>
      <c r="D1205" t="s">
        <v>2206</v>
      </c>
      <c r="E1205" t="str">
        <f t="shared" si="38"/>
        <v/>
      </c>
      <c r="F1205" t="s">
        <v>2669</v>
      </c>
      <c r="G1205" s="10">
        <v>9861879</v>
      </c>
      <c r="H1205" s="4">
        <v>0.35</v>
      </c>
    </row>
    <row r="1206" spans="1:8" x14ac:dyDescent="0.35">
      <c r="A1206" t="s">
        <v>1312</v>
      </c>
      <c r="B1206" t="s">
        <v>17</v>
      </c>
      <c r="C1206" t="s">
        <v>1389</v>
      </c>
      <c r="D1206" t="s">
        <v>2172</v>
      </c>
      <c r="E1206" t="str">
        <f t="shared" si="38"/>
        <v/>
      </c>
      <c r="F1206" t="s">
        <v>2669</v>
      </c>
      <c r="G1206" s="10">
        <v>0</v>
      </c>
      <c r="H1206" s="4">
        <v>0</v>
      </c>
    </row>
    <row r="1207" spans="1:8" x14ac:dyDescent="0.35">
      <c r="A1207" t="s">
        <v>1312</v>
      </c>
      <c r="B1207" t="s">
        <v>17</v>
      </c>
      <c r="C1207" t="s">
        <v>1389</v>
      </c>
      <c r="D1207" t="s">
        <v>19</v>
      </c>
      <c r="E1207" t="str">
        <f t="shared" si="38"/>
        <v>8</v>
      </c>
      <c r="F1207" t="s">
        <v>2669</v>
      </c>
      <c r="G1207" s="10">
        <v>28019531</v>
      </c>
      <c r="H1207" s="4">
        <v>1.1005</v>
      </c>
    </row>
    <row r="1208" spans="1:8" x14ac:dyDescent="0.35">
      <c r="A1208" t="s">
        <v>1312</v>
      </c>
      <c r="B1208" t="s">
        <v>17</v>
      </c>
      <c r="C1208" t="s">
        <v>1389</v>
      </c>
      <c r="D1208" t="s">
        <v>30</v>
      </c>
      <c r="E1208" t="str">
        <f t="shared" si="38"/>
        <v>8</v>
      </c>
      <c r="F1208" t="s">
        <v>2669</v>
      </c>
      <c r="G1208" s="10">
        <v>2350025</v>
      </c>
      <c r="H1208" s="4">
        <v>9.2299999999999993E-2</v>
      </c>
    </row>
    <row r="1209" spans="1:8" x14ac:dyDescent="0.35">
      <c r="A1209" t="s">
        <v>1312</v>
      </c>
      <c r="B1209" t="s">
        <v>17</v>
      </c>
      <c r="C1209" t="s">
        <v>1389</v>
      </c>
      <c r="D1209" t="s">
        <v>2175</v>
      </c>
      <c r="E1209" t="str">
        <f t="shared" si="38"/>
        <v/>
      </c>
      <c r="F1209" t="s">
        <v>2669</v>
      </c>
      <c r="G1209" s="10">
        <v>5932350</v>
      </c>
      <c r="H1209" s="4">
        <v>0.23300000000000001</v>
      </c>
    </row>
    <row r="1210" spans="1:8" x14ac:dyDescent="0.35">
      <c r="A1210" t="s">
        <v>1312</v>
      </c>
      <c r="B1210" t="s">
        <v>17</v>
      </c>
      <c r="C1210" t="s">
        <v>1389</v>
      </c>
      <c r="D1210" t="s">
        <v>2177</v>
      </c>
      <c r="E1210" t="str">
        <f t="shared" si="38"/>
        <v/>
      </c>
      <c r="F1210" t="s">
        <v>2669</v>
      </c>
      <c r="G1210" s="10">
        <v>7961570</v>
      </c>
      <c r="H1210" s="4">
        <v>0.31269999999999998</v>
      </c>
    </row>
    <row r="1211" spans="1:8" x14ac:dyDescent="0.35">
      <c r="A1211" t="s">
        <v>1312</v>
      </c>
      <c r="B1211" t="s">
        <v>17</v>
      </c>
      <c r="C1211" t="s">
        <v>1389</v>
      </c>
      <c r="D1211" t="s">
        <v>2179</v>
      </c>
      <c r="E1211" t="str">
        <f t="shared" si="38"/>
        <v/>
      </c>
      <c r="F1211" t="s">
        <v>2669</v>
      </c>
      <c r="G1211" s="10">
        <v>0</v>
      </c>
      <c r="H1211" s="4">
        <v>0</v>
      </c>
    </row>
    <row r="1212" spans="1:8" x14ac:dyDescent="0.35">
      <c r="A1212" t="s">
        <v>1312</v>
      </c>
      <c r="B1212" t="s">
        <v>17</v>
      </c>
      <c r="C1212" t="s">
        <v>1396</v>
      </c>
      <c r="D1212" t="s">
        <v>2206</v>
      </c>
      <c r="E1212" t="str">
        <f t="shared" si="38"/>
        <v/>
      </c>
      <c r="F1212" t="s">
        <v>2670</v>
      </c>
      <c r="G1212" s="10">
        <v>1443218</v>
      </c>
      <c r="H1212" s="4">
        <v>0.35</v>
      </c>
    </row>
    <row r="1213" spans="1:8" x14ac:dyDescent="0.35">
      <c r="A1213" t="s">
        <v>1312</v>
      </c>
      <c r="B1213" t="s">
        <v>17</v>
      </c>
      <c r="C1213" t="s">
        <v>1396</v>
      </c>
      <c r="D1213" t="s">
        <v>2170</v>
      </c>
      <c r="E1213" t="str">
        <f t="shared" si="38"/>
        <v/>
      </c>
      <c r="F1213" t="s">
        <v>2670</v>
      </c>
      <c r="G1213" s="10">
        <v>0</v>
      </c>
      <c r="H1213" s="4">
        <v>0</v>
      </c>
    </row>
    <row r="1214" spans="1:8" x14ac:dyDescent="0.35">
      <c r="A1214" t="s">
        <v>1312</v>
      </c>
      <c r="B1214" t="s">
        <v>17</v>
      </c>
      <c r="C1214" t="s">
        <v>1396</v>
      </c>
      <c r="D1214" t="s">
        <v>2172</v>
      </c>
      <c r="E1214" t="str">
        <f t="shared" si="38"/>
        <v/>
      </c>
      <c r="F1214" t="s">
        <v>2670</v>
      </c>
      <c r="G1214" s="10">
        <v>0</v>
      </c>
      <c r="H1214" s="4">
        <v>0</v>
      </c>
    </row>
    <row r="1215" spans="1:8" x14ac:dyDescent="0.35">
      <c r="A1215" t="s">
        <v>1312</v>
      </c>
      <c r="B1215" t="s">
        <v>17</v>
      </c>
      <c r="C1215" t="s">
        <v>1396</v>
      </c>
      <c r="D1215" t="s">
        <v>19</v>
      </c>
      <c r="E1215" t="str">
        <f t="shared" si="38"/>
        <v>8</v>
      </c>
      <c r="F1215" t="s">
        <v>2670</v>
      </c>
      <c r="G1215" s="10">
        <v>5395838</v>
      </c>
      <c r="H1215" s="4">
        <v>1.3893</v>
      </c>
    </row>
    <row r="1216" spans="1:8" x14ac:dyDescent="0.35">
      <c r="A1216" t="s">
        <v>1312</v>
      </c>
      <c r="B1216" t="s">
        <v>17</v>
      </c>
      <c r="C1216" t="s">
        <v>1396</v>
      </c>
      <c r="D1216" t="s">
        <v>30</v>
      </c>
      <c r="E1216" t="str">
        <f t="shared" si="38"/>
        <v>8</v>
      </c>
      <c r="F1216" t="s">
        <v>2670</v>
      </c>
      <c r="G1216" s="10">
        <v>369743</v>
      </c>
      <c r="H1216" s="4">
        <v>9.5200000000000007E-2</v>
      </c>
    </row>
    <row r="1217" spans="1:8" x14ac:dyDescent="0.35">
      <c r="A1217" t="s">
        <v>1312</v>
      </c>
      <c r="B1217" t="s">
        <v>17</v>
      </c>
      <c r="C1217" t="s">
        <v>1396</v>
      </c>
      <c r="D1217" t="s">
        <v>50</v>
      </c>
      <c r="E1217" t="str">
        <f t="shared" si="38"/>
        <v/>
      </c>
      <c r="F1217" t="s">
        <v>2670</v>
      </c>
      <c r="G1217" s="10">
        <v>598729</v>
      </c>
      <c r="H1217" s="4">
        <v>0.1452</v>
      </c>
    </row>
    <row r="1218" spans="1:8" x14ac:dyDescent="0.35">
      <c r="A1218" t="s">
        <v>1312</v>
      </c>
      <c r="B1218" t="s">
        <v>17</v>
      </c>
      <c r="C1218" t="s">
        <v>1396</v>
      </c>
      <c r="D1218" t="s">
        <v>2175</v>
      </c>
      <c r="E1218" t="str">
        <f t="shared" si="38"/>
        <v/>
      </c>
      <c r="F1218" t="s">
        <v>2670</v>
      </c>
      <c r="G1218" s="10">
        <v>1228463</v>
      </c>
      <c r="H1218" s="4">
        <v>0.31630000000000003</v>
      </c>
    </row>
    <row r="1219" spans="1:8" x14ac:dyDescent="0.35">
      <c r="A1219" t="s">
        <v>1312</v>
      </c>
      <c r="B1219" t="s">
        <v>17</v>
      </c>
      <c r="C1219" t="s">
        <v>1396</v>
      </c>
      <c r="D1219" t="s">
        <v>2177</v>
      </c>
      <c r="E1219" t="str">
        <f t="shared" ref="E1219:E1282" si="39">IF(OR(D1219="0187",D1219="0287"),"",IF(MID(D1219,3,1)="8","8",""))</f>
        <v/>
      </c>
      <c r="F1219" t="s">
        <v>2670</v>
      </c>
      <c r="G1219" s="10">
        <v>874256</v>
      </c>
      <c r="H1219" s="4">
        <v>0.22509999999999999</v>
      </c>
    </row>
    <row r="1220" spans="1:8" x14ac:dyDescent="0.35">
      <c r="A1220" t="s">
        <v>1312</v>
      </c>
      <c r="B1220" t="s">
        <v>17</v>
      </c>
      <c r="C1220" t="s">
        <v>1396</v>
      </c>
      <c r="D1220" t="s">
        <v>2179</v>
      </c>
      <c r="E1220" t="str">
        <f t="shared" si="39"/>
        <v/>
      </c>
      <c r="F1220" t="s">
        <v>2670</v>
      </c>
      <c r="G1220" s="10">
        <v>0</v>
      </c>
      <c r="H1220" s="4">
        <v>0</v>
      </c>
    </row>
    <row r="1221" spans="1:8" x14ac:dyDescent="0.35">
      <c r="A1221" t="s">
        <v>1312</v>
      </c>
      <c r="B1221" t="s">
        <v>17</v>
      </c>
      <c r="C1221" t="s">
        <v>1416</v>
      </c>
      <c r="D1221" t="s">
        <v>2172</v>
      </c>
      <c r="E1221" t="str">
        <f t="shared" si="39"/>
        <v/>
      </c>
      <c r="F1221" t="s">
        <v>2671</v>
      </c>
      <c r="G1221" s="10">
        <v>0</v>
      </c>
      <c r="H1221" s="4">
        <v>0</v>
      </c>
    </row>
    <row r="1222" spans="1:8" x14ac:dyDescent="0.35">
      <c r="A1222" t="s">
        <v>1312</v>
      </c>
      <c r="B1222" t="s">
        <v>17</v>
      </c>
      <c r="C1222" t="s">
        <v>1416</v>
      </c>
      <c r="D1222" t="s">
        <v>19</v>
      </c>
      <c r="E1222" t="str">
        <f t="shared" si="39"/>
        <v>8</v>
      </c>
      <c r="F1222" t="s">
        <v>2671</v>
      </c>
      <c r="G1222" s="10">
        <v>44991163</v>
      </c>
      <c r="H1222" s="4">
        <v>0.46539999999999998</v>
      </c>
    </row>
    <row r="1223" spans="1:8" x14ac:dyDescent="0.35">
      <c r="A1223" t="s">
        <v>1312</v>
      </c>
      <c r="B1223" t="s">
        <v>17</v>
      </c>
      <c r="C1223" t="s">
        <v>1416</v>
      </c>
      <c r="D1223" t="s">
        <v>30</v>
      </c>
      <c r="E1223" t="str">
        <f t="shared" si="39"/>
        <v>8</v>
      </c>
      <c r="F1223" t="s">
        <v>2671</v>
      </c>
      <c r="G1223" s="10">
        <v>3499528</v>
      </c>
      <c r="H1223" s="4">
        <v>3.6200000000000003E-2</v>
      </c>
    </row>
    <row r="1224" spans="1:8" x14ac:dyDescent="0.35">
      <c r="A1224" t="s">
        <v>1312</v>
      </c>
      <c r="B1224" t="s">
        <v>17</v>
      </c>
      <c r="C1224" t="s">
        <v>1416</v>
      </c>
      <c r="D1224" t="s">
        <v>94</v>
      </c>
      <c r="E1224" t="str">
        <f t="shared" si="39"/>
        <v/>
      </c>
      <c r="F1224" t="s">
        <v>2671</v>
      </c>
      <c r="G1224" s="10">
        <v>19576086</v>
      </c>
      <c r="H1224" s="4">
        <v>0.20250000000000001</v>
      </c>
    </row>
    <row r="1225" spans="1:8" x14ac:dyDescent="0.35">
      <c r="A1225" t="s">
        <v>1312</v>
      </c>
      <c r="B1225" t="s">
        <v>17</v>
      </c>
      <c r="C1225" t="s">
        <v>1416</v>
      </c>
      <c r="D1225" t="s">
        <v>2175</v>
      </c>
      <c r="E1225" t="str">
        <f t="shared" si="39"/>
        <v/>
      </c>
      <c r="F1225" t="s">
        <v>2671</v>
      </c>
      <c r="G1225" s="10">
        <v>28189564</v>
      </c>
      <c r="H1225" s="4">
        <v>0.29160000000000003</v>
      </c>
    </row>
    <row r="1226" spans="1:8" x14ac:dyDescent="0.35">
      <c r="A1226" t="s">
        <v>1312</v>
      </c>
      <c r="B1226" t="s">
        <v>17</v>
      </c>
      <c r="C1226" t="s">
        <v>1416</v>
      </c>
      <c r="D1226" t="s">
        <v>2177</v>
      </c>
      <c r="E1226" t="str">
        <f t="shared" si="39"/>
        <v/>
      </c>
      <c r="F1226" t="s">
        <v>2671</v>
      </c>
      <c r="G1226" s="10">
        <v>33622532</v>
      </c>
      <c r="H1226" s="4">
        <v>0.3478</v>
      </c>
    </row>
    <row r="1227" spans="1:8" x14ac:dyDescent="0.35">
      <c r="A1227" t="s">
        <v>1312</v>
      </c>
      <c r="B1227" t="s">
        <v>17</v>
      </c>
      <c r="C1227" t="s">
        <v>1416</v>
      </c>
      <c r="D1227" t="s">
        <v>2179</v>
      </c>
      <c r="E1227" t="str">
        <f t="shared" si="39"/>
        <v/>
      </c>
      <c r="F1227" t="s">
        <v>2671</v>
      </c>
      <c r="G1227" s="10">
        <v>7105394</v>
      </c>
      <c r="H1227" s="4">
        <v>7.3499999999999996E-2</v>
      </c>
    </row>
    <row r="1228" spans="1:8" x14ac:dyDescent="0.35">
      <c r="A1228" t="s">
        <v>1312</v>
      </c>
      <c r="B1228" t="s">
        <v>17</v>
      </c>
      <c r="C1228" t="s">
        <v>1426</v>
      </c>
      <c r="D1228" t="s">
        <v>2206</v>
      </c>
      <c r="E1228" t="str">
        <f t="shared" si="39"/>
        <v/>
      </c>
      <c r="F1228" t="s">
        <v>2672</v>
      </c>
      <c r="G1228" s="10">
        <v>3784069</v>
      </c>
      <c r="H1228" s="4">
        <v>0.5484</v>
      </c>
    </row>
    <row r="1229" spans="1:8" x14ac:dyDescent="0.35">
      <c r="A1229" t="s">
        <v>1312</v>
      </c>
      <c r="B1229" t="s">
        <v>17</v>
      </c>
      <c r="C1229" t="s">
        <v>1426</v>
      </c>
      <c r="D1229" t="s">
        <v>2170</v>
      </c>
      <c r="E1229" t="str">
        <f t="shared" si="39"/>
        <v/>
      </c>
      <c r="F1229" t="s">
        <v>2672</v>
      </c>
      <c r="G1229" s="10">
        <v>0</v>
      </c>
      <c r="H1229" s="4">
        <v>0</v>
      </c>
    </row>
    <row r="1230" spans="1:8" x14ac:dyDescent="0.35">
      <c r="A1230" t="s">
        <v>1312</v>
      </c>
      <c r="B1230" t="s">
        <v>17</v>
      </c>
      <c r="C1230" t="s">
        <v>1426</v>
      </c>
      <c r="D1230" t="s">
        <v>2172</v>
      </c>
      <c r="E1230" t="str">
        <f t="shared" si="39"/>
        <v/>
      </c>
      <c r="F1230" t="s">
        <v>2672</v>
      </c>
      <c r="G1230" s="10">
        <v>0</v>
      </c>
      <c r="H1230" s="4">
        <v>0</v>
      </c>
    </row>
    <row r="1231" spans="1:8" x14ac:dyDescent="0.35">
      <c r="A1231" t="s">
        <v>1312</v>
      </c>
      <c r="B1231" t="s">
        <v>17</v>
      </c>
      <c r="C1231" t="s">
        <v>1426</v>
      </c>
      <c r="D1231" t="s">
        <v>19</v>
      </c>
      <c r="E1231" t="str">
        <f t="shared" si="39"/>
        <v>8</v>
      </c>
      <c r="F1231" t="s">
        <v>2672</v>
      </c>
      <c r="G1231" s="10">
        <v>22648</v>
      </c>
      <c r="H1231" s="4">
        <v>4.0000000000000001E-3</v>
      </c>
    </row>
    <row r="1232" spans="1:8" x14ac:dyDescent="0.35">
      <c r="A1232" t="s">
        <v>1312</v>
      </c>
      <c r="B1232" t="s">
        <v>17</v>
      </c>
      <c r="C1232" t="s">
        <v>1426</v>
      </c>
      <c r="D1232" t="s">
        <v>2175</v>
      </c>
      <c r="E1232" t="str">
        <f t="shared" si="39"/>
        <v/>
      </c>
      <c r="F1232" t="s">
        <v>2672</v>
      </c>
      <c r="G1232" s="10">
        <v>1712759</v>
      </c>
      <c r="H1232" s="4">
        <v>0.30249999999999999</v>
      </c>
    </row>
    <row r="1233" spans="1:8" x14ac:dyDescent="0.35">
      <c r="A1233" t="s">
        <v>1312</v>
      </c>
      <c r="B1233" t="s">
        <v>17</v>
      </c>
      <c r="C1233" t="s">
        <v>1426</v>
      </c>
      <c r="D1233" t="s">
        <v>2177</v>
      </c>
      <c r="E1233" t="str">
        <f t="shared" si="39"/>
        <v/>
      </c>
      <c r="F1233" t="s">
        <v>2672</v>
      </c>
      <c r="G1233" s="10">
        <v>0</v>
      </c>
      <c r="H1233" s="4">
        <v>0</v>
      </c>
    </row>
    <row r="1234" spans="1:8" x14ac:dyDescent="0.35">
      <c r="A1234" t="s">
        <v>1428</v>
      </c>
      <c r="B1234" t="s">
        <v>17</v>
      </c>
      <c r="C1234" t="s">
        <v>1432</v>
      </c>
      <c r="D1234" t="s">
        <v>2172</v>
      </c>
      <c r="E1234" t="str">
        <f t="shared" si="39"/>
        <v/>
      </c>
      <c r="F1234" t="s">
        <v>2674</v>
      </c>
      <c r="G1234" s="10">
        <v>0</v>
      </c>
      <c r="H1234" s="4">
        <v>0</v>
      </c>
    </row>
    <row r="1235" spans="1:8" x14ac:dyDescent="0.35">
      <c r="A1235" t="s">
        <v>1428</v>
      </c>
      <c r="B1235" t="s">
        <v>17</v>
      </c>
      <c r="C1235" t="s">
        <v>1432</v>
      </c>
      <c r="D1235" t="s">
        <v>19</v>
      </c>
      <c r="E1235" t="str">
        <f t="shared" si="39"/>
        <v>8</v>
      </c>
      <c r="F1235" t="s">
        <v>2674</v>
      </c>
      <c r="G1235" s="10">
        <v>831162</v>
      </c>
      <c r="H1235" s="4">
        <v>0.51490000000000002</v>
      </c>
    </row>
    <row r="1236" spans="1:8" x14ac:dyDescent="0.35">
      <c r="A1236" t="s">
        <v>1428</v>
      </c>
      <c r="B1236" t="s">
        <v>17</v>
      </c>
      <c r="C1236" t="s">
        <v>1432</v>
      </c>
      <c r="D1236" t="s">
        <v>30</v>
      </c>
      <c r="E1236" t="str">
        <f t="shared" si="39"/>
        <v>8</v>
      </c>
      <c r="F1236" t="s">
        <v>2674</v>
      </c>
      <c r="G1236" s="10">
        <v>40678</v>
      </c>
      <c r="H1236" s="4">
        <v>2.52E-2</v>
      </c>
    </row>
    <row r="1237" spans="1:8" x14ac:dyDescent="0.35">
      <c r="A1237" t="s">
        <v>1428</v>
      </c>
      <c r="B1237" t="s">
        <v>17</v>
      </c>
      <c r="C1237" t="s">
        <v>1432</v>
      </c>
      <c r="D1237" t="s">
        <v>2175</v>
      </c>
      <c r="E1237" t="str">
        <f t="shared" si="39"/>
        <v/>
      </c>
      <c r="F1237" t="s">
        <v>2674</v>
      </c>
      <c r="G1237" s="10">
        <v>481522</v>
      </c>
      <c r="H1237" s="4">
        <v>0.29830000000000001</v>
      </c>
    </row>
    <row r="1238" spans="1:8" x14ac:dyDescent="0.35">
      <c r="A1238" t="s">
        <v>1428</v>
      </c>
      <c r="B1238" t="s">
        <v>17</v>
      </c>
      <c r="C1238" t="s">
        <v>1432</v>
      </c>
      <c r="D1238" t="s">
        <v>2177</v>
      </c>
      <c r="E1238" t="str">
        <f t="shared" si="39"/>
        <v/>
      </c>
      <c r="F1238" t="s">
        <v>2674</v>
      </c>
      <c r="G1238" s="10">
        <v>333175</v>
      </c>
      <c r="H1238" s="4">
        <v>0.2064</v>
      </c>
    </row>
    <row r="1239" spans="1:8" x14ac:dyDescent="0.35">
      <c r="A1239" t="s">
        <v>1428</v>
      </c>
      <c r="B1239" t="s">
        <v>17</v>
      </c>
      <c r="C1239" t="s">
        <v>1432</v>
      </c>
      <c r="D1239" t="s">
        <v>2179</v>
      </c>
      <c r="E1239" t="str">
        <f t="shared" si="39"/>
        <v/>
      </c>
      <c r="F1239" t="s">
        <v>2674</v>
      </c>
      <c r="G1239" s="10">
        <v>60372</v>
      </c>
      <c r="H1239" s="4">
        <v>3.7400000000000003E-2</v>
      </c>
    </row>
    <row r="1240" spans="1:8" x14ac:dyDescent="0.35">
      <c r="A1240" t="s">
        <v>1428</v>
      </c>
      <c r="B1240" t="s">
        <v>17</v>
      </c>
      <c r="C1240" t="s">
        <v>1436</v>
      </c>
      <c r="D1240" t="s">
        <v>2172</v>
      </c>
      <c r="E1240" t="str">
        <f t="shared" si="39"/>
        <v/>
      </c>
      <c r="F1240" t="s">
        <v>2675</v>
      </c>
      <c r="G1240" s="10">
        <v>0</v>
      </c>
      <c r="H1240" s="4">
        <v>0</v>
      </c>
    </row>
    <row r="1241" spans="1:8" x14ac:dyDescent="0.35">
      <c r="A1241" t="s">
        <v>1428</v>
      </c>
      <c r="B1241" t="s">
        <v>17</v>
      </c>
      <c r="C1241" t="s">
        <v>1436</v>
      </c>
      <c r="D1241" t="s">
        <v>19</v>
      </c>
      <c r="E1241" t="str">
        <f t="shared" si="39"/>
        <v>8</v>
      </c>
      <c r="F1241" t="s">
        <v>2675</v>
      </c>
      <c r="G1241" s="10">
        <v>1092069</v>
      </c>
      <c r="H1241" s="4">
        <v>0.25890000000000002</v>
      </c>
    </row>
    <row r="1242" spans="1:8" x14ac:dyDescent="0.35">
      <c r="A1242" t="s">
        <v>1428</v>
      </c>
      <c r="B1242" t="s">
        <v>17</v>
      </c>
      <c r="C1242" t="s">
        <v>1436</v>
      </c>
      <c r="D1242" t="s">
        <v>30</v>
      </c>
      <c r="E1242" t="str">
        <f t="shared" si="39"/>
        <v>8</v>
      </c>
      <c r="F1242" t="s">
        <v>2675</v>
      </c>
      <c r="G1242" s="10">
        <v>118107</v>
      </c>
      <c r="H1242" s="4">
        <v>2.8000000000000001E-2</v>
      </c>
    </row>
    <row r="1243" spans="1:8" x14ac:dyDescent="0.35">
      <c r="A1243" t="s">
        <v>1428</v>
      </c>
      <c r="B1243" t="s">
        <v>17</v>
      </c>
      <c r="C1243" t="s">
        <v>1436</v>
      </c>
      <c r="D1243" t="s">
        <v>2175</v>
      </c>
      <c r="E1243" t="str">
        <f t="shared" si="39"/>
        <v/>
      </c>
      <c r="F1243" t="s">
        <v>2675</v>
      </c>
      <c r="G1243" s="10">
        <v>1254044</v>
      </c>
      <c r="H1243" s="4">
        <v>0.29730000000000001</v>
      </c>
    </row>
    <row r="1244" spans="1:8" x14ac:dyDescent="0.35">
      <c r="A1244" t="s">
        <v>1428</v>
      </c>
      <c r="B1244" t="s">
        <v>17</v>
      </c>
      <c r="C1244" t="s">
        <v>1436</v>
      </c>
      <c r="D1244" t="s">
        <v>2177</v>
      </c>
      <c r="E1244" t="str">
        <f t="shared" si="39"/>
        <v/>
      </c>
      <c r="F1244" t="s">
        <v>2675</v>
      </c>
      <c r="G1244" s="10">
        <v>458087</v>
      </c>
      <c r="H1244" s="4">
        <v>0.1086</v>
      </c>
    </row>
    <row r="1245" spans="1:8" x14ac:dyDescent="0.35">
      <c r="A1245" t="s">
        <v>1428</v>
      </c>
      <c r="B1245" t="s">
        <v>17</v>
      </c>
      <c r="C1245" t="s">
        <v>1436</v>
      </c>
      <c r="D1245" t="s">
        <v>2179</v>
      </c>
      <c r="E1245" t="str">
        <f t="shared" si="39"/>
        <v/>
      </c>
      <c r="F1245" t="s">
        <v>2675</v>
      </c>
      <c r="G1245" s="10">
        <v>102078</v>
      </c>
      <c r="H1245" s="4">
        <v>2.4199999999999999E-2</v>
      </c>
    </row>
    <row r="1246" spans="1:8" x14ac:dyDescent="0.35">
      <c r="A1246" t="s">
        <v>1428</v>
      </c>
      <c r="B1246" t="s">
        <v>17</v>
      </c>
      <c r="C1246" t="s">
        <v>1438</v>
      </c>
      <c r="D1246" t="s">
        <v>2170</v>
      </c>
      <c r="E1246" t="str">
        <f t="shared" si="39"/>
        <v/>
      </c>
      <c r="F1246" t="s">
        <v>2676</v>
      </c>
      <c r="G1246" s="10">
        <v>0</v>
      </c>
      <c r="H1246" s="4">
        <v>0</v>
      </c>
    </row>
    <row r="1247" spans="1:8" x14ac:dyDescent="0.35">
      <c r="A1247" t="s">
        <v>1428</v>
      </c>
      <c r="B1247" t="s">
        <v>17</v>
      </c>
      <c r="C1247" t="s">
        <v>1438</v>
      </c>
      <c r="D1247" t="s">
        <v>2172</v>
      </c>
      <c r="E1247" t="str">
        <f t="shared" si="39"/>
        <v/>
      </c>
      <c r="F1247" t="s">
        <v>2676</v>
      </c>
      <c r="G1247" s="10">
        <v>0</v>
      </c>
      <c r="H1247" s="4">
        <v>0</v>
      </c>
    </row>
    <row r="1248" spans="1:8" x14ac:dyDescent="0.35">
      <c r="A1248" t="s">
        <v>1428</v>
      </c>
      <c r="B1248" t="s">
        <v>17</v>
      </c>
      <c r="C1248" t="s">
        <v>1438</v>
      </c>
      <c r="D1248" t="s">
        <v>19</v>
      </c>
      <c r="E1248" t="str">
        <f t="shared" si="39"/>
        <v>8</v>
      </c>
      <c r="F1248" t="s">
        <v>2676</v>
      </c>
      <c r="G1248" s="10">
        <v>3630629</v>
      </c>
      <c r="H1248" s="4">
        <v>0.43269999999999997</v>
      </c>
    </row>
    <row r="1249" spans="1:8" x14ac:dyDescent="0.35">
      <c r="A1249" t="s">
        <v>1428</v>
      </c>
      <c r="B1249" t="s">
        <v>17</v>
      </c>
      <c r="C1249" t="s">
        <v>1438</v>
      </c>
      <c r="D1249" t="s">
        <v>30</v>
      </c>
      <c r="E1249" t="str">
        <f t="shared" si="39"/>
        <v>8</v>
      </c>
      <c r="F1249" t="s">
        <v>2676</v>
      </c>
      <c r="G1249" s="10">
        <v>246685</v>
      </c>
      <c r="H1249" s="4">
        <v>2.9399999999999999E-2</v>
      </c>
    </row>
    <row r="1250" spans="1:8" x14ac:dyDescent="0.35">
      <c r="A1250" t="s">
        <v>1428</v>
      </c>
      <c r="B1250" t="s">
        <v>17</v>
      </c>
      <c r="C1250" t="s">
        <v>1438</v>
      </c>
      <c r="D1250" t="s">
        <v>2175</v>
      </c>
      <c r="E1250" t="str">
        <f t="shared" si="39"/>
        <v/>
      </c>
      <c r="F1250" t="s">
        <v>2676</v>
      </c>
      <c r="G1250" s="10">
        <v>2591868</v>
      </c>
      <c r="H1250" s="4">
        <v>0.30890000000000001</v>
      </c>
    </row>
    <row r="1251" spans="1:8" x14ac:dyDescent="0.35">
      <c r="A1251" t="s">
        <v>1428</v>
      </c>
      <c r="B1251" t="s">
        <v>17</v>
      </c>
      <c r="C1251" t="s">
        <v>1438</v>
      </c>
      <c r="D1251" t="s">
        <v>2177</v>
      </c>
      <c r="E1251" t="str">
        <f t="shared" si="39"/>
        <v/>
      </c>
      <c r="F1251" t="s">
        <v>2676</v>
      </c>
      <c r="G1251" s="10">
        <v>1110081</v>
      </c>
      <c r="H1251" s="4">
        <v>0.1323</v>
      </c>
    </row>
    <row r="1252" spans="1:8" x14ac:dyDescent="0.35">
      <c r="A1252" t="s">
        <v>1428</v>
      </c>
      <c r="B1252" t="s">
        <v>17</v>
      </c>
      <c r="C1252" t="s">
        <v>1438</v>
      </c>
      <c r="D1252" t="s">
        <v>2179</v>
      </c>
      <c r="E1252" t="str">
        <f t="shared" si="39"/>
        <v/>
      </c>
      <c r="F1252" t="s">
        <v>2676</v>
      </c>
      <c r="G1252" s="10">
        <v>252558</v>
      </c>
      <c r="H1252" s="4">
        <v>3.0099999999999998E-2</v>
      </c>
    </row>
    <row r="1253" spans="1:8" x14ac:dyDescent="0.35">
      <c r="A1253" t="s">
        <v>1428</v>
      </c>
      <c r="B1253" t="s">
        <v>17</v>
      </c>
      <c r="C1253" t="s">
        <v>1440</v>
      </c>
      <c r="D1253" t="s">
        <v>2170</v>
      </c>
      <c r="E1253" t="str">
        <f t="shared" si="39"/>
        <v/>
      </c>
      <c r="F1253" t="s">
        <v>2678</v>
      </c>
      <c r="G1253" s="10">
        <v>0</v>
      </c>
      <c r="H1253" s="4">
        <v>0</v>
      </c>
    </row>
    <row r="1254" spans="1:8" x14ac:dyDescent="0.35">
      <c r="A1254" t="s">
        <v>1428</v>
      </c>
      <c r="B1254" t="s">
        <v>17</v>
      </c>
      <c r="C1254" t="s">
        <v>1440</v>
      </c>
      <c r="D1254" t="s">
        <v>2172</v>
      </c>
      <c r="E1254" t="str">
        <f t="shared" si="39"/>
        <v/>
      </c>
      <c r="F1254" t="s">
        <v>2678</v>
      </c>
      <c r="G1254" s="10">
        <v>0</v>
      </c>
      <c r="H1254" s="4">
        <v>0</v>
      </c>
    </row>
    <row r="1255" spans="1:8" x14ac:dyDescent="0.35">
      <c r="A1255" t="s">
        <v>1428</v>
      </c>
      <c r="B1255" t="s">
        <v>17</v>
      </c>
      <c r="C1255" t="s">
        <v>1440</v>
      </c>
      <c r="D1255" t="s">
        <v>19</v>
      </c>
      <c r="E1255" t="str">
        <f t="shared" si="39"/>
        <v>8</v>
      </c>
      <c r="F1255" t="s">
        <v>2678</v>
      </c>
      <c r="G1255" s="10">
        <v>1055387</v>
      </c>
      <c r="H1255" s="4">
        <v>0.36770000000000003</v>
      </c>
    </row>
    <row r="1256" spans="1:8" x14ac:dyDescent="0.35">
      <c r="A1256" t="s">
        <v>1428</v>
      </c>
      <c r="B1256" t="s">
        <v>17</v>
      </c>
      <c r="C1256" t="s">
        <v>1440</v>
      </c>
      <c r="D1256" t="s">
        <v>2175</v>
      </c>
      <c r="E1256" t="str">
        <f t="shared" si="39"/>
        <v/>
      </c>
      <c r="F1256" t="s">
        <v>2678</v>
      </c>
      <c r="G1256" s="10">
        <v>618119</v>
      </c>
      <c r="H1256" s="4">
        <v>0.21529999999999999</v>
      </c>
    </row>
    <row r="1257" spans="1:8" x14ac:dyDescent="0.35">
      <c r="A1257" t="s">
        <v>1428</v>
      </c>
      <c r="B1257" t="s">
        <v>17</v>
      </c>
      <c r="C1257" t="s">
        <v>1440</v>
      </c>
      <c r="D1257" t="s">
        <v>2177</v>
      </c>
      <c r="E1257" t="str">
        <f t="shared" si="39"/>
        <v/>
      </c>
      <c r="F1257" t="s">
        <v>2678</v>
      </c>
      <c r="G1257" s="10">
        <v>740211</v>
      </c>
      <c r="H1257" s="4">
        <v>0.25790000000000002</v>
      </c>
    </row>
    <row r="1258" spans="1:8" x14ac:dyDescent="0.35">
      <c r="A1258" t="s">
        <v>1428</v>
      </c>
      <c r="B1258" t="s">
        <v>17</v>
      </c>
      <c r="C1258" t="s">
        <v>1440</v>
      </c>
      <c r="D1258" t="s">
        <v>2179</v>
      </c>
      <c r="E1258" t="str">
        <f t="shared" si="39"/>
        <v/>
      </c>
      <c r="F1258" t="s">
        <v>2678</v>
      </c>
      <c r="G1258" s="10">
        <v>72268</v>
      </c>
      <c r="H1258" s="4">
        <v>2.52E-2</v>
      </c>
    </row>
    <row r="1259" spans="1:8" x14ac:dyDescent="0.35">
      <c r="A1259" t="s">
        <v>1443</v>
      </c>
      <c r="B1259" t="s">
        <v>17</v>
      </c>
      <c r="C1259" t="s">
        <v>1444</v>
      </c>
      <c r="D1259" t="s">
        <v>2170</v>
      </c>
      <c r="E1259" t="str">
        <f t="shared" si="39"/>
        <v/>
      </c>
      <c r="F1259" t="s">
        <v>2679</v>
      </c>
      <c r="G1259" s="10">
        <v>0</v>
      </c>
      <c r="H1259" s="4">
        <v>0</v>
      </c>
    </row>
    <row r="1260" spans="1:8" x14ac:dyDescent="0.35">
      <c r="A1260" t="s">
        <v>1443</v>
      </c>
      <c r="B1260" t="s">
        <v>17</v>
      </c>
      <c r="C1260" t="s">
        <v>1444</v>
      </c>
      <c r="D1260" t="s">
        <v>2172</v>
      </c>
      <c r="E1260" t="str">
        <f t="shared" si="39"/>
        <v/>
      </c>
      <c r="F1260" t="s">
        <v>2679</v>
      </c>
      <c r="G1260" s="10">
        <v>0</v>
      </c>
      <c r="H1260" s="4">
        <v>0</v>
      </c>
    </row>
    <row r="1261" spans="1:8" x14ac:dyDescent="0.35">
      <c r="A1261" t="s">
        <v>1443</v>
      </c>
      <c r="B1261" t="s">
        <v>17</v>
      </c>
      <c r="C1261" t="s">
        <v>1444</v>
      </c>
      <c r="D1261" t="s">
        <v>19</v>
      </c>
      <c r="E1261" t="str">
        <f t="shared" si="39"/>
        <v>8</v>
      </c>
      <c r="F1261" t="s">
        <v>2679</v>
      </c>
      <c r="G1261" s="10">
        <v>271492</v>
      </c>
      <c r="H1261" s="4">
        <v>0.15129999999999999</v>
      </c>
    </row>
    <row r="1262" spans="1:8" x14ac:dyDescent="0.35">
      <c r="A1262" t="s">
        <v>1443</v>
      </c>
      <c r="B1262" t="s">
        <v>17</v>
      </c>
      <c r="C1262" t="s">
        <v>1444</v>
      </c>
      <c r="D1262" t="s">
        <v>30</v>
      </c>
      <c r="E1262" t="str">
        <f t="shared" si="39"/>
        <v>8</v>
      </c>
      <c r="F1262" t="s">
        <v>2679</v>
      </c>
      <c r="G1262" s="10">
        <v>184822</v>
      </c>
      <c r="H1262" s="4">
        <v>0.10299999999999999</v>
      </c>
    </row>
    <row r="1263" spans="1:8" x14ac:dyDescent="0.35">
      <c r="A1263" t="s">
        <v>1443</v>
      </c>
      <c r="B1263" t="s">
        <v>17</v>
      </c>
      <c r="C1263" t="s">
        <v>1444</v>
      </c>
      <c r="D1263" t="s">
        <v>2175</v>
      </c>
      <c r="E1263" t="str">
        <f t="shared" si="39"/>
        <v/>
      </c>
      <c r="F1263" t="s">
        <v>2679</v>
      </c>
      <c r="G1263" s="10">
        <v>411454</v>
      </c>
      <c r="H1263" s="4">
        <v>0.2293</v>
      </c>
    </row>
    <row r="1264" spans="1:8" x14ac:dyDescent="0.35">
      <c r="A1264" t="s">
        <v>1443</v>
      </c>
      <c r="B1264" t="s">
        <v>17</v>
      </c>
      <c r="C1264" t="s">
        <v>1444</v>
      </c>
      <c r="D1264" t="s">
        <v>2177</v>
      </c>
      <c r="E1264" t="str">
        <f t="shared" si="39"/>
        <v/>
      </c>
      <c r="F1264" t="s">
        <v>2679</v>
      </c>
      <c r="G1264" s="10">
        <v>577974</v>
      </c>
      <c r="H1264" s="4">
        <v>0.3221</v>
      </c>
    </row>
    <row r="1265" spans="1:8" x14ac:dyDescent="0.35">
      <c r="A1265" t="s">
        <v>1443</v>
      </c>
      <c r="B1265" t="s">
        <v>17</v>
      </c>
      <c r="C1265" t="s">
        <v>1444</v>
      </c>
      <c r="D1265" t="s">
        <v>2179</v>
      </c>
      <c r="E1265" t="str">
        <f t="shared" si="39"/>
        <v/>
      </c>
      <c r="F1265" t="s">
        <v>2679</v>
      </c>
      <c r="G1265" s="10">
        <v>51858</v>
      </c>
      <c r="H1265" s="4">
        <v>2.8899999999999999E-2</v>
      </c>
    </row>
    <row r="1266" spans="1:8" x14ac:dyDescent="0.35">
      <c r="A1266" t="s">
        <v>1443</v>
      </c>
      <c r="B1266" t="s">
        <v>17</v>
      </c>
      <c r="C1266" t="s">
        <v>1445</v>
      </c>
      <c r="D1266" t="s">
        <v>2170</v>
      </c>
      <c r="E1266" t="str">
        <f t="shared" si="39"/>
        <v/>
      </c>
      <c r="F1266" t="s">
        <v>2680</v>
      </c>
      <c r="G1266" s="10">
        <v>0</v>
      </c>
      <c r="H1266" s="4">
        <v>0</v>
      </c>
    </row>
    <row r="1267" spans="1:8" x14ac:dyDescent="0.35">
      <c r="A1267" t="s">
        <v>1443</v>
      </c>
      <c r="B1267" t="s">
        <v>17</v>
      </c>
      <c r="C1267" t="s">
        <v>1445</v>
      </c>
      <c r="D1267" t="s">
        <v>2172</v>
      </c>
      <c r="E1267" t="str">
        <f t="shared" si="39"/>
        <v/>
      </c>
      <c r="F1267" t="s">
        <v>2680</v>
      </c>
      <c r="G1267" s="10">
        <v>0</v>
      </c>
      <c r="H1267" s="4">
        <v>0</v>
      </c>
    </row>
    <row r="1268" spans="1:8" x14ac:dyDescent="0.35">
      <c r="A1268" t="s">
        <v>1443</v>
      </c>
      <c r="B1268" t="s">
        <v>17</v>
      </c>
      <c r="C1268" t="s">
        <v>1445</v>
      </c>
      <c r="D1268" t="s">
        <v>19</v>
      </c>
      <c r="E1268" t="str">
        <f t="shared" si="39"/>
        <v>8</v>
      </c>
      <c r="F1268" t="s">
        <v>2680</v>
      </c>
      <c r="G1268" s="10">
        <v>430870</v>
      </c>
      <c r="H1268" s="4">
        <v>0.2213</v>
      </c>
    </row>
    <row r="1269" spans="1:8" x14ac:dyDescent="0.35">
      <c r="A1269" t="s">
        <v>1443</v>
      </c>
      <c r="B1269" t="s">
        <v>17</v>
      </c>
      <c r="C1269" t="s">
        <v>1445</v>
      </c>
      <c r="D1269" t="s">
        <v>30</v>
      </c>
      <c r="E1269" t="str">
        <f t="shared" si="39"/>
        <v>8</v>
      </c>
      <c r="F1269" t="s">
        <v>2680</v>
      </c>
      <c r="G1269" s="10">
        <v>271606</v>
      </c>
      <c r="H1269" s="4">
        <v>0.13950000000000001</v>
      </c>
    </row>
    <row r="1270" spans="1:8" x14ac:dyDescent="0.35">
      <c r="A1270" t="s">
        <v>1443</v>
      </c>
      <c r="B1270" t="s">
        <v>17</v>
      </c>
      <c r="C1270" t="s">
        <v>1445</v>
      </c>
      <c r="D1270" t="s">
        <v>2175</v>
      </c>
      <c r="E1270" t="str">
        <f t="shared" si="39"/>
        <v/>
      </c>
      <c r="F1270" t="s">
        <v>2680</v>
      </c>
      <c r="G1270" s="10">
        <v>543601</v>
      </c>
      <c r="H1270" s="4">
        <v>0.2792</v>
      </c>
    </row>
    <row r="1271" spans="1:8" x14ac:dyDescent="0.35">
      <c r="A1271" t="s">
        <v>1443</v>
      </c>
      <c r="B1271" t="s">
        <v>17</v>
      </c>
      <c r="C1271" t="s">
        <v>1445</v>
      </c>
      <c r="D1271" t="s">
        <v>2177</v>
      </c>
      <c r="E1271" t="str">
        <f t="shared" si="39"/>
        <v/>
      </c>
      <c r="F1271" t="s">
        <v>2680</v>
      </c>
      <c r="G1271" s="10">
        <v>424250</v>
      </c>
      <c r="H1271" s="4">
        <v>0.21790000000000001</v>
      </c>
    </row>
    <row r="1272" spans="1:8" x14ac:dyDescent="0.35">
      <c r="A1272" t="s">
        <v>1443</v>
      </c>
      <c r="B1272" t="s">
        <v>17</v>
      </c>
      <c r="C1272" t="s">
        <v>1445</v>
      </c>
      <c r="D1272" t="s">
        <v>2179</v>
      </c>
      <c r="E1272" t="str">
        <f t="shared" si="39"/>
        <v/>
      </c>
      <c r="F1272" t="s">
        <v>2680</v>
      </c>
      <c r="G1272" s="10">
        <v>56658</v>
      </c>
      <c r="H1272" s="4">
        <v>2.9100000000000001E-2</v>
      </c>
    </row>
    <row r="1273" spans="1:8" x14ac:dyDescent="0.35">
      <c r="A1273" t="s">
        <v>1449</v>
      </c>
      <c r="B1273" t="s">
        <v>17</v>
      </c>
      <c r="C1273" t="s">
        <v>1450</v>
      </c>
      <c r="D1273" t="s">
        <v>2172</v>
      </c>
      <c r="E1273" t="str">
        <f t="shared" si="39"/>
        <v/>
      </c>
      <c r="F1273" t="s">
        <v>2681</v>
      </c>
      <c r="G1273" s="10">
        <v>0</v>
      </c>
      <c r="H1273" s="4">
        <v>0</v>
      </c>
    </row>
    <row r="1274" spans="1:8" x14ac:dyDescent="0.35">
      <c r="A1274" t="s">
        <v>1449</v>
      </c>
      <c r="B1274" t="s">
        <v>17</v>
      </c>
      <c r="C1274" t="s">
        <v>1450</v>
      </c>
      <c r="D1274" t="s">
        <v>19</v>
      </c>
      <c r="E1274" t="str">
        <f t="shared" si="39"/>
        <v>8</v>
      </c>
      <c r="F1274" t="s">
        <v>2681</v>
      </c>
      <c r="G1274" s="10">
        <v>1283467</v>
      </c>
      <c r="H1274" s="4">
        <v>0.31009999999999999</v>
      </c>
    </row>
    <row r="1275" spans="1:8" x14ac:dyDescent="0.35">
      <c r="A1275" t="s">
        <v>1449</v>
      </c>
      <c r="B1275" t="s">
        <v>17</v>
      </c>
      <c r="C1275" t="s">
        <v>1450</v>
      </c>
      <c r="D1275" t="s">
        <v>2175</v>
      </c>
      <c r="E1275" t="str">
        <f t="shared" si="39"/>
        <v/>
      </c>
      <c r="F1275" t="s">
        <v>2681</v>
      </c>
      <c r="G1275" s="10">
        <v>1407220</v>
      </c>
      <c r="H1275" s="4">
        <v>0.34</v>
      </c>
    </row>
    <row r="1276" spans="1:8" x14ac:dyDescent="0.35">
      <c r="A1276" t="s">
        <v>1449</v>
      </c>
      <c r="B1276" t="s">
        <v>17</v>
      </c>
      <c r="C1276" t="s">
        <v>1450</v>
      </c>
      <c r="D1276" t="s">
        <v>2177</v>
      </c>
      <c r="E1276" t="str">
        <f t="shared" si="39"/>
        <v/>
      </c>
      <c r="F1276" t="s">
        <v>2681</v>
      </c>
      <c r="G1276" s="10">
        <v>817015</v>
      </c>
      <c r="H1276" s="4">
        <v>0.19739999999999999</v>
      </c>
    </row>
    <row r="1277" spans="1:8" x14ac:dyDescent="0.35">
      <c r="A1277" t="s">
        <v>1449</v>
      </c>
      <c r="B1277" t="s">
        <v>17</v>
      </c>
      <c r="C1277" t="s">
        <v>1450</v>
      </c>
      <c r="D1277" t="s">
        <v>2179</v>
      </c>
      <c r="E1277" t="str">
        <f t="shared" si="39"/>
        <v/>
      </c>
      <c r="F1277" t="s">
        <v>2681</v>
      </c>
      <c r="G1277" s="10">
        <v>426305</v>
      </c>
      <c r="H1277" s="4">
        <v>0.10299999999999999</v>
      </c>
    </row>
    <row r="1278" spans="1:8" x14ac:dyDescent="0.35">
      <c r="A1278" t="s">
        <v>1449</v>
      </c>
      <c r="B1278" t="s">
        <v>17</v>
      </c>
      <c r="C1278" t="s">
        <v>1456</v>
      </c>
      <c r="D1278" t="s">
        <v>2170</v>
      </c>
      <c r="E1278" t="str">
        <f t="shared" si="39"/>
        <v/>
      </c>
      <c r="F1278" t="s">
        <v>2682</v>
      </c>
      <c r="G1278" s="10">
        <v>0</v>
      </c>
      <c r="H1278" s="4">
        <v>0</v>
      </c>
    </row>
    <row r="1279" spans="1:8" x14ac:dyDescent="0.35">
      <c r="A1279" t="s">
        <v>1449</v>
      </c>
      <c r="B1279" t="s">
        <v>17</v>
      </c>
      <c r="C1279" t="s">
        <v>1456</v>
      </c>
      <c r="D1279" t="s">
        <v>2172</v>
      </c>
      <c r="E1279" t="str">
        <f t="shared" si="39"/>
        <v/>
      </c>
      <c r="F1279" t="s">
        <v>2682</v>
      </c>
      <c r="G1279" s="10">
        <v>0</v>
      </c>
      <c r="H1279" s="4">
        <v>0</v>
      </c>
    </row>
    <row r="1280" spans="1:8" x14ac:dyDescent="0.35">
      <c r="A1280" t="s">
        <v>1449</v>
      </c>
      <c r="B1280" t="s">
        <v>17</v>
      </c>
      <c r="C1280" t="s">
        <v>1456</v>
      </c>
      <c r="D1280" t="s">
        <v>19</v>
      </c>
      <c r="E1280" t="str">
        <f t="shared" si="39"/>
        <v>8</v>
      </c>
      <c r="F1280" t="s">
        <v>2682</v>
      </c>
      <c r="G1280" s="10">
        <v>536706</v>
      </c>
      <c r="H1280" s="4">
        <v>0.18410000000000001</v>
      </c>
    </row>
    <row r="1281" spans="1:8" x14ac:dyDescent="0.35">
      <c r="A1281" t="s">
        <v>1449</v>
      </c>
      <c r="B1281" t="s">
        <v>17</v>
      </c>
      <c r="C1281" t="s">
        <v>1456</v>
      </c>
      <c r="D1281" t="s">
        <v>30</v>
      </c>
      <c r="E1281" t="str">
        <f t="shared" si="39"/>
        <v>8</v>
      </c>
      <c r="F1281" t="s">
        <v>2682</v>
      </c>
      <c r="G1281" s="10">
        <v>195908</v>
      </c>
      <c r="H1281" s="4">
        <v>6.7199999999999996E-2</v>
      </c>
    </row>
    <row r="1282" spans="1:8" x14ac:dyDescent="0.35">
      <c r="A1282" t="s">
        <v>1449</v>
      </c>
      <c r="B1282" t="s">
        <v>17</v>
      </c>
      <c r="C1282" t="s">
        <v>1456</v>
      </c>
      <c r="D1282" t="s">
        <v>2175</v>
      </c>
      <c r="E1282" t="str">
        <f t="shared" si="39"/>
        <v/>
      </c>
      <c r="F1282" t="s">
        <v>2682</v>
      </c>
      <c r="G1282" s="10">
        <v>767598</v>
      </c>
      <c r="H1282" s="4">
        <v>0.26329999999999998</v>
      </c>
    </row>
    <row r="1283" spans="1:8" x14ac:dyDescent="0.35">
      <c r="A1283" t="s">
        <v>1449</v>
      </c>
      <c r="B1283" t="s">
        <v>17</v>
      </c>
      <c r="C1283" t="s">
        <v>1456</v>
      </c>
      <c r="D1283" t="s">
        <v>2177</v>
      </c>
      <c r="E1283" t="str">
        <f t="shared" ref="E1283:E1346" si="40">IF(OR(D1283="0187",D1283="0287"),"",IF(MID(D1283,3,1)="8","8",""))</f>
        <v/>
      </c>
      <c r="F1283" t="s">
        <v>2682</v>
      </c>
      <c r="G1283" s="10">
        <v>468488</v>
      </c>
      <c r="H1283" s="4">
        <v>0.16070000000000001</v>
      </c>
    </row>
    <row r="1284" spans="1:8" x14ac:dyDescent="0.35">
      <c r="A1284" t="s">
        <v>1449</v>
      </c>
      <c r="B1284" t="s">
        <v>17</v>
      </c>
      <c r="C1284" t="s">
        <v>1456</v>
      </c>
      <c r="D1284" t="s">
        <v>2179</v>
      </c>
      <c r="E1284" t="str">
        <f t="shared" si="40"/>
        <v/>
      </c>
      <c r="F1284" t="s">
        <v>2682</v>
      </c>
      <c r="G1284" s="10">
        <v>82211</v>
      </c>
      <c r="H1284" s="4">
        <v>2.8199999999999999E-2</v>
      </c>
    </row>
    <row r="1285" spans="1:8" x14ac:dyDescent="0.35">
      <c r="A1285" t="s">
        <v>1449</v>
      </c>
      <c r="B1285" t="s">
        <v>17</v>
      </c>
      <c r="C1285" t="s">
        <v>1464</v>
      </c>
      <c r="D1285" t="s">
        <v>2170</v>
      </c>
      <c r="E1285" t="str">
        <f t="shared" si="40"/>
        <v/>
      </c>
      <c r="F1285" t="s">
        <v>2683</v>
      </c>
      <c r="G1285" s="10">
        <v>0</v>
      </c>
      <c r="H1285" s="4">
        <v>0</v>
      </c>
    </row>
    <row r="1286" spans="1:8" x14ac:dyDescent="0.35">
      <c r="A1286" t="s">
        <v>1449</v>
      </c>
      <c r="B1286" t="s">
        <v>17</v>
      </c>
      <c r="C1286" t="s">
        <v>1464</v>
      </c>
      <c r="D1286" t="s">
        <v>2172</v>
      </c>
      <c r="E1286" t="str">
        <f t="shared" si="40"/>
        <v/>
      </c>
      <c r="F1286" t="s">
        <v>2683</v>
      </c>
      <c r="G1286" s="10">
        <v>0</v>
      </c>
      <c r="H1286" s="4">
        <v>0</v>
      </c>
    </row>
    <row r="1287" spans="1:8" x14ac:dyDescent="0.35">
      <c r="A1287" t="s">
        <v>1449</v>
      </c>
      <c r="B1287" t="s">
        <v>17</v>
      </c>
      <c r="C1287" t="s">
        <v>1464</v>
      </c>
      <c r="D1287" t="s">
        <v>19</v>
      </c>
      <c r="E1287" t="str">
        <f t="shared" si="40"/>
        <v>8</v>
      </c>
      <c r="F1287" t="s">
        <v>2683</v>
      </c>
      <c r="G1287" s="10">
        <v>2253606</v>
      </c>
      <c r="H1287" s="4">
        <v>0.69210000000000005</v>
      </c>
    </row>
    <row r="1288" spans="1:8" x14ac:dyDescent="0.35">
      <c r="A1288" t="s">
        <v>1449</v>
      </c>
      <c r="B1288" t="s">
        <v>17</v>
      </c>
      <c r="C1288" t="s">
        <v>1464</v>
      </c>
      <c r="D1288" t="s">
        <v>2175</v>
      </c>
      <c r="E1288" t="str">
        <f t="shared" si="40"/>
        <v/>
      </c>
      <c r="F1288" t="s">
        <v>2683</v>
      </c>
      <c r="G1288" s="10">
        <v>991834</v>
      </c>
      <c r="H1288" s="4">
        <v>0.30459999999999998</v>
      </c>
    </row>
    <row r="1289" spans="1:8" x14ac:dyDescent="0.35">
      <c r="A1289" t="s">
        <v>1449</v>
      </c>
      <c r="B1289" t="s">
        <v>17</v>
      </c>
      <c r="C1289" t="s">
        <v>1464</v>
      </c>
      <c r="D1289" t="s">
        <v>2177</v>
      </c>
      <c r="E1289" t="str">
        <f t="shared" si="40"/>
        <v/>
      </c>
      <c r="F1289" t="s">
        <v>2683</v>
      </c>
      <c r="G1289" s="10">
        <v>547691</v>
      </c>
      <c r="H1289" s="4">
        <v>0.16819999999999999</v>
      </c>
    </row>
    <row r="1290" spans="1:8" x14ac:dyDescent="0.35">
      <c r="A1290" t="s">
        <v>1449</v>
      </c>
      <c r="B1290" t="s">
        <v>17</v>
      </c>
      <c r="C1290" t="s">
        <v>1464</v>
      </c>
      <c r="D1290" t="s">
        <v>2179</v>
      </c>
      <c r="E1290" t="str">
        <f t="shared" si="40"/>
        <v/>
      </c>
      <c r="F1290" t="s">
        <v>2683</v>
      </c>
      <c r="G1290" s="10">
        <v>142295</v>
      </c>
      <c r="H1290" s="4">
        <v>4.3700000000000003E-2</v>
      </c>
    </row>
    <row r="1291" spans="1:8" x14ac:dyDescent="0.35">
      <c r="A1291" t="s">
        <v>1473</v>
      </c>
      <c r="B1291" t="s">
        <v>17</v>
      </c>
      <c r="C1291" t="s">
        <v>1474</v>
      </c>
      <c r="D1291" t="s">
        <v>2172</v>
      </c>
      <c r="E1291" t="str">
        <f t="shared" si="40"/>
        <v/>
      </c>
      <c r="F1291" t="s">
        <v>2684</v>
      </c>
      <c r="G1291" s="10">
        <v>0</v>
      </c>
      <c r="H1291" s="4">
        <v>0</v>
      </c>
    </row>
    <row r="1292" spans="1:8" x14ac:dyDescent="0.35">
      <c r="A1292" t="s">
        <v>1473</v>
      </c>
      <c r="B1292" t="s">
        <v>17</v>
      </c>
      <c r="C1292" t="s">
        <v>1474</v>
      </c>
      <c r="D1292" t="s">
        <v>19</v>
      </c>
      <c r="E1292" t="str">
        <f t="shared" si="40"/>
        <v>8</v>
      </c>
      <c r="F1292" t="s">
        <v>2684</v>
      </c>
      <c r="G1292" s="10">
        <v>4130309</v>
      </c>
      <c r="H1292" s="4">
        <v>0.52339999999999998</v>
      </c>
    </row>
    <row r="1293" spans="1:8" x14ac:dyDescent="0.35">
      <c r="A1293" t="s">
        <v>1473</v>
      </c>
      <c r="B1293" t="s">
        <v>17</v>
      </c>
      <c r="C1293" t="s">
        <v>1474</v>
      </c>
      <c r="D1293" t="s">
        <v>30</v>
      </c>
      <c r="E1293" t="str">
        <f t="shared" si="40"/>
        <v>8</v>
      </c>
      <c r="F1293" t="s">
        <v>2684</v>
      </c>
      <c r="G1293" s="10">
        <v>233583</v>
      </c>
      <c r="H1293" s="4">
        <v>2.9600000000000001E-2</v>
      </c>
    </row>
    <row r="1294" spans="1:8" x14ac:dyDescent="0.35">
      <c r="A1294" t="s">
        <v>1473</v>
      </c>
      <c r="B1294" t="s">
        <v>17</v>
      </c>
      <c r="C1294" t="s">
        <v>1474</v>
      </c>
      <c r="D1294" t="s">
        <v>2175</v>
      </c>
      <c r="E1294" t="str">
        <f t="shared" si="40"/>
        <v/>
      </c>
      <c r="F1294" t="s">
        <v>2684</v>
      </c>
      <c r="G1294" s="10">
        <v>2135387</v>
      </c>
      <c r="H1294" s="4">
        <v>0.27060000000000001</v>
      </c>
    </row>
    <row r="1295" spans="1:8" x14ac:dyDescent="0.35">
      <c r="A1295" t="s">
        <v>1473</v>
      </c>
      <c r="B1295" t="s">
        <v>17</v>
      </c>
      <c r="C1295" t="s">
        <v>1474</v>
      </c>
      <c r="D1295" t="s">
        <v>2177</v>
      </c>
      <c r="E1295" t="str">
        <f t="shared" si="40"/>
        <v/>
      </c>
      <c r="F1295" t="s">
        <v>2684</v>
      </c>
      <c r="G1295" s="10">
        <v>1130824</v>
      </c>
      <c r="H1295" s="4">
        <v>0.14330000000000001</v>
      </c>
    </row>
    <row r="1296" spans="1:8" x14ac:dyDescent="0.35">
      <c r="A1296" t="s">
        <v>1473</v>
      </c>
      <c r="B1296" t="s">
        <v>17</v>
      </c>
      <c r="C1296" t="s">
        <v>1474</v>
      </c>
      <c r="D1296" t="s">
        <v>2179</v>
      </c>
      <c r="E1296" t="str">
        <f t="shared" si="40"/>
        <v/>
      </c>
      <c r="F1296" t="s">
        <v>2684</v>
      </c>
      <c r="G1296" s="10">
        <v>398511</v>
      </c>
      <c r="H1296" s="4">
        <v>5.0500000000000003E-2</v>
      </c>
    </row>
    <row r="1297" spans="1:8" x14ac:dyDescent="0.35">
      <c r="A1297" t="s">
        <v>1473</v>
      </c>
      <c r="B1297" t="s">
        <v>17</v>
      </c>
      <c r="C1297" t="s">
        <v>1485</v>
      </c>
      <c r="D1297" t="s">
        <v>2206</v>
      </c>
      <c r="E1297" t="str">
        <f t="shared" si="40"/>
        <v/>
      </c>
      <c r="F1297" t="s">
        <v>2685</v>
      </c>
      <c r="G1297" s="10">
        <v>7498621</v>
      </c>
      <c r="H1297" s="4">
        <v>0.1193</v>
      </c>
    </row>
    <row r="1298" spans="1:8" x14ac:dyDescent="0.35">
      <c r="A1298" t="s">
        <v>1473</v>
      </c>
      <c r="B1298" t="s">
        <v>17</v>
      </c>
      <c r="C1298" t="s">
        <v>1485</v>
      </c>
      <c r="D1298" t="s">
        <v>2172</v>
      </c>
      <c r="E1298" t="str">
        <f t="shared" si="40"/>
        <v/>
      </c>
      <c r="F1298" t="s">
        <v>2685</v>
      </c>
      <c r="G1298" s="10">
        <v>0</v>
      </c>
      <c r="H1298" s="4">
        <v>0</v>
      </c>
    </row>
    <row r="1299" spans="1:8" x14ac:dyDescent="0.35">
      <c r="A1299" t="s">
        <v>1473</v>
      </c>
      <c r="B1299" t="s">
        <v>17</v>
      </c>
      <c r="C1299" t="s">
        <v>1485</v>
      </c>
      <c r="D1299" t="s">
        <v>19</v>
      </c>
      <c r="E1299" t="str">
        <f t="shared" si="40"/>
        <v>8</v>
      </c>
      <c r="F1299" t="s">
        <v>2685</v>
      </c>
      <c r="G1299" s="10">
        <v>11260502</v>
      </c>
      <c r="H1299" s="4">
        <v>0.19359999999999999</v>
      </c>
    </row>
    <row r="1300" spans="1:8" x14ac:dyDescent="0.35">
      <c r="A1300" t="s">
        <v>1473</v>
      </c>
      <c r="B1300" t="s">
        <v>17</v>
      </c>
      <c r="C1300" t="s">
        <v>1485</v>
      </c>
      <c r="D1300" t="s">
        <v>30</v>
      </c>
      <c r="E1300" t="str">
        <f t="shared" si="40"/>
        <v>8</v>
      </c>
      <c r="F1300" t="s">
        <v>2685</v>
      </c>
      <c r="G1300" s="10">
        <v>11633</v>
      </c>
      <c r="H1300" s="4">
        <v>2.0000000000000001E-4</v>
      </c>
    </row>
    <row r="1301" spans="1:8" x14ac:dyDescent="0.35">
      <c r="A1301" t="s">
        <v>1473</v>
      </c>
      <c r="B1301" t="s">
        <v>17</v>
      </c>
      <c r="C1301" t="s">
        <v>1485</v>
      </c>
      <c r="D1301" t="s">
        <v>2175</v>
      </c>
      <c r="E1301" t="str">
        <f t="shared" si="40"/>
        <v/>
      </c>
      <c r="F1301" t="s">
        <v>2685</v>
      </c>
      <c r="G1301" s="10">
        <v>13133374</v>
      </c>
      <c r="H1301" s="4">
        <v>0.2258</v>
      </c>
    </row>
    <row r="1302" spans="1:8" x14ac:dyDescent="0.35">
      <c r="A1302" t="s">
        <v>1473</v>
      </c>
      <c r="B1302" t="s">
        <v>17</v>
      </c>
      <c r="C1302" t="s">
        <v>1485</v>
      </c>
      <c r="D1302" t="s">
        <v>2177</v>
      </c>
      <c r="E1302" t="str">
        <f t="shared" si="40"/>
        <v/>
      </c>
      <c r="F1302" t="s">
        <v>2685</v>
      </c>
      <c r="G1302" s="10">
        <v>5583720</v>
      </c>
      <c r="H1302" s="4">
        <v>9.6000000000000002E-2</v>
      </c>
    </row>
    <row r="1303" spans="1:8" x14ac:dyDescent="0.35">
      <c r="A1303" t="s">
        <v>1473</v>
      </c>
      <c r="B1303" t="s">
        <v>17</v>
      </c>
      <c r="C1303" t="s">
        <v>1485</v>
      </c>
      <c r="D1303" t="s">
        <v>2179</v>
      </c>
      <c r="E1303" t="str">
        <f t="shared" si="40"/>
        <v/>
      </c>
      <c r="F1303" t="s">
        <v>2685</v>
      </c>
      <c r="G1303" s="10">
        <v>1157459</v>
      </c>
      <c r="H1303" s="4">
        <v>1.9900000000000001E-2</v>
      </c>
    </row>
    <row r="1304" spans="1:8" x14ac:dyDescent="0.35">
      <c r="A1304" t="s">
        <v>1488</v>
      </c>
      <c r="B1304" t="s">
        <v>17</v>
      </c>
      <c r="C1304" t="s">
        <v>1489</v>
      </c>
      <c r="D1304" t="s">
        <v>2170</v>
      </c>
      <c r="E1304" t="str">
        <f t="shared" si="40"/>
        <v/>
      </c>
      <c r="F1304" t="s">
        <v>2686</v>
      </c>
      <c r="G1304" s="10">
        <v>0</v>
      </c>
      <c r="H1304" s="4">
        <v>0</v>
      </c>
    </row>
    <row r="1305" spans="1:8" x14ac:dyDescent="0.35">
      <c r="A1305" t="s">
        <v>1488</v>
      </c>
      <c r="B1305" t="s">
        <v>17</v>
      </c>
      <c r="C1305" t="s">
        <v>1489</v>
      </c>
      <c r="D1305" t="s">
        <v>2172</v>
      </c>
      <c r="E1305" t="str">
        <f t="shared" si="40"/>
        <v/>
      </c>
      <c r="F1305" t="s">
        <v>2686</v>
      </c>
      <c r="G1305" s="10">
        <v>0</v>
      </c>
      <c r="H1305" s="4">
        <v>0</v>
      </c>
    </row>
    <row r="1306" spans="1:8" x14ac:dyDescent="0.35">
      <c r="A1306" t="s">
        <v>1488</v>
      </c>
      <c r="B1306" t="s">
        <v>17</v>
      </c>
      <c r="C1306" t="s">
        <v>1489</v>
      </c>
      <c r="D1306" t="s">
        <v>19</v>
      </c>
      <c r="E1306" t="str">
        <f t="shared" si="40"/>
        <v>8</v>
      </c>
      <c r="F1306" t="s">
        <v>2686</v>
      </c>
      <c r="G1306" s="10">
        <v>1785078</v>
      </c>
      <c r="H1306" s="4">
        <v>0.215</v>
      </c>
    </row>
    <row r="1307" spans="1:8" x14ac:dyDescent="0.35">
      <c r="A1307" t="s">
        <v>1488</v>
      </c>
      <c r="B1307" t="s">
        <v>17</v>
      </c>
      <c r="C1307" t="s">
        <v>1489</v>
      </c>
      <c r="D1307" t="s">
        <v>30</v>
      </c>
      <c r="E1307" t="str">
        <f t="shared" si="40"/>
        <v>8</v>
      </c>
      <c r="F1307" t="s">
        <v>2686</v>
      </c>
      <c r="G1307" s="10">
        <v>260704</v>
      </c>
      <c r="H1307" s="4">
        <v>3.1399999999999997E-2</v>
      </c>
    </row>
    <row r="1308" spans="1:8" x14ac:dyDescent="0.35">
      <c r="A1308" t="s">
        <v>1488</v>
      </c>
      <c r="B1308" t="s">
        <v>17</v>
      </c>
      <c r="C1308" t="s">
        <v>1489</v>
      </c>
      <c r="D1308" t="s">
        <v>2175</v>
      </c>
      <c r="E1308" t="str">
        <f t="shared" si="40"/>
        <v/>
      </c>
      <c r="F1308" t="s">
        <v>2686</v>
      </c>
      <c r="G1308" s="10">
        <v>2158699</v>
      </c>
      <c r="H1308" s="4">
        <v>0.26</v>
      </c>
    </row>
    <row r="1309" spans="1:8" x14ac:dyDescent="0.35">
      <c r="A1309" t="s">
        <v>1488</v>
      </c>
      <c r="B1309" t="s">
        <v>17</v>
      </c>
      <c r="C1309" t="s">
        <v>1489</v>
      </c>
      <c r="D1309" t="s">
        <v>2177</v>
      </c>
      <c r="E1309" t="str">
        <f t="shared" si="40"/>
        <v/>
      </c>
      <c r="F1309" t="s">
        <v>2686</v>
      </c>
      <c r="G1309" s="10">
        <v>2392835</v>
      </c>
      <c r="H1309" s="4">
        <v>0.28820000000000001</v>
      </c>
    </row>
    <row r="1310" spans="1:8" x14ac:dyDescent="0.35">
      <c r="A1310" t="s">
        <v>1488</v>
      </c>
      <c r="B1310" t="s">
        <v>17</v>
      </c>
      <c r="C1310" t="s">
        <v>1489</v>
      </c>
      <c r="D1310" t="s">
        <v>2179</v>
      </c>
      <c r="E1310" t="str">
        <f t="shared" si="40"/>
        <v/>
      </c>
      <c r="F1310" t="s">
        <v>2686</v>
      </c>
      <c r="G1310" s="10">
        <v>294745</v>
      </c>
      <c r="H1310" s="4">
        <v>3.5499999999999997E-2</v>
      </c>
    </row>
    <row r="1311" spans="1:8" x14ac:dyDescent="0.35">
      <c r="A1311" t="s">
        <v>1488</v>
      </c>
      <c r="B1311" t="s">
        <v>17</v>
      </c>
      <c r="C1311" t="s">
        <v>1492</v>
      </c>
      <c r="D1311" t="s">
        <v>2172</v>
      </c>
      <c r="E1311" t="str">
        <f t="shared" si="40"/>
        <v/>
      </c>
      <c r="F1311" t="s">
        <v>2687</v>
      </c>
      <c r="G1311" s="10">
        <v>0</v>
      </c>
      <c r="H1311" s="4">
        <v>0</v>
      </c>
    </row>
    <row r="1312" spans="1:8" x14ac:dyDescent="0.35">
      <c r="A1312" t="s">
        <v>1488</v>
      </c>
      <c r="B1312" t="s">
        <v>17</v>
      </c>
      <c r="C1312" t="s">
        <v>1492</v>
      </c>
      <c r="D1312" t="s">
        <v>19</v>
      </c>
      <c r="E1312" t="str">
        <f t="shared" si="40"/>
        <v>8</v>
      </c>
      <c r="F1312" t="s">
        <v>2687</v>
      </c>
      <c r="G1312" s="10">
        <v>4589133</v>
      </c>
      <c r="H1312" s="4">
        <v>0.53749999999999998</v>
      </c>
    </row>
    <row r="1313" spans="1:8" x14ac:dyDescent="0.35">
      <c r="A1313" t="s">
        <v>1488</v>
      </c>
      <c r="B1313" t="s">
        <v>17</v>
      </c>
      <c r="C1313" t="s">
        <v>1492</v>
      </c>
      <c r="D1313" t="s">
        <v>30</v>
      </c>
      <c r="E1313" t="str">
        <f t="shared" si="40"/>
        <v>8</v>
      </c>
      <c r="F1313" t="s">
        <v>2687</v>
      </c>
      <c r="G1313" s="10">
        <v>268091</v>
      </c>
      <c r="H1313" s="4">
        <v>3.1399999999999997E-2</v>
      </c>
    </row>
    <row r="1314" spans="1:8" x14ac:dyDescent="0.35">
      <c r="A1314" t="s">
        <v>1488</v>
      </c>
      <c r="B1314" t="s">
        <v>17</v>
      </c>
      <c r="C1314" t="s">
        <v>1492</v>
      </c>
      <c r="D1314" t="s">
        <v>2175</v>
      </c>
      <c r="E1314" t="str">
        <f t="shared" si="40"/>
        <v/>
      </c>
      <c r="F1314" t="s">
        <v>2687</v>
      </c>
      <c r="G1314" s="10">
        <v>2095206</v>
      </c>
      <c r="H1314" s="4">
        <v>0.24540000000000001</v>
      </c>
    </row>
    <row r="1315" spans="1:8" x14ac:dyDescent="0.35">
      <c r="A1315" t="s">
        <v>1488</v>
      </c>
      <c r="B1315" t="s">
        <v>17</v>
      </c>
      <c r="C1315" t="s">
        <v>1492</v>
      </c>
      <c r="D1315" t="s">
        <v>2177</v>
      </c>
      <c r="E1315" t="str">
        <f t="shared" si="40"/>
        <v/>
      </c>
      <c r="F1315" t="s">
        <v>2687</v>
      </c>
      <c r="G1315" s="10">
        <v>1827115</v>
      </c>
      <c r="H1315" s="4">
        <v>0.214</v>
      </c>
    </row>
    <row r="1316" spans="1:8" x14ac:dyDescent="0.35">
      <c r="A1316" t="s">
        <v>1488</v>
      </c>
      <c r="B1316" t="s">
        <v>17</v>
      </c>
      <c r="C1316" t="s">
        <v>1492</v>
      </c>
      <c r="D1316" t="s">
        <v>2179</v>
      </c>
      <c r="E1316" t="str">
        <f t="shared" si="40"/>
        <v/>
      </c>
      <c r="F1316" t="s">
        <v>2687</v>
      </c>
      <c r="G1316" s="10">
        <v>169051</v>
      </c>
      <c r="H1316" s="4">
        <v>1.9800000000000002E-2</v>
      </c>
    </row>
    <row r="1317" spans="1:8" x14ac:dyDescent="0.35">
      <c r="A1317" t="s">
        <v>1488</v>
      </c>
      <c r="B1317" t="s">
        <v>17</v>
      </c>
      <c r="C1317" t="s">
        <v>1497</v>
      </c>
      <c r="D1317" t="s">
        <v>2170</v>
      </c>
      <c r="E1317" t="str">
        <f t="shared" si="40"/>
        <v/>
      </c>
      <c r="F1317" t="s">
        <v>2688</v>
      </c>
      <c r="G1317" s="10">
        <v>0</v>
      </c>
      <c r="H1317" s="4">
        <v>0</v>
      </c>
    </row>
    <row r="1318" spans="1:8" x14ac:dyDescent="0.35">
      <c r="A1318" t="s">
        <v>1488</v>
      </c>
      <c r="B1318" t="s">
        <v>17</v>
      </c>
      <c r="C1318" t="s">
        <v>1497</v>
      </c>
      <c r="D1318" t="s">
        <v>2172</v>
      </c>
      <c r="E1318" t="str">
        <f t="shared" si="40"/>
        <v/>
      </c>
      <c r="F1318" t="s">
        <v>2688</v>
      </c>
      <c r="G1318" s="10">
        <v>0</v>
      </c>
      <c r="H1318" s="4">
        <v>0</v>
      </c>
    </row>
    <row r="1319" spans="1:8" x14ac:dyDescent="0.35">
      <c r="A1319" t="s">
        <v>1488</v>
      </c>
      <c r="B1319" t="s">
        <v>17</v>
      </c>
      <c r="C1319" t="s">
        <v>1497</v>
      </c>
      <c r="D1319" t="s">
        <v>19</v>
      </c>
      <c r="E1319" t="str">
        <f t="shared" si="40"/>
        <v>8</v>
      </c>
      <c r="F1319" t="s">
        <v>2688</v>
      </c>
      <c r="G1319" s="10">
        <v>2633101</v>
      </c>
      <c r="H1319" s="4">
        <v>0.65769999999999995</v>
      </c>
    </row>
    <row r="1320" spans="1:8" x14ac:dyDescent="0.35">
      <c r="A1320" t="s">
        <v>1488</v>
      </c>
      <c r="B1320" t="s">
        <v>17</v>
      </c>
      <c r="C1320" t="s">
        <v>1497</v>
      </c>
      <c r="D1320" t="s">
        <v>30</v>
      </c>
      <c r="E1320" t="str">
        <f t="shared" si="40"/>
        <v>8</v>
      </c>
      <c r="F1320" t="s">
        <v>2688</v>
      </c>
      <c r="G1320" s="10">
        <v>423570</v>
      </c>
      <c r="H1320" s="4">
        <v>0.10580000000000001</v>
      </c>
    </row>
    <row r="1321" spans="1:8" x14ac:dyDescent="0.35">
      <c r="A1321" t="s">
        <v>1488</v>
      </c>
      <c r="B1321" t="s">
        <v>17</v>
      </c>
      <c r="C1321" t="s">
        <v>1497</v>
      </c>
      <c r="D1321" t="s">
        <v>50</v>
      </c>
      <c r="E1321" t="str">
        <f t="shared" si="40"/>
        <v/>
      </c>
      <c r="F1321" t="s">
        <v>2688</v>
      </c>
      <c r="G1321" s="10">
        <v>1903827</v>
      </c>
      <c r="H1321" s="4">
        <v>0.44400000000000001</v>
      </c>
    </row>
    <row r="1322" spans="1:8" x14ac:dyDescent="0.35">
      <c r="A1322" t="s">
        <v>1488</v>
      </c>
      <c r="B1322" t="s">
        <v>17</v>
      </c>
      <c r="C1322" t="s">
        <v>1497</v>
      </c>
      <c r="D1322" t="s">
        <v>2175</v>
      </c>
      <c r="E1322" t="str">
        <f t="shared" si="40"/>
        <v/>
      </c>
      <c r="F1322" t="s">
        <v>2688</v>
      </c>
      <c r="G1322" s="10">
        <v>980457</v>
      </c>
      <c r="H1322" s="4">
        <v>0.24490000000000001</v>
      </c>
    </row>
    <row r="1323" spans="1:8" x14ac:dyDescent="0.35">
      <c r="A1323" t="s">
        <v>1488</v>
      </c>
      <c r="B1323" t="s">
        <v>17</v>
      </c>
      <c r="C1323" t="s">
        <v>1497</v>
      </c>
      <c r="D1323" t="s">
        <v>2177</v>
      </c>
      <c r="E1323" t="str">
        <f t="shared" si="40"/>
        <v/>
      </c>
      <c r="F1323" t="s">
        <v>2688</v>
      </c>
      <c r="G1323" s="10">
        <v>879569</v>
      </c>
      <c r="H1323" s="4">
        <v>0.21970000000000001</v>
      </c>
    </row>
    <row r="1324" spans="1:8" x14ac:dyDescent="0.35">
      <c r="A1324" t="s">
        <v>1488</v>
      </c>
      <c r="B1324" t="s">
        <v>17</v>
      </c>
      <c r="C1324" t="s">
        <v>1497</v>
      </c>
      <c r="D1324" t="s">
        <v>2179</v>
      </c>
      <c r="E1324" t="str">
        <f t="shared" si="40"/>
        <v/>
      </c>
      <c r="F1324" t="s">
        <v>2688</v>
      </c>
      <c r="G1324" s="10">
        <v>304666</v>
      </c>
      <c r="H1324" s="4">
        <v>7.6100000000000001E-2</v>
      </c>
    </row>
    <row r="1325" spans="1:8" x14ac:dyDescent="0.35">
      <c r="A1325" t="s">
        <v>1526</v>
      </c>
      <c r="B1325" t="s">
        <v>17</v>
      </c>
      <c r="C1325" t="s">
        <v>1527</v>
      </c>
      <c r="D1325" t="s">
        <v>2170</v>
      </c>
      <c r="E1325" t="str">
        <f t="shared" si="40"/>
        <v/>
      </c>
      <c r="F1325" t="s">
        <v>2689</v>
      </c>
      <c r="G1325" s="10">
        <v>0</v>
      </c>
      <c r="H1325" s="4">
        <v>0</v>
      </c>
    </row>
    <row r="1326" spans="1:8" x14ac:dyDescent="0.35">
      <c r="A1326" t="s">
        <v>1526</v>
      </c>
      <c r="B1326" t="s">
        <v>17</v>
      </c>
      <c r="C1326" t="s">
        <v>1527</v>
      </c>
      <c r="D1326" t="s">
        <v>2172</v>
      </c>
      <c r="E1326" t="str">
        <f t="shared" si="40"/>
        <v/>
      </c>
      <c r="F1326" t="s">
        <v>2689</v>
      </c>
      <c r="G1326" s="10">
        <v>0</v>
      </c>
      <c r="H1326" s="4">
        <v>0</v>
      </c>
    </row>
    <row r="1327" spans="1:8" x14ac:dyDescent="0.35">
      <c r="A1327" t="s">
        <v>1526</v>
      </c>
      <c r="B1327" t="s">
        <v>17</v>
      </c>
      <c r="C1327" t="s">
        <v>1527</v>
      </c>
      <c r="D1327" t="s">
        <v>19</v>
      </c>
      <c r="E1327" t="str">
        <f t="shared" si="40"/>
        <v>8</v>
      </c>
      <c r="F1327" t="s">
        <v>2689</v>
      </c>
      <c r="G1327" s="10">
        <v>1895132</v>
      </c>
      <c r="H1327" s="4">
        <v>0.53920000000000001</v>
      </c>
    </row>
    <row r="1328" spans="1:8" x14ac:dyDescent="0.35">
      <c r="A1328" t="s">
        <v>1526</v>
      </c>
      <c r="B1328" t="s">
        <v>17</v>
      </c>
      <c r="C1328" t="s">
        <v>1527</v>
      </c>
      <c r="D1328" t="s">
        <v>30</v>
      </c>
      <c r="E1328" t="str">
        <f t="shared" si="40"/>
        <v>8</v>
      </c>
      <c r="F1328" t="s">
        <v>2689</v>
      </c>
      <c r="G1328" s="10">
        <v>57993</v>
      </c>
      <c r="H1328" s="4">
        <v>1.6500000000000001E-2</v>
      </c>
    </row>
    <row r="1329" spans="1:8" x14ac:dyDescent="0.35">
      <c r="A1329" t="s">
        <v>1526</v>
      </c>
      <c r="B1329" t="s">
        <v>17</v>
      </c>
      <c r="C1329" t="s">
        <v>1527</v>
      </c>
      <c r="D1329" t="s">
        <v>2175</v>
      </c>
      <c r="E1329" t="str">
        <f t="shared" si="40"/>
        <v/>
      </c>
      <c r="F1329" t="s">
        <v>2689</v>
      </c>
      <c r="G1329" s="10">
        <v>720867</v>
      </c>
      <c r="H1329" s="4">
        <v>0.2051</v>
      </c>
    </row>
    <row r="1330" spans="1:8" x14ac:dyDescent="0.35">
      <c r="A1330" t="s">
        <v>1526</v>
      </c>
      <c r="B1330" t="s">
        <v>17</v>
      </c>
      <c r="C1330" t="s">
        <v>1527</v>
      </c>
      <c r="D1330" t="s">
        <v>2177</v>
      </c>
      <c r="E1330" t="str">
        <f t="shared" si="40"/>
        <v/>
      </c>
      <c r="F1330" t="s">
        <v>2689</v>
      </c>
      <c r="G1330" s="10">
        <v>765504</v>
      </c>
      <c r="H1330" s="4">
        <v>0.21779999999999999</v>
      </c>
    </row>
    <row r="1331" spans="1:8" x14ac:dyDescent="0.35">
      <c r="A1331" t="s">
        <v>1526</v>
      </c>
      <c r="B1331" t="s">
        <v>17</v>
      </c>
      <c r="C1331" t="s">
        <v>1527</v>
      </c>
      <c r="D1331" t="s">
        <v>2179</v>
      </c>
      <c r="E1331" t="str">
        <f t="shared" si="40"/>
        <v/>
      </c>
      <c r="F1331" t="s">
        <v>2689</v>
      </c>
      <c r="G1331" s="10">
        <v>250950</v>
      </c>
      <c r="H1331" s="4">
        <v>7.1400000000000005E-2</v>
      </c>
    </row>
    <row r="1332" spans="1:8" x14ac:dyDescent="0.35">
      <c r="A1332" t="s">
        <v>1526</v>
      </c>
      <c r="B1332" t="s">
        <v>17</v>
      </c>
      <c r="C1332" t="s">
        <v>1542</v>
      </c>
      <c r="D1332" t="s">
        <v>2206</v>
      </c>
      <c r="E1332" t="str">
        <f t="shared" si="40"/>
        <v/>
      </c>
      <c r="F1332" t="s">
        <v>2690</v>
      </c>
      <c r="G1332" s="10">
        <v>551889</v>
      </c>
      <c r="H1332" s="4">
        <v>0.3387</v>
      </c>
    </row>
    <row r="1333" spans="1:8" x14ac:dyDescent="0.35">
      <c r="A1333" t="s">
        <v>1526</v>
      </c>
      <c r="B1333" t="s">
        <v>17</v>
      </c>
      <c r="C1333" t="s">
        <v>1542</v>
      </c>
      <c r="D1333" t="s">
        <v>2172</v>
      </c>
      <c r="E1333" t="str">
        <f t="shared" si="40"/>
        <v/>
      </c>
      <c r="F1333" t="s">
        <v>2690</v>
      </c>
      <c r="G1333" s="10">
        <v>0</v>
      </c>
      <c r="H1333" s="4">
        <v>0</v>
      </c>
    </row>
    <row r="1334" spans="1:8" x14ac:dyDescent="0.35">
      <c r="A1334" t="s">
        <v>1526</v>
      </c>
      <c r="B1334" t="s">
        <v>17</v>
      </c>
      <c r="C1334" t="s">
        <v>1542</v>
      </c>
      <c r="D1334" t="s">
        <v>19</v>
      </c>
      <c r="E1334" t="str">
        <f t="shared" si="40"/>
        <v>8</v>
      </c>
      <c r="F1334" t="s">
        <v>2690</v>
      </c>
      <c r="G1334" s="10">
        <v>369067</v>
      </c>
      <c r="H1334" s="4">
        <v>0.22650000000000001</v>
      </c>
    </row>
    <row r="1335" spans="1:8" x14ac:dyDescent="0.35">
      <c r="A1335" t="s">
        <v>1526</v>
      </c>
      <c r="B1335" t="s">
        <v>17</v>
      </c>
      <c r="C1335" t="s">
        <v>1542</v>
      </c>
      <c r="D1335" t="s">
        <v>30</v>
      </c>
      <c r="E1335" t="str">
        <f t="shared" si="40"/>
        <v>8</v>
      </c>
      <c r="F1335" t="s">
        <v>2690</v>
      </c>
      <c r="G1335" s="10">
        <v>0</v>
      </c>
      <c r="H1335" s="4">
        <v>0</v>
      </c>
    </row>
    <row r="1336" spans="1:8" x14ac:dyDescent="0.35">
      <c r="A1336" t="s">
        <v>1526</v>
      </c>
      <c r="B1336" t="s">
        <v>17</v>
      </c>
      <c r="C1336" t="s">
        <v>1542</v>
      </c>
      <c r="D1336" t="s">
        <v>2175</v>
      </c>
      <c r="E1336" t="str">
        <f t="shared" si="40"/>
        <v/>
      </c>
      <c r="F1336" t="s">
        <v>2690</v>
      </c>
      <c r="G1336" s="10">
        <v>341203</v>
      </c>
      <c r="H1336" s="4">
        <v>0.2094</v>
      </c>
    </row>
    <row r="1337" spans="1:8" x14ac:dyDescent="0.35">
      <c r="A1337" t="s">
        <v>1526</v>
      </c>
      <c r="B1337" t="s">
        <v>17</v>
      </c>
      <c r="C1337" t="s">
        <v>1542</v>
      </c>
      <c r="D1337" t="s">
        <v>2177</v>
      </c>
      <c r="E1337" t="str">
        <f t="shared" si="40"/>
        <v/>
      </c>
      <c r="F1337" t="s">
        <v>2690</v>
      </c>
      <c r="G1337" s="10">
        <v>389923</v>
      </c>
      <c r="H1337" s="4">
        <v>0.23930000000000001</v>
      </c>
    </row>
    <row r="1338" spans="1:8" x14ac:dyDescent="0.35">
      <c r="A1338" t="s">
        <v>1526</v>
      </c>
      <c r="B1338" t="s">
        <v>17</v>
      </c>
      <c r="C1338" t="s">
        <v>1542</v>
      </c>
      <c r="D1338" t="s">
        <v>2179</v>
      </c>
      <c r="E1338" t="str">
        <f t="shared" si="40"/>
        <v/>
      </c>
      <c r="F1338" t="s">
        <v>2690</v>
      </c>
      <c r="G1338" s="10">
        <v>0</v>
      </c>
      <c r="H1338" s="4">
        <v>0</v>
      </c>
    </row>
    <row r="1339" spans="1:8" x14ac:dyDescent="0.35">
      <c r="A1339" t="s">
        <v>1526</v>
      </c>
      <c r="B1339" t="s">
        <v>17</v>
      </c>
      <c r="C1339" t="s">
        <v>1544</v>
      </c>
      <c r="D1339" t="s">
        <v>2172</v>
      </c>
      <c r="E1339" t="str">
        <f t="shared" si="40"/>
        <v/>
      </c>
      <c r="F1339" t="s">
        <v>2691</v>
      </c>
      <c r="G1339" s="10">
        <v>0</v>
      </c>
      <c r="H1339" s="4">
        <v>0</v>
      </c>
    </row>
    <row r="1340" spans="1:8" x14ac:dyDescent="0.35">
      <c r="A1340" t="s">
        <v>1526</v>
      </c>
      <c r="B1340" t="s">
        <v>17</v>
      </c>
      <c r="C1340" t="s">
        <v>1544</v>
      </c>
      <c r="D1340" t="s">
        <v>19</v>
      </c>
      <c r="E1340" t="str">
        <f t="shared" si="40"/>
        <v>8</v>
      </c>
      <c r="F1340" t="s">
        <v>2691</v>
      </c>
      <c r="G1340" s="10">
        <v>1367171</v>
      </c>
      <c r="H1340" s="4">
        <v>0.11020000000000001</v>
      </c>
    </row>
    <row r="1341" spans="1:8" x14ac:dyDescent="0.35">
      <c r="A1341" t="s">
        <v>1526</v>
      </c>
      <c r="B1341" t="s">
        <v>17</v>
      </c>
      <c r="C1341" t="s">
        <v>1544</v>
      </c>
      <c r="D1341" t="s">
        <v>30</v>
      </c>
      <c r="E1341" t="str">
        <f t="shared" si="40"/>
        <v>8</v>
      </c>
      <c r="F1341" t="s">
        <v>2691</v>
      </c>
      <c r="G1341" s="10">
        <v>475160</v>
      </c>
      <c r="H1341" s="4">
        <v>3.8300000000000001E-2</v>
      </c>
    </row>
    <row r="1342" spans="1:8" x14ac:dyDescent="0.35">
      <c r="A1342" t="s">
        <v>1526</v>
      </c>
      <c r="B1342" t="s">
        <v>17</v>
      </c>
      <c r="C1342" t="s">
        <v>1544</v>
      </c>
      <c r="D1342" t="s">
        <v>2175</v>
      </c>
      <c r="E1342" t="str">
        <f t="shared" si="40"/>
        <v/>
      </c>
      <c r="F1342" t="s">
        <v>2691</v>
      </c>
      <c r="G1342" s="10">
        <v>3282699</v>
      </c>
      <c r="H1342" s="4">
        <v>0.2646</v>
      </c>
    </row>
    <row r="1343" spans="1:8" x14ac:dyDescent="0.35">
      <c r="A1343" t="s">
        <v>1526</v>
      </c>
      <c r="B1343" t="s">
        <v>17</v>
      </c>
      <c r="C1343" t="s">
        <v>1544</v>
      </c>
      <c r="D1343" t="s">
        <v>2177</v>
      </c>
      <c r="E1343" t="str">
        <f t="shared" si="40"/>
        <v/>
      </c>
      <c r="F1343" t="s">
        <v>2691</v>
      </c>
      <c r="G1343" s="10">
        <v>2197150</v>
      </c>
      <c r="H1343" s="4">
        <v>0.17710000000000001</v>
      </c>
    </row>
    <row r="1344" spans="1:8" x14ac:dyDescent="0.35">
      <c r="A1344" t="s">
        <v>1526</v>
      </c>
      <c r="B1344" t="s">
        <v>17</v>
      </c>
      <c r="C1344" t="s">
        <v>1544</v>
      </c>
      <c r="D1344" t="s">
        <v>2179</v>
      </c>
      <c r="E1344" t="str">
        <f t="shared" si="40"/>
        <v/>
      </c>
      <c r="F1344" t="s">
        <v>2691</v>
      </c>
      <c r="G1344" s="10">
        <v>0</v>
      </c>
      <c r="H1344" s="4">
        <v>0</v>
      </c>
    </row>
    <row r="1345" spans="1:8" x14ac:dyDescent="0.35">
      <c r="A1345" t="s">
        <v>1526</v>
      </c>
      <c r="B1345" t="s">
        <v>17</v>
      </c>
      <c r="C1345" t="s">
        <v>1545</v>
      </c>
      <c r="D1345" t="s">
        <v>2170</v>
      </c>
      <c r="E1345" t="str">
        <f t="shared" si="40"/>
        <v/>
      </c>
      <c r="F1345" t="s">
        <v>2692</v>
      </c>
      <c r="G1345" s="10">
        <v>0</v>
      </c>
      <c r="H1345" s="4">
        <v>0</v>
      </c>
    </row>
    <row r="1346" spans="1:8" x14ac:dyDescent="0.35">
      <c r="A1346" t="s">
        <v>1526</v>
      </c>
      <c r="B1346" t="s">
        <v>17</v>
      </c>
      <c r="C1346" t="s">
        <v>1545</v>
      </c>
      <c r="D1346" t="s">
        <v>2172</v>
      </c>
      <c r="E1346" t="str">
        <f t="shared" si="40"/>
        <v/>
      </c>
      <c r="F1346" t="s">
        <v>2692</v>
      </c>
      <c r="G1346" s="10">
        <v>0</v>
      </c>
      <c r="H1346" s="4">
        <v>0</v>
      </c>
    </row>
    <row r="1347" spans="1:8" x14ac:dyDescent="0.35">
      <c r="A1347" t="s">
        <v>1526</v>
      </c>
      <c r="B1347" t="s">
        <v>17</v>
      </c>
      <c r="C1347" t="s">
        <v>1545</v>
      </c>
      <c r="D1347" t="s">
        <v>19</v>
      </c>
      <c r="E1347" t="str">
        <f t="shared" ref="E1347:E1410" si="41">IF(OR(D1347="0187",D1347="0287"),"",IF(MID(D1347,3,1)="8","8",""))</f>
        <v>8</v>
      </c>
      <c r="F1347" t="s">
        <v>2692</v>
      </c>
      <c r="G1347" s="10">
        <v>3383998</v>
      </c>
      <c r="H1347" s="4">
        <v>0.32800000000000001</v>
      </c>
    </row>
    <row r="1348" spans="1:8" x14ac:dyDescent="0.35">
      <c r="A1348" t="s">
        <v>1526</v>
      </c>
      <c r="B1348" t="s">
        <v>17</v>
      </c>
      <c r="C1348" t="s">
        <v>1545</v>
      </c>
      <c r="D1348" t="s">
        <v>30</v>
      </c>
      <c r="E1348" t="str">
        <f t="shared" si="41"/>
        <v>8</v>
      </c>
      <c r="F1348" t="s">
        <v>2692</v>
      </c>
      <c r="G1348" s="10">
        <v>384827</v>
      </c>
      <c r="H1348" s="4">
        <v>3.73E-2</v>
      </c>
    </row>
    <row r="1349" spans="1:8" x14ac:dyDescent="0.35">
      <c r="A1349" t="s">
        <v>1526</v>
      </c>
      <c r="B1349" t="s">
        <v>17</v>
      </c>
      <c r="C1349" t="s">
        <v>1545</v>
      </c>
      <c r="D1349" t="s">
        <v>2175</v>
      </c>
      <c r="E1349" t="str">
        <f t="shared" si="41"/>
        <v/>
      </c>
      <c r="F1349" t="s">
        <v>2692</v>
      </c>
      <c r="G1349" s="10">
        <v>2273882</v>
      </c>
      <c r="H1349" s="4">
        <v>0.22040000000000001</v>
      </c>
    </row>
    <row r="1350" spans="1:8" x14ac:dyDescent="0.35">
      <c r="A1350" t="s">
        <v>1526</v>
      </c>
      <c r="B1350" t="s">
        <v>17</v>
      </c>
      <c r="C1350" t="s">
        <v>1545</v>
      </c>
      <c r="D1350" t="s">
        <v>2177</v>
      </c>
      <c r="E1350" t="str">
        <f t="shared" si="41"/>
        <v/>
      </c>
      <c r="F1350" t="s">
        <v>2692</v>
      </c>
      <c r="G1350" s="10">
        <v>1853977</v>
      </c>
      <c r="H1350" s="4">
        <v>0.1797</v>
      </c>
    </row>
    <row r="1351" spans="1:8" x14ac:dyDescent="0.35">
      <c r="A1351" t="s">
        <v>1526</v>
      </c>
      <c r="B1351" t="s">
        <v>17</v>
      </c>
      <c r="C1351" t="s">
        <v>1545</v>
      </c>
      <c r="D1351" t="s">
        <v>2179</v>
      </c>
      <c r="E1351" t="str">
        <f t="shared" si="41"/>
        <v/>
      </c>
      <c r="F1351" t="s">
        <v>2692</v>
      </c>
      <c r="G1351" s="10">
        <v>226975</v>
      </c>
      <c r="H1351" s="4">
        <v>2.1999999999999999E-2</v>
      </c>
    </row>
    <row r="1352" spans="1:8" x14ac:dyDescent="0.35">
      <c r="A1352" t="s">
        <v>1563</v>
      </c>
      <c r="B1352" t="s">
        <v>17</v>
      </c>
      <c r="C1352" t="s">
        <v>1564</v>
      </c>
      <c r="D1352" t="s">
        <v>2172</v>
      </c>
      <c r="E1352" t="str">
        <f t="shared" si="41"/>
        <v/>
      </c>
      <c r="F1352" t="s">
        <v>2693</v>
      </c>
      <c r="G1352" s="10">
        <v>0</v>
      </c>
      <c r="H1352" s="4">
        <v>0</v>
      </c>
    </row>
    <row r="1353" spans="1:8" x14ac:dyDescent="0.35">
      <c r="A1353" t="s">
        <v>1563</v>
      </c>
      <c r="B1353" t="s">
        <v>17</v>
      </c>
      <c r="C1353" t="s">
        <v>1564</v>
      </c>
      <c r="D1353" t="s">
        <v>19</v>
      </c>
      <c r="E1353" t="str">
        <f t="shared" si="41"/>
        <v>8</v>
      </c>
      <c r="F1353" t="s">
        <v>2693</v>
      </c>
      <c r="G1353" s="10">
        <v>1867807</v>
      </c>
      <c r="H1353" s="4">
        <v>0.34189999999999998</v>
      </c>
    </row>
    <row r="1354" spans="1:8" x14ac:dyDescent="0.35">
      <c r="A1354" t="s">
        <v>1563</v>
      </c>
      <c r="B1354" t="s">
        <v>17</v>
      </c>
      <c r="C1354" t="s">
        <v>1564</v>
      </c>
      <c r="D1354" t="s">
        <v>30</v>
      </c>
      <c r="E1354" t="str">
        <f t="shared" si="41"/>
        <v>8</v>
      </c>
      <c r="F1354" t="s">
        <v>2693</v>
      </c>
      <c r="G1354" s="10">
        <v>236549</v>
      </c>
      <c r="H1354" s="4">
        <v>4.3299999999999998E-2</v>
      </c>
    </row>
    <row r="1355" spans="1:8" x14ac:dyDescent="0.35">
      <c r="A1355" t="s">
        <v>1563</v>
      </c>
      <c r="B1355" t="s">
        <v>17</v>
      </c>
      <c r="C1355" t="s">
        <v>1564</v>
      </c>
      <c r="D1355" t="s">
        <v>2175</v>
      </c>
      <c r="E1355" t="str">
        <f t="shared" si="41"/>
        <v/>
      </c>
      <c r="F1355" t="s">
        <v>2693</v>
      </c>
      <c r="G1355" s="10">
        <v>1159253</v>
      </c>
      <c r="H1355" s="4">
        <v>0.2122</v>
      </c>
    </row>
    <row r="1356" spans="1:8" x14ac:dyDescent="0.35">
      <c r="A1356" t="s">
        <v>1563</v>
      </c>
      <c r="B1356" t="s">
        <v>17</v>
      </c>
      <c r="C1356" t="s">
        <v>1564</v>
      </c>
      <c r="D1356" t="s">
        <v>2177</v>
      </c>
      <c r="E1356" t="str">
        <f t="shared" si="41"/>
        <v/>
      </c>
      <c r="F1356" t="s">
        <v>2693</v>
      </c>
      <c r="G1356" s="10">
        <v>1240652</v>
      </c>
      <c r="H1356" s="4">
        <v>0.2271</v>
      </c>
    </row>
    <row r="1357" spans="1:8" x14ac:dyDescent="0.35">
      <c r="A1357" t="s">
        <v>1563</v>
      </c>
      <c r="B1357" t="s">
        <v>17</v>
      </c>
      <c r="C1357" t="s">
        <v>1564</v>
      </c>
      <c r="D1357" t="s">
        <v>2179</v>
      </c>
      <c r="E1357" t="str">
        <f t="shared" si="41"/>
        <v/>
      </c>
      <c r="F1357" t="s">
        <v>2693</v>
      </c>
      <c r="G1357" s="10">
        <v>252392</v>
      </c>
      <c r="H1357" s="4">
        <v>4.6199999999999998E-2</v>
      </c>
    </row>
    <row r="1358" spans="1:8" x14ac:dyDescent="0.35">
      <c r="A1358" t="s">
        <v>1574</v>
      </c>
      <c r="B1358" t="s">
        <v>17</v>
      </c>
      <c r="C1358" t="s">
        <v>1575</v>
      </c>
      <c r="D1358" t="s">
        <v>2172</v>
      </c>
      <c r="E1358" t="str">
        <f t="shared" si="41"/>
        <v/>
      </c>
      <c r="F1358" t="s">
        <v>2694</v>
      </c>
      <c r="G1358" s="10">
        <v>0</v>
      </c>
      <c r="H1358" s="4">
        <v>0</v>
      </c>
    </row>
    <row r="1359" spans="1:8" x14ac:dyDescent="0.35">
      <c r="A1359" t="s">
        <v>1574</v>
      </c>
      <c r="B1359" t="s">
        <v>17</v>
      </c>
      <c r="C1359" t="s">
        <v>1575</v>
      </c>
      <c r="D1359" t="s">
        <v>19</v>
      </c>
      <c r="E1359" t="str">
        <f t="shared" si="41"/>
        <v>8</v>
      </c>
      <c r="F1359" t="s">
        <v>2694</v>
      </c>
      <c r="G1359" s="10">
        <v>1412696</v>
      </c>
      <c r="H1359" s="4">
        <v>0.35499999999999998</v>
      </c>
    </row>
    <row r="1360" spans="1:8" x14ac:dyDescent="0.35">
      <c r="A1360" t="s">
        <v>1574</v>
      </c>
      <c r="B1360" t="s">
        <v>17</v>
      </c>
      <c r="C1360" t="s">
        <v>1575</v>
      </c>
      <c r="D1360" t="s">
        <v>30</v>
      </c>
      <c r="E1360" t="str">
        <f t="shared" si="41"/>
        <v>8</v>
      </c>
      <c r="F1360" t="s">
        <v>2694</v>
      </c>
      <c r="G1360" s="10">
        <v>120179</v>
      </c>
      <c r="H1360" s="4">
        <v>3.0200000000000001E-2</v>
      </c>
    </row>
    <row r="1361" spans="1:8" x14ac:dyDescent="0.35">
      <c r="A1361" t="s">
        <v>1574</v>
      </c>
      <c r="B1361" t="s">
        <v>17</v>
      </c>
      <c r="C1361" t="s">
        <v>1575</v>
      </c>
      <c r="D1361" t="s">
        <v>2175</v>
      </c>
      <c r="E1361" t="str">
        <f t="shared" si="41"/>
        <v/>
      </c>
      <c r="F1361" t="s">
        <v>2694</v>
      </c>
      <c r="G1361" s="10">
        <v>853189</v>
      </c>
      <c r="H1361" s="4">
        <v>0.21440000000000001</v>
      </c>
    </row>
    <row r="1362" spans="1:8" x14ac:dyDescent="0.35">
      <c r="A1362" t="s">
        <v>1574</v>
      </c>
      <c r="B1362" t="s">
        <v>17</v>
      </c>
      <c r="C1362" t="s">
        <v>1575</v>
      </c>
      <c r="D1362" t="s">
        <v>2177</v>
      </c>
      <c r="E1362" t="str">
        <f t="shared" si="41"/>
        <v/>
      </c>
      <c r="F1362" t="s">
        <v>2694</v>
      </c>
      <c r="G1362" s="10">
        <v>890197</v>
      </c>
      <c r="H1362" s="4">
        <v>0.22370000000000001</v>
      </c>
    </row>
    <row r="1363" spans="1:8" x14ac:dyDescent="0.35">
      <c r="A1363" t="s">
        <v>1574</v>
      </c>
      <c r="B1363" t="s">
        <v>17</v>
      </c>
      <c r="C1363" t="s">
        <v>1575</v>
      </c>
      <c r="D1363" t="s">
        <v>2179</v>
      </c>
      <c r="E1363" t="str">
        <f t="shared" si="41"/>
        <v/>
      </c>
      <c r="F1363" t="s">
        <v>2694</v>
      </c>
      <c r="G1363" s="10">
        <v>152014</v>
      </c>
      <c r="H1363" s="4">
        <v>3.8199999999999998E-2</v>
      </c>
    </row>
    <row r="1364" spans="1:8" x14ac:dyDescent="0.35">
      <c r="A1364" t="s">
        <v>1574</v>
      </c>
      <c r="B1364" t="s">
        <v>17</v>
      </c>
      <c r="C1364" t="s">
        <v>1579</v>
      </c>
      <c r="D1364" t="s">
        <v>2172</v>
      </c>
      <c r="E1364" t="str">
        <f t="shared" si="41"/>
        <v/>
      </c>
      <c r="F1364" t="s">
        <v>2695</v>
      </c>
      <c r="G1364" s="10">
        <v>0</v>
      </c>
      <c r="H1364" s="4">
        <v>0</v>
      </c>
    </row>
    <row r="1365" spans="1:8" x14ac:dyDescent="0.35">
      <c r="A1365" t="s">
        <v>1574</v>
      </c>
      <c r="B1365" t="s">
        <v>17</v>
      </c>
      <c r="C1365" t="s">
        <v>1579</v>
      </c>
      <c r="D1365" t="s">
        <v>19</v>
      </c>
      <c r="E1365" t="str">
        <f t="shared" si="41"/>
        <v>8</v>
      </c>
      <c r="F1365" t="s">
        <v>2695</v>
      </c>
      <c r="G1365" s="10">
        <v>5114277</v>
      </c>
      <c r="H1365" s="4">
        <v>0.496</v>
      </c>
    </row>
    <row r="1366" spans="1:8" x14ac:dyDescent="0.35">
      <c r="A1366" t="s">
        <v>1574</v>
      </c>
      <c r="B1366" t="s">
        <v>17</v>
      </c>
      <c r="C1366" t="s">
        <v>1579</v>
      </c>
      <c r="D1366" t="s">
        <v>2175</v>
      </c>
      <c r="E1366" t="str">
        <f t="shared" si="41"/>
        <v/>
      </c>
      <c r="F1366" t="s">
        <v>2695</v>
      </c>
      <c r="G1366" s="10">
        <v>2756142</v>
      </c>
      <c r="H1366" s="4">
        <v>0.26729999999999998</v>
      </c>
    </row>
    <row r="1367" spans="1:8" x14ac:dyDescent="0.35">
      <c r="A1367" t="s">
        <v>1574</v>
      </c>
      <c r="B1367" t="s">
        <v>17</v>
      </c>
      <c r="C1367" t="s">
        <v>1579</v>
      </c>
      <c r="D1367" t="s">
        <v>2177</v>
      </c>
      <c r="E1367" t="str">
        <f t="shared" si="41"/>
        <v/>
      </c>
      <c r="F1367" t="s">
        <v>2695</v>
      </c>
      <c r="G1367" s="10">
        <v>1714726</v>
      </c>
      <c r="H1367" s="4">
        <v>0.1663</v>
      </c>
    </row>
    <row r="1368" spans="1:8" x14ac:dyDescent="0.35">
      <c r="A1368" t="s">
        <v>1574</v>
      </c>
      <c r="B1368" t="s">
        <v>17</v>
      </c>
      <c r="C1368" t="s">
        <v>1579</v>
      </c>
      <c r="D1368" t="s">
        <v>2179</v>
      </c>
      <c r="E1368" t="str">
        <f t="shared" si="41"/>
        <v/>
      </c>
      <c r="F1368" t="s">
        <v>2695</v>
      </c>
      <c r="G1368" s="10">
        <v>523801</v>
      </c>
      <c r="H1368" s="4">
        <v>5.0799999999999998E-2</v>
      </c>
    </row>
    <row r="1369" spans="1:8" x14ac:dyDescent="0.35">
      <c r="A1369" t="s">
        <v>1574</v>
      </c>
      <c r="B1369" t="s">
        <v>17</v>
      </c>
      <c r="C1369" t="s">
        <v>1580</v>
      </c>
      <c r="D1369" t="s">
        <v>2170</v>
      </c>
      <c r="E1369" t="str">
        <f t="shared" si="41"/>
        <v/>
      </c>
      <c r="F1369" t="s">
        <v>2696</v>
      </c>
      <c r="G1369" s="10">
        <v>0</v>
      </c>
      <c r="H1369" s="4">
        <v>0</v>
      </c>
    </row>
    <row r="1370" spans="1:8" x14ac:dyDescent="0.35">
      <c r="A1370" t="s">
        <v>1574</v>
      </c>
      <c r="B1370" t="s">
        <v>17</v>
      </c>
      <c r="C1370" t="s">
        <v>1580</v>
      </c>
      <c r="D1370" t="s">
        <v>2172</v>
      </c>
      <c r="E1370" t="str">
        <f t="shared" si="41"/>
        <v/>
      </c>
      <c r="F1370" t="s">
        <v>2696</v>
      </c>
      <c r="G1370" s="10">
        <v>0</v>
      </c>
      <c r="H1370" s="4">
        <v>0</v>
      </c>
    </row>
    <row r="1371" spans="1:8" x14ac:dyDescent="0.35">
      <c r="A1371" t="s">
        <v>1574</v>
      </c>
      <c r="B1371" t="s">
        <v>17</v>
      </c>
      <c r="C1371" t="s">
        <v>1580</v>
      </c>
      <c r="D1371" t="s">
        <v>19</v>
      </c>
      <c r="E1371" t="str">
        <f t="shared" si="41"/>
        <v>8</v>
      </c>
      <c r="F1371" t="s">
        <v>2696</v>
      </c>
      <c r="G1371" s="10">
        <v>1826727</v>
      </c>
      <c r="H1371" s="4">
        <v>0.34399999999999997</v>
      </c>
    </row>
    <row r="1372" spans="1:8" x14ac:dyDescent="0.35">
      <c r="A1372" t="s">
        <v>1574</v>
      </c>
      <c r="B1372" t="s">
        <v>17</v>
      </c>
      <c r="C1372" t="s">
        <v>1580</v>
      </c>
      <c r="D1372" t="s">
        <v>30</v>
      </c>
      <c r="E1372" t="str">
        <f t="shared" si="41"/>
        <v>8</v>
      </c>
      <c r="F1372" t="s">
        <v>2696</v>
      </c>
      <c r="G1372" s="10">
        <v>370125</v>
      </c>
      <c r="H1372" s="4">
        <v>6.9699999999999998E-2</v>
      </c>
    </row>
    <row r="1373" spans="1:8" x14ac:dyDescent="0.35">
      <c r="A1373" t="s">
        <v>1574</v>
      </c>
      <c r="B1373" t="s">
        <v>17</v>
      </c>
      <c r="C1373" t="s">
        <v>1580</v>
      </c>
      <c r="D1373" t="s">
        <v>2175</v>
      </c>
      <c r="E1373" t="str">
        <f t="shared" si="41"/>
        <v/>
      </c>
      <c r="F1373" t="s">
        <v>2696</v>
      </c>
      <c r="G1373" s="10">
        <v>1595200</v>
      </c>
      <c r="H1373" s="4">
        <v>0.3004</v>
      </c>
    </row>
    <row r="1374" spans="1:8" x14ac:dyDescent="0.35">
      <c r="A1374" t="s">
        <v>1574</v>
      </c>
      <c r="B1374" t="s">
        <v>17</v>
      </c>
      <c r="C1374" t="s">
        <v>1580</v>
      </c>
      <c r="D1374" t="s">
        <v>2177</v>
      </c>
      <c r="E1374" t="str">
        <f t="shared" si="41"/>
        <v/>
      </c>
      <c r="F1374" t="s">
        <v>2696</v>
      </c>
      <c r="G1374" s="10">
        <v>1612193</v>
      </c>
      <c r="H1374" s="4">
        <v>0.30359999999999998</v>
      </c>
    </row>
    <row r="1375" spans="1:8" x14ac:dyDescent="0.35">
      <c r="A1375" t="s">
        <v>1574</v>
      </c>
      <c r="B1375" t="s">
        <v>17</v>
      </c>
      <c r="C1375" t="s">
        <v>1580</v>
      </c>
      <c r="D1375" t="s">
        <v>2179</v>
      </c>
      <c r="E1375" t="str">
        <f t="shared" si="41"/>
        <v/>
      </c>
      <c r="F1375" t="s">
        <v>2696</v>
      </c>
      <c r="G1375" s="10">
        <v>327112</v>
      </c>
      <c r="H1375" s="4">
        <v>6.1600000000000002E-2</v>
      </c>
    </row>
    <row r="1376" spans="1:8" x14ac:dyDescent="0.35">
      <c r="A1376" t="s">
        <v>2132</v>
      </c>
      <c r="B1376" t="s">
        <v>17</v>
      </c>
      <c r="C1376" t="s">
        <v>2133</v>
      </c>
      <c r="D1376" t="s">
        <v>2172</v>
      </c>
      <c r="E1376" t="str">
        <f t="shared" si="41"/>
        <v/>
      </c>
      <c r="F1376" t="s">
        <v>2783</v>
      </c>
      <c r="G1376" s="10">
        <v>0</v>
      </c>
      <c r="H1376" s="4">
        <v>0</v>
      </c>
    </row>
    <row r="1377" spans="1:8" x14ac:dyDescent="0.35">
      <c r="A1377" t="s">
        <v>2132</v>
      </c>
      <c r="B1377" t="s">
        <v>17</v>
      </c>
      <c r="C1377" t="s">
        <v>2133</v>
      </c>
      <c r="D1377" t="s">
        <v>19</v>
      </c>
      <c r="E1377" t="str">
        <f t="shared" si="41"/>
        <v>8</v>
      </c>
      <c r="F1377" t="s">
        <v>2783</v>
      </c>
      <c r="G1377" s="10">
        <v>790376</v>
      </c>
      <c r="H1377" s="4">
        <v>0.27379999999999999</v>
      </c>
    </row>
    <row r="1378" spans="1:8" x14ac:dyDescent="0.35">
      <c r="A1378" t="s">
        <v>2132</v>
      </c>
      <c r="B1378" t="s">
        <v>17</v>
      </c>
      <c r="C1378" t="s">
        <v>2133</v>
      </c>
      <c r="D1378" t="s">
        <v>30</v>
      </c>
      <c r="E1378" t="str">
        <f t="shared" si="41"/>
        <v>8</v>
      </c>
      <c r="F1378" t="s">
        <v>2783</v>
      </c>
      <c r="G1378" s="10">
        <v>94527</v>
      </c>
      <c r="H1378" s="4">
        <v>3.27E-2</v>
      </c>
    </row>
    <row r="1379" spans="1:8" x14ac:dyDescent="0.35">
      <c r="A1379" t="s">
        <v>2132</v>
      </c>
      <c r="B1379" t="s">
        <v>17</v>
      </c>
      <c r="C1379" t="s">
        <v>2133</v>
      </c>
      <c r="D1379" t="s">
        <v>2175</v>
      </c>
      <c r="E1379" t="str">
        <f t="shared" si="41"/>
        <v/>
      </c>
      <c r="F1379" t="s">
        <v>2783</v>
      </c>
      <c r="G1379" s="10">
        <v>832199</v>
      </c>
      <c r="H1379" s="4">
        <v>0.2883</v>
      </c>
    </row>
    <row r="1380" spans="1:8" x14ac:dyDescent="0.35">
      <c r="A1380" t="s">
        <v>2132</v>
      </c>
      <c r="B1380" t="s">
        <v>17</v>
      </c>
      <c r="C1380" t="s">
        <v>2133</v>
      </c>
      <c r="D1380" t="s">
        <v>2177</v>
      </c>
      <c r="E1380" t="str">
        <f t="shared" si="41"/>
        <v/>
      </c>
      <c r="F1380" t="s">
        <v>2783</v>
      </c>
      <c r="G1380" s="10">
        <v>458402</v>
      </c>
      <c r="H1380" s="4">
        <v>0.1588</v>
      </c>
    </row>
    <row r="1381" spans="1:8" x14ac:dyDescent="0.35">
      <c r="A1381" t="s">
        <v>2132</v>
      </c>
      <c r="B1381" t="s">
        <v>17</v>
      </c>
      <c r="C1381" t="s">
        <v>2133</v>
      </c>
      <c r="D1381" t="s">
        <v>2179</v>
      </c>
      <c r="E1381" t="str">
        <f t="shared" si="41"/>
        <v/>
      </c>
      <c r="F1381" t="s">
        <v>2783</v>
      </c>
      <c r="G1381" s="10">
        <v>103974</v>
      </c>
      <c r="H1381" s="4">
        <v>3.5999999999999997E-2</v>
      </c>
    </row>
    <row r="1382" spans="1:8" x14ac:dyDescent="0.35">
      <c r="A1382" t="s">
        <v>1588</v>
      </c>
      <c r="B1382" t="s">
        <v>17</v>
      </c>
      <c r="C1382" t="s">
        <v>1589</v>
      </c>
      <c r="D1382" t="s">
        <v>2206</v>
      </c>
      <c r="E1382" t="str">
        <f t="shared" si="41"/>
        <v/>
      </c>
      <c r="F1382" t="s">
        <v>2697</v>
      </c>
      <c r="G1382" s="10">
        <v>562885</v>
      </c>
      <c r="H1382" s="4">
        <v>0.25</v>
      </c>
    </row>
    <row r="1383" spans="1:8" x14ac:dyDescent="0.35">
      <c r="A1383" t="s">
        <v>1588</v>
      </c>
      <c r="B1383" t="s">
        <v>17</v>
      </c>
      <c r="C1383" t="s">
        <v>1589</v>
      </c>
      <c r="D1383" t="s">
        <v>2170</v>
      </c>
      <c r="E1383" t="str">
        <f t="shared" si="41"/>
        <v/>
      </c>
      <c r="F1383" t="s">
        <v>2697</v>
      </c>
      <c r="G1383" s="10">
        <v>0</v>
      </c>
      <c r="H1383" s="4">
        <v>0</v>
      </c>
    </row>
    <row r="1384" spans="1:8" x14ac:dyDescent="0.35">
      <c r="A1384" t="s">
        <v>1588</v>
      </c>
      <c r="B1384" t="s">
        <v>17</v>
      </c>
      <c r="C1384" t="s">
        <v>1589</v>
      </c>
      <c r="D1384" t="s">
        <v>2172</v>
      </c>
      <c r="E1384" t="str">
        <f t="shared" si="41"/>
        <v/>
      </c>
      <c r="F1384" t="s">
        <v>2697</v>
      </c>
      <c r="G1384" s="10">
        <v>0</v>
      </c>
      <c r="H1384" s="4">
        <v>0</v>
      </c>
    </row>
    <row r="1385" spans="1:8" x14ac:dyDescent="0.35">
      <c r="A1385" t="s">
        <v>1588</v>
      </c>
      <c r="B1385" t="s">
        <v>17</v>
      </c>
      <c r="C1385" t="s">
        <v>1589</v>
      </c>
      <c r="D1385" t="s">
        <v>19</v>
      </c>
      <c r="E1385" t="str">
        <f t="shared" si="41"/>
        <v>8</v>
      </c>
      <c r="F1385" t="s">
        <v>2697</v>
      </c>
      <c r="G1385" s="10">
        <v>340658</v>
      </c>
      <c r="H1385" s="4">
        <v>0.15129999999999999</v>
      </c>
    </row>
    <row r="1386" spans="1:8" x14ac:dyDescent="0.35">
      <c r="A1386" t="s">
        <v>1588</v>
      </c>
      <c r="B1386" t="s">
        <v>17</v>
      </c>
      <c r="C1386" t="s">
        <v>1589</v>
      </c>
      <c r="D1386" t="s">
        <v>2175</v>
      </c>
      <c r="E1386" t="str">
        <f t="shared" si="41"/>
        <v/>
      </c>
      <c r="F1386" t="s">
        <v>2697</v>
      </c>
      <c r="G1386" s="10">
        <v>601386</v>
      </c>
      <c r="H1386" s="4">
        <v>0.2671</v>
      </c>
    </row>
    <row r="1387" spans="1:8" x14ac:dyDescent="0.35">
      <c r="A1387" t="s">
        <v>1588</v>
      </c>
      <c r="B1387" t="s">
        <v>17</v>
      </c>
      <c r="C1387" t="s">
        <v>1589</v>
      </c>
      <c r="D1387" t="s">
        <v>2177</v>
      </c>
      <c r="E1387" t="str">
        <f t="shared" si="41"/>
        <v/>
      </c>
      <c r="F1387" t="s">
        <v>2697</v>
      </c>
      <c r="G1387" s="10">
        <v>394469</v>
      </c>
      <c r="H1387" s="4">
        <v>0.17519999999999999</v>
      </c>
    </row>
    <row r="1388" spans="1:8" x14ac:dyDescent="0.35">
      <c r="A1388" t="s">
        <v>1588</v>
      </c>
      <c r="B1388" t="s">
        <v>17</v>
      </c>
      <c r="C1388" t="s">
        <v>1589</v>
      </c>
      <c r="D1388" t="s">
        <v>2179</v>
      </c>
      <c r="E1388" t="str">
        <f t="shared" si="41"/>
        <v/>
      </c>
      <c r="F1388" t="s">
        <v>2697</v>
      </c>
      <c r="G1388" s="10">
        <v>133066</v>
      </c>
      <c r="H1388" s="4">
        <v>5.91E-2</v>
      </c>
    </row>
    <row r="1389" spans="1:8" x14ac:dyDescent="0.35">
      <c r="A1389" t="s">
        <v>1594</v>
      </c>
      <c r="B1389" t="s">
        <v>17</v>
      </c>
      <c r="C1389" t="s">
        <v>1595</v>
      </c>
      <c r="D1389" t="s">
        <v>2170</v>
      </c>
      <c r="E1389" t="str">
        <f t="shared" si="41"/>
        <v/>
      </c>
      <c r="F1389" t="s">
        <v>2698</v>
      </c>
      <c r="G1389" s="10">
        <v>0</v>
      </c>
      <c r="H1389" s="4">
        <v>0</v>
      </c>
    </row>
    <row r="1390" spans="1:8" x14ac:dyDescent="0.35">
      <c r="A1390" t="s">
        <v>1594</v>
      </c>
      <c r="B1390" t="s">
        <v>17</v>
      </c>
      <c r="C1390" t="s">
        <v>1595</v>
      </c>
      <c r="D1390" t="s">
        <v>2172</v>
      </c>
      <c r="E1390" t="str">
        <f t="shared" si="41"/>
        <v/>
      </c>
      <c r="F1390" t="s">
        <v>2698</v>
      </c>
      <c r="G1390" s="10">
        <v>0</v>
      </c>
      <c r="H1390" s="4">
        <v>0</v>
      </c>
    </row>
    <row r="1391" spans="1:8" x14ac:dyDescent="0.35">
      <c r="A1391" t="s">
        <v>1594</v>
      </c>
      <c r="B1391" t="s">
        <v>17</v>
      </c>
      <c r="C1391" t="s">
        <v>1595</v>
      </c>
      <c r="D1391" t="s">
        <v>19</v>
      </c>
      <c r="E1391" t="str">
        <f t="shared" si="41"/>
        <v>8</v>
      </c>
      <c r="F1391" t="s">
        <v>2698</v>
      </c>
      <c r="G1391" s="10">
        <v>749726</v>
      </c>
      <c r="H1391" s="4">
        <v>0.32579999999999998</v>
      </c>
    </row>
    <row r="1392" spans="1:8" x14ac:dyDescent="0.35">
      <c r="A1392" t="s">
        <v>1594</v>
      </c>
      <c r="B1392" t="s">
        <v>17</v>
      </c>
      <c r="C1392" t="s">
        <v>1595</v>
      </c>
      <c r="D1392" t="s">
        <v>30</v>
      </c>
      <c r="E1392" t="str">
        <f t="shared" si="41"/>
        <v>8</v>
      </c>
      <c r="F1392" t="s">
        <v>2698</v>
      </c>
      <c r="G1392" s="10">
        <v>261184</v>
      </c>
      <c r="H1392" s="4">
        <v>0.1135</v>
      </c>
    </row>
    <row r="1393" spans="1:8" x14ac:dyDescent="0.35">
      <c r="A1393" t="s">
        <v>1594</v>
      </c>
      <c r="B1393" t="s">
        <v>17</v>
      </c>
      <c r="C1393" t="s">
        <v>1595</v>
      </c>
      <c r="D1393" t="s">
        <v>2175</v>
      </c>
      <c r="E1393" t="str">
        <f t="shared" si="41"/>
        <v/>
      </c>
      <c r="F1393" t="s">
        <v>2698</v>
      </c>
      <c r="G1393" s="10">
        <v>584731</v>
      </c>
      <c r="H1393" s="4">
        <v>0.25409999999999999</v>
      </c>
    </row>
    <row r="1394" spans="1:8" x14ac:dyDescent="0.35">
      <c r="A1394" t="s">
        <v>1594</v>
      </c>
      <c r="B1394" t="s">
        <v>17</v>
      </c>
      <c r="C1394" t="s">
        <v>1595</v>
      </c>
      <c r="D1394" t="s">
        <v>2177</v>
      </c>
      <c r="E1394" t="str">
        <f t="shared" si="41"/>
        <v/>
      </c>
      <c r="F1394" t="s">
        <v>2698</v>
      </c>
      <c r="G1394" s="10">
        <v>291330</v>
      </c>
      <c r="H1394" s="4">
        <v>0.12659999999999999</v>
      </c>
    </row>
    <row r="1395" spans="1:8" x14ac:dyDescent="0.35">
      <c r="A1395" t="s">
        <v>1594</v>
      </c>
      <c r="B1395" t="s">
        <v>17</v>
      </c>
      <c r="C1395" t="s">
        <v>1595</v>
      </c>
      <c r="D1395" t="s">
        <v>2179</v>
      </c>
      <c r="E1395" t="str">
        <f t="shared" si="41"/>
        <v/>
      </c>
      <c r="F1395" t="s">
        <v>2698</v>
      </c>
      <c r="G1395" s="10">
        <v>45103</v>
      </c>
      <c r="H1395" s="4">
        <v>1.9599999999999999E-2</v>
      </c>
    </row>
    <row r="1396" spans="1:8" x14ac:dyDescent="0.35">
      <c r="A1396" t="s">
        <v>1594</v>
      </c>
      <c r="B1396" t="s">
        <v>17</v>
      </c>
      <c r="C1396" t="s">
        <v>1599</v>
      </c>
      <c r="D1396" t="s">
        <v>2170</v>
      </c>
      <c r="E1396" t="str">
        <f t="shared" si="41"/>
        <v/>
      </c>
      <c r="F1396" t="s">
        <v>2699</v>
      </c>
      <c r="G1396" s="10">
        <v>0</v>
      </c>
      <c r="H1396" s="4">
        <v>0</v>
      </c>
    </row>
    <row r="1397" spans="1:8" x14ac:dyDescent="0.35">
      <c r="A1397" t="s">
        <v>1594</v>
      </c>
      <c r="B1397" t="s">
        <v>17</v>
      </c>
      <c r="C1397" t="s">
        <v>1599</v>
      </c>
      <c r="D1397" t="s">
        <v>2172</v>
      </c>
      <c r="E1397" t="str">
        <f t="shared" si="41"/>
        <v/>
      </c>
      <c r="F1397" t="s">
        <v>2699</v>
      </c>
      <c r="G1397" s="10">
        <v>0</v>
      </c>
      <c r="H1397" s="4">
        <v>0</v>
      </c>
    </row>
    <row r="1398" spans="1:8" x14ac:dyDescent="0.35">
      <c r="A1398" t="s">
        <v>1594</v>
      </c>
      <c r="B1398" t="s">
        <v>17</v>
      </c>
      <c r="C1398" t="s">
        <v>1599</v>
      </c>
      <c r="D1398" t="s">
        <v>19</v>
      </c>
      <c r="E1398" t="str">
        <f t="shared" si="41"/>
        <v>8</v>
      </c>
      <c r="F1398" t="s">
        <v>2699</v>
      </c>
      <c r="G1398" s="10">
        <v>988576</v>
      </c>
      <c r="H1398" s="4">
        <v>0.3362</v>
      </c>
    </row>
    <row r="1399" spans="1:8" x14ac:dyDescent="0.35">
      <c r="A1399" t="s">
        <v>1594</v>
      </c>
      <c r="B1399" t="s">
        <v>17</v>
      </c>
      <c r="C1399" t="s">
        <v>1599</v>
      </c>
      <c r="D1399" t="s">
        <v>2175</v>
      </c>
      <c r="E1399" t="str">
        <f t="shared" si="41"/>
        <v/>
      </c>
      <c r="F1399" t="s">
        <v>2699</v>
      </c>
      <c r="G1399" s="10">
        <v>852140</v>
      </c>
      <c r="H1399" s="4">
        <v>0.2898</v>
      </c>
    </row>
    <row r="1400" spans="1:8" x14ac:dyDescent="0.35">
      <c r="A1400" t="s">
        <v>1594</v>
      </c>
      <c r="B1400" t="s">
        <v>17</v>
      </c>
      <c r="C1400" t="s">
        <v>1599</v>
      </c>
      <c r="D1400" t="s">
        <v>2177</v>
      </c>
      <c r="E1400" t="str">
        <f t="shared" si="41"/>
        <v/>
      </c>
      <c r="F1400" t="s">
        <v>2699</v>
      </c>
      <c r="G1400" s="10">
        <v>645133</v>
      </c>
      <c r="H1400" s="4">
        <v>0.21940000000000001</v>
      </c>
    </row>
    <row r="1401" spans="1:8" x14ac:dyDescent="0.35">
      <c r="A1401" t="s">
        <v>1594</v>
      </c>
      <c r="B1401" t="s">
        <v>17</v>
      </c>
      <c r="C1401" t="s">
        <v>1599</v>
      </c>
      <c r="D1401" t="s">
        <v>2179</v>
      </c>
      <c r="E1401" t="str">
        <f t="shared" si="41"/>
        <v/>
      </c>
      <c r="F1401" t="s">
        <v>2699</v>
      </c>
      <c r="G1401" s="10">
        <v>89389</v>
      </c>
      <c r="H1401" s="4">
        <v>3.04E-2</v>
      </c>
    </row>
    <row r="1402" spans="1:8" x14ac:dyDescent="0.35">
      <c r="A1402" t="s">
        <v>1594</v>
      </c>
      <c r="B1402" t="s">
        <v>17</v>
      </c>
      <c r="C1402" t="s">
        <v>1606</v>
      </c>
      <c r="D1402" t="s">
        <v>2170</v>
      </c>
      <c r="E1402" t="str">
        <f t="shared" si="41"/>
        <v/>
      </c>
      <c r="F1402" t="s">
        <v>2700</v>
      </c>
      <c r="G1402" s="10">
        <v>0</v>
      </c>
      <c r="H1402" s="4">
        <v>0</v>
      </c>
    </row>
    <row r="1403" spans="1:8" x14ac:dyDescent="0.35">
      <c r="A1403" t="s">
        <v>1594</v>
      </c>
      <c r="B1403" t="s">
        <v>17</v>
      </c>
      <c r="C1403" t="s">
        <v>1606</v>
      </c>
      <c r="D1403" t="s">
        <v>2172</v>
      </c>
      <c r="E1403" t="str">
        <f t="shared" si="41"/>
        <v/>
      </c>
      <c r="F1403" t="s">
        <v>2700</v>
      </c>
      <c r="G1403" s="10">
        <v>0</v>
      </c>
      <c r="H1403" s="4">
        <v>0</v>
      </c>
    </row>
    <row r="1404" spans="1:8" x14ac:dyDescent="0.35">
      <c r="A1404" t="s">
        <v>1594</v>
      </c>
      <c r="B1404" t="s">
        <v>17</v>
      </c>
      <c r="C1404" t="s">
        <v>1606</v>
      </c>
      <c r="D1404" t="s">
        <v>19</v>
      </c>
      <c r="E1404" t="str">
        <f t="shared" si="41"/>
        <v>8</v>
      </c>
      <c r="F1404" t="s">
        <v>2700</v>
      </c>
      <c r="G1404" s="10">
        <v>595046</v>
      </c>
      <c r="H1404" s="4">
        <v>0.24929999999999999</v>
      </c>
    </row>
    <row r="1405" spans="1:8" x14ac:dyDescent="0.35">
      <c r="A1405" t="s">
        <v>1594</v>
      </c>
      <c r="B1405" t="s">
        <v>17</v>
      </c>
      <c r="C1405" t="s">
        <v>1606</v>
      </c>
      <c r="D1405" t="s">
        <v>30</v>
      </c>
      <c r="E1405" t="str">
        <f t="shared" si="41"/>
        <v>8</v>
      </c>
      <c r="F1405" t="s">
        <v>2700</v>
      </c>
      <c r="G1405" s="10">
        <v>112660</v>
      </c>
      <c r="H1405" s="4">
        <v>4.7199999999999999E-2</v>
      </c>
    </row>
    <row r="1406" spans="1:8" x14ac:dyDescent="0.35">
      <c r="A1406" t="s">
        <v>1594</v>
      </c>
      <c r="B1406" t="s">
        <v>17</v>
      </c>
      <c r="C1406" t="s">
        <v>1606</v>
      </c>
      <c r="D1406" t="s">
        <v>2175</v>
      </c>
      <c r="E1406" t="str">
        <f t="shared" si="41"/>
        <v/>
      </c>
      <c r="F1406" t="s">
        <v>2700</v>
      </c>
      <c r="G1406" s="10">
        <v>801987</v>
      </c>
      <c r="H1406" s="4">
        <v>0.33600000000000002</v>
      </c>
    </row>
    <row r="1407" spans="1:8" x14ac:dyDescent="0.35">
      <c r="A1407" t="s">
        <v>1594</v>
      </c>
      <c r="B1407" t="s">
        <v>17</v>
      </c>
      <c r="C1407" t="s">
        <v>1606</v>
      </c>
      <c r="D1407" t="s">
        <v>2177</v>
      </c>
      <c r="E1407" t="str">
        <f t="shared" si="41"/>
        <v/>
      </c>
      <c r="F1407" t="s">
        <v>2700</v>
      </c>
      <c r="G1407" s="10">
        <v>598865</v>
      </c>
      <c r="H1407" s="4">
        <v>0.25090000000000001</v>
      </c>
    </row>
    <row r="1408" spans="1:8" x14ac:dyDescent="0.35">
      <c r="A1408" t="s">
        <v>1594</v>
      </c>
      <c r="B1408" t="s">
        <v>17</v>
      </c>
      <c r="C1408" t="s">
        <v>1606</v>
      </c>
      <c r="D1408" t="s">
        <v>2179</v>
      </c>
      <c r="E1408" t="str">
        <f t="shared" si="41"/>
        <v/>
      </c>
      <c r="F1408" t="s">
        <v>2700</v>
      </c>
      <c r="G1408" s="10">
        <v>0</v>
      </c>
      <c r="H1408" s="4">
        <v>0</v>
      </c>
    </row>
    <row r="1409" spans="1:8" x14ac:dyDescent="0.35">
      <c r="A1409" t="s">
        <v>1610</v>
      </c>
      <c r="B1409" t="s">
        <v>17</v>
      </c>
      <c r="C1409" t="s">
        <v>1611</v>
      </c>
      <c r="D1409" t="s">
        <v>2170</v>
      </c>
      <c r="E1409" t="str">
        <f t="shared" si="41"/>
        <v/>
      </c>
      <c r="F1409" t="s">
        <v>2701</v>
      </c>
      <c r="G1409" s="10">
        <v>0</v>
      </c>
      <c r="H1409" s="4">
        <v>0</v>
      </c>
    </row>
    <row r="1410" spans="1:8" x14ac:dyDescent="0.35">
      <c r="A1410" t="s">
        <v>1610</v>
      </c>
      <c r="B1410" t="s">
        <v>17</v>
      </c>
      <c r="C1410" t="s">
        <v>1611</v>
      </c>
      <c r="D1410" t="s">
        <v>2172</v>
      </c>
      <c r="E1410" t="str">
        <f t="shared" si="41"/>
        <v/>
      </c>
      <c r="F1410" t="s">
        <v>2701</v>
      </c>
      <c r="G1410" s="10">
        <v>0</v>
      </c>
      <c r="H1410" s="4">
        <v>0</v>
      </c>
    </row>
    <row r="1411" spans="1:8" x14ac:dyDescent="0.35">
      <c r="A1411" t="s">
        <v>1610</v>
      </c>
      <c r="B1411" t="s">
        <v>17</v>
      </c>
      <c r="C1411" t="s">
        <v>1611</v>
      </c>
      <c r="D1411" t="s">
        <v>19</v>
      </c>
      <c r="E1411" t="str">
        <f t="shared" ref="E1411:E1474" si="42">IF(OR(D1411="0187",D1411="0287"),"",IF(MID(D1411,3,1)="8","8",""))</f>
        <v>8</v>
      </c>
      <c r="F1411" t="s">
        <v>2701</v>
      </c>
      <c r="G1411" s="10">
        <v>2868214</v>
      </c>
      <c r="H1411" s="4">
        <v>0.47299999999999998</v>
      </c>
    </row>
    <row r="1412" spans="1:8" x14ac:dyDescent="0.35">
      <c r="A1412" t="s">
        <v>1610</v>
      </c>
      <c r="B1412" t="s">
        <v>17</v>
      </c>
      <c r="C1412" t="s">
        <v>1611</v>
      </c>
      <c r="D1412" t="s">
        <v>30</v>
      </c>
      <c r="E1412" t="str">
        <f t="shared" si="42"/>
        <v>8</v>
      </c>
      <c r="F1412" t="s">
        <v>2701</v>
      </c>
      <c r="G1412" s="10">
        <v>206172</v>
      </c>
      <c r="H1412" s="4">
        <v>3.4000000000000002E-2</v>
      </c>
    </row>
    <row r="1413" spans="1:8" x14ac:dyDescent="0.35">
      <c r="A1413" t="s">
        <v>1610</v>
      </c>
      <c r="B1413" t="s">
        <v>17</v>
      </c>
      <c r="C1413" t="s">
        <v>1611</v>
      </c>
      <c r="D1413" t="s">
        <v>2175</v>
      </c>
      <c r="E1413" t="str">
        <f t="shared" si="42"/>
        <v/>
      </c>
      <c r="F1413" t="s">
        <v>2701</v>
      </c>
      <c r="G1413" s="10">
        <v>1723960</v>
      </c>
      <c r="H1413" s="4">
        <v>0.2843</v>
      </c>
    </row>
    <row r="1414" spans="1:8" x14ac:dyDescent="0.35">
      <c r="A1414" t="s">
        <v>1610</v>
      </c>
      <c r="B1414" t="s">
        <v>17</v>
      </c>
      <c r="C1414" t="s">
        <v>1611</v>
      </c>
      <c r="D1414" t="s">
        <v>2177</v>
      </c>
      <c r="E1414" t="str">
        <f t="shared" si="42"/>
        <v/>
      </c>
      <c r="F1414" t="s">
        <v>2701</v>
      </c>
      <c r="G1414" s="10">
        <v>2326710</v>
      </c>
      <c r="H1414" s="4">
        <v>0.38369999999999999</v>
      </c>
    </row>
    <row r="1415" spans="1:8" x14ac:dyDescent="0.35">
      <c r="A1415" t="s">
        <v>1610</v>
      </c>
      <c r="B1415" t="s">
        <v>17</v>
      </c>
      <c r="C1415" t="s">
        <v>1611</v>
      </c>
      <c r="D1415" t="s">
        <v>2179</v>
      </c>
      <c r="E1415" t="str">
        <f t="shared" si="42"/>
        <v/>
      </c>
      <c r="F1415" t="s">
        <v>2701</v>
      </c>
      <c r="G1415" s="10">
        <v>27287</v>
      </c>
      <c r="H1415" s="4">
        <v>4.4999999999999997E-3</v>
      </c>
    </row>
    <row r="1416" spans="1:8" x14ac:dyDescent="0.35">
      <c r="A1416" t="s">
        <v>1728</v>
      </c>
      <c r="B1416" t="s">
        <v>17</v>
      </c>
      <c r="C1416" t="s">
        <v>1740</v>
      </c>
      <c r="D1416" t="s">
        <v>2170</v>
      </c>
      <c r="E1416" t="str">
        <f t="shared" si="42"/>
        <v/>
      </c>
      <c r="F1416" t="s">
        <v>2721</v>
      </c>
      <c r="G1416" s="10">
        <v>0</v>
      </c>
      <c r="H1416" s="4">
        <v>0</v>
      </c>
    </row>
    <row r="1417" spans="1:8" x14ac:dyDescent="0.35">
      <c r="A1417" t="s">
        <v>1728</v>
      </c>
      <c r="B1417" t="s">
        <v>17</v>
      </c>
      <c r="C1417" t="s">
        <v>1740</v>
      </c>
      <c r="D1417" t="s">
        <v>2172</v>
      </c>
      <c r="E1417" t="str">
        <f t="shared" si="42"/>
        <v/>
      </c>
      <c r="F1417" t="s">
        <v>2721</v>
      </c>
      <c r="G1417" s="10">
        <v>0</v>
      </c>
      <c r="H1417" s="4">
        <v>0</v>
      </c>
    </row>
    <row r="1418" spans="1:8" x14ac:dyDescent="0.35">
      <c r="A1418" t="s">
        <v>1728</v>
      </c>
      <c r="B1418" t="s">
        <v>17</v>
      </c>
      <c r="C1418" t="s">
        <v>1740</v>
      </c>
      <c r="D1418" t="s">
        <v>19</v>
      </c>
      <c r="E1418" t="str">
        <f t="shared" si="42"/>
        <v>8</v>
      </c>
      <c r="F1418" t="s">
        <v>2721</v>
      </c>
      <c r="G1418" s="10">
        <v>1643380</v>
      </c>
      <c r="H1418" s="4">
        <v>0.64390000000000003</v>
      </c>
    </row>
    <row r="1419" spans="1:8" x14ac:dyDescent="0.35">
      <c r="A1419" t="s">
        <v>1728</v>
      </c>
      <c r="B1419" t="s">
        <v>17</v>
      </c>
      <c r="C1419" t="s">
        <v>1740</v>
      </c>
      <c r="D1419" t="s">
        <v>30</v>
      </c>
      <c r="E1419" t="str">
        <f t="shared" si="42"/>
        <v>8</v>
      </c>
      <c r="F1419" t="s">
        <v>2721</v>
      </c>
      <c r="G1419" s="10">
        <v>109793</v>
      </c>
      <c r="H1419" s="4">
        <v>4.2900000000000001E-2</v>
      </c>
    </row>
    <row r="1420" spans="1:8" x14ac:dyDescent="0.35">
      <c r="A1420" t="s">
        <v>1728</v>
      </c>
      <c r="B1420" t="s">
        <v>17</v>
      </c>
      <c r="C1420" t="s">
        <v>1740</v>
      </c>
      <c r="D1420" t="s">
        <v>2175</v>
      </c>
      <c r="E1420" t="str">
        <f t="shared" si="42"/>
        <v/>
      </c>
      <c r="F1420" t="s">
        <v>2721</v>
      </c>
      <c r="G1420" s="10">
        <v>853700</v>
      </c>
      <c r="H1420" s="4">
        <v>0.33450000000000002</v>
      </c>
    </row>
    <row r="1421" spans="1:8" x14ac:dyDescent="0.35">
      <c r="A1421" t="s">
        <v>1728</v>
      </c>
      <c r="B1421" t="s">
        <v>17</v>
      </c>
      <c r="C1421" t="s">
        <v>1740</v>
      </c>
      <c r="D1421" t="s">
        <v>2177</v>
      </c>
      <c r="E1421" t="str">
        <f t="shared" si="42"/>
        <v/>
      </c>
      <c r="F1421" t="s">
        <v>2721</v>
      </c>
      <c r="G1421" s="10">
        <v>822074</v>
      </c>
      <c r="H1421" s="4">
        <v>0.3221</v>
      </c>
    </row>
    <row r="1422" spans="1:8" x14ac:dyDescent="0.35">
      <c r="A1422" t="s">
        <v>1728</v>
      </c>
      <c r="B1422" t="s">
        <v>17</v>
      </c>
      <c r="C1422" t="s">
        <v>1740</v>
      </c>
      <c r="D1422" t="s">
        <v>2179</v>
      </c>
      <c r="E1422" t="str">
        <f t="shared" si="42"/>
        <v/>
      </c>
      <c r="F1422" t="s">
        <v>2721</v>
      </c>
      <c r="G1422" s="10">
        <v>96673</v>
      </c>
      <c r="H1422" s="4">
        <v>3.7900000000000003E-2</v>
      </c>
    </row>
    <row r="1423" spans="1:8" x14ac:dyDescent="0.35">
      <c r="A1423" t="s">
        <v>1613</v>
      </c>
      <c r="B1423" t="s">
        <v>17</v>
      </c>
      <c r="C1423" t="s">
        <v>1614</v>
      </c>
      <c r="D1423" t="s">
        <v>2172</v>
      </c>
      <c r="E1423" t="str">
        <f t="shared" si="42"/>
        <v/>
      </c>
      <c r="F1423" t="s">
        <v>2702</v>
      </c>
      <c r="G1423" s="10">
        <v>0</v>
      </c>
      <c r="H1423" s="4">
        <v>0</v>
      </c>
    </row>
    <row r="1424" spans="1:8" x14ac:dyDescent="0.35">
      <c r="A1424" t="s">
        <v>1613</v>
      </c>
      <c r="B1424" t="s">
        <v>17</v>
      </c>
      <c r="C1424" t="s">
        <v>1614</v>
      </c>
      <c r="D1424" t="s">
        <v>19</v>
      </c>
      <c r="E1424" t="str">
        <f t="shared" si="42"/>
        <v>8</v>
      </c>
      <c r="F1424" t="s">
        <v>2702</v>
      </c>
      <c r="G1424" s="10">
        <v>891381</v>
      </c>
      <c r="H1424" s="4">
        <v>0.41830000000000001</v>
      </c>
    </row>
    <row r="1425" spans="1:8" x14ac:dyDescent="0.35">
      <c r="A1425" t="s">
        <v>1613</v>
      </c>
      <c r="B1425" t="s">
        <v>17</v>
      </c>
      <c r="C1425" t="s">
        <v>1614</v>
      </c>
      <c r="D1425" t="s">
        <v>2175</v>
      </c>
      <c r="E1425" t="str">
        <f t="shared" si="42"/>
        <v/>
      </c>
      <c r="F1425" t="s">
        <v>2702</v>
      </c>
      <c r="G1425" s="10">
        <v>537002</v>
      </c>
      <c r="H1425" s="4">
        <v>0.252</v>
      </c>
    </row>
    <row r="1426" spans="1:8" x14ac:dyDescent="0.35">
      <c r="A1426" t="s">
        <v>1613</v>
      </c>
      <c r="B1426" t="s">
        <v>17</v>
      </c>
      <c r="C1426" t="s">
        <v>1614</v>
      </c>
      <c r="D1426" t="s">
        <v>2177</v>
      </c>
      <c r="E1426" t="str">
        <f t="shared" si="42"/>
        <v/>
      </c>
      <c r="F1426" t="s">
        <v>2702</v>
      </c>
      <c r="G1426" s="10">
        <v>509726</v>
      </c>
      <c r="H1426" s="4">
        <v>0.2392</v>
      </c>
    </row>
    <row r="1427" spans="1:8" x14ac:dyDescent="0.35">
      <c r="A1427" t="s">
        <v>1613</v>
      </c>
      <c r="B1427" t="s">
        <v>17</v>
      </c>
      <c r="C1427" t="s">
        <v>1614</v>
      </c>
      <c r="D1427" t="s">
        <v>2179</v>
      </c>
      <c r="E1427" t="str">
        <f t="shared" si="42"/>
        <v/>
      </c>
      <c r="F1427" t="s">
        <v>2702</v>
      </c>
      <c r="G1427" s="10">
        <v>138512</v>
      </c>
      <c r="H1427" s="4">
        <v>6.5000000000000002E-2</v>
      </c>
    </row>
    <row r="1428" spans="1:8" x14ac:dyDescent="0.35">
      <c r="A1428" t="s">
        <v>1613</v>
      </c>
      <c r="B1428" t="s">
        <v>17</v>
      </c>
      <c r="C1428" t="s">
        <v>1619</v>
      </c>
      <c r="D1428" t="s">
        <v>2170</v>
      </c>
      <c r="E1428" t="str">
        <f t="shared" si="42"/>
        <v/>
      </c>
      <c r="F1428" t="s">
        <v>2703</v>
      </c>
      <c r="G1428" s="10">
        <v>0</v>
      </c>
      <c r="H1428" s="4">
        <v>0</v>
      </c>
    </row>
    <row r="1429" spans="1:8" x14ac:dyDescent="0.35">
      <c r="A1429" t="s">
        <v>1613</v>
      </c>
      <c r="B1429" t="s">
        <v>17</v>
      </c>
      <c r="C1429" t="s">
        <v>1619</v>
      </c>
      <c r="D1429" t="s">
        <v>2172</v>
      </c>
      <c r="E1429" t="str">
        <f t="shared" si="42"/>
        <v/>
      </c>
      <c r="F1429" t="s">
        <v>2703</v>
      </c>
      <c r="G1429" s="10">
        <v>0</v>
      </c>
      <c r="H1429" s="4">
        <v>0</v>
      </c>
    </row>
    <row r="1430" spans="1:8" x14ac:dyDescent="0.35">
      <c r="A1430" t="s">
        <v>1613</v>
      </c>
      <c r="B1430" t="s">
        <v>17</v>
      </c>
      <c r="C1430" t="s">
        <v>1619</v>
      </c>
      <c r="D1430" t="s">
        <v>19</v>
      </c>
      <c r="E1430" t="str">
        <f t="shared" si="42"/>
        <v>8</v>
      </c>
      <c r="F1430" t="s">
        <v>2703</v>
      </c>
      <c r="G1430" s="10">
        <v>1096</v>
      </c>
      <c r="H1430" s="4">
        <v>2.0000000000000001E-4</v>
      </c>
    </row>
    <row r="1431" spans="1:8" x14ac:dyDescent="0.35">
      <c r="A1431" t="s">
        <v>1613</v>
      </c>
      <c r="B1431" t="s">
        <v>17</v>
      </c>
      <c r="C1431" t="s">
        <v>1619</v>
      </c>
      <c r="D1431" t="s">
        <v>194</v>
      </c>
      <c r="E1431" t="str">
        <f t="shared" si="42"/>
        <v>8</v>
      </c>
      <c r="F1431" t="s">
        <v>2703</v>
      </c>
      <c r="G1431" s="10">
        <v>1015807</v>
      </c>
      <c r="H1431" s="4">
        <v>0.374</v>
      </c>
    </row>
    <row r="1432" spans="1:8" x14ac:dyDescent="0.35">
      <c r="A1432" t="s">
        <v>1613</v>
      </c>
      <c r="B1432" t="s">
        <v>17</v>
      </c>
      <c r="C1432" t="s">
        <v>1619</v>
      </c>
      <c r="D1432" t="s">
        <v>1621</v>
      </c>
      <c r="E1432" t="str">
        <f t="shared" si="42"/>
        <v>8</v>
      </c>
      <c r="F1432" t="s">
        <v>2703</v>
      </c>
      <c r="G1432" s="10">
        <v>354094</v>
      </c>
      <c r="H1432" s="4">
        <v>0.12809999999999999</v>
      </c>
    </row>
    <row r="1433" spans="1:8" x14ac:dyDescent="0.35">
      <c r="A1433" t="s">
        <v>1613</v>
      </c>
      <c r="B1433" t="s">
        <v>17</v>
      </c>
      <c r="C1433" t="s">
        <v>1619</v>
      </c>
      <c r="D1433" t="s">
        <v>2175</v>
      </c>
      <c r="E1433" t="str">
        <f t="shared" si="42"/>
        <v/>
      </c>
      <c r="F1433" t="s">
        <v>2703</v>
      </c>
      <c r="G1433" s="10">
        <v>1843559</v>
      </c>
      <c r="H1433" s="4">
        <v>0.33639999999999998</v>
      </c>
    </row>
    <row r="1434" spans="1:8" x14ac:dyDescent="0.35">
      <c r="A1434" t="s">
        <v>1613</v>
      </c>
      <c r="B1434" t="s">
        <v>17</v>
      </c>
      <c r="C1434" t="s">
        <v>1619</v>
      </c>
      <c r="D1434" t="s">
        <v>2177</v>
      </c>
      <c r="E1434" t="str">
        <f t="shared" si="42"/>
        <v/>
      </c>
      <c r="F1434" t="s">
        <v>2703</v>
      </c>
      <c r="G1434" s="10">
        <v>844508</v>
      </c>
      <c r="H1434" s="4">
        <v>0.15409999999999999</v>
      </c>
    </row>
    <row r="1435" spans="1:8" x14ac:dyDescent="0.35">
      <c r="A1435" t="s">
        <v>1613</v>
      </c>
      <c r="B1435" t="s">
        <v>17</v>
      </c>
      <c r="C1435" t="s">
        <v>1619</v>
      </c>
      <c r="D1435" t="s">
        <v>2179</v>
      </c>
      <c r="E1435" t="str">
        <f t="shared" si="42"/>
        <v/>
      </c>
      <c r="F1435" t="s">
        <v>2703</v>
      </c>
      <c r="G1435" s="10">
        <v>117278</v>
      </c>
      <c r="H1435" s="4">
        <v>2.1399999999999999E-2</v>
      </c>
    </row>
    <row r="1436" spans="1:8" x14ac:dyDescent="0.35">
      <c r="A1436" t="s">
        <v>1623</v>
      </c>
      <c r="B1436" t="s">
        <v>17</v>
      </c>
      <c r="C1436" t="s">
        <v>1624</v>
      </c>
      <c r="D1436" t="s">
        <v>2170</v>
      </c>
      <c r="E1436" t="str">
        <f t="shared" si="42"/>
        <v/>
      </c>
      <c r="F1436" t="s">
        <v>2704</v>
      </c>
      <c r="G1436" s="10">
        <v>0</v>
      </c>
      <c r="H1436" s="4">
        <v>0</v>
      </c>
    </row>
    <row r="1437" spans="1:8" x14ac:dyDescent="0.35">
      <c r="A1437" t="s">
        <v>1623</v>
      </c>
      <c r="B1437" t="s">
        <v>17</v>
      </c>
      <c r="C1437" t="s">
        <v>1624</v>
      </c>
      <c r="D1437" t="s">
        <v>2172</v>
      </c>
      <c r="E1437" t="str">
        <f t="shared" si="42"/>
        <v/>
      </c>
      <c r="F1437" t="s">
        <v>2704</v>
      </c>
      <c r="G1437" s="10">
        <v>0</v>
      </c>
      <c r="H1437" s="4">
        <v>0</v>
      </c>
    </row>
    <row r="1438" spans="1:8" x14ac:dyDescent="0.35">
      <c r="A1438" t="s">
        <v>1623</v>
      </c>
      <c r="B1438" t="s">
        <v>17</v>
      </c>
      <c r="C1438" t="s">
        <v>1624</v>
      </c>
      <c r="D1438" t="s">
        <v>19</v>
      </c>
      <c r="E1438" t="str">
        <f t="shared" si="42"/>
        <v>8</v>
      </c>
      <c r="F1438" t="s">
        <v>2704</v>
      </c>
      <c r="G1438" s="10">
        <v>423855</v>
      </c>
      <c r="H1438" s="4">
        <v>0.182</v>
      </c>
    </row>
    <row r="1439" spans="1:8" x14ac:dyDescent="0.35">
      <c r="A1439" t="s">
        <v>1623</v>
      </c>
      <c r="B1439" t="s">
        <v>17</v>
      </c>
      <c r="C1439" t="s">
        <v>1624</v>
      </c>
      <c r="D1439" t="s">
        <v>30</v>
      </c>
      <c r="E1439" t="str">
        <f t="shared" si="42"/>
        <v>8</v>
      </c>
      <c r="F1439" t="s">
        <v>2704</v>
      </c>
      <c r="G1439" s="10">
        <v>145089</v>
      </c>
      <c r="H1439" s="4">
        <v>6.2300000000000001E-2</v>
      </c>
    </row>
    <row r="1440" spans="1:8" x14ac:dyDescent="0.35">
      <c r="A1440" t="s">
        <v>1623</v>
      </c>
      <c r="B1440" t="s">
        <v>17</v>
      </c>
      <c r="C1440" t="s">
        <v>1624</v>
      </c>
      <c r="D1440" t="s">
        <v>2175</v>
      </c>
      <c r="E1440" t="str">
        <f t="shared" si="42"/>
        <v/>
      </c>
      <c r="F1440" t="s">
        <v>2704</v>
      </c>
      <c r="G1440" s="10">
        <v>641371</v>
      </c>
      <c r="H1440" s="4">
        <v>0.27539999999999998</v>
      </c>
    </row>
    <row r="1441" spans="1:8" x14ac:dyDescent="0.35">
      <c r="A1441" t="s">
        <v>1623</v>
      </c>
      <c r="B1441" t="s">
        <v>17</v>
      </c>
      <c r="C1441" t="s">
        <v>1624</v>
      </c>
      <c r="D1441" t="s">
        <v>2177</v>
      </c>
      <c r="E1441" t="str">
        <f t="shared" si="42"/>
        <v/>
      </c>
      <c r="F1441" t="s">
        <v>2704</v>
      </c>
      <c r="G1441" s="10">
        <v>731033</v>
      </c>
      <c r="H1441" s="4">
        <v>0.31390000000000001</v>
      </c>
    </row>
    <row r="1442" spans="1:8" x14ac:dyDescent="0.35">
      <c r="A1442" t="s">
        <v>1623</v>
      </c>
      <c r="B1442" t="s">
        <v>17</v>
      </c>
      <c r="C1442" t="s">
        <v>1624</v>
      </c>
      <c r="D1442" t="s">
        <v>2179</v>
      </c>
      <c r="E1442" t="str">
        <f t="shared" si="42"/>
        <v/>
      </c>
      <c r="F1442" t="s">
        <v>2704</v>
      </c>
      <c r="G1442" s="10">
        <v>90593</v>
      </c>
      <c r="H1442" s="4">
        <v>3.8899999999999997E-2</v>
      </c>
    </row>
    <row r="1443" spans="1:8" x14ac:dyDescent="0.35">
      <c r="A1443" t="s">
        <v>1623</v>
      </c>
      <c r="B1443" t="s">
        <v>17</v>
      </c>
      <c r="C1443" t="s">
        <v>1629</v>
      </c>
      <c r="D1443" t="s">
        <v>2206</v>
      </c>
      <c r="E1443" t="str">
        <f t="shared" si="42"/>
        <v/>
      </c>
      <c r="F1443" t="s">
        <v>2705</v>
      </c>
      <c r="G1443" s="10">
        <v>91503</v>
      </c>
      <c r="H1443" s="4">
        <v>0.41</v>
      </c>
    </row>
    <row r="1444" spans="1:8" x14ac:dyDescent="0.35">
      <c r="A1444" t="s">
        <v>1623</v>
      </c>
      <c r="B1444" t="s">
        <v>17</v>
      </c>
      <c r="C1444" t="s">
        <v>1629</v>
      </c>
      <c r="D1444" t="s">
        <v>2170</v>
      </c>
      <c r="E1444" t="str">
        <f t="shared" si="42"/>
        <v/>
      </c>
      <c r="F1444" t="s">
        <v>2705</v>
      </c>
      <c r="G1444" s="10">
        <v>0</v>
      </c>
      <c r="H1444" s="4">
        <v>0</v>
      </c>
    </row>
    <row r="1445" spans="1:8" x14ac:dyDescent="0.35">
      <c r="A1445" t="s">
        <v>1623</v>
      </c>
      <c r="B1445" t="s">
        <v>17</v>
      </c>
      <c r="C1445" t="s">
        <v>1629</v>
      </c>
      <c r="D1445" t="s">
        <v>2172</v>
      </c>
      <c r="E1445" t="str">
        <f t="shared" si="42"/>
        <v/>
      </c>
      <c r="F1445" t="s">
        <v>2705</v>
      </c>
      <c r="G1445" s="10">
        <v>0</v>
      </c>
      <c r="H1445" s="4">
        <v>0</v>
      </c>
    </row>
    <row r="1446" spans="1:8" x14ac:dyDescent="0.35">
      <c r="A1446" t="s">
        <v>1623</v>
      </c>
      <c r="B1446" t="s">
        <v>17</v>
      </c>
      <c r="C1446" t="s">
        <v>1629</v>
      </c>
      <c r="D1446" t="s">
        <v>19</v>
      </c>
      <c r="E1446" t="str">
        <f t="shared" si="42"/>
        <v>8</v>
      </c>
      <c r="F1446" t="s">
        <v>2705</v>
      </c>
      <c r="G1446" s="10">
        <v>279978</v>
      </c>
      <c r="H1446" s="4">
        <v>1.2544999999999999</v>
      </c>
    </row>
    <row r="1447" spans="1:8" x14ac:dyDescent="0.35">
      <c r="A1447" t="s">
        <v>1623</v>
      </c>
      <c r="B1447" t="s">
        <v>17</v>
      </c>
      <c r="C1447" t="s">
        <v>1629</v>
      </c>
      <c r="D1447" t="s">
        <v>2175</v>
      </c>
      <c r="E1447" t="str">
        <f t="shared" si="42"/>
        <v/>
      </c>
      <c r="F1447" t="s">
        <v>2705</v>
      </c>
      <c r="G1447" s="10">
        <v>114781</v>
      </c>
      <c r="H1447" s="4">
        <v>0.51429999999999998</v>
      </c>
    </row>
    <row r="1448" spans="1:8" x14ac:dyDescent="0.35">
      <c r="A1448" t="s">
        <v>1623</v>
      </c>
      <c r="B1448" t="s">
        <v>17</v>
      </c>
      <c r="C1448" t="s">
        <v>1629</v>
      </c>
      <c r="D1448" t="s">
        <v>2177</v>
      </c>
      <c r="E1448" t="str">
        <f t="shared" si="42"/>
        <v/>
      </c>
      <c r="F1448" t="s">
        <v>2705</v>
      </c>
      <c r="G1448" s="10">
        <v>39994</v>
      </c>
      <c r="H1448" s="4">
        <v>0.1792</v>
      </c>
    </row>
    <row r="1449" spans="1:8" x14ac:dyDescent="0.35">
      <c r="A1449" t="s">
        <v>1623</v>
      </c>
      <c r="B1449" t="s">
        <v>17</v>
      </c>
      <c r="C1449" t="s">
        <v>1629</v>
      </c>
      <c r="D1449" t="s">
        <v>2179</v>
      </c>
      <c r="E1449" t="str">
        <f t="shared" si="42"/>
        <v/>
      </c>
      <c r="F1449" t="s">
        <v>2705</v>
      </c>
      <c r="G1449" s="10">
        <v>14484</v>
      </c>
      <c r="H1449" s="4">
        <v>6.4899999999999999E-2</v>
      </c>
    </row>
    <row r="1450" spans="1:8" x14ac:dyDescent="0.35">
      <c r="A1450" t="s">
        <v>1623</v>
      </c>
      <c r="B1450" t="s">
        <v>17</v>
      </c>
      <c r="C1450" t="s">
        <v>1633</v>
      </c>
      <c r="D1450" t="s">
        <v>2170</v>
      </c>
      <c r="E1450" t="str">
        <f t="shared" si="42"/>
        <v/>
      </c>
      <c r="F1450" t="s">
        <v>2706</v>
      </c>
      <c r="G1450" s="10">
        <v>0</v>
      </c>
      <c r="H1450" s="4">
        <v>0</v>
      </c>
    </row>
    <row r="1451" spans="1:8" x14ac:dyDescent="0.35">
      <c r="A1451" t="s">
        <v>1623</v>
      </c>
      <c r="B1451" t="s">
        <v>17</v>
      </c>
      <c r="C1451" t="s">
        <v>1633</v>
      </c>
      <c r="D1451" t="s">
        <v>2172</v>
      </c>
      <c r="E1451" t="str">
        <f t="shared" si="42"/>
        <v/>
      </c>
      <c r="F1451" t="s">
        <v>2706</v>
      </c>
      <c r="G1451" s="10">
        <v>0</v>
      </c>
      <c r="H1451" s="4">
        <v>0</v>
      </c>
    </row>
    <row r="1452" spans="1:8" x14ac:dyDescent="0.35">
      <c r="A1452" t="s">
        <v>1623</v>
      </c>
      <c r="B1452" t="s">
        <v>17</v>
      </c>
      <c r="C1452" t="s">
        <v>1633</v>
      </c>
      <c r="D1452" t="s">
        <v>19</v>
      </c>
      <c r="E1452" t="str">
        <f t="shared" si="42"/>
        <v>8</v>
      </c>
      <c r="F1452" t="s">
        <v>2706</v>
      </c>
      <c r="G1452" s="10">
        <v>2300142</v>
      </c>
      <c r="H1452" s="4">
        <v>0.77910000000000001</v>
      </c>
    </row>
    <row r="1453" spans="1:8" x14ac:dyDescent="0.35">
      <c r="A1453" t="s">
        <v>1623</v>
      </c>
      <c r="B1453" t="s">
        <v>17</v>
      </c>
      <c r="C1453" t="s">
        <v>1633</v>
      </c>
      <c r="D1453" t="s">
        <v>30</v>
      </c>
      <c r="E1453" t="str">
        <f t="shared" si="42"/>
        <v>8</v>
      </c>
      <c r="F1453" t="s">
        <v>2706</v>
      </c>
      <c r="G1453" s="10">
        <v>276631</v>
      </c>
      <c r="H1453" s="4">
        <v>9.3700000000000006E-2</v>
      </c>
    </row>
    <row r="1454" spans="1:8" x14ac:dyDescent="0.35">
      <c r="A1454" t="s">
        <v>1623</v>
      </c>
      <c r="B1454" t="s">
        <v>17</v>
      </c>
      <c r="C1454" t="s">
        <v>1633</v>
      </c>
      <c r="D1454" t="s">
        <v>2175</v>
      </c>
      <c r="E1454" t="str">
        <f t="shared" si="42"/>
        <v/>
      </c>
      <c r="F1454" t="s">
        <v>2706</v>
      </c>
      <c r="G1454" s="10">
        <v>968357</v>
      </c>
      <c r="H1454" s="4">
        <v>0.32800000000000001</v>
      </c>
    </row>
    <row r="1455" spans="1:8" x14ac:dyDescent="0.35">
      <c r="A1455" t="s">
        <v>1623</v>
      </c>
      <c r="B1455" t="s">
        <v>17</v>
      </c>
      <c r="C1455" t="s">
        <v>1633</v>
      </c>
      <c r="D1455" t="s">
        <v>2177</v>
      </c>
      <c r="E1455" t="str">
        <f t="shared" si="42"/>
        <v/>
      </c>
      <c r="F1455" t="s">
        <v>2706</v>
      </c>
      <c r="G1455" s="10">
        <v>468531</v>
      </c>
      <c r="H1455" s="4">
        <v>0.15870000000000001</v>
      </c>
    </row>
    <row r="1456" spans="1:8" x14ac:dyDescent="0.35">
      <c r="A1456" t="s">
        <v>1623</v>
      </c>
      <c r="B1456" t="s">
        <v>17</v>
      </c>
      <c r="C1456" t="s">
        <v>1633</v>
      </c>
      <c r="D1456" t="s">
        <v>2179</v>
      </c>
      <c r="E1456" t="str">
        <f t="shared" si="42"/>
        <v/>
      </c>
      <c r="F1456" t="s">
        <v>2706</v>
      </c>
      <c r="G1456" s="10">
        <v>85617</v>
      </c>
      <c r="H1456" s="4">
        <v>2.9000000000000001E-2</v>
      </c>
    </row>
    <row r="1457" spans="1:8" x14ac:dyDescent="0.35">
      <c r="A1457" t="s">
        <v>1636</v>
      </c>
      <c r="B1457" t="s">
        <v>17</v>
      </c>
      <c r="C1457" t="s">
        <v>1637</v>
      </c>
      <c r="D1457" t="s">
        <v>2170</v>
      </c>
      <c r="E1457" t="str">
        <f t="shared" si="42"/>
        <v/>
      </c>
      <c r="F1457" t="s">
        <v>2707</v>
      </c>
      <c r="G1457" s="10">
        <v>0</v>
      </c>
      <c r="H1457" s="4">
        <v>0</v>
      </c>
    </row>
    <row r="1458" spans="1:8" x14ac:dyDescent="0.35">
      <c r="A1458" t="s">
        <v>1636</v>
      </c>
      <c r="B1458" t="s">
        <v>17</v>
      </c>
      <c r="C1458" t="s">
        <v>1637</v>
      </c>
      <c r="D1458" t="s">
        <v>2172</v>
      </c>
      <c r="E1458" t="str">
        <f t="shared" si="42"/>
        <v/>
      </c>
      <c r="F1458" t="s">
        <v>2707</v>
      </c>
      <c r="G1458" s="10">
        <v>0</v>
      </c>
      <c r="H1458" s="4">
        <v>0</v>
      </c>
    </row>
    <row r="1459" spans="1:8" x14ac:dyDescent="0.35">
      <c r="A1459" t="s">
        <v>1636</v>
      </c>
      <c r="B1459" t="s">
        <v>17</v>
      </c>
      <c r="C1459" t="s">
        <v>1637</v>
      </c>
      <c r="D1459" t="s">
        <v>19</v>
      </c>
      <c r="E1459" t="str">
        <f t="shared" si="42"/>
        <v>8</v>
      </c>
      <c r="F1459" t="s">
        <v>2707</v>
      </c>
      <c r="G1459" s="10">
        <v>1535131</v>
      </c>
      <c r="H1459" s="4">
        <v>0.21479999999999999</v>
      </c>
    </row>
    <row r="1460" spans="1:8" x14ac:dyDescent="0.35">
      <c r="A1460" t="s">
        <v>1636</v>
      </c>
      <c r="B1460" t="s">
        <v>17</v>
      </c>
      <c r="C1460" t="s">
        <v>1637</v>
      </c>
      <c r="D1460" t="s">
        <v>30</v>
      </c>
      <c r="E1460" t="str">
        <f t="shared" si="42"/>
        <v>8</v>
      </c>
      <c r="F1460" t="s">
        <v>2707</v>
      </c>
      <c r="G1460" s="10">
        <v>524574</v>
      </c>
      <c r="H1460" s="4">
        <v>7.3400000000000007E-2</v>
      </c>
    </row>
    <row r="1461" spans="1:8" x14ac:dyDescent="0.35">
      <c r="A1461" t="s">
        <v>1636</v>
      </c>
      <c r="B1461" t="s">
        <v>17</v>
      </c>
      <c r="C1461" t="s">
        <v>1637</v>
      </c>
      <c r="D1461" t="s">
        <v>2175</v>
      </c>
      <c r="E1461" t="str">
        <f t="shared" si="42"/>
        <v/>
      </c>
      <c r="F1461" t="s">
        <v>2707</v>
      </c>
      <c r="G1461" s="10">
        <v>2122597</v>
      </c>
      <c r="H1461" s="4">
        <v>0.29699999999999999</v>
      </c>
    </row>
    <row r="1462" spans="1:8" x14ac:dyDescent="0.35">
      <c r="A1462" t="s">
        <v>1636</v>
      </c>
      <c r="B1462" t="s">
        <v>17</v>
      </c>
      <c r="C1462" t="s">
        <v>1637</v>
      </c>
      <c r="D1462" t="s">
        <v>2177</v>
      </c>
      <c r="E1462" t="str">
        <f t="shared" si="42"/>
        <v/>
      </c>
      <c r="F1462" t="s">
        <v>2707</v>
      </c>
      <c r="G1462" s="10">
        <v>2430624</v>
      </c>
      <c r="H1462" s="4">
        <v>0.34010000000000001</v>
      </c>
    </row>
    <row r="1463" spans="1:8" x14ac:dyDescent="0.35">
      <c r="A1463" t="s">
        <v>1636</v>
      </c>
      <c r="B1463" t="s">
        <v>17</v>
      </c>
      <c r="C1463" t="s">
        <v>1637</v>
      </c>
      <c r="D1463" t="s">
        <v>2179</v>
      </c>
      <c r="E1463" t="str">
        <f t="shared" si="42"/>
        <v/>
      </c>
      <c r="F1463" t="s">
        <v>2707</v>
      </c>
      <c r="G1463" s="10">
        <v>195822</v>
      </c>
      <c r="H1463" s="4">
        <v>2.7400000000000001E-2</v>
      </c>
    </row>
    <row r="1464" spans="1:8" x14ac:dyDescent="0.35">
      <c r="A1464" t="s">
        <v>1640</v>
      </c>
      <c r="B1464" t="s">
        <v>17</v>
      </c>
      <c r="C1464" t="s">
        <v>1641</v>
      </c>
      <c r="D1464" t="s">
        <v>2206</v>
      </c>
      <c r="E1464" t="str">
        <f t="shared" si="42"/>
        <v/>
      </c>
      <c r="F1464" t="s">
        <v>2708</v>
      </c>
      <c r="G1464" s="10">
        <v>501654</v>
      </c>
      <c r="H1464" s="4">
        <v>0.21</v>
      </c>
    </row>
    <row r="1465" spans="1:8" x14ac:dyDescent="0.35">
      <c r="A1465" t="s">
        <v>1640</v>
      </c>
      <c r="B1465" t="s">
        <v>17</v>
      </c>
      <c r="C1465" t="s">
        <v>1641</v>
      </c>
      <c r="D1465" t="s">
        <v>2172</v>
      </c>
      <c r="E1465" t="str">
        <f t="shared" si="42"/>
        <v/>
      </c>
      <c r="F1465" t="s">
        <v>2708</v>
      </c>
      <c r="G1465" s="10">
        <v>0</v>
      </c>
      <c r="H1465" s="4">
        <v>0</v>
      </c>
    </row>
    <row r="1466" spans="1:8" x14ac:dyDescent="0.35">
      <c r="A1466" t="s">
        <v>1640</v>
      </c>
      <c r="B1466" t="s">
        <v>17</v>
      </c>
      <c r="C1466" t="s">
        <v>1641</v>
      </c>
      <c r="D1466" t="s">
        <v>19</v>
      </c>
      <c r="E1466" t="str">
        <f t="shared" si="42"/>
        <v>8</v>
      </c>
      <c r="F1466" t="s">
        <v>2708</v>
      </c>
      <c r="G1466" s="10">
        <v>3026297</v>
      </c>
      <c r="H1466" s="4">
        <v>1.2965</v>
      </c>
    </row>
    <row r="1467" spans="1:8" x14ac:dyDescent="0.35">
      <c r="A1467" t="s">
        <v>1640</v>
      </c>
      <c r="B1467" t="s">
        <v>17</v>
      </c>
      <c r="C1467" t="s">
        <v>1641</v>
      </c>
      <c r="D1467" t="s">
        <v>30</v>
      </c>
      <c r="E1467" t="str">
        <f t="shared" si="42"/>
        <v>8</v>
      </c>
      <c r="F1467" t="s">
        <v>2708</v>
      </c>
      <c r="G1467" s="10">
        <v>116710</v>
      </c>
      <c r="H1467" s="4">
        <v>0.05</v>
      </c>
    </row>
    <row r="1468" spans="1:8" x14ac:dyDescent="0.35">
      <c r="A1468" t="s">
        <v>1640</v>
      </c>
      <c r="B1468" t="s">
        <v>17</v>
      </c>
      <c r="C1468" t="s">
        <v>1641</v>
      </c>
      <c r="D1468" t="s">
        <v>2175</v>
      </c>
      <c r="E1468" t="str">
        <f t="shared" si="42"/>
        <v/>
      </c>
      <c r="F1468" t="s">
        <v>2708</v>
      </c>
      <c r="G1468" s="10">
        <v>645408</v>
      </c>
      <c r="H1468" s="4">
        <v>0.27650000000000002</v>
      </c>
    </row>
    <row r="1469" spans="1:8" x14ac:dyDescent="0.35">
      <c r="A1469" t="s">
        <v>1640</v>
      </c>
      <c r="B1469" t="s">
        <v>17</v>
      </c>
      <c r="C1469" t="s">
        <v>1641</v>
      </c>
      <c r="D1469" t="s">
        <v>2177</v>
      </c>
      <c r="E1469" t="str">
        <f t="shared" si="42"/>
        <v/>
      </c>
      <c r="F1469" t="s">
        <v>2708</v>
      </c>
      <c r="G1469" s="10">
        <v>488549</v>
      </c>
      <c r="H1469" s="4">
        <v>0.20930000000000001</v>
      </c>
    </row>
    <row r="1470" spans="1:8" x14ac:dyDescent="0.35">
      <c r="A1470" t="s">
        <v>1640</v>
      </c>
      <c r="B1470" t="s">
        <v>17</v>
      </c>
      <c r="C1470" t="s">
        <v>1641</v>
      </c>
      <c r="D1470" t="s">
        <v>2179</v>
      </c>
      <c r="E1470" t="str">
        <f t="shared" si="42"/>
        <v/>
      </c>
      <c r="F1470" t="s">
        <v>2708</v>
      </c>
      <c r="G1470" s="10">
        <v>26843</v>
      </c>
      <c r="H1470" s="4">
        <v>1.15E-2</v>
      </c>
    </row>
    <row r="1471" spans="1:8" x14ac:dyDescent="0.35">
      <c r="A1471" t="s">
        <v>1640</v>
      </c>
      <c r="B1471" t="s">
        <v>17</v>
      </c>
      <c r="C1471" t="s">
        <v>1654</v>
      </c>
      <c r="D1471" t="s">
        <v>2206</v>
      </c>
      <c r="E1471" t="str">
        <f t="shared" si="42"/>
        <v/>
      </c>
      <c r="F1471" t="s">
        <v>2709</v>
      </c>
      <c r="G1471" s="10">
        <v>6047247</v>
      </c>
      <c r="H1471" s="4">
        <v>0.22</v>
      </c>
    </row>
    <row r="1472" spans="1:8" x14ac:dyDescent="0.35">
      <c r="A1472" t="s">
        <v>1640</v>
      </c>
      <c r="B1472" t="s">
        <v>17</v>
      </c>
      <c r="C1472" t="s">
        <v>1654</v>
      </c>
      <c r="D1472" t="s">
        <v>2172</v>
      </c>
      <c r="E1472" t="str">
        <f t="shared" si="42"/>
        <v/>
      </c>
      <c r="F1472" t="s">
        <v>2709</v>
      </c>
      <c r="G1472" s="10">
        <v>0</v>
      </c>
      <c r="H1472" s="4">
        <v>0</v>
      </c>
    </row>
    <row r="1473" spans="1:8" x14ac:dyDescent="0.35">
      <c r="A1473" t="s">
        <v>1640</v>
      </c>
      <c r="B1473" t="s">
        <v>17</v>
      </c>
      <c r="C1473" t="s">
        <v>1654</v>
      </c>
      <c r="D1473" t="s">
        <v>19</v>
      </c>
      <c r="E1473" t="str">
        <f t="shared" si="42"/>
        <v>8</v>
      </c>
      <c r="F1473" t="s">
        <v>2709</v>
      </c>
      <c r="G1473" s="10">
        <v>6967133</v>
      </c>
      <c r="H1473" s="4">
        <v>0.26829999999999998</v>
      </c>
    </row>
    <row r="1474" spans="1:8" x14ac:dyDescent="0.35">
      <c r="A1474" t="s">
        <v>1640</v>
      </c>
      <c r="B1474" t="s">
        <v>17</v>
      </c>
      <c r="C1474" t="s">
        <v>1654</v>
      </c>
      <c r="D1474" t="s">
        <v>30</v>
      </c>
      <c r="E1474" t="str">
        <f t="shared" si="42"/>
        <v>8</v>
      </c>
      <c r="F1474" t="s">
        <v>2709</v>
      </c>
      <c r="G1474" s="10">
        <v>1150369</v>
      </c>
      <c r="H1474" s="4">
        <v>4.4299999999999999E-2</v>
      </c>
    </row>
    <row r="1475" spans="1:8" x14ac:dyDescent="0.35">
      <c r="A1475" t="s">
        <v>1640</v>
      </c>
      <c r="B1475" t="s">
        <v>17</v>
      </c>
      <c r="C1475" t="s">
        <v>1654</v>
      </c>
      <c r="D1475" t="s">
        <v>2175</v>
      </c>
      <c r="E1475" t="str">
        <f t="shared" ref="E1475:E1538" si="43">IF(OR(D1475="0187",D1475="0287"),"",IF(MID(D1475,3,1)="8","8",""))</f>
        <v/>
      </c>
      <c r="F1475" t="s">
        <v>2709</v>
      </c>
      <c r="G1475" s="10">
        <v>7722793</v>
      </c>
      <c r="H1475" s="4">
        <v>0.2974</v>
      </c>
    </row>
    <row r="1476" spans="1:8" x14ac:dyDescent="0.35">
      <c r="A1476" t="s">
        <v>1640</v>
      </c>
      <c r="B1476" t="s">
        <v>17</v>
      </c>
      <c r="C1476" t="s">
        <v>1654</v>
      </c>
      <c r="D1476" t="s">
        <v>2177</v>
      </c>
      <c r="E1476" t="str">
        <f t="shared" si="43"/>
        <v/>
      </c>
      <c r="F1476" t="s">
        <v>2709</v>
      </c>
      <c r="G1476" s="10">
        <v>3518623</v>
      </c>
      <c r="H1476" s="4">
        <v>0.13550000000000001</v>
      </c>
    </row>
    <row r="1477" spans="1:8" x14ac:dyDescent="0.35">
      <c r="A1477" t="s">
        <v>1640</v>
      </c>
      <c r="B1477" t="s">
        <v>17</v>
      </c>
      <c r="C1477" t="s">
        <v>1654</v>
      </c>
      <c r="D1477" t="s">
        <v>2179</v>
      </c>
      <c r="E1477" t="str">
        <f t="shared" si="43"/>
        <v/>
      </c>
      <c r="F1477" t="s">
        <v>2709</v>
      </c>
      <c r="G1477" s="10">
        <v>584273</v>
      </c>
      <c r="H1477" s="4">
        <v>2.2499999999999999E-2</v>
      </c>
    </row>
    <row r="1478" spans="1:8" x14ac:dyDescent="0.35">
      <c r="A1478" t="s">
        <v>1640</v>
      </c>
      <c r="B1478" t="s">
        <v>17</v>
      </c>
      <c r="C1478" t="s">
        <v>1657</v>
      </c>
      <c r="D1478" t="s">
        <v>2170</v>
      </c>
      <c r="E1478" t="str">
        <f t="shared" si="43"/>
        <v/>
      </c>
      <c r="F1478" t="s">
        <v>2710</v>
      </c>
      <c r="G1478" s="10">
        <v>0</v>
      </c>
      <c r="H1478" s="4">
        <v>0</v>
      </c>
    </row>
    <row r="1479" spans="1:8" x14ac:dyDescent="0.35">
      <c r="A1479" t="s">
        <v>1640</v>
      </c>
      <c r="B1479" t="s">
        <v>17</v>
      </c>
      <c r="C1479" t="s">
        <v>1657</v>
      </c>
      <c r="D1479" t="s">
        <v>2172</v>
      </c>
      <c r="E1479" t="str">
        <f t="shared" si="43"/>
        <v/>
      </c>
      <c r="F1479" t="s">
        <v>2710</v>
      </c>
      <c r="G1479" s="10">
        <v>0</v>
      </c>
      <c r="H1479" s="4">
        <v>0</v>
      </c>
    </row>
    <row r="1480" spans="1:8" x14ac:dyDescent="0.35">
      <c r="A1480" t="s">
        <v>1640</v>
      </c>
      <c r="B1480" t="s">
        <v>17</v>
      </c>
      <c r="C1480" t="s">
        <v>1657</v>
      </c>
      <c r="D1480" t="s">
        <v>19</v>
      </c>
      <c r="E1480" t="str">
        <f t="shared" si="43"/>
        <v>8</v>
      </c>
      <c r="F1480" t="s">
        <v>2710</v>
      </c>
      <c r="G1480" s="10">
        <v>4814011</v>
      </c>
      <c r="H1480" s="4">
        <v>0.5373</v>
      </c>
    </row>
    <row r="1481" spans="1:8" x14ac:dyDescent="0.35">
      <c r="A1481" t="s">
        <v>1640</v>
      </c>
      <c r="B1481" t="s">
        <v>17</v>
      </c>
      <c r="C1481" t="s">
        <v>1657</v>
      </c>
      <c r="D1481" t="s">
        <v>30</v>
      </c>
      <c r="E1481" t="str">
        <f t="shared" si="43"/>
        <v>8</v>
      </c>
      <c r="F1481" t="s">
        <v>2710</v>
      </c>
      <c r="G1481" s="10">
        <v>266997</v>
      </c>
      <c r="H1481" s="4">
        <v>2.98E-2</v>
      </c>
    </row>
    <row r="1482" spans="1:8" x14ac:dyDescent="0.35">
      <c r="A1482" t="s">
        <v>1640</v>
      </c>
      <c r="B1482" t="s">
        <v>17</v>
      </c>
      <c r="C1482" t="s">
        <v>1657</v>
      </c>
      <c r="D1482" t="s">
        <v>2175</v>
      </c>
      <c r="E1482" t="str">
        <f t="shared" si="43"/>
        <v/>
      </c>
      <c r="F1482" t="s">
        <v>2710</v>
      </c>
      <c r="G1482" s="10">
        <v>1980079</v>
      </c>
      <c r="H1482" s="4">
        <v>0.221</v>
      </c>
    </row>
    <row r="1483" spans="1:8" x14ac:dyDescent="0.35">
      <c r="A1483" t="s">
        <v>1640</v>
      </c>
      <c r="B1483" t="s">
        <v>17</v>
      </c>
      <c r="C1483" t="s">
        <v>1657</v>
      </c>
      <c r="D1483" t="s">
        <v>2177</v>
      </c>
      <c r="E1483" t="str">
        <f t="shared" si="43"/>
        <v/>
      </c>
      <c r="F1483" t="s">
        <v>2710</v>
      </c>
      <c r="G1483" s="10">
        <v>1043797</v>
      </c>
      <c r="H1483" s="4">
        <v>0.11650000000000001</v>
      </c>
    </row>
    <row r="1484" spans="1:8" x14ac:dyDescent="0.35">
      <c r="A1484" t="s">
        <v>1640</v>
      </c>
      <c r="B1484" t="s">
        <v>17</v>
      </c>
      <c r="C1484" t="s">
        <v>1657</v>
      </c>
      <c r="D1484" t="s">
        <v>2179</v>
      </c>
      <c r="E1484" t="str">
        <f t="shared" si="43"/>
        <v/>
      </c>
      <c r="F1484" t="s">
        <v>2710</v>
      </c>
      <c r="G1484" s="10">
        <v>305523</v>
      </c>
      <c r="H1484" s="4">
        <v>3.4099999999999998E-2</v>
      </c>
    </row>
    <row r="1485" spans="1:8" x14ac:dyDescent="0.35">
      <c r="A1485" t="s">
        <v>1640</v>
      </c>
      <c r="B1485" t="s">
        <v>17</v>
      </c>
      <c r="C1485" t="s">
        <v>1670</v>
      </c>
      <c r="D1485" t="s">
        <v>2172</v>
      </c>
      <c r="E1485" t="str">
        <f t="shared" si="43"/>
        <v/>
      </c>
      <c r="F1485" t="s">
        <v>2711</v>
      </c>
      <c r="G1485" s="10">
        <v>0</v>
      </c>
      <c r="H1485" s="4">
        <v>0</v>
      </c>
    </row>
    <row r="1486" spans="1:8" x14ac:dyDescent="0.35">
      <c r="A1486" t="s">
        <v>1640</v>
      </c>
      <c r="B1486" t="s">
        <v>17</v>
      </c>
      <c r="C1486" t="s">
        <v>1670</v>
      </c>
      <c r="D1486" t="s">
        <v>19</v>
      </c>
      <c r="E1486" t="str">
        <f t="shared" si="43"/>
        <v>8</v>
      </c>
      <c r="F1486" t="s">
        <v>2711</v>
      </c>
      <c r="G1486" s="10">
        <v>2562629</v>
      </c>
      <c r="H1486" s="4">
        <v>0.50329999999999997</v>
      </c>
    </row>
    <row r="1487" spans="1:8" x14ac:dyDescent="0.35">
      <c r="A1487" t="s">
        <v>1640</v>
      </c>
      <c r="B1487" t="s">
        <v>17</v>
      </c>
      <c r="C1487" t="s">
        <v>1670</v>
      </c>
      <c r="D1487" t="s">
        <v>30</v>
      </c>
      <c r="E1487" t="str">
        <f t="shared" si="43"/>
        <v>8</v>
      </c>
      <c r="F1487" t="s">
        <v>2711</v>
      </c>
      <c r="G1487" s="10">
        <v>108452</v>
      </c>
      <c r="H1487" s="4">
        <v>2.1299999999999999E-2</v>
      </c>
    </row>
    <row r="1488" spans="1:8" x14ac:dyDescent="0.35">
      <c r="A1488" t="s">
        <v>1640</v>
      </c>
      <c r="B1488" t="s">
        <v>17</v>
      </c>
      <c r="C1488" t="s">
        <v>1670</v>
      </c>
      <c r="D1488" t="s">
        <v>2175</v>
      </c>
      <c r="E1488" t="str">
        <f t="shared" si="43"/>
        <v/>
      </c>
      <c r="F1488" t="s">
        <v>2711</v>
      </c>
      <c r="G1488" s="10">
        <v>1127292</v>
      </c>
      <c r="H1488" s="4">
        <v>0.22140000000000001</v>
      </c>
    </row>
    <row r="1489" spans="1:8" x14ac:dyDescent="0.35">
      <c r="A1489" t="s">
        <v>1640</v>
      </c>
      <c r="B1489" t="s">
        <v>17</v>
      </c>
      <c r="C1489" t="s">
        <v>1670</v>
      </c>
      <c r="D1489" t="s">
        <v>2177</v>
      </c>
      <c r="E1489" t="str">
        <f t="shared" si="43"/>
        <v/>
      </c>
      <c r="F1489" t="s">
        <v>2711</v>
      </c>
      <c r="G1489" s="10">
        <v>1147150</v>
      </c>
      <c r="H1489" s="4">
        <v>0.2253</v>
      </c>
    </row>
    <row r="1490" spans="1:8" x14ac:dyDescent="0.35">
      <c r="A1490" t="s">
        <v>1640</v>
      </c>
      <c r="B1490" t="s">
        <v>17</v>
      </c>
      <c r="C1490" t="s">
        <v>1670</v>
      </c>
      <c r="D1490" t="s">
        <v>2179</v>
      </c>
      <c r="E1490" t="str">
        <f t="shared" si="43"/>
        <v/>
      </c>
      <c r="F1490" t="s">
        <v>2711</v>
      </c>
      <c r="G1490" s="10">
        <v>24440</v>
      </c>
      <c r="H1490" s="4">
        <v>4.7999999999999996E-3</v>
      </c>
    </row>
    <row r="1491" spans="1:8" x14ac:dyDescent="0.35">
      <c r="A1491" t="s">
        <v>1640</v>
      </c>
      <c r="B1491" t="s">
        <v>17</v>
      </c>
      <c r="C1491" t="s">
        <v>1694</v>
      </c>
      <c r="D1491" t="s">
        <v>2206</v>
      </c>
      <c r="E1491" t="str">
        <f t="shared" si="43"/>
        <v/>
      </c>
      <c r="F1491" t="s">
        <v>2712</v>
      </c>
      <c r="G1491" s="10">
        <v>1148828</v>
      </c>
      <c r="H1491" s="4">
        <v>0.21</v>
      </c>
    </row>
    <row r="1492" spans="1:8" x14ac:dyDescent="0.35">
      <c r="A1492" t="s">
        <v>1640</v>
      </c>
      <c r="B1492" t="s">
        <v>17</v>
      </c>
      <c r="C1492" t="s">
        <v>1694</v>
      </c>
      <c r="D1492" t="s">
        <v>2172</v>
      </c>
      <c r="E1492" t="str">
        <f t="shared" si="43"/>
        <v/>
      </c>
      <c r="F1492" t="s">
        <v>2712</v>
      </c>
      <c r="G1492" s="10">
        <v>0</v>
      </c>
      <c r="H1492" s="4">
        <v>0</v>
      </c>
    </row>
    <row r="1493" spans="1:8" x14ac:dyDescent="0.35">
      <c r="A1493" t="s">
        <v>1640</v>
      </c>
      <c r="B1493" t="s">
        <v>17</v>
      </c>
      <c r="C1493" t="s">
        <v>1694</v>
      </c>
      <c r="D1493" t="s">
        <v>19</v>
      </c>
      <c r="E1493" t="str">
        <f t="shared" si="43"/>
        <v>8</v>
      </c>
      <c r="F1493" t="s">
        <v>2712</v>
      </c>
      <c r="G1493" s="10">
        <v>1756613</v>
      </c>
      <c r="H1493" s="4">
        <v>0.3211</v>
      </c>
    </row>
    <row r="1494" spans="1:8" x14ac:dyDescent="0.35">
      <c r="A1494" t="s">
        <v>1640</v>
      </c>
      <c r="B1494" t="s">
        <v>17</v>
      </c>
      <c r="C1494" t="s">
        <v>1694</v>
      </c>
      <c r="D1494" t="s">
        <v>30</v>
      </c>
      <c r="E1494" t="str">
        <f t="shared" si="43"/>
        <v>8</v>
      </c>
      <c r="F1494" t="s">
        <v>2712</v>
      </c>
      <c r="G1494" s="10">
        <v>117071</v>
      </c>
      <c r="H1494" s="4">
        <v>2.1399999999999999E-2</v>
      </c>
    </row>
    <row r="1495" spans="1:8" x14ac:dyDescent="0.35">
      <c r="A1495" t="s">
        <v>1640</v>
      </c>
      <c r="B1495" t="s">
        <v>17</v>
      </c>
      <c r="C1495" t="s">
        <v>1694</v>
      </c>
      <c r="D1495" t="s">
        <v>2175</v>
      </c>
      <c r="E1495" t="str">
        <f t="shared" si="43"/>
        <v/>
      </c>
      <c r="F1495" t="s">
        <v>2712</v>
      </c>
      <c r="G1495" s="10">
        <v>1138434</v>
      </c>
      <c r="H1495" s="4">
        <v>0.20810000000000001</v>
      </c>
    </row>
    <row r="1496" spans="1:8" x14ac:dyDescent="0.35">
      <c r="A1496" t="s">
        <v>1640</v>
      </c>
      <c r="B1496" t="s">
        <v>17</v>
      </c>
      <c r="C1496" t="s">
        <v>1694</v>
      </c>
      <c r="D1496" t="s">
        <v>2177</v>
      </c>
      <c r="E1496" t="str">
        <f t="shared" si="43"/>
        <v/>
      </c>
      <c r="F1496" t="s">
        <v>2712</v>
      </c>
      <c r="G1496" s="10">
        <v>1186029</v>
      </c>
      <c r="H1496" s="4">
        <v>0.21679999999999999</v>
      </c>
    </row>
    <row r="1497" spans="1:8" x14ac:dyDescent="0.35">
      <c r="A1497" t="s">
        <v>1640</v>
      </c>
      <c r="B1497" t="s">
        <v>17</v>
      </c>
      <c r="C1497" t="s">
        <v>1694</v>
      </c>
      <c r="D1497" t="s">
        <v>2179</v>
      </c>
      <c r="E1497" t="str">
        <f t="shared" si="43"/>
        <v/>
      </c>
      <c r="F1497" t="s">
        <v>2712</v>
      </c>
      <c r="G1497" s="10">
        <v>242348</v>
      </c>
      <c r="H1497" s="4">
        <v>4.4299999999999999E-2</v>
      </c>
    </row>
    <row r="1498" spans="1:8" x14ac:dyDescent="0.35">
      <c r="A1498" t="s">
        <v>1640</v>
      </c>
      <c r="B1498" t="s">
        <v>17</v>
      </c>
      <c r="C1498" t="s">
        <v>1701</v>
      </c>
      <c r="D1498" t="s">
        <v>2170</v>
      </c>
      <c r="E1498" t="str">
        <f t="shared" si="43"/>
        <v/>
      </c>
      <c r="F1498" t="s">
        <v>2713</v>
      </c>
      <c r="G1498" s="10">
        <v>0</v>
      </c>
      <c r="H1498" s="4">
        <v>0</v>
      </c>
    </row>
    <row r="1499" spans="1:8" x14ac:dyDescent="0.35">
      <c r="A1499" t="s">
        <v>1640</v>
      </c>
      <c r="B1499" t="s">
        <v>17</v>
      </c>
      <c r="C1499" t="s">
        <v>1701</v>
      </c>
      <c r="D1499" t="s">
        <v>2172</v>
      </c>
      <c r="E1499" t="str">
        <f t="shared" si="43"/>
        <v/>
      </c>
      <c r="F1499" t="s">
        <v>2713</v>
      </c>
      <c r="G1499" s="10">
        <v>0</v>
      </c>
      <c r="H1499" s="4">
        <v>0</v>
      </c>
    </row>
    <row r="1500" spans="1:8" x14ac:dyDescent="0.35">
      <c r="A1500" t="s">
        <v>1640</v>
      </c>
      <c r="B1500" t="s">
        <v>17</v>
      </c>
      <c r="C1500" t="s">
        <v>1701</v>
      </c>
      <c r="D1500" t="s">
        <v>19</v>
      </c>
      <c r="E1500" t="str">
        <f t="shared" si="43"/>
        <v>8</v>
      </c>
      <c r="F1500" t="s">
        <v>2713</v>
      </c>
      <c r="G1500" s="10">
        <v>5929958</v>
      </c>
      <c r="H1500" s="4">
        <v>0.34300000000000003</v>
      </c>
    </row>
    <row r="1501" spans="1:8" x14ac:dyDescent="0.35">
      <c r="A1501" t="s">
        <v>1640</v>
      </c>
      <c r="B1501" t="s">
        <v>17</v>
      </c>
      <c r="C1501" t="s">
        <v>1701</v>
      </c>
      <c r="D1501" t="s">
        <v>30</v>
      </c>
      <c r="E1501" t="str">
        <f t="shared" si="43"/>
        <v>8</v>
      </c>
      <c r="F1501" t="s">
        <v>2713</v>
      </c>
      <c r="G1501" s="10">
        <v>1073616</v>
      </c>
      <c r="H1501" s="4">
        <v>6.2100000000000002E-2</v>
      </c>
    </row>
    <row r="1502" spans="1:8" x14ac:dyDescent="0.35">
      <c r="A1502" t="s">
        <v>1640</v>
      </c>
      <c r="B1502" t="s">
        <v>17</v>
      </c>
      <c r="C1502" t="s">
        <v>1701</v>
      </c>
      <c r="D1502" t="s">
        <v>2175</v>
      </c>
      <c r="E1502" t="str">
        <f t="shared" si="43"/>
        <v/>
      </c>
      <c r="F1502" t="s">
        <v>2713</v>
      </c>
      <c r="G1502" s="10">
        <v>3649604</v>
      </c>
      <c r="H1502" s="4">
        <v>0.21110000000000001</v>
      </c>
    </row>
    <row r="1503" spans="1:8" x14ac:dyDescent="0.35">
      <c r="A1503" t="s">
        <v>1640</v>
      </c>
      <c r="B1503" t="s">
        <v>17</v>
      </c>
      <c r="C1503" t="s">
        <v>1701</v>
      </c>
      <c r="D1503" t="s">
        <v>2177</v>
      </c>
      <c r="E1503" t="str">
        <f t="shared" si="43"/>
        <v/>
      </c>
      <c r="F1503" t="s">
        <v>2713</v>
      </c>
      <c r="G1503" s="10">
        <v>4271990</v>
      </c>
      <c r="H1503" s="4">
        <v>0.24709999999999999</v>
      </c>
    </row>
    <row r="1504" spans="1:8" x14ac:dyDescent="0.35">
      <c r="A1504" t="s">
        <v>1640</v>
      </c>
      <c r="B1504" t="s">
        <v>17</v>
      </c>
      <c r="C1504" t="s">
        <v>1701</v>
      </c>
      <c r="D1504" t="s">
        <v>2179</v>
      </c>
      <c r="E1504" t="str">
        <f t="shared" si="43"/>
        <v/>
      </c>
      <c r="F1504" t="s">
        <v>2713</v>
      </c>
      <c r="G1504" s="10">
        <v>1037310</v>
      </c>
      <c r="H1504" s="4">
        <v>0.06</v>
      </c>
    </row>
    <row r="1505" spans="1:8" x14ac:dyDescent="0.35">
      <c r="A1505" t="s">
        <v>1640</v>
      </c>
      <c r="B1505" t="s">
        <v>17</v>
      </c>
      <c r="C1505" t="s">
        <v>1710</v>
      </c>
      <c r="D1505" t="s">
        <v>2206</v>
      </c>
      <c r="E1505" t="str">
        <f t="shared" si="43"/>
        <v/>
      </c>
      <c r="F1505" t="s">
        <v>2714</v>
      </c>
      <c r="G1505" s="10">
        <v>4817583</v>
      </c>
      <c r="H1505" s="4">
        <v>0.20419999999999999</v>
      </c>
    </row>
    <row r="1506" spans="1:8" x14ac:dyDescent="0.35">
      <c r="A1506" t="s">
        <v>1640</v>
      </c>
      <c r="B1506" t="s">
        <v>17</v>
      </c>
      <c r="C1506" t="s">
        <v>1710</v>
      </c>
      <c r="D1506" t="s">
        <v>2172</v>
      </c>
      <c r="E1506" t="str">
        <f t="shared" si="43"/>
        <v/>
      </c>
      <c r="F1506" t="s">
        <v>2714</v>
      </c>
      <c r="G1506" s="10">
        <v>0</v>
      </c>
      <c r="H1506" s="4">
        <v>0</v>
      </c>
    </row>
    <row r="1507" spans="1:8" x14ac:dyDescent="0.35">
      <c r="A1507" t="s">
        <v>1640</v>
      </c>
      <c r="B1507" t="s">
        <v>17</v>
      </c>
      <c r="C1507" t="s">
        <v>1710</v>
      </c>
      <c r="D1507" t="s">
        <v>19</v>
      </c>
      <c r="E1507" t="str">
        <f t="shared" si="43"/>
        <v>8</v>
      </c>
      <c r="F1507" t="s">
        <v>2714</v>
      </c>
      <c r="G1507" s="10">
        <v>8923579</v>
      </c>
      <c r="H1507" s="4">
        <v>0.40620000000000001</v>
      </c>
    </row>
    <row r="1508" spans="1:8" x14ac:dyDescent="0.35">
      <c r="A1508" t="s">
        <v>1640</v>
      </c>
      <c r="B1508" t="s">
        <v>17</v>
      </c>
      <c r="C1508" t="s">
        <v>1710</v>
      </c>
      <c r="D1508" t="s">
        <v>30</v>
      </c>
      <c r="E1508" t="str">
        <f t="shared" si="43"/>
        <v>8</v>
      </c>
      <c r="F1508" t="s">
        <v>2714</v>
      </c>
      <c r="G1508" s="10">
        <v>1427948</v>
      </c>
      <c r="H1508" s="4">
        <v>6.5000000000000002E-2</v>
      </c>
    </row>
    <row r="1509" spans="1:8" x14ac:dyDescent="0.35">
      <c r="A1509" t="s">
        <v>1640</v>
      </c>
      <c r="B1509" t="s">
        <v>17</v>
      </c>
      <c r="C1509" t="s">
        <v>1710</v>
      </c>
      <c r="D1509" t="s">
        <v>50</v>
      </c>
      <c r="E1509" t="str">
        <f t="shared" si="43"/>
        <v/>
      </c>
      <c r="F1509" t="s">
        <v>2714</v>
      </c>
      <c r="G1509" s="10">
        <v>5631524</v>
      </c>
      <c r="H1509" s="4">
        <v>0.2387</v>
      </c>
    </row>
    <row r="1510" spans="1:8" x14ac:dyDescent="0.35">
      <c r="A1510" t="s">
        <v>1640</v>
      </c>
      <c r="B1510" t="s">
        <v>17</v>
      </c>
      <c r="C1510" t="s">
        <v>1710</v>
      </c>
      <c r="D1510" t="s">
        <v>2175</v>
      </c>
      <c r="E1510" t="str">
        <f t="shared" si="43"/>
        <v/>
      </c>
      <c r="F1510" t="s">
        <v>2714</v>
      </c>
      <c r="G1510" s="10">
        <v>3886216</v>
      </c>
      <c r="H1510" s="4">
        <v>0.1769</v>
      </c>
    </row>
    <row r="1511" spans="1:8" x14ac:dyDescent="0.35">
      <c r="A1511" t="s">
        <v>1640</v>
      </c>
      <c r="B1511" t="s">
        <v>17</v>
      </c>
      <c r="C1511" t="s">
        <v>1710</v>
      </c>
      <c r="D1511" t="s">
        <v>2177</v>
      </c>
      <c r="E1511" t="str">
        <f t="shared" si="43"/>
        <v/>
      </c>
      <c r="F1511" t="s">
        <v>2714</v>
      </c>
      <c r="G1511" s="10">
        <v>3062400</v>
      </c>
      <c r="H1511" s="4">
        <v>0.1394</v>
      </c>
    </row>
    <row r="1512" spans="1:8" x14ac:dyDescent="0.35">
      <c r="A1512" t="s">
        <v>1640</v>
      </c>
      <c r="B1512" t="s">
        <v>17</v>
      </c>
      <c r="C1512" t="s">
        <v>1710</v>
      </c>
      <c r="D1512" t="s">
        <v>2179</v>
      </c>
      <c r="E1512" t="str">
        <f t="shared" si="43"/>
        <v/>
      </c>
      <c r="F1512" t="s">
        <v>2714</v>
      </c>
      <c r="G1512" s="10">
        <v>612919</v>
      </c>
      <c r="H1512" s="4">
        <v>2.7900000000000001E-2</v>
      </c>
    </row>
    <row r="1513" spans="1:8" x14ac:dyDescent="0.35">
      <c r="A1513" t="s">
        <v>1719</v>
      </c>
      <c r="B1513" t="s">
        <v>17</v>
      </c>
      <c r="C1513" t="s">
        <v>1720</v>
      </c>
      <c r="D1513" t="s">
        <v>2170</v>
      </c>
      <c r="E1513" t="str">
        <f t="shared" si="43"/>
        <v/>
      </c>
      <c r="F1513" t="s">
        <v>2715</v>
      </c>
      <c r="G1513" s="10">
        <v>0</v>
      </c>
      <c r="H1513" s="4">
        <v>0</v>
      </c>
    </row>
    <row r="1514" spans="1:8" x14ac:dyDescent="0.35">
      <c r="A1514" t="s">
        <v>1719</v>
      </c>
      <c r="B1514" t="s">
        <v>17</v>
      </c>
      <c r="C1514" t="s">
        <v>1720</v>
      </c>
      <c r="D1514" t="s">
        <v>2172</v>
      </c>
      <c r="E1514" t="str">
        <f t="shared" si="43"/>
        <v/>
      </c>
      <c r="F1514" t="s">
        <v>2715</v>
      </c>
      <c r="G1514" s="10">
        <v>0</v>
      </c>
      <c r="H1514" s="4">
        <v>0</v>
      </c>
    </row>
    <row r="1515" spans="1:8" x14ac:dyDescent="0.35">
      <c r="A1515" t="s">
        <v>1719</v>
      </c>
      <c r="B1515" t="s">
        <v>17</v>
      </c>
      <c r="C1515" t="s">
        <v>1720</v>
      </c>
      <c r="D1515" t="s">
        <v>19</v>
      </c>
      <c r="E1515" t="str">
        <f t="shared" si="43"/>
        <v>8</v>
      </c>
      <c r="F1515" t="s">
        <v>2715</v>
      </c>
      <c r="G1515" s="10">
        <v>2434424</v>
      </c>
      <c r="H1515" s="4">
        <v>0.1578</v>
      </c>
    </row>
    <row r="1516" spans="1:8" x14ac:dyDescent="0.35">
      <c r="A1516" t="s">
        <v>1719</v>
      </c>
      <c r="B1516" t="s">
        <v>17</v>
      </c>
      <c r="C1516" t="s">
        <v>1720</v>
      </c>
      <c r="D1516" t="s">
        <v>30</v>
      </c>
      <c r="E1516" t="str">
        <f t="shared" si="43"/>
        <v>8</v>
      </c>
      <c r="F1516" t="s">
        <v>2715</v>
      </c>
      <c r="G1516" s="10">
        <v>396481</v>
      </c>
      <c r="H1516" s="4">
        <v>2.5700000000000001E-2</v>
      </c>
    </row>
    <row r="1517" spans="1:8" x14ac:dyDescent="0.35">
      <c r="A1517" t="s">
        <v>1719</v>
      </c>
      <c r="B1517" t="s">
        <v>17</v>
      </c>
      <c r="C1517" t="s">
        <v>1720</v>
      </c>
      <c r="D1517" t="s">
        <v>2175</v>
      </c>
      <c r="E1517" t="str">
        <f t="shared" si="43"/>
        <v/>
      </c>
      <c r="F1517" t="s">
        <v>2715</v>
      </c>
      <c r="G1517" s="10">
        <v>6493339</v>
      </c>
      <c r="H1517" s="4">
        <v>0.4209</v>
      </c>
    </row>
    <row r="1518" spans="1:8" x14ac:dyDescent="0.35">
      <c r="A1518" t="s">
        <v>1719</v>
      </c>
      <c r="B1518" t="s">
        <v>17</v>
      </c>
      <c r="C1518" t="s">
        <v>1720</v>
      </c>
      <c r="D1518" t="s">
        <v>2177</v>
      </c>
      <c r="E1518" t="str">
        <f t="shared" si="43"/>
        <v/>
      </c>
      <c r="F1518" t="s">
        <v>2715</v>
      </c>
      <c r="G1518" s="10">
        <v>2025601</v>
      </c>
      <c r="H1518" s="4">
        <v>0.1313</v>
      </c>
    </row>
    <row r="1519" spans="1:8" x14ac:dyDescent="0.35">
      <c r="A1519" t="s">
        <v>1719</v>
      </c>
      <c r="B1519" t="s">
        <v>17</v>
      </c>
      <c r="C1519" t="s">
        <v>1720</v>
      </c>
      <c r="D1519" t="s">
        <v>2179</v>
      </c>
      <c r="E1519" t="str">
        <f t="shared" si="43"/>
        <v/>
      </c>
      <c r="F1519" t="s">
        <v>2715</v>
      </c>
      <c r="G1519" s="10">
        <v>307003</v>
      </c>
      <c r="H1519" s="4">
        <v>1.9900000000000001E-2</v>
      </c>
    </row>
    <row r="1520" spans="1:8" x14ac:dyDescent="0.35">
      <c r="A1520" t="s">
        <v>1719</v>
      </c>
      <c r="B1520" t="s">
        <v>17</v>
      </c>
      <c r="C1520" t="s">
        <v>1721</v>
      </c>
      <c r="D1520" t="s">
        <v>2170</v>
      </c>
      <c r="E1520" t="str">
        <f t="shared" si="43"/>
        <v/>
      </c>
      <c r="F1520" t="s">
        <v>2716</v>
      </c>
      <c r="G1520" s="10">
        <v>0</v>
      </c>
      <c r="H1520" s="4">
        <v>0</v>
      </c>
    </row>
    <row r="1521" spans="1:8" x14ac:dyDescent="0.35">
      <c r="A1521" t="s">
        <v>1719</v>
      </c>
      <c r="B1521" t="s">
        <v>17</v>
      </c>
      <c r="C1521" t="s">
        <v>1721</v>
      </c>
      <c r="D1521" t="s">
        <v>2172</v>
      </c>
      <c r="E1521" t="str">
        <f t="shared" si="43"/>
        <v/>
      </c>
      <c r="F1521" t="s">
        <v>2716</v>
      </c>
      <c r="G1521" s="10">
        <v>0</v>
      </c>
      <c r="H1521" s="4">
        <v>0</v>
      </c>
    </row>
    <row r="1522" spans="1:8" x14ac:dyDescent="0.35">
      <c r="A1522" t="s">
        <v>1719</v>
      </c>
      <c r="B1522" t="s">
        <v>17</v>
      </c>
      <c r="C1522" t="s">
        <v>1721</v>
      </c>
      <c r="D1522" t="s">
        <v>19</v>
      </c>
      <c r="E1522" t="str">
        <f t="shared" si="43"/>
        <v>8</v>
      </c>
      <c r="F1522" t="s">
        <v>2716</v>
      </c>
      <c r="G1522" s="10">
        <v>634562</v>
      </c>
      <c r="H1522" s="4">
        <v>0.15229999999999999</v>
      </c>
    </row>
    <row r="1523" spans="1:8" x14ac:dyDescent="0.35">
      <c r="A1523" t="s">
        <v>1719</v>
      </c>
      <c r="B1523" t="s">
        <v>17</v>
      </c>
      <c r="C1523" t="s">
        <v>1721</v>
      </c>
      <c r="D1523" t="s">
        <v>194</v>
      </c>
      <c r="E1523" t="str">
        <f t="shared" si="43"/>
        <v>8</v>
      </c>
      <c r="F1523" t="s">
        <v>2716</v>
      </c>
      <c r="G1523" s="10">
        <v>315865</v>
      </c>
      <c r="H1523" s="4">
        <v>6.4100000000000004E-2</v>
      </c>
    </row>
    <row r="1524" spans="1:8" x14ac:dyDescent="0.35">
      <c r="A1524" t="s">
        <v>1719</v>
      </c>
      <c r="B1524" t="s">
        <v>17</v>
      </c>
      <c r="C1524" t="s">
        <v>1721</v>
      </c>
      <c r="D1524" t="s">
        <v>30</v>
      </c>
      <c r="E1524" t="str">
        <f t="shared" si="43"/>
        <v>8</v>
      </c>
      <c r="F1524" t="s">
        <v>2716</v>
      </c>
      <c r="G1524" s="10">
        <v>270408</v>
      </c>
      <c r="H1524" s="4">
        <v>6.4899999999999999E-2</v>
      </c>
    </row>
    <row r="1525" spans="1:8" x14ac:dyDescent="0.35">
      <c r="A1525" t="s">
        <v>1719</v>
      </c>
      <c r="B1525" t="s">
        <v>17</v>
      </c>
      <c r="C1525" t="s">
        <v>1721</v>
      </c>
      <c r="D1525" t="s">
        <v>2175</v>
      </c>
      <c r="E1525" t="str">
        <f t="shared" si="43"/>
        <v/>
      </c>
      <c r="F1525" t="s">
        <v>2716</v>
      </c>
      <c r="G1525" s="10">
        <v>1556166</v>
      </c>
      <c r="H1525" s="4">
        <v>0.31580000000000003</v>
      </c>
    </row>
    <row r="1526" spans="1:8" x14ac:dyDescent="0.35">
      <c r="A1526" t="s">
        <v>1719</v>
      </c>
      <c r="B1526" t="s">
        <v>17</v>
      </c>
      <c r="C1526" t="s">
        <v>1721</v>
      </c>
      <c r="D1526" t="s">
        <v>2177</v>
      </c>
      <c r="E1526" t="str">
        <f t="shared" si="43"/>
        <v/>
      </c>
      <c r="F1526" t="s">
        <v>2716</v>
      </c>
      <c r="G1526" s="10">
        <v>912609</v>
      </c>
      <c r="H1526" s="4">
        <v>0.1852</v>
      </c>
    </row>
    <row r="1527" spans="1:8" x14ac:dyDescent="0.35">
      <c r="A1527" t="s">
        <v>1719</v>
      </c>
      <c r="B1527" t="s">
        <v>17</v>
      </c>
      <c r="C1527" t="s">
        <v>1721</v>
      </c>
      <c r="D1527" t="s">
        <v>2179</v>
      </c>
      <c r="E1527" t="str">
        <f t="shared" si="43"/>
        <v/>
      </c>
      <c r="F1527" t="s">
        <v>2716</v>
      </c>
      <c r="G1527" s="10">
        <v>1971</v>
      </c>
      <c r="H1527" s="4">
        <v>4.0000000000000002E-4</v>
      </c>
    </row>
    <row r="1528" spans="1:8" x14ac:dyDescent="0.35">
      <c r="A1528" t="s">
        <v>1909</v>
      </c>
      <c r="B1528" t="s">
        <v>17</v>
      </c>
      <c r="C1528" t="s">
        <v>1913</v>
      </c>
      <c r="D1528" t="s">
        <v>2172</v>
      </c>
      <c r="E1528" t="str">
        <f t="shared" si="43"/>
        <v/>
      </c>
      <c r="F1528" t="s">
        <v>2746</v>
      </c>
      <c r="G1528" s="10">
        <v>0</v>
      </c>
      <c r="H1528" s="4">
        <v>0</v>
      </c>
    </row>
    <row r="1529" spans="1:8" x14ac:dyDescent="0.35">
      <c r="A1529" t="s">
        <v>1909</v>
      </c>
      <c r="B1529" t="s">
        <v>17</v>
      </c>
      <c r="C1529" t="s">
        <v>1913</v>
      </c>
      <c r="D1529" t="s">
        <v>19</v>
      </c>
      <c r="E1529" t="str">
        <f t="shared" si="43"/>
        <v>8</v>
      </c>
      <c r="F1529" t="s">
        <v>2746</v>
      </c>
      <c r="G1529" s="10">
        <v>898148</v>
      </c>
      <c r="H1529" s="4">
        <v>0.2989</v>
      </c>
    </row>
    <row r="1530" spans="1:8" x14ac:dyDescent="0.35">
      <c r="A1530" t="s">
        <v>1909</v>
      </c>
      <c r="B1530" t="s">
        <v>17</v>
      </c>
      <c r="C1530" t="s">
        <v>1913</v>
      </c>
      <c r="D1530" t="s">
        <v>30</v>
      </c>
      <c r="E1530" t="str">
        <f t="shared" si="43"/>
        <v>8</v>
      </c>
      <c r="F1530" t="s">
        <v>2746</v>
      </c>
      <c r="G1530" s="10">
        <v>60762</v>
      </c>
      <c r="H1530" s="4">
        <v>2.0199999999999999E-2</v>
      </c>
    </row>
    <row r="1531" spans="1:8" x14ac:dyDescent="0.35">
      <c r="A1531" t="s">
        <v>1909</v>
      </c>
      <c r="B1531" t="s">
        <v>17</v>
      </c>
      <c r="C1531" t="s">
        <v>1913</v>
      </c>
      <c r="D1531" t="s">
        <v>2175</v>
      </c>
      <c r="E1531" t="str">
        <f t="shared" si="43"/>
        <v/>
      </c>
      <c r="F1531" t="s">
        <v>2746</v>
      </c>
      <c r="G1531" s="10">
        <v>812488</v>
      </c>
      <c r="H1531" s="4">
        <v>0.27039999999999997</v>
      </c>
    </row>
    <row r="1532" spans="1:8" x14ac:dyDescent="0.35">
      <c r="A1532" t="s">
        <v>1909</v>
      </c>
      <c r="B1532" t="s">
        <v>17</v>
      </c>
      <c r="C1532" t="s">
        <v>1913</v>
      </c>
      <c r="D1532" t="s">
        <v>2177</v>
      </c>
      <c r="E1532" t="str">
        <f t="shared" si="43"/>
        <v/>
      </c>
      <c r="F1532" t="s">
        <v>2746</v>
      </c>
      <c r="G1532" s="10">
        <v>712757</v>
      </c>
      <c r="H1532" s="4">
        <v>0.23719999999999999</v>
      </c>
    </row>
    <row r="1533" spans="1:8" x14ac:dyDescent="0.35">
      <c r="A1533" t="s">
        <v>1909</v>
      </c>
      <c r="B1533" t="s">
        <v>17</v>
      </c>
      <c r="C1533" t="s">
        <v>1913</v>
      </c>
      <c r="D1533" t="s">
        <v>2179</v>
      </c>
      <c r="E1533" t="str">
        <f t="shared" si="43"/>
        <v/>
      </c>
      <c r="F1533" t="s">
        <v>2746</v>
      </c>
      <c r="G1533" s="10">
        <v>112665</v>
      </c>
      <c r="H1533" s="4">
        <v>3.7499999999999999E-2</v>
      </c>
    </row>
    <row r="1534" spans="1:8" x14ac:dyDescent="0.35">
      <c r="A1534" t="s">
        <v>1728</v>
      </c>
      <c r="B1534" t="s">
        <v>17</v>
      </c>
      <c r="C1534" t="s">
        <v>1729</v>
      </c>
      <c r="D1534" t="s">
        <v>2172</v>
      </c>
      <c r="E1534" t="str">
        <f t="shared" si="43"/>
        <v/>
      </c>
      <c r="F1534" t="s">
        <v>2719</v>
      </c>
      <c r="G1534" s="10">
        <v>0</v>
      </c>
      <c r="H1534" s="4">
        <v>0</v>
      </c>
    </row>
    <row r="1535" spans="1:8" x14ac:dyDescent="0.35">
      <c r="A1535" t="s">
        <v>1728</v>
      </c>
      <c r="B1535" t="s">
        <v>17</v>
      </c>
      <c r="C1535" t="s">
        <v>1729</v>
      </c>
      <c r="D1535" t="s">
        <v>19</v>
      </c>
      <c r="E1535" t="str">
        <f t="shared" si="43"/>
        <v>8</v>
      </c>
      <c r="F1535" t="s">
        <v>2719</v>
      </c>
      <c r="G1535" s="10">
        <v>1967152</v>
      </c>
      <c r="H1535" s="4">
        <v>0.56399999999999995</v>
      </c>
    </row>
    <row r="1536" spans="1:8" x14ac:dyDescent="0.35">
      <c r="A1536" t="s">
        <v>1728</v>
      </c>
      <c r="B1536" t="s">
        <v>17</v>
      </c>
      <c r="C1536" t="s">
        <v>1729</v>
      </c>
      <c r="D1536" t="s">
        <v>30</v>
      </c>
      <c r="E1536" t="str">
        <f t="shared" si="43"/>
        <v>8</v>
      </c>
      <c r="F1536" t="s">
        <v>2719</v>
      </c>
      <c r="G1536" s="10">
        <v>207528</v>
      </c>
      <c r="H1536" s="4">
        <v>5.9499999999999997E-2</v>
      </c>
    </row>
    <row r="1537" spans="1:8" x14ac:dyDescent="0.35">
      <c r="A1537" t="s">
        <v>1728</v>
      </c>
      <c r="B1537" t="s">
        <v>17</v>
      </c>
      <c r="C1537" t="s">
        <v>1729</v>
      </c>
      <c r="D1537" t="s">
        <v>2175</v>
      </c>
      <c r="E1537" t="str">
        <f t="shared" si="43"/>
        <v/>
      </c>
      <c r="F1537" t="s">
        <v>2719</v>
      </c>
      <c r="G1537" s="10">
        <v>885567</v>
      </c>
      <c r="H1537" s="4">
        <v>0.25390000000000001</v>
      </c>
    </row>
    <row r="1538" spans="1:8" x14ac:dyDescent="0.35">
      <c r="A1538" t="s">
        <v>1728</v>
      </c>
      <c r="B1538" t="s">
        <v>17</v>
      </c>
      <c r="C1538" t="s">
        <v>1729</v>
      </c>
      <c r="D1538" t="s">
        <v>2177</v>
      </c>
      <c r="E1538" t="str">
        <f t="shared" si="43"/>
        <v/>
      </c>
      <c r="F1538" t="s">
        <v>2719</v>
      </c>
      <c r="G1538" s="10">
        <v>721987</v>
      </c>
      <c r="H1538" s="4">
        <v>0.20699999999999999</v>
      </c>
    </row>
    <row r="1539" spans="1:8" x14ac:dyDescent="0.35">
      <c r="A1539" t="s">
        <v>1728</v>
      </c>
      <c r="B1539" t="s">
        <v>17</v>
      </c>
      <c r="C1539" t="s">
        <v>1729</v>
      </c>
      <c r="D1539" t="s">
        <v>2179</v>
      </c>
      <c r="E1539" t="str">
        <f t="shared" ref="E1539:E1602" si="44">IF(OR(D1539="0187",D1539="0287"),"",IF(MID(D1539,3,1)="8","8",""))</f>
        <v/>
      </c>
      <c r="F1539" t="s">
        <v>2719</v>
      </c>
      <c r="G1539" s="10">
        <v>224269</v>
      </c>
      <c r="H1539" s="4">
        <v>6.4299999999999996E-2</v>
      </c>
    </row>
    <row r="1540" spans="1:8" x14ac:dyDescent="0.35">
      <c r="A1540" t="s">
        <v>1728</v>
      </c>
      <c r="B1540" t="s">
        <v>17</v>
      </c>
      <c r="C1540" t="s">
        <v>1732</v>
      </c>
      <c r="D1540" t="s">
        <v>2172</v>
      </c>
      <c r="E1540" t="str">
        <f t="shared" si="44"/>
        <v/>
      </c>
      <c r="F1540" t="s">
        <v>2720</v>
      </c>
      <c r="G1540" s="10">
        <v>0</v>
      </c>
      <c r="H1540" s="4">
        <v>0</v>
      </c>
    </row>
    <row r="1541" spans="1:8" x14ac:dyDescent="0.35">
      <c r="A1541" t="s">
        <v>1728</v>
      </c>
      <c r="B1541" t="s">
        <v>17</v>
      </c>
      <c r="C1541" t="s">
        <v>1732</v>
      </c>
      <c r="D1541" t="s">
        <v>19</v>
      </c>
      <c r="E1541" t="str">
        <f t="shared" si="44"/>
        <v>8</v>
      </c>
      <c r="F1541" t="s">
        <v>2720</v>
      </c>
      <c r="G1541" s="10">
        <v>1155247</v>
      </c>
      <c r="H1541" s="4">
        <v>0.19520000000000001</v>
      </c>
    </row>
    <row r="1542" spans="1:8" x14ac:dyDescent="0.35">
      <c r="A1542" t="s">
        <v>1728</v>
      </c>
      <c r="B1542" t="s">
        <v>17</v>
      </c>
      <c r="C1542" t="s">
        <v>1732</v>
      </c>
      <c r="D1542" t="s">
        <v>30</v>
      </c>
      <c r="E1542" t="str">
        <f t="shared" si="44"/>
        <v>8</v>
      </c>
      <c r="F1542" t="s">
        <v>2720</v>
      </c>
      <c r="G1542" s="10">
        <v>208915</v>
      </c>
      <c r="H1542" s="4">
        <v>3.5299999999999998E-2</v>
      </c>
    </row>
    <row r="1543" spans="1:8" x14ac:dyDescent="0.35">
      <c r="A1543" t="s">
        <v>1728</v>
      </c>
      <c r="B1543" t="s">
        <v>17</v>
      </c>
      <c r="C1543" t="s">
        <v>1732</v>
      </c>
      <c r="D1543" t="s">
        <v>2175</v>
      </c>
      <c r="E1543" t="str">
        <f t="shared" si="44"/>
        <v/>
      </c>
      <c r="F1543" t="s">
        <v>2720</v>
      </c>
      <c r="G1543" s="10">
        <v>1413283</v>
      </c>
      <c r="H1543" s="4">
        <v>0.23880000000000001</v>
      </c>
    </row>
    <row r="1544" spans="1:8" x14ac:dyDescent="0.35">
      <c r="A1544" t="s">
        <v>1728</v>
      </c>
      <c r="B1544" t="s">
        <v>17</v>
      </c>
      <c r="C1544" t="s">
        <v>1732</v>
      </c>
      <c r="D1544" t="s">
        <v>2177</v>
      </c>
      <c r="E1544" t="str">
        <f t="shared" si="44"/>
        <v/>
      </c>
      <c r="F1544" t="s">
        <v>2720</v>
      </c>
      <c r="G1544" s="10">
        <v>885965</v>
      </c>
      <c r="H1544" s="4">
        <v>0.1497</v>
      </c>
    </row>
    <row r="1545" spans="1:8" x14ac:dyDescent="0.35">
      <c r="A1545" t="s">
        <v>1728</v>
      </c>
      <c r="B1545" t="s">
        <v>17</v>
      </c>
      <c r="C1545" t="s">
        <v>1732</v>
      </c>
      <c r="D1545" t="s">
        <v>2179</v>
      </c>
      <c r="E1545" t="str">
        <f t="shared" si="44"/>
        <v/>
      </c>
      <c r="F1545" t="s">
        <v>2720</v>
      </c>
      <c r="G1545" s="10">
        <v>217201</v>
      </c>
      <c r="H1545" s="4">
        <v>3.6700000000000003E-2</v>
      </c>
    </row>
    <row r="1546" spans="1:8" x14ac:dyDescent="0.35">
      <c r="A1546" t="s">
        <v>1728</v>
      </c>
      <c r="B1546" t="s">
        <v>17</v>
      </c>
      <c r="C1546" t="s">
        <v>1747</v>
      </c>
      <c r="D1546" t="s">
        <v>2170</v>
      </c>
      <c r="E1546" t="str">
        <f t="shared" si="44"/>
        <v/>
      </c>
      <c r="F1546" t="s">
        <v>2722</v>
      </c>
      <c r="G1546" s="10">
        <v>0</v>
      </c>
      <c r="H1546" s="4">
        <v>0</v>
      </c>
    </row>
    <row r="1547" spans="1:8" x14ac:dyDescent="0.35">
      <c r="A1547" t="s">
        <v>1728</v>
      </c>
      <c r="B1547" t="s">
        <v>17</v>
      </c>
      <c r="C1547" t="s">
        <v>1747</v>
      </c>
      <c r="D1547" t="s">
        <v>2172</v>
      </c>
      <c r="E1547" t="str">
        <f t="shared" si="44"/>
        <v/>
      </c>
      <c r="F1547" t="s">
        <v>2722</v>
      </c>
      <c r="G1547" s="10">
        <v>0</v>
      </c>
      <c r="H1547" s="4">
        <v>0</v>
      </c>
    </row>
    <row r="1548" spans="1:8" x14ac:dyDescent="0.35">
      <c r="A1548" t="s">
        <v>1728</v>
      </c>
      <c r="B1548" t="s">
        <v>17</v>
      </c>
      <c r="C1548" t="s">
        <v>1747</v>
      </c>
      <c r="D1548" t="s">
        <v>19</v>
      </c>
      <c r="E1548" t="str">
        <f t="shared" si="44"/>
        <v>8</v>
      </c>
      <c r="F1548" t="s">
        <v>2722</v>
      </c>
      <c r="G1548" s="10">
        <v>2930043</v>
      </c>
      <c r="H1548" s="4">
        <v>0.58560000000000001</v>
      </c>
    </row>
    <row r="1549" spans="1:8" x14ac:dyDescent="0.35">
      <c r="A1549" t="s">
        <v>1728</v>
      </c>
      <c r="B1549" t="s">
        <v>17</v>
      </c>
      <c r="C1549" t="s">
        <v>1747</v>
      </c>
      <c r="D1549" t="s">
        <v>30</v>
      </c>
      <c r="E1549" t="str">
        <f t="shared" si="44"/>
        <v>8</v>
      </c>
      <c r="F1549" t="s">
        <v>2722</v>
      </c>
      <c r="G1549" s="10">
        <v>247673</v>
      </c>
      <c r="H1549" s="4">
        <v>4.9500000000000002E-2</v>
      </c>
    </row>
    <row r="1550" spans="1:8" x14ac:dyDescent="0.35">
      <c r="A1550" t="s">
        <v>1728</v>
      </c>
      <c r="B1550" t="s">
        <v>17</v>
      </c>
      <c r="C1550" t="s">
        <v>1747</v>
      </c>
      <c r="D1550" t="s">
        <v>2175</v>
      </c>
      <c r="E1550" t="str">
        <f t="shared" si="44"/>
        <v/>
      </c>
      <c r="F1550" t="s">
        <v>2722</v>
      </c>
      <c r="G1550" s="10">
        <v>1869804</v>
      </c>
      <c r="H1550" s="4">
        <v>0.37369999999999998</v>
      </c>
    </row>
    <row r="1551" spans="1:8" x14ac:dyDescent="0.35">
      <c r="A1551" t="s">
        <v>1728</v>
      </c>
      <c r="B1551" t="s">
        <v>17</v>
      </c>
      <c r="C1551" t="s">
        <v>1747</v>
      </c>
      <c r="D1551" t="s">
        <v>2177</v>
      </c>
      <c r="E1551" t="str">
        <f t="shared" si="44"/>
        <v/>
      </c>
      <c r="F1551" t="s">
        <v>2722</v>
      </c>
      <c r="G1551" s="10">
        <v>916139</v>
      </c>
      <c r="H1551" s="4">
        <v>0.18310000000000001</v>
      </c>
    </row>
    <row r="1552" spans="1:8" x14ac:dyDescent="0.35">
      <c r="A1552" t="s">
        <v>1728</v>
      </c>
      <c r="B1552" t="s">
        <v>17</v>
      </c>
      <c r="C1552" t="s">
        <v>1747</v>
      </c>
      <c r="D1552" t="s">
        <v>2179</v>
      </c>
      <c r="E1552" t="str">
        <f t="shared" si="44"/>
        <v/>
      </c>
      <c r="F1552" t="s">
        <v>2722</v>
      </c>
      <c r="G1552" s="10">
        <v>36025</v>
      </c>
      <c r="H1552" s="4">
        <v>7.1999999999999998E-3</v>
      </c>
    </row>
    <row r="1553" spans="1:8" x14ac:dyDescent="0.35">
      <c r="A1553" t="s">
        <v>1753</v>
      </c>
      <c r="B1553" t="s">
        <v>17</v>
      </c>
      <c r="C1553" t="s">
        <v>1755</v>
      </c>
      <c r="D1553" t="s">
        <v>2170</v>
      </c>
      <c r="E1553" t="str">
        <f t="shared" si="44"/>
        <v/>
      </c>
      <c r="F1553" t="s">
        <v>2724</v>
      </c>
      <c r="G1553" s="10">
        <v>0</v>
      </c>
      <c r="H1553" s="4">
        <v>0</v>
      </c>
    </row>
    <row r="1554" spans="1:8" x14ac:dyDescent="0.35">
      <c r="A1554" t="s">
        <v>1753</v>
      </c>
      <c r="B1554" t="s">
        <v>17</v>
      </c>
      <c r="C1554" t="s">
        <v>1755</v>
      </c>
      <c r="D1554" t="s">
        <v>2172</v>
      </c>
      <c r="E1554" t="str">
        <f t="shared" si="44"/>
        <v/>
      </c>
      <c r="F1554" t="s">
        <v>2724</v>
      </c>
      <c r="G1554" s="10">
        <v>0</v>
      </c>
      <c r="H1554" s="4">
        <v>0</v>
      </c>
    </row>
    <row r="1555" spans="1:8" x14ac:dyDescent="0.35">
      <c r="A1555" t="s">
        <v>1753</v>
      </c>
      <c r="B1555" t="s">
        <v>17</v>
      </c>
      <c r="C1555" t="s">
        <v>1755</v>
      </c>
      <c r="D1555" t="s">
        <v>19</v>
      </c>
      <c r="E1555" t="str">
        <f t="shared" si="44"/>
        <v>8</v>
      </c>
      <c r="F1555" t="s">
        <v>2724</v>
      </c>
      <c r="G1555" s="10">
        <v>495819</v>
      </c>
      <c r="H1555" s="4">
        <v>0.24729999999999999</v>
      </c>
    </row>
    <row r="1556" spans="1:8" x14ac:dyDescent="0.35">
      <c r="A1556" t="s">
        <v>1753</v>
      </c>
      <c r="B1556" t="s">
        <v>17</v>
      </c>
      <c r="C1556" t="s">
        <v>1755</v>
      </c>
      <c r="D1556" t="s">
        <v>2175</v>
      </c>
      <c r="E1556" t="str">
        <f t="shared" si="44"/>
        <v/>
      </c>
      <c r="F1556" t="s">
        <v>2724</v>
      </c>
      <c r="G1556" s="10">
        <v>523487</v>
      </c>
      <c r="H1556" s="4">
        <v>0.2611</v>
      </c>
    </row>
    <row r="1557" spans="1:8" x14ac:dyDescent="0.35">
      <c r="A1557" t="s">
        <v>1753</v>
      </c>
      <c r="B1557" t="s">
        <v>17</v>
      </c>
      <c r="C1557" t="s">
        <v>1755</v>
      </c>
      <c r="D1557" t="s">
        <v>2177</v>
      </c>
      <c r="E1557" t="str">
        <f t="shared" si="44"/>
        <v/>
      </c>
      <c r="F1557" t="s">
        <v>2724</v>
      </c>
      <c r="G1557" s="10">
        <v>358682</v>
      </c>
      <c r="H1557" s="4">
        <v>0.1789</v>
      </c>
    </row>
    <row r="1558" spans="1:8" x14ac:dyDescent="0.35">
      <c r="A1558" t="s">
        <v>1753</v>
      </c>
      <c r="B1558" t="s">
        <v>17</v>
      </c>
      <c r="C1558" t="s">
        <v>1755</v>
      </c>
      <c r="D1558" t="s">
        <v>2179</v>
      </c>
      <c r="E1558" t="str">
        <f t="shared" si="44"/>
        <v/>
      </c>
      <c r="F1558" t="s">
        <v>2724</v>
      </c>
      <c r="G1558" s="10">
        <v>106462</v>
      </c>
      <c r="H1558" s="4">
        <v>5.3100000000000001E-2</v>
      </c>
    </row>
    <row r="1559" spans="1:8" x14ac:dyDescent="0.35">
      <c r="A1559" t="s">
        <v>1753</v>
      </c>
      <c r="B1559" t="s">
        <v>17</v>
      </c>
      <c r="C1559" t="s">
        <v>1759</v>
      </c>
      <c r="D1559" t="s">
        <v>2172</v>
      </c>
      <c r="E1559" t="str">
        <f t="shared" si="44"/>
        <v/>
      </c>
      <c r="F1559" t="s">
        <v>2725</v>
      </c>
      <c r="G1559" s="10">
        <v>0</v>
      </c>
      <c r="H1559" s="4">
        <v>0</v>
      </c>
    </row>
    <row r="1560" spans="1:8" x14ac:dyDescent="0.35">
      <c r="A1560" t="s">
        <v>1753</v>
      </c>
      <c r="B1560" t="s">
        <v>17</v>
      </c>
      <c r="C1560" t="s">
        <v>1759</v>
      </c>
      <c r="D1560" t="s">
        <v>19</v>
      </c>
      <c r="E1560" t="str">
        <f t="shared" si="44"/>
        <v>8</v>
      </c>
      <c r="F1560" t="s">
        <v>2725</v>
      </c>
      <c r="G1560" s="10">
        <v>836510</v>
      </c>
      <c r="H1560" s="4">
        <v>0.41410000000000002</v>
      </c>
    </row>
    <row r="1561" spans="1:8" x14ac:dyDescent="0.35">
      <c r="A1561" t="s">
        <v>1753</v>
      </c>
      <c r="B1561" t="s">
        <v>17</v>
      </c>
      <c r="C1561" t="s">
        <v>1759</v>
      </c>
      <c r="D1561" t="s">
        <v>30</v>
      </c>
      <c r="E1561" t="str">
        <f t="shared" si="44"/>
        <v>8</v>
      </c>
      <c r="F1561" t="s">
        <v>2725</v>
      </c>
      <c r="G1561" s="10">
        <v>136153</v>
      </c>
      <c r="H1561" s="4">
        <v>6.7400000000000002E-2</v>
      </c>
    </row>
    <row r="1562" spans="1:8" x14ac:dyDescent="0.35">
      <c r="A1562" t="s">
        <v>1753</v>
      </c>
      <c r="B1562" t="s">
        <v>17</v>
      </c>
      <c r="C1562" t="s">
        <v>1759</v>
      </c>
      <c r="D1562" t="s">
        <v>2175</v>
      </c>
      <c r="E1562" t="str">
        <f t="shared" si="44"/>
        <v/>
      </c>
      <c r="F1562" t="s">
        <v>2725</v>
      </c>
      <c r="G1562" s="10">
        <v>599758</v>
      </c>
      <c r="H1562" s="4">
        <v>0.2969</v>
      </c>
    </row>
    <row r="1563" spans="1:8" x14ac:dyDescent="0.35">
      <c r="A1563" t="s">
        <v>1753</v>
      </c>
      <c r="B1563" t="s">
        <v>17</v>
      </c>
      <c r="C1563" t="s">
        <v>1759</v>
      </c>
      <c r="D1563" t="s">
        <v>2177</v>
      </c>
      <c r="E1563" t="str">
        <f t="shared" si="44"/>
        <v/>
      </c>
      <c r="F1563" t="s">
        <v>2725</v>
      </c>
      <c r="G1563" s="10">
        <v>700357</v>
      </c>
      <c r="H1563" s="4">
        <v>0.34670000000000001</v>
      </c>
    </row>
    <row r="1564" spans="1:8" x14ac:dyDescent="0.35">
      <c r="A1564" t="s">
        <v>1753</v>
      </c>
      <c r="B1564" t="s">
        <v>17</v>
      </c>
      <c r="C1564" t="s">
        <v>1759</v>
      </c>
      <c r="D1564" t="s">
        <v>2179</v>
      </c>
      <c r="E1564" t="str">
        <f t="shared" si="44"/>
        <v/>
      </c>
      <c r="F1564" t="s">
        <v>2725</v>
      </c>
      <c r="G1564" s="10">
        <v>158373</v>
      </c>
      <c r="H1564" s="4">
        <v>7.8399999999999997E-2</v>
      </c>
    </row>
    <row r="1565" spans="1:8" x14ac:dyDescent="0.35">
      <c r="A1565" t="s">
        <v>1753</v>
      </c>
      <c r="B1565" t="s">
        <v>17</v>
      </c>
      <c r="C1565" t="s">
        <v>1773</v>
      </c>
      <c r="D1565" t="s">
        <v>2172</v>
      </c>
      <c r="E1565" t="str">
        <f t="shared" si="44"/>
        <v/>
      </c>
      <c r="F1565" t="s">
        <v>2726</v>
      </c>
      <c r="G1565" s="10">
        <v>0</v>
      </c>
      <c r="H1565" s="4">
        <v>0</v>
      </c>
    </row>
    <row r="1566" spans="1:8" x14ac:dyDescent="0.35">
      <c r="A1566" t="s">
        <v>1753</v>
      </c>
      <c r="B1566" t="s">
        <v>17</v>
      </c>
      <c r="C1566" t="s">
        <v>1773</v>
      </c>
      <c r="D1566" t="s">
        <v>19</v>
      </c>
      <c r="E1566" t="str">
        <f t="shared" si="44"/>
        <v>8</v>
      </c>
      <c r="F1566" t="s">
        <v>2726</v>
      </c>
      <c r="G1566" s="10">
        <v>1261205</v>
      </c>
      <c r="H1566" s="4">
        <v>0.3246</v>
      </c>
    </row>
    <row r="1567" spans="1:8" x14ac:dyDescent="0.35">
      <c r="A1567" t="s">
        <v>1753</v>
      </c>
      <c r="B1567" t="s">
        <v>17</v>
      </c>
      <c r="C1567" t="s">
        <v>1773</v>
      </c>
      <c r="D1567" t="s">
        <v>30</v>
      </c>
      <c r="E1567" t="str">
        <f t="shared" si="44"/>
        <v>8</v>
      </c>
      <c r="F1567" t="s">
        <v>2726</v>
      </c>
      <c r="G1567" s="10">
        <v>255272</v>
      </c>
      <c r="H1567" s="4">
        <v>6.5699999999999995E-2</v>
      </c>
    </row>
    <row r="1568" spans="1:8" x14ac:dyDescent="0.35">
      <c r="A1568" t="s">
        <v>1753</v>
      </c>
      <c r="B1568" t="s">
        <v>17</v>
      </c>
      <c r="C1568" t="s">
        <v>1773</v>
      </c>
      <c r="D1568" t="s">
        <v>2175</v>
      </c>
      <c r="E1568" t="str">
        <f t="shared" si="44"/>
        <v/>
      </c>
      <c r="F1568" t="s">
        <v>2726</v>
      </c>
      <c r="G1568" s="10">
        <v>850517</v>
      </c>
      <c r="H1568" s="4">
        <v>0.21890000000000001</v>
      </c>
    </row>
    <row r="1569" spans="1:8" x14ac:dyDescent="0.35">
      <c r="A1569" t="s">
        <v>1753</v>
      </c>
      <c r="B1569" t="s">
        <v>17</v>
      </c>
      <c r="C1569" t="s">
        <v>1773</v>
      </c>
      <c r="D1569" t="s">
        <v>2177</v>
      </c>
      <c r="E1569" t="str">
        <f t="shared" si="44"/>
        <v/>
      </c>
      <c r="F1569" t="s">
        <v>2726</v>
      </c>
      <c r="G1569" s="10">
        <v>994666</v>
      </c>
      <c r="H1569" s="4">
        <v>0.25600000000000001</v>
      </c>
    </row>
    <row r="1570" spans="1:8" x14ac:dyDescent="0.35">
      <c r="A1570" t="s">
        <v>1753</v>
      </c>
      <c r="B1570" t="s">
        <v>17</v>
      </c>
      <c r="C1570" t="s">
        <v>1773</v>
      </c>
      <c r="D1570" t="s">
        <v>2179</v>
      </c>
      <c r="E1570" t="str">
        <f t="shared" si="44"/>
        <v/>
      </c>
      <c r="F1570" t="s">
        <v>2726</v>
      </c>
      <c r="G1570" s="10">
        <v>317438</v>
      </c>
      <c r="H1570" s="4">
        <v>8.1699999999999995E-2</v>
      </c>
    </row>
    <row r="1571" spans="1:8" x14ac:dyDescent="0.35">
      <c r="A1571" t="s">
        <v>1753</v>
      </c>
      <c r="B1571" t="s">
        <v>17</v>
      </c>
      <c r="C1571" t="s">
        <v>1779</v>
      </c>
      <c r="D1571" t="s">
        <v>2170</v>
      </c>
      <c r="E1571" t="str">
        <f t="shared" si="44"/>
        <v/>
      </c>
      <c r="F1571" t="s">
        <v>2727</v>
      </c>
      <c r="G1571" s="10">
        <v>0</v>
      </c>
      <c r="H1571" s="4">
        <v>0</v>
      </c>
    </row>
    <row r="1572" spans="1:8" x14ac:dyDescent="0.35">
      <c r="A1572" t="s">
        <v>1753</v>
      </c>
      <c r="B1572" t="s">
        <v>17</v>
      </c>
      <c r="C1572" t="s">
        <v>1779</v>
      </c>
      <c r="D1572" t="s">
        <v>2172</v>
      </c>
      <c r="E1572" t="str">
        <f t="shared" si="44"/>
        <v/>
      </c>
      <c r="F1572" t="s">
        <v>2727</v>
      </c>
      <c r="G1572" s="10">
        <v>0</v>
      </c>
      <c r="H1572" s="4">
        <v>0</v>
      </c>
    </row>
    <row r="1573" spans="1:8" x14ac:dyDescent="0.35">
      <c r="A1573" t="s">
        <v>1753</v>
      </c>
      <c r="B1573" t="s">
        <v>17</v>
      </c>
      <c r="C1573" t="s">
        <v>1779</v>
      </c>
      <c r="D1573" t="s">
        <v>19</v>
      </c>
      <c r="E1573" t="str">
        <f t="shared" si="44"/>
        <v>8</v>
      </c>
      <c r="F1573" t="s">
        <v>2727</v>
      </c>
      <c r="G1573" s="10">
        <v>812193</v>
      </c>
      <c r="H1573" s="4">
        <v>0.4173</v>
      </c>
    </row>
    <row r="1574" spans="1:8" x14ac:dyDescent="0.35">
      <c r="A1574" t="s">
        <v>1753</v>
      </c>
      <c r="B1574" t="s">
        <v>17</v>
      </c>
      <c r="C1574" t="s">
        <v>1779</v>
      </c>
      <c r="D1574" t="s">
        <v>2175</v>
      </c>
      <c r="E1574" t="str">
        <f t="shared" si="44"/>
        <v/>
      </c>
      <c r="F1574" t="s">
        <v>2727</v>
      </c>
      <c r="G1574" s="10">
        <v>757113</v>
      </c>
      <c r="H1574" s="4">
        <v>0.38900000000000001</v>
      </c>
    </row>
    <row r="1575" spans="1:8" x14ac:dyDescent="0.35">
      <c r="A1575" t="s">
        <v>1753</v>
      </c>
      <c r="B1575" t="s">
        <v>17</v>
      </c>
      <c r="C1575" t="s">
        <v>1779</v>
      </c>
      <c r="D1575" t="s">
        <v>2177</v>
      </c>
      <c r="E1575" t="str">
        <f t="shared" si="44"/>
        <v/>
      </c>
      <c r="F1575" t="s">
        <v>2727</v>
      </c>
      <c r="G1575" s="10">
        <v>448234</v>
      </c>
      <c r="H1575" s="4">
        <v>0.2303</v>
      </c>
    </row>
    <row r="1576" spans="1:8" x14ac:dyDescent="0.35">
      <c r="A1576" t="s">
        <v>1753</v>
      </c>
      <c r="B1576" t="s">
        <v>17</v>
      </c>
      <c r="C1576" t="s">
        <v>1779</v>
      </c>
      <c r="D1576" t="s">
        <v>2179</v>
      </c>
      <c r="E1576" t="str">
        <f t="shared" si="44"/>
        <v/>
      </c>
      <c r="F1576" t="s">
        <v>2727</v>
      </c>
      <c r="G1576" s="10">
        <v>102376</v>
      </c>
      <c r="H1576" s="4">
        <v>5.2600000000000001E-2</v>
      </c>
    </row>
    <row r="1577" spans="1:8" x14ac:dyDescent="0.35">
      <c r="A1577" t="s">
        <v>1782</v>
      </c>
      <c r="B1577" t="s">
        <v>17</v>
      </c>
      <c r="C1577" t="s">
        <v>1783</v>
      </c>
      <c r="D1577" t="s">
        <v>2170</v>
      </c>
      <c r="E1577" t="str">
        <f t="shared" si="44"/>
        <v/>
      </c>
      <c r="F1577" t="s">
        <v>2728</v>
      </c>
      <c r="G1577" s="10">
        <v>0</v>
      </c>
      <c r="H1577" s="4">
        <v>0</v>
      </c>
    </row>
    <row r="1578" spans="1:8" x14ac:dyDescent="0.35">
      <c r="A1578" t="s">
        <v>1782</v>
      </c>
      <c r="B1578" t="s">
        <v>17</v>
      </c>
      <c r="C1578" t="s">
        <v>1783</v>
      </c>
      <c r="D1578" t="s">
        <v>2172</v>
      </c>
      <c r="E1578" t="str">
        <f t="shared" si="44"/>
        <v/>
      </c>
      <c r="F1578" t="s">
        <v>2728</v>
      </c>
      <c r="G1578" s="10">
        <v>0</v>
      </c>
      <c r="H1578" s="4">
        <v>0</v>
      </c>
    </row>
    <row r="1579" spans="1:8" x14ac:dyDescent="0.35">
      <c r="A1579" t="s">
        <v>1782</v>
      </c>
      <c r="B1579" t="s">
        <v>17</v>
      </c>
      <c r="C1579" t="s">
        <v>1783</v>
      </c>
      <c r="D1579" t="s">
        <v>19</v>
      </c>
      <c r="E1579" t="str">
        <f t="shared" si="44"/>
        <v>8</v>
      </c>
      <c r="F1579" t="s">
        <v>2728</v>
      </c>
      <c r="G1579" s="10">
        <v>1277749</v>
      </c>
      <c r="H1579" s="4">
        <v>0.3745</v>
      </c>
    </row>
    <row r="1580" spans="1:8" x14ac:dyDescent="0.35">
      <c r="A1580" t="s">
        <v>1782</v>
      </c>
      <c r="B1580" t="s">
        <v>17</v>
      </c>
      <c r="C1580" t="s">
        <v>1783</v>
      </c>
      <c r="D1580" t="s">
        <v>2175</v>
      </c>
      <c r="E1580" t="str">
        <f t="shared" si="44"/>
        <v/>
      </c>
      <c r="F1580" t="s">
        <v>2728</v>
      </c>
      <c r="G1580" s="10">
        <v>988422</v>
      </c>
      <c r="H1580" s="4">
        <v>0.28970000000000001</v>
      </c>
    </row>
    <row r="1581" spans="1:8" x14ac:dyDescent="0.35">
      <c r="A1581" t="s">
        <v>1782</v>
      </c>
      <c r="B1581" t="s">
        <v>17</v>
      </c>
      <c r="C1581" t="s">
        <v>1783</v>
      </c>
      <c r="D1581" t="s">
        <v>2177</v>
      </c>
      <c r="E1581" t="str">
        <f t="shared" si="44"/>
        <v/>
      </c>
      <c r="F1581" t="s">
        <v>2728</v>
      </c>
      <c r="G1581" s="10">
        <v>753002</v>
      </c>
      <c r="H1581" s="4">
        <v>0.22070000000000001</v>
      </c>
    </row>
    <row r="1582" spans="1:8" x14ac:dyDescent="0.35">
      <c r="A1582" t="s">
        <v>1782</v>
      </c>
      <c r="B1582" t="s">
        <v>17</v>
      </c>
      <c r="C1582" t="s">
        <v>1783</v>
      </c>
      <c r="D1582" t="s">
        <v>2179</v>
      </c>
      <c r="E1582" t="str">
        <f t="shared" si="44"/>
        <v/>
      </c>
      <c r="F1582" t="s">
        <v>2728</v>
      </c>
      <c r="G1582" s="10">
        <v>224843</v>
      </c>
      <c r="H1582" s="4">
        <v>6.59E-2</v>
      </c>
    </row>
    <row r="1583" spans="1:8" x14ac:dyDescent="0.35">
      <c r="A1583" t="s">
        <v>1782</v>
      </c>
      <c r="B1583" t="s">
        <v>17</v>
      </c>
      <c r="C1583" t="s">
        <v>1790</v>
      </c>
      <c r="D1583" t="s">
        <v>2170</v>
      </c>
      <c r="E1583" t="str">
        <f t="shared" si="44"/>
        <v/>
      </c>
      <c r="F1583" t="s">
        <v>2730</v>
      </c>
      <c r="G1583" s="10">
        <v>0</v>
      </c>
      <c r="H1583" s="4">
        <v>0</v>
      </c>
    </row>
    <row r="1584" spans="1:8" x14ac:dyDescent="0.35">
      <c r="A1584" t="s">
        <v>1782</v>
      </c>
      <c r="B1584" t="s">
        <v>17</v>
      </c>
      <c r="C1584" t="s">
        <v>1790</v>
      </c>
      <c r="D1584" t="s">
        <v>2172</v>
      </c>
      <c r="E1584" t="str">
        <f t="shared" si="44"/>
        <v/>
      </c>
      <c r="F1584" t="s">
        <v>2730</v>
      </c>
      <c r="G1584" s="10">
        <v>0</v>
      </c>
      <c r="H1584" s="4">
        <v>0</v>
      </c>
    </row>
    <row r="1585" spans="1:8" x14ac:dyDescent="0.35">
      <c r="A1585" t="s">
        <v>1782</v>
      </c>
      <c r="B1585" t="s">
        <v>17</v>
      </c>
      <c r="C1585" t="s">
        <v>1790</v>
      </c>
      <c r="D1585" t="s">
        <v>19</v>
      </c>
      <c r="E1585" t="str">
        <f t="shared" si="44"/>
        <v>8</v>
      </c>
      <c r="F1585" t="s">
        <v>2730</v>
      </c>
      <c r="G1585" s="10">
        <v>433621</v>
      </c>
      <c r="H1585" s="4">
        <v>0.18959999999999999</v>
      </c>
    </row>
    <row r="1586" spans="1:8" x14ac:dyDescent="0.35">
      <c r="A1586" t="s">
        <v>1782</v>
      </c>
      <c r="B1586" t="s">
        <v>17</v>
      </c>
      <c r="C1586" t="s">
        <v>1790</v>
      </c>
      <c r="D1586" t="s">
        <v>2175</v>
      </c>
      <c r="E1586" t="str">
        <f t="shared" si="44"/>
        <v/>
      </c>
      <c r="F1586" t="s">
        <v>2730</v>
      </c>
      <c r="G1586" s="10">
        <v>652262</v>
      </c>
      <c r="H1586" s="4">
        <v>0.28520000000000001</v>
      </c>
    </row>
    <row r="1587" spans="1:8" x14ac:dyDescent="0.35">
      <c r="A1587" t="s">
        <v>1782</v>
      </c>
      <c r="B1587" t="s">
        <v>17</v>
      </c>
      <c r="C1587" t="s">
        <v>1790</v>
      </c>
      <c r="D1587" t="s">
        <v>2177</v>
      </c>
      <c r="E1587" t="str">
        <f t="shared" si="44"/>
        <v/>
      </c>
      <c r="F1587" t="s">
        <v>2730</v>
      </c>
      <c r="G1587" s="10">
        <v>428590</v>
      </c>
      <c r="H1587" s="4">
        <v>0.18740000000000001</v>
      </c>
    </row>
    <row r="1588" spans="1:8" x14ac:dyDescent="0.35">
      <c r="A1588" t="s">
        <v>1782</v>
      </c>
      <c r="B1588" t="s">
        <v>17</v>
      </c>
      <c r="C1588" t="s">
        <v>1790</v>
      </c>
      <c r="D1588" t="s">
        <v>2179</v>
      </c>
      <c r="E1588" t="str">
        <f t="shared" si="44"/>
        <v/>
      </c>
      <c r="F1588" t="s">
        <v>2730</v>
      </c>
      <c r="G1588" s="10">
        <v>147285</v>
      </c>
      <c r="H1588" s="4">
        <v>6.4399999999999999E-2</v>
      </c>
    </row>
    <row r="1589" spans="1:8" x14ac:dyDescent="0.35">
      <c r="A1589" t="s">
        <v>1782</v>
      </c>
      <c r="B1589" t="s">
        <v>17</v>
      </c>
      <c r="C1589" t="s">
        <v>1794</v>
      </c>
      <c r="D1589" t="s">
        <v>2170</v>
      </c>
      <c r="E1589" t="str">
        <f t="shared" si="44"/>
        <v/>
      </c>
      <c r="F1589" t="s">
        <v>2731</v>
      </c>
      <c r="G1589" s="10">
        <v>0</v>
      </c>
      <c r="H1589" s="4">
        <v>0</v>
      </c>
    </row>
    <row r="1590" spans="1:8" x14ac:dyDescent="0.35">
      <c r="A1590" t="s">
        <v>1782</v>
      </c>
      <c r="B1590" t="s">
        <v>17</v>
      </c>
      <c r="C1590" t="s">
        <v>1794</v>
      </c>
      <c r="D1590" t="s">
        <v>2172</v>
      </c>
      <c r="E1590" t="str">
        <f t="shared" si="44"/>
        <v/>
      </c>
      <c r="F1590" t="s">
        <v>2731</v>
      </c>
      <c r="G1590" s="10">
        <v>0</v>
      </c>
      <c r="H1590" s="4">
        <v>0</v>
      </c>
    </row>
    <row r="1591" spans="1:8" x14ac:dyDescent="0.35">
      <c r="A1591" t="s">
        <v>1782</v>
      </c>
      <c r="B1591" t="s">
        <v>17</v>
      </c>
      <c r="C1591" t="s">
        <v>1794</v>
      </c>
      <c r="D1591" t="s">
        <v>19</v>
      </c>
      <c r="E1591" t="str">
        <f t="shared" si="44"/>
        <v>8</v>
      </c>
      <c r="F1591" t="s">
        <v>2731</v>
      </c>
      <c r="G1591" s="10">
        <v>738899</v>
      </c>
      <c r="H1591" s="4">
        <v>0.34320000000000001</v>
      </c>
    </row>
    <row r="1592" spans="1:8" x14ac:dyDescent="0.35">
      <c r="A1592" t="s">
        <v>1782</v>
      </c>
      <c r="B1592" t="s">
        <v>17</v>
      </c>
      <c r="C1592" t="s">
        <v>1794</v>
      </c>
      <c r="D1592" t="s">
        <v>2175</v>
      </c>
      <c r="E1592" t="str">
        <f t="shared" si="44"/>
        <v/>
      </c>
      <c r="F1592" t="s">
        <v>2731</v>
      </c>
      <c r="G1592" s="10">
        <v>601755</v>
      </c>
      <c r="H1592" s="4">
        <v>0.27950000000000003</v>
      </c>
    </row>
    <row r="1593" spans="1:8" x14ac:dyDescent="0.35">
      <c r="A1593" t="s">
        <v>1782</v>
      </c>
      <c r="B1593" t="s">
        <v>17</v>
      </c>
      <c r="C1593" t="s">
        <v>1794</v>
      </c>
      <c r="D1593" t="s">
        <v>2177</v>
      </c>
      <c r="E1593" t="str">
        <f t="shared" si="44"/>
        <v/>
      </c>
      <c r="F1593" t="s">
        <v>2731</v>
      </c>
      <c r="G1593" s="10">
        <v>769256</v>
      </c>
      <c r="H1593" s="4">
        <v>0.35730000000000001</v>
      </c>
    </row>
    <row r="1594" spans="1:8" x14ac:dyDescent="0.35">
      <c r="A1594" t="s">
        <v>1782</v>
      </c>
      <c r="B1594" t="s">
        <v>17</v>
      </c>
      <c r="C1594" t="s">
        <v>1794</v>
      </c>
      <c r="D1594" t="s">
        <v>2179</v>
      </c>
      <c r="E1594" t="str">
        <f t="shared" si="44"/>
        <v/>
      </c>
      <c r="F1594" t="s">
        <v>2731</v>
      </c>
      <c r="G1594" s="10">
        <v>228861</v>
      </c>
      <c r="H1594" s="4">
        <v>0.10630000000000001</v>
      </c>
    </row>
    <row r="1595" spans="1:8" x14ac:dyDescent="0.35">
      <c r="A1595" t="s">
        <v>1811</v>
      </c>
      <c r="B1595" t="s">
        <v>17</v>
      </c>
      <c r="C1595" t="s">
        <v>1812</v>
      </c>
      <c r="D1595" t="s">
        <v>2170</v>
      </c>
      <c r="E1595" t="str">
        <f t="shared" si="44"/>
        <v/>
      </c>
      <c r="F1595" t="s">
        <v>2732</v>
      </c>
      <c r="G1595" s="10">
        <v>0</v>
      </c>
      <c r="H1595" s="4">
        <v>0</v>
      </c>
    </row>
    <row r="1596" spans="1:8" x14ac:dyDescent="0.35">
      <c r="A1596" t="s">
        <v>1811</v>
      </c>
      <c r="B1596" t="s">
        <v>17</v>
      </c>
      <c r="C1596" t="s">
        <v>1812</v>
      </c>
      <c r="D1596" t="s">
        <v>2172</v>
      </c>
      <c r="E1596" t="str">
        <f t="shared" si="44"/>
        <v/>
      </c>
      <c r="F1596" t="s">
        <v>2732</v>
      </c>
      <c r="G1596" s="10">
        <v>0</v>
      </c>
      <c r="H1596" s="4">
        <v>0</v>
      </c>
    </row>
    <row r="1597" spans="1:8" x14ac:dyDescent="0.35">
      <c r="A1597" t="s">
        <v>1811</v>
      </c>
      <c r="B1597" t="s">
        <v>17</v>
      </c>
      <c r="C1597" t="s">
        <v>1812</v>
      </c>
      <c r="D1597" t="s">
        <v>19</v>
      </c>
      <c r="E1597" t="str">
        <f t="shared" si="44"/>
        <v>8</v>
      </c>
      <c r="F1597" t="s">
        <v>2732</v>
      </c>
      <c r="G1597" s="10">
        <v>1938506</v>
      </c>
      <c r="H1597" s="4">
        <v>0.20430000000000001</v>
      </c>
    </row>
    <row r="1598" spans="1:8" x14ac:dyDescent="0.35">
      <c r="A1598" t="s">
        <v>1811</v>
      </c>
      <c r="B1598" t="s">
        <v>17</v>
      </c>
      <c r="C1598" t="s">
        <v>1812</v>
      </c>
      <c r="D1598" t="s">
        <v>2175</v>
      </c>
      <c r="E1598" t="str">
        <f t="shared" si="44"/>
        <v/>
      </c>
      <c r="F1598" t="s">
        <v>2732</v>
      </c>
      <c r="G1598" s="10">
        <v>2573289</v>
      </c>
      <c r="H1598" s="4">
        <v>0.2712</v>
      </c>
    </row>
    <row r="1599" spans="1:8" x14ac:dyDescent="0.35">
      <c r="A1599" t="s">
        <v>1811</v>
      </c>
      <c r="B1599" t="s">
        <v>17</v>
      </c>
      <c r="C1599" t="s">
        <v>1812</v>
      </c>
      <c r="D1599" t="s">
        <v>2177</v>
      </c>
      <c r="E1599" t="str">
        <f t="shared" si="44"/>
        <v/>
      </c>
      <c r="F1599" t="s">
        <v>2732</v>
      </c>
      <c r="G1599" s="10">
        <v>1890115</v>
      </c>
      <c r="H1599" s="4">
        <v>0.19919999999999999</v>
      </c>
    </row>
    <row r="1600" spans="1:8" x14ac:dyDescent="0.35">
      <c r="A1600" t="s">
        <v>1811</v>
      </c>
      <c r="B1600" t="s">
        <v>17</v>
      </c>
      <c r="C1600" t="s">
        <v>1812</v>
      </c>
      <c r="D1600" t="s">
        <v>2179</v>
      </c>
      <c r="E1600" t="str">
        <f t="shared" si="44"/>
        <v/>
      </c>
      <c r="F1600" t="s">
        <v>2732</v>
      </c>
      <c r="G1600" s="10">
        <v>404211</v>
      </c>
      <c r="H1600" s="4">
        <v>4.2599999999999999E-2</v>
      </c>
    </row>
    <row r="1601" spans="1:8" x14ac:dyDescent="0.35">
      <c r="A1601" t="s">
        <v>1814</v>
      </c>
      <c r="B1601" t="s">
        <v>17</v>
      </c>
      <c r="C1601" t="s">
        <v>1822</v>
      </c>
      <c r="D1601" t="s">
        <v>2170</v>
      </c>
      <c r="E1601" t="str">
        <f t="shared" si="44"/>
        <v/>
      </c>
      <c r="F1601" t="s">
        <v>2734</v>
      </c>
      <c r="G1601" s="10">
        <v>0</v>
      </c>
      <c r="H1601" s="4">
        <v>0</v>
      </c>
    </row>
    <row r="1602" spans="1:8" x14ac:dyDescent="0.35">
      <c r="A1602" t="s">
        <v>1814</v>
      </c>
      <c r="B1602" t="s">
        <v>17</v>
      </c>
      <c r="C1602" t="s">
        <v>1822</v>
      </c>
      <c r="D1602" t="s">
        <v>2172</v>
      </c>
      <c r="E1602" t="str">
        <f t="shared" si="44"/>
        <v/>
      </c>
      <c r="F1602" t="s">
        <v>2734</v>
      </c>
      <c r="G1602" s="10">
        <v>0</v>
      </c>
      <c r="H1602" s="4">
        <v>0</v>
      </c>
    </row>
    <row r="1603" spans="1:8" x14ac:dyDescent="0.35">
      <c r="A1603" t="s">
        <v>1814</v>
      </c>
      <c r="B1603" t="s">
        <v>17</v>
      </c>
      <c r="C1603" t="s">
        <v>1822</v>
      </c>
      <c r="D1603" t="s">
        <v>19</v>
      </c>
      <c r="E1603" t="str">
        <f t="shared" ref="E1603:E1666" si="45">IF(OR(D1603="0187",D1603="0287"),"",IF(MID(D1603,3,1)="8","8",""))</f>
        <v>8</v>
      </c>
      <c r="F1603" t="s">
        <v>2734</v>
      </c>
      <c r="G1603" s="10">
        <v>7139027</v>
      </c>
      <c r="H1603" s="4">
        <v>0.29220000000000002</v>
      </c>
    </row>
    <row r="1604" spans="1:8" x14ac:dyDescent="0.35">
      <c r="A1604" t="s">
        <v>1814</v>
      </c>
      <c r="B1604" t="s">
        <v>17</v>
      </c>
      <c r="C1604" t="s">
        <v>1822</v>
      </c>
      <c r="D1604" t="s">
        <v>2340</v>
      </c>
      <c r="E1604" t="str">
        <f t="shared" si="45"/>
        <v>8</v>
      </c>
      <c r="F1604" t="s">
        <v>2734</v>
      </c>
      <c r="G1604" s="10">
        <v>4053267</v>
      </c>
      <c r="H1604" s="4">
        <v>0.16589999999999999</v>
      </c>
    </row>
    <row r="1605" spans="1:8" x14ac:dyDescent="0.35">
      <c r="A1605" t="s">
        <v>1814</v>
      </c>
      <c r="B1605" t="s">
        <v>17</v>
      </c>
      <c r="C1605" t="s">
        <v>1822</v>
      </c>
      <c r="D1605" t="s">
        <v>2342</v>
      </c>
      <c r="E1605" t="str">
        <f t="shared" si="45"/>
        <v>8</v>
      </c>
      <c r="F1605" t="s">
        <v>2734</v>
      </c>
      <c r="G1605" s="10">
        <v>759835</v>
      </c>
      <c r="H1605" s="4">
        <v>3.1099999999999999E-2</v>
      </c>
    </row>
    <row r="1606" spans="1:8" x14ac:dyDescent="0.35">
      <c r="A1606" t="s">
        <v>1814</v>
      </c>
      <c r="B1606" t="s">
        <v>17</v>
      </c>
      <c r="C1606" t="s">
        <v>1822</v>
      </c>
      <c r="D1606" t="s">
        <v>2443</v>
      </c>
      <c r="E1606" t="str">
        <f t="shared" si="45"/>
        <v/>
      </c>
      <c r="F1606" t="s">
        <v>2734</v>
      </c>
      <c r="G1606" s="10">
        <v>122160</v>
      </c>
      <c r="H1606" s="4">
        <v>5.0000000000000001E-3</v>
      </c>
    </row>
    <row r="1607" spans="1:8" x14ac:dyDescent="0.35">
      <c r="A1607" t="s">
        <v>1814</v>
      </c>
      <c r="B1607" t="s">
        <v>17</v>
      </c>
      <c r="C1607" t="s">
        <v>1822</v>
      </c>
      <c r="D1607" t="s">
        <v>2175</v>
      </c>
      <c r="E1607" t="str">
        <f t="shared" si="45"/>
        <v/>
      </c>
      <c r="F1607" t="s">
        <v>2734</v>
      </c>
      <c r="G1607" s="10">
        <v>6562432</v>
      </c>
      <c r="H1607" s="4">
        <v>0.26860000000000001</v>
      </c>
    </row>
    <row r="1608" spans="1:8" x14ac:dyDescent="0.35">
      <c r="A1608" t="s">
        <v>1814</v>
      </c>
      <c r="B1608" t="s">
        <v>17</v>
      </c>
      <c r="C1608" t="s">
        <v>1822</v>
      </c>
      <c r="D1608" t="s">
        <v>2167</v>
      </c>
      <c r="E1608" t="str">
        <f t="shared" si="45"/>
        <v/>
      </c>
      <c r="F1608" t="s">
        <v>2734</v>
      </c>
      <c r="G1608" s="10">
        <v>122160</v>
      </c>
      <c r="H1608" s="4">
        <v>5.0000000000000001E-3</v>
      </c>
    </row>
    <row r="1609" spans="1:8" x14ac:dyDescent="0.35">
      <c r="A1609" t="s">
        <v>1814</v>
      </c>
      <c r="B1609" t="s">
        <v>17</v>
      </c>
      <c r="C1609" t="s">
        <v>1822</v>
      </c>
      <c r="D1609" t="s">
        <v>2177</v>
      </c>
      <c r="E1609" t="str">
        <f t="shared" si="45"/>
        <v/>
      </c>
      <c r="F1609" t="s">
        <v>2734</v>
      </c>
      <c r="G1609" s="10">
        <v>6017599</v>
      </c>
      <c r="H1609" s="4">
        <v>0.24629999999999999</v>
      </c>
    </row>
    <row r="1610" spans="1:8" x14ac:dyDescent="0.35">
      <c r="A1610" t="s">
        <v>1814</v>
      </c>
      <c r="B1610" t="s">
        <v>17</v>
      </c>
      <c r="C1610" t="s">
        <v>1822</v>
      </c>
      <c r="D1610" t="s">
        <v>2179</v>
      </c>
      <c r="E1610" t="str">
        <f t="shared" si="45"/>
        <v/>
      </c>
      <c r="F1610" t="s">
        <v>2734</v>
      </c>
      <c r="G1610" s="10">
        <v>427560</v>
      </c>
      <c r="H1610" s="4">
        <v>1.7500000000000002E-2</v>
      </c>
    </row>
    <row r="1611" spans="1:8" x14ac:dyDescent="0.35">
      <c r="A1611" t="s">
        <v>1814</v>
      </c>
      <c r="B1611" t="s">
        <v>17</v>
      </c>
      <c r="C1611" t="s">
        <v>1833</v>
      </c>
      <c r="D1611" t="s">
        <v>2172</v>
      </c>
      <c r="E1611" t="str">
        <f t="shared" si="45"/>
        <v/>
      </c>
      <c r="F1611" t="s">
        <v>2735</v>
      </c>
      <c r="G1611" s="10">
        <v>0</v>
      </c>
      <c r="H1611" s="4">
        <v>0</v>
      </c>
    </row>
    <row r="1612" spans="1:8" x14ac:dyDescent="0.35">
      <c r="A1612" t="s">
        <v>1814</v>
      </c>
      <c r="B1612" t="s">
        <v>17</v>
      </c>
      <c r="C1612" t="s">
        <v>1833</v>
      </c>
      <c r="D1612" t="s">
        <v>19</v>
      </c>
      <c r="E1612" t="str">
        <f t="shared" si="45"/>
        <v>8</v>
      </c>
      <c r="F1612" t="s">
        <v>2735</v>
      </c>
      <c r="G1612" s="10">
        <v>643288</v>
      </c>
      <c r="H1612" s="4">
        <v>9.2200000000000004E-2</v>
      </c>
    </row>
    <row r="1613" spans="1:8" x14ac:dyDescent="0.35">
      <c r="A1613" t="s">
        <v>1814</v>
      </c>
      <c r="B1613" t="s">
        <v>17</v>
      </c>
      <c r="C1613" t="s">
        <v>1833</v>
      </c>
      <c r="D1613" t="s">
        <v>2340</v>
      </c>
      <c r="E1613" t="str">
        <f t="shared" si="45"/>
        <v>8</v>
      </c>
      <c r="F1613" t="s">
        <v>2735</v>
      </c>
      <c r="G1613" s="10">
        <v>5957043</v>
      </c>
      <c r="H1613" s="4">
        <v>0.8538</v>
      </c>
    </row>
    <row r="1614" spans="1:8" x14ac:dyDescent="0.35">
      <c r="A1614" t="s">
        <v>1814</v>
      </c>
      <c r="B1614" t="s">
        <v>17</v>
      </c>
      <c r="C1614" t="s">
        <v>1833</v>
      </c>
      <c r="D1614" t="s">
        <v>2443</v>
      </c>
      <c r="E1614" t="str">
        <f t="shared" si="45"/>
        <v/>
      </c>
      <c r="F1614" t="s">
        <v>2735</v>
      </c>
      <c r="G1614" s="10">
        <v>34885</v>
      </c>
      <c r="H1614" s="4">
        <v>5.0000000000000001E-3</v>
      </c>
    </row>
    <row r="1615" spans="1:8" x14ac:dyDescent="0.35">
      <c r="A1615" t="s">
        <v>1814</v>
      </c>
      <c r="B1615" t="s">
        <v>17</v>
      </c>
      <c r="C1615" t="s">
        <v>1833</v>
      </c>
      <c r="D1615" t="s">
        <v>2175</v>
      </c>
      <c r="E1615" t="str">
        <f t="shared" si="45"/>
        <v/>
      </c>
      <c r="F1615" t="s">
        <v>2735</v>
      </c>
      <c r="G1615" s="10">
        <v>2407795</v>
      </c>
      <c r="H1615" s="4">
        <v>0.34510000000000002</v>
      </c>
    </row>
    <row r="1616" spans="1:8" x14ac:dyDescent="0.35">
      <c r="A1616" t="s">
        <v>1814</v>
      </c>
      <c r="B1616" t="s">
        <v>17</v>
      </c>
      <c r="C1616" t="s">
        <v>1833</v>
      </c>
      <c r="D1616" t="s">
        <v>2177</v>
      </c>
      <c r="E1616" t="str">
        <f t="shared" si="45"/>
        <v/>
      </c>
      <c r="F1616" t="s">
        <v>2735</v>
      </c>
      <c r="G1616" s="10">
        <v>547004</v>
      </c>
      <c r="H1616" s="4">
        <v>7.8399999999999997E-2</v>
      </c>
    </row>
    <row r="1617" spans="1:8" x14ac:dyDescent="0.35">
      <c r="A1617" t="s">
        <v>1814</v>
      </c>
      <c r="B1617" t="s">
        <v>17</v>
      </c>
      <c r="C1617" t="s">
        <v>1833</v>
      </c>
      <c r="D1617" t="s">
        <v>2179</v>
      </c>
      <c r="E1617" t="str">
        <f t="shared" si="45"/>
        <v/>
      </c>
      <c r="F1617" t="s">
        <v>2735</v>
      </c>
      <c r="G1617" s="10">
        <v>90702</v>
      </c>
      <c r="H1617" s="4">
        <v>1.2999999999999999E-2</v>
      </c>
    </row>
    <row r="1618" spans="1:8" x14ac:dyDescent="0.35">
      <c r="A1618" t="s">
        <v>1814</v>
      </c>
      <c r="B1618" t="s">
        <v>17</v>
      </c>
      <c r="C1618" t="s">
        <v>1852</v>
      </c>
      <c r="D1618" t="s">
        <v>2172</v>
      </c>
      <c r="E1618" t="str">
        <f t="shared" si="45"/>
        <v/>
      </c>
      <c r="F1618" t="s">
        <v>2736</v>
      </c>
      <c r="G1618" s="10">
        <v>0</v>
      </c>
      <c r="H1618" s="4">
        <v>0</v>
      </c>
    </row>
    <row r="1619" spans="1:8" x14ac:dyDescent="0.35">
      <c r="A1619" t="s">
        <v>1814</v>
      </c>
      <c r="B1619" t="s">
        <v>17</v>
      </c>
      <c r="C1619" t="s">
        <v>1852</v>
      </c>
      <c r="D1619" t="s">
        <v>19</v>
      </c>
      <c r="E1619" t="str">
        <f t="shared" si="45"/>
        <v>8</v>
      </c>
      <c r="F1619" t="s">
        <v>2736</v>
      </c>
      <c r="G1619" s="10">
        <v>1012504</v>
      </c>
      <c r="H1619" s="4">
        <v>2.47E-2</v>
      </c>
    </row>
    <row r="1620" spans="1:8" x14ac:dyDescent="0.35">
      <c r="A1620" t="s">
        <v>1814</v>
      </c>
      <c r="B1620" t="s">
        <v>17</v>
      </c>
      <c r="C1620" t="s">
        <v>1852</v>
      </c>
      <c r="D1620" t="s">
        <v>2340</v>
      </c>
      <c r="E1620" t="str">
        <f t="shared" si="45"/>
        <v>8</v>
      </c>
      <c r="F1620" t="s">
        <v>2736</v>
      </c>
      <c r="G1620" s="10">
        <v>17946323</v>
      </c>
      <c r="H1620" s="4">
        <v>0.43780000000000002</v>
      </c>
    </row>
    <row r="1621" spans="1:8" x14ac:dyDescent="0.35">
      <c r="A1621" t="s">
        <v>1814</v>
      </c>
      <c r="B1621" t="s">
        <v>17</v>
      </c>
      <c r="C1621" t="s">
        <v>1852</v>
      </c>
      <c r="D1621" t="s">
        <v>2342</v>
      </c>
      <c r="E1621" t="str">
        <f t="shared" si="45"/>
        <v>8</v>
      </c>
      <c r="F1621" t="s">
        <v>2736</v>
      </c>
      <c r="G1621" s="10">
        <v>2869444</v>
      </c>
      <c r="H1621" s="4">
        <v>7.0000000000000007E-2</v>
      </c>
    </row>
    <row r="1622" spans="1:8" x14ac:dyDescent="0.35">
      <c r="A1622" t="s">
        <v>1814</v>
      </c>
      <c r="B1622" t="s">
        <v>17</v>
      </c>
      <c r="C1622" t="s">
        <v>1852</v>
      </c>
      <c r="D1622" t="s">
        <v>2443</v>
      </c>
      <c r="E1622" t="str">
        <f t="shared" si="45"/>
        <v/>
      </c>
      <c r="F1622" t="s">
        <v>2736</v>
      </c>
      <c r="G1622" s="10">
        <v>204960</v>
      </c>
      <c r="H1622" s="4">
        <v>5.0000000000000001E-3</v>
      </c>
    </row>
    <row r="1623" spans="1:8" x14ac:dyDescent="0.35">
      <c r="A1623" t="s">
        <v>1814</v>
      </c>
      <c r="B1623" t="s">
        <v>17</v>
      </c>
      <c r="C1623" t="s">
        <v>1852</v>
      </c>
      <c r="D1623" t="s">
        <v>2175</v>
      </c>
      <c r="E1623" t="str">
        <f t="shared" si="45"/>
        <v/>
      </c>
      <c r="F1623" t="s">
        <v>2736</v>
      </c>
      <c r="G1623" s="10">
        <v>12125451</v>
      </c>
      <c r="H1623" s="4">
        <v>0.29580000000000001</v>
      </c>
    </row>
    <row r="1624" spans="1:8" x14ac:dyDescent="0.35">
      <c r="A1624" t="s">
        <v>1814</v>
      </c>
      <c r="B1624" t="s">
        <v>17</v>
      </c>
      <c r="C1624" t="s">
        <v>1852</v>
      </c>
      <c r="D1624" t="s">
        <v>2167</v>
      </c>
      <c r="E1624" t="str">
        <f t="shared" si="45"/>
        <v/>
      </c>
      <c r="F1624" t="s">
        <v>2736</v>
      </c>
      <c r="G1624" s="10">
        <v>204960</v>
      </c>
      <c r="H1624" s="4">
        <v>5.0000000000000001E-3</v>
      </c>
    </row>
    <row r="1625" spans="1:8" x14ac:dyDescent="0.35">
      <c r="A1625" t="s">
        <v>1814</v>
      </c>
      <c r="B1625" t="s">
        <v>17</v>
      </c>
      <c r="C1625" t="s">
        <v>1852</v>
      </c>
      <c r="D1625" t="s">
        <v>2177</v>
      </c>
      <c r="E1625" t="str">
        <f t="shared" si="45"/>
        <v/>
      </c>
      <c r="F1625" t="s">
        <v>2736</v>
      </c>
      <c r="G1625" s="10">
        <v>15089177</v>
      </c>
      <c r="H1625" s="4">
        <v>0.36809999999999998</v>
      </c>
    </row>
    <row r="1626" spans="1:8" x14ac:dyDescent="0.35">
      <c r="A1626" t="s">
        <v>1814</v>
      </c>
      <c r="B1626" t="s">
        <v>17</v>
      </c>
      <c r="C1626" t="s">
        <v>1852</v>
      </c>
      <c r="D1626" t="s">
        <v>2179</v>
      </c>
      <c r="E1626" t="str">
        <f t="shared" si="45"/>
        <v/>
      </c>
      <c r="F1626" t="s">
        <v>2736</v>
      </c>
      <c r="G1626" s="10">
        <v>2533309</v>
      </c>
      <c r="H1626" s="4">
        <v>6.1800000000000001E-2</v>
      </c>
    </row>
    <row r="1627" spans="1:8" x14ac:dyDescent="0.35">
      <c r="A1627" t="s">
        <v>1866</v>
      </c>
      <c r="B1627" t="s">
        <v>17</v>
      </c>
      <c r="C1627" t="s">
        <v>1867</v>
      </c>
      <c r="D1627" t="s">
        <v>2172</v>
      </c>
      <c r="E1627" t="str">
        <f t="shared" si="45"/>
        <v/>
      </c>
      <c r="F1627" t="s">
        <v>2737</v>
      </c>
      <c r="G1627" s="10">
        <v>0</v>
      </c>
      <c r="H1627" s="4">
        <v>0</v>
      </c>
    </row>
    <row r="1628" spans="1:8" x14ac:dyDescent="0.35">
      <c r="A1628" t="s">
        <v>1866</v>
      </c>
      <c r="B1628" t="s">
        <v>17</v>
      </c>
      <c r="C1628" t="s">
        <v>1867</v>
      </c>
      <c r="D1628" t="s">
        <v>19</v>
      </c>
      <c r="E1628" t="str">
        <f t="shared" si="45"/>
        <v>8</v>
      </c>
      <c r="F1628" t="s">
        <v>2737</v>
      </c>
      <c r="G1628" s="10">
        <v>1333499</v>
      </c>
      <c r="H1628" s="4">
        <v>0.87660000000000005</v>
      </c>
    </row>
    <row r="1629" spans="1:8" x14ac:dyDescent="0.35">
      <c r="A1629" t="s">
        <v>1866</v>
      </c>
      <c r="B1629" t="s">
        <v>17</v>
      </c>
      <c r="C1629" t="s">
        <v>1867</v>
      </c>
      <c r="D1629" t="s">
        <v>30</v>
      </c>
      <c r="E1629" t="str">
        <f t="shared" si="45"/>
        <v>8</v>
      </c>
      <c r="F1629" t="s">
        <v>2737</v>
      </c>
      <c r="G1629" s="10">
        <v>154251</v>
      </c>
      <c r="H1629" s="4">
        <v>0.1014</v>
      </c>
    </row>
    <row r="1630" spans="1:8" x14ac:dyDescent="0.35">
      <c r="A1630" t="s">
        <v>1866</v>
      </c>
      <c r="B1630" t="s">
        <v>17</v>
      </c>
      <c r="C1630" t="s">
        <v>1867</v>
      </c>
      <c r="D1630" t="s">
        <v>2175</v>
      </c>
      <c r="E1630" t="str">
        <f t="shared" si="45"/>
        <v/>
      </c>
      <c r="F1630" t="s">
        <v>2737</v>
      </c>
      <c r="G1630" s="10">
        <v>728055</v>
      </c>
      <c r="H1630" s="4">
        <v>0.47860000000000003</v>
      </c>
    </row>
    <row r="1631" spans="1:8" x14ac:dyDescent="0.35">
      <c r="A1631" t="s">
        <v>1866</v>
      </c>
      <c r="B1631" t="s">
        <v>17</v>
      </c>
      <c r="C1631" t="s">
        <v>1867</v>
      </c>
      <c r="D1631" t="s">
        <v>2177</v>
      </c>
      <c r="E1631" t="str">
        <f t="shared" si="45"/>
        <v/>
      </c>
      <c r="F1631" t="s">
        <v>2737</v>
      </c>
      <c r="G1631" s="10">
        <v>270016</v>
      </c>
      <c r="H1631" s="4">
        <v>0.17749999999999999</v>
      </c>
    </row>
    <row r="1632" spans="1:8" x14ac:dyDescent="0.35">
      <c r="A1632" t="s">
        <v>1866</v>
      </c>
      <c r="B1632" t="s">
        <v>17</v>
      </c>
      <c r="C1632" t="s">
        <v>1867</v>
      </c>
      <c r="D1632" t="s">
        <v>2179</v>
      </c>
      <c r="E1632" t="str">
        <f t="shared" si="45"/>
        <v/>
      </c>
      <c r="F1632" t="s">
        <v>2737</v>
      </c>
      <c r="G1632" s="10">
        <v>0</v>
      </c>
      <c r="H1632" s="4">
        <v>0</v>
      </c>
    </row>
    <row r="1633" spans="1:8" x14ac:dyDescent="0.35">
      <c r="A1633" t="s">
        <v>1866</v>
      </c>
      <c r="B1633" t="s">
        <v>17</v>
      </c>
      <c r="C1633" t="s">
        <v>1875</v>
      </c>
      <c r="D1633" t="s">
        <v>2170</v>
      </c>
      <c r="E1633" t="str">
        <f t="shared" si="45"/>
        <v/>
      </c>
      <c r="F1633" t="s">
        <v>2738</v>
      </c>
      <c r="G1633" s="10">
        <v>0</v>
      </c>
      <c r="H1633" s="4">
        <v>0</v>
      </c>
    </row>
    <row r="1634" spans="1:8" x14ac:dyDescent="0.35">
      <c r="A1634" t="s">
        <v>1866</v>
      </c>
      <c r="B1634" t="s">
        <v>17</v>
      </c>
      <c r="C1634" t="s">
        <v>1875</v>
      </c>
      <c r="D1634" t="s">
        <v>2172</v>
      </c>
      <c r="E1634" t="str">
        <f t="shared" si="45"/>
        <v/>
      </c>
      <c r="F1634" t="s">
        <v>2738</v>
      </c>
      <c r="G1634" s="10">
        <v>0</v>
      </c>
      <c r="H1634" s="4">
        <v>0</v>
      </c>
    </row>
    <row r="1635" spans="1:8" x14ac:dyDescent="0.35">
      <c r="A1635" t="s">
        <v>1866</v>
      </c>
      <c r="B1635" t="s">
        <v>17</v>
      </c>
      <c r="C1635" t="s">
        <v>1875</v>
      </c>
      <c r="D1635" t="s">
        <v>19</v>
      </c>
      <c r="E1635" t="str">
        <f t="shared" si="45"/>
        <v>8</v>
      </c>
      <c r="F1635" t="s">
        <v>2738</v>
      </c>
      <c r="G1635" s="10">
        <v>2433243</v>
      </c>
      <c r="H1635" s="4">
        <v>0.45219999999999999</v>
      </c>
    </row>
    <row r="1636" spans="1:8" x14ac:dyDescent="0.35">
      <c r="A1636" t="s">
        <v>1866</v>
      </c>
      <c r="B1636" t="s">
        <v>17</v>
      </c>
      <c r="C1636" t="s">
        <v>1875</v>
      </c>
      <c r="D1636" t="s">
        <v>2175</v>
      </c>
      <c r="E1636" t="str">
        <f t="shared" si="45"/>
        <v/>
      </c>
      <c r="F1636" t="s">
        <v>2738</v>
      </c>
      <c r="G1636" s="10">
        <v>1702517</v>
      </c>
      <c r="H1636" s="4">
        <v>0.31640000000000001</v>
      </c>
    </row>
    <row r="1637" spans="1:8" x14ac:dyDescent="0.35">
      <c r="A1637" t="s">
        <v>1866</v>
      </c>
      <c r="B1637" t="s">
        <v>17</v>
      </c>
      <c r="C1637" t="s">
        <v>1875</v>
      </c>
      <c r="D1637" t="s">
        <v>2177</v>
      </c>
      <c r="E1637" t="str">
        <f t="shared" si="45"/>
        <v/>
      </c>
      <c r="F1637" t="s">
        <v>2738</v>
      </c>
      <c r="G1637" s="10">
        <v>1589518</v>
      </c>
      <c r="H1637" s="4">
        <v>0.2954</v>
      </c>
    </row>
    <row r="1638" spans="1:8" x14ac:dyDescent="0.35">
      <c r="A1638" t="s">
        <v>1866</v>
      </c>
      <c r="B1638" t="s">
        <v>17</v>
      </c>
      <c r="C1638" t="s">
        <v>1875</v>
      </c>
      <c r="D1638" t="s">
        <v>2179</v>
      </c>
      <c r="E1638" t="str">
        <f t="shared" si="45"/>
        <v/>
      </c>
      <c r="F1638" t="s">
        <v>2738</v>
      </c>
      <c r="G1638" s="10">
        <v>449843</v>
      </c>
      <c r="H1638" s="4">
        <v>8.3599999999999994E-2</v>
      </c>
    </row>
    <row r="1639" spans="1:8" x14ac:dyDescent="0.35">
      <c r="A1639" t="s">
        <v>1883</v>
      </c>
      <c r="B1639" t="s">
        <v>17</v>
      </c>
      <c r="C1639" t="s">
        <v>1884</v>
      </c>
      <c r="D1639" t="s">
        <v>2170</v>
      </c>
      <c r="E1639" t="str">
        <f t="shared" si="45"/>
        <v/>
      </c>
      <c r="F1639" t="s">
        <v>2739</v>
      </c>
      <c r="G1639" s="10">
        <v>0</v>
      </c>
      <c r="H1639" s="4">
        <v>0</v>
      </c>
    </row>
    <row r="1640" spans="1:8" x14ac:dyDescent="0.35">
      <c r="A1640" t="s">
        <v>1883</v>
      </c>
      <c r="B1640" t="s">
        <v>17</v>
      </c>
      <c r="C1640" t="s">
        <v>1884</v>
      </c>
      <c r="D1640" t="s">
        <v>2172</v>
      </c>
      <c r="E1640" t="str">
        <f t="shared" si="45"/>
        <v/>
      </c>
      <c r="F1640" t="s">
        <v>2739</v>
      </c>
      <c r="G1640" s="10">
        <v>0</v>
      </c>
      <c r="H1640" s="4">
        <v>0</v>
      </c>
    </row>
    <row r="1641" spans="1:8" x14ac:dyDescent="0.35">
      <c r="A1641" t="s">
        <v>1883</v>
      </c>
      <c r="B1641" t="s">
        <v>17</v>
      </c>
      <c r="C1641" t="s">
        <v>1884</v>
      </c>
      <c r="D1641" t="s">
        <v>19</v>
      </c>
      <c r="E1641" t="str">
        <f t="shared" si="45"/>
        <v>8</v>
      </c>
      <c r="F1641" t="s">
        <v>2739</v>
      </c>
      <c r="G1641" s="10">
        <v>2133813</v>
      </c>
      <c r="H1641" s="4">
        <v>0.42509999999999998</v>
      </c>
    </row>
    <row r="1642" spans="1:8" x14ac:dyDescent="0.35">
      <c r="A1642" t="s">
        <v>1883</v>
      </c>
      <c r="B1642" t="s">
        <v>17</v>
      </c>
      <c r="C1642" t="s">
        <v>1884</v>
      </c>
      <c r="D1642" t="s">
        <v>30</v>
      </c>
      <c r="E1642" t="str">
        <f t="shared" si="45"/>
        <v>8</v>
      </c>
      <c r="F1642" t="s">
        <v>2739</v>
      </c>
      <c r="G1642" s="10">
        <v>287119</v>
      </c>
      <c r="H1642" s="4">
        <v>5.7200000000000001E-2</v>
      </c>
    </row>
    <row r="1643" spans="1:8" x14ac:dyDescent="0.35">
      <c r="A1643" t="s">
        <v>1883</v>
      </c>
      <c r="B1643" t="s">
        <v>17</v>
      </c>
      <c r="C1643" t="s">
        <v>1884</v>
      </c>
      <c r="D1643" t="s">
        <v>2175</v>
      </c>
      <c r="E1643" t="str">
        <f t="shared" si="45"/>
        <v/>
      </c>
      <c r="F1643" t="s">
        <v>2739</v>
      </c>
      <c r="G1643" s="10">
        <v>1058122</v>
      </c>
      <c r="H1643" s="4">
        <v>0.21079999999999999</v>
      </c>
    </row>
    <row r="1644" spans="1:8" x14ac:dyDescent="0.35">
      <c r="A1644" t="s">
        <v>1883</v>
      </c>
      <c r="B1644" t="s">
        <v>17</v>
      </c>
      <c r="C1644" t="s">
        <v>1884</v>
      </c>
      <c r="D1644" t="s">
        <v>2177</v>
      </c>
      <c r="E1644" t="str">
        <f t="shared" si="45"/>
        <v/>
      </c>
      <c r="F1644" t="s">
        <v>2739</v>
      </c>
      <c r="G1644" s="10">
        <v>946186</v>
      </c>
      <c r="H1644" s="4">
        <v>0.1885</v>
      </c>
    </row>
    <row r="1645" spans="1:8" x14ac:dyDescent="0.35">
      <c r="A1645" t="s">
        <v>1883</v>
      </c>
      <c r="B1645" t="s">
        <v>17</v>
      </c>
      <c r="C1645" t="s">
        <v>1884</v>
      </c>
      <c r="D1645" t="s">
        <v>2179</v>
      </c>
      <c r="E1645" t="str">
        <f t="shared" si="45"/>
        <v/>
      </c>
      <c r="F1645" t="s">
        <v>2739</v>
      </c>
      <c r="G1645" s="10">
        <v>85834</v>
      </c>
      <c r="H1645" s="4">
        <v>1.7100000000000001E-2</v>
      </c>
    </row>
    <row r="1646" spans="1:8" x14ac:dyDescent="0.35">
      <c r="A1646" t="s">
        <v>1883</v>
      </c>
      <c r="B1646" t="s">
        <v>17</v>
      </c>
      <c r="C1646" t="s">
        <v>1889</v>
      </c>
      <c r="D1646" t="s">
        <v>2172</v>
      </c>
      <c r="E1646" t="str">
        <f t="shared" si="45"/>
        <v/>
      </c>
      <c r="F1646" t="s">
        <v>2740</v>
      </c>
      <c r="G1646" s="10">
        <v>0</v>
      </c>
      <c r="H1646" s="4">
        <v>0</v>
      </c>
    </row>
    <row r="1647" spans="1:8" x14ac:dyDescent="0.35">
      <c r="A1647" t="s">
        <v>1883</v>
      </c>
      <c r="B1647" t="s">
        <v>17</v>
      </c>
      <c r="C1647" t="s">
        <v>1889</v>
      </c>
      <c r="D1647" t="s">
        <v>19</v>
      </c>
      <c r="E1647" t="str">
        <f t="shared" si="45"/>
        <v>8</v>
      </c>
      <c r="F1647" t="s">
        <v>2740</v>
      </c>
      <c r="G1647" s="10">
        <v>1669948</v>
      </c>
      <c r="H1647" s="4">
        <v>0.36530000000000001</v>
      </c>
    </row>
    <row r="1648" spans="1:8" x14ac:dyDescent="0.35">
      <c r="A1648" t="s">
        <v>1883</v>
      </c>
      <c r="B1648" t="s">
        <v>17</v>
      </c>
      <c r="C1648" t="s">
        <v>1889</v>
      </c>
      <c r="D1648" t="s">
        <v>30</v>
      </c>
      <c r="E1648" t="str">
        <f t="shared" si="45"/>
        <v>8</v>
      </c>
      <c r="F1648" t="s">
        <v>2740</v>
      </c>
      <c r="G1648" s="10">
        <v>106057</v>
      </c>
      <c r="H1648" s="4">
        <v>2.3199999999999998E-2</v>
      </c>
    </row>
    <row r="1649" spans="1:8" x14ac:dyDescent="0.35">
      <c r="A1649" t="s">
        <v>1883</v>
      </c>
      <c r="B1649" t="s">
        <v>17</v>
      </c>
      <c r="C1649" t="s">
        <v>1889</v>
      </c>
      <c r="D1649" t="s">
        <v>2175</v>
      </c>
      <c r="E1649" t="str">
        <f t="shared" si="45"/>
        <v/>
      </c>
      <c r="F1649" t="s">
        <v>2740</v>
      </c>
      <c r="G1649" s="10">
        <v>1164804</v>
      </c>
      <c r="H1649" s="4">
        <v>0.25480000000000003</v>
      </c>
    </row>
    <row r="1650" spans="1:8" x14ac:dyDescent="0.35">
      <c r="A1650" t="s">
        <v>1883</v>
      </c>
      <c r="B1650" t="s">
        <v>17</v>
      </c>
      <c r="C1650" t="s">
        <v>1889</v>
      </c>
      <c r="D1650" t="s">
        <v>2177</v>
      </c>
      <c r="E1650" t="str">
        <f t="shared" si="45"/>
        <v/>
      </c>
      <c r="F1650" t="s">
        <v>2740</v>
      </c>
      <c r="G1650" s="10">
        <v>620345</v>
      </c>
      <c r="H1650" s="4">
        <v>0.13569999999999999</v>
      </c>
    </row>
    <row r="1651" spans="1:8" x14ac:dyDescent="0.35">
      <c r="A1651" t="s">
        <v>1883</v>
      </c>
      <c r="B1651" t="s">
        <v>17</v>
      </c>
      <c r="C1651" t="s">
        <v>1889</v>
      </c>
      <c r="D1651" t="s">
        <v>2179</v>
      </c>
      <c r="E1651" t="str">
        <f t="shared" si="45"/>
        <v/>
      </c>
      <c r="F1651" t="s">
        <v>2740</v>
      </c>
      <c r="G1651" s="10">
        <v>97372</v>
      </c>
      <c r="H1651" s="4">
        <v>2.1299999999999999E-2</v>
      </c>
    </row>
    <row r="1652" spans="1:8" x14ac:dyDescent="0.35">
      <c r="A1652" t="s">
        <v>1883</v>
      </c>
      <c r="B1652" t="s">
        <v>17</v>
      </c>
      <c r="C1652" t="s">
        <v>1897</v>
      </c>
      <c r="D1652" t="s">
        <v>2170</v>
      </c>
      <c r="E1652" t="str">
        <f t="shared" si="45"/>
        <v/>
      </c>
      <c r="F1652" t="s">
        <v>2741</v>
      </c>
      <c r="G1652" s="10">
        <v>0</v>
      </c>
      <c r="H1652" s="4">
        <v>0</v>
      </c>
    </row>
    <row r="1653" spans="1:8" x14ac:dyDescent="0.35">
      <c r="A1653" t="s">
        <v>1883</v>
      </c>
      <c r="B1653" t="s">
        <v>17</v>
      </c>
      <c r="C1653" t="s">
        <v>1897</v>
      </c>
      <c r="D1653" t="s">
        <v>2172</v>
      </c>
      <c r="E1653" t="str">
        <f t="shared" si="45"/>
        <v/>
      </c>
      <c r="F1653" t="s">
        <v>2741</v>
      </c>
      <c r="G1653" s="10">
        <v>0</v>
      </c>
      <c r="H1653" s="4">
        <v>0</v>
      </c>
    </row>
    <row r="1654" spans="1:8" x14ac:dyDescent="0.35">
      <c r="A1654" t="s">
        <v>1883</v>
      </c>
      <c r="B1654" t="s">
        <v>17</v>
      </c>
      <c r="C1654" t="s">
        <v>1897</v>
      </c>
      <c r="D1654" t="s">
        <v>19</v>
      </c>
      <c r="E1654" t="str">
        <f t="shared" si="45"/>
        <v>8</v>
      </c>
      <c r="F1654" t="s">
        <v>2741</v>
      </c>
      <c r="G1654" s="10">
        <v>547749</v>
      </c>
      <c r="H1654" s="4">
        <v>0.19259999999999999</v>
      </c>
    </row>
    <row r="1655" spans="1:8" x14ac:dyDescent="0.35">
      <c r="A1655" t="s">
        <v>1883</v>
      </c>
      <c r="B1655" t="s">
        <v>17</v>
      </c>
      <c r="C1655" t="s">
        <v>1897</v>
      </c>
      <c r="D1655" t="s">
        <v>30</v>
      </c>
      <c r="E1655" t="str">
        <f t="shared" si="45"/>
        <v>8</v>
      </c>
      <c r="F1655" t="s">
        <v>2741</v>
      </c>
      <c r="G1655" s="10">
        <v>44366</v>
      </c>
      <c r="H1655" s="4">
        <v>1.5599999999999999E-2</v>
      </c>
    </row>
    <row r="1656" spans="1:8" x14ac:dyDescent="0.35">
      <c r="A1656" t="s">
        <v>1883</v>
      </c>
      <c r="B1656" t="s">
        <v>17</v>
      </c>
      <c r="C1656" t="s">
        <v>1897</v>
      </c>
      <c r="D1656" t="s">
        <v>2175</v>
      </c>
      <c r="E1656" t="str">
        <f t="shared" si="45"/>
        <v/>
      </c>
      <c r="F1656" t="s">
        <v>2741</v>
      </c>
      <c r="G1656" s="10">
        <v>626243</v>
      </c>
      <c r="H1656" s="4">
        <v>0.22020000000000001</v>
      </c>
    </row>
    <row r="1657" spans="1:8" x14ac:dyDescent="0.35">
      <c r="A1657" t="s">
        <v>1883</v>
      </c>
      <c r="B1657" t="s">
        <v>17</v>
      </c>
      <c r="C1657" t="s">
        <v>1897</v>
      </c>
      <c r="D1657" t="s">
        <v>2177</v>
      </c>
      <c r="E1657" t="str">
        <f t="shared" si="45"/>
        <v/>
      </c>
      <c r="F1657" t="s">
        <v>2741</v>
      </c>
      <c r="G1657" s="10">
        <v>575336</v>
      </c>
      <c r="H1657" s="4">
        <v>0.20230000000000001</v>
      </c>
    </row>
    <row r="1658" spans="1:8" x14ac:dyDescent="0.35">
      <c r="A1658" t="s">
        <v>1883</v>
      </c>
      <c r="B1658" t="s">
        <v>17</v>
      </c>
      <c r="C1658" t="s">
        <v>1897</v>
      </c>
      <c r="D1658" t="s">
        <v>2179</v>
      </c>
      <c r="E1658" t="str">
        <f t="shared" si="45"/>
        <v/>
      </c>
      <c r="F1658" t="s">
        <v>2741</v>
      </c>
      <c r="G1658" s="10">
        <v>120584</v>
      </c>
      <c r="H1658" s="4">
        <v>4.24E-2</v>
      </c>
    </row>
    <row r="1659" spans="1:8" x14ac:dyDescent="0.35">
      <c r="A1659" t="s">
        <v>1883</v>
      </c>
      <c r="B1659" t="s">
        <v>17</v>
      </c>
      <c r="C1659" t="s">
        <v>1898</v>
      </c>
      <c r="D1659" t="s">
        <v>2172</v>
      </c>
      <c r="E1659" t="str">
        <f t="shared" si="45"/>
        <v/>
      </c>
      <c r="F1659" t="s">
        <v>2742</v>
      </c>
      <c r="G1659" s="10">
        <v>0</v>
      </c>
      <c r="H1659" s="4">
        <v>0</v>
      </c>
    </row>
    <row r="1660" spans="1:8" x14ac:dyDescent="0.35">
      <c r="A1660" t="s">
        <v>1883</v>
      </c>
      <c r="B1660" t="s">
        <v>17</v>
      </c>
      <c r="C1660" t="s">
        <v>1898</v>
      </c>
      <c r="D1660" t="s">
        <v>19</v>
      </c>
      <c r="E1660" t="str">
        <f t="shared" si="45"/>
        <v>8</v>
      </c>
      <c r="F1660" t="s">
        <v>2742</v>
      </c>
      <c r="G1660" s="10">
        <v>5368614</v>
      </c>
      <c r="H1660" s="4">
        <v>0.55449999999999999</v>
      </c>
    </row>
    <row r="1661" spans="1:8" x14ac:dyDescent="0.35">
      <c r="A1661" t="s">
        <v>1883</v>
      </c>
      <c r="B1661" t="s">
        <v>17</v>
      </c>
      <c r="C1661" t="s">
        <v>1898</v>
      </c>
      <c r="D1661" t="s">
        <v>2175</v>
      </c>
      <c r="E1661" t="str">
        <f t="shared" si="45"/>
        <v/>
      </c>
      <c r="F1661" t="s">
        <v>2742</v>
      </c>
      <c r="G1661" s="10">
        <v>2914252</v>
      </c>
      <c r="H1661" s="4">
        <v>0.30099999999999999</v>
      </c>
    </row>
    <row r="1662" spans="1:8" x14ac:dyDescent="0.35">
      <c r="A1662" t="s">
        <v>1883</v>
      </c>
      <c r="B1662" t="s">
        <v>17</v>
      </c>
      <c r="C1662" t="s">
        <v>1898</v>
      </c>
      <c r="D1662" t="s">
        <v>2177</v>
      </c>
      <c r="E1662" t="str">
        <f t="shared" si="45"/>
        <v/>
      </c>
      <c r="F1662" t="s">
        <v>2742</v>
      </c>
      <c r="G1662" s="10">
        <v>1986726</v>
      </c>
      <c r="H1662" s="4">
        <v>0.20519999999999999</v>
      </c>
    </row>
    <row r="1663" spans="1:8" x14ac:dyDescent="0.35">
      <c r="A1663" t="s">
        <v>1883</v>
      </c>
      <c r="B1663" t="s">
        <v>17</v>
      </c>
      <c r="C1663" t="s">
        <v>1898</v>
      </c>
      <c r="D1663" t="s">
        <v>2179</v>
      </c>
      <c r="E1663" t="str">
        <f t="shared" si="45"/>
        <v/>
      </c>
      <c r="F1663" t="s">
        <v>2742</v>
      </c>
      <c r="G1663" s="10">
        <v>362103</v>
      </c>
      <c r="H1663" s="4">
        <v>3.7400000000000003E-2</v>
      </c>
    </row>
    <row r="1664" spans="1:8" x14ac:dyDescent="0.35">
      <c r="A1664" t="s">
        <v>1902</v>
      </c>
      <c r="B1664" t="s">
        <v>17</v>
      </c>
      <c r="C1664" t="s">
        <v>1903</v>
      </c>
      <c r="D1664" t="s">
        <v>2170</v>
      </c>
      <c r="E1664" t="str">
        <f t="shared" si="45"/>
        <v/>
      </c>
      <c r="F1664" t="s">
        <v>2743</v>
      </c>
      <c r="G1664" s="10">
        <v>0</v>
      </c>
      <c r="H1664" s="4">
        <v>0</v>
      </c>
    </row>
    <row r="1665" spans="1:8" x14ac:dyDescent="0.35">
      <c r="A1665" t="s">
        <v>1902</v>
      </c>
      <c r="B1665" t="s">
        <v>17</v>
      </c>
      <c r="C1665" t="s">
        <v>1903</v>
      </c>
      <c r="D1665" t="s">
        <v>2172</v>
      </c>
      <c r="E1665" t="str">
        <f t="shared" si="45"/>
        <v/>
      </c>
      <c r="F1665" t="s">
        <v>2743</v>
      </c>
      <c r="G1665" s="10">
        <v>0</v>
      </c>
      <c r="H1665" s="4">
        <v>0</v>
      </c>
    </row>
    <row r="1666" spans="1:8" x14ac:dyDescent="0.35">
      <c r="A1666" t="s">
        <v>1902</v>
      </c>
      <c r="B1666" t="s">
        <v>17</v>
      </c>
      <c r="C1666" t="s">
        <v>1903</v>
      </c>
      <c r="D1666" t="s">
        <v>19</v>
      </c>
      <c r="E1666" t="str">
        <f t="shared" si="45"/>
        <v>8</v>
      </c>
      <c r="F1666" t="s">
        <v>2743</v>
      </c>
      <c r="G1666" s="10">
        <v>2008690</v>
      </c>
      <c r="H1666" s="4">
        <v>0.28239999999999998</v>
      </c>
    </row>
    <row r="1667" spans="1:8" x14ac:dyDescent="0.35">
      <c r="A1667" t="s">
        <v>1902</v>
      </c>
      <c r="B1667" t="s">
        <v>17</v>
      </c>
      <c r="C1667" t="s">
        <v>1903</v>
      </c>
      <c r="D1667" t="s">
        <v>30</v>
      </c>
      <c r="E1667" t="str">
        <f t="shared" ref="E1667:E1730" si="46">IF(OR(D1667="0187",D1667="0287"),"",IF(MID(D1667,3,1)="8","8",""))</f>
        <v>8</v>
      </c>
      <c r="F1667" t="s">
        <v>2743</v>
      </c>
      <c r="G1667" s="10">
        <v>285228</v>
      </c>
      <c r="H1667" s="4">
        <v>4.0099999999999997E-2</v>
      </c>
    </row>
    <row r="1668" spans="1:8" x14ac:dyDescent="0.35">
      <c r="A1668" t="s">
        <v>1902</v>
      </c>
      <c r="B1668" t="s">
        <v>17</v>
      </c>
      <c r="C1668" t="s">
        <v>1903</v>
      </c>
      <c r="D1668" t="s">
        <v>2175</v>
      </c>
      <c r="E1668" t="str">
        <f t="shared" si="46"/>
        <v/>
      </c>
      <c r="F1668" t="s">
        <v>2743</v>
      </c>
      <c r="G1668" s="10">
        <v>1978104</v>
      </c>
      <c r="H1668" s="4">
        <v>0.27810000000000001</v>
      </c>
    </row>
    <row r="1669" spans="1:8" x14ac:dyDescent="0.35">
      <c r="A1669" t="s">
        <v>1902</v>
      </c>
      <c r="B1669" t="s">
        <v>17</v>
      </c>
      <c r="C1669" t="s">
        <v>1903</v>
      </c>
      <c r="D1669" t="s">
        <v>2177</v>
      </c>
      <c r="E1669" t="str">
        <f t="shared" si="46"/>
        <v/>
      </c>
      <c r="F1669" t="s">
        <v>2743</v>
      </c>
      <c r="G1669" s="10">
        <v>1324426</v>
      </c>
      <c r="H1669" s="4">
        <v>0.1862</v>
      </c>
    </row>
    <row r="1670" spans="1:8" x14ac:dyDescent="0.35">
      <c r="A1670" t="s">
        <v>1902</v>
      </c>
      <c r="B1670" t="s">
        <v>17</v>
      </c>
      <c r="C1670" t="s">
        <v>1903</v>
      </c>
      <c r="D1670" t="s">
        <v>2179</v>
      </c>
      <c r="E1670" t="str">
        <f t="shared" si="46"/>
        <v/>
      </c>
      <c r="F1670" t="s">
        <v>2743</v>
      </c>
      <c r="G1670" s="10">
        <v>278827</v>
      </c>
      <c r="H1670" s="4">
        <v>3.9199999999999999E-2</v>
      </c>
    </row>
    <row r="1671" spans="1:8" x14ac:dyDescent="0.35">
      <c r="A1671" t="s">
        <v>1902</v>
      </c>
      <c r="B1671" t="s">
        <v>17</v>
      </c>
      <c r="C1671" t="s">
        <v>1908</v>
      </c>
      <c r="D1671" t="s">
        <v>2170</v>
      </c>
      <c r="E1671" t="str">
        <f t="shared" si="46"/>
        <v/>
      </c>
      <c r="F1671" t="s">
        <v>2744</v>
      </c>
      <c r="G1671" s="10">
        <v>0</v>
      </c>
      <c r="H1671" s="4">
        <v>0</v>
      </c>
    </row>
    <row r="1672" spans="1:8" x14ac:dyDescent="0.35">
      <c r="A1672" t="s">
        <v>1902</v>
      </c>
      <c r="B1672" t="s">
        <v>17</v>
      </c>
      <c r="C1672" t="s">
        <v>1908</v>
      </c>
      <c r="D1672" t="s">
        <v>2172</v>
      </c>
      <c r="E1672" t="str">
        <f t="shared" si="46"/>
        <v/>
      </c>
      <c r="F1672" t="s">
        <v>2744</v>
      </c>
      <c r="G1672" s="10">
        <v>0</v>
      </c>
      <c r="H1672" s="4">
        <v>0</v>
      </c>
    </row>
    <row r="1673" spans="1:8" x14ac:dyDescent="0.35">
      <c r="A1673" t="s">
        <v>1902</v>
      </c>
      <c r="B1673" t="s">
        <v>17</v>
      </c>
      <c r="C1673" t="s">
        <v>1908</v>
      </c>
      <c r="D1673" t="s">
        <v>19</v>
      </c>
      <c r="E1673" t="str">
        <f t="shared" si="46"/>
        <v>8</v>
      </c>
      <c r="F1673" t="s">
        <v>2744</v>
      </c>
      <c r="G1673" s="10">
        <v>1446343</v>
      </c>
      <c r="H1673" s="4">
        <v>0.20130000000000001</v>
      </c>
    </row>
    <row r="1674" spans="1:8" x14ac:dyDescent="0.35">
      <c r="A1674" t="s">
        <v>1902</v>
      </c>
      <c r="B1674" t="s">
        <v>17</v>
      </c>
      <c r="C1674" t="s">
        <v>1908</v>
      </c>
      <c r="D1674" t="s">
        <v>30</v>
      </c>
      <c r="E1674" t="str">
        <f t="shared" si="46"/>
        <v>8</v>
      </c>
      <c r="F1674" t="s">
        <v>2744</v>
      </c>
      <c r="G1674" s="10">
        <v>0</v>
      </c>
      <c r="H1674" s="4">
        <v>0</v>
      </c>
    </row>
    <row r="1675" spans="1:8" x14ac:dyDescent="0.35">
      <c r="A1675" t="s">
        <v>1902</v>
      </c>
      <c r="B1675" t="s">
        <v>17</v>
      </c>
      <c r="C1675" t="s">
        <v>1908</v>
      </c>
      <c r="D1675" t="s">
        <v>2175</v>
      </c>
      <c r="E1675" t="str">
        <f t="shared" si="46"/>
        <v/>
      </c>
      <c r="F1675" t="s">
        <v>2744</v>
      </c>
      <c r="G1675" s="10">
        <v>2195740</v>
      </c>
      <c r="H1675" s="4">
        <v>0.30559999999999998</v>
      </c>
    </row>
    <row r="1676" spans="1:8" x14ac:dyDescent="0.35">
      <c r="A1676" t="s">
        <v>1902</v>
      </c>
      <c r="B1676" t="s">
        <v>17</v>
      </c>
      <c r="C1676" t="s">
        <v>1908</v>
      </c>
      <c r="D1676" t="s">
        <v>2177</v>
      </c>
      <c r="E1676" t="str">
        <f t="shared" si="46"/>
        <v/>
      </c>
      <c r="F1676" t="s">
        <v>2744</v>
      </c>
      <c r="G1676" s="10">
        <v>998717</v>
      </c>
      <c r="H1676" s="4">
        <v>0.13900000000000001</v>
      </c>
    </row>
    <row r="1677" spans="1:8" x14ac:dyDescent="0.35">
      <c r="A1677" t="s">
        <v>1902</v>
      </c>
      <c r="B1677" t="s">
        <v>17</v>
      </c>
      <c r="C1677" t="s">
        <v>1908</v>
      </c>
      <c r="D1677" t="s">
        <v>2179</v>
      </c>
      <c r="E1677" t="str">
        <f t="shared" si="46"/>
        <v/>
      </c>
      <c r="F1677" t="s">
        <v>2744</v>
      </c>
      <c r="G1677" s="10">
        <v>256505</v>
      </c>
      <c r="H1677" s="4">
        <v>3.5700000000000003E-2</v>
      </c>
    </row>
    <row r="1678" spans="1:8" x14ac:dyDescent="0.35">
      <c r="A1678" t="s">
        <v>1909</v>
      </c>
      <c r="B1678" t="s">
        <v>17</v>
      </c>
      <c r="C1678" t="s">
        <v>1910</v>
      </c>
      <c r="D1678" t="s">
        <v>2206</v>
      </c>
      <c r="E1678" t="str">
        <f t="shared" si="46"/>
        <v/>
      </c>
      <c r="F1678" t="s">
        <v>2745</v>
      </c>
      <c r="G1678" s="10">
        <v>412438</v>
      </c>
      <c r="H1678" s="4">
        <v>0.19</v>
      </c>
    </row>
    <row r="1679" spans="1:8" x14ac:dyDescent="0.35">
      <c r="A1679" t="s">
        <v>1909</v>
      </c>
      <c r="B1679" t="s">
        <v>17</v>
      </c>
      <c r="C1679" t="s">
        <v>1910</v>
      </c>
      <c r="D1679" t="s">
        <v>2170</v>
      </c>
      <c r="E1679" t="str">
        <f t="shared" si="46"/>
        <v/>
      </c>
      <c r="F1679" t="s">
        <v>2745</v>
      </c>
      <c r="G1679" s="10">
        <v>0</v>
      </c>
      <c r="H1679" s="4">
        <v>0</v>
      </c>
    </row>
    <row r="1680" spans="1:8" x14ac:dyDescent="0.35">
      <c r="A1680" t="s">
        <v>1909</v>
      </c>
      <c r="B1680" t="s">
        <v>17</v>
      </c>
      <c r="C1680" t="s">
        <v>1910</v>
      </c>
      <c r="D1680" t="s">
        <v>2172</v>
      </c>
      <c r="E1680" t="str">
        <f t="shared" si="46"/>
        <v/>
      </c>
      <c r="F1680" t="s">
        <v>2745</v>
      </c>
      <c r="G1680" s="10">
        <v>0</v>
      </c>
      <c r="H1680" s="4">
        <v>0</v>
      </c>
    </row>
    <row r="1681" spans="1:8" x14ac:dyDescent="0.35">
      <c r="A1681" t="s">
        <v>1909</v>
      </c>
      <c r="B1681" t="s">
        <v>17</v>
      </c>
      <c r="C1681" t="s">
        <v>1910</v>
      </c>
      <c r="D1681" t="s">
        <v>19</v>
      </c>
      <c r="E1681" t="str">
        <f t="shared" si="46"/>
        <v>8</v>
      </c>
      <c r="F1681" t="s">
        <v>2745</v>
      </c>
      <c r="G1681" s="10">
        <v>893561</v>
      </c>
      <c r="H1681" s="4">
        <v>0.41199999999999998</v>
      </c>
    </row>
    <row r="1682" spans="1:8" x14ac:dyDescent="0.35">
      <c r="A1682" t="s">
        <v>1909</v>
      </c>
      <c r="B1682" t="s">
        <v>17</v>
      </c>
      <c r="C1682" t="s">
        <v>1910</v>
      </c>
      <c r="D1682" t="s">
        <v>2175</v>
      </c>
      <c r="E1682" t="str">
        <f t="shared" si="46"/>
        <v/>
      </c>
      <c r="F1682" t="s">
        <v>2745</v>
      </c>
      <c r="G1682" s="10">
        <v>424225</v>
      </c>
      <c r="H1682" s="4">
        <v>0.1956</v>
      </c>
    </row>
    <row r="1683" spans="1:8" x14ac:dyDescent="0.35">
      <c r="A1683" t="s">
        <v>1909</v>
      </c>
      <c r="B1683" t="s">
        <v>17</v>
      </c>
      <c r="C1683" t="s">
        <v>1910</v>
      </c>
      <c r="D1683" t="s">
        <v>2177</v>
      </c>
      <c r="E1683" t="str">
        <f t="shared" si="46"/>
        <v/>
      </c>
      <c r="F1683" t="s">
        <v>2745</v>
      </c>
      <c r="G1683" s="10">
        <v>425309</v>
      </c>
      <c r="H1683" s="4">
        <v>0.1961</v>
      </c>
    </row>
    <row r="1684" spans="1:8" x14ac:dyDescent="0.35">
      <c r="A1684" t="s">
        <v>1909</v>
      </c>
      <c r="B1684" t="s">
        <v>17</v>
      </c>
      <c r="C1684" t="s">
        <v>1910</v>
      </c>
      <c r="D1684" t="s">
        <v>2179</v>
      </c>
      <c r="E1684" t="str">
        <f t="shared" si="46"/>
        <v/>
      </c>
      <c r="F1684" t="s">
        <v>2745</v>
      </c>
      <c r="G1684" s="10">
        <v>93043</v>
      </c>
      <c r="H1684" s="4">
        <v>4.2900000000000001E-2</v>
      </c>
    </row>
    <row r="1685" spans="1:8" x14ac:dyDescent="0.35">
      <c r="A1685" t="s">
        <v>1909</v>
      </c>
      <c r="B1685" t="s">
        <v>17</v>
      </c>
      <c r="C1685" t="s">
        <v>1915</v>
      </c>
      <c r="D1685" t="s">
        <v>2170</v>
      </c>
      <c r="E1685" t="str">
        <f t="shared" si="46"/>
        <v/>
      </c>
      <c r="F1685" t="s">
        <v>2747</v>
      </c>
      <c r="G1685" s="10">
        <v>0</v>
      </c>
      <c r="H1685" s="4">
        <v>0</v>
      </c>
    </row>
    <row r="1686" spans="1:8" x14ac:dyDescent="0.35">
      <c r="A1686" t="s">
        <v>1909</v>
      </c>
      <c r="B1686" t="s">
        <v>17</v>
      </c>
      <c r="C1686" t="s">
        <v>1915</v>
      </c>
      <c r="D1686" t="s">
        <v>2172</v>
      </c>
      <c r="E1686" t="str">
        <f t="shared" si="46"/>
        <v/>
      </c>
      <c r="F1686" t="s">
        <v>2747</v>
      </c>
      <c r="G1686" s="10">
        <v>0</v>
      </c>
      <c r="H1686" s="4">
        <v>0</v>
      </c>
    </row>
    <row r="1687" spans="1:8" x14ac:dyDescent="0.35">
      <c r="A1687" t="s">
        <v>1909</v>
      </c>
      <c r="B1687" t="s">
        <v>17</v>
      </c>
      <c r="C1687" t="s">
        <v>1915</v>
      </c>
      <c r="D1687" t="s">
        <v>19</v>
      </c>
      <c r="E1687" t="str">
        <f t="shared" si="46"/>
        <v>8</v>
      </c>
      <c r="F1687" t="s">
        <v>2747</v>
      </c>
      <c r="G1687" s="10">
        <v>2854790</v>
      </c>
      <c r="H1687" s="4">
        <v>0.67800000000000005</v>
      </c>
    </row>
    <row r="1688" spans="1:8" x14ac:dyDescent="0.35">
      <c r="A1688" t="s">
        <v>1909</v>
      </c>
      <c r="B1688" t="s">
        <v>17</v>
      </c>
      <c r="C1688" t="s">
        <v>1915</v>
      </c>
      <c r="D1688" t="s">
        <v>30</v>
      </c>
      <c r="E1688" t="str">
        <f t="shared" si="46"/>
        <v>8</v>
      </c>
      <c r="F1688" t="s">
        <v>2747</v>
      </c>
      <c r="G1688" s="10">
        <v>258110</v>
      </c>
      <c r="H1688" s="4">
        <v>6.13E-2</v>
      </c>
    </row>
    <row r="1689" spans="1:8" x14ac:dyDescent="0.35">
      <c r="A1689" t="s">
        <v>1909</v>
      </c>
      <c r="B1689" t="s">
        <v>17</v>
      </c>
      <c r="C1689" t="s">
        <v>1915</v>
      </c>
      <c r="D1689" t="s">
        <v>2175</v>
      </c>
      <c r="E1689" t="str">
        <f t="shared" si="46"/>
        <v/>
      </c>
      <c r="F1689" t="s">
        <v>2747</v>
      </c>
      <c r="G1689" s="10">
        <v>941070</v>
      </c>
      <c r="H1689" s="4">
        <v>0.2235</v>
      </c>
    </row>
    <row r="1690" spans="1:8" x14ac:dyDescent="0.35">
      <c r="A1690" t="s">
        <v>1909</v>
      </c>
      <c r="B1690" t="s">
        <v>17</v>
      </c>
      <c r="C1690" t="s">
        <v>1915</v>
      </c>
      <c r="D1690" t="s">
        <v>2177</v>
      </c>
      <c r="E1690" t="str">
        <f t="shared" si="46"/>
        <v/>
      </c>
      <c r="F1690" t="s">
        <v>2747</v>
      </c>
      <c r="G1690" s="10">
        <v>932649</v>
      </c>
      <c r="H1690" s="4">
        <v>0.2215</v>
      </c>
    </row>
    <row r="1691" spans="1:8" x14ac:dyDescent="0.35">
      <c r="A1691" t="s">
        <v>1909</v>
      </c>
      <c r="B1691" t="s">
        <v>17</v>
      </c>
      <c r="C1691" t="s">
        <v>1915</v>
      </c>
      <c r="D1691" t="s">
        <v>2179</v>
      </c>
      <c r="E1691" t="str">
        <f t="shared" si="46"/>
        <v/>
      </c>
      <c r="F1691" t="s">
        <v>2747</v>
      </c>
      <c r="G1691" s="10">
        <v>295584</v>
      </c>
      <c r="H1691" s="4">
        <v>7.0199999999999999E-2</v>
      </c>
    </row>
    <row r="1692" spans="1:8" x14ac:dyDescent="0.35">
      <c r="A1692" t="s">
        <v>1917</v>
      </c>
      <c r="B1692" t="s">
        <v>17</v>
      </c>
      <c r="C1692" t="s">
        <v>1920</v>
      </c>
      <c r="D1692" t="s">
        <v>2206</v>
      </c>
      <c r="E1692" t="str">
        <f t="shared" si="46"/>
        <v/>
      </c>
      <c r="F1692" t="s">
        <v>2749</v>
      </c>
      <c r="G1692" s="10">
        <v>2029364</v>
      </c>
      <c r="H1692" s="4">
        <v>0.1963</v>
      </c>
    </row>
    <row r="1693" spans="1:8" x14ac:dyDescent="0.35">
      <c r="A1693" t="s">
        <v>1917</v>
      </c>
      <c r="B1693" t="s">
        <v>17</v>
      </c>
      <c r="C1693" t="s">
        <v>1920</v>
      </c>
      <c r="D1693" t="s">
        <v>2170</v>
      </c>
      <c r="E1693" t="str">
        <f t="shared" si="46"/>
        <v/>
      </c>
      <c r="F1693" t="s">
        <v>2749</v>
      </c>
      <c r="G1693" s="10">
        <v>0</v>
      </c>
      <c r="H1693" s="4">
        <v>0</v>
      </c>
    </row>
    <row r="1694" spans="1:8" x14ac:dyDescent="0.35">
      <c r="A1694" t="s">
        <v>1917</v>
      </c>
      <c r="B1694" t="s">
        <v>17</v>
      </c>
      <c r="C1694" t="s">
        <v>1920</v>
      </c>
      <c r="D1694" t="s">
        <v>2172</v>
      </c>
      <c r="E1694" t="str">
        <f t="shared" si="46"/>
        <v/>
      </c>
      <c r="F1694" t="s">
        <v>2749</v>
      </c>
      <c r="G1694" s="10">
        <v>0</v>
      </c>
      <c r="H1694" s="4">
        <v>0</v>
      </c>
    </row>
    <row r="1695" spans="1:8" x14ac:dyDescent="0.35">
      <c r="A1695" t="s">
        <v>1917</v>
      </c>
      <c r="B1695" t="s">
        <v>17</v>
      </c>
      <c r="C1695" t="s">
        <v>1920</v>
      </c>
      <c r="D1695" t="s">
        <v>19</v>
      </c>
      <c r="E1695" t="str">
        <f t="shared" si="46"/>
        <v>8</v>
      </c>
      <c r="F1695" t="s">
        <v>2749</v>
      </c>
      <c r="G1695" s="10">
        <v>1658476</v>
      </c>
      <c r="H1695" s="4">
        <v>0.16270000000000001</v>
      </c>
    </row>
    <row r="1696" spans="1:8" x14ac:dyDescent="0.35">
      <c r="A1696" t="s">
        <v>1917</v>
      </c>
      <c r="B1696" t="s">
        <v>17</v>
      </c>
      <c r="C1696" t="s">
        <v>1920</v>
      </c>
      <c r="D1696" t="s">
        <v>30</v>
      </c>
      <c r="E1696" t="str">
        <f t="shared" si="46"/>
        <v>8</v>
      </c>
      <c r="F1696" t="s">
        <v>2749</v>
      </c>
      <c r="G1696" s="10">
        <v>346578</v>
      </c>
      <c r="H1696" s="4">
        <v>3.4000000000000002E-2</v>
      </c>
    </row>
    <row r="1697" spans="1:8" x14ac:dyDescent="0.35">
      <c r="A1697" t="s">
        <v>1917</v>
      </c>
      <c r="B1697" t="s">
        <v>17</v>
      </c>
      <c r="C1697" t="s">
        <v>1920</v>
      </c>
      <c r="D1697" t="s">
        <v>2175</v>
      </c>
      <c r="E1697" t="str">
        <f t="shared" si="46"/>
        <v/>
      </c>
      <c r="F1697" t="s">
        <v>2749</v>
      </c>
      <c r="G1697" s="10">
        <v>1554503</v>
      </c>
      <c r="H1697" s="4">
        <v>0.1525</v>
      </c>
    </row>
    <row r="1698" spans="1:8" x14ac:dyDescent="0.35">
      <c r="A1698" t="s">
        <v>1917</v>
      </c>
      <c r="B1698" t="s">
        <v>17</v>
      </c>
      <c r="C1698" t="s">
        <v>1920</v>
      </c>
      <c r="D1698" t="s">
        <v>2177</v>
      </c>
      <c r="E1698" t="str">
        <f t="shared" si="46"/>
        <v/>
      </c>
      <c r="F1698" t="s">
        <v>2749</v>
      </c>
      <c r="G1698" s="10">
        <v>885812</v>
      </c>
      <c r="H1698" s="4">
        <v>8.6900000000000005E-2</v>
      </c>
    </row>
    <row r="1699" spans="1:8" x14ac:dyDescent="0.35">
      <c r="A1699" t="s">
        <v>1917</v>
      </c>
      <c r="B1699" t="s">
        <v>17</v>
      </c>
      <c r="C1699" t="s">
        <v>1920</v>
      </c>
      <c r="D1699" t="s">
        <v>2179</v>
      </c>
      <c r="E1699" t="str">
        <f t="shared" si="46"/>
        <v/>
      </c>
      <c r="F1699" t="s">
        <v>2749</v>
      </c>
      <c r="G1699" s="10">
        <v>0</v>
      </c>
      <c r="H1699" s="4">
        <v>0</v>
      </c>
    </row>
    <row r="1700" spans="1:8" x14ac:dyDescent="0.35">
      <c r="A1700" t="s">
        <v>1917</v>
      </c>
      <c r="B1700" t="s">
        <v>17</v>
      </c>
      <c r="C1700" t="s">
        <v>1923</v>
      </c>
      <c r="D1700" t="s">
        <v>2170</v>
      </c>
      <c r="E1700" t="str">
        <f t="shared" si="46"/>
        <v/>
      </c>
      <c r="F1700" t="s">
        <v>2751</v>
      </c>
      <c r="G1700" s="10">
        <v>0</v>
      </c>
      <c r="H1700" s="4">
        <v>0</v>
      </c>
    </row>
    <row r="1701" spans="1:8" x14ac:dyDescent="0.35">
      <c r="A1701" t="s">
        <v>1917</v>
      </c>
      <c r="B1701" t="s">
        <v>17</v>
      </c>
      <c r="C1701" t="s">
        <v>1923</v>
      </c>
      <c r="D1701" t="s">
        <v>2172</v>
      </c>
      <c r="E1701" t="str">
        <f t="shared" si="46"/>
        <v/>
      </c>
      <c r="F1701" t="s">
        <v>2751</v>
      </c>
      <c r="G1701" s="10">
        <v>0</v>
      </c>
      <c r="H1701" s="4">
        <v>0</v>
      </c>
    </row>
    <row r="1702" spans="1:8" x14ac:dyDescent="0.35">
      <c r="A1702" t="s">
        <v>1917</v>
      </c>
      <c r="B1702" t="s">
        <v>17</v>
      </c>
      <c r="C1702" t="s">
        <v>1923</v>
      </c>
      <c r="D1702" t="s">
        <v>19</v>
      </c>
      <c r="E1702" t="str">
        <f t="shared" si="46"/>
        <v>8</v>
      </c>
      <c r="F1702" t="s">
        <v>2751</v>
      </c>
      <c r="G1702" s="10">
        <v>1773888</v>
      </c>
      <c r="H1702" s="4">
        <v>0.14549999999999999</v>
      </c>
    </row>
    <row r="1703" spans="1:8" x14ac:dyDescent="0.35">
      <c r="A1703" t="s">
        <v>1917</v>
      </c>
      <c r="B1703" t="s">
        <v>17</v>
      </c>
      <c r="C1703" t="s">
        <v>1923</v>
      </c>
      <c r="D1703" t="s">
        <v>30</v>
      </c>
      <c r="E1703" t="str">
        <f t="shared" si="46"/>
        <v>8</v>
      </c>
      <c r="F1703" t="s">
        <v>2751</v>
      </c>
      <c r="G1703" s="10">
        <v>359654</v>
      </c>
      <c r="H1703" s="4">
        <v>2.9499999999999998E-2</v>
      </c>
    </row>
    <row r="1704" spans="1:8" x14ac:dyDescent="0.35">
      <c r="A1704" t="s">
        <v>1917</v>
      </c>
      <c r="B1704" t="s">
        <v>17</v>
      </c>
      <c r="C1704" t="s">
        <v>1923</v>
      </c>
      <c r="D1704" t="s">
        <v>2175</v>
      </c>
      <c r="E1704" t="str">
        <f t="shared" si="46"/>
        <v/>
      </c>
      <c r="F1704" t="s">
        <v>2751</v>
      </c>
      <c r="G1704" s="10">
        <v>2387129</v>
      </c>
      <c r="H1704" s="4">
        <v>0.1958</v>
      </c>
    </row>
    <row r="1705" spans="1:8" x14ac:dyDescent="0.35">
      <c r="A1705" t="s">
        <v>1917</v>
      </c>
      <c r="B1705" t="s">
        <v>17</v>
      </c>
      <c r="C1705" t="s">
        <v>1923</v>
      </c>
      <c r="D1705" t="s">
        <v>2177</v>
      </c>
      <c r="E1705" t="str">
        <f t="shared" si="46"/>
        <v/>
      </c>
      <c r="F1705" t="s">
        <v>2751</v>
      </c>
      <c r="G1705" s="10">
        <v>1714149</v>
      </c>
      <c r="H1705" s="4">
        <v>0.1406</v>
      </c>
    </row>
    <row r="1706" spans="1:8" x14ac:dyDescent="0.35">
      <c r="A1706" t="s">
        <v>1917</v>
      </c>
      <c r="B1706" t="s">
        <v>17</v>
      </c>
      <c r="C1706" t="s">
        <v>1923</v>
      </c>
      <c r="D1706" t="s">
        <v>2179</v>
      </c>
      <c r="E1706" t="str">
        <f t="shared" si="46"/>
        <v/>
      </c>
      <c r="F1706" t="s">
        <v>2751</v>
      </c>
      <c r="G1706" s="10">
        <v>363312</v>
      </c>
      <c r="H1706" s="4">
        <v>2.98E-2</v>
      </c>
    </row>
    <row r="1707" spans="1:8" x14ac:dyDescent="0.35">
      <c r="A1707" t="s">
        <v>1930</v>
      </c>
      <c r="B1707" t="s">
        <v>17</v>
      </c>
      <c r="C1707" t="s">
        <v>1931</v>
      </c>
      <c r="D1707" t="s">
        <v>2170</v>
      </c>
      <c r="E1707" t="str">
        <f t="shared" si="46"/>
        <v/>
      </c>
      <c r="F1707" t="s">
        <v>2752</v>
      </c>
      <c r="G1707" s="10">
        <v>0</v>
      </c>
      <c r="H1707" s="4">
        <v>0</v>
      </c>
    </row>
    <row r="1708" spans="1:8" x14ac:dyDescent="0.35">
      <c r="A1708" t="s">
        <v>1930</v>
      </c>
      <c r="B1708" t="s">
        <v>17</v>
      </c>
      <c r="C1708" t="s">
        <v>1931</v>
      </c>
      <c r="D1708" t="s">
        <v>2172</v>
      </c>
      <c r="E1708" t="str">
        <f t="shared" si="46"/>
        <v/>
      </c>
      <c r="F1708" t="s">
        <v>2752</v>
      </c>
      <c r="G1708" s="10">
        <v>0</v>
      </c>
      <c r="H1708" s="4">
        <v>0</v>
      </c>
    </row>
    <row r="1709" spans="1:8" x14ac:dyDescent="0.35">
      <c r="A1709" t="s">
        <v>1930</v>
      </c>
      <c r="B1709" t="s">
        <v>17</v>
      </c>
      <c r="C1709" t="s">
        <v>1931</v>
      </c>
      <c r="D1709" t="s">
        <v>19</v>
      </c>
      <c r="E1709" t="str">
        <f t="shared" si="46"/>
        <v>8</v>
      </c>
      <c r="F1709" t="s">
        <v>2752</v>
      </c>
      <c r="G1709" s="10">
        <v>846606</v>
      </c>
      <c r="H1709" s="4">
        <v>0.22839999999999999</v>
      </c>
    </row>
    <row r="1710" spans="1:8" x14ac:dyDescent="0.35">
      <c r="A1710" t="s">
        <v>1930</v>
      </c>
      <c r="B1710" t="s">
        <v>17</v>
      </c>
      <c r="C1710" t="s">
        <v>1931</v>
      </c>
      <c r="D1710" t="s">
        <v>30</v>
      </c>
      <c r="E1710" t="str">
        <f t="shared" si="46"/>
        <v>8</v>
      </c>
      <c r="F1710" t="s">
        <v>2752</v>
      </c>
      <c r="G1710" s="10">
        <v>314327</v>
      </c>
      <c r="H1710" s="4">
        <v>8.48E-2</v>
      </c>
    </row>
    <row r="1711" spans="1:8" x14ac:dyDescent="0.35">
      <c r="A1711" t="s">
        <v>1930</v>
      </c>
      <c r="B1711" t="s">
        <v>17</v>
      </c>
      <c r="C1711" t="s">
        <v>1931</v>
      </c>
      <c r="D1711" t="s">
        <v>2175</v>
      </c>
      <c r="E1711" t="str">
        <f t="shared" si="46"/>
        <v/>
      </c>
      <c r="F1711" t="s">
        <v>2752</v>
      </c>
      <c r="G1711" s="10">
        <v>988572</v>
      </c>
      <c r="H1711" s="4">
        <v>0.26669999999999999</v>
      </c>
    </row>
    <row r="1712" spans="1:8" x14ac:dyDescent="0.35">
      <c r="A1712" t="s">
        <v>1930</v>
      </c>
      <c r="B1712" t="s">
        <v>17</v>
      </c>
      <c r="C1712" t="s">
        <v>1931</v>
      </c>
      <c r="D1712" t="s">
        <v>2177</v>
      </c>
      <c r="E1712" t="str">
        <f t="shared" si="46"/>
        <v/>
      </c>
      <c r="F1712" t="s">
        <v>2752</v>
      </c>
      <c r="G1712" s="10">
        <v>898871</v>
      </c>
      <c r="H1712" s="4">
        <v>0.24249999999999999</v>
      </c>
    </row>
    <row r="1713" spans="1:8" x14ac:dyDescent="0.35">
      <c r="A1713" t="s">
        <v>1930</v>
      </c>
      <c r="B1713" t="s">
        <v>17</v>
      </c>
      <c r="C1713" t="s">
        <v>1931</v>
      </c>
      <c r="D1713" t="s">
        <v>2179</v>
      </c>
      <c r="E1713" t="str">
        <f t="shared" si="46"/>
        <v/>
      </c>
      <c r="F1713" t="s">
        <v>2752</v>
      </c>
      <c r="G1713" s="10">
        <v>0</v>
      </c>
      <c r="H1713" s="4">
        <v>0</v>
      </c>
    </row>
    <row r="1714" spans="1:8" x14ac:dyDescent="0.35">
      <c r="A1714" t="s">
        <v>1930</v>
      </c>
      <c r="B1714" t="s">
        <v>17</v>
      </c>
      <c r="C1714" t="s">
        <v>1938</v>
      </c>
      <c r="D1714" t="s">
        <v>2170</v>
      </c>
      <c r="E1714" t="str">
        <f t="shared" si="46"/>
        <v/>
      </c>
      <c r="F1714" t="s">
        <v>2753</v>
      </c>
      <c r="G1714" s="10">
        <v>0</v>
      </c>
      <c r="H1714" s="4">
        <v>0</v>
      </c>
    </row>
    <row r="1715" spans="1:8" x14ac:dyDescent="0.35">
      <c r="A1715" t="s">
        <v>1930</v>
      </c>
      <c r="B1715" t="s">
        <v>17</v>
      </c>
      <c r="C1715" t="s">
        <v>1938</v>
      </c>
      <c r="D1715" t="s">
        <v>2172</v>
      </c>
      <c r="E1715" t="str">
        <f t="shared" si="46"/>
        <v/>
      </c>
      <c r="F1715" t="s">
        <v>2753</v>
      </c>
      <c r="G1715" s="10">
        <v>0</v>
      </c>
      <c r="H1715" s="4">
        <v>0</v>
      </c>
    </row>
    <row r="1716" spans="1:8" x14ac:dyDescent="0.35">
      <c r="A1716" t="s">
        <v>1930</v>
      </c>
      <c r="B1716" t="s">
        <v>17</v>
      </c>
      <c r="C1716" t="s">
        <v>1938</v>
      </c>
      <c r="D1716" t="s">
        <v>19</v>
      </c>
      <c r="E1716" t="str">
        <f t="shared" si="46"/>
        <v>8</v>
      </c>
      <c r="F1716" t="s">
        <v>2753</v>
      </c>
      <c r="G1716" s="10">
        <v>2389789</v>
      </c>
      <c r="H1716" s="4">
        <v>0.3579</v>
      </c>
    </row>
    <row r="1717" spans="1:8" x14ac:dyDescent="0.35">
      <c r="A1717" t="s">
        <v>1930</v>
      </c>
      <c r="B1717" t="s">
        <v>17</v>
      </c>
      <c r="C1717" t="s">
        <v>1938</v>
      </c>
      <c r="D1717" t="s">
        <v>30</v>
      </c>
      <c r="E1717" t="str">
        <f t="shared" si="46"/>
        <v>8</v>
      </c>
      <c r="F1717" t="s">
        <v>2753</v>
      </c>
      <c r="G1717" s="10">
        <v>615643</v>
      </c>
      <c r="H1717" s="4">
        <v>9.2200000000000004E-2</v>
      </c>
    </row>
    <row r="1718" spans="1:8" x14ac:dyDescent="0.35">
      <c r="A1718" t="s">
        <v>1930</v>
      </c>
      <c r="B1718" t="s">
        <v>17</v>
      </c>
      <c r="C1718" t="s">
        <v>1938</v>
      </c>
      <c r="D1718" t="s">
        <v>2175</v>
      </c>
      <c r="E1718" t="str">
        <f t="shared" si="46"/>
        <v/>
      </c>
      <c r="F1718" t="s">
        <v>2753</v>
      </c>
      <c r="G1718" s="10">
        <v>2170775</v>
      </c>
      <c r="H1718" s="4">
        <v>0.3251</v>
      </c>
    </row>
    <row r="1719" spans="1:8" x14ac:dyDescent="0.35">
      <c r="A1719" t="s">
        <v>1930</v>
      </c>
      <c r="B1719" t="s">
        <v>17</v>
      </c>
      <c r="C1719" t="s">
        <v>1938</v>
      </c>
      <c r="D1719" t="s">
        <v>2177</v>
      </c>
      <c r="E1719" t="str">
        <f t="shared" si="46"/>
        <v/>
      </c>
      <c r="F1719" t="s">
        <v>2753</v>
      </c>
      <c r="G1719" s="10">
        <v>1408900</v>
      </c>
      <c r="H1719" s="4">
        <v>0.21099999999999999</v>
      </c>
    </row>
    <row r="1720" spans="1:8" x14ac:dyDescent="0.35">
      <c r="A1720" t="s">
        <v>1930</v>
      </c>
      <c r="B1720" t="s">
        <v>17</v>
      </c>
      <c r="C1720" t="s">
        <v>1938</v>
      </c>
      <c r="D1720" t="s">
        <v>2179</v>
      </c>
      <c r="E1720" t="str">
        <f t="shared" si="46"/>
        <v/>
      </c>
      <c r="F1720" t="s">
        <v>2753</v>
      </c>
      <c r="G1720" s="10">
        <v>0</v>
      </c>
      <c r="H1720" s="4">
        <v>0</v>
      </c>
    </row>
    <row r="1721" spans="1:8" x14ac:dyDescent="0.35">
      <c r="A1721" t="s">
        <v>1940</v>
      </c>
      <c r="B1721" t="s">
        <v>17</v>
      </c>
      <c r="C1721" t="s">
        <v>1941</v>
      </c>
      <c r="D1721" t="s">
        <v>2172</v>
      </c>
      <c r="E1721" t="str">
        <f t="shared" si="46"/>
        <v/>
      </c>
      <c r="F1721" t="s">
        <v>2754</v>
      </c>
      <c r="G1721" s="10">
        <v>0</v>
      </c>
      <c r="H1721" s="4">
        <v>0</v>
      </c>
    </row>
    <row r="1722" spans="1:8" x14ac:dyDescent="0.35">
      <c r="A1722" t="s">
        <v>1940</v>
      </c>
      <c r="B1722" t="s">
        <v>17</v>
      </c>
      <c r="C1722" t="s">
        <v>1941</v>
      </c>
      <c r="D1722" t="s">
        <v>19</v>
      </c>
      <c r="E1722" t="str">
        <f t="shared" si="46"/>
        <v>8</v>
      </c>
      <c r="F1722" t="s">
        <v>2754</v>
      </c>
      <c r="G1722" s="10">
        <v>0</v>
      </c>
      <c r="H1722" s="4">
        <v>0</v>
      </c>
    </row>
    <row r="1723" spans="1:8" x14ac:dyDescent="0.35">
      <c r="A1723" t="s">
        <v>1940</v>
      </c>
      <c r="B1723" t="s">
        <v>17</v>
      </c>
      <c r="C1723" t="s">
        <v>1941</v>
      </c>
      <c r="D1723" t="s">
        <v>2175</v>
      </c>
      <c r="E1723" t="str">
        <f t="shared" si="46"/>
        <v/>
      </c>
      <c r="F1723" t="s">
        <v>2754</v>
      </c>
      <c r="G1723" s="10">
        <v>1629662</v>
      </c>
      <c r="H1723" s="4">
        <v>0.34889999999999999</v>
      </c>
    </row>
    <row r="1724" spans="1:8" x14ac:dyDescent="0.35">
      <c r="A1724" t="s">
        <v>1940</v>
      </c>
      <c r="B1724" t="s">
        <v>17</v>
      </c>
      <c r="C1724" t="s">
        <v>1941</v>
      </c>
      <c r="D1724" t="s">
        <v>2177</v>
      </c>
      <c r="E1724" t="str">
        <f t="shared" si="46"/>
        <v/>
      </c>
      <c r="F1724" t="s">
        <v>2754</v>
      </c>
      <c r="G1724" s="10">
        <v>1226100</v>
      </c>
      <c r="H1724" s="4">
        <v>0.26250000000000001</v>
      </c>
    </row>
    <row r="1725" spans="1:8" x14ac:dyDescent="0.35">
      <c r="A1725" t="s">
        <v>1940</v>
      </c>
      <c r="B1725" t="s">
        <v>17</v>
      </c>
      <c r="C1725" t="s">
        <v>1941</v>
      </c>
      <c r="D1725" t="s">
        <v>2179</v>
      </c>
      <c r="E1725" t="str">
        <f t="shared" si="46"/>
        <v/>
      </c>
      <c r="F1725" t="s">
        <v>2754</v>
      </c>
      <c r="G1725" s="10">
        <v>205051</v>
      </c>
      <c r="H1725" s="4">
        <v>4.3900000000000002E-2</v>
      </c>
    </row>
    <row r="1726" spans="1:8" x14ac:dyDescent="0.35">
      <c r="A1726" t="s">
        <v>1943</v>
      </c>
      <c r="B1726" t="s">
        <v>17</v>
      </c>
      <c r="C1726" t="s">
        <v>1944</v>
      </c>
      <c r="D1726" t="s">
        <v>2185</v>
      </c>
      <c r="E1726" t="str">
        <f t="shared" si="46"/>
        <v/>
      </c>
      <c r="F1726" t="s">
        <v>2755</v>
      </c>
      <c r="G1726" s="10">
        <v>0</v>
      </c>
      <c r="H1726" s="4">
        <v>0</v>
      </c>
    </row>
    <row r="1727" spans="1:8" x14ac:dyDescent="0.35">
      <c r="A1727" t="s">
        <v>1943</v>
      </c>
      <c r="B1727" t="s">
        <v>17</v>
      </c>
      <c r="C1727" t="s">
        <v>1944</v>
      </c>
      <c r="D1727" t="s">
        <v>2172</v>
      </c>
      <c r="E1727" t="str">
        <f t="shared" si="46"/>
        <v/>
      </c>
      <c r="F1727" t="s">
        <v>2755</v>
      </c>
      <c r="G1727" s="10">
        <v>0</v>
      </c>
      <c r="H1727" s="4">
        <v>0</v>
      </c>
    </row>
    <row r="1728" spans="1:8" x14ac:dyDescent="0.35">
      <c r="A1728" t="s">
        <v>1943</v>
      </c>
      <c r="B1728" t="s">
        <v>17</v>
      </c>
      <c r="C1728" t="s">
        <v>1944</v>
      </c>
      <c r="D1728" t="s">
        <v>19</v>
      </c>
      <c r="E1728" t="str">
        <f t="shared" si="46"/>
        <v>8</v>
      </c>
      <c r="F1728" t="s">
        <v>2755</v>
      </c>
      <c r="G1728" s="10">
        <v>7828805</v>
      </c>
      <c r="H1728" s="4">
        <v>0.37</v>
      </c>
    </row>
    <row r="1729" spans="1:8" x14ac:dyDescent="0.35">
      <c r="A1729" t="s">
        <v>1943</v>
      </c>
      <c r="B1729" t="s">
        <v>17</v>
      </c>
      <c r="C1729" t="s">
        <v>1944</v>
      </c>
      <c r="D1729" t="s">
        <v>2175</v>
      </c>
      <c r="E1729" t="str">
        <f t="shared" si="46"/>
        <v/>
      </c>
      <c r="F1729" t="s">
        <v>2755</v>
      </c>
      <c r="G1729" s="10">
        <v>6250349</v>
      </c>
      <c r="H1729" s="4">
        <v>0.2954</v>
      </c>
    </row>
    <row r="1730" spans="1:8" x14ac:dyDescent="0.35">
      <c r="A1730" t="s">
        <v>1943</v>
      </c>
      <c r="B1730" t="s">
        <v>17</v>
      </c>
      <c r="C1730" t="s">
        <v>1944</v>
      </c>
      <c r="D1730" t="s">
        <v>2177</v>
      </c>
      <c r="E1730" t="str">
        <f t="shared" si="46"/>
        <v/>
      </c>
      <c r="F1730" t="s">
        <v>2755</v>
      </c>
      <c r="G1730" s="10">
        <v>3423515</v>
      </c>
      <c r="H1730" s="4">
        <v>0.1618</v>
      </c>
    </row>
    <row r="1731" spans="1:8" x14ac:dyDescent="0.35">
      <c r="A1731" t="s">
        <v>1943</v>
      </c>
      <c r="B1731" t="s">
        <v>17</v>
      </c>
      <c r="C1731" t="s">
        <v>1944</v>
      </c>
      <c r="D1731" t="s">
        <v>2179</v>
      </c>
      <c r="E1731" t="str">
        <f t="shared" ref="E1731:E1794" si="47">IF(OR(D1731="0187",D1731="0287"),"",IF(MID(D1731,3,1)="8","8",""))</f>
        <v/>
      </c>
      <c r="F1731" t="s">
        <v>2755</v>
      </c>
      <c r="G1731" s="10">
        <v>964847</v>
      </c>
      <c r="H1731" s="4">
        <v>4.5600000000000002E-2</v>
      </c>
    </row>
    <row r="1732" spans="1:8" x14ac:dyDescent="0.35">
      <c r="A1732" t="s">
        <v>1943</v>
      </c>
      <c r="B1732" t="s">
        <v>17</v>
      </c>
      <c r="C1732" t="s">
        <v>1949</v>
      </c>
      <c r="D1732" t="s">
        <v>2170</v>
      </c>
      <c r="E1732" t="str">
        <f t="shared" si="47"/>
        <v/>
      </c>
      <c r="F1732" t="s">
        <v>2756</v>
      </c>
      <c r="G1732" s="10">
        <v>0</v>
      </c>
      <c r="H1732" s="4">
        <v>0</v>
      </c>
    </row>
    <row r="1733" spans="1:8" x14ac:dyDescent="0.35">
      <c r="A1733" t="s">
        <v>1943</v>
      </c>
      <c r="B1733" t="s">
        <v>17</v>
      </c>
      <c r="C1733" t="s">
        <v>1949</v>
      </c>
      <c r="D1733" t="s">
        <v>2172</v>
      </c>
      <c r="E1733" t="str">
        <f t="shared" si="47"/>
        <v/>
      </c>
      <c r="F1733" t="s">
        <v>2756</v>
      </c>
      <c r="G1733" s="10">
        <v>0</v>
      </c>
      <c r="H1733" s="4">
        <v>0</v>
      </c>
    </row>
    <row r="1734" spans="1:8" x14ac:dyDescent="0.35">
      <c r="A1734" t="s">
        <v>1943</v>
      </c>
      <c r="B1734" t="s">
        <v>17</v>
      </c>
      <c r="C1734" t="s">
        <v>1949</v>
      </c>
      <c r="D1734" t="s">
        <v>19</v>
      </c>
      <c r="E1734" t="str">
        <f t="shared" si="47"/>
        <v>8</v>
      </c>
      <c r="F1734" t="s">
        <v>2756</v>
      </c>
      <c r="G1734" s="10">
        <v>18369457</v>
      </c>
      <c r="H1734" s="4">
        <v>0.46</v>
      </c>
    </row>
    <row r="1735" spans="1:8" x14ac:dyDescent="0.35">
      <c r="A1735" t="s">
        <v>1943</v>
      </c>
      <c r="B1735" t="s">
        <v>17</v>
      </c>
      <c r="C1735" t="s">
        <v>1949</v>
      </c>
      <c r="D1735" t="s">
        <v>2175</v>
      </c>
      <c r="E1735" t="str">
        <f t="shared" si="47"/>
        <v/>
      </c>
      <c r="F1735" t="s">
        <v>2756</v>
      </c>
      <c r="G1735" s="10">
        <v>11109528</v>
      </c>
      <c r="H1735" s="4">
        <v>0.2782</v>
      </c>
    </row>
    <row r="1736" spans="1:8" x14ac:dyDescent="0.35">
      <c r="A1736" t="s">
        <v>1943</v>
      </c>
      <c r="B1736" t="s">
        <v>17</v>
      </c>
      <c r="C1736" t="s">
        <v>1949</v>
      </c>
      <c r="D1736" t="s">
        <v>2177</v>
      </c>
      <c r="E1736" t="str">
        <f t="shared" si="47"/>
        <v/>
      </c>
      <c r="F1736" t="s">
        <v>2756</v>
      </c>
      <c r="G1736" s="10">
        <v>5866246</v>
      </c>
      <c r="H1736" s="4">
        <v>0.1469</v>
      </c>
    </row>
    <row r="1737" spans="1:8" x14ac:dyDescent="0.35">
      <c r="A1737" t="s">
        <v>1943</v>
      </c>
      <c r="B1737" t="s">
        <v>17</v>
      </c>
      <c r="C1737" t="s">
        <v>1949</v>
      </c>
      <c r="D1737" t="s">
        <v>2179</v>
      </c>
      <c r="E1737" t="str">
        <f t="shared" si="47"/>
        <v/>
      </c>
      <c r="F1737" t="s">
        <v>2756</v>
      </c>
      <c r="G1737" s="10">
        <v>1577377</v>
      </c>
      <c r="H1737" s="4">
        <v>3.95E-2</v>
      </c>
    </row>
    <row r="1738" spans="1:8" x14ac:dyDescent="0.35">
      <c r="A1738" t="s">
        <v>1943</v>
      </c>
      <c r="B1738" t="s">
        <v>17</v>
      </c>
      <c r="C1738" t="s">
        <v>1963</v>
      </c>
      <c r="D1738" t="s">
        <v>2206</v>
      </c>
      <c r="E1738" t="str">
        <f t="shared" si="47"/>
        <v/>
      </c>
      <c r="F1738" t="s">
        <v>2757</v>
      </c>
      <c r="G1738" s="10">
        <v>4572847</v>
      </c>
      <c r="H1738" s="4">
        <v>0.37</v>
      </c>
    </row>
    <row r="1739" spans="1:8" x14ac:dyDescent="0.35">
      <c r="A1739" t="s">
        <v>1943</v>
      </c>
      <c r="B1739" t="s">
        <v>17</v>
      </c>
      <c r="C1739" t="s">
        <v>1963</v>
      </c>
      <c r="D1739" t="s">
        <v>2170</v>
      </c>
      <c r="E1739" t="str">
        <f t="shared" si="47"/>
        <v/>
      </c>
      <c r="F1739" t="s">
        <v>2757</v>
      </c>
      <c r="G1739" s="10">
        <v>0</v>
      </c>
      <c r="H1739" s="4">
        <v>0</v>
      </c>
    </row>
    <row r="1740" spans="1:8" x14ac:dyDescent="0.35">
      <c r="A1740" t="s">
        <v>1943</v>
      </c>
      <c r="B1740" t="s">
        <v>17</v>
      </c>
      <c r="C1740" t="s">
        <v>1963</v>
      </c>
      <c r="D1740" t="s">
        <v>2172</v>
      </c>
      <c r="E1740" t="str">
        <f t="shared" si="47"/>
        <v/>
      </c>
      <c r="F1740" t="s">
        <v>2757</v>
      </c>
      <c r="G1740" s="10">
        <v>0</v>
      </c>
      <c r="H1740" s="4">
        <v>0</v>
      </c>
    </row>
    <row r="1741" spans="1:8" x14ac:dyDescent="0.35">
      <c r="A1741" t="s">
        <v>1943</v>
      </c>
      <c r="B1741" t="s">
        <v>17</v>
      </c>
      <c r="C1741" t="s">
        <v>1963</v>
      </c>
      <c r="D1741" t="s">
        <v>19</v>
      </c>
      <c r="E1741" t="str">
        <f t="shared" si="47"/>
        <v>8</v>
      </c>
      <c r="F1741" t="s">
        <v>2757</v>
      </c>
      <c r="G1741" s="10">
        <v>5028442</v>
      </c>
      <c r="H1741" s="4">
        <v>0.53749999999999998</v>
      </c>
    </row>
    <row r="1742" spans="1:8" x14ac:dyDescent="0.35">
      <c r="A1742" t="s">
        <v>1943</v>
      </c>
      <c r="B1742" t="s">
        <v>17</v>
      </c>
      <c r="C1742" t="s">
        <v>1963</v>
      </c>
      <c r="D1742" t="s">
        <v>2175</v>
      </c>
      <c r="E1742" t="str">
        <f t="shared" si="47"/>
        <v/>
      </c>
      <c r="F1742" t="s">
        <v>2757</v>
      </c>
      <c r="G1742" s="10">
        <v>2222805</v>
      </c>
      <c r="H1742" s="4">
        <v>0.23760000000000001</v>
      </c>
    </row>
    <row r="1743" spans="1:8" x14ac:dyDescent="0.35">
      <c r="A1743" t="s">
        <v>1943</v>
      </c>
      <c r="B1743" t="s">
        <v>17</v>
      </c>
      <c r="C1743" t="s">
        <v>1963</v>
      </c>
      <c r="D1743" t="s">
        <v>2177</v>
      </c>
      <c r="E1743" t="str">
        <f t="shared" si="47"/>
        <v/>
      </c>
      <c r="F1743" t="s">
        <v>2757</v>
      </c>
      <c r="G1743" s="10">
        <v>688546</v>
      </c>
      <c r="H1743" s="4">
        <v>7.3599999999999999E-2</v>
      </c>
    </row>
    <row r="1744" spans="1:8" x14ac:dyDescent="0.35">
      <c r="A1744" t="s">
        <v>1943</v>
      </c>
      <c r="B1744" t="s">
        <v>17</v>
      </c>
      <c r="C1744" t="s">
        <v>1963</v>
      </c>
      <c r="D1744" t="s">
        <v>2179</v>
      </c>
      <c r="E1744" t="str">
        <f t="shared" si="47"/>
        <v/>
      </c>
      <c r="F1744" t="s">
        <v>2757</v>
      </c>
      <c r="G1744" s="10">
        <v>373274</v>
      </c>
      <c r="H1744" s="4">
        <v>3.9899999999999998E-2</v>
      </c>
    </row>
    <row r="1745" spans="1:8" x14ac:dyDescent="0.35">
      <c r="A1745" t="s">
        <v>1971</v>
      </c>
      <c r="B1745" t="s">
        <v>17</v>
      </c>
      <c r="C1745" t="s">
        <v>1972</v>
      </c>
      <c r="D1745" t="s">
        <v>2170</v>
      </c>
      <c r="E1745" t="str">
        <f t="shared" si="47"/>
        <v/>
      </c>
      <c r="F1745" t="s">
        <v>2758</v>
      </c>
      <c r="G1745" s="10">
        <v>0</v>
      </c>
      <c r="H1745" s="4">
        <v>0</v>
      </c>
    </row>
    <row r="1746" spans="1:8" x14ac:dyDescent="0.35">
      <c r="A1746" t="s">
        <v>1971</v>
      </c>
      <c r="B1746" t="s">
        <v>17</v>
      </c>
      <c r="C1746" t="s">
        <v>1972</v>
      </c>
      <c r="D1746" t="s">
        <v>2172</v>
      </c>
      <c r="E1746" t="str">
        <f t="shared" si="47"/>
        <v/>
      </c>
      <c r="F1746" t="s">
        <v>2758</v>
      </c>
      <c r="G1746" s="10">
        <v>0</v>
      </c>
      <c r="H1746" s="4">
        <v>0</v>
      </c>
    </row>
    <row r="1747" spans="1:8" x14ac:dyDescent="0.35">
      <c r="A1747" t="s">
        <v>1971</v>
      </c>
      <c r="B1747" t="s">
        <v>17</v>
      </c>
      <c r="C1747" t="s">
        <v>1972</v>
      </c>
      <c r="D1747" t="s">
        <v>19</v>
      </c>
      <c r="E1747" t="str">
        <f t="shared" si="47"/>
        <v>8</v>
      </c>
      <c r="F1747" t="s">
        <v>2758</v>
      </c>
      <c r="G1747" s="10">
        <v>1893188</v>
      </c>
      <c r="H1747" s="4">
        <v>0.57769999999999999</v>
      </c>
    </row>
    <row r="1748" spans="1:8" x14ac:dyDescent="0.35">
      <c r="A1748" t="s">
        <v>1971</v>
      </c>
      <c r="B1748" t="s">
        <v>17</v>
      </c>
      <c r="C1748" t="s">
        <v>1972</v>
      </c>
      <c r="D1748" t="s">
        <v>30</v>
      </c>
      <c r="E1748" t="str">
        <f t="shared" si="47"/>
        <v>8</v>
      </c>
      <c r="F1748" t="s">
        <v>2758</v>
      </c>
      <c r="G1748" s="10">
        <v>118959</v>
      </c>
      <c r="H1748" s="4">
        <v>3.6299999999999999E-2</v>
      </c>
    </row>
    <row r="1749" spans="1:8" x14ac:dyDescent="0.35">
      <c r="A1749" t="s">
        <v>1971</v>
      </c>
      <c r="B1749" t="s">
        <v>17</v>
      </c>
      <c r="C1749" t="s">
        <v>1972</v>
      </c>
      <c r="D1749" t="s">
        <v>2175</v>
      </c>
      <c r="E1749" t="str">
        <f t="shared" si="47"/>
        <v/>
      </c>
      <c r="F1749" t="s">
        <v>2758</v>
      </c>
      <c r="G1749" s="10">
        <v>704579</v>
      </c>
      <c r="H1749" s="4">
        <v>0.215</v>
      </c>
    </row>
    <row r="1750" spans="1:8" x14ac:dyDescent="0.35">
      <c r="A1750" t="s">
        <v>1971</v>
      </c>
      <c r="B1750" t="s">
        <v>17</v>
      </c>
      <c r="C1750" t="s">
        <v>1972</v>
      </c>
      <c r="D1750" t="s">
        <v>2177</v>
      </c>
      <c r="E1750" t="str">
        <f t="shared" si="47"/>
        <v/>
      </c>
      <c r="F1750" t="s">
        <v>2758</v>
      </c>
      <c r="G1750" s="10">
        <v>620357</v>
      </c>
      <c r="H1750" s="4">
        <v>0.1893</v>
      </c>
    </row>
    <row r="1751" spans="1:8" x14ac:dyDescent="0.35">
      <c r="A1751" t="s">
        <v>1971</v>
      </c>
      <c r="B1751" t="s">
        <v>17</v>
      </c>
      <c r="C1751" t="s">
        <v>1972</v>
      </c>
      <c r="D1751" t="s">
        <v>2179</v>
      </c>
      <c r="E1751" t="str">
        <f t="shared" si="47"/>
        <v/>
      </c>
      <c r="F1751" t="s">
        <v>2758</v>
      </c>
      <c r="G1751" s="10">
        <v>28839</v>
      </c>
      <c r="H1751" s="4">
        <v>8.8000000000000005E-3</v>
      </c>
    </row>
    <row r="1752" spans="1:8" x14ac:dyDescent="0.35">
      <c r="A1752" t="s">
        <v>1971</v>
      </c>
      <c r="B1752" t="s">
        <v>17</v>
      </c>
      <c r="C1752" t="s">
        <v>1977</v>
      </c>
      <c r="D1752" t="s">
        <v>2170</v>
      </c>
      <c r="E1752" t="str">
        <f t="shared" si="47"/>
        <v/>
      </c>
      <c r="F1752" t="s">
        <v>2759</v>
      </c>
      <c r="G1752" s="10">
        <v>0</v>
      </c>
      <c r="H1752" s="4">
        <v>0</v>
      </c>
    </row>
    <row r="1753" spans="1:8" x14ac:dyDescent="0.35">
      <c r="A1753" t="s">
        <v>1971</v>
      </c>
      <c r="B1753" t="s">
        <v>17</v>
      </c>
      <c r="C1753" t="s">
        <v>1977</v>
      </c>
      <c r="D1753" t="s">
        <v>2172</v>
      </c>
      <c r="E1753" t="str">
        <f t="shared" si="47"/>
        <v/>
      </c>
      <c r="F1753" t="s">
        <v>2759</v>
      </c>
      <c r="G1753" s="10">
        <v>0</v>
      </c>
      <c r="H1753" s="4">
        <v>0</v>
      </c>
    </row>
    <row r="1754" spans="1:8" x14ac:dyDescent="0.35">
      <c r="A1754" t="s">
        <v>1971</v>
      </c>
      <c r="B1754" t="s">
        <v>17</v>
      </c>
      <c r="C1754" t="s">
        <v>1977</v>
      </c>
      <c r="D1754" t="s">
        <v>19</v>
      </c>
      <c r="E1754" t="str">
        <f t="shared" si="47"/>
        <v>8</v>
      </c>
      <c r="F1754" t="s">
        <v>2759</v>
      </c>
      <c r="G1754" s="10">
        <v>1724876</v>
      </c>
      <c r="H1754" s="4">
        <v>0.28410000000000002</v>
      </c>
    </row>
    <row r="1755" spans="1:8" x14ac:dyDescent="0.35">
      <c r="A1755" t="s">
        <v>1971</v>
      </c>
      <c r="B1755" t="s">
        <v>17</v>
      </c>
      <c r="C1755" t="s">
        <v>1977</v>
      </c>
      <c r="D1755" t="s">
        <v>2175</v>
      </c>
      <c r="E1755" t="str">
        <f t="shared" si="47"/>
        <v/>
      </c>
      <c r="F1755" t="s">
        <v>2759</v>
      </c>
      <c r="G1755" s="10">
        <v>1582806</v>
      </c>
      <c r="H1755" s="4">
        <v>0.26069999999999999</v>
      </c>
    </row>
    <row r="1756" spans="1:8" x14ac:dyDescent="0.35">
      <c r="A1756" t="s">
        <v>1971</v>
      </c>
      <c r="B1756" t="s">
        <v>17</v>
      </c>
      <c r="C1756" t="s">
        <v>1977</v>
      </c>
      <c r="D1756" t="s">
        <v>2177</v>
      </c>
      <c r="E1756" t="str">
        <f t="shared" si="47"/>
        <v/>
      </c>
      <c r="F1756" t="s">
        <v>2759</v>
      </c>
      <c r="G1756" s="10">
        <v>1172381</v>
      </c>
      <c r="H1756" s="4">
        <v>0.19309999999999999</v>
      </c>
    </row>
    <row r="1757" spans="1:8" x14ac:dyDescent="0.35">
      <c r="A1757" t="s">
        <v>1971</v>
      </c>
      <c r="B1757" t="s">
        <v>17</v>
      </c>
      <c r="C1757" t="s">
        <v>1977</v>
      </c>
      <c r="D1757" t="s">
        <v>2179</v>
      </c>
      <c r="E1757" t="str">
        <f t="shared" si="47"/>
        <v/>
      </c>
      <c r="F1757" t="s">
        <v>2759</v>
      </c>
      <c r="G1757" s="10">
        <v>199141</v>
      </c>
      <c r="H1757" s="4">
        <v>3.2800000000000003E-2</v>
      </c>
    </row>
    <row r="1758" spans="1:8" x14ac:dyDescent="0.35">
      <c r="A1758" t="s">
        <v>1984</v>
      </c>
      <c r="B1758" t="s">
        <v>17</v>
      </c>
      <c r="C1758" t="s">
        <v>1985</v>
      </c>
      <c r="D1758" t="s">
        <v>2170</v>
      </c>
      <c r="E1758" t="str">
        <f t="shared" si="47"/>
        <v/>
      </c>
      <c r="F1758" t="s">
        <v>2761</v>
      </c>
      <c r="G1758" s="10">
        <v>0</v>
      </c>
      <c r="H1758" s="4">
        <v>0</v>
      </c>
    </row>
    <row r="1759" spans="1:8" x14ac:dyDescent="0.35">
      <c r="A1759" t="s">
        <v>1984</v>
      </c>
      <c r="B1759" t="s">
        <v>17</v>
      </c>
      <c r="C1759" t="s">
        <v>1985</v>
      </c>
      <c r="D1759" t="s">
        <v>2172</v>
      </c>
      <c r="E1759" t="str">
        <f t="shared" si="47"/>
        <v/>
      </c>
      <c r="F1759" t="s">
        <v>2761</v>
      </c>
      <c r="G1759" s="10">
        <v>0</v>
      </c>
      <c r="H1759" s="4">
        <v>0</v>
      </c>
    </row>
    <row r="1760" spans="1:8" x14ac:dyDescent="0.35">
      <c r="A1760" t="s">
        <v>1984</v>
      </c>
      <c r="B1760" t="s">
        <v>17</v>
      </c>
      <c r="C1760" t="s">
        <v>1985</v>
      </c>
      <c r="D1760" t="s">
        <v>19</v>
      </c>
      <c r="E1760" t="str">
        <f t="shared" si="47"/>
        <v>8</v>
      </c>
      <c r="F1760" t="s">
        <v>2761</v>
      </c>
      <c r="G1760" s="10">
        <v>12745974</v>
      </c>
      <c r="H1760" s="4">
        <v>0.19209999999999999</v>
      </c>
    </row>
    <row r="1761" spans="1:8" x14ac:dyDescent="0.35">
      <c r="A1761" t="s">
        <v>1984</v>
      </c>
      <c r="B1761" t="s">
        <v>17</v>
      </c>
      <c r="C1761" t="s">
        <v>1985</v>
      </c>
      <c r="D1761" t="s">
        <v>94</v>
      </c>
      <c r="E1761" t="str">
        <f t="shared" si="47"/>
        <v/>
      </c>
      <c r="F1761" t="s">
        <v>2761</v>
      </c>
      <c r="G1761" s="10">
        <v>12480571</v>
      </c>
      <c r="H1761" s="4">
        <v>0.18809999999999999</v>
      </c>
    </row>
    <row r="1762" spans="1:8" x14ac:dyDescent="0.35">
      <c r="A1762" t="s">
        <v>1984</v>
      </c>
      <c r="B1762" t="s">
        <v>17</v>
      </c>
      <c r="C1762" t="s">
        <v>1985</v>
      </c>
      <c r="D1762" t="s">
        <v>2175</v>
      </c>
      <c r="E1762" t="str">
        <f t="shared" si="47"/>
        <v/>
      </c>
      <c r="F1762" t="s">
        <v>2761</v>
      </c>
      <c r="G1762" s="10">
        <v>19215169</v>
      </c>
      <c r="H1762" s="4">
        <v>0.28960000000000002</v>
      </c>
    </row>
    <row r="1763" spans="1:8" x14ac:dyDescent="0.35">
      <c r="A1763" t="s">
        <v>1984</v>
      </c>
      <c r="B1763" t="s">
        <v>17</v>
      </c>
      <c r="C1763" t="s">
        <v>1985</v>
      </c>
      <c r="D1763" t="s">
        <v>2167</v>
      </c>
      <c r="E1763" t="str">
        <f t="shared" si="47"/>
        <v/>
      </c>
      <c r="F1763" t="s">
        <v>2761</v>
      </c>
      <c r="G1763" s="10">
        <v>331754</v>
      </c>
      <c r="H1763" s="4">
        <v>5.0000000000000001E-3</v>
      </c>
    </row>
    <row r="1764" spans="1:8" x14ac:dyDescent="0.35">
      <c r="A1764" t="s">
        <v>1984</v>
      </c>
      <c r="B1764" t="s">
        <v>17</v>
      </c>
      <c r="C1764" t="s">
        <v>1985</v>
      </c>
      <c r="D1764" t="s">
        <v>2177</v>
      </c>
      <c r="E1764" t="str">
        <f t="shared" si="47"/>
        <v/>
      </c>
      <c r="F1764" t="s">
        <v>2761</v>
      </c>
      <c r="G1764" s="10">
        <v>14617064</v>
      </c>
      <c r="H1764" s="4">
        <v>0.2203</v>
      </c>
    </row>
    <row r="1765" spans="1:8" x14ac:dyDescent="0.35">
      <c r="A1765" t="s">
        <v>1984</v>
      </c>
      <c r="B1765" t="s">
        <v>17</v>
      </c>
      <c r="C1765" t="s">
        <v>1985</v>
      </c>
      <c r="D1765" t="s">
        <v>2179</v>
      </c>
      <c r="E1765" t="str">
        <f t="shared" si="47"/>
        <v/>
      </c>
      <c r="F1765" t="s">
        <v>2761</v>
      </c>
      <c r="G1765" s="10">
        <v>2627489</v>
      </c>
      <c r="H1765" s="4">
        <v>3.9600000000000003E-2</v>
      </c>
    </row>
    <row r="1766" spans="1:8" x14ac:dyDescent="0.35">
      <c r="A1766" t="s">
        <v>2015</v>
      </c>
      <c r="B1766" t="s">
        <v>17</v>
      </c>
      <c r="C1766" t="s">
        <v>2016</v>
      </c>
      <c r="D1766" t="s">
        <v>2170</v>
      </c>
      <c r="E1766" t="str">
        <f t="shared" si="47"/>
        <v/>
      </c>
      <c r="F1766" t="s">
        <v>2762</v>
      </c>
      <c r="G1766" s="10">
        <v>0</v>
      </c>
      <c r="H1766" s="4">
        <v>0</v>
      </c>
    </row>
    <row r="1767" spans="1:8" x14ac:dyDescent="0.35">
      <c r="A1767" t="s">
        <v>2015</v>
      </c>
      <c r="B1767" t="s">
        <v>17</v>
      </c>
      <c r="C1767" t="s">
        <v>2016</v>
      </c>
      <c r="D1767" t="s">
        <v>2172</v>
      </c>
      <c r="E1767" t="str">
        <f t="shared" si="47"/>
        <v/>
      </c>
      <c r="F1767" t="s">
        <v>2762</v>
      </c>
      <c r="G1767" s="10">
        <v>0</v>
      </c>
      <c r="H1767" s="4">
        <v>0</v>
      </c>
    </row>
    <row r="1768" spans="1:8" x14ac:dyDescent="0.35">
      <c r="A1768" t="s">
        <v>2015</v>
      </c>
      <c r="B1768" t="s">
        <v>17</v>
      </c>
      <c r="C1768" t="s">
        <v>2016</v>
      </c>
      <c r="D1768" t="s">
        <v>19</v>
      </c>
      <c r="E1768" t="str">
        <f t="shared" si="47"/>
        <v>8</v>
      </c>
      <c r="F1768" t="s">
        <v>2762</v>
      </c>
      <c r="G1768" s="10">
        <v>1433605</v>
      </c>
      <c r="H1768" s="4">
        <v>0.37819999999999998</v>
      </c>
    </row>
    <row r="1769" spans="1:8" x14ac:dyDescent="0.35">
      <c r="A1769" t="s">
        <v>2015</v>
      </c>
      <c r="B1769" t="s">
        <v>17</v>
      </c>
      <c r="C1769" t="s">
        <v>2016</v>
      </c>
      <c r="D1769" t="s">
        <v>2175</v>
      </c>
      <c r="E1769" t="str">
        <f t="shared" si="47"/>
        <v/>
      </c>
      <c r="F1769" t="s">
        <v>2762</v>
      </c>
      <c r="G1769" s="10">
        <v>932488</v>
      </c>
      <c r="H1769" s="4">
        <v>0.246</v>
      </c>
    </row>
    <row r="1770" spans="1:8" x14ac:dyDescent="0.35">
      <c r="A1770" t="s">
        <v>2015</v>
      </c>
      <c r="B1770" t="s">
        <v>17</v>
      </c>
      <c r="C1770" t="s">
        <v>2016</v>
      </c>
      <c r="D1770" t="s">
        <v>2177</v>
      </c>
      <c r="E1770" t="str">
        <f t="shared" si="47"/>
        <v/>
      </c>
      <c r="F1770" t="s">
        <v>2762</v>
      </c>
      <c r="G1770" s="10">
        <v>672452</v>
      </c>
      <c r="H1770" s="4">
        <v>0.1774</v>
      </c>
    </row>
    <row r="1771" spans="1:8" x14ac:dyDescent="0.35">
      <c r="A1771" t="s">
        <v>2015</v>
      </c>
      <c r="B1771" t="s">
        <v>17</v>
      </c>
      <c r="C1771" t="s">
        <v>2016</v>
      </c>
      <c r="D1771" t="s">
        <v>2179</v>
      </c>
      <c r="E1771" t="str">
        <f t="shared" si="47"/>
        <v/>
      </c>
      <c r="F1771" t="s">
        <v>2762</v>
      </c>
      <c r="G1771" s="10">
        <v>72021</v>
      </c>
      <c r="H1771" s="4">
        <v>1.9E-2</v>
      </c>
    </row>
    <row r="1772" spans="1:8" x14ac:dyDescent="0.35">
      <c r="A1772" t="s">
        <v>2015</v>
      </c>
      <c r="B1772" t="s">
        <v>17</v>
      </c>
      <c r="C1772" t="s">
        <v>2019</v>
      </c>
      <c r="D1772" t="s">
        <v>2172</v>
      </c>
      <c r="E1772" t="str">
        <f t="shared" si="47"/>
        <v/>
      </c>
      <c r="F1772" t="s">
        <v>2763</v>
      </c>
      <c r="G1772" s="10">
        <v>0</v>
      </c>
      <c r="H1772" s="4">
        <v>0</v>
      </c>
    </row>
    <row r="1773" spans="1:8" x14ac:dyDescent="0.35">
      <c r="A1773" t="s">
        <v>2015</v>
      </c>
      <c r="B1773" t="s">
        <v>17</v>
      </c>
      <c r="C1773" t="s">
        <v>2019</v>
      </c>
      <c r="D1773" t="s">
        <v>19</v>
      </c>
      <c r="E1773" t="str">
        <f t="shared" si="47"/>
        <v>8</v>
      </c>
      <c r="F1773" t="s">
        <v>2763</v>
      </c>
      <c r="G1773" s="10">
        <v>1667282</v>
      </c>
      <c r="H1773" s="4">
        <v>0.37809999999999999</v>
      </c>
    </row>
    <row r="1774" spans="1:8" x14ac:dyDescent="0.35">
      <c r="A1774" t="s">
        <v>2015</v>
      </c>
      <c r="B1774" t="s">
        <v>17</v>
      </c>
      <c r="C1774" t="s">
        <v>2019</v>
      </c>
      <c r="D1774" t="s">
        <v>2175</v>
      </c>
      <c r="E1774" t="str">
        <f t="shared" si="47"/>
        <v/>
      </c>
      <c r="F1774" t="s">
        <v>2763</v>
      </c>
      <c r="G1774" s="10">
        <v>1866157</v>
      </c>
      <c r="H1774" s="4">
        <v>0.42320000000000002</v>
      </c>
    </row>
    <row r="1775" spans="1:8" x14ac:dyDescent="0.35">
      <c r="A1775" t="s">
        <v>2015</v>
      </c>
      <c r="B1775" t="s">
        <v>17</v>
      </c>
      <c r="C1775" t="s">
        <v>2019</v>
      </c>
      <c r="D1775" t="s">
        <v>2177</v>
      </c>
      <c r="E1775" t="str">
        <f t="shared" si="47"/>
        <v/>
      </c>
      <c r="F1775" t="s">
        <v>2763</v>
      </c>
      <c r="G1775" s="10">
        <v>885013</v>
      </c>
      <c r="H1775" s="4">
        <v>0.20069999999999999</v>
      </c>
    </row>
    <row r="1776" spans="1:8" x14ac:dyDescent="0.35">
      <c r="A1776" t="s">
        <v>2015</v>
      </c>
      <c r="B1776" t="s">
        <v>17</v>
      </c>
      <c r="C1776" t="s">
        <v>2019</v>
      </c>
      <c r="D1776" t="s">
        <v>2179</v>
      </c>
      <c r="E1776" t="str">
        <f t="shared" si="47"/>
        <v/>
      </c>
      <c r="F1776" t="s">
        <v>2763</v>
      </c>
      <c r="G1776" s="10">
        <v>258405</v>
      </c>
      <c r="H1776" s="4">
        <v>5.8599999999999999E-2</v>
      </c>
    </row>
    <row r="1777" spans="1:8" x14ac:dyDescent="0.35">
      <c r="A1777" t="s">
        <v>2020</v>
      </c>
      <c r="B1777" t="s">
        <v>17</v>
      </c>
      <c r="C1777" t="s">
        <v>2021</v>
      </c>
      <c r="D1777" t="s">
        <v>2172</v>
      </c>
      <c r="E1777" t="str">
        <f t="shared" si="47"/>
        <v/>
      </c>
      <c r="F1777" t="s">
        <v>2764</v>
      </c>
      <c r="G1777" s="10">
        <v>0</v>
      </c>
      <c r="H1777" s="4">
        <v>0</v>
      </c>
    </row>
    <row r="1778" spans="1:8" x14ac:dyDescent="0.35">
      <c r="A1778" t="s">
        <v>2020</v>
      </c>
      <c r="B1778" t="s">
        <v>17</v>
      </c>
      <c r="C1778" t="s">
        <v>2021</v>
      </c>
      <c r="D1778" t="s">
        <v>19</v>
      </c>
      <c r="E1778" t="str">
        <f t="shared" si="47"/>
        <v>8</v>
      </c>
      <c r="F1778" t="s">
        <v>2764</v>
      </c>
      <c r="G1778" s="10">
        <v>7757548</v>
      </c>
      <c r="H1778" s="4">
        <v>0.21310000000000001</v>
      </c>
    </row>
    <row r="1779" spans="1:8" x14ac:dyDescent="0.35">
      <c r="A1779" t="s">
        <v>2020</v>
      </c>
      <c r="B1779" t="s">
        <v>17</v>
      </c>
      <c r="C1779" t="s">
        <v>2021</v>
      </c>
      <c r="D1779" t="s">
        <v>2175</v>
      </c>
      <c r="E1779" t="str">
        <f t="shared" si="47"/>
        <v/>
      </c>
      <c r="F1779" t="s">
        <v>2764</v>
      </c>
      <c r="G1779" s="10">
        <v>12391691</v>
      </c>
      <c r="H1779" s="4">
        <v>0.34039999999999998</v>
      </c>
    </row>
    <row r="1780" spans="1:8" x14ac:dyDescent="0.35">
      <c r="A1780" t="s">
        <v>2020</v>
      </c>
      <c r="B1780" t="s">
        <v>17</v>
      </c>
      <c r="C1780" t="s">
        <v>2021</v>
      </c>
      <c r="D1780" t="s">
        <v>2177</v>
      </c>
      <c r="E1780" t="str">
        <f t="shared" si="47"/>
        <v/>
      </c>
      <c r="F1780" t="s">
        <v>2764</v>
      </c>
      <c r="G1780" s="10">
        <v>6042951</v>
      </c>
      <c r="H1780" s="4">
        <v>0.16600000000000001</v>
      </c>
    </row>
    <row r="1781" spans="1:8" x14ac:dyDescent="0.35">
      <c r="A1781" t="s">
        <v>2020</v>
      </c>
      <c r="B1781" t="s">
        <v>17</v>
      </c>
      <c r="C1781" t="s">
        <v>2021</v>
      </c>
      <c r="D1781" t="s">
        <v>2179</v>
      </c>
      <c r="E1781" t="str">
        <f t="shared" si="47"/>
        <v/>
      </c>
      <c r="F1781" t="s">
        <v>2764</v>
      </c>
      <c r="G1781" s="10">
        <v>1925736</v>
      </c>
      <c r="H1781" s="4">
        <v>5.2900000000000003E-2</v>
      </c>
    </row>
    <row r="1782" spans="1:8" x14ac:dyDescent="0.35">
      <c r="A1782" t="s">
        <v>2022</v>
      </c>
      <c r="B1782" t="s">
        <v>17</v>
      </c>
      <c r="C1782" t="s">
        <v>2023</v>
      </c>
      <c r="D1782" t="s">
        <v>2172</v>
      </c>
      <c r="E1782" t="str">
        <f t="shared" si="47"/>
        <v/>
      </c>
      <c r="F1782" t="s">
        <v>2765</v>
      </c>
      <c r="G1782" s="10">
        <v>0</v>
      </c>
      <c r="H1782" s="4">
        <v>0</v>
      </c>
    </row>
    <row r="1783" spans="1:8" x14ac:dyDescent="0.35">
      <c r="A1783" t="s">
        <v>2022</v>
      </c>
      <c r="B1783" t="s">
        <v>17</v>
      </c>
      <c r="C1783" t="s">
        <v>2023</v>
      </c>
      <c r="D1783" t="s">
        <v>19</v>
      </c>
      <c r="E1783" t="str">
        <f t="shared" si="47"/>
        <v>8</v>
      </c>
      <c r="F1783" t="s">
        <v>2765</v>
      </c>
      <c r="G1783" s="10">
        <v>1075744</v>
      </c>
      <c r="H1783" s="4">
        <v>0.27800000000000002</v>
      </c>
    </row>
    <row r="1784" spans="1:8" x14ac:dyDescent="0.35">
      <c r="A1784" t="s">
        <v>2022</v>
      </c>
      <c r="B1784" t="s">
        <v>17</v>
      </c>
      <c r="C1784" t="s">
        <v>2023</v>
      </c>
      <c r="D1784" t="s">
        <v>30</v>
      </c>
      <c r="E1784" t="str">
        <f t="shared" si="47"/>
        <v>8</v>
      </c>
      <c r="F1784" t="s">
        <v>2765</v>
      </c>
      <c r="G1784" s="10">
        <v>200444</v>
      </c>
      <c r="H1784" s="4">
        <v>5.1799999999999999E-2</v>
      </c>
    </row>
    <row r="1785" spans="1:8" x14ac:dyDescent="0.35">
      <c r="A1785" t="s">
        <v>2022</v>
      </c>
      <c r="B1785" t="s">
        <v>17</v>
      </c>
      <c r="C1785" t="s">
        <v>2023</v>
      </c>
      <c r="D1785" t="s">
        <v>2175</v>
      </c>
      <c r="E1785" t="str">
        <f t="shared" si="47"/>
        <v/>
      </c>
      <c r="F1785" t="s">
        <v>2765</v>
      </c>
      <c r="G1785" s="10">
        <v>1112118</v>
      </c>
      <c r="H1785" s="4">
        <v>0.28739999999999999</v>
      </c>
    </row>
    <row r="1786" spans="1:8" x14ac:dyDescent="0.35">
      <c r="A1786" t="s">
        <v>2022</v>
      </c>
      <c r="B1786" t="s">
        <v>17</v>
      </c>
      <c r="C1786" t="s">
        <v>2023</v>
      </c>
      <c r="D1786" t="s">
        <v>2177</v>
      </c>
      <c r="E1786" t="str">
        <f t="shared" si="47"/>
        <v/>
      </c>
      <c r="F1786" t="s">
        <v>2765</v>
      </c>
      <c r="G1786" s="10">
        <v>591272</v>
      </c>
      <c r="H1786" s="4">
        <v>0.15279999999999999</v>
      </c>
    </row>
    <row r="1787" spans="1:8" x14ac:dyDescent="0.35">
      <c r="A1787" t="s">
        <v>2022</v>
      </c>
      <c r="B1787" t="s">
        <v>17</v>
      </c>
      <c r="C1787" t="s">
        <v>2023</v>
      </c>
      <c r="D1787" t="s">
        <v>2179</v>
      </c>
      <c r="E1787" t="str">
        <f t="shared" si="47"/>
        <v/>
      </c>
      <c r="F1787" t="s">
        <v>2765</v>
      </c>
      <c r="G1787" s="10">
        <v>0</v>
      </c>
      <c r="H1787" s="4">
        <v>0</v>
      </c>
    </row>
    <row r="1788" spans="1:8" x14ac:dyDescent="0.35">
      <c r="A1788" t="s">
        <v>2022</v>
      </c>
      <c r="B1788" t="s">
        <v>17</v>
      </c>
      <c r="C1788" t="s">
        <v>2029</v>
      </c>
      <c r="D1788" t="s">
        <v>2170</v>
      </c>
      <c r="E1788" t="str">
        <f t="shared" si="47"/>
        <v/>
      </c>
      <c r="F1788" t="s">
        <v>2766</v>
      </c>
      <c r="G1788" s="10">
        <v>0</v>
      </c>
      <c r="H1788" s="4">
        <v>0</v>
      </c>
    </row>
    <row r="1789" spans="1:8" x14ac:dyDescent="0.35">
      <c r="A1789" t="s">
        <v>2022</v>
      </c>
      <c r="B1789" t="s">
        <v>17</v>
      </c>
      <c r="C1789" t="s">
        <v>2029</v>
      </c>
      <c r="D1789" t="s">
        <v>2172</v>
      </c>
      <c r="E1789" t="str">
        <f t="shared" si="47"/>
        <v/>
      </c>
      <c r="F1789" t="s">
        <v>2766</v>
      </c>
      <c r="G1789" s="10">
        <v>0</v>
      </c>
      <c r="H1789" s="4">
        <v>0</v>
      </c>
    </row>
    <row r="1790" spans="1:8" x14ac:dyDescent="0.35">
      <c r="A1790" t="s">
        <v>2022</v>
      </c>
      <c r="B1790" t="s">
        <v>17</v>
      </c>
      <c r="C1790" t="s">
        <v>2029</v>
      </c>
      <c r="D1790" t="s">
        <v>19</v>
      </c>
      <c r="E1790" t="str">
        <f t="shared" si="47"/>
        <v>8</v>
      </c>
      <c r="F1790" t="s">
        <v>2766</v>
      </c>
      <c r="G1790" s="10">
        <v>2598716</v>
      </c>
      <c r="H1790" s="4">
        <v>0.35859999999999997</v>
      </c>
    </row>
    <row r="1791" spans="1:8" x14ac:dyDescent="0.35">
      <c r="A1791" t="s">
        <v>2022</v>
      </c>
      <c r="B1791" t="s">
        <v>17</v>
      </c>
      <c r="C1791" t="s">
        <v>2029</v>
      </c>
      <c r="D1791" t="s">
        <v>30</v>
      </c>
      <c r="E1791" t="str">
        <f t="shared" si="47"/>
        <v>8</v>
      </c>
      <c r="F1791" t="s">
        <v>2766</v>
      </c>
      <c r="G1791" s="10">
        <v>309440</v>
      </c>
      <c r="H1791" s="4">
        <v>4.2700000000000002E-2</v>
      </c>
    </row>
    <row r="1792" spans="1:8" x14ac:dyDescent="0.35">
      <c r="A1792" t="s">
        <v>2022</v>
      </c>
      <c r="B1792" t="s">
        <v>17</v>
      </c>
      <c r="C1792" t="s">
        <v>2029</v>
      </c>
      <c r="D1792" t="s">
        <v>2175</v>
      </c>
      <c r="E1792" t="str">
        <f t="shared" si="47"/>
        <v/>
      </c>
      <c r="F1792" t="s">
        <v>2766</v>
      </c>
      <c r="G1792" s="10">
        <v>1997229</v>
      </c>
      <c r="H1792" s="4">
        <v>0.27560000000000001</v>
      </c>
    </row>
    <row r="1793" spans="1:8" x14ac:dyDescent="0.35">
      <c r="A1793" t="s">
        <v>2022</v>
      </c>
      <c r="B1793" t="s">
        <v>17</v>
      </c>
      <c r="C1793" t="s">
        <v>2029</v>
      </c>
      <c r="D1793" t="s">
        <v>2177</v>
      </c>
      <c r="E1793" t="str">
        <f t="shared" si="47"/>
        <v/>
      </c>
      <c r="F1793" t="s">
        <v>2766</v>
      </c>
      <c r="G1793" s="10">
        <v>1180510</v>
      </c>
      <c r="H1793" s="4">
        <v>0.16289999999999999</v>
      </c>
    </row>
    <row r="1794" spans="1:8" x14ac:dyDescent="0.35">
      <c r="A1794" t="s">
        <v>2022</v>
      </c>
      <c r="B1794" t="s">
        <v>17</v>
      </c>
      <c r="C1794" t="s">
        <v>2029</v>
      </c>
      <c r="D1794" t="s">
        <v>2179</v>
      </c>
      <c r="E1794" t="str">
        <f t="shared" si="47"/>
        <v/>
      </c>
      <c r="F1794" t="s">
        <v>2766</v>
      </c>
      <c r="G1794" s="10">
        <v>149285</v>
      </c>
      <c r="H1794" s="4">
        <v>2.06E-2</v>
      </c>
    </row>
    <row r="1795" spans="1:8" x14ac:dyDescent="0.35">
      <c r="A1795" t="s">
        <v>2022</v>
      </c>
      <c r="B1795" t="s">
        <v>17</v>
      </c>
      <c r="C1795" t="s">
        <v>2032</v>
      </c>
      <c r="D1795" t="s">
        <v>2172</v>
      </c>
      <c r="E1795" t="str">
        <f t="shared" ref="E1795:E1858" si="48">IF(OR(D1795="0187",D1795="0287"),"",IF(MID(D1795,3,1)="8","8",""))</f>
        <v/>
      </c>
      <c r="F1795" t="s">
        <v>2767</v>
      </c>
      <c r="G1795" s="10">
        <v>0</v>
      </c>
      <c r="H1795" s="4">
        <v>0</v>
      </c>
    </row>
    <row r="1796" spans="1:8" x14ac:dyDescent="0.35">
      <c r="A1796" t="s">
        <v>2022</v>
      </c>
      <c r="B1796" t="s">
        <v>17</v>
      </c>
      <c r="C1796" t="s">
        <v>2032</v>
      </c>
      <c r="D1796" t="s">
        <v>19</v>
      </c>
      <c r="E1796" t="str">
        <f t="shared" si="48"/>
        <v>8</v>
      </c>
      <c r="F1796" t="s">
        <v>2767</v>
      </c>
      <c r="G1796" s="10">
        <v>868863</v>
      </c>
      <c r="H1796" s="4">
        <v>0.43309999999999998</v>
      </c>
    </row>
    <row r="1797" spans="1:8" x14ac:dyDescent="0.35">
      <c r="A1797" t="s">
        <v>2022</v>
      </c>
      <c r="B1797" t="s">
        <v>17</v>
      </c>
      <c r="C1797" t="s">
        <v>2032</v>
      </c>
      <c r="D1797" t="s">
        <v>2175</v>
      </c>
      <c r="E1797" t="str">
        <f t="shared" si="48"/>
        <v/>
      </c>
      <c r="F1797" t="s">
        <v>2767</v>
      </c>
      <c r="G1797" s="10">
        <v>786811</v>
      </c>
      <c r="H1797" s="4">
        <v>0.39219999999999999</v>
      </c>
    </row>
    <row r="1798" spans="1:8" x14ac:dyDescent="0.35">
      <c r="A1798" t="s">
        <v>2022</v>
      </c>
      <c r="B1798" t="s">
        <v>17</v>
      </c>
      <c r="C1798" t="s">
        <v>2032</v>
      </c>
      <c r="D1798" t="s">
        <v>2177</v>
      </c>
      <c r="E1798" t="str">
        <f t="shared" si="48"/>
        <v/>
      </c>
      <c r="F1798" t="s">
        <v>2767</v>
      </c>
      <c r="G1798" s="10">
        <v>509361</v>
      </c>
      <c r="H1798" s="4">
        <v>0.25390000000000001</v>
      </c>
    </row>
    <row r="1799" spans="1:8" x14ac:dyDescent="0.35">
      <c r="A1799" t="s">
        <v>2022</v>
      </c>
      <c r="B1799" t="s">
        <v>17</v>
      </c>
      <c r="C1799" t="s">
        <v>2032</v>
      </c>
      <c r="D1799" t="s">
        <v>2179</v>
      </c>
      <c r="E1799" t="str">
        <f t="shared" si="48"/>
        <v/>
      </c>
      <c r="F1799" t="s">
        <v>2767</v>
      </c>
      <c r="G1799" s="10">
        <v>158887</v>
      </c>
      <c r="H1799" s="4">
        <v>7.9200000000000007E-2</v>
      </c>
    </row>
    <row r="1800" spans="1:8" x14ac:dyDescent="0.35">
      <c r="A1800" t="s">
        <v>2037</v>
      </c>
      <c r="B1800" t="s">
        <v>17</v>
      </c>
      <c r="C1800" t="s">
        <v>2038</v>
      </c>
      <c r="D1800" t="s">
        <v>2170</v>
      </c>
      <c r="E1800" t="str">
        <f t="shared" si="48"/>
        <v/>
      </c>
      <c r="F1800" t="s">
        <v>2768</v>
      </c>
      <c r="G1800" s="10">
        <v>0</v>
      </c>
      <c r="H1800" s="4">
        <v>0</v>
      </c>
    </row>
    <row r="1801" spans="1:8" x14ac:dyDescent="0.35">
      <c r="A1801" t="s">
        <v>2037</v>
      </c>
      <c r="B1801" t="s">
        <v>17</v>
      </c>
      <c r="C1801" t="s">
        <v>2038</v>
      </c>
      <c r="D1801" t="s">
        <v>2172</v>
      </c>
      <c r="E1801" t="str">
        <f t="shared" si="48"/>
        <v/>
      </c>
      <c r="F1801" t="s">
        <v>2768</v>
      </c>
      <c r="G1801" s="10">
        <v>0</v>
      </c>
      <c r="H1801" s="4">
        <v>0</v>
      </c>
    </row>
    <row r="1802" spans="1:8" x14ac:dyDescent="0.35">
      <c r="A1802" t="s">
        <v>2037</v>
      </c>
      <c r="B1802" t="s">
        <v>17</v>
      </c>
      <c r="C1802" t="s">
        <v>2038</v>
      </c>
      <c r="D1802" t="s">
        <v>19</v>
      </c>
      <c r="E1802" t="str">
        <f t="shared" si="48"/>
        <v>8</v>
      </c>
      <c r="F1802" t="s">
        <v>2768</v>
      </c>
      <c r="G1802" s="10">
        <v>1076519</v>
      </c>
      <c r="H1802" s="4">
        <v>0.21360000000000001</v>
      </c>
    </row>
    <row r="1803" spans="1:8" x14ac:dyDescent="0.35">
      <c r="A1803" t="s">
        <v>2037</v>
      </c>
      <c r="B1803" t="s">
        <v>17</v>
      </c>
      <c r="C1803" t="s">
        <v>2038</v>
      </c>
      <c r="D1803" t="s">
        <v>2175</v>
      </c>
      <c r="E1803" t="str">
        <f t="shared" si="48"/>
        <v/>
      </c>
      <c r="F1803" t="s">
        <v>2768</v>
      </c>
      <c r="G1803" s="10">
        <v>1206044</v>
      </c>
      <c r="H1803" s="4">
        <v>0.23930000000000001</v>
      </c>
    </row>
    <row r="1804" spans="1:8" x14ac:dyDescent="0.35">
      <c r="A1804" t="s">
        <v>2037</v>
      </c>
      <c r="B1804" t="s">
        <v>17</v>
      </c>
      <c r="C1804" t="s">
        <v>2038</v>
      </c>
      <c r="D1804" t="s">
        <v>2177</v>
      </c>
      <c r="E1804" t="str">
        <f t="shared" si="48"/>
        <v/>
      </c>
      <c r="F1804" t="s">
        <v>2768</v>
      </c>
      <c r="G1804" s="10">
        <v>838637</v>
      </c>
      <c r="H1804" s="4">
        <v>0.16639999999999999</v>
      </c>
    </row>
    <row r="1805" spans="1:8" x14ac:dyDescent="0.35">
      <c r="A1805" t="s">
        <v>2037</v>
      </c>
      <c r="B1805" t="s">
        <v>17</v>
      </c>
      <c r="C1805" t="s">
        <v>2038</v>
      </c>
      <c r="D1805" t="s">
        <v>2179</v>
      </c>
      <c r="E1805" t="str">
        <f t="shared" si="48"/>
        <v/>
      </c>
      <c r="F1805" t="s">
        <v>2768</v>
      </c>
      <c r="G1805" s="10">
        <v>263082</v>
      </c>
      <c r="H1805" s="4">
        <v>5.2200000000000003E-2</v>
      </c>
    </row>
    <row r="1806" spans="1:8" x14ac:dyDescent="0.35">
      <c r="A1806" t="s">
        <v>2048</v>
      </c>
      <c r="B1806" t="s">
        <v>17</v>
      </c>
      <c r="C1806" t="s">
        <v>2049</v>
      </c>
      <c r="D1806" t="s">
        <v>2170</v>
      </c>
      <c r="E1806" t="str">
        <f t="shared" si="48"/>
        <v/>
      </c>
      <c r="F1806" t="s">
        <v>2769</v>
      </c>
      <c r="G1806" s="10">
        <v>0</v>
      </c>
      <c r="H1806" s="4">
        <v>0</v>
      </c>
    </row>
    <row r="1807" spans="1:8" x14ac:dyDescent="0.35">
      <c r="A1807" t="s">
        <v>2048</v>
      </c>
      <c r="B1807" t="s">
        <v>17</v>
      </c>
      <c r="C1807" t="s">
        <v>2049</v>
      </c>
      <c r="D1807" t="s">
        <v>2172</v>
      </c>
      <c r="E1807" t="str">
        <f t="shared" si="48"/>
        <v/>
      </c>
      <c r="F1807" t="s">
        <v>2769</v>
      </c>
      <c r="G1807" s="10">
        <v>0</v>
      </c>
      <c r="H1807" s="4">
        <v>0</v>
      </c>
    </row>
    <row r="1808" spans="1:8" x14ac:dyDescent="0.35">
      <c r="A1808" t="s">
        <v>2048</v>
      </c>
      <c r="B1808" t="s">
        <v>17</v>
      </c>
      <c r="C1808" t="s">
        <v>2049</v>
      </c>
      <c r="D1808" t="s">
        <v>19</v>
      </c>
      <c r="E1808" t="str">
        <f t="shared" si="48"/>
        <v>8</v>
      </c>
      <c r="F1808" t="s">
        <v>2769</v>
      </c>
      <c r="G1808" s="10">
        <v>5319634</v>
      </c>
      <c r="H1808" s="4">
        <v>0.18079999999999999</v>
      </c>
    </row>
    <row r="1809" spans="1:8" x14ac:dyDescent="0.35">
      <c r="A1809" t="s">
        <v>2048</v>
      </c>
      <c r="B1809" t="s">
        <v>17</v>
      </c>
      <c r="C1809" t="s">
        <v>2049</v>
      </c>
      <c r="D1809" t="s">
        <v>2175</v>
      </c>
      <c r="E1809" t="str">
        <f t="shared" si="48"/>
        <v/>
      </c>
      <c r="F1809" t="s">
        <v>2769</v>
      </c>
      <c r="G1809" s="10">
        <v>9547684</v>
      </c>
      <c r="H1809" s="4">
        <v>0.32450000000000001</v>
      </c>
    </row>
    <row r="1810" spans="1:8" x14ac:dyDescent="0.35">
      <c r="A1810" t="s">
        <v>2048</v>
      </c>
      <c r="B1810" t="s">
        <v>17</v>
      </c>
      <c r="C1810" t="s">
        <v>2049</v>
      </c>
      <c r="D1810" t="s">
        <v>2177</v>
      </c>
      <c r="E1810" t="str">
        <f t="shared" si="48"/>
        <v/>
      </c>
      <c r="F1810" t="s">
        <v>2769</v>
      </c>
      <c r="G1810" s="10">
        <v>6437699</v>
      </c>
      <c r="H1810" s="4">
        <v>0.21879999999999999</v>
      </c>
    </row>
    <row r="1811" spans="1:8" x14ac:dyDescent="0.35">
      <c r="A1811" t="s">
        <v>2048</v>
      </c>
      <c r="B1811" t="s">
        <v>17</v>
      </c>
      <c r="C1811" t="s">
        <v>2049</v>
      </c>
      <c r="D1811" t="s">
        <v>2179</v>
      </c>
      <c r="E1811" t="str">
        <f t="shared" si="48"/>
        <v/>
      </c>
      <c r="F1811" t="s">
        <v>2769</v>
      </c>
      <c r="G1811" s="10">
        <v>585513</v>
      </c>
      <c r="H1811" s="4">
        <v>1.9900000000000001E-2</v>
      </c>
    </row>
    <row r="1812" spans="1:8" x14ac:dyDescent="0.35">
      <c r="A1812" t="s">
        <v>2050</v>
      </c>
      <c r="B1812" t="s">
        <v>17</v>
      </c>
      <c r="C1812" t="s">
        <v>2051</v>
      </c>
      <c r="D1812" t="s">
        <v>2170</v>
      </c>
      <c r="E1812" t="str">
        <f t="shared" si="48"/>
        <v/>
      </c>
      <c r="F1812" t="s">
        <v>2770</v>
      </c>
      <c r="G1812" s="10">
        <v>0</v>
      </c>
      <c r="H1812" s="4">
        <v>0</v>
      </c>
    </row>
    <row r="1813" spans="1:8" x14ac:dyDescent="0.35">
      <c r="A1813" t="s">
        <v>2050</v>
      </c>
      <c r="B1813" t="s">
        <v>17</v>
      </c>
      <c r="C1813" t="s">
        <v>2051</v>
      </c>
      <c r="D1813" t="s">
        <v>2172</v>
      </c>
      <c r="E1813" t="str">
        <f t="shared" si="48"/>
        <v/>
      </c>
      <c r="F1813" t="s">
        <v>2770</v>
      </c>
      <c r="G1813" s="10">
        <v>0</v>
      </c>
      <c r="H1813" s="4">
        <v>0</v>
      </c>
    </row>
    <row r="1814" spans="1:8" x14ac:dyDescent="0.35">
      <c r="A1814" t="s">
        <v>2050</v>
      </c>
      <c r="B1814" t="s">
        <v>17</v>
      </c>
      <c r="C1814" t="s">
        <v>2051</v>
      </c>
      <c r="D1814" t="s">
        <v>19</v>
      </c>
      <c r="E1814" t="str">
        <f t="shared" si="48"/>
        <v>8</v>
      </c>
      <c r="F1814" t="s">
        <v>2770</v>
      </c>
      <c r="G1814" s="10">
        <v>1782382</v>
      </c>
      <c r="H1814" s="4">
        <v>0.40889999999999999</v>
      </c>
    </row>
    <row r="1815" spans="1:8" x14ac:dyDescent="0.35">
      <c r="A1815" t="s">
        <v>2050</v>
      </c>
      <c r="B1815" t="s">
        <v>17</v>
      </c>
      <c r="C1815" t="s">
        <v>2051</v>
      </c>
      <c r="D1815" t="s">
        <v>30</v>
      </c>
      <c r="E1815" t="str">
        <f t="shared" si="48"/>
        <v>8</v>
      </c>
      <c r="F1815" t="s">
        <v>2770</v>
      </c>
      <c r="G1815" s="10">
        <v>165641</v>
      </c>
      <c r="H1815" s="4">
        <v>3.7999999999999999E-2</v>
      </c>
    </row>
    <row r="1816" spans="1:8" x14ac:dyDescent="0.35">
      <c r="A1816" t="s">
        <v>2050</v>
      </c>
      <c r="B1816" t="s">
        <v>17</v>
      </c>
      <c r="C1816" t="s">
        <v>2051</v>
      </c>
      <c r="D1816" t="s">
        <v>2175</v>
      </c>
      <c r="E1816" t="str">
        <f t="shared" si="48"/>
        <v/>
      </c>
      <c r="F1816" t="s">
        <v>2770</v>
      </c>
      <c r="G1816" s="10">
        <v>1336460</v>
      </c>
      <c r="H1816" s="4">
        <v>0.30659999999999998</v>
      </c>
    </row>
    <row r="1817" spans="1:8" x14ac:dyDescent="0.35">
      <c r="A1817" t="s">
        <v>2050</v>
      </c>
      <c r="B1817" t="s">
        <v>17</v>
      </c>
      <c r="C1817" t="s">
        <v>2051</v>
      </c>
      <c r="D1817" t="s">
        <v>2177</v>
      </c>
      <c r="E1817" t="str">
        <f t="shared" si="48"/>
        <v/>
      </c>
      <c r="F1817" t="s">
        <v>2770</v>
      </c>
      <c r="G1817" s="10">
        <v>790281</v>
      </c>
      <c r="H1817" s="4">
        <v>0.18129999999999999</v>
      </c>
    </row>
    <row r="1818" spans="1:8" x14ac:dyDescent="0.35">
      <c r="A1818" t="s">
        <v>2050</v>
      </c>
      <c r="B1818" t="s">
        <v>17</v>
      </c>
      <c r="C1818" t="s">
        <v>2051</v>
      </c>
      <c r="D1818" t="s">
        <v>2179</v>
      </c>
      <c r="E1818" t="str">
        <f t="shared" si="48"/>
        <v/>
      </c>
      <c r="F1818" t="s">
        <v>2770</v>
      </c>
      <c r="G1818" s="10">
        <v>118564</v>
      </c>
      <c r="H1818" s="4">
        <v>2.7199999999999998E-2</v>
      </c>
    </row>
    <row r="1819" spans="1:8" x14ac:dyDescent="0.35">
      <c r="A1819" t="s">
        <v>2050</v>
      </c>
      <c r="B1819" t="s">
        <v>17</v>
      </c>
      <c r="C1819" t="s">
        <v>2053</v>
      </c>
      <c r="D1819" t="s">
        <v>2170</v>
      </c>
      <c r="E1819" t="str">
        <f t="shared" si="48"/>
        <v/>
      </c>
      <c r="F1819" t="s">
        <v>2771</v>
      </c>
      <c r="G1819" s="10">
        <v>0</v>
      </c>
      <c r="H1819" s="4">
        <v>0</v>
      </c>
    </row>
    <row r="1820" spans="1:8" x14ac:dyDescent="0.35">
      <c r="A1820" t="s">
        <v>2050</v>
      </c>
      <c r="B1820" t="s">
        <v>17</v>
      </c>
      <c r="C1820" t="s">
        <v>2053</v>
      </c>
      <c r="D1820" t="s">
        <v>2172</v>
      </c>
      <c r="E1820" t="str">
        <f t="shared" si="48"/>
        <v/>
      </c>
      <c r="F1820" t="s">
        <v>2771</v>
      </c>
      <c r="G1820" s="10">
        <v>0</v>
      </c>
      <c r="H1820" s="4">
        <v>0</v>
      </c>
    </row>
    <row r="1821" spans="1:8" x14ac:dyDescent="0.35">
      <c r="A1821" t="s">
        <v>2050</v>
      </c>
      <c r="B1821" t="s">
        <v>17</v>
      </c>
      <c r="C1821" t="s">
        <v>2053</v>
      </c>
      <c r="D1821" t="s">
        <v>19</v>
      </c>
      <c r="E1821" t="str">
        <f t="shared" si="48"/>
        <v>8</v>
      </c>
      <c r="F1821" t="s">
        <v>2771</v>
      </c>
      <c r="G1821" s="10">
        <v>1234415</v>
      </c>
      <c r="H1821" s="4">
        <v>0.40079999999999999</v>
      </c>
    </row>
    <row r="1822" spans="1:8" x14ac:dyDescent="0.35">
      <c r="A1822" t="s">
        <v>2050</v>
      </c>
      <c r="B1822" t="s">
        <v>17</v>
      </c>
      <c r="C1822" t="s">
        <v>2053</v>
      </c>
      <c r="D1822" t="s">
        <v>30</v>
      </c>
      <c r="E1822" t="str">
        <f t="shared" si="48"/>
        <v>8</v>
      </c>
      <c r="F1822" t="s">
        <v>2771</v>
      </c>
      <c r="G1822" s="10">
        <v>144754</v>
      </c>
      <c r="H1822" s="4">
        <v>4.7E-2</v>
      </c>
    </row>
    <row r="1823" spans="1:8" x14ac:dyDescent="0.35">
      <c r="A1823" t="s">
        <v>2050</v>
      </c>
      <c r="B1823" t="s">
        <v>17</v>
      </c>
      <c r="C1823" t="s">
        <v>2053</v>
      </c>
      <c r="D1823" t="s">
        <v>2175</v>
      </c>
      <c r="E1823" t="str">
        <f t="shared" si="48"/>
        <v/>
      </c>
      <c r="F1823" t="s">
        <v>2771</v>
      </c>
      <c r="G1823" s="10">
        <v>868218</v>
      </c>
      <c r="H1823" s="4">
        <v>0.28189999999999998</v>
      </c>
    </row>
    <row r="1824" spans="1:8" x14ac:dyDescent="0.35">
      <c r="A1824" t="s">
        <v>2050</v>
      </c>
      <c r="B1824" t="s">
        <v>17</v>
      </c>
      <c r="C1824" t="s">
        <v>2053</v>
      </c>
      <c r="D1824" t="s">
        <v>2177</v>
      </c>
      <c r="E1824" t="str">
        <f t="shared" si="48"/>
        <v/>
      </c>
      <c r="F1824" t="s">
        <v>2771</v>
      </c>
      <c r="G1824" s="10">
        <v>719768</v>
      </c>
      <c r="H1824" s="4">
        <v>0.23369999999999999</v>
      </c>
    </row>
    <row r="1825" spans="1:8" x14ac:dyDescent="0.35">
      <c r="A1825" t="s">
        <v>2050</v>
      </c>
      <c r="B1825" t="s">
        <v>17</v>
      </c>
      <c r="C1825" t="s">
        <v>2053</v>
      </c>
      <c r="D1825" t="s">
        <v>2179</v>
      </c>
      <c r="E1825" t="str">
        <f t="shared" si="48"/>
        <v/>
      </c>
      <c r="F1825" t="s">
        <v>2771</v>
      </c>
      <c r="G1825" s="10">
        <v>154302</v>
      </c>
      <c r="H1825" s="4">
        <v>5.0099999999999999E-2</v>
      </c>
    </row>
    <row r="1826" spans="1:8" x14ac:dyDescent="0.35">
      <c r="A1826" t="s">
        <v>2050</v>
      </c>
      <c r="B1826" t="s">
        <v>17</v>
      </c>
      <c r="C1826" t="s">
        <v>2061</v>
      </c>
      <c r="D1826" t="s">
        <v>2170</v>
      </c>
      <c r="E1826" t="str">
        <f t="shared" si="48"/>
        <v/>
      </c>
      <c r="F1826" t="s">
        <v>2772</v>
      </c>
      <c r="G1826" s="10">
        <v>0</v>
      </c>
      <c r="H1826" s="4">
        <v>0</v>
      </c>
    </row>
    <row r="1827" spans="1:8" x14ac:dyDescent="0.35">
      <c r="A1827" t="s">
        <v>2050</v>
      </c>
      <c r="B1827" t="s">
        <v>17</v>
      </c>
      <c r="C1827" t="s">
        <v>2061</v>
      </c>
      <c r="D1827" t="s">
        <v>2172</v>
      </c>
      <c r="E1827" t="str">
        <f t="shared" si="48"/>
        <v/>
      </c>
      <c r="F1827" t="s">
        <v>2772</v>
      </c>
      <c r="G1827" s="10">
        <v>0</v>
      </c>
      <c r="H1827" s="4">
        <v>0</v>
      </c>
    </row>
    <row r="1828" spans="1:8" x14ac:dyDescent="0.35">
      <c r="A1828" t="s">
        <v>2050</v>
      </c>
      <c r="B1828" t="s">
        <v>17</v>
      </c>
      <c r="C1828" t="s">
        <v>2061</v>
      </c>
      <c r="D1828" t="s">
        <v>19</v>
      </c>
      <c r="E1828" t="str">
        <f t="shared" si="48"/>
        <v>8</v>
      </c>
      <c r="F1828" t="s">
        <v>2772</v>
      </c>
      <c r="G1828" s="10">
        <v>713905</v>
      </c>
      <c r="H1828" s="4">
        <v>0.27489999999999998</v>
      </c>
    </row>
    <row r="1829" spans="1:8" x14ac:dyDescent="0.35">
      <c r="A1829" t="s">
        <v>2050</v>
      </c>
      <c r="B1829" t="s">
        <v>17</v>
      </c>
      <c r="C1829" t="s">
        <v>2061</v>
      </c>
      <c r="D1829" t="s">
        <v>30</v>
      </c>
      <c r="E1829" t="str">
        <f t="shared" si="48"/>
        <v>8</v>
      </c>
      <c r="F1829" t="s">
        <v>2772</v>
      </c>
      <c r="G1829" s="10">
        <v>210614</v>
      </c>
      <c r="H1829" s="4">
        <v>8.1100000000000005E-2</v>
      </c>
    </row>
    <row r="1830" spans="1:8" x14ac:dyDescent="0.35">
      <c r="A1830" t="s">
        <v>2050</v>
      </c>
      <c r="B1830" t="s">
        <v>17</v>
      </c>
      <c r="C1830" t="s">
        <v>2061</v>
      </c>
      <c r="D1830" t="s">
        <v>2175</v>
      </c>
      <c r="E1830" t="str">
        <f t="shared" si="48"/>
        <v/>
      </c>
      <c r="F1830" t="s">
        <v>2772</v>
      </c>
      <c r="G1830" s="10">
        <v>659368</v>
      </c>
      <c r="H1830" s="4">
        <v>0.25390000000000001</v>
      </c>
    </row>
    <row r="1831" spans="1:8" x14ac:dyDescent="0.35">
      <c r="A1831" t="s">
        <v>2050</v>
      </c>
      <c r="B1831" t="s">
        <v>17</v>
      </c>
      <c r="C1831" t="s">
        <v>2061</v>
      </c>
      <c r="D1831" t="s">
        <v>2177</v>
      </c>
      <c r="E1831" t="str">
        <f t="shared" si="48"/>
        <v/>
      </c>
      <c r="F1831" t="s">
        <v>2772</v>
      </c>
      <c r="G1831" s="10">
        <v>507186</v>
      </c>
      <c r="H1831" s="4">
        <v>0.1953</v>
      </c>
    </row>
    <row r="1832" spans="1:8" x14ac:dyDescent="0.35">
      <c r="A1832" t="s">
        <v>2050</v>
      </c>
      <c r="B1832" t="s">
        <v>17</v>
      </c>
      <c r="C1832" t="s">
        <v>2061</v>
      </c>
      <c r="D1832" t="s">
        <v>2179</v>
      </c>
      <c r="E1832" t="str">
        <f t="shared" si="48"/>
        <v/>
      </c>
      <c r="F1832" t="s">
        <v>2772</v>
      </c>
      <c r="G1832" s="10">
        <v>202044</v>
      </c>
      <c r="H1832" s="4">
        <v>7.7799999999999994E-2</v>
      </c>
    </row>
    <row r="1833" spans="1:8" x14ac:dyDescent="0.35">
      <c r="A1833" t="s">
        <v>2064</v>
      </c>
      <c r="B1833" t="s">
        <v>17</v>
      </c>
      <c r="C1833" t="s">
        <v>2068</v>
      </c>
      <c r="D1833" t="s">
        <v>2170</v>
      </c>
      <c r="E1833" t="str">
        <f t="shared" si="48"/>
        <v/>
      </c>
      <c r="F1833" t="s">
        <v>2774</v>
      </c>
      <c r="G1833" s="10">
        <v>0</v>
      </c>
      <c r="H1833" s="4">
        <v>0</v>
      </c>
    </row>
    <row r="1834" spans="1:8" x14ac:dyDescent="0.35">
      <c r="A1834" t="s">
        <v>2064</v>
      </c>
      <c r="B1834" t="s">
        <v>17</v>
      </c>
      <c r="C1834" t="s">
        <v>2068</v>
      </c>
      <c r="D1834" t="s">
        <v>2172</v>
      </c>
      <c r="E1834" t="str">
        <f t="shared" si="48"/>
        <v/>
      </c>
      <c r="F1834" t="s">
        <v>2774</v>
      </c>
      <c r="G1834" s="10">
        <v>0</v>
      </c>
      <c r="H1834" s="4">
        <v>0</v>
      </c>
    </row>
    <row r="1835" spans="1:8" x14ac:dyDescent="0.35">
      <c r="A1835" t="s">
        <v>2064</v>
      </c>
      <c r="B1835" t="s">
        <v>17</v>
      </c>
      <c r="C1835" t="s">
        <v>2068</v>
      </c>
      <c r="D1835" t="s">
        <v>19</v>
      </c>
      <c r="E1835" t="str">
        <f t="shared" si="48"/>
        <v>8</v>
      </c>
      <c r="F1835" t="s">
        <v>2774</v>
      </c>
      <c r="G1835" s="10">
        <v>619965</v>
      </c>
      <c r="H1835" s="4">
        <v>0.31540000000000001</v>
      </c>
    </row>
    <row r="1836" spans="1:8" x14ac:dyDescent="0.35">
      <c r="A1836" t="s">
        <v>2064</v>
      </c>
      <c r="B1836" t="s">
        <v>17</v>
      </c>
      <c r="C1836" t="s">
        <v>2068</v>
      </c>
      <c r="D1836" t="s">
        <v>30</v>
      </c>
      <c r="E1836" t="str">
        <f t="shared" si="48"/>
        <v>8</v>
      </c>
      <c r="F1836" t="s">
        <v>2774</v>
      </c>
      <c r="G1836" s="10">
        <v>72532</v>
      </c>
      <c r="H1836" s="4">
        <v>3.6900000000000002E-2</v>
      </c>
    </row>
    <row r="1837" spans="1:8" x14ac:dyDescent="0.35">
      <c r="A1837" t="s">
        <v>2064</v>
      </c>
      <c r="B1837" t="s">
        <v>17</v>
      </c>
      <c r="C1837" t="s">
        <v>2068</v>
      </c>
      <c r="D1837" t="s">
        <v>2175</v>
      </c>
      <c r="E1837" t="str">
        <f t="shared" si="48"/>
        <v/>
      </c>
      <c r="F1837" t="s">
        <v>2774</v>
      </c>
      <c r="G1837" s="10">
        <v>617213</v>
      </c>
      <c r="H1837" s="4">
        <v>0.314</v>
      </c>
    </row>
    <row r="1838" spans="1:8" x14ac:dyDescent="0.35">
      <c r="A1838" t="s">
        <v>2064</v>
      </c>
      <c r="B1838" t="s">
        <v>17</v>
      </c>
      <c r="C1838" t="s">
        <v>2068</v>
      </c>
      <c r="D1838" t="s">
        <v>2177</v>
      </c>
      <c r="E1838" t="str">
        <f t="shared" si="48"/>
        <v/>
      </c>
      <c r="F1838" t="s">
        <v>2774</v>
      </c>
      <c r="G1838" s="10">
        <v>373276</v>
      </c>
      <c r="H1838" s="4">
        <v>0.18990000000000001</v>
      </c>
    </row>
    <row r="1839" spans="1:8" x14ac:dyDescent="0.35">
      <c r="A1839" t="s">
        <v>2064</v>
      </c>
      <c r="B1839" t="s">
        <v>17</v>
      </c>
      <c r="C1839" t="s">
        <v>2068</v>
      </c>
      <c r="D1839" t="s">
        <v>2179</v>
      </c>
      <c r="E1839" t="str">
        <f t="shared" si="48"/>
        <v/>
      </c>
      <c r="F1839" t="s">
        <v>2774</v>
      </c>
      <c r="G1839" s="10">
        <v>72926</v>
      </c>
      <c r="H1839" s="4">
        <v>3.7100000000000001E-2</v>
      </c>
    </row>
    <row r="1840" spans="1:8" x14ac:dyDescent="0.35">
      <c r="A1840" t="s">
        <v>2064</v>
      </c>
      <c r="B1840" t="s">
        <v>17</v>
      </c>
      <c r="C1840" t="s">
        <v>2083</v>
      </c>
      <c r="D1840" t="s">
        <v>2170</v>
      </c>
      <c r="E1840" t="str">
        <f t="shared" si="48"/>
        <v/>
      </c>
      <c r="F1840" t="s">
        <v>2775</v>
      </c>
      <c r="G1840" s="10">
        <v>0</v>
      </c>
      <c r="H1840" s="4">
        <v>0</v>
      </c>
    </row>
    <row r="1841" spans="1:8" x14ac:dyDescent="0.35">
      <c r="A1841" t="s">
        <v>2064</v>
      </c>
      <c r="B1841" t="s">
        <v>17</v>
      </c>
      <c r="C1841" t="s">
        <v>2083</v>
      </c>
      <c r="D1841" t="s">
        <v>2172</v>
      </c>
      <c r="E1841" t="str">
        <f t="shared" si="48"/>
        <v/>
      </c>
      <c r="F1841" t="s">
        <v>2775</v>
      </c>
      <c r="G1841" s="10">
        <v>0</v>
      </c>
      <c r="H1841" s="4">
        <v>0</v>
      </c>
    </row>
    <row r="1842" spans="1:8" x14ac:dyDescent="0.35">
      <c r="A1842" t="s">
        <v>2064</v>
      </c>
      <c r="B1842" t="s">
        <v>17</v>
      </c>
      <c r="C1842" t="s">
        <v>2083</v>
      </c>
      <c r="D1842" t="s">
        <v>19</v>
      </c>
      <c r="E1842" t="str">
        <f t="shared" si="48"/>
        <v>8</v>
      </c>
      <c r="F1842" t="s">
        <v>2775</v>
      </c>
      <c r="G1842" s="10">
        <v>1926269</v>
      </c>
      <c r="H1842" s="4">
        <v>0.68479999999999996</v>
      </c>
    </row>
    <row r="1843" spans="1:8" x14ac:dyDescent="0.35">
      <c r="A1843" t="s">
        <v>2064</v>
      </c>
      <c r="B1843" t="s">
        <v>17</v>
      </c>
      <c r="C1843" t="s">
        <v>2083</v>
      </c>
      <c r="D1843" t="s">
        <v>30</v>
      </c>
      <c r="E1843" t="str">
        <f t="shared" si="48"/>
        <v>8</v>
      </c>
      <c r="F1843" t="s">
        <v>2775</v>
      </c>
      <c r="G1843" s="10">
        <v>159772</v>
      </c>
      <c r="H1843" s="4">
        <v>5.6800000000000003E-2</v>
      </c>
    </row>
    <row r="1844" spans="1:8" x14ac:dyDescent="0.35">
      <c r="A1844" t="s">
        <v>2064</v>
      </c>
      <c r="B1844" t="s">
        <v>17</v>
      </c>
      <c r="C1844" t="s">
        <v>2083</v>
      </c>
      <c r="D1844" t="s">
        <v>2175</v>
      </c>
      <c r="E1844" t="str">
        <f t="shared" si="48"/>
        <v/>
      </c>
      <c r="F1844" t="s">
        <v>2775</v>
      </c>
      <c r="G1844" s="10">
        <v>846399</v>
      </c>
      <c r="H1844" s="4">
        <v>0.3009</v>
      </c>
    </row>
    <row r="1845" spans="1:8" x14ac:dyDescent="0.35">
      <c r="A1845" t="s">
        <v>2064</v>
      </c>
      <c r="B1845" t="s">
        <v>17</v>
      </c>
      <c r="C1845" t="s">
        <v>2083</v>
      </c>
      <c r="D1845" t="s">
        <v>2177</v>
      </c>
      <c r="E1845" t="str">
        <f t="shared" si="48"/>
        <v/>
      </c>
      <c r="F1845" t="s">
        <v>2775</v>
      </c>
      <c r="G1845" s="10">
        <v>971010</v>
      </c>
      <c r="H1845" s="4">
        <v>0.34520000000000001</v>
      </c>
    </row>
    <row r="1846" spans="1:8" x14ac:dyDescent="0.35">
      <c r="A1846" t="s">
        <v>2064</v>
      </c>
      <c r="B1846" t="s">
        <v>17</v>
      </c>
      <c r="C1846" t="s">
        <v>2083</v>
      </c>
      <c r="D1846" t="s">
        <v>2179</v>
      </c>
      <c r="E1846" t="str">
        <f t="shared" si="48"/>
        <v/>
      </c>
      <c r="F1846" t="s">
        <v>2775</v>
      </c>
      <c r="G1846" s="10">
        <v>81855</v>
      </c>
      <c r="H1846" s="4">
        <v>2.9100000000000001E-2</v>
      </c>
    </row>
    <row r="1847" spans="1:8" x14ac:dyDescent="0.35">
      <c r="A1847" t="s">
        <v>2064</v>
      </c>
      <c r="B1847" t="s">
        <v>17</v>
      </c>
      <c r="C1847" t="s">
        <v>2100</v>
      </c>
      <c r="D1847" t="s">
        <v>2172</v>
      </c>
      <c r="E1847" t="str">
        <f t="shared" si="48"/>
        <v/>
      </c>
      <c r="F1847" t="s">
        <v>2776</v>
      </c>
      <c r="G1847" s="10">
        <v>0</v>
      </c>
      <c r="H1847" s="4">
        <v>0</v>
      </c>
    </row>
    <row r="1848" spans="1:8" x14ac:dyDescent="0.35">
      <c r="A1848" t="s">
        <v>2064</v>
      </c>
      <c r="B1848" t="s">
        <v>17</v>
      </c>
      <c r="C1848" t="s">
        <v>2100</v>
      </c>
      <c r="D1848" t="s">
        <v>19</v>
      </c>
      <c r="E1848" t="str">
        <f t="shared" si="48"/>
        <v>8</v>
      </c>
      <c r="F1848" t="s">
        <v>2776</v>
      </c>
      <c r="G1848" s="10">
        <v>887940</v>
      </c>
      <c r="H1848" s="4">
        <v>0.37219999999999998</v>
      </c>
    </row>
    <row r="1849" spans="1:8" x14ac:dyDescent="0.35">
      <c r="A1849" t="s">
        <v>2064</v>
      </c>
      <c r="B1849" t="s">
        <v>17</v>
      </c>
      <c r="C1849" t="s">
        <v>2100</v>
      </c>
      <c r="D1849" t="s">
        <v>30</v>
      </c>
      <c r="E1849" t="str">
        <f t="shared" si="48"/>
        <v>8</v>
      </c>
      <c r="F1849" t="s">
        <v>2776</v>
      </c>
      <c r="G1849" s="10">
        <v>222104</v>
      </c>
      <c r="H1849" s="4">
        <v>9.3100000000000002E-2</v>
      </c>
    </row>
    <row r="1850" spans="1:8" x14ac:dyDescent="0.35">
      <c r="A1850" t="s">
        <v>2064</v>
      </c>
      <c r="B1850" t="s">
        <v>17</v>
      </c>
      <c r="C1850" t="s">
        <v>2100</v>
      </c>
      <c r="D1850" t="s">
        <v>2175</v>
      </c>
      <c r="E1850" t="str">
        <f t="shared" si="48"/>
        <v/>
      </c>
      <c r="F1850" t="s">
        <v>2776</v>
      </c>
      <c r="G1850" s="10">
        <v>620270</v>
      </c>
      <c r="H1850" s="4">
        <v>0.26</v>
      </c>
    </row>
    <row r="1851" spans="1:8" x14ac:dyDescent="0.35">
      <c r="A1851" t="s">
        <v>2064</v>
      </c>
      <c r="B1851" t="s">
        <v>17</v>
      </c>
      <c r="C1851" t="s">
        <v>2100</v>
      </c>
      <c r="D1851" t="s">
        <v>2177</v>
      </c>
      <c r="E1851" t="str">
        <f t="shared" si="48"/>
        <v/>
      </c>
      <c r="F1851" t="s">
        <v>2776</v>
      </c>
      <c r="G1851" s="10">
        <v>439199</v>
      </c>
      <c r="H1851" s="4">
        <v>0.18410000000000001</v>
      </c>
    </row>
    <row r="1852" spans="1:8" x14ac:dyDescent="0.35">
      <c r="A1852" t="s">
        <v>2064</v>
      </c>
      <c r="B1852" t="s">
        <v>17</v>
      </c>
      <c r="C1852" t="s">
        <v>2100</v>
      </c>
      <c r="D1852" t="s">
        <v>2179</v>
      </c>
      <c r="E1852" t="str">
        <f t="shared" si="48"/>
        <v/>
      </c>
      <c r="F1852" t="s">
        <v>2776</v>
      </c>
      <c r="G1852" s="10">
        <v>220673</v>
      </c>
      <c r="H1852" s="4">
        <v>9.2499999999999999E-2</v>
      </c>
    </row>
    <row r="1853" spans="1:8" x14ac:dyDescent="0.35">
      <c r="A1853" t="s">
        <v>2064</v>
      </c>
      <c r="B1853" t="s">
        <v>17</v>
      </c>
      <c r="C1853" t="s">
        <v>2104</v>
      </c>
      <c r="D1853" t="s">
        <v>2172</v>
      </c>
      <c r="E1853" t="str">
        <f t="shared" si="48"/>
        <v/>
      </c>
      <c r="F1853" t="s">
        <v>2777</v>
      </c>
      <c r="G1853" s="10">
        <v>0</v>
      </c>
      <c r="H1853" s="4">
        <v>0</v>
      </c>
    </row>
    <row r="1854" spans="1:8" x14ac:dyDescent="0.35">
      <c r="A1854" t="s">
        <v>2064</v>
      </c>
      <c r="B1854" t="s">
        <v>17</v>
      </c>
      <c r="C1854" t="s">
        <v>2104</v>
      </c>
      <c r="D1854" t="s">
        <v>19</v>
      </c>
      <c r="E1854" t="str">
        <f t="shared" si="48"/>
        <v>8</v>
      </c>
      <c r="F1854" t="s">
        <v>2777</v>
      </c>
      <c r="G1854" s="10">
        <v>1239962</v>
      </c>
      <c r="H1854" s="4">
        <v>8.5800000000000001E-2</v>
      </c>
    </row>
    <row r="1855" spans="1:8" x14ac:dyDescent="0.35">
      <c r="A1855" t="s">
        <v>2064</v>
      </c>
      <c r="B1855" t="s">
        <v>17</v>
      </c>
      <c r="C1855" t="s">
        <v>2104</v>
      </c>
      <c r="D1855" t="s">
        <v>30</v>
      </c>
      <c r="E1855" t="str">
        <f t="shared" si="48"/>
        <v>8</v>
      </c>
      <c r="F1855" t="s">
        <v>2777</v>
      </c>
      <c r="G1855" s="10">
        <v>1676406</v>
      </c>
      <c r="H1855" s="4">
        <v>0.11600000000000001</v>
      </c>
    </row>
    <row r="1856" spans="1:8" x14ac:dyDescent="0.35">
      <c r="A1856" t="s">
        <v>2064</v>
      </c>
      <c r="B1856" t="s">
        <v>17</v>
      </c>
      <c r="C1856" t="s">
        <v>2104</v>
      </c>
      <c r="D1856" t="s">
        <v>2175</v>
      </c>
      <c r="E1856" t="str">
        <f t="shared" si="48"/>
        <v/>
      </c>
      <c r="F1856" t="s">
        <v>2777</v>
      </c>
      <c r="G1856" s="10">
        <v>2929374</v>
      </c>
      <c r="H1856" s="4">
        <v>0.20269999999999999</v>
      </c>
    </row>
    <row r="1857" spans="1:8" x14ac:dyDescent="0.35">
      <c r="A1857" t="s">
        <v>2064</v>
      </c>
      <c r="B1857" t="s">
        <v>17</v>
      </c>
      <c r="C1857" t="s">
        <v>2104</v>
      </c>
      <c r="D1857" t="s">
        <v>2177</v>
      </c>
      <c r="E1857" t="str">
        <f t="shared" si="48"/>
        <v/>
      </c>
      <c r="F1857" t="s">
        <v>2777</v>
      </c>
      <c r="G1857" s="10">
        <v>2644674</v>
      </c>
      <c r="H1857" s="4">
        <v>0.183</v>
      </c>
    </row>
    <row r="1858" spans="1:8" x14ac:dyDescent="0.35">
      <c r="A1858" t="s">
        <v>2064</v>
      </c>
      <c r="B1858" t="s">
        <v>17</v>
      </c>
      <c r="C1858" t="s">
        <v>2104</v>
      </c>
      <c r="D1858" t="s">
        <v>2179</v>
      </c>
      <c r="E1858" t="str">
        <f t="shared" si="48"/>
        <v/>
      </c>
      <c r="F1858" t="s">
        <v>2777</v>
      </c>
      <c r="G1858" s="10">
        <v>0</v>
      </c>
      <c r="H1858" s="4">
        <v>0</v>
      </c>
    </row>
    <row r="1859" spans="1:8" x14ac:dyDescent="0.35">
      <c r="A1859" t="s">
        <v>2108</v>
      </c>
      <c r="B1859" t="s">
        <v>17</v>
      </c>
      <c r="C1859" t="s">
        <v>2109</v>
      </c>
      <c r="D1859" t="s">
        <v>2185</v>
      </c>
      <c r="E1859" t="str">
        <f t="shared" ref="E1859:E1900" si="49">IF(OR(D1859="0187",D1859="0287"),"",IF(MID(D1859,3,1)="8","8",""))</f>
        <v/>
      </c>
      <c r="F1859" t="s">
        <v>2778</v>
      </c>
      <c r="G1859" s="10">
        <v>422602</v>
      </c>
      <c r="H1859" s="4">
        <v>0.127</v>
      </c>
    </row>
    <row r="1860" spans="1:8" x14ac:dyDescent="0.35">
      <c r="A1860" t="s">
        <v>2108</v>
      </c>
      <c r="B1860" t="s">
        <v>17</v>
      </c>
      <c r="C1860" t="s">
        <v>2109</v>
      </c>
      <c r="D1860" t="s">
        <v>2170</v>
      </c>
      <c r="E1860" t="str">
        <f t="shared" si="49"/>
        <v/>
      </c>
      <c r="F1860" t="s">
        <v>2778</v>
      </c>
      <c r="G1860" s="10">
        <v>0</v>
      </c>
      <c r="H1860" s="4">
        <v>0</v>
      </c>
    </row>
    <row r="1861" spans="1:8" x14ac:dyDescent="0.35">
      <c r="A1861" t="s">
        <v>2108</v>
      </c>
      <c r="B1861" t="s">
        <v>17</v>
      </c>
      <c r="C1861" t="s">
        <v>2109</v>
      </c>
      <c r="D1861" t="s">
        <v>2172</v>
      </c>
      <c r="E1861" t="str">
        <f t="shared" si="49"/>
        <v/>
      </c>
      <c r="F1861" t="s">
        <v>2778</v>
      </c>
      <c r="G1861" s="10">
        <v>0</v>
      </c>
      <c r="H1861" s="4">
        <v>0</v>
      </c>
    </row>
    <row r="1862" spans="1:8" x14ac:dyDescent="0.35">
      <c r="A1862" t="s">
        <v>2108</v>
      </c>
      <c r="B1862" t="s">
        <v>17</v>
      </c>
      <c r="C1862" t="s">
        <v>2109</v>
      </c>
      <c r="D1862" t="s">
        <v>19</v>
      </c>
      <c r="E1862" t="str">
        <f t="shared" si="49"/>
        <v>8</v>
      </c>
      <c r="F1862" t="s">
        <v>2778</v>
      </c>
      <c r="G1862" s="10">
        <v>175363</v>
      </c>
      <c r="H1862" s="4">
        <v>5.2699999999999997E-2</v>
      </c>
    </row>
    <row r="1863" spans="1:8" x14ac:dyDescent="0.35">
      <c r="A1863" t="s">
        <v>2108</v>
      </c>
      <c r="B1863" t="s">
        <v>17</v>
      </c>
      <c r="C1863" t="s">
        <v>2109</v>
      </c>
      <c r="D1863" t="s">
        <v>2175</v>
      </c>
      <c r="E1863" t="str">
        <f t="shared" si="49"/>
        <v/>
      </c>
      <c r="F1863" t="s">
        <v>2778</v>
      </c>
      <c r="G1863" s="10">
        <v>620926</v>
      </c>
      <c r="H1863" s="4">
        <v>0.18659999999999999</v>
      </c>
    </row>
    <row r="1864" spans="1:8" x14ac:dyDescent="0.35">
      <c r="A1864" t="s">
        <v>2108</v>
      </c>
      <c r="B1864" t="s">
        <v>17</v>
      </c>
      <c r="C1864" t="s">
        <v>2109</v>
      </c>
      <c r="D1864" t="s">
        <v>2177</v>
      </c>
      <c r="E1864" t="str">
        <f t="shared" si="49"/>
        <v/>
      </c>
      <c r="F1864" t="s">
        <v>2778</v>
      </c>
      <c r="G1864" s="10">
        <v>560697</v>
      </c>
      <c r="H1864" s="4">
        <v>0.16850000000000001</v>
      </c>
    </row>
    <row r="1865" spans="1:8" x14ac:dyDescent="0.35">
      <c r="A1865" t="s">
        <v>2108</v>
      </c>
      <c r="B1865" t="s">
        <v>17</v>
      </c>
      <c r="C1865" t="s">
        <v>2109</v>
      </c>
      <c r="D1865" t="s">
        <v>2179</v>
      </c>
      <c r="E1865" t="str">
        <f t="shared" si="49"/>
        <v/>
      </c>
      <c r="F1865" t="s">
        <v>2778</v>
      </c>
      <c r="G1865" s="10">
        <v>70212</v>
      </c>
      <c r="H1865" s="4">
        <v>2.1100000000000001E-2</v>
      </c>
    </row>
    <row r="1866" spans="1:8" x14ac:dyDescent="0.35">
      <c r="A1866" t="s">
        <v>2108</v>
      </c>
      <c r="B1866" t="s">
        <v>17</v>
      </c>
      <c r="C1866" t="s">
        <v>2112</v>
      </c>
      <c r="D1866" t="s">
        <v>2170</v>
      </c>
      <c r="E1866" t="str">
        <f t="shared" si="49"/>
        <v/>
      </c>
      <c r="F1866" t="s">
        <v>2779</v>
      </c>
      <c r="G1866" s="10">
        <v>0</v>
      </c>
      <c r="H1866" s="4">
        <v>0</v>
      </c>
    </row>
    <row r="1867" spans="1:8" x14ac:dyDescent="0.35">
      <c r="A1867" t="s">
        <v>2108</v>
      </c>
      <c r="B1867" t="s">
        <v>17</v>
      </c>
      <c r="C1867" t="s">
        <v>2112</v>
      </c>
      <c r="D1867" t="s">
        <v>2172</v>
      </c>
      <c r="E1867" t="str">
        <f t="shared" si="49"/>
        <v/>
      </c>
      <c r="F1867" t="s">
        <v>2779</v>
      </c>
      <c r="G1867" s="10">
        <v>0</v>
      </c>
      <c r="H1867" s="4">
        <v>0</v>
      </c>
    </row>
    <row r="1868" spans="1:8" x14ac:dyDescent="0.35">
      <c r="A1868" t="s">
        <v>2108</v>
      </c>
      <c r="B1868" t="s">
        <v>17</v>
      </c>
      <c r="C1868" t="s">
        <v>2112</v>
      </c>
      <c r="D1868" t="s">
        <v>19</v>
      </c>
      <c r="E1868" t="str">
        <f t="shared" si="49"/>
        <v>8</v>
      </c>
      <c r="F1868" t="s">
        <v>2779</v>
      </c>
      <c r="G1868" s="10">
        <v>1847783</v>
      </c>
      <c r="H1868" s="4">
        <v>0.25850000000000001</v>
      </c>
    </row>
    <row r="1869" spans="1:8" x14ac:dyDescent="0.35">
      <c r="A1869" t="s">
        <v>2108</v>
      </c>
      <c r="B1869" t="s">
        <v>17</v>
      </c>
      <c r="C1869" t="s">
        <v>2112</v>
      </c>
      <c r="D1869" t="s">
        <v>30</v>
      </c>
      <c r="E1869" t="str">
        <f t="shared" si="49"/>
        <v>8</v>
      </c>
      <c r="F1869" t="s">
        <v>2779</v>
      </c>
      <c r="G1869" s="10">
        <v>313087</v>
      </c>
      <c r="H1869" s="4">
        <v>4.3799999999999999E-2</v>
      </c>
    </row>
    <row r="1870" spans="1:8" x14ac:dyDescent="0.35">
      <c r="A1870" t="s">
        <v>2108</v>
      </c>
      <c r="B1870" t="s">
        <v>17</v>
      </c>
      <c r="C1870" t="s">
        <v>2112</v>
      </c>
      <c r="D1870" t="s">
        <v>50</v>
      </c>
      <c r="E1870" t="str">
        <f t="shared" si="49"/>
        <v/>
      </c>
      <c r="F1870" t="s">
        <v>2779</v>
      </c>
      <c r="G1870" s="10">
        <v>873080</v>
      </c>
      <c r="H1870" s="4">
        <v>0.12130000000000001</v>
      </c>
    </row>
    <row r="1871" spans="1:8" x14ac:dyDescent="0.35">
      <c r="A1871" t="s">
        <v>2108</v>
      </c>
      <c r="B1871" t="s">
        <v>17</v>
      </c>
      <c r="C1871" t="s">
        <v>2112</v>
      </c>
      <c r="D1871" t="s">
        <v>2175</v>
      </c>
      <c r="E1871" t="str">
        <f t="shared" si="49"/>
        <v/>
      </c>
      <c r="F1871" t="s">
        <v>2779</v>
      </c>
      <c r="G1871" s="10">
        <v>1940708</v>
      </c>
      <c r="H1871" s="4">
        <v>0.27150000000000002</v>
      </c>
    </row>
    <row r="1872" spans="1:8" x14ac:dyDescent="0.35">
      <c r="A1872" t="s">
        <v>2108</v>
      </c>
      <c r="B1872" t="s">
        <v>17</v>
      </c>
      <c r="C1872" t="s">
        <v>2112</v>
      </c>
      <c r="D1872" t="s">
        <v>2177</v>
      </c>
      <c r="E1872" t="str">
        <f t="shared" si="49"/>
        <v/>
      </c>
      <c r="F1872" t="s">
        <v>2779</v>
      </c>
      <c r="G1872" s="10">
        <v>1194447</v>
      </c>
      <c r="H1872" s="4">
        <v>0.1671</v>
      </c>
    </row>
    <row r="1873" spans="1:8" x14ac:dyDescent="0.35">
      <c r="A1873" t="s">
        <v>2108</v>
      </c>
      <c r="B1873" t="s">
        <v>17</v>
      </c>
      <c r="C1873" t="s">
        <v>2112</v>
      </c>
      <c r="D1873" t="s">
        <v>2179</v>
      </c>
      <c r="E1873" t="str">
        <f t="shared" si="49"/>
        <v/>
      </c>
      <c r="F1873" t="s">
        <v>2779</v>
      </c>
      <c r="G1873" s="10">
        <v>0</v>
      </c>
      <c r="H1873" s="4">
        <v>0</v>
      </c>
    </row>
    <row r="1874" spans="1:8" x14ac:dyDescent="0.35">
      <c r="A1874" t="s">
        <v>2108</v>
      </c>
      <c r="B1874" t="s">
        <v>17</v>
      </c>
      <c r="C1874" t="s">
        <v>2118</v>
      </c>
      <c r="D1874" t="s">
        <v>2170</v>
      </c>
      <c r="E1874" t="str">
        <f t="shared" si="49"/>
        <v/>
      </c>
      <c r="F1874" t="s">
        <v>2780</v>
      </c>
      <c r="G1874" s="10">
        <v>0</v>
      </c>
      <c r="H1874" s="4">
        <v>0</v>
      </c>
    </row>
    <row r="1875" spans="1:8" x14ac:dyDescent="0.35">
      <c r="A1875" t="s">
        <v>2108</v>
      </c>
      <c r="B1875" t="s">
        <v>17</v>
      </c>
      <c r="C1875" t="s">
        <v>2118</v>
      </c>
      <c r="D1875" t="s">
        <v>2172</v>
      </c>
      <c r="E1875" t="str">
        <f t="shared" si="49"/>
        <v/>
      </c>
      <c r="F1875" t="s">
        <v>2780</v>
      </c>
      <c r="G1875" s="10">
        <v>0</v>
      </c>
      <c r="H1875" s="4">
        <v>0</v>
      </c>
    </row>
    <row r="1876" spans="1:8" x14ac:dyDescent="0.35">
      <c r="A1876" t="s">
        <v>2108</v>
      </c>
      <c r="B1876" t="s">
        <v>17</v>
      </c>
      <c r="C1876" t="s">
        <v>2118</v>
      </c>
      <c r="D1876" t="s">
        <v>19</v>
      </c>
      <c r="E1876" t="str">
        <f t="shared" si="49"/>
        <v>8</v>
      </c>
      <c r="F1876" t="s">
        <v>2780</v>
      </c>
      <c r="G1876" s="10">
        <v>2935650</v>
      </c>
      <c r="H1876" s="4">
        <v>0.73340000000000005</v>
      </c>
    </row>
    <row r="1877" spans="1:8" x14ac:dyDescent="0.35">
      <c r="A1877" t="s">
        <v>2108</v>
      </c>
      <c r="B1877" t="s">
        <v>17</v>
      </c>
      <c r="C1877" t="s">
        <v>2118</v>
      </c>
      <c r="D1877" t="s">
        <v>2175</v>
      </c>
      <c r="E1877" t="str">
        <f t="shared" si="49"/>
        <v/>
      </c>
      <c r="F1877" t="s">
        <v>2780</v>
      </c>
      <c r="G1877" s="10">
        <v>1289300</v>
      </c>
      <c r="H1877" s="4">
        <v>0.3221</v>
      </c>
    </row>
    <row r="1878" spans="1:8" x14ac:dyDescent="0.35">
      <c r="A1878" t="s">
        <v>2108</v>
      </c>
      <c r="B1878" t="s">
        <v>17</v>
      </c>
      <c r="C1878" t="s">
        <v>2118</v>
      </c>
      <c r="D1878" t="s">
        <v>2177</v>
      </c>
      <c r="E1878" t="str">
        <f t="shared" si="49"/>
        <v/>
      </c>
      <c r="F1878" t="s">
        <v>2780</v>
      </c>
      <c r="G1878" s="10">
        <v>644850</v>
      </c>
      <c r="H1878" s="4">
        <v>0.16109999999999999</v>
      </c>
    </row>
    <row r="1879" spans="1:8" x14ac:dyDescent="0.35">
      <c r="A1879" t="s">
        <v>2108</v>
      </c>
      <c r="B1879" t="s">
        <v>17</v>
      </c>
      <c r="C1879" t="s">
        <v>2118</v>
      </c>
      <c r="D1879" t="s">
        <v>2179</v>
      </c>
      <c r="E1879" t="str">
        <f t="shared" si="49"/>
        <v/>
      </c>
      <c r="F1879" t="s">
        <v>2780</v>
      </c>
      <c r="G1879" s="10">
        <v>166116</v>
      </c>
      <c r="H1879" s="4">
        <v>4.1500000000000002E-2</v>
      </c>
    </row>
    <row r="1880" spans="1:8" x14ac:dyDescent="0.35">
      <c r="A1880" t="s">
        <v>2124</v>
      </c>
      <c r="B1880" t="s">
        <v>17</v>
      </c>
      <c r="C1880" t="s">
        <v>2125</v>
      </c>
      <c r="D1880" t="s">
        <v>2170</v>
      </c>
      <c r="E1880" t="str">
        <f t="shared" si="49"/>
        <v/>
      </c>
      <c r="F1880" t="s">
        <v>2781</v>
      </c>
      <c r="G1880" s="10">
        <v>0</v>
      </c>
      <c r="H1880" s="4">
        <v>0</v>
      </c>
    </row>
    <row r="1881" spans="1:8" x14ac:dyDescent="0.35">
      <c r="A1881" t="s">
        <v>2124</v>
      </c>
      <c r="B1881" t="s">
        <v>17</v>
      </c>
      <c r="C1881" t="s">
        <v>2125</v>
      </c>
      <c r="D1881" t="s">
        <v>2172</v>
      </c>
      <c r="E1881" t="str">
        <f t="shared" si="49"/>
        <v/>
      </c>
      <c r="F1881" t="s">
        <v>2781</v>
      </c>
      <c r="G1881" s="10">
        <v>0</v>
      </c>
      <c r="H1881" s="4">
        <v>0</v>
      </c>
    </row>
    <row r="1882" spans="1:8" x14ac:dyDescent="0.35">
      <c r="A1882" t="s">
        <v>2124</v>
      </c>
      <c r="B1882" t="s">
        <v>17</v>
      </c>
      <c r="C1882" t="s">
        <v>2125</v>
      </c>
      <c r="D1882" t="s">
        <v>19</v>
      </c>
      <c r="E1882" t="str">
        <f t="shared" si="49"/>
        <v>8</v>
      </c>
      <c r="F1882" t="s">
        <v>2781</v>
      </c>
      <c r="G1882" s="10">
        <v>1434541</v>
      </c>
      <c r="H1882" s="4">
        <v>0.3029</v>
      </c>
    </row>
    <row r="1883" spans="1:8" x14ac:dyDescent="0.35">
      <c r="A1883" t="s">
        <v>2124</v>
      </c>
      <c r="B1883" t="s">
        <v>17</v>
      </c>
      <c r="C1883" t="s">
        <v>2125</v>
      </c>
      <c r="D1883" t="s">
        <v>30</v>
      </c>
      <c r="E1883" t="str">
        <f t="shared" si="49"/>
        <v>8</v>
      </c>
      <c r="F1883" t="s">
        <v>2781</v>
      </c>
      <c r="G1883" s="10">
        <v>119348</v>
      </c>
      <c r="H1883" s="4">
        <v>2.52E-2</v>
      </c>
    </row>
    <row r="1884" spans="1:8" x14ac:dyDescent="0.35">
      <c r="A1884" t="s">
        <v>2124</v>
      </c>
      <c r="B1884" t="s">
        <v>17</v>
      </c>
      <c r="C1884" t="s">
        <v>2125</v>
      </c>
      <c r="D1884" t="s">
        <v>2175</v>
      </c>
      <c r="E1884" t="str">
        <f t="shared" si="49"/>
        <v/>
      </c>
      <c r="F1884" t="s">
        <v>2781</v>
      </c>
      <c r="G1884" s="10">
        <v>1050923</v>
      </c>
      <c r="H1884" s="4">
        <v>0.22189999999999999</v>
      </c>
    </row>
    <row r="1885" spans="1:8" x14ac:dyDescent="0.35">
      <c r="A1885" t="s">
        <v>2124</v>
      </c>
      <c r="B1885" t="s">
        <v>17</v>
      </c>
      <c r="C1885" t="s">
        <v>2125</v>
      </c>
      <c r="D1885" t="s">
        <v>2177</v>
      </c>
      <c r="E1885" t="str">
        <f t="shared" si="49"/>
        <v/>
      </c>
      <c r="F1885" t="s">
        <v>2781</v>
      </c>
      <c r="G1885" s="10">
        <v>701405</v>
      </c>
      <c r="H1885" s="4">
        <v>0.14810000000000001</v>
      </c>
    </row>
    <row r="1886" spans="1:8" x14ac:dyDescent="0.35">
      <c r="A1886" t="s">
        <v>2124</v>
      </c>
      <c r="B1886" t="s">
        <v>17</v>
      </c>
      <c r="C1886" t="s">
        <v>2125</v>
      </c>
      <c r="D1886" t="s">
        <v>2179</v>
      </c>
      <c r="E1886" t="str">
        <f t="shared" si="49"/>
        <v/>
      </c>
      <c r="F1886" t="s">
        <v>2781</v>
      </c>
      <c r="G1886" s="10">
        <v>155342</v>
      </c>
      <c r="H1886" s="4">
        <v>3.2800000000000003E-2</v>
      </c>
    </row>
    <row r="1887" spans="1:8" x14ac:dyDescent="0.35">
      <c r="A1887" t="s">
        <v>2124</v>
      </c>
      <c r="B1887" t="s">
        <v>17</v>
      </c>
      <c r="C1887" t="s">
        <v>2126</v>
      </c>
      <c r="D1887" t="s">
        <v>2170</v>
      </c>
      <c r="E1887" t="str">
        <f t="shared" si="49"/>
        <v/>
      </c>
      <c r="F1887" t="s">
        <v>2782</v>
      </c>
      <c r="G1887" s="10">
        <v>0</v>
      </c>
      <c r="H1887" s="4">
        <v>0</v>
      </c>
    </row>
    <row r="1888" spans="1:8" x14ac:dyDescent="0.35">
      <c r="A1888" t="s">
        <v>2124</v>
      </c>
      <c r="B1888" t="s">
        <v>17</v>
      </c>
      <c r="C1888" t="s">
        <v>2126</v>
      </c>
      <c r="D1888" t="s">
        <v>2172</v>
      </c>
      <c r="E1888" t="str">
        <f t="shared" si="49"/>
        <v/>
      </c>
      <c r="F1888" t="s">
        <v>2782</v>
      </c>
      <c r="G1888" s="10">
        <v>0</v>
      </c>
      <c r="H1888" s="4">
        <v>0</v>
      </c>
    </row>
    <row r="1889" spans="1:8" x14ac:dyDescent="0.35">
      <c r="A1889" t="s">
        <v>2124</v>
      </c>
      <c r="B1889" t="s">
        <v>17</v>
      </c>
      <c r="C1889" t="s">
        <v>2126</v>
      </c>
      <c r="D1889" t="s">
        <v>19</v>
      </c>
      <c r="E1889" t="str">
        <f t="shared" si="49"/>
        <v>8</v>
      </c>
      <c r="F1889" t="s">
        <v>2782</v>
      </c>
      <c r="G1889" s="10">
        <v>1543050</v>
      </c>
      <c r="H1889" s="4">
        <v>0.42470000000000002</v>
      </c>
    </row>
    <row r="1890" spans="1:8" x14ac:dyDescent="0.35">
      <c r="A1890" t="s">
        <v>2124</v>
      </c>
      <c r="B1890" t="s">
        <v>17</v>
      </c>
      <c r="C1890" t="s">
        <v>2126</v>
      </c>
      <c r="D1890" t="s">
        <v>2175</v>
      </c>
      <c r="E1890" t="str">
        <f t="shared" si="49"/>
        <v/>
      </c>
      <c r="F1890" t="s">
        <v>2782</v>
      </c>
      <c r="G1890" s="10">
        <v>796413</v>
      </c>
      <c r="H1890" s="4">
        <v>0.21920000000000001</v>
      </c>
    </row>
    <row r="1891" spans="1:8" x14ac:dyDescent="0.35">
      <c r="A1891" t="s">
        <v>2124</v>
      </c>
      <c r="B1891" t="s">
        <v>17</v>
      </c>
      <c r="C1891" t="s">
        <v>2126</v>
      </c>
      <c r="D1891" t="s">
        <v>2177</v>
      </c>
      <c r="E1891" t="str">
        <f t="shared" si="49"/>
        <v/>
      </c>
      <c r="F1891" t="s">
        <v>2782</v>
      </c>
      <c r="G1891" s="10">
        <v>300835</v>
      </c>
      <c r="H1891" s="4">
        <v>8.2799999999999999E-2</v>
      </c>
    </row>
    <row r="1892" spans="1:8" x14ac:dyDescent="0.35">
      <c r="A1892" t="s">
        <v>2124</v>
      </c>
      <c r="B1892" t="s">
        <v>17</v>
      </c>
      <c r="C1892" t="s">
        <v>2126</v>
      </c>
      <c r="D1892" t="s">
        <v>2179</v>
      </c>
      <c r="E1892" t="str">
        <f t="shared" si="49"/>
        <v/>
      </c>
      <c r="F1892" t="s">
        <v>2782</v>
      </c>
      <c r="G1892" s="10">
        <v>132978</v>
      </c>
      <c r="H1892" s="4">
        <v>3.6600000000000001E-2</v>
      </c>
    </row>
    <row r="1893" spans="1:8" x14ac:dyDescent="0.35">
      <c r="A1893" t="s">
        <v>2132</v>
      </c>
      <c r="B1893" t="s">
        <v>17</v>
      </c>
      <c r="C1893" t="s">
        <v>2143</v>
      </c>
      <c r="D1893" t="s">
        <v>2170</v>
      </c>
      <c r="E1893" t="str">
        <f t="shared" si="49"/>
        <v/>
      </c>
      <c r="F1893" t="s">
        <v>2784</v>
      </c>
      <c r="G1893" s="10">
        <v>0</v>
      </c>
      <c r="H1893" s="4">
        <v>0</v>
      </c>
    </row>
    <row r="1894" spans="1:8" x14ac:dyDescent="0.35">
      <c r="A1894" t="s">
        <v>2132</v>
      </c>
      <c r="B1894" t="s">
        <v>17</v>
      </c>
      <c r="C1894" t="s">
        <v>2143</v>
      </c>
      <c r="D1894" t="s">
        <v>2172</v>
      </c>
      <c r="E1894" t="str">
        <f t="shared" si="49"/>
        <v/>
      </c>
      <c r="F1894" t="s">
        <v>2784</v>
      </c>
      <c r="G1894" s="10">
        <v>0</v>
      </c>
      <c r="H1894" s="4">
        <v>0</v>
      </c>
    </row>
    <row r="1895" spans="1:8" x14ac:dyDescent="0.35">
      <c r="A1895" t="s">
        <v>2132</v>
      </c>
      <c r="B1895" t="s">
        <v>17</v>
      </c>
      <c r="C1895" t="s">
        <v>2143</v>
      </c>
      <c r="D1895" t="s">
        <v>19</v>
      </c>
      <c r="E1895" t="str">
        <f t="shared" si="49"/>
        <v>8</v>
      </c>
      <c r="F1895" t="s">
        <v>2784</v>
      </c>
      <c r="G1895" s="10">
        <v>4665688</v>
      </c>
      <c r="H1895" s="4">
        <v>0.44030000000000002</v>
      </c>
    </row>
    <row r="1896" spans="1:8" x14ac:dyDescent="0.35">
      <c r="A1896" t="s">
        <v>2132</v>
      </c>
      <c r="B1896" t="s">
        <v>17</v>
      </c>
      <c r="C1896" t="s">
        <v>2143</v>
      </c>
      <c r="D1896" t="s">
        <v>30</v>
      </c>
      <c r="E1896" t="str">
        <f t="shared" si="49"/>
        <v>8</v>
      </c>
      <c r="F1896" t="s">
        <v>2784</v>
      </c>
      <c r="G1896" s="10">
        <v>505458</v>
      </c>
      <c r="H1896" s="4">
        <v>4.7699999999999999E-2</v>
      </c>
    </row>
    <row r="1897" spans="1:8" x14ac:dyDescent="0.35">
      <c r="A1897" t="s">
        <v>2132</v>
      </c>
      <c r="B1897" t="s">
        <v>17</v>
      </c>
      <c r="C1897" t="s">
        <v>2143</v>
      </c>
      <c r="D1897" t="s">
        <v>50</v>
      </c>
      <c r="E1897" t="str">
        <f t="shared" si="49"/>
        <v/>
      </c>
      <c r="F1897" t="s">
        <v>2784</v>
      </c>
      <c r="G1897" s="10">
        <v>0</v>
      </c>
      <c r="H1897" s="4">
        <v>0</v>
      </c>
    </row>
    <row r="1898" spans="1:8" x14ac:dyDescent="0.35">
      <c r="A1898" t="s">
        <v>2132</v>
      </c>
      <c r="B1898" t="s">
        <v>17</v>
      </c>
      <c r="C1898" t="s">
        <v>2143</v>
      </c>
      <c r="D1898" t="s">
        <v>2175</v>
      </c>
      <c r="E1898" t="str">
        <f t="shared" si="49"/>
        <v/>
      </c>
      <c r="F1898" t="s">
        <v>2784</v>
      </c>
      <c r="G1898" s="10">
        <v>2868503</v>
      </c>
      <c r="H1898" s="4">
        <v>0.2707</v>
      </c>
    </row>
    <row r="1899" spans="1:8" x14ac:dyDescent="0.35">
      <c r="A1899" t="s">
        <v>2132</v>
      </c>
      <c r="B1899" t="s">
        <v>17</v>
      </c>
      <c r="C1899" t="s">
        <v>2143</v>
      </c>
      <c r="D1899" t="s">
        <v>2177</v>
      </c>
      <c r="E1899" t="str">
        <f t="shared" si="49"/>
        <v/>
      </c>
      <c r="F1899" t="s">
        <v>2784</v>
      </c>
      <c r="G1899" s="10">
        <v>1745262</v>
      </c>
      <c r="H1899" s="4">
        <v>0.16470000000000001</v>
      </c>
    </row>
    <row r="1900" spans="1:8" x14ac:dyDescent="0.35">
      <c r="A1900" t="s">
        <v>2132</v>
      </c>
      <c r="B1900" t="s">
        <v>17</v>
      </c>
      <c r="C1900" t="s">
        <v>2143</v>
      </c>
      <c r="D1900" t="s">
        <v>2179</v>
      </c>
      <c r="E1900" t="str">
        <f t="shared" si="49"/>
        <v/>
      </c>
      <c r="F1900" t="s">
        <v>2784</v>
      </c>
      <c r="G1900" s="10">
        <v>3179</v>
      </c>
      <c r="H1900" s="4">
        <v>2.9999999999999997E-4</v>
      </c>
    </row>
  </sheetData>
  <sortState xmlns:xlrd2="http://schemas.microsoft.com/office/spreadsheetml/2017/richdata2" ref="J2:N290">
    <sortCondition ref="J2:J290"/>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K1511"/>
  <sheetViews>
    <sheetView workbookViewId="0">
      <selection activeCell="A2774" sqref="A2774:XFD2825"/>
    </sheetView>
  </sheetViews>
  <sheetFormatPr defaultRowHeight="14.5" x14ac:dyDescent="0.35"/>
  <cols>
    <col min="1" max="1" width="8" bestFit="1" customWidth="1"/>
    <col min="2" max="2" width="9.1796875" bestFit="1" customWidth="1"/>
    <col min="3" max="3" width="14.26953125" bestFit="1" customWidth="1"/>
    <col min="4" max="4" width="8.81640625" bestFit="1" customWidth="1"/>
    <col min="5" max="5" width="9.54296875" bestFit="1" customWidth="1"/>
    <col min="6" max="6" width="16" bestFit="1" customWidth="1"/>
    <col min="7" max="7" width="18.1796875" bestFit="1" customWidth="1"/>
    <col min="8" max="8" width="18.7265625" style="10" bestFit="1" customWidth="1"/>
    <col min="9" max="9" width="24" style="4" bestFit="1" customWidth="1"/>
    <col min="10" max="10" width="9.1796875" style="36"/>
    <col min="11" max="11" width="18.1796875" style="36" bestFit="1" customWidth="1"/>
  </cols>
  <sheetData>
    <row r="1" spans="1:11" x14ac:dyDescent="0.35">
      <c r="A1" s="1" t="s">
        <v>2159</v>
      </c>
      <c r="B1" s="1" t="s">
        <v>6</v>
      </c>
      <c r="C1" s="1" t="s">
        <v>7</v>
      </c>
      <c r="D1" s="1" t="s">
        <v>2160</v>
      </c>
      <c r="E1" s="1" t="s">
        <v>9</v>
      </c>
      <c r="F1" s="1" t="s">
        <v>2163</v>
      </c>
      <c r="G1" s="1" t="s">
        <v>2162</v>
      </c>
      <c r="H1" s="32" t="s">
        <v>2165</v>
      </c>
      <c r="I1" s="3" t="s">
        <v>2166</v>
      </c>
      <c r="K1" s="37" t="s">
        <v>2162</v>
      </c>
    </row>
    <row r="2" spans="1:11" x14ac:dyDescent="0.35">
      <c r="A2" s="45" t="s">
        <v>2785</v>
      </c>
      <c r="B2" s="45" t="s">
        <v>16</v>
      </c>
      <c r="C2" s="45" t="s">
        <v>17</v>
      </c>
      <c r="D2" s="45" t="s">
        <v>18</v>
      </c>
      <c r="E2" s="45" t="s">
        <v>2170</v>
      </c>
      <c r="F2" s="45" t="s">
        <v>2786</v>
      </c>
      <c r="G2" s="45" t="s">
        <v>2169</v>
      </c>
      <c r="H2" s="46">
        <v>0</v>
      </c>
      <c r="I2" s="47">
        <v>0</v>
      </c>
      <c r="J2" s="36" t="str">
        <f>B2&amp;C2&amp;D2</f>
        <v>0140015</v>
      </c>
      <c r="K2" s="48" t="str">
        <f>G2</f>
        <v>N</v>
      </c>
    </row>
    <row r="3" spans="1:11" x14ac:dyDescent="0.35">
      <c r="A3" s="45" t="s">
        <v>2785</v>
      </c>
      <c r="B3" s="45" t="s">
        <v>16</v>
      </c>
      <c r="C3" s="45" t="s">
        <v>17</v>
      </c>
      <c r="D3" s="45" t="s">
        <v>18</v>
      </c>
      <c r="E3" s="45" t="s">
        <v>19</v>
      </c>
      <c r="F3" s="45" t="s">
        <v>2786</v>
      </c>
      <c r="G3" s="45" t="s">
        <v>2169</v>
      </c>
      <c r="H3" s="46">
        <v>2782395</v>
      </c>
      <c r="I3" s="47">
        <v>0.51290000000000002</v>
      </c>
      <c r="J3" s="36" t="str">
        <f t="shared" ref="J3:J66" si="0">B3&amp;C3&amp;D3</f>
        <v>0140015</v>
      </c>
      <c r="K3" s="48" t="str">
        <f t="shared" ref="K3:K66" si="1">G3</f>
        <v>N</v>
      </c>
    </row>
    <row r="4" spans="1:11" x14ac:dyDescent="0.35">
      <c r="A4" s="45" t="s">
        <v>2785</v>
      </c>
      <c r="B4" s="45" t="s">
        <v>16</v>
      </c>
      <c r="C4" s="45" t="s">
        <v>17</v>
      </c>
      <c r="D4" s="45" t="s">
        <v>18</v>
      </c>
      <c r="E4" s="45" t="s">
        <v>2787</v>
      </c>
      <c r="F4" s="45" t="s">
        <v>2786</v>
      </c>
      <c r="G4" s="45" t="s">
        <v>2169</v>
      </c>
      <c r="H4" s="46">
        <v>0</v>
      </c>
      <c r="I4" s="47">
        <v>0</v>
      </c>
      <c r="J4" s="36" t="str">
        <f t="shared" si="0"/>
        <v>0140015</v>
      </c>
      <c r="K4" s="48" t="str">
        <f t="shared" si="1"/>
        <v>N</v>
      </c>
    </row>
    <row r="5" spans="1:11" x14ac:dyDescent="0.35">
      <c r="A5" s="45" t="s">
        <v>2785</v>
      </c>
      <c r="B5" s="45" t="s">
        <v>16</v>
      </c>
      <c r="C5" s="45" t="s">
        <v>17</v>
      </c>
      <c r="D5" s="45" t="s">
        <v>18</v>
      </c>
      <c r="E5" s="45" t="s">
        <v>2788</v>
      </c>
      <c r="F5" s="45" t="s">
        <v>2786</v>
      </c>
      <c r="G5" s="45" t="s">
        <v>2169</v>
      </c>
      <c r="H5" s="46">
        <v>2641892</v>
      </c>
      <c r="I5" s="47">
        <v>0.48699999999999999</v>
      </c>
      <c r="J5" s="36" t="str">
        <f t="shared" si="0"/>
        <v>0140015</v>
      </c>
      <c r="K5" s="48" t="str">
        <f t="shared" si="1"/>
        <v>N</v>
      </c>
    </row>
    <row r="6" spans="1:11" x14ac:dyDescent="0.35">
      <c r="A6" s="45" t="s">
        <v>2785</v>
      </c>
      <c r="B6" s="45" t="s">
        <v>16</v>
      </c>
      <c r="C6" s="45" t="s">
        <v>17</v>
      </c>
      <c r="D6" s="45" t="s">
        <v>26</v>
      </c>
      <c r="E6" s="45" t="s">
        <v>2170</v>
      </c>
      <c r="F6" s="45" t="s">
        <v>2786</v>
      </c>
      <c r="G6" s="45" t="s">
        <v>2169</v>
      </c>
      <c r="H6" s="46">
        <v>0</v>
      </c>
      <c r="I6" s="47">
        <v>0</v>
      </c>
      <c r="J6" s="36" t="str">
        <f t="shared" si="0"/>
        <v>0140025</v>
      </c>
      <c r="K6" s="48" t="str">
        <f t="shared" si="1"/>
        <v>N</v>
      </c>
    </row>
    <row r="7" spans="1:11" x14ac:dyDescent="0.35">
      <c r="A7" s="45" t="s">
        <v>2785</v>
      </c>
      <c r="B7" s="45" t="s">
        <v>16</v>
      </c>
      <c r="C7" s="45" t="s">
        <v>17</v>
      </c>
      <c r="D7" s="45" t="s">
        <v>26</v>
      </c>
      <c r="E7" s="45" t="s">
        <v>19</v>
      </c>
      <c r="F7" s="45" t="s">
        <v>2786</v>
      </c>
      <c r="G7" s="45" t="s">
        <v>2169</v>
      </c>
      <c r="H7" s="46">
        <v>3526623</v>
      </c>
      <c r="I7" s="47">
        <v>0.44490000000000002</v>
      </c>
      <c r="J7" s="36" t="str">
        <f t="shared" si="0"/>
        <v>0140025</v>
      </c>
      <c r="K7" s="48" t="str">
        <f t="shared" si="1"/>
        <v>N</v>
      </c>
    </row>
    <row r="8" spans="1:11" x14ac:dyDescent="0.35">
      <c r="A8" s="45" t="s">
        <v>2785</v>
      </c>
      <c r="B8" s="45" t="s">
        <v>16</v>
      </c>
      <c r="C8" s="45" t="s">
        <v>17</v>
      </c>
      <c r="D8" s="45" t="s">
        <v>26</v>
      </c>
      <c r="E8" s="45" t="s">
        <v>30</v>
      </c>
      <c r="F8" s="45" t="s">
        <v>2786</v>
      </c>
      <c r="G8" s="45" t="s">
        <v>2169</v>
      </c>
      <c r="H8" s="46">
        <v>168840</v>
      </c>
      <c r="I8" s="47">
        <v>2.1299999999999999E-2</v>
      </c>
      <c r="J8" s="36" t="str">
        <f t="shared" si="0"/>
        <v>0140025</v>
      </c>
      <c r="K8" s="48" t="str">
        <f t="shared" si="1"/>
        <v>N</v>
      </c>
    </row>
    <row r="9" spans="1:11" x14ac:dyDescent="0.35">
      <c r="A9" s="45" t="s">
        <v>2785</v>
      </c>
      <c r="B9" s="45" t="s">
        <v>16</v>
      </c>
      <c r="C9" s="45" t="s">
        <v>17</v>
      </c>
      <c r="D9" s="45" t="s">
        <v>26</v>
      </c>
      <c r="E9" s="45" t="s">
        <v>2787</v>
      </c>
      <c r="F9" s="45" t="s">
        <v>2786</v>
      </c>
      <c r="G9" s="45" t="s">
        <v>2169</v>
      </c>
      <c r="H9" s="46">
        <v>0</v>
      </c>
      <c r="I9" s="47">
        <v>0</v>
      </c>
      <c r="J9" s="36" t="str">
        <f t="shared" si="0"/>
        <v>0140025</v>
      </c>
      <c r="K9" s="48" t="str">
        <f t="shared" si="1"/>
        <v>N</v>
      </c>
    </row>
    <row r="10" spans="1:11" x14ac:dyDescent="0.35">
      <c r="A10" s="45" t="s">
        <v>2785</v>
      </c>
      <c r="B10" s="45" t="s">
        <v>16</v>
      </c>
      <c r="C10" s="45" t="s">
        <v>17</v>
      </c>
      <c r="D10" s="45" t="s">
        <v>26</v>
      </c>
      <c r="E10" s="45" t="s">
        <v>2788</v>
      </c>
      <c r="F10" s="45" t="s">
        <v>2786</v>
      </c>
      <c r="G10" s="45" t="s">
        <v>2169</v>
      </c>
      <c r="H10" s="46">
        <v>5265758</v>
      </c>
      <c r="I10" s="47">
        <v>0.6643</v>
      </c>
      <c r="J10" s="36" t="str">
        <f t="shared" si="0"/>
        <v>0140025</v>
      </c>
      <c r="K10" s="48" t="str">
        <f t="shared" si="1"/>
        <v>N</v>
      </c>
    </row>
    <row r="11" spans="1:11" x14ac:dyDescent="0.35">
      <c r="A11" s="45" t="s">
        <v>2785</v>
      </c>
      <c r="B11" s="45" t="s">
        <v>16</v>
      </c>
      <c r="C11" s="45" t="s">
        <v>17</v>
      </c>
      <c r="D11" s="45" t="s">
        <v>35</v>
      </c>
      <c r="E11" s="45" t="s">
        <v>2170</v>
      </c>
      <c r="F11" s="45" t="s">
        <v>2786</v>
      </c>
      <c r="G11" s="45" t="s">
        <v>2169</v>
      </c>
      <c r="H11" s="46">
        <v>0</v>
      </c>
      <c r="I11" s="47">
        <v>0</v>
      </c>
      <c r="J11" s="36" t="str">
        <f t="shared" si="0"/>
        <v>0140035</v>
      </c>
      <c r="K11" s="48" t="str">
        <f t="shared" si="1"/>
        <v>N</v>
      </c>
    </row>
    <row r="12" spans="1:11" x14ac:dyDescent="0.35">
      <c r="A12" s="45" t="s">
        <v>2785</v>
      </c>
      <c r="B12" s="45" t="s">
        <v>16</v>
      </c>
      <c r="C12" s="45" t="s">
        <v>17</v>
      </c>
      <c r="D12" s="45" t="s">
        <v>35</v>
      </c>
      <c r="E12" s="45" t="s">
        <v>19</v>
      </c>
      <c r="F12" s="45" t="s">
        <v>2786</v>
      </c>
      <c r="G12" s="45" t="s">
        <v>2169</v>
      </c>
      <c r="H12" s="46">
        <v>2065343</v>
      </c>
      <c r="I12" s="47">
        <v>0.40300000000000002</v>
      </c>
      <c r="J12" s="36" t="str">
        <f t="shared" si="0"/>
        <v>0140035</v>
      </c>
      <c r="K12" s="48" t="str">
        <f t="shared" si="1"/>
        <v>N</v>
      </c>
    </row>
    <row r="13" spans="1:11" x14ac:dyDescent="0.35">
      <c r="A13" s="45" t="s">
        <v>2785</v>
      </c>
      <c r="B13" s="45" t="s">
        <v>16</v>
      </c>
      <c r="C13" s="45" t="s">
        <v>17</v>
      </c>
      <c r="D13" s="45" t="s">
        <v>35</v>
      </c>
      <c r="E13" s="45" t="s">
        <v>2787</v>
      </c>
      <c r="F13" s="45" t="s">
        <v>2786</v>
      </c>
      <c r="G13" s="45" t="s">
        <v>2169</v>
      </c>
      <c r="H13" s="46">
        <v>0</v>
      </c>
      <c r="I13" s="47">
        <v>0</v>
      </c>
      <c r="J13" s="36" t="str">
        <f t="shared" si="0"/>
        <v>0140035</v>
      </c>
      <c r="K13" s="48" t="str">
        <f t="shared" si="1"/>
        <v>N</v>
      </c>
    </row>
    <row r="14" spans="1:11" x14ac:dyDescent="0.35">
      <c r="A14" s="45" t="s">
        <v>2785</v>
      </c>
      <c r="B14" s="45" t="s">
        <v>16</v>
      </c>
      <c r="C14" s="45" t="s">
        <v>17</v>
      </c>
      <c r="D14" s="45" t="s">
        <v>35</v>
      </c>
      <c r="E14" s="45" t="s">
        <v>2788</v>
      </c>
      <c r="F14" s="45" t="s">
        <v>2786</v>
      </c>
      <c r="G14" s="45" t="s">
        <v>2169</v>
      </c>
      <c r="H14" s="46">
        <v>3261500</v>
      </c>
      <c r="I14" s="47">
        <v>0.63639999999999997</v>
      </c>
      <c r="J14" s="36" t="str">
        <f t="shared" si="0"/>
        <v>0140035</v>
      </c>
      <c r="K14" s="48" t="str">
        <f t="shared" si="1"/>
        <v>N</v>
      </c>
    </row>
    <row r="15" spans="1:11" x14ac:dyDescent="0.35">
      <c r="A15" s="45" t="s">
        <v>2785</v>
      </c>
      <c r="B15" s="45" t="s">
        <v>39</v>
      </c>
      <c r="C15" s="45" t="s">
        <v>17</v>
      </c>
      <c r="D15" s="45" t="s">
        <v>40</v>
      </c>
      <c r="E15" s="45" t="s">
        <v>2206</v>
      </c>
      <c r="F15" s="45" t="s">
        <v>2786</v>
      </c>
      <c r="G15" s="45" t="s">
        <v>2169</v>
      </c>
      <c r="H15" s="46">
        <v>6632558</v>
      </c>
      <c r="I15" s="47">
        <v>0.1429</v>
      </c>
      <c r="J15" s="36" t="str">
        <f t="shared" si="0"/>
        <v>0240125</v>
      </c>
      <c r="K15" s="48" t="str">
        <f t="shared" si="1"/>
        <v>N</v>
      </c>
    </row>
    <row r="16" spans="1:11" x14ac:dyDescent="0.35">
      <c r="A16" s="45" t="s">
        <v>2785</v>
      </c>
      <c r="B16" s="45" t="s">
        <v>39</v>
      </c>
      <c r="C16" s="45" t="s">
        <v>17</v>
      </c>
      <c r="D16" s="45" t="s">
        <v>40</v>
      </c>
      <c r="E16" s="45" t="s">
        <v>19</v>
      </c>
      <c r="F16" s="45" t="s">
        <v>2786</v>
      </c>
      <c r="G16" s="45" t="s">
        <v>2169</v>
      </c>
      <c r="H16" s="46">
        <v>12210882</v>
      </c>
      <c r="I16" s="47">
        <v>0.26640000000000003</v>
      </c>
      <c r="J16" s="36" t="str">
        <f t="shared" si="0"/>
        <v>0240125</v>
      </c>
      <c r="K16" s="48" t="str">
        <f t="shared" si="1"/>
        <v>N</v>
      </c>
    </row>
    <row r="17" spans="1:11" x14ac:dyDescent="0.35">
      <c r="A17" s="45" t="s">
        <v>2785</v>
      </c>
      <c r="B17" s="45" t="s">
        <v>39</v>
      </c>
      <c r="C17" s="45" t="s">
        <v>17</v>
      </c>
      <c r="D17" s="45" t="s">
        <v>40</v>
      </c>
      <c r="E17" s="45" t="s">
        <v>2787</v>
      </c>
      <c r="F17" s="45" t="s">
        <v>2786</v>
      </c>
      <c r="G17" s="45" t="s">
        <v>2169</v>
      </c>
      <c r="H17" s="46">
        <v>0</v>
      </c>
      <c r="I17" s="47">
        <v>0</v>
      </c>
      <c r="J17" s="36" t="str">
        <f t="shared" si="0"/>
        <v>0240125</v>
      </c>
      <c r="K17" s="48" t="str">
        <f t="shared" si="1"/>
        <v>N</v>
      </c>
    </row>
    <row r="18" spans="1:11" x14ac:dyDescent="0.35">
      <c r="A18" s="45" t="s">
        <v>2785</v>
      </c>
      <c r="B18" s="45" t="s">
        <v>39</v>
      </c>
      <c r="C18" s="45" t="s">
        <v>17</v>
      </c>
      <c r="D18" s="45" t="s">
        <v>40</v>
      </c>
      <c r="E18" s="45" t="s">
        <v>2788</v>
      </c>
      <c r="F18" s="45" t="s">
        <v>2786</v>
      </c>
      <c r="G18" s="45" t="s">
        <v>2169</v>
      </c>
      <c r="H18" s="46">
        <v>16143667</v>
      </c>
      <c r="I18" s="47">
        <v>0.35220000000000001</v>
      </c>
      <c r="J18" s="36" t="str">
        <f t="shared" si="0"/>
        <v>0240125</v>
      </c>
      <c r="K18" s="48" t="str">
        <f t="shared" si="1"/>
        <v>N</v>
      </c>
    </row>
    <row r="19" spans="1:11" x14ac:dyDescent="0.35">
      <c r="A19" s="45" t="s">
        <v>2785</v>
      </c>
      <c r="B19" s="45" t="s">
        <v>39</v>
      </c>
      <c r="C19" s="45" t="s">
        <v>17</v>
      </c>
      <c r="D19" s="45" t="s">
        <v>45</v>
      </c>
      <c r="E19" s="45" t="s">
        <v>19</v>
      </c>
      <c r="F19" s="45" t="s">
        <v>2786</v>
      </c>
      <c r="G19" s="45" t="s">
        <v>2169</v>
      </c>
      <c r="H19" s="46">
        <v>17991585</v>
      </c>
      <c r="I19" s="47">
        <v>0.47520000000000001</v>
      </c>
      <c r="J19" s="36" t="str">
        <f t="shared" si="0"/>
        <v>0240225</v>
      </c>
      <c r="K19" s="48" t="str">
        <f t="shared" si="1"/>
        <v>N</v>
      </c>
    </row>
    <row r="20" spans="1:11" x14ac:dyDescent="0.35">
      <c r="A20" s="45" t="s">
        <v>2785</v>
      </c>
      <c r="B20" s="45" t="s">
        <v>39</v>
      </c>
      <c r="C20" s="45" t="s">
        <v>17</v>
      </c>
      <c r="D20" s="45" t="s">
        <v>45</v>
      </c>
      <c r="E20" s="45" t="s">
        <v>50</v>
      </c>
      <c r="F20" s="45" t="s">
        <v>2786</v>
      </c>
      <c r="G20" s="45" t="s">
        <v>2169</v>
      </c>
      <c r="H20" s="46">
        <v>2452232</v>
      </c>
      <c r="I20" s="47">
        <v>6.4000000000000001E-2</v>
      </c>
      <c r="J20" s="36" t="str">
        <f t="shared" si="0"/>
        <v>0240225</v>
      </c>
      <c r="K20" s="48" t="str">
        <f t="shared" si="1"/>
        <v>N</v>
      </c>
    </row>
    <row r="21" spans="1:11" x14ac:dyDescent="0.35">
      <c r="A21" s="45" t="s">
        <v>2785</v>
      </c>
      <c r="B21" s="45" t="s">
        <v>39</v>
      </c>
      <c r="C21" s="45" t="s">
        <v>17</v>
      </c>
      <c r="D21" s="45" t="s">
        <v>45</v>
      </c>
      <c r="E21" s="45" t="s">
        <v>2787</v>
      </c>
      <c r="F21" s="45" t="s">
        <v>2786</v>
      </c>
      <c r="G21" s="45" t="s">
        <v>2169</v>
      </c>
      <c r="H21" s="46">
        <v>0</v>
      </c>
      <c r="I21" s="47">
        <v>0</v>
      </c>
      <c r="J21" s="36" t="str">
        <f t="shared" si="0"/>
        <v>0240225</v>
      </c>
      <c r="K21" s="48" t="str">
        <f t="shared" si="1"/>
        <v>N</v>
      </c>
    </row>
    <row r="22" spans="1:11" x14ac:dyDescent="0.35">
      <c r="A22" s="45" t="s">
        <v>2785</v>
      </c>
      <c r="B22" s="45" t="s">
        <v>39</v>
      </c>
      <c r="C22" s="45" t="s">
        <v>17</v>
      </c>
      <c r="D22" s="45" t="s">
        <v>45</v>
      </c>
      <c r="E22" s="45" t="s">
        <v>2788</v>
      </c>
      <c r="F22" s="45" t="s">
        <v>2786</v>
      </c>
      <c r="G22" s="45" t="s">
        <v>2169</v>
      </c>
      <c r="H22" s="46">
        <v>12891697</v>
      </c>
      <c r="I22" s="47">
        <v>0.34050000000000002</v>
      </c>
      <c r="J22" s="36" t="str">
        <f t="shared" si="0"/>
        <v>0240225</v>
      </c>
      <c r="K22" s="48" t="str">
        <f t="shared" si="1"/>
        <v>N</v>
      </c>
    </row>
    <row r="23" spans="1:11" x14ac:dyDescent="0.35">
      <c r="A23" s="45" t="s">
        <v>2785</v>
      </c>
      <c r="B23" s="45" t="s">
        <v>39</v>
      </c>
      <c r="C23" s="45" t="s">
        <v>17</v>
      </c>
      <c r="D23" s="45" t="s">
        <v>52</v>
      </c>
      <c r="E23" s="45" t="s">
        <v>26</v>
      </c>
      <c r="F23" s="45" t="s">
        <v>2786</v>
      </c>
      <c r="G23" s="45" t="s">
        <v>2169</v>
      </c>
      <c r="H23" s="46">
        <v>7444624</v>
      </c>
      <c r="I23" s="47">
        <v>5.96E-2</v>
      </c>
      <c r="J23" s="36" t="str">
        <f t="shared" si="0"/>
        <v>0240235</v>
      </c>
      <c r="K23" s="48" t="str">
        <f t="shared" si="1"/>
        <v>N</v>
      </c>
    </row>
    <row r="24" spans="1:11" x14ac:dyDescent="0.35">
      <c r="A24" s="45" t="s">
        <v>2785</v>
      </c>
      <c r="B24" s="45" t="s">
        <v>39</v>
      </c>
      <c r="C24" s="45" t="s">
        <v>17</v>
      </c>
      <c r="D24" s="45" t="s">
        <v>52</v>
      </c>
      <c r="E24" s="45" t="s">
        <v>19</v>
      </c>
      <c r="F24" s="45" t="s">
        <v>2786</v>
      </c>
      <c r="G24" s="45" t="s">
        <v>2169</v>
      </c>
      <c r="H24" s="46">
        <v>8781855</v>
      </c>
      <c r="I24" s="47">
        <v>7.6200000000000004E-2</v>
      </c>
      <c r="J24" s="36" t="str">
        <f t="shared" si="0"/>
        <v>0240235</v>
      </c>
      <c r="K24" s="48" t="str">
        <f t="shared" si="1"/>
        <v>N</v>
      </c>
    </row>
    <row r="25" spans="1:11" x14ac:dyDescent="0.35">
      <c r="A25" s="45" t="s">
        <v>2785</v>
      </c>
      <c r="B25" s="45" t="s">
        <v>39</v>
      </c>
      <c r="C25" s="45" t="s">
        <v>17</v>
      </c>
      <c r="D25" s="45" t="s">
        <v>52</v>
      </c>
      <c r="E25" s="45" t="s">
        <v>50</v>
      </c>
      <c r="F25" s="45" t="s">
        <v>2786</v>
      </c>
      <c r="G25" s="45" t="s">
        <v>2169</v>
      </c>
      <c r="H25" s="46">
        <v>28304562</v>
      </c>
      <c r="I25" s="47">
        <v>0.2266</v>
      </c>
      <c r="J25" s="36" t="str">
        <f t="shared" si="0"/>
        <v>0240235</v>
      </c>
      <c r="K25" s="48" t="str">
        <f t="shared" si="1"/>
        <v>N</v>
      </c>
    </row>
    <row r="26" spans="1:11" x14ac:dyDescent="0.35">
      <c r="A26" s="45" t="s">
        <v>2785</v>
      </c>
      <c r="B26" s="45" t="s">
        <v>39</v>
      </c>
      <c r="C26" s="45" t="s">
        <v>17</v>
      </c>
      <c r="D26" s="45" t="s">
        <v>52</v>
      </c>
      <c r="E26" s="45" t="s">
        <v>2787</v>
      </c>
      <c r="F26" s="45" t="s">
        <v>2786</v>
      </c>
      <c r="G26" s="45" t="s">
        <v>2169</v>
      </c>
      <c r="H26" s="46">
        <v>0</v>
      </c>
      <c r="I26" s="47">
        <v>0</v>
      </c>
      <c r="J26" s="36" t="str">
        <f t="shared" si="0"/>
        <v>0240235</v>
      </c>
      <c r="K26" s="48" t="str">
        <f t="shared" si="1"/>
        <v>N</v>
      </c>
    </row>
    <row r="27" spans="1:11" x14ac:dyDescent="0.35">
      <c r="A27" s="45" t="s">
        <v>2785</v>
      </c>
      <c r="B27" s="45" t="s">
        <v>39</v>
      </c>
      <c r="C27" s="45" t="s">
        <v>17</v>
      </c>
      <c r="D27" s="45" t="s">
        <v>52</v>
      </c>
      <c r="E27" s="45" t="s">
        <v>2788</v>
      </c>
      <c r="F27" s="45" t="s">
        <v>2786</v>
      </c>
      <c r="G27" s="45" t="s">
        <v>2169</v>
      </c>
      <c r="H27" s="46">
        <v>65541223</v>
      </c>
      <c r="I27" s="47">
        <v>0.56869999999999998</v>
      </c>
      <c r="J27" s="36" t="str">
        <f t="shared" si="0"/>
        <v>0240235</v>
      </c>
      <c r="K27" s="48" t="str">
        <f t="shared" si="1"/>
        <v>N</v>
      </c>
    </row>
    <row r="28" spans="1:11" x14ac:dyDescent="0.35">
      <c r="A28" s="45" t="s">
        <v>2785</v>
      </c>
      <c r="B28" s="45" t="s">
        <v>39</v>
      </c>
      <c r="C28" s="45" t="s">
        <v>17</v>
      </c>
      <c r="D28" s="45" t="s">
        <v>77</v>
      </c>
      <c r="E28" s="45" t="s">
        <v>19</v>
      </c>
      <c r="F28" s="45" t="s">
        <v>2786</v>
      </c>
      <c r="G28" s="45" t="s">
        <v>2169</v>
      </c>
      <c r="H28" s="46">
        <v>15771429</v>
      </c>
      <c r="I28" s="47">
        <v>0.38030000000000003</v>
      </c>
      <c r="J28" s="36" t="str">
        <f t="shared" si="0"/>
        <v>0240255</v>
      </c>
      <c r="K28" s="48" t="str">
        <f t="shared" si="1"/>
        <v>N</v>
      </c>
    </row>
    <row r="29" spans="1:11" x14ac:dyDescent="0.35">
      <c r="A29" s="45" t="s">
        <v>2785</v>
      </c>
      <c r="B29" s="45" t="s">
        <v>39</v>
      </c>
      <c r="C29" s="45" t="s">
        <v>17</v>
      </c>
      <c r="D29" s="45" t="s">
        <v>77</v>
      </c>
      <c r="E29" s="45" t="s">
        <v>30</v>
      </c>
      <c r="F29" s="45" t="s">
        <v>2786</v>
      </c>
      <c r="G29" s="45" t="s">
        <v>2169</v>
      </c>
      <c r="H29" s="46">
        <v>0</v>
      </c>
      <c r="I29" s="47">
        <v>0</v>
      </c>
      <c r="J29" s="36" t="str">
        <f t="shared" si="0"/>
        <v>0240255</v>
      </c>
      <c r="K29" s="48" t="str">
        <f t="shared" si="1"/>
        <v>N</v>
      </c>
    </row>
    <row r="30" spans="1:11" x14ac:dyDescent="0.35">
      <c r="A30" s="45" t="s">
        <v>2785</v>
      </c>
      <c r="B30" s="45" t="s">
        <v>39</v>
      </c>
      <c r="C30" s="45" t="s">
        <v>17</v>
      </c>
      <c r="D30" s="45" t="s">
        <v>77</v>
      </c>
      <c r="E30" s="45" t="s">
        <v>2787</v>
      </c>
      <c r="F30" s="45" t="s">
        <v>2786</v>
      </c>
      <c r="G30" s="45" t="s">
        <v>2169</v>
      </c>
      <c r="H30" s="46">
        <v>0</v>
      </c>
      <c r="I30" s="47">
        <v>0</v>
      </c>
      <c r="J30" s="36" t="str">
        <f t="shared" si="0"/>
        <v>0240255</v>
      </c>
      <c r="K30" s="48" t="str">
        <f t="shared" si="1"/>
        <v>N</v>
      </c>
    </row>
    <row r="31" spans="1:11" x14ac:dyDescent="0.35">
      <c r="A31" s="45" t="s">
        <v>2785</v>
      </c>
      <c r="B31" s="45" t="s">
        <v>39</v>
      </c>
      <c r="C31" s="45" t="s">
        <v>17</v>
      </c>
      <c r="D31" s="45" t="s">
        <v>77</v>
      </c>
      <c r="E31" s="45" t="s">
        <v>2788</v>
      </c>
      <c r="F31" s="45" t="s">
        <v>2786</v>
      </c>
      <c r="G31" s="45" t="s">
        <v>2169</v>
      </c>
      <c r="H31" s="46">
        <v>20349830</v>
      </c>
      <c r="I31" s="47">
        <v>0.49070000000000003</v>
      </c>
      <c r="J31" s="36" t="str">
        <f t="shared" si="0"/>
        <v>0240255</v>
      </c>
      <c r="K31" s="48" t="str">
        <f t="shared" si="1"/>
        <v>N</v>
      </c>
    </row>
    <row r="32" spans="1:11" x14ac:dyDescent="0.35">
      <c r="A32" s="45" t="s">
        <v>2785</v>
      </c>
      <c r="B32" s="45" t="s">
        <v>85</v>
      </c>
      <c r="C32" s="45" t="s">
        <v>17</v>
      </c>
      <c r="D32" s="45" t="s">
        <v>86</v>
      </c>
      <c r="E32" s="45" t="s">
        <v>2206</v>
      </c>
      <c r="F32" s="45" t="s">
        <v>2786</v>
      </c>
      <c r="G32" s="45" t="s">
        <v>2169</v>
      </c>
      <c r="H32" s="46">
        <v>9329193</v>
      </c>
      <c r="I32" s="47">
        <v>0.15340000000000001</v>
      </c>
      <c r="J32" s="36" t="str">
        <f t="shared" si="0"/>
        <v>0340365</v>
      </c>
      <c r="K32" s="48" t="str">
        <f t="shared" si="1"/>
        <v>N</v>
      </c>
    </row>
    <row r="33" spans="1:11" x14ac:dyDescent="0.35">
      <c r="A33" s="45" t="s">
        <v>2785</v>
      </c>
      <c r="B33" s="45" t="s">
        <v>85</v>
      </c>
      <c r="C33" s="45" t="s">
        <v>17</v>
      </c>
      <c r="D33" s="45" t="s">
        <v>86</v>
      </c>
      <c r="E33" s="45" t="s">
        <v>19</v>
      </c>
      <c r="F33" s="45" t="s">
        <v>2786</v>
      </c>
      <c r="G33" s="45" t="s">
        <v>2169</v>
      </c>
      <c r="H33" s="46">
        <v>16290148</v>
      </c>
      <c r="I33" s="47">
        <v>0.30099999999999999</v>
      </c>
      <c r="J33" s="36" t="str">
        <f t="shared" si="0"/>
        <v>0340365</v>
      </c>
      <c r="K33" s="48" t="str">
        <f t="shared" si="1"/>
        <v>N</v>
      </c>
    </row>
    <row r="34" spans="1:11" x14ac:dyDescent="0.35">
      <c r="A34" s="45" t="s">
        <v>2785</v>
      </c>
      <c r="B34" s="45" t="s">
        <v>85</v>
      </c>
      <c r="C34" s="45" t="s">
        <v>17</v>
      </c>
      <c r="D34" s="45" t="s">
        <v>86</v>
      </c>
      <c r="E34" s="45" t="s">
        <v>94</v>
      </c>
      <c r="F34" s="45" t="s">
        <v>2786</v>
      </c>
      <c r="G34" s="45" t="s">
        <v>2169</v>
      </c>
      <c r="H34" s="46">
        <v>6337463</v>
      </c>
      <c r="I34" s="47">
        <v>0.1171</v>
      </c>
      <c r="J34" s="36" t="str">
        <f t="shared" si="0"/>
        <v>0340365</v>
      </c>
      <c r="K34" s="48" t="str">
        <f t="shared" si="1"/>
        <v>N</v>
      </c>
    </row>
    <row r="35" spans="1:11" x14ac:dyDescent="0.35">
      <c r="A35" s="45" t="s">
        <v>2785</v>
      </c>
      <c r="B35" s="45" t="s">
        <v>85</v>
      </c>
      <c r="C35" s="45" t="s">
        <v>17</v>
      </c>
      <c r="D35" s="45" t="s">
        <v>86</v>
      </c>
      <c r="E35" s="45" t="s">
        <v>2787</v>
      </c>
      <c r="F35" s="45" t="s">
        <v>2786</v>
      </c>
      <c r="G35" s="45" t="s">
        <v>2169</v>
      </c>
      <c r="H35" s="46">
        <v>0</v>
      </c>
      <c r="I35" s="47">
        <v>0</v>
      </c>
      <c r="J35" s="36" t="str">
        <f t="shared" si="0"/>
        <v>0340365</v>
      </c>
      <c r="K35" s="48" t="str">
        <f t="shared" si="1"/>
        <v>N</v>
      </c>
    </row>
    <row r="36" spans="1:11" x14ac:dyDescent="0.35">
      <c r="A36" s="45" t="s">
        <v>2785</v>
      </c>
      <c r="B36" s="45" t="s">
        <v>85</v>
      </c>
      <c r="C36" s="45" t="s">
        <v>17</v>
      </c>
      <c r="D36" s="45" t="s">
        <v>86</v>
      </c>
      <c r="E36" s="45" t="s">
        <v>2788</v>
      </c>
      <c r="F36" s="45" t="s">
        <v>2786</v>
      </c>
      <c r="G36" s="45" t="s">
        <v>2169</v>
      </c>
      <c r="H36" s="46">
        <v>23109280</v>
      </c>
      <c r="I36" s="47">
        <v>0.42699999999999999</v>
      </c>
      <c r="J36" s="36" t="str">
        <f t="shared" si="0"/>
        <v>0340365</v>
      </c>
      <c r="K36" s="48" t="str">
        <f t="shared" si="1"/>
        <v>N</v>
      </c>
    </row>
    <row r="37" spans="1:11" x14ac:dyDescent="0.35">
      <c r="A37" s="45" t="s">
        <v>2785</v>
      </c>
      <c r="B37" s="45" t="s">
        <v>85</v>
      </c>
      <c r="C37" s="45" t="s">
        <v>17</v>
      </c>
      <c r="D37" s="45" t="s">
        <v>102</v>
      </c>
      <c r="E37" s="45" t="s">
        <v>2170</v>
      </c>
      <c r="F37" s="45" t="s">
        <v>2786</v>
      </c>
      <c r="G37" s="45" t="s">
        <v>2169</v>
      </c>
      <c r="H37" s="46">
        <v>0</v>
      </c>
      <c r="I37" s="47">
        <v>0</v>
      </c>
      <c r="J37" s="36" t="str">
        <f t="shared" si="0"/>
        <v>0340370</v>
      </c>
      <c r="K37" s="48" t="str">
        <f t="shared" si="1"/>
        <v>N</v>
      </c>
    </row>
    <row r="38" spans="1:11" x14ac:dyDescent="0.35">
      <c r="A38" s="45" t="s">
        <v>2785</v>
      </c>
      <c r="B38" s="45" t="s">
        <v>85</v>
      </c>
      <c r="C38" s="45" t="s">
        <v>17</v>
      </c>
      <c r="D38" s="45" t="s">
        <v>102</v>
      </c>
      <c r="E38" s="45" t="s">
        <v>19</v>
      </c>
      <c r="F38" s="45" t="s">
        <v>2786</v>
      </c>
      <c r="G38" s="45" t="s">
        <v>2169</v>
      </c>
      <c r="H38" s="46">
        <v>251548</v>
      </c>
      <c r="I38" s="47">
        <v>8.3599999999999994E-2</v>
      </c>
      <c r="J38" s="36" t="str">
        <f t="shared" si="0"/>
        <v>0340370</v>
      </c>
      <c r="K38" s="48" t="str">
        <f t="shared" si="1"/>
        <v>N</v>
      </c>
    </row>
    <row r="39" spans="1:11" x14ac:dyDescent="0.35">
      <c r="A39" s="45" t="s">
        <v>2785</v>
      </c>
      <c r="B39" s="45" t="s">
        <v>85</v>
      </c>
      <c r="C39" s="45" t="s">
        <v>17</v>
      </c>
      <c r="D39" s="45" t="s">
        <v>102</v>
      </c>
      <c r="E39" s="45" t="s">
        <v>94</v>
      </c>
      <c r="F39" s="45" t="s">
        <v>2786</v>
      </c>
      <c r="G39" s="45" t="s">
        <v>2169</v>
      </c>
      <c r="H39" s="46">
        <v>1387728</v>
      </c>
      <c r="I39" s="47">
        <v>0.4612</v>
      </c>
      <c r="J39" s="36" t="str">
        <f t="shared" si="0"/>
        <v>0340370</v>
      </c>
      <c r="K39" s="48" t="str">
        <f t="shared" si="1"/>
        <v>N</v>
      </c>
    </row>
    <row r="40" spans="1:11" x14ac:dyDescent="0.35">
      <c r="A40" s="45" t="s">
        <v>2785</v>
      </c>
      <c r="B40" s="45" t="s">
        <v>85</v>
      </c>
      <c r="C40" s="45" t="s">
        <v>17</v>
      </c>
      <c r="D40" s="45" t="s">
        <v>102</v>
      </c>
      <c r="E40" s="45" t="s">
        <v>2787</v>
      </c>
      <c r="F40" s="45" t="s">
        <v>2786</v>
      </c>
      <c r="G40" s="45" t="s">
        <v>2169</v>
      </c>
      <c r="H40" s="46">
        <v>0</v>
      </c>
      <c r="I40" s="47">
        <v>0</v>
      </c>
      <c r="J40" s="36" t="str">
        <f t="shared" si="0"/>
        <v>0340370</v>
      </c>
      <c r="K40" s="48" t="str">
        <f t="shared" si="1"/>
        <v>N</v>
      </c>
    </row>
    <row r="41" spans="1:11" x14ac:dyDescent="0.35">
      <c r="A41" s="45" t="s">
        <v>2785</v>
      </c>
      <c r="B41" s="45" t="s">
        <v>85</v>
      </c>
      <c r="C41" s="45" t="s">
        <v>17</v>
      </c>
      <c r="D41" s="45" t="s">
        <v>102</v>
      </c>
      <c r="E41" s="45" t="s">
        <v>2788</v>
      </c>
      <c r="F41" s="45" t="s">
        <v>2786</v>
      </c>
      <c r="G41" s="45" t="s">
        <v>2169</v>
      </c>
      <c r="H41" s="46">
        <v>1392844</v>
      </c>
      <c r="I41" s="47">
        <v>0.46289999999999998</v>
      </c>
      <c r="J41" s="36" t="str">
        <f t="shared" si="0"/>
        <v>0340370</v>
      </c>
      <c r="K41" s="48" t="str">
        <f t="shared" si="1"/>
        <v>N</v>
      </c>
    </row>
    <row r="42" spans="1:11" x14ac:dyDescent="0.35">
      <c r="A42" s="45" t="s">
        <v>2785</v>
      </c>
      <c r="B42" s="45" t="s">
        <v>85</v>
      </c>
      <c r="C42" s="45" t="s">
        <v>17</v>
      </c>
      <c r="D42" s="45" t="s">
        <v>969</v>
      </c>
      <c r="E42" s="45" t="s">
        <v>2206</v>
      </c>
      <c r="F42" s="45" t="s">
        <v>941</v>
      </c>
      <c r="G42" s="45" t="s">
        <v>2198</v>
      </c>
      <c r="H42" s="46">
        <v>31069</v>
      </c>
      <c r="I42" s="47">
        <v>0.38009999999999999</v>
      </c>
      <c r="J42" s="36" t="str">
        <f t="shared" si="0"/>
        <v>0344215</v>
      </c>
      <c r="K42" s="48" t="str">
        <f t="shared" si="1"/>
        <v>Y</v>
      </c>
    </row>
    <row r="43" spans="1:11" x14ac:dyDescent="0.35">
      <c r="A43" s="45" t="s">
        <v>2785</v>
      </c>
      <c r="B43" s="45" t="s">
        <v>85</v>
      </c>
      <c r="C43" s="45" t="s">
        <v>17</v>
      </c>
      <c r="D43" s="45" t="s">
        <v>969</v>
      </c>
      <c r="E43" s="45" t="s">
        <v>2170</v>
      </c>
      <c r="F43" s="45" t="s">
        <v>941</v>
      </c>
      <c r="G43" s="45" t="s">
        <v>2198</v>
      </c>
      <c r="H43" s="46">
        <v>0</v>
      </c>
      <c r="I43" s="47">
        <v>0</v>
      </c>
      <c r="J43" s="36" t="str">
        <f t="shared" si="0"/>
        <v>0344215</v>
      </c>
      <c r="K43" s="48" t="str">
        <f t="shared" si="1"/>
        <v>Y</v>
      </c>
    </row>
    <row r="44" spans="1:11" x14ac:dyDescent="0.35">
      <c r="A44" s="45" t="s">
        <v>2785</v>
      </c>
      <c r="B44" s="45" t="s">
        <v>85</v>
      </c>
      <c r="C44" s="45" t="s">
        <v>17</v>
      </c>
      <c r="D44" s="45" t="s">
        <v>969</v>
      </c>
      <c r="E44" s="45" t="s">
        <v>19</v>
      </c>
      <c r="F44" s="45" t="s">
        <v>941</v>
      </c>
      <c r="G44" s="45" t="s">
        <v>2198</v>
      </c>
      <c r="H44" s="46">
        <v>48785</v>
      </c>
      <c r="I44" s="47">
        <v>0.59750000000000003</v>
      </c>
      <c r="J44" s="36" t="str">
        <f t="shared" si="0"/>
        <v>0344215</v>
      </c>
      <c r="K44" s="48" t="str">
        <f t="shared" si="1"/>
        <v>Y</v>
      </c>
    </row>
    <row r="45" spans="1:11" x14ac:dyDescent="0.35">
      <c r="A45" s="45" t="s">
        <v>2785</v>
      </c>
      <c r="B45" s="45" t="s">
        <v>85</v>
      </c>
      <c r="C45" s="45" t="s">
        <v>17</v>
      </c>
      <c r="D45" s="45" t="s">
        <v>969</v>
      </c>
      <c r="E45" s="45" t="s">
        <v>30</v>
      </c>
      <c r="F45" s="45" t="s">
        <v>941</v>
      </c>
      <c r="G45" s="45" t="s">
        <v>2198</v>
      </c>
      <c r="H45" s="46">
        <v>3911</v>
      </c>
      <c r="I45" s="47">
        <v>4.7899999999999998E-2</v>
      </c>
      <c r="J45" s="36" t="str">
        <f t="shared" si="0"/>
        <v>0344215</v>
      </c>
      <c r="K45" s="48" t="str">
        <f t="shared" si="1"/>
        <v>Y</v>
      </c>
    </row>
    <row r="46" spans="1:11" x14ac:dyDescent="0.35">
      <c r="A46" s="45" t="s">
        <v>2785</v>
      </c>
      <c r="B46" s="45" t="s">
        <v>85</v>
      </c>
      <c r="C46" s="45" t="s">
        <v>17</v>
      </c>
      <c r="D46" s="45" t="s">
        <v>969</v>
      </c>
      <c r="E46" s="45" t="s">
        <v>2787</v>
      </c>
      <c r="F46" s="45" t="s">
        <v>941</v>
      </c>
      <c r="G46" s="45" t="s">
        <v>2198</v>
      </c>
      <c r="H46" s="46">
        <v>0</v>
      </c>
      <c r="I46" s="47">
        <v>0</v>
      </c>
      <c r="J46" s="36" t="str">
        <f t="shared" si="0"/>
        <v>0344215</v>
      </c>
      <c r="K46" s="48" t="str">
        <f t="shared" si="1"/>
        <v>Y</v>
      </c>
    </row>
    <row r="47" spans="1:11" x14ac:dyDescent="0.35">
      <c r="A47" s="45" t="s">
        <v>2785</v>
      </c>
      <c r="B47" s="45" t="s">
        <v>85</v>
      </c>
      <c r="C47" s="45" t="s">
        <v>17</v>
      </c>
      <c r="D47" s="45" t="s">
        <v>969</v>
      </c>
      <c r="E47" s="45" t="s">
        <v>2788</v>
      </c>
      <c r="F47" s="45" t="s">
        <v>941</v>
      </c>
      <c r="G47" s="45" t="s">
        <v>2198</v>
      </c>
      <c r="H47" s="46">
        <v>35991</v>
      </c>
      <c r="I47" s="47">
        <v>0.44080000000000003</v>
      </c>
      <c r="J47" s="36" t="str">
        <f t="shared" si="0"/>
        <v>0344215</v>
      </c>
      <c r="K47" s="48" t="str">
        <f t="shared" si="1"/>
        <v>Y</v>
      </c>
    </row>
    <row r="48" spans="1:11" x14ac:dyDescent="0.35">
      <c r="A48" s="45" t="s">
        <v>2785</v>
      </c>
      <c r="B48" s="45" t="s">
        <v>110</v>
      </c>
      <c r="C48" s="45" t="s">
        <v>17</v>
      </c>
      <c r="D48" s="45" t="s">
        <v>111</v>
      </c>
      <c r="E48" s="45" t="s">
        <v>2206</v>
      </c>
      <c r="F48" s="45" t="s">
        <v>110</v>
      </c>
      <c r="G48" s="45" t="s">
        <v>2198</v>
      </c>
      <c r="H48" s="46">
        <v>3245699</v>
      </c>
      <c r="I48" s="47">
        <v>0.29110000000000003</v>
      </c>
      <c r="J48" s="36" t="str">
        <f t="shared" si="0"/>
        <v>0440395</v>
      </c>
      <c r="K48" s="48" t="str">
        <f t="shared" si="1"/>
        <v>Y</v>
      </c>
    </row>
    <row r="49" spans="1:11" x14ac:dyDescent="0.35">
      <c r="A49" s="45" t="s">
        <v>2785</v>
      </c>
      <c r="B49" s="45" t="s">
        <v>110</v>
      </c>
      <c r="C49" s="45" t="s">
        <v>17</v>
      </c>
      <c r="D49" s="45" t="s">
        <v>111</v>
      </c>
      <c r="E49" s="45" t="s">
        <v>2170</v>
      </c>
      <c r="F49" s="45" t="s">
        <v>110</v>
      </c>
      <c r="G49" s="45" t="s">
        <v>2198</v>
      </c>
      <c r="H49" s="46">
        <v>0</v>
      </c>
      <c r="I49" s="47">
        <v>0</v>
      </c>
      <c r="J49" s="36" t="str">
        <f t="shared" si="0"/>
        <v>0440395</v>
      </c>
      <c r="K49" s="48" t="str">
        <f t="shared" si="1"/>
        <v>Y</v>
      </c>
    </row>
    <row r="50" spans="1:11" x14ac:dyDescent="0.35">
      <c r="A50" s="45" t="s">
        <v>2785</v>
      </c>
      <c r="B50" s="45" t="s">
        <v>110</v>
      </c>
      <c r="C50" s="45" t="s">
        <v>17</v>
      </c>
      <c r="D50" s="45" t="s">
        <v>111</v>
      </c>
      <c r="E50" s="45" t="s">
        <v>19</v>
      </c>
      <c r="F50" s="45" t="s">
        <v>110</v>
      </c>
      <c r="G50" s="45" t="s">
        <v>2198</v>
      </c>
      <c r="H50" s="46">
        <v>2097139</v>
      </c>
      <c r="I50" s="47">
        <v>0.18809999999999999</v>
      </c>
      <c r="J50" s="36" t="str">
        <f t="shared" si="0"/>
        <v>0440395</v>
      </c>
      <c r="K50" s="48" t="str">
        <f t="shared" si="1"/>
        <v>Y</v>
      </c>
    </row>
    <row r="51" spans="1:11" x14ac:dyDescent="0.35">
      <c r="A51" s="45" t="s">
        <v>2785</v>
      </c>
      <c r="B51" s="45" t="s">
        <v>110</v>
      </c>
      <c r="C51" s="45" t="s">
        <v>17</v>
      </c>
      <c r="D51" s="45" t="s">
        <v>111</v>
      </c>
      <c r="E51" s="45" t="s">
        <v>2787</v>
      </c>
      <c r="F51" s="45" t="s">
        <v>110</v>
      </c>
      <c r="G51" s="45" t="s">
        <v>2198</v>
      </c>
      <c r="H51" s="46">
        <v>0</v>
      </c>
      <c r="I51" s="47">
        <v>0</v>
      </c>
      <c r="J51" s="36" t="str">
        <f t="shared" si="0"/>
        <v>0440395</v>
      </c>
      <c r="K51" s="48" t="str">
        <f t="shared" si="1"/>
        <v>Y</v>
      </c>
    </row>
    <row r="52" spans="1:11" x14ac:dyDescent="0.35">
      <c r="A52" s="45" t="s">
        <v>2785</v>
      </c>
      <c r="B52" s="45" t="s">
        <v>110</v>
      </c>
      <c r="C52" s="45" t="s">
        <v>17</v>
      </c>
      <c r="D52" s="45" t="s">
        <v>111</v>
      </c>
      <c r="E52" s="45" t="s">
        <v>2788</v>
      </c>
      <c r="F52" s="45" t="s">
        <v>110</v>
      </c>
      <c r="G52" s="45" t="s">
        <v>2198</v>
      </c>
      <c r="H52" s="46">
        <v>4828659</v>
      </c>
      <c r="I52" s="47">
        <v>0.43309999999999998</v>
      </c>
      <c r="J52" s="36" t="str">
        <f t="shared" si="0"/>
        <v>0440395</v>
      </c>
      <c r="K52" s="48" t="str">
        <f t="shared" si="1"/>
        <v>Y</v>
      </c>
    </row>
    <row r="53" spans="1:11" x14ac:dyDescent="0.35">
      <c r="A53" s="45" t="s">
        <v>2785</v>
      </c>
      <c r="B53" s="45" t="s">
        <v>110</v>
      </c>
      <c r="C53" s="45" t="s">
        <v>17</v>
      </c>
      <c r="D53" s="45" t="s">
        <v>1573</v>
      </c>
      <c r="E53" s="45" t="s">
        <v>2170</v>
      </c>
      <c r="F53" s="45" t="s">
        <v>1563</v>
      </c>
      <c r="G53" s="45" t="s">
        <v>2198</v>
      </c>
      <c r="H53" s="46">
        <v>0</v>
      </c>
      <c r="I53" s="47">
        <v>0</v>
      </c>
      <c r="J53" s="36" t="str">
        <f t="shared" si="0"/>
        <v>0445995</v>
      </c>
      <c r="K53" s="48" t="str">
        <f t="shared" si="1"/>
        <v>Y</v>
      </c>
    </row>
    <row r="54" spans="1:11" x14ac:dyDescent="0.35">
      <c r="A54" s="45" t="s">
        <v>2785</v>
      </c>
      <c r="B54" s="45" t="s">
        <v>110</v>
      </c>
      <c r="C54" s="45" t="s">
        <v>17</v>
      </c>
      <c r="D54" s="45" t="s">
        <v>1573</v>
      </c>
      <c r="E54" s="45" t="s">
        <v>19</v>
      </c>
      <c r="F54" s="45" t="s">
        <v>1563</v>
      </c>
      <c r="G54" s="45" t="s">
        <v>2198</v>
      </c>
      <c r="H54" s="46">
        <v>219139</v>
      </c>
      <c r="I54" s="47">
        <v>0.1986</v>
      </c>
      <c r="J54" s="36" t="str">
        <f t="shared" si="0"/>
        <v>0445995</v>
      </c>
      <c r="K54" s="48" t="str">
        <f t="shared" si="1"/>
        <v>Y</v>
      </c>
    </row>
    <row r="55" spans="1:11" x14ac:dyDescent="0.35">
      <c r="A55" s="45" t="s">
        <v>2785</v>
      </c>
      <c r="B55" s="45" t="s">
        <v>110</v>
      </c>
      <c r="C55" s="45" t="s">
        <v>17</v>
      </c>
      <c r="D55" s="45" t="s">
        <v>1573</v>
      </c>
      <c r="E55" s="45" t="s">
        <v>2787</v>
      </c>
      <c r="F55" s="45" t="s">
        <v>1563</v>
      </c>
      <c r="G55" s="45" t="s">
        <v>2198</v>
      </c>
      <c r="H55" s="46">
        <v>0</v>
      </c>
      <c r="I55" s="47">
        <v>0</v>
      </c>
      <c r="J55" s="36" t="str">
        <f t="shared" si="0"/>
        <v>0445995</v>
      </c>
      <c r="K55" s="48" t="str">
        <f t="shared" si="1"/>
        <v>Y</v>
      </c>
    </row>
    <row r="56" spans="1:11" x14ac:dyDescent="0.35">
      <c r="A56" s="45" t="s">
        <v>2785</v>
      </c>
      <c r="B56" s="45" t="s">
        <v>110</v>
      </c>
      <c r="C56" s="45" t="s">
        <v>17</v>
      </c>
      <c r="D56" s="45" t="s">
        <v>1573</v>
      </c>
      <c r="E56" s="45" t="s">
        <v>2788</v>
      </c>
      <c r="F56" s="45" t="s">
        <v>1563</v>
      </c>
      <c r="G56" s="45" t="s">
        <v>2198</v>
      </c>
      <c r="H56" s="46">
        <v>604785</v>
      </c>
      <c r="I56" s="47">
        <v>0.54810000000000003</v>
      </c>
      <c r="J56" s="36" t="str">
        <f t="shared" si="0"/>
        <v>0445995</v>
      </c>
      <c r="K56" s="48" t="str">
        <f t="shared" si="1"/>
        <v>Y</v>
      </c>
    </row>
    <row r="57" spans="1:11" x14ac:dyDescent="0.35">
      <c r="A57" s="45" t="s">
        <v>2785</v>
      </c>
      <c r="B57" s="45" t="s">
        <v>110</v>
      </c>
      <c r="C57" s="45" t="s">
        <v>17</v>
      </c>
      <c r="D57" s="45" t="s">
        <v>2127</v>
      </c>
      <c r="E57" s="45" t="s">
        <v>2206</v>
      </c>
      <c r="F57" s="45" t="s">
        <v>2124</v>
      </c>
      <c r="G57" s="45" t="s">
        <v>2198</v>
      </c>
      <c r="H57" s="46">
        <v>179126</v>
      </c>
      <c r="I57" s="47">
        <v>0.25280000000000002</v>
      </c>
      <c r="J57" s="36" t="str">
        <f t="shared" si="0"/>
        <v>0448535</v>
      </c>
      <c r="K57" s="48" t="str">
        <f t="shared" si="1"/>
        <v>Y</v>
      </c>
    </row>
    <row r="58" spans="1:11" x14ac:dyDescent="0.35">
      <c r="A58" s="45" t="s">
        <v>2785</v>
      </c>
      <c r="B58" s="45" t="s">
        <v>110</v>
      </c>
      <c r="C58" s="45" t="s">
        <v>17</v>
      </c>
      <c r="D58" s="45" t="s">
        <v>2127</v>
      </c>
      <c r="E58" s="45" t="s">
        <v>2170</v>
      </c>
      <c r="F58" s="45" t="s">
        <v>2124</v>
      </c>
      <c r="G58" s="45" t="s">
        <v>2198</v>
      </c>
      <c r="H58" s="46">
        <v>0</v>
      </c>
      <c r="I58" s="47">
        <v>0</v>
      </c>
      <c r="J58" s="36" t="str">
        <f t="shared" si="0"/>
        <v>0448535</v>
      </c>
      <c r="K58" s="48" t="str">
        <f t="shared" si="1"/>
        <v>Y</v>
      </c>
    </row>
    <row r="59" spans="1:11" x14ac:dyDescent="0.35">
      <c r="A59" s="45" t="s">
        <v>2785</v>
      </c>
      <c r="B59" s="45" t="s">
        <v>110</v>
      </c>
      <c r="C59" s="45" t="s">
        <v>17</v>
      </c>
      <c r="D59" s="45" t="s">
        <v>2127</v>
      </c>
      <c r="E59" s="45" t="s">
        <v>19</v>
      </c>
      <c r="F59" s="45" t="s">
        <v>2124</v>
      </c>
      <c r="G59" s="45" t="s">
        <v>2198</v>
      </c>
      <c r="H59" s="46">
        <v>50521</v>
      </c>
      <c r="I59" s="47">
        <v>7.1300000000000002E-2</v>
      </c>
      <c r="J59" s="36" t="str">
        <f t="shared" si="0"/>
        <v>0448535</v>
      </c>
      <c r="K59" s="48" t="str">
        <f t="shared" si="1"/>
        <v>Y</v>
      </c>
    </row>
    <row r="60" spans="1:11" x14ac:dyDescent="0.35">
      <c r="A60" s="45" t="s">
        <v>2785</v>
      </c>
      <c r="B60" s="45" t="s">
        <v>110</v>
      </c>
      <c r="C60" s="45" t="s">
        <v>17</v>
      </c>
      <c r="D60" s="45" t="s">
        <v>2127</v>
      </c>
      <c r="E60" s="45" t="s">
        <v>2787</v>
      </c>
      <c r="F60" s="45" t="s">
        <v>2124</v>
      </c>
      <c r="G60" s="45" t="s">
        <v>2198</v>
      </c>
      <c r="H60" s="46">
        <v>0</v>
      </c>
      <c r="I60" s="47">
        <v>0</v>
      </c>
      <c r="J60" s="36" t="str">
        <f t="shared" si="0"/>
        <v>0448535</v>
      </c>
      <c r="K60" s="48" t="str">
        <f t="shared" si="1"/>
        <v>Y</v>
      </c>
    </row>
    <row r="61" spans="1:11" x14ac:dyDescent="0.35">
      <c r="A61" s="45" t="s">
        <v>2785</v>
      </c>
      <c r="B61" s="45" t="s">
        <v>110</v>
      </c>
      <c r="C61" s="45" t="s">
        <v>17</v>
      </c>
      <c r="D61" s="45" t="s">
        <v>2127</v>
      </c>
      <c r="E61" s="45" t="s">
        <v>2788</v>
      </c>
      <c r="F61" s="45" t="s">
        <v>2124</v>
      </c>
      <c r="G61" s="45" t="s">
        <v>2198</v>
      </c>
      <c r="H61" s="46">
        <v>259903</v>
      </c>
      <c r="I61" s="47">
        <v>0.36680000000000001</v>
      </c>
      <c r="J61" s="36" t="str">
        <f t="shared" si="0"/>
        <v>0448535</v>
      </c>
      <c r="K61" s="48" t="str">
        <f t="shared" si="1"/>
        <v>Y</v>
      </c>
    </row>
    <row r="62" spans="1:11" x14ac:dyDescent="0.35">
      <c r="A62" s="45" t="s">
        <v>2785</v>
      </c>
      <c r="B62" s="45" t="s">
        <v>118</v>
      </c>
      <c r="C62" s="45" t="s">
        <v>17</v>
      </c>
      <c r="D62" s="45" t="s">
        <v>119</v>
      </c>
      <c r="E62" s="45" t="s">
        <v>2170</v>
      </c>
      <c r="F62" s="45" t="s">
        <v>2786</v>
      </c>
      <c r="G62" s="45" t="s">
        <v>2169</v>
      </c>
      <c r="H62" s="46">
        <v>0</v>
      </c>
      <c r="I62" s="47">
        <v>0</v>
      </c>
      <c r="J62" s="36" t="str">
        <f t="shared" si="0"/>
        <v>0540515</v>
      </c>
      <c r="K62" s="48" t="str">
        <f t="shared" si="1"/>
        <v>N</v>
      </c>
    </row>
    <row r="63" spans="1:11" x14ac:dyDescent="0.35">
      <c r="A63" s="45" t="s">
        <v>2785</v>
      </c>
      <c r="B63" s="45" t="s">
        <v>118</v>
      </c>
      <c r="C63" s="45" t="s">
        <v>17</v>
      </c>
      <c r="D63" s="45" t="s">
        <v>119</v>
      </c>
      <c r="E63" s="45" t="s">
        <v>19</v>
      </c>
      <c r="F63" s="45" t="s">
        <v>2786</v>
      </c>
      <c r="G63" s="45" t="s">
        <v>2169</v>
      </c>
      <c r="H63" s="46">
        <v>2469030</v>
      </c>
      <c r="I63" s="47">
        <v>0.4148</v>
      </c>
      <c r="J63" s="36" t="str">
        <f t="shared" si="0"/>
        <v>0540515</v>
      </c>
      <c r="K63" s="48" t="str">
        <f t="shared" si="1"/>
        <v>N</v>
      </c>
    </row>
    <row r="64" spans="1:11" x14ac:dyDescent="0.35">
      <c r="A64" s="45" t="s">
        <v>2785</v>
      </c>
      <c r="B64" s="45" t="s">
        <v>118</v>
      </c>
      <c r="C64" s="45" t="s">
        <v>17</v>
      </c>
      <c r="D64" s="45" t="s">
        <v>119</v>
      </c>
      <c r="E64" s="45" t="s">
        <v>2787</v>
      </c>
      <c r="F64" s="45" t="s">
        <v>2786</v>
      </c>
      <c r="G64" s="45" t="s">
        <v>2169</v>
      </c>
      <c r="H64" s="46">
        <v>0</v>
      </c>
      <c r="I64" s="47">
        <v>0</v>
      </c>
      <c r="J64" s="36" t="str">
        <f t="shared" si="0"/>
        <v>0540515</v>
      </c>
      <c r="K64" s="48" t="str">
        <f t="shared" si="1"/>
        <v>N</v>
      </c>
    </row>
    <row r="65" spans="1:11" x14ac:dyDescent="0.35">
      <c r="A65" s="45" t="s">
        <v>2785</v>
      </c>
      <c r="B65" s="45" t="s">
        <v>118</v>
      </c>
      <c r="C65" s="45" t="s">
        <v>17</v>
      </c>
      <c r="D65" s="45" t="s">
        <v>119</v>
      </c>
      <c r="E65" s="45" t="s">
        <v>2788</v>
      </c>
      <c r="F65" s="45" t="s">
        <v>2786</v>
      </c>
      <c r="G65" s="45" t="s">
        <v>2169</v>
      </c>
      <c r="H65" s="46">
        <v>3317238</v>
      </c>
      <c r="I65" s="47">
        <v>0.55730000000000002</v>
      </c>
      <c r="J65" s="36" t="str">
        <f t="shared" si="0"/>
        <v>0540515</v>
      </c>
      <c r="K65" s="48" t="str">
        <f t="shared" si="1"/>
        <v>N</v>
      </c>
    </row>
    <row r="66" spans="1:11" x14ac:dyDescent="0.35">
      <c r="A66" s="45" t="s">
        <v>2785</v>
      </c>
      <c r="B66" s="45" t="s">
        <v>118</v>
      </c>
      <c r="C66" s="45" t="s">
        <v>17</v>
      </c>
      <c r="D66" s="45" t="s">
        <v>898</v>
      </c>
      <c r="E66" s="45" t="s">
        <v>2170</v>
      </c>
      <c r="F66" s="45" t="s">
        <v>897</v>
      </c>
      <c r="G66" s="45" t="s">
        <v>2198</v>
      </c>
      <c r="H66" s="46">
        <v>0</v>
      </c>
      <c r="I66" s="47">
        <v>0</v>
      </c>
      <c r="J66" s="36" t="str">
        <f t="shared" si="0"/>
        <v>0543945</v>
      </c>
      <c r="K66" s="48" t="str">
        <f t="shared" si="1"/>
        <v>Y</v>
      </c>
    </row>
    <row r="67" spans="1:11" x14ac:dyDescent="0.35">
      <c r="A67" s="45" t="s">
        <v>2785</v>
      </c>
      <c r="B67" s="45" t="s">
        <v>118</v>
      </c>
      <c r="C67" s="45" t="s">
        <v>17</v>
      </c>
      <c r="D67" s="45" t="s">
        <v>898</v>
      </c>
      <c r="E67" s="45" t="s">
        <v>19</v>
      </c>
      <c r="F67" s="45" t="s">
        <v>897</v>
      </c>
      <c r="G67" s="45" t="s">
        <v>2198</v>
      </c>
      <c r="H67" s="46">
        <v>7121</v>
      </c>
      <c r="I67" s="47">
        <v>0.39979999999999999</v>
      </c>
      <c r="J67" s="36" t="str">
        <f t="shared" ref="J67:J130" si="2">B67&amp;C67&amp;D67</f>
        <v>0543945</v>
      </c>
      <c r="K67" s="48" t="str">
        <f t="shared" ref="K67:K130" si="3">G67</f>
        <v>Y</v>
      </c>
    </row>
    <row r="68" spans="1:11" x14ac:dyDescent="0.35">
      <c r="A68" s="45" t="s">
        <v>2785</v>
      </c>
      <c r="B68" s="45" t="s">
        <v>118</v>
      </c>
      <c r="C68" s="45" t="s">
        <v>17</v>
      </c>
      <c r="D68" s="45" t="s">
        <v>898</v>
      </c>
      <c r="E68" s="45" t="s">
        <v>30</v>
      </c>
      <c r="F68" s="45" t="s">
        <v>897</v>
      </c>
      <c r="G68" s="45" t="s">
        <v>2198</v>
      </c>
      <c r="H68" s="46">
        <v>951</v>
      </c>
      <c r="I68" s="47">
        <v>5.3400000000000003E-2</v>
      </c>
      <c r="J68" s="36" t="str">
        <f t="shared" si="2"/>
        <v>0543945</v>
      </c>
      <c r="K68" s="48" t="str">
        <f t="shared" si="3"/>
        <v>Y</v>
      </c>
    </row>
    <row r="69" spans="1:11" x14ac:dyDescent="0.35">
      <c r="A69" s="45" t="s">
        <v>2785</v>
      </c>
      <c r="B69" s="45" t="s">
        <v>118</v>
      </c>
      <c r="C69" s="45" t="s">
        <v>17</v>
      </c>
      <c r="D69" s="45" t="s">
        <v>898</v>
      </c>
      <c r="E69" s="45" t="s">
        <v>2787</v>
      </c>
      <c r="F69" s="45" t="s">
        <v>897</v>
      </c>
      <c r="G69" s="45" t="s">
        <v>2198</v>
      </c>
      <c r="H69" s="46">
        <v>0</v>
      </c>
      <c r="I69" s="47">
        <v>0</v>
      </c>
      <c r="J69" s="36" t="str">
        <f t="shared" si="2"/>
        <v>0543945</v>
      </c>
      <c r="K69" s="48" t="str">
        <f t="shared" si="3"/>
        <v>Y</v>
      </c>
    </row>
    <row r="70" spans="1:11" x14ac:dyDescent="0.35">
      <c r="A70" s="45" t="s">
        <v>2785</v>
      </c>
      <c r="B70" s="45" t="s">
        <v>118</v>
      </c>
      <c r="C70" s="45" t="s">
        <v>17</v>
      </c>
      <c r="D70" s="45" t="s">
        <v>898</v>
      </c>
      <c r="E70" s="45" t="s">
        <v>2788</v>
      </c>
      <c r="F70" s="45" t="s">
        <v>897</v>
      </c>
      <c r="G70" s="45" t="s">
        <v>2198</v>
      </c>
      <c r="H70" s="46">
        <v>10323</v>
      </c>
      <c r="I70" s="47">
        <v>0.5796</v>
      </c>
      <c r="J70" s="36" t="str">
        <f t="shared" si="2"/>
        <v>0543945</v>
      </c>
      <c r="K70" s="48" t="str">
        <f t="shared" si="3"/>
        <v>Y</v>
      </c>
    </row>
    <row r="71" spans="1:11" x14ac:dyDescent="0.35">
      <c r="A71" s="45" t="s">
        <v>2785</v>
      </c>
      <c r="B71" s="45" t="s">
        <v>122</v>
      </c>
      <c r="C71" s="45" t="s">
        <v>17</v>
      </c>
      <c r="D71" s="45" t="s">
        <v>123</v>
      </c>
      <c r="E71" s="45" t="s">
        <v>2170</v>
      </c>
      <c r="F71" s="45" t="s">
        <v>2786</v>
      </c>
      <c r="G71" s="45" t="s">
        <v>2169</v>
      </c>
      <c r="H71" s="46">
        <v>0</v>
      </c>
      <c r="I71" s="47">
        <v>0</v>
      </c>
      <c r="J71" s="36" t="str">
        <f t="shared" si="2"/>
        <v>0640615</v>
      </c>
      <c r="K71" s="48" t="str">
        <f t="shared" si="3"/>
        <v>N</v>
      </c>
    </row>
    <row r="72" spans="1:11" x14ac:dyDescent="0.35">
      <c r="A72" s="45" t="s">
        <v>2785</v>
      </c>
      <c r="B72" s="45" t="s">
        <v>122</v>
      </c>
      <c r="C72" s="45" t="s">
        <v>17</v>
      </c>
      <c r="D72" s="45" t="s">
        <v>123</v>
      </c>
      <c r="E72" s="45" t="s">
        <v>19</v>
      </c>
      <c r="F72" s="45" t="s">
        <v>2786</v>
      </c>
      <c r="G72" s="45" t="s">
        <v>2169</v>
      </c>
      <c r="H72" s="46">
        <v>4691386</v>
      </c>
      <c r="I72" s="47">
        <v>0.50819999999999999</v>
      </c>
      <c r="J72" s="36" t="str">
        <f t="shared" si="2"/>
        <v>0640615</v>
      </c>
      <c r="K72" s="48" t="str">
        <f t="shared" si="3"/>
        <v>N</v>
      </c>
    </row>
    <row r="73" spans="1:11" x14ac:dyDescent="0.35">
      <c r="A73" s="45" t="s">
        <v>2785</v>
      </c>
      <c r="B73" s="45" t="s">
        <v>122</v>
      </c>
      <c r="C73" s="45" t="s">
        <v>17</v>
      </c>
      <c r="D73" s="45" t="s">
        <v>123</v>
      </c>
      <c r="E73" s="45" t="s">
        <v>2787</v>
      </c>
      <c r="F73" s="45" t="s">
        <v>2786</v>
      </c>
      <c r="G73" s="45" t="s">
        <v>2169</v>
      </c>
      <c r="H73" s="46">
        <v>0</v>
      </c>
      <c r="I73" s="47">
        <v>0</v>
      </c>
      <c r="J73" s="36" t="str">
        <f t="shared" si="2"/>
        <v>0640615</v>
      </c>
      <c r="K73" s="48" t="str">
        <f t="shared" si="3"/>
        <v>N</v>
      </c>
    </row>
    <row r="74" spans="1:11" x14ac:dyDescent="0.35">
      <c r="A74" s="45" t="s">
        <v>2785</v>
      </c>
      <c r="B74" s="45" t="s">
        <v>122</v>
      </c>
      <c r="C74" s="45" t="s">
        <v>17</v>
      </c>
      <c r="D74" s="45" t="s">
        <v>123</v>
      </c>
      <c r="E74" s="45" t="s">
        <v>2788</v>
      </c>
      <c r="F74" s="45" t="s">
        <v>2786</v>
      </c>
      <c r="G74" s="45" t="s">
        <v>2169</v>
      </c>
      <c r="H74" s="46">
        <v>3999956</v>
      </c>
      <c r="I74" s="47">
        <v>0.43330000000000002</v>
      </c>
      <c r="J74" s="36" t="str">
        <f t="shared" si="2"/>
        <v>0640615</v>
      </c>
      <c r="K74" s="48" t="str">
        <f t="shared" si="3"/>
        <v>N</v>
      </c>
    </row>
    <row r="75" spans="1:11" x14ac:dyDescent="0.35">
      <c r="A75" s="45" t="s">
        <v>2785</v>
      </c>
      <c r="B75" s="45" t="s">
        <v>122</v>
      </c>
      <c r="C75" s="45" t="s">
        <v>17</v>
      </c>
      <c r="D75" s="45" t="s">
        <v>138</v>
      </c>
      <c r="E75" s="45" t="s">
        <v>2206</v>
      </c>
      <c r="F75" s="45" t="s">
        <v>2786</v>
      </c>
      <c r="G75" s="45" t="s">
        <v>2169</v>
      </c>
      <c r="H75" s="46">
        <v>11754466</v>
      </c>
      <c r="I75" s="47">
        <v>0.23519999999999999</v>
      </c>
      <c r="J75" s="36" t="str">
        <f t="shared" si="2"/>
        <v>0640630</v>
      </c>
      <c r="K75" s="48" t="str">
        <f t="shared" si="3"/>
        <v>N</v>
      </c>
    </row>
    <row r="76" spans="1:11" x14ac:dyDescent="0.35">
      <c r="A76" s="45" t="s">
        <v>2785</v>
      </c>
      <c r="B76" s="45" t="s">
        <v>122</v>
      </c>
      <c r="C76" s="45" t="s">
        <v>17</v>
      </c>
      <c r="D76" s="45" t="s">
        <v>138</v>
      </c>
      <c r="E76" s="45" t="s">
        <v>2170</v>
      </c>
      <c r="F76" s="45" t="s">
        <v>2786</v>
      </c>
      <c r="G76" s="45" t="s">
        <v>2169</v>
      </c>
      <c r="H76" s="46">
        <v>0</v>
      </c>
      <c r="I76" s="47">
        <v>0</v>
      </c>
      <c r="J76" s="36" t="str">
        <f t="shared" si="2"/>
        <v>0640630</v>
      </c>
      <c r="K76" s="48" t="str">
        <f t="shared" si="3"/>
        <v>N</v>
      </c>
    </row>
    <row r="77" spans="1:11" x14ac:dyDescent="0.35">
      <c r="A77" s="45" t="s">
        <v>2785</v>
      </c>
      <c r="B77" s="45" t="s">
        <v>122</v>
      </c>
      <c r="C77" s="45" t="s">
        <v>17</v>
      </c>
      <c r="D77" s="45" t="s">
        <v>138</v>
      </c>
      <c r="E77" s="45" t="s">
        <v>19</v>
      </c>
      <c r="F77" s="45" t="s">
        <v>2786</v>
      </c>
      <c r="G77" s="45" t="s">
        <v>2169</v>
      </c>
      <c r="H77" s="46">
        <v>30639973</v>
      </c>
      <c r="I77" s="47">
        <v>0.68700000000000006</v>
      </c>
      <c r="J77" s="36" t="str">
        <f t="shared" si="2"/>
        <v>0640630</v>
      </c>
      <c r="K77" s="48" t="str">
        <f t="shared" si="3"/>
        <v>N</v>
      </c>
    </row>
    <row r="78" spans="1:11" x14ac:dyDescent="0.35">
      <c r="A78" s="45" t="s">
        <v>2785</v>
      </c>
      <c r="B78" s="45" t="s">
        <v>122</v>
      </c>
      <c r="C78" s="45" t="s">
        <v>17</v>
      </c>
      <c r="D78" s="45" t="s">
        <v>138</v>
      </c>
      <c r="E78" s="45" t="s">
        <v>30</v>
      </c>
      <c r="F78" s="45" t="s">
        <v>2786</v>
      </c>
      <c r="G78" s="45" t="s">
        <v>2169</v>
      </c>
      <c r="H78" s="46">
        <v>330038</v>
      </c>
      <c r="I78" s="47">
        <v>7.4000000000000003E-3</v>
      </c>
      <c r="J78" s="36" t="str">
        <f t="shared" si="2"/>
        <v>0640630</v>
      </c>
      <c r="K78" s="48" t="str">
        <f t="shared" si="3"/>
        <v>N</v>
      </c>
    </row>
    <row r="79" spans="1:11" x14ac:dyDescent="0.35">
      <c r="A79" s="45" t="s">
        <v>2785</v>
      </c>
      <c r="B79" s="45" t="s">
        <v>122</v>
      </c>
      <c r="C79" s="45" t="s">
        <v>17</v>
      </c>
      <c r="D79" s="45" t="s">
        <v>138</v>
      </c>
      <c r="E79" s="45" t="s">
        <v>50</v>
      </c>
      <c r="F79" s="45" t="s">
        <v>2786</v>
      </c>
      <c r="G79" s="45" t="s">
        <v>2169</v>
      </c>
      <c r="H79" s="46">
        <v>5267520</v>
      </c>
      <c r="I79" s="47">
        <v>0.10539999999999999</v>
      </c>
      <c r="J79" s="36" t="str">
        <f t="shared" si="2"/>
        <v>0640630</v>
      </c>
      <c r="K79" s="48" t="str">
        <f t="shared" si="3"/>
        <v>N</v>
      </c>
    </row>
    <row r="80" spans="1:11" x14ac:dyDescent="0.35">
      <c r="A80" s="45" t="s">
        <v>2785</v>
      </c>
      <c r="B80" s="45" t="s">
        <v>122</v>
      </c>
      <c r="C80" s="45" t="s">
        <v>17</v>
      </c>
      <c r="D80" s="45" t="s">
        <v>138</v>
      </c>
      <c r="E80" s="45" t="s">
        <v>2787</v>
      </c>
      <c r="F80" s="45" t="s">
        <v>2786</v>
      </c>
      <c r="G80" s="45" t="s">
        <v>2169</v>
      </c>
      <c r="H80" s="46">
        <v>0</v>
      </c>
      <c r="I80" s="47">
        <v>0</v>
      </c>
      <c r="J80" s="36" t="str">
        <f t="shared" si="2"/>
        <v>0640630</v>
      </c>
      <c r="K80" s="48" t="str">
        <f t="shared" si="3"/>
        <v>N</v>
      </c>
    </row>
    <row r="81" spans="1:11" x14ac:dyDescent="0.35">
      <c r="A81" s="45" t="s">
        <v>2785</v>
      </c>
      <c r="B81" s="45" t="s">
        <v>122</v>
      </c>
      <c r="C81" s="45" t="s">
        <v>17</v>
      </c>
      <c r="D81" s="45" t="s">
        <v>138</v>
      </c>
      <c r="E81" s="45" t="s">
        <v>2788</v>
      </c>
      <c r="F81" s="45" t="s">
        <v>2786</v>
      </c>
      <c r="G81" s="45" t="s">
        <v>2169</v>
      </c>
      <c r="H81" s="46">
        <v>11136537</v>
      </c>
      <c r="I81" s="47">
        <v>0.24970000000000001</v>
      </c>
      <c r="J81" s="36" t="str">
        <f t="shared" si="2"/>
        <v>0640630</v>
      </c>
      <c r="K81" s="48" t="str">
        <f t="shared" si="3"/>
        <v>N</v>
      </c>
    </row>
    <row r="82" spans="1:11" x14ac:dyDescent="0.35">
      <c r="A82" s="45" t="s">
        <v>2785</v>
      </c>
      <c r="B82" s="45" t="s">
        <v>122</v>
      </c>
      <c r="C82" s="45" t="s">
        <v>17</v>
      </c>
      <c r="D82" s="45" t="s">
        <v>154</v>
      </c>
      <c r="E82" s="45" t="s">
        <v>2206</v>
      </c>
      <c r="F82" s="45" t="s">
        <v>2786</v>
      </c>
      <c r="G82" s="45" t="s">
        <v>2169</v>
      </c>
      <c r="H82" s="46">
        <v>4725904</v>
      </c>
      <c r="I82" s="47">
        <v>0.12939999999999999</v>
      </c>
      <c r="J82" s="36" t="str">
        <f t="shared" si="2"/>
        <v>0640665</v>
      </c>
      <c r="K82" s="48" t="str">
        <f t="shared" si="3"/>
        <v>N</v>
      </c>
    </row>
    <row r="83" spans="1:11" x14ac:dyDescent="0.35">
      <c r="A83" s="45" t="s">
        <v>2785</v>
      </c>
      <c r="B83" s="45" t="s">
        <v>122</v>
      </c>
      <c r="C83" s="45" t="s">
        <v>17</v>
      </c>
      <c r="D83" s="45" t="s">
        <v>154</v>
      </c>
      <c r="E83" s="45" t="s">
        <v>2170</v>
      </c>
      <c r="F83" s="45" t="s">
        <v>2786</v>
      </c>
      <c r="G83" s="45" t="s">
        <v>2169</v>
      </c>
      <c r="H83" s="46">
        <v>0</v>
      </c>
      <c r="I83" s="47">
        <v>0</v>
      </c>
      <c r="J83" s="36" t="str">
        <f t="shared" si="2"/>
        <v>0640665</v>
      </c>
      <c r="K83" s="48" t="str">
        <f t="shared" si="3"/>
        <v>N</v>
      </c>
    </row>
    <row r="84" spans="1:11" x14ac:dyDescent="0.35">
      <c r="A84" s="45" t="s">
        <v>2785</v>
      </c>
      <c r="B84" s="45" t="s">
        <v>122</v>
      </c>
      <c r="C84" s="45" t="s">
        <v>17</v>
      </c>
      <c r="D84" s="45" t="s">
        <v>154</v>
      </c>
      <c r="E84" s="45" t="s">
        <v>19</v>
      </c>
      <c r="F84" s="45" t="s">
        <v>2786</v>
      </c>
      <c r="G84" s="45" t="s">
        <v>2169</v>
      </c>
      <c r="H84" s="46">
        <v>9618853</v>
      </c>
      <c r="I84" s="47">
        <v>0.37280000000000002</v>
      </c>
      <c r="J84" s="36" t="str">
        <f t="shared" si="2"/>
        <v>0640665</v>
      </c>
      <c r="K84" s="48" t="str">
        <f t="shared" si="3"/>
        <v>N</v>
      </c>
    </row>
    <row r="85" spans="1:11" x14ac:dyDescent="0.35">
      <c r="A85" s="45" t="s">
        <v>2785</v>
      </c>
      <c r="B85" s="45" t="s">
        <v>122</v>
      </c>
      <c r="C85" s="45" t="s">
        <v>17</v>
      </c>
      <c r="D85" s="45" t="s">
        <v>154</v>
      </c>
      <c r="E85" s="45" t="s">
        <v>50</v>
      </c>
      <c r="F85" s="45" t="s">
        <v>2786</v>
      </c>
      <c r="G85" s="45" t="s">
        <v>2169</v>
      </c>
      <c r="H85" s="46">
        <v>7549029</v>
      </c>
      <c r="I85" s="47">
        <v>0.20669999999999999</v>
      </c>
      <c r="J85" s="36" t="str">
        <f t="shared" si="2"/>
        <v>0640665</v>
      </c>
      <c r="K85" s="48" t="str">
        <f t="shared" si="3"/>
        <v>N</v>
      </c>
    </row>
    <row r="86" spans="1:11" x14ac:dyDescent="0.35">
      <c r="A86" s="45" t="s">
        <v>2785</v>
      </c>
      <c r="B86" s="45" t="s">
        <v>122</v>
      </c>
      <c r="C86" s="45" t="s">
        <v>17</v>
      </c>
      <c r="D86" s="45" t="s">
        <v>154</v>
      </c>
      <c r="E86" s="45" t="s">
        <v>2787</v>
      </c>
      <c r="F86" s="45" t="s">
        <v>2786</v>
      </c>
      <c r="G86" s="45" t="s">
        <v>2169</v>
      </c>
      <c r="H86" s="46">
        <v>0</v>
      </c>
      <c r="I86" s="47">
        <v>0</v>
      </c>
      <c r="J86" s="36" t="str">
        <f t="shared" si="2"/>
        <v>0640665</v>
      </c>
      <c r="K86" s="48" t="str">
        <f t="shared" si="3"/>
        <v>N</v>
      </c>
    </row>
    <row r="87" spans="1:11" x14ac:dyDescent="0.35">
      <c r="A87" s="45" t="s">
        <v>2785</v>
      </c>
      <c r="B87" s="45" t="s">
        <v>122</v>
      </c>
      <c r="C87" s="45" t="s">
        <v>17</v>
      </c>
      <c r="D87" s="45" t="s">
        <v>154</v>
      </c>
      <c r="E87" s="45" t="s">
        <v>2788</v>
      </c>
      <c r="F87" s="45" t="s">
        <v>2786</v>
      </c>
      <c r="G87" s="45" t="s">
        <v>2169</v>
      </c>
      <c r="H87" s="46">
        <v>7335408</v>
      </c>
      <c r="I87" s="47">
        <v>0.2843</v>
      </c>
      <c r="J87" s="36" t="str">
        <f t="shared" si="2"/>
        <v>0640665</v>
      </c>
      <c r="K87" s="48" t="str">
        <f t="shared" si="3"/>
        <v>N</v>
      </c>
    </row>
    <row r="88" spans="1:11" x14ac:dyDescent="0.35">
      <c r="A88" s="45" t="s">
        <v>2785</v>
      </c>
      <c r="B88" s="45" t="s">
        <v>122</v>
      </c>
      <c r="C88" s="45" t="s">
        <v>17</v>
      </c>
      <c r="D88" s="45" t="s">
        <v>637</v>
      </c>
      <c r="E88" s="45" t="s">
        <v>2206</v>
      </c>
      <c r="F88" s="45" t="s">
        <v>592</v>
      </c>
      <c r="G88" s="45" t="s">
        <v>2198</v>
      </c>
      <c r="H88" s="46">
        <v>440193</v>
      </c>
      <c r="I88" s="47">
        <v>0.25</v>
      </c>
      <c r="J88" s="36" t="str">
        <f t="shared" si="2"/>
        <v>0643055</v>
      </c>
      <c r="K88" s="48" t="str">
        <f t="shared" si="3"/>
        <v>Y</v>
      </c>
    </row>
    <row r="89" spans="1:11" x14ac:dyDescent="0.35">
      <c r="A89" s="45" t="s">
        <v>2785</v>
      </c>
      <c r="B89" s="45" t="s">
        <v>122</v>
      </c>
      <c r="C89" s="45" t="s">
        <v>17</v>
      </c>
      <c r="D89" s="45" t="s">
        <v>637</v>
      </c>
      <c r="E89" s="45" t="s">
        <v>2170</v>
      </c>
      <c r="F89" s="45" t="s">
        <v>592</v>
      </c>
      <c r="G89" s="45" t="s">
        <v>2198</v>
      </c>
      <c r="H89" s="46">
        <v>0</v>
      </c>
      <c r="I89" s="47">
        <v>0</v>
      </c>
      <c r="J89" s="36" t="str">
        <f t="shared" si="2"/>
        <v>0643055</v>
      </c>
      <c r="K89" s="48" t="str">
        <f t="shared" si="3"/>
        <v>Y</v>
      </c>
    </row>
    <row r="90" spans="1:11" x14ac:dyDescent="0.35">
      <c r="A90" s="45" t="s">
        <v>2785</v>
      </c>
      <c r="B90" s="45" t="s">
        <v>122</v>
      </c>
      <c r="C90" s="45" t="s">
        <v>17</v>
      </c>
      <c r="D90" s="45" t="s">
        <v>637</v>
      </c>
      <c r="E90" s="45" t="s">
        <v>19</v>
      </c>
      <c r="F90" s="45" t="s">
        <v>592</v>
      </c>
      <c r="G90" s="45" t="s">
        <v>2198</v>
      </c>
      <c r="H90" s="46">
        <v>1149608</v>
      </c>
      <c r="I90" s="47">
        <v>0.65290000000000004</v>
      </c>
      <c r="J90" s="36" t="str">
        <f t="shared" si="2"/>
        <v>0643055</v>
      </c>
      <c r="K90" s="48" t="str">
        <f t="shared" si="3"/>
        <v>Y</v>
      </c>
    </row>
    <row r="91" spans="1:11" x14ac:dyDescent="0.35">
      <c r="A91" s="45" t="s">
        <v>2785</v>
      </c>
      <c r="B91" s="45" t="s">
        <v>122</v>
      </c>
      <c r="C91" s="45" t="s">
        <v>17</v>
      </c>
      <c r="D91" s="45" t="s">
        <v>637</v>
      </c>
      <c r="E91" s="45" t="s">
        <v>30</v>
      </c>
      <c r="F91" s="45" t="s">
        <v>592</v>
      </c>
      <c r="G91" s="45" t="s">
        <v>2198</v>
      </c>
      <c r="H91" s="46">
        <v>13206</v>
      </c>
      <c r="I91" s="47">
        <v>7.4999999999999997E-3</v>
      </c>
      <c r="J91" s="36" t="str">
        <f t="shared" si="2"/>
        <v>0643055</v>
      </c>
      <c r="K91" s="48" t="str">
        <f t="shared" si="3"/>
        <v>Y</v>
      </c>
    </row>
    <row r="92" spans="1:11" x14ac:dyDescent="0.35">
      <c r="A92" s="45" t="s">
        <v>2785</v>
      </c>
      <c r="B92" s="45" t="s">
        <v>122</v>
      </c>
      <c r="C92" s="45" t="s">
        <v>17</v>
      </c>
      <c r="D92" s="45" t="s">
        <v>637</v>
      </c>
      <c r="E92" s="45" t="s">
        <v>2787</v>
      </c>
      <c r="F92" s="45" t="s">
        <v>592</v>
      </c>
      <c r="G92" s="45" t="s">
        <v>2198</v>
      </c>
      <c r="H92" s="46">
        <v>0</v>
      </c>
      <c r="I92" s="47">
        <v>0</v>
      </c>
      <c r="J92" s="36" t="str">
        <f t="shared" si="2"/>
        <v>0643055</v>
      </c>
      <c r="K92" s="48" t="str">
        <f t="shared" si="3"/>
        <v>Y</v>
      </c>
    </row>
    <row r="93" spans="1:11" x14ac:dyDescent="0.35">
      <c r="A93" s="45" t="s">
        <v>2785</v>
      </c>
      <c r="B93" s="45" t="s">
        <v>122</v>
      </c>
      <c r="C93" s="45" t="s">
        <v>17</v>
      </c>
      <c r="D93" s="45" t="s">
        <v>637</v>
      </c>
      <c r="E93" s="45" t="s">
        <v>2788</v>
      </c>
      <c r="F93" s="45" t="s">
        <v>592</v>
      </c>
      <c r="G93" s="45" t="s">
        <v>2198</v>
      </c>
      <c r="H93" s="46">
        <v>745863</v>
      </c>
      <c r="I93" s="47">
        <v>0.42359999999999998</v>
      </c>
      <c r="J93" s="36" t="str">
        <f t="shared" si="2"/>
        <v>0643055</v>
      </c>
      <c r="K93" s="48" t="str">
        <f t="shared" si="3"/>
        <v>Y</v>
      </c>
    </row>
    <row r="94" spans="1:11" x14ac:dyDescent="0.35">
      <c r="A94" s="45" t="s">
        <v>2785</v>
      </c>
      <c r="B94" s="45" t="s">
        <v>158</v>
      </c>
      <c r="C94" s="45" t="s">
        <v>17</v>
      </c>
      <c r="D94" s="45" t="s">
        <v>159</v>
      </c>
      <c r="E94" s="45" t="s">
        <v>2206</v>
      </c>
      <c r="F94" s="45" t="s">
        <v>2786</v>
      </c>
      <c r="G94" s="45" t="s">
        <v>2169</v>
      </c>
      <c r="H94" s="46">
        <v>0</v>
      </c>
      <c r="I94" s="47">
        <v>0</v>
      </c>
      <c r="J94" s="36" t="str">
        <f t="shared" si="2"/>
        <v>0740670</v>
      </c>
      <c r="K94" s="48" t="str">
        <f t="shared" si="3"/>
        <v>N</v>
      </c>
    </row>
    <row r="95" spans="1:11" x14ac:dyDescent="0.35">
      <c r="A95" s="45" t="s">
        <v>2785</v>
      </c>
      <c r="B95" s="45" t="s">
        <v>158</v>
      </c>
      <c r="C95" s="45" t="s">
        <v>17</v>
      </c>
      <c r="D95" s="45" t="s">
        <v>159</v>
      </c>
      <c r="E95" s="45" t="s">
        <v>2170</v>
      </c>
      <c r="F95" s="45" t="s">
        <v>2786</v>
      </c>
      <c r="G95" s="45" t="s">
        <v>2169</v>
      </c>
      <c r="H95" s="46">
        <v>0</v>
      </c>
      <c r="I95" s="47">
        <v>0</v>
      </c>
      <c r="J95" s="36" t="str">
        <f t="shared" si="2"/>
        <v>0740670</v>
      </c>
      <c r="K95" s="48" t="str">
        <f t="shared" si="3"/>
        <v>N</v>
      </c>
    </row>
    <row r="96" spans="1:11" x14ac:dyDescent="0.35">
      <c r="A96" s="45" t="s">
        <v>2785</v>
      </c>
      <c r="B96" s="45" t="s">
        <v>158</v>
      </c>
      <c r="C96" s="45" t="s">
        <v>17</v>
      </c>
      <c r="D96" s="45" t="s">
        <v>159</v>
      </c>
      <c r="E96" s="45" t="s">
        <v>19</v>
      </c>
      <c r="F96" s="45" t="s">
        <v>2786</v>
      </c>
      <c r="G96" s="45" t="s">
        <v>2169</v>
      </c>
      <c r="H96" s="46">
        <v>5064363</v>
      </c>
      <c r="I96" s="47">
        <v>0.27039999999999997</v>
      </c>
      <c r="J96" s="36" t="str">
        <f t="shared" si="2"/>
        <v>0740670</v>
      </c>
      <c r="K96" s="48" t="str">
        <f t="shared" si="3"/>
        <v>N</v>
      </c>
    </row>
    <row r="97" spans="1:11" x14ac:dyDescent="0.35">
      <c r="A97" s="45" t="s">
        <v>2785</v>
      </c>
      <c r="B97" s="45" t="s">
        <v>158</v>
      </c>
      <c r="C97" s="45" t="s">
        <v>17</v>
      </c>
      <c r="D97" s="45" t="s">
        <v>159</v>
      </c>
      <c r="E97" s="45" t="s">
        <v>2787</v>
      </c>
      <c r="F97" s="45" t="s">
        <v>2786</v>
      </c>
      <c r="G97" s="45" t="s">
        <v>2169</v>
      </c>
      <c r="H97" s="46">
        <v>0</v>
      </c>
      <c r="I97" s="47">
        <v>0</v>
      </c>
      <c r="J97" s="36" t="str">
        <f t="shared" si="2"/>
        <v>0740670</v>
      </c>
      <c r="K97" s="48" t="str">
        <f t="shared" si="3"/>
        <v>N</v>
      </c>
    </row>
    <row r="98" spans="1:11" x14ac:dyDescent="0.35">
      <c r="A98" s="45" t="s">
        <v>2785</v>
      </c>
      <c r="B98" s="45" t="s">
        <v>158</v>
      </c>
      <c r="C98" s="45" t="s">
        <v>17</v>
      </c>
      <c r="D98" s="45" t="s">
        <v>159</v>
      </c>
      <c r="E98" s="45" t="s">
        <v>2788</v>
      </c>
      <c r="F98" s="45" t="s">
        <v>2786</v>
      </c>
      <c r="G98" s="45" t="s">
        <v>2169</v>
      </c>
      <c r="H98" s="46">
        <v>5774198</v>
      </c>
      <c r="I98" s="47">
        <v>0.30830000000000002</v>
      </c>
      <c r="J98" s="36" t="str">
        <f t="shared" si="2"/>
        <v>0740670</v>
      </c>
      <c r="K98" s="48" t="str">
        <f t="shared" si="3"/>
        <v>N</v>
      </c>
    </row>
    <row r="99" spans="1:11" x14ac:dyDescent="0.35">
      <c r="A99" s="45" t="s">
        <v>2785</v>
      </c>
      <c r="B99" s="45" t="s">
        <v>165</v>
      </c>
      <c r="C99" s="45" t="s">
        <v>17</v>
      </c>
      <c r="D99" s="45" t="s">
        <v>166</v>
      </c>
      <c r="E99" s="45" t="s">
        <v>2170</v>
      </c>
      <c r="F99" s="45" t="s">
        <v>2786</v>
      </c>
      <c r="G99" s="45" t="s">
        <v>2169</v>
      </c>
      <c r="H99" s="46">
        <v>0</v>
      </c>
      <c r="I99" s="47">
        <v>0</v>
      </c>
      <c r="J99" s="36" t="str">
        <f t="shared" si="2"/>
        <v>0840750</v>
      </c>
      <c r="K99" s="48" t="str">
        <f t="shared" si="3"/>
        <v>N</v>
      </c>
    </row>
    <row r="100" spans="1:11" x14ac:dyDescent="0.35">
      <c r="A100" s="45" t="s">
        <v>2785</v>
      </c>
      <c r="B100" s="45" t="s">
        <v>165</v>
      </c>
      <c r="C100" s="45" t="s">
        <v>17</v>
      </c>
      <c r="D100" s="45" t="s">
        <v>166</v>
      </c>
      <c r="E100" s="45" t="s">
        <v>19</v>
      </c>
      <c r="F100" s="45" t="s">
        <v>2786</v>
      </c>
      <c r="G100" s="45" t="s">
        <v>2169</v>
      </c>
      <c r="H100" s="46">
        <v>1420933</v>
      </c>
      <c r="I100" s="47">
        <v>0.28560000000000002</v>
      </c>
      <c r="J100" s="36" t="str">
        <f t="shared" si="2"/>
        <v>0840750</v>
      </c>
      <c r="K100" s="48" t="str">
        <f t="shared" si="3"/>
        <v>N</v>
      </c>
    </row>
    <row r="101" spans="1:11" x14ac:dyDescent="0.35">
      <c r="A101" s="45" t="s">
        <v>2785</v>
      </c>
      <c r="B101" s="45" t="s">
        <v>165</v>
      </c>
      <c r="C101" s="45" t="s">
        <v>17</v>
      </c>
      <c r="D101" s="45" t="s">
        <v>166</v>
      </c>
      <c r="E101" s="45" t="s">
        <v>2787</v>
      </c>
      <c r="F101" s="45" t="s">
        <v>2786</v>
      </c>
      <c r="G101" s="45" t="s">
        <v>2169</v>
      </c>
      <c r="H101" s="46">
        <v>0</v>
      </c>
      <c r="I101" s="47">
        <v>0</v>
      </c>
      <c r="J101" s="36" t="str">
        <f t="shared" si="2"/>
        <v>0840750</v>
      </c>
      <c r="K101" s="48" t="str">
        <f t="shared" si="3"/>
        <v>N</v>
      </c>
    </row>
    <row r="102" spans="1:11" x14ac:dyDescent="0.35">
      <c r="A102" s="45" t="s">
        <v>2785</v>
      </c>
      <c r="B102" s="45" t="s">
        <v>165</v>
      </c>
      <c r="C102" s="45" t="s">
        <v>17</v>
      </c>
      <c r="D102" s="45" t="s">
        <v>166</v>
      </c>
      <c r="E102" s="45" t="s">
        <v>2788</v>
      </c>
      <c r="F102" s="45" t="s">
        <v>2786</v>
      </c>
      <c r="G102" s="45" t="s">
        <v>2169</v>
      </c>
      <c r="H102" s="46">
        <v>2138364</v>
      </c>
      <c r="I102" s="47">
        <v>0.42980000000000002</v>
      </c>
      <c r="J102" s="36" t="str">
        <f t="shared" si="2"/>
        <v>0840750</v>
      </c>
      <c r="K102" s="48" t="str">
        <f t="shared" si="3"/>
        <v>N</v>
      </c>
    </row>
    <row r="103" spans="1:11" x14ac:dyDescent="0.35">
      <c r="A103" s="45" t="s">
        <v>2785</v>
      </c>
      <c r="B103" s="45" t="s">
        <v>165</v>
      </c>
      <c r="C103" s="45" t="s">
        <v>17</v>
      </c>
      <c r="D103" s="45" t="s">
        <v>170</v>
      </c>
      <c r="E103" s="45" t="s">
        <v>2170</v>
      </c>
      <c r="F103" s="45" t="s">
        <v>2786</v>
      </c>
      <c r="G103" s="45" t="s">
        <v>2169</v>
      </c>
      <c r="H103" s="46">
        <v>0</v>
      </c>
      <c r="I103" s="47">
        <v>0</v>
      </c>
      <c r="J103" s="36" t="str">
        <f t="shared" si="2"/>
        <v>0840755</v>
      </c>
      <c r="K103" s="48" t="str">
        <f t="shared" si="3"/>
        <v>N</v>
      </c>
    </row>
    <row r="104" spans="1:11" x14ac:dyDescent="0.35">
      <c r="A104" s="45" t="s">
        <v>2785</v>
      </c>
      <c r="B104" s="45" t="s">
        <v>165</v>
      </c>
      <c r="C104" s="45" t="s">
        <v>17</v>
      </c>
      <c r="D104" s="45" t="s">
        <v>170</v>
      </c>
      <c r="E104" s="45" t="s">
        <v>19</v>
      </c>
      <c r="F104" s="45" t="s">
        <v>2786</v>
      </c>
      <c r="G104" s="45" t="s">
        <v>2169</v>
      </c>
      <c r="H104" s="46">
        <v>3533114</v>
      </c>
      <c r="I104" s="47">
        <v>0.53449999999999998</v>
      </c>
      <c r="J104" s="36" t="str">
        <f t="shared" si="2"/>
        <v>0840755</v>
      </c>
      <c r="K104" s="48" t="str">
        <f t="shared" si="3"/>
        <v>N</v>
      </c>
    </row>
    <row r="105" spans="1:11" x14ac:dyDescent="0.35">
      <c r="A105" s="45" t="s">
        <v>2785</v>
      </c>
      <c r="B105" s="45" t="s">
        <v>165</v>
      </c>
      <c r="C105" s="45" t="s">
        <v>17</v>
      </c>
      <c r="D105" s="45" t="s">
        <v>170</v>
      </c>
      <c r="E105" s="45" t="s">
        <v>30</v>
      </c>
      <c r="F105" s="45" t="s">
        <v>2786</v>
      </c>
      <c r="G105" s="45" t="s">
        <v>2169</v>
      </c>
      <c r="H105" s="46">
        <v>100474</v>
      </c>
      <c r="I105" s="47">
        <v>1.52E-2</v>
      </c>
      <c r="J105" s="36" t="str">
        <f t="shared" si="2"/>
        <v>0840755</v>
      </c>
      <c r="K105" s="48" t="str">
        <f t="shared" si="3"/>
        <v>N</v>
      </c>
    </row>
    <row r="106" spans="1:11" x14ac:dyDescent="0.35">
      <c r="A106" s="45" t="s">
        <v>2785</v>
      </c>
      <c r="B106" s="45" t="s">
        <v>165</v>
      </c>
      <c r="C106" s="45" t="s">
        <v>17</v>
      </c>
      <c r="D106" s="45" t="s">
        <v>170</v>
      </c>
      <c r="E106" s="45" t="s">
        <v>2787</v>
      </c>
      <c r="F106" s="45" t="s">
        <v>2786</v>
      </c>
      <c r="G106" s="45" t="s">
        <v>2169</v>
      </c>
      <c r="H106" s="46">
        <v>0</v>
      </c>
      <c r="I106" s="47">
        <v>0</v>
      </c>
      <c r="J106" s="36" t="str">
        <f t="shared" si="2"/>
        <v>0840755</v>
      </c>
      <c r="K106" s="48" t="str">
        <f t="shared" si="3"/>
        <v>N</v>
      </c>
    </row>
    <row r="107" spans="1:11" x14ac:dyDescent="0.35">
      <c r="A107" s="45" t="s">
        <v>2785</v>
      </c>
      <c r="B107" s="45" t="s">
        <v>165</v>
      </c>
      <c r="C107" s="45" t="s">
        <v>17</v>
      </c>
      <c r="D107" s="45" t="s">
        <v>170</v>
      </c>
      <c r="E107" s="45" t="s">
        <v>2788</v>
      </c>
      <c r="F107" s="45" t="s">
        <v>2786</v>
      </c>
      <c r="G107" s="45" t="s">
        <v>2169</v>
      </c>
      <c r="H107" s="46">
        <v>3683164</v>
      </c>
      <c r="I107" s="47">
        <v>0.55720000000000003</v>
      </c>
      <c r="J107" s="36" t="str">
        <f t="shared" si="2"/>
        <v>0840755</v>
      </c>
      <c r="K107" s="48" t="str">
        <f t="shared" si="3"/>
        <v>N</v>
      </c>
    </row>
    <row r="108" spans="1:11" x14ac:dyDescent="0.35">
      <c r="A108" s="45" t="s">
        <v>2785</v>
      </c>
      <c r="B108" s="45" t="s">
        <v>165</v>
      </c>
      <c r="C108" s="45" t="s">
        <v>17</v>
      </c>
      <c r="D108" s="45" t="s">
        <v>268</v>
      </c>
      <c r="E108" s="45" t="s">
        <v>2170</v>
      </c>
      <c r="F108" s="45" t="s">
        <v>255</v>
      </c>
      <c r="G108" s="45" t="s">
        <v>2198</v>
      </c>
      <c r="H108" s="46">
        <v>0</v>
      </c>
      <c r="I108" s="47">
        <v>0</v>
      </c>
      <c r="J108" s="36" t="str">
        <f t="shared" si="2"/>
        <v>0841180</v>
      </c>
      <c r="K108" s="48" t="str">
        <f t="shared" si="3"/>
        <v>Y</v>
      </c>
    </row>
    <row r="109" spans="1:11" x14ac:dyDescent="0.35">
      <c r="A109" s="45" t="s">
        <v>2785</v>
      </c>
      <c r="B109" s="45" t="s">
        <v>165</v>
      </c>
      <c r="C109" s="45" t="s">
        <v>17</v>
      </c>
      <c r="D109" s="45" t="s">
        <v>268</v>
      </c>
      <c r="E109" s="45" t="s">
        <v>19</v>
      </c>
      <c r="F109" s="45" t="s">
        <v>255</v>
      </c>
      <c r="G109" s="45" t="s">
        <v>2198</v>
      </c>
      <c r="H109" s="46">
        <v>330654</v>
      </c>
      <c r="I109" s="47">
        <v>0.40210000000000001</v>
      </c>
      <c r="J109" s="36" t="str">
        <f t="shared" si="2"/>
        <v>0841180</v>
      </c>
      <c r="K109" s="48" t="str">
        <f t="shared" si="3"/>
        <v>Y</v>
      </c>
    </row>
    <row r="110" spans="1:11" x14ac:dyDescent="0.35">
      <c r="A110" s="45" t="s">
        <v>2785</v>
      </c>
      <c r="B110" s="45" t="s">
        <v>165</v>
      </c>
      <c r="C110" s="45" t="s">
        <v>17</v>
      </c>
      <c r="D110" s="45" t="s">
        <v>268</v>
      </c>
      <c r="E110" s="45" t="s">
        <v>2787</v>
      </c>
      <c r="F110" s="45" t="s">
        <v>255</v>
      </c>
      <c r="G110" s="45" t="s">
        <v>2198</v>
      </c>
      <c r="H110" s="46">
        <v>0</v>
      </c>
      <c r="I110" s="47">
        <v>0</v>
      </c>
      <c r="J110" s="36" t="str">
        <f t="shared" si="2"/>
        <v>0841180</v>
      </c>
      <c r="K110" s="48" t="str">
        <f t="shared" si="3"/>
        <v>Y</v>
      </c>
    </row>
    <row r="111" spans="1:11" x14ac:dyDescent="0.35">
      <c r="A111" s="45" t="s">
        <v>2785</v>
      </c>
      <c r="B111" s="45" t="s">
        <v>165</v>
      </c>
      <c r="C111" s="45" t="s">
        <v>17</v>
      </c>
      <c r="D111" s="45" t="s">
        <v>268</v>
      </c>
      <c r="E111" s="45" t="s">
        <v>2788</v>
      </c>
      <c r="F111" s="45" t="s">
        <v>255</v>
      </c>
      <c r="G111" s="45" t="s">
        <v>2198</v>
      </c>
      <c r="H111" s="46">
        <v>363876</v>
      </c>
      <c r="I111" s="47">
        <v>0.4425</v>
      </c>
      <c r="J111" s="36" t="str">
        <f t="shared" si="2"/>
        <v>0841180</v>
      </c>
      <c r="K111" s="48" t="str">
        <f t="shared" si="3"/>
        <v>Y</v>
      </c>
    </row>
    <row r="112" spans="1:11" x14ac:dyDescent="0.35">
      <c r="A112" s="45" t="s">
        <v>2785</v>
      </c>
      <c r="B112" s="45" t="s">
        <v>165</v>
      </c>
      <c r="C112" s="45" t="s">
        <v>17</v>
      </c>
      <c r="D112" s="45" t="s">
        <v>2128</v>
      </c>
      <c r="E112" s="45" t="s">
        <v>2170</v>
      </c>
      <c r="F112" s="45" t="s">
        <v>2124</v>
      </c>
      <c r="G112" s="45" t="s">
        <v>2198</v>
      </c>
      <c r="H112" s="46">
        <v>0</v>
      </c>
      <c r="I112" s="47">
        <v>0</v>
      </c>
      <c r="J112" s="36" t="str">
        <f t="shared" si="2"/>
        <v>0848565</v>
      </c>
      <c r="K112" s="48" t="str">
        <f t="shared" si="3"/>
        <v>Y</v>
      </c>
    </row>
    <row r="113" spans="1:11" x14ac:dyDescent="0.35">
      <c r="A113" s="45" t="s">
        <v>2785</v>
      </c>
      <c r="B113" s="45" t="s">
        <v>165</v>
      </c>
      <c r="C113" s="45" t="s">
        <v>17</v>
      </c>
      <c r="D113" s="45" t="s">
        <v>2128</v>
      </c>
      <c r="E113" s="45" t="s">
        <v>19</v>
      </c>
      <c r="F113" s="45" t="s">
        <v>2124</v>
      </c>
      <c r="G113" s="45" t="s">
        <v>2198</v>
      </c>
      <c r="H113" s="46">
        <v>1032893</v>
      </c>
      <c r="I113" s="47">
        <v>0.28070000000000001</v>
      </c>
      <c r="J113" s="36" t="str">
        <f t="shared" si="2"/>
        <v>0848565</v>
      </c>
      <c r="K113" s="48" t="str">
        <f t="shared" si="3"/>
        <v>Y</v>
      </c>
    </row>
    <row r="114" spans="1:11" x14ac:dyDescent="0.35">
      <c r="A114" s="45" t="s">
        <v>2785</v>
      </c>
      <c r="B114" s="45" t="s">
        <v>165</v>
      </c>
      <c r="C114" s="45" t="s">
        <v>17</v>
      </c>
      <c r="D114" s="45" t="s">
        <v>2128</v>
      </c>
      <c r="E114" s="45" t="s">
        <v>2787</v>
      </c>
      <c r="F114" s="45" t="s">
        <v>2124</v>
      </c>
      <c r="G114" s="45" t="s">
        <v>2198</v>
      </c>
      <c r="H114" s="46">
        <v>0</v>
      </c>
      <c r="I114" s="47">
        <v>0</v>
      </c>
      <c r="J114" s="36" t="str">
        <f t="shared" si="2"/>
        <v>0848565</v>
      </c>
      <c r="K114" s="48" t="str">
        <f t="shared" si="3"/>
        <v>Y</v>
      </c>
    </row>
    <row r="115" spans="1:11" x14ac:dyDescent="0.35">
      <c r="A115" s="45" t="s">
        <v>2785</v>
      </c>
      <c r="B115" s="45" t="s">
        <v>165</v>
      </c>
      <c r="C115" s="45" t="s">
        <v>17</v>
      </c>
      <c r="D115" s="45" t="s">
        <v>2128</v>
      </c>
      <c r="E115" s="45" t="s">
        <v>2788</v>
      </c>
      <c r="F115" s="45" t="s">
        <v>2124</v>
      </c>
      <c r="G115" s="45" t="s">
        <v>2198</v>
      </c>
      <c r="H115" s="46">
        <v>1459738</v>
      </c>
      <c r="I115" s="47">
        <v>0.3967</v>
      </c>
      <c r="J115" s="36" t="str">
        <f t="shared" si="2"/>
        <v>0848565</v>
      </c>
      <c r="K115" s="48" t="str">
        <f t="shared" si="3"/>
        <v>Y</v>
      </c>
    </row>
    <row r="116" spans="1:11" x14ac:dyDescent="0.35">
      <c r="A116" s="45" t="s">
        <v>2785</v>
      </c>
      <c r="B116" s="45" t="s">
        <v>176</v>
      </c>
      <c r="C116" s="45" t="s">
        <v>17</v>
      </c>
      <c r="D116" s="45" t="s">
        <v>177</v>
      </c>
      <c r="E116" s="45" t="s">
        <v>2170</v>
      </c>
      <c r="F116" s="45" t="s">
        <v>176</v>
      </c>
      <c r="G116" s="45" t="s">
        <v>2198</v>
      </c>
      <c r="H116" s="46">
        <v>0</v>
      </c>
      <c r="I116" s="47">
        <v>0</v>
      </c>
      <c r="J116" s="36" t="str">
        <f t="shared" si="2"/>
        <v>0940775</v>
      </c>
      <c r="K116" s="48" t="str">
        <f t="shared" si="3"/>
        <v>Y</v>
      </c>
    </row>
    <row r="117" spans="1:11" x14ac:dyDescent="0.35">
      <c r="A117" s="45" t="s">
        <v>2785</v>
      </c>
      <c r="B117" s="45" t="s">
        <v>176</v>
      </c>
      <c r="C117" s="45" t="s">
        <v>17</v>
      </c>
      <c r="D117" s="45" t="s">
        <v>177</v>
      </c>
      <c r="E117" s="45" t="s">
        <v>19</v>
      </c>
      <c r="F117" s="45" t="s">
        <v>176</v>
      </c>
      <c r="G117" s="45" t="s">
        <v>2198</v>
      </c>
      <c r="H117" s="46">
        <v>919864</v>
      </c>
      <c r="I117" s="47">
        <v>0.3054</v>
      </c>
      <c r="J117" s="36" t="str">
        <f t="shared" si="2"/>
        <v>0940775</v>
      </c>
      <c r="K117" s="48" t="str">
        <f t="shared" si="3"/>
        <v>Y</v>
      </c>
    </row>
    <row r="118" spans="1:11" x14ac:dyDescent="0.35">
      <c r="A118" s="45" t="s">
        <v>2785</v>
      </c>
      <c r="B118" s="45" t="s">
        <v>176</v>
      </c>
      <c r="C118" s="45" t="s">
        <v>17</v>
      </c>
      <c r="D118" s="45" t="s">
        <v>177</v>
      </c>
      <c r="E118" s="45" t="s">
        <v>30</v>
      </c>
      <c r="F118" s="45" t="s">
        <v>176</v>
      </c>
      <c r="G118" s="45" t="s">
        <v>2198</v>
      </c>
      <c r="H118" s="46">
        <v>134937</v>
      </c>
      <c r="I118" s="47">
        <v>4.48E-2</v>
      </c>
      <c r="J118" s="36" t="str">
        <f t="shared" si="2"/>
        <v>0940775</v>
      </c>
      <c r="K118" s="48" t="str">
        <f t="shared" si="3"/>
        <v>Y</v>
      </c>
    </row>
    <row r="119" spans="1:11" x14ac:dyDescent="0.35">
      <c r="A119" s="45" t="s">
        <v>2785</v>
      </c>
      <c r="B119" s="45" t="s">
        <v>176</v>
      </c>
      <c r="C119" s="45" t="s">
        <v>17</v>
      </c>
      <c r="D119" s="45" t="s">
        <v>177</v>
      </c>
      <c r="E119" s="45" t="s">
        <v>2787</v>
      </c>
      <c r="F119" s="45" t="s">
        <v>176</v>
      </c>
      <c r="G119" s="45" t="s">
        <v>2198</v>
      </c>
      <c r="H119" s="46">
        <v>0</v>
      </c>
      <c r="I119" s="47">
        <v>0</v>
      </c>
      <c r="J119" s="36" t="str">
        <f t="shared" si="2"/>
        <v>0940775</v>
      </c>
      <c r="K119" s="48" t="str">
        <f t="shared" si="3"/>
        <v>Y</v>
      </c>
    </row>
    <row r="120" spans="1:11" x14ac:dyDescent="0.35">
      <c r="A120" s="45" t="s">
        <v>2785</v>
      </c>
      <c r="B120" s="45" t="s">
        <v>176</v>
      </c>
      <c r="C120" s="45" t="s">
        <v>17</v>
      </c>
      <c r="D120" s="45" t="s">
        <v>177</v>
      </c>
      <c r="E120" s="45" t="s">
        <v>2788</v>
      </c>
      <c r="F120" s="45" t="s">
        <v>176</v>
      </c>
      <c r="G120" s="45" t="s">
        <v>2198</v>
      </c>
      <c r="H120" s="46">
        <v>1992737</v>
      </c>
      <c r="I120" s="47">
        <v>0.66159999999999997</v>
      </c>
      <c r="J120" s="36" t="str">
        <f t="shared" si="2"/>
        <v>0940775</v>
      </c>
      <c r="K120" s="48" t="str">
        <f t="shared" si="3"/>
        <v>Y</v>
      </c>
    </row>
    <row r="121" spans="1:11" x14ac:dyDescent="0.35">
      <c r="A121" s="45" t="s">
        <v>2785</v>
      </c>
      <c r="B121" s="45" t="s">
        <v>176</v>
      </c>
      <c r="C121" s="45" t="s">
        <v>17</v>
      </c>
      <c r="D121" s="45" t="s">
        <v>181</v>
      </c>
      <c r="E121" s="45" t="s">
        <v>2170</v>
      </c>
      <c r="F121" s="45" t="s">
        <v>2786</v>
      </c>
      <c r="G121" s="45" t="s">
        <v>2169</v>
      </c>
      <c r="H121" s="46">
        <v>0</v>
      </c>
      <c r="I121" s="47">
        <v>0</v>
      </c>
      <c r="J121" s="36" t="str">
        <f t="shared" si="2"/>
        <v>0940815</v>
      </c>
      <c r="K121" s="48" t="str">
        <f t="shared" si="3"/>
        <v>N</v>
      </c>
    </row>
    <row r="122" spans="1:11" x14ac:dyDescent="0.35">
      <c r="A122" s="45" t="s">
        <v>2785</v>
      </c>
      <c r="B122" s="45" t="s">
        <v>176</v>
      </c>
      <c r="C122" s="45" t="s">
        <v>17</v>
      </c>
      <c r="D122" s="45" t="s">
        <v>181</v>
      </c>
      <c r="E122" s="45" t="s">
        <v>19</v>
      </c>
      <c r="F122" s="45" t="s">
        <v>2786</v>
      </c>
      <c r="G122" s="45" t="s">
        <v>2169</v>
      </c>
      <c r="H122" s="46">
        <v>1754879</v>
      </c>
      <c r="I122" s="47">
        <v>0.33529999999999999</v>
      </c>
      <c r="J122" s="36" t="str">
        <f t="shared" si="2"/>
        <v>0940815</v>
      </c>
      <c r="K122" s="48" t="str">
        <f t="shared" si="3"/>
        <v>N</v>
      </c>
    </row>
    <row r="123" spans="1:11" x14ac:dyDescent="0.35">
      <c r="A123" s="45" t="s">
        <v>2785</v>
      </c>
      <c r="B123" s="45" t="s">
        <v>176</v>
      </c>
      <c r="C123" s="45" t="s">
        <v>17</v>
      </c>
      <c r="D123" s="45" t="s">
        <v>181</v>
      </c>
      <c r="E123" s="45" t="s">
        <v>2787</v>
      </c>
      <c r="F123" s="45" t="s">
        <v>2786</v>
      </c>
      <c r="G123" s="45" t="s">
        <v>2169</v>
      </c>
      <c r="H123" s="46">
        <v>0</v>
      </c>
      <c r="I123" s="47">
        <v>0</v>
      </c>
      <c r="J123" s="36" t="str">
        <f t="shared" si="2"/>
        <v>0940815</v>
      </c>
      <c r="K123" s="48" t="str">
        <f t="shared" si="3"/>
        <v>N</v>
      </c>
    </row>
    <row r="124" spans="1:11" x14ac:dyDescent="0.35">
      <c r="A124" s="45" t="s">
        <v>2785</v>
      </c>
      <c r="B124" s="45" t="s">
        <v>176</v>
      </c>
      <c r="C124" s="45" t="s">
        <v>17</v>
      </c>
      <c r="D124" s="45" t="s">
        <v>181</v>
      </c>
      <c r="E124" s="45" t="s">
        <v>2788</v>
      </c>
      <c r="F124" s="45" t="s">
        <v>2786</v>
      </c>
      <c r="G124" s="45" t="s">
        <v>2169</v>
      </c>
      <c r="H124" s="46">
        <v>3082161</v>
      </c>
      <c r="I124" s="47">
        <v>0.58889999999999998</v>
      </c>
      <c r="J124" s="36" t="str">
        <f t="shared" si="2"/>
        <v>0940815</v>
      </c>
      <c r="K124" s="48" t="str">
        <f t="shared" si="3"/>
        <v>N</v>
      </c>
    </row>
    <row r="125" spans="1:11" x14ac:dyDescent="0.35">
      <c r="A125" s="45" t="s">
        <v>2785</v>
      </c>
      <c r="B125" s="45" t="s">
        <v>176</v>
      </c>
      <c r="C125" s="45" t="s">
        <v>17</v>
      </c>
      <c r="D125" s="45" t="s">
        <v>183</v>
      </c>
      <c r="E125" s="45" t="s">
        <v>19</v>
      </c>
      <c r="F125" s="45" t="s">
        <v>2786</v>
      </c>
      <c r="G125" s="45" t="s">
        <v>2169</v>
      </c>
      <c r="H125" s="46">
        <v>5334169</v>
      </c>
      <c r="I125" s="47">
        <v>0.74080000000000001</v>
      </c>
      <c r="J125" s="36" t="str">
        <f t="shared" si="2"/>
        <v>0940875</v>
      </c>
      <c r="K125" s="48" t="str">
        <f t="shared" si="3"/>
        <v>N</v>
      </c>
    </row>
    <row r="126" spans="1:11" x14ac:dyDescent="0.35">
      <c r="A126" s="45" t="s">
        <v>2785</v>
      </c>
      <c r="B126" s="45" t="s">
        <v>176</v>
      </c>
      <c r="C126" s="45" t="s">
        <v>17</v>
      </c>
      <c r="D126" s="45" t="s">
        <v>183</v>
      </c>
      <c r="E126" s="45" t="s">
        <v>2787</v>
      </c>
      <c r="F126" s="45" t="s">
        <v>2786</v>
      </c>
      <c r="G126" s="45" t="s">
        <v>2169</v>
      </c>
      <c r="H126" s="46">
        <v>0</v>
      </c>
      <c r="I126" s="47">
        <v>0</v>
      </c>
      <c r="J126" s="36" t="str">
        <f t="shared" si="2"/>
        <v>0940875</v>
      </c>
      <c r="K126" s="48" t="str">
        <f t="shared" si="3"/>
        <v>N</v>
      </c>
    </row>
    <row r="127" spans="1:11" x14ac:dyDescent="0.35">
      <c r="A127" s="45" t="s">
        <v>2785</v>
      </c>
      <c r="B127" s="45" t="s">
        <v>176</v>
      </c>
      <c r="C127" s="45" t="s">
        <v>17</v>
      </c>
      <c r="D127" s="45" t="s">
        <v>183</v>
      </c>
      <c r="E127" s="45" t="s">
        <v>2788</v>
      </c>
      <c r="F127" s="45" t="s">
        <v>2786</v>
      </c>
      <c r="G127" s="45" t="s">
        <v>2169</v>
      </c>
      <c r="H127" s="46">
        <v>5243442</v>
      </c>
      <c r="I127" s="47">
        <v>0.72819999999999996</v>
      </c>
      <c r="J127" s="36" t="str">
        <f t="shared" si="2"/>
        <v>0940875</v>
      </c>
      <c r="K127" s="48" t="str">
        <f t="shared" si="3"/>
        <v>N</v>
      </c>
    </row>
    <row r="128" spans="1:11" x14ac:dyDescent="0.35">
      <c r="A128" s="45" t="s">
        <v>2785</v>
      </c>
      <c r="B128" s="45" t="s">
        <v>176</v>
      </c>
      <c r="C128" s="45" t="s">
        <v>17</v>
      </c>
      <c r="D128" s="45" t="s">
        <v>507</v>
      </c>
      <c r="E128" s="45" t="s">
        <v>2170</v>
      </c>
      <c r="F128" s="45" t="s">
        <v>502</v>
      </c>
      <c r="G128" s="45" t="s">
        <v>2198</v>
      </c>
      <c r="H128" s="46">
        <v>0</v>
      </c>
      <c r="I128" s="47">
        <v>0</v>
      </c>
      <c r="J128" s="36" t="str">
        <f t="shared" si="2"/>
        <v>0942650</v>
      </c>
      <c r="K128" s="48" t="str">
        <f t="shared" si="3"/>
        <v>Y</v>
      </c>
    </row>
    <row r="129" spans="1:11" x14ac:dyDescent="0.35">
      <c r="A129" s="45" t="s">
        <v>2785</v>
      </c>
      <c r="B129" s="45" t="s">
        <v>176</v>
      </c>
      <c r="C129" s="45" t="s">
        <v>17</v>
      </c>
      <c r="D129" s="45" t="s">
        <v>507</v>
      </c>
      <c r="E129" s="45" t="s">
        <v>19</v>
      </c>
      <c r="F129" s="45" t="s">
        <v>502</v>
      </c>
      <c r="G129" s="45" t="s">
        <v>2198</v>
      </c>
      <c r="H129" s="46">
        <v>142347</v>
      </c>
      <c r="I129" s="47">
        <v>0.1101</v>
      </c>
      <c r="J129" s="36" t="str">
        <f t="shared" si="2"/>
        <v>0942650</v>
      </c>
      <c r="K129" s="48" t="str">
        <f t="shared" si="3"/>
        <v>Y</v>
      </c>
    </row>
    <row r="130" spans="1:11" x14ac:dyDescent="0.35">
      <c r="A130" s="45" t="s">
        <v>2785</v>
      </c>
      <c r="B130" s="45" t="s">
        <v>176</v>
      </c>
      <c r="C130" s="45" t="s">
        <v>17</v>
      </c>
      <c r="D130" s="45" t="s">
        <v>507</v>
      </c>
      <c r="E130" s="45" t="s">
        <v>2787</v>
      </c>
      <c r="F130" s="45" t="s">
        <v>502</v>
      </c>
      <c r="G130" s="45" t="s">
        <v>2198</v>
      </c>
      <c r="H130" s="46">
        <v>0</v>
      </c>
      <c r="I130" s="47">
        <v>0</v>
      </c>
      <c r="J130" s="36" t="str">
        <f t="shared" si="2"/>
        <v>0942650</v>
      </c>
      <c r="K130" s="48" t="str">
        <f t="shared" si="3"/>
        <v>Y</v>
      </c>
    </row>
    <row r="131" spans="1:11" x14ac:dyDescent="0.35">
      <c r="A131" s="45" t="s">
        <v>2785</v>
      </c>
      <c r="B131" s="45" t="s">
        <v>176</v>
      </c>
      <c r="C131" s="45" t="s">
        <v>17</v>
      </c>
      <c r="D131" s="45" t="s">
        <v>507</v>
      </c>
      <c r="E131" s="45" t="s">
        <v>2788</v>
      </c>
      <c r="F131" s="45" t="s">
        <v>502</v>
      </c>
      <c r="G131" s="45" t="s">
        <v>2198</v>
      </c>
      <c r="H131" s="46">
        <v>833782</v>
      </c>
      <c r="I131" s="47">
        <v>0.64490000000000003</v>
      </c>
      <c r="J131" s="36" t="str">
        <f t="shared" ref="J131:J194" si="4">B131&amp;C131&amp;D131</f>
        <v>0942650</v>
      </c>
      <c r="K131" s="48" t="str">
        <f t="shared" ref="K131:K194" si="5">G131</f>
        <v>Y</v>
      </c>
    </row>
    <row r="132" spans="1:11" x14ac:dyDescent="0.35">
      <c r="A132" s="45" t="s">
        <v>2785</v>
      </c>
      <c r="B132" s="45" t="s">
        <v>184</v>
      </c>
      <c r="C132" s="45" t="s">
        <v>17</v>
      </c>
      <c r="D132" s="45" t="s">
        <v>185</v>
      </c>
      <c r="E132" s="45" t="s">
        <v>19</v>
      </c>
      <c r="F132" s="45" t="s">
        <v>2786</v>
      </c>
      <c r="G132" s="45" t="s">
        <v>2169</v>
      </c>
      <c r="H132" s="46">
        <v>4099075</v>
      </c>
      <c r="I132" s="47">
        <v>0.41649999999999998</v>
      </c>
      <c r="J132" s="36" t="str">
        <f t="shared" si="4"/>
        <v>1040935</v>
      </c>
      <c r="K132" s="48" t="str">
        <f t="shared" si="5"/>
        <v>N</v>
      </c>
    </row>
    <row r="133" spans="1:11" x14ac:dyDescent="0.35">
      <c r="A133" s="45" t="s">
        <v>2785</v>
      </c>
      <c r="B133" s="45" t="s">
        <v>184</v>
      </c>
      <c r="C133" s="45" t="s">
        <v>17</v>
      </c>
      <c r="D133" s="45" t="s">
        <v>185</v>
      </c>
      <c r="E133" s="45" t="s">
        <v>2787</v>
      </c>
      <c r="F133" s="45" t="s">
        <v>2786</v>
      </c>
      <c r="G133" s="45" t="s">
        <v>2169</v>
      </c>
      <c r="H133" s="46">
        <v>0</v>
      </c>
      <c r="I133" s="47">
        <v>0</v>
      </c>
      <c r="J133" s="36" t="str">
        <f t="shared" si="4"/>
        <v>1040935</v>
      </c>
      <c r="K133" s="48" t="str">
        <f t="shared" si="5"/>
        <v>N</v>
      </c>
    </row>
    <row r="134" spans="1:11" x14ac:dyDescent="0.35">
      <c r="A134" s="45" t="s">
        <v>2785</v>
      </c>
      <c r="B134" s="45" t="s">
        <v>184</v>
      </c>
      <c r="C134" s="45" t="s">
        <v>17</v>
      </c>
      <c r="D134" s="45" t="s">
        <v>185</v>
      </c>
      <c r="E134" s="45" t="s">
        <v>2788</v>
      </c>
      <c r="F134" s="45" t="s">
        <v>2786</v>
      </c>
      <c r="G134" s="45" t="s">
        <v>2169</v>
      </c>
      <c r="H134" s="46">
        <v>3361930</v>
      </c>
      <c r="I134" s="47">
        <v>0.34160000000000001</v>
      </c>
      <c r="J134" s="36" t="str">
        <f t="shared" si="4"/>
        <v>1040935</v>
      </c>
      <c r="K134" s="48" t="str">
        <f t="shared" si="5"/>
        <v>N</v>
      </c>
    </row>
    <row r="135" spans="1:11" x14ac:dyDescent="0.35">
      <c r="A135" s="45" t="s">
        <v>2785</v>
      </c>
      <c r="B135" s="45" t="s">
        <v>184</v>
      </c>
      <c r="C135" s="45" t="s">
        <v>17</v>
      </c>
      <c r="D135" s="45" t="s">
        <v>191</v>
      </c>
      <c r="E135" s="45" t="s">
        <v>2170</v>
      </c>
      <c r="F135" s="45" t="s">
        <v>2786</v>
      </c>
      <c r="G135" s="45" t="s">
        <v>2169</v>
      </c>
      <c r="H135" s="46">
        <v>0</v>
      </c>
      <c r="I135" s="47">
        <v>0</v>
      </c>
      <c r="J135" s="36" t="str">
        <f t="shared" si="4"/>
        <v>1040945</v>
      </c>
      <c r="K135" s="48" t="str">
        <f t="shared" si="5"/>
        <v>N</v>
      </c>
    </row>
    <row r="136" spans="1:11" x14ac:dyDescent="0.35">
      <c r="A136" s="45" t="s">
        <v>2785</v>
      </c>
      <c r="B136" s="45" t="s">
        <v>184</v>
      </c>
      <c r="C136" s="45" t="s">
        <v>17</v>
      </c>
      <c r="D136" s="45" t="s">
        <v>191</v>
      </c>
      <c r="E136" s="45" t="s">
        <v>19</v>
      </c>
      <c r="F136" s="45" t="s">
        <v>2786</v>
      </c>
      <c r="G136" s="45" t="s">
        <v>2169</v>
      </c>
      <c r="H136" s="46">
        <v>6422201</v>
      </c>
      <c r="I136" s="47">
        <v>0.57340000000000002</v>
      </c>
      <c r="J136" s="36" t="str">
        <f t="shared" si="4"/>
        <v>1040945</v>
      </c>
      <c r="K136" s="48" t="str">
        <f t="shared" si="5"/>
        <v>N</v>
      </c>
    </row>
    <row r="137" spans="1:11" x14ac:dyDescent="0.35">
      <c r="A137" s="45" t="s">
        <v>2785</v>
      </c>
      <c r="B137" s="45" t="s">
        <v>184</v>
      </c>
      <c r="C137" s="45" t="s">
        <v>17</v>
      </c>
      <c r="D137" s="45" t="s">
        <v>191</v>
      </c>
      <c r="E137" s="45" t="s">
        <v>194</v>
      </c>
      <c r="F137" s="45" t="s">
        <v>2786</v>
      </c>
      <c r="G137" s="45" t="s">
        <v>2169</v>
      </c>
      <c r="H137" s="46">
        <v>2491364</v>
      </c>
      <c r="I137" s="47">
        <v>0.11840000000000001</v>
      </c>
      <c r="J137" s="36" t="str">
        <f t="shared" si="4"/>
        <v>1040945</v>
      </c>
      <c r="K137" s="48" t="str">
        <f t="shared" si="5"/>
        <v>N</v>
      </c>
    </row>
    <row r="138" spans="1:11" x14ac:dyDescent="0.35">
      <c r="A138" s="45" t="s">
        <v>2785</v>
      </c>
      <c r="B138" s="45" t="s">
        <v>184</v>
      </c>
      <c r="C138" s="45" t="s">
        <v>17</v>
      </c>
      <c r="D138" s="45" t="s">
        <v>191</v>
      </c>
      <c r="E138" s="45" t="s">
        <v>2787</v>
      </c>
      <c r="F138" s="45" t="s">
        <v>2786</v>
      </c>
      <c r="G138" s="45" t="s">
        <v>2169</v>
      </c>
      <c r="H138" s="46">
        <v>0</v>
      </c>
      <c r="I138" s="47">
        <v>0</v>
      </c>
      <c r="J138" s="36" t="str">
        <f t="shared" si="4"/>
        <v>1040945</v>
      </c>
      <c r="K138" s="48" t="str">
        <f t="shared" si="5"/>
        <v>N</v>
      </c>
    </row>
    <row r="139" spans="1:11" x14ac:dyDescent="0.35">
      <c r="A139" s="45" t="s">
        <v>2785</v>
      </c>
      <c r="B139" s="45" t="s">
        <v>184</v>
      </c>
      <c r="C139" s="45" t="s">
        <v>17</v>
      </c>
      <c r="D139" s="45" t="s">
        <v>191</v>
      </c>
      <c r="E139" s="45" t="s">
        <v>2788</v>
      </c>
      <c r="F139" s="45" t="s">
        <v>2786</v>
      </c>
      <c r="G139" s="45" t="s">
        <v>2169</v>
      </c>
      <c r="H139" s="46">
        <v>4010796</v>
      </c>
      <c r="I139" s="47">
        <v>0.35809999999999997</v>
      </c>
      <c r="J139" s="36" t="str">
        <f t="shared" si="4"/>
        <v>1040945</v>
      </c>
      <c r="K139" s="48" t="str">
        <f t="shared" si="5"/>
        <v>N</v>
      </c>
    </row>
    <row r="140" spans="1:11" x14ac:dyDescent="0.35">
      <c r="A140" s="45" t="s">
        <v>2785</v>
      </c>
      <c r="B140" s="45" t="s">
        <v>184</v>
      </c>
      <c r="C140" s="45" t="s">
        <v>17</v>
      </c>
      <c r="D140" s="45" t="s">
        <v>207</v>
      </c>
      <c r="E140" s="45" t="s">
        <v>2170</v>
      </c>
      <c r="F140" s="45" t="s">
        <v>2786</v>
      </c>
      <c r="G140" s="45" t="s">
        <v>2169</v>
      </c>
      <c r="H140" s="46">
        <v>0</v>
      </c>
      <c r="I140" s="47">
        <v>0</v>
      </c>
      <c r="J140" s="36" t="str">
        <f t="shared" si="4"/>
        <v>1041000</v>
      </c>
      <c r="K140" s="48" t="str">
        <f t="shared" si="5"/>
        <v>N</v>
      </c>
    </row>
    <row r="141" spans="1:11" x14ac:dyDescent="0.35">
      <c r="A141" s="45" t="s">
        <v>2785</v>
      </c>
      <c r="B141" s="45" t="s">
        <v>184</v>
      </c>
      <c r="C141" s="45" t="s">
        <v>17</v>
      </c>
      <c r="D141" s="45" t="s">
        <v>207</v>
      </c>
      <c r="E141" s="45" t="s">
        <v>19</v>
      </c>
      <c r="F141" s="45" t="s">
        <v>2786</v>
      </c>
      <c r="G141" s="45" t="s">
        <v>2169</v>
      </c>
      <c r="H141" s="46">
        <v>4157254</v>
      </c>
      <c r="I141" s="47">
        <v>0.77110000000000001</v>
      </c>
      <c r="J141" s="36" t="str">
        <f t="shared" si="4"/>
        <v>1041000</v>
      </c>
      <c r="K141" s="48" t="str">
        <f t="shared" si="5"/>
        <v>N</v>
      </c>
    </row>
    <row r="142" spans="1:11" x14ac:dyDescent="0.35">
      <c r="A142" s="45" t="s">
        <v>2785</v>
      </c>
      <c r="B142" s="45" t="s">
        <v>184</v>
      </c>
      <c r="C142" s="45" t="s">
        <v>17</v>
      </c>
      <c r="D142" s="45" t="s">
        <v>207</v>
      </c>
      <c r="E142" s="45" t="s">
        <v>2787</v>
      </c>
      <c r="F142" s="45" t="s">
        <v>2786</v>
      </c>
      <c r="G142" s="45" t="s">
        <v>2169</v>
      </c>
      <c r="H142" s="46">
        <v>0</v>
      </c>
      <c r="I142" s="47">
        <v>0</v>
      </c>
      <c r="J142" s="36" t="str">
        <f t="shared" si="4"/>
        <v>1041000</v>
      </c>
      <c r="K142" s="48" t="str">
        <f t="shared" si="5"/>
        <v>N</v>
      </c>
    </row>
    <row r="143" spans="1:11" x14ac:dyDescent="0.35">
      <c r="A143" s="45" t="s">
        <v>2785</v>
      </c>
      <c r="B143" s="45" t="s">
        <v>184</v>
      </c>
      <c r="C143" s="45" t="s">
        <v>17</v>
      </c>
      <c r="D143" s="45" t="s">
        <v>207</v>
      </c>
      <c r="E143" s="45" t="s">
        <v>2788</v>
      </c>
      <c r="F143" s="45" t="s">
        <v>2786</v>
      </c>
      <c r="G143" s="45" t="s">
        <v>2169</v>
      </c>
      <c r="H143" s="46">
        <v>2860639</v>
      </c>
      <c r="I143" s="47">
        <v>0.53059999999999996</v>
      </c>
      <c r="J143" s="36" t="str">
        <f t="shared" si="4"/>
        <v>1041000</v>
      </c>
      <c r="K143" s="48" t="str">
        <f t="shared" si="5"/>
        <v>N</v>
      </c>
    </row>
    <row r="144" spans="1:11" x14ac:dyDescent="0.35">
      <c r="A144" s="45" t="s">
        <v>2785</v>
      </c>
      <c r="B144" s="45" t="s">
        <v>184</v>
      </c>
      <c r="C144" s="45" t="s">
        <v>17</v>
      </c>
      <c r="D144" s="45" t="s">
        <v>215</v>
      </c>
      <c r="E144" s="45" t="s">
        <v>2170</v>
      </c>
      <c r="F144" s="45" t="s">
        <v>2786</v>
      </c>
      <c r="G144" s="45" t="s">
        <v>2169</v>
      </c>
      <c r="H144" s="46">
        <v>0</v>
      </c>
      <c r="I144" s="47">
        <v>0</v>
      </c>
      <c r="J144" s="36" t="str">
        <f t="shared" si="4"/>
        <v>1041010</v>
      </c>
      <c r="K144" s="48" t="str">
        <f t="shared" si="5"/>
        <v>N</v>
      </c>
    </row>
    <row r="145" spans="1:11" x14ac:dyDescent="0.35">
      <c r="A145" s="45" t="s">
        <v>2785</v>
      </c>
      <c r="B145" s="45" t="s">
        <v>184</v>
      </c>
      <c r="C145" s="45" t="s">
        <v>17</v>
      </c>
      <c r="D145" s="45" t="s">
        <v>215</v>
      </c>
      <c r="E145" s="45" t="s">
        <v>19</v>
      </c>
      <c r="F145" s="45" t="s">
        <v>2786</v>
      </c>
      <c r="G145" s="45" t="s">
        <v>2169</v>
      </c>
      <c r="H145" s="46">
        <v>30547678</v>
      </c>
      <c r="I145" s="47">
        <v>0.68340000000000001</v>
      </c>
      <c r="J145" s="36" t="str">
        <f t="shared" si="4"/>
        <v>1041010</v>
      </c>
      <c r="K145" s="48" t="str">
        <f t="shared" si="5"/>
        <v>N</v>
      </c>
    </row>
    <row r="146" spans="1:11" x14ac:dyDescent="0.35">
      <c r="A146" s="45" t="s">
        <v>2785</v>
      </c>
      <c r="B146" s="45" t="s">
        <v>184</v>
      </c>
      <c r="C146" s="45" t="s">
        <v>17</v>
      </c>
      <c r="D146" s="45" t="s">
        <v>215</v>
      </c>
      <c r="E146" s="45" t="s">
        <v>30</v>
      </c>
      <c r="F146" s="45" t="s">
        <v>2786</v>
      </c>
      <c r="G146" s="45" t="s">
        <v>2169</v>
      </c>
      <c r="H146" s="46">
        <v>603444</v>
      </c>
      <c r="I146" s="47">
        <v>1.35E-2</v>
      </c>
      <c r="J146" s="36" t="str">
        <f t="shared" si="4"/>
        <v>1041010</v>
      </c>
      <c r="K146" s="48" t="str">
        <f t="shared" si="5"/>
        <v>N</v>
      </c>
    </row>
    <row r="147" spans="1:11" x14ac:dyDescent="0.35">
      <c r="A147" s="45" t="s">
        <v>2785</v>
      </c>
      <c r="B147" s="45" t="s">
        <v>184</v>
      </c>
      <c r="C147" s="45" t="s">
        <v>17</v>
      </c>
      <c r="D147" s="45" t="s">
        <v>215</v>
      </c>
      <c r="E147" s="45" t="s">
        <v>2787</v>
      </c>
      <c r="F147" s="45" t="s">
        <v>2786</v>
      </c>
      <c r="G147" s="45" t="s">
        <v>2169</v>
      </c>
      <c r="H147" s="46">
        <v>0</v>
      </c>
      <c r="I147" s="47">
        <v>0</v>
      </c>
      <c r="J147" s="36" t="str">
        <f t="shared" si="4"/>
        <v>1041010</v>
      </c>
      <c r="K147" s="48" t="str">
        <f t="shared" si="5"/>
        <v>N</v>
      </c>
    </row>
    <row r="148" spans="1:11" x14ac:dyDescent="0.35">
      <c r="A148" s="45" t="s">
        <v>2785</v>
      </c>
      <c r="B148" s="45" t="s">
        <v>184</v>
      </c>
      <c r="C148" s="45" t="s">
        <v>17</v>
      </c>
      <c r="D148" s="45" t="s">
        <v>215</v>
      </c>
      <c r="E148" s="45" t="s">
        <v>2788</v>
      </c>
      <c r="F148" s="45" t="s">
        <v>2786</v>
      </c>
      <c r="G148" s="45" t="s">
        <v>2169</v>
      </c>
      <c r="H148" s="46">
        <v>18018392</v>
      </c>
      <c r="I148" s="47">
        <v>0.40310000000000001</v>
      </c>
      <c r="J148" s="36" t="str">
        <f t="shared" si="4"/>
        <v>1041010</v>
      </c>
      <c r="K148" s="48" t="str">
        <f t="shared" si="5"/>
        <v>N</v>
      </c>
    </row>
    <row r="149" spans="1:11" x14ac:dyDescent="0.35">
      <c r="A149" s="45" t="s">
        <v>2785</v>
      </c>
      <c r="B149" s="45" t="s">
        <v>244</v>
      </c>
      <c r="C149" s="45" t="s">
        <v>17</v>
      </c>
      <c r="D149" s="45" t="s">
        <v>245</v>
      </c>
      <c r="E149" s="45" t="s">
        <v>2170</v>
      </c>
      <c r="F149" s="45" t="s">
        <v>244</v>
      </c>
      <c r="G149" s="45" t="s">
        <v>2198</v>
      </c>
      <c r="H149" s="46">
        <v>0</v>
      </c>
      <c r="I149" s="47">
        <v>0</v>
      </c>
      <c r="J149" s="36" t="str">
        <f t="shared" si="4"/>
        <v>1141125</v>
      </c>
      <c r="K149" s="48" t="str">
        <f t="shared" si="5"/>
        <v>Y</v>
      </c>
    </row>
    <row r="150" spans="1:11" x14ac:dyDescent="0.35">
      <c r="A150" s="45" t="s">
        <v>2785</v>
      </c>
      <c r="B150" s="45" t="s">
        <v>244</v>
      </c>
      <c r="C150" s="45" t="s">
        <v>17</v>
      </c>
      <c r="D150" s="45" t="s">
        <v>245</v>
      </c>
      <c r="E150" s="45" t="s">
        <v>19</v>
      </c>
      <c r="F150" s="45" t="s">
        <v>244</v>
      </c>
      <c r="G150" s="45" t="s">
        <v>2198</v>
      </c>
      <c r="H150" s="46">
        <v>2485354</v>
      </c>
      <c r="I150" s="47">
        <v>0.24299999999999999</v>
      </c>
      <c r="J150" s="36" t="str">
        <f t="shared" si="4"/>
        <v>1141125</v>
      </c>
      <c r="K150" s="48" t="str">
        <f t="shared" si="5"/>
        <v>Y</v>
      </c>
    </row>
    <row r="151" spans="1:11" x14ac:dyDescent="0.35">
      <c r="A151" s="45" t="s">
        <v>2785</v>
      </c>
      <c r="B151" s="45" t="s">
        <v>244</v>
      </c>
      <c r="C151" s="45" t="s">
        <v>17</v>
      </c>
      <c r="D151" s="45" t="s">
        <v>245</v>
      </c>
      <c r="E151" s="45" t="s">
        <v>2787</v>
      </c>
      <c r="F151" s="45" t="s">
        <v>244</v>
      </c>
      <c r="G151" s="45" t="s">
        <v>2198</v>
      </c>
      <c r="H151" s="46">
        <v>0</v>
      </c>
      <c r="I151" s="47">
        <v>0</v>
      </c>
      <c r="J151" s="36" t="str">
        <f t="shared" si="4"/>
        <v>1141125</v>
      </c>
      <c r="K151" s="48" t="str">
        <f t="shared" si="5"/>
        <v>Y</v>
      </c>
    </row>
    <row r="152" spans="1:11" x14ac:dyDescent="0.35">
      <c r="A152" s="45" t="s">
        <v>2785</v>
      </c>
      <c r="B152" s="45" t="s">
        <v>244</v>
      </c>
      <c r="C152" s="45" t="s">
        <v>17</v>
      </c>
      <c r="D152" s="45" t="s">
        <v>245</v>
      </c>
      <c r="E152" s="45" t="s">
        <v>2788</v>
      </c>
      <c r="F152" s="45" t="s">
        <v>244</v>
      </c>
      <c r="G152" s="45" t="s">
        <v>2198</v>
      </c>
      <c r="H152" s="46">
        <v>6740116</v>
      </c>
      <c r="I152" s="47">
        <v>0.65900000000000003</v>
      </c>
      <c r="J152" s="36" t="str">
        <f t="shared" si="4"/>
        <v>1141125</v>
      </c>
      <c r="K152" s="48" t="str">
        <f t="shared" si="5"/>
        <v>Y</v>
      </c>
    </row>
    <row r="153" spans="1:11" x14ac:dyDescent="0.35">
      <c r="A153" s="45" t="s">
        <v>2785</v>
      </c>
      <c r="B153" s="45" t="s">
        <v>244</v>
      </c>
      <c r="C153" s="45" t="s">
        <v>17</v>
      </c>
      <c r="D153" s="45" t="s">
        <v>248</v>
      </c>
      <c r="E153" s="45" t="s">
        <v>19</v>
      </c>
      <c r="F153" s="45" t="s">
        <v>244</v>
      </c>
      <c r="G153" s="45" t="s">
        <v>2198</v>
      </c>
      <c r="H153" s="46">
        <v>238814</v>
      </c>
      <c r="I153" s="47">
        <v>0.31030000000000002</v>
      </c>
      <c r="J153" s="36" t="str">
        <f t="shared" si="4"/>
        <v>1142960</v>
      </c>
      <c r="K153" s="48" t="str">
        <f t="shared" si="5"/>
        <v>Y</v>
      </c>
    </row>
    <row r="154" spans="1:11" x14ac:dyDescent="0.35">
      <c r="A154" s="45" t="s">
        <v>2785</v>
      </c>
      <c r="B154" s="45" t="s">
        <v>244</v>
      </c>
      <c r="C154" s="45" t="s">
        <v>17</v>
      </c>
      <c r="D154" s="45" t="s">
        <v>248</v>
      </c>
      <c r="E154" s="45" t="s">
        <v>30</v>
      </c>
      <c r="F154" s="45" t="s">
        <v>244</v>
      </c>
      <c r="G154" s="45" t="s">
        <v>2198</v>
      </c>
      <c r="H154" s="46">
        <v>75654</v>
      </c>
      <c r="I154" s="47">
        <v>9.8299999999999998E-2</v>
      </c>
      <c r="J154" s="36" t="str">
        <f t="shared" si="4"/>
        <v>1142960</v>
      </c>
      <c r="K154" s="48" t="str">
        <f t="shared" si="5"/>
        <v>Y</v>
      </c>
    </row>
    <row r="155" spans="1:11" x14ac:dyDescent="0.35">
      <c r="A155" s="45" t="s">
        <v>2785</v>
      </c>
      <c r="B155" s="45" t="s">
        <v>244</v>
      </c>
      <c r="C155" s="45" t="s">
        <v>17</v>
      </c>
      <c r="D155" s="45" t="s">
        <v>248</v>
      </c>
      <c r="E155" s="45" t="s">
        <v>2787</v>
      </c>
      <c r="F155" s="45" t="s">
        <v>244</v>
      </c>
      <c r="G155" s="45" t="s">
        <v>2198</v>
      </c>
      <c r="H155" s="46">
        <v>0</v>
      </c>
      <c r="I155" s="47">
        <v>0</v>
      </c>
      <c r="J155" s="36" t="str">
        <f t="shared" si="4"/>
        <v>1142960</v>
      </c>
      <c r="K155" s="48" t="str">
        <f t="shared" si="5"/>
        <v>Y</v>
      </c>
    </row>
    <row r="156" spans="1:11" x14ac:dyDescent="0.35">
      <c r="A156" s="45" t="s">
        <v>2785</v>
      </c>
      <c r="B156" s="45" t="s">
        <v>244</v>
      </c>
      <c r="C156" s="45" t="s">
        <v>17</v>
      </c>
      <c r="D156" s="45" t="s">
        <v>248</v>
      </c>
      <c r="E156" s="45" t="s">
        <v>2788</v>
      </c>
      <c r="F156" s="45" t="s">
        <v>244</v>
      </c>
      <c r="G156" s="45" t="s">
        <v>2198</v>
      </c>
      <c r="H156" s="46">
        <v>531733</v>
      </c>
      <c r="I156" s="47">
        <v>0.69089999999999996</v>
      </c>
      <c r="J156" s="36" t="str">
        <f t="shared" si="4"/>
        <v>1142960</v>
      </c>
      <c r="K156" s="48" t="str">
        <f t="shared" si="5"/>
        <v>Y</v>
      </c>
    </row>
    <row r="157" spans="1:11" x14ac:dyDescent="0.35">
      <c r="A157" s="45" t="s">
        <v>2785</v>
      </c>
      <c r="B157" s="45" t="s">
        <v>255</v>
      </c>
      <c r="C157" s="45" t="s">
        <v>17</v>
      </c>
      <c r="D157" s="45" t="s">
        <v>256</v>
      </c>
      <c r="E157" s="45" t="s">
        <v>2206</v>
      </c>
      <c r="F157" s="45" t="s">
        <v>2786</v>
      </c>
      <c r="G157" s="45" t="s">
        <v>2169</v>
      </c>
      <c r="H157" s="46">
        <v>708609</v>
      </c>
      <c r="I157" s="47">
        <v>0.15</v>
      </c>
      <c r="J157" s="36" t="str">
        <f t="shared" si="4"/>
        <v>1241150</v>
      </c>
      <c r="K157" s="48" t="str">
        <f t="shared" si="5"/>
        <v>N</v>
      </c>
    </row>
    <row r="158" spans="1:11" x14ac:dyDescent="0.35">
      <c r="A158" s="45" t="s">
        <v>2785</v>
      </c>
      <c r="B158" s="45" t="s">
        <v>255</v>
      </c>
      <c r="C158" s="45" t="s">
        <v>17</v>
      </c>
      <c r="D158" s="45" t="s">
        <v>256</v>
      </c>
      <c r="E158" s="45" t="s">
        <v>2170</v>
      </c>
      <c r="F158" s="45" t="s">
        <v>2786</v>
      </c>
      <c r="G158" s="45" t="s">
        <v>2169</v>
      </c>
      <c r="H158" s="46">
        <v>0</v>
      </c>
      <c r="I158" s="47">
        <v>0</v>
      </c>
      <c r="J158" s="36" t="str">
        <f t="shared" si="4"/>
        <v>1241150</v>
      </c>
      <c r="K158" s="48" t="str">
        <f t="shared" si="5"/>
        <v>N</v>
      </c>
    </row>
    <row r="159" spans="1:11" x14ac:dyDescent="0.35">
      <c r="A159" s="45" t="s">
        <v>2785</v>
      </c>
      <c r="B159" s="45" t="s">
        <v>255</v>
      </c>
      <c r="C159" s="45" t="s">
        <v>17</v>
      </c>
      <c r="D159" s="45" t="s">
        <v>256</v>
      </c>
      <c r="E159" s="45" t="s">
        <v>19</v>
      </c>
      <c r="F159" s="45" t="s">
        <v>2786</v>
      </c>
      <c r="G159" s="45" t="s">
        <v>2169</v>
      </c>
      <c r="H159" s="46">
        <v>1957179</v>
      </c>
      <c r="I159" s="47">
        <v>0.4143</v>
      </c>
      <c r="J159" s="36" t="str">
        <f t="shared" si="4"/>
        <v>1241150</v>
      </c>
      <c r="K159" s="48" t="str">
        <f t="shared" si="5"/>
        <v>N</v>
      </c>
    </row>
    <row r="160" spans="1:11" x14ac:dyDescent="0.35">
      <c r="A160" s="45" t="s">
        <v>2785</v>
      </c>
      <c r="B160" s="45" t="s">
        <v>255</v>
      </c>
      <c r="C160" s="45" t="s">
        <v>17</v>
      </c>
      <c r="D160" s="45" t="s">
        <v>256</v>
      </c>
      <c r="E160" s="45" t="s">
        <v>2787</v>
      </c>
      <c r="F160" s="45" t="s">
        <v>2786</v>
      </c>
      <c r="G160" s="45" t="s">
        <v>2169</v>
      </c>
      <c r="H160" s="46">
        <v>0</v>
      </c>
      <c r="I160" s="47">
        <v>0</v>
      </c>
      <c r="J160" s="36" t="str">
        <f t="shared" si="4"/>
        <v>1241150</v>
      </c>
      <c r="K160" s="48" t="str">
        <f t="shared" si="5"/>
        <v>N</v>
      </c>
    </row>
    <row r="161" spans="1:11" x14ac:dyDescent="0.35">
      <c r="A161" s="45" t="s">
        <v>2785</v>
      </c>
      <c r="B161" s="45" t="s">
        <v>255</v>
      </c>
      <c r="C161" s="45" t="s">
        <v>17</v>
      </c>
      <c r="D161" s="45" t="s">
        <v>256</v>
      </c>
      <c r="E161" s="45" t="s">
        <v>2788</v>
      </c>
      <c r="F161" s="45" t="s">
        <v>2786</v>
      </c>
      <c r="G161" s="45" t="s">
        <v>2169</v>
      </c>
      <c r="H161" s="46">
        <v>2441395</v>
      </c>
      <c r="I161" s="47">
        <v>0.51680000000000004</v>
      </c>
      <c r="J161" s="36" t="str">
        <f t="shared" si="4"/>
        <v>1241150</v>
      </c>
      <c r="K161" s="48" t="str">
        <f t="shared" si="5"/>
        <v>N</v>
      </c>
    </row>
    <row r="162" spans="1:11" x14ac:dyDescent="0.35">
      <c r="A162" s="45" t="s">
        <v>2785</v>
      </c>
      <c r="B162" s="45" t="s">
        <v>255</v>
      </c>
      <c r="C162" s="45" t="s">
        <v>17</v>
      </c>
      <c r="D162" s="45" t="s">
        <v>262</v>
      </c>
      <c r="E162" s="45" t="s">
        <v>2170</v>
      </c>
      <c r="F162" s="45" t="s">
        <v>2786</v>
      </c>
      <c r="G162" s="45" t="s">
        <v>2169</v>
      </c>
      <c r="H162" s="46">
        <v>0</v>
      </c>
      <c r="I162" s="47">
        <v>0</v>
      </c>
      <c r="J162" s="36" t="str">
        <f t="shared" si="4"/>
        <v>1241160</v>
      </c>
      <c r="K162" s="48" t="str">
        <f t="shared" si="5"/>
        <v>N</v>
      </c>
    </row>
    <row r="163" spans="1:11" x14ac:dyDescent="0.35">
      <c r="A163" s="45" t="s">
        <v>2785</v>
      </c>
      <c r="B163" s="45" t="s">
        <v>255</v>
      </c>
      <c r="C163" s="45" t="s">
        <v>17</v>
      </c>
      <c r="D163" s="45" t="s">
        <v>262</v>
      </c>
      <c r="E163" s="45" t="s">
        <v>19</v>
      </c>
      <c r="F163" s="45" t="s">
        <v>2786</v>
      </c>
      <c r="G163" s="45" t="s">
        <v>2169</v>
      </c>
      <c r="H163" s="46">
        <v>1624629</v>
      </c>
      <c r="I163" s="47">
        <v>0.33129999999999998</v>
      </c>
      <c r="J163" s="36" t="str">
        <f t="shared" si="4"/>
        <v>1241160</v>
      </c>
      <c r="K163" s="48" t="str">
        <f t="shared" si="5"/>
        <v>N</v>
      </c>
    </row>
    <row r="164" spans="1:11" x14ac:dyDescent="0.35">
      <c r="A164" s="45" t="s">
        <v>2785</v>
      </c>
      <c r="B164" s="45" t="s">
        <v>255</v>
      </c>
      <c r="C164" s="45" t="s">
        <v>17</v>
      </c>
      <c r="D164" s="45" t="s">
        <v>262</v>
      </c>
      <c r="E164" s="45" t="s">
        <v>30</v>
      </c>
      <c r="F164" s="45" t="s">
        <v>2786</v>
      </c>
      <c r="G164" s="45" t="s">
        <v>2169</v>
      </c>
      <c r="H164" s="46">
        <v>0</v>
      </c>
      <c r="I164" s="47">
        <v>0</v>
      </c>
      <c r="J164" s="36" t="str">
        <f t="shared" si="4"/>
        <v>1241160</v>
      </c>
      <c r="K164" s="48" t="str">
        <f t="shared" si="5"/>
        <v>N</v>
      </c>
    </row>
    <row r="165" spans="1:11" x14ac:dyDescent="0.35">
      <c r="A165" s="45" t="s">
        <v>2785</v>
      </c>
      <c r="B165" s="45" t="s">
        <v>255</v>
      </c>
      <c r="C165" s="45" t="s">
        <v>17</v>
      </c>
      <c r="D165" s="45" t="s">
        <v>262</v>
      </c>
      <c r="E165" s="45" t="s">
        <v>2787</v>
      </c>
      <c r="F165" s="45" t="s">
        <v>2786</v>
      </c>
      <c r="G165" s="45" t="s">
        <v>2169</v>
      </c>
      <c r="H165" s="46">
        <v>0</v>
      </c>
      <c r="I165" s="47">
        <v>0</v>
      </c>
      <c r="J165" s="36" t="str">
        <f t="shared" si="4"/>
        <v>1241160</v>
      </c>
      <c r="K165" s="48" t="str">
        <f t="shared" si="5"/>
        <v>N</v>
      </c>
    </row>
    <row r="166" spans="1:11" x14ac:dyDescent="0.35">
      <c r="A166" s="45" t="s">
        <v>2785</v>
      </c>
      <c r="B166" s="45" t="s">
        <v>255</v>
      </c>
      <c r="C166" s="45" t="s">
        <v>17</v>
      </c>
      <c r="D166" s="45" t="s">
        <v>262</v>
      </c>
      <c r="E166" s="45" t="s">
        <v>2788</v>
      </c>
      <c r="F166" s="45" t="s">
        <v>2786</v>
      </c>
      <c r="G166" s="45" t="s">
        <v>2169</v>
      </c>
      <c r="H166" s="46">
        <v>2455823</v>
      </c>
      <c r="I166" s="47">
        <v>0.50080000000000002</v>
      </c>
      <c r="J166" s="36" t="str">
        <f t="shared" si="4"/>
        <v>1241160</v>
      </c>
      <c r="K166" s="48" t="str">
        <f t="shared" si="5"/>
        <v>N</v>
      </c>
    </row>
    <row r="167" spans="1:11" x14ac:dyDescent="0.35">
      <c r="A167" s="45" t="s">
        <v>2785</v>
      </c>
      <c r="B167" s="45" t="s">
        <v>255</v>
      </c>
      <c r="C167" s="45" t="s">
        <v>17</v>
      </c>
      <c r="D167" s="45" t="s">
        <v>265</v>
      </c>
      <c r="E167" s="45" t="s">
        <v>2170</v>
      </c>
      <c r="F167" s="45" t="s">
        <v>2786</v>
      </c>
      <c r="G167" s="45" t="s">
        <v>2169</v>
      </c>
      <c r="H167" s="46">
        <v>0</v>
      </c>
      <c r="I167" s="47">
        <v>0</v>
      </c>
      <c r="J167" s="36" t="str">
        <f t="shared" si="4"/>
        <v>1241170</v>
      </c>
      <c r="K167" s="48" t="str">
        <f t="shared" si="5"/>
        <v>N</v>
      </c>
    </row>
    <row r="168" spans="1:11" x14ac:dyDescent="0.35">
      <c r="A168" s="45" t="s">
        <v>2785</v>
      </c>
      <c r="B168" s="45" t="s">
        <v>255</v>
      </c>
      <c r="C168" s="45" t="s">
        <v>17</v>
      </c>
      <c r="D168" s="45" t="s">
        <v>265</v>
      </c>
      <c r="E168" s="45" t="s">
        <v>19</v>
      </c>
      <c r="F168" s="45" t="s">
        <v>2786</v>
      </c>
      <c r="G168" s="45" t="s">
        <v>2169</v>
      </c>
      <c r="H168" s="46">
        <v>3727694</v>
      </c>
      <c r="I168" s="47">
        <v>0.51649999999999996</v>
      </c>
      <c r="J168" s="36" t="str">
        <f t="shared" si="4"/>
        <v>1241170</v>
      </c>
      <c r="K168" s="48" t="str">
        <f t="shared" si="5"/>
        <v>N</v>
      </c>
    </row>
    <row r="169" spans="1:11" x14ac:dyDescent="0.35">
      <c r="A169" s="45" t="s">
        <v>2785</v>
      </c>
      <c r="B169" s="45" t="s">
        <v>255</v>
      </c>
      <c r="C169" s="45" t="s">
        <v>17</v>
      </c>
      <c r="D169" s="45" t="s">
        <v>265</v>
      </c>
      <c r="E169" s="45" t="s">
        <v>30</v>
      </c>
      <c r="F169" s="45" t="s">
        <v>2786</v>
      </c>
      <c r="G169" s="45" t="s">
        <v>2169</v>
      </c>
      <c r="H169" s="46">
        <v>179709</v>
      </c>
      <c r="I169" s="47">
        <v>2.4899999999999999E-2</v>
      </c>
      <c r="J169" s="36" t="str">
        <f t="shared" si="4"/>
        <v>1241170</v>
      </c>
      <c r="K169" s="48" t="str">
        <f t="shared" si="5"/>
        <v>N</v>
      </c>
    </row>
    <row r="170" spans="1:11" x14ac:dyDescent="0.35">
      <c r="A170" s="45" t="s">
        <v>2785</v>
      </c>
      <c r="B170" s="45" t="s">
        <v>255</v>
      </c>
      <c r="C170" s="45" t="s">
        <v>17</v>
      </c>
      <c r="D170" s="45" t="s">
        <v>265</v>
      </c>
      <c r="E170" s="45" t="s">
        <v>50</v>
      </c>
      <c r="F170" s="45" t="s">
        <v>2786</v>
      </c>
      <c r="G170" s="45" t="s">
        <v>2169</v>
      </c>
      <c r="H170" s="46">
        <v>2220407</v>
      </c>
      <c r="I170" s="47">
        <v>0.28149999999999997</v>
      </c>
      <c r="J170" s="36" t="str">
        <f t="shared" si="4"/>
        <v>1241170</v>
      </c>
      <c r="K170" s="48" t="str">
        <f t="shared" si="5"/>
        <v>N</v>
      </c>
    </row>
    <row r="171" spans="1:11" x14ac:dyDescent="0.35">
      <c r="A171" s="45" t="s">
        <v>2785</v>
      </c>
      <c r="B171" s="45" t="s">
        <v>255</v>
      </c>
      <c r="C171" s="45" t="s">
        <v>17</v>
      </c>
      <c r="D171" s="45" t="s">
        <v>265</v>
      </c>
      <c r="E171" s="45" t="s">
        <v>2787</v>
      </c>
      <c r="F171" s="45" t="s">
        <v>2786</v>
      </c>
      <c r="G171" s="45" t="s">
        <v>2169</v>
      </c>
      <c r="H171" s="46">
        <v>0</v>
      </c>
      <c r="I171" s="47">
        <v>0</v>
      </c>
      <c r="J171" s="36" t="str">
        <f t="shared" si="4"/>
        <v>1241170</v>
      </c>
      <c r="K171" s="48" t="str">
        <f t="shared" si="5"/>
        <v>N</v>
      </c>
    </row>
    <row r="172" spans="1:11" x14ac:dyDescent="0.35">
      <c r="A172" s="45" t="s">
        <v>2785</v>
      </c>
      <c r="B172" s="45" t="s">
        <v>255</v>
      </c>
      <c r="C172" s="45" t="s">
        <v>17</v>
      </c>
      <c r="D172" s="45" t="s">
        <v>265</v>
      </c>
      <c r="E172" s="45" t="s">
        <v>2788</v>
      </c>
      <c r="F172" s="45" t="s">
        <v>2786</v>
      </c>
      <c r="G172" s="45" t="s">
        <v>2169</v>
      </c>
      <c r="H172" s="46">
        <v>3426736</v>
      </c>
      <c r="I172" s="47">
        <v>0.4748</v>
      </c>
      <c r="J172" s="36" t="str">
        <f t="shared" si="4"/>
        <v>1241170</v>
      </c>
      <c r="K172" s="48" t="str">
        <f t="shared" si="5"/>
        <v>N</v>
      </c>
    </row>
    <row r="173" spans="1:11" x14ac:dyDescent="0.35">
      <c r="A173" s="45" t="s">
        <v>2785</v>
      </c>
      <c r="B173" s="45" t="s">
        <v>255</v>
      </c>
      <c r="C173" s="45" t="s">
        <v>17</v>
      </c>
      <c r="D173" s="45" t="s">
        <v>268</v>
      </c>
      <c r="E173" s="45" t="s">
        <v>2170</v>
      </c>
      <c r="F173" s="45" t="s">
        <v>255</v>
      </c>
      <c r="G173" s="45" t="s">
        <v>2198</v>
      </c>
      <c r="H173" s="46">
        <v>0</v>
      </c>
      <c r="I173" s="47">
        <v>0</v>
      </c>
      <c r="J173" s="36" t="str">
        <f t="shared" si="4"/>
        <v>1241180</v>
      </c>
      <c r="K173" s="48" t="str">
        <f t="shared" si="5"/>
        <v>Y</v>
      </c>
    </row>
    <row r="174" spans="1:11" x14ac:dyDescent="0.35">
      <c r="A174" s="45" t="s">
        <v>2785</v>
      </c>
      <c r="B174" s="45" t="s">
        <v>255</v>
      </c>
      <c r="C174" s="45" t="s">
        <v>17</v>
      </c>
      <c r="D174" s="45" t="s">
        <v>268</v>
      </c>
      <c r="E174" s="45" t="s">
        <v>19</v>
      </c>
      <c r="F174" s="45" t="s">
        <v>255</v>
      </c>
      <c r="G174" s="45" t="s">
        <v>2198</v>
      </c>
      <c r="H174" s="46">
        <v>1006376</v>
      </c>
      <c r="I174" s="47">
        <v>0.40210000000000001</v>
      </c>
      <c r="J174" s="36" t="str">
        <f t="shared" si="4"/>
        <v>1241180</v>
      </c>
      <c r="K174" s="48" t="str">
        <f t="shared" si="5"/>
        <v>Y</v>
      </c>
    </row>
    <row r="175" spans="1:11" x14ac:dyDescent="0.35">
      <c r="A175" s="45" t="s">
        <v>2785</v>
      </c>
      <c r="B175" s="45" t="s">
        <v>255</v>
      </c>
      <c r="C175" s="45" t="s">
        <v>17</v>
      </c>
      <c r="D175" s="45" t="s">
        <v>268</v>
      </c>
      <c r="E175" s="45" t="s">
        <v>2787</v>
      </c>
      <c r="F175" s="45" t="s">
        <v>255</v>
      </c>
      <c r="G175" s="45" t="s">
        <v>2198</v>
      </c>
      <c r="H175" s="46">
        <v>0</v>
      </c>
      <c r="I175" s="47">
        <v>0</v>
      </c>
      <c r="J175" s="36" t="str">
        <f t="shared" si="4"/>
        <v>1241180</v>
      </c>
      <c r="K175" s="48" t="str">
        <f t="shared" si="5"/>
        <v>Y</v>
      </c>
    </row>
    <row r="176" spans="1:11" x14ac:dyDescent="0.35">
      <c r="A176" s="45" t="s">
        <v>2785</v>
      </c>
      <c r="B176" s="45" t="s">
        <v>255</v>
      </c>
      <c r="C176" s="45" t="s">
        <v>17</v>
      </c>
      <c r="D176" s="45" t="s">
        <v>268</v>
      </c>
      <c r="E176" s="45" t="s">
        <v>2788</v>
      </c>
      <c r="F176" s="45" t="s">
        <v>255</v>
      </c>
      <c r="G176" s="45" t="s">
        <v>2198</v>
      </c>
      <c r="H176" s="46">
        <v>1107489</v>
      </c>
      <c r="I176" s="47">
        <v>0.4425</v>
      </c>
      <c r="J176" s="36" t="str">
        <f t="shared" si="4"/>
        <v>1241180</v>
      </c>
      <c r="K176" s="48" t="str">
        <f t="shared" si="5"/>
        <v>Y</v>
      </c>
    </row>
    <row r="177" spans="1:11" x14ac:dyDescent="0.35">
      <c r="A177" s="45" t="s">
        <v>2785</v>
      </c>
      <c r="B177" s="45" t="s">
        <v>272</v>
      </c>
      <c r="C177" s="45" t="s">
        <v>17</v>
      </c>
      <c r="D177" s="45" t="s">
        <v>273</v>
      </c>
      <c r="E177" s="45" t="s">
        <v>2170</v>
      </c>
      <c r="F177" s="45" t="s">
        <v>272</v>
      </c>
      <c r="G177" s="45" t="s">
        <v>2198</v>
      </c>
      <c r="H177" s="46">
        <v>0</v>
      </c>
      <c r="I177" s="47">
        <v>0</v>
      </c>
      <c r="J177" s="36" t="str">
        <f t="shared" si="4"/>
        <v>1341300</v>
      </c>
      <c r="K177" s="48" t="str">
        <f t="shared" si="5"/>
        <v>Y</v>
      </c>
    </row>
    <row r="178" spans="1:11" x14ac:dyDescent="0.35">
      <c r="A178" s="45" t="s">
        <v>2785</v>
      </c>
      <c r="B178" s="45" t="s">
        <v>272</v>
      </c>
      <c r="C178" s="45" t="s">
        <v>17</v>
      </c>
      <c r="D178" s="45" t="s">
        <v>273</v>
      </c>
      <c r="E178" s="45" t="s">
        <v>19</v>
      </c>
      <c r="F178" s="45" t="s">
        <v>272</v>
      </c>
      <c r="G178" s="45" t="s">
        <v>2198</v>
      </c>
      <c r="H178" s="46">
        <v>1091251</v>
      </c>
      <c r="I178" s="47">
        <v>0.26479999999999998</v>
      </c>
      <c r="J178" s="36" t="str">
        <f t="shared" si="4"/>
        <v>1341300</v>
      </c>
      <c r="K178" s="48" t="str">
        <f t="shared" si="5"/>
        <v>Y</v>
      </c>
    </row>
    <row r="179" spans="1:11" x14ac:dyDescent="0.35">
      <c r="A179" s="45" t="s">
        <v>2785</v>
      </c>
      <c r="B179" s="45" t="s">
        <v>272</v>
      </c>
      <c r="C179" s="45" t="s">
        <v>17</v>
      </c>
      <c r="D179" s="45" t="s">
        <v>273</v>
      </c>
      <c r="E179" s="45" t="s">
        <v>2787</v>
      </c>
      <c r="F179" s="45" t="s">
        <v>272</v>
      </c>
      <c r="G179" s="45" t="s">
        <v>2198</v>
      </c>
      <c r="H179" s="46">
        <v>0</v>
      </c>
      <c r="I179" s="47">
        <v>0</v>
      </c>
      <c r="J179" s="36" t="str">
        <f t="shared" si="4"/>
        <v>1341300</v>
      </c>
      <c r="K179" s="48" t="str">
        <f t="shared" si="5"/>
        <v>Y</v>
      </c>
    </row>
    <row r="180" spans="1:11" x14ac:dyDescent="0.35">
      <c r="A180" s="45" t="s">
        <v>2785</v>
      </c>
      <c r="B180" s="45" t="s">
        <v>272</v>
      </c>
      <c r="C180" s="45" t="s">
        <v>17</v>
      </c>
      <c r="D180" s="45" t="s">
        <v>273</v>
      </c>
      <c r="E180" s="45" t="s">
        <v>2788</v>
      </c>
      <c r="F180" s="45" t="s">
        <v>272</v>
      </c>
      <c r="G180" s="45" t="s">
        <v>2198</v>
      </c>
      <c r="H180" s="46">
        <v>3533790</v>
      </c>
      <c r="I180" s="47">
        <v>0.85750000000000004</v>
      </c>
      <c r="J180" s="36" t="str">
        <f t="shared" si="4"/>
        <v>1341300</v>
      </c>
      <c r="K180" s="48" t="str">
        <f t="shared" si="5"/>
        <v>Y</v>
      </c>
    </row>
    <row r="181" spans="1:11" x14ac:dyDescent="0.35">
      <c r="A181" s="45" t="s">
        <v>2785</v>
      </c>
      <c r="B181" s="45" t="s">
        <v>278</v>
      </c>
      <c r="C181" s="45" t="s">
        <v>17</v>
      </c>
      <c r="D181" s="45" t="s">
        <v>279</v>
      </c>
      <c r="E181" s="45" t="s">
        <v>2206</v>
      </c>
      <c r="F181" s="45" t="s">
        <v>2786</v>
      </c>
      <c r="G181" s="45" t="s">
        <v>2169</v>
      </c>
      <c r="H181" s="46">
        <v>959084</v>
      </c>
      <c r="I181" s="47">
        <v>0.21</v>
      </c>
      <c r="J181" s="36" t="str">
        <f t="shared" si="4"/>
        <v>1441315</v>
      </c>
      <c r="K181" s="48" t="str">
        <f t="shared" si="5"/>
        <v>N</v>
      </c>
    </row>
    <row r="182" spans="1:11" x14ac:dyDescent="0.35">
      <c r="A182" s="45" t="s">
        <v>2785</v>
      </c>
      <c r="B182" s="45" t="s">
        <v>278</v>
      </c>
      <c r="C182" s="45" t="s">
        <v>17</v>
      </c>
      <c r="D182" s="45" t="s">
        <v>279</v>
      </c>
      <c r="E182" s="45" t="s">
        <v>2170</v>
      </c>
      <c r="F182" s="45" t="s">
        <v>2786</v>
      </c>
      <c r="G182" s="45" t="s">
        <v>2169</v>
      </c>
      <c r="H182" s="46">
        <v>0</v>
      </c>
      <c r="I182" s="47">
        <v>0</v>
      </c>
      <c r="J182" s="36" t="str">
        <f t="shared" si="4"/>
        <v>1441315</v>
      </c>
      <c r="K182" s="48" t="str">
        <f t="shared" si="5"/>
        <v>N</v>
      </c>
    </row>
    <row r="183" spans="1:11" x14ac:dyDescent="0.35">
      <c r="A183" s="45" t="s">
        <v>2785</v>
      </c>
      <c r="B183" s="45" t="s">
        <v>278</v>
      </c>
      <c r="C183" s="45" t="s">
        <v>17</v>
      </c>
      <c r="D183" s="45" t="s">
        <v>279</v>
      </c>
      <c r="E183" s="45" t="s">
        <v>19</v>
      </c>
      <c r="F183" s="45" t="s">
        <v>2786</v>
      </c>
      <c r="G183" s="45" t="s">
        <v>2169</v>
      </c>
      <c r="H183" s="46">
        <v>1549148</v>
      </c>
      <c r="I183" s="47">
        <v>0.3392</v>
      </c>
      <c r="J183" s="36" t="str">
        <f t="shared" si="4"/>
        <v>1441315</v>
      </c>
      <c r="K183" s="48" t="str">
        <f t="shared" si="5"/>
        <v>N</v>
      </c>
    </row>
    <row r="184" spans="1:11" x14ac:dyDescent="0.35">
      <c r="A184" s="45" t="s">
        <v>2785</v>
      </c>
      <c r="B184" s="45" t="s">
        <v>278</v>
      </c>
      <c r="C184" s="45" t="s">
        <v>17</v>
      </c>
      <c r="D184" s="45" t="s">
        <v>279</v>
      </c>
      <c r="E184" s="45" t="s">
        <v>2787</v>
      </c>
      <c r="F184" s="45" t="s">
        <v>2786</v>
      </c>
      <c r="G184" s="45" t="s">
        <v>2169</v>
      </c>
      <c r="H184" s="46">
        <v>0</v>
      </c>
      <c r="I184" s="47">
        <v>0</v>
      </c>
      <c r="J184" s="36" t="str">
        <f t="shared" si="4"/>
        <v>1441315</v>
      </c>
      <c r="K184" s="48" t="str">
        <f t="shared" si="5"/>
        <v>N</v>
      </c>
    </row>
    <row r="185" spans="1:11" x14ac:dyDescent="0.35">
      <c r="A185" s="45" t="s">
        <v>2785</v>
      </c>
      <c r="B185" s="45" t="s">
        <v>278</v>
      </c>
      <c r="C185" s="45" t="s">
        <v>17</v>
      </c>
      <c r="D185" s="45" t="s">
        <v>279</v>
      </c>
      <c r="E185" s="45" t="s">
        <v>2788</v>
      </c>
      <c r="F185" s="45" t="s">
        <v>2786</v>
      </c>
      <c r="G185" s="45" t="s">
        <v>2169</v>
      </c>
      <c r="H185" s="46">
        <v>1871126</v>
      </c>
      <c r="I185" s="47">
        <v>0.40970000000000001</v>
      </c>
      <c r="J185" s="36" t="str">
        <f t="shared" si="4"/>
        <v>1441315</v>
      </c>
      <c r="K185" s="48" t="str">
        <f t="shared" si="5"/>
        <v>N</v>
      </c>
    </row>
    <row r="186" spans="1:11" x14ac:dyDescent="0.35">
      <c r="A186" s="45" t="s">
        <v>2785</v>
      </c>
      <c r="B186" s="45" t="s">
        <v>278</v>
      </c>
      <c r="C186" s="45" t="s">
        <v>17</v>
      </c>
      <c r="D186" s="45" t="s">
        <v>283</v>
      </c>
      <c r="E186" s="45" t="s">
        <v>2170</v>
      </c>
      <c r="F186" s="45" t="s">
        <v>2786</v>
      </c>
      <c r="G186" s="45" t="s">
        <v>2169</v>
      </c>
      <c r="H186" s="46">
        <v>0</v>
      </c>
      <c r="I186" s="47">
        <v>0</v>
      </c>
      <c r="J186" s="36" t="str">
        <f t="shared" si="4"/>
        <v>1441375</v>
      </c>
      <c r="K186" s="48" t="str">
        <f t="shared" si="5"/>
        <v>N</v>
      </c>
    </row>
    <row r="187" spans="1:11" x14ac:dyDescent="0.35">
      <c r="A187" s="45" t="s">
        <v>2785</v>
      </c>
      <c r="B187" s="45" t="s">
        <v>278</v>
      </c>
      <c r="C187" s="45" t="s">
        <v>17</v>
      </c>
      <c r="D187" s="45" t="s">
        <v>283</v>
      </c>
      <c r="E187" s="45" t="s">
        <v>19</v>
      </c>
      <c r="F187" s="45" t="s">
        <v>2786</v>
      </c>
      <c r="G187" s="45" t="s">
        <v>2169</v>
      </c>
      <c r="H187" s="46">
        <v>1097051</v>
      </c>
      <c r="I187" s="47">
        <v>0.1759</v>
      </c>
      <c r="J187" s="36" t="str">
        <f t="shared" si="4"/>
        <v>1441375</v>
      </c>
      <c r="K187" s="48" t="str">
        <f t="shared" si="5"/>
        <v>N</v>
      </c>
    </row>
    <row r="188" spans="1:11" x14ac:dyDescent="0.35">
      <c r="A188" s="45" t="s">
        <v>2785</v>
      </c>
      <c r="B188" s="45" t="s">
        <v>278</v>
      </c>
      <c r="C188" s="45" t="s">
        <v>17</v>
      </c>
      <c r="D188" s="45" t="s">
        <v>283</v>
      </c>
      <c r="E188" s="45" t="s">
        <v>2787</v>
      </c>
      <c r="F188" s="45" t="s">
        <v>2786</v>
      </c>
      <c r="G188" s="45" t="s">
        <v>2169</v>
      </c>
      <c r="H188" s="46">
        <v>0</v>
      </c>
      <c r="I188" s="47">
        <v>0</v>
      </c>
      <c r="J188" s="36" t="str">
        <f t="shared" si="4"/>
        <v>1441375</v>
      </c>
      <c r="K188" s="48" t="str">
        <f t="shared" si="5"/>
        <v>N</v>
      </c>
    </row>
    <row r="189" spans="1:11" x14ac:dyDescent="0.35">
      <c r="A189" s="45" t="s">
        <v>2785</v>
      </c>
      <c r="B189" s="45" t="s">
        <v>278</v>
      </c>
      <c r="C189" s="45" t="s">
        <v>17</v>
      </c>
      <c r="D189" s="45" t="s">
        <v>283</v>
      </c>
      <c r="E189" s="45" t="s">
        <v>2788</v>
      </c>
      <c r="F189" s="45" t="s">
        <v>2786</v>
      </c>
      <c r="G189" s="45" t="s">
        <v>2169</v>
      </c>
      <c r="H189" s="46">
        <v>2963720</v>
      </c>
      <c r="I189" s="47">
        <v>0.47520000000000001</v>
      </c>
      <c r="J189" s="36" t="str">
        <f t="shared" si="4"/>
        <v>1441375</v>
      </c>
      <c r="K189" s="48" t="str">
        <f t="shared" si="5"/>
        <v>N</v>
      </c>
    </row>
    <row r="190" spans="1:11" x14ac:dyDescent="0.35">
      <c r="A190" s="45" t="s">
        <v>2785</v>
      </c>
      <c r="B190" s="45" t="s">
        <v>278</v>
      </c>
      <c r="C190" s="45" t="s">
        <v>17</v>
      </c>
      <c r="D190" s="45" t="s">
        <v>284</v>
      </c>
      <c r="E190" s="45" t="s">
        <v>2170</v>
      </c>
      <c r="F190" s="45" t="s">
        <v>2786</v>
      </c>
      <c r="G190" s="45" t="s">
        <v>2169</v>
      </c>
      <c r="H190" s="46">
        <v>0</v>
      </c>
      <c r="I190" s="47">
        <v>0</v>
      </c>
      <c r="J190" s="36" t="str">
        <f t="shared" si="4"/>
        <v>1441405</v>
      </c>
      <c r="K190" s="48" t="str">
        <f t="shared" si="5"/>
        <v>N</v>
      </c>
    </row>
    <row r="191" spans="1:11" x14ac:dyDescent="0.35">
      <c r="A191" s="45" t="s">
        <v>2785</v>
      </c>
      <c r="B191" s="45" t="s">
        <v>278</v>
      </c>
      <c r="C191" s="45" t="s">
        <v>17</v>
      </c>
      <c r="D191" s="45" t="s">
        <v>284</v>
      </c>
      <c r="E191" s="45" t="s">
        <v>19</v>
      </c>
      <c r="F191" s="45" t="s">
        <v>2786</v>
      </c>
      <c r="G191" s="45" t="s">
        <v>2169</v>
      </c>
      <c r="H191" s="46">
        <v>2355702</v>
      </c>
      <c r="I191" s="47">
        <v>0.29570000000000002</v>
      </c>
      <c r="J191" s="36" t="str">
        <f t="shared" si="4"/>
        <v>1441405</v>
      </c>
      <c r="K191" s="48" t="str">
        <f t="shared" si="5"/>
        <v>N</v>
      </c>
    </row>
    <row r="192" spans="1:11" x14ac:dyDescent="0.35">
      <c r="A192" s="45" t="s">
        <v>2785</v>
      </c>
      <c r="B192" s="45" t="s">
        <v>278</v>
      </c>
      <c r="C192" s="45" t="s">
        <v>17</v>
      </c>
      <c r="D192" s="45" t="s">
        <v>284</v>
      </c>
      <c r="E192" s="45" t="s">
        <v>2787</v>
      </c>
      <c r="F192" s="45" t="s">
        <v>2786</v>
      </c>
      <c r="G192" s="45" t="s">
        <v>2169</v>
      </c>
      <c r="H192" s="46">
        <v>0</v>
      </c>
      <c r="I192" s="47">
        <v>0</v>
      </c>
      <c r="J192" s="36" t="str">
        <f t="shared" si="4"/>
        <v>1441405</v>
      </c>
      <c r="K192" s="48" t="str">
        <f t="shared" si="5"/>
        <v>N</v>
      </c>
    </row>
    <row r="193" spans="1:11" x14ac:dyDescent="0.35">
      <c r="A193" s="45" t="s">
        <v>2785</v>
      </c>
      <c r="B193" s="45" t="s">
        <v>278</v>
      </c>
      <c r="C193" s="45" t="s">
        <v>17</v>
      </c>
      <c r="D193" s="45" t="s">
        <v>284</v>
      </c>
      <c r="E193" s="45" t="s">
        <v>2788</v>
      </c>
      <c r="F193" s="45" t="s">
        <v>2786</v>
      </c>
      <c r="G193" s="45" t="s">
        <v>2169</v>
      </c>
      <c r="H193" s="46">
        <v>3627956</v>
      </c>
      <c r="I193" s="47">
        <v>0.45540000000000003</v>
      </c>
      <c r="J193" s="36" t="str">
        <f t="shared" si="4"/>
        <v>1441405</v>
      </c>
      <c r="K193" s="48" t="str">
        <f t="shared" si="5"/>
        <v>N</v>
      </c>
    </row>
    <row r="194" spans="1:11" x14ac:dyDescent="0.35">
      <c r="A194" s="45" t="s">
        <v>2785</v>
      </c>
      <c r="B194" s="45" t="s">
        <v>289</v>
      </c>
      <c r="C194" s="45" t="s">
        <v>17</v>
      </c>
      <c r="D194" s="45" t="s">
        <v>290</v>
      </c>
      <c r="E194" s="45" t="s">
        <v>19</v>
      </c>
      <c r="F194" s="45" t="s">
        <v>289</v>
      </c>
      <c r="G194" s="45" t="s">
        <v>2198</v>
      </c>
      <c r="H194" s="46">
        <v>5786067</v>
      </c>
      <c r="I194" s="47">
        <v>0.49009999999999998</v>
      </c>
      <c r="J194" s="36" t="str">
        <f t="shared" si="4"/>
        <v>1541560</v>
      </c>
      <c r="K194" s="48" t="str">
        <f t="shared" si="5"/>
        <v>Y</v>
      </c>
    </row>
    <row r="195" spans="1:11" x14ac:dyDescent="0.35">
      <c r="A195" s="45" t="s">
        <v>2785</v>
      </c>
      <c r="B195" s="45" t="s">
        <v>289</v>
      </c>
      <c r="C195" s="45" t="s">
        <v>17</v>
      </c>
      <c r="D195" s="45" t="s">
        <v>290</v>
      </c>
      <c r="E195" s="45" t="s">
        <v>30</v>
      </c>
      <c r="F195" s="45" t="s">
        <v>289</v>
      </c>
      <c r="G195" s="45" t="s">
        <v>2198</v>
      </c>
      <c r="H195" s="46">
        <v>853566</v>
      </c>
      <c r="I195" s="47">
        <v>7.2300000000000003E-2</v>
      </c>
      <c r="J195" s="36" t="str">
        <f t="shared" ref="J195:J258" si="6">B195&amp;C195&amp;D195</f>
        <v>1541560</v>
      </c>
      <c r="K195" s="48" t="str">
        <f t="shared" ref="K195:K258" si="7">G195</f>
        <v>Y</v>
      </c>
    </row>
    <row r="196" spans="1:11" x14ac:dyDescent="0.35">
      <c r="A196" s="45" t="s">
        <v>2785</v>
      </c>
      <c r="B196" s="45" t="s">
        <v>289</v>
      </c>
      <c r="C196" s="45" t="s">
        <v>17</v>
      </c>
      <c r="D196" s="45" t="s">
        <v>290</v>
      </c>
      <c r="E196" s="45" t="s">
        <v>2787</v>
      </c>
      <c r="F196" s="45" t="s">
        <v>289</v>
      </c>
      <c r="G196" s="45" t="s">
        <v>2198</v>
      </c>
      <c r="H196" s="46">
        <v>0</v>
      </c>
      <c r="I196" s="47">
        <v>0</v>
      </c>
      <c r="J196" s="36" t="str">
        <f t="shared" si="6"/>
        <v>1541560</v>
      </c>
      <c r="K196" s="48" t="str">
        <f t="shared" si="7"/>
        <v>Y</v>
      </c>
    </row>
    <row r="197" spans="1:11" x14ac:dyDescent="0.35">
      <c r="A197" s="45" t="s">
        <v>2785</v>
      </c>
      <c r="B197" s="45" t="s">
        <v>289</v>
      </c>
      <c r="C197" s="45" t="s">
        <v>17</v>
      </c>
      <c r="D197" s="45" t="s">
        <v>290</v>
      </c>
      <c r="E197" s="45" t="s">
        <v>2788</v>
      </c>
      <c r="F197" s="45" t="s">
        <v>289</v>
      </c>
      <c r="G197" s="45" t="s">
        <v>2198</v>
      </c>
      <c r="H197" s="46">
        <v>7042214</v>
      </c>
      <c r="I197" s="47">
        <v>0.59650000000000003</v>
      </c>
      <c r="J197" s="36" t="str">
        <f t="shared" si="6"/>
        <v>1541560</v>
      </c>
      <c r="K197" s="48" t="str">
        <f t="shared" si="7"/>
        <v>Y</v>
      </c>
    </row>
    <row r="198" spans="1:11" x14ac:dyDescent="0.35">
      <c r="A198" s="45" t="s">
        <v>2785</v>
      </c>
      <c r="B198" s="45" t="s">
        <v>289</v>
      </c>
      <c r="C198" s="45" t="s">
        <v>17</v>
      </c>
      <c r="D198" s="45" t="s">
        <v>301</v>
      </c>
      <c r="E198" s="45" t="s">
        <v>2170</v>
      </c>
      <c r="F198" s="45" t="s">
        <v>2786</v>
      </c>
      <c r="G198" s="45" t="s">
        <v>2169</v>
      </c>
      <c r="H198" s="46">
        <v>0</v>
      </c>
      <c r="I198" s="47">
        <v>0</v>
      </c>
      <c r="J198" s="36" t="str">
        <f t="shared" si="6"/>
        <v>1541600</v>
      </c>
      <c r="K198" s="48" t="str">
        <f t="shared" si="7"/>
        <v>N</v>
      </c>
    </row>
    <row r="199" spans="1:11" x14ac:dyDescent="0.35">
      <c r="A199" s="45" t="s">
        <v>2785</v>
      </c>
      <c r="B199" s="45" t="s">
        <v>289</v>
      </c>
      <c r="C199" s="45" t="s">
        <v>17</v>
      </c>
      <c r="D199" s="45" t="s">
        <v>301</v>
      </c>
      <c r="E199" s="45" t="s">
        <v>19</v>
      </c>
      <c r="F199" s="45" t="s">
        <v>2786</v>
      </c>
      <c r="G199" s="45" t="s">
        <v>2169</v>
      </c>
      <c r="H199" s="46">
        <v>4408062</v>
      </c>
      <c r="I199" s="47">
        <v>0.67749999999999999</v>
      </c>
      <c r="J199" s="36" t="str">
        <f t="shared" si="6"/>
        <v>1541600</v>
      </c>
      <c r="K199" s="48" t="str">
        <f t="shared" si="7"/>
        <v>N</v>
      </c>
    </row>
    <row r="200" spans="1:11" x14ac:dyDescent="0.35">
      <c r="A200" s="45" t="s">
        <v>2785</v>
      </c>
      <c r="B200" s="45" t="s">
        <v>289</v>
      </c>
      <c r="C200" s="45" t="s">
        <v>17</v>
      </c>
      <c r="D200" s="45" t="s">
        <v>301</v>
      </c>
      <c r="E200" s="45" t="s">
        <v>2787</v>
      </c>
      <c r="F200" s="45" t="s">
        <v>2786</v>
      </c>
      <c r="G200" s="45" t="s">
        <v>2169</v>
      </c>
      <c r="H200" s="46">
        <v>0</v>
      </c>
      <c r="I200" s="47">
        <v>0</v>
      </c>
      <c r="J200" s="36" t="str">
        <f t="shared" si="6"/>
        <v>1541600</v>
      </c>
      <c r="K200" s="48" t="str">
        <f t="shared" si="7"/>
        <v>N</v>
      </c>
    </row>
    <row r="201" spans="1:11" x14ac:dyDescent="0.35">
      <c r="A201" s="45" t="s">
        <v>2785</v>
      </c>
      <c r="B201" s="45" t="s">
        <v>289</v>
      </c>
      <c r="C201" s="45" t="s">
        <v>17</v>
      </c>
      <c r="D201" s="45" t="s">
        <v>301</v>
      </c>
      <c r="E201" s="45" t="s">
        <v>2788</v>
      </c>
      <c r="F201" s="45" t="s">
        <v>2786</v>
      </c>
      <c r="G201" s="45" t="s">
        <v>2169</v>
      </c>
      <c r="H201" s="46">
        <v>4126988</v>
      </c>
      <c r="I201" s="47">
        <v>0.63429999999999997</v>
      </c>
      <c r="J201" s="36" t="str">
        <f t="shared" si="6"/>
        <v>1541600</v>
      </c>
      <c r="K201" s="48" t="str">
        <f t="shared" si="7"/>
        <v>N</v>
      </c>
    </row>
    <row r="202" spans="1:11" x14ac:dyDescent="0.35">
      <c r="A202" s="45" t="s">
        <v>2785</v>
      </c>
      <c r="B202" s="45" t="s">
        <v>289</v>
      </c>
      <c r="C202" s="45" t="s">
        <v>17</v>
      </c>
      <c r="D202" s="45" t="s">
        <v>308</v>
      </c>
      <c r="E202" s="45" t="s">
        <v>2170</v>
      </c>
      <c r="F202" s="45" t="s">
        <v>2786</v>
      </c>
      <c r="G202" s="45" t="s">
        <v>2169</v>
      </c>
      <c r="H202" s="46">
        <v>0</v>
      </c>
      <c r="I202" s="47">
        <v>0</v>
      </c>
      <c r="J202" s="36" t="str">
        <f t="shared" si="6"/>
        <v>1541620</v>
      </c>
      <c r="K202" s="48" t="str">
        <f t="shared" si="7"/>
        <v>N</v>
      </c>
    </row>
    <row r="203" spans="1:11" x14ac:dyDescent="0.35">
      <c r="A203" s="45" t="s">
        <v>2785</v>
      </c>
      <c r="B203" s="45" t="s">
        <v>289</v>
      </c>
      <c r="C203" s="45" t="s">
        <v>17</v>
      </c>
      <c r="D203" s="45" t="s">
        <v>308</v>
      </c>
      <c r="E203" s="45" t="s">
        <v>19</v>
      </c>
      <c r="F203" s="45" t="s">
        <v>2786</v>
      </c>
      <c r="G203" s="45" t="s">
        <v>2169</v>
      </c>
      <c r="H203" s="46">
        <v>3352560</v>
      </c>
      <c r="I203" s="47">
        <v>0.39900000000000002</v>
      </c>
      <c r="J203" s="36" t="str">
        <f t="shared" si="6"/>
        <v>1541620</v>
      </c>
      <c r="K203" s="48" t="str">
        <f t="shared" si="7"/>
        <v>N</v>
      </c>
    </row>
    <row r="204" spans="1:11" x14ac:dyDescent="0.35">
      <c r="A204" s="45" t="s">
        <v>2785</v>
      </c>
      <c r="B204" s="45" t="s">
        <v>289</v>
      </c>
      <c r="C204" s="45" t="s">
        <v>17</v>
      </c>
      <c r="D204" s="45" t="s">
        <v>308</v>
      </c>
      <c r="E204" s="45" t="s">
        <v>2787</v>
      </c>
      <c r="F204" s="45" t="s">
        <v>2786</v>
      </c>
      <c r="G204" s="45" t="s">
        <v>2169</v>
      </c>
      <c r="H204" s="46">
        <v>0</v>
      </c>
      <c r="I204" s="47">
        <v>0</v>
      </c>
      <c r="J204" s="36" t="str">
        <f t="shared" si="6"/>
        <v>1541620</v>
      </c>
      <c r="K204" s="48" t="str">
        <f t="shared" si="7"/>
        <v>N</v>
      </c>
    </row>
    <row r="205" spans="1:11" x14ac:dyDescent="0.35">
      <c r="A205" s="45" t="s">
        <v>2785</v>
      </c>
      <c r="B205" s="45" t="s">
        <v>289</v>
      </c>
      <c r="C205" s="45" t="s">
        <v>17</v>
      </c>
      <c r="D205" s="45" t="s">
        <v>308</v>
      </c>
      <c r="E205" s="45" t="s">
        <v>2788</v>
      </c>
      <c r="F205" s="45" t="s">
        <v>2786</v>
      </c>
      <c r="G205" s="45" t="s">
        <v>2169</v>
      </c>
      <c r="H205" s="46">
        <v>4076007</v>
      </c>
      <c r="I205" s="47">
        <v>0.48509999999999998</v>
      </c>
      <c r="J205" s="36" t="str">
        <f t="shared" si="6"/>
        <v>1541620</v>
      </c>
      <c r="K205" s="48" t="str">
        <f t="shared" si="7"/>
        <v>N</v>
      </c>
    </row>
    <row r="206" spans="1:11" x14ac:dyDescent="0.35">
      <c r="A206" s="45" t="s">
        <v>2785</v>
      </c>
      <c r="B206" s="45" t="s">
        <v>312</v>
      </c>
      <c r="C206" s="45" t="s">
        <v>17</v>
      </c>
      <c r="D206" s="45" t="s">
        <v>313</v>
      </c>
      <c r="E206" s="45" t="s">
        <v>2170</v>
      </c>
      <c r="F206" s="45" t="s">
        <v>312</v>
      </c>
      <c r="G206" s="45" t="s">
        <v>2198</v>
      </c>
      <c r="H206" s="46">
        <v>0</v>
      </c>
      <c r="I206" s="47">
        <v>0</v>
      </c>
      <c r="J206" s="36" t="str">
        <f t="shared" si="6"/>
        <v>1641655</v>
      </c>
      <c r="K206" s="48" t="str">
        <f t="shared" si="7"/>
        <v>Y</v>
      </c>
    </row>
    <row r="207" spans="1:11" x14ac:dyDescent="0.35">
      <c r="A207" s="45" t="s">
        <v>2785</v>
      </c>
      <c r="B207" s="45" t="s">
        <v>312</v>
      </c>
      <c r="C207" s="45" t="s">
        <v>17</v>
      </c>
      <c r="D207" s="45" t="s">
        <v>313</v>
      </c>
      <c r="E207" s="45" t="s">
        <v>19</v>
      </c>
      <c r="F207" s="45" t="s">
        <v>312</v>
      </c>
      <c r="G207" s="45" t="s">
        <v>2198</v>
      </c>
      <c r="H207" s="46">
        <v>3028224</v>
      </c>
      <c r="I207" s="47">
        <v>0.29070000000000001</v>
      </c>
      <c r="J207" s="36" t="str">
        <f t="shared" si="6"/>
        <v>1641655</v>
      </c>
      <c r="K207" s="48" t="str">
        <f t="shared" si="7"/>
        <v>Y</v>
      </c>
    </row>
    <row r="208" spans="1:11" x14ac:dyDescent="0.35">
      <c r="A208" s="45" t="s">
        <v>2785</v>
      </c>
      <c r="B208" s="45" t="s">
        <v>312</v>
      </c>
      <c r="C208" s="45" t="s">
        <v>17</v>
      </c>
      <c r="D208" s="45" t="s">
        <v>313</v>
      </c>
      <c r="E208" s="45" t="s">
        <v>30</v>
      </c>
      <c r="F208" s="45" t="s">
        <v>312</v>
      </c>
      <c r="G208" s="45" t="s">
        <v>2198</v>
      </c>
      <c r="H208" s="46">
        <v>150005</v>
      </c>
      <c r="I208" s="47">
        <v>1.44E-2</v>
      </c>
      <c r="J208" s="36" t="str">
        <f t="shared" si="6"/>
        <v>1641655</v>
      </c>
      <c r="K208" s="48" t="str">
        <f t="shared" si="7"/>
        <v>Y</v>
      </c>
    </row>
    <row r="209" spans="1:11" x14ac:dyDescent="0.35">
      <c r="A209" s="45" t="s">
        <v>2785</v>
      </c>
      <c r="B209" s="45" t="s">
        <v>312</v>
      </c>
      <c r="C209" s="45" t="s">
        <v>17</v>
      </c>
      <c r="D209" s="45" t="s">
        <v>313</v>
      </c>
      <c r="E209" s="45" t="s">
        <v>2787</v>
      </c>
      <c r="F209" s="45" t="s">
        <v>312</v>
      </c>
      <c r="G209" s="45" t="s">
        <v>2198</v>
      </c>
      <c r="H209" s="46">
        <v>0</v>
      </c>
      <c r="I209" s="47">
        <v>0</v>
      </c>
      <c r="J209" s="36" t="str">
        <f t="shared" si="6"/>
        <v>1641655</v>
      </c>
      <c r="K209" s="48" t="str">
        <f t="shared" si="7"/>
        <v>Y</v>
      </c>
    </row>
    <row r="210" spans="1:11" x14ac:dyDescent="0.35">
      <c r="A210" s="45" t="s">
        <v>2785</v>
      </c>
      <c r="B210" s="45" t="s">
        <v>312</v>
      </c>
      <c r="C210" s="45" t="s">
        <v>17</v>
      </c>
      <c r="D210" s="45" t="s">
        <v>313</v>
      </c>
      <c r="E210" s="45" t="s">
        <v>2788</v>
      </c>
      <c r="F210" s="45" t="s">
        <v>312</v>
      </c>
      <c r="G210" s="45" t="s">
        <v>2198</v>
      </c>
      <c r="H210" s="46">
        <v>3927212</v>
      </c>
      <c r="I210" s="47">
        <v>0.377</v>
      </c>
      <c r="J210" s="36" t="str">
        <f t="shared" si="6"/>
        <v>1641655</v>
      </c>
      <c r="K210" s="48" t="str">
        <f t="shared" si="7"/>
        <v>Y</v>
      </c>
    </row>
    <row r="211" spans="1:11" x14ac:dyDescent="0.35">
      <c r="A211" s="45" t="s">
        <v>2785</v>
      </c>
      <c r="B211" s="45" t="s">
        <v>312</v>
      </c>
      <c r="C211" s="45" t="s">
        <v>17</v>
      </c>
      <c r="D211" s="45" t="s">
        <v>324</v>
      </c>
      <c r="E211" s="45" t="s">
        <v>2170</v>
      </c>
      <c r="F211" s="45" t="s">
        <v>2786</v>
      </c>
      <c r="G211" s="45" t="s">
        <v>2169</v>
      </c>
      <c r="H211" s="46">
        <v>0</v>
      </c>
      <c r="I211" s="47">
        <v>0</v>
      </c>
      <c r="J211" s="36" t="str">
        <f t="shared" si="6"/>
        <v>1641730</v>
      </c>
      <c r="K211" s="48" t="str">
        <f t="shared" si="7"/>
        <v>N</v>
      </c>
    </row>
    <row r="212" spans="1:11" x14ac:dyDescent="0.35">
      <c r="A212" s="45" t="s">
        <v>2785</v>
      </c>
      <c r="B212" s="45" t="s">
        <v>312</v>
      </c>
      <c r="C212" s="45" t="s">
        <v>17</v>
      </c>
      <c r="D212" s="45" t="s">
        <v>324</v>
      </c>
      <c r="E212" s="45" t="s">
        <v>19</v>
      </c>
      <c r="F212" s="45" t="s">
        <v>2786</v>
      </c>
      <c r="G212" s="45" t="s">
        <v>2169</v>
      </c>
      <c r="H212" s="46">
        <v>2368070</v>
      </c>
      <c r="I212" s="47">
        <v>0.25679999999999997</v>
      </c>
      <c r="J212" s="36" t="str">
        <f t="shared" si="6"/>
        <v>1641730</v>
      </c>
      <c r="K212" s="48" t="str">
        <f t="shared" si="7"/>
        <v>N</v>
      </c>
    </row>
    <row r="213" spans="1:11" x14ac:dyDescent="0.35">
      <c r="A213" s="45" t="s">
        <v>2785</v>
      </c>
      <c r="B213" s="45" t="s">
        <v>312</v>
      </c>
      <c r="C213" s="45" t="s">
        <v>17</v>
      </c>
      <c r="D213" s="45" t="s">
        <v>324</v>
      </c>
      <c r="E213" s="45" t="s">
        <v>2787</v>
      </c>
      <c r="F213" s="45" t="s">
        <v>2786</v>
      </c>
      <c r="G213" s="45" t="s">
        <v>2169</v>
      </c>
      <c r="H213" s="46">
        <v>0</v>
      </c>
      <c r="I213" s="47">
        <v>0</v>
      </c>
      <c r="J213" s="36" t="str">
        <f t="shared" si="6"/>
        <v>1641730</v>
      </c>
      <c r="K213" s="48" t="str">
        <f t="shared" si="7"/>
        <v>N</v>
      </c>
    </row>
    <row r="214" spans="1:11" x14ac:dyDescent="0.35">
      <c r="A214" s="45" t="s">
        <v>2785</v>
      </c>
      <c r="B214" s="45" t="s">
        <v>312</v>
      </c>
      <c r="C214" s="45" t="s">
        <v>17</v>
      </c>
      <c r="D214" s="45" t="s">
        <v>324</v>
      </c>
      <c r="E214" s="45" t="s">
        <v>2788</v>
      </c>
      <c r="F214" s="45" t="s">
        <v>2786</v>
      </c>
      <c r="G214" s="45" t="s">
        <v>2169</v>
      </c>
      <c r="H214" s="46">
        <v>4579375</v>
      </c>
      <c r="I214" s="47">
        <v>0.49659999999999999</v>
      </c>
      <c r="J214" s="36" t="str">
        <f t="shared" si="6"/>
        <v>1641730</v>
      </c>
      <c r="K214" s="48" t="str">
        <f t="shared" si="7"/>
        <v>N</v>
      </c>
    </row>
    <row r="215" spans="1:11" x14ac:dyDescent="0.35">
      <c r="A215" s="45" t="s">
        <v>2785</v>
      </c>
      <c r="B215" s="45" t="s">
        <v>327</v>
      </c>
      <c r="C215" s="45" t="s">
        <v>17</v>
      </c>
      <c r="D215" s="45" t="s">
        <v>328</v>
      </c>
      <c r="E215" s="45" t="s">
        <v>2170</v>
      </c>
      <c r="F215" s="45" t="s">
        <v>2786</v>
      </c>
      <c r="G215" s="45" t="s">
        <v>2169</v>
      </c>
      <c r="H215" s="46">
        <v>0</v>
      </c>
      <c r="I215" s="47">
        <v>0</v>
      </c>
      <c r="J215" s="36" t="str">
        <f t="shared" si="6"/>
        <v>1741805</v>
      </c>
      <c r="K215" s="48" t="str">
        <f t="shared" si="7"/>
        <v>N</v>
      </c>
    </row>
    <row r="216" spans="1:11" x14ac:dyDescent="0.35">
      <c r="A216" s="45" t="s">
        <v>2785</v>
      </c>
      <c r="B216" s="45" t="s">
        <v>327</v>
      </c>
      <c r="C216" s="45" t="s">
        <v>17</v>
      </c>
      <c r="D216" s="45" t="s">
        <v>328</v>
      </c>
      <c r="E216" s="45" t="s">
        <v>19</v>
      </c>
      <c r="F216" s="45" t="s">
        <v>2786</v>
      </c>
      <c r="G216" s="45" t="s">
        <v>2169</v>
      </c>
      <c r="H216" s="46">
        <v>1671623</v>
      </c>
      <c r="I216" s="47">
        <v>0.1847</v>
      </c>
      <c r="J216" s="36" t="str">
        <f t="shared" si="6"/>
        <v>1741805</v>
      </c>
      <c r="K216" s="48" t="str">
        <f t="shared" si="7"/>
        <v>N</v>
      </c>
    </row>
    <row r="217" spans="1:11" x14ac:dyDescent="0.35">
      <c r="A217" s="45" t="s">
        <v>2785</v>
      </c>
      <c r="B217" s="45" t="s">
        <v>327</v>
      </c>
      <c r="C217" s="45" t="s">
        <v>17</v>
      </c>
      <c r="D217" s="45" t="s">
        <v>328</v>
      </c>
      <c r="E217" s="45" t="s">
        <v>2787</v>
      </c>
      <c r="F217" s="45" t="s">
        <v>2786</v>
      </c>
      <c r="G217" s="45" t="s">
        <v>2169</v>
      </c>
      <c r="H217" s="46">
        <v>0</v>
      </c>
      <c r="I217" s="47">
        <v>0</v>
      </c>
      <c r="J217" s="36" t="str">
        <f t="shared" si="6"/>
        <v>1741805</v>
      </c>
      <c r="K217" s="48" t="str">
        <f t="shared" si="7"/>
        <v>N</v>
      </c>
    </row>
    <row r="218" spans="1:11" x14ac:dyDescent="0.35">
      <c r="A218" s="45" t="s">
        <v>2785</v>
      </c>
      <c r="B218" s="45" t="s">
        <v>327</v>
      </c>
      <c r="C218" s="45" t="s">
        <v>17</v>
      </c>
      <c r="D218" s="45" t="s">
        <v>328</v>
      </c>
      <c r="E218" s="45" t="s">
        <v>2788</v>
      </c>
      <c r="F218" s="45" t="s">
        <v>2786</v>
      </c>
      <c r="G218" s="45" t="s">
        <v>2169</v>
      </c>
      <c r="H218" s="46">
        <v>5185019</v>
      </c>
      <c r="I218" s="47">
        <v>0.57289999999999996</v>
      </c>
      <c r="J218" s="36" t="str">
        <f t="shared" si="6"/>
        <v>1741805</v>
      </c>
      <c r="K218" s="48" t="str">
        <f t="shared" si="7"/>
        <v>N</v>
      </c>
    </row>
    <row r="219" spans="1:11" x14ac:dyDescent="0.35">
      <c r="A219" s="45" t="s">
        <v>2785</v>
      </c>
      <c r="B219" s="45" t="s">
        <v>327</v>
      </c>
      <c r="C219" s="45" t="s">
        <v>17</v>
      </c>
      <c r="D219" s="45" t="s">
        <v>333</v>
      </c>
      <c r="E219" s="45" t="s">
        <v>2170</v>
      </c>
      <c r="F219" s="45" t="s">
        <v>2786</v>
      </c>
      <c r="G219" s="45" t="s">
        <v>2169</v>
      </c>
      <c r="H219" s="46">
        <v>0</v>
      </c>
      <c r="I219" s="47">
        <v>0</v>
      </c>
      <c r="J219" s="36" t="str">
        <f t="shared" si="6"/>
        <v>1741820</v>
      </c>
      <c r="K219" s="48" t="str">
        <f t="shared" si="7"/>
        <v>N</v>
      </c>
    </row>
    <row r="220" spans="1:11" x14ac:dyDescent="0.35">
      <c r="A220" s="45" t="s">
        <v>2785</v>
      </c>
      <c r="B220" s="45" t="s">
        <v>327</v>
      </c>
      <c r="C220" s="45" t="s">
        <v>17</v>
      </c>
      <c r="D220" s="45" t="s">
        <v>333</v>
      </c>
      <c r="E220" s="45" t="s">
        <v>19</v>
      </c>
      <c r="F220" s="45" t="s">
        <v>2786</v>
      </c>
      <c r="G220" s="45" t="s">
        <v>2169</v>
      </c>
      <c r="H220" s="46">
        <v>3327355</v>
      </c>
      <c r="I220" s="47">
        <v>0.5958</v>
      </c>
      <c r="J220" s="36" t="str">
        <f t="shared" si="6"/>
        <v>1741820</v>
      </c>
      <c r="K220" s="48" t="str">
        <f t="shared" si="7"/>
        <v>N</v>
      </c>
    </row>
    <row r="221" spans="1:11" x14ac:dyDescent="0.35">
      <c r="A221" s="45" t="s">
        <v>2785</v>
      </c>
      <c r="B221" s="45" t="s">
        <v>327</v>
      </c>
      <c r="C221" s="45" t="s">
        <v>17</v>
      </c>
      <c r="D221" s="45" t="s">
        <v>333</v>
      </c>
      <c r="E221" s="45" t="s">
        <v>2787</v>
      </c>
      <c r="F221" s="45" t="s">
        <v>2786</v>
      </c>
      <c r="G221" s="45" t="s">
        <v>2169</v>
      </c>
      <c r="H221" s="46">
        <v>0</v>
      </c>
      <c r="I221" s="47">
        <v>0</v>
      </c>
      <c r="J221" s="36" t="str">
        <f t="shared" si="6"/>
        <v>1741820</v>
      </c>
      <c r="K221" s="48" t="str">
        <f t="shared" si="7"/>
        <v>N</v>
      </c>
    </row>
    <row r="222" spans="1:11" x14ac:dyDescent="0.35">
      <c r="A222" s="45" t="s">
        <v>2785</v>
      </c>
      <c r="B222" s="45" t="s">
        <v>327</v>
      </c>
      <c r="C222" s="45" t="s">
        <v>17</v>
      </c>
      <c r="D222" s="45" t="s">
        <v>333</v>
      </c>
      <c r="E222" s="45" t="s">
        <v>2788</v>
      </c>
      <c r="F222" s="45" t="s">
        <v>2786</v>
      </c>
      <c r="G222" s="45" t="s">
        <v>2169</v>
      </c>
      <c r="H222" s="46">
        <v>2724767</v>
      </c>
      <c r="I222" s="47">
        <v>0.4879</v>
      </c>
      <c r="J222" s="36" t="str">
        <f t="shared" si="6"/>
        <v>1741820</v>
      </c>
      <c r="K222" s="48" t="str">
        <f t="shared" si="7"/>
        <v>N</v>
      </c>
    </row>
    <row r="223" spans="1:11" x14ac:dyDescent="0.35">
      <c r="A223" s="45" t="s">
        <v>2785</v>
      </c>
      <c r="B223" s="45" t="s">
        <v>327</v>
      </c>
      <c r="C223" s="45" t="s">
        <v>17</v>
      </c>
      <c r="D223" s="45" t="s">
        <v>339</v>
      </c>
      <c r="E223" s="45" t="s">
        <v>2170</v>
      </c>
      <c r="F223" s="45" t="s">
        <v>327</v>
      </c>
      <c r="G223" s="45" t="s">
        <v>2198</v>
      </c>
      <c r="H223" s="46">
        <v>0</v>
      </c>
      <c r="I223" s="47">
        <v>0</v>
      </c>
      <c r="J223" s="36" t="str">
        <f t="shared" si="6"/>
        <v>1741835</v>
      </c>
      <c r="K223" s="48" t="str">
        <f t="shared" si="7"/>
        <v>Y</v>
      </c>
    </row>
    <row r="224" spans="1:11" x14ac:dyDescent="0.35">
      <c r="A224" s="45" t="s">
        <v>2785</v>
      </c>
      <c r="B224" s="45" t="s">
        <v>327</v>
      </c>
      <c r="C224" s="45" t="s">
        <v>17</v>
      </c>
      <c r="D224" s="45" t="s">
        <v>339</v>
      </c>
      <c r="E224" s="45" t="s">
        <v>19</v>
      </c>
      <c r="F224" s="45" t="s">
        <v>327</v>
      </c>
      <c r="G224" s="45" t="s">
        <v>2198</v>
      </c>
      <c r="H224" s="46">
        <v>4716737</v>
      </c>
      <c r="I224" s="47">
        <v>0.29630000000000001</v>
      </c>
      <c r="J224" s="36" t="str">
        <f t="shared" si="6"/>
        <v>1741835</v>
      </c>
      <c r="K224" s="48" t="str">
        <f t="shared" si="7"/>
        <v>Y</v>
      </c>
    </row>
    <row r="225" spans="1:11" x14ac:dyDescent="0.35">
      <c r="A225" s="45" t="s">
        <v>2785</v>
      </c>
      <c r="B225" s="45" t="s">
        <v>327</v>
      </c>
      <c r="C225" s="45" t="s">
        <v>17</v>
      </c>
      <c r="D225" s="45" t="s">
        <v>339</v>
      </c>
      <c r="E225" s="45" t="s">
        <v>2787</v>
      </c>
      <c r="F225" s="45" t="s">
        <v>327</v>
      </c>
      <c r="G225" s="45" t="s">
        <v>2198</v>
      </c>
      <c r="H225" s="46">
        <v>0</v>
      </c>
      <c r="I225" s="47">
        <v>0</v>
      </c>
      <c r="J225" s="36" t="str">
        <f t="shared" si="6"/>
        <v>1741835</v>
      </c>
      <c r="K225" s="48" t="str">
        <f t="shared" si="7"/>
        <v>Y</v>
      </c>
    </row>
    <row r="226" spans="1:11" x14ac:dyDescent="0.35">
      <c r="A226" s="45" t="s">
        <v>2785</v>
      </c>
      <c r="B226" s="45" t="s">
        <v>327</v>
      </c>
      <c r="C226" s="45" t="s">
        <v>17</v>
      </c>
      <c r="D226" s="45" t="s">
        <v>339</v>
      </c>
      <c r="E226" s="45" t="s">
        <v>2788</v>
      </c>
      <c r="F226" s="45" t="s">
        <v>327</v>
      </c>
      <c r="G226" s="45" t="s">
        <v>2198</v>
      </c>
      <c r="H226" s="46">
        <v>8128133</v>
      </c>
      <c r="I226" s="47">
        <v>0.51060000000000005</v>
      </c>
      <c r="J226" s="36" t="str">
        <f t="shared" si="6"/>
        <v>1741835</v>
      </c>
      <c r="K226" s="48" t="str">
        <f t="shared" si="7"/>
        <v>Y</v>
      </c>
    </row>
    <row r="227" spans="1:11" x14ac:dyDescent="0.35">
      <c r="A227" s="45" t="s">
        <v>2785</v>
      </c>
      <c r="B227" s="45" t="s">
        <v>327</v>
      </c>
      <c r="C227" s="45" t="s">
        <v>17</v>
      </c>
      <c r="D227" s="45" t="s">
        <v>1922</v>
      </c>
      <c r="E227" s="45" t="s">
        <v>2206</v>
      </c>
      <c r="F227" s="45" t="s">
        <v>1917</v>
      </c>
      <c r="G227" s="45" t="s">
        <v>2198</v>
      </c>
      <c r="H227" s="46">
        <v>389430</v>
      </c>
      <c r="I227" s="47">
        <v>0.4032</v>
      </c>
      <c r="J227" s="36" t="str">
        <f t="shared" si="6"/>
        <v>1747610</v>
      </c>
      <c r="K227" s="48" t="str">
        <f t="shared" si="7"/>
        <v>Y</v>
      </c>
    </row>
    <row r="228" spans="1:11" x14ac:dyDescent="0.35">
      <c r="A228" s="45" t="s">
        <v>2785</v>
      </c>
      <c r="B228" s="45" t="s">
        <v>327</v>
      </c>
      <c r="C228" s="45" t="s">
        <v>17</v>
      </c>
      <c r="D228" s="45" t="s">
        <v>1922</v>
      </c>
      <c r="E228" s="45" t="s">
        <v>2170</v>
      </c>
      <c r="F228" s="45" t="s">
        <v>1917</v>
      </c>
      <c r="G228" s="45" t="s">
        <v>2198</v>
      </c>
      <c r="H228" s="46">
        <v>0</v>
      </c>
      <c r="I228" s="47">
        <v>0</v>
      </c>
      <c r="J228" s="36" t="str">
        <f t="shared" si="6"/>
        <v>1747610</v>
      </c>
      <c r="K228" s="48" t="str">
        <f t="shared" si="7"/>
        <v>Y</v>
      </c>
    </row>
    <row r="229" spans="1:11" x14ac:dyDescent="0.35">
      <c r="A229" s="45" t="s">
        <v>2785</v>
      </c>
      <c r="B229" s="45" t="s">
        <v>327</v>
      </c>
      <c r="C229" s="45" t="s">
        <v>17</v>
      </c>
      <c r="D229" s="45" t="s">
        <v>1922</v>
      </c>
      <c r="E229" s="45" t="s">
        <v>19</v>
      </c>
      <c r="F229" s="45" t="s">
        <v>1917</v>
      </c>
      <c r="G229" s="45" t="s">
        <v>2198</v>
      </c>
      <c r="H229" s="46">
        <v>43042</v>
      </c>
      <c r="I229" s="47">
        <v>4.4600000000000001E-2</v>
      </c>
      <c r="J229" s="36" t="str">
        <f t="shared" si="6"/>
        <v>1747610</v>
      </c>
      <c r="K229" s="48" t="str">
        <f t="shared" si="7"/>
        <v>Y</v>
      </c>
    </row>
    <row r="230" spans="1:11" x14ac:dyDescent="0.35">
      <c r="A230" s="45" t="s">
        <v>2785</v>
      </c>
      <c r="B230" s="45" t="s">
        <v>327</v>
      </c>
      <c r="C230" s="45" t="s">
        <v>17</v>
      </c>
      <c r="D230" s="45" t="s">
        <v>1922</v>
      </c>
      <c r="E230" s="45" t="s">
        <v>2787</v>
      </c>
      <c r="F230" s="45" t="s">
        <v>1917</v>
      </c>
      <c r="G230" s="45" t="s">
        <v>2198</v>
      </c>
      <c r="H230" s="46">
        <v>0</v>
      </c>
      <c r="I230" s="47">
        <v>0</v>
      </c>
      <c r="J230" s="36" t="str">
        <f t="shared" si="6"/>
        <v>1747610</v>
      </c>
      <c r="K230" s="48" t="str">
        <f t="shared" si="7"/>
        <v>Y</v>
      </c>
    </row>
    <row r="231" spans="1:11" x14ac:dyDescent="0.35">
      <c r="A231" s="45" t="s">
        <v>2785</v>
      </c>
      <c r="B231" s="45" t="s">
        <v>327</v>
      </c>
      <c r="C231" s="45" t="s">
        <v>17</v>
      </c>
      <c r="D231" s="45" t="s">
        <v>1922</v>
      </c>
      <c r="E231" s="45" t="s">
        <v>2788</v>
      </c>
      <c r="F231" s="45" t="s">
        <v>1917</v>
      </c>
      <c r="G231" s="45" t="s">
        <v>2198</v>
      </c>
      <c r="H231" s="46">
        <v>283341</v>
      </c>
      <c r="I231" s="47">
        <v>0.29360000000000003</v>
      </c>
      <c r="J231" s="36" t="str">
        <f t="shared" si="6"/>
        <v>1747610</v>
      </c>
      <c r="K231" s="48" t="str">
        <f t="shared" si="7"/>
        <v>Y</v>
      </c>
    </row>
    <row r="232" spans="1:11" x14ac:dyDescent="0.35">
      <c r="A232" s="45" t="s">
        <v>2785</v>
      </c>
      <c r="B232" s="45" t="s">
        <v>344</v>
      </c>
      <c r="C232" s="45" t="s">
        <v>17</v>
      </c>
      <c r="D232" s="45" t="s">
        <v>345</v>
      </c>
      <c r="E232" s="45" t="s">
        <v>2170</v>
      </c>
      <c r="F232" s="45" t="s">
        <v>2786</v>
      </c>
      <c r="G232" s="45" t="s">
        <v>2169</v>
      </c>
      <c r="H232" s="46">
        <v>0</v>
      </c>
      <c r="I232" s="47">
        <v>0</v>
      </c>
      <c r="J232" s="36" t="str">
        <f t="shared" si="6"/>
        <v>1841875</v>
      </c>
      <c r="K232" s="48" t="str">
        <f t="shared" si="7"/>
        <v>N</v>
      </c>
    </row>
    <row r="233" spans="1:11" x14ac:dyDescent="0.35">
      <c r="A233" s="45" t="s">
        <v>2785</v>
      </c>
      <c r="B233" s="45" t="s">
        <v>344</v>
      </c>
      <c r="C233" s="45" t="s">
        <v>17</v>
      </c>
      <c r="D233" s="45" t="s">
        <v>345</v>
      </c>
      <c r="E233" s="45" t="s">
        <v>19</v>
      </c>
      <c r="F233" s="45" t="s">
        <v>2786</v>
      </c>
      <c r="G233" s="45" t="s">
        <v>2169</v>
      </c>
      <c r="H233" s="46">
        <v>3206527</v>
      </c>
      <c r="I233" s="47">
        <v>0.41089999999999999</v>
      </c>
      <c r="J233" s="36" t="str">
        <f t="shared" si="6"/>
        <v>1841875</v>
      </c>
      <c r="K233" s="48" t="str">
        <f t="shared" si="7"/>
        <v>N</v>
      </c>
    </row>
    <row r="234" spans="1:11" x14ac:dyDescent="0.35">
      <c r="A234" s="45" t="s">
        <v>2785</v>
      </c>
      <c r="B234" s="45" t="s">
        <v>344</v>
      </c>
      <c r="C234" s="45" t="s">
        <v>17</v>
      </c>
      <c r="D234" s="45" t="s">
        <v>345</v>
      </c>
      <c r="E234" s="45" t="s">
        <v>30</v>
      </c>
      <c r="F234" s="45" t="s">
        <v>2786</v>
      </c>
      <c r="G234" s="45" t="s">
        <v>2169</v>
      </c>
      <c r="H234" s="46">
        <v>262203</v>
      </c>
      <c r="I234" s="47">
        <v>3.3599999999999998E-2</v>
      </c>
      <c r="J234" s="36" t="str">
        <f t="shared" si="6"/>
        <v>1841875</v>
      </c>
      <c r="K234" s="48" t="str">
        <f t="shared" si="7"/>
        <v>N</v>
      </c>
    </row>
    <row r="235" spans="1:11" x14ac:dyDescent="0.35">
      <c r="A235" s="45" t="s">
        <v>2785</v>
      </c>
      <c r="B235" s="45" t="s">
        <v>344</v>
      </c>
      <c r="C235" s="45" t="s">
        <v>17</v>
      </c>
      <c r="D235" s="45" t="s">
        <v>345</v>
      </c>
      <c r="E235" s="45" t="s">
        <v>2787</v>
      </c>
      <c r="F235" s="45" t="s">
        <v>2786</v>
      </c>
      <c r="G235" s="45" t="s">
        <v>2169</v>
      </c>
      <c r="H235" s="46">
        <v>0</v>
      </c>
      <c r="I235" s="47">
        <v>0</v>
      </c>
      <c r="J235" s="36" t="str">
        <f t="shared" si="6"/>
        <v>1841875</v>
      </c>
      <c r="K235" s="48" t="str">
        <f t="shared" si="7"/>
        <v>N</v>
      </c>
    </row>
    <row r="236" spans="1:11" x14ac:dyDescent="0.35">
      <c r="A236" s="45" t="s">
        <v>2785</v>
      </c>
      <c r="B236" s="45" t="s">
        <v>344</v>
      </c>
      <c r="C236" s="45" t="s">
        <v>17</v>
      </c>
      <c r="D236" s="45" t="s">
        <v>345</v>
      </c>
      <c r="E236" s="45" t="s">
        <v>2788</v>
      </c>
      <c r="F236" s="45" t="s">
        <v>2786</v>
      </c>
      <c r="G236" s="45" t="s">
        <v>2169</v>
      </c>
      <c r="H236" s="46">
        <v>4857002</v>
      </c>
      <c r="I236" s="47">
        <v>0.62239999999999995</v>
      </c>
      <c r="J236" s="36" t="str">
        <f t="shared" si="6"/>
        <v>1841875</v>
      </c>
      <c r="K236" s="48" t="str">
        <f t="shared" si="7"/>
        <v>N</v>
      </c>
    </row>
    <row r="237" spans="1:11" x14ac:dyDescent="0.35">
      <c r="A237" s="45" t="s">
        <v>2785</v>
      </c>
      <c r="B237" s="45" t="s">
        <v>344</v>
      </c>
      <c r="C237" s="45" t="s">
        <v>17</v>
      </c>
      <c r="D237" s="45" t="s">
        <v>347</v>
      </c>
      <c r="E237" s="45" t="s">
        <v>2170</v>
      </c>
      <c r="F237" s="45" t="s">
        <v>2786</v>
      </c>
      <c r="G237" s="45" t="s">
        <v>2169</v>
      </c>
      <c r="H237" s="46">
        <v>0</v>
      </c>
      <c r="I237" s="47">
        <v>0</v>
      </c>
      <c r="J237" s="36" t="str">
        <f t="shared" si="6"/>
        <v>1841885</v>
      </c>
      <c r="K237" s="48" t="str">
        <f t="shared" si="7"/>
        <v>N</v>
      </c>
    </row>
    <row r="238" spans="1:11" x14ac:dyDescent="0.35">
      <c r="A238" s="45" t="s">
        <v>2785</v>
      </c>
      <c r="B238" s="45" t="s">
        <v>344</v>
      </c>
      <c r="C238" s="45" t="s">
        <v>17</v>
      </c>
      <c r="D238" s="45" t="s">
        <v>347</v>
      </c>
      <c r="E238" s="45" t="s">
        <v>19</v>
      </c>
      <c r="F238" s="45" t="s">
        <v>2786</v>
      </c>
      <c r="G238" s="45" t="s">
        <v>2169</v>
      </c>
      <c r="H238" s="46">
        <v>1439324</v>
      </c>
      <c r="I238" s="47">
        <v>0.41549999999999998</v>
      </c>
      <c r="J238" s="36" t="str">
        <f t="shared" si="6"/>
        <v>1841885</v>
      </c>
      <c r="K238" s="48" t="str">
        <f t="shared" si="7"/>
        <v>N</v>
      </c>
    </row>
    <row r="239" spans="1:11" x14ac:dyDescent="0.35">
      <c r="A239" s="45" t="s">
        <v>2785</v>
      </c>
      <c r="B239" s="45" t="s">
        <v>344</v>
      </c>
      <c r="C239" s="45" t="s">
        <v>17</v>
      </c>
      <c r="D239" s="45" t="s">
        <v>347</v>
      </c>
      <c r="E239" s="45" t="s">
        <v>2787</v>
      </c>
      <c r="F239" s="45" t="s">
        <v>2786</v>
      </c>
      <c r="G239" s="45" t="s">
        <v>2169</v>
      </c>
      <c r="H239" s="46">
        <v>0</v>
      </c>
      <c r="I239" s="47">
        <v>0</v>
      </c>
      <c r="J239" s="36" t="str">
        <f t="shared" si="6"/>
        <v>1841885</v>
      </c>
      <c r="K239" s="48" t="str">
        <f t="shared" si="7"/>
        <v>N</v>
      </c>
    </row>
    <row r="240" spans="1:11" x14ac:dyDescent="0.35">
      <c r="A240" s="45" t="s">
        <v>2785</v>
      </c>
      <c r="B240" s="45" t="s">
        <v>344</v>
      </c>
      <c r="C240" s="45" t="s">
        <v>17</v>
      </c>
      <c r="D240" s="45" t="s">
        <v>347</v>
      </c>
      <c r="E240" s="45" t="s">
        <v>2788</v>
      </c>
      <c r="F240" s="45" t="s">
        <v>2786</v>
      </c>
      <c r="G240" s="45" t="s">
        <v>2169</v>
      </c>
      <c r="H240" s="46">
        <v>1740699</v>
      </c>
      <c r="I240" s="47">
        <v>0.50249999999999995</v>
      </c>
      <c r="J240" s="36" t="str">
        <f t="shared" si="6"/>
        <v>1841885</v>
      </c>
      <c r="K240" s="48" t="str">
        <f t="shared" si="7"/>
        <v>N</v>
      </c>
    </row>
    <row r="241" spans="1:11" x14ac:dyDescent="0.35">
      <c r="A241" s="45" t="s">
        <v>2785</v>
      </c>
      <c r="B241" s="45" t="s">
        <v>344</v>
      </c>
      <c r="C241" s="45" t="s">
        <v>17</v>
      </c>
      <c r="D241" s="45" t="s">
        <v>350</v>
      </c>
      <c r="E241" s="45" t="s">
        <v>2170</v>
      </c>
      <c r="F241" s="45" t="s">
        <v>2786</v>
      </c>
      <c r="G241" s="45" t="s">
        <v>2169</v>
      </c>
      <c r="H241" s="46">
        <v>0</v>
      </c>
      <c r="I241" s="47">
        <v>0</v>
      </c>
      <c r="J241" s="36" t="str">
        <f t="shared" si="6"/>
        <v>1841895</v>
      </c>
      <c r="K241" s="48" t="str">
        <f t="shared" si="7"/>
        <v>N</v>
      </c>
    </row>
    <row r="242" spans="1:11" x14ac:dyDescent="0.35">
      <c r="A242" s="45" t="s">
        <v>2785</v>
      </c>
      <c r="B242" s="45" t="s">
        <v>344</v>
      </c>
      <c r="C242" s="45" t="s">
        <v>17</v>
      </c>
      <c r="D242" s="45" t="s">
        <v>350</v>
      </c>
      <c r="E242" s="45" t="s">
        <v>19</v>
      </c>
      <c r="F242" s="45" t="s">
        <v>2786</v>
      </c>
      <c r="G242" s="45" t="s">
        <v>2169</v>
      </c>
      <c r="H242" s="46">
        <v>452666</v>
      </c>
      <c r="I242" s="47">
        <v>0.15179999999999999</v>
      </c>
      <c r="J242" s="36" t="str">
        <f t="shared" si="6"/>
        <v>1841895</v>
      </c>
      <c r="K242" s="48" t="str">
        <f t="shared" si="7"/>
        <v>N</v>
      </c>
    </row>
    <row r="243" spans="1:11" x14ac:dyDescent="0.35">
      <c r="A243" s="45" t="s">
        <v>2785</v>
      </c>
      <c r="B243" s="45" t="s">
        <v>344</v>
      </c>
      <c r="C243" s="45" t="s">
        <v>17</v>
      </c>
      <c r="D243" s="45" t="s">
        <v>350</v>
      </c>
      <c r="E243" s="45" t="s">
        <v>30</v>
      </c>
      <c r="F243" s="45" t="s">
        <v>2786</v>
      </c>
      <c r="G243" s="45" t="s">
        <v>2169</v>
      </c>
      <c r="H243" s="46">
        <v>211125</v>
      </c>
      <c r="I243" s="47">
        <v>7.0800000000000002E-2</v>
      </c>
      <c r="J243" s="36" t="str">
        <f t="shared" si="6"/>
        <v>1841895</v>
      </c>
      <c r="K243" s="48" t="str">
        <f t="shared" si="7"/>
        <v>N</v>
      </c>
    </row>
    <row r="244" spans="1:11" x14ac:dyDescent="0.35">
      <c r="A244" s="45" t="s">
        <v>2785</v>
      </c>
      <c r="B244" s="45" t="s">
        <v>344</v>
      </c>
      <c r="C244" s="45" t="s">
        <v>17</v>
      </c>
      <c r="D244" s="45" t="s">
        <v>350</v>
      </c>
      <c r="E244" s="45" t="s">
        <v>2787</v>
      </c>
      <c r="F244" s="45" t="s">
        <v>2786</v>
      </c>
      <c r="G244" s="45" t="s">
        <v>2169</v>
      </c>
      <c r="H244" s="46">
        <v>0</v>
      </c>
      <c r="I244" s="47">
        <v>0</v>
      </c>
      <c r="J244" s="36" t="str">
        <f t="shared" si="6"/>
        <v>1841895</v>
      </c>
      <c r="K244" s="48" t="str">
        <f t="shared" si="7"/>
        <v>N</v>
      </c>
    </row>
    <row r="245" spans="1:11" x14ac:dyDescent="0.35">
      <c r="A245" s="45" t="s">
        <v>2785</v>
      </c>
      <c r="B245" s="45" t="s">
        <v>344</v>
      </c>
      <c r="C245" s="45" t="s">
        <v>17</v>
      </c>
      <c r="D245" s="45" t="s">
        <v>350</v>
      </c>
      <c r="E245" s="45" t="s">
        <v>2788</v>
      </c>
      <c r="F245" s="45" t="s">
        <v>2786</v>
      </c>
      <c r="G245" s="45" t="s">
        <v>2169</v>
      </c>
      <c r="H245" s="46">
        <v>1739393</v>
      </c>
      <c r="I245" s="47">
        <v>0.58330000000000004</v>
      </c>
      <c r="J245" s="36" t="str">
        <f t="shared" si="6"/>
        <v>1841895</v>
      </c>
      <c r="K245" s="48" t="str">
        <f t="shared" si="7"/>
        <v>N</v>
      </c>
    </row>
    <row r="246" spans="1:11" x14ac:dyDescent="0.35">
      <c r="A246" s="45" t="s">
        <v>2785</v>
      </c>
      <c r="B246" s="45" t="s">
        <v>344</v>
      </c>
      <c r="C246" s="45" t="s">
        <v>17</v>
      </c>
      <c r="D246" s="45" t="s">
        <v>353</v>
      </c>
      <c r="E246" s="45" t="s">
        <v>2170</v>
      </c>
      <c r="F246" s="45" t="s">
        <v>2786</v>
      </c>
      <c r="G246" s="45" t="s">
        <v>2169</v>
      </c>
      <c r="H246" s="46">
        <v>0</v>
      </c>
      <c r="I246" s="47">
        <v>0</v>
      </c>
      <c r="J246" s="36" t="str">
        <f t="shared" si="6"/>
        <v>1841900</v>
      </c>
      <c r="K246" s="48" t="str">
        <f t="shared" si="7"/>
        <v>N</v>
      </c>
    </row>
    <row r="247" spans="1:11" x14ac:dyDescent="0.35">
      <c r="A247" s="45" t="s">
        <v>2785</v>
      </c>
      <c r="B247" s="45" t="s">
        <v>344</v>
      </c>
      <c r="C247" s="45" t="s">
        <v>17</v>
      </c>
      <c r="D247" s="45" t="s">
        <v>353</v>
      </c>
      <c r="E247" s="45" t="s">
        <v>19</v>
      </c>
      <c r="F247" s="45" t="s">
        <v>2786</v>
      </c>
      <c r="G247" s="45" t="s">
        <v>2169</v>
      </c>
      <c r="H247" s="46">
        <v>701290</v>
      </c>
      <c r="I247" s="47">
        <v>0.39989999999999998</v>
      </c>
      <c r="J247" s="36" t="str">
        <f t="shared" si="6"/>
        <v>1841900</v>
      </c>
      <c r="K247" s="48" t="str">
        <f t="shared" si="7"/>
        <v>N</v>
      </c>
    </row>
    <row r="248" spans="1:11" x14ac:dyDescent="0.35">
      <c r="A248" s="45" t="s">
        <v>2785</v>
      </c>
      <c r="B248" s="45" t="s">
        <v>344</v>
      </c>
      <c r="C248" s="45" t="s">
        <v>17</v>
      </c>
      <c r="D248" s="45" t="s">
        <v>353</v>
      </c>
      <c r="E248" s="45" t="s">
        <v>2787</v>
      </c>
      <c r="F248" s="45" t="s">
        <v>2786</v>
      </c>
      <c r="G248" s="45" t="s">
        <v>2169</v>
      </c>
      <c r="H248" s="46">
        <v>0</v>
      </c>
      <c r="I248" s="47">
        <v>0</v>
      </c>
      <c r="J248" s="36" t="str">
        <f t="shared" si="6"/>
        <v>1841900</v>
      </c>
      <c r="K248" s="48" t="str">
        <f t="shared" si="7"/>
        <v>N</v>
      </c>
    </row>
    <row r="249" spans="1:11" x14ac:dyDescent="0.35">
      <c r="A249" s="45" t="s">
        <v>2785</v>
      </c>
      <c r="B249" s="45" t="s">
        <v>344</v>
      </c>
      <c r="C249" s="45" t="s">
        <v>17</v>
      </c>
      <c r="D249" s="45" t="s">
        <v>353</v>
      </c>
      <c r="E249" s="45" t="s">
        <v>2788</v>
      </c>
      <c r="F249" s="45" t="s">
        <v>2786</v>
      </c>
      <c r="G249" s="45" t="s">
        <v>2169</v>
      </c>
      <c r="H249" s="46">
        <v>1116383</v>
      </c>
      <c r="I249" s="47">
        <v>0.63660000000000005</v>
      </c>
      <c r="J249" s="36" t="str">
        <f t="shared" si="6"/>
        <v>1841900</v>
      </c>
      <c r="K249" s="48" t="str">
        <f t="shared" si="7"/>
        <v>N</v>
      </c>
    </row>
    <row r="250" spans="1:11" x14ac:dyDescent="0.35">
      <c r="A250" s="45" t="s">
        <v>2785</v>
      </c>
      <c r="B250" s="45" t="s">
        <v>344</v>
      </c>
      <c r="C250" s="45" t="s">
        <v>17</v>
      </c>
      <c r="D250" s="45" t="s">
        <v>357</v>
      </c>
      <c r="E250" s="45" t="s">
        <v>2170</v>
      </c>
      <c r="F250" s="45" t="s">
        <v>2786</v>
      </c>
      <c r="G250" s="45" t="s">
        <v>2169</v>
      </c>
      <c r="H250" s="46">
        <v>0</v>
      </c>
      <c r="I250" s="47">
        <v>0</v>
      </c>
      <c r="J250" s="36" t="str">
        <f t="shared" si="6"/>
        <v>1841910</v>
      </c>
      <c r="K250" s="48" t="str">
        <f t="shared" si="7"/>
        <v>N</v>
      </c>
    </row>
    <row r="251" spans="1:11" x14ac:dyDescent="0.35">
      <c r="A251" s="45" t="s">
        <v>2785</v>
      </c>
      <c r="B251" s="45" t="s">
        <v>344</v>
      </c>
      <c r="C251" s="45" t="s">
        <v>17</v>
      </c>
      <c r="D251" s="45" t="s">
        <v>357</v>
      </c>
      <c r="E251" s="45" t="s">
        <v>19</v>
      </c>
      <c r="F251" s="45" t="s">
        <v>2786</v>
      </c>
      <c r="G251" s="45" t="s">
        <v>2169</v>
      </c>
      <c r="H251" s="46">
        <v>2471398</v>
      </c>
      <c r="I251" s="47">
        <v>0.36359999999999998</v>
      </c>
      <c r="J251" s="36" t="str">
        <f t="shared" si="6"/>
        <v>1841910</v>
      </c>
      <c r="K251" s="48" t="str">
        <f t="shared" si="7"/>
        <v>N</v>
      </c>
    </row>
    <row r="252" spans="1:11" x14ac:dyDescent="0.35">
      <c r="A252" s="45" t="s">
        <v>2785</v>
      </c>
      <c r="B252" s="45" t="s">
        <v>344</v>
      </c>
      <c r="C252" s="45" t="s">
        <v>17</v>
      </c>
      <c r="D252" s="45" t="s">
        <v>357</v>
      </c>
      <c r="E252" s="45" t="s">
        <v>2787</v>
      </c>
      <c r="F252" s="45" t="s">
        <v>2786</v>
      </c>
      <c r="G252" s="45" t="s">
        <v>2169</v>
      </c>
      <c r="H252" s="46">
        <v>0</v>
      </c>
      <c r="I252" s="47">
        <v>0</v>
      </c>
      <c r="J252" s="36" t="str">
        <f t="shared" si="6"/>
        <v>1841910</v>
      </c>
      <c r="K252" s="48" t="str">
        <f t="shared" si="7"/>
        <v>N</v>
      </c>
    </row>
    <row r="253" spans="1:11" x14ac:dyDescent="0.35">
      <c r="A253" s="45" t="s">
        <v>2785</v>
      </c>
      <c r="B253" s="45" t="s">
        <v>344</v>
      </c>
      <c r="C253" s="45" t="s">
        <v>17</v>
      </c>
      <c r="D253" s="45" t="s">
        <v>357</v>
      </c>
      <c r="E253" s="45" t="s">
        <v>2788</v>
      </c>
      <c r="F253" s="45" t="s">
        <v>2786</v>
      </c>
      <c r="G253" s="45" t="s">
        <v>2169</v>
      </c>
      <c r="H253" s="46">
        <v>4634210</v>
      </c>
      <c r="I253" s="47">
        <v>0.68179999999999996</v>
      </c>
      <c r="J253" s="36" t="str">
        <f t="shared" si="6"/>
        <v>1841910</v>
      </c>
      <c r="K253" s="48" t="str">
        <f t="shared" si="7"/>
        <v>N</v>
      </c>
    </row>
    <row r="254" spans="1:11" x14ac:dyDescent="0.35">
      <c r="A254" s="45" t="s">
        <v>2785</v>
      </c>
      <c r="B254" s="45" t="s">
        <v>344</v>
      </c>
      <c r="C254" s="45" t="s">
        <v>17</v>
      </c>
      <c r="D254" s="45" t="s">
        <v>361</v>
      </c>
      <c r="E254" s="45" t="s">
        <v>2170</v>
      </c>
      <c r="F254" s="45" t="s">
        <v>2786</v>
      </c>
      <c r="G254" s="45" t="s">
        <v>2169</v>
      </c>
      <c r="H254" s="46">
        <v>0</v>
      </c>
      <c r="I254" s="47">
        <v>0</v>
      </c>
      <c r="J254" s="36" t="str">
        <f t="shared" si="6"/>
        <v>1841940</v>
      </c>
      <c r="K254" s="48" t="str">
        <f t="shared" si="7"/>
        <v>N</v>
      </c>
    </row>
    <row r="255" spans="1:11" x14ac:dyDescent="0.35">
      <c r="A255" s="45" t="s">
        <v>2785</v>
      </c>
      <c r="B255" s="45" t="s">
        <v>344</v>
      </c>
      <c r="C255" s="45" t="s">
        <v>17</v>
      </c>
      <c r="D255" s="45" t="s">
        <v>361</v>
      </c>
      <c r="E255" s="45" t="s">
        <v>19</v>
      </c>
      <c r="F255" s="45" t="s">
        <v>2786</v>
      </c>
      <c r="G255" s="45" t="s">
        <v>2169</v>
      </c>
      <c r="H255" s="46">
        <v>1247970</v>
      </c>
      <c r="I255" s="47">
        <v>0.56069999999999998</v>
      </c>
      <c r="J255" s="36" t="str">
        <f t="shared" si="6"/>
        <v>1841940</v>
      </c>
      <c r="K255" s="48" t="str">
        <f t="shared" si="7"/>
        <v>N</v>
      </c>
    </row>
    <row r="256" spans="1:11" x14ac:dyDescent="0.35">
      <c r="A256" s="45" t="s">
        <v>2785</v>
      </c>
      <c r="B256" s="45" t="s">
        <v>344</v>
      </c>
      <c r="C256" s="45" t="s">
        <v>17</v>
      </c>
      <c r="D256" s="45" t="s">
        <v>361</v>
      </c>
      <c r="E256" s="45" t="s">
        <v>2787</v>
      </c>
      <c r="F256" s="45" t="s">
        <v>2786</v>
      </c>
      <c r="G256" s="45" t="s">
        <v>2169</v>
      </c>
      <c r="H256" s="46">
        <v>0</v>
      </c>
      <c r="I256" s="47">
        <v>0</v>
      </c>
      <c r="J256" s="36" t="str">
        <f t="shared" si="6"/>
        <v>1841940</v>
      </c>
      <c r="K256" s="48" t="str">
        <f t="shared" si="7"/>
        <v>N</v>
      </c>
    </row>
    <row r="257" spans="1:11" x14ac:dyDescent="0.35">
      <c r="A257" s="45" t="s">
        <v>2785</v>
      </c>
      <c r="B257" s="45" t="s">
        <v>344</v>
      </c>
      <c r="C257" s="45" t="s">
        <v>17</v>
      </c>
      <c r="D257" s="45" t="s">
        <v>361</v>
      </c>
      <c r="E257" s="45" t="s">
        <v>2788</v>
      </c>
      <c r="F257" s="45" t="s">
        <v>2786</v>
      </c>
      <c r="G257" s="45" t="s">
        <v>2169</v>
      </c>
      <c r="H257" s="46">
        <v>1214584</v>
      </c>
      <c r="I257" s="47">
        <v>0.54569999999999996</v>
      </c>
      <c r="J257" s="36" t="str">
        <f t="shared" si="6"/>
        <v>1841940</v>
      </c>
      <c r="K257" s="48" t="str">
        <f t="shared" si="7"/>
        <v>N</v>
      </c>
    </row>
    <row r="258" spans="1:11" x14ac:dyDescent="0.35">
      <c r="A258" s="45" t="s">
        <v>2785</v>
      </c>
      <c r="B258" s="45" t="s">
        <v>344</v>
      </c>
      <c r="C258" s="45" t="s">
        <v>17</v>
      </c>
      <c r="D258" s="45" t="s">
        <v>363</v>
      </c>
      <c r="E258" s="45" t="s">
        <v>2170</v>
      </c>
      <c r="F258" s="45" t="s">
        <v>2786</v>
      </c>
      <c r="G258" s="45" t="s">
        <v>2169</v>
      </c>
      <c r="H258" s="46">
        <v>0</v>
      </c>
      <c r="I258" s="47">
        <v>0</v>
      </c>
      <c r="J258" s="36" t="str">
        <f t="shared" si="6"/>
        <v>1841970</v>
      </c>
      <c r="K258" s="48" t="str">
        <f t="shared" si="7"/>
        <v>N</v>
      </c>
    </row>
    <row r="259" spans="1:11" x14ac:dyDescent="0.35">
      <c r="A259" s="45" t="s">
        <v>2785</v>
      </c>
      <c r="B259" s="45" t="s">
        <v>344</v>
      </c>
      <c r="C259" s="45" t="s">
        <v>17</v>
      </c>
      <c r="D259" s="45" t="s">
        <v>363</v>
      </c>
      <c r="E259" s="45" t="s">
        <v>19</v>
      </c>
      <c r="F259" s="45" t="s">
        <v>2786</v>
      </c>
      <c r="G259" s="45" t="s">
        <v>2169</v>
      </c>
      <c r="H259" s="46">
        <v>9736620</v>
      </c>
      <c r="I259" s="47">
        <v>0.50049999999999994</v>
      </c>
      <c r="J259" s="36" t="str">
        <f t="shared" ref="J259:J322" si="8">B259&amp;C259&amp;D259</f>
        <v>1841970</v>
      </c>
      <c r="K259" s="48" t="str">
        <f t="shared" ref="K259:K322" si="9">G259</f>
        <v>N</v>
      </c>
    </row>
    <row r="260" spans="1:11" x14ac:dyDescent="0.35">
      <c r="A260" s="45" t="s">
        <v>2785</v>
      </c>
      <c r="B260" s="45" t="s">
        <v>344</v>
      </c>
      <c r="C260" s="45" t="s">
        <v>17</v>
      </c>
      <c r="D260" s="45" t="s">
        <v>363</v>
      </c>
      <c r="E260" s="45" t="s">
        <v>2787</v>
      </c>
      <c r="F260" s="45" t="s">
        <v>2786</v>
      </c>
      <c r="G260" s="45" t="s">
        <v>2169</v>
      </c>
      <c r="H260" s="46">
        <v>0</v>
      </c>
      <c r="I260" s="47">
        <v>0</v>
      </c>
      <c r="J260" s="36" t="str">
        <f t="shared" si="8"/>
        <v>1841970</v>
      </c>
      <c r="K260" s="48" t="str">
        <f t="shared" si="9"/>
        <v>N</v>
      </c>
    </row>
    <row r="261" spans="1:11" x14ac:dyDescent="0.35">
      <c r="A261" s="45" t="s">
        <v>2785</v>
      </c>
      <c r="B261" s="45" t="s">
        <v>344</v>
      </c>
      <c r="C261" s="45" t="s">
        <v>17</v>
      </c>
      <c r="D261" s="45" t="s">
        <v>363</v>
      </c>
      <c r="E261" s="45" t="s">
        <v>2788</v>
      </c>
      <c r="F261" s="45" t="s">
        <v>2786</v>
      </c>
      <c r="G261" s="45" t="s">
        <v>2169</v>
      </c>
      <c r="H261" s="46">
        <v>13705192</v>
      </c>
      <c r="I261" s="47">
        <v>0.70450000000000002</v>
      </c>
      <c r="J261" s="36" t="str">
        <f t="shared" si="8"/>
        <v>1841970</v>
      </c>
      <c r="K261" s="48" t="str">
        <f t="shared" si="9"/>
        <v>N</v>
      </c>
    </row>
    <row r="262" spans="1:11" x14ac:dyDescent="0.35">
      <c r="A262" s="45" t="s">
        <v>2785</v>
      </c>
      <c r="B262" s="45" t="s">
        <v>369</v>
      </c>
      <c r="C262" s="45" t="s">
        <v>17</v>
      </c>
      <c r="D262" s="45" t="s">
        <v>370</v>
      </c>
      <c r="E262" s="45" t="s">
        <v>2206</v>
      </c>
      <c r="F262" s="45" t="s">
        <v>2786</v>
      </c>
      <c r="G262" s="45" t="s">
        <v>2169</v>
      </c>
      <c r="H262" s="46">
        <v>798364</v>
      </c>
      <c r="I262" s="47">
        <v>0.18</v>
      </c>
      <c r="J262" s="36" t="str">
        <f t="shared" si="8"/>
        <v>1942040</v>
      </c>
      <c r="K262" s="48" t="str">
        <f t="shared" si="9"/>
        <v>N</v>
      </c>
    </row>
    <row r="263" spans="1:11" x14ac:dyDescent="0.35">
      <c r="A263" s="45" t="s">
        <v>2785</v>
      </c>
      <c r="B263" s="45" t="s">
        <v>369</v>
      </c>
      <c r="C263" s="45" t="s">
        <v>17</v>
      </c>
      <c r="D263" s="45" t="s">
        <v>370</v>
      </c>
      <c r="E263" s="45" t="s">
        <v>2170</v>
      </c>
      <c r="F263" s="45" t="s">
        <v>2786</v>
      </c>
      <c r="G263" s="45" t="s">
        <v>2169</v>
      </c>
      <c r="H263" s="46">
        <v>0</v>
      </c>
      <c r="I263" s="47">
        <v>0</v>
      </c>
      <c r="J263" s="36" t="str">
        <f t="shared" si="8"/>
        <v>1942040</v>
      </c>
      <c r="K263" s="48" t="str">
        <f t="shared" si="9"/>
        <v>N</v>
      </c>
    </row>
    <row r="264" spans="1:11" x14ac:dyDescent="0.35">
      <c r="A264" s="45" t="s">
        <v>2785</v>
      </c>
      <c r="B264" s="45" t="s">
        <v>369</v>
      </c>
      <c r="C264" s="45" t="s">
        <v>17</v>
      </c>
      <c r="D264" s="45" t="s">
        <v>370</v>
      </c>
      <c r="E264" s="45" t="s">
        <v>19</v>
      </c>
      <c r="F264" s="45" t="s">
        <v>2786</v>
      </c>
      <c r="G264" s="45" t="s">
        <v>2169</v>
      </c>
      <c r="H264" s="46">
        <v>1077791</v>
      </c>
      <c r="I264" s="47">
        <v>0.24299999999999999</v>
      </c>
      <c r="J264" s="36" t="str">
        <f t="shared" si="8"/>
        <v>1942040</v>
      </c>
      <c r="K264" s="48" t="str">
        <f t="shared" si="9"/>
        <v>N</v>
      </c>
    </row>
    <row r="265" spans="1:11" x14ac:dyDescent="0.35">
      <c r="A265" s="45" t="s">
        <v>2785</v>
      </c>
      <c r="B265" s="45" t="s">
        <v>369</v>
      </c>
      <c r="C265" s="45" t="s">
        <v>17</v>
      </c>
      <c r="D265" s="45" t="s">
        <v>370</v>
      </c>
      <c r="E265" s="45" t="s">
        <v>30</v>
      </c>
      <c r="F265" s="45" t="s">
        <v>2786</v>
      </c>
      <c r="G265" s="45" t="s">
        <v>2169</v>
      </c>
      <c r="H265" s="46">
        <v>310918</v>
      </c>
      <c r="I265" s="47">
        <v>7.0099999999999996E-2</v>
      </c>
      <c r="J265" s="36" t="str">
        <f t="shared" si="8"/>
        <v>1942040</v>
      </c>
      <c r="K265" s="48" t="str">
        <f t="shared" si="9"/>
        <v>N</v>
      </c>
    </row>
    <row r="266" spans="1:11" x14ac:dyDescent="0.35">
      <c r="A266" s="45" t="s">
        <v>2785</v>
      </c>
      <c r="B266" s="45" t="s">
        <v>369</v>
      </c>
      <c r="C266" s="45" t="s">
        <v>17</v>
      </c>
      <c r="D266" s="45" t="s">
        <v>370</v>
      </c>
      <c r="E266" s="45" t="s">
        <v>2787</v>
      </c>
      <c r="F266" s="45" t="s">
        <v>2786</v>
      </c>
      <c r="G266" s="45" t="s">
        <v>2169</v>
      </c>
      <c r="H266" s="46">
        <v>0</v>
      </c>
      <c r="I266" s="47">
        <v>0</v>
      </c>
      <c r="J266" s="36" t="str">
        <f t="shared" si="8"/>
        <v>1942040</v>
      </c>
      <c r="K266" s="48" t="str">
        <f t="shared" si="9"/>
        <v>N</v>
      </c>
    </row>
    <row r="267" spans="1:11" x14ac:dyDescent="0.35">
      <c r="A267" s="45" t="s">
        <v>2785</v>
      </c>
      <c r="B267" s="45" t="s">
        <v>369</v>
      </c>
      <c r="C267" s="45" t="s">
        <v>17</v>
      </c>
      <c r="D267" s="45" t="s">
        <v>370</v>
      </c>
      <c r="E267" s="45" t="s">
        <v>2788</v>
      </c>
      <c r="F267" s="45" t="s">
        <v>2786</v>
      </c>
      <c r="G267" s="45" t="s">
        <v>2169</v>
      </c>
      <c r="H267" s="46">
        <v>2182194</v>
      </c>
      <c r="I267" s="47">
        <v>0.49199999999999999</v>
      </c>
      <c r="J267" s="36" t="str">
        <f t="shared" si="8"/>
        <v>1942040</v>
      </c>
      <c r="K267" s="48" t="str">
        <f t="shared" si="9"/>
        <v>N</v>
      </c>
    </row>
    <row r="268" spans="1:11" x14ac:dyDescent="0.35">
      <c r="A268" s="45" t="s">
        <v>2785</v>
      </c>
      <c r="B268" s="45" t="s">
        <v>369</v>
      </c>
      <c r="C268" s="45" t="s">
        <v>17</v>
      </c>
      <c r="D268" s="45" t="s">
        <v>376</v>
      </c>
      <c r="E268" s="45" t="s">
        <v>2206</v>
      </c>
      <c r="F268" s="45" t="s">
        <v>2786</v>
      </c>
      <c r="G268" s="45" t="s">
        <v>2169</v>
      </c>
      <c r="H268" s="46">
        <v>983777</v>
      </c>
      <c r="I268" s="47">
        <v>0.1736</v>
      </c>
      <c r="J268" s="36" t="str">
        <f t="shared" si="8"/>
        <v>1942100</v>
      </c>
      <c r="K268" s="48" t="str">
        <f t="shared" si="9"/>
        <v>N</v>
      </c>
    </row>
    <row r="269" spans="1:11" x14ac:dyDescent="0.35">
      <c r="A269" s="45" t="s">
        <v>2785</v>
      </c>
      <c r="B269" s="45" t="s">
        <v>369</v>
      </c>
      <c r="C269" s="45" t="s">
        <v>17</v>
      </c>
      <c r="D269" s="45" t="s">
        <v>376</v>
      </c>
      <c r="E269" s="45" t="s">
        <v>2170</v>
      </c>
      <c r="F269" s="45" t="s">
        <v>2786</v>
      </c>
      <c r="G269" s="45" t="s">
        <v>2169</v>
      </c>
      <c r="H269" s="46">
        <v>0</v>
      </c>
      <c r="I269" s="47">
        <v>0</v>
      </c>
      <c r="J269" s="36" t="str">
        <f t="shared" si="8"/>
        <v>1942100</v>
      </c>
      <c r="K269" s="48" t="str">
        <f t="shared" si="9"/>
        <v>N</v>
      </c>
    </row>
    <row r="270" spans="1:11" x14ac:dyDescent="0.35">
      <c r="A270" s="45" t="s">
        <v>2785</v>
      </c>
      <c r="B270" s="45" t="s">
        <v>369</v>
      </c>
      <c r="C270" s="45" t="s">
        <v>17</v>
      </c>
      <c r="D270" s="45" t="s">
        <v>376</v>
      </c>
      <c r="E270" s="45" t="s">
        <v>19</v>
      </c>
      <c r="F270" s="45" t="s">
        <v>2786</v>
      </c>
      <c r="G270" s="45" t="s">
        <v>2169</v>
      </c>
      <c r="H270" s="46">
        <v>1924485</v>
      </c>
      <c r="I270" s="47">
        <v>0.33960000000000001</v>
      </c>
      <c r="J270" s="36" t="str">
        <f t="shared" si="8"/>
        <v>1942100</v>
      </c>
      <c r="K270" s="48" t="str">
        <f t="shared" si="9"/>
        <v>N</v>
      </c>
    </row>
    <row r="271" spans="1:11" x14ac:dyDescent="0.35">
      <c r="A271" s="45" t="s">
        <v>2785</v>
      </c>
      <c r="B271" s="45" t="s">
        <v>369</v>
      </c>
      <c r="C271" s="45" t="s">
        <v>17</v>
      </c>
      <c r="D271" s="45" t="s">
        <v>376</v>
      </c>
      <c r="E271" s="45" t="s">
        <v>30</v>
      </c>
      <c r="F271" s="45" t="s">
        <v>2786</v>
      </c>
      <c r="G271" s="45" t="s">
        <v>2169</v>
      </c>
      <c r="H271" s="46">
        <v>341715</v>
      </c>
      <c r="I271" s="47">
        <v>6.0299999999999999E-2</v>
      </c>
      <c r="J271" s="36" t="str">
        <f t="shared" si="8"/>
        <v>1942100</v>
      </c>
      <c r="K271" s="48" t="str">
        <f t="shared" si="9"/>
        <v>N</v>
      </c>
    </row>
    <row r="272" spans="1:11" x14ac:dyDescent="0.35">
      <c r="A272" s="45" t="s">
        <v>2785</v>
      </c>
      <c r="B272" s="45" t="s">
        <v>369</v>
      </c>
      <c r="C272" s="45" t="s">
        <v>17</v>
      </c>
      <c r="D272" s="45" t="s">
        <v>376</v>
      </c>
      <c r="E272" s="45" t="s">
        <v>2787</v>
      </c>
      <c r="F272" s="45" t="s">
        <v>2786</v>
      </c>
      <c r="G272" s="45" t="s">
        <v>2169</v>
      </c>
      <c r="H272" s="46">
        <v>0</v>
      </c>
      <c r="I272" s="47">
        <v>0</v>
      </c>
      <c r="J272" s="36" t="str">
        <f t="shared" si="8"/>
        <v>1942100</v>
      </c>
      <c r="K272" s="48" t="str">
        <f t="shared" si="9"/>
        <v>N</v>
      </c>
    </row>
    <row r="273" spans="1:11" x14ac:dyDescent="0.35">
      <c r="A273" s="45" t="s">
        <v>2785</v>
      </c>
      <c r="B273" s="45" t="s">
        <v>369</v>
      </c>
      <c r="C273" s="45" t="s">
        <v>17</v>
      </c>
      <c r="D273" s="45" t="s">
        <v>376</v>
      </c>
      <c r="E273" s="45" t="s">
        <v>2788</v>
      </c>
      <c r="F273" s="45" t="s">
        <v>2786</v>
      </c>
      <c r="G273" s="45" t="s">
        <v>2169</v>
      </c>
      <c r="H273" s="46">
        <v>2687819</v>
      </c>
      <c r="I273" s="47">
        <v>0.4743</v>
      </c>
      <c r="J273" s="36" t="str">
        <f t="shared" si="8"/>
        <v>1942100</v>
      </c>
      <c r="K273" s="48" t="str">
        <f t="shared" si="9"/>
        <v>N</v>
      </c>
    </row>
    <row r="274" spans="1:11" x14ac:dyDescent="0.35">
      <c r="A274" s="45" t="s">
        <v>2785</v>
      </c>
      <c r="B274" s="45" t="s">
        <v>369</v>
      </c>
      <c r="C274" s="45" t="s">
        <v>17</v>
      </c>
      <c r="D274" s="45" t="s">
        <v>384</v>
      </c>
      <c r="E274" s="45" t="s">
        <v>2170</v>
      </c>
      <c r="F274" s="45" t="s">
        <v>2786</v>
      </c>
      <c r="G274" s="45" t="s">
        <v>2169</v>
      </c>
      <c r="H274" s="46">
        <v>0</v>
      </c>
      <c r="I274" s="47">
        <v>0</v>
      </c>
      <c r="J274" s="36" t="str">
        <f t="shared" si="8"/>
        <v>1942110</v>
      </c>
      <c r="K274" s="48" t="str">
        <f t="shared" si="9"/>
        <v>N</v>
      </c>
    </row>
    <row r="275" spans="1:11" x14ac:dyDescent="0.35">
      <c r="A275" s="45" t="s">
        <v>2785</v>
      </c>
      <c r="B275" s="45" t="s">
        <v>369</v>
      </c>
      <c r="C275" s="45" t="s">
        <v>17</v>
      </c>
      <c r="D275" s="45" t="s">
        <v>384</v>
      </c>
      <c r="E275" s="45" t="s">
        <v>19</v>
      </c>
      <c r="F275" s="45" t="s">
        <v>2786</v>
      </c>
      <c r="G275" s="45" t="s">
        <v>2169</v>
      </c>
      <c r="H275" s="46">
        <v>2038053</v>
      </c>
      <c r="I275" s="47">
        <v>0.3695</v>
      </c>
      <c r="J275" s="36" t="str">
        <f t="shared" si="8"/>
        <v>1942110</v>
      </c>
      <c r="K275" s="48" t="str">
        <f t="shared" si="9"/>
        <v>N</v>
      </c>
    </row>
    <row r="276" spans="1:11" x14ac:dyDescent="0.35">
      <c r="A276" s="45" t="s">
        <v>2785</v>
      </c>
      <c r="B276" s="45" t="s">
        <v>369</v>
      </c>
      <c r="C276" s="45" t="s">
        <v>17</v>
      </c>
      <c r="D276" s="45" t="s">
        <v>384</v>
      </c>
      <c r="E276" s="45" t="s">
        <v>30</v>
      </c>
      <c r="F276" s="45" t="s">
        <v>2786</v>
      </c>
      <c r="G276" s="45" t="s">
        <v>2169</v>
      </c>
      <c r="H276" s="46">
        <v>173745</v>
      </c>
      <c r="I276" s="47">
        <v>3.15E-2</v>
      </c>
      <c r="J276" s="36" t="str">
        <f t="shared" si="8"/>
        <v>1942110</v>
      </c>
      <c r="K276" s="48" t="str">
        <f t="shared" si="9"/>
        <v>N</v>
      </c>
    </row>
    <row r="277" spans="1:11" x14ac:dyDescent="0.35">
      <c r="A277" s="45" t="s">
        <v>2785</v>
      </c>
      <c r="B277" s="45" t="s">
        <v>369</v>
      </c>
      <c r="C277" s="45" t="s">
        <v>17</v>
      </c>
      <c r="D277" s="45" t="s">
        <v>384</v>
      </c>
      <c r="E277" s="45" t="s">
        <v>50</v>
      </c>
      <c r="F277" s="45" t="s">
        <v>2786</v>
      </c>
      <c r="G277" s="45" t="s">
        <v>2169</v>
      </c>
      <c r="H277" s="46">
        <v>1521101</v>
      </c>
      <c r="I277" s="47">
        <v>0.24279999999999999</v>
      </c>
      <c r="J277" s="36" t="str">
        <f t="shared" si="8"/>
        <v>1942110</v>
      </c>
      <c r="K277" s="48" t="str">
        <f t="shared" si="9"/>
        <v>N</v>
      </c>
    </row>
    <row r="278" spans="1:11" x14ac:dyDescent="0.35">
      <c r="A278" s="45" t="s">
        <v>2785</v>
      </c>
      <c r="B278" s="45" t="s">
        <v>369</v>
      </c>
      <c r="C278" s="45" t="s">
        <v>17</v>
      </c>
      <c r="D278" s="45" t="s">
        <v>384</v>
      </c>
      <c r="E278" s="45" t="s">
        <v>2787</v>
      </c>
      <c r="F278" s="45" t="s">
        <v>2786</v>
      </c>
      <c r="G278" s="45" t="s">
        <v>2169</v>
      </c>
      <c r="H278" s="46">
        <v>0</v>
      </c>
      <c r="I278" s="47">
        <v>0</v>
      </c>
      <c r="J278" s="36" t="str">
        <f t="shared" si="8"/>
        <v>1942110</v>
      </c>
      <c r="K278" s="48" t="str">
        <f t="shared" si="9"/>
        <v>N</v>
      </c>
    </row>
    <row r="279" spans="1:11" x14ac:dyDescent="0.35">
      <c r="A279" s="45" t="s">
        <v>2785</v>
      </c>
      <c r="B279" s="45" t="s">
        <v>369</v>
      </c>
      <c r="C279" s="45" t="s">
        <v>17</v>
      </c>
      <c r="D279" s="45" t="s">
        <v>384</v>
      </c>
      <c r="E279" s="45" t="s">
        <v>2788</v>
      </c>
      <c r="F279" s="45" t="s">
        <v>2786</v>
      </c>
      <c r="G279" s="45" t="s">
        <v>2169</v>
      </c>
      <c r="H279" s="46">
        <v>3037499</v>
      </c>
      <c r="I279" s="47">
        <v>0.55069999999999997</v>
      </c>
      <c r="J279" s="36" t="str">
        <f t="shared" si="8"/>
        <v>1942110</v>
      </c>
      <c r="K279" s="48" t="str">
        <f t="shared" si="9"/>
        <v>N</v>
      </c>
    </row>
    <row r="280" spans="1:11" x14ac:dyDescent="0.35">
      <c r="A280" s="45" t="s">
        <v>2785</v>
      </c>
      <c r="B280" s="45" t="s">
        <v>369</v>
      </c>
      <c r="C280" s="45" t="s">
        <v>17</v>
      </c>
      <c r="D280" s="45" t="s">
        <v>392</v>
      </c>
      <c r="E280" s="45" t="s">
        <v>2170</v>
      </c>
      <c r="F280" s="45" t="s">
        <v>2786</v>
      </c>
      <c r="G280" s="45" t="s">
        <v>2169</v>
      </c>
      <c r="H280" s="46">
        <v>0</v>
      </c>
      <c r="I280" s="47">
        <v>0</v>
      </c>
      <c r="J280" s="36" t="str">
        <f t="shared" si="8"/>
        <v>1942120</v>
      </c>
      <c r="K280" s="48" t="str">
        <f t="shared" si="9"/>
        <v>N</v>
      </c>
    </row>
    <row r="281" spans="1:11" x14ac:dyDescent="0.35">
      <c r="A281" s="45" t="s">
        <v>2785</v>
      </c>
      <c r="B281" s="45" t="s">
        <v>369</v>
      </c>
      <c r="C281" s="45" t="s">
        <v>17</v>
      </c>
      <c r="D281" s="45" t="s">
        <v>392</v>
      </c>
      <c r="E281" s="45" t="s">
        <v>19</v>
      </c>
      <c r="F281" s="45" t="s">
        <v>2786</v>
      </c>
      <c r="G281" s="45" t="s">
        <v>2169</v>
      </c>
      <c r="H281" s="46">
        <v>9507807</v>
      </c>
      <c r="I281" s="47">
        <v>0.55059999999999998</v>
      </c>
      <c r="J281" s="36" t="str">
        <f t="shared" si="8"/>
        <v>1942120</v>
      </c>
      <c r="K281" s="48" t="str">
        <f t="shared" si="9"/>
        <v>N</v>
      </c>
    </row>
    <row r="282" spans="1:11" x14ac:dyDescent="0.35">
      <c r="A282" s="45" t="s">
        <v>2785</v>
      </c>
      <c r="B282" s="45" t="s">
        <v>369</v>
      </c>
      <c r="C282" s="45" t="s">
        <v>17</v>
      </c>
      <c r="D282" s="45" t="s">
        <v>392</v>
      </c>
      <c r="E282" s="45" t="s">
        <v>2787</v>
      </c>
      <c r="F282" s="45" t="s">
        <v>2786</v>
      </c>
      <c r="G282" s="45" t="s">
        <v>2169</v>
      </c>
      <c r="H282" s="46">
        <v>0</v>
      </c>
      <c r="I282" s="47">
        <v>0</v>
      </c>
      <c r="J282" s="36" t="str">
        <f t="shared" si="8"/>
        <v>1942120</v>
      </c>
      <c r="K282" s="48" t="str">
        <f t="shared" si="9"/>
        <v>N</v>
      </c>
    </row>
    <row r="283" spans="1:11" x14ac:dyDescent="0.35">
      <c r="A283" s="45" t="s">
        <v>2785</v>
      </c>
      <c r="B283" s="45" t="s">
        <v>369</v>
      </c>
      <c r="C283" s="45" t="s">
        <v>17</v>
      </c>
      <c r="D283" s="45" t="s">
        <v>392</v>
      </c>
      <c r="E283" s="45" t="s">
        <v>2788</v>
      </c>
      <c r="F283" s="45" t="s">
        <v>2786</v>
      </c>
      <c r="G283" s="45" t="s">
        <v>2169</v>
      </c>
      <c r="H283" s="46">
        <v>7903602</v>
      </c>
      <c r="I283" s="47">
        <v>0.4577</v>
      </c>
      <c r="J283" s="36" t="str">
        <f t="shared" si="8"/>
        <v>1942120</v>
      </c>
      <c r="K283" s="48" t="str">
        <f t="shared" si="9"/>
        <v>N</v>
      </c>
    </row>
    <row r="284" spans="1:11" x14ac:dyDescent="0.35">
      <c r="A284" s="45" t="s">
        <v>2785</v>
      </c>
      <c r="B284" s="45" t="s">
        <v>400</v>
      </c>
      <c r="C284" s="45" t="s">
        <v>17</v>
      </c>
      <c r="D284" s="45" t="s">
        <v>401</v>
      </c>
      <c r="E284" s="45" t="s">
        <v>2170</v>
      </c>
      <c r="F284" s="45" t="s">
        <v>2786</v>
      </c>
      <c r="G284" s="45" t="s">
        <v>2169</v>
      </c>
      <c r="H284" s="46">
        <v>0</v>
      </c>
      <c r="I284" s="47">
        <v>0</v>
      </c>
      <c r="J284" s="36" t="str">
        <f t="shared" si="8"/>
        <v>2042155</v>
      </c>
      <c r="K284" s="48" t="str">
        <f t="shared" si="9"/>
        <v>N</v>
      </c>
    </row>
    <row r="285" spans="1:11" x14ac:dyDescent="0.35">
      <c r="A285" s="45" t="s">
        <v>2785</v>
      </c>
      <c r="B285" s="45" t="s">
        <v>400</v>
      </c>
      <c r="C285" s="45" t="s">
        <v>17</v>
      </c>
      <c r="D285" s="45" t="s">
        <v>401</v>
      </c>
      <c r="E285" s="45" t="s">
        <v>19</v>
      </c>
      <c r="F285" s="45" t="s">
        <v>2786</v>
      </c>
      <c r="G285" s="45" t="s">
        <v>2169</v>
      </c>
      <c r="H285" s="46">
        <v>6160463</v>
      </c>
      <c r="I285" s="47">
        <v>0.55449999999999999</v>
      </c>
      <c r="J285" s="36" t="str">
        <f t="shared" si="8"/>
        <v>2042155</v>
      </c>
      <c r="K285" s="48" t="str">
        <f t="shared" si="9"/>
        <v>N</v>
      </c>
    </row>
    <row r="286" spans="1:11" x14ac:dyDescent="0.35">
      <c r="A286" s="45" t="s">
        <v>2785</v>
      </c>
      <c r="B286" s="45" t="s">
        <v>400</v>
      </c>
      <c r="C286" s="45" t="s">
        <v>17</v>
      </c>
      <c r="D286" s="45" t="s">
        <v>401</v>
      </c>
      <c r="E286" s="45" t="s">
        <v>2787</v>
      </c>
      <c r="F286" s="45" t="s">
        <v>2786</v>
      </c>
      <c r="G286" s="45" t="s">
        <v>2169</v>
      </c>
      <c r="H286" s="46">
        <v>0</v>
      </c>
      <c r="I286" s="47">
        <v>0</v>
      </c>
      <c r="J286" s="36" t="str">
        <f t="shared" si="8"/>
        <v>2042155</v>
      </c>
      <c r="K286" s="48" t="str">
        <f t="shared" si="9"/>
        <v>N</v>
      </c>
    </row>
    <row r="287" spans="1:11" x14ac:dyDescent="0.35">
      <c r="A287" s="45" t="s">
        <v>2785</v>
      </c>
      <c r="B287" s="45" t="s">
        <v>400</v>
      </c>
      <c r="C287" s="45" t="s">
        <v>17</v>
      </c>
      <c r="D287" s="45" t="s">
        <v>401</v>
      </c>
      <c r="E287" s="45" t="s">
        <v>2788</v>
      </c>
      <c r="F287" s="45" t="s">
        <v>2786</v>
      </c>
      <c r="G287" s="45" t="s">
        <v>2169</v>
      </c>
      <c r="H287" s="46">
        <v>4399537</v>
      </c>
      <c r="I287" s="47">
        <v>0.39600000000000002</v>
      </c>
      <c r="J287" s="36" t="str">
        <f t="shared" si="8"/>
        <v>2042155</v>
      </c>
      <c r="K287" s="48" t="str">
        <f t="shared" si="9"/>
        <v>N</v>
      </c>
    </row>
    <row r="288" spans="1:11" x14ac:dyDescent="0.35">
      <c r="A288" s="45" t="s">
        <v>2785</v>
      </c>
      <c r="B288" s="45" t="s">
        <v>400</v>
      </c>
      <c r="C288" s="45" t="s">
        <v>17</v>
      </c>
      <c r="D288" s="45" t="s">
        <v>405</v>
      </c>
      <c r="E288" s="45" t="s">
        <v>2170</v>
      </c>
      <c r="F288" s="45" t="s">
        <v>2786</v>
      </c>
      <c r="G288" s="45" t="s">
        <v>2169</v>
      </c>
      <c r="H288" s="46">
        <v>0</v>
      </c>
      <c r="I288" s="47">
        <v>0</v>
      </c>
      <c r="J288" s="36" t="str">
        <f t="shared" si="8"/>
        <v>2042260</v>
      </c>
      <c r="K288" s="48" t="str">
        <f t="shared" si="9"/>
        <v>N</v>
      </c>
    </row>
    <row r="289" spans="1:11" x14ac:dyDescent="0.35">
      <c r="A289" s="45" t="s">
        <v>2785</v>
      </c>
      <c r="B289" s="45" t="s">
        <v>400</v>
      </c>
      <c r="C289" s="45" t="s">
        <v>17</v>
      </c>
      <c r="D289" s="45" t="s">
        <v>405</v>
      </c>
      <c r="E289" s="45" t="s">
        <v>19</v>
      </c>
      <c r="F289" s="45" t="s">
        <v>2786</v>
      </c>
      <c r="G289" s="45" t="s">
        <v>2169</v>
      </c>
      <c r="H289" s="46">
        <v>5601489</v>
      </c>
      <c r="I289" s="47">
        <v>0.79</v>
      </c>
      <c r="J289" s="36" t="str">
        <f t="shared" si="8"/>
        <v>2042260</v>
      </c>
      <c r="K289" s="48" t="str">
        <f t="shared" si="9"/>
        <v>N</v>
      </c>
    </row>
    <row r="290" spans="1:11" x14ac:dyDescent="0.35">
      <c r="A290" s="45" t="s">
        <v>2785</v>
      </c>
      <c r="B290" s="45" t="s">
        <v>400</v>
      </c>
      <c r="C290" s="45" t="s">
        <v>17</v>
      </c>
      <c r="D290" s="45" t="s">
        <v>405</v>
      </c>
      <c r="E290" s="45" t="s">
        <v>2787</v>
      </c>
      <c r="F290" s="45" t="s">
        <v>2786</v>
      </c>
      <c r="G290" s="45" t="s">
        <v>2169</v>
      </c>
      <c r="H290" s="46">
        <v>0</v>
      </c>
      <c r="I290" s="47">
        <v>0</v>
      </c>
      <c r="J290" s="36" t="str">
        <f t="shared" si="8"/>
        <v>2042260</v>
      </c>
      <c r="K290" s="48" t="str">
        <f t="shared" si="9"/>
        <v>N</v>
      </c>
    </row>
    <row r="291" spans="1:11" x14ac:dyDescent="0.35">
      <c r="A291" s="45" t="s">
        <v>2785</v>
      </c>
      <c r="B291" s="45" t="s">
        <v>400</v>
      </c>
      <c r="C291" s="45" t="s">
        <v>17</v>
      </c>
      <c r="D291" s="45" t="s">
        <v>405</v>
      </c>
      <c r="E291" s="45" t="s">
        <v>2788</v>
      </c>
      <c r="F291" s="45" t="s">
        <v>2786</v>
      </c>
      <c r="G291" s="45" t="s">
        <v>2169</v>
      </c>
      <c r="H291" s="46">
        <v>3634587</v>
      </c>
      <c r="I291" s="47">
        <v>0.51259999999999994</v>
      </c>
      <c r="J291" s="36" t="str">
        <f t="shared" si="8"/>
        <v>2042260</v>
      </c>
      <c r="K291" s="48" t="str">
        <f t="shared" si="9"/>
        <v>N</v>
      </c>
    </row>
    <row r="292" spans="1:11" x14ac:dyDescent="0.35">
      <c r="A292" s="45" t="s">
        <v>2785</v>
      </c>
      <c r="B292" s="45" t="s">
        <v>400</v>
      </c>
      <c r="C292" s="45" t="s">
        <v>17</v>
      </c>
      <c r="D292" s="45" t="s">
        <v>407</v>
      </c>
      <c r="E292" s="45" t="s">
        <v>2206</v>
      </c>
      <c r="F292" s="45" t="s">
        <v>2786</v>
      </c>
      <c r="G292" s="45" t="s">
        <v>2169</v>
      </c>
      <c r="H292" s="46">
        <v>0</v>
      </c>
      <c r="I292" s="47">
        <v>0</v>
      </c>
      <c r="J292" s="36" t="str">
        <f t="shared" si="8"/>
        <v>2042270</v>
      </c>
      <c r="K292" s="48" t="str">
        <f t="shared" si="9"/>
        <v>N</v>
      </c>
    </row>
    <row r="293" spans="1:11" x14ac:dyDescent="0.35">
      <c r="A293" s="45" t="s">
        <v>2785</v>
      </c>
      <c r="B293" s="45" t="s">
        <v>400</v>
      </c>
      <c r="C293" s="45" t="s">
        <v>17</v>
      </c>
      <c r="D293" s="45" t="s">
        <v>407</v>
      </c>
      <c r="E293" s="45" t="s">
        <v>19</v>
      </c>
      <c r="F293" s="45" t="s">
        <v>2786</v>
      </c>
      <c r="G293" s="45" t="s">
        <v>2169</v>
      </c>
      <c r="H293" s="46">
        <v>12415917</v>
      </c>
      <c r="I293" s="47">
        <v>0.77559999999999996</v>
      </c>
      <c r="J293" s="36" t="str">
        <f t="shared" si="8"/>
        <v>2042270</v>
      </c>
      <c r="K293" s="48" t="str">
        <f t="shared" si="9"/>
        <v>N</v>
      </c>
    </row>
    <row r="294" spans="1:11" x14ac:dyDescent="0.35">
      <c r="A294" s="45" t="s">
        <v>2785</v>
      </c>
      <c r="B294" s="45" t="s">
        <v>400</v>
      </c>
      <c r="C294" s="45" t="s">
        <v>17</v>
      </c>
      <c r="D294" s="45" t="s">
        <v>407</v>
      </c>
      <c r="E294" s="45" t="s">
        <v>2787</v>
      </c>
      <c r="F294" s="45" t="s">
        <v>2786</v>
      </c>
      <c r="G294" s="45" t="s">
        <v>2169</v>
      </c>
      <c r="H294" s="46">
        <v>0</v>
      </c>
      <c r="I294" s="47">
        <v>0</v>
      </c>
      <c r="J294" s="36" t="str">
        <f t="shared" si="8"/>
        <v>2042270</v>
      </c>
      <c r="K294" s="48" t="str">
        <f t="shared" si="9"/>
        <v>N</v>
      </c>
    </row>
    <row r="295" spans="1:11" x14ac:dyDescent="0.35">
      <c r="A295" s="45" t="s">
        <v>2785</v>
      </c>
      <c r="B295" s="45" t="s">
        <v>400</v>
      </c>
      <c r="C295" s="45" t="s">
        <v>17</v>
      </c>
      <c r="D295" s="45" t="s">
        <v>407</v>
      </c>
      <c r="E295" s="45" t="s">
        <v>2788</v>
      </c>
      <c r="F295" s="45" t="s">
        <v>2786</v>
      </c>
      <c r="G295" s="45" t="s">
        <v>2169</v>
      </c>
      <c r="H295" s="46">
        <v>8734044</v>
      </c>
      <c r="I295" s="47">
        <v>0.54559999999999997</v>
      </c>
      <c r="J295" s="36" t="str">
        <f t="shared" si="8"/>
        <v>2042270</v>
      </c>
      <c r="K295" s="48" t="str">
        <f t="shared" si="9"/>
        <v>N</v>
      </c>
    </row>
    <row r="296" spans="1:11" x14ac:dyDescent="0.35">
      <c r="A296" s="45" t="s">
        <v>2785</v>
      </c>
      <c r="B296" s="45" t="s">
        <v>400</v>
      </c>
      <c r="C296" s="45" t="s">
        <v>17</v>
      </c>
      <c r="D296" s="45" t="s">
        <v>410</v>
      </c>
      <c r="E296" s="45" t="s">
        <v>19</v>
      </c>
      <c r="F296" s="45" t="s">
        <v>2786</v>
      </c>
      <c r="G296" s="45" t="s">
        <v>2169</v>
      </c>
      <c r="H296" s="46">
        <v>16399507</v>
      </c>
      <c r="I296" s="47">
        <v>0.79949999999999999</v>
      </c>
      <c r="J296" s="36" t="str">
        <f t="shared" si="8"/>
        <v>2042275</v>
      </c>
      <c r="K296" s="48" t="str">
        <f t="shared" si="9"/>
        <v>N</v>
      </c>
    </row>
    <row r="297" spans="1:11" x14ac:dyDescent="0.35">
      <c r="A297" s="45" t="s">
        <v>2785</v>
      </c>
      <c r="B297" s="45" t="s">
        <v>400</v>
      </c>
      <c r="C297" s="45" t="s">
        <v>17</v>
      </c>
      <c r="D297" s="45" t="s">
        <v>410</v>
      </c>
      <c r="E297" s="45" t="s">
        <v>2787</v>
      </c>
      <c r="F297" s="45" t="s">
        <v>2786</v>
      </c>
      <c r="G297" s="45" t="s">
        <v>2169</v>
      </c>
      <c r="H297" s="46">
        <v>0</v>
      </c>
      <c r="I297" s="47">
        <v>0</v>
      </c>
      <c r="J297" s="36" t="str">
        <f t="shared" si="8"/>
        <v>2042275</v>
      </c>
      <c r="K297" s="48" t="str">
        <f t="shared" si="9"/>
        <v>N</v>
      </c>
    </row>
    <row r="298" spans="1:11" x14ac:dyDescent="0.35">
      <c r="A298" s="45" t="s">
        <v>2785</v>
      </c>
      <c r="B298" s="45" t="s">
        <v>400</v>
      </c>
      <c r="C298" s="45" t="s">
        <v>17</v>
      </c>
      <c r="D298" s="45" t="s">
        <v>410</v>
      </c>
      <c r="E298" s="45" t="s">
        <v>2788</v>
      </c>
      <c r="F298" s="45" t="s">
        <v>2786</v>
      </c>
      <c r="G298" s="45" t="s">
        <v>2169</v>
      </c>
      <c r="H298" s="46">
        <v>8278725</v>
      </c>
      <c r="I298" s="47">
        <v>0.40360000000000001</v>
      </c>
      <c r="J298" s="36" t="str">
        <f t="shared" si="8"/>
        <v>2042275</v>
      </c>
      <c r="K298" s="48" t="str">
        <f t="shared" si="9"/>
        <v>N</v>
      </c>
    </row>
    <row r="299" spans="1:11" x14ac:dyDescent="0.35">
      <c r="A299" s="45" t="s">
        <v>2785</v>
      </c>
      <c r="B299" s="45" t="s">
        <v>400</v>
      </c>
      <c r="C299" s="45" t="s">
        <v>17</v>
      </c>
      <c r="D299" s="45" t="s">
        <v>417</v>
      </c>
      <c r="E299" s="45" t="s">
        <v>2206</v>
      </c>
      <c r="F299" s="45" t="s">
        <v>400</v>
      </c>
      <c r="G299" s="45" t="s">
        <v>2198</v>
      </c>
      <c r="H299" s="46">
        <v>849441</v>
      </c>
      <c r="I299" s="47">
        <v>5.9499999999999997E-2</v>
      </c>
      <c r="J299" s="36" t="str">
        <f t="shared" si="8"/>
        <v>2042285</v>
      </c>
      <c r="K299" s="48" t="str">
        <f t="shared" si="9"/>
        <v>Y</v>
      </c>
    </row>
    <row r="300" spans="1:11" x14ac:dyDescent="0.35">
      <c r="A300" s="45" t="s">
        <v>2785</v>
      </c>
      <c r="B300" s="45" t="s">
        <v>400</v>
      </c>
      <c r="C300" s="45" t="s">
        <v>17</v>
      </c>
      <c r="D300" s="45" t="s">
        <v>417</v>
      </c>
      <c r="E300" s="45" t="s">
        <v>2170</v>
      </c>
      <c r="F300" s="45" t="s">
        <v>400</v>
      </c>
      <c r="G300" s="45" t="s">
        <v>2198</v>
      </c>
      <c r="H300" s="46">
        <v>0</v>
      </c>
      <c r="I300" s="47">
        <v>0</v>
      </c>
      <c r="J300" s="36" t="str">
        <f t="shared" si="8"/>
        <v>2042285</v>
      </c>
      <c r="K300" s="48" t="str">
        <f t="shared" si="9"/>
        <v>Y</v>
      </c>
    </row>
    <row r="301" spans="1:11" x14ac:dyDescent="0.35">
      <c r="A301" s="45" t="s">
        <v>2785</v>
      </c>
      <c r="B301" s="45" t="s">
        <v>400</v>
      </c>
      <c r="C301" s="45" t="s">
        <v>17</v>
      </c>
      <c r="D301" s="45" t="s">
        <v>417</v>
      </c>
      <c r="E301" s="45" t="s">
        <v>19</v>
      </c>
      <c r="F301" s="45" t="s">
        <v>400</v>
      </c>
      <c r="G301" s="45" t="s">
        <v>2198</v>
      </c>
      <c r="H301" s="46">
        <v>5871333</v>
      </c>
      <c r="I301" s="47">
        <v>0.44840000000000002</v>
      </c>
      <c r="J301" s="36" t="str">
        <f t="shared" si="8"/>
        <v>2042285</v>
      </c>
      <c r="K301" s="48" t="str">
        <f t="shared" si="9"/>
        <v>Y</v>
      </c>
    </row>
    <row r="302" spans="1:11" x14ac:dyDescent="0.35">
      <c r="A302" s="45" t="s">
        <v>2785</v>
      </c>
      <c r="B302" s="45" t="s">
        <v>400</v>
      </c>
      <c r="C302" s="45" t="s">
        <v>17</v>
      </c>
      <c r="D302" s="45" t="s">
        <v>417</v>
      </c>
      <c r="E302" s="45" t="s">
        <v>2787</v>
      </c>
      <c r="F302" s="45" t="s">
        <v>400</v>
      </c>
      <c r="G302" s="45" t="s">
        <v>2198</v>
      </c>
      <c r="H302" s="46">
        <v>0</v>
      </c>
      <c r="I302" s="47">
        <v>0</v>
      </c>
      <c r="J302" s="36" t="str">
        <f t="shared" si="8"/>
        <v>2042285</v>
      </c>
      <c r="K302" s="48" t="str">
        <f t="shared" si="9"/>
        <v>Y</v>
      </c>
    </row>
    <row r="303" spans="1:11" x14ac:dyDescent="0.35">
      <c r="A303" s="45" t="s">
        <v>2785</v>
      </c>
      <c r="B303" s="45" t="s">
        <v>400</v>
      </c>
      <c r="C303" s="45" t="s">
        <v>17</v>
      </c>
      <c r="D303" s="45" t="s">
        <v>417</v>
      </c>
      <c r="E303" s="45" t="s">
        <v>2788</v>
      </c>
      <c r="F303" s="45" t="s">
        <v>400</v>
      </c>
      <c r="G303" s="45" t="s">
        <v>2198</v>
      </c>
      <c r="H303" s="46">
        <v>5980013</v>
      </c>
      <c r="I303" s="47">
        <v>0.45669999999999999</v>
      </c>
      <c r="J303" s="36" t="str">
        <f t="shared" si="8"/>
        <v>2042285</v>
      </c>
      <c r="K303" s="48" t="str">
        <f t="shared" si="9"/>
        <v>Y</v>
      </c>
    </row>
    <row r="304" spans="1:11" x14ac:dyDescent="0.35">
      <c r="A304" s="45" t="s">
        <v>2785</v>
      </c>
      <c r="B304" s="45" t="s">
        <v>400</v>
      </c>
      <c r="C304" s="45" t="s">
        <v>17</v>
      </c>
      <c r="D304" s="45" t="s">
        <v>420</v>
      </c>
      <c r="E304" s="45" t="s">
        <v>2206</v>
      </c>
      <c r="F304" s="45" t="s">
        <v>2786</v>
      </c>
      <c r="G304" s="45" t="s">
        <v>2169</v>
      </c>
      <c r="H304" s="46">
        <v>0</v>
      </c>
      <c r="I304" s="47">
        <v>0</v>
      </c>
      <c r="J304" s="36" t="str">
        <f t="shared" si="8"/>
        <v>2042305</v>
      </c>
      <c r="K304" s="48" t="str">
        <f t="shared" si="9"/>
        <v>N</v>
      </c>
    </row>
    <row r="305" spans="1:11" x14ac:dyDescent="0.35">
      <c r="A305" s="45" t="s">
        <v>2785</v>
      </c>
      <c r="B305" s="45" t="s">
        <v>400</v>
      </c>
      <c r="C305" s="45" t="s">
        <v>17</v>
      </c>
      <c r="D305" s="45" t="s">
        <v>420</v>
      </c>
      <c r="E305" s="45" t="s">
        <v>2170</v>
      </c>
      <c r="F305" s="45" t="s">
        <v>2786</v>
      </c>
      <c r="G305" s="45" t="s">
        <v>2169</v>
      </c>
      <c r="H305" s="46">
        <v>0</v>
      </c>
      <c r="I305" s="47">
        <v>0</v>
      </c>
      <c r="J305" s="36" t="str">
        <f t="shared" si="8"/>
        <v>2042305</v>
      </c>
      <c r="K305" s="48" t="str">
        <f t="shared" si="9"/>
        <v>N</v>
      </c>
    </row>
    <row r="306" spans="1:11" x14ac:dyDescent="0.35">
      <c r="A306" s="45" t="s">
        <v>2785</v>
      </c>
      <c r="B306" s="45" t="s">
        <v>400</v>
      </c>
      <c r="C306" s="45" t="s">
        <v>17</v>
      </c>
      <c r="D306" s="45" t="s">
        <v>420</v>
      </c>
      <c r="E306" s="45" t="s">
        <v>19</v>
      </c>
      <c r="F306" s="45" t="s">
        <v>2786</v>
      </c>
      <c r="G306" s="45" t="s">
        <v>2169</v>
      </c>
      <c r="H306" s="46">
        <v>12012758</v>
      </c>
      <c r="I306" s="47">
        <v>0.26650000000000001</v>
      </c>
      <c r="J306" s="36" t="str">
        <f t="shared" si="8"/>
        <v>2042305</v>
      </c>
      <c r="K306" s="48" t="str">
        <f t="shared" si="9"/>
        <v>N</v>
      </c>
    </row>
    <row r="307" spans="1:11" x14ac:dyDescent="0.35">
      <c r="A307" s="45" t="s">
        <v>2785</v>
      </c>
      <c r="B307" s="45" t="s">
        <v>400</v>
      </c>
      <c r="C307" s="45" t="s">
        <v>17</v>
      </c>
      <c r="D307" s="45" t="s">
        <v>420</v>
      </c>
      <c r="E307" s="45" t="s">
        <v>30</v>
      </c>
      <c r="F307" s="45" t="s">
        <v>2786</v>
      </c>
      <c r="G307" s="45" t="s">
        <v>2169</v>
      </c>
      <c r="H307" s="46">
        <v>2947971</v>
      </c>
      <c r="I307" s="47">
        <v>6.54E-2</v>
      </c>
      <c r="J307" s="36" t="str">
        <f t="shared" si="8"/>
        <v>2042305</v>
      </c>
      <c r="K307" s="48" t="str">
        <f t="shared" si="9"/>
        <v>N</v>
      </c>
    </row>
    <row r="308" spans="1:11" x14ac:dyDescent="0.35">
      <c r="A308" s="45" t="s">
        <v>2785</v>
      </c>
      <c r="B308" s="45" t="s">
        <v>400</v>
      </c>
      <c r="C308" s="45" t="s">
        <v>17</v>
      </c>
      <c r="D308" s="45" t="s">
        <v>420</v>
      </c>
      <c r="E308" s="45" t="s">
        <v>50</v>
      </c>
      <c r="F308" s="45" t="s">
        <v>2786</v>
      </c>
      <c r="G308" s="45" t="s">
        <v>2169</v>
      </c>
      <c r="H308" s="46">
        <v>1291730</v>
      </c>
      <c r="I308" s="47">
        <v>2.4500000000000001E-2</v>
      </c>
      <c r="J308" s="36" t="str">
        <f t="shared" si="8"/>
        <v>2042305</v>
      </c>
      <c r="K308" s="48" t="str">
        <f t="shared" si="9"/>
        <v>N</v>
      </c>
    </row>
    <row r="309" spans="1:11" x14ac:dyDescent="0.35">
      <c r="A309" s="45" t="s">
        <v>2785</v>
      </c>
      <c r="B309" s="45" t="s">
        <v>400</v>
      </c>
      <c r="C309" s="45" t="s">
        <v>17</v>
      </c>
      <c r="D309" s="45" t="s">
        <v>420</v>
      </c>
      <c r="E309" s="45" t="s">
        <v>2787</v>
      </c>
      <c r="F309" s="45" t="s">
        <v>2786</v>
      </c>
      <c r="G309" s="45" t="s">
        <v>2169</v>
      </c>
      <c r="H309" s="46">
        <v>0</v>
      </c>
      <c r="I309" s="47">
        <v>0</v>
      </c>
      <c r="J309" s="36" t="str">
        <f t="shared" si="8"/>
        <v>2042305</v>
      </c>
      <c r="K309" s="48" t="str">
        <f t="shared" si="9"/>
        <v>N</v>
      </c>
    </row>
    <row r="310" spans="1:11" x14ac:dyDescent="0.35">
      <c r="A310" s="45" t="s">
        <v>2785</v>
      </c>
      <c r="B310" s="45" t="s">
        <v>400</v>
      </c>
      <c r="C310" s="45" t="s">
        <v>17</v>
      </c>
      <c r="D310" s="45" t="s">
        <v>420</v>
      </c>
      <c r="E310" s="45" t="s">
        <v>2788</v>
      </c>
      <c r="F310" s="45" t="s">
        <v>2786</v>
      </c>
      <c r="G310" s="45" t="s">
        <v>2169</v>
      </c>
      <c r="H310" s="46">
        <v>25391319</v>
      </c>
      <c r="I310" s="47">
        <v>0.56330000000000002</v>
      </c>
      <c r="J310" s="36" t="str">
        <f t="shared" si="8"/>
        <v>2042305</v>
      </c>
      <c r="K310" s="48" t="str">
        <f t="shared" si="9"/>
        <v>N</v>
      </c>
    </row>
    <row r="311" spans="1:11" x14ac:dyDescent="0.35">
      <c r="A311" s="45" t="s">
        <v>2785</v>
      </c>
      <c r="B311" s="45" t="s">
        <v>400</v>
      </c>
      <c r="C311" s="45" t="s">
        <v>17</v>
      </c>
      <c r="D311" s="45" t="s">
        <v>454</v>
      </c>
      <c r="E311" s="45" t="s">
        <v>2206</v>
      </c>
      <c r="F311" s="45" t="s">
        <v>2786</v>
      </c>
      <c r="G311" s="45" t="s">
        <v>2169</v>
      </c>
      <c r="H311" s="46">
        <v>5663597</v>
      </c>
      <c r="I311" s="47">
        <v>0.24909999999999999</v>
      </c>
      <c r="J311" s="36" t="str">
        <f t="shared" si="8"/>
        <v>2042315</v>
      </c>
      <c r="K311" s="48" t="str">
        <f t="shared" si="9"/>
        <v>N</v>
      </c>
    </row>
    <row r="312" spans="1:11" x14ac:dyDescent="0.35">
      <c r="A312" s="45" t="s">
        <v>2785</v>
      </c>
      <c r="B312" s="45" t="s">
        <v>400</v>
      </c>
      <c r="C312" s="45" t="s">
        <v>17</v>
      </c>
      <c r="D312" s="45" t="s">
        <v>454</v>
      </c>
      <c r="E312" s="45" t="s">
        <v>2170</v>
      </c>
      <c r="F312" s="45" t="s">
        <v>2786</v>
      </c>
      <c r="G312" s="45" t="s">
        <v>2169</v>
      </c>
      <c r="H312" s="46">
        <v>0</v>
      </c>
      <c r="I312" s="47">
        <v>0</v>
      </c>
      <c r="J312" s="36" t="str">
        <f t="shared" si="8"/>
        <v>2042315</v>
      </c>
      <c r="K312" s="48" t="str">
        <f t="shared" si="9"/>
        <v>N</v>
      </c>
    </row>
    <row r="313" spans="1:11" x14ac:dyDescent="0.35">
      <c r="A313" s="45" t="s">
        <v>2785</v>
      </c>
      <c r="B313" s="45" t="s">
        <v>400</v>
      </c>
      <c r="C313" s="45" t="s">
        <v>17</v>
      </c>
      <c r="D313" s="45" t="s">
        <v>454</v>
      </c>
      <c r="E313" s="45" t="s">
        <v>19</v>
      </c>
      <c r="F313" s="45" t="s">
        <v>2786</v>
      </c>
      <c r="G313" s="45" t="s">
        <v>2169</v>
      </c>
      <c r="H313" s="46">
        <v>9138672</v>
      </c>
      <c r="I313" s="47">
        <v>0.48459999999999998</v>
      </c>
      <c r="J313" s="36" t="str">
        <f t="shared" si="8"/>
        <v>2042315</v>
      </c>
      <c r="K313" s="48" t="str">
        <f t="shared" si="9"/>
        <v>N</v>
      </c>
    </row>
    <row r="314" spans="1:11" x14ac:dyDescent="0.35">
      <c r="A314" s="45" t="s">
        <v>2785</v>
      </c>
      <c r="B314" s="45" t="s">
        <v>400</v>
      </c>
      <c r="C314" s="45" t="s">
        <v>17</v>
      </c>
      <c r="D314" s="45" t="s">
        <v>454</v>
      </c>
      <c r="E314" s="45" t="s">
        <v>50</v>
      </c>
      <c r="F314" s="45" t="s">
        <v>2786</v>
      </c>
      <c r="G314" s="45" t="s">
        <v>2169</v>
      </c>
      <c r="H314" s="46">
        <v>6598057</v>
      </c>
      <c r="I314" s="47">
        <v>0.29020000000000001</v>
      </c>
      <c r="J314" s="36" t="str">
        <f t="shared" si="8"/>
        <v>2042315</v>
      </c>
      <c r="K314" s="48" t="str">
        <f t="shared" si="9"/>
        <v>N</v>
      </c>
    </row>
    <row r="315" spans="1:11" x14ac:dyDescent="0.35">
      <c r="A315" s="45" t="s">
        <v>2785</v>
      </c>
      <c r="B315" s="45" t="s">
        <v>400</v>
      </c>
      <c r="C315" s="45" t="s">
        <v>17</v>
      </c>
      <c r="D315" s="45" t="s">
        <v>454</v>
      </c>
      <c r="E315" s="45" t="s">
        <v>2787</v>
      </c>
      <c r="F315" s="45" t="s">
        <v>2786</v>
      </c>
      <c r="G315" s="45" t="s">
        <v>2169</v>
      </c>
      <c r="H315" s="46">
        <v>0</v>
      </c>
      <c r="I315" s="47">
        <v>0</v>
      </c>
      <c r="J315" s="36" t="str">
        <f t="shared" si="8"/>
        <v>2042315</v>
      </c>
      <c r="K315" s="48" t="str">
        <f t="shared" si="9"/>
        <v>N</v>
      </c>
    </row>
    <row r="316" spans="1:11" x14ac:dyDescent="0.35">
      <c r="A316" s="45" t="s">
        <v>2785</v>
      </c>
      <c r="B316" s="45" t="s">
        <v>400</v>
      </c>
      <c r="C316" s="45" t="s">
        <v>17</v>
      </c>
      <c r="D316" s="45" t="s">
        <v>454</v>
      </c>
      <c r="E316" s="45" t="s">
        <v>2788</v>
      </c>
      <c r="F316" s="45" t="s">
        <v>2786</v>
      </c>
      <c r="G316" s="45" t="s">
        <v>2169</v>
      </c>
      <c r="H316" s="46">
        <v>10211702</v>
      </c>
      <c r="I316" s="47">
        <v>0.54149999999999998</v>
      </c>
      <c r="J316" s="36" t="str">
        <f t="shared" si="8"/>
        <v>2042315</v>
      </c>
      <c r="K316" s="48" t="str">
        <f t="shared" si="9"/>
        <v>N</v>
      </c>
    </row>
    <row r="317" spans="1:11" x14ac:dyDescent="0.35">
      <c r="A317" s="45" t="s">
        <v>2785</v>
      </c>
      <c r="B317" s="45" t="s">
        <v>465</v>
      </c>
      <c r="C317" s="45" t="s">
        <v>17</v>
      </c>
      <c r="D317" s="45" t="s">
        <v>466</v>
      </c>
      <c r="E317" s="45" t="s">
        <v>2170</v>
      </c>
      <c r="F317" s="45" t="s">
        <v>2786</v>
      </c>
      <c r="G317" s="45" t="s">
        <v>2169</v>
      </c>
      <c r="H317" s="46">
        <v>0</v>
      </c>
      <c r="I317" s="47">
        <v>0</v>
      </c>
      <c r="J317" s="36" t="str">
        <f t="shared" si="8"/>
        <v>2142395</v>
      </c>
      <c r="K317" s="48" t="str">
        <f t="shared" si="9"/>
        <v>N</v>
      </c>
    </row>
    <row r="318" spans="1:11" x14ac:dyDescent="0.35">
      <c r="A318" s="45" t="s">
        <v>2785</v>
      </c>
      <c r="B318" s="45" t="s">
        <v>465</v>
      </c>
      <c r="C318" s="45" t="s">
        <v>17</v>
      </c>
      <c r="D318" s="45" t="s">
        <v>466</v>
      </c>
      <c r="E318" s="45" t="s">
        <v>19</v>
      </c>
      <c r="F318" s="45" t="s">
        <v>2786</v>
      </c>
      <c r="G318" s="45" t="s">
        <v>2169</v>
      </c>
      <c r="H318" s="46">
        <v>3106408</v>
      </c>
      <c r="I318" s="47">
        <v>0.33779999999999999</v>
      </c>
      <c r="J318" s="36" t="str">
        <f t="shared" si="8"/>
        <v>2142395</v>
      </c>
      <c r="K318" s="48" t="str">
        <f t="shared" si="9"/>
        <v>N</v>
      </c>
    </row>
    <row r="319" spans="1:11" x14ac:dyDescent="0.35">
      <c r="A319" s="45" t="s">
        <v>2785</v>
      </c>
      <c r="B319" s="45" t="s">
        <v>465</v>
      </c>
      <c r="C319" s="45" t="s">
        <v>17</v>
      </c>
      <c r="D319" s="45" t="s">
        <v>466</v>
      </c>
      <c r="E319" s="45" t="s">
        <v>2787</v>
      </c>
      <c r="F319" s="45" t="s">
        <v>2786</v>
      </c>
      <c r="G319" s="45" t="s">
        <v>2169</v>
      </c>
      <c r="H319" s="46">
        <v>0</v>
      </c>
      <c r="I319" s="47">
        <v>0</v>
      </c>
      <c r="J319" s="36" t="str">
        <f t="shared" si="8"/>
        <v>2142395</v>
      </c>
      <c r="K319" s="48" t="str">
        <f t="shared" si="9"/>
        <v>N</v>
      </c>
    </row>
    <row r="320" spans="1:11" x14ac:dyDescent="0.35">
      <c r="A320" s="45" t="s">
        <v>2785</v>
      </c>
      <c r="B320" s="45" t="s">
        <v>465</v>
      </c>
      <c r="C320" s="45" t="s">
        <v>17</v>
      </c>
      <c r="D320" s="45" t="s">
        <v>466</v>
      </c>
      <c r="E320" s="45" t="s">
        <v>2788</v>
      </c>
      <c r="F320" s="45" t="s">
        <v>2786</v>
      </c>
      <c r="G320" s="45" t="s">
        <v>2169</v>
      </c>
      <c r="H320" s="46">
        <v>7747628</v>
      </c>
      <c r="I320" s="47">
        <v>0.84250000000000003</v>
      </c>
      <c r="J320" s="36" t="str">
        <f t="shared" si="8"/>
        <v>2142395</v>
      </c>
      <c r="K320" s="48" t="str">
        <f t="shared" si="9"/>
        <v>N</v>
      </c>
    </row>
    <row r="321" spans="1:11" x14ac:dyDescent="0.35">
      <c r="A321" s="45" t="s">
        <v>2785</v>
      </c>
      <c r="B321" s="45" t="s">
        <v>469</v>
      </c>
      <c r="C321" s="45" t="s">
        <v>17</v>
      </c>
      <c r="D321" s="45" t="s">
        <v>470</v>
      </c>
      <c r="E321" s="45" t="s">
        <v>2170</v>
      </c>
      <c r="F321" s="45" t="s">
        <v>2786</v>
      </c>
      <c r="G321" s="45" t="s">
        <v>2169</v>
      </c>
      <c r="H321" s="46">
        <v>0</v>
      </c>
      <c r="I321" s="47">
        <v>0</v>
      </c>
      <c r="J321" s="36" t="str">
        <f t="shared" si="8"/>
        <v>2242400</v>
      </c>
      <c r="K321" s="48" t="str">
        <f t="shared" si="9"/>
        <v>N</v>
      </c>
    </row>
    <row r="322" spans="1:11" x14ac:dyDescent="0.35">
      <c r="A322" s="45" t="s">
        <v>2785</v>
      </c>
      <c r="B322" s="45" t="s">
        <v>469</v>
      </c>
      <c r="C322" s="45" t="s">
        <v>17</v>
      </c>
      <c r="D322" s="45" t="s">
        <v>470</v>
      </c>
      <c r="E322" s="45" t="s">
        <v>19</v>
      </c>
      <c r="F322" s="45" t="s">
        <v>2786</v>
      </c>
      <c r="G322" s="45" t="s">
        <v>2169</v>
      </c>
      <c r="H322" s="46">
        <v>16922985</v>
      </c>
      <c r="I322" s="47">
        <v>0.39700000000000002</v>
      </c>
      <c r="J322" s="36" t="str">
        <f t="shared" si="8"/>
        <v>2242400</v>
      </c>
      <c r="K322" s="48" t="str">
        <f t="shared" si="9"/>
        <v>N</v>
      </c>
    </row>
    <row r="323" spans="1:11" x14ac:dyDescent="0.35">
      <c r="A323" s="45" t="s">
        <v>2785</v>
      </c>
      <c r="B323" s="45" t="s">
        <v>469</v>
      </c>
      <c r="C323" s="45" t="s">
        <v>17</v>
      </c>
      <c r="D323" s="45" t="s">
        <v>470</v>
      </c>
      <c r="E323" s="45" t="s">
        <v>50</v>
      </c>
      <c r="F323" s="45" t="s">
        <v>2786</v>
      </c>
      <c r="G323" s="45" t="s">
        <v>2169</v>
      </c>
      <c r="H323" s="46">
        <v>6103235</v>
      </c>
      <c r="I323" s="47">
        <v>0.1343</v>
      </c>
      <c r="J323" s="36" t="str">
        <f t="shared" ref="J323:J386" si="10">B323&amp;C323&amp;D323</f>
        <v>2242400</v>
      </c>
      <c r="K323" s="48" t="str">
        <f t="shared" ref="K323:K386" si="11">G323</f>
        <v>N</v>
      </c>
    </row>
    <row r="324" spans="1:11" x14ac:dyDescent="0.35">
      <c r="A324" s="45" t="s">
        <v>2785</v>
      </c>
      <c r="B324" s="45" t="s">
        <v>469</v>
      </c>
      <c r="C324" s="45" t="s">
        <v>17</v>
      </c>
      <c r="D324" s="45" t="s">
        <v>470</v>
      </c>
      <c r="E324" s="45" t="s">
        <v>2787</v>
      </c>
      <c r="F324" s="45" t="s">
        <v>2786</v>
      </c>
      <c r="G324" s="45" t="s">
        <v>2169</v>
      </c>
      <c r="H324" s="46">
        <v>0</v>
      </c>
      <c r="I324" s="47">
        <v>0</v>
      </c>
      <c r="J324" s="36" t="str">
        <f t="shared" si="10"/>
        <v>2242400</v>
      </c>
      <c r="K324" s="48" t="str">
        <f t="shared" si="11"/>
        <v>N</v>
      </c>
    </row>
    <row r="325" spans="1:11" x14ac:dyDescent="0.35">
      <c r="A325" s="45" t="s">
        <v>2785</v>
      </c>
      <c r="B325" s="45" t="s">
        <v>469</v>
      </c>
      <c r="C325" s="45" t="s">
        <v>17</v>
      </c>
      <c r="D325" s="45" t="s">
        <v>470</v>
      </c>
      <c r="E325" s="45" t="s">
        <v>2788</v>
      </c>
      <c r="F325" s="45" t="s">
        <v>2786</v>
      </c>
      <c r="G325" s="45" t="s">
        <v>2169</v>
      </c>
      <c r="H325" s="46">
        <v>22345161</v>
      </c>
      <c r="I325" s="47">
        <v>0.5242</v>
      </c>
      <c r="J325" s="36" t="str">
        <f t="shared" si="10"/>
        <v>2242400</v>
      </c>
      <c r="K325" s="48" t="str">
        <f t="shared" si="11"/>
        <v>N</v>
      </c>
    </row>
    <row r="326" spans="1:11" x14ac:dyDescent="0.35">
      <c r="A326" s="45" t="s">
        <v>2785</v>
      </c>
      <c r="B326" s="45" t="s">
        <v>479</v>
      </c>
      <c r="C326" s="45" t="s">
        <v>17</v>
      </c>
      <c r="D326" s="45" t="s">
        <v>480</v>
      </c>
      <c r="E326" s="45" t="s">
        <v>2170</v>
      </c>
      <c r="F326" s="45" t="s">
        <v>2786</v>
      </c>
      <c r="G326" s="45" t="s">
        <v>2169</v>
      </c>
      <c r="H326" s="46">
        <v>0</v>
      </c>
      <c r="I326" s="47">
        <v>0</v>
      </c>
      <c r="J326" s="36" t="str">
        <f t="shared" si="10"/>
        <v>2342435</v>
      </c>
      <c r="K326" s="48" t="str">
        <f t="shared" si="11"/>
        <v>N</v>
      </c>
    </row>
    <row r="327" spans="1:11" x14ac:dyDescent="0.35">
      <c r="A327" s="45" t="s">
        <v>2785</v>
      </c>
      <c r="B327" s="45" t="s">
        <v>479</v>
      </c>
      <c r="C327" s="45" t="s">
        <v>17</v>
      </c>
      <c r="D327" s="45" t="s">
        <v>480</v>
      </c>
      <c r="E327" s="45" t="s">
        <v>19</v>
      </c>
      <c r="F327" s="45" t="s">
        <v>2786</v>
      </c>
      <c r="G327" s="45" t="s">
        <v>2169</v>
      </c>
      <c r="H327" s="46">
        <v>1591947</v>
      </c>
      <c r="I327" s="47">
        <v>0.51100000000000001</v>
      </c>
      <c r="J327" s="36" t="str">
        <f t="shared" si="10"/>
        <v>2342435</v>
      </c>
      <c r="K327" s="48" t="str">
        <f t="shared" si="11"/>
        <v>N</v>
      </c>
    </row>
    <row r="328" spans="1:11" x14ac:dyDescent="0.35">
      <c r="A328" s="45" t="s">
        <v>2785</v>
      </c>
      <c r="B328" s="45" t="s">
        <v>479</v>
      </c>
      <c r="C328" s="45" t="s">
        <v>17</v>
      </c>
      <c r="D328" s="45" t="s">
        <v>480</v>
      </c>
      <c r="E328" s="45" t="s">
        <v>2787</v>
      </c>
      <c r="F328" s="45" t="s">
        <v>2786</v>
      </c>
      <c r="G328" s="45" t="s">
        <v>2169</v>
      </c>
      <c r="H328" s="46">
        <v>0</v>
      </c>
      <c r="I328" s="47">
        <v>0</v>
      </c>
      <c r="J328" s="36" t="str">
        <f t="shared" si="10"/>
        <v>2342435</v>
      </c>
      <c r="K328" s="48" t="str">
        <f t="shared" si="11"/>
        <v>N</v>
      </c>
    </row>
    <row r="329" spans="1:11" x14ac:dyDescent="0.35">
      <c r="A329" s="45" t="s">
        <v>2785</v>
      </c>
      <c r="B329" s="45" t="s">
        <v>479</v>
      </c>
      <c r="C329" s="45" t="s">
        <v>17</v>
      </c>
      <c r="D329" s="45" t="s">
        <v>480</v>
      </c>
      <c r="E329" s="45" t="s">
        <v>2788</v>
      </c>
      <c r="F329" s="45" t="s">
        <v>2786</v>
      </c>
      <c r="G329" s="45" t="s">
        <v>2169</v>
      </c>
      <c r="H329" s="46">
        <v>1407830</v>
      </c>
      <c r="I329" s="47">
        <v>0.45190000000000002</v>
      </c>
      <c r="J329" s="36" t="str">
        <f t="shared" si="10"/>
        <v>2342435</v>
      </c>
      <c r="K329" s="48" t="str">
        <f t="shared" si="11"/>
        <v>N</v>
      </c>
    </row>
    <row r="330" spans="1:11" x14ac:dyDescent="0.35">
      <c r="A330" s="45" t="s">
        <v>2785</v>
      </c>
      <c r="B330" s="45" t="s">
        <v>479</v>
      </c>
      <c r="C330" s="45" t="s">
        <v>17</v>
      </c>
      <c r="D330" s="45" t="s">
        <v>483</v>
      </c>
      <c r="E330" s="45" t="s">
        <v>2170</v>
      </c>
      <c r="F330" s="45" t="s">
        <v>479</v>
      </c>
      <c r="G330" s="45" t="s">
        <v>2198</v>
      </c>
      <c r="H330" s="46">
        <v>0</v>
      </c>
      <c r="I330" s="47">
        <v>0</v>
      </c>
      <c r="J330" s="36" t="str">
        <f t="shared" si="10"/>
        <v>2342440</v>
      </c>
      <c r="K330" s="48" t="str">
        <f t="shared" si="11"/>
        <v>Y</v>
      </c>
    </row>
    <row r="331" spans="1:11" x14ac:dyDescent="0.35">
      <c r="A331" s="45" t="s">
        <v>2785</v>
      </c>
      <c r="B331" s="45" t="s">
        <v>479</v>
      </c>
      <c r="C331" s="45" t="s">
        <v>17</v>
      </c>
      <c r="D331" s="45" t="s">
        <v>483</v>
      </c>
      <c r="E331" s="45" t="s">
        <v>19</v>
      </c>
      <c r="F331" s="45" t="s">
        <v>479</v>
      </c>
      <c r="G331" s="45" t="s">
        <v>2198</v>
      </c>
      <c r="H331" s="46">
        <v>984537</v>
      </c>
      <c r="I331" s="47">
        <v>0.3095</v>
      </c>
      <c r="J331" s="36" t="str">
        <f t="shared" si="10"/>
        <v>2342440</v>
      </c>
      <c r="K331" s="48" t="str">
        <f t="shared" si="11"/>
        <v>Y</v>
      </c>
    </row>
    <row r="332" spans="1:11" x14ac:dyDescent="0.35">
      <c r="A332" s="45" t="s">
        <v>2785</v>
      </c>
      <c r="B332" s="45" t="s">
        <v>479</v>
      </c>
      <c r="C332" s="45" t="s">
        <v>17</v>
      </c>
      <c r="D332" s="45" t="s">
        <v>483</v>
      </c>
      <c r="E332" s="45" t="s">
        <v>2787</v>
      </c>
      <c r="F332" s="45" t="s">
        <v>479</v>
      </c>
      <c r="G332" s="45" t="s">
        <v>2198</v>
      </c>
      <c r="H332" s="46">
        <v>0</v>
      </c>
      <c r="I332" s="47">
        <v>0</v>
      </c>
      <c r="J332" s="36" t="str">
        <f t="shared" si="10"/>
        <v>2342440</v>
      </c>
      <c r="K332" s="48" t="str">
        <f t="shared" si="11"/>
        <v>Y</v>
      </c>
    </row>
    <row r="333" spans="1:11" x14ac:dyDescent="0.35">
      <c r="A333" s="45" t="s">
        <v>2785</v>
      </c>
      <c r="B333" s="45" t="s">
        <v>479</v>
      </c>
      <c r="C333" s="45" t="s">
        <v>17</v>
      </c>
      <c r="D333" s="45" t="s">
        <v>483</v>
      </c>
      <c r="E333" s="45" t="s">
        <v>2788</v>
      </c>
      <c r="F333" s="45" t="s">
        <v>479</v>
      </c>
      <c r="G333" s="45" t="s">
        <v>2198</v>
      </c>
      <c r="H333" s="46">
        <v>1322366</v>
      </c>
      <c r="I333" s="47">
        <v>0.41570000000000001</v>
      </c>
      <c r="J333" s="36" t="str">
        <f t="shared" si="10"/>
        <v>2342440</v>
      </c>
      <c r="K333" s="48" t="str">
        <f t="shared" si="11"/>
        <v>Y</v>
      </c>
    </row>
    <row r="334" spans="1:11" x14ac:dyDescent="0.35">
      <c r="A334" s="45" t="s">
        <v>2785</v>
      </c>
      <c r="B334" s="45" t="s">
        <v>479</v>
      </c>
      <c r="C334" s="45" t="s">
        <v>17</v>
      </c>
      <c r="D334" s="45" t="s">
        <v>488</v>
      </c>
      <c r="E334" s="45" t="s">
        <v>2170</v>
      </c>
      <c r="F334" s="45" t="s">
        <v>2786</v>
      </c>
      <c r="G334" s="45" t="s">
        <v>2169</v>
      </c>
      <c r="H334" s="46">
        <v>0</v>
      </c>
      <c r="I334" s="47">
        <v>0</v>
      </c>
      <c r="J334" s="36" t="str">
        <f t="shared" si="10"/>
        <v>2342455</v>
      </c>
      <c r="K334" s="48" t="str">
        <f t="shared" si="11"/>
        <v>N</v>
      </c>
    </row>
    <row r="335" spans="1:11" x14ac:dyDescent="0.35">
      <c r="A335" s="45" t="s">
        <v>2785</v>
      </c>
      <c r="B335" s="45" t="s">
        <v>479</v>
      </c>
      <c r="C335" s="45" t="s">
        <v>17</v>
      </c>
      <c r="D335" s="45" t="s">
        <v>488</v>
      </c>
      <c r="E335" s="45" t="s">
        <v>19</v>
      </c>
      <c r="F335" s="45" t="s">
        <v>2786</v>
      </c>
      <c r="G335" s="45" t="s">
        <v>2169</v>
      </c>
      <c r="H335" s="46">
        <v>2699734</v>
      </c>
      <c r="I335" s="47">
        <v>0.496</v>
      </c>
      <c r="J335" s="36" t="str">
        <f t="shared" si="10"/>
        <v>2342455</v>
      </c>
      <c r="K335" s="48" t="str">
        <f t="shared" si="11"/>
        <v>N</v>
      </c>
    </row>
    <row r="336" spans="1:11" x14ac:dyDescent="0.35">
      <c r="A336" s="45" t="s">
        <v>2785</v>
      </c>
      <c r="B336" s="45" t="s">
        <v>479</v>
      </c>
      <c r="C336" s="45" t="s">
        <v>17</v>
      </c>
      <c r="D336" s="45" t="s">
        <v>488</v>
      </c>
      <c r="E336" s="45" t="s">
        <v>2787</v>
      </c>
      <c r="F336" s="45" t="s">
        <v>2786</v>
      </c>
      <c r="G336" s="45" t="s">
        <v>2169</v>
      </c>
      <c r="H336" s="46">
        <v>0</v>
      </c>
      <c r="I336" s="47">
        <v>0</v>
      </c>
      <c r="J336" s="36" t="str">
        <f t="shared" si="10"/>
        <v>2342455</v>
      </c>
      <c r="K336" s="48" t="str">
        <f t="shared" si="11"/>
        <v>N</v>
      </c>
    </row>
    <row r="337" spans="1:11" x14ac:dyDescent="0.35">
      <c r="A337" s="45" t="s">
        <v>2785</v>
      </c>
      <c r="B337" s="45" t="s">
        <v>479</v>
      </c>
      <c r="C337" s="45" t="s">
        <v>17</v>
      </c>
      <c r="D337" s="45" t="s">
        <v>488</v>
      </c>
      <c r="E337" s="45" t="s">
        <v>2788</v>
      </c>
      <c r="F337" s="45" t="s">
        <v>2786</v>
      </c>
      <c r="G337" s="45" t="s">
        <v>2169</v>
      </c>
      <c r="H337" s="46">
        <v>2640950</v>
      </c>
      <c r="I337" s="47">
        <v>0.48520000000000002</v>
      </c>
      <c r="J337" s="36" t="str">
        <f t="shared" si="10"/>
        <v>2342455</v>
      </c>
      <c r="K337" s="48" t="str">
        <f t="shared" si="11"/>
        <v>N</v>
      </c>
    </row>
    <row r="338" spans="1:11" x14ac:dyDescent="0.35">
      <c r="A338" s="45" t="s">
        <v>2785</v>
      </c>
      <c r="B338" s="45" t="s">
        <v>490</v>
      </c>
      <c r="C338" s="45" t="s">
        <v>17</v>
      </c>
      <c r="D338" s="45" t="s">
        <v>491</v>
      </c>
      <c r="E338" s="45" t="s">
        <v>2170</v>
      </c>
      <c r="F338" s="45" t="s">
        <v>2786</v>
      </c>
      <c r="G338" s="45" t="s">
        <v>2169</v>
      </c>
      <c r="H338" s="46">
        <v>0</v>
      </c>
      <c r="I338" s="47">
        <v>0</v>
      </c>
      <c r="J338" s="36" t="str">
        <f t="shared" si="10"/>
        <v>2442475</v>
      </c>
      <c r="K338" s="48" t="str">
        <f t="shared" si="11"/>
        <v>N</v>
      </c>
    </row>
    <row r="339" spans="1:11" x14ac:dyDescent="0.35">
      <c r="A339" s="45" t="s">
        <v>2785</v>
      </c>
      <c r="B339" s="45" t="s">
        <v>490</v>
      </c>
      <c r="C339" s="45" t="s">
        <v>17</v>
      </c>
      <c r="D339" s="45" t="s">
        <v>491</v>
      </c>
      <c r="E339" s="45" t="s">
        <v>19</v>
      </c>
      <c r="F339" s="45" t="s">
        <v>2786</v>
      </c>
      <c r="G339" s="45" t="s">
        <v>2169</v>
      </c>
      <c r="H339" s="46">
        <v>3748778</v>
      </c>
      <c r="I339" s="47">
        <v>0.38300000000000001</v>
      </c>
      <c r="J339" s="36" t="str">
        <f t="shared" si="10"/>
        <v>2442475</v>
      </c>
      <c r="K339" s="48" t="str">
        <f t="shared" si="11"/>
        <v>N</v>
      </c>
    </row>
    <row r="340" spans="1:11" x14ac:dyDescent="0.35">
      <c r="A340" s="45" t="s">
        <v>2785</v>
      </c>
      <c r="B340" s="45" t="s">
        <v>490</v>
      </c>
      <c r="C340" s="45" t="s">
        <v>17</v>
      </c>
      <c r="D340" s="45" t="s">
        <v>491</v>
      </c>
      <c r="E340" s="45" t="s">
        <v>2787</v>
      </c>
      <c r="F340" s="45" t="s">
        <v>2786</v>
      </c>
      <c r="G340" s="45" t="s">
        <v>2169</v>
      </c>
      <c r="H340" s="46">
        <v>0</v>
      </c>
      <c r="I340" s="47">
        <v>0</v>
      </c>
      <c r="J340" s="36" t="str">
        <f t="shared" si="10"/>
        <v>2442475</v>
      </c>
      <c r="K340" s="48" t="str">
        <f t="shared" si="11"/>
        <v>N</v>
      </c>
    </row>
    <row r="341" spans="1:11" x14ac:dyDescent="0.35">
      <c r="A341" s="45" t="s">
        <v>2785</v>
      </c>
      <c r="B341" s="45" t="s">
        <v>490</v>
      </c>
      <c r="C341" s="45" t="s">
        <v>17</v>
      </c>
      <c r="D341" s="45" t="s">
        <v>491</v>
      </c>
      <c r="E341" s="45" t="s">
        <v>2788</v>
      </c>
      <c r="F341" s="45" t="s">
        <v>2786</v>
      </c>
      <c r="G341" s="45" t="s">
        <v>2169</v>
      </c>
      <c r="H341" s="46">
        <v>6064602</v>
      </c>
      <c r="I341" s="47">
        <v>0.61960000000000004</v>
      </c>
      <c r="J341" s="36" t="str">
        <f t="shared" si="10"/>
        <v>2442475</v>
      </c>
      <c r="K341" s="48" t="str">
        <f t="shared" si="11"/>
        <v>N</v>
      </c>
    </row>
    <row r="342" spans="1:11" x14ac:dyDescent="0.35">
      <c r="A342" s="45" t="s">
        <v>2785</v>
      </c>
      <c r="B342" s="45" t="s">
        <v>490</v>
      </c>
      <c r="C342" s="45" t="s">
        <v>17</v>
      </c>
      <c r="D342" s="45" t="s">
        <v>1786</v>
      </c>
      <c r="E342" s="45" t="s">
        <v>2170</v>
      </c>
      <c r="F342" s="45" t="s">
        <v>1782</v>
      </c>
      <c r="G342" s="45" t="s">
        <v>2198</v>
      </c>
      <c r="H342" s="46">
        <v>0</v>
      </c>
      <c r="I342" s="47">
        <v>0</v>
      </c>
      <c r="J342" s="36" t="str">
        <f t="shared" si="10"/>
        <v>2446895</v>
      </c>
      <c r="K342" s="48" t="str">
        <f t="shared" si="11"/>
        <v>Y</v>
      </c>
    </row>
    <row r="343" spans="1:11" x14ac:dyDescent="0.35">
      <c r="A343" s="45" t="s">
        <v>2785</v>
      </c>
      <c r="B343" s="45" t="s">
        <v>490</v>
      </c>
      <c r="C343" s="45" t="s">
        <v>17</v>
      </c>
      <c r="D343" s="45" t="s">
        <v>1786</v>
      </c>
      <c r="E343" s="45" t="s">
        <v>19</v>
      </c>
      <c r="F343" s="45" t="s">
        <v>1782</v>
      </c>
      <c r="G343" s="45" t="s">
        <v>2198</v>
      </c>
      <c r="H343" s="46">
        <v>1361148</v>
      </c>
      <c r="I343" s="47">
        <v>0.34649999999999997</v>
      </c>
      <c r="J343" s="36" t="str">
        <f t="shared" si="10"/>
        <v>2446895</v>
      </c>
      <c r="K343" s="48" t="str">
        <f t="shared" si="11"/>
        <v>Y</v>
      </c>
    </row>
    <row r="344" spans="1:11" x14ac:dyDescent="0.35">
      <c r="A344" s="45" t="s">
        <v>2785</v>
      </c>
      <c r="B344" s="45" t="s">
        <v>490</v>
      </c>
      <c r="C344" s="45" t="s">
        <v>17</v>
      </c>
      <c r="D344" s="45" t="s">
        <v>1786</v>
      </c>
      <c r="E344" s="45" t="s">
        <v>2787</v>
      </c>
      <c r="F344" s="45" t="s">
        <v>1782</v>
      </c>
      <c r="G344" s="45" t="s">
        <v>2198</v>
      </c>
      <c r="H344" s="46">
        <v>0</v>
      </c>
      <c r="I344" s="47">
        <v>0</v>
      </c>
      <c r="J344" s="36" t="str">
        <f t="shared" si="10"/>
        <v>2446895</v>
      </c>
      <c r="K344" s="48" t="str">
        <f t="shared" si="11"/>
        <v>Y</v>
      </c>
    </row>
    <row r="345" spans="1:11" x14ac:dyDescent="0.35">
      <c r="A345" s="45" t="s">
        <v>2785</v>
      </c>
      <c r="B345" s="45" t="s">
        <v>490</v>
      </c>
      <c r="C345" s="45" t="s">
        <v>17</v>
      </c>
      <c r="D345" s="45" t="s">
        <v>1786</v>
      </c>
      <c r="E345" s="45" t="s">
        <v>2788</v>
      </c>
      <c r="F345" s="45" t="s">
        <v>1782</v>
      </c>
      <c r="G345" s="45" t="s">
        <v>2198</v>
      </c>
      <c r="H345" s="46">
        <v>2202584</v>
      </c>
      <c r="I345" s="47">
        <v>0.56069999999999998</v>
      </c>
      <c r="J345" s="36" t="str">
        <f t="shared" si="10"/>
        <v>2446895</v>
      </c>
      <c r="K345" s="48" t="str">
        <f t="shared" si="11"/>
        <v>Y</v>
      </c>
    </row>
    <row r="346" spans="1:11" x14ac:dyDescent="0.35">
      <c r="A346" s="45" t="s">
        <v>2785</v>
      </c>
      <c r="B346" s="45" t="s">
        <v>490</v>
      </c>
      <c r="C346" s="45" t="s">
        <v>17</v>
      </c>
      <c r="D346" s="45" t="s">
        <v>1983</v>
      </c>
      <c r="E346" s="45" t="s">
        <v>2170</v>
      </c>
      <c r="F346" s="45" t="s">
        <v>1982</v>
      </c>
      <c r="G346" s="45" t="s">
        <v>2198</v>
      </c>
      <c r="H346" s="46">
        <v>0</v>
      </c>
      <c r="I346" s="47">
        <v>0</v>
      </c>
      <c r="J346" s="36" t="str">
        <f t="shared" si="10"/>
        <v>2447950</v>
      </c>
      <c r="K346" s="48" t="str">
        <f t="shared" si="11"/>
        <v>Y</v>
      </c>
    </row>
    <row r="347" spans="1:11" x14ac:dyDescent="0.35">
      <c r="A347" s="45" t="s">
        <v>2785</v>
      </c>
      <c r="B347" s="45" t="s">
        <v>490</v>
      </c>
      <c r="C347" s="45" t="s">
        <v>17</v>
      </c>
      <c r="D347" s="45" t="s">
        <v>1983</v>
      </c>
      <c r="E347" s="45" t="s">
        <v>19</v>
      </c>
      <c r="F347" s="45" t="s">
        <v>1982</v>
      </c>
      <c r="G347" s="45" t="s">
        <v>2198</v>
      </c>
      <c r="H347" s="46">
        <v>140024</v>
      </c>
      <c r="I347" s="47">
        <v>0.31269999999999998</v>
      </c>
      <c r="J347" s="36" t="str">
        <f t="shared" si="10"/>
        <v>2447950</v>
      </c>
      <c r="K347" s="48" t="str">
        <f t="shared" si="11"/>
        <v>Y</v>
      </c>
    </row>
    <row r="348" spans="1:11" x14ac:dyDescent="0.35">
      <c r="A348" s="45" t="s">
        <v>2785</v>
      </c>
      <c r="B348" s="45" t="s">
        <v>490</v>
      </c>
      <c r="C348" s="45" t="s">
        <v>17</v>
      </c>
      <c r="D348" s="45" t="s">
        <v>1983</v>
      </c>
      <c r="E348" s="45" t="s">
        <v>30</v>
      </c>
      <c r="F348" s="45" t="s">
        <v>1982</v>
      </c>
      <c r="G348" s="45" t="s">
        <v>2198</v>
      </c>
      <c r="H348" s="46">
        <v>10523</v>
      </c>
      <c r="I348" s="47">
        <v>2.35E-2</v>
      </c>
      <c r="J348" s="36" t="str">
        <f t="shared" si="10"/>
        <v>2447950</v>
      </c>
      <c r="K348" s="48" t="str">
        <f t="shared" si="11"/>
        <v>Y</v>
      </c>
    </row>
    <row r="349" spans="1:11" x14ac:dyDescent="0.35">
      <c r="A349" s="45" t="s">
        <v>2785</v>
      </c>
      <c r="B349" s="45" t="s">
        <v>490</v>
      </c>
      <c r="C349" s="45" t="s">
        <v>17</v>
      </c>
      <c r="D349" s="45" t="s">
        <v>1983</v>
      </c>
      <c r="E349" s="45" t="s">
        <v>2787</v>
      </c>
      <c r="F349" s="45" t="s">
        <v>1982</v>
      </c>
      <c r="G349" s="45" t="s">
        <v>2198</v>
      </c>
      <c r="H349" s="46">
        <v>0</v>
      </c>
      <c r="I349" s="47">
        <v>0</v>
      </c>
      <c r="J349" s="36" t="str">
        <f t="shared" si="10"/>
        <v>2447950</v>
      </c>
      <c r="K349" s="48" t="str">
        <f t="shared" si="11"/>
        <v>Y</v>
      </c>
    </row>
    <row r="350" spans="1:11" x14ac:dyDescent="0.35">
      <c r="A350" s="45" t="s">
        <v>2785</v>
      </c>
      <c r="B350" s="45" t="s">
        <v>490</v>
      </c>
      <c r="C350" s="45" t="s">
        <v>17</v>
      </c>
      <c r="D350" s="45" t="s">
        <v>1983</v>
      </c>
      <c r="E350" s="45" t="s">
        <v>2788</v>
      </c>
      <c r="F350" s="45" t="s">
        <v>1982</v>
      </c>
      <c r="G350" s="45" t="s">
        <v>2198</v>
      </c>
      <c r="H350" s="46">
        <v>296706</v>
      </c>
      <c r="I350" s="47">
        <v>0.66259999999999997</v>
      </c>
      <c r="J350" s="36" t="str">
        <f t="shared" si="10"/>
        <v>2447950</v>
      </c>
      <c r="K350" s="48" t="str">
        <f t="shared" si="11"/>
        <v>Y</v>
      </c>
    </row>
    <row r="351" spans="1:11" x14ac:dyDescent="0.35">
      <c r="A351" s="45" t="s">
        <v>2785</v>
      </c>
      <c r="B351" s="45" t="s">
        <v>502</v>
      </c>
      <c r="C351" s="45" t="s">
        <v>17</v>
      </c>
      <c r="D351" s="45" t="s">
        <v>503</v>
      </c>
      <c r="E351" s="45" t="s">
        <v>19</v>
      </c>
      <c r="F351" s="45" t="s">
        <v>2786</v>
      </c>
      <c r="G351" s="45" t="s">
        <v>2169</v>
      </c>
      <c r="H351" s="46">
        <v>3069908</v>
      </c>
      <c r="I351" s="47">
        <v>0.40639999999999998</v>
      </c>
      <c r="J351" s="36" t="str">
        <f t="shared" si="10"/>
        <v>2542645</v>
      </c>
      <c r="K351" s="48" t="str">
        <f t="shared" si="11"/>
        <v>N</v>
      </c>
    </row>
    <row r="352" spans="1:11" x14ac:dyDescent="0.35">
      <c r="A352" s="45" t="s">
        <v>2785</v>
      </c>
      <c r="B352" s="45" t="s">
        <v>502</v>
      </c>
      <c r="C352" s="45" t="s">
        <v>17</v>
      </c>
      <c r="D352" s="45" t="s">
        <v>503</v>
      </c>
      <c r="E352" s="45" t="s">
        <v>2787</v>
      </c>
      <c r="F352" s="45" t="s">
        <v>2786</v>
      </c>
      <c r="G352" s="45" t="s">
        <v>2169</v>
      </c>
      <c r="H352" s="46">
        <v>0</v>
      </c>
      <c r="I352" s="47">
        <v>0</v>
      </c>
      <c r="J352" s="36" t="str">
        <f t="shared" si="10"/>
        <v>2542645</v>
      </c>
      <c r="K352" s="48" t="str">
        <f t="shared" si="11"/>
        <v>N</v>
      </c>
    </row>
    <row r="353" spans="1:11" x14ac:dyDescent="0.35">
      <c r="A353" s="45" t="s">
        <v>2785</v>
      </c>
      <c r="B353" s="45" t="s">
        <v>502</v>
      </c>
      <c r="C353" s="45" t="s">
        <v>17</v>
      </c>
      <c r="D353" s="45" t="s">
        <v>503</v>
      </c>
      <c r="E353" s="45" t="s">
        <v>2788</v>
      </c>
      <c r="F353" s="45" t="s">
        <v>2786</v>
      </c>
      <c r="G353" s="45" t="s">
        <v>2169</v>
      </c>
      <c r="H353" s="46">
        <v>3078973</v>
      </c>
      <c r="I353" s="47">
        <v>0.40760000000000002</v>
      </c>
      <c r="J353" s="36" t="str">
        <f t="shared" si="10"/>
        <v>2542645</v>
      </c>
      <c r="K353" s="48" t="str">
        <f t="shared" si="11"/>
        <v>N</v>
      </c>
    </row>
    <row r="354" spans="1:11" x14ac:dyDescent="0.35">
      <c r="A354" s="45" t="s">
        <v>2785</v>
      </c>
      <c r="B354" s="45" t="s">
        <v>502</v>
      </c>
      <c r="C354" s="45" t="s">
        <v>17</v>
      </c>
      <c r="D354" s="45" t="s">
        <v>507</v>
      </c>
      <c r="E354" s="45" t="s">
        <v>2170</v>
      </c>
      <c r="F354" s="45" t="s">
        <v>502</v>
      </c>
      <c r="G354" s="45" t="s">
        <v>2198</v>
      </c>
      <c r="H354" s="46">
        <v>0</v>
      </c>
      <c r="I354" s="47">
        <v>0</v>
      </c>
      <c r="J354" s="36" t="str">
        <f t="shared" si="10"/>
        <v>2542650</v>
      </c>
      <c r="K354" s="48" t="str">
        <f t="shared" si="11"/>
        <v>Y</v>
      </c>
    </row>
    <row r="355" spans="1:11" x14ac:dyDescent="0.35">
      <c r="A355" s="45" t="s">
        <v>2785</v>
      </c>
      <c r="B355" s="45" t="s">
        <v>502</v>
      </c>
      <c r="C355" s="45" t="s">
        <v>17</v>
      </c>
      <c r="D355" s="45" t="s">
        <v>507</v>
      </c>
      <c r="E355" s="45" t="s">
        <v>19</v>
      </c>
      <c r="F355" s="45" t="s">
        <v>502</v>
      </c>
      <c r="G355" s="45" t="s">
        <v>2198</v>
      </c>
      <c r="H355" s="46">
        <v>256788</v>
      </c>
      <c r="I355" s="47">
        <v>0.1101</v>
      </c>
      <c r="J355" s="36" t="str">
        <f t="shared" si="10"/>
        <v>2542650</v>
      </c>
      <c r="K355" s="48" t="str">
        <f t="shared" si="11"/>
        <v>Y</v>
      </c>
    </row>
    <row r="356" spans="1:11" x14ac:dyDescent="0.35">
      <c r="A356" s="45" t="s">
        <v>2785</v>
      </c>
      <c r="B356" s="45" t="s">
        <v>502</v>
      </c>
      <c r="C356" s="45" t="s">
        <v>17</v>
      </c>
      <c r="D356" s="45" t="s">
        <v>507</v>
      </c>
      <c r="E356" s="45" t="s">
        <v>2787</v>
      </c>
      <c r="F356" s="45" t="s">
        <v>502</v>
      </c>
      <c r="G356" s="45" t="s">
        <v>2198</v>
      </c>
      <c r="H356" s="46">
        <v>0</v>
      </c>
      <c r="I356" s="47">
        <v>0</v>
      </c>
      <c r="J356" s="36" t="str">
        <f t="shared" si="10"/>
        <v>2542650</v>
      </c>
      <c r="K356" s="48" t="str">
        <f t="shared" si="11"/>
        <v>Y</v>
      </c>
    </row>
    <row r="357" spans="1:11" x14ac:dyDescent="0.35">
      <c r="A357" s="45" t="s">
        <v>2785</v>
      </c>
      <c r="B357" s="45" t="s">
        <v>502</v>
      </c>
      <c r="C357" s="45" t="s">
        <v>17</v>
      </c>
      <c r="D357" s="45" t="s">
        <v>507</v>
      </c>
      <c r="E357" s="45" t="s">
        <v>2788</v>
      </c>
      <c r="F357" s="45" t="s">
        <v>502</v>
      </c>
      <c r="G357" s="45" t="s">
        <v>2198</v>
      </c>
      <c r="H357" s="46">
        <v>1504110</v>
      </c>
      <c r="I357" s="47">
        <v>0.64490000000000003</v>
      </c>
      <c r="J357" s="36" t="str">
        <f t="shared" si="10"/>
        <v>2542650</v>
      </c>
      <c r="K357" s="48" t="str">
        <f t="shared" si="11"/>
        <v>Y</v>
      </c>
    </row>
    <row r="358" spans="1:11" x14ac:dyDescent="0.35">
      <c r="A358" s="45" t="s">
        <v>2785</v>
      </c>
      <c r="B358" s="45" t="s">
        <v>502</v>
      </c>
      <c r="C358" s="45" t="s">
        <v>17</v>
      </c>
      <c r="D358" s="45" t="s">
        <v>1017</v>
      </c>
      <c r="E358" s="45" t="s">
        <v>19</v>
      </c>
      <c r="F358" s="45" t="s">
        <v>999</v>
      </c>
      <c r="G358" s="45" t="s">
        <v>2198</v>
      </c>
      <c r="H358" s="46">
        <v>965905</v>
      </c>
      <c r="I358" s="47">
        <v>0.42299999999999999</v>
      </c>
      <c r="J358" s="36" t="str">
        <f t="shared" si="10"/>
        <v>2544445</v>
      </c>
      <c r="K358" s="48" t="str">
        <f t="shared" si="11"/>
        <v>Y</v>
      </c>
    </row>
    <row r="359" spans="1:11" x14ac:dyDescent="0.35">
      <c r="A359" s="45" t="s">
        <v>2785</v>
      </c>
      <c r="B359" s="45" t="s">
        <v>502</v>
      </c>
      <c r="C359" s="45" t="s">
        <v>17</v>
      </c>
      <c r="D359" s="45" t="s">
        <v>1017</v>
      </c>
      <c r="E359" s="45" t="s">
        <v>2787</v>
      </c>
      <c r="F359" s="45" t="s">
        <v>999</v>
      </c>
      <c r="G359" s="45" t="s">
        <v>2198</v>
      </c>
      <c r="H359" s="46">
        <v>0</v>
      </c>
      <c r="I359" s="47">
        <v>0</v>
      </c>
      <c r="J359" s="36" t="str">
        <f t="shared" si="10"/>
        <v>2544445</v>
      </c>
      <c r="K359" s="48" t="str">
        <f t="shared" si="11"/>
        <v>Y</v>
      </c>
    </row>
    <row r="360" spans="1:11" x14ac:dyDescent="0.35">
      <c r="A360" s="45" t="s">
        <v>2785</v>
      </c>
      <c r="B360" s="45" t="s">
        <v>502</v>
      </c>
      <c r="C360" s="45" t="s">
        <v>17</v>
      </c>
      <c r="D360" s="45" t="s">
        <v>1017</v>
      </c>
      <c r="E360" s="45" t="s">
        <v>2788</v>
      </c>
      <c r="F360" s="45" t="s">
        <v>999</v>
      </c>
      <c r="G360" s="45" t="s">
        <v>2198</v>
      </c>
      <c r="H360" s="46">
        <v>1216401</v>
      </c>
      <c r="I360" s="47">
        <v>0.53269999999999995</v>
      </c>
      <c r="J360" s="36" t="str">
        <f t="shared" si="10"/>
        <v>2544445</v>
      </c>
      <c r="K360" s="48" t="str">
        <f t="shared" si="11"/>
        <v>Y</v>
      </c>
    </row>
    <row r="361" spans="1:11" x14ac:dyDescent="0.35">
      <c r="A361" s="45" t="s">
        <v>2785</v>
      </c>
      <c r="B361" s="45" t="s">
        <v>502</v>
      </c>
      <c r="C361" s="45" t="s">
        <v>17</v>
      </c>
      <c r="D361" s="45" t="s">
        <v>1429</v>
      </c>
      <c r="E361" s="45" t="s">
        <v>2206</v>
      </c>
      <c r="F361" s="45" t="s">
        <v>1428</v>
      </c>
      <c r="G361" s="45" t="s">
        <v>2198</v>
      </c>
      <c r="H361" s="46">
        <v>120239</v>
      </c>
      <c r="I361" s="47">
        <v>0.15920000000000001</v>
      </c>
      <c r="J361" s="36" t="str">
        <f t="shared" si="10"/>
        <v>2545455</v>
      </c>
      <c r="K361" s="48" t="str">
        <f t="shared" si="11"/>
        <v>Y</v>
      </c>
    </row>
    <row r="362" spans="1:11" x14ac:dyDescent="0.35">
      <c r="A362" s="45" t="s">
        <v>2785</v>
      </c>
      <c r="B362" s="45" t="s">
        <v>502</v>
      </c>
      <c r="C362" s="45" t="s">
        <v>17</v>
      </c>
      <c r="D362" s="45" t="s">
        <v>1429</v>
      </c>
      <c r="E362" s="45" t="s">
        <v>2170</v>
      </c>
      <c r="F362" s="45" t="s">
        <v>1428</v>
      </c>
      <c r="G362" s="45" t="s">
        <v>2198</v>
      </c>
      <c r="H362" s="46">
        <v>0</v>
      </c>
      <c r="I362" s="47">
        <v>0</v>
      </c>
      <c r="J362" s="36" t="str">
        <f t="shared" si="10"/>
        <v>2545455</v>
      </c>
      <c r="K362" s="48" t="str">
        <f t="shared" si="11"/>
        <v>Y</v>
      </c>
    </row>
    <row r="363" spans="1:11" x14ac:dyDescent="0.35">
      <c r="A363" s="45" t="s">
        <v>2785</v>
      </c>
      <c r="B363" s="45" t="s">
        <v>502</v>
      </c>
      <c r="C363" s="45" t="s">
        <v>17</v>
      </c>
      <c r="D363" s="45" t="s">
        <v>1429</v>
      </c>
      <c r="E363" s="45" t="s">
        <v>19</v>
      </c>
      <c r="F363" s="45" t="s">
        <v>1428</v>
      </c>
      <c r="G363" s="45" t="s">
        <v>2198</v>
      </c>
      <c r="H363" s="46">
        <v>120918</v>
      </c>
      <c r="I363" s="47">
        <v>0.16009999999999999</v>
      </c>
      <c r="J363" s="36" t="str">
        <f t="shared" si="10"/>
        <v>2545455</v>
      </c>
      <c r="K363" s="48" t="str">
        <f t="shared" si="11"/>
        <v>Y</v>
      </c>
    </row>
    <row r="364" spans="1:11" x14ac:dyDescent="0.35">
      <c r="A364" s="45" t="s">
        <v>2785</v>
      </c>
      <c r="B364" s="45" t="s">
        <v>502</v>
      </c>
      <c r="C364" s="45" t="s">
        <v>17</v>
      </c>
      <c r="D364" s="45" t="s">
        <v>1429</v>
      </c>
      <c r="E364" s="45" t="s">
        <v>2787</v>
      </c>
      <c r="F364" s="45" t="s">
        <v>1428</v>
      </c>
      <c r="G364" s="45" t="s">
        <v>2198</v>
      </c>
      <c r="H364" s="46">
        <v>0</v>
      </c>
      <c r="I364" s="47">
        <v>0</v>
      </c>
      <c r="J364" s="36" t="str">
        <f t="shared" si="10"/>
        <v>2545455</v>
      </c>
      <c r="K364" s="48" t="str">
        <f t="shared" si="11"/>
        <v>Y</v>
      </c>
    </row>
    <row r="365" spans="1:11" x14ac:dyDescent="0.35">
      <c r="A365" s="45" t="s">
        <v>2785</v>
      </c>
      <c r="B365" s="45" t="s">
        <v>502</v>
      </c>
      <c r="C365" s="45" t="s">
        <v>17</v>
      </c>
      <c r="D365" s="45" t="s">
        <v>1429</v>
      </c>
      <c r="E365" s="45" t="s">
        <v>2788</v>
      </c>
      <c r="F365" s="45" t="s">
        <v>1428</v>
      </c>
      <c r="G365" s="45" t="s">
        <v>2198</v>
      </c>
      <c r="H365" s="46">
        <v>193953</v>
      </c>
      <c r="I365" s="47">
        <v>0.25679999999999997</v>
      </c>
      <c r="J365" s="36" t="str">
        <f t="shared" si="10"/>
        <v>2545455</v>
      </c>
      <c r="K365" s="48" t="str">
        <f t="shared" si="11"/>
        <v>Y</v>
      </c>
    </row>
    <row r="366" spans="1:11" x14ac:dyDescent="0.35">
      <c r="A366" s="45" t="s">
        <v>2785</v>
      </c>
      <c r="B366" s="45" t="s">
        <v>502</v>
      </c>
      <c r="C366" s="45" t="s">
        <v>17</v>
      </c>
      <c r="D366" s="45" t="s">
        <v>1724</v>
      </c>
      <c r="E366" s="45" t="s">
        <v>2170</v>
      </c>
      <c r="F366" s="45" t="s">
        <v>1723</v>
      </c>
      <c r="G366" s="45" t="s">
        <v>2198</v>
      </c>
      <c r="H366" s="46">
        <v>0</v>
      </c>
      <c r="I366" s="47">
        <v>0</v>
      </c>
      <c r="J366" s="36" t="str">
        <f t="shared" si="10"/>
        <v>2546620</v>
      </c>
      <c r="K366" s="48" t="str">
        <f t="shared" si="11"/>
        <v>Y</v>
      </c>
    </row>
    <row r="367" spans="1:11" x14ac:dyDescent="0.35">
      <c r="A367" s="45" t="s">
        <v>2785</v>
      </c>
      <c r="B367" s="45" t="s">
        <v>502</v>
      </c>
      <c r="C367" s="45" t="s">
        <v>17</v>
      </c>
      <c r="D367" s="45" t="s">
        <v>1724</v>
      </c>
      <c r="E367" s="45" t="s">
        <v>19</v>
      </c>
      <c r="F367" s="45" t="s">
        <v>1723</v>
      </c>
      <c r="G367" s="45" t="s">
        <v>2198</v>
      </c>
      <c r="H367" s="46">
        <v>60317</v>
      </c>
      <c r="I367" s="47">
        <v>0.17169999999999999</v>
      </c>
      <c r="J367" s="36" t="str">
        <f t="shared" si="10"/>
        <v>2546620</v>
      </c>
      <c r="K367" s="48" t="str">
        <f t="shared" si="11"/>
        <v>Y</v>
      </c>
    </row>
    <row r="368" spans="1:11" x14ac:dyDescent="0.35">
      <c r="A368" s="45" t="s">
        <v>2785</v>
      </c>
      <c r="B368" s="45" t="s">
        <v>502</v>
      </c>
      <c r="C368" s="45" t="s">
        <v>17</v>
      </c>
      <c r="D368" s="45" t="s">
        <v>1724</v>
      </c>
      <c r="E368" s="45" t="s">
        <v>2787</v>
      </c>
      <c r="F368" s="45" t="s">
        <v>1723</v>
      </c>
      <c r="G368" s="45" t="s">
        <v>2198</v>
      </c>
      <c r="H368" s="46">
        <v>0</v>
      </c>
      <c r="I368" s="47">
        <v>0</v>
      </c>
      <c r="J368" s="36" t="str">
        <f t="shared" si="10"/>
        <v>2546620</v>
      </c>
      <c r="K368" s="48" t="str">
        <f t="shared" si="11"/>
        <v>Y</v>
      </c>
    </row>
    <row r="369" spans="1:11" x14ac:dyDescent="0.35">
      <c r="A369" s="45" t="s">
        <v>2785</v>
      </c>
      <c r="B369" s="45" t="s">
        <v>502</v>
      </c>
      <c r="C369" s="45" t="s">
        <v>17</v>
      </c>
      <c r="D369" s="45" t="s">
        <v>1724</v>
      </c>
      <c r="E369" s="45" t="s">
        <v>2788</v>
      </c>
      <c r="F369" s="45" t="s">
        <v>1723</v>
      </c>
      <c r="G369" s="45" t="s">
        <v>2198</v>
      </c>
      <c r="H369" s="46">
        <v>183199</v>
      </c>
      <c r="I369" s="47">
        <v>0.52149999999999996</v>
      </c>
      <c r="J369" s="36" t="str">
        <f t="shared" si="10"/>
        <v>2546620</v>
      </c>
      <c r="K369" s="48" t="str">
        <f t="shared" si="11"/>
        <v>Y</v>
      </c>
    </row>
    <row r="370" spans="1:11" x14ac:dyDescent="0.35">
      <c r="A370" s="45" t="s">
        <v>2785</v>
      </c>
      <c r="B370" s="45" t="s">
        <v>508</v>
      </c>
      <c r="C370" s="45" t="s">
        <v>17</v>
      </c>
      <c r="D370" s="45" t="s">
        <v>509</v>
      </c>
      <c r="E370" s="45" t="s">
        <v>2170</v>
      </c>
      <c r="F370" s="45" t="s">
        <v>2786</v>
      </c>
      <c r="G370" s="45" t="s">
        <v>2169</v>
      </c>
      <c r="H370" s="46">
        <v>0</v>
      </c>
      <c r="I370" s="47">
        <v>0</v>
      </c>
      <c r="J370" s="36" t="str">
        <f t="shared" si="10"/>
        <v>2642725</v>
      </c>
      <c r="K370" s="48" t="str">
        <f t="shared" si="11"/>
        <v>N</v>
      </c>
    </row>
    <row r="371" spans="1:11" x14ac:dyDescent="0.35">
      <c r="A371" s="45" t="s">
        <v>2785</v>
      </c>
      <c r="B371" s="45" t="s">
        <v>508</v>
      </c>
      <c r="C371" s="45" t="s">
        <v>17</v>
      </c>
      <c r="D371" s="45" t="s">
        <v>509</v>
      </c>
      <c r="E371" s="45" t="s">
        <v>19</v>
      </c>
      <c r="F371" s="45" t="s">
        <v>2786</v>
      </c>
      <c r="G371" s="45" t="s">
        <v>2169</v>
      </c>
      <c r="H371" s="46">
        <v>237692</v>
      </c>
      <c r="I371" s="47">
        <v>7.4999999999999997E-2</v>
      </c>
      <c r="J371" s="36" t="str">
        <f t="shared" si="10"/>
        <v>2642725</v>
      </c>
      <c r="K371" s="48" t="str">
        <f t="shared" si="11"/>
        <v>N</v>
      </c>
    </row>
    <row r="372" spans="1:11" x14ac:dyDescent="0.35">
      <c r="A372" s="45" t="s">
        <v>2785</v>
      </c>
      <c r="B372" s="45" t="s">
        <v>508</v>
      </c>
      <c r="C372" s="45" t="s">
        <v>17</v>
      </c>
      <c r="D372" s="45" t="s">
        <v>509</v>
      </c>
      <c r="E372" s="45" t="s">
        <v>2787</v>
      </c>
      <c r="F372" s="45" t="s">
        <v>2786</v>
      </c>
      <c r="G372" s="45" t="s">
        <v>2169</v>
      </c>
      <c r="H372" s="46">
        <v>0</v>
      </c>
      <c r="I372" s="47">
        <v>0</v>
      </c>
      <c r="J372" s="36" t="str">
        <f t="shared" si="10"/>
        <v>2642725</v>
      </c>
      <c r="K372" s="48" t="str">
        <f t="shared" si="11"/>
        <v>N</v>
      </c>
    </row>
    <row r="373" spans="1:11" x14ac:dyDescent="0.35">
      <c r="A373" s="45" t="s">
        <v>2785</v>
      </c>
      <c r="B373" s="45" t="s">
        <v>508</v>
      </c>
      <c r="C373" s="45" t="s">
        <v>17</v>
      </c>
      <c r="D373" s="45" t="s">
        <v>509</v>
      </c>
      <c r="E373" s="45" t="s">
        <v>2788</v>
      </c>
      <c r="F373" s="45" t="s">
        <v>2786</v>
      </c>
      <c r="G373" s="45" t="s">
        <v>2169</v>
      </c>
      <c r="H373" s="46">
        <v>2379137</v>
      </c>
      <c r="I373" s="47">
        <v>0.75070000000000003</v>
      </c>
      <c r="J373" s="36" t="str">
        <f t="shared" si="10"/>
        <v>2642725</v>
      </c>
      <c r="K373" s="48" t="str">
        <f t="shared" si="11"/>
        <v>N</v>
      </c>
    </row>
    <row r="374" spans="1:11" x14ac:dyDescent="0.35">
      <c r="A374" s="45" t="s">
        <v>2785</v>
      </c>
      <c r="B374" s="45" t="s">
        <v>508</v>
      </c>
      <c r="C374" s="45" t="s">
        <v>17</v>
      </c>
      <c r="D374" s="45" t="s">
        <v>510</v>
      </c>
      <c r="E374" s="45" t="s">
        <v>2170</v>
      </c>
      <c r="F374" s="45" t="s">
        <v>2786</v>
      </c>
      <c r="G374" s="45" t="s">
        <v>2169</v>
      </c>
      <c r="H374" s="46">
        <v>0</v>
      </c>
      <c r="I374" s="47">
        <v>0</v>
      </c>
      <c r="J374" s="36" t="str">
        <f t="shared" si="10"/>
        <v>2642735</v>
      </c>
      <c r="K374" s="48" t="str">
        <f t="shared" si="11"/>
        <v>N</v>
      </c>
    </row>
    <row r="375" spans="1:11" x14ac:dyDescent="0.35">
      <c r="A375" s="45" t="s">
        <v>2785</v>
      </c>
      <c r="B375" s="45" t="s">
        <v>508</v>
      </c>
      <c r="C375" s="45" t="s">
        <v>17</v>
      </c>
      <c r="D375" s="45" t="s">
        <v>510</v>
      </c>
      <c r="E375" s="45" t="s">
        <v>19</v>
      </c>
      <c r="F375" s="45" t="s">
        <v>2786</v>
      </c>
      <c r="G375" s="45" t="s">
        <v>2169</v>
      </c>
      <c r="H375" s="46">
        <v>4945443</v>
      </c>
      <c r="I375" s="47">
        <v>0.4758</v>
      </c>
      <c r="J375" s="36" t="str">
        <f t="shared" si="10"/>
        <v>2642735</v>
      </c>
      <c r="K375" s="48" t="str">
        <f t="shared" si="11"/>
        <v>N</v>
      </c>
    </row>
    <row r="376" spans="1:11" x14ac:dyDescent="0.35">
      <c r="A376" s="45" t="s">
        <v>2785</v>
      </c>
      <c r="B376" s="45" t="s">
        <v>508</v>
      </c>
      <c r="C376" s="45" t="s">
        <v>17</v>
      </c>
      <c r="D376" s="45" t="s">
        <v>510</v>
      </c>
      <c r="E376" s="45" t="s">
        <v>30</v>
      </c>
      <c r="F376" s="45" t="s">
        <v>2786</v>
      </c>
      <c r="G376" s="45" t="s">
        <v>2169</v>
      </c>
      <c r="H376" s="46">
        <v>0</v>
      </c>
      <c r="I376" s="47">
        <v>0</v>
      </c>
      <c r="J376" s="36" t="str">
        <f t="shared" si="10"/>
        <v>2642735</v>
      </c>
      <c r="K376" s="48" t="str">
        <f t="shared" si="11"/>
        <v>N</v>
      </c>
    </row>
    <row r="377" spans="1:11" x14ac:dyDescent="0.35">
      <c r="A377" s="45" t="s">
        <v>2785</v>
      </c>
      <c r="B377" s="45" t="s">
        <v>508</v>
      </c>
      <c r="C377" s="45" t="s">
        <v>17</v>
      </c>
      <c r="D377" s="45" t="s">
        <v>510</v>
      </c>
      <c r="E377" s="45" t="s">
        <v>2787</v>
      </c>
      <c r="F377" s="45" t="s">
        <v>2786</v>
      </c>
      <c r="G377" s="45" t="s">
        <v>2169</v>
      </c>
      <c r="H377" s="46">
        <v>0</v>
      </c>
      <c r="I377" s="47">
        <v>0</v>
      </c>
      <c r="J377" s="36" t="str">
        <f t="shared" si="10"/>
        <v>2642735</v>
      </c>
      <c r="K377" s="48" t="str">
        <f t="shared" si="11"/>
        <v>N</v>
      </c>
    </row>
    <row r="378" spans="1:11" x14ac:dyDescent="0.35">
      <c r="A378" s="45" t="s">
        <v>2785</v>
      </c>
      <c r="B378" s="45" t="s">
        <v>508</v>
      </c>
      <c r="C378" s="45" t="s">
        <v>17</v>
      </c>
      <c r="D378" s="45" t="s">
        <v>510</v>
      </c>
      <c r="E378" s="45" t="s">
        <v>2788</v>
      </c>
      <c r="F378" s="45" t="s">
        <v>2786</v>
      </c>
      <c r="G378" s="45" t="s">
        <v>2169</v>
      </c>
      <c r="H378" s="46">
        <v>7613571</v>
      </c>
      <c r="I378" s="47">
        <v>0.73250000000000004</v>
      </c>
      <c r="J378" s="36" t="str">
        <f t="shared" si="10"/>
        <v>2642735</v>
      </c>
      <c r="K378" s="48" t="str">
        <f t="shared" si="11"/>
        <v>N</v>
      </c>
    </row>
    <row r="379" spans="1:11" x14ac:dyDescent="0.35">
      <c r="A379" s="45" t="s">
        <v>2785</v>
      </c>
      <c r="B379" s="45" t="s">
        <v>508</v>
      </c>
      <c r="C379" s="45" t="s">
        <v>17</v>
      </c>
      <c r="D379" s="45" t="s">
        <v>515</v>
      </c>
      <c r="E379" s="45" t="s">
        <v>2170</v>
      </c>
      <c r="F379" s="45" t="s">
        <v>2786</v>
      </c>
      <c r="G379" s="45" t="s">
        <v>2169</v>
      </c>
      <c r="H379" s="46">
        <v>0</v>
      </c>
      <c r="I379" s="47">
        <v>0</v>
      </c>
      <c r="J379" s="36" t="str">
        <f t="shared" si="10"/>
        <v>2642765</v>
      </c>
      <c r="K379" s="48" t="str">
        <f t="shared" si="11"/>
        <v>N</v>
      </c>
    </row>
    <row r="380" spans="1:11" x14ac:dyDescent="0.35">
      <c r="A380" s="45" t="s">
        <v>2785</v>
      </c>
      <c r="B380" s="45" t="s">
        <v>508</v>
      </c>
      <c r="C380" s="45" t="s">
        <v>17</v>
      </c>
      <c r="D380" s="45" t="s">
        <v>515</v>
      </c>
      <c r="E380" s="45" t="s">
        <v>19</v>
      </c>
      <c r="F380" s="45" t="s">
        <v>2786</v>
      </c>
      <c r="G380" s="45" t="s">
        <v>2169</v>
      </c>
      <c r="H380" s="46">
        <v>2476405</v>
      </c>
      <c r="I380" s="47">
        <v>0.21560000000000001</v>
      </c>
      <c r="J380" s="36" t="str">
        <f t="shared" si="10"/>
        <v>2642765</v>
      </c>
      <c r="K380" s="48" t="str">
        <f t="shared" si="11"/>
        <v>N</v>
      </c>
    </row>
    <row r="381" spans="1:11" x14ac:dyDescent="0.35">
      <c r="A381" s="45" t="s">
        <v>2785</v>
      </c>
      <c r="B381" s="45" t="s">
        <v>508</v>
      </c>
      <c r="C381" s="45" t="s">
        <v>17</v>
      </c>
      <c r="D381" s="45" t="s">
        <v>515</v>
      </c>
      <c r="E381" s="45" t="s">
        <v>2787</v>
      </c>
      <c r="F381" s="45" t="s">
        <v>2786</v>
      </c>
      <c r="G381" s="45" t="s">
        <v>2169</v>
      </c>
      <c r="H381" s="46">
        <v>0</v>
      </c>
      <c r="I381" s="47">
        <v>0</v>
      </c>
      <c r="J381" s="36" t="str">
        <f t="shared" si="10"/>
        <v>2642765</v>
      </c>
      <c r="K381" s="48" t="str">
        <f t="shared" si="11"/>
        <v>N</v>
      </c>
    </row>
    <row r="382" spans="1:11" x14ac:dyDescent="0.35">
      <c r="A382" s="45" t="s">
        <v>2785</v>
      </c>
      <c r="B382" s="45" t="s">
        <v>508</v>
      </c>
      <c r="C382" s="45" t="s">
        <v>17</v>
      </c>
      <c r="D382" s="45" t="s">
        <v>515</v>
      </c>
      <c r="E382" s="45" t="s">
        <v>2788</v>
      </c>
      <c r="F382" s="45" t="s">
        <v>2786</v>
      </c>
      <c r="G382" s="45" t="s">
        <v>2169</v>
      </c>
      <c r="H382" s="46">
        <v>6135879</v>
      </c>
      <c r="I382" s="47">
        <v>0.53420000000000001</v>
      </c>
      <c r="J382" s="36" t="str">
        <f t="shared" si="10"/>
        <v>2642765</v>
      </c>
      <c r="K382" s="48" t="str">
        <f t="shared" si="11"/>
        <v>N</v>
      </c>
    </row>
    <row r="383" spans="1:11" x14ac:dyDescent="0.35">
      <c r="A383" s="45" t="s">
        <v>2785</v>
      </c>
      <c r="B383" s="45" t="s">
        <v>516</v>
      </c>
      <c r="C383" s="45" t="s">
        <v>17</v>
      </c>
      <c r="D383" s="45" t="s">
        <v>517</v>
      </c>
      <c r="E383" s="45" t="s">
        <v>2170</v>
      </c>
      <c r="F383" s="45" t="s">
        <v>2786</v>
      </c>
      <c r="G383" s="45" t="s">
        <v>2169</v>
      </c>
      <c r="H383" s="46">
        <v>0</v>
      </c>
      <c r="I383" s="47">
        <v>0</v>
      </c>
      <c r="J383" s="36" t="str">
        <f t="shared" si="10"/>
        <v>2742815</v>
      </c>
      <c r="K383" s="48" t="str">
        <f t="shared" si="11"/>
        <v>N</v>
      </c>
    </row>
    <row r="384" spans="1:11" x14ac:dyDescent="0.35">
      <c r="A384" s="45" t="s">
        <v>2785</v>
      </c>
      <c r="B384" s="45" t="s">
        <v>516</v>
      </c>
      <c r="C384" s="45" t="s">
        <v>17</v>
      </c>
      <c r="D384" s="45" t="s">
        <v>517</v>
      </c>
      <c r="E384" s="45" t="s">
        <v>19</v>
      </c>
      <c r="F384" s="45" t="s">
        <v>2786</v>
      </c>
      <c r="G384" s="45" t="s">
        <v>2169</v>
      </c>
      <c r="H384" s="46">
        <v>1739229</v>
      </c>
      <c r="I384" s="47">
        <v>0.35959999999999998</v>
      </c>
      <c r="J384" s="36" t="str">
        <f t="shared" si="10"/>
        <v>2742815</v>
      </c>
      <c r="K384" s="48" t="str">
        <f t="shared" si="11"/>
        <v>N</v>
      </c>
    </row>
    <row r="385" spans="1:11" x14ac:dyDescent="0.35">
      <c r="A385" s="45" t="s">
        <v>2785</v>
      </c>
      <c r="B385" s="45" t="s">
        <v>516</v>
      </c>
      <c r="C385" s="45" t="s">
        <v>17</v>
      </c>
      <c r="D385" s="45" t="s">
        <v>517</v>
      </c>
      <c r="E385" s="45" t="s">
        <v>2787</v>
      </c>
      <c r="F385" s="45" t="s">
        <v>2786</v>
      </c>
      <c r="G385" s="45" t="s">
        <v>2169</v>
      </c>
      <c r="H385" s="46">
        <v>0</v>
      </c>
      <c r="I385" s="47">
        <v>0</v>
      </c>
      <c r="J385" s="36" t="str">
        <f t="shared" si="10"/>
        <v>2742815</v>
      </c>
      <c r="K385" s="48" t="str">
        <f t="shared" si="11"/>
        <v>N</v>
      </c>
    </row>
    <row r="386" spans="1:11" x14ac:dyDescent="0.35">
      <c r="A386" s="45" t="s">
        <v>2785</v>
      </c>
      <c r="B386" s="45" t="s">
        <v>516</v>
      </c>
      <c r="C386" s="45" t="s">
        <v>17</v>
      </c>
      <c r="D386" s="45" t="s">
        <v>517</v>
      </c>
      <c r="E386" s="45" t="s">
        <v>2788</v>
      </c>
      <c r="F386" s="45" t="s">
        <v>2786</v>
      </c>
      <c r="G386" s="45" t="s">
        <v>2169</v>
      </c>
      <c r="H386" s="46">
        <v>2500504</v>
      </c>
      <c r="I386" s="47">
        <v>0.51700000000000002</v>
      </c>
      <c r="J386" s="36" t="str">
        <f t="shared" si="10"/>
        <v>2742815</v>
      </c>
      <c r="K386" s="48" t="str">
        <f t="shared" si="11"/>
        <v>N</v>
      </c>
    </row>
    <row r="387" spans="1:11" x14ac:dyDescent="0.35">
      <c r="A387" s="45" t="s">
        <v>2785</v>
      </c>
      <c r="B387" s="45" t="s">
        <v>516</v>
      </c>
      <c r="C387" s="45" t="s">
        <v>17</v>
      </c>
      <c r="D387" s="45" t="s">
        <v>523</v>
      </c>
      <c r="E387" s="45" t="s">
        <v>2170</v>
      </c>
      <c r="F387" s="45" t="s">
        <v>516</v>
      </c>
      <c r="G387" s="45" t="s">
        <v>2198</v>
      </c>
      <c r="H387" s="46">
        <v>0</v>
      </c>
      <c r="I387" s="47">
        <v>0</v>
      </c>
      <c r="J387" s="36" t="str">
        <f t="shared" ref="J387:J450" si="12">B387&amp;C387&amp;D387</f>
        <v>2742825</v>
      </c>
      <c r="K387" s="48" t="str">
        <f t="shared" ref="K387:K450" si="13">G387</f>
        <v>Y</v>
      </c>
    </row>
    <row r="388" spans="1:11" x14ac:dyDescent="0.35">
      <c r="A388" s="45" t="s">
        <v>2785</v>
      </c>
      <c r="B388" s="45" t="s">
        <v>516</v>
      </c>
      <c r="C388" s="45" t="s">
        <v>17</v>
      </c>
      <c r="D388" s="45" t="s">
        <v>523</v>
      </c>
      <c r="E388" s="45" t="s">
        <v>19</v>
      </c>
      <c r="F388" s="45" t="s">
        <v>516</v>
      </c>
      <c r="G388" s="45" t="s">
        <v>2198</v>
      </c>
      <c r="H388" s="46">
        <v>1143274</v>
      </c>
      <c r="I388" s="47">
        <v>0.34360000000000002</v>
      </c>
      <c r="J388" s="36" t="str">
        <f t="shared" si="12"/>
        <v>2742825</v>
      </c>
      <c r="K388" s="48" t="str">
        <f t="shared" si="13"/>
        <v>Y</v>
      </c>
    </row>
    <row r="389" spans="1:11" x14ac:dyDescent="0.35">
      <c r="A389" s="45" t="s">
        <v>2785</v>
      </c>
      <c r="B389" s="45" t="s">
        <v>516</v>
      </c>
      <c r="C389" s="45" t="s">
        <v>17</v>
      </c>
      <c r="D389" s="45" t="s">
        <v>523</v>
      </c>
      <c r="E389" s="45" t="s">
        <v>2787</v>
      </c>
      <c r="F389" s="45" t="s">
        <v>516</v>
      </c>
      <c r="G389" s="45" t="s">
        <v>2198</v>
      </c>
      <c r="H389" s="46">
        <v>0</v>
      </c>
      <c r="I389" s="47">
        <v>0</v>
      </c>
      <c r="J389" s="36" t="str">
        <f t="shared" si="12"/>
        <v>2742825</v>
      </c>
      <c r="K389" s="48" t="str">
        <f t="shared" si="13"/>
        <v>Y</v>
      </c>
    </row>
    <row r="390" spans="1:11" x14ac:dyDescent="0.35">
      <c r="A390" s="45" t="s">
        <v>2785</v>
      </c>
      <c r="B390" s="45" t="s">
        <v>516</v>
      </c>
      <c r="C390" s="45" t="s">
        <v>17</v>
      </c>
      <c r="D390" s="45" t="s">
        <v>523</v>
      </c>
      <c r="E390" s="45" t="s">
        <v>2788</v>
      </c>
      <c r="F390" s="45" t="s">
        <v>516</v>
      </c>
      <c r="G390" s="45" t="s">
        <v>2198</v>
      </c>
      <c r="H390" s="46">
        <v>1915550</v>
      </c>
      <c r="I390" s="47">
        <v>0.57569999999999999</v>
      </c>
      <c r="J390" s="36" t="str">
        <f t="shared" si="12"/>
        <v>2742825</v>
      </c>
      <c r="K390" s="48" t="str">
        <f t="shared" si="13"/>
        <v>Y</v>
      </c>
    </row>
    <row r="391" spans="1:11" x14ac:dyDescent="0.35">
      <c r="A391" s="45" t="s">
        <v>2785</v>
      </c>
      <c r="B391" s="45" t="s">
        <v>516</v>
      </c>
      <c r="C391" s="45" t="s">
        <v>17</v>
      </c>
      <c r="D391" s="45" t="s">
        <v>531</v>
      </c>
      <c r="E391" s="45" t="s">
        <v>2170</v>
      </c>
      <c r="F391" s="45" t="s">
        <v>2786</v>
      </c>
      <c r="G391" s="45" t="s">
        <v>2169</v>
      </c>
      <c r="H391" s="46">
        <v>0</v>
      </c>
      <c r="I391" s="47">
        <v>0</v>
      </c>
      <c r="J391" s="36" t="str">
        <f t="shared" si="12"/>
        <v>2742855</v>
      </c>
      <c r="K391" s="48" t="str">
        <f t="shared" si="13"/>
        <v>N</v>
      </c>
    </row>
    <row r="392" spans="1:11" x14ac:dyDescent="0.35">
      <c r="A392" s="45" t="s">
        <v>2785</v>
      </c>
      <c r="B392" s="45" t="s">
        <v>516</v>
      </c>
      <c r="C392" s="45" t="s">
        <v>17</v>
      </c>
      <c r="D392" s="45" t="s">
        <v>531</v>
      </c>
      <c r="E392" s="45" t="s">
        <v>19</v>
      </c>
      <c r="F392" s="45" t="s">
        <v>2786</v>
      </c>
      <c r="G392" s="45" t="s">
        <v>2169</v>
      </c>
      <c r="H392" s="46">
        <v>2162186</v>
      </c>
      <c r="I392" s="47">
        <v>0.70309999999999995</v>
      </c>
      <c r="J392" s="36" t="str">
        <f t="shared" si="12"/>
        <v>2742855</v>
      </c>
      <c r="K392" s="48" t="str">
        <f t="shared" si="13"/>
        <v>N</v>
      </c>
    </row>
    <row r="393" spans="1:11" x14ac:dyDescent="0.35">
      <c r="A393" s="45" t="s">
        <v>2785</v>
      </c>
      <c r="B393" s="45" t="s">
        <v>516</v>
      </c>
      <c r="C393" s="45" t="s">
        <v>17</v>
      </c>
      <c r="D393" s="45" t="s">
        <v>531</v>
      </c>
      <c r="E393" s="45" t="s">
        <v>2787</v>
      </c>
      <c r="F393" s="45" t="s">
        <v>2786</v>
      </c>
      <c r="G393" s="45" t="s">
        <v>2169</v>
      </c>
      <c r="H393" s="46">
        <v>0</v>
      </c>
      <c r="I393" s="47">
        <v>0</v>
      </c>
      <c r="J393" s="36" t="str">
        <f t="shared" si="12"/>
        <v>2742855</v>
      </c>
      <c r="K393" s="48" t="str">
        <f t="shared" si="13"/>
        <v>N</v>
      </c>
    </row>
    <row r="394" spans="1:11" x14ac:dyDescent="0.35">
      <c r="A394" s="45" t="s">
        <v>2785</v>
      </c>
      <c r="B394" s="45" t="s">
        <v>516</v>
      </c>
      <c r="C394" s="45" t="s">
        <v>17</v>
      </c>
      <c r="D394" s="45" t="s">
        <v>531</v>
      </c>
      <c r="E394" s="45" t="s">
        <v>2788</v>
      </c>
      <c r="F394" s="45" t="s">
        <v>2786</v>
      </c>
      <c r="G394" s="45" t="s">
        <v>2169</v>
      </c>
      <c r="H394" s="46">
        <v>2412201</v>
      </c>
      <c r="I394" s="47">
        <v>0.78439999999999999</v>
      </c>
      <c r="J394" s="36" t="str">
        <f t="shared" si="12"/>
        <v>2742855</v>
      </c>
      <c r="K394" s="48" t="str">
        <f t="shared" si="13"/>
        <v>N</v>
      </c>
    </row>
    <row r="395" spans="1:11" x14ac:dyDescent="0.35">
      <c r="A395" s="45" t="s">
        <v>2785</v>
      </c>
      <c r="B395" s="45" t="s">
        <v>516</v>
      </c>
      <c r="C395" s="45" t="s">
        <v>17</v>
      </c>
      <c r="D395" s="45" t="s">
        <v>535</v>
      </c>
      <c r="E395" s="45" t="s">
        <v>19</v>
      </c>
      <c r="F395" s="45" t="s">
        <v>2786</v>
      </c>
      <c r="G395" s="45" t="s">
        <v>2169</v>
      </c>
      <c r="H395" s="46">
        <v>4033932</v>
      </c>
      <c r="I395" s="47">
        <v>0.33589999999999998</v>
      </c>
      <c r="J395" s="36" t="str">
        <f t="shared" si="12"/>
        <v>2742865</v>
      </c>
      <c r="K395" s="48" t="str">
        <f t="shared" si="13"/>
        <v>N</v>
      </c>
    </row>
    <row r="396" spans="1:11" x14ac:dyDescent="0.35">
      <c r="A396" s="45" t="s">
        <v>2785</v>
      </c>
      <c r="B396" s="45" t="s">
        <v>516</v>
      </c>
      <c r="C396" s="45" t="s">
        <v>17</v>
      </c>
      <c r="D396" s="45" t="s">
        <v>535</v>
      </c>
      <c r="E396" s="45" t="s">
        <v>30</v>
      </c>
      <c r="F396" s="45" t="s">
        <v>2786</v>
      </c>
      <c r="G396" s="45" t="s">
        <v>2169</v>
      </c>
      <c r="H396" s="46">
        <v>118892</v>
      </c>
      <c r="I396" s="47">
        <v>9.9000000000000008E-3</v>
      </c>
      <c r="J396" s="36" t="str">
        <f t="shared" si="12"/>
        <v>2742865</v>
      </c>
      <c r="K396" s="48" t="str">
        <f t="shared" si="13"/>
        <v>N</v>
      </c>
    </row>
    <row r="397" spans="1:11" x14ac:dyDescent="0.35">
      <c r="A397" s="45" t="s">
        <v>2785</v>
      </c>
      <c r="B397" s="45" t="s">
        <v>516</v>
      </c>
      <c r="C397" s="45" t="s">
        <v>17</v>
      </c>
      <c r="D397" s="45" t="s">
        <v>535</v>
      </c>
      <c r="E397" s="45" t="s">
        <v>2787</v>
      </c>
      <c r="F397" s="45" t="s">
        <v>2786</v>
      </c>
      <c r="G397" s="45" t="s">
        <v>2169</v>
      </c>
      <c r="H397" s="46">
        <v>0</v>
      </c>
      <c r="I397" s="47">
        <v>0</v>
      </c>
      <c r="J397" s="36" t="str">
        <f t="shared" si="12"/>
        <v>2742865</v>
      </c>
      <c r="K397" s="48" t="str">
        <f t="shared" si="13"/>
        <v>N</v>
      </c>
    </row>
    <row r="398" spans="1:11" x14ac:dyDescent="0.35">
      <c r="A398" s="45" t="s">
        <v>2785</v>
      </c>
      <c r="B398" s="45" t="s">
        <v>516</v>
      </c>
      <c r="C398" s="45" t="s">
        <v>17</v>
      </c>
      <c r="D398" s="45" t="s">
        <v>535</v>
      </c>
      <c r="E398" s="45" t="s">
        <v>2788</v>
      </c>
      <c r="F398" s="45" t="s">
        <v>2786</v>
      </c>
      <c r="G398" s="45" t="s">
        <v>2169</v>
      </c>
      <c r="H398" s="46">
        <v>8646713</v>
      </c>
      <c r="I398" s="47">
        <v>0.72</v>
      </c>
      <c r="J398" s="36" t="str">
        <f t="shared" si="12"/>
        <v>2742865</v>
      </c>
      <c r="K398" s="48" t="str">
        <f t="shared" si="13"/>
        <v>N</v>
      </c>
    </row>
    <row r="399" spans="1:11" x14ac:dyDescent="0.35">
      <c r="A399" s="45" t="s">
        <v>2785</v>
      </c>
      <c r="B399" s="45" t="s">
        <v>516</v>
      </c>
      <c r="C399" s="45" t="s">
        <v>17</v>
      </c>
      <c r="D399" s="45" t="s">
        <v>544</v>
      </c>
      <c r="E399" s="45" t="s">
        <v>2170</v>
      </c>
      <c r="F399" s="45" t="s">
        <v>516</v>
      </c>
      <c r="G399" s="45" t="s">
        <v>2198</v>
      </c>
      <c r="H399" s="46">
        <v>0</v>
      </c>
      <c r="I399" s="47">
        <v>0</v>
      </c>
      <c r="J399" s="36" t="str">
        <f t="shared" si="12"/>
        <v>2745625</v>
      </c>
      <c r="K399" s="48" t="str">
        <f t="shared" si="13"/>
        <v>Y</v>
      </c>
    </row>
    <row r="400" spans="1:11" x14ac:dyDescent="0.35">
      <c r="A400" s="45" t="s">
        <v>2785</v>
      </c>
      <c r="B400" s="45" t="s">
        <v>516</v>
      </c>
      <c r="C400" s="45" t="s">
        <v>17</v>
      </c>
      <c r="D400" s="45" t="s">
        <v>544</v>
      </c>
      <c r="E400" s="45" t="s">
        <v>19</v>
      </c>
      <c r="F400" s="45" t="s">
        <v>516</v>
      </c>
      <c r="G400" s="45" t="s">
        <v>2198</v>
      </c>
      <c r="H400" s="46">
        <v>2384356</v>
      </c>
      <c r="I400" s="47">
        <v>0.72819999999999996</v>
      </c>
      <c r="J400" s="36" t="str">
        <f t="shared" si="12"/>
        <v>2745625</v>
      </c>
      <c r="K400" s="48" t="str">
        <f t="shared" si="13"/>
        <v>Y</v>
      </c>
    </row>
    <row r="401" spans="1:11" x14ac:dyDescent="0.35">
      <c r="A401" s="45" t="s">
        <v>2785</v>
      </c>
      <c r="B401" s="45" t="s">
        <v>516</v>
      </c>
      <c r="C401" s="45" t="s">
        <v>17</v>
      </c>
      <c r="D401" s="45" t="s">
        <v>544</v>
      </c>
      <c r="E401" s="45" t="s">
        <v>2787</v>
      </c>
      <c r="F401" s="45" t="s">
        <v>516</v>
      </c>
      <c r="G401" s="45" t="s">
        <v>2198</v>
      </c>
      <c r="H401" s="46">
        <v>0</v>
      </c>
      <c r="I401" s="47">
        <v>0</v>
      </c>
      <c r="J401" s="36" t="str">
        <f t="shared" si="12"/>
        <v>2745625</v>
      </c>
      <c r="K401" s="48" t="str">
        <f t="shared" si="13"/>
        <v>Y</v>
      </c>
    </row>
    <row r="402" spans="1:11" x14ac:dyDescent="0.35">
      <c r="A402" s="45" t="s">
        <v>2785</v>
      </c>
      <c r="B402" s="45" t="s">
        <v>516</v>
      </c>
      <c r="C402" s="45" t="s">
        <v>17</v>
      </c>
      <c r="D402" s="45" t="s">
        <v>544</v>
      </c>
      <c r="E402" s="45" t="s">
        <v>2788</v>
      </c>
      <c r="F402" s="45" t="s">
        <v>516</v>
      </c>
      <c r="G402" s="45" t="s">
        <v>2198</v>
      </c>
      <c r="H402" s="46">
        <v>1963279</v>
      </c>
      <c r="I402" s="47">
        <v>0.59960000000000002</v>
      </c>
      <c r="J402" s="36" t="str">
        <f t="shared" si="12"/>
        <v>2745625</v>
      </c>
      <c r="K402" s="48" t="str">
        <f t="shared" si="13"/>
        <v>Y</v>
      </c>
    </row>
    <row r="403" spans="1:11" x14ac:dyDescent="0.35">
      <c r="A403" s="45" t="s">
        <v>2785</v>
      </c>
      <c r="B403" s="45" t="s">
        <v>571</v>
      </c>
      <c r="C403" s="45" t="s">
        <v>17</v>
      </c>
      <c r="D403" s="45" t="s">
        <v>572</v>
      </c>
      <c r="E403" s="45" t="s">
        <v>2170</v>
      </c>
      <c r="F403" s="45" t="s">
        <v>2786</v>
      </c>
      <c r="G403" s="45" t="s">
        <v>2169</v>
      </c>
      <c r="H403" s="46">
        <v>0</v>
      </c>
      <c r="I403" s="47">
        <v>0</v>
      </c>
      <c r="J403" s="36" t="str">
        <f t="shared" si="12"/>
        <v>2842920</v>
      </c>
      <c r="K403" s="48" t="str">
        <f t="shared" si="13"/>
        <v>N</v>
      </c>
    </row>
    <row r="404" spans="1:11" x14ac:dyDescent="0.35">
      <c r="A404" s="45" t="s">
        <v>2785</v>
      </c>
      <c r="B404" s="45" t="s">
        <v>571</v>
      </c>
      <c r="C404" s="45" t="s">
        <v>17</v>
      </c>
      <c r="D404" s="45" t="s">
        <v>572</v>
      </c>
      <c r="E404" s="45" t="s">
        <v>19</v>
      </c>
      <c r="F404" s="45" t="s">
        <v>2786</v>
      </c>
      <c r="G404" s="45" t="s">
        <v>2169</v>
      </c>
      <c r="H404" s="46">
        <v>734501</v>
      </c>
      <c r="I404" s="47">
        <v>0.307</v>
      </c>
      <c r="J404" s="36" t="str">
        <f t="shared" si="12"/>
        <v>2842920</v>
      </c>
      <c r="K404" s="48" t="str">
        <f t="shared" si="13"/>
        <v>N</v>
      </c>
    </row>
    <row r="405" spans="1:11" x14ac:dyDescent="0.35">
      <c r="A405" s="45" t="s">
        <v>2785</v>
      </c>
      <c r="B405" s="45" t="s">
        <v>571</v>
      </c>
      <c r="C405" s="45" t="s">
        <v>17</v>
      </c>
      <c r="D405" s="45" t="s">
        <v>572</v>
      </c>
      <c r="E405" s="45" t="s">
        <v>2787</v>
      </c>
      <c r="F405" s="45" t="s">
        <v>2786</v>
      </c>
      <c r="G405" s="45" t="s">
        <v>2169</v>
      </c>
      <c r="H405" s="46">
        <v>0</v>
      </c>
      <c r="I405" s="47">
        <v>0</v>
      </c>
      <c r="J405" s="36" t="str">
        <f t="shared" si="12"/>
        <v>2842920</v>
      </c>
      <c r="K405" s="48" t="str">
        <f t="shared" si="13"/>
        <v>N</v>
      </c>
    </row>
    <row r="406" spans="1:11" x14ac:dyDescent="0.35">
      <c r="A406" s="45" t="s">
        <v>2785</v>
      </c>
      <c r="B406" s="45" t="s">
        <v>571</v>
      </c>
      <c r="C406" s="45" t="s">
        <v>17</v>
      </c>
      <c r="D406" s="45" t="s">
        <v>572</v>
      </c>
      <c r="E406" s="45" t="s">
        <v>2788</v>
      </c>
      <c r="F406" s="45" t="s">
        <v>2786</v>
      </c>
      <c r="G406" s="45" t="s">
        <v>2169</v>
      </c>
      <c r="H406" s="46">
        <v>1758257</v>
      </c>
      <c r="I406" s="47">
        <v>0.7349</v>
      </c>
      <c r="J406" s="36" t="str">
        <f t="shared" si="12"/>
        <v>2842920</v>
      </c>
      <c r="K406" s="48" t="str">
        <f t="shared" si="13"/>
        <v>N</v>
      </c>
    </row>
    <row r="407" spans="1:11" x14ac:dyDescent="0.35">
      <c r="A407" s="45" t="s">
        <v>2785</v>
      </c>
      <c r="B407" s="45" t="s">
        <v>571</v>
      </c>
      <c r="C407" s="45" t="s">
        <v>17</v>
      </c>
      <c r="D407" s="45" t="s">
        <v>574</v>
      </c>
      <c r="E407" s="45" t="s">
        <v>2170</v>
      </c>
      <c r="F407" s="45" t="s">
        <v>2786</v>
      </c>
      <c r="G407" s="45" t="s">
        <v>2169</v>
      </c>
      <c r="H407" s="46">
        <v>0</v>
      </c>
      <c r="I407" s="47">
        <v>0</v>
      </c>
      <c r="J407" s="36" t="str">
        <f t="shared" si="12"/>
        <v>2842940</v>
      </c>
      <c r="K407" s="48" t="str">
        <f t="shared" si="13"/>
        <v>N</v>
      </c>
    </row>
    <row r="408" spans="1:11" x14ac:dyDescent="0.35">
      <c r="A408" s="45" t="s">
        <v>2785</v>
      </c>
      <c r="B408" s="45" t="s">
        <v>571</v>
      </c>
      <c r="C408" s="45" t="s">
        <v>17</v>
      </c>
      <c r="D408" s="45" t="s">
        <v>574</v>
      </c>
      <c r="E408" s="45" t="s">
        <v>19</v>
      </c>
      <c r="F408" s="45" t="s">
        <v>2786</v>
      </c>
      <c r="G408" s="45" t="s">
        <v>2169</v>
      </c>
      <c r="H408" s="46">
        <v>991222</v>
      </c>
      <c r="I408" s="47">
        <v>0.39989999999999998</v>
      </c>
      <c r="J408" s="36" t="str">
        <f t="shared" si="12"/>
        <v>2842940</v>
      </c>
      <c r="K408" s="48" t="str">
        <f t="shared" si="13"/>
        <v>N</v>
      </c>
    </row>
    <row r="409" spans="1:11" x14ac:dyDescent="0.35">
      <c r="A409" s="45" t="s">
        <v>2785</v>
      </c>
      <c r="B409" s="45" t="s">
        <v>571</v>
      </c>
      <c r="C409" s="45" t="s">
        <v>17</v>
      </c>
      <c r="D409" s="45" t="s">
        <v>574</v>
      </c>
      <c r="E409" s="45" t="s">
        <v>2787</v>
      </c>
      <c r="F409" s="45" t="s">
        <v>2786</v>
      </c>
      <c r="G409" s="45" t="s">
        <v>2169</v>
      </c>
      <c r="H409" s="46">
        <v>0</v>
      </c>
      <c r="I409" s="47">
        <v>0</v>
      </c>
      <c r="J409" s="36" t="str">
        <f t="shared" si="12"/>
        <v>2842940</v>
      </c>
      <c r="K409" s="48" t="str">
        <f t="shared" si="13"/>
        <v>N</v>
      </c>
    </row>
    <row r="410" spans="1:11" x14ac:dyDescent="0.35">
      <c r="A410" s="45" t="s">
        <v>2785</v>
      </c>
      <c r="B410" s="45" t="s">
        <v>571</v>
      </c>
      <c r="C410" s="45" t="s">
        <v>17</v>
      </c>
      <c r="D410" s="45" t="s">
        <v>574</v>
      </c>
      <c r="E410" s="45" t="s">
        <v>2788</v>
      </c>
      <c r="F410" s="45" t="s">
        <v>2786</v>
      </c>
      <c r="G410" s="45" t="s">
        <v>2169</v>
      </c>
      <c r="H410" s="46">
        <v>2303433</v>
      </c>
      <c r="I410" s="47">
        <v>0.92930000000000001</v>
      </c>
      <c r="J410" s="36" t="str">
        <f t="shared" si="12"/>
        <v>2842940</v>
      </c>
      <c r="K410" s="48" t="str">
        <f t="shared" si="13"/>
        <v>N</v>
      </c>
    </row>
    <row r="411" spans="1:11" x14ac:dyDescent="0.35">
      <c r="A411" s="45" t="s">
        <v>2785</v>
      </c>
      <c r="B411" s="45" t="s">
        <v>571</v>
      </c>
      <c r="C411" s="45" t="s">
        <v>17</v>
      </c>
      <c r="D411" s="45" t="s">
        <v>578</v>
      </c>
      <c r="E411" s="45" t="s">
        <v>2170</v>
      </c>
      <c r="F411" s="45" t="s">
        <v>2786</v>
      </c>
      <c r="G411" s="45" t="s">
        <v>2169</v>
      </c>
      <c r="H411" s="46">
        <v>0</v>
      </c>
      <c r="I411" s="47">
        <v>0</v>
      </c>
      <c r="J411" s="36" t="str">
        <f t="shared" si="12"/>
        <v>2842950</v>
      </c>
      <c r="K411" s="48" t="str">
        <f t="shared" si="13"/>
        <v>N</v>
      </c>
    </row>
    <row r="412" spans="1:11" x14ac:dyDescent="0.35">
      <c r="A412" s="45" t="s">
        <v>2785</v>
      </c>
      <c r="B412" s="45" t="s">
        <v>571</v>
      </c>
      <c r="C412" s="45" t="s">
        <v>17</v>
      </c>
      <c r="D412" s="45" t="s">
        <v>578</v>
      </c>
      <c r="E412" s="45" t="s">
        <v>19</v>
      </c>
      <c r="F412" s="45" t="s">
        <v>2786</v>
      </c>
      <c r="G412" s="45" t="s">
        <v>2169</v>
      </c>
      <c r="H412" s="46">
        <v>1623658</v>
      </c>
      <c r="I412" s="47">
        <v>0.77990000000000004</v>
      </c>
      <c r="J412" s="36" t="str">
        <f t="shared" si="12"/>
        <v>2842950</v>
      </c>
      <c r="K412" s="48" t="str">
        <f t="shared" si="13"/>
        <v>N</v>
      </c>
    </row>
    <row r="413" spans="1:11" x14ac:dyDescent="0.35">
      <c r="A413" s="45" t="s">
        <v>2785</v>
      </c>
      <c r="B413" s="45" t="s">
        <v>571</v>
      </c>
      <c r="C413" s="45" t="s">
        <v>17</v>
      </c>
      <c r="D413" s="45" t="s">
        <v>578</v>
      </c>
      <c r="E413" s="45" t="s">
        <v>2787</v>
      </c>
      <c r="F413" s="45" t="s">
        <v>2786</v>
      </c>
      <c r="G413" s="45" t="s">
        <v>2169</v>
      </c>
      <c r="H413" s="46">
        <v>0</v>
      </c>
      <c r="I413" s="47">
        <v>0</v>
      </c>
      <c r="J413" s="36" t="str">
        <f t="shared" si="12"/>
        <v>2842950</v>
      </c>
      <c r="K413" s="48" t="str">
        <f t="shared" si="13"/>
        <v>N</v>
      </c>
    </row>
    <row r="414" spans="1:11" x14ac:dyDescent="0.35">
      <c r="A414" s="45" t="s">
        <v>2785</v>
      </c>
      <c r="B414" s="45" t="s">
        <v>571</v>
      </c>
      <c r="C414" s="45" t="s">
        <v>17</v>
      </c>
      <c r="D414" s="45" t="s">
        <v>578</v>
      </c>
      <c r="E414" s="45" t="s">
        <v>2788</v>
      </c>
      <c r="F414" s="45" t="s">
        <v>2786</v>
      </c>
      <c r="G414" s="45" t="s">
        <v>2169</v>
      </c>
      <c r="H414" s="46">
        <v>1851415</v>
      </c>
      <c r="I414" s="47">
        <v>0.88929999999999998</v>
      </c>
      <c r="J414" s="36" t="str">
        <f t="shared" si="12"/>
        <v>2842950</v>
      </c>
      <c r="K414" s="48" t="str">
        <f t="shared" si="13"/>
        <v>N</v>
      </c>
    </row>
    <row r="415" spans="1:11" x14ac:dyDescent="0.35">
      <c r="A415" s="45" t="s">
        <v>2785</v>
      </c>
      <c r="B415" s="45" t="s">
        <v>571</v>
      </c>
      <c r="C415" s="45" t="s">
        <v>17</v>
      </c>
      <c r="D415" s="45" t="s">
        <v>248</v>
      </c>
      <c r="E415" s="45" t="s">
        <v>19</v>
      </c>
      <c r="F415" s="45" t="s">
        <v>244</v>
      </c>
      <c r="G415" s="45" t="s">
        <v>2198</v>
      </c>
      <c r="H415" s="46">
        <v>229876</v>
      </c>
      <c r="I415" s="47">
        <v>0.31030000000000002</v>
      </c>
      <c r="J415" s="36" t="str">
        <f t="shared" si="12"/>
        <v>2842960</v>
      </c>
      <c r="K415" s="48" t="str">
        <f t="shared" si="13"/>
        <v>Y</v>
      </c>
    </row>
    <row r="416" spans="1:11" x14ac:dyDescent="0.35">
      <c r="A416" s="45" t="s">
        <v>2785</v>
      </c>
      <c r="B416" s="45" t="s">
        <v>571</v>
      </c>
      <c r="C416" s="45" t="s">
        <v>17</v>
      </c>
      <c r="D416" s="45" t="s">
        <v>248</v>
      </c>
      <c r="E416" s="45" t="s">
        <v>30</v>
      </c>
      <c r="F416" s="45" t="s">
        <v>244</v>
      </c>
      <c r="G416" s="45" t="s">
        <v>2198</v>
      </c>
      <c r="H416" s="46">
        <v>72822</v>
      </c>
      <c r="I416" s="47">
        <v>9.8299999999999998E-2</v>
      </c>
      <c r="J416" s="36" t="str">
        <f t="shared" si="12"/>
        <v>2842960</v>
      </c>
      <c r="K416" s="48" t="str">
        <f t="shared" si="13"/>
        <v>Y</v>
      </c>
    </row>
    <row r="417" spans="1:11" x14ac:dyDescent="0.35">
      <c r="A417" s="45" t="s">
        <v>2785</v>
      </c>
      <c r="B417" s="45" t="s">
        <v>571</v>
      </c>
      <c r="C417" s="45" t="s">
        <v>17</v>
      </c>
      <c r="D417" s="45" t="s">
        <v>248</v>
      </c>
      <c r="E417" s="45" t="s">
        <v>2787</v>
      </c>
      <c r="F417" s="45" t="s">
        <v>244</v>
      </c>
      <c r="G417" s="45" t="s">
        <v>2198</v>
      </c>
      <c r="H417" s="46">
        <v>0</v>
      </c>
      <c r="I417" s="47">
        <v>0</v>
      </c>
      <c r="J417" s="36" t="str">
        <f t="shared" si="12"/>
        <v>2842960</v>
      </c>
      <c r="K417" s="48" t="str">
        <f t="shared" si="13"/>
        <v>Y</v>
      </c>
    </row>
    <row r="418" spans="1:11" x14ac:dyDescent="0.35">
      <c r="A418" s="45" t="s">
        <v>2785</v>
      </c>
      <c r="B418" s="45" t="s">
        <v>571</v>
      </c>
      <c r="C418" s="45" t="s">
        <v>17</v>
      </c>
      <c r="D418" s="45" t="s">
        <v>248</v>
      </c>
      <c r="E418" s="45" t="s">
        <v>2788</v>
      </c>
      <c r="F418" s="45" t="s">
        <v>244</v>
      </c>
      <c r="G418" s="45" t="s">
        <v>2198</v>
      </c>
      <c r="H418" s="46">
        <v>511832</v>
      </c>
      <c r="I418" s="47">
        <v>0.69089999999999996</v>
      </c>
      <c r="J418" s="36" t="str">
        <f t="shared" si="12"/>
        <v>2842960</v>
      </c>
      <c r="K418" s="48" t="str">
        <f t="shared" si="13"/>
        <v>Y</v>
      </c>
    </row>
    <row r="419" spans="1:11" x14ac:dyDescent="0.35">
      <c r="A419" s="45" t="s">
        <v>2785</v>
      </c>
      <c r="B419" s="45" t="s">
        <v>571</v>
      </c>
      <c r="C419" s="45" t="s">
        <v>17</v>
      </c>
      <c r="D419" s="45" t="s">
        <v>588</v>
      </c>
      <c r="E419" s="45" t="s">
        <v>2206</v>
      </c>
      <c r="F419" s="45" t="s">
        <v>2786</v>
      </c>
      <c r="G419" s="45" t="s">
        <v>2169</v>
      </c>
      <c r="H419" s="46">
        <v>0</v>
      </c>
      <c r="I419" s="47">
        <v>0</v>
      </c>
      <c r="J419" s="36" t="str">
        <f t="shared" si="12"/>
        <v>2842980</v>
      </c>
      <c r="K419" s="48" t="str">
        <f t="shared" si="13"/>
        <v>N</v>
      </c>
    </row>
    <row r="420" spans="1:11" x14ac:dyDescent="0.35">
      <c r="A420" s="45" t="s">
        <v>2785</v>
      </c>
      <c r="B420" s="45" t="s">
        <v>571</v>
      </c>
      <c r="C420" s="45" t="s">
        <v>17</v>
      </c>
      <c r="D420" s="45" t="s">
        <v>588</v>
      </c>
      <c r="E420" s="45" t="s">
        <v>2170</v>
      </c>
      <c r="F420" s="45" t="s">
        <v>2786</v>
      </c>
      <c r="G420" s="45" t="s">
        <v>2169</v>
      </c>
      <c r="H420" s="46">
        <v>0</v>
      </c>
      <c r="I420" s="47">
        <v>0</v>
      </c>
      <c r="J420" s="36" t="str">
        <f t="shared" si="12"/>
        <v>2842980</v>
      </c>
      <c r="K420" s="48" t="str">
        <f t="shared" si="13"/>
        <v>N</v>
      </c>
    </row>
    <row r="421" spans="1:11" x14ac:dyDescent="0.35">
      <c r="A421" s="45" t="s">
        <v>2785</v>
      </c>
      <c r="B421" s="45" t="s">
        <v>571</v>
      </c>
      <c r="C421" s="45" t="s">
        <v>17</v>
      </c>
      <c r="D421" s="45" t="s">
        <v>588</v>
      </c>
      <c r="E421" s="45" t="s">
        <v>19</v>
      </c>
      <c r="F421" s="45" t="s">
        <v>2786</v>
      </c>
      <c r="G421" s="45" t="s">
        <v>2169</v>
      </c>
      <c r="H421" s="46">
        <v>1290679</v>
      </c>
      <c r="I421" s="47">
        <v>0.34200000000000003</v>
      </c>
      <c r="J421" s="36" t="str">
        <f t="shared" si="12"/>
        <v>2842980</v>
      </c>
      <c r="K421" s="48" t="str">
        <f t="shared" si="13"/>
        <v>N</v>
      </c>
    </row>
    <row r="422" spans="1:11" x14ac:dyDescent="0.35">
      <c r="A422" s="45" t="s">
        <v>2785</v>
      </c>
      <c r="B422" s="45" t="s">
        <v>571</v>
      </c>
      <c r="C422" s="45" t="s">
        <v>17</v>
      </c>
      <c r="D422" s="45" t="s">
        <v>588</v>
      </c>
      <c r="E422" s="45" t="s">
        <v>2787</v>
      </c>
      <c r="F422" s="45" t="s">
        <v>2786</v>
      </c>
      <c r="G422" s="45" t="s">
        <v>2169</v>
      </c>
      <c r="H422" s="46">
        <v>0</v>
      </c>
      <c r="I422" s="47">
        <v>0</v>
      </c>
      <c r="J422" s="36" t="str">
        <f t="shared" si="12"/>
        <v>2842980</v>
      </c>
      <c r="K422" s="48" t="str">
        <f t="shared" si="13"/>
        <v>N</v>
      </c>
    </row>
    <row r="423" spans="1:11" x14ac:dyDescent="0.35">
      <c r="A423" s="45" t="s">
        <v>2785</v>
      </c>
      <c r="B423" s="45" t="s">
        <v>571</v>
      </c>
      <c r="C423" s="45" t="s">
        <v>17</v>
      </c>
      <c r="D423" s="45" t="s">
        <v>588</v>
      </c>
      <c r="E423" s="45" t="s">
        <v>2788</v>
      </c>
      <c r="F423" s="45" t="s">
        <v>2786</v>
      </c>
      <c r="G423" s="45" t="s">
        <v>2169</v>
      </c>
      <c r="H423" s="46">
        <v>2489274</v>
      </c>
      <c r="I423" s="47">
        <v>0.65959999999999996</v>
      </c>
      <c r="J423" s="36" t="str">
        <f t="shared" si="12"/>
        <v>2842980</v>
      </c>
      <c r="K423" s="48" t="str">
        <f t="shared" si="13"/>
        <v>N</v>
      </c>
    </row>
    <row r="424" spans="1:11" x14ac:dyDescent="0.35">
      <c r="A424" s="45" t="s">
        <v>2785</v>
      </c>
      <c r="B424" s="45" t="s">
        <v>592</v>
      </c>
      <c r="C424" s="45" t="s">
        <v>17</v>
      </c>
      <c r="D424" s="45" t="s">
        <v>593</v>
      </c>
      <c r="E424" s="45" t="s">
        <v>2206</v>
      </c>
      <c r="F424" s="45" t="s">
        <v>2786</v>
      </c>
      <c r="G424" s="45" t="s">
        <v>2169</v>
      </c>
      <c r="H424" s="46">
        <v>22731671</v>
      </c>
      <c r="I424" s="47">
        <v>0.1895</v>
      </c>
      <c r="J424" s="36" t="str">
        <f t="shared" si="12"/>
        <v>2943005</v>
      </c>
      <c r="K424" s="48" t="str">
        <f t="shared" si="13"/>
        <v>N</v>
      </c>
    </row>
    <row r="425" spans="1:11" x14ac:dyDescent="0.35">
      <c r="A425" s="45" t="s">
        <v>2785</v>
      </c>
      <c r="B425" s="45" t="s">
        <v>592</v>
      </c>
      <c r="C425" s="45" t="s">
        <v>17</v>
      </c>
      <c r="D425" s="45" t="s">
        <v>593</v>
      </c>
      <c r="E425" s="45" t="s">
        <v>2170</v>
      </c>
      <c r="F425" s="45" t="s">
        <v>2786</v>
      </c>
      <c r="G425" s="45" t="s">
        <v>2169</v>
      </c>
      <c r="H425" s="46">
        <v>0</v>
      </c>
      <c r="I425" s="47">
        <v>0</v>
      </c>
      <c r="J425" s="36" t="str">
        <f t="shared" si="12"/>
        <v>2943005</v>
      </c>
      <c r="K425" s="48" t="str">
        <f t="shared" si="13"/>
        <v>N</v>
      </c>
    </row>
    <row r="426" spans="1:11" x14ac:dyDescent="0.35">
      <c r="A426" s="45" t="s">
        <v>2785</v>
      </c>
      <c r="B426" s="45" t="s">
        <v>592</v>
      </c>
      <c r="C426" s="45" t="s">
        <v>17</v>
      </c>
      <c r="D426" s="45" t="s">
        <v>593</v>
      </c>
      <c r="E426" s="45" t="s">
        <v>19</v>
      </c>
      <c r="F426" s="45" t="s">
        <v>2786</v>
      </c>
      <c r="G426" s="45" t="s">
        <v>2169</v>
      </c>
      <c r="H426" s="46">
        <v>51211900</v>
      </c>
      <c r="I426" s="47">
        <v>0.48199999999999998</v>
      </c>
      <c r="J426" s="36" t="str">
        <f t="shared" si="12"/>
        <v>2943005</v>
      </c>
      <c r="K426" s="48" t="str">
        <f t="shared" si="13"/>
        <v>N</v>
      </c>
    </row>
    <row r="427" spans="1:11" x14ac:dyDescent="0.35">
      <c r="A427" s="45" t="s">
        <v>2785</v>
      </c>
      <c r="B427" s="45" t="s">
        <v>592</v>
      </c>
      <c r="C427" s="45" t="s">
        <v>17</v>
      </c>
      <c r="D427" s="45" t="s">
        <v>593</v>
      </c>
      <c r="E427" s="45" t="s">
        <v>30</v>
      </c>
      <c r="F427" s="45" t="s">
        <v>2786</v>
      </c>
      <c r="G427" s="45" t="s">
        <v>2169</v>
      </c>
      <c r="H427" s="46">
        <v>106249</v>
      </c>
      <c r="I427" s="47">
        <v>1E-3</v>
      </c>
      <c r="J427" s="36" t="str">
        <f t="shared" si="12"/>
        <v>2943005</v>
      </c>
      <c r="K427" s="48" t="str">
        <f t="shared" si="13"/>
        <v>N</v>
      </c>
    </row>
    <row r="428" spans="1:11" x14ac:dyDescent="0.35">
      <c r="A428" s="45" t="s">
        <v>2785</v>
      </c>
      <c r="B428" s="45" t="s">
        <v>592</v>
      </c>
      <c r="C428" s="45" t="s">
        <v>17</v>
      </c>
      <c r="D428" s="45" t="s">
        <v>593</v>
      </c>
      <c r="E428" s="45" t="s">
        <v>50</v>
      </c>
      <c r="F428" s="45" t="s">
        <v>2786</v>
      </c>
      <c r="G428" s="45" t="s">
        <v>2169</v>
      </c>
      <c r="H428" s="46">
        <v>12151548</v>
      </c>
      <c r="I428" s="47">
        <v>0.1013</v>
      </c>
      <c r="J428" s="36" t="str">
        <f t="shared" si="12"/>
        <v>2943005</v>
      </c>
      <c r="K428" s="48" t="str">
        <f t="shared" si="13"/>
        <v>N</v>
      </c>
    </row>
    <row r="429" spans="1:11" x14ac:dyDescent="0.35">
      <c r="A429" s="45" t="s">
        <v>2785</v>
      </c>
      <c r="B429" s="45" t="s">
        <v>592</v>
      </c>
      <c r="C429" s="45" t="s">
        <v>17</v>
      </c>
      <c r="D429" s="45" t="s">
        <v>593</v>
      </c>
      <c r="E429" s="45" t="s">
        <v>2787</v>
      </c>
      <c r="F429" s="45" t="s">
        <v>2786</v>
      </c>
      <c r="G429" s="45" t="s">
        <v>2169</v>
      </c>
      <c r="H429" s="46">
        <v>0</v>
      </c>
      <c r="I429" s="47">
        <v>0</v>
      </c>
      <c r="J429" s="36" t="str">
        <f t="shared" si="12"/>
        <v>2943005</v>
      </c>
      <c r="K429" s="48" t="str">
        <f t="shared" si="13"/>
        <v>N</v>
      </c>
    </row>
    <row r="430" spans="1:11" x14ac:dyDescent="0.35">
      <c r="A430" s="45" t="s">
        <v>2785</v>
      </c>
      <c r="B430" s="45" t="s">
        <v>592</v>
      </c>
      <c r="C430" s="45" t="s">
        <v>17</v>
      </c>
      <c r="D430" s="45" t="s">
        <v>593</v>
      </c>
      <c r="E430" s="45" t="s">
        <v>2788</v>
      </c>
      <c r="F430" s="45" t="s">
        <v>2786</v>
      </c>
      <c r="G430" s="45" t="s">
        <v>2169</v>
      </c>
      <c r="H430" s="46">
        <v>39258915</v>
      </c>
      <c r="I430" s="47">
        <v>0.3695</v>
      </c>
      <c r="J430" s="36" t="str">
        <f t="shared" si="12"/>
        <v>2943005</v>
      </c>
      <c r="K430" s="48" t="str">
        <f t="shared" si="13"/>
        <v>N</v>
      </c>
    </row>
    <row r="431" spans="1:11" x14ac:dyDescent="0.35">
      <c r="A431" s="45" t="s">
        <v>2785</v>
      </c>
      <c r="B431" s="45" t="s">
        <v>592</v>
      </c>
      <c r="C431" s="45" t="s">
        <v>17</v>
      </c>
      <c r="D431" s="45" t="s">
        <v>612</v>
      </c>
      <c r="E431" s="45" t="s">
        <v>2170</v>
      </c>
      <c r="F431" s="45" t="s">
        <v>2786</v>
      </c>
      <c r="G431" s="45" t="s">
        <v>2169</v>
      </c>
      <c r="H431" s="46">
        <v>0</v>
      </c>
      <c r="I431" s="47">
        <v>0</v>
      </c>
      <c r="J431" s="36" t="str">
        <f t="shared" si="12"/>
        <v>2943025</v>
      </c>
      <c r="K431" s="48" t="str">
        <f t="shared" si="13"/>
        <v>N</v>
      </c>
    </row>
    <row r="432" spans="1:11" x14ac:dyDescent="0.35">
      <c r="A432" s="45" t="s">
        <v>2785</v>
      </c>
      <c r="B432" s="45" t="s">
        <v>592</v>
      </c>
      <c r="C432" s="45" t="s">
        <v>17</v>
      </c>
      <c r="D432" s="45" t="s">
        <v>612</v>
      </c>
      <c r="E432" s="45" t="s">
        <v>19</v>
      </c>
      <c r="F432" s="45" t="s">
        <v>2786</v>
      </c>
      <c r="G432" s="45" t="s">
        <v>2169</v>
      </c>
      <c r="H432" s="46">
        <v>7827152</v>
      </c>
      <c r="I432" s="47">
        <v>0.65769999999999995</v>
      </c>
      <c r="J432" s="36" t="str">
        <f t="shared" si="12"/>
        <v>2943025</v>
      </c>
      <c r="K432" s="48" t="str">
        <f t="shared" si="13"/>
        <v>N</v>
      </c>
    </row>
    <row r="433" spans="1:11" x14ac:dyDescent="0.35">
      <c r="A433" s="45" t="s">
        <v>2785</v>
      </c>
      <c r="B433" s="45" t="s">
        <v>592</v>
      </c>
      <c r="C433" s="45" t="s">
        <v>17</v>
      </c>
      <c r="D433" s="45" t="s">
        <v>612</v>
      </c>
      <c r="E433" s="45" t="s">
        <v>2787</v>
      </c>
      <c r="F433" s="45" t="s">
        <v>2786</v>
      </c>
      <c r="G433" s="45" t="s">
        <v>2169</v>
      </c>
      <c r="H433" s="46">
        <v>0</v>
      </c>
      <c r="I433" s="47">
        <v>0</v>
      </c>
      <c r="J433" s="36" t="str">
        <f t="shared" si="12"/>
        <v>2943025</v>
      </c>
      <c r="K433" s="48" t="str">
        <f t="shared" si="13"/>
        <v>N</v>
      </c>
    </row>
    <row r="434" spans="1:11" x14ac:dyDescent="0.35">
      <c r="A434" s="45" t="s">
        <v>2785</v>
      </c>
      <c r="B434" s="45" t="s">
        <v>592</v>
      </c>
      <c r="C434" s="45" t="s">
        <v>17</v>
      </c>
      <c r="D434" s="45" t="s">
        <v>612</v>
      </c>
      <c r="E434" s="45" t="s">
        <v>2788</v>
      </c>
      <c r="F434" s="45" t="s">
        <v>2786</v>
      </c>
      <c r="G434" s="45" t="s">
        <v>2169</v>
      </c>
      <c r="H434" s="46">
        <v>4622268</v>
      </c>
      <c r="I434" s="47">
        <v>0.38840000000000002</v>
      </c>
      <c r="J434" s="36" t="str">
        <f t="shared" si="12"/>
        <v>2943025</v>
      </c>
      <c r="K434" s="48" t="str">
        <f t="shared" si="13"/>
        <v>N</v>
      </c>
    </row>
    <row r="435" spans="1:11" x14ac:dyDescent="0.35">
      <c r="A435" s="45" t="s">
        <v>2785</v>
      </c>
      <c r="B435" s="45" t="s">
        <v>592</v>
      </c>
      <c r="C435" s="45" t="s">
        <v>17</v>
      </c>
      <c r="D435" s="45" t="s">
        <v>620</v>
      </c>
      <c r="E435" s="45" t="s">
        <v>2206</v>
      </c>
      <c r="F435" s="45" t="s">
        <v>2786</v>
      </c>
      <c r="G435" s="45" t="s">
        <v>2169</v>
      </c>
      <c r="H435" s="46">
        <v>9681365</v>
      </c>
      <c r="I435" s="47">
        <v>0.15279999999999999</v>
      </c>
      <c r="J435" s="36" t="str">
        <f t="shared" si="12"/>
        <v>2943030</v>
      </c>
      <c r="K435" s="48" t="str">
        <f t="shared" si="13"/>
        <v>N</v>
      </c>
    </row>
    <row r="436" spans="1:11" x14ac:dyDescent="0.35">
      <c r="A436" s="45" t="s">
        <v>2785</v>
      </c>
      <c r="B436" s="45" t="s">
        <v>592</v>
      </c>
      <c r="C436" s="45" t="s">
        <v>17</v>
      </c>
      <c r="D436" s="45" t="s">
        <v>620</v>
      </c>
      <c r="E436" s="45" t="s">
        <v>19</v>
      </c>
      <c r="F436" s="45" t="s">
        <v>2786</v>
      </c>
      <c r="G436" s="45" t="s">
        <v>2169</v>
      </c>
      <c r="H436" s="46">
        <v>36469272</v>
      </c>
      <c r="I436" s="47">
        <v>0.64019999999999999</v>
      </c>
      <c r="J436" s="36" t="str">
        <f t="shared" si="12"/>
        <v>2943030</v>
      </c>
      <c r="K436" s="48" t="str">
        <f t="shared" si="13"/>
        <v>N</v>
      </c>
    </row>
    <row r="437" spans="1:11" x14ac:dyDescent="0.35">
      <c r="A437" s="45" t="s">
        <v>2785</v>
      </c>
      <c r="B437" s="45" t="s">
        <v>592</v>
      </c>
      <c r="C437" s="45" t="s">
        <v>17</v>
      </c>
      <c r="D437" s="45" t="s">
        <v>620</v>
      </c>
      <c r="E437" s="45" t="s">
        <v>50</v>
      </c>
      <c r="F437" s="45" t="s">
        <v>2786</v>
      </c>
      <c r="G437" s="45" t="s">
        <v>2169</v>
      </c>
      <c r="H437" s="46">
        <v>6633762</v>
      </c>
      <c r="I437" s="47">
        <v>0.1047</v>
      </c>
      <c r="J437" s="36" t="str">
        <f t="shared" si="12"/>
        <v>2943030</v>
      </c>
      <c r="K437" s="48" t="str">
        <f t="shared" si="13"/>
        <v>N</v>
      </c>
    </row>
    <row r="438" spans="1:11" x14ac:dyDescent="0.35">
      <c r="A438" s="45" t="s">
        <v>2785</v>
      </c>
      <c r="B438" s="45" t="s">
        <v>592</v>
      </c>
      <c r="C438" s="45" t="s">
        <v>17</v>
      </c>
      <c r="D438" s="45" t="s">
        <v>620</v>
      </c>
      <c r="E438" s="45" t="s">
        <v>2787</v>
      </c>
      <c r="F438" s="45" t="s">
        <v>2786</v>
      </c>
      <c r="G438" s="45" t="s">
        <v>2169</v>
      </c>
      <c r="H438" s="46">
        <v>0</v>
      </c>
      <c r="I438" s="47">
        <v>0</v>
      </c>
      <c r="J438" s="36" t="str">
        <f t="shared" si="12"/>
        <v>2943030</v>
      </c>
      <c r="K438" s="48" t="str">
        <f t="shared" si="13"/>
        <v>N</v>
      </c>
    </row>
    <row r="439" spans="1:11" x14ac:dyDescent="0.35">
      <c r="A439" s="45" t="s">
        <v>2785</v>
      </c>
      <c r="B439" s="45" t="s">
        <v>592</v>
      </c>
      <c r="C439" s="45" t="s">
        <v>17</v>
      </c>
      <c r="D439" s="45" t="s">
        <v>620</v>
      </c>
      <c r="E439" s="45" t="s">
        <v>2788</v>
      </c>
      <c r="F439" s="45" t="s">
        <v>2786</v>
      </c>
      <c r="G439" s="45" t="s">
        <v>2169</v>
      </c>
      <c r="H439" s="46">
        <v>21612686</v>
      </c>
      <c r="I439" s="47">
        <v>0.37940000000000002</v>
      </c>
      <c r="J439" s="36" t="str">
        <f t="shared" si="12"/>
        <v>2943030</v>
      </c>
      <c r="K439" s="48" t="str">
        <f t="shared" si="13"/>
        <v>N</v>
      </c>
    </row>
    <row r="440" spans="1:11" x14ac:dyDescent="0.35">
      <c r="A440" s="45" t="s">
        <v>2785</v>
      </c>
      <c r="B440" s="45" t="s">
        <v>592</v>
      </c>
      <c r="C440" s="45" t="s">
        <v>17</v>
      </c>
      <c r="D440" s="45" t="s">
        <v>637</v>
      </c>
      <c r="E440" s="45" t="s">
        <v>2206</v>
      </c>
      <c r="F440" s="45" t="s">
        <v>592</v>
      </c>
      <c r="G440" s="45" t="s">
        <v>2198</v>
      </c>
      <c r="H440" s="46">
        <v>976842</v>
      </c>
      <c r="I440" s="47">
        <v>0.25</v>
      </c>
      <c r="J440" s="36" t="str">
        <f t="shared" si="12"/>
        <v>2943055</v>
      </c>
      <c r="K440" s="48" t="str">
        <f t="shared" si="13"/>
        <v>Y</v>
      </c>
    </row>
    <row r="441" spans="1:11" x14ac:dyDescent="0.35">
      <c r="A441" s="45" t="s">
        <v>2785</v>
      </c>
      <c r="B441" s="45" t="s">
        <v>592</v>
      </c>
      <c r="C441" s="45" t="s">
        <v>17</v>
      </c>
      <c r="D441" s="45" t="s">
        <v>637</v>
      </c>
      <c r="E441" s="45" t="s">
        <v>2170</v>
      </c>
      <c r="F441" s="45" t="s">
        <v>592</v>
      </c>
      <c r="G441" s="45" t="s">
        <v>2198</v>
      </c>
      <c r="H441" s="46">
        <v>0</v>
      </c>
      <c r="I441" s="47">
        <v>0</v>
      </c>
      <c r="J441" s="36" t="str">
        <f t="shared" si="12"/>
        <v>2943055</v>
      </c>
      <c r="K441" s="48" t="str">
        <f t="shared" si="13"/>
        <v>Y</v>
      </c>
    </row>
    <row r="442" spans="1:11" x14ac:dyDescent="0.35">
      <c r="A442" s="45" t="s">
        <v>2785</v>
      </c>
      <c r="B442" s="45" t="s">
        <v>592</v>
      </c>
      <c r="C442" s="45" t="s">
        <v>17</v>
      </c>
      <c r="D442" s="45" t="s">
        <v>637</v>
      </c>
      <c r="E442" s="45" t="s">
        <v>19</v>
      </c>
      <c r="F442" s="45" t="s">
        <v>592</v>
      </c>
      <c r="G442" s="45" t="s">
        <v>2198</v>
      </c>
      <c r="H442" s="46">
        <v>2438792</v>
      </c>
      <c r="I442" s="47">
        <v>0.65290000000000004</v>
      </c>
      <c r="J442" s="36" t="str">
        <f t="shared" si="12"/>
        <v>2943055</v>
      </c>
      <c r="K442" s="48" t="str">
        <f t="shared" si="13"/>
        <v>Y</v>
      </c>
    </row>
    <row r="443" spans="1:11" x14ac:dyDescent="0.35">
      <c r="A443" s="45" t="s">
        <v>2785</v>
      </c>
      <c r="B443" s="45" t="s">
        <v>592</v>
      </c>
      <c r="C443" s="45" t="s">
        <v>17</v>
      </c>
      <c r="D443" s="45" t="s">
        <v>637</v>
      </c>
      <c r="E443" s="45" t="s">
        <v>30</v>
      </c>
      <c r="F443" s="45" t="s">
        <v>592</v>
      </c>
      <c r="G443" s="45" t="s">
        <v>2198</v>
      </c>
      <c r="H443" s="46">
        <v>28015</v>
      </c>
      <c r="I443" s="47">
        <v>7.4999999999999997E-3</v>
      </c>
      <c r="J443" s="36" t="str">
        <f t="shared" si="12"/>
        <v>2943055</v>
      </c>
      <c r="K443" s="48" t="str">
        <f t="shared" si="13"/>
        <v>Y</v>
      </c>
    </row>
    <row r="444" spans="1:11" x14ac:dyDescent="0.35">
      <c r="A444" s="45" t="s">
        <v>2785</v>
      </c>
      <c r="B444" s="45" t="s">
        <v>592</v>
      </c>
      <c r="C444" s="45" t="s">
        <v>17</v>
      </c>
      <c r="D444" s="45" t="s">
        <v>637</v>
      </c>
      <c r="E444" s="45" t="s">
        <v>2787</v>
      </c>
      <c r="F444" s="45" t="s">
        <v>592</v>
      </c>
      <c r="G444" s="45" t="s">
        <v>2198</v>
      </c>
      <c r="H444" s="46">
        <v>0</v>
      </c>
      <c r="I444" s="47">
        <v>0</v>
      </c>
      <c r="J444" s="36" t="str">
        <f t="shared" si="12"/>
        <v>2943055</v>
      </c>
      <c r="K444" s="48" t="str">
        <f t="shared" si="13"/>
        <v>Y</v>
      </c>
    </row>
    <row r="445" spans="1:11" x14ac:dyDescent="0.35">
      <c r="A445" s="45" t="s">
        <v>2785</v>
      </c>
      <c r="B445" s="45" t="s">
        <v>592</v>
      </c>
      <c r="C445" s="45" t="s">
        <v>17</v>
      </c>
      <c r="D445" s="45" t="s">
        <v>637</v>
      </c>
      <c r="E445" s="45" t="s">
        <v>2788</v>
      </c>
      <c r="F445" s="45" t="s">
        <v>592</v>
      </c>
      <c r="G445" s="45" t="s">
        <v>2198</v>
      </c>
      <c r="H445" s="46">
        <v>1582282</v>
      </c>
      <c r="I445" s="47">
        <v>0.42359999999999998</v>
      </c>
      <c r="J445" s="36" t="str">
        <f t="shared" si="12"/>
        <v>2943055</v>
      </c>
      <c r="K445" s="48" t="str">
        <f t="shared" si="13"/>
        <v>Y</v>
      </c>
    </row>
    <row r="446" spans="1:11" x14ac:dyDescent="0.35">
      <c r="A446" s="45" t="s">
        <v>2785</v>
      </c>
      <c r="B446" s="45" t="s">
        <v>592</v>
      </c>
      <c r="C446" s="45" t="s">
        <v>17</v>
      </c>
      <c r="D446" s="45" t="s">
        <v>644</v>
      </c>
      <c r="E446" s="45" t="s">
        <v>2206</v>
      </c>
      <c r="F446" s="45" t="s">
        <v>2786</v>
      </c>
      <c r="G446" s="45" t="s">
        <v>2169</v>
      </c>
      <c r="H446" s="46">
        <v>25702125</v>
      </c>
      <c r="I446" s="47">
        <v>0.19</v>
      </c>
      <c r="J446" s="36" t="str">
        <f t="shared" si="12"/>
        <v>2943060</v>
      </c>
      <c r="K446" s="48" t="str">
        <f t="shared" si="13"/>
        <v>N</v>
      </c>
    </row>
    <row r="447" spans="1:11" x14ac:dyDescent="0.35">
      <c r="A447" s="45" t="s">
        <v>2785</v>
      </c>
      <c r="B447" s="45" t="s">
        <v>592</v>
      </c>
      <c r="C447" s="45" t="s">
        <v>17</v>
      </c>
      <c r="D447" s="45" t="s">
        <v>644</v>
      </c>
      <c r="E447" s="45" t="s">
        <v>26</v>
      </c>
      <c r="F447" s="45" t="s">
        <v>2786</v>
      </c>
      <c r="G447" s="45" t="s">
        <v>2169</v>
      </c>
      <c r="H447" s="46">
        <v>6493168</v>
      </c>
      <c r="I447" s="47">
        <v>4.8000000000000001E-2</v>
      </c>
      <c r="J447" s="36" t="str">
        <f t="shared" si="12"/>
        <v>2943060</v>
      </c>
      <c r="K447" s="48" t="str">
        <f t="shared" si="13"/>
        <v>N</v>
      </c>
    </row>
    <row r="448" spans="1:11" x14ac:dyDescent="0.35">
      <c r="A448" s="45" t="s">
        <v>2785</v>
      </c>
      <c r="B448" s="45" t="s">
        <v>592</v>
      </c>
      <c r="C448" s="45" t="s">
        <v>17</v>
      </c>
      <c r="D448" s="45" t="s">
        <v>644</v>
      </c>
      <c r="E448" s="45" t="s">
        <v>2170</v>
      </c>
      <c r="F448" s="45" t="s">
        <v>2786</v>
      </c>
      <c r="G448" s="45" t="s">
        <v>2169</v>
      </c>
      <c r="H448" s="46">
        <v>0</v>
      </c>
      <c r="I448" s="47">
        <v>0</v>
      </c>
      <c r="J448" s="36" t="str">
        <f t="shared" si="12"/>
        <v>2943060</v>
      </c>
      <c r="K448" s="48" t="str">
        <f t="shared" si="13"/>
        <v>N</v>
      </c>
    </row>
    <row r="449" spans="1:11" x14ac:dyDescent="0.35">
      <c r="A449" s="45" t="s">
        <v>2785</v>
      </c>
      <c r="B449" s="45" t="s">
        <v>592</v>
      </c>
      <c r="C449" s="45" t="s">
        <v>17</v>
      </c>
      <c r="D449" s="45" t="s">
        <v>644</v>
      </c>
      <c r="E449" s="45" t="s">
        <v>19</v>
      </c>
      <c r="F449" s="45" t="s">
        <v>2786</v>
      </c>
      <c r="G449" s="45" t="s">
        <v>2169</v>
      </c>
      <c r="H449" s="46">
        <v>32499646</v>
      </c>
      <c r="I449" s="47">
        <v>0.2989</v>
      </c>
      <c r="J449" s="36" t="str">
        <f t="shared" si="12"/>
        <v>2943060</v>
      </c>
      <c r="K449" s="48" t="str">
        <f t="shared" si="13"/>
        <v>N</v>
      </c>
    </row>
    <row r="450" spans="1:11" x14ac:dyDescent="0.35">
      <c r="A450" s="45" t="s">
        <v>2785</v>
      </c>
      <c r="B450" s="45" t="s">
        <v>592</v>
      </c>
      <c r="C450" s="45" t="s">
        <v>17</v>
      </c>
      <c r="D450" s="45" t="s">
        <v>644</v>
      </c>
      <c r="E450" s="45" t="s">
        <v>2787</v>
      </c>
      <c r="F450" s="45" t="s">
        <v>2786</v>
      </c>
      <c r="G450" s="45" t="s">
        <v>2169</v>
      </c>
      <c r="H450" s="46">
        <v>0</v>
      </c>
      <c r="I450" s="47">
        <v>0</v>
      </c>
      <c r="J450" s="36" t="str">
        <f t="shared" si="12"/>
        <v>2943060</v>
      </c>
      <c r="K450" s="48" t="str">
        <f t="shared" si="13"/>
        <v>N</v>
      </c>
    </row>
    <row r="451" spans="1:11" x14ac:dyDescent="0.35">
      <c r="A451" s="45" t="s">
        <v>2785</v>
      </c>
      <c r="B451" s="45" t="s">
        <v>592</v>
      </c>
      <c r="C451" s="45" t="s">
        <v>17</v>
      </c>
      <c r="D451" s="45" t="s">
        <v>644</v>
      </c>
      <c r="E451" s="45" t="s">
        <v>2788</v>
      </c>
      <c r="F451" s="45" t="s">
        <v>2786</v>
      </c>
      <c r="G451" s="45" t="s">
        <v>2169</v>
      </c>
      <c r="H451" s="46">
        <v>32314804</v>
      </c>
      <c r="I451" s="47">
        <v>0.29720000000000002</v>
      </c>
      <c r="J451" s="36" t="str">
        <f t="shared" ref="J451:J514" si="14">B451&amp;C451&amp;D451</f>
        <v>2943060</v>
      </c>
      <c r="K451" s="48" t="str">
        <f t="shared" ref="K451:K514" si="15">G451</f>
        <v>N</v>
      </c>
    </row>
    <row r="452" spans="1:11" x14ac:dyDescent="0.35">
      <c r="A452" s="45" t="s">
        <v>2785</v>
      </c>
      <c r="B452" s="45" t="s">
        <v>592</v>
      </c>
      <c r="C452" s="45" t="s">
        <v>17</v>
      </c>
      <c r="D452" s="45" t="s">
        <v>650</v>
      </c>
      <c r="E452" s="45" t="s">
        <v>2206</v>
      </c>
      <c r="F452" s="45" t="s">
        <v>2786</v>
      </c>
      <c r="G452" s="45" t="s">
        <v>2169</v>
      </c>
      <c r="H452" s="46">
        <v>20036662</v>
      </c>
      <c r="I452" s="47">
        <v>0.34660000000000002</v>
      </c>
      <c r="J452" s="36" t="str">
        <f t="shared" si="14"/>
        <v>2943070</v>
      </c>
      <c r="K452" s="48" t="str">
        <f t="shared" si="15"/>
        <v>N</v>
      </c>
    </row>
    <row r="453" spans="1:11" x14ac:dyDescent="0.35">
      <c r="A453" s="45" t="s">
        <v>2785</v>
      </c>
      <c r="B453" s="45" t="s">
        <v>592</v>
      </c>
      <c r="C453" s="45" t="s">
        <v>17</v>
      </c>
      <c r="D453" s="45" t="s">
        <v>650</v>
      </c>
      <c r="E453" s="45" t="s">
        <v>19</v>
      </c>
      <c r="F453" s="45" t="s">
        <v>2786</v>
      </c>
      <c r="G453" s="45" t="s">
        <v>2169</v>
      </c>
      <c r="H453" s="46">
        <v>22999578</v>
      </c>
      <c r="I453" s="47">
        <v>0.45669999999999999</v>
      </c>
      <c r="J453" s="36" t="str">
        <f t="shared" si="14"/>
        <v>2943070</v>
      </c>
      <c r="K453" s="48" t="str">
        <f t="shared" si="15"/>
        <v>N</v>
      </c>
    </row>
    <row r="454" spans="1:11" x14ac:dyDescent="0.35">
      <c r="A454" s="45" t="s">
        <v>2785</v>
      </c>
      <c r="B454" s="45" t="s">
        <v>592</v>
      </c>
      <c r="C454" s="45" t="s">
        <v>17</v>
      </c>
      <c r="D454" s="45" t="s">
        <v>650</v>
      </c>
      <c r="E454" s="45" t="s">
        <v>50</v>
      </c>
      <c r="F454" s="45" t="s">
        <v>2786</v>
      </c>
      <c r="G454" s="45" t="s">
        <v>2169</v>
      </c>
      <c r="H454" s="46">
        <v>6913978</v>
      </c>
      <c r="I454" s="47">
        <v>0.1196</v>
      </c>
      <c r="J454" s="36" t="str">
        <f t="shared" si="14"/>
        <v>2943070</v>
      </c>
      <c r="K454" s="48" t="str">
        <f t="shared" si="15"/>
        <v>N</v>
      </c>
    </row>
    <row r="455" spans="1:11" x14ac:dyDescent="0.35">
      <c r="A455" s="45" t="s">
        <v>2785</v>
      </c>
      <c r="B455" s="45" t="s">
        <v>592</v>
      </c>
      <c r="C455" s="45" t="s">
        <v>17</v>
      </c>
      <c r="D455" s="45" t="s">
        <v>650</v>
      </c>
      <c r="E455" s="45" t="s">
        <v>2787</v>
      </c>
      <c r="F455" s="45" t="s">
        <v>2786</v>
      </c>
      <c r="G455" s="45" t="s">
        <v>2169</v>
      </c>
      <c r="H455" s="46">
        <v>0</v>
      </c>
      <c r="I455" s="47">
        <v>0</v>
      </c>
      <c r="J455" s="36" t="str">
        <f t="shared" si="14"/>
        <v>2943070</v>
      </c>
      <c r="K455" s="48" t="str">
        <f t="shared" si="15"/>
        <v>N</v>
      </c>
    </row>
    <row r="456" spans="1:11" x14ac:dyDescent="0.35">
      <c r="A456" s="45" t="s">
        <v>2785</v>
      </c>
      <c r="B456" s="45" t="s">
        <v>592</v>
      </c>
      <c r="C456" s="45" t="s">
        <v>17</v>
      </c>
      <c r="D456" s="45" t="s">
        <v>650</v>
      </c>
      <c r="E456" s="45" t="s">
        <v>2788</v>
      </c>
      <c r="F456" s="45" t="s">
        <v>2786</v>
      </c>
      <c r="G456" s="45" t="s">
        <v>2169</v>
      </c>
      <c r="H456" s="46">
        <v>17605983</v>
      </c>
      <c r="I456" s="47">
        <v>0.34960000000000002</v>
      </c>
      <c r="J456" s="36" t="str">
        <f t="shared" si="14"/>
        <v>2943070</v>
      </c>
      <c r="K456" s="48" t="str">
        <f t="shared" si="15"/>
        <v>N</v>
      </c>
    </row>
    <row r="457" spans="1:11" x14ac:dyDescent="0.35">
      <c r="A457" s="45" t="s">
        <v>2785</v>
      </c>
      <c r="B457" s="45" t="s">
        <v>666</v>
      </c>
      <c r="C457" s="45" t="s">
        <v>17</v>
      </c>
      <c r="D457" s="45" t="s">
        <v>667</v>
      </c>
      <c r="E457" s="45" t="s">
        <v>19</v>
      </c>
      <c r="F457" s="45" t="s">
        <v>2786</v>
      </c>
      <c r="G457" s="45" t="s">
        <v>2169</v>
      </c>
      <c r="H457" s="46">
        <v>8458818</v>
      </c>
      <c r="I457" s="47">
        <v>0.62680000000000002</v>
      </c>
      <c r="J457" s="36" t="str">
        <f t="shared" si="14"/>
        <v>3043115</v>
      </c>
      <c r="K457" s="48" t="str">
        <f t="shared" si="15"/>
        <v>N</v>
      </c>
    </row>
    <row r="458" spans="1:11" x14ac:dyDescent="0.35">
      <c r="A458" s="45" t="s">
        <v>2785</v>
      </c>
      <c r="B458" s="45" t="s">
        <v>666</v>
      </c>
      <c r="C458" s="45" t="s">
        <v>17</v>
      </c>
      <c r="D458" s="45" t="s">
        <v>667</v>
      </c>
      <c r="E458" s="45" t="s">
        <v>2787</v>
      </c>
      <c r="F458" s="45" t="s">
        <v>2786</v>
      </c>
      <c r="G458" s="45" t="s">
        <v>2169</v>
      </c>
      <c r="H458" s="46">
        <v>0</v>
      </c>
      <c r="I458" s="47">
        <v>0</v>
      </c>
      <c r="J458" s="36" t="str">
        <f t="shared" si="14"/>
        <v>3043115</v>
      </c>
      <c r="K458" s="48" t="str">
        <f t="shared" si="15"/>
        <v>N</v>
      </c>
    </row>
    <row r="459" spans="1:11" x14ac:dyDescent="0.35">
      <c r="A459" s="45" t="s">
        <v>2785</v>
      </c>
      <c r="B459" s="45" t="s">
        <v>666</v>
      </c>
      <c r="C459" s="45" t="s">
        <v>17</v>
      </c>
      <c r="D459" s="45" t="s">
        <v>667</v>
      </c>
      <c r="E459" s="45" t="s">
        <v>2788</v>
      </c>
      <c r="F459" s="45" t="s">
        <v>2786</v>
      </c>
      <c r="G459" s="45" t="s">
        <v>2169</v>
      </c>
      <c r="H459" s="46">
        <v>5800256</v>
      </c>
      <c r="I459" s="47">
        <v>0.42980000000000002</v>
      </c>
      <c r="J459" s="36" t="str">
        <f t="shared" si="14"/>
        <v>3043115</v>
      </c>
      <c r="K459" s="48" t="str">
        <f t="shared" si="15"/>
        <v>N</v>
      </c>
    </row>
    <row r="460" spans="1:11" x14ac:dyDescent="0.35">
      <c r="A460" s="45" t="s">
        <v>2785</v>
      </c>
      <c r="B460" s="45" t="s">
        <v>666</v>
      </c>
      <c r="C460" s="45" t="s">
        <v>17</v>
      </c>
      <c r="D460" s="45" t="s">
        <v>673</v>
      </c>
      <c r="E460" s="45" t="s">
        <v>2170</v>
      </c>
      <c r="F460" s="45" t="s">
        <v>2786</v>
      </c>
      <c r="G460" s="45" t="s">
        <v>2169</v>
      </c>
      <c r="H460" s="46">
        <v>0</v>
      </c>
      <c r="I460" s="47">
        <v>0</v>
      </c>
      <c r="J460" s="36" t="str">
        <f t="shared" si="14"/>
        <v>3043125</v>
      </c>
      <c r="K460" s="48" t="str">
        <f t="shared" si="15"/>
        <v>N</v>
      </c>
    </row>
    <row r="461" spans="1:11" x14ac:dyDescent="0.35">
      <c r="A461" s="45" t="s">
        <v>2785</v>
      </c>
      <c r="B461" s="45" t="s">
        <v>666</v>
      </c>
      <c r="C461" s="45" t="s">
        <v>17</v>
      </c>
      <c r="D461" s="45" t="s">
        <v>673</v>
      </c>
      <c r="E461" s="45" t="s">
        <v>19</v>
      </c>
      <c r="F461" s="45" t="s">
        <v>2786</v>
      </c>
      <c r="G461" s="45" t="s">
        <v>2169</v>
      </c>
      <c r="H461" s="46">
        <v>12690118</v>
      </c>
      <c r="I461" s="47">
        <v>0.58340000000000003</v>
      </c>
      <c r="J461" s="36" t="str">
        <f t="shared" si="14"/>
        <v>3043125</v>
      </c>
      <c r="K461" s="48" t="str">
        <f t="shared" si="15"/>
        <v>N</v>
      </c>
    </row>
    <row r="462" spans="1:11" x14ac:dyDescent="0.35">
      <c r="A462" s="45" t="s">
        <v>2785</v>
      </c>
      <c r="B462" s="45" t="s">
        <v>666</v>
      </c>
      <c r="C462" s="45" t="s">
        <v>17</v>
      </c>
      <c r="D462" s="45" t="s">
        <v>673</v>
      </c>
      <c r="E462" s="45" t="s">
        <v>2787</v>
      </c>
      <c r="F462" s="45" t="s">
        <v>2786</v>
      </c>
      <c r="G462" s="45" t="s">
        <v>2169</v>
      </c>
      <c r="H462" s="46">
        <v>0</v>
      </c>
      <c r="I462" s="47">
        <v>0</v>
      </c>
      <c r="J462" s="36" t="str">
        <f t="shared" si="14"/>
        <v>3043125</v>
      </c>
      <c r="K462" s="48" t="str">
        <f t="shared" si="15"/>
        <v>N</v>
      </c>
    </row>
    <row r="463" spans="1:11" x14ac:dyDescent="0.35">
      <c r="A463" s="45" t="s">
        <v>2785</v>
      </c>
      <c r="B463" s="45" t="s">
        <v>666</v>
      </c>
      <c r="C463" s="45" t="s">
        <v>17</v>
      </c>
      <c r="D463" s="45" t="s">
        <v>673</v>
      </c>
      <c r="E463" s="45" t="s">
        <v>2788</v>
      </c>
      <c r="F463" s="45" t="s">
        <v>2786</v>
      </c>
      <c r="G463" s="45" t="s">
        <v>2169</v>
      </c>
      <c r="H463" s="46">
        <v>7787217</v>
      </c>
      <c r="I463" s="47">
        <v>0.35799999999999998</v>
      </c>
      <c r="J463" s="36" t="str">
        <f t="shared" si="14"/>
        <v>3043125</v>
      </c>
      <c r="K463" s="48" t="str">
        <f t="shared" si="15"/>
        <v>N</v>
      </c>
    </row>
    <row r="464" spans="1:11" x14ac:dyDescent="0.35">
      <c r="A464" s="45" t="s">
        <v>2785</v>
      </c>
      <c r="B464" s="45" t="s">
        <v>666</v>
      </c>
      <c r="C464" s="45" t="s">
        <v>17</v>
      </c>
      <c r="D464" s="45" t="s">
        <v>680</v>
      </c>
      <c r="E464" s="45" t="s">
        <v>2206</v>
      </c>
      <c r="F464" s="45" t="s">
        <v>2786</v>
      </c>
      <c r="G464" s="45" t="s">
        <v>2169</v>
      </c>
      <c r="H464" s="46">
        <v>3771289</v>
      </c>
      <c r="I464" s="47">
        <v>0.1487</v>
      </c>
      <c r="J464" s="36" t="str">
        <f t="shared" si="14"/>
        <v>3043135</v>
      </c>
      <c r="K464" s="48" t="str">
        <f t="shared" si="15"/>
        <v>N</v>
      </c>
    </row>
    <row r="465" spans="1:11" x14ac:dyDescent="0.35">
      <c r="A465" s="45" t="s">
        <v>2785</v>
      </c>
      <c r="B465" s="45" t="s">
        <v>666</v>
      </c>
      <c r="C465" s="45" t="s">
        <v>17</v>
      </c>
      <c r="D465" s="45" t="s">
        <v>680</v>
      </c>
      <c r="E465" s="45" t="s">
        <v>2170</v>
      </c>
      <c r="F465" s="45" t="s">
        <v>2786</v>
      </c>
      <c r="G465" s="45" t="s">
        <v>2169</v>
      </c>
      <c r="H465" s="46">
        <v>0</v>
      </c>
      <c r="I465" s="47">
        <v>0</v>
      </c>
      <c r="J465" s="36" t="str">
        <f t="shared" si="14"/>
        <v>3043135</v>
      </c>
      <c r="K465" s="48" t="str">
        <f t="shared" si="15"/>
        <v>N</v>
      </c>
    </row>
    <row r="466" spans="1:11" x14ac:dyDescent="0.35">
      <c r="A466" s="45" t="s">
        <v>2785</v>
      </c>
      <c r="B466" s="45" t="s">
        <v>666</v>
      </c>
      <c r="C466" s="45" t="s">
        <v>17</v>
      </c>
      <c r="D466" s="45" t="s">
        <v>680</v>
      </c>
      <c r="E466" s="45" t="s">
        <v>19</v>
      </c>
      <c r="F466" s="45" t="s">
        <v>2786</v>
      </c>
      <c r="G466" s="45" t="s">
        <v>2169</v>
      </c>
      <c r="H466" s="46">
        <v>21944318</v>
      </c>
      <c r="I466" s="47">
        <v>1.0876999999999999</v>
      </c>
      <c r="J466" s="36" t="str">
        <f t="shared" si="14"/>
        <v>3043135</v>
      </c>
      <c r="K466" s="48" t="str">
        <f t="shared" si="15"/>
        <v>N</v>
      </c>
    </row>
    <row r="467" spans="1:11" x14ac:dyDescent="0.35">
      <c r="A467" s="45" t="s">
        <v>2785</v>
      </c>
      <c r="B467" s="45" t="s">
        <v>666</v>
      </c>
      <c r="C467" s="45" t="s">
        <v>17</v>
      </c>
      <c r="D467" s="45" t="s">
        <v>680</v>
      </c>
      <c r="E467" s="45" t="s">
        <v>30</v>
      </c>
      <c r="F467" s="45" t="s">
        <v>2786</v>
      </c>
      <c r="G467" s="45" t="s">
        <v>2169</v>
      </c>
      <c r="H467" s="46">
        <v>248152</v>
      </c>
      <c r="I467" s="47">
        <v>1.23E-2</v>
      </c>
      <c r="J467" s="36" t="str">
        <f t="shared" si="14"/>
        <v>3043135</v>
      </c>
      <c r="K467" s="48" t="str">
        <f t="shared" si="15"/>
        <v>N</v>
      </c>
    </row>
    <row r="468" spans="1:11" x14ac:dyDescent="0.35">
      <c r="A468" s="45" t="s">
        <v>2785</v>
      </c>
      <c r="B468" s="45" t="s">
        <v>666</v>
      </c>
      <c r="C468" s="45" t="s">
        <v>17</v>
      </c>
      <c r="D468" s="45" t="s">
        <v>680</v>
      </c>
      <c r="E468" s="45" t="s">
        <v>2787</v>
      </c>
      <c r="F468" s="45" t="s">
        <v>2786</v>
      </c>
      <c r="G468" s="45" t="s">
        <v>2169</v>
      </c>
      <c r="H468" s="46">
        <v>0</v>
      </c>
      <c r="I468" s="47">
        <v>0</v>
      </c>
      <c r="J468" s="36" t="str">
        <f t="shared" si="14"/>
        <v>3043135</v>
      </c>
      <c r="K468" s="48" t="str">
        <f t="shared" si="15"/>
        <v>N</v>
      </c>
    </row>
    <row r="469" spans="1:11" x14ac:dyDescent="0.35">
      <c r="A469" s="45" t="s">
        <v>2785</v>
      </c>
      <c r="B469" s="45" t="s">
        <v>666</v>
      </c>
      <c r="C469" s="45" t="s">
        <v>17</v>
      </c>
      <c r="D469" s="45" t="s">
        <v>680</v>
      </c>
      <c r="E469" s="45" t="s">
        <v>2788</v>
      </c>
      <c r="F469" s="45" t="s">
        <v>2786</v>
      </c>
      <c r="G469" s="45" t="s">
        <v>2169</v>
      </c>
      <c r="H469" s="46">
        <v>6141262</v>
      </c>
      <c r="I469" s="47">
        <v>0.3044</v>
      </c>
      <c r="J469" s="36" t="str">
        <f t="shared" si="14"/>
        <v>3043135</v>
      </c>
      <c r="K469" s="48" t="str">
        <f t="shared" si="15"/>
        <v>N</v>
      </c>
    </row>
    <row r="470" spans="1:11" x14ac:dyDescent="0.35">
      <c r="A470" s="45" t="s">
        <v>2785</v>
      </c>
      <c r="B470" s="45" t="s">
        <v>666</v>
      </c>
      <c r="C470" s="45" t="s">
        <v>17</v>
      </c>
      <c r="D470" s="45" t="s">
        <v>700</v>
      </c>
      <c r="E470" s="45" t="s">
        <v>2170</v>
      </c>
      <c r="F470" s="45" t="s">
        <v>2786</v>
      </c>
      <c r="G470" s="45" t="s">
        <v>2169</v>
      </c>
      <c r="H470" s="46">
        <v>0</v>
      </c>
      <c r="I470" s="47">
        <v>0</v>
      </c>
      <c r="J470" s="36" t="str">
        <f t="shared" si="14"/>
        <v>3043145</v>
      </c>
      <c r="K470" s="48" t="str">
        <f t="shared" si="15"/>
        <v>N</v>
      </c>
    </row>
    <row r="471" spans="1:11" x14ac:dyDescent="0.35">
      <c r="A471" s="45" t="s">
        <v>2785</v>
      </c>
      <c r="B471" s="45" t="s">
        <v>666</v>
      </c>
      <c r="C471" s="45" t="s">
        <v>17</v>
      </c>
      <c r="D471" s="45" t="s">
        <v>700</v>
      </c>
      <c r="E471" s="45" t="s">
        <v>19</v>
      </c>
      <c r="F471" s="45" t="s">
        <v>2786</v>
      </c>
      <c r="G471" s="45" t="s">
        <v>2169</v>
      </c>
      <c r="H471" s="46">
        <v>1305364</v>
      </c>
      <c r="I471" s="47">
        <v>0.28820000000000001</v>
      </c>
      <c r="J471" s="36" t="str">
        <f t="shared" si="14"/>
        <v>3043145</v>
      </c>
      <c r="K471" s="48" t="str">
        <f t="shared" si="15"/>
        <v>N</v>
      </c>
    </row>
    <row r="472" spans="1:11" x14ac:dyDescent="0.35">
      <c r="A472" s="45" t="s">
        <v>2785</v>
      </c>
      <c r="B472" s="45" t="s">
        <v>666</v>
      </c>
      <c r="C472" s="45" t="s">
        <v>17</v>
      </c>
      <c r="D472" s="45" t="s">
        <v>700</v>
      </c>
      <c r="E472" s="45" t="s">
        <v>2787</v>
      </c>
      <c r="F472" s="45" t="s">
        <v>2786</v>
      </c>
      <c r="G472" s="45" t="s">
        <v>2169</v>
      </c>
      <c r="H472" s="46">
        <v>0</v>
      </c>
      <c r="I472" s="47">
        <v>0</v>
      </c>
      <c r="J472" s="36" t="str">
        <f t="shared" si="14"/>
        <v>3043145</v>
      </c>
      <c r="K472" s="48" t="str">
        <f t="shared" si="15"/>
        <v>N</v>
      </c>
    </row>
    <row r="473" spans="1:11" x14ac:dyDescent="0.35">
      <c r="A473" s="45" t="s">
        <v>2785</v>
      </c>
      <c r="B473" s="45" t="s">
        <v>666</v>
      </c>
      <c r="C473" s="45" t="s">
        <v>17</v>
      </c>
      <c r="D473" s="45" t="s">
        <v>700</v>
      </c>
      <c r="E473" s="45" t="s">
        <v>2788</v>
      </c>
      <c r="F473" s="45" t="s">
        <v>2786</v>
      </c>
      <c r="G473" s="45" t="s">
        <v>2169</v>
      </c>
      <c r="H473" s="46">
        <v>2415512</v>
      </c>
      <c r="I473" s="47">
        <v>0.5333</v>
      </c>
      <c r="J473" s="36" t="str">
        <f t="shared" si="14"/>
        <v>3043145</v>
      </c>
      <c r="K473" s="48" t="str">
        <f t="shared" si="15"/>
        <v>N</v>
      </c>
    </row>
    <row r="474" spans="1:11" x14ac:dyDescent="0.35">
      <c r="A474" s="45" t="s">
        <v>2785</v>
      </c>
      <c r="B474" s="45" t="s">
        <v>701</v>
      </c>
      <c r="C474" s="45" t="s">
        <v>17</v>
      </c>
      <c r="D474" s="45" t="s">
        <v>273</v>
      </c>
      <c r="E474" s="45" t="s">
        <v>2170</v>
      </c>
      <c r="F474" s="45" t="s">
        <v>272</v>
      </c>
      <c r="G474" s="45" t="s">
        <v>2198</v>
      </c>
      <c r="H474" s="46">
        <v>0</v>
      </c>
      <c r="I474" s="47">
        <v>0</v>
      </c>
      <c r="J474" s="36" t="str">
        <f t="shared" si="14"/>
        <v>3141300</v>
      </c>
      <c r="K474" s="48" t="str">
        <f t="shared" si="15"/>
        <v>Y</v>
      </c>
    </row>
    <row r="475" spans="1:11" x14ac:dyDescent="0.35">
      <c r="A475" s="45" t="s">
        <v>2785</v>
      </c>
      <c r="B475" s="45" t="s">
        <v>701</v>
      </c>
      <c r="C475" s="45" t="s">
        <v>17</v>
      </c>
      <c r="D475" s="45" t="s">
        <v>273</v>
      </c>
      <c r="E475" s="45" t="s">
        <v>19</v>
      </c>
      <c r="F475" s="45" t="s">
        <v>272</v>
      </c>
      <c r="G475" s="45" t="s">
        <v>2198</v>
      </c>
      <c r="H475" s="46">
        <v>20900</v>
      </c>
      <c r="I475" s="47">
        <v>0.26479999999999998</v>
      </c>
      <c r="J475" s="36" t="str">
        <f t="shared" si="14"/>
        <v>3141300</v>
      </c>
      <c r="K475" s="48" t="str">
        <f t="shared" si="15"/>
        <v>Y</v>
      </c>
    </row>
    <row r="476" spans="1:11" x14ac:dyDescent="0.35">
      <c r="A476" s="45" t="s">
        <v>2785</v>
      </c>
      <c r="B476" s="45" t="s">
        <v>701</v>
      </c>
      <c r="C476" s="45" t="s">
        <v>17</v>
      </c>
      <c r="D476" s="45" t="s">
        <v>273</v>
      </c>
      <c r="E476" s="45" t="s">
        <v>2787</v>
      </c>
      <c r="F476" s="45" t="s">
        <v>272</v>
      </c>
      <c r="G476" s="45" t="s">
        <v>2198</v>
      </c>
      <c r="H476" s="46">
        <v>0</v>
      </c>
      <c r="I476" s="47">
        <v>0</v>
      </c>
      <c r="J476" s="36" t="str">
        <f t="shared" si="14"/>
        <v>3141300</v>
      </c>
      <c r="K476" s="48" t="str">
        <f t="shared" si="15"/>
        <v>Y</v>
      </c>
    </row>
    <row r="477" spans="1:11" x14ac:dyDescent="0.35">
      <c r="A477" s="45" t="s">
        <v>2785</v>
      </c>
      <c r="B477" s="45" t="s">
        <v>701</v>
      </c>
      <c r="C477" s="45" t="s">
        <v>17</v>
      </c>
      <c r="D477" s="45" t="s">
        <v>273</v>
      </c>
      <c r="E477" s="45" t="s">
        <v>2788</v>
      </c>
      <c r="F477" s="45" t="s">
        <v>272</v>
      </c>
      <c r="G477" s="45" t="s">
        <v>2198</v>
      </c>
      <c r="H477" s="46">
        <v>67680</v>
      </c>
      <c r="I477" s="47">
        <v>0.85750000000000004</v>
      </c>
      <c r="J477" s="36" t="str">
        <f t="shared" si="14"/>
        <v>3141300</v>
      </c>
      <c r="K477" s="48" t="str">
        <f t="shared" si="15"/>
        <v>Y</v>
      </c>
    </row>
    <row r="478" spans="1:11" x14ac:dyDescent="0.35">
      <c r="A478" s="45" t="s">
        <v>2785</v>
      </c>
      <c r="B478" s="45" t="s">
        <v>701</v>
      </c>
      <c r="C478" s="45" t="s">
        <v>17</v>
      </c>
      <c r="D478" s="45" t="s">
        <v>702</v>
      </c>
      <c r="E478" s="45" t="s">
        <v>2206</v>
      </c>
      <c r="F478" s="45" t="s">
        <v>2786</v>
      </c>
      <c r="G478" s="45" t="s">
        <v>2169</v>
      </c>
      <c r="H478" s="46">
        <v>409968</v>
      </c>
      <c r="I478" s="47">
        <v>0.13539999999999999</v>
      </c>
      <c r="J478" s="36" t="str">
        <f t="shared" si="14"/>
        <v>3143160</v>
      </c>
      <c r="K478" s="48" t="str">
        <f t="shared" si="15"/>
        <v>N</v>
      </c>
    </row>
    <row r="479" spans="1:11" x14ac:dyDescent="0.35">
      <c r="A479" s="45" t="s">
        <v>2785</v>
      </c>
      <c r="B479" s="45" t="s">
        <v>701</v>
      </c>
      <c r="C479" s="45" t="s">
        <v>17</v>
      </c>
      <c r="D479" s="45" t="s">
        <v>702</v>
      </c>
      <c r="E479" s="45" t="s">
        <v>19</v>
      </c>
      <c r="F479" s="45" t="s">
        <v>2786</v>
      </c>
      <c r="G479" s="45" t="s">
        <v>2169</v>
      </c>
      <c r="H479" s="46">
        <v>190147</v>
      </c>
      <c r="I479" s="47">
        <v>6.2799999999999995E-2</v>
      </c>
      <c r="J479" s="36" t="str">
        <f t="shared" si="14"/>
        <v>3143160</v>
      </c>
      <c r="K479" s="48" t="str">
        <f t="shared" si="15"/>
        <v>N</v>
      </c>
    </row>
    <row r="480" spans="1:11" x14ac:dyDescent="0.35">
      <c r="A480" s="45" t="s">
        <v>2785</v>
      </c>
      <c r="B480" s="45" t="s">
        <v>701</v>
      </c>
      <c r="C480" s="45" t="s">
        <v>17</v>
      </c>
      <c r="D480" s="45" t="s">
        <v>702</v>
      </c>
      <c r="E480" s="45" t="s">
        <v>2787</v>
      </c>
      <c r="F480" s="45" t="s">
        <v>2786</v>
      </c>
      <c r="G480" s="45" t="s">
        <v>2169</v>
      </c>
      <c r="H480" s="46">
        <v>0</v>
      </c>
      <c r="I480" s="47">
        <v>0</v>
      </c>
      <c r="J480" s="36" t="str">
        <f t="shared" si="14"/>
        <v>3143160</v>
      </c>
      <c r="K480" s="48" t="str">
        <f t="shared" si="15"/>
        <v>N</v>
      </c>
    </row>
    <row r="481" spans="1:11" x14ac:dyDescent="0.35">
      <c r="A481" s="45" t="s">
        <v>2785</v>
      </c>
      <c r="B481" s="45" t="s">
        <v>701</v>
      </c>
      <c r="C481" s="45" t="s">
        <v>17</v>
      </c>
      <c r="D481" s="45" t="s">
        <v>702</v>
      </c>
      <c r="E481" s="45" t="s">
        <v>2788</v>
      </c>
      <c r="F481" s="45" t="s">
        <v>2786</v>
      </c>
      <c r="G481" s="45" t="s">
        <v>2169</v>
      </c>
      <c r="H481" s="46">
        <v>1002816</v>
      </c>
      <c r="I481" s="47">
        <v>0.33119999999999999</v>
      </c>
      <c r="J481" s="36" t="str">
        <f t="shared" si="14"/>
        <v>3143160</v>
      </c>
      <c r="K481" s="48" t="str">
        <f t="shared" si="15"/>
        <v>N</v>
      </c>
    </row>
    <row r="482" spans="1:11" x14ac:dyDescent="0.35">
      <c r="A482" s="45" t="s">
        <v>2785</v>
      </c>
      <c r="B482" s="45" t="s">
        <v>701</v>
      </c>
      <c r="C482" s="45" t="s">
        <v>17</v>
      </c>
      <c r="D482" s="45" t="s">
        <v>704</v>
      </c>
      <c r="E482" s="45" t="s">
        <v>19</v>
      </c>
      <c r="F482" s="45" t="s">
        <v>2786</v>
      </c>
      <c r="G482" s="45" t="s">
        <v>2169</v>
      </c>
      <c r="H482" s="46">
        <v>2169505</v>
      </c>
      <c r="I482" s="47">
        <v>0.30280000000000001</v>
      </c>
      <c r="J482" s="36" t="str">
        <f t="shared" si="14"/>
        <v>3143180</v>
      </c>
      <c r="K482" s="48" t="str">
        <f t="shared" si="15"/>
        <v>N</v>
      </c>
    </row>
    <row r="483" spans="1:11" x14ac:dyDescent="0.35">
      <c r="A483" s="45" t="s">
        <v>2785</v>
      </c>
      <c r="B483" s="45" t="s">
        <v>701</v>
      </c>
      <c r="C483" s="45" t="s">
        <v>17</v>
      </c>
      <c r="D483" s="45" t="s">
        <v>704</v>
      </c>
      <c r="E483" s="45" t="s">
        <v>2787</v>
      </c>
      <c r="F483" s="45" t="s">
        <v>2786</v>
      </c>
      <c r="G483" s="45" t="s">
        <v>2169</v>
      </c>
      <c r="H483" s="46">
        <v>0</v>
      </c>
      <c r="I483" s="47">
        <v>0</v>
      </c>
      <c r="J483" s="36" t="str">
        <f t="shared" si="14"/>
        <v>3143180</v>
      </c>
      <c r="K483" s="48" t="str">
        <f t="shared" si="15"/>
        <v>N</v>
      </c>
    </row>
    <row r="484" spans="1:11" x14ac:dyDescent="0.35">
      <c r="A484" s="45" t="s">
        <v>2785</v>
      </c>
      <c r="B484" s="45" t="s">
        <v>701</v>
      </c>
      <c r="C484" s="45" t="s">
        <v>17</v>
      </c>
      <c r="D484" s="45" t="s">
        <v>704</v>
      </c>
      <c r="E484" s="45" t="s">
        <v>2788</v>
      </c>
      <c r="F484" s="45" t="s">
        <v>2786</v>
      </c>
      <c r="G484" s="45" t="s">
        <v>2169</v>
      </c>
      <c r="H484" s="46">
        <v>3204103</v>
      </c>
      <c r="I484" s="47">
        <v>0.44719999999999999</v>
      </c>
      <c r="J484" s="36" t="str">
        <f t="shared" si="14"/>
        <v>3143180</v>
      </c>
      <c r="K484" s="48" t="str">
        <f t="shared" si="15"/>
        <v>N</v>
      </c>
    </row>
    <row r="485" spans="1:11" x14ac:dyDescent="0.35">
      <c r="A485" s="45" t="s">
        <v>2785</v>
      </c>
      <c r="B485" s="45" t="s">
        <v>701</v>
      </c>
      <c r="C485" s="45" t="s">
        <v>17</v>
      </c>
      <c r="D485" s="45" t="s">
        <v>710</v>
      </c>
      <c r="E485" s="45" t="s">
        <v>19</v>
      </c>
      <c r="F485" s="45" t="s">
        <v>2786</v>
      </c>
      <c r="G485" s="45" t="s">
        <v>2169</v>
      </c>
      <c r="H485" s="46">
        <v>1922213</v>
      </c>
      <c r="I485" s="47">
        <v>0.1323</v>
      </c>
      <c r="J485" s="36" t="str">
        <f t="shared" si="14"/>
        <v>3143190</v>
      </c>
      <c r="K485" s="48" t="str">
        <f t="shared" si="15"/>
        <v>N</v>
      </c>
    </row>
    <row r="486" spans="1:11" x14ac:dyDescent="0.35">
      <c r="A486" s="45" t="s">
        <v>2785</v>
      </c>
      <c r="B486" s="45" t="s">
        <v>701</v>
      </c>
      <c r="C486" s="45" t="s">
        <v>17</v>
      </c>
      <c r="D486" s="45" t="s">
        <v>710</v>
      </c>
      <c r="E486" s="45" t="s">
        <v>2787</v>
      </c>
      <c r="F486" s="45" t="s">
        <v>2786</v>
      </c>
      <c r="G486" s="45" t="s">
        <v>2169</v>
      </c>
      <c r="H486" s="46">
        <v>0</v>
      </c>
      <c r="I486" s="47">
        <v>0</v>
      </c>
      <c r="J486" s="36" t="str">
        <f t="shared" si="14"/>
        <v>3143190</v>
      </c>
      <c r="K486" s="48" t="str">
        <f t="shared" si="15"/>
        <v>N</v>
      </c>
    </row>
    <row r="487" spans="1:11" x14ac:dyDescent="0.35">
      <c r="A487" s="45" t="s">
        <v>2785</v>
      </c>
      <c r="B487" s="45" t="s">
        <v>701</v>
      </c>
      <c r="C487" s="45" t="s">
        <v>17</v>
      </c>
      <c r="D487" s="45" t="s">
        <v>710</v>
      </c>
      <c r="E487" s="45" t="s">
        <v>2788</v>
      </c>
      <c r="F487" s="45" t="s">
        <v>2786</v>
      </c>
      <c r="G487" s="45" t="s">
        <v>2169</v>
      </c>
      <c r="H487" s="46">
        <v>6051412</v>
      </c>
      <c r="I487" s="47">
        <v>0.41649999999999998</v>
      </c>
      <c r="J487" s="36" t="str">
        <f t="shared" si="14"/>
        <v>3143190</v>
      </c>
      <c r="K487" s="48" t="str">
        <f t="shared" si="15"/>
        <v>N</v>
      </c>
    </row>
    <row r="488" spans="1:11" x14ac:dyDescent="0.35">
      <c r="A488" s="45" t="s">
        <v>2785</v>
      </c>
      <c r="B488" s="45" t="s">
        <v>712</v>
      </c>
      <c r="C488" s="45" t="s">
        <v>17</v>
      </c>
      <c r="D488" s="45" t="s">
        <v>713</v>
      </c>
      <c r="E488" s="45" t="s">
        <v>2170</v>
      </c>
      <c r="F488" s="45" t="s">
        <v>2786</v>
      </c>
      <c r="G488" s="45" t="s">
        <v>2169</v>
      </c>
      <c r="H488" s="46">
        <v>0</v>
      </c>
      <c r="I488" s="47">
        <v>0</v>
      </c>
      <c r="J488" s="36" t="str">
        <f t="shared" si="14"/>
        <v>3243295</v>
      </c>
      <c r="K488" s="48" t="str">
        <f t="shared" si="15"/>
        <v>N</v>
      </c>
    </row>
    <row r="489" spans="1:11" x14ac:dyDescent="0.35">
      <c r="A489" s="45" t="s">
        <v>2785</v>
      </c>
      <c r="B489" s="45" t="s">
        <v>712</v>
      </c>
      <c r="C489" s="45" t="s">
        <v>17</v>
      </c>
      <c r="D489" s="45" t="s">
        <v>713</v>
      </c>
      <c r="E489" s="45" t="s">
        <v>19</v>
      </c>
      <c r="F489" s="45" t="s">
        <v>2786</v>
      </c>
      <c r="G489" s="45" t="s">
        <v>2169</v>
      </c>
      <c r="H489" s="46">
        <v>7613663</v>
      </c>
      <c r="I489" s="47">
        <v>0.77780000000000005</v>
      </c>
      <c r="J489" s="36" t="str">
        <f t="shared" si="14"/>
        <v>3243295</v>
      </c>
      <c r="K489" s="48" t="str">
        <f t="shared" si="15"/>
        <v>N</v>
      </c>
    </row>
    <row r="490" spans="1:11" x14ac:dyDescent="0.35">
      <c r="A490" s="45" t="s">
        <v>2785</v>
      </c>
      <c r="B490" s="45" t="s">
        <v>712</v>
      </c>
      <c r="C490" s="45" t="s">
        <v>17</v>
      </c>
      <c r="D490" s="45" t="s">
        <v>713</v>
      </c>
      <c r="E490" s="45" t="s">
        <v>2787</v>
      </c>
      <c r="F490" s="45" t="s">
        <v>2786</v>
      </c>
      <c r="G490" s="45" t="s">
        <v>2169</v>
      </c>
      <c r="H490" s="46">
        <v>0</v>
      </c>
      <c r="I490" s="47">
        <v>0</v>
      </c>
      <c r="J490" s="36" t="str">
        <f t="shared" si="14"/>
        <v>3243295</v>
      </c>
      <c r="K490" s="48" t="str">
        <f t="shared" si="15"/>
        <v>N</v>
      </c>
    </row>
    <row r="491" spans="1:11" x14ac:dyDescent="0.35">
      <c r="A491" s="45" t="s">
        <v>2785</v>
      </c>
      <c r="B491" s="45" t="s">
        <v>712</v>
      </c>
      <c r="C491" s="45" t="s">
        <v>17</v>
      </c>
      <c r="D491" s="45" t="s">
        <v>713</v>
      </c>
      <c r="E491" s="45" t="s">
        <v>2788</v>
      </c>
      <c r="F491" s="45" t="s">
        <v>2786</v>
      </c>
      <c r="G491" s="45" t="s">
        <v>2169</v>
      </c>
      <c r="H491" s="46">
        <v>4691731</v>
      </c>
      <c r="I491" s="47">
        <v>0.4793</v>
      </c>
      <c r="J491" s="36" t="str">
        <f t="shared" si="14"/>
        <v>3243295</v>
      </c>
      <c r="K491" s="48" t="str">
        <f t="shared" si="15"/>
        <v>N</v>
      </c>
    </row>
    <row r="492" spans="1:11" x14ac:dyDescent="0.35">
      <c r="A492" s="45" t="s">
        <v>2785</v>
      </c>
      <c r="B492" s="45" t="s">
        <v>712</v>
      </c>
      <c r="C492" s="45" t="s">
        <v>17</v>
      </c>
      <c r="D492" s="45" t="s">
        <v>720</v>
      </c>
      <c r="E492" s="45" t="s">
        <v>19</v>
      </c>
      <c r="F492" s="45" t="s">
        <v>2786</v>
      </c>
      <c r="G492" s="45" t="s">
        <v>2169</v>
      </c>
      <c r="H492" s="46">
        <v>37799505</v>
      </c>
      <c r="I492" s="47">
        <v>1.0113000000000001</v>
      </c>
      <c r="J492" s="36" t="str">
        <f t="shared" si="14"/>
        <v>3243305</v>
      </c>
      <c r="K492" s="48" t="str">
        <f t="shared" si="15"/>
        <v>N</v>
      </c>
    </row>
    <row r="493" spans="1:11" x14ac:dyDescent="0.35">
      <c r="A493" s="45" t="s">
        <v>2785</v>
      </c>
      <c r="B493" s="45" t="s">
        <v>712</v>
      </c>
      <c r="C493" s="45" t="s">
        <v>17</v>
      </c>
      <c r="D493" s="45" t="s">
        <v>720</v>
      </c>
      <c r="E493" s="45" t="s">
        <v>2787</v>
      </c>
      <c r="F493" s="45" t="s">
        <v>2786</v>
      </c>
      <c r="G493" s="45" t="s">
        <v>2169</v>
      </c>
      <c r="H493" s="46">
        <v>0</v>
      </c>
      <c r="I493" s="47">
        <v>0</v>
      </c>
      <c r="J493" s="36" t="str">
        <f t="shared" si="14"/>
        <v>3243305</v>
      </c>
      <c r="K493" s="48" t="str">
        <f t="shared" si="15"/>
        <v>N</v>
      </c>
    </row>
    <row r="494" spans="1:11" x14ac:dyDescent="0.35">
      <c r="A494" s="45" t="s">
        <v>2785</v>
      </c>
      <c r="B494" s="45" t="s">
        <v>712</v>
      </c>
      <c r="C494" s="45" t="s">
        <v>17</v>
      </c>
      <c r="D494" s="45" t="s">
        <v>720</v>
      </c>
      <c r="E494" s="45" t="s">
        <v>2788</v>
      </c>
      <c r="F494" s="45" t="s">
        <v>2786</v>
      </c>
      <c r="G494" s="45" t="s">
        <v>2169</v>
      </c>
      <c r="H494" s="46">
        <v>16872042</v>
      </c>
      <c r="I494" s="47">
        <v>0.45140000000000002</v>
      </c>
      <c r="J494" s="36" t="str">
        <f t="shared" si="14"/>
        <v>3243305</v>
      </c>
      <c r="K494" s="48" t="str">
        <f t="shared" si="15"/>
        <v>N</v>
      </c>
    </row>
    <row r="495" spans="1:11" x14ac:dyDescent="0.35">
      <c r="A495" s="45" t="s">
        <v>2785</v>
      </c>
      <c r="B495" s="45" t="s">
        <v>712</v>
      </c>
      <c r="C495" s="45" t="s">
        <v>17</v>
      </c>
      <c r="D495" s="45" t="s">
        <v>734</v>
      </c>
      <c r="E495" s="45" t="s">
        <v>2206</v>
      </c>
      <c r="F495" s="45" t="s">
        <v>2786</v>
      </c>
      <c r="G495" s="45" t="s">
        <v>2169</v>
      </c>
      <c r="H495" s="46">
        <v>11440927</v>
      </c>
      <c r="I495" s="47">
        <v>0.24</v>
      </c>
      <c r="J495" s="36" t="str">
        <f t="shared" si="14"/>
        <v>3243315</v>
      </c>
      <c r="K495" s="48" t="str">
        <f t="shared" si="15"/>
        <v>N</v>
      </c>
    </row>
    <row r="496" spans="1:11" x14ac:dyDescent="0.35">
      <c r="A496" s="45" t="s">
        <v>2785</v>
      </c>
      <c r="B496" s="45" t="s">
        <v>712</v>
      </c>
      <c r="C496" s="45" t="s">
        <v>17</v>
      </c>
      <c r="D496" s="45" t="s">
        <v>734</v>
      </c>
      <c r="E496" s="45" t="s">
        <v>19</v>
      </c>
      <c r="F496" s="45" t="s">
        <v>2786</v>
      </c>
      <c r="G496" s="45" t="s">
        <v>2169</v>
      </c>
      <c r="H496" s="46">
        <v>40362707</v>
      </c>
      <c r="I496" s="47">
        <v>0.97799999999999998</v>
      </c>
      <c r="J496" s="36" t="str">
        <f t="shared" si="14"/>
        <v>3243315</v>
      </c>
      <c r="K496" s="48" t="str">
        <f t="shared" si="15"/>
        <v>N</v>
      </c>
    </row>
    <row r="497" spans="1:11" x14ac:dyDescent="0.35">
      <c r="A497" s="45" t="s">
        <v>2785</v>
      </c>
      <c r="B497" s="45" t="s">
        <v>712</v>
      </c>
      <c r="C497" s="45" t="s">
        <v>17</v>
      </c>
      <c r="D497" s="45" t="s">
        <v>734</v>
      </c>
      <c r="E497" s="45" t="s">
        <v>2787</v>
      </c>
      <c r="F497" s="45" t="s">
        <v>2786</v>
      </c>
      <c r="G497" s="45" t="s">
        <v>2169</v>
      </c>
      <c r="H497" s="46">
        <v>0</v>
      </c>
      <c r="I497" s="47">
        <v>0</v>
      </c>
      <c r="J497" s="36" t="str">
        <f t="shared" si="14"/>
        <v>3243315</v>
      </c>
      <c r="K497" s="48" t="str">
        <f t="shared" si="15"/>
        <v>N</v>
      </c>
    </row>
    <row r="498" spans="1:11" x14ac:dyDescent="0.35">
      <c r="A498" s="45" t="s">
        <v>2785</v>
      </c>
      <c r="B498" s="45" t="s">
        <v>712</v>
      </c>
      <c r="C498" s="45" t="s">
        <v>17</v>
      </c>
      <c r="D498" s="45" t="s">
        <v>734</v>
      </c>
      <c r="E498" s="45" t="s">
        <v>2788</v>
      </c>
      <c r="F498" s="45" t="s">
        <v>2786</v>
      </c>
      <c r="G498" s="45" t="s">
        <v>2169</v>
      </c>
      <c r="H498" s="46">
        <v>18972123</v>
      </c>
      <c r="I498" s="47">
        <v>0.4597</v>
      </c>
      <c r="J498" s="36" t="str">
        <f t="shared" si="14"/>
        <v>3243315</v>
      </c>
      <c r="K498" s="48" t="str">
        <f t="shared" si="15"/>
        <v>N</v>
      </c>
    </row>
    <row r="499" spans="1:11" x14ac:dyDescent="0.35">
      <c r="A499" s="45" t="s">
        <v>2785</v>
      </c>
      <c r="B499" s="45" t="s">
        <v>712</v>
      </c>
      <c r="C499" s="45" t="s">
        <v>17</v>
      </c>
      <c r="D499" s="45" t="s">
        <v>740</v>
      </c>
      <c r="E499" s="45" t="s">
        <v>2170</v>
      </c>
      <c r="F499" s="45" t="s">
        <v>2786</v>
      </c>
      <c r="G499" s="45" t="s">
        <v>2169</v>
      </c>
      <c r="H499" s="46">
        <v>0</v>
      </c>
      <c r="I499" s="47">
        <v>0</v>
      </c>
      <c r="J499" s="36" t="str">
        <f t="shared" si="14"/>
        <v>3243325</v>
      </c>
      <c r="K499" s="48" t="str">
        <f t="shared" si="15"/>
        <v>N</v>
      </c>
    </row>
    <row r="500" spans="1:11" x14ac:dyDescent="0.35">
      <c r="A500" s="45" t="s">
        <v>2785</v>
      </c>
      <c r="B500" s="45" t="s">
        <v>712</v>
      </c>
      <c r="C500" s="45" t="s">
        <v>17</v>
      </c>
      <c r="D500" s="45" t="s">
        <v>740</v>
      </c>
      <c r="E500" s="45" t="s">
        <v>19</v>
      </c>
      <c r="F500" s="45" t="s">
        <v>2786</v>
      </c>
      <c r="G500" s="45" t="s">
        <v>2169</v>
      </c>
      <c r="H500" s="46">
        <v>9840655</v>
      </c>
      <c r="I500" s="47">
        <v>0.87</v>
      </c>
      <c r="J500" s="36" t="str">
        <f t="shared" si="14"/>
        <v>3243325</v>
      </c>
      <c r="K500" s="48" t="str">
        <f t="shared" si="15"/>
        <v>N</v>
      </c>
    </row>
    <row r="501" spans="1:11" x14ac:dyDescent="0.35">
      <c r="A501" s="45" t="s">
        <v>2785</v>
      </c>
      <c r="B501" s="45" t="s">
        <v>712</v>
      </c>
      <c r="C501" s="45" t="s">
        <v>17</v>
      </c>
      <c r="D501" s="45" t="s">
        <v>740</v>
      </c>
      <c r="E501" s="45" t="s">
        <v>2787</v>
      </c>
      <c r="F501" s="45" t="s">
        <v>2786</v>
      </c>
      <c r="G501" s="45" t="s">
        <v>2169</v>
      </c>
      <c r="H501" s="46">
        <v>0</v>
      </c>
      <c r="I501" s="47">
        <v>0</v>
      </c>
      <c r="J501" s="36" t="str">
        <f t="shared" si="14"/>
        <v>3243325</v>
      </c>
      <c r="K501" s="48" t="str">
        <f t="shared" si="15"/>
        <v>N</v>
      </c>
    </row>
    <row r="502" spans="1:11" x14ac:dyDescent="0.35">
      <c r="A502" s="45" t="s">
        <v>2785</v>
      </c>
      <c r="B502" s="45" t="s">
        <v>712</v>
      </c>
      <c r="C502" s="45" t="s">
        <v>17</v>
      </c>
      <c r="D502" s="45" t="s">
        <v>740</v>
      </c>
      <c r="E502" s="45" t="s">
        <v>2788</v>
      </c>
      <c r="F502" s="45" t="s">
        <v>2786</v>
      </c>
      <c r="G502" s="45" t="s">
        <v>2169</v>
      </c>
      <c r="H502" s="46">
        <v>4576470</v>
      </c>
      <c r="I502" s="47">
        <v>0.40460000000000002</v>
      </c>
      <c r="J502" s="36" t="str">
        <f t="shared" si="14"/>
        <v>3243325</v>
      </c>
      <c r="K502" s="48" t="str">
        <f t="shared" si="15"/>
        <v>N</v>
      </c>
    </row>
    <row r="503" spans="1:11" x14ac:dyDescent="0.35">
      <c r="A503" s="45" t="s">
        <v>2785</v>
      </c>
      <c r="B503" s="45" t="s">
        <v>712</v>
      </c>
      <c r="C503" s="45" t="s">
        <v>17</v>
      </c>
      <c r="D503" s="45" t="s">
        <v>754</v>
      </c>
      <c r="E503" s="45" t="s">
        <v>19</v>
      </c>
      <c r="F503" s="45" t="s">
        <v>2786</v>
      </c>
      <c r="G503" s="45" t="s">
        <v>2169</v>
      </c>
      <c r="H503" s="46">
        <v>17080936</v>
      </c>
      <c r="I503" s="47">
        <v>0.51900000000000002</v>
      </c>
      <c r="J503" s="36" t="str">
        <f t="shared" si="14"/>
        <v>3243330</v>
      </c>
      <c r="K503" s="48" t="str">
        <f t="shared" si="15"/>
        <v>N</v>
      </c>
    </row>
    <row r="504" spans="1:11" x14ac:dyDescent="0.35">
      <c r="A504" s="45" t="s">
        <v>2785</v>
      </c>
      <c r="B504" s="45" t="s">
        <v>712</v>
      </c>
      <c r="C504" s="45" t="s">
        <v>17</v>
      </c>
      <c r="D504" s="45" t="s">
        <v>754</v>
      </c>
      <c r="E504" s="45" t="s">
        <v>2787</v>
      </c>
      <c r="F504" s="45" t="s">
        <v>2786</v>
      </c>
      <c r="G504" s="45" t="s">
        <v>2169</v>
      </c>
      <c r="H504" s="46">
        <v>0</v>
      </c>
      <c r="I504" s="47">
        <v>0</v>
      </c>
      <c r="J504" s="36" t="str">
        <f t="shared" si="14"/>
        <v>3243330</v>
      </c>
      <c r="K504" s="48" t="str">
        <f t="shared" si="15"/>
        <v>N</v>
      </c>
    </row>
    <row r="505" spans="1:11" x14ac:dyDescent="0.35">
      <c r="A505" s="45" t="s">
        <v>2785</v>
      </c>
      <c r="B505" s="45" t="s">
        <v>712</v>
      </c>
      <c r="C505" s="45" t="s">
        <v>17</v>
      </c>
      <c r="D505" s="45" t="s">
        <v>754</v>
      </c>
      <c r="E505" s="45" t="s">
        <v>2788</v>
      </c>
      <c r="F505" s="45" t="s">
        <v>2786</v>
      </c>
      <c r="G505" s="45" t="s">
        <v>2169</v>
      </c>
      <c r="H505" s="46">
        <v>9369832</v>
      </c>
      <c r="I505" s="47">
        <v>0.28470000000000001</v>
      </c>
      <c r="J505" s="36" t="str">
        <f t="shared" si="14"/>
        <v>3243330</v>
      </c>
      <c r="K505" s="48" t="str">
        <f t="shared" si="15"/>
        <v>N</v>
      </c>
    </row>
    <row r="506" spans="1:11" x14ac:dyDescent="0.35">
      <c r="A506" s="45" t="s">
        <v>2785</v>
      </c>
      <c r="B506" s="45" t="s">
        <v>712</v>
      </c>
      <c r="C506" s="45" t="s">
        <v>17</v>
      </c>
      <c r="D506" s="45" t="s">
        <v>766</v>
      </c>
      <c r="E506" s="45" t="s">
        <v>2170</v>
      </c>
      <c r="F506" s="45" t="s">
        <v>2786</v>
      </c>
      <c r="G506" s="45" t="s">
        <v>2169</v>
      </c>
      <c r="H506" s="46">
        <v>0</v>
      </c>
      <c r="I506" s="47">
        <v>0</v>
      </c>
      <c r="J506" s="36" t="str">
        <f t="shared" si="14"/>
        <v>3243335</v>
      </c>
      <c r="K506" s="48" t="str">
        <f t="shared" si="15"/>
        <v>N</v>
      </c>
    </row>
    <row r="507" spans="1:11" x14ac:dyDescent="0.35">
      <c r="A507" s="45" t="s">
        <v>2785</v>
      </c>
      <c r="B507" s="45" t="s">
        <v>712</v>
      </c>
      <c r="C507" s="45" t="s">
        <v>17</v>
      </c>
      <c r="D507" s="45" t="s">
        <v>766</v>
      </c>
      <c r="E507" s="45" t="s">
        <v>19</v>
      </c>
      <c r="F507" s="45" t="s">
        <v>2786</v>
      </c>
      <c r="G507" s="45" t="s">
        <v>2169</v>
      </c>
      <c r="H507" s="46">
        <v>4524464</v>
      </c>
      <c r="I507" s="47">
        <v>0.56710000000000005</v>
      </c>
      <c r="J507" s="36" t="str">
        <f t="shared" si="14"/>
        <v>3243335</v>
      </c>
      <c r="K507" s="48" t="str">
        <f t="shared" si="15"/>
        <v>N</v>
      </c>
    </row>
    <row r="508" spans="1:11" x14ac:dyDescent="0.35">
      <c r="A508" s="45" t="s">
        <v>2785</v>
      </c>
      <c r="B508" s="45" t="s">
        <v>712</v>
      </c>
      <c r="C508" s="45" t="s">
        <v>17</v>
      </c>
      <c r="D508" s="45" t="s">
        <v>766</v>
      </c>
      <c r="E508" s="45" t="s">
        <v>2787</v>
      </c>
      <c r="F508" s="45" t="s">
        <v>2786</v>
      </c>
      <c r="G508" s="45" t="s">
        <v>2169</v>
      </c>
      <c r="H508" s="46">
        <v>0</v>
      </c>
      <c r="I508" s="47">
        <v>0</v>
      </c>
      <c r="J508" s="36" t="str">
        <f t="shared" si="14"/>
        <v>3243335</v>
      </c>
      <c r="K508" s="48" t="str">
        <f t="shared" si="15"/>
        <v>N</v>
      </c>
    </row>
    <row r="509" spans="1:11" x14ac:dyDescent="0.35">
      <c r="A509" s="45" t="s">
        <v>2785</v>
      </c>
      <c r="B509" s="45" t="s">
        <v>712</v>
      </c>
      <c r="C509" s="45" t="s">
        <v>17</v>
      </c>
      <c r="D509" s="45" t="s">
        <v>766</v>
      </c>
      <c r="E509" s="45" t="s">
        <v>2788</v>
      </c>
      <c r="F509" s="45" t="s">
        <v>2786</v>
      </c>
      <c r="G509" s="45" t="s">
        <v>2169</v>
      </c>
      <c r="H509" s="46">
        <v>3046094</v>
      </c>
      <c r="I509" s="47">
        <v>0.38179999999999997</v>
      </c>
      <c r="J509" s="36" t="str">
        <f t="shared" si="14"/>
        <v>3243335</v>
      </c>
      <c r="K509" s="48" t="str">
        <f t="shared" si="15"/>
        <v>N</v>
      </c>
    </row>
    <row r="510" spans="1:11" x14ac:dyDescent="0.35">
      <c r="A510" s="45" t="s">
        <v>2785</v>
      </c>
      <c r="B510" s="45" t="s">
        <v>768</v>
      </c>
      <c r="C510" s="45" t="s">
        <v>17</v>
      </c>
      <c r="D510" s="45" t="s">
        <v>769</v>
      </c>
      <c r="E510" s="45" t="s">
        <v>2170</v>
      </c>
      <c r="F510" s="45" t="s">
        <v>2786</v>
      </c>
      <c r="G510" s="45" t="s">
        <v>2169</v>
      </c>
      <c r="H510" s="46">
        <v>0</v>
      </c>
      <c r="I510" s="47">
        <v>0</v>
      </c>
      <c r="J510" s="36" t="str">
        <f t="shared" si="14"/>
        <v>3343405</v>
      </c>
      <c r="K510" s="48" t="str">
        <f t="shared" si="15"/>
        <v>N</v>
      </c>
    </row>
    <row r="511" spans="1:11" x14ac:dyDescent="0.35">
      <c r="A511" s="45" t="s">
        <v>2785</v>
      </c>
      <c r="B511" s="45" t="s">
        <v>768</v>
      </c>
      <c r="C511" s="45" t="s">
        <v>17</v>
      </c>
      <c r="D511" s="45" t="s">
        <v>769</v>
      </c>
      <c r="E511" s="45" t="s">
        <v>19</v>
      </c>
      <c r="F511" s="45" t="s">
        <v>2786</v>
      </c>
      <c r="G511" s="45" t="s">
        <v>2169</v>
      </c>
      <c r="H511" s="46">
        <v>1775898</v>
      </c>
      <c r="I511" s="47">
        <v>0.93740000000000001</v>
      </c>
      <c r="J511" s="36" t="str">
        <f t="shared" si="14"/>
        <v>3343405</v>
      </c>
      <c r="K511" s="48" t="str">
        <f t="shared" si="15"/>
        <v>N</v>
      </c>
    </row>
    <row r="512" spans="1:11" x14ac:dyDescent="0.35">
      <c r="A512" s="45" t="s">
        <v>2785</v>
      </c>
      <c r="B512" s="45" t="s">
        <v>768</v>
      </c>
      <c r="C512" s="45" t="s">
        <v>17</v>
      </c>
      <c r="D512" s="45" t="s">
        <v>769</v>
      </c>
      <c r="E512" s="45" t="s">
        <v>2787</v>
      </c>
      <c r="F512" s="45" t="s">
        <v>2786</v>
      </c>
      <c r="G512" s="45" t="s">
        <v>2169</v>
      </c>
      <c r="H512" s="46">
        <v>0</v>
      </c>
      <c r="I512" s="47">
        <v>0</v>
      </c>
      <c r="J512" s="36" t="str">
        <f t="shared" si="14"/>
        <v>3343405</v>
      </c>
      <c r="K512" s="48" t="str">
        <f t="shared" si="15"/>
        <v>N</v>
      </c>
    </row>
    <row r="513" spans="1:11" x14ac:dyDescent="0.35">
      <c r="A513" s="45" t="s">
        <v>2785</v>
      </c>
      <c r="B513" s="45" t="s">
        <v>768</v>
      </c>
      <c r="C513" s="45" t="s">
        <v>17</v>
      </c>
      <c r="D513" s="45" t="s">
        <v>769</v>
      </c>
      <c r="E513" s="45" t="s">
        <v>2788</v>
      </c>
      <c r="F513" s="45" t="s">
        <v>2786</v>
      </c>
      <c r="G513" s="45" t="s">
        <v>2169</v>
      </c>
      <c r="H513" s="46">
        <v>1617707</v>
      </c>
      <c r="I513" s="47">
        <v>0.85389999999999999</v>
      </c>
      <c r="J513" s="36" t="str">
        <f t="shared" si="14"/>
        <v>3343405</v>
      </c>
      <c r="K513" s="48" t="str">
        <f t="shared" si="15"/>
        <v>N</v>
      </c>
    </row>
    <row r="514" spans="1:11" x14ac:dyDescent="0.35">
      <c r="A514" s="45" t="s">
        <v>2785</v>
      </c>
      <c r="B514" s="45" t="s">
        <v>768</v>
      </c>
      <c r="C514" s="45" t="s">
        <v>17</v>
      </c>
      <c r="D514" s="45" t="s">
        <v>774</v>
      </c>
      <c r="E514" s="45" t="s">
        <v>2170</v>
      </c>
      <c r="F514" s="45" t="s">
        <v>2786</v>
      </c>
      <c r="G514" s="45" t="s">
        <v>2169</v>
      </c>
      <c r="H514" s="46">
        <v>0</v>
      </c>
      <c r="I514" s="47">
        <v>0</v>
      </c>
      <c r="J514" s="36" t="str">
        <f t="shared" si="14"/>
        <v>3343415</v>
      </c>
      <c r="K514" s="48" t="str">
        <f t="shared" si="15"/>
        <v>N</v>
      </c>
    </row>
    <row r="515" spans="1:11" x14ac:dyDescent="0.35">
      <c r="A515" s="45" t="s">
        <v>2785</v>
      </c>
      <c r="B515" s="45" t="s">
        <v>768</v>
      </c>
      <c r="C515" s="45" t="s">
        <v>17</v>
      </c>
      <c r="D515" s="45" t="s">
        <v>774</v>
      </c>
      <c r="E515" s="45" t="s">
        <v>19</v>
      </c>
      <c r="F515" s="45" t="s">
        <v>2786</v>
      </c>
      <c r="G515" s="45" t="s">
        <v>2169</v>
      </c>
      <c r="H515" s="46">
        <v>1264303</v>
      </c>
      <c r="I515" s="47">
        <v>0.498</v>
      </c>
      <c r="J515" s="36" t="str">
        <f t="shared" ref="J515:J578" si="16">B515&amp;C515&amp;D515</f>
        <v>3343415</v>
      </c>
      <c r="K515" s="48" t="str">
        <f t="shared" ref="K515:K578" si="17">G515</f>
        <v>N</v>
      </c>
    </row>
    <row r="516" spans="1:11" x14ac:dyDescent="0.35">
      <c r="A516" s="45" t="s">
        <v>2785</v>
      </c>
      <c r="B516" s="45" t="s">
        <v>768</v>
      </c>
      <c r="C516" s="45" t="s">
        <v>17</v>
      </c>
      <c r="D516" s="45" t="s">
        <v>774</v>
      </c>
      <c r="E516" s="45" t="s">
        <v>2787</v>
      </c>
      <c r="F516" s="45" t="s">
        <v>2786</v>
      </c>
      <c r="G516" s="45" t="s">
        <v>2169</v>
      </c>
      <c r="H516" s="46">
        <v>0</v>
      </c>
      <c r="I516" s="47">
        <v>0</v>
      </c>
      <c r="J516" s="36" t="str">
        <f t="shared" si="16"/>
        <v>3343415</v>
      </c>
      <c r="K516" s="48" t="str">
        <f t="shared" si="17"/>
        <v>N</v>
      </c>
    </row>
    <row r="517" spans="1:11" x14ac:dyDescent="0.35">
      <c r="A517" s="45" t="s">
        <v>2785</v>
      </c>
      <c r="B517" s="45" t="s">
        <v>768</v>
      </c>
      <c r="C517" s="45" t="s">
        <v>17</v>
      </c>
      <c r="D517" s="45" t="s">
        <v>774</v>
      </c>
      <c r="E517" s="45" t="s">
        <v>2788</v>
      </c>
      <c r="F517" s="45" t="s">
        <v>2786</v>
      </c>
      <c r="G517" s="45" t="s">
        <v>2169</v>
      </c>
      <c r="H517" s="46">
        <v>1428560</v>
      </c>
      <c r="I517" s="47">
        <v>0.56269999999999998</v>
      </c>
      <c r="J517" s="36" t="str">
        <f t="shared" si="16"/>
        <v>3343415</v>
      </c>
      <c r="K517" s="48" t="str">
        <f t="shared" si="17"/>
        <v>N</v>
      </c>
    </row>
    <row r="518" spans="1:11" x14ac:dyDescent="0.35">
      <c r="A518" s="45" t="s">
        <v>2785</v>
      </c>
      <c r="B518" s="45" t="s">
        <v>768</v>
      </c>
      <c r="C518" s="45" t="s">
        <v>17</v>
      </c>
      <c r="D518" s="45" t="s">
        <v>788</v>
      </c>
      <c r="E518" s="45" t="s">
        <v>19</v>
      </c>
      <c r="F518" s="45" t="s">
        <v>2786</v>
      </c>
      <c r="G518" s="45" t="s">
        <v>2169</v>
      </c>
      <c r="H518" s="46">
        <v>1399756</v>
      </c>
      <c r="I518" s="47">
        <v>0.32119999999999999</v>
      </c>
      <c r="J518" s="36" t="str">
        <f t="shared" si="16"/>
        <v>3343435</v>
      </c>
      <c r="K518" s="48" t="str">
        <f t="shared" si="17"/>
        <v>N</v>
      </c>
    </row>
    <row r="519" spans="1:11" x14ac:dyDescent="0.35">
      <c r="A519" s="45" t="s">
        <v>2785</v>
      </c>
      <c r="B519" s="45" t="s">
        <v>768</v>
      </c>
      <c r="C519" s="45" t="s">
        <v>17</v>
      </c>
      <c r="D519" s="45" t="s">
        <v>788</v>
      </c>
      <c r="E519" s="45" t="s">
        <v>2787</v>
      </c>
      <c r="F519" s="45" t="s">
        <v>2786</v>
      </c>
      <c r="G519" s="45" t="s">
        <v>2169</v>
      </c>
      <c r="H519" s="46">
        <v>0</v>
      </c>
      <c r="I519" s="47">
        <v>0</v>
      </c>
      <c r="J519" s="36" t="str">
        <f t="shared" si="16"/>
        <v>3343435</v>
      </c>
      <c r="K519" s="48" t="str">
        <f t="shared" si="17"/>
        <v>N</v>
      </c>
    </row>
    <row r="520" spans="1:11" x14ac:dyDescent="0.35">
      <c r="A520" s="45" t="s">
        <v>2785</v>
      </c>
      <c r="B520" s="45" t="s">
        <v>768</v>
      </c>
      <c r="C520" s="45" t="s">
        <v>17</v>
      </c>
      <c r="D520" s="45" t="s">
        <v>788</v>
      </c>
      <c r="E520" s="45" t="s">
        <v>2788</v>
      </c>
      <c r="F520" s="45" t="s">
        <v>2786</v>
      </c>
      <c r="G520" s="45" t="s">
        <v>2169</v>
      </c>
      <c r="H520" s="46">
        <v>2380718</v>
      </c>
      <c r="I520" s="47">
        <v>0.54630000000000001</v>
      </c>
      <c r="J520" s="36" t="str">
        <f t="shared" si="16"/>
        <v>3343435</v>
      </c>
      <c r="K520" s="48" t="str">
        <f t="shared" si="17"/>
        <v>N</v>
      </c>
    </row>
    <row r="521" spans="1:11" x14ac:dyDescent="0.35">
      <c r="A521" s="45" t="s">
        <v>2785</v>
      </c>
      <c r="B521" s="45" t="s">
        <v>768</v>
      </c>
      <c r="C521" s="45" t="s">
        <v>17</v>
      </c>
      <c r="D521" s="45" t="s">
        <v>800</v>
      </c>
      <c r="E521" s="45" t="s">
        <v>19</v>
      </c>
      <c r="F521" s="45" t="s">
        <v>2786</v>
      </c>
      <c r="G521" s="45" t="s">
        <v>2169</v>
      </c>
      <c r="H521" s="46">
        <v>3050292</v>
      </c>
      <c r="I521" s="47">
        <v>0.40110000000000001</v>
      </c>
      <c r="J521" s="36" t="str">
        <f t="shared" si="16"/>
        <v>3343445</v>
      </c>
      <c r="K521" s="48" t="str">
        <f t="shared" si="17"/>
        <v>N</v>
      </c>
    </row>
    <row r="522" spans="1:11" x14ac:dyDescent="0.35">
      <c r="A522" s="45" t="s">
        <v>2785</v>
      </c>
      <c r="B522" s="45" t="s">
        <v>768</v>
      </c>
      <c r="C522" s="45" t="s">
        <v>17</v>
      </c>
      <c r="D522" s="45" t="s">
        <v>800</v>
      </c>
      <c r="E522" s="45" t="s">
        <v>2787</v>
      </c>
      <c r="F522" s="45" t="s">
        <v>2786</v>
      </c>
      <c r="G522" s="45" t="s">
        <v>2169</v>
      </c>
      <c r="H522" s="46">
        <v>0</v>
      </c>
      <c r="I522" s="47">
        <v>0</v>
      </c>
      <c r="J522" s="36" t="str">
        <f t="shared" si="16"/>
        <v>3343445</v>
      </c>
      <c r="K522" s="48" t="str">
        <f t="shared" si="17"/>
        <v>N</v>
      </c>
    </row>
    <row r="523" spans="1:11" x14ac:dyDescent="0.35">
      <c r="A523" s="45" t="s">
        <v>2785</v>
      </c>
      <c r="B523" s="45" t="s">
        <v>768</v>
      </c>
      <c r="C523" s="45" t="s">
        <v>17</v>
      </c>
      <c r="D523" s="45" t="s">
        <v>800</v>
      </c>
      <c r="E523" s="45" t="s">
        <v>2788</v>
      </c>
      <c r="F523" s="45" t="s">
        <v>2786</v>
      </c>
      <c r="G523" s="45" t="s">
        <v>2169</v>
      </c>
      <c r="H523" s="46">
        <v>6357627</v>
      </c>
      <c r="I523" s="47">
        <v>0.83599999999999997</v>
      </c>
      <c r="J523" s="36" t="str">
        <f t="shared" si="16"/>
        <v>3343445</v>
      </c>
      <c r="K523" s="48" t="str">
        <f t="shared" si="17"/>
        <v>N</v>
      </c>
    </row>
    <row r="524" spans="1:11" x14ac:dyDescent="0.35">
      <c r="A524" s="45" t="s">
        <v>2785</v>
      </c>
      <c r="B524" s="45" t="s">
        <v>768</v>
      </c>
      <c r="C524" s="45" t="s">
        <v>17</v>
      </c>
      <c r="D524" s="45" t="s">
        <v>803</v>
      </c>
      <c r="E524" s="45" t="s">
        <v>2170</v>
      </c>
      <c r="F524" s="45" t="s">
        <v>768</v>
      </c>
      <c r="G524" s="45" t="s">
        <v>2198</v>
      </c>
      <c r="H524" s="46">
        <v>0</v>
      </c>
      <c r="I524" s="47">
        <v>0</v>
      </c>
      <c r="J524" s="36" t="str">
        <f t="shared" si="16"/>
        <v>3343455</v>
      </c>
      <c r="K524" s="48" t="str">
        <f t="shared" si="17"/>
        <v>Y</v>
      </c>
    </row>
    <row r="525" spans="1:11" x14ac:dyDescent="0.35">
      <c r="A525" s="45" t="s">
        <v>2785</v>
      </c>
      <c r="B525" s="45" t="s">
        <v>768</v>
      </c>
      <c r="C525" s="45" t="s">
        <v>17</v>
      </c>
      <c r="D525" s="45" t="s">
        <v>803</v>
      </c>
      <c r="E525" s="45" t="s">
        <v>19</v>
      </c>
      <c r="F525" s="45" t="s">
        <v>768</v>
      </c>
      <c r="G525" s="45" t="s">
        <v>2198</v>
      </c>
      <c r="H525" s="46">
        <v>2111791</v>
      </c>
      <c r="I525" s="47">
        <v>0.78759999999999997</v>
      </c>
      <c r="J525" s="36" t="str">
        <f t="shared" si="16"/>
        <v>3343455</v>
      </c>
      <c r="K525" s="48" t="str">
        <f t="shared" si="17"/>
        <v>Y</v>
      </c>
    </row>
    <row r="526" spans="1:11" x14ac:dyDescent="0.35">
      <c r="A526" s="45" t="s">
        <v>2785</v>
      </c>
      <c r="B526" s="45" t="s">
        <v>768</v>
      </c>
      <c r="C526" s="45" t="s">
        <v>17</v>
      </c>
      <c r="D526" s="45" t="s">
        <v>803</v>
      </c>
      <c r="E526" s="45" t="s">
        <v>2787</v>
      </c>
      <c r="F526" s="45" t="s">
        <v>768</v>
      </c>
      <c r="G526" s="45" t="s">
        <v>2198</v>
      </c>
      <c r="H526" s="46">
        <v>0</v>
      </c>
      <c r="I526" s="47">
        <v>0</v>
      </c>
      <c r="J526" s="36" t="str">
        <f t="shared" si="16"/>
        <v>3343455</v>
      </c>
      <c r="K526" s="48" t="str">
        <f t="shared" si="17"/>
        <v>Y</v>
      </c>
    </row>
    <row r="527" spans="1:11" x14ac:dyDescent="0.35">
      <c r="A527" s="45" t="s">
        <v>2785</v>
      </c>
      <c r="B527" s="45" t="s">
        <v>768</v>
      </c>
      <c r="C527" s="45" t="s">
        <v>17</v>
      </c>
      <c r="D527" s="45" t="s">
        <v>803</v>
      </c>
      <c r="E527" s="45" t="s">
        <v>2788</v>
      </c>
      <c r="F527" s="45" t="s">
        <v>768</v>
      </c>
      <c r="G527" s="45" t="s">
        <v>2198</v>
      </c>
      <c r="H527" s="46">
        <v>1681979</v>
      </c>
      <c r="I527" s="47">
        <v>0.62729999999999997</v>
      </c>
      <c r="J527" s="36" t="str">
        <f t="shared" si="16"/>
        <v>3343455</v>
      </c>
      <c r="K527" s="48" t="str">
        <f t="shared" si="17"/>
        <v>Y</v>
      </c>
    </row>
    <row r="528" spans="1:11" x14ac:dyDescent="0.35">
      <c r="A528" s="45" t="s">
        <v>2785</v>
      </c>
      <c r="B528" s="45" t="s">
        <v>768</v>
      </c>
      <c r="C528" s="45" t="s">
        <v>17</v>
      </c>
      <c r="D528" s="45" t="s">
        <v>1754</v>
      </c>
      <c r="E528" s="45" t="s">
        <v>2170</v>
      </c>
      <c r="F528" s="45" t="s">
        <v>1753</v>
      </c>
      <c r="G528" s="45" t="s">
        <v>2198</v>
      </c>
      <c r="H528" s="46">
        <v>0</v>
      </c>
      <c r="I528" s="47">
        <v>0</v>
      </c>
      <c r="J528" s="36" t="str">
        <f t="shared" si="16"/>
        <v>3346795</v>
      </c>
      <c r="K528" s="48" t="str">
        <f t="shared" si="17"/>
        <v>Y</v>
      </c>
    </row>
    <row r="529" spans="1:11" x14ac:dyDescent="0.35">
      <c r="A529" s="45" t="s">
        <v>2785</v>
      </c>
      <c r="B529" s="45" t="s">
        <v>768</v>
      </c>
      <c r="C529" s="45" t="s">
        <v>17</v>
      </c>
      <c r="D529" s="45" t="s">
        <v>1754</v>
      </c>
      <c r="E529" s="45" t="s">
        <v>19</v>
      </c>
      <c r="F529" s="45" t="s">
        <v>1753</v>
      </c>
      <c r="G529" s="45" t="s">
        <v>2198</v>
      </c>
      <c r="H529" s="46">
        <v>93383</v>
      </c>
      <c r="I529" s="47">
        <v>0.2346</v>
      </c>
      <c r="J529" s="36" t="str">
        <f t="shared" si="16"/>
        <v>3346795</v>
      </c>
      <c r="K529" s="48" t="str">
        <f t="shared" si="17"/>
        <v>Y</v>
      </c>
    </row>
    <row r="530" spans="1:11" x14ac:dyDescent="0.35">
      <c r="A530" s="45" t="s">
        <v>2785</v>
      </c>
      <c r="B530" s="45" t="s">
        <v>768</v>
      </c>
      <c r="C530" s="45" t="s">
        <v>17</v>
      </c>
      <c r="D530" s="45" t="s">
        <v>1754</v>
      </c>
      <c r="E530" s="45" t="s">
        <v>2787</v>
      </c>
      <c r="F530" s="45" t="s">
        <v>1753</v>
      </c>
      <c r="G530" s="45" t="s">
        <v>2198</v>
      </c>
      <c r="H530" s="46">
        <v>0</v>
      </c>
      <c r="I530" s="47">
        <v>0</v>
      </c>
      <c r="J530" s="36" t="str">
        <f t="shared" si="16"/>
        <v>3346795</v>
      </c>
      <c r="K530" s="48" t="str">
        <f t="shared" si="17"/>
        <v>Y</v>
      </c>
    </row>
    <row r="531" spans="1:11" x14ac:dyDescent="0.35">
      <c r="A531" s="45" t="s">
        <v>2785</v>
      </c>
      <c r="B531" s="45" t="s">
        <v>768</v>
      </c>
      <c r="C531" s="45" t="s">
        <v>17</v>
      </c>
      <c r="D531" s="45" t="s">
        <v>1754</v>
      </c>
      <c r="E531" s="45" t="s">
        <v>2788</v>
      </c>
      <c r="F531" s="45" t="s">
        <v>1753</v>
      </c>
      <c r="G531" s="45" t="s">
        <v>2198</v>
      </c>
      <c r="H531" s="46">
        <v>220999</v>
      </c>
      <c r="I531" s="47">
        <v>0.55520000000000003</v>
      </c>
      <c r="J531" s="36" t="str">
        <f t="shared" si="16"/>
        <v>3346795</v>
      </c>
      <c r="K531" s="48" t="str">
        <f t="shared" si="17"/>
        <v>Y</v>
      </c>
    </row>
    <row r="532" spans="1:11" x14ac:dyDescent="0.35">
      <c r="A532" s="45" t="s">
        <v>2785</v>
      </c>
      <c r="B532" s="45" t="s">
        <v>768</v>
      </c>
      <c r="C532" s="45" t="s">
        <v>17</v>
      </c>
      <c r="D532" s="45" t="s">
        <v>2065</v>
      </c>
      <c r="E532" s="45" t="s">
        <v>19</v>
      </c>
      <c r="F532" s="45" t="s">
        <v>2064</v>
      </c>
      <c r="G532" s="45" t="s">
        <v>2198</v>
      </c>
      <c r="H532" s="46">
        <v>157944</v>
      </c>
      <c r="I532" s="47">
        <v>0.39989999999999998</v>
      </c>
      <c r="J532" s="36" t="str">
        <f t="shared" si="16"/>
        <v>3348305</v>
      </c>
      <c r="K532" s="48" t="str">
        <f t="shared" si="17"/>
        <v>Y</v>
      </c>
    </row>
    <row r="533" spans="1:11" x14ac:dyDescent="0.35">
      <c r="A533" s="45" t="s">
        <v>2785</v>
      </c>
      <c r="B533" s="45" t="s">
        <v>768</v>
      </c>
      <c r="C533" s="45" t="s">
        <v>17</v>
      </c>
      <c r="D533" s="45" t="s">
        <v>2065</v>
      </c>
      <c r="E533" s="45" t="s">
        <v>2787</v>
      </c>
      <c r="F533" s="45" t="s">
        <v>2064</v>
      </c>
      <c r="G533" s="45" t="s">
        <v>2198</v>
      </c>
      <c r="H533" s="46">
        <v>0</v>
      </c>
      <c r="I533" s="47">
        <v>0</v>
      </c>
      <c r="J533" s="36" t="str">
        <f t="shared" si="16"/>
        <v>3348305</v>
      </c>
      <c r="K533" s="48" t="str">
        <f t="shared" si="17"/>
        <v>Y</v>
      </c>
    </row>
    <row r="534" spans="1:11" x14ac:dyDescent="0.35">
      <c r="A534" s="45" t="s">
        <v>2785</v>
      </c>
      <c r="B534" s="45" t="s">
        <v>768</v>
      </c>
      <c r="C534" s="45" t="s">
        <v>17</v>
      </c>
      <c r="D534" s="45" t="s">
        <v>2065</v>
      </c>
      <c r="E534" s="45" t="s">
        <v>2788</v>
      </c>
      <c r="F534" s="45" t="s">
        <v>2064</v>
      </c>
      <c r="G534" s="45" t="s">
        <v>2198</v>
      </c>
      <c r="H534" s="46">
        <v>218373</v>
      </c>
      <c r="I534" s="47">
        <v>0.55289999999999995</v>
      </c>
      <c r="J534" s="36" t="str">
        <f t="shared" si="16"/>
        <v>3348305</v>
      </c>
      <c r="K534" s="48" t="str">
        <f t="shared" si="17"/>
        <v>Y</v>
      </c>
    </row>
    <row r="535" spans="1:11" x14ac:dyDescent="0.35">
      <c r="A535" s="45" t="s">
        <v>2785</v>
      </c>
      <c r="B535" s="45" t="s">
        <v>811</v>
      </c>
      <c r="C535" s="45" t="s">
        <v>17</v>
      </c>
      <c r="D535" s="45" t="s">
        <v>812</v>
      </c>
      <c r="E535" s="45" t="s">
        <v>2170</v>
      </c>
      <c r="F535" s="45" t="s">
        <v>2786</v>
      </c>
      <c r="G535" s="45" t="s">
        <v>2169</v>
      </c>
      <c r="H535" s="46">
        <v>0</v>
      </c>
      <c r="I535" s="47">
        <v>0</v>
      </c>
      <c r="J535" s="36" t="str">
        <f t="shared" si="16"/>
        <v>3443460</v>
      </c>
      <c r="K535" s="48" t="str">
        <f t="shared" si="17"/>
        <v>N</v>
      </c>
    </row>
    <row r="536" spans="1:11" x14ac:dyDescent="0.35">
      <c r="A536" s="45" t="s">
        <v>2785</v>
      </c>
      <c r="B536" s="45" t="s">
        <v>811</v>
      </c>
      <c r="C536" s="45" t="s">
        <v>17</v>
      </c>
      <c r="D536" s="45" t="s">
        <v>812</v>
      </c>
      <c r="E536" s="45" t="s">
        <v>19</v>
      </c>
      <c r="F536" s="45" t="s">
        <v>2786</v>
      </c>
      <c r="G536" s="45" t="s">
        <v>2169</v>
      </c>
      <c r="H536" s="46">
        <v>2921480</v>
      </c>
      <c r="I536" s="47">
        <v>0.71379999999999999</v>
      </c>
      <c r="J536" s="36" t="str">
        <f t="shared" si="16"/>
        <v>3443460</v>
      </c>
      <c r="K536" s="48" t="str">
        <f t="shared" si="17"/>
        <v>N</v>
      </c>
    </row>
    <row r="537" spans="1:11" x14ac:dyDescent="0.35">
      <c r="A537" s="45" t="s">
        <v>2785</v>
      </c>
      <c r="B537" s="45" t="s">
        <v>811</v>
      </c>
      <c r="C537" s="45" t="s">
        <v>17</v>
      </c>
      <c r="D537" s="45" t="s">
        <v>812</v>
      </c>
      <c r="E537" s="45" t="s">
        <v>2787</v>
      </c>
      <c r="F537" s="45" t="s">
        <v>2786</v>
      </c>
      <c r="G537" s="45" t="s">
        <v>2169</v>
      </c>
      <c r="H537" s="46">
        <v>0</v>
      </c>
      <c r="I537" s="47">
        <v>0</v>
      </c>
      <c r="J537" s="36" t="str">
        <f t="shared" si="16"/>
        <v>3443460</v>
      </c>
      <c r="K537" s="48" t="str">
        <f t="shared" si="17"/>
        <v>N</v>
      </c>
    </row>
    <row r="538" spans="1:11" x14ac:dyDescent="0.35">
      <c r="A538" s="45" t="s">
        <v>2785</v>
      </c>
      <c r="B538" s="45" t="s">
        <v>811</v>
      </c>
      <c r="C538" s="45" t="s">
        <v>17</v>
      </c>
      <c r="D538" s="45" t="s">
        <v>812</v>
      </c>
      <c r="E538" s="45" t="s">
        <v>2788</v>
      </c>
      <c r="F538" s="45" t="s">
        <v>2786</v>
      </c>
      <c r="G538" s="45" t="s">
        <v>2169</v>
      </c>
      <c r="H538" s="46">
        <v>2234699</v>
      </c>
      <c r="I538" s="47">
        <v>0.54600000000000004</v>
      </c>
      <c r="J538" s="36" t="str">
        <f t="shared" si="16"/>
        <v>3443460</v>
      </c>
      <c r="K538" s="48" t="str">
        <f t="shared" si="17"/>
        <v>N</v>
      </c>
    </row>
    <row r="539" spans="1:11" x14ac:dyDescent="0.35">
      <c r="A539" s="45" t="s">
        <v>2785</v>
      </c>
      <c r="B539" s="45" t="s">
        <v>811</v>
      </c>
      <c r="C539" s="45" t="s">
        <v>17</v>
      </c>
      <c r="D539" s="45" t="s">
        <v>822</v>
      </c>
      <c r="E539" s="45" t="s">
        <v>2170</v>
      </c>
      <c r="F539" s="45" t="s">
        <v>2786</v>
      </c>
      <c r="G539" s="45" t="s">
        <v>2169</v>
      </c>
      <c r="H539" s="46">
        <v>0</v>
      </c>
      <c r="I539" s="47">
        <v>0</v>
      </c>
      <c r="J539" s="36" t="str">
        <f t="shared" si="16"/>
        <v>3443470</v>
      </c>
      <c r="K539" s="48" t="str">
        <f t="shared" si="17"/>
        <v>N</v>
      </c>
    </row>
    <row r="540" spans="1:11" x14ac:dyDescent="0.35">
      <c r="A540" s="45" t="s">
        <v>2785</v>
      </c>
      <c r="B540" s="45" t="s">
        <v>811</v>
      </c>
      <c r="C540" s="45" t="s">
        <v>17</v>
      </c>
      <c r="D540" s="45" t="s">
        <v>822</v>
      </c>
      <c r="E540" s="45" t="s">
        <v>19</v>
      </c>
      <c r="F540" s="45" t="s">
        <v>2786</v>
      </c>
      <c r="G540" s="45" t="s">
        <v>2169</v>
      </c>
      <c r="H540" s="46">
        <v>3605320</v>
      </c>
      <c r="I540" s="47">
        <v>0.42620000000000002</v>
      </c>
      <c r="J540" s="36" t="str">
        <f t="shared" si="16"/>
        <v>3443470</v>
      </c>
      <c r="K540" s="48" t="str">
        <f t="shared" si="17"/>
        <v>N</v>
      </c>
    </row>
    <row r="541" spans="1:11" x14ac:dyDescent="0.35">
      <c r="A541" s="45" t="s">
        <v>2785</v>
      </c>
      <c r="B541" s="45" t="s">
        <v>811</v>
      </c>
      <c r="C541" s="45" t="s">
        <v>17</v>
      </c>
      <c r="D541" s="45" t="s">
        <v>822</v>
      </c>
      <c r="E541" s="45" t="s">
        <v>30</v>
      </c>
      <c r="F541" s="45" t="s">
        <v>2786</v>
      </c>
      <c r="G541" s="45" t="s">
        <v>2169</v>
      </c>
      <c r="H541" s="46">
        <v>0</v>
      </c>
      <c r="I541" s="47">
        <v>0</v>
      </c>
      <c r="J541" s="36" t="str">
        <f t="shared" si="16"/>
        <v>3443470</v>
      </c>
      <c r="K541" s="48" t="str">
        <f t="shared" si="17"/>
        <v>N</v>
      </c>
    </row>
    <row r="542" spans="1:11" x14ac:dyDescent="0.35">
      <c r="A542" s="45" t="s">
        <v>2785</v>
      </c>
      <c r="B542" s="45" t="s">
        <v>811</v>
      </c>
      <c r="C542" s="45" t="s">
        <v>17</v>
      </c>
      <c r="D542" s="45" t="s">
        <v>822</v>
      </c>
      <c r="E542" s="45" t="s">
        <v>2787</v>
      </c>
      <c r="F542" s="45" t="s">
        <v>2786</v>
      </c>
      <c r="G542" s="45" t="s">
        <v>2169</v>
      </c>
      <c r="H542" s="46">
        <v>0</v>
      </c>
      <c r="I542" s="47">
        <v>0</v>
      </c>
      <c r="J542" s="36" t="str">
        <f t="shared" si="16"/>
        <v>3443470</v>
      </c>
      <c r="K542" s="48" t="str">
        <f t="shared" si="17"/>
        <v>N</v>
      </c>
    </row>
    <row r="543" spans="1:11" x14ac:dyDescent="0.35">
      <c r="A543" s="45" t="s">
        <v>2785</v>
      </c>
      <c r="B543" s="45" t="s">
        <v>811</v>
      </c>
      <c r="C543" s="45" t="s">
        <v>17</v>
      </c>
      <c r="D543" s="45" t="s">
        <v>822</v>
      </c>
      <c r="E543" s="45" t="s">
        <v>2788</v>
      </c>
      <c r="F543" s="45" t="s">
        <v>2786</v>
      </c>
      <c r="G543" s="45" t="s">
        <v>2169</v>
      </c>
      <c r="H543" s="46">
        <v>4710940</v>
      </c>
      <c r="I543" s="47">
        <v>0.55689999999999995</v>
      </c>
      <c r="J543" s="36" t="str">
        <f t="shared" si="16"/>
        <v>3443470</v>
      </c>
      <c r="K543" s="48" t="str">
        <f t="shared" si="17"/>
        <v>N</v>
      </c>
    </row>
    <row r="544" spans="1:11" x14ac:dyDescent="0.35">
      <c r="A544" s="45" t="s">
        <v>2785</v>
      </c>
      <c r="B544" s="45" t="s">
        <v>811</v>
      </c>
      <c r="C544" s="45" t="s">
        <v>17</v>
      </c>
      <c r="D544" s="45" t="s">
        <v>835</v>
      </c>
      <c r="E544" s="45" t="s">
        <v>2170</v>
      </c>
      <c r="F544" s="45" t="s">
        <v>2786</v>
      </c>
      <c r="G544" s="45" t="s">
        <v>2169</v>
      </c>
      <c r="H544" s="46">
        <v>0</v>
      </c>
      <c r="I544" s="47">
        <v>0</v>
      </c>
      <c r="J544" s="36" t="str">
        <f t="shared" si="16"/>
        <v>3443480</v>
      </c>
      <c r="K544" s="48" t="str">
        <f t="shared" si="17"/>
        <v>N</v>
      </c>
    </row>
    <row r="545" spans="1:11" x14ac:dyDescent="0.35">
      <c r="A545" s="45" t="s">
        <v>2785</v>
      </c>
      <c r="B545" s="45" t="s">
        <v>811</v>
      </c>
      <c r="C545" s="45" t="s">
        <v>17</v>
      </c>
      <c r="D545" s="45" t="s">
        <v>835</v>
      </c>
      <c r="E545" s="45" t="s">
        <v>19</v>
      </c>
      <c r="F545" s="45" t="s">
        <v>2786</v>
      </c>
      <c r="G545" s="45" t="s">
        <v>2169</v>
      </c>
      <c r="H545" s="46">
        <v>3941449</v>
      </c>
      <c r="I545" s="47">
        <v>1</v>
      </c>
      <c r="J545" s="36" t="str">
        <f t="shared" si="16"/>
        <v>3443480</v>
      </c>
      <c r="K545" s="48" t="str">
        <f t="shared" si="17"/>
        <v>N</v>
      </c>
    </row>
    <row r="546" spans="1:11" x14ac:dyDescent="0.35">
      <c r="A546" s="45" t="s">
        <v>2785</v>
      </c>
      <c r="B546" s="45" t="s">
        <v>811</v>
      </c>
      <c r="C546" s="45" t="s">
        <v>17</v>
      </c>
      <c r="D546" s="45" t="s">
        <v>835</v>
      </c>
      <c r="E546" s="45" t="s">
        <v>2787</v>
      </c>
      <c r="F546" s="45" t="s">
        <v>2786</v>
      </c>
      <c r="G546" s="45" t="s">
        <v>2169</v>
      </c>
      <c r="H546" s="46">
        <v>0</v>
      </c>
      <c r="I546" s="47">
        <v>0</v>
      </c>
      <c r="J546" s="36" t="str">
        <f t="shared" si="16"/>
        <v>3443480</v>
      </c>
      <c r="K546" s="48" t="str">
        <f t="shared" si="17"/>
        <v>N</v>
      </c>
    </row>
    <row r="547" spans="1:11" x14ac:dyDescent="0.35">
      <c r="A547" s="45" t="s">
        <v>2785</v>
      </c>
      <c r="B547" s="45" t="s">
        <v>811</v>
      </c>
      <c r="C547" s="45" t="s">
        <v>17</v>
      </c>
      <c r="D547" s="45" t="s">
        <v>835</v>
      </c>
      <c r="E547" s="45" t="s">
        <v>2788</v>
      </c>
      <c r="F547" s="45" t="s">
        <v>2786</v>
      </c>
      <c r="G547" s="45" t="s">
        <v>2169</v>
      </c>
      <c r="H547" s="46">
        <v>2263968</v>
      </c>
      <c r="I547" s="47">
        <v>0.57440000000000002</v>
      </c>
      <c r="J547" s="36" t="str">
        <f t="shared" si="16"/>
        <v>3443480</v>
      </c>
      <c r="K547" s="48" t="str">
        <f t="shared" si="17"/>
        <v>N</v>
      </c>
    </row>
    <row r="548" spans="1:11" x14ac:dyDescent="0.35">
      <c r="A548" s="45" t="s">
        <v>2785</v>
      </c>
      <c r="B548" s="45" t="s">
        <v>811</v>
      </c>
      <c r="C548" s="45" t="s">
        <v>17</v>
      </c>
      <c r="D548" s="45" t="s">
        <v>845</v>
      </c>
      <c r="E548" s="45" t="s">
        <v>2170</v>
      </c>
      <c r="F548" s="45" t="s">
        <v>2786</v>
      </c>
      <c r="G548" s="45" t="s">
        <v>2169</v>
      </c>
      <c r="H548" s="46">
        <v>0</v>
      </c>
      <c r="I548" s="47">
        <v>0</v>
      </c>
      <c r="J548" s="36" t="str">
        <f t="shared" si="16"/>
        <v>3443490</v>
      </c>
      <c r="K548" s="48" t="str">
        <f t="shared" si="17"/>
        <v>N</v>
      </c>
    </row>
    <row r="549" spans="1:11" x14ac:dyDescent="0.35">
      <c r="A549" s="45" t="s">
        <v>2785</v>
      </c>
      <c r="B549" s="45" t="s">
        <v>811</v>
      </c>
      <c r="C549" s="45" t="s">
        <v>17</v>
      </c>
      <c r="D549" s="45" t="s">
        <v>845</v>
      </c>
      <c r="E549" s="45" t="s">
        <v>19</v>
      </c>
      <c r="F549" s="45" t="s">
        <v>2786</v>
      </c>
      <c r="G549" s="45" t="s">
        <v>2169</v>
      </c>
      <c r="H549" s="46">
        <v>3504697</v>
      </c>
      <c r="I549" s="47">
        <v>0.47920000000000001</v>
      </c>
      <c r="J549" s="36" t="str">
        <f t="shared" si="16"/>
        <v>3443490</v>
      </c>
      <c r="K549" s="48" t="str">
        <f t="shared" si="17"/>
        <v>N</v>
      </c>
    </row>
    <row r="550" spans="1:11" x14ac:dyDescent="0.35">
      <c r="A550" s="45" t="s">
        <v>2785</v>
      </c>
      <c r="B550" s="45" t="s">
        <v>811</v>
      </c>
      <c r="C550" s="45" t="s">
        <v>17</v>
      </c>
      <c r="D550" s="45" t="s">
        <v>845</v>
      </c>
      <c r="E550" s="45" t="s">
        <v>2787</v>
      </c>
      <c r="F550" s="45" t="s">
        <v>2786</v>
      </c>
      <c r="G550" s="45" t="s">
        <v>2169</v>
      </c>
      <c r="H550" s="46">
        <v>0</v>
      </c>
      <c r="I550" s="47">
        <v>0</v>
      </c>
      <c r="J550" s="36" t="str">
        <f t="shared" si="16"/>
        <v>3443490</v>
      </c>
      <c r="K550" s="48" t="str">
        <f t="shared" si="17"/>
        <v>N</v>
      </c>
    </row>
    <row r="551" spans="1:11" x14ac:dyDescent="0.35">
      <c r="A551" s="45" t="s">
        <v>2785</v>
      </c>
      <c r="B551" s="45" t="s">
        <v>811</v>
      </c>
      <c r="C551" s="45" t="s">
        <v>17</v>
      </c>
      <c r="D551" s="45" t="s">
        <v>845</v>
      </c>
      <c r="E551" s="45" t="s">
        <v>2788</v>
      </c>
      <c r="F551" s="45" t="s">
        <v>2786</v>
      </c>
      <c r="G551" s="45" t="s">
        <v>2169</v>
      </c>
      <c r="H551" s="46">
        <v>4245568</v>
      </c>
      <c r="I551" s="47">
        <v>0.58050000000000002</v>
      </c>
      <c r="J551" s="36" t="str">
        <f t="shared" si="16"/>
        <v>3443490</v>
      </c>
      <c r="K551" s="48" t="str">
        <f t="shared" si="17"/>
        <v>N</v>
      </c>
    </row>
    <row r="552" spans="1:11" x14ac:dyDescent="0.35">
      <c r="A552" s="45" t="s">
        <v>2785</v>
      </c>
      <c r="B552" s="45" t="s">
        <v>811</v>
      </c>
      <c r="C552" s="45" t="s">
        <v>17</v>
      </c>
      <c r="D552" s="45" t="s">
        <v>855</v>
      </c>
      <c r="E552" s="45" t="s">
        <v>19</v>
      </c>
      <c r="F552" s="45" t="s">
        <v>2786</v>
      </c>
      <c r="G552" s="45" t="s">
        <v>2169</v>
      </c>
      <c r="H552" s="46">
        <v>10302685</v>
      </c>
      <c r="I552" s="47">
        <v>0.4763</v>
      </c>
      <c r="J552" s="36" t="str">
        <f t="shared" si="16"/>
        <v>3443500</v>
      </c>
      <c r="K552" s="48" t="str">
        <f t="shared" si="17"/>
        <v>N</v>
      </c>
    </row>
    <row r="553" spans="1:11" x14ac:dyDescent="0.35">
      <c r="A553" s="45" t="s">
        <v>2785</v>
      </c>
      <c r="B553" s="45" t="s">
        <v>811</v>
      </c>
      <c r="C553" s="45" t="s">
        <v>17</v>
      </c>
      <c r="D553" s="45" t="s">
        <v>855</v>
      </c>
      <c r="E553" s="45" t="s">
        <v>2787</v>
      </c>
      <c r="F553" s="45" t="s">
        <v>2786</v>
      </c>
      <c r="G553" s="45" t="s">
        <v>2169</v>
      </c>
      <c r="H553" s="46">
        <v>0</v>
      </c>
      <c r="I553" s="47">
        <v>0</v>
      </c>
      <c r="J553" s="36" t="str">
        <f t="shared" si="16"/>
        <v>3443500</v>
      </c>
      <c r="K553" s="48" t="str">
        <f t="shared" si="17"/>
        <v>N</v>
      </c>
    </row>
    <row r="554" spans="1:11" x14ac:dyDescent="0.35">
      <c r="A554" s="45" t="s">
        <v>2785</v>
      </c>
      <c r="B554" s="45" t="s">
        <v>811</v>
      </c>
      <c r="C554" s="45" t="s">
        <v>17</v>
      </c>
      <c r="D554" s="45" t="s">
        <v>855</v>
      </c>
      <c r="E554" s="45" t="s">
        <v>2788</v>
      </c>
      <c r="F554" s="45" t="s">
        <v>2786</v>
      </c>
      <c r="G554" s="45" t="s">
        <v>2169</v>
      </c>
      <c r="H554" s="46">
        <v>13183889</v>
      </c>
      <c r="I554" s="47">
        <v>0.60950000000000004</v>
      </c>
      <c r="J554" s="36" t="str">
        <f t="shared" si="16"/>
        <v>3443500</v>
      </c>
      <c r="K554" s="48" t="str">
        <f t="shared" si="17"/>
        <v>N</v>
      </c>
    </row>
    <row r="555" spans="1:11" x14ac:dyDescent="0.35">
      <c r="A555" s="45" t="s">
        <v>2785</v>
      </c>
      <c r="B555" s="45" t="s">
        <v>860</v>
      </c>
      <c r="C555" s="45" t="s">
        <v>17</v>
      </c>
      <c r="D555" s="45" t="s">
        <v>861</v>
      </c>
      <c r="E555" s="45" t="s">
        <v>2170</v>
      </c>
      <c r="F555" s="45" t="s">
        <v>2786</v>
      </c>
      <c r="G555" s="45" t="s">
        <v>2169</v>
      </c>
      <c r="H555" s="46">
        <v>0</v>
      </c>
      <c r="I555" s="47">
        <v>0</v>
      </c>
      <c r="J555" s="36" t="str">
        <f t="shared" si="16"/>
        <v>3543625</v>
      </c>
      <c r="K555" s="48" t="str">
        <f t="shared" si="17"/>
        <v>N</v>
      </c>
    </row>
    <row r="556" spans="1:11" x14ac:dyDescent="0.35">
      <c r="A556" s="45" t="s">
        <v>2785</v>
      </c>
      <c r="B556" s="45" t="s">
        <v>860</v>
      </c>
      <c r="C556" s="45" t="s">
        <v>17</v>
      </c>
      <c r="D556" s="45" t="s">
        <v>861</v>
      </c>
      <c r="E556" s="45" t="s">
        <v>19</v>
      </c>
      <c r="F556" s="45" t="s">
        <v>2786</v>
      </c>
      <c r="G556" s="45" t="s">
        <v>2169</v>
      </c>
      <c r="H556" s="46">
        <v>7958874</v>
      </c>
      <c r="I556" s="47">
        <v>0.38979999999999998</v>
      </c>
      <c r="J556" s="36" t="str">
        <f t="shared" si="16"/>
        <v>3543625</v>
      </c>
      <c r="K556" s="48" t="str">
        <f t="shared" si="17"/>
        <v>N</v>
      </c>
    </row>
    <row r="557" spans="1:11" x14ac:dyDescent="0.35">
      <c r="A557" s="45" t="s">
        <v>2785</v>
      </c>
      <c r="B557" s="45" t="s">
        <v>860</v>
      </c>
      <c r="C557" s="45" t="s">
        <v>17</v>
      </c>
      <c r="D557" s="45" t="s">
        <v>861</v>
      </c>
      <c r="E557" s="45" t="s">
        <v>2787</v>
      </c>
      <c r="F557" s="45" t="s">
        <v>2786</v>
      </c>
      <c r="G557" s="45" t="s">
        <v>2169</v>
      </c>
      <c r="H557" s="46">
        <v>0</v>
      </c>
      <c r="I557" s="47">
        <v>0</v>
      </c>
      <c r="J557" s="36" t="str">
        <f t="shared" si="16"/>
        <v>3543625</v>
      </c>
      <c r="K557" s="48" t="str">
        <f t="shared" si="17"/>
        <v>N</v>
      </c>
    </row>
    <row r="558" spans="1:11" x14ac:dyDescent="0.35">
      <c r="A558" s="45" t="s">
        <v>2785</v>
      </c>
      <c r="B558" s="45" t="s">
        <v>860</v>
      </c>
      <c r="C558" s="45" t="s">
        <v>17</v>
      </c>
      <c r="D558" s="45" t="s">
        <v>861</v>
      </c>
      <c r="E558" s="45" t="s">
        <v>2788</v>
      </c>
      <c r="F558" s="45" t="s">
        <v>2786</v>
      </c>
      <c r="G558" s="45" t="s">
        <v>2169</v>
      </c>
      <c r="H558" s="46">
        <v>11172641</v>
      </c>
      <c r="I558" s="47">
        <v>0.54720000000000002</v>
      </c>
      <c r="J558" s="36" t="str">
        <f t="shared" si="16"/>
        <v>3543625</v>
      </c>
      <c r="K558" s="48" t="str">
        <f t="shared" si="17"/>
        <v>N</v>
      </c>
    </row>
    <row r="559" spans="1:11" x14ac:dyDescent="0.35">
      <c r="A559" s="45" t="s">
        <v>2785</v>
      </c>
      <c r="B559" s="45" t="s">
        <v>863</v>
      </c>
      <c r="C559" s="45" t="s">
        <v>17</v>
      </c>
      <c r="D559" s="45" t="s">
        <v>864</v>
      </c>
      <c r="E559" s="45" t="s">
        <v>2170</v>
      </c>
      <c r="F559" s="45" t="s">
        <v>2786</v>
      </c>
      <c r="G559" s="45" t="s">
        <v>2169</v>
      </c>
      <c r="H559" s="46">
        <v>0</v>
      </c>
      <c r="I559" s="47">
        <v>0</v>
      </c>
      <c r="J559" s="36" t="str">
        <f t="shared" si="16"/>
        <v>3643640</v>
      </c>
      <c r="K559" s="48" t="str">
        <f t="shared" si="17"/>
        <v>N</v>
      </c>
    </row>
    <row r="560" spans="1:11" x14ac:dyDescent="0.35">
      <c r="A560" s="45" t="s">
        <v>2785</v>
      </c>
      <c r="B560" s="45" t="s">
        <v>863</v>
      </c>
      <c r="C560" s="45" t="s">
        <v>17</v>
      </c>
      <c r="D560" s="45" t="s">
        <v>864</v>
      </c>
      <c r="E560" s="45" t="s">
        <v>19</v>
      </c>
      <c r="F560" s="45" t="s">
        <v>2786</v>
      </c>
      <c r="G560" s="45" t="s">
        <v>2169</v>
      </c>
      <c r="H560" s="46">
        <v>455030</v>
      </c>
      <c r="I560" s="47">
        <v>0.91759999999999997</v>
      </c>
      <c r="J560" s="36" t="str">
        <f t="shared" si="16"/>
        <v>3643640</v>
      </c>
      <c r="K560" s="48" t="str">
        <f t="shared" si="17"/>
        <v>N</v>
      </c>
    </row>
    <row r="561" spans="1:11" x14ac:dyDescent="0.35">
      <c r="A561" s="45" t="s">
        <v>2785</v>
      </c>
      <c r="B561" s="45" t="s">
        <v>863</v>
      </c>
      <c r="C561" s="45" t="s">
        <v>17</v>
      </c>
      <c r="D561" s="45" t="s">
        <v>864</v>
      </c>
      <c r="E561" s="45" t="s">
        <v>2787</v>
      </c>
      <c r="F561" s="45" t="s">
        <v>2786</v>
      </c>
      <c r="G561" s="45" t="s">
        <v>2169</v>
      </c>
      <c r="H561" s="46">
        <v>0</v>
      </c>
      <c r="I561" s="47">
        <v>0</v>
      </c>
      <c r="J561" s="36" t="str">
        <f t="shared" si="16"/>
        <v>3643640</v>
      </c>
      <c r="K561" s="48" t="str">
        <f t="shared" si="17"/>
        <v>N</v>
      </c>
    </row>
    <row r="562" spans="1:11" x14ac:dyDescent="0.35">
      <c r="A562" s="45" t="s">
        <v>2785</v>
      </c>
      <c r="B562" s="45" t="s">
        <v>863</v>
      </c>
      <c r="C562" s="45" t="s">
        <v>17</v>
      </c>
      <c r="D562" s="45" t="s">
        <v>864</v>
      </c>
      <c r="E562" s="45" t="s">
        <v>2788</v>
      </c>
      <c r="F562" s="45" t="s">
        <v>2786</v>
      </c>
      <c r="G562" s="45" t="s">
        <v>2169</v>
      </c>
      <c r="H562" s="46">
        <v>419177</v>
      </c>
      <c r="I562" s="47">
        <v>0.84530000000000005</v>
      </c>
      <c r="J562" s="36" t="str">
        <f t="shared" si="16"/>
        <v>3643640</v>
      </c>
      <c r="K562" s="48" t="str">
        <f t="shared" si="17"/>
        <v>N</v>
      </c>
    </row>
    <row r="563" spans="1:11" x14ac:dyDescent="0.35">
      <c r="A563" s="45" t="s">
        <v>2785</v>
      </c>
      <c r="B563" s="45" t="s">
        <v>863</v>
      </c>
      <c r="C563" s="45" t="s">
        <v>17</v>
      </c>
      <c r="D563" s="45" t="s">
        <v>867</v>
      </c>
      <c r="E563" s="45" t="s">
        <v>2170</v>
      </c>
      <c r="F563" s="45" t="s">
        <v>2786</v>
      </c>
      <c r="G563" s="45" t="s">
        <v>2169</v>
      </c>
      <c r="H563" s="46">
        <v>0</v>
      </c>
      <c r="I563" s="47">
        <v>0</v>
      </c>
      <c r="J563" s="36" t="str">
        <f t="shared" si="16"/>
        <v>3643675</v>
      </c>
      <c r="K563" s="48" t="str">
        <f t="shared" si="17"/>
        <v>N</v>
      </c>
    </row>
    <row r="564" spans="1:11" x14ac:dyDescent="0.35">
      <c r="A564" s="45" t="s">
        <v>2785</v>
      </c>
      <c r="B564" s="45" t="s">
        <v>863</v>
      </c>
      <c r="C564" s="45" t="s">
        <v>17</v>
      </c>
      <c r="D564" s="45" t="s">
        <v>867</v>
      </c>
      <c r="E564" s="45" t="s">
        <v>19</v>
      </c>
      <c r="F564" s="45" t="s">
        <v>2786</v>
      </c>
      <c r="G564" s="45" t="s">
        <v>2169</v>
      </c>
      <c r="H564" s="46">
        <v>7420865</v>
      </c>
      <c r="I564" s="47">
        <v>0.47560000000000002</v>
      </c>
      <c r="J564" s="36" t="str">
        <f t="shared" si="16"/>
        <v>3643675</v>
      </c>
      <c r="K564" s="48" t="str">
        <f t="shared" si="17"/>
        <v>N</v>
      </c>
    </row>
    <row r="565" spans="1:11" x14ac:dyDescent="0.35">
      <c r="A565" s="45" t="s">
        <v>2785</v>
      </c>
      <c r="B565" s="45" t="s">
        <v>863</v>
      </c>
      <c r="C565" s="45" t="s">
        <v>17</v>
      </c>
      <c r="D565" s="45" t="s">
        <v>867</v>
      </c>
      <c r="E565" s="45" t="s">
        <v>30</v>
      </c>
      <c r="F565" s="45" t="s">
        <v>2786</v>
      </c>
      <c r="G565" s="45" t="s">
        <v>2169</v>
      </c>
      <c r="H565" s="46">
        <v>140428</v>
      </c>
      <c r="I565" s="47">
        <v>8.9999999999999993E-3</v>
      </c>
      <c r="J565" s="36" t="str">
        <f t="shared" si="16"/>
        <v>3643675</v>
      </c>
      <c r="K565" s="48" t="str">
        <f t="shared" si="17"/>
        <v>N</v>
      </c>
    </row>
    <row r="566" spans="1:11" x14ac:dyDescent="0.35">
      <c r="A566" s="45" t="s">
        <v>2785</v>
      </c>
      <c r="B566" s="45" t="s">
        <v>863</v>
      </c>
      <c r="C566" s="45" t="s">
        <v>17</v>
      </c>
      <c r="D566" s="45" t="s">
        <v>867</v>
      </c>
      <c r="E566" s="45" t="s">
        <v>2787</v>
      </c>
      <c r="F566" s="45" t="s">
        <v>2786</v>
      </c>
      <c r="G566" s="45" t="s">
        <v>2169</v>
      </c>
      <c r="H566" s="46">
        <v>0</v>
      </c>
      <c r="I566" s="47">
        <v>0</v>
      </c>
      <c r="J566" s="36" t="str">
        <f t="shared" si="16"/>
        <v>3643675</v>
      </c>
      <c r="K566" s="48" t="str">
        <f t="shared" si="17"/>
        <v>N</v>
      </c>
    </row>
    <row r="567" spans="1:11" x14ac:dyDescent="0.35">
      <c r="A567" s="45" t="s">
        <v>2785</v>
      </c>
      <c r="B567" s="45" t="s">
        <v>863</v>
      </c>
      <c r="C567" s="45" t="s">
        <v>17</v>
      </c>
      <c r="D567" s="45" t="s">
        <v>867</v>
      </c>
      <c r="E567" s="45" t="s">
        <v>2788</v>
      </c>
      <c r="F567" s="45" t="s">
        <v>2786</v>
      </c>
      <c r="G567" s="45" t="s">
        <v>2169</v>
      </c>
      <c r="H567" s="46">
        <v>7414624</v>
      </c>
      <c r="I567" s="47">
        <v>0.47520000000000001</v>
      </c>
      <c r="J567" s="36" t="str">
        <f t="shared" si="16"/>
        <v>3643675</v>
      </c>
      <c r="K567" s="48" t="str">
        <f t="shared" si="17"/>
        <v>N</v>
      </c>
    </row>
    <row r="568" spans="1:11" x14ac:dyDescent="0.35">
      <c r="A568" s="45" t="s">
        <v>2785</v>
      </c>
      <c r="B568" s="45" t="s">
        <v>863</v>
      </c>
      <c r="C568" s="45" t="s">
        <v>17</v>
      </c>
      <c r="D568" s="45" t="s">
        <v>879</v>
      </c>
      <c r="E568" s="45" t="s">
        <v>2170</v>
      </c>
      <c r="F568" s="45" t="s">
        <v>2786</v>
      </c>
      <c r="G568" s="45" t="s">
        <v>2169</v>
      </c>
      <c r="H568" s="46">
        <v>0</v>
      </c>
      <c r="I568" s="47">
        <v>0</v>
      </c>
      <c r="J568" s="36" t="str">
        <f t="shared" si="16"/>
        <v>3643695</v>
      </c>
      <c r="K568" s="48" t="str">
        <f t="shared" si="17"/>
        <v>N</v>
      </c>
    </row>
    <row r="569" spans="1:11" x14ac:dyDescent="0.35">
      <c r="A569" s="45" t="s">
        <v>2785</v>
      </c>
      <c r="B569" s="45" t="s">
        <v>863</v>
      </c>
      <c r="C569" s="45" t="s">
        <v>17</v>
      </c>
      <c r="D569" s="45" t="s">
        <v>879</v>
      </c>
      <c r="E569" s="45" t="s">
        <v>19</v>
      </c>
      <c r="F569" s="45" t="s">
        <v>2786</v>
      </c>
      <c r="G569" s="45" t="s">
        <v>2169</v>
      </c>
      <c r="H569" s="46">
        <v>2069827</v>
      </c>
      <c r="I569" s="47">
        <v>0.40860000000000002</v>
      </c>
      <c r="J569" s="36" t="str">
        <f t="shared" si="16"/>
        <v>3643695</v>
      </c>
      <c r="K569" s="48" t="str">
        <f t="shared" si="17"/>
        <v>N</v>
      </c>
    </row>
    <row r="570" spans="1:11" x14ac:dyDescent="0.35">
      <c r="A570" s="45" t="s">
        <v>2785</v>
      </c>
      <c r="B570" s="45" t="s">
        <v>863</v>
      </c>
      <c r="C570" s="45" t="s">
        <v>17</v>
      </c>
      <c r="D570" s="45" t="s">
        <v>879</v>
      </c>
      <c r="E570" s="45" t="s">
        <v>2787</v>
      </c>
      <c r="F570" s="45" t="s">
        <v>2786</v>
      </c>
      <c r="G570" s="45" t="s">
        <v>2169</v>
      </c>
      <c r="H570" s="46">
        <v>0</v>
      </c>
      <c r="I570" s="47">
        <v>0</v>
      </c>
      <c r="J570" s="36" t="str">
        <f t="shared" si="16"/>
        <v>3643695</v>
      </c>
      <c r="K570" s="48" t="str">
        <f t="shared" si="17"/>
        <v>N</v>
      </c>
    </row>
    <row r="571" spans="1:11" x14ac:dyDescent="0.35">
      <c r="A571" s="45" t="s">
        <v>2785</v>
      </c>
      <c r="B571" s="45" t="s">
        <v>863</v>
      </c>
      <c r="C571" s="45" t="s">
        <v>17</v>
      </c>
      <c r="D571" s="45" t="s">
        <v>879</v>
      </c>
      <c r="E571" s="45" t="s">
        <v>2788</v>
      </c>
      <c r="F571" s="45" t="s">
        <v>2786</v>
      </c>
      <c r="G571" s="45" t="s">
        <v>2169</v>
      </c>
      <c r="H571" s="46">
        <v>3248605</v>
      </c>
      <c r="I571" s="47">
        <v>0.64129999999999998</v>
      </c>
      <c r="J571" s="36" t="str">
        <f t="shared" si="16"/>
        <v>3643695</v>
      </c>
      <c r="K571" s="48" t="str">
        <f t="shared" si="17"/>
        <v>N</v>
      </c>
    </row>
    <row r="572" spans="1:11" x14ac:dyDescent="0.35">
      <c r="A572" s="45" t="s">
        <v>2785</v>
      </c>
      <c r="B572" s="45" t="s">
        <v>863</v>
      </c>
      <c r="C572" s="45" t="s">
        <v>17</v>
      </c>
      <c r="D572" s="45" t="s">
        <v>887</v>
      </c>
      <c r="E572" s="45" t="s">
        <v>19</v>
      </c>
      <c r="F572" s="45" t="s">
        <v>2786</v>
      </c>
      <c r="G572" s="45" t="s">
        <v>2169</v>
      </c>
      <c r="H572" s="46">
        <v>904895</v>
      </c>
      <c r="I572" s="47">
        <v>0.55530000000000002</v>
      </c>
      <c r="J572" s="36" t="str">
        <f t="shared" si="16"/>
        <v>3643710</v>
      </c>
      <c r="K572" s="48" t="str">
        <f t="shared" si="17"/>
        <v>N</v>
      </c>
    </row>
    <row r="573" spans="1:11" x14ac:dyDescent="0.35">
      <c r="A573" s="45" t="s">
        <v>2785</v>
      </c>
      <c r="B573" s="45" t="s">
        <v>863</v>
      </c>
      <c r="C573" s="45" t="s">
        <v>17</v>
      </c>
      <c r="D573" s="45" t="s">
        <v>887</v>
      </c>
      <c r="E573" s="45" t="s">
        <v>30</v>
      </c>
      <c r="F573" s="45" t="s">
        <v>2786</v>
      </c>
      <c r="G573" s="45" t="s">
        <v>2169</v>
      </c>
      <c r="H573" s="46">
        <v>170452</v>
      </c>
      <c r="I573" s="47">
        <v>0.1046</v>
      </c>
      <c r="J573" s="36" t="str">
        <f t="shared" si="16"/>
        <v>3643710</v>
      </c>
      <c r="K573" s="48" t="str">
        <f t="shared" si="17"/>
        <v>N</v>
      </c>
    </row>
    <row r="574" spans="1:11" x14ac:dyDescent="0.35">
      <c r="A574" s="45" t="s">
        <v>2785</v>
      </c>
      <c r="B574" s="45" t="s">
        <v>863</v>
      </c>
      <c r="C574" s="45" t="s">
        <v>17</v>
      </c>
      <c r="D574" s="45" t="s">
        <v>887</v>
      </c>
      <c r="E574" s="45" t="s">
        <v>2787</v>
      </c>
      <c r="F574" s="45" t="s">
        <v>2786</v>
      </c>
      <c r="G574" s="45" t="s">
        <v>2169</v>
      </c>
      <c r="H574" s="46">
        <v>0</v>
      </c>
      <c r="I574" s="47">
        <v>0</v>
      </c>
      <c r="J574" s="36" t="str">
        <f t="shared" si="16"/>
        <v>3643710</v>
      </c>
      <c r="K574" s="48" t="str">
        <f t="shared" si="17"/>
        <v>N</v>
      </c>
    </row>
    <row r="575" spans="1:11" x14ac:dyDescent="0.35">
      <c r="A575" s="45" t="s">
        <v>2785</v>
      </c>
      <c r="B575" s="45" t="s">
        <v>863</v>
      </c>
      <c r="C575" s="45" t="s">
        <v>17</v>
      </c>
      <c r="D575" s="45" t="s">
        <v>887</v>
      </c>
      <c r="E575" s="45" t="s">
        <v>2788</v>
      </c>
      <c r="F575" s="45" t="s">
        <v>2786</v>
      </c>
      <c r="G575" s="45" t="s">
        <v>2169</v>
      </c>
      <c r="H575" s="46">
        <v>762797</v>
      </c>
      <c r="I575" s="47">
        <v>0.46810000000000002</v>
      </c>
      <c r="J575" s="36" t="str">
        <f t="shared" si="16"/>
        <v>3643710</v>
      </c>
      <c r="K575" s="48" t="str">
        <f t="shared" si="17"/>
        <v>N</v>
      </c>
    </row>
    <row r="576" spans="1:11" x14ac:dyDescent="0.35">
      <c r="A576" s="45" t="s">
        <v>2785</v>
      </c>
      <c r="B576" s="45" t="s">
        <v>891</v>
      </c>
      <c r="C576" s="45" t="s">
        <v>17</v>
      </c>
      <c r="D576" s="45" t="s">
        <v>892</v>
      </c>
      <c r="E576" s="45" t="s">
        <v>2170</v>
      </c>
      <c r="F576" s="45" t="s">
        <v>2786</v>
      </c>
      <c r="G576" s="45" t="s">
        <v>2169</v>
      </c>
      <c r="H576" s="46">
        <v>0</v>
      </c>
      <c r="I576" s="47">
        <v>0</v>
      </c>
      <c r="J576" s="36" t="str">
        <f t="shared" si="16"/>
        <v>3743785</v>
      </c>
      <c r="K576" s="48" t="str">
        <f t="shared" si="17"/>
        <v>N</v>
      </c>
    </row>
    <row r="577" spans="1:11" x14ac:dyDescent="0.35">
      <c r="A577" s="45" t="s">
        <v>2785</v>
      </c>
      <c r="B577" s="45" t="s">
        <v>891</v>
      </c>
      <c r="C577" s="45" t="s">
        <v>17</v>
      </c>
      <c r="D577" s="45" t="s">
        <v>892</v>
      </c>
      <c r="E577" s="45" t="s">
        <v>19</v>
      </c>
      <c r="F577" s="45" t="s">
        <v>2786</v>
      </c>
      <c r="G577" s="45" t="s">
        <v>2169</v>
      </c>
      <c r="H577" s="46">
        <v>2179111</v>
      </c>
      <c r="I577" s="47">
        <v>0.12559999999999999</v>
      </c>
      <c r="J577" s="36" t="str">
        <f t="shared" si="16"/>
        <v>3743785</v>
      </c>
      <c r="K577" s="48" t="str">
        <f t="shared" si="17"/>
        <v>N</v>
      </c>
    </row>
    <row r="578" spans="1:11" x14ac:dyDescent="0.35">
      <c r="A578" s="45" t="s">
        <v>2785</v>
      </c>
      <c r="B578" s="45" t="s">
        <v>891</v>
      </c>
      <c r="C578" s="45" t="s">
        <v>17</v>
      </c>
      <c r="D578" s="45" t="s">
        <v>892</v>
      </c>
      <c r="E578" s="45" t="s">
        <v>94</v>
      </c>
      <c r="F578" s="45" t="s">
        <v>2786</v>
      </c>
      <c r="G578" s="45" t="s">
        <v>2169</v>
      </c>
      <c r="H578" s="46">
        <v>3527175</v>
      </c>
      <c r="I578" s="47">
        <v>0.20330000000000001</v>
      </c>
      <c r="J578" s="36" t="str">
        <f t="shared" si="16"/>
        <v>3743785</v>
      </c>
      <c r="K578" s="48" t="str">
        <f t="shared" si="17"/>
        <v>N</v>
      </c>
    </row>
    <row r="579" spans="1:11" x14ac:dyDescent="0.35">
      <c r="A579" s="45" t="s">
        <v>2785</v>
      </c>
      <c r="B579" s="45" t="s">
        <v>891</v>
      </c>
      <c r="C579" s="45" t="s">
        <v>17</v>
      </c>
      <c r="D579" s="45" t="s">
        <v>892</v>
      </c>
      <c r="E579" s="45" t="s">
        <v>2787</v>
      </c>
      <c r="F579" s="45" t="s">
        <v>2786</v>
      </c>
      <c r="G579" s="45" t="s">
        <v>2169</v>
      </c>
      <c r="H579" s="46">
        <v>0</v>
      </c>
      <c r="I579" s="47">
        <v>0</v>
      </c>
      <c r="J579" s="36" t="str">
        <f t="shared" ref="J579:J642" si="18">B579&amp;C579&amp;D579</f>
        <v>3743785</v>
      </c>
      <c r="K579" s="48" t="str">
        <f t="shared" ref="K579:K642" si="19">G579</f>
        <v>N</v>
      </c>
    </row>
    <row r="580" spans="1:11" x14ac:dyDescent="0.35">
      <c r="A580" s="45" t="s">
        <v>2785</v>
      </c>
      <c r="B580" s="45" t="s">
        <v>891</v>
      </c>
      <c r="C580" s="45" t="s">
        <v>17</v>
      </c>
      <c r="D580" s="45" t="s">
        <v>892</v>
      </c>
      <c r="E580" s="45" t="s">
        <v>2788</v>
      </c>
      <c r="F580" s="45" t="s">
        <v>2786</v>
      </c>
      <c r="G580" s="45" t="s">
        <v>2169</v>
      </c>
      <c r="H580" s="46">
        <v>8152580</v>
      </c>
      <c r="I580" s="47">
        <v>0.46989999999999998</v>
      </c>
      <c r="J580" s="36" t="str">
        <f t="shared" si="18"/>
        <v>3743785</v>
      </c>
      <c r="K580" s="48" t="str">
        <f t="shared" si="19"/>
        <v>N</v>
      </c>
    </row>
    <row r="581" spans="1:11" x14ac:dyDescent="0.35">
      <c r="A581" s="45" t="s">
        <v>2785</v>
      </c>
      <c r="B581" s="45" t="s">
        <v>891</v>
      </c>
      <c r="C581" s="45" t="s">
        <v>17</v>
      </c>
      <c r="D581" s="45" t="s">
        <v>894</v>
      </c>
      <c r="E581" s="45" t="s">
        <v>2170</v>
      </c>
      <c r="F581" s="45" t="s">
        <v>2786</v>
      </c>
      <c r="G581" s="45" t="s">
        <v>2169</v>
      </c>
      <c r="H581" s="46">
        <v>0</v>
      </c>
      <c r="I581" s="47">
        <v>0</v>
      </c>
      <c r="J581" s="36" t="str">
        <f t="shared" si="18"/>
        <v>3743815</v>
      </c>
      <c r="K581" s="48" t="str">
        <f t="shared" si="19"/>
        <v>N</v>
      </c>
    </row>
    <row r="582" spans="1:11" x14ac:dyDescent="0.35">
      <c r="A582" s="45" t="s">
        <v>2785</v>
      </c>
      <c r="B582" s="45" t="s">
        <v>891</v>
      </c>
      <c r="C582" s="45" t="s">
        <v>17</v>
      </c>
      <c r="D582" s="45" t="s">
        <v>894</v>
      </c>
      <c r="E582" s="45" t="s">
        <v>19</v>
      </c>
      <c r="F582" s="45" t="s">
        <v>2786</v>
      </c>
      <c r="G582" s="45" t="s">
        <v>2169</v>
      </c>
      <c r="H582" s="46">
        <v>871065</v>
      </c>
      <c r="I582" s="47">
        <v>9.6699999999999994E-2</v>
      </c>
      <c r="J582" s="36" t="str">
        <f t="shared" si="18"/>
        <v>3743815</v>
      </c>
      <c r="K582" s="48" t="str">
        <f t="shared" si="19"/>
        <v>N</v>
      </c>
    </row>
    <row r="583" spans="1:11" x14ac:dyDescent="0.35">
      <c r="A583" s="45" t="s">
        <v>2785</v>
      </c>
      <c r="B583" s="45" t="s">
        <v>891</v>
      </c>
      <c r="C583" s="45" t="s">
        <v>17</v>
      </c>
      <c r="D583" s="45" t="s">
        <v>894</v>
      </c>
      <c r="E583" s="45" t="s">
        <v>50</v>
      </c>
      <c r="F583" s="45" t="s">
        <v>2786</v>
      </c>
      <c r="G583" s="45" t="s">
        <v>2169</v>
      </c>
      <c r="H583" s="46">
        <v>1315110</v>
      </c>
      <c r="I583" s="47">
        <v>0.1366</v>
      </c>
      <c r="J583" s="36" t="str">
        <f t="shared" si="18"/>
        <v>3743815</v>
      </c>
      <c r="K583" s="48" t="str">
        <f t="shared" si="19"/>
        <v>N</v>
      </c>
    </row>
    <row r="584" spans="1:11" x14ac:dyDescent="0.35">
      <c r="A584" s="45" t="s">
        <v>2785</v>
      </c>
      <c r="B584" s="45" t="s">
        <v>891</v>
      </c>
      <c r="C584" s="45" t="s">
        <v>17</v>
      </c>
      <c r="D584" s="45" t="s">
        <v>894</v>
      </c>
      <c r="E584" s="45" t="s">
        <v>2787</v>
      </c>
      <c r="F584" s="45" t="s">
        <v>2786</v>
      </c>
      <c r="G584" s="45" t="s">
        <v>2169</v>
      </c>
      <c r="H584" s="46">
        <v>0</v>
      </c>
      <c r="I584" s="47">
        <v>0</v>
      </c>
      <c r="J584" s="36" t="str">
        <f t="shared" si="18"/>
        <v>3743815</v>
      </c>
      <c r="K584" s="48" t="str">
        <f t="shared" si="19"/>
        <v>N</v>
      </c>
    </row>
    <row r="585" spans="1:11" x14ac:dyDescent="0.35">
      <c r="A585" s="45" t="s">
        <v>2785</v>
      </c>
      <c r="B585" s="45" t="s">
        <v>891</v>
      </c>
      <c r="C585" s="45" t="s">
        <v>17</v>
      </c>
      <c r="D585" s="45" t="s">
        <v>894</v>
      </c>
      <c r="E585" s="45" t="s">
        <v>2788</v>
      </c>
      <c r="F585" s="45" t="s">
        <v>2786</v>
      </c>
      <c r="G585" s="45" t="s">
        <v>2169</v>
      </c>
      <c r="H585" s="46">
        <v>3568934</v>
      </c>
      <c r="I585" s="47">
        <v>0.3962</v>
      </c>
      <c r="J585" s="36" t="str">
        <f t="shared" si="18"/>
        <v>3743815</v>
      </c>
      <c r="K585" s="48" t="str">
        <f t="shared" si="19"/>
        <v>N</v>
      </c>
    </row>
    <row r="586" spans="1:11" x14ac:dyDescent="0.35">
      <c r="A586" s="45" t="s">
        <v>2785</v>
      </c>
      <c r="B586" s="45" t="s">
        <v>891</v>
      </c>
      <c r="C586" s="45" t="s">
        <v>17</v>
      </c>
      <c r="D586" s="45" t="s">
        <v>1725</v>
      </c>
      <c r="E586" s="45" t="s">
        <v>2170</v>
      </c>
      <c r="F586" s="45" t="s">
        <v>1723</v>
      </c>
      <c r="G586" s="45" t="s">
        <v>2198</v>
      </c>
      <c r="H586" s="46">
        <v>0</v>
      </c>
      <c r="I586" s="47">
        <v>0</v>
      </c>
      <c r="J586" s="36" t="str">
        <f t="shared" si="18"/>
        <v>3746630</v>
      </c>
      <c r="K586" s="48" t="str">
        <f t="shared" si="19"/>
        <v>Y</v>
      </c>
    </row>
    <row r="587" spans="1:11" x14ac:dyDescent="0.35">
      <c r="A587" s="45" t="s">
        <v>2785</v>
      </c>
      <c r="B587" s="45" t="s">
        <v>891</v>
      </c>
      <c r="C587" s="45" t="s">
        <v>17</v>
      </c>
      <c r="D587" s="45" t="s">
        <v>1725</v>
      </c>
      <c r="E587" s="45" t="s">
        <v>19</v>
      </c>
      <c r="F587" s="45" t="s">
        <v>1723</v>
      </c>
      <c r="G587" s="45" t="s">
        <v>2198</v>
      </c>
      <c r="H587" s="46">
        <v>121140</v>
      </c>
      <c r="I587" s="47">
        <v>0.14169999999999999</v>
      </c>
      <c r="J587" s="36" t="str">
        <f t="shared" si="18"/>
        <v>3746630</v>
      </c>
      <c r="K587" s="48" t="str">
        <f t="shared" si="19"/>
        <v>Y</v>
      </c>
    </row>
    <row r="588" spans="1:11" x14ac:dyDescent="0.35">
      <c r="A588" s="45" t="s">
        <v>2785</v>
      </c>
      <c r="B588" s="45" t="s">
        <v>891</v>
      </c>
      <c r="C588" s="45" t="s">
        <v>17</v>
      </c>
      <c r="D588" s="45" t="s">
        <v>1725</v>
      </c>
      <c r="E588" s="45" t="s">
        <v>2787</v>
      </c>
      <c r="F588" s="45" t="s">
        <v>1723</v>
      </c>
      <c r="G588" s="45" t="s">
        <v>2198</v>
      </c>
      <c r="H588" s="46">
        <v>0</v>
      </c>
      <c r="I588" s="47">
        <v>0</v>
      </c>
      <c r="J588" s="36" t="str">
        <f t="shared" si="18"/>
        <v>3746630</v>
      </c>
      <c r="K588" s="48" t="str">
        <f t="shared" si="19"/>
        <v>Y</v>
      </c>
    </row>
    <row r="589" spans="1:11" x14ac:dyDescent="0.35">
      <c r="A589" s="45" t="s">
        <v>2785</v>
      </c>
      <c r="B589" s="45" t="s">
        <v>891</v>
      </c>
      <c r="C589" s="45" t="s">
        <v>17</v>
      </c>
      <c r="D589" s="45" t="s">
        <v>1725</v>
      </c>
      <c r="E589" s="45" t="s">
        <v>2788</v>
      </c>
      <c r="F589" s="45" t="s">
        <v>1723</v>
      </c>
      <c r="G589" s="45" t="s">
        <v>2198</v>
      </c>
      <c r="H589" s="46">
        <v>374020</v>
      </c>
      <c r="I589" s="47">
        <v>0.4375</v>
      </c>
      <c r="J589" s="36" t="str">
        <f t="shared" si="18"/>
        <v>3746630</v>
      </c>
      <c r="K589" s="48" t="str">
        <f t="shared" si="19"/>
        <v>Y</v>
      </c>
    </row>
    <row r="590" spans="1:11" x14ac:dyDescent="0.35">
      <c r="A590" s="45" t="s">
        <v>2785</v>
      </c>
      <c r="B590" s="45" t="s">
        <v>891</v>
      </c>
      <c r="C590" s="45" t="s">
        <v>17</v>
      </c>
      <c r="D590" s="45" t="s">
        <v>2127</v>
      </c>
      <c r="E590" s="45" t="s">
        <v>2206</v>
      </c>
      <c r="F590" s="45" t="s">
        <v>2124</v>
      </c>
      <c r="G590" s="45" t="s">
        <v>2198</v>
      </c>
      <c r="H590" s="46">
        <v>872851</v>
      </c>
      <c r="I590" s="47">
        <v>0.25280000000000002</v>
      </c>
      <c r="J590" s="36" t="str">
        <f t="shared" si="18"/>
        <v>3748535</v>
      </c>
      <c r="K590" s="48" t="str">
        <f t="shared" si="19"/>
        <v>Y</v>
      </c>
    </row>
    <row r="591" spans="1:11" x14ac:dyDescent="0.35">
      <c r="A591" s="45" t="s">
        <v>2785</v>
      </c>
      <c r="B591" s="45" t="s">
        <v>891</v>
      </c>
      <c r="C591" s="45" t="s">
        <v>17</v>
      </c>
      <c r="D591" s="45" t="s">
        <v>2127</v>
      </c>
      <c r="E591" s="45" t="s">
        <v>2170</v>
      </c>
      <c r="F591" s="45" t="s">
        <v>2124</v>
      </c>
      <c r="G591" s="45" t="s">
        <v>2198</v>
      </c>
      <c r="H591" s="46">
        <v>0</v>
      </c>
      <c r="I591" s="47">
        <v>0</v>
      </c>
      <c r="J591" s="36" t="str">
        <f t="shared" si="18"/>
        <v>3748535</v>
      </c>
      <c r="K591" s="48" t="str">
        <f t="shared" si="19"/>
        <v>Y</v>
      </c>
    </row>
    <row r="592" spans="1:11" x14ac:dyDescent="0.35">
      <c r="A592" s="45" t="s">
        <v>2785</v>
      </c>
      <c r="B592" s="45" t="s">
        <v>891</v>
      </c>
      <c r="C592" s="45" t="s">
        <v>17</v>
      </c>
      <c r="D592" s="45" t="s">
        <v>2127</v>
      </c>
      <c r="E592" s="45" t="s">
        <v>19</v>
      </c>
      <c r="F592" s="45" t="s">
        <v>2124</v>
      </c>
      <c r="G592" s="45" t="s">
        <v>2198</v>
      </c>
      <c r="H592" s="46">
        <v>180098</v>
      </c>
      <c r="I592" s="47">
        <v>7.1300000000000002E-2</v>
      </c>
      <c r="J592" s="36" t="str">
        <f t="shared" si="18"/>
        <v>3748535</v>
      </c>
      <c r="K592" s="48" t="str">
        <f t="shared" si="19"/>
        <v>Y</v>
      </c>
    </row>
    <row r="593" spans="1:11" x14ac:dyDescent="0.35">
      <c r="A593" s="45" t="s">
        <v>2785</v>
      </c>
      <c r="B593" s="45" t="s">
        <v>891</v>
      </c>
      <c r="C593" s="45" t="s">
        <v>17</v>
      </c>
      <c r="D593" s="45" t="s">
        <v>2127</v>
      </c>
      <c r="E593" s="45" t="s">
        <v>2787</v>
      </c>
      <c r="F593" s="45" t="s">
        <v>2124</v>
      </c>
      <c r="G593" s="45" t="s">
        <v>2198</v>
      </c>
      <c r="H593" s="46">
        <v>0</v>
      </c>
      <c r="I593" s="47">
        <v>0</v>
      </c>
      <c r="J593" s="36" t="str">
        <f t="shared" si="18"/>
        <v>3748535</v>
      </c>
      <c r="K593" s="48" t="str">
        <f t="shared" si="19"/>
        <v>Y</v>
      </c>
    </row>
    <row r="594" spans="1:11" x14ac:dyDescent="0.35">
      <c r="A594" s="45" t="s">
        <v>2785</v>
      </c>
      <c r="B594" s="45" t="s">
        <v>891</v>
      </c>
      <c r="C594" s="45" t="s">
        <v>17</v>
      </c>
      <c r="D594" s="45" t="s">
        <v>2127</v>
      </c>
      <c r="E594" s="45" t="s">
        <v>2788</v>
      </c>
      <c r="F594" s="45" t="s">
        <v>2124</v>
      </c>
      <c r="G594" s="45" t="s">
        <v>2198</v>
      </c>
      <c r="H594" s="46">
        <v>926505</v>
      </c>
      <c r="I594" s="47">
        <v>0.36680000000000001</v>
      </c>
      <c r="J594" s="36" t="str">
        <f t="shared" si="18"/>
        <v>3748535</v>
      </c>
      <c r="K594" s="48" t="str">
        <f t="shared" si="19"/>
        <v>Y</v>
      </c>
    </row>
    <row r="595" spans="1:11" x14ac:dyDescent="0.35">
      <c r="A595" s="45" t="s">
        <v>2785</v>
      </c>
      <c r="B595" s="45" t="s">
        <v>897</v>
      </c>
      <c r="C595" s="45" t="s">
        <v>17</v>
      </c>
      <c r="D595" s="45" t="s">
        <v>898</v>
      </c>
      <c r="E595" s="45" t="s">
        <v>2170</v>
      </c>
      <c r="F595" s="45" t="s">
        <v>897</v>
      </c>
      <c r="G595" s="45" t="s">
        <v>2198</v>
      </c>
      <c r="H595" s="46">
        <v>0</v>
      </c>
      <c r="I595" s="47">
        <v>0</v>
      </c>
      <c r="J595" s="36" t="str">
        <f t="shared" si="18"/>
        <v>3843945</v>
      </c>
      <c r="K595" s="48" t="str">
        <f t="shared" si="19"/>
        <v>Y</v>
      </c>
    </row>
    <row r="596" spans="1:11" x14ac:dyDescent="0.35">
      <c r="A596" s="45" t="s">
        <v>2785</v>
      </c>
      <c r="B596" s="45" t="s">
        <v>897</v>
      </c>
      <c r="C596" s="45" t="s">
        <v>17</v>
      </c>
      <c r="D596" s="45" t="s">
        <v>898</v>
      </c>
      <c r="E596" s="45" t="s">
        <v>19</v>
      </c>
      <c r="F596" s="45" t="s">
        <v>897</v>
      </c>
      <c r="G596" s="45" t="s">
        <v>2198</v>
      </c>
      <c r="H596" s="46">
        <v>5004584</v>
      </c>
      <c r="I596" s="47">
        <v>0.39979999999999999</v>
      </c>
      <c r="J596" s="36" t="str">
        <f t="shared" si="18"/>
        <v>3843945</v>
      </c>
      <c r="K596" s="48" t="str">
        <f t="shared" si="19"/>
        <v>Y</v>
      </c>
    </row>
    <row r="597" spans="1:11" x14ac:dyDescent="0.35">
      <c r="A597" s="45" t="s">
        <v>2785</v>
      </c>
      <c r="B597" s="45" t="s">
        <v>897</v>
      </c>
      <c r="C597" s="45" t="s">
        <v>17</v>
      </c>
      <c r="D597" s="45" t="s">
        <v>898</v>
      </c>
      <c r="E597" s="45" t="s">
        <v>30</v>
      </c>
      <c r="F597" s="45" t="s">
        <v>897</v>
      </c>
      <c r="G597" s="45" t="s">
        <v>2198</v>
      </c>
      <c r="H597" s="46">
        <v>668446</v>
      </c>
      <c r="I597" s="47">
        <v>5.3400000000000003E-2</v>
      </c>
      <c r="J597" s="36" t="str">
        <f t="shared" si="18"/>
        <v>3843945</v>
      </c>
      <c r="K597" s="48" t="str">
        <f t="shared" si="19"/>
        <v>Y</v>
      </c>
    </row>
    <row r="598" spans="1:11" x14ac:dyDescent="0.35">
      <c r="A598" s="45" t="s">
        <v>2785</v>
      </c>
      <c r="B598" s="45" t="s">
        <v>897</v>
      </c>
      <c r="C598" s="45" t="s">
        <v>17</v>
      </c>
      <c r="D598" s="45" t="s">
        <v>898</v>
      </c>
      <c r="E598" s="45" t="s">
        <v>2787</v>
      </c>
      <c r="F598" s="45" t="s">
        <v>897</v>
      </c>
      <c r="G598" s="45" t="s">
        <v>2198</v>
      </c>
      <c r="H598" s="46">
        <v>0</v>
      </c>
      <c r="I598" s="47">
        <v>0</v>
      </c>
      <c r="J598" s="36" t="str">
        <f t="shared" si="18"/>
        <v>3843945</v>
      </c>
      <c r="K598" s="48" t="str">
        <f t="shared" si="19"/>
        <v>Y</v>
      </c>
    </row>
    <row r="599" spans="1:11" x14ac:dyDescent="0.35">
      <c r="A599" s="45" t="s">
        <v>2785</v>
      </c>
      <c r="B599" s="45" t="s">
        <v>897</v>
      </c>
      <c r="C599" s="45" t="s">
        <v>17</v>
      </c>
      <c r="D599" s="45" t="s">
        <v>898</v>
      </c>
      <c r="E599" s="45" t="s">
        <v>2788</v>
      </c>
      <c r="F599" s="45" t="s">
        <v>897</v>
      </c>
      <c r="G599" s="45" t="s">
        <v>2198</v>
      </c>
      <c r="H599" s="46">
        <v>7255270</v>
      </c>
      <c r="I599" s="47">
        <v>0.5796</v>
      </c>
      <c r="J599" s="36" t="str">
        <f t="shared" si="18"/>
        <v>3843945</v>
      </c>
      <c r="K599" s="48" t="str">
        <f t="shared" si="19"/>
        <v>Y</v>
      </c>
    </row>
    <row r="600" spans="1:11" x14ac:dyDescent="0.35">
      <c r="A600" s="45" t="s">
        <v>2785</v>
      </c>
      <c r="B600" s="45" t="s">
        <v>911</v>
      </c>
      <c r="C600" s="45" t="s">
        <v>17</v>
      </c>
      <c r="D600" s="45" t="s">
        <v>912</v>
      </c>
      <c r="E600" s="45" t="s">
        <v>19</v>
      </c>
      <c r="F600" s="45" t="s">
        <v>2786</v>
      </c>
      <c r="G600" s="45" t="s">
        <v>2169</v>
      </c>
      <c r="H600" s="46">
        <v>4710999</v>
      </c>
      <c r="I600" s="47">
        <v>0.38450000000000001</v>
      </c>
      <c r="J600" s="36" t="str">
        <f t="shared" si="18"/>
        <v>3943995</v>
      </c>
      <c r="K600" s="48" t="str">
        <f t="shared" si="19"/>
        <v>N</v>
      </c>
    </row>
    <row r="601" spans="1:11" x14ac:dyDescent="0.35">
      <c r="A601" s="45" t="s">
        <v>2785</v>
      </c>
      <c r="B601" s="45" t="s">
        <v>911</v>
      </c>
      <c r="C601" s="45" t="s">
        <v>17</v>
      </c>
      <c r="D601" s="45" t="s">
        <v>912</v>
      </c>
      <c r="E601" s="45" t="s">
        <v>2787</v>
      </c>
      <c r="F601" s="45" t="s">
        <v>2786</v>
      </c>
      <c r="G601" s="45" t="s">
        <v>2169</v>
      </c>
      <c r="H601" s="46">
        <v>0</v>
      </c>
      <c r="I601" s="47">
        <v>0</v>
      </c>
      <c r="J601" s="36" t="str">
        <f t="shared" si="18"/>
        <v>3943995</v>
      </c>
      <c r="K601" s="48" t="str">
        <f t="shared" si="19"/>
        <v>N</v>
      </c>
    </row>
    <row r="602" spans="1:11" x14ac:dyDescent="0.35">
      <c r="A602" s="45" t="s">
        <v>2785</v>
      </c>
      <c r="B602" s="45" t="s">
        <v>911</v>
      </c>
      <c r="C602" s="45" t="s">
        <v>17</v>
      </c>
      <c r="D602" s="45" t="s">
        <v>912</v>
      </c>
      <c r="E602" s="45" t="s">
        <v>2788</v>
      </c>
      <c r="F602" s="45" t="s">
        <v>2786</v>
      </c>
      <c r="G602" s="45" t="s">
        <v>2169</v>
      </c>
      <c r="H602" s="46">
        <v>7318283</v>
      </c>
      <c r="I602" s="47">
        <v>0.59730000000000005</v>
      </c>
      <c r="J602" s="36" t="str">
        <f t="shared" si="18"/>
        <v>3943995</v>
      </c>
      <c r="K602" s="48" t="str">
        <f t="shared" si="19"/>
        <v>N</v>
      </c>
    </row>
    <row r="603" spans="1:11" x14ac:dyDescent="0.35">
      <c r="A603" s="45" t="s">
        <v>2785</v>
      </c>
      <c r="B603" s="45" t="s">
        <v>911</v>
      </c>
      <c r="C603" s="45" t="s">
        <v>17</v>
      </c>
      <c r="D603" s="45" t="s">
        <v>913</v>
      </c>
      <c r="E603" s="45" t="s">
        <v>2170</v>
      </c>
      <c r="F603" s="45" t="s">
        <v>2786</v>
      </c>
      <c r="G603" s="45" t="s">
        <v>2169</v>
      </c>
      <c r="H603" s="46">
        <v>0</v>
      </c>
      <c r="I603" s="47">
        <v>0</v>
      </c>
      <c r="J603" s="36" t="str">
        <f t="shared" si="18"/>
        <v>3944000</v>
      </c>
      <c r="K603" s="48" t="str">
        <f t="shared" si="19"/>
        <v>N</v>
      </c>
    </row>
    <row r="604" spans="1:11" x14ac:dyDescent="0.35">
      <c r="A604" s="45" t="s">
        <v>2785</v>
      </c>
      <c r="B604" s="45" t="s">
        <v>911</v>
      </c>
      <c r="C604" s="45" t="s">
        <v>17</v>
      </c>
      <c r="D604" s="45" t="s">
        <v>913</v>
      </c>
      <c r="E604" s="45" t="s">
        <v>19</v>
      </c>
      <c r="F604" s="45" t="s">
        <v>2786</v>
      </c>
      <c r="G604" s="45" t="s">
        <v>2169</v>
      </c>
      <c r="H604" s="46">
        <v>586947</v>
      </c>
      <c r="I604" s="47">
        <v>0.18509999999999999</v>
      </c>
      <c r="J604" s="36" t="str">
        <f t="shared" si="18"/>
        <v>3944000</v>
      </c>
      <c r="K604" s="48" t="str">
        <f t="shared" si="19"/>
        <v>N</v>
      </c>
    </row>
    <row r="605" spans="1:11" x14ac:dyDescent="0.35">
      <c r="A605" s="45" t="s">
        <v>2785</v>
      </c>
      <c r="B605" s="45" t="s">
        <v>911</v>
      </c>
      <c r="C605" s="45" t="s">
        <v>17</v>
      </c>
      <c r="D605" s="45" t="s">
        <v>913</v>
      </c>
      <c r="E605" s="45" t="s">
        <v>2787</v>
      </c>
      <c r="F605" s="45" t="s">
        <v>2786</v>
      </c>
      <c r="G605" s="45" t="s">
        <v>2169</v>
      </c>
      <c r="H605" s="46">
        <v>0</v>
      </c>
      <c r="I605" s="47">
        <v>0</v>
      </c>
      <c r="J605" s="36" t="str">
        <f t="shared" si="18"/>
        <v>3944000</v>
      </c>
      <c r="K605" s="48" t="str">
        <f t="shared" si="19"/>
        <v>N</v>
      </c>
    </row>
    <row r="606" spans="1:11" x14ac:dyDescent="0.35">
      <c r="A606" s="45" t="s">
        <v>2785</v>
      </c>
      <c r="B606" s="45" t="s">
        <v>911</v>
      </c>
      <c r="C606" s="45" t="s">
        <v>17</v>
      </c>
      <c r="D606" s="45" t="s">
        <v>913</v>
      </c>
      <c r="E606" s="45" t="s">
        <v>2788</v>
      </c>
      <c r="F606" s="45" t="s">
        <v>2786</v>
      </c>
      <c r="G606" s="45" t="s">
        <v>2169</v>
      </c>
      <c r="H606" s="46">
        <v>3125312</v>
      </c>
      <c r="I606" s="47">
        <v>0.98560000000000003</v>
      </c>
      <c r="J606" s="36" t="str">
        <f t="shared" si="18"/>
        <v>3944000</v>
      </c>
      <c r="K606" s="48" t="str">
        <f t="shared" si="19"/>
        <v>N</v>
      </c>
    </row>
    <row r="607" spans="1:11" x14ac:dyDescent="0.35">
      <c r="A607" s="45" t="s">
        <v>2785</v>
      </c>
      <c r="B607" s="45" t="s">
        <v>921</v>
      </c>
      <c r="C607" s="45" t="s">
        <v>17</v>
      </c>
      <c r="D607" s="45" t="s">
        <v>922</v>
      </c>
      <c r="E607" s="45" t="s">
        <v>2170</v>
      </c>
      <c r="F607" s="45" t="s">
        <v>2786</v>
      </c>
      <c r="G607" s="45" t="s">
        <v>2169</v>
      </c>
      <c r="H607" s="46">
        <v>0</v>
      </c>
      <c r="I607" s="47">
        <v>0</v>
      </c>
      <c r="J607" s="36" t="str">
        <f t="shared" si="18"/>
        <v>4044015</v>
      </c>
      <c r="K607" s="48" t="str">
        <f t="shared" si="19"/>
        <v>N</v>
      </c>
    </row>
    <row r="608" spans="1:11" x14ac:dyDescent="0.35">
      <c r="A608" s="45" t="s">
        <v>2785</v>
      </c>
      <c r="B608" s="45" t="s">
        <v>921</v>
      </c>
      <c r="C608" s="45" t="s">
        <v>17</v>
      </c>
      <c r="D608" s="45" t="s">
        <v>922</v>
      </c>
      <c r="E608" s="45" t="s">
        <v>19</v>
      </c>
      <c r="F608" s="45" t="s">
        <v>2786</v>
      </c>
      <c r="G608" s="45" t="s">
        <v>2169</v>
      </c>
      <c r="H608" s="46">
        <v>3746392</v>
      </c>
      <c r="I608" s="47">
        <v>0.3377</v>
      </c>
      <c r="J608" s="36" t="str">
        <f t="shared" si="18"/>
        <v>4044015</v>
      </c>
      <c r="K608" s="48" t="str">
        <f t="shared" si="19"/>
        <v>N</v>
      </c>
    </row>
    <row r="609" spans="1:11" x14ac:dyDescent="0.35">
      <c r="A609" s="45" t="s">
        <v>2785</v>
      </c>
      <c r="B609" s="45" t="s">
        <v>921</v>
      </c>
      <c r="C609" s="45" t="s">
        <v>17</v>
      </c>
      <c r="D609" s="45" t="s">
        <v>922</v>
      </c>
      <c r="E609" s="45" t="s">
        <v>2787</v>
      </c>
      <c r="F609" s="45" t="s">
        <v>2786</v>
      </c>
      <c r="G609" s="45" t="s">
        <v>2169</v>
      </c>
      <c r="H609" s="46">
        <v>0</v>
      </c>
      <c r="I609" s="47">
        <v>0</v>
      </c>
      <c r="J609" s="36" t="str">
        <f t="shared" si="18"/>
        <v>4044015</v>
      </c>
      <c r="K609" s="48" t="str">
        <f t="shared" si="19"/>
        <v>N</v>
      </c>
    </row>
    <row r="610" spans="1:11" x14ac:dyDescent="0.35">
      <c r="A610" s="45" t="s">
        <v>2785</v>
      </c>
      <c r="B610" s="45" t="s">
        <v>921</v>
      </c>
      <c r="C610" s="45" t="s">
        <v>17</v>
      </c>
      <c r="D610" s="45" t="s">
        <v>922</v>
      </c>
      <c r="E610" s="45" t="s">
        <v>2788</v>
      </c>
      <c r="F610" s="45" t="s">
        <v>2786</v>
      </c>
      <c r="G610" s="45" t="s">
        <v>2169</v>
      </c>
      <c r="H610" s="46">
        <v>9363206</v>
      </c>
      <c r="I610" s="47">
        <v>0.84399999999999997</v>
      </c>
      <c r="J610" s="36" t="str">
        <f t="shared" si="18"/>
        <v>4044015</v>
      </c>
      <c r="K610" s="48" t="str">
        <f t="shared" si="19"/>
        <v>N</v>
      </c>
    </row>
    <row r="611" spans="1:11" x14ac:dyDescent="0.35">
      <c r="A611" s="45" t="s">
        <v>2785</v>
      </c>
      <c r="B611" s="45" t="s">
        <v>941</v>
      </c>
      <c r="C611" s="45" t="s">
        <v>17</v>
      </c>
      <c r="D611" s="45" t="s">
        <v>942</v>
      </c>
      <c r="E611" s="45" t="s">
        <v>2206</v>
      </c>
      <c r="F611" s="45" t="s">
        <v>2786</v>
      </c>
      <c r="G611" s="45" t="s">
        <v>2169</v>
      </c>
      <c r="H611" s="46">
        <v>2776381</v>
      </c>
      <c r="I611" s="47">
        <v>8.5599999999999996E-2</v>
      </c>
      <c r="J611" s="36" t="str">
        <f t="shared" si="18"/>
        <v>4144145</v>
      </c>
      <c r="K611" s="48" t="str">
        <f t="shared" si="19"/>
        <v>N</v>
      </c>
    </row>
    <row r="612" spans="1:11" x14ac:dyDescent="0.35">
      <c r="A612" s="45" t="s">
        <v>2785</v>
      </c>
      <c r="B612" s="45" t="s">
        <v>941</v>
      </c>
      <c r="C612" s="45" t="s">
        <v>17</v>
      </c>
      <c r="D612" s="45" t="s">
        <v>942</v>
      </c>
      <c r="E612" s="45" t="s">
        <v>2170</v>
      </c>
      <c r="F612" s="45" t="s">
        <v>2786</v>
      </c>
      <c r="G612" s="45" t="s">
        <v>2169</v>
      </c>
      <c r="H612" s="46">
        <v>0</v>
      </c>
      <c r="I612" s="47">
        <v>0</v>
      </c>
      <c r="J612" s="36" t="str">
        <f t="shared" si="18"/>
        <v>4144145</v>
      </c>
      <c r="K612" s="48" t="str">
        <f t="shared" si="19"/>
        <v>N</v>
      </c>
    </row>
    <row r="613" spans="1:11" x14ac:dyDescent="0.35">
      <c r="A613" s="45" t="s">
        <v>2785</v>
      </c>
      <c r="B613" s="45" t="s">
        <v>941</v>
      </c>
      <c r="C613" s="45" t="s">
        <v>17</v>
      </c>
      <c r="D613" s="45" t="s">
        <v>942</v>
      </c>
      <c r="E613" s="45" t="s">
        <v>19</v>
      </c>
      <c r="F613" s="45" t="s">
        <v>2786</v>
      </c>
      <c r="G613" s="45" t="s">
        <v>2169</v>
      </c>
      <c r="H613" s="46">
        <v>25142976</v>
      </c>
      <c r="I613" s="47">
        <v>0.96479999999999999</v>
      </c>
      <c r="J613" s="36" t="str">
        <f t="shared" si="18"/>
        <v>4144145</v>
      </c>
      <c r="K613" s="48" t="str">
        <f t="shared" si="19"/>
        <v>N</v>
      </c>
    </row>
    <row r="614" spans="1:11" x14ac:dyDescent="0.35">
      <c r="A614" s="45" t="s">
        <v>2785</v>
      </c>
      <c r="B614" s="45" t="s">
        <v>941</v>
      </c>
      <c r="C614" s="45" t="s">
        <v>17</v>
      </c>
      <c r="D614" s="45" t="s">
        <v>942</v>
      </c>
      <c r="E614" s="45" t="s">
        <v>2787</v>
      </c>
      <c r="F614" s="45" t="s">
        <v>2786</v>
      </c>
      <c r="G614" s="45" t="s">
        <v>2169</v>
      </c>
      <c r="H614" s="46">
        <v>0</v>
      </c>
      <c r="I614" s="47">
        <v>0</v>
      </c>
      <c r="J614" s="36" t="str">
        <f t="shared" si="18"/>
        <v>4144145</v>
      </c>
      <c r="K614" s="48" t="str">
        <f t="shared" si="19"/>
        <v>N</v>
      </c>
    </row>
    <row r="615" spans="1:11" x14ac:dyDescent="0.35">
      <c r="A615" s="45" t="s">
        <v>2785</v>
      </c>
      <c r="B615" s="45" t="s">
        <v>941</v>
      </c>
      <c r="C615" s="45" t="s">
        <v>17</v>
      </c>
      <c r="D615" s="45" t="s">
        <v>942</v>
      </c>
      <c r="E615" s="45" t="s">
        <v>2788</v>
      </c>
      <c r="F615" s="45" t="s">
        <v>2786</v>
      </c>
      <c r="G615" s="45" t="s">
        <v>2169</v>
      </c>
      <c r="H615" s="46">
        <v>10914053</v>
      </c>
      <c r="I615" s="47">
        <v>0.41880000000000001</v>
      </c>
      <c r="J615" s="36" t="str">
        <f t="shared" si="18"/>
        <v>4144145</v>
      </c>
      <c r="K615" s="48" t="str">
        <f t="shared" si="19"/>
        <v>N</v>
      </c>
    </row>
    <row r="616" spans="1:11" x14ac:dyDescent="0.35">
      <c r="A616" s="45" t="s">
        <v>2785</v>
      </c>
      <c r="B616" s="45" t="s">
        <v>941</v>
      </c>
      <c r="C616" s="45" t="s">
        <v>17</v>
      </c>
      <c r="D616" s="45" t="s">
        <v>948</v>
      </c>
      <c r="E616" s="45" t="s">
        <v>19</v>
      </c>
      <c r="F616" s="45" t="s">
        <v>2786</v>
      </c>
      <c r="G616" s="45" t="s">
        <v>2169</v>
      </c>
      <c r="H616" s="46">
        <v>27977487</v>
      </c>
      <c r="I616" s="47">
        <v>0.71840000000000004</v>
      </c>
      <c r="J616" s="36" t="str">
        <f t="shared" si="18"/>
        <v>4144205</v>
      </c>
      <c r="K616" s="48" t="str">
        <f t="shared" si="19"/>
        <v>N</v>
      </c>
    </row>
    <row r="617" spans="1:11" x14ac:dyDescent="0.35">
      <c r="A617" s="45" t="s">
        <v>2785</v>
      </c>
      <c r="B617" s="45" t="s">
        <v>941</v>
      </c>
      <c r="C617" s="45" t="s">
        <v>17</v>
      </c>
      <c r="D617" s="45" t="s">
        <v>948</v>
      </c>
      <c r="E617" s="45" t="s">
        <v>2787</v>
      </c>
      <c r="F617" s="45" t="s">
        <v>2786</v>
      </c>
      <c r="G617" s="45" t="s">
        <v>2169</v>
      </c>
      <c r="H617" s="46">
        <v>0</v>
      </c>
      <c r="I617" s="47">
        <v>0</v>
      </c>
      <c r="J617" s="36" t="str">
        <f t="shared" si="18"/>
        <v>4144205</v>
      </c>
      <c r="K617" s="48" t="str">
        <f t="shared" si="19"/>
        <v>N</v>
      </c>
    </row>
    <row r="618" spans="1:11" x14ac:dyDescent="0.35">
      <c r="A618" s="45" t="s">
        <v>2785</v>
      </c>
      <c r="B618" s="45" t="s">
        <v>941</v>
      </c>
      <c r="C618" s="45" t="s">
        <v>17</v>
      </c>
      <c r="D618" s="45" t="s">
        <v>948</v>
      </c>
      <c r="E618" s="45" t="s">
        <v>2788</v>
      </c>
      <c r="F618" s="45" t="s">
        <v>2786</v>
      </c>
      <c r="G618" s="45" t="s">
        <v>2169</v>
      </c>
      <c r="H618" s="46">
        <v>13474681</v>
      </c>
      <c r="I618" s="47">
        <v>0.34599999999999997</v>
      </c>
      <c r="J618" s="36" t="str">
        <f t="shared" si="18"/>
        <v>4144205</v>
      </c>
      <c r="K618" s="48" t="str">
        <f t="shared" si="19"/>
        <v>N</v>
      </c>
    </row>
    <row r="619" spans="1:11" x14ac:dyDescent="0.35">
      <c r="A619" s="45" t="s">
        <v>2785</v>
      </c>
      <c r="B619" s="45" t="s">
        <v>941</v>
      </c>
      <c r="C619" s="45" t="s">
        <v>17</v>
      </c>
      <c r="D619" s="45" t="s">
        <v>969</v>
      </c>
      <c r="E619" s="45" t="s">
        <v>2206</v>
      </c>
      <c r="F619" s="45" t="s">
        <v>941</v>
      </c>
      <c r="G619" s="45" t="s">
        <v>2198</v>
      </c>
      <c r="H619" s="46">
        <v>831729</v>
      </c>
      <c r="I619" s="47">
        <v>0.38009999999999999</v>
      </c>
      <c r="J619" s="36" t="str">
        <f t="shared" si="18"/>
        <v>4144215</v>
      </c>
      <c r="K619" s="48" t="str">
        <f t="shared" si="19"/>
        <v>Y</v>
      </c>
    </row>
    <row r="620" spans="1:11" x14ac:dyDescent="0.35">
      <c r="A620" s="45" t="s">
        <v>2785</v>
      </c>
      <c r="B620" s="45" t="s">
        <v>941</v>
      </c>
      <c r="C620" s="45" t="s">
        <v>17</v>
      </c>
      <c r="D620" s="45" t="s">
        <v>969</v>
      </c>
      <c r="E620" s="45" t="s">
        <v>2170</v>
      </c>
      <c r="F620" s="45" t="s">
        <v>941</v>
      </c>
      <c r="G620" s="45" t="s">
        <v>2198</v>
      </c>
      <c r="H620" s="46">
        <v>0</v>
      </c>
      <c r="I620" s="47">
        <v>0</v>
      </c>
      <c r="J620" s="36" t="str">
        <f t="shared" si="18"/>
        <v>4144215</v>
      </c>
      <c r="K620" s="48" t="str">
        <f t="shared" si="19"/>
        <v>Y</v>
      </c>
    </row>
    <row r="621" spans="1:11" x14ac:dyDescent="0.35">
      <c r="A621" s="45" t="s">
        <v>2785</v>
      </c>
      <c r="B621" s="45" t="s">
        <v>941</v>
      </c>
      <c r="C621" s="45" t="s">
        <v>17</v>
      </c>
      <c r="D621" s="45" t="s">
        <v>969</v>
      </c>
      <c r="E621" s="45" t="s">
        <v>19</v>
      </c>
      <c r="F621" s="45" t="s">
        <v>941</v>
      </c>
      <c r="G621" s="45" t="s">
        <v>2198</v>
      </c>
      <c r="H621" s="46">
        <v>1307440</v>
      </c>
      <c r="I621" s="47">
        <v>0.59750000000000003</v>
      </c>
      <c r="J621" s="36" t="str">
        <f t="shared" si="18"/>
        <v>4144215</v>
      </c>
      <c r="K621" s="48" t="str">
        <f t="shared" si="19"/>
        <v>Y</v>
      </c>
    </row>
    <row r="622" spans="1:11" x14ac:dyDescent="0.35">
      <c r="A622" s="45" t="s">
        <v>2785</v>
      </c>
      <c r="B622" s="45" t="s">
        <v>941</v>
      </c>
      <c r="C622" s="45" t="s">
        <v>17</v>
      </c>
      <c r="D622" s="45" t="s">
        <v>969</v>
      </c>
      <c r="E622" s="45" t="s">
        <v>30</v>
      </c>
      <c r="F622" s="45" t="s">
        <v>941</v>
      </c>
      <c r="G622" s="45" t="s">
        <v>2198</v>
      </c>
      <c r="H622" s="46">
        <v>104814</v>
      </c>
      <c r="I622" s="47">
        <v>4.7899999999999998E-2</v>
      </c>
      <c r="J622" s="36" t="str">
        <f t="shared" si="18"/>
        <v>4144215</v>
      </c>
      <c r="K622" s="48" t="str">
        <f t="shared" si="19"/>
        <v>Y</v>
      </c>
    </row>
    <row r="623" spans="1:11" x14ac:dyDescent="0.35">
      <c r="A623" s="45" t="s">
        <v>2785</v>
      </c>
      <c r="B623" s="45" t="s">
        <v>941</v>
      </c>
      <c r="C623" s="45" t="s">
        <v>17</v>
      </c>
      <c r="D623" s="45" t="s">
        <v>969</v>
      </c>
      <c r="E623" s="45" t="s">
        <v>2787</v>
      </c>
      <c r="F623" s="45" t="s">
        <v>941</v>
      </c>
      <c r="G623" s="45" t="s">
        <v>2198</v>
      </c>
      <c r="H623" s="46">
        <v>0</v>
      </c>
      <c r="I623" s="47">
        <v>0</v>
      </c>
      <c r="J623" s="36" t="str">
        <f t="shared" si="18"/>
        <v>4144215</v>
      </c>
      <c r="K623" s="48" t="str">
        <f t="shared" si="19"/>
        <v>Y</v>
      </c>
    </row>
    <row r="624" spans="1:11" x14ac:dyDescent="0.35">
      <c r="A624" s="45" t="s">
        <v>2785</v>
      </c>
      <c r="B624" s="45" t="s">
        <v>941</v>
      </c>
      <c r="C624" s="45" t="s">
        <v>17</v>
      </c>
      <c r="D624" s="45" t="s">
        <v>969</v>
      </c>
      <c r="E624" s="45" t="s">
        <v>2788</v>
      </c>
      <c r="F624" s="45" t="s">
        <v>941</v>
      </c>
      <c r="G624" s="45" t="s">
        <v>2198</v>
      </c>
      <c r="H624" s="46">
        <v>964551</v>
      </c>
      <c r="I624" s="47">
        <v>0.44080000000000003</v>
      </c>
      <c r="J624" s="36" t="str">
        <f t="shared" si="18"/>
        <v>4144215</v>
      </c>
      <c r="K624" s="48" t="str">
        <f t="shared" si="19"/>
        <v>Y</v>
      </c>
    </row>
    <row r="625" spans="1:11" x14ac:dyDescent="0.35">
      <c r="A625" s="45" t="s">
        <v>2785</v>
      </c>
      <c r="B625" s="45" t="s">
        <v>941</v>
      </c>
      <c r="C625" s="45" t="s">
        <v>17</v>
      </c>
      <c r="D625" s="45" t="s">
        <v>973</v>
      </c>
      <c r="E625" s="45" t="s">
        <v>2206</v>
      </c>
      <c r="F625" s="45" t="s">
        <v>2786</v>
      </c>
      <c r="G625" s="45" t="s">
        <v>2169</v>
      </c>
      <c r="H625" s="46">
        <v>5049938</v>
      </c>
      <c r="I625" s="47">
        <v>0.22520000000000001</v>
      </c>
      <c r="J625" s="36" t="str">
        <f t="shared" si="18"/>
        <v>4144225</v>
      </c>
      <c r="K625" s="48" t="str">
        <f t="shared" si="19"/>
        <v>N</v>
      </c>
    </row>
    <row r="626" spans="1:11" x14ac:dyDescent="0.35">
      <c r="A626" s="45" t="s">
        <v>2785</v>
      </c>
      <c r="B626" s="45" t="s">
        <v>941</v>
      </c>
      <c r="C626" s="45" t="s">
        <v>17</v>
      </c>
      <c r="D626" s="45" t="s">
        <v>973</v>
      </c>
      <c r="E626" s="45" t="s">
        <v>19</v>
      </c>
      <c r="F626" s="45" t="s">
        <v>2786</v>
      </c>
      <c r="G626" s="45" t="s">
        <v>2169</v>
      </c>
      <c r="H626" s="46">
        <v>16335310</v>
      </c>
      <c r="I626" s="47">
        <v>0.79990000000000006</v>
      </c>
      <c r="J626" s="36" t="str">
        <f t="shared" si="18"/>
        <v>4144225</v>
      </c>
      <c r="K626" s="48" t="str">
        <f t="shared" si="19"/>
        <v>N</v>
      </c>
    </row>
    <row r="627" spans="1:11" x14ac:dyDescent="0.35">
      <c r="A627" s="45" t="s">
        <v>2785</v>
      </c>
      <c r="B627" s="45" t="s">
        <v>941</v>
      </c>
      <c r="C627" s="45" t="s">
        <v>17</v>
      </c>
      <c r="D627" s="45" t="s">
        <v>973</v>
      </c>
      <c r="E627" s="45" t="s">
        <v>2787</v>
      </c>
      <c r="F627" s="45" t="s">
        <v>2786</v>
      </c>
      <c r="G627" s="45" t="s">
        <v>2169</v>
      </c>
      <c r="H627" s="46">
        <v>0</v>
      </c>
      <c r="I627" s="47">
        <v>0</v>
      </c>
      <c r="J627" s="36" t="str">
        <f t="shared" si="18"/>
        <v>4144225</v>
      </c>
      <c r="K627" s="48" t="str">
        <f t="shared" si="19"/>
        <v>N</v>
      </c>
    </row>
    <row r="628" spans="1:11" x14ac:dyDescent="0.35">
      <c r="A628" s="45" t="s">
        <v>2785</v>
      </c>
      <c r="B628" s="45" t="s">
        <v>941</v>
      </c>
      <c r="C628" s="45" t="s">
        <v>17</v>
      </c>
      <c r="D628" s="45" t="s">
        <v>973</v>
      </c>
      <c r="E628" s="45" t="s">
        <v>2788</v>
      </c>
      <c r="F628" s="45" t="s">
        <v>2786</v>
      </c>
      <c r="G628" s="45" t="s">
        <v>2169</v>
      </c>
      <c r="H628" s="46">
        <v>8332050</v>
      </c>
      <c r="I628" s="47">
        <v>0.40799999999999997</v>
      </c>
      <c r="J628" s="36" t="str">
        <f t="shared" si="18"/>
        <v>4144225</v>
      </c>
      <c r="K628" s="48" t="str">
        <f t="shared" si="19"/>
        <v>N</v>
      </c>
    </row>
    <row r="629" spans="1:11" x14ac:dyDescent="0.35">
      <c r="A629" s="45" t="s">
        <v>2785</v>
      </c>
      <c r="B629" s="45" t="s">
        <v>941</v>
      </c>
      <c r="C629" s="45" t="s">
        <v>17</v>
      </c>
      <c r="D629" s="45" t="s">
        <v>976</v>
      </c>
      <c r="E629" s="45" t="s">
        <v>2170</v>
      </c>
      <c r="F629" s="45" t="s">
        <v>2786</v>
      </c>
      <c r="G629" s="45" t="s">
        <v>2169</v>
      </c>
      <c r="H629" s="46">
        <v>0</v>
      </c>
      <c r="I629" s="47">
        <v>0</v>
      </c>
      <c r="J629" s="36" t="str">
        <f t="shared" si="18"/>
        <v>4144245</v>
      </c>
      <c r="K629" s="48" t="str">
        <f t="shared" si="19"/>
        <v>N</v>
      </c>
    </row>
    <row r="630" spans="1:11" x14ac:dyDescent="0.35">
      <c r="A630" s="45" t="s">
        <v>2785</v>
      </c>
      <c r="B630" s="45" t="s">
        <v>941</v>
      </c>
      <c r="C630" s="45" t="s">
        <v>17</v>
      </c>
      <c r="D630" s="45" t="s">
        <v>976</v>
      </c>
      <c r="E630" s="45" t="s">
        <v>19</v>
      </c>
      <c r="F630" s="45" t="s">
        <v>2786</v>
      </c>
      <c r="G630" s="45" t="s">
        <v>2169</v>
      </c>
      <c r="H630" s="46">
        <v>4543252</v>
      </c>
      <c r="I630" s="47">
        <v>0.33310000000000001</v>
      </c>
      <c r="J630" s="36" t="str">
        <f t="shared" si="18"/>
        <v>4144245</v>
      </c>
      <c r="K630" s="48" t="str">
        <f t="shared" si="19"/>
        <v>N</v>
      </c>
    </row>
    <row r="631" spans="1:11" x14ac:dyDescent="0.35">
      <c r="A631" s="45" t="s">
        <v>2785</v>
      </c>
      <c r="B631" s="45" t="s">
        <v>941</v>
      </c>
      <c r="C631" s="45" t="s">
        <v>17</v>
      </c>
      <c r="D631" s="45" t="s">
        <v>976</v>
      </c>
      <c r="E631" s="45" t="s">
        <v>2787</v>
      </c>
      <c r="F631" s="45" t="s">
        <v>2786</v>
      </c>
      <c r="G631" s="45" t="s">
        <v>2169</v>
      </c>
      <c r="H631" s="46">
        <v>0</v>
      </c>
      <c r="I631" s="47">
        <v>0</v>
      </c>
      <c r="J631" s="36" t="str">
        <f t="shared" si="18"/>
        <v>4144245</v>
      </c>
      <c r="K631" s="48" t="str">
        <f t="shared" si="19"/>
        <v>N</v>
      </c>
    </row>
    <row r="632" spans="1:11" x14ac:dyDescent="0.35">
      <c r="A632" s="45" t="s">
        <v>2785</v>
      </c>
      <c r="B632" s="45" t="s">
        <v>941</v>
      </c>
      <c r="C632" s="45" t="s">
        <v>17</v>
      </c>
      <c r="D632" s="45" t="s">
        <v>976</v>
      </c>
      <c r="E632" s="45" t="s">
        <v>2788</v>
      </c>
      <c r="F632" s="45" t="s">
        <v>2786</v>
      </c>
      <c r="G632" s="45" t="s">
        <v>2169</v>
      </c>
      <c r="H632" s="46">
        <v>5868993</v>
      </c>
      <c r="I632" s="47">
        <v>0.43030000000000002</v>
      </c>
      <c r="J632" s="36" t="str">
        <f t="shared" si="18"/>
        <v>4144245</v>
      </c>
      <c r="K632" s="48" t="str">
        <f t="shared" si="19"/>
        <v>N</v>
      </c>
    </row>
    <row r="633" spans="1:11" x14ac:dyDescent="0.35">
      <c r="A633" s="45" t="s">
        <v>2785</v>
      </c>
      <c r="B633" s="45" t="s">
        <v>941</v>
      </c>
      <c r="C633" s="45" t="s">
        <v>17</v>
      </c>
      <c r="D633" s="45" t="s">
        <v>979</v>
      </c>
      <c r="E633" s="45" t="s">
        <v>2170</v>
      </c>
      <c r="F633" s="45" t="s">
        <v>941</v>
      </c>
      <c r="G633" s="45" t="s">
        <v>2198</v>
      </c>
      <c r="H633" s="46">
        <v>0</v>
      </c>
      <c r="I633" s="47">
        <v>0</v>
      </c>
      <c r="J633" s="36" t="str">
        <f t="shared" si="18"/>
        <v>4144255</v>
      </c>
      <c r="K633" s="48" t="str">
        <f t="shared" si="19"/>
        <v>Y</v>
      </c>
    </row>
    <row r="634" spans="1:11" x14ac:dyDescent="0.35">
      <c r="A634" s="45" t="s">
        <v>2785</v>
      </c>
      <c r="B634" s="45" t="s">
        <v>941</v>
      </c>
      <c r="C634" s="45" t="s">
        <v>17</v>
      </c>
      <c r="D634" s="45" t="s">
        <v>979</v>
      </c>
      <c r="E634" s="45" t="s">
        <v>19</v>
      </c>
      <c r="F634" s="45" t="s">
        <v>941</v>
      </c>
      <c r="G634" s="45" t="s">
        <v>2198</v>
      </c>
      <c r="H634" s="46">
        <v>3498407</v>
      </c>
      <c r="I634" s="47">
        <v>0.53680000000000005</v>
      </c>
      <c r="J634" s="36" t="str">
        <f t="shared" si="18"/>
        <v>4144255</v>
      </c>
      <c r="K634" s="48" t="str">
        <f t="shared" si="19"/>
        <v>Y</v>
      </c>
    </row>
    <row r="635" spans="1:11" x14ac:dyDescent="0.35">
      <c r="A635" s="45" t="s">
        <v>2785</v>
      </c>
      <c r="B635" s="45" t="s">
        <v>941</v>
      </c>
      <c r="C635" s="45" t="s">
        <v>17</v>
      </c>
      <c r="D635" s="45" t="s">
        <v>979</v>
      </c>
      <c r="E635" s="45" t="s">
        <v>2787</v>
      </c>
      <c r="F635" s="45" t="s">
        <v>941</v>
      </c>
      <c r="G635" s="45" t="s">
        <v>2198</v>
      </c>
      <c r="H635" s="46">
        <v>0</v>
      </c>
      <c r="I635" s="47">
        <v>0</v>
      </c>
      <c r="J635" s="36" t="str">
        <f t="shared" si="18"/>
        <v>4144255</v>
      </c>
      <c r="K635" s="48" t="str">
        <f t="shared" si="19"/>
        <v>Y</v>
      </c>
    </row>
    <row r="636" spans="1:11" x14ac:dyDescent="0.35">
      <c r="A636" s="45" t="s">
        <v>2785</v>
      </c>
      <c r="B636" s="45" t="s">
        <v>941</v>
      </c>
      <c r="C636" s="45" t="s">
        <v>17</v>
      </c>
      <c r="D636" s="45" t="s">
        <v>979</v>
      </c>
      <c r="E636" s="45" t="s">
        <v>2788</v>
      </c>
      <c r="F636" s="45" t="s">
        <v>941</v>
      </c>
      <c r="G636" s="45" t="s">
        <v>2198</v>
      </c>
      <c r="H636" s="46">
        <v>2301858</v>
      </c>
      <c r="I636" s="47">
        <v>0.35320000000000001</v>
      </c>
      <c r="J636" s="36" t="str">
        <f t="shared" si="18"/>
        <v>4144255</v>
      </c>
      <c r="K636" s="48" t="str">
        <f t="shared" si="19"/>
        <v>Y</v>
      </c>
    </row>
    <row r="637" spans="1:11" x14ac:dyDescent="0.35">
      <c r="A637" s="45" t="s">
        <v>2785</v>
      </c>
      <c r="B637" s="45" t="s">
        <v>986</v>
      </c>
      <c r="C637" s="45" t="s">
        <v>17</v>
      </c>
      <c r="D637" s="45" t="s">
        <v>987</v>
      </c>
      <c r="E637" s="45" t="s">
        <v>2170</v>
      </c>
      <c r="F637" s="45" t="s">
        <v>2786</v>
      </c>
      <c r="G637" s="45" t="s">
        <v>2169</v>
      </c>
      <c r="H637" s="46">
        <v>0</v>
      </c>
      <c r="I637" s="47">
        <v>0</v>
      </c>
      <c r="J637" s="36" t="str">
        <f t="shared" si="18"/>
        <v>4244315</v>
      </c>
      <c r="K637" s="48" t="str">
        <f t="shared" si="19"/>
        <v>N</v>
      </c>
    </row>
    <row r="638" spans="1:11" x14ac:dyDescent="0.35">
      <c r="A638" s="45" t="s">
        <v>2785</v>
      </c>
      <c r="B638" s="45" t="s">
        <v>986</v>
      </c>
      <c r="C638" s="45" t="s">
        <v>17</v>
      </c>
      <c r="D638" s="45" t="s">
        <v>987</v>
      </c>
      <c r="E638" s="45" t="s">
        <v>19</v>
      </c>
      <c r="F638" s="45" t="s">
        <v>2786</v>
      </c>
      <c r="G638" s="45" t="s">
        <v>2169</v>
      </c>
      <c r="H638" s="46">
        <v>1446573</v>
      </c>
      <c r="I638" s="47">
        <v>0.1469</v>
      </c>
      <c r="J638" s="36" t="str">
        <f t="shared" si="18"/>
        <v>4244315</v>
      </c>
      <c r="K638" s="48" t="str">
        <f t="shared" si="19"/>
        <v>N</v>
      </c>
    </row>
    <row r="639" spans="1:11" x14ac:dyDescent="0.35">
      <c r="A639" s="45" t="s">
        <v>2785</v>
      </c>
      <c r="B639" s="45" t="s">
        <v>986</v>
      </c>
      <c r="C639" s="45" t="s">
        <v>17</v>
      </c>
      <c r="D639" s="45" t="s">
        <v>987</v>
      </c>
      <c r="E639" s="45" t="s">
        <v>2787</v>
      </c>
      <c r="F639" s="45" t="s">
        <v>2786</v>
      </c>
      <c r="G639" s="45" t="s">
        <v>2169</v>
      </c>
      <c r="H639" s="46">
        <v>0</v>
      </c>
      <c r="I639" s="47">
        <v>0</v>
      </c>
      <c r="J639" s="36" t="str">
        <f t="shared" si="18"/>
        <v>4244315</v>
      </c>
      <c r="K639" s="48" t="str">
        <f t="shared" si="19"/>
        <v>N</v>
      </c>
    </row>
    <row r="640" spans="1:11" x14ac:dyDescent="0.35">
      <c r="A640" s="45" t="s">
        <v>2785</v>
      </c>
      <c r="B640" s="45" t="s">
        <v>986</v>
      </c>
      <c r="C640" s="45" t="s">
        <v>17</v>
      </c>
      <c r="D640" s="45" t="s">
        <v>987</v>
      </c>
      <c r="E640" s="45" t="s">
        <v>2788</v>
      </c>
      <c r="F640" s="45" t="s">
        <v>2786</v>
      </c>
      <c r="G640" s="45" t="s">
        <v>2169</v>
      </c>
      <c r="H640" s="46">
        <v>3403237</v>
      </c>
      <c r="I640" s="47">
        <v>0.34560000000000002</v>
      </c>
      <c r="J640" s="36" t="str">
        <f t="shared" si="18"/>
        <v>4244315</v>
      </c>
      <c r="K640" s="48" t="str">
        <f t="shared" si="19"/>
        <v>N</v>
      </c>
    </row>
    <row r="641" spans="1:11" x14ac:dyDescent="0.35">
      <c r="A641" s="45" t="s">
        <v>2785</v>
      </c>
      <c r="B641" s="45" t="s">
        <v>986</v>
      </c>
      <c r="C641" s="45" t="s">
        <v>17</v>
      </c>
      <c r="D641" s="45" t="s">
        <v>991</v>
      </c>
      <c r="E641" s="45" t="s">
        <v>2170</v>
      </c>
      <c r="F641" s="45" t="s">
        <v>2786</v>
      </c>
      <c r="G641" s="45" t="s">
        <v>2169</v>
      </c>
      <c r="H641" s="46">
        <v>0</v>
      </c>
      <c r="I641" s="47">
        <v>0</v>
      </c>
      <c r="J641" s="36" t="str">
        <f t="shared" si="18"/>
        <v>4244325</v>
      </c>
      <c r="K641" s="48" t="str">
        <f t="shared" si="19"/>
        <v>N</v>
      </c>
    </row>
    <row r="642" spans="1:11" x14ac:dyDescent="0.35">
      <c r="A642" s="45" t="s">
        <v>2785</v>
      </c>
      <c r="B642" s="45" t="s">
        <v>986</v>
      </c>
      <c r="C642" s="45" t="s">
        <v>17</v>
      </c>
      <c r="D642" s="45" t="s">
        <v>991</v>
      </c>
      <c r="E642" s="45" t="s">
        <v>19</v>
      </c>
      <c r="F642" s="45" t="s">
        <v>2786</v>
      </c>
      <c r="G642" s="45" t="s">
        <v>2169</v>
      </c>
      <c r="H642" s="46">
        <v>1061534</v>
      </c>
      <c r="I642" s="47">
        <v>0.14990000000000001</v>
      </c>
      <c r="J642" s="36" t="str">
        <f t="shared" si="18"/>
        <v>4244325</v>
      </c>
      <c r="K642" s="48" t="str">
        <f t="shared" si="19"/>
        <v>N</v>
      </c>
    </row>
    <row r="643" spans="1:11" x14ac:dyDescent="0.35">
      <c r="A643" s="45" t="s">
        <v>2785</v>
      </c>
      <c r="B643" s="45" t="s">
        <v>986</v>
      </c>
      <c r="C643" s="45" t="s">
        <v>17</v>
      </c>
      <c r="D643" s="45" t="s">
        <v>991</v>
      </c>
      <c r="E643" s="45" t="s">
        <v>2787</v>
      </c>
      <c r="F643" s="45" t="s">
        <v>2786</v>
      </c>
      <c r="G643" s="45" t="s">
        <v>2169</v>
      </c>
      <c r="H643" s="46">
        <v>0</v>
      </c>
      <c r="I643" s="47">
        <v>0</v>
      </c>
      <c r="J643" s="36" t="str">
        <f t="shared" ref="J643:J706" si="20">B643&amp;C643&amp;D643</f>
        <v>4244325</v>
      </c>
      <c r="K643" s="48" t="str">
        <f t="shared" ref="K643:K706" si="21">G643</f>
        <v>N</v>
      </c>
    </row>
    <row r="644" spans="1:11" x14ac:dyDescent="0.35">
      <c r="A644" s="45" t="s">
        <v>2785</v>
      </c>
      <c r="B644" s="45" t="s">
        <v>986</v>
      </c>
      <c r="C644" s="45" t="s">
        <v>17</v>
      </c>
      <c r="D644" s="45" t="s">
        <v>991</v>
      </c>
      <c r="E644" s="45" t="s">
        <v>2788</v>
      </c>
      <c r="F644" s="45" t="s">
        <v>2786</v>
      </c>
      <c r="G644" s="45" t="s">
        <v>2169</v>
      </c>
      <c r="H644" s="46">
        <v>3710768</v>
      </c>
      <c r="I644" s="47">
        <v>0.52400000000000002</v>
      </c>
      <c r="J644" s="36" t="str">
        <f t="shared" si="20"/>
        <v>4244325</v>
      </c>
      <c r="K644" s="48" t="str">
        <f t="shared" si="21"/>
        <v>N</v>
      </c>
    </row>
    <row r="645" spans="1:11" x14ac:dyDescent="0.35">
      <c r="A645" s="45" t="s">
        <v>2785</v>
      </c>
      <c r="B645" s="45" t="s">
        <v>986</v>
      </c>
      <c r="C645" s="45" t="s">
        <v>17</v>
      </c>
      <c r="D645" s="45" t="s">
        <v>993</v>
      </c>
      <c r="E645" s="45" t="s">
        <v>2170</v>
      </c>
      <c r="F645" s="45" t="s">
        <v>2786</v>
      </c>
      <c r="G645" s="45" t="s">
        <v>2169</v>
      </c>
      <c r="H645" s="46">
        <v>0</v>
      </c>
      <c r="I645" s="47">
        <v>0</v>
      </c>
      <c r="J645" s="36" t="str">
        <f t="shared" si="20"/>
        <v>4244335</v>
      </c>
      <c r="K645" s="48" t="str">
        <f t="shared" si="21"/>
        <v>N</v>
      </c>
    </row>
    <row r="646" spans="1:11" x14ac:dyDescent="0.35">
      <c r="A646" s="45" t="s">
        <v>2785</v>
      </c>
      <c r="B646" s="45" t="s">
        <v>986</v>
      </c>
      <c r="C646" s="45" t="s">
        <v>17</v>
      </c>
      <c r="D646" s="45" t="s">
        <v>993</v>
      </c>
      <c r="E646" s="45" t="s">
        <v>19</v>
      </c>
      <c r="F646" s="45" t="s">
        <v>2786</v>
      </c>
      <c r="G646" s="45" t="s">
        <v>2169</v>
      </c>
      <c r="H646" s="46">
        <v>3979675</v>
      </c>
      <c r="I646" s="47">
        <v>0.42280000000000001</v>
      </c>
      <c r="J646" s="36" t="str">
        <f t="shared" si="20"/>
        <v>4244335</v>
      </c>
      <c r="K646" s="48" t="str">
        <f t="shared" si="21"/>
        <v>N</v>
      </c>
    </row>
    <row r="647" spans="1:11" x14ac:dyDescent="0.35">
      <c r="A647" s="45" t="s">
        <v>2785</v>
      </c>
      <c r="B647" s="45" t="s">
        <v>986</v>
      </c>
      <c r="C647" s="45" t="s">
        <v>17</v>
      </c>
      <c r="D647" s="45" t="s">
        <v>993</v>
      </c>
      <c r="E647" s="45" t="s">
        <v>2787</v>
      </c>
      <c r="F647" s="45" t="s">
        <v>2786</v>
      </c>
      <c r="G647" s="45" t="s">
        <v>2169</v>
      </c>
      <c r="H647" s="46">
        <v>0</v>
      </c>
      <c r="I647" s="47">
        <v>0</v>
      </c>
      <c r="J647" s="36" t="str">
        <f t="shared" si="20"/>
        <v>4244335</v>
      </c>
      <c r="K647" s="48" t="str">
        <f t="shared" si="21"/>
        <v>N</v>
      </c>
    </row>
    <row r="648" spans="1:11" x14ac:dyDescent="0.35">
      <c r="A648" s="45" t="s">
        <v>2785</v>
      </c>
      <c r="B648" s="45" t="s">
        <v>986</v>
      </c>
      <c r="C648" s="45" t="s">
        <v>17</v>
      </c>
      <c r="D648" s="45" t="s">
        <v>993</v>
      </c>
      <c r="E648" s="45" t="s">
        <v>2788</v>
      </c>
      <c r="F648" s="45" t="s">
        <v>2786</v>
      </c>
      <c r="G648" s="45" t="s">
        <v>2169</v>
      </c>
      <c r="H648" s="46">
        <v>4606558</v>
      </c>
      <c r="I648" s="47">
        <v>0.4894</v>
      </c>
      <c r="J648" s="36" t="str">
        <f t="shared" si="20"/>
        <v>4244335</v>
      </c>
      <c r="K648" s="48" t="str">
        <f t="shared" si="21"/>
        <v>N</v>
      </c>
    </row>
    <row r="649" spans="1:11" x14ac:dyDescent="0.35">
      <c r="A649" s="45" t="s">
        <v>2785</v>
      </c>
      <c r="B649" s="45" t="s">
        <v>999</v>
      </c>
      <c r="C649" s="45" t="s">
        <v>17</v>
      </c>
      <c r="D649" s="45" t="s">
        <v>417</v>
      </c>
      <c r="E649" s="45" t="s">
        <v>2206</v>
      </c>
      <c r="F649" s="45" t="s">
        <v>400</v>
      </c>
      <c r="G649" s="45" t="s">
        <v>2198</v>
      </c>
      <c r="H649" s="46">
        <v>149580</v>
      </c>
      <c r="I649" s="47">
        <v>5.9499999999999997E-2</v>
      </c>
      <c r="J649" s="36" t="str">
        <f t="shared" si="20"/>
        <v>4342285</v>
      </c>
      <c r="K649" s="48" t="str">
        <f t="shared" si="21"/>
        <v>Y</v>
      </c>
    </row>
    <row r="650" spans="1:11" x14ac:dyDescent="0.35">
      <c r="A650" s="45" t="s">
        <v>2785</v>
      </c>
      <c r="B650" s="45" t="s">
        <v>999</v>
      </c>
      <c r="C650" s="45" t="s">
        <v>17</v>
      </c>
      <c r="D650" s="45" t="s">
        <v>417</v>
      </c>
      <c r="E650" s="45" t="s">
        <v>2170</v>
      </c>
      <c r="F650" s="45" t="s">
        <v>400</v>
      </c>
      <c r="G650" s="45" t="s">
        <v>2198</v>
      </c>
      <c r="H650" s="46">
        <v>0</v>
      </c>
      <c r="I650" s="47">
        <v>0</v>
      </c>
      <c r="J650" s="36" t="str">
        <f t="shared" si="20"/>
        <v>4342285</v>
      </c>
      <c r="K650" s="48" t="str">
        <f t="shared" si="21"/>
        <v>Y</v>
      </c>
    </row>
    <row r="651" spans="1:11" x14ac:dyDescent="0.35">
      <c r="A651" s="45" t="s">
        <v>2785</v>
      </c>
      <c r="B651" s="45" t="s">
        <v>999</v>
      </c>
      <c r="C651" s="45" t="s">
        <v>17</v>
      </c>
      <c r="D651" s="45" t="s">
        <v>417</v>
      </c>
      <c r="E651" s="45" t="s">
        <v>19</v>
      </c>
      <c r="F651" s="45" t="s">
        <v>400</v>
      </c>
      <c r="G651" s="45" t="s">
        <v>2198</v>
      </c>
      <c r="H651" s="46">
        <v>1127258</v>
      </c>
      <c r="I651" s="47">
        <v>0.44840000000000002</v>
      </c>
      <c r="J651" s="36" t="str">
        <f t="shared" si="20"/>
        <v>4342285</v>
      </c>
      <c r="K651" s="48" t="str">
        <f t="shared" si="21"/>
        <v>Y</v>
      </c>
    </row>
    <row r="652" spans="1:11" x14ac:dyDescent="0.35">
      <c r="A652" s="45" t="s">
        <v>2785</v>
      </c>
      <c r="B652" s="45" t="s">
        <v>999</v>
      </c>
      <c r="C652" s="45" t="s">
        <v>17</v>
      </c>
      <c r="D652" s="45" t="s">
        <v>417</v>
      </c>
      <c r="E652" s="45" t="s">
        <v>2787</v>
      </c>
      <c r="F652" s="45" t="s">
        <v>400</v>
      </c>
      <c r="G652" s="45" t="s">
        <v>2198</v>
      </c>
      <c r="H652" s="46">
        <v>0</v>
      </c>
      <c r="I652" s="47">
        <v>0</v>
      </c>
      <c r="J652" s="36" t="str">
        <f t="shared" si="20"/>
        <v>4342285</v>
      </c>
      <c r="K652" s="48" t="str">
        <f t="shared" si="21"/>
        <v>Y</v>
      </c>
    </row>
    <row r="653" spans="1:11" x14ac:dyDescent="0.35">
      <c r="A653" s="45" t="s">
        <v>2785</v>
      </c>
      <c r="B653" s="45" t="s">
        <v>999</v>
      </c>
      <c r="C653" s="45" t="s">
        <v>17</v>
      </c>
      <c r="D653" s="45" t="s">
        <v>417</v>
      </c>
      <c r="E653" s="45" t="s">
        <v>2788</v>
      </c>
      <c r="F653" s="45" t="s">
        <v>400</v>
      </c>
      <c r="G653" s="45" t="s">
        <v>2198</v>
      </c>
      <c r="H653" s="46">
        <v>1148124</v>
      </c>
      <c r="I653" s="47">
        <v>0.45669999999999999</v>
      </c>
      <c r="J653" s="36" t="str">
        <f t="shared" si="20"/>
        <v>4342285</v>
      </c>
      <c r="K653" s="48" t="str">
        <f t="shared" si="21"/>
        <v>Y</v>
      </c>
    </row>
    <row r="654" spans="1:11" x14ac:dyDescent="0.35">
      <c r="A654" s="45" t="s">
        <v>2785</v>
      </c>
      <c r="B654" s="45" t="s">
        <v>999</v>
      </c>
      <c r="C654" s="45" t="s">
        <v>17</v>
      </c>
      <c r="D654" s="45" t="s">
        <v>1000</v>
      </c>
      <c r="E654" s="45" t="s">
        <v>2170</v>
      </c>
      <c r="F654" s="45" t="s">
        <v>2786</v>
      </c>
      <c r="G654" s="45" t="s">
        <v>2169</v>
      </c>
      <c r="H654" s="46">
        <v>0</v>
      </c>
      <c r="I654" s="47">
        <v>0</v>
      </c>
      <c r="J654" s="36" t="str">
        <f t="shared" si="20"/>
        <v>4344345</v>
      </c>
      <c r="K654" s="48" t="str">
        <f t="shared" si="21"/>
        <v>N</v>
      </c>
    </row>
    <row r="655" spans="1:11" x14ac:dyDescent="0.35">
      <c r="A655" s="45" t="s">
        <v>2785</v>
      </c>
      <c r="B655" s="45" t="s">
        <v>999</v>
      </c>
      <c r="C655" s="45" t="s">
        <v>17</v>
      </c>
      <c r="D655" s="45" t="s">
        <v>1000</v>
      </c>
      <c r="E655" s="45" t="s">
        <v>19</v>
      </c>
      <c r="F655" s="45" t="s">
        <v>2786</v>
      </c>
      <c r="G655" s="45" t="s">
        <v>2169</v>
      </c>
      <c r="H655" s="46">
        <v>11780593</v>
      </c>
      <c r="I655" s="47">
        <v>0.32229999999999998</v>
      </c>
      <c r="J655" s="36" t="str">
        <f t="shared" si="20"/>
        <v>4344345</v>
      </c>
      <c r="K655" s="48" t="str">
        <f t="shared" si="21"/>
        <v>N</v>
      </c>
    </row>
    <row r="656" spans="1:11" x14ac:dyDescent="0.35">
      <c r="A656" s="45" t="s">
        <v>2785</v>
      </c>
      <c r="B656" s="45" t="s">
        <v>999</v>
      </c>
      <c r="C656" s="45" t="s">
        <v>17</v>
      </c>
      <c r="D656" s="45" t="s">
        <v>1000</v>
      </c>
      <c r="E656" s="45" t="s">
        <v>2787</v>
      </c>
      <c r="F656" s="45" t="s">
        <v>2786</v>
      </c>
      <c r="G656" s="45" t="s">
        <v>2169</v>
      </c>
      <c r="H656" s="46">
        <v>0</v>
      </c>
      <c r="I656" s="47">
        <v>0</v>
      </c>
      <c r="J656" s="36" t="str">
        <f t="shared" si="20"/>
        <v>4344345</v>
      </c>
      <c r="K656" s="48" t="str">
        <f t="shared" si="21"/>
        <v>N</v>
      </c>
    </row>
    <row r="657" spans="1:11" x14ac:dyDescent="0.35">
      <c r="A657" s="45" t="s">
        <v>2785</v>
      </c>
      <c r="B657" s="45" t="s">
        <v>999</v>
      </c>
      <c r="C657" s="45" t="s">
        <v>17</v>
      </c>
      <c r="D657" s="45" t="s">
        <v>1000</v>
      </c>
      <c r="E657" s="45" t="s">
        <v>2788</v>
      </c>
      <c r="F657" s="45" t="s">
        <v>2786</v>
      </c>
      <c r="G657" s="45" t="s">
        <v>2169</v>
      </c>
      <c r="H657" s="46">
        <v>7953637</v>
      </c>
      <c r="I657" s="47">
        <v>0.21759999999999999</v>
      </c>
      <c r="J657" s="36" t="str">
        <f t="shared" si="20"/>
        <v>4344345</v>
      </c>
      <c r="K657" s="48" t="str">
        <f t="shared" si="21"/>
        <v>N</v>
      </c>
    </row>
    <row r="658" spans="1:11" x14ac:dyDescent="0.35">
      <c r="A658" s="45" t="s">
        <v>2785</v>
      </c>
      <c r="B658" s="45" t="s">
        <v>999</v>
      </c>
      <c r="C658" s="45" t="s">
        <v>17</v>
      </c>
      <c r="D658" s="45" t="s">
        <v>1014</v>
      </c>
      <c r="E658" s="45" t="s">
        <v>2170</v>
      </c>
      <c r="F658" s="45" t="s">
        <v>2786</v>
      </c>
      <c r="G658" s="45" t="s">
        <v>2169</v>
      </c>
      <c r="H658" s="46">
        <v>0</v>
      </c>
      <c r="I658" s="47">
        <v>0</v>
      </c>
      <c r="J658" s="36" t="str">
        <f t="shared" si="20"/>
        <v>4344415</v>
      </c>
      <c r="K658" s="48" t="str">
        <f t="shared" si="21"/>
        <v>N</v>
      </c>
    </row>
    <row r="659" spans="1:11" x14ac:dyDescent="0.35">
      <c r="A659" s="45" t="s">
        <v>2785</v>
      </c>
      <c r="B659" s="45" t="s">
        <v>999</v>
      </c>
      <c r="C659" s="45" t="s">
        <v>17</v>
      </c>
      <c r="D659" s="45" t="s">
        <v>1014</v>
      </c>
      <c r="E659" s="45" t="s">
        <v>19</v>
      </c>
      <c r="F659" s="45" t="s">
        <v>2786</v>
      </c>
      <c r="G659" s="45" t="s">
        <v>2169</v>
      </c>
      <c r="H659" s="46">
        <v>13691579</v>
      </c>
      <c r="I659" s="47">
        <v>0.42759999999999998</v>
      </c>
      <c r="J659" s="36" t="str">
        <f t="shared" si="20"/>
        <v>4344415</v>
      </c>
      <c r="K659" s="48" t="str">
        <f t="shared" si="21"/>
        <v>N</v>
      </c>
    </row>
    <row r="660" spans="1:11" x14ac:dyDescent="0.35">
      <c r="A660" s="45" t="s">
        <v>2785</v>
      </c>
      <c r="B660" s="45" t="s">
        <v>999</v>
      </c>
      <c r="C660" s="45" t="s">
        <v>17</v>
      </c>
      <c r="D660" s="45" t="s">
        <v>1014</v>
      </c>
      <c r="E660" s="45" t="s">
        <v>50</v>
      </c>
      <c r="F660" s="45" t="s">
        <v>2786</v>
      </c>
      <c r="G660" s="45" t="s">
        <v>2169</v>
      </c>
      <c r="H660" s="46">
        <v>2708835</v>
      </c>
      <c r="I660" s="47">
        <v>7.6899999999999996E-2</v>
      </c>
      <c r="J660" s="36" t="str">
        <f t="shared" si="20"/>
        <v>4344415</v>
      </c>
      <c r="K660" s="48" t="str">
        <f t="shared" si="21"/>
        <v>N</v>
      </c>
    </row>
    <row r="661" spans="1:11" x14ac:dyDescent="0.35">
      <c r="A661" s="45" t="s">
        <v>2785</v>
      </c>
      <c r="B661" s="45" t="s">
        <v>999</v>
      </c>
      <c r="C661" s="45" t="s">
        <v>17</v>
      </c>
      <c r="D661" s="45" t="s">
        <v>1014</v>
      </c>
      <c r="E661" s="45" t="s">
        <v>2787</v>
      </c>
      <c r="F661" s="45" t="s">
        <v>2786</v>
      </c>
      <c r="G661" s="45" t="s">
        <v>2169</v>
      </c>
      <c r="H661" s="46">
        <v>0</v>
      </c>
      <c r="I661" s="47">
        <v>0</v>
      </c>
      <c r="J661" s="36" t="str">
        <f t="shared" si="20"/>
        <v>4344415</v>
      </c>
      <c r="K661" s="48" t="str">
        <f t="shared" si="21"/>
        <v>N</v>
      </c>
    </row>
    <row r="662" spans="1:11" x14ac:dyDescent="0.35">
      <c r="A662" s="45" t="s">
        <v>2785</v>
      </c>
      <c r="B662" s="45" t="s">
        <v>999</v>
      </c>
      <c r="C662" s="45" t="s">
        <v>17</v>
      </c>
      <c r="D662" s="45" t="s">
        <v>1014</v>
      </c>
      <c r="E662" s="45" t="s">
        <v>2788</v>
      </c>
      <c r="F662" s="45" t="s">
        <v>2786</v>
      </c>
      <c r="G662" s="45" t="s">
        <v>2169</v>
      </c>
      <c r="H662" s="46">
        <v>13304142</v>
      </c>
      <c r="I662" s="47">
        <v>0.41549999999999998</v>
      </c>
      <c r="J662" s="36" t="str">
        <f t="shared" si="20"/>
        <v>4344415</v>
      </c>
      <c r="K662" s="48" t="str">
        <f t="shared" si="21"/>
        <v>N</v>
      </c>
    </row>
    <row r="663" spans="1:11" x14ac:dyDescent="0.35">
      <c r="A663" s="45" t="s">
        <v>2785</v>
      </c>
      <c r="B663" s="45" t="s">
        <v>999</v>
      </c>
      <c r="C663" s="45" t="s">
        <v>17</v>
      </c>
      <c r="D663" s="45" t="s">
        <v>1017</v>
      </c>
      <c r="E663" s="45" t="s">
        <v>19</v>
      </c>
      <c r="F663" s="45" t="s">
        <v>999</v>
      </c>
      <c r="G663" s="45" t="s">
        <v>2198</v>
      </c>
      <c r="H663" s="46">
        <v>2170764</v>
      </c>
      <c r="I663" s="47">
        <v>0.42299999999999999</v>
      </c>
      <c r="J663" s="36" t="str">
        <f t="shared" si="20"/>
        <v>4344445</v>
      </c>
      <c r="K663" s="48" t="str">
        <f t="shared" si="21"/>
        <v>Y</v>
      </c>
    </row>
    <row r="664" spans="1:11" x14ac:dyDescent="0.35">
      <c r="A664" s="45" t="s">
        <v>2785</v>
      </c>
      <c r="B664" s="45" t="s">
        <v>999</v>
      </c>
      <c r="C664" s="45" t="s">
        <v>17</v>
      </c>
      <c r="D664" s="45" t="s">
        <v>1017</v>
      </c>
      <c r="E664" s="45" t="s">
        <v>2787</v>
      </c>
      <c r="F664" s="45" t="s">
        <v>999</v>
      </c>
      <c r="G664" s="45" t="s">
        <v>2198</v>
      </c>
      <c r="H664" s="46">
        <v>0</v>
      </c>
      <c r="I664" s="47">
        <v>0</v>
      </c>
      <c r="J664" s="36" t="str">
        <f t="shared" si="20"/>
        <v>4344445</v>
      </c>
      <c r="K664" s="48" t="str">
        <f t="shared" si="21"/>
        <v>Y</v>
      </c>
    </row>
    <row r="665" spans="1:11" x14ac:dyDescent="0.35">
      <c r="A665" s="45" t="s">
        <v>2785</v>
      </c>
      <c r="B665" s="45" t="s">
        <v>999</v>
      </c>
      <c r="C665" s="45" t="s">
        <v>17</v>
      </c>
      <c r="D665" s="45" t="s">
        <v>1017</v>
      </c>
      <c r="E665" s="45" t="s">
        <v>2788</v>
      </c>
      <c r="F665" s="45" t="s">
        <v>999</v>
      </c>
      <c r="G665" s="45" t="s">
        <v>2198</v>
      </c>
      <c r="H665" s="46">
        <v>2733725</v>
      </c>
      <c r="I665" s="47">
        <v>0.53269999999999995</v>
      </c>
      <c r="J665" s="36" t="str">
        <f t="shared" si="20"/>
        <v>4344445</v>
      </c>
      <c r="K665" s="48" t="str">
        <f t="shared" si="21"/>
        <v>Y</v>
      </c>
    </row>
    <row r="666" spans="1:11" x14ac:dyDescent="0.35">
      <c r="A666" s="45" t="s">
        <v>2785</v>
      </c>
      <c r="B666" s="45" t="s">
        <v>999</v>
      </c>
      <c r="C666" s="45" t="s">
        <v>17</v>
      </c>
      <c r="D666" s="45" t="s">
        <v>1022</v>
      </c>
      <c r="E666" s="45" t="s">
        <v>2170</v>
      </c>
      <c r="F666" s="45" t="s">
        <v>999</v>
      </c>
      <c r="G666" s="45" t="s">
        <v>2198</v>
      </c>
      <c r="H666" s="46">
        <v>0</v>
      </c>
      <c r="I666" s="47">
        <v>0</v>
      </c>
      <c r="J666" s="36" t="str">
        <f t="shared" si="20"/>
        <v>4344455</v>
      </c>
      <c r="K666" s="48" t="str">
        <f t="shared" si="21"/>
        <v>Y</v>
      </c>
    </row>
    <row r="667" spans="1:11" x14ac:dyDescent="0.35">
      <c r="A667" s="45" t="s">
        <v>2785</v>
      </c>
      <c r="B667" s="45" t="s">
        <v>999</v>
      </c>
      <c r="C667" s="45" t="s">
        <v>17</v>
      </c>
      <c r="D667" s="45" t="s">
        <v>1022</v>
      </c>
      <c r="E667" s="45" t="s">
        <v>19</v>
      </c>
      <c r="F667" s="45" t="s">
        <v>999</v>
      </c>
      <c r="G667" s="45" t="s">
        <v>2198</v>
      </c>
      <c r="H667" s="46">
        <v>1595062</v>
      </c>
      <c r="I667" s="47">
        <v>0.44230000000000003</v>
      </c>
      <c r="J667" s="36" t="str">
        <f t="shared" si="20"/>
        <v>4344455</v>
      </c>
      <c r="K667" s="48" t="str">
        <f t="shared" si="21"/>
        <v>Y</v>
      </c>
    </row>
    <row r="668" spans="1:11" x14ac:dyDescent="0.35">
      <c r="A668" s="45" t="s">
        <v>2785</v>
      </c>
      <c r="B668" s="45" t="s">
        <v>999</v>
      </c>
      <c r="C668" s="45" t="s">
        <v>17</v>
      </c>
      <c r="D668" s="45" t="s">
        <v>1022</v>
      </c>
      <c r="E668" s="45" t="s">
        <v>2787</v>
      </c>
      <c r="F668" s="45" t="s">
        <v>999</v>
      </c>
      <c r="G668" s="45" t="s">
        <v>2198</v>
      </c>
      <c r="H668" s="46">
        <v>0</v>
      </c>
      <c r="I668" s="47">
        <v>0</v>
      </c>
      <c r="J668" s="36" t="str">
        <f t="shared" si="20"/>
        <v>4344455</v>
      </c>
      <c r="K668" s="48" t="str">
        <f t="shared" si="21"/>
        <v>Y</v>
      </c>
    </row>
    <row r="669" spans="1:11" x14ac:dyDescent="0.35">
      <c r="A669" s="45" t="s">
        <v>2785</v>
      </c>
      <c r="B669" s="45" t="s">
        <v>999</v>
      </c>
      <c r="C669" s="45" t="s">
        <v>17</v>
      </c>
      <c r="D669" s="45" t="s">
        <v>1022</v>
      </c>
      <c r="E669" s="45" t="s">
        <v>2788</v>
      </c>
      <c r="F669" s="45" t="s">
        <v>999</v>
      </c>
      <c r="G669" s="45" t="s">
        <v>2198</v>
      </c>
      <c r="H669" s="46">
        <v>2008703</v>
      </c>
      <c r="I669" s="47">
        <v>0.55700000000000005</v>
      </c>
      <c r="J669" s="36" t="str">
        <f t="shared" si="20"/>
        <v>4344455</v>
      </c>
      <c r="K669" s="48" t="str">
        <f t="shared" si="21"/>
        <v>Y</v>
      </c>
    </row>
    <row r="670" spans="1:11" x14ac:dyDescent="0.35">
      <c r="A670" s="45" t="s">
        <v>2785</v>
      </c>
      <c r="B670" s="45" t="s">
        <v>999</v>
      </c>
      <c r="C670" s="45" t="s">
        <v>17</v>
      </c>
      <c r="D670" s="45" t="s">
        <v>1439</v>
      </c>
      <c r="E670" s="45" t="s">
        <v>2170</v>
      </c>
      <c r="F670" s="45" t="s">
        <v>1428</v>
      </c>
      <c r="G670" s="45" t="s">
        <v>2198</v>
      </c>
      <c r="H670" s="46">
        <v>0</v>
      </c>
      <c r="I670" s="47">
        <v>0</v>
      </c>
      <c r="J670" s="36" t="str">
        <f t="shared" si="20"/>
        <v>4345495</v>
      </c>
      <c r="K670" s="48" t="str">
        <f t="shared" si="21"/>
        <v>Y</v>
      </c>
    </row>
    <row r="671" spans="1:11" x14ac:dyDescent="0.35">
      <c r="A671" s="45" t="s">
        <v>2785</v>
      </c>
      <c r="B671" s="45" t="s">
        <v>999</v>
      </c>
      <c r="C671" s="45" t="s">
        <v>17</v>
      </c>
      <c r="D671" s="45" t="s">
        <v>1439</v>
      </c>
      <c r="E671" s="45" t="s">
        <v>19</v>
      </c>
      <c r="F671" s="45" t="s">
        <v>1428</v>
      </c>
      <c r="G671" s="45" t="s">
        <v>2198</v>
      </c>
      <c r="H671" s="46">
        <v>300716</v>
      </c>
      <c r="I671" s="47">
        <v>0.28599999999999998</v>
      </c>
      <c r="J671" s="36" t="str">
        <f t="shared" si="20"/>
        <v>4345495</v>
      </c>
      <c r="K671" s="48" t="str">
        <f t="shared" si="21"/>
        <v>Y</v>
      </c>
    </row>
    <row r="672" spans="1:11" x14ac:dyDescent="0.35">
      <c r="A672" s="45" t="s">
        <v>2785</v>
      </c>
      <c r="B672" s="45" t="s">
        <v>999</v>
      </c>
      <c r="C672" s="45" t="s">
        <v>17</v>
      </c>
      <c r="D672" s="45" t="s">
        <v>1439</v>
      </c>
      <c r="E672" s="45" t="s">
        <v>2787</v>
      </c>
      <c r="F672" s="45" t="s">
        <v>1428</v>
      </c>
      <c r="G672" s="45" t="s">
        <v>2198</v>
      </c>
      <c r="H672" s="46">
        <v>0</v>
      </c>
      <c r="I672" s="47">
        <v>0</v>
      </c>
      <c r="J672" s="36" t="str">
        <f t="shared" si="20"/>
        <v>4345495</v>
      </c>
      <c r="K672" s="48" t="str">
        <f t="shared" si="21"/>
        <v>Y</v>
      </c>
    </row>
    <row r="673" spans="1:11" x14ac:dyDescent="0.35">
      <c r="A673" s="45" t="s">
        <v>2785</v>
      </c>
      <c r="B673" s="45" t="s">
        <v>999</v>
      </c>
      <c r="C673" s="45" t="s">
        <v>17</v>
      </c>
      <c r="D673" s="45" t="s">
        <v>1439</v>
      </c>
      <c r="E673" s="45" t="s">
        <v>2788</v>
      </c>
      <c r="F673" s="45" t="s">
        <v>1428</v>
      </c>
      <c r="G673" s="45" t="s">
        <v>2198</v>
      </c>
      <c r="H673" s="46">
        <v>501859</v>
      </c>
      <c r="I673" s="47">
        <v>0.4773</v>
      </c>
      <c r="J673" s="36" t="str">
        <f t="shared" si="20"/>
        <v>4345495</v>
      </c>
      <c r="K673" s="48" t="str">
        <f t="shared" si="21"/>
        <v>Y</v>
      </c>
    </row>
    <row r="674" spans="1:11" x14ac:dyDescent="0.35">
      <c r="A674" s="45" t="s">
        <v>2785</v>
      </c>
      <c r="B674" s="45" t="s">
        <v>1026</v>
      </c>
      <c r="C674" s="45" t="s">
        <v>17</v>
      </c>
      <c r="D674" s="45" t="s">
        <v>1918</v>
      </c>
      <c r="E674" s="45" t="s">
        <v>2206</v>
      </c>
      <c r="F674" s="45" t="s">
        <v>1917</v>
      </c>
      <c r="G674" s="45" t="s">
        <v>2198</v>
      </c>
      <c r="H674" s="46">
        <v>886916</v>
      </c>
      <c r="I674" s="47">
        <v>0.2006</v>
      </c>
      <c r="J674" s="36" t="str">
        <f t="shared" si="20"/>
        <v>4444515</v>
      </c>
      <c r="K674" s="48" t="str">
        <f t="shared" si="21"/>
        <v>Y</v>
      </c>
    </row>
    <row r="675" spans="1:11" x14ac:dyDescent="0.35">
      <c r="A675" s="45" t="s">
        <v>2785</v>
      </c>
      <c r="B675" s="45" t="s">
        <v>1026</v>
      </c>
      <c r="C675" s="45" t="s">
        <v>17</v>
      </c>
      <c r="D675" s="45" t="s">
        <v>1918</v>
      </c>
      <c r="E675" s="45" t="s">
        <v>2170</v>
      </c>
      <c r="F675" s="45" t="s">
        <v>1917</v>
      </c>
      <c r="G675" s="45" t="s">
        <v>2198</v>
      </c>
      <c r="H675" s="46">
        <v>0</v>
      </c>
      <c r="I675" s="47">
        <v>0</v>
      </c>
      <c r="J675" s="36" t="str">
        <f t="shared" si="20"/>
        <v>4444515</v>
      </c>
      <c r="K675" s="48" t="str">
        <f t="shared" si="21"/>
        <v>Y</v>
      </c>
    </row>
    <row r="676" spans="1:11" x14ac:dyDescent="0.35">
      <c r="A676" s="45" t="s">
        <v>2785</v>
      </c>
      <c r="B676" s="45" t="s">
        <v>1026</v>
      </c>
      <c r="C676" s="45" t="s">
        <v>17</v>
      </c>
      <c r="D676" s="45" t="s">
        <v>1918</v>
      </c>
      <c r="E676" s="45" t="s">
        <v>19</v>
      </c>
      <c r="F676" s="45" t="s">
        <v>1917</v>
      </c>
      <c r="G676" s="45" t="s">
        <v>2198</v>
      </c>
      <c r="H676" s="46">
        <v>290119</v>
      </c>
      <c r="I676" s="47">
        <v>6.6400000000000001E-2</v>
      </c>
      <c r="J676" s="36" t="str">
        <f t="shared" si="20"/>
        <v>4444515</v>
      </c>
      <c r="K676" s="48" t="str">
        <f t="shared" si="21"/>
        <v>Y</v>
      </c>
    </row>
    <row r="677" spans="1:11" x14ac:dyDescent="0.35">
      <c r="A677" s="45" t="s">
        <v>2785</v>
      </c>
      <c r="B677" s="45" t="s">
        <v>1026</v>
      </c>
      <c r="C677" s="45" t="s">
        <v>17</v>
      </c>
      <c r="D677" s="45" t="s">
        <v>1918</v>
      </c>
      <c r="E677" s="45" t="s">
        <v>2787</v>
      </c>
      <c r="F677" s="45" t="s">
        <v>1917</v>
      </c>
      <c r="G677" s="45" t="s">
        <v>2198</v>
      </c>
      <c r="H677" s="46">
        <v>0</v>
      </c>
      <c r="I677" s="47">
        <v>0</v>
      </c>
      <c r="J677" s="36" t="str">
        <f t="shared" si="20"/>
        <v>4444515</v>
      </c>
      <c r="K677" s="48" t="str">
        <f t="shared" si="21"/>
        <v>Y</v>
      </c>
    </row>
    <row r="678" spans="1:11" x14ac:dyDescent="0.35">
      <c r="A678" s="45" t="s">
        <v>2785</v>
      </c>
      <c r="B678" s="45" t="s">
        <v>1026</v>
      </c>
      <c r="C678" s="45" t="s">
        <v>17</v>
      </c>
      <c r="D678" s="45" t="s">
        <v>1918</v>
      </c>
      <c r="E678" s="45" t="s">
        <v>2788</v>
      </c>
      <c r="F678" s="45" t="s">
        <v>1917</v>
      </c>
      <c r="G678" s="45" t="s">
        <v>2198</v>
      </c>
      <c r="H678" s="46">
        <v>1668619</v>
      </c>
      <c r="I678" s="47">
        <v>0.38190000000000002</v>
      </c>
      <c r="J678" s="36" t="str">
        <f t="shared" si="20"/>
        <v>4444515</v>
      </c>
      <c r="K678" s="48" t="str">
        <f t="shared" si="21"/>
        <v>Y</v>
      </c>
    </row>
    <row r="679" spans="1:11" x14ac:dyDescent="0.35">
      <c r="A679" s="45" t="s">
        <v>2785</v>
      </c>
      <c r="B679" s="45" t="s">
        <v>1026</v>
      </c>
      <c r="C679" s="45" t="s">
        <v>17</v>
      </c>
      <c r="D679" s="45" t="s">
        <v>1027</v>
      </c>
      <c r="E679" s="45" t="s">
        <v>2206</v>
      </c>
      <c r="F679" s="45" t="s">
        <v>2786</v>
      </c>
      <c r="G679" s="45" t="s">
        <v>2169</v>
      </c>
      <c r="H679" s="46">
        <v>4959087</v>
      </c>
      <c r="I679" s="47">
        <v>0.2777</v>
      </c>
      <c r="J679" s="36" t="str">
        <f t="shared" si="20"/>
        <v>4444525</v>
      </c>
      <c r="K679" s="48" t="str">
        <f t="shared" si="21"/>
        <v>N</v>
      </c>
    </row>
    <row r="680" spans="1:11" x14ac:dyDescent="0.35">
      <c r="A680" s="45" t="s">
        <v>2785</v>
      </c>
      <c r="B680" s="45" t="s">
        <v>1026</v>
      </c>
      <c r="C680" s="45" t="s">
        <v>17</v>
      </c>
      <c r="D680" s="45" t="s">
        <v>1027</v>
      </c>
      <c r="E680" s="45" t="s">
        <v>2170</v>
      </c>
      <c r="F680" s="45" t="s">
        <v>2786</v>
      </c>
      <c r="G680" s="45" t="s">
        <v>2169</v>
      </c>
      <c r="H680" s="46">
        <v>0</v>
      </c>
      <c r="I680" s="47">
        <v>0</v>
      </c>
      <c r="J680" s="36" t="str">
        <f t="shared" si="20"/>
        <v>4444525</v>
      </c>
      <c r="K680" s="48" t="str">
        <f t="shared" si="21"/>
        <v>N</v>
      </c>
    </row>
    <row r="681" spans="1:11" x14ac:dyDescent="0.35">
      <c r="A681" s="45" t="s">
        <v>2785</v>
      </c>
      <c r="B681" s="45" t="s">
        <v>1026</v>
      </c>
      <c r="C681" s="45" t="s">
        <v>17</v>
      </c>
      <c r="D681" s="45" t="s">
        <v>1027</v>
      </c>
      <c r="E681" s="45" t="s">
        <v>19</v>
      </c>
      <c r="F681" s="45" t="s">
        <v>2786</v>
      </c>
      <c r="G681" s="45" t="s">
        <v>2169</v>
      </c>
      <c r="H681" s="46">
        <v>2099201</v>
      </c>
      <c r="I681" s="47">
        <v>0.12379999999999999</v>
      </c>
      <c r="J681" s="36" t="str">
        <f t="shared" si="20"/>
        <v>4444525</v>
      </c>
      <c r="K681" s="48" t="str">
        <f t="shared" si="21"/>
        <v>N</v>
      </c>
    </row>
    <row r="682" spans="1:11" x14ac:dyDescent="0.35">
      <c r="A682" s="45" t="s">
        <v>2785</v>
      </c>
      <c r="B682" s="45" t="s">
        <v>1026</v>
      </c>
      <c r="C682" s="45" t="s">
        <v>17</v>
      </c>
      <c r="D682" s="45" t="s">
        <v>1027</v>
      </c>
      <c r="E682" s="45" t="s">
        <v>30</v>
      </c>
      <c r="F682" s="45" t="s">
        <v>2786</v>
      </c>
      <c r="G682" s="45" t="s">
        <v>2169</v>
      </c>
      <c r="H682" s="46">
        <v>0</v>
      </c>
      <c r="I682" s="47">
        <v>0</v>
      </c>
      <c r="J682" s="36" t="str">
        <f t="shared" si="20"/>
        <v>4444525</v>
      </c>
      <c r="K682" s="48" t="str">
        <f t="shared" si="21"/>
        <v>N</v>
      </c>
    </row>
    <row r="683" spans="1:11" x14ac:dyDescent="0.35">
      <c r="A683" s="45" t="s">
        <v>2785</v>
      </c>
      <c r="B683" s="45" t="s">
        <v>1026</v>
      </c>
      <c r="C683" s="45" t="s">
        <v>17</v>
      </c>
      <c r="D683" s="45" t="s">
        <v>1027</v>
      </c>
      <c r="E683" s="45" t="s">
        <v>2787</v>
      </c>
      <c r="F683" s="45" t="s">
        <v>2786</v>
      </c>
      <c r="G683" s="45" t="s">
        <v>2169</v>
      </c>
      <c r="H683" s="46">
        <v>0</v>
      </c>
      <c r="I683" s="47">
        <v>0</v>
      </c>
      <c r="J683" s="36" t="str">
        <f t="shared" si="20"/>
        <v>4444525</v>
      </c>
      <c r="K683" s="48" t="str">
        <f t="shared" si="21"/>
        <v>N</v>
      </c>
    </row>
    <row r="684" spans="1:11" x14ac:dyDescent="0.35">
      <c r="A684" s="45" t="s">
        <v>2785</v>
      </c>
      <c r="B684" s="45" t="s">
        <v>1026</v>
      </c>
      <c r="C684" s="45" t="s">
        <v>17</v>
      </c>
      <c r="D684" s="45" t="s">
        <v>1027</v>
      </c>
      <c r="E684" s="45" t="s">
        <v>2788</v>
      </c>
      <c r="F684" s="45" t="s">
        <v>2786</v>
      </c>
      <c r="G684" s="45" t="s">
        <v>2169</v>
      </c>
      <c r="H684" s="46">
        <v>6050039</v>
      </c>
      <c r="I684" s="47">
        <v>0.35680000000000001</v>
      </c>
      <c r="J684" s="36" t="str">
        <f t="shared" si="20"/>
        <v>4444525</v>
      </c>
      <c r="K684" s="48" t="str">
        <f t="shared" si="21"/>
        <v>N</v>
      </c>
    </row>
    <row r="685" spans="1:11" x14ac:dyDescent="0.35">
      <c r="A685" s="45" t="s">
        <v>2785</v>
      </c>
      <c r="B685" s="45" t="s">
        <v>1026</v>
      </c>
      <c r="C685" s="45" t="s">
        <v>17</v>
      </c>
      <c r="D685" s="45" t="s">
        <v>1030</v>
      </c>
      <c r="E685" s="45" t="s">
        <v>2170</v>
      </c>
      <c r="F685" s="45" t="s">
        <v>1026</v>
      </c>
      <c r="G685" s="45" t="s">
        <v>2198</v>
      </c>
      <c r="H685" s="46">
        <v>0</v>
      </c>
      <c r="I685" s="47">
        <v>0</v>
      </c>
      <c r="J685" s="36" t="str">
        <f t="shared" si="20"/>
        <v>4444535</v>
      </c>
      <c r="K685" s="48" t="str">
        <f t="shared" si="21"/>
        <v>Y</v>
      </c>
    </row>
    <row r="686" spans="1:11" x14ac:dyDescent="0.35">
      <c r="A686" s="45" t="s">
        <v>2785</v>
      </c>
      <c r="B686" s="45" t="s">
        <v>1026</v>
      </c>
      <c r="C686" s="45" t="s">
        <v>17</v>
      </c>
      <c r="D686" s="45" t="s">
        <v>1030</v>
      </c>
      <c r="E686" s="45" t="s">
        <v>19</v>
      </c>
      <c r="F686" s="45" t="s">
        <v>1026</v>
      </c>
      <c r="G686" s="45" t="s">
        <v>2198</v>
      </c>
      <c r="H686" s="46">
        <v>1078721</v>
      </c>
      <c r="I686" s="47">
        <v>8.9099999999999999E-2</v>
      </c>
      <c r="J686" s="36" t="str">
        <f t="shared" si="20"/>
        <v>4444535</v>
      </c>
      <c r="K686" s="48" t="str">
        <f t="shared" si="21"/>
        <v>Y</v>
      </c>
    </row>
    <row r="687" spans="1:11" x14ac:dyDescent="0.35">
      <c r="A687" s="45" t="s">
        <v>2785</v>
      </c>
      <c r="B687" s="45" t="s">
        <v>1026</v>
      </c>
      <c r="C687" s="45" t="s">
        <v>17</v>
      </c>
      <c r="D687" s="45" t="s">
        <v>1030</v>
      </c>
      <c r="E687" s="45" t="s">
        <v>2787</v>
      </c>
      <c r="F687" s="45" t="s">
        <v>1026</v>
      </c>
      <c r="G687" s="45" t="s">
        <v>2198</v>
      </c>
      <c r="H687" s="46">
        <v>0</v>
      </c>
      <c r="I687" s="47">
        <v>0</v>
      </c>
      <c r="J687" s="36" t="str">
        <f t="shared" si="20"/>
        <v>4444535</v>
      </c>
      <c r="K687" s="48" t="str">
        <f t="shared" si="21"/>
        <v>Y</v>
      </c>
    </row>
    <row r="688" spans="1:11" x14ac:dyDescent="0.35">
      <c r="A688" s="45" t="s">
        <v>2785</v>
      </c>
      <c r="B688" s="45" t="s">
        <v>1026</v>
      </c>
      <c r="C688" s="45" t="s">
        <v>17</v>
      </c>
      <c r="D688" s="45" t="s">
        <v>1030</v>
      </c>
      <c r="E688" s="45" t="s">
        <v>2788</v>
      </c>
      <c r="F688" s="45" t="s">
        <v>1026</v>
      </c>
      <c r="G688" s="45" t="s">
        <v>2198</v>
      </c>
      <c r="H688" s="46">
        <v>5057034</v>
      </c>
      <c r="I688" s="47">
        <v>0.41770000000000002</v>
      </c>
      <c r="J688" s="36" t="str">
        <f t="shared" si="20"/>
        <v>4444535</v>
      </c>
      <c r="K688" s="48" t="str">
        <f t="shared" si="21"/>
        <v>Y</v>
      </c>
    </row>
    <row r="689" spans="1:11" x14ac:dyDescent="0.35">
      <c r="A689" s="45" t="s">
        <v>2785</v>
      </c>
      <c r="B689" s="45" t="s">
        <v>1037</v>
      </c>
      <c r="C689" s="45" t="s">
        <v>17</v>
      </c>
      <c r="D689" s="45" t="s">
        <v>1038</v>
      </c>
      <c r="E689" s="45" t="s">
        <v>2206</v>
      </c>
      <c r="F689" s="45" t="s">
        <v>2786</v>
      </c>
      <c r="G689" s="45" t="s">
        <v>2169</v>
      </c>
      <c r="H689" s="46">
        <v>4670475</v>
      </c>
      <c r="I689" s="47">
        <v>0.26919999999999999</v>
      </c>
      <c r="J689" s="36" t="str">
        <f t="shared" si="20"/>
        <v>4544580</v>
      </c>
      <c r="K689" s="48" t="str">
        <f t="shared" si="21"/>
        <v>N</v>
      </c>
    </row>
    <row r="690" spans="1:11" x14ac:dyDescent="0.35">
      <c r="A690" s="45" t="s">
        <v>2785</v>
      </c>
      <c r="B690" s="45" t="s">
        <v>1037</v>
      </c>
      <c r="C690" s="45" t="s">
        <v>17</v>
      </c>
      <c r="D690" s="45" t="s">
        <v>1038</v>
      </c>
      <c r="E690" s="45" t="s">
        <v>2170</v>
      </c>
      <c r="F690" s="45" t="s">
        <v>2786</v>
      </c>
      <c r="G690" s="45" t="s">
        <v>2169</v>
      </c>
      <c r="H690" s="46">
        <v>0</v>
      </c>
      <c r="I690" s="47">
        <v>0</v>
      </c>
      <c r="J690" s="36" t="str">
        <f t="shared" si="20"/>
        <v>4544580</v>
      </c>
      <c r="K690" s="48" t="str">
        <f t="shared" si="21"/>
        <v>N</v>
      </c>
    </row>
    <row r="691" spans="1:11" x14ac:dyDescent="0.35">
      <c r="A691" s="45" t="s">
        <v>2785</v>
      </c>
      <c r="B691" s="45" t="s">
        <v>1037</v>
      </c>
      <c r="C691" s="45" t="s">
        <v>17</v>
      </c>
      <c r="D691" s="45" t="s">
        <v>1038</v>
      </c>
      <c r="E691" s="45" t="s">
        <v>19</v>
      </c>
      <c r="F691" s="45" t="s">
        <v>2786</v>
      </c>
      <c r="G691" s="45" t="s">
        <v>2169</v>
      </c>
      <c r="H691" s="46">
        <v>9056714</v>
      </c>
      <c r="I691" s="47">
        <v>0.54630000000000001</v>
      </c>
      <c r="J691" s="36" t="str">
        <f t="shared" si="20"/>
        <v>4544580</v>
      </c>
      <c r="K691" s="48" t="str">
        <f t="shared" si="21"/>
        <v>N</v>
      </c>
    </row>
    <row r="692" spans="1:11" x14ac:dyDescent="0.35">
      <c r="A692" s="45" t="s">
        <v>2785</v>
      </c>
      <c r="B692" s="45" t="s">
        <v>1037</v>
      </c>
      <c r="C692" s="45" t="s">
        <v>17</v>
      </c>
      <c r="D692" s="45" t="s">
        <v>1038</v>
      </c>
      <c r="E692" s="45" t="s">
        <v>50</v>
      </c>
      <c r="F692" s="45" t="s">
        <v>2786</v>
      </c>
      <c r="G692" s="45" t="s">
        <v>2169</v>
      </c>
      <c r="H692" s="46">
        <v>2654467</v>
      </c>
      <c r="I692" s="47">
        <v>0.153</v>
      </c>
      <c r="J692" s="36" t="str">
        <f t="shared" si="20"/>
        <v>4544580</v>
      </c>
      <c r="K692" s="48" t="str">
        <f t="shared" si="21"/>
        <v>N</v>
      </c>
    </row>
    <row r="693" spans="1:11" x14ac:dyDescent="0.35">
      <c r="A693" s="45" t="s">
        <v>2785</v>
      </c>
      <c r="B693" s="45" t="s">
        <v>1037</v>
      </c>
      <c r="C693" s="45" t="s">
        <v>17</v>
      </c>
      <c r="D693" s="45" t="s">
        <v>1038</v>
      </c>
      <c r="E693" s="45" t="s">
        <v>2787</v>
      </c>
      <c r="F693" s="45" t="s">
        <v>2786</v>
      </c>
      <c r="G693" s="45" t="s">
        <v>2169</v>
      </c>
      <c r="H693" s="46">
        <v>0</v>
      </c>
      <c r="I693" s="47">
        <v>0</v>
      </c>
      <c r="J693" s="36" t="str">
        <f t="shared" si="20"/>
        <v>4544580</v>
      </c>
      <c r="K693" s="48" t="str">
        <f t="shared" si="21"/>
        <v>N</v>
      </c>
    </row>
    <row r="694" spans="1:11" x14ac:dyDescent="0.35">
      <c r="A694" s="45" t="s">
        <v>2785</v>
      </c>
      <c r="B694" s="45" t="s">
        <v>1037</v>
      </c>
      <c r="C694" s="45" t="s">
        <v>17</v>
      </c>
      <c r="D694" s="45" t="s">
        <v>1038</v>
      </c>
      <c r="E694" s="45" t="s">
        <v>2788</v>
      </c>
      <c r="F694" s="45" t="s">
        <v>2786</v>
      </c>
      <c r="G694" s="45" t="s">
        <v>2169</v>
      </c>
      <c r="H694" s="46">
        <v>2884621</v>
      </c>
      <c r="I694" s="47">
        <v>0.17399999999999999</v>
      </c>
      <c r="J694" s="36" t="str">
        <f t="shared" si="20"/>
        <v>4544580</v>
      </c>
      <c r="K694" s="48" t="str">
        <f t="shared" si="21"/>
        <v>N</v>
      </c>
    </row>
    <row r="695" spans="1:11" x14ac:dyDescent="0.35">
      <c r="A695" s="45" t="s">
        <v>2785</v>
      </c>
      <c r="B695" s="45" t="s">
        <v>1037</v>
      </c>
      <c r="C695" s="45" t="s">
        <v>17</v>
      </c>
      <c r="D695" s="45" t="s">
        <v>1054</v>
      </c>
      <c r="E695" s="45" t="s">
        <v>2206</v>
      </c>
      <c r="F695" s="45" t="s">
        <v>2786</v>
      </c>
      <c r="G695" s="45" t="s">
        <v>2169</v>
      </c>
      <c r="H695" s="46">
        <v>2665010</v>
      </c>
      <c r="I695" s="47">
        <v>1.1831</v>
      </c>
      <c r="J695" s="36" t="str">
        <f t="shared" si="20"/>
        <v>4544590</v>
      </c>
      <c r="K695" s="48" t="str">
        <f t="shared" si="21"/>
        <v>N</v>
      </c>
    </row>
    <row r="696" spans="1:11" x14ac:dyDescent="0.35">
      <c r="A696" s="45" t="s">
        <v>2785</v>
      </c>
      <c r="B696" s="45" t="s">
        <v>1037</v>
      </c>
      <c r="C696" s="45" t="s">
        <v>17</v>
      </c>
      <c r="D696" s="45" t="s">
        <v>1054</v>
      </c>
      <c r="E696" s="45" t="s">
        <v>2170</v>
      </c>
      <c r="F696" s="45" t="s">
        <v>2786</v>
      </c>
      <c r="G696" s="45" t="s">
        <v>2169</v>
      </c>
      <c r="H696" s="46">
        <v>0</v>
      </c>
      <c r="I696" s="47">
        <v>0</v>
      </c>
      <c r="J696" s="36" t="str">
        <f t="shared" si="20"/>
        <v>4544590</v>
      </c>
      <c r="K696" s="48" t="str">
        <f t="shared" si="21"/>
        <v>N</v>
      </c>
    </row>
    <row r="697" spans="1:11" x14ac:dyDescent="0.35">
      <c r="A697" s="45" t="s">
        <v>2785</v>
      </c>
      <c r="B697" s="45" t="s">
        <v>1037</v>
      </c>
      <c r="C697" s="45" t="s">
        <v>17</v>
      </c>
      <c r="D697" s="45" t="s">
        <v>1054</v>
      </c>
      <c r="E697" s="45" t="s">
        <v>19</v>
      </c>
      <c r="F697" s="45" t="s">
        <v>2786</v>
      </c>
      <c r="G697" s="45" t="s">
        <v>2169</v>
      </c>
      <c r="H697" s="46">
        <v>1419792</v>
      </c>
      <c r="I697" s="47">
        <v>0.63029999999999997</v>
      </c>
      <c r="J697" s="36" t="str">
        <f t="shared" si="20"/>
        <v>4544590</v>
      </c>
      <c r="K697" s="48" t="str">
        <f t="shared" si="21"/>
        <v>N</v>
      </c>
    </row>
    <row r="698" spans="1:11" x14ac:dyDescent="0.35">
      <c r="A698" s="45" t="s">
        <v>2785</v>
      </c>
      <c r="B698" s="45" t="s">
        <v>1037</v>
      </c>
      <c r="C698" s="45" t="s">
        <v>17</v>
      </c>
      <c r="D698" s="45" t="s">
        <v>1054</v>
      </c>
      <c r="E698" s="45" t="s">
        <v>2787</v>
      </c>
      <c r="F698" s="45" t="s">
        <v>2786</v>
      </c>
      <c r="G698" s="45" t="s">
        <v>2169</v>
      </c>
      <c r="H698" s="46">
        <v>0</v>
      </c>
      <c r="I698" s="47">
        <v>0</v>
      </c>
      <c r="J698" s="36" t="str">
        <f t="shared" si="20"/>
        <v>4544590</v>
      </c>
      <c r="K698" s="48" t="str">
        <f t="shared" si="21"/>
        <v>N</v>
      </c>
    </row>
    <row r="699" spans="1:11" x14ac:dyDescent="0.35">
      <c r="A699" s="45" t="s">
        <v>2785</v>
      </c>
      <c r="B699" s="45" t="s">
        <v>1037</v>
      </c>
      <c r="C699" s="45" t="s">
        <v>17</v>
      </c>
      <c r="D699" s="45" t="s">
        <v>1054</v>
      </c>
      <c r="E699" s="45" t="s">
        <v>2788</v>
      </c>
      <c r="F699" s="45" t="s">
        <v>2786</v>
      </c>
      <c r="G699" s="45" t="s">
        <v>2169</v>
      </c>
      <c r="H699" s="46">
        <v>1673881</v>
      </c>
      <c r="I699" s="47">
        <v>0.74309999999999998</v>
      </c>
      <c r="J699" s="36" t="str">
        <f t="shared" si="20"/>
        <v>4544590</v>
      </c>
      <c r="K699" s="48" t="str">
        <f t="shared" si="21"/>
        <v>N</v>
      </c>
    </row>
    <row r="700" spans="1:11" x14ac:dyDescent="0.35">
      <c r="A700" s="45" t="s">
        <v>2785</v>
      </c>
      <c r="B700" s="45" t="s">
        <v>1037</v>
      </c>
      <c r="C700" s="45" t="s">
        <v>17</v>
      </c>
      <c r="D700" s="45" t="s">
        <v>1061</v>
      </c>
      <c r="E700" s="45" t="s">
        <v>2170</v>
      </c>
      <c r="F700" s="45" t="s">
        <v>2786</v>
      </c>
      <c r="G700" s="45" t="s">
        <v>2169</v>
      </c>
      <c r="H700" s="46">
        <v>0</v>
      </c>
      <c r="I700" s="47">
        <v>0</v>
      </c>
      <c r="J700" s="36" t="str">
        <f t="shared" si="20"/>
        <v>4544600</v>
      </c>
      <c r="K700" s="48" t="str">
        <f t="shared" si="21"/>
        <v>N</v>
      </c>
    </row>
    <row r="701" spans="1:11" x14ac:dyDescent="0.35">
      <c r="A701" s="45" t="s">
        <v>2785</v>
      </c>
      <c r="B701" s="45" t="s">
        <v>1037</v>
      </c>
      <c r="C701" s="45" t="s">
        <v>17</v>
      </c>
      <c r="D701" s="45" t="s">
        <v>1061</v>
      </c>
      <c r="E701" s="45" t="s">
        <v>19</v>
      </c>
      <c r="F701" s="45" t="s">
        <v>2786</v>
      </c>
      <c r="G701" s="45" t="s">
        <v>2169</v>
      </c>
      <c r="H701" s="46">
        <v>17106896</v>
      </c>
      <c r="I701" s="47">
        <v>0.4955</v>
      </c>
      <c r="J701" s="36" t="str">
        <f t="shared" si="20"/>
        <v>4544600</v>
      </c>
      <c r="K701" s="48" t="str">
        <f t="shared" si="21"/>
        <v>N</v>
      </c>
    </row>
    <row r="702" spans="1:11" x14ac:dyDescent="0.35">
      <c r="A702" s="45" t="s">
        <v>2785</v>
      </c>
      <c r="B702" s="45" t="s">
        <v>1037</v>
      </c>
      <c r="C702" s="45" t="s">
        <v>17</v>
      </c>
      <c r="D702" s="45" t="s">
        <v>1061</v>
      </c>
      <c r="E702" s="45" t="s">
        <v>30</v>
      </c>
      <c r="F702" s="45" t="s">
        <v>2786</v>
      </c>
      <c r="G702" s="45" t="s">
        <v>2169</v>
      </c>
      <c r="H702" s="46">
        <v>421199</v>
      </c>
      <c r="I702" s="47">
        <v>1.2200000000000001E-2</v>
      </c>
      <c r="J702" s="36" t="str">
        <f t="shared" si="20"/>
        <v>4544600</v>
      </c>
      <c r="K702" s="48" t="str">
        <f t="shared" si="21"/>
        <v>N</v>
      </c>
    </row>
    <row r="703" spans="1:11" x14ac:dyDescent="0.35">
      <c r="A703" s="45" t="s">
        <v>2785</v>
      </c>
      <c r="B703" s="45" t="s">
        <v>1037</v>
      </c>
      <c r="C703" s="45" t="s">
        <v>17</v>
      </c>
      <c r="D703" s="45" t="s">
        <v>1061</v>
      </c>
      <c r="E703" s="45" t="s">
        <v>2787</v>
      </c>
      <c r="F703" s="45" t="s">
        <v>2786</v>
      </c>
      <c r="G703" s="45" t="s">
        <v>2169</v>
      </c>
      <c r="H703" s="46">
        <v>0</v>
      </c>
      <c r="I703" s="47">
        <v>0</v>
      </c>
      <c r="J703" s="36" t="str">
        <f t="shared" si="20"/>
        <v>4544600</v>
      </c>
      <c r="K703" s="48" t="str">
        <f t="shared" si="21"/>
        <v>N</v>
      </c>
    </row>
    <row r="704" spans="1:11" x14ac:dyDescent="0.35">
      <c r="A704" s="45" t="s">
        <v>2785</v>
      </c>
      <c r="B704" s="45" t="s">
        <v>1037</v>
      </c>
      <c r="C704" s="45" t="s">
        <v>17</v>
      </c>
      <c r="D704" s="45" t="s">
        <v>1061</v>
      </c>
      <c r="E704" s="45" t="s">
        <v>2788</v>
      </c>
      <c r="F704" s="45" t="s">
        <v>2786</v>
      </c>
      <c r="G704" s="45" t="s">
        <v>2169</v>
      </c>
      <c r="H704" s="46">
        <v>15908895</v>
      </c>
      <c r="I704" s="47">
        <v>0.46079999999999999</v>
      </c>
      <c r="J704" s="36" t="str">
        <f t="shared" si="20"/>
        <v>4544600</v>
      </c>
      <c r="K704" s="48" t="str">
        <f t="shared" si="21"/>
        <v>N</v>
      </c>
    </row>
    <row r="705" spans="1:11" x14ac:dyDescent="0.35">
      <c r="A705" s="45" t="s">
        <v>2785</v>
      </c>
      <c r="B705" s="45" t="s">
        <v>1037</v>
      </c>
      <c r="C705" s="45" t="s">
        <v>17</v>
      </c>
      <c r="D705" s="45" t="s">
        <v>1067</v>
      </c>
      <c r="E705" s="45" t="s">
        <v>2206</v>
      </c>
      <c r="F705" s="45" t="s">
        <v>2786</v>
      </c>
      <c r="G705" s="45" t="s">
        <v>2169</v>
      </c>
      <c r="H705" s="46">
        <v>10752728</v>
      </c>
      <c r="I705" s="47">
        <v>0.17</v>
      </c>
      <c r="J705" s="36" t="str">
        <f t="shared" si="20"/>
        <v>4544615</v>
      </c>
      <c r="K705" s="48" t="str">
        <f t="shared" si="21"/>
        <v>N</v>
      </c>
    </row>
    <row r="706" spans="1:11" x14ac:dyDescent="0.35">
      <c r="A706" s="45" t="s">
        <v>2785</v>
      </c>
      <c r="B706" s="45" t="s">
        <v>1037</v>
      </c>
      <c r="C706" s="45" t="s">
        <v>17</v>
      </c>
      <c r="D706" s="45" t="s">
        <v>1067</v>
      </c>
      <c r="E706" s="45" t="s">
        <v>19</v>
      </c>
      <c r="F706" s="45" t="s">
        <v>2786</v>
      </c>
      <c r="G706" s="45" t="s">
        <v>2169</v>
      </c>
      <c r="H706" s="46">
        <v>7562883</v>
      </c>
      <c r="I706" s="47">
        <v>0.13239999999999999</v>
      </c>
      <c r="J706" s="36" t="str">
        <f t="shared" si="20"/>
        <v>4544615</v>
      </c>
      <c r="K706" s="48" t="str">
        <f t="shared" si="21"/>
        <v>N</v>
      </c>
    </row>
    <row r="707" spans="1:11" x14ac:dyDescent="0.35">
      <c r="A707" s="45" t="s">
        <v>2785</v>
      </c>
      <c r="B707" s="45" t="s">
        <v>1037</v>
      </c>
      <c r="C707" s="45" t="s">
        <v>17</v>
      </c>
      <c r="D707" s="45" t="s">
        <v>1067</v>
      </c>
      <c r="E707" s="45" t="s">
        <v>30</v>
      </c>
      <c r="F707" s="45" t="s">
        <v>2786</v>
      </c>
      <c r="G707" s="45" t="s">
        <v>2169</v>
      </c>
      <c r="H707" s="46">
        <v>628336</v>
      </c>
      <c r="I707" s="47">
        <v>1.0999999999999999E-2</v>
      </c>
      <c r="J707" s="36" t="str">
        <f t="shared" ref="J707:J770" si="22">B707&amp;C707&amp;D707</f>
        <v>4544615</v>
      </c>
      <c r="K707" s="48" t="str">
        <f t="shared" ref="K707:K770" si="23">G707</f>
        <v>N</v>
      </c>
    </row>
    <row r="708" spans="1:11" x14ac:dyDescent="0.35">
      <c r="A708" s="45" t="s">
        <v>2785</v>
      </c>
      <c r="B708" s="45" t="s">
        <v>1037</v>
      </c>
      <c r="C708" s="45" t="s">
        <v>17</v>
      </c>
      <c r="D708" s="45" t="s">
        <v>1067</v>
      </c>
      <c r="E708" s="45" t="s">
        <v>50</v>
      </c>
      <c r="F708" s="45" t="s">
        <v>2786</v>
      </c>
      <c r="G708" s="45" t="s">
        <v>2169</v>
      </c>
      <c r="H708" s="46">
        <v>11606621</v>
      </c>
      <c r="I708" s="47">
        <v>0.1835</v>
      </c>
      <c r="J708" s="36" t="str">
        <f t="shared" si="22"/>
        <v>4544615</v>
      </c>
      <c r="K708" s="48" t="str">
        <f t="shared" si="23"/>
        <v>N</v>
      </c>
    </row>
    <row r="709" spans="1:11" x14ac:dyDescent="0.35">
      <c r="A709" s="45" t="s">
        <v>2785</v>
      </c>
      <c r="B709" s="45" t="s">
        <v>1037</v>
      </c>
      <c r="C709" s="45" t="s">
        <v>17</v>
      </c>
      <c r="D709" s="45" t="s">
        <v>1067</v>
      </c>
      <c r="E709" s="45" t="s">
        <v>2787</v>
      </c>
      <c r="F709" s="45" t="s">
        <v>2786</v>
      </c>
      <c r="G709" s="45" t="s">
        <v>2169</v>
      </c>
      <c r="H709" s="46">
        <v>0</v>
      </c>
      <c r="I709" s="47">
        <v>0</v>
      </c>
      <c r="J709" s="36" t="str">
        <f t="shared" si="22"/>
        <v>4544615</v>
      </c>
      <c r="K709" s="48" t="str">
        <f t="shared" si="23"/>
        <v>N</v>
      </c>
    </row>
    <row r="710" spans="1:11" x14ac:dyDescent="0.35">
      <c r="A710" s="45" t="s">
        <v>2785</v>
      </c>
      <c r="B710" s="45" t="s">
        <v>1037</v>
      </c>
      <c r="C710" s="45" t="s">
        <v>17</v>
      </c>
      <c r="D710" s="45" t="s">
        <v>1067</v>
      </c>
      <c r="E710" s="45" t="s">
        <v>2788</v>
      </c>
      <c r="F710" s="45" t="s">
        <v>2786</v>
      </c>
      <c r="G710" s="45" t="s">
        <v>2169</v>
      </c>
      <c r="H710" s="46">
        <v>17496308</v>
      </c>
      <c r="I710" s="47">
        <v>0.30630000000000002</v>
      </c>
      <c r="J710" s="36" t="str">
        <f t="shared" si="22"/>
        <v>4544615</v>
      </c>
      <c r="K710" s="48" t="str">
        <f t="shared" si="23"/>
        <v>N</v>
      </c>
    </row>
    <row r="711" spans="1:11" x14ac:dyDescent="0.35">
      <c r="A711" s="45" t="s">
        <v>2785</v>
      </c>
      <c r="B711" s="45" t="s">
        <v>1037</v>
      </c>
      <c r="C711" s="45" t="s">
        <v>17</v>
      </c>
      <c r="D711" s="45" t="s">
        <v>1089</v>
      </c>
      <c r="E711" s="45" t="s">
        <v>19</v>
      </c>
      <c r="F711" s="45" t="s">
        <v>2786</v>
      </c>
      <c r="G711" s="45" t="s">
        <v>2169</v>
      </c>
      <c r="H711" s="46">
        <v>13576145</v>
      </c>
      <c r="I711" s="47">
        <v>0.74450000000000005</v>
      </c>
      <c r="J711" s="36" t="str">
        <f t="shared" si="22"/>
        <v>4544645</v>
      </c>
      <c r="K711" s="48" t="str">
        <f t="shared" si="23"/>
        <v>N</v>
      </c>
    </row>
    <row r="712" spans="1:11" x14ac:dyDescent="0.35">
      <c r="A712" s="45" t="s">
        <v>2785</v>
      </c>
      <c r="B712" s="45" t="s">
        <v>1037</v>
      </c>
      <c r="C712" s="45" t="s">
        <v>17</v>
      </c>
      <c r="D712" s="45" t="s">
        <v>1089</v>
      </c>
      <c r="E712" s="45" t="s">
        <v>30</v>
      </c>
      <c r="F712" s="45" t="s">
        <v>2786</v>
      </c>
      <c r="G712" s="45" t="s">
        <v>2169</v>
      </c>
      <c r="H712" s="46">
        <v>91176</v>
      </c>
      <c r="I712" s="47">
        <v>5.0000000000000001E-3</v>
      </c>
      <c r="J712" s="36" t="str">
        <f t="shared" si="22"/>
        <v>4544645</v>
      </c>
      <c r="K712" s="48" t="str">
        <f t="shared" si="23"/>
        <v>N</v>
      </c>
    </row>
    <row r="713" spans="1:11" x14ac:dyDescent="0.35">
      <c r="A713" s="45" t="s">
        <v>2785</v>
      </c>
      <c r="B713" s="45" t="s">
        <v>1037</v>
      </c>
      <c r="C713" s="45" t="s">
        <v>17</v>
      </c>
      <c r="D713" s="45" t="s">
        <v>1089</v>
      </c>
      <c r="E713" s="45" t="s">
        <v>2787</v>
      </c>
      <c r="F713" s="45" t="s">
        <v>2786</v>
      </c>
      <c r="G713" s="45" t="s">
        <v>2169</v>
      </c>
      <c r="H713" s="46">
        <v>0</v>
      </c>
      <c r="I713" s="47">
        <v>0</v>
      </c>
      <c r="J713" s="36" t="str">
        <f t="shared" si="22"/>
        <v>4544645</v>
      </c>
      <c r="K713" s="48" t="str">
        <f t="shared" si="23"/>
        <v>N</v>
      </c>
    </row>
    <row r="714" spans="1:11" x14ac:dyDescent="0.35">
      <c r="A714" s="45" t="s">
        <v>2785</v>
      </c>
      <c r="B714" s="45" t="s">
        <v>1037</v>
      </c>
      <c r="C714" s="45" t="s">
        <v>17</v>
      </c>
      <c r="D714" s="45" t="s">
        <v>1089</v>
      </c>
      <c r="E714" s="45" t="s">
        <v>2788</v>
      </c>
      <c r="F714" s="45" t="s">
        <v>2786</v>
      </c>
      <c r="G714" s="45" t="s">
        <v>2169</v>
      </c>
      <c r="H714" s="46">
        <v>5570870</v>
      </c>
      <c r="I714" s="47">
        <v>0.30549999999999999</v>
      </c>
      <c r="J714" s="36" t="str">
        <f t="shared" si="22"/>
        <v>4544645</v>
      </c>
      <c r="K714" s="48" t="str">
        <f t="shared" si="23"/>
        <v>N</v>
      </c>
    </row>
    <row r="715" spans="1:11" x14ac:dyDescent="0.35">
      <c r="A715" s="45" t="s">
        <v>2785</v>
      </c>
      <c r="B715" s="45" t="s">
        <v>1037</v>
      </c>
      <c r="C715" s="45" t="s">
        <v>17</v>
      </c>
      <c r="D715" s="45" t="s">
        <v>1109</v>
      </c>
      <c r="E715" s="45" t="s">
        <v>2170</v>
      </c>
      <c r="F715" s="45" t="s">
        <v>2786</v>
      </c>
      <c r="G715" s="45" t="s">
        <v>2169</v>
      </c>
      <c r="H715" s="46">
        <v>0</v>
      </c>
      <c r="I715" s="47">
        <v>0</v>
      </c>
      <c r="J715" s="36" t="str">
        <f t="shared" si="22"/>
        <v>4544650</v>
      </c>
      <c r="K715" s="48" t="str">
        <f t="shared" si="23"/>
        <v>N</v>
      </c>
    </row>
    <row r="716" spans="1:11" x14ac:dyDescent="0.35">
      <c r="A716" s="45" t="s">
        <v>2785</v>
      </c>
      <c r="B716" s="45" t="s">
        <v>1037</v>
      </c>
      <c r="C716" s="45" t="s">
        <v>17</v>
      </c>
      <c r="D716" s="45" t="s">
        <v>1109</v>
      </c>
      <c r="E716" s="45" t="s">
        <v>19</v>
      </c>
      <c r="F716" s="45" t="s">
        <v>2786</v>
      </c>
      <c r="G716" s="45" t="s">
        <v>2169</v>
      </c>
      <c r="H716" s="46">
        <v>4110421</v>
      </c>
      <c r="I716" s="47">
        <v>1.3729</v>
      </c>
      <c r="J716" s="36" t="str">
        <f t="shared" si="22"/>
        <v>4544650</v>
      </c>
      <c r="K716" s="48" t="str">
        <f t="shared" si="23"/>
        <v>N</v>
      </c>
    </row>
    <row r="717" spans="1:11" x14ac:dyDescent="0.35">
      <c r="A717" s="45" t="s">
        <v>2785</v>
      </c>
      <c r="B717" s="45" t="s">
        <v>1037</v>
      </c>
      <c r="C717" s="45" t="s">
        <v>17</v>
      </c>
      <c r="D717" s="45" t="s">
        <v>1109</v>
      </c>
      <c r="E717" s="45" t="s">
        <v>2787</v>
      </c>
      <c r="F717" s="45" t="s">
        <v>2786</v>
      </c>
      <c r="G717" s="45" t="s">
        <v>2169</v>
      </c>
      <c r="H717" s="46">
        <v>0</v>
      </c>
      <c r="I717" s="47">
        <v>0</v>
      </c>
      <c r="J717" s="36" t="str">
        <f t="shared" si="22"/>
        <v>4544650</v>
      </c>
      <c r="K717" s="48" t="str">
        <f t="shared" si="23"/>
        <v>N</v>
      </c>
    </row>
    <row r="718" spans="1:11" x14ac:dyDescent="0.35">
      <c r="A718" s="45" t="s">
        <v>2785</v>
      </c>
      <c r="B718" s="45" t="s">
        <v>1037</v>
      </c>
      <c r="C718" s="45" t="s">
        <v>17</v>
      </c>
      <c r="D718" s="45" t="s">
        <v>1109</v>
      </c>
      <c r="E718" s="45" t="s">
        <v>2788</v>
      </c>
      <c r="F718" s="45" t="s">
        <v>2786</v>
      </c>
      <c r="G718" s="45" t="s">
        <v>2169</v>
      </c>
      <c r="H718" s="46">
        <v>3944256</v>
      </c>
      <c r="I718" s="47">
        <v>1.3173999999999999</v>
      </c>
      <c r="J718" s="36" t="str">
        <f t="shared" si="22"/>
        <v>4544650</v>
      </c>
      <c r="K718" s="48" t="str">
        <f t="shared" si="23"/>
        <v>N</v>
      </c>
    </row>
    <row r="719" spans="1:11" x14ac:dyDescent="0.35">
      <c r="A719" s="45" t="s">
        <v>2785</v>
      </c>
      <c r="B719" s="45" t="s">
        <v>1037</v>
      </c>
      <c r="C719" s="45" t="s">
        <v>17</v>
      </c>
      <c r="D719" s="45" t="s">
        <v>1126</v>
      </c>
      <c r="E719" s="45" t="s">
        <v>2206</v>
      </c>
      <c r="F719" s="45" t="s">
        <v>2786</v>
      </c>
      <c r="G719" s="45" t="s">
        <v>2169</v>
      </c>
      <c r="H719" s="46">
        <v>8159489</v>
      </c>
      <c r="I719" s="47">
        <v>0.20630000000000001</v>
      </c>
      <c r="J719" s="36" t="str">
        <f t="shared" si="22"/>
        <v>4544660</v>
      </c>
      <c r="K719" s="48" t="str">
        <f t="shared" si="23"/>
        <v>N</v>
      </c>
    </row>
    <row r="720" spans="1:11" x14ac:dyDescent="0.35">
      <c r="A720" s="45" t="s">
        <v>2785</v>
      </c>
      <c r="B720" s="45" t="s">
        <v>1037</v>
      </c>
      <c r="C720" s="45" t="s">
        <v>17</v>
      </c>
      <c r="D720" s="45" t="s">
        <v>1126</v>
      </c>
      <c r="E720" s="45" t="s">
        <v>2170</v>
      </c>
      <c r="F720" s="45" t="s">
        <v>2786</v>
      </c>
      <c r="G720" s="45" t="s">
        <v>2169</v>
      </c>
      <c r="H720" s="46">
        <v>0</v>
      </c>
      <c r="I720" s="47">
        <v>0</v>
      </c>
      <c r="J720" s="36" t="str">
        <f t="shared" si="22"/>
        <v>4544660</v>
      </c>
      <c r="K720" s="48" t="str">
        <f t="shared" si="23"/>
        <v>N</v>
      </c>
    </row>
    <row r="721" spans="1:11" x14ac:dyDescent="0.35">
      <c r="A721" s="45" t="s">
        <v>2785</v>
      </c>
      <c r="B721" s="45" t="s">
        <v>1037</v>
      </c>
      <c r="C721" s="45" t="s">
        <v>17</v>
      </c>
      <c r="D721" s="45" t="s">
        <v>1126</v>
      </c>
      <c r="E721" s="45" t="s">
        <v>19</v>
      </c>
      <c r="F721" s="45" t="s">
        <v>2786</v>
      </c>
      <c r="G721" s="45" t="s">
        <v>2169</v>
      </c>
      <c r="H721" s="46">
        <v>29718407</v>
      </c>
      <c r="I721" s="47">
        <v>0.78869999999999996</v>
      </c>
      <c r="J721" s="36" t="str">
        <f t="shared" si="22"/>
        <v>4544660</v>
      </c>
      <c r="K721" s="48" t="str">
        <f t="shared" si="23"/>
        <v>N</v>
      </c>
    </row>
    <row r="722" spans="1:11" x14ac:dyDescent="0.35">
      <c r="A722" s="45" t="s">
        <v>2785</v>
      </c>
      <c r="B722" s="45" t="s">
        <v>1037</v>
      </c>
      <c r="C722" s="45" t="s">
        <v>17</v>
      </c>
      <c r="D722" s="45" t="s">
        <v>1126</v>
      </c>
      <c r="E722" s="45" t="s">
        <v>2787</v>
      </c>
      <c r="F722" s="45" t="s">
        <v>2786</v>
      </c>
      <c r="G722" s="45" t="s">
        <v>2169</v>
      </c>
      <c r="H722" s="46">
        <v>0</v>
      </c>
      <c r="I722" s="47">
        <v>0</v>
      </c>
      <c r="J722" s="36" t="str">
        <f t="shared" si="22"/>
        <v>4544660</v>
      </c>
      <c r="K722" s="48" t="str">
        <f t="shared" si="23"/>
        <v>N</v>
      </c>
    </row>
    <row r="723" spans="1:11" x14ac:dyDescent="0.35">
      <c r="A723" s="45" t="s">
        <v>2785</v>
      </c>
      <c r="B723" s="45" t="s">
        <v>1037</v>
      </c>
      <c r="C723" s="45" t="s">
        <v>17</v>
      </c>
      <c r="D723" s="45" t="s">
        <v>1126</v>
      </c>
      <c r="E723" s="45" t="s">
        <v>2788</v>
      </c>
      <c r="F723" s="45" t="s">
        <v>2786</v>
      </c>
      <c r="G723" s="45" t="s">
        <v>2169</v>
      </c>
      <c r="H723" s="46">
        <v>10855678</v>
      </c>
      <c r="I723" s="47">
        <v>0.28810000000000002</v>
      </c>
      <c r="J723" s="36" t="str">
        <f t="shared" si="22"/>
        <v>4544660</v>
      </c>
      <c r="K723" s="48" t="str">
        <f t="shared" si="23"/>
        <v>N</v>
      </c>
    </row>
    <row r="724" spans="1:11" x14ac:dyDescent="0.35">
      <c r="A724" s="45" t="s">
        <v>2785</v>
      </c>
      <c r="B724" s="45" t="s">
        <v>1037</v>
      </c>
      <c r="C724" s="45" t="s">
        <v>17</v>
      </c>
      <c r="D724" s="45" t="s">
        <v>1129</v>
      </c>
      <c r="E724" s="45" t="s">
        <v>19</v>
      </c>
      <c r="F724" s="45" t="s">
        <v>2786</v>
      </c>
      <c r="G724" s="45" t="s">
        <v>2169</v>
      </c>
      <c r="H724" s="46">
        <v>1912004</v>
      </c>
      <c r="I724" s="47">
        <v>8.9300000000000004E-2</v>
      </c>
      <c r="J724" s="36" t="str">
        <f t="shared" si="22"/>
        <v>4544670</v>
      </c>
      <c r="K724" s="48" t="str">
        <f t="shared" si="23"/>
        <v>N</v>
      </c>
    </row>
    <row r="725" spans="1:11" x14ac:dyDescent="0.35">
      <c r="A725" s="45" t="s">
        <v>2785</v>
      </c>
      <c r="B725" s="45" t="s">
        <v>1037</v>
      </c>
      <c r="C725" s="45" t="s">
        <v>17</v>
      </c>
      <c r="D725" s="45" t="s">
        <v>1129</v>
      </c>
      <c r="E725" s="45" t="s">
        <v>2787</v>
      </c>
      <c r="F725" s="45" t="s">
        <v>2786</v>
      </c>
      <c r="G725" s="45" t="s">
        <v>2169</v>
      </c>
      <c r="H725" s="46">
        <v>0</v>
      </c>
      <c r="I725" s="47">
        <v>0</v>
      </c>
      <c r="J725" s="36" t="str">
        <f t="shared" si="22"/>
        <v>4544670</v>
      </c>
      <c r="K725" s="48" t="str">
        <f t="shared" si="23"/>
        <v>N</v>
      </c>
    </row>
    <row r="726" spans="1:11" x14ac:dyDescent="0.35">
      <c r="A726" s="45" t="s">
        <v>2785</v>
      </c>
      <c r="B726" s="45" t="s">
        <v>1037</v>
      </c>
      <c r="C726" s="45" t="s">
        <v>17</v>
      </c>
      <c r="D726" s="45" t="s">
        <v>1129</v>
      </c>
      <c r="E726" s="45" t="s">
        <v>2788</v>
      </c>
      <c r="F726" s="45" t="s">
        <v>2786</v>
      </c>
      <c r="G726" s="45" t="s">
        <v>2169</v>
      </c>
      <c r="H726" s="46">
        <v>11923800</v>
      </c>
      <c r="I726" s="47">
        <v>0.55689999999999995</v>
      </c>
      <c r="J726" s="36" t="str">
        <f t="shared" si="22"/>
        <v>4544670</v>
      </c>
      <c r="K726" s="48" t="str">
        <f t="shared" si="23"/>
        <v>N</v>
      </c>
    </row>
    <row r="727" spans="1:11" x14ac:dyDescent="0.35">
      <c r="A727" s="45" t="s">
        <v>2785</v>
      </c>
      <c r="B727" s="45" t="s">
        <v>1037</v>
      </c>
      <c r="C727" s="45" t="s">
        <v>17</v>
      </c>
      <c r="D727" s="45" t="s">
        <v>1135</v>
      </c>
      <c r="E727" s="45" t="s">
        <v>2206</v>
      </c>
      <c r="F727" s="45" t="s">
        <v>2786</v>
      </c>
      <c r="G727" s="45" t="s">
        <v>2169</v>
      </c>
      <c r="H727" s="46">
        <v>1371486</v>
      </c>
      <c r="I727" s="47">
        <v>0.5242</v>
      </c>
      <c r="J727" s="36" t="str">
        <f t="shared" si="22"/>
        <v>4544680</v>
      </c>
      <c r="K727" s="48" t="str">
        <f t="shared" si="23"/>
        <v>N</v>
      </c>
    </row>
    <row r="728" spans="1:11" x14ac:dyDescent="0.35">
      <c r="A728" s="45" t="s">
        <v>2785</v>
      </c>
      <c r="B728" s="45" t="s">
        <v>1037</v>
      </c>
      <c r="C728" s="45" t="s">
        <v>17</v>
      </c>
      <c r="D728" s="45" t="s">
        <v>1135</v>
      </c>
      <c r="E728" s="45" t="s">
        <v>19</v>
      </c>
      <c r="F728" s="45" t="s">
        <v>2786</v>
      </c>
      <c r="G728" s="45" t="s">
        <v>2169</v>
      </c>
      <c r="H728" s="46">
        <v>1975936</v>
      </c>
      <c r="I728" s="47">
        <v>0.79159999999999997</v>
      </c>
      <c r="J728" s="36" t="str">
        <f t="shared" si="22"/>
        <v>4544680</v>
      </c>
      <c r="K728" s="48" t="str">
        <f t="shared" si="23"/>
        <v>N</v>
      </c>
    </row>
    <row r="729" spans="1:11" x14ac:dyDescent="0.35">
      <c r="A729" s="45" t="s">
        <v>2785</v>
      </c>
      <c r="B729" s="45" t="s">
        <v>1037</v>
      </c>
      <c r="C729" s="45" t="s">
        <v>17</v>
      </c>
      <c r="D729" s="45" t="s">
        <v>1135</v>
      </c>
      <c r="E729" s="45" t="s">
        <v>2787</v>
      </c>
      <c r="F729" s="45" t="s">
        <v>2786</v>
      </c>
      <c r="G729" s="45" t="s">
        <v>2169</v>
      </c>
      <c r="H729" s="46">
        <v>0</v>
      </c>
      <c r="I729" s="47">
        <v>0</v>
      </c>
      <c r="J729" s="36" t="str">
        <f t="shared" si="22"/>
        <v>4544680</v>
      </c>
      <c r="K729" s="48" t="str">
        <f t="shared" si="23"/>
        <v>N</v>
      </c>
    </row>
    <row r="730" spans="1:11" x14ac:dyDescent="0.35">
      <c r="A730" s="45" t="s">
        <v>2785</v>
      </c>
      <c r="B730" s="45" t="s">
        <v>1037</v>
      </c>
      <c r="C730" s="45" t="s">
        <v>17</v>
      </c>
      <c r="D730" s="45" t="s">
        <v>1135</v>
      </c>
      <c r="E730" s="45" t="s">
        <v>2788</v>
      </c>
      <c r="F730" s="45" t="s">
        <v>2786</v>
      </c>
      <c r="G730" s="45" t="s">
        <v>2169</v>
      </c>
      <c r="H730" s="46">
        <v>1347410</v>
      </c>
      <c r="I730" s="47">
        <v>0.53979999999999995</v>
      </c>
      <c r="J730" s="36" t="str">
        <f t="shared" si="22"/>
        <v>4544680</v>
      </c>
      <c r="K730" s="48" t="str">
        <f t="shared" si="23"/>
        <v>N</v>
      </c>
    </row>
    <row r="731" spans="1:11" x14ac:dyDescent="0.35">
      <c r="A731" s="45" t="s">
        <v>2785</v>
      </c>
      <c r="B731" s="45" t="s">
        <v>1037</v>
      </c>
      <c r="C731" s="45" t="s">
        <v>17</v>
      </c>
      <c r="D731" s="45" t="s">
        <v>1152</v>
      </c>
      <c r="E731" s="45" t="s">
        <v>2206</v>
      </c>
      <c r="F731" s="45" t="s">
        <v>2786</v>
      </c>
      <c r="G731" s="45" t="s">
        <v>2169</v>
      </c>
      <c r="H731" s="46">
        <v>12867259</v>
      </c>
      <c r="I731" s="47">
        <v>0.52159999999999995</v>
      </c>
      <c r="J731" s="36" t="str">
        <f t="shared" si="22"/>
        <v>4544690</v>
      </c>
      <c r="K731" s="48" t="str">
        <f t="shared" si="23"/>
        <v>N</v>
      </c>
    </row>
    <row r="732" spans="1:11" x14ac:dyDescent="0.35">
      <c r="A732" s="45" t="s">
        <v>2785</v>
      </c>
      <c r="B732" s="45" t="s">
        <v>1037</v>
      </c>
      <c r="C732" s="45" t="s">
        <v>17</v>
      </c>
      <c r="D732" s="45" t="s">
        <v>1152</v>
      </c>
      <c r="E732" s="45" t="s">
        <v>19</v>
      </c>
      <c r="F732" s="45" t="s">
        <v>2786</v>
      </c>
      <c r="G732" s="45" t="s">
        <v>2169</v>
      </c>
      <c r="H732" s="46">
        <v>14907919</v>
      </c>
      <c r="I732" s="47">
        <v>0.70809999999999995</v>
      </c>
      <c r="J732" s="36" t="str">
        <f t="shared" si="22"/>
        <v>4544690</v>
      </c>
      <c r="K732" s="48" t="str">
        <f t="shared" si="23"/>
        <v>N</v>
      </c>
    </row>
    <row r="733" spans="1:11" x14ac:dyDescent="0.35">
      <c r="A733" s="45" t="s">
        <v>2785</v>
      </c>
      <c r="B733" s="45" t="s">
        <v>1037</v>
      </c>
      <c r="C733" s="45" t="s">
        <v>17</v>
      </c>
      <c r="D733" s="45" t="s">
        <v>1152</v>
      </c>
      <c r="E733" s="45" t="s">
        <v>2787</v>
      </c>
      <c r="F733" s="45" t="s">
        <v>2786</v>
      </c>
      <c r="G733" s="45" t="s">
        <v>2169</v>
      </c>
      <c r="H733" s="46">
        <v>0</v>
      </c>
      <c r="I733" s="47">
        <v>0</v>
      </c>
      <c r="J733" s="36" t="str">
        <f t="shared" si="22"/>
        <v>4544690</v>
      </c>
      <c r="K733" s="48" t="str">
        <f t="shared" si="23"/>
        <v>N</v>
      </c>
    </row>
    <row r="734" spans="1:11" x14ac:dyDescent="0.35">
      <c r="A734" s="45" t="s">
        <v>2785</v>
      </c>
      <c r="B734" s="45" t="s">
        <v>1037</v>
      </c>
      <c r="C734" s="45" t="s">
        <v>17</v>
      </c>
      <c r="D734" s="45" t="s">
        <v>1152</v>
      </c>
      <c r="E734" s="45" t="s">
        <v>2788</v>
      </c>
      <c r="F734" s="45" t="s">
        <v>2786</v>
      </c>
      <c r="G734" s="45" t="s">
        <v>2169</v>
      </c>
      <c r="H734" s="46">
        <v>30653763</v>
      </c>
      <c r="I734" s="47">
        <v>1.456</v>
      </c>
      <c r="J734" s="36" t="str">
        <f t="shared" si="22"/>
        <v>4544690</v>
      </c>
      <c r="K734" s="48" t="str">
        <f t="shared" si="23"/>
        <v>N</v>
      </c>
    </row>
    <row r="735" spans="1:11" x14ac:dyDescent="0.35">
      <c r="A735" s="45" t="s">
        <v>2785</v>
      </c>
      <c r="B735" s="45" t="s">
        <v>1037</v>
      </c>
      <c r="C735" s="45" t="s">
        <v>17</v>
      </c>
      <c r="D735" s="45" t="s">
        <v>1171</v>
      </c>
      <c r="E735" s="45" t="s">
        <v>2206</v>
      </c>
      <c r="F735" s="45" t="s">
        <v>2786</v>
      </c>
      <c r="G735" s="45" t="s">
        <v>2169</v>
      </c>
      <c r="H735" s="46">
        <v>3275004</v>
      </c>
      <c r="I735" s="47">
        <v>0.32940000000000003</v>
      </c>
      <c r="J735" s="36" t="str">
        <f t="shared" si="22"/>
        <v>4544700</v>
      </c>
      <c r="K735" s="48" t="str">
        <f t="shared" si="23"/>
        <v>N</v>
      </c>
    </row>
    <row r="736" spans="1:11" x14ac:dyDescent="0.35">
      <c r="A736" s="45" t="s">
        <v>2785</v>
      </c>
      <c r="B736" s="45" t="s">
        <v>1037</v>
      </c>
      <c r="C736" s="45" t="s">
        <v>17</v>
      </c>
      <c r="D736" s="45" t="s">
        <v>1171</v>
      </c>
      <c r="E736" s="45" t="s">
        <v>19</v>
      </c>
      <c r="F736" s="45" t="s">
        <v>2786</v>
      </c>
      <c r="G736" s="45" t="s">
        <v>2169</v>
      </c>
      <c r="H736" s="46">
        <v>6299223</v>
      </c>
      <c r="I736" s="47">
        <v>0.68059999999999998</v>
      </c>
      <c r="J736" s="36" t="str">
        <f t="shared" si="22"/>
        <v>4544700</v>
      </c>
      <c r="K736" s="48" t="str">
        <f t="shared" si="23"/>
        <v>N</v>
      </c>
    </row>
    <row r="737" spans="1:11" x14ac:dyDescent="0.35">
      <c r="A737" s="45" t="s">
        <v>2785</v>
      </c>
      <c r="B737" s="45" t="s">
        <v>1037</v>
      </c>
      <c r="C737" s="45" t="s">
        <v>17</v>
      </c>
      <c r="D737" s="45" t="s">
        <v>1171</v>
      </c>
      <c r="E737" s="45" t="s">
        <v>30</v>
      </c>
      <c r="F737" s="45" t="s">
        <v>2786</v>
      </c>
      <c r="G737" s="45" t="s">
        <v>2169</v>
      </c>
      <c r="H737" s="46">
        <v>545143</v>
      </c>
      <c r="I737" s="47">
        <v>5.8900000000000001E-2</v>
      </c>
      <c r="J737" s="36" t="str">
        <f t="shared" si="22"/>
        <v>4544700</v>
      </c>
      <c r="K737" s="48" t="str">
        <f t="shared" si="23"/>
        <v>N</v>
      </c>
    </row>
    <row r="738" spans="1:11" x14ac:dyDescent="0.35">
      <c r="A738" s="45" t="s">
        <v>2785</v>
      </c>
      <c r="B738" s="45" t="s">
        <v>1037</v>
      </c>
      <c r="C738" s="45" t="s">
        <v>17</v>
      </c>
      <c r="D738" s="45" t="s">
        <v>1171</v>
      </c>
      <c r="E738" s="45" t="s">
        <v>2787</v>
      </c>
      <c r="F738" s="45" t="s">
        <v>2786</v>
      </c>
      <c r="G738" s="45" t="s">
        <v>2169</v>
      </c>
      <c r="H738" s="46">
        <v>0</v>
      </c>
      <c r="I738" s="47">
        <v>0</v>
      </c>
      <c r="J738" s="36" t="str">
        <f t="shared" si="22"/>
        <v>4544700</v>
      </c>
      <c r="K738" s="48" t="str">
        <f t="shared" si="23"/>
        <v>N</v>
      </c>
    </row>
    <row r="739" spans="1:11" x14ac:dyDescent="0.35">
      <c r="A739" s="45" t="s">
        <v>2785</v>
      </c>
      <c r="B739" s="45" t="s">
        <v>1037</v>
      </c>
      <c r="C739" s="45" t="s">
        <v>17</v>
      </c>
      <c r="D739" s="45" t="s">
        <v>1171</v>
      </c>
      <c r="E739" s="45" t="s">
        <v>2788</v>
      </c>
      <c r="F739" s="45" t="s">
        <v>2786</v>
      </c>
      <c r="G739" s="45" t="s">
        <v>2169</v>
      </c>
      <c r="H739" s="46">
        <v>2351796</v>
      </c>
      <c r="I739" s="47">
        <v>0.25409999999999999</v>
      </c>
      <c r="J739" s="36" t="str">
        <f t="shared" si="22"/>
        <v>4544700</v>
      </c>
      <c r="K739" s="48" t="str">
        <f t="shared" si="23"/>
        <v>N</v>
      </c>
    </row>
    <row r="740" spans="1:11" x14ac:dyDescent="0.35">
      <c r="A740" s="45" t="s">
        <v>2785</v>
      </c>
      <c r="B740" s="45" t="s">
        <v>1037</v>
      </c>
      <c r="C740" s="45" t="s">
        <v>17</v>
      </c>
      <c r="D740" s="45" t="s">
        <v>1183</v>
      </c>
      <c r="E740" s="45" t="s">
        <v>2206</v>
      </c>
      <c r="F740" s="45" t="s">
        <v>2786</v>
      </c>
      <c r="G740" s="45" t="s">
        <v>2169</v>
      </c>
      <c r="H740" s="46">
        <v>15114940</v>
      </c>
      <c r="I740" s="47">
        <v>0.43409999999999999</v>
      </c>
      <c r="J740" s="36" t="str">
        <f t="shared" si="22"/>
        <v>4544710</v>
      </c>
      <c r="K740" s="48" t="str">
        <f t="shared" si="23"/>
        <v>N</v>
      </c>
    </row>
    <row r="741" spans="1:11" x14ac:dyDescent="0.35">
      <c r="A741" s="45" t="s">
        <v>2785</v>
      </c>
      <c r="B741" s="45" t="s">
        <v>1037</v>
      </c>
      <c r="C741" s="45" t="s">
        <v>17</v>
      </c>
      <c r="D741" s="45" t="s">
        <v>1183</v>
      </c>
      <c r="E741" s="45" t="s">
        <v>19</v>
      </c>
      <c r="F741" s="45" t="s">
        <v>2786</v>
      </c>
      <c r="G741" s="45" t="s">
        <v>2169</v>
      </c>
      <c r="H741" s="46">
        <v>16436374</v>
      </c>
      <c r="I741" s="47">
        <v>0.5141</v>
      </c>
      <c r="J741" s="36" t="str">
        <f t="shared" si="22"/>
        <v>4544710</v>
      </c>
      <c r="K741" s="48" t="str">
        <f t="shared" si="23"/>
        <v>N</v>
      </c>
    </row>
    <row r="742" spans="1:11" x14ac:dyDescent="0.35">
      <c r="A742" s="45" t="s">
        <v>2785</v>
      </c>
      <c r="B742" s="45" t="s">
        <v>1037</v>
      </c>
      <c r="C742" s="45" t="s">
        <v>17</v>
      </c>
      <c r="D742" s="45" t="s">
        <v>1183</v>
      </c>
      <c r="E742" s="45" t="s">
        <v>50</v>
      </c>
      <c r="F742" s="45" t="s">
        <v>2786</v>
      </c>
      <c r="G742" s="45" t="s">
        <v>2169</v>
      </c>
      <c r="H742" s="46">
        <v>8746540</v>
      </c>
      <c r="I742" s="47">
        <v>0.25119999999999998</v>
      </c>
      <c r="J742" s="36" t="str">
        <f t="shared" si="22"/>
        <v>4544710</v>
      </c>
      <c r="K742" s="48" t="str">
        <f t="shared" si="23"/>
        <v>N</v>
      </c>
    </row>
    <row r="743" spans="1:11" x14ac:dyDescent="0.35">
      <c r="A743" s="45" t="s">
        <v>2785</v>
      </c>
      <c r="B743" s="45" t="s">
        <v>1037</v>
      </c>
      <c r="C743" s="45" t="s">
        <v>17</v>
      </c>
      <c r="D743" s="45" t="s">
        <v>1183</v>
      </c>
      <c r="E743" s="45" t="s">
        <v>2787</v>
      </c>
      <c r="F743" s="45" t="s">
        <v>2786</v>
      </c>
      <c r="G743" s="45" t="s">
        <v>2169</v>
      </c>
      <c r="H743" s="46">
        <v>0</v>
      </c>
      <c r="I743" s="47">
        <v>0</v>
      </c>
      <c r="J743" s="36" t="str">
        <f t="shared" si="22"/>
        <v>4544710</v>
      </c>
      <c r="K743" s="48" t="str">
        <f t="shared" si="23"/>
        <v>N</v>
      </c>
    </row>
    <row r="744" spans="1:11" x14ac:dyDescent="0.35">
      <c r="A744" s="45" t="s">
        <v>2785</v>
      </c>
      <c r="B744" s="45" t="s">
        <v>1037</v>
      </c>
      <c r="C744" s="45" t="s">
        <v>17</v>
      </c>
      <c r="D744" s="45" t="s">
        <v>1183</v>
      </c>
      <c r="E744" s="45" t="s">
        <v>2788</v>
      </c>
      <c r="F744" s="45" t="s">
        <v>2786</v>
      </c>
      <c r="G744" s="45" t="s">
        <v>2169</v>
      </c>
      <c r="H744" s="46">
        <v>16234955</v>
      </c>
      <c r="I744" s="47">
        <v>0.50780000000000003</v>
      </c>
      <c r="J744" s="36" t="str">
        <f t="shared" si="22"/>
        <v>4544710</v>
      </c>
      <c r="K744" s="48" t="str">
        <f t="shared" si="23"/>
        <v>N</v>
      </c>
    </row>
    <row r="745" spans="1:11" x14ac:dyDescent="0.35">
      <c r="A745" s="45" t="s">
        <v>2785</v>
      </c>
      <c r="B745" s="45" t="s">
        <v>1037</v>
      </c>
      <c r="C745" s="45" t="s">
        <v>17</v>
      </c>
      <c r="D745" s="45" t="s">
        <v>1203</v>
      </c>
      <c r="E745" s="45" t="s">
        <v>19</v>
      </c>
      <c r="F745" s="45" t="s">
        <v>2786</v>
      </c>
      <c r="G745" s="45" t="s">
        <v>2169</v>
      </c>
      <c r="H745" s="46">
        <v>8855217</v>
      </c>
      <c r="I745" s="47">
        <v>0.58389999999999997</v>
      </c>
      <c r="J745" s="36" t="str">
        <f t="shared" si="22"/>
        <v>4544720</v>
      </c>
      <c r="K745" s="48" t="str">
        <f t="shared" si="23"/>
        <v>N</v>
      </c>
    </row>
    <row r="746" spans="1:11" x14ac:dyDescent="0.35">
      <c r="A746" s="45" t="s">
        <v>2785</v>
      </c>
      <c r="B746" s="45" t="s">
        <v>1037</v>
      </c>
      <c r="C746" s="45" t="s">
        <v>17</v>
      </c>
      <c r="D746" s="45" t="s">
        <v>1203</v>
      </c>
      <c r="E746" s="45" t="s">
        <v>2787</v>
      </c>
      <c r="F746" s="45" t="s">
        <v>2786</v>
      </c>
      <c r="G746" s="45" t="s">
        <v>2169</v>
      </c>
      <c r="H746" s="46">
        <v>0</v>
      </c>
      <c r="I746" s="47">
        <v>0</v>
      </c>
      <c r="J746" s="36" t="str">
        <f t="shared" si="22"/>
        <v>4544720</v>
      </c>
      <c r="K746" s="48" t="str">
        <f t="shared" si="23"/>
        <v>N</v>
      </c>
    </row>
    <row r="747" spans="1:11" x14ac:dyDescent="0.35">
      <c r="A747" s="45" t="s">
        <v>2785</v>
      </c>
      <c r="B747" s="45" t="s">
        <v>1037</v>
      </c>
      <c r="C747" s="45" t="s">
        <v>17</v>
      </c>
      <c r="D747" s="45" t="s">
        <v>1203</v>
      </c>
      <c r="E747" s="45" t="s">
        <v>2788</v>
      </c>
      <c r="F747" s="45" t="s">
        <v>2786</v>
      </c>
      <c r="G747" s="45" t="s">
        <v>2169</v>
      </c>
      <c r="H747" s="46">
        <v>4446565</v>
      </c>
      <c r="I747" s="47">
        <v>0.29320000000000002</v>
      </c>
      <c r="J747" s="36" t="str">
        <f t="shared" si="22"/>
        <v>4544720</v>
      </c>
      <c r="K747" s="48" t="str">
        <f t="shared" si="23"/>
        <v>N</v>
      </c>
    </row>
    <row r="748" spans="1:11" x14ac:dyDescent="0.35">
      <c r="A748" s="45" t="s">
        <v>2785</v>
      </c>
      <c r="B748" s="45" t="s">
        <v>1037</v>
      </c>
      <c r="C748" s="45" t="s">
        <v>17</v>
      </c>
      <c r="D748" s="45" t="s">
        <v>1212</v>
      </c>
      <c r="E748" s="45" t="s">
        <v>2206</v>
      </c>
      <c r="F748" s="45" t="s">
        <v>2786</v>
      </c>
      <c r="G748" s="45" t="s">
        <v>2169</v>
      </c>
      <c r="H748" s="46">
        <v>2593385</v>
      </c>
      <c r="I748" s="47">
        <v>0.2404</v>
      </c>
      <c r="J748" s="36" t="str">
        <f t="shared" si="22"/>
        <v>4544730</v>
      </c>
      <c r="K748" s="48" t="str">
        <f t="shared" si="23"/>
        <v>N</v>
      </c>
    </row>
    <row r="749" spans="1:11" x14ac:dyDescent="0.35">
      <c r="A749" s="45" t="s">
        <v>2785</v>
      </c>
      <c r="B749" s="45" t="s">
        <v>1037</v>
      </c>
      <c r="C749" s="45" t="s">
        <v>17</v>
      </c>
      <c r="D749" s="45" t="s">
        <v>1212</v>
      </c>
      <c r="E749" s="45" t="s">
        <v>19</v>
      </c>
      <c r="F749" s="45" t="s">
        <v>2786</v>
      </c>
      <c r="G749" s="45" t="s">
        <v>2169</v>
      </c>
      <c r="H749" s="46">
        <v>10609963</v>
      </c>
      <c r="I749" s="47">
        <v>1.0258</v>
      </c>
      <c r="J749" s="36" t="str">
        <f t="shared" si="22"/>
        <v>4544730</v>
      </c>
      <c r="K749" s="48" t="str">
        <f t="shared" si="23"/>
        <v>N</v>
      </c>
    </row>
    <row r="750" spans="1:11" x14ac:dyDescent="0.35">
      <c r="A750" s="45" t="s">
        <v>2785</v>
      </c>
      <c r="B750" s="45" t="s">
        <v>1037</v>
      </c>
      <c r="C750" s="45" t="s">
        <v>17</v>
      </c>
      <c r="D750" s="45" t="s">
        <v>1212</v>
      </c>
      <c r="E750" s="45" t="s">
        <v>50</v>
      </c>
      <c r="F750" s="45" t="s">
        <v>2786</v>
      </c>
      <c r="G750" s="45" t="s">
        <v>2169</v>
      </c>
      <c r="H750" s="46">
        <v>1769198</v>
      </c>
      <c r="I750" s="47">
        <v>0.16400000000000001</v>
      </c>
      <c r="J750" s="36" t="str">
        <f t="shared" si="22"/>
        <v>4544730</v>
      </c>
      <c r="K750" s="48" t="str">
        <f t="shared" si="23"/>
        <v>N</v>
      </c>
    </row>
    <row r="751" spans="1:11" x14ac:dyDescent="0.35">
      <c r="A751" s="45" t="s">
        <v>2785</v>
      </c>
      <c r="B751" s="45" t="s">
        <v>1037</v>
      </c>
      <c r="C751" s="45" t="s">
        <v>17</v>
      </c>
      <c r="D751" s="45" t="s">
        <v>1212</v>
      </c>
      <c r="E751" s="45" t="s">
        <v>2787</v>
      </c>
      <c r="F751" s="45" t="s">
        <v>2786</v>
      </c>
      <c r="G751" s="45" t="s">
        <v>2169</v>
      </c>
      <c r="H751" s="46">
        <v>0</v>
      </c>
      <c r="I751" s="47">
        <v>0</v>
      </c>
      <c r="J751" s="36" t="str">
        <f t="shared" si="22"/>
        <v>4544730</v>
      </c>
      <c r="K751" s="48" t="str">
        <f t="shared" si="23"/>
        <v>N</v>
      </c>
    </row>
    <row r="752" spans="1:11" x14ac:dyDescent="0.35">
      <c r="A752" s="45" t="s">
        <v>2785</v>
      </c>
      <c r="B752" s="45" t="s">
        <v>1037</v>
      </c>
      <c r="C752" s="45" t="s">
        <v>17</v>
      </c>
      <c r="D752" s="45" t="s">
        <v>1212</v>
      </c>
      <c r="E752" s="45" t="s">
        <v>2788</v>
      </c>
      <c r="F752" s="45" t="s">
        <v>2786</v>
      </c>
      <c r="G752" s="45" t="s">
        <v>2169</v>
      </c>
      <c r="H752" s="46">
        <v>4308940</v>
      </c>
      <c r="I752" s="47">
        <v>0.41660000000000003</v>
      </c>
      <c r="J752" s="36" t="str">
        <f t="shared" si="22"/>
        <v>4544730</v>
      </c>
      <c r="K752" s="48" t="str">
        <f t="shared" si="23"/>
        <v>N</v>
      </c>
    </row>
    <row r="753" spans="1:11" x14ac:dyDescent="0.35">
      <c r="A753" s="45" t="s">
        <v>2785</v>
      </c>
      <c r="B753" s="45" t="s">
        <v>1037</v>
      </c>
      <c r="C753" s="45" t="s">
        <v>17</v>
      </c>
      <c r="D753" s="45" t="s">
        <v>1220</v>
      </c>
      <c r="E753" s="45" t="s">
        <v>2206</v>
      </c>
      <c r="F753" s="45" t="s">
        <v>2786</v>
      </c>
      <c r="G753" s="45" t="s">
        <v>2169</v>
      </c>
      <c r="H753" s="46">
        <v>9908423</v>
      </c>
      <c r="I753" s="47">
        <v>0.41959999999999997</v>
      </c>
      <c r="J753" s="36" t="str">
        <f t="shared" si="22"/>
        <v>4544740</v>
      </c>
      <c r="K753" s="48" t="str">
        <f t="shared" si="23"/>
        <v>N</v>
      </c>
    </row>
    <row r="754" spans="1:11" x14ac:dyDescent="0.35">
      <c r="A754" s="45" t="s">
        <v>2785</v>
      </c>
      <c r="B754" s="45" t="s">
        <v>1037</v>
      </c>
      <c r="C754" s="45" t="s">
        <v>17</v>
      </c>
      <c r="D754" s="45" t="s">
        <v>1220</v>
      </c>
      <c r="E754" s="45" t="s">
        <v>2170</v>
      </c>
      <c r="F754" s="45" t="s">
        <v>2786</v>
      </c>
      <c r="G754" s="45" t="s">
        <v>2169</v>
      </c>
      <c r="H754" s="46">
        <v>0</v>
      </c>
      <c r="I754" s="47">
        <v>0</v>
      </c>
      <c r="J754" s="36" t="str">
        <f t="shared" si="22"/>
        <v>4544740</v>
      </c>
      <c r="K754" s="48" t="str">
        <f t="shared" si="23"/>
        <v>N</v>
      </c>
    </row>
    <row r="755" spans="1:11" x14ac:dyDescent="0.35">
      <c r="A755" s="45" t="s">
        <v>2785</v>
      </c>
      <c r="B755" s="45" t="s">
        <v>1037</v>
      </c>
      <c r="C755" s="45" t="s">
        <v>17</v>
      </c>
      <c r="D755" s="45" t="s">
        <v>1220</v>
      </c>
      <c r="E755" s="45" t="s">
        <v>19</v>
      </c>
      <c r="F755" s="45" t="s">
        <v>2786</v>
      </c>
      <c r="G755" s="45" t="s">
        <v>2169</v>
      </c>
      <c r="H755" s="46">
        <v>7258364</v>
      </c>
      <c r="I755" s="47">
        <v>0.36580000000000001</v>
      </c>
      <c r="J755" s="36" t="str">
        <f t="shared" si="22"/>
        <v>4544740</v>
      </c>
      <c r="K755" s="48" t="str">
        <f t="shared" si="23"/>
        <v>N</v>
      </c>
    </row>
    <row r="756" spans="1:11" x14ac:dyDescent="0.35">
      <c r="A756" s="45" t="s">
        <v>2785</v>
      </c>
      <c r="B756" s="45" t="s">
        <v>1037</v>
      </c>
      <c r="C756" s="45" t="s">
        <v>17</v>
      </c>
      <c r="D756" s="45" t="s">
        <v>1220</v>
      </c>
      <c r="E756" s="45" t="s">
        <v>30</v>
      </c>
      <c r="F756" s="45" t="s">
        <v>2786</v>
      </c>
      <c r="G756" s="45" t="s">
        <v>2169</v>
      </c>
      <c r="H756" s="46">
        <v>613131</v>
      </c>
      <c r="I756" s="47">
        <v>3.09E-2</v>
      </c>
      <c r="J756" s="36" t="str">
        <f t="shared" si="22"/>
        <v>4544740</v>
      </c>
      <c r="K756" s="48" t="str">
        <f t="shared" si="23"/>
        <v>N</v>
      </c>
    </row>
    <row r="757" spans="1:11" x14ac:dyDescent="0.35">
      <c r="A757" s="45" t="s">
        <v>2785</v>
      </c>
      <c r="B757" s="45" t="s">
        <v>1037</v>
      </c>
      <c r="C757" s="45" t="s">
        <v>17</v>
      </c>
      <c r="D757" s="45" t="s">
        <v>1220</v>
      </c>
      <c r="E757" s="45" t="s">
        <v>50</v>
      </c>
      <c r="F757" s="45" t="s">
        <v>2786</v>
      </c>
      <c r="G757" s="45" t="s">
        <v>2169</v>
      </c>
      <c r="H757" s="46">
        <v>4049796</v>
      </c>
      <c r="I757" s="47">
        <v>0.17150000000000001</v>
      </c>
      <c r="J757" s="36" t="str">
        <f t="shared" si="22"/>
        <v>4544740</v>
      </c>
      <c r="K757" s="48" t="str">
        <f t="shared" si="23"/>
        <v>N</v>
      </c>
    </row>
    <row r="758" spans="1:11" x14ac:dyDescent="0.35">
      <c r="A758" s="45" t="s">
        <v>2785</v>
      </c>
      <c r="B758" s="45" t="s">
        <v>1037</v>
      </c>
      <c r="C758" s="45" t="s">
        <v>17</v>
      </c>
      <c r="D758" s="45" t="s">
        <v>1220</v>
      </c>
      <c r="E758" s="45" t="s">
        <v>2787</v>
      </c>
      <c r="F758" s="45" t="s">
        <v>2786</v>
      </c>
      <c r="G758" s="45" t="s">
        <v>2169</v>
      </c>
      <c r="H758" s="46">
        <v>0</v>
      </c>
      <c r="I758" s="47">
        <v>0</v>
      </c>
      <c r="J758" s="36" t="str">
        <f t="shared" si="22"/>
        <v>4544740</v>
      </c>
      <c r="K758" s="48" t="str">
        <f t="shared" si="23"/>
        <v>N</v>
      </c>
    </row>
    <row r="759" spans="1:11" x14ac:dyDescent="0.35">
      <c r="A759" s="45" t="s">
        <v>2785</v>
      </c>
      <c r="B759" s="45" t="s">
        <v>1037</v>
      </c>
      <c r="C759" s="45" t="s">
        <v>17</v>
      </c>
      <c r="D759" s="45" t="s">
        <v>1220</v>
      </c>
      <c r="E759" s="45" t="s">
        <v>2788</v>
      </c>
      <c r="F759" s="45" t="s">
        <v>2786</v>
      </c>
      <c r="G759" s="45" t="s">
        <v>2169</v>
      </c>
      <c r="H759" s="46">
        <v>6248383</v>
      </c>
      <c r="I759" s="47">
        <v>0.31490000000000001</v>
      </c>
      <c r="J759" s="36" t="str">
        <f t="shared" si="22"/>
        <v>4544740</v>
      </c>
      <c r="K759" s="48" t="str">
        <f t="shared" si="23"/>
        <v>N</v>
      </c>
    </row>
    <row r="760" spans="1:11" x14ac:dyDescent="0.35">
      <c r="A760" s="45" t="s">
        <v>2785</v>
      </c>
      <c r="B760" s="45" t="s">
        <v>1037</v>
      </c>
      <c r="C760" s="45" t="s">
        <v>17</v>
      </c>
      <c r="D760" s="45" t="s">
        <v>1226</v>
      </c>
      <c r="E760" s="45" t="s">
        <v>2170</v>
      </c>
      <c r="F760" s="45" t="s">
        <v>2786</v>
      </c>
      <c r="G760" s="45" t="s">
        <v>2169</v>
      </c>
      <c r="H760" s="46">
        <v>0</v>
      </c>
      <c r="I760" s="47">
        <v>0</v>
      </c>
      <c r="J760" s="36" t="str">
        <f t="shared" si="22"/>
        <v>4544760</v>
      </c>
      <c r="K760" s="48" t="str">
        <f t="shared" si="23"/>
        <v>N</v>
      </c>
    </row>
    <row r="761" spans="1:11" x14ac:dyDescent="0.35">
      <c r="A761" s="45" t="s">
        <v>2785</v>
      </c>
      <c r="B761" s="45" t="s">
        <v>1037</v>
      </c>
      <c r="C761" s="45" t="s">
        <v>17</v>
      </c>
      <c r="D761" s="45" t="s">
        <v>1226</v>
      </c>
      <c r="E761" s="45" t="s">
        <v>19</v>
      </c>
      <c r="F761" s="45" t="s">
        <v>2786</v>
      </c>
      <c r="G761" s="45" t="s">
        <v>2169</v>
      </c>
      <c r="H761" s="46">
        <v>532020</v>
      </c>
      <c r="I761" s="47">
        <v>0.1118</v>
      </c>
      <c r="J761" s="36" t="str">
        <f t="shared" si="22"/>
        <v>4544760</v>
      </c>
      <c r="K761" s="48" t="str">
        <f t="shared" si="23"/>
        <v>N</v>
      </c>
    </row>
    <row r="762" spans="1:11" x14ac:dyDescent="0.35">
      <c r="A762" s="45" t="s">
        <v>2785</v>
      </c>
      <c r="B762" s="45" t="s">
        <v>1037</v>
      </c>
      <c r="C762" s="45" t="s">
        <v>17</v>
      </c>
      <c r="D762" s="45" t="s">
        <v>1226</v>
      </c>
      <c r="E762" s="45" t="s">
        <v>2787</v>
      </c>
      <c r="F762" s="45" t="s">
        <v>2786</v>
      </c>
      <c r="G762" s="45" t="s">
        <v>2169</v>
      </c>
      <c r="H762" s="46">
        <v>0</v>
      </c>
      <c r="I762" s="47">
        <v>0</v>
      </c>
      <c r="J762" s="36" t="str">
        <f t="shared" si="22"/>
        <v>4544760</v>
      </c>
      <c r="K762" s="48" t="str">
        <f t="shared" si="23"/>
        <v>N</v>
      </c>
    </row>
    <row r="763" spans="1:11" x14ac:dyDescent="0.35">
      <c r="A763" s="45" t="s">
        <v>2785</v>
      </c>
      <c r="B763" s="45" t="s">
        <v>1037</v>
      </c>
      <c r="C763" s="45" t="s">
        <v>17</v>
      </c>
      <c r="D763" s="45" t="s">
        <v>1226</v>
      </c>
      <c r="E763" s="45" t="s">
        <v>2788</v>
      </c>
      <c r="F763" s="45" t="s">
        <v>2786</v>
      </c>
      <c r="G763" s="45" t="s">
        <v>2169</v>
      </c>
      <c r="H763" s="46">
        <v>2609184</v>
      </c>
      <c r="I763" s="47">
        <v>0.54830000000000001</v>
      </c>
      <c r="J763" s="36" t="str">
        <f t="shared" si="22"/>
        <v>4544760</v>
      </c>
      <c r="K763" s="48" t="str">
        <f t="shared" si="23"/>
        <v>N</v>
      </c>
    </row>
    <row r="764" spans="1:11" x14ac:dyDescent="0.35">
      <c r="A764" s="45" t="s">
        <v>2785</v>
      </c>
      <c r="B764" s="45" t="s">
        <v>1234</v>
      </c>
      <c r="C764" s="45" t="s">
        <v>17</v>
      </c>
      <c r="D764" s="45" t="s">
        <v>1235</v>
      </c>
      <c r="E764" s="45" t="s">
        <v>2170</v>
      </c>
      <c r="F764" s="45" t="s">
        <v>1234</v>
      </c>
      <c r="G764" s="45" t="s">
        <v>2198</v>
      </c>
      <c r="H764" s="46">
        <v>0</v>
      </c>
      <c r="I764" s="47">
        <v>0</v>
      </c>
      <c r="J764" s="36" t="str">
        <f t="shared" si="22"/>
        <v>4644805</v>
      </c>
      <c r="K764" s="48" t="str">
        <f t="shared" si="23"/>
        <v>Y</v>
      </c>
    </row>
    <row r="765" spans="1:11" x14ac:dyDescent="0.35">
      <c r="A765" s="45" t="s">
        <v>2785</v>
      </c>
      <c r="B765" s="45" t="s">
        <v>1234</v>
      </c>
      <c r="C765" s="45" t="s">
        <v>17</v>
      </c>
      <c r="D765" s="45" t="s">
        <v>1235</v>
      </c>
      <c r="E765" s="45" t="s">
        <v>19</v>
      </c>
      <c r="F765" s="45" t="s">
        <v>1234</v>
      </c>
      <c r="G765" s="45" t="s">
        <v>2198</v>
      </c>
      <c r="H765" s="46">
        <v>1767169</v>
      </c>
      <c r="I765" s="47">
        <v>0.24970000000000001</v>
      </c>
      <c r="J765" s="36" t="str">
        <f t="shared" si="22"/>
        <v>4644805</v>
      </c>
      <c r="K765" s="48" t="str">
        <f t="shared" si="23"/>
        <v>Y</v>
      </c>
    </row>
    <row r="766" spans="1:11" x14ac:dyDescent="0.35">
      <c r="A766" s="45" t="s">
        <v>2785</v>
      </c>
      <c r="B766" s="45" t="s">
        <v>1234</v>
      </c>
      <c r="C766" s="45" t="s">
        <v>17</v>
      </c>
      <c r="D766" s="45" t="s">
        <v>1235</v>
      </c>
      <c r="E766" s="45" t="s">
        <v>50</v>
      </c>
      <c r="F766" s="45" t="s">
        <v>1234</v>
      </c>
      <c r="G766" s="45" t="s">
        <v>2198</v>
      </c>
      <c r="H766" s="46">
        <v>1858901</v>
      </c>
      <c r="I766" s="47">
        <v>0.25669999999999998</v>
      </c>
      <c r="J766" s="36" t="str">
        <f t="shared" si="22"/>
        <v>4644805</v>
      </c>
      <c r="K766" s="48" t="str">
        <f t="shared" si="23"/>
        <v>Y</v>
      </c>
    </row>
    <row r="767" spans="1:11" x14ac:dyDescent="0.35">
      <c r="A767" s="45" t="s">
        <v>2785</v>
      </c>
      <c r="B767" s="45" t="s">
        <v>1234</v>
      </c>
      <c r="C767" s="45" t="s">
        <v>17</v>
      </c>
      <c r="D767" s="45" t="s">
        <v>1235</v>
      </c>
      <c r="E767" s="45" t="s">
        <v>2787</v>
      </c>
      <c r="F767" s="45" t="s">
        <v>1234</v>
      </c>
      <c r="G767" s="45" t="s">
        <v>2198</v>
      </c>
      <c r="H767" s="46">
        <v>0</v>
      </c>
      <c r="I767" s="47">
        <v>0</v>
      </c>
      <c r="J767" s="36" t="str">
        <f t="shared" si="22"/>
        <v>4644805</v>
      </c>
      <c r="K767" s="48" t="str">
        <f t="shared" si="23"/>
        <v>Y</v>
      </c>
    </row>
    <row r="768" spans="1:11" x14ac:dyDescent="0.35">
      <c r="A768" s="45" t="s">
        <v>2785</v>
      </c>
      <c r="B768" s="45" t="s">
        <v>1234</v>
      </c>
      <c r="C768" s="45" t="s">
        <v>17</v>
      </c>
      <c r="D768" s="45" t="s">
        <v>1235</v>
      </c>
      <c r="E768" s="45" t="s">
        <v>2788</v>
      </c>
      <c r="F768" s="45" t="s">
        <v>1234</v>
      </c>
      <c r="G768" s="45" t="s">
        <v>2198</v>
      </c>
      <c r="H768" s="46">
        <v>4569728</v>
      </c>
      <c r="I768" s="47">
        <v>0.64570000000000005</v>
      </c>
      <c r="J768" s="36" t="str">
        <f t="shared" si="22"/>
        <v>4644805</v>
      </c>
      <c r="K768" s="48" t="str">
        <f t="shared" si="23"/>
        <v>Y</v>
      </c>
    </row>
    <row r="769" spans="1:11" x14ac:dyDescent="0.35">
      <c r="A769" s="45" t="s">
        <v>2785</v>
      </c>
      <c r="B769" s="45" t="s">
        <v>1234</v>
      </c>
      <c r="C769" s="45" t="s">
        <v>17</v>
      </c>
      <c r="D769" s="45" t="s">
        <v>1242</v>
      </c>
      <c r="E769" s="45" t="s">
        <v>19</v>
      </c>
      <c r="F769" s="45" t="s">
        <v>2786</v>
      </c>
      <c r="G769" s="45" t="s">
        <v>2169</v>
      </c>
      <c r="H769" s="46">
        <v>1226306</v>
      </c>
      <c r="I769" s="47">
        <v>0.47410000000000002</v>
      </c>
      <c r="J769" s="36" t="str">
        <f t="shared" si="22"/>
        <v>4644860</v>
      </c>
      <c r="K769" s="48" t="str">
        <f t="shared" si="23"/>
        <v>N</v>
      </c>
    </row>
    <row r="770" spans="1:11" x14ac:dyDescent="0.35">
      <c r="A770" s="45" t="s">
        <v>2785</v>
      </c>
      <c r="B770" s="45" t="s">
        <v>1234</v>
      </c>
      <c r="C770" s="45" t="s">
        <v>17</v>
      </c>
      <c r="D770" s="45" t="s">
        <v>1242</v>
      </c>
      <c r="E770" s="45" t="s">
        <v>30</v>
      </c>
      <c r="F770" s="45" t="s">
        <v>2786</v>
      </c>
      <c r="G770" s="45" t="s">
        <v>2169</v>
      </c>
      <c r="H770" s="46">
        <v>86134</v>
      </c>
      <c r="I770" s="47">
        <v>3.3300000000000003E-2</v>
      </c>
      <c r="J770" s="36" t="str">
        <f t="shared" si="22"/>
        <v>4644860</v>
      </c>
      <c r="K770" s="48" t="str">
        <f t="shared" si="23"/>
        <v>N</v>
      </c>
    </row>
    <row r="771" spans="1:11" x14ac:dyDescent="0.35">
      <c r="A771" s="45" t="s">
        <v>2785</v>
      </c>
      <c r="B771" s="45" t="s">
        <v>1234</v>
      </c>
      <c r="C771" s="45" t="s">
        <v>17</v>
      </c>
      <c r="D771" s="45" t="s">
        <v>1242</v>
      </c>
      <c r="E771" s="45" t="s">
        <v>2787</v>
      </c>
      <c r="F771" s="45" t="s">
        <v>2786</v>
      </c>
      <c r="G771" s="45" t="s">
        <v>2169</v>
      </c>
      <c r="H771" s="46">
        <v>0</v>
      </c>
      <c r="I771" s="47">
        <v>0</v>
      </c>
      <c r="J771" s="36" t="str">
        <f t="shared" ref="J771:J834" si="24">B771&amp;C771&amp;D771</f>
        <v>4644860</v>
      </c>
      <c r="K771" s="48" t="str">
        <f t="shared" ref="K771:K834" si="25">G771</f>
        <v>N</v>
      </c>
    </row>
    <row r="772" spans="1:11" x14ac:dyDescent="0.35">
      <c r="A772" s="45" t="s">
        <v>2785</v>
      </c>
      <c r="B772" s="45" t="s">
        <v>1234</v>
      </c>
      <c r="C772" s="45" t="s">
        <v>17</v>
      </c>
      <c r="D772" s="45" t="s">
        <v>1242</v>
      </c>
      <c r="E772" s="45" t="s">
        <v>2788</v>
      </c>
      <c r="F772" s="45" t="s">
        <v>2786</v>
      </c>
      <c r="G772" s="45" t="s">
        <v>2169</v>
      </c>
      <c r="H772" s="46">
        <v>1278555</v>
      </c>
      <c r="I772" s="47">
        <v>0.49430000000000002</v>
      </c>
      <c r="J772" s="36" t="str">
        <f t="shared" si="24"/>
        <v>4644860</v>
      </c>
      <c r="K772" s="48" t="str">
        <f t="shared" si="25"/>
        <v>N</v>
      </c>
    </row>
    <row r="773" spans="1:11" x14ac:dyDescent="0.35">
      <c r="A773" s="45" t="s">
        <v>2785</v>
      </c>
      <c r="B773" s="45" t="s">
        <v>1234</v>
      </c>
      <c r="C773" s="45" t="s">
        <v>17</v>
      </c>
      <c r="D773" s="45" t="s">
        <v>1248</v>
      </c>
      <c r="E773" s="45" t="s">
        <v>2170</v>
      </c>
      <c r="F773" s="45" t="s">
        <v>2786</v>
      </c>
      <c r="G773" s="45" t="s">
        <v>2169</v>
      </c>
      <c r="H773" s="46">
        <v>0</v>
      </c>
      <c r="I773" s="47">
        <v>0</v>
      </c>
      <c r="J773" s="36" t="str">
        <f t="shared" si="24"/>
        <v>4644915</v>
      </c>
      <c r="K773" s="48" t="str">
        <f t="shared" si="25"/>
        <v>N</v>
      </c>
    </row>
    <row r="774" spans="1:11" x14ac:dyDescent="0.35">
      <c r="A774" s="45" t="s">
        <v>2785</v>
      </c>
      <c r="B774" s="45" t="s">
        <v>1234</v>
      </c>
      <c r="C774" s="45" t="s">
        <v>17</v>
      </c>
      <c r="D774" s="45" t="s">
        <v>1248</v>
      </c>
      <c r="E774" s="45" t="s">
        <v>19</v>
      </c>
      <c r="F774" s="45" t="s">
        <v>2786</v>
      </c>
      <c r="G774" s="45" t="s">
        <v>2169</v>
      </c>
      <c r="H774" s="46">
        <v>412817</v>
      </c>
      <c r="I774" s="47">
        <v>0.16889999999999999</v>
      </c>
      <c r="J774" s="36" t="str">
        <f t="shared" si="24"/>
        <v>4644915</v>
      </c>
      <c r="K774" s="48" t="str">
        <f t="shared" si="25"/>
        <v>N</v>
      </c>
    </row>
    <row r="775" spans="1:11" x14ac:dyDescent="0.35">
      <c r="A775" s="45" t="s">
        <v>2785</v>
      </c>
      <c r="B775" s="45" t="s">
        <v>1234</v>
      </c>
      <c r="C775" s="45" t="s">
        <v>17</v>
      </c>
      <c r="D775" s="45" t="s">
        <v>1248</v>
      </c>
      <c r="E775" s="45" t="s">
        <v>2787</v>
      </c>
      <c r="F775" s="45" t="s">
        <v>2786</v>
      </c>
      <c r="G775" s="45" t="s">
        <v>2169</v>
      </c>
      <c r="H775" s="46">
        <v>0</v>
      </c>
      <c r="I775" s="47">
        <v>0</v>
      </c>
      <c r="J775" s="36" t="str">
        <f t="shared" si="24"/>
        <v>4644915</v>
      </c>
      <c r="K775" s="48" t="str">
        <f t="shared" si="25"/>
        <v>N</v>
      </c>
    </row>
    <row r="776" spans="1:11" x14ac:dyDescent="0.35">
      <c r="A776" s="45" t="s">
        <v>2785</v>
      </c>
      <c r="B776" s="45" t="s">
        <v>1234</v>
      </c>
      <c r="C776" s="45" t="s">
        <v>17</v>
      </c>
      <c r="D776" s="45" t="s">
        <v>1248</v>
      </c>
      <c r="E776" s="45" t="s">
        <v>2788</v>
      </c>
      <c r="F776" s="45" t="s">
        <v>2786</v>
      </c>
      <c r="G776" s="45" t="s">
        <v>2169</v>
      </c>
      <c r="H776" s="46">
        <v>1311531</v>
      </c>
      <c r="I776" s="47">
        <v>0.53659999999999997</v>
      </c>
      <c r="J776" s="36" t="str">
        <f t="shared" si="24"/>
        <v>4644915</v>
      </c>
      <c r="K776" s="48" t="str">
        <f t="shared" si="25"/>
        <v>N</v>
      </c>
    </row>
    <row r="777" spans="1:11" x14ac:dyDescent="0.35">
      <c r="A777" s="45" t="s">
        <v>2785</v>
      </c>
      <c r="B777" s="45" t="s">
        <v>1234</v>
      </c>
      <c r="C777" s="45" t="s">
        <v>17</v>
      </c>
      <c r="D777" s="45" t="s">
        <v>1252</v>
      </c>
      <c r="E777" s="45" t="s">
        <v>2170</v>
      </c>
      <c r="F777" s="45" t="s">
        <v>1234</v>
      </c>
      <c r="G777" s="45" t="s">
        <v>2198</v>
      </c>
      <c r="H777" s="46">
        <v>0</v>
      </c>
      <c r="I777" s="47">
        <v>0</v>
      </c>
      <c r="J777" s="36" t="str">
        <f t="shared" si="24"/>
        <v>4644925</v>
      </c>
      <c r="K777" s="48" t="str">
        <f t="shared" si="25"/>
        <v>Y</v>
      </c>
    </row>
    <row r="778" spans="1:11" x14ac:dyDescent="0.35">
      <c r="A778" s="45" t="s">
        <v>2785</v>
      </c>
      <c r="B778" s="45" t="s">
        <v>1234</v>
      </c>
      <c r="C778" s="45" t="s">
        <v>17</v>
      </c>
      <c r="D778" s="45" t="s">
        <v>1252</v>
      </c>
      <c r="E778" s="45" t="s">
        <v>19</v>
      </c>
      <c r="F778" s="45" t="s">
        <v>1234</v>
      </c>
      <c r="G778" s="45" t="s">
        <v>2198</v>
      </c>
      <c r="H778" s="46">
        <v>12869613</v>
      </c>
      <c r="I778" s="47">
        <v>0.41020000000000001</v>
      </c>
      <c r="J778" s="36" t="str">
        <f t="shared" si="24"/>
        <v>4644925</v>
      </c>
      <c r="K778" s="48" t="str">
        <f t="shared" si="25"/>
        <v>Y</v>
      </c>
    </row>
    <row r="779" spans="1:11" x14ac:dyDescent="0.35">
      <c r="A779" s="45" t="s">
        <v>2785</v>
      </c>
      <c r="B779" s="45" t="s">
        <v>1234</v>
      </c>
      <c r="C779" s="45" t="s">
        <v>17</v>
      </c>
      <c r="D779" s="45" t="s">
        <v>1252</v>
      </c>
      <c r="E779" s="45" t="s">
        <v>30</v>
      </c>
      <c r="F779" s="45" t="s">
        <v>1234</v>
      </c>
      <c r="G779" s="45" t="s">
        <v>2198</v>
      </c>
      <c r="H779" s="46">
        <v>709052</v>
      </c>
      <c r="I779" s="47">
        <v>2.2599999999999999E-2</v>
      </c>
      <c r="J779" s="36" t="str">
        <f t="shared" si="24"/>
        <v>4644925</v>
      </c>
      <c r="K779" s="48" t="str">
        <f t="shared" si="25"/>
        <v>Y</v>
      </c>
    </row>
    <row r="780" spans="1:11" x14ac:dyDescent="0.35">
      <c r="A780" s="45" t="s">
        <v>2785</v>
      </c>
      <c r="B780" s="45" t="s">
        <v>1234</v>
      </c>
      <c r="C780" s="45" t="s">
        <v>17</v>
      </c>
      <c r="D780" s="45" t="s">
        <v>1252</v>
      </c>
      <c r="E780" s="45" t="s">
        <v>2787</v>
      </c>
      <c r="F780" s="45" t="s">
        <v>1234</v>
      </c>
      <c r="G780" s="45" t="s">
        <v>2198</v>
      </c>
      <c r="H780" s="46">
        <v>0</v>
      </c>
      <c r="I780" s="47">
        <v>0</v>
      </c>
      <c r="J780" s="36" t="str">
        <f t="shared" si="24"/>
        <v>4644925</v>
      </c>
      <c r="K780" s="48" t="str">
        <f t="shared" si="25"/>
        <v>Y</v>
      </c>
    </row>
    <row r="781" spans="1:11" x14ac:dyDescent="0.35">
      <c r="A781" s="45" t="s">
        <v>2785</v>
      </c>
      <c r="B781" s="45" t="s">
        <v>1234</v>
      </c>
      <c r="C781" s="45" t="s">
        <v>17</v>
      </c>
      <c r="D781" s="45" t="s">
        <v>1252</v>
      </c>
      <c r="E781" s="45" t="s">
        <v>2788</v>
      </c>
      <c r="F781" s="45" t="s">
        <v>1234</v>
      </c>
      <c r="G781" s="45" t="s">
        <v>2198</v>
      </c>
      <c r="H781" s="46">
        <v>12223309</v>
      </c>
      <c r="I781" s="47">
        <v>0.3896</v>
      </c>
      <c r="J781" s="36" t="str">
        <f t="shared" si="24"/>
        <v>4644925</v>
      </c>
      <c r="K781" s="48" t="str">
        <f t="shared" si="25"/>
        <v>Y</v>
      </c>
    </row>
    <row r="782" spans="1:11" x14ac:dyDescent="0.35">
      <c r="A782" s="45" t="s">
        <v>2785</v>
      </c>
      <c r="B782" s="45" t="s">
        <v>1234</v>
      </c>
      <c r="C782" s="45" t="s">
        <v>17</v>
      </c>
      <c r="D782" s="45" t="s">
        <v>1257</v>
      </c>
      <c r="E782" s="45" t="s">
        <v>19</v>
      </c>
      <c r="F782" s="45" t="s">
        <v>2786</v>
      </c>
      <c r="G782" s="45" t="s">
        <v>2169</v>
      </c>
      <c r="H782" s="46">
        <v>1458944</v>
      </c>
      <c r="I782" s="47">
        <v>0.48970000000000002</v>
      </c>
      <c r="J782" s="36" t="str">
        <f t="shared" si="24"/>
        <v>4644940</v>
      </c>
      <c r="K782" s="48" t="str">
        <f t="shared" si="25"/>
        <v>N</v>
      </c>
    </row>
    <row r="783" spans="1:11" x14ac:dyDescent="0.35">
      <c r="A783" s="45" t="s">
        <v>2785</v>
      </c>
      <c r="B783" s="45" t="s">
        <v>1234</v>
      </c>
      <c r="C783" s="45" t="s">
        <v>17</v>
      </c>
      <c r="D783" s="45" t="s">
        <v>1257</v>
      </c>
      <c r="E783" s="45" t="s">
        <v>30</v>
      </c>
      <c r="F783" s="45" t="s">
        <v>2786</v>
      </c>
      <c r="G783" s="45" t="s">
        <v>2169</v>
      </c>
      <c r="H783" s="46">
        <v>74184</v>
      </c>
      <c r="I783" s="47">
        <v>2.4899999999999999E-2</v>
      </c>
      <c r="J783" s="36" t="str">
        <f t="shared" si="24"/>
        <v>4644940</v>
      </c>
      <c r="K783" s="48" t="str">
        <f t="shared" si="25"/>
        <v>N</v>
      </c>
    </row>
    <row r="784" spans="1:11" x14ac:dyDescent="0.35">
      <c r="A784" s="45" t="s">
        <v>2785</v>
      </c>
      <c r="B784" s="45" t="s">
        <v>1234</v>
      </c>
      <c r="C784" s="45" t="s">
        <v>17</v>
      </c>
      <c r="D784" s="45" t="s">
        <v>1257</v>
      </c>
      <c r="E784" s="45" t="s">
        <v>2787</v>
      </c>
      <c r="F784" s="45" t="s">
        <v>2786</v>
      </c>
      <c r="G784" s="45" t="s">
        <v>2169</v>
      </c>
      <c r="H784" s="46">
        <v>0</v>
      </c>
      <c r="I784" s="47">
        <v>0</v>
      </c>
      <c r="J784" s="36" t="str">
        <f t="shared" si="24"/>
        <v>4644940</v>
      </c>
      <c r="K784" s="48" t="str">
        <f t="shared" si="25"/>
        <v>N</v>
      </c>
    </row>
    <row r="785" spans="1:11" x14ac:dyDescent="0.35">
      <c r="A785" s="45" t="s">
        <v>2785</v>
      </c>
      <c r="B785" s="45" t="s">
        <v>1234</v>
      </c>
      <c r="C785" s="45" t="s">
        <v>17</v>
      </c>
      <c r="D785" s="45" t="s">
        <v>1257</v>
      </c>
      <c r="E785" s="45" t="s">
        <v>2788</v>
      </c>
      <c r="F785" s="45" t="s">
        <v>2786</v>
      </c>
      <c r="G785" s="45" t="s">
        <v>2169</v>
      </c>
      <c r="H785" s="46">
        <v>1638892</v>
      </c>
      <c r="I785" s="47">
        <v>0.55010000000000003</v>
      </c>
      <c r="J785" s="36" t="str">
        <f t="shared" si="24"/>
        <v>4644940</v>
      </c>
      <c r="K785" s="48" t="str">
        <f t="shared" si="25"/>
        <v>N</v>
      </c>
    </row>
    <row r="786" spans="1:11" x14ac:dyDescent="0.35">
      <c r="A786" s="45" t="s">
        <v>2785</v>
      </c>
      <c r="B786" s="45" t="s">
        <v>1234</v>
      </c>
      <c r="C786" s="45" t="s">
        <v>17</v>
      </c>
      <c r="D786" s="45" t="s">
        <v>1260</v>
      </c>
      <c r="E786" s="45" t="s">
        <v>19</v>
      </c>
      <c r="F786" s="45" t="s">
        <v>2786</v>
      </c>
      <c r="G786" s="45" t="s">
        <v>2169</v>
      </c>
      <c r="H786" s="46">
        <v>8127997</v>
      </c>
      <c r="I786" s="47">
        <v>0.4415</v>
      </c>
      <c r="J786" s="36" t="str">
        <f t="shared" si="24"/>
        <v>4644945</v>
      </c>
      <c r="K786" s="48" t="str">
        <f t="shared" si="25"/>
        <v>N</v>
      </c>
    </row>
    <row r="787" spans="1:11" x14ac:dyDescent="0.35">
      <c r="A787" s="45" t="s">
        <v>2785</v>
      </c>
      <c r="B787" s="45" t="s">
        <v>1234</v>
      </c>
      <c r="C787" s="45" t="s">
        <v>17</v>
      </c>
      <c r="D787" s="45" t="s">
        <v>1260</v>
      </c>
      <c r="E787" s="45" t="s">
        <v>2787</v>
      </c>
      <c r="F787" s="45" t="s">
        <v>2786</v>
      </c>
      <c r="G787" s="45" t="s">
        <v>2169</v>
      </c>
      <c r="H787" s="46">
        <v>0</v>
      </c>
      <c r="I787" s="47">
        <v>0</v>
      </c>
      <c r="J787" s="36" t="str">
        <f t="shared" si="24"/>
        <v>4644945</v>
      </c>
      <c r="K787" s="48" t="str">
        <f t="shared" si="25"/>
        <v>N</v>
      </c>
    </row>
    <row r="788" spans="1:11" x14ac:dyDescent="0.35">
      <c r="A788" s="45" t="s">
        <v>2785</v>
      </c>
      <c r="B788" s="45" t="s">
        <v>1234</v>
      </c>
      <c r="C788" s="45" t="s">
        <v>17</v>
      </c>
      <c r="D788" s="45" t="s">
        <v>1260</v>
      </c>
      <c r="E788" s="45" t="s">
        <v>2788</v>
      </c>
      <c r="F788" s="45" t="s">
        <v>2786</v>
      </c>
      <c r="G788" s="45" t="s">
        <v>2169</v>
      </c>
      <c r="H788" s="46">
        <v>9654182</v>
      </c>
      <c r="I788" s="47">
        <v>0.52439999999999998</v>
      </c>
      <c r="J788" s="36" t="str">
        <f t="shared" si="24"/>
        <v>4644945</v>
      </c>
      <c r="K788" s="48" t="str">
        <f t="shared" si="25"/>
        <v>N</v>
      </c>
    </row>
    <row r="789" spans="1:11" x14ac:dyDescent="0.35">
      <c r="A789" s="45" t="s">
        <v>2785</v>
      </c>
      <c r="B789" s="45" t="s">
        <v>1234</v>
      </c>
      <c r="C789" s="45" t="s">
        <v>17</v>
      </c>
      <c r="D789" s="45" t="s">
        <v>1815</v>
      </c>
      <c r="E789" s="45" t="s">
        <v>2170</v>
      </c>
      <c r="F789" s="45" t="s">
        <v>1814</v>
      </c>
      <c r="G789" s="45" t="s">
        <v>2198</v>
      </c>
      <c r="H789" s="46">
        <v>0</v>
      </c>
      <c r="I789" s="47">
        <v>0</v>
      </c>
      <c r="J789" s="36" t="str">
        <f t="shared" si="24"/>
        <v>4647150</v>
      </c>
      <c r="K789" s="48" t="str">
        <f t="shared" si="25"/>
        <v>Y</v>
      </c>
    </row>
    <row r="790" spans="1:11" x14ac:dyDescent="0.35">
      <c r="A790" s="45" t="s">
        <v>2785</v>
      </c>
      <c r="B790" s="45" t="s">
        <v>1234</v>
      </c>
      <c r="C790" s="45" t="s">
        <v>17</v>
      </c>
      <c r="D790" s="45" t="s">
        <v>1815</v>
      </c>
      <c r="E790" s="45" t="s">
        <v>19</v>
      </c>
      <c r="F790" s="45" t="s">
        <v>1814</v>
      </c>
      <c r="G790" s="45" t="s">
        <v>2198</v>
      </c>
      <c r="H790" s="46">
        <v>113397</v>
      </c>
      <c r="I790" s="47">
        <v>0.44879999999999998</v>
      </c>
      <c r="J790" s="36" t="str">
        <f t="shared" si="24"/>
        <v>4647150</v>
      </c>
      <c r="K790" s="48" t="str">
        <f t="shared" si="25"/>
        <v>Y</v>
      </c>
    </row>
    <row r="791" spans="1:11" x14ac:dyDescent="0.35">
      <c r="A791" s="45" t="s">
        <v>2785</v>
      </c>
      <c r="B791" s="45" t="s">
        <v>1234</v>
      </c>
      <c r="C791" s="45" t="s">
        <v>17</v>
      </c>
      <c r="D791" s="45" t="s">
        <v>1815</v>
      </c>
      <c r="E791" s="45" t="s">
        <v>2787</v>
      </c>
      <c r="F791" s="45" t="s">
        <v>1814</v>
      </c>
      <c r="G791" s="45" t="s">
        <v>2198</v>
      </c>
      <c r="H791" s="46">
        <v>0</v>
      </c>
      <c r="I791" s="47">
        <v>0</v>
      </c>
      <c r="J791" s="36" t="str">
        <f t="shared" si="24"/>
        <v>4647150</v>
      </c>
      <c r="K791" s="48" t="str">
        <f t="shared" si="25"/>
        <v>Y</v>
      </c>
    </row>
    <row r="792" spans="1:11" x14ac:dyDescent="0.35">
      <c r="A792" s="45" t="s">
        <v>2785</v>
      </c>
      <c r="B792" s="45" t="s">
        <v>1234</v>
      </c>
      <c r="C792" s="45" t="s">
        <v>17</v>
      </c>
      <c r="D792" s="45" t="s">
        <v>1815</v>
      </c>
      <c r="E792" s="45" t="s">
        <v>2788</v>
      </c>
      <c r="F792" s="45" t="s">
        <v>1814</v>
      </c>
      <c r="G792" s="45" t="s">
        <v>2198</v>
      </c>
      <c r="H792" s="46">
        <v>140584</v>
      </c>
      <c r="I792" s="47">
        <v>0.55640000000000001</v>
      </c>
      <c r="J792" s="36" t="str">
        <f t="shared" si="24"/>
        <v>4647150</v>
      </c>
      <c r="K792" s="48" t="str">
        <f t="shared" si="25"/>
        <v>Y</v>
      </c>
    </row>
    <row r="793" spans="1:11" x14ac:dyDescent="0.35">
      <c r="A793" s="45" t="s">
        <v>2785</v>
      </c>
      <c r="B793" s="45" t="s">
        <v>1262</v>
      </c>
      <c r="C793" s="45" t="s">
        <v>17</v>
      </c>
      <c r="D793" s="45" t="s">
        <v>1263</v>
      </c>
      <c r="E793" s="45" t="s">
        <v>2170</v>
      </c>
      <c r="F793" s="45" t="s">
        <v>2786</v>
      </c>
      <c r="G793" s="45" t="s">
        <v>2169</v>
      </c>
      <c r="H793" s="46">
        <v>0</v>
      </c>
      <c r="I793" s="47">
        <v>0</v>
      </c>
      <c r="J793" s="36" t="str">
        <f t="shared" si="24"/>
        <v>4745075</v>
      </c>
      <c r="K793" s="48" t="str">
        <f t="shared" si="25"/>
        <v>N</v>
      </c>
    </row>
    <row r="794" spans="1:11" x14ac:dyDescent="0.35">
      <c r="A794" s="45" t="s">
        <v>2785</v>
      </c>
      <c r="B794" s="45" t="s">
        <v>1262</v>
      </c>
      <c r="C794" s="45" t="s">
        <v>17</v>
      </c>
      <c r="D794" s="45" t="s">
        <v>1263</v>
      </c>
      <c r="E794" s="45" t="s">
        <v>19</v>
      </c>
      <c r="F794" s="45" t="s">
        <v>2786</v>
      </c>
      <c r="G794" s="45" t="s">
        <v>2169</v>
      </c>
      <c r="H794" s="46">
        <v>5901309</v>
      </c>
      <c r="I794" s="47">
        <v>0.39</v>
      </c>
      <c r="J794" s="36" t="str">
        <f t="shared" si="24"/>
        <v>4745075</v>
      </c>
      <c r="K794" s="48" t="str">
        <f t="shared" si="25"/>
        <v>N</v>
      </c>
    </row>
    <row r="795" spans="1:11" x14ac:dyDescent="0.35">
      <c r="A795" s="45" t="s">
        <v>2785</v>
      </c>
      <c r="B795" s="45" t="s">
        <v>1262</v>
      </c>
      <c r="C795" s="45" t="s">
        <v>17</v>
      </c>
      <c r="D795" s="45" t="s">
        <v>1263</v>
      </c>
      <c r="E795" s="45" t="s">
        <v>30</v>
      </c>
      <c r="F795" s="45" t="s">
        <v>2786</v>
      </c>
      <c r="G795" s="45" t="s">
        <v>2169</v>
      </c>
      <c r="H795" s="46">
        <v>48421</v>
      </c>
      <c r="I795" s="47">
        <v>3.2000000000000002E-3</v>
      </c>
      <c r="J795" s="36" t="str">
        <f t="shared" si="24"/>
        <v>4745075</v>
      </c>
      <c r="K795" s="48" t="str">
        <f t="shared" si="25"/>
        <v>N</v>
      </c>
    </row>
    <row r="796" spans="1:11" x14ac:dyDescent="0.35">
      <c r="A796" s="45" t="s">
        <v>2785</v>
      </c>
      <c r="B796" s="45" t="s">
        <v>1262</v>
      </c>
      <c r="C796" s="45" t="s">
        <v>17</v>
      </c>
      <c r="D796" s="45" t="s">
        <v>1263</v>
      </c>
      <c r="E796" s="45" t="s">
        <v>2787</v>
      </c>
      <c r="F796" s="45" t="s">
        <v>2786</v>
      </c>
      <c r="G796" s="45" t="s">
        <v>2169</v>
      </c>
      <c r="H796" s="46">
        <v>0</v>
      </c>
      <c r="I796" s="47">
        <v>0</v>
      </c>
      <c r="J796" s="36" t="str">
        <f t="shared" si="24"/>
        <v>4745075</v>
      </c>
      <c r="K796" s="48" t="str">
        <f t="shared" si="25"/>
        <v>N</v>
      </c>
    </row>
    <row r="797" spans="1:11" x14ac:dyDescent="0.35">
      <c r="A797" s="45" t="s">
        <v>2785</v>
      </c>
      <c r="B797" s="45" t="s">
        <v>1262</v>
      </c>
      <c r="C797" s="45" t="s">
        <v>17</v>
      </c>
      <c r="D797" s="45" t="s">
        <v>1263</v>
      </c>
      <c r="E797" s="45" t="s">
        <v>2788</v>
      </c>
      <c r="F797" s="45" t="s">
        <v>2786</v>
      </c>
      <c r="G797" s="45" t="s">
        <v>2169</v>
      </c>
      <c r="H797" s="46">
        <v>9147029</v>
      </c>
      <c r="I797" s="47">
        <v>0.60450000000000004</v>
      </c>
      <c r="J797" s="36" t="str">
        <f t="shared" si="24"/>
        <v>4745075</v>
      </c>
      <c r="K797" s="48" t="str">
        <f t="shared" si="25"/>
        <v>N</v>
      </c>
    </row>
    <row r="798" spans="1:11" x14ac:dyDescent="0.35">
      <c r="A798" s="45" t="s">
        <v>2785</v>
      </c>
      <c r="B798" s="45" t="s">
        <v>1262</v>
      </c>
      <c r="C798" s="45" t="s">
        <v>17</v>
      </c>
      <c r="D798" s="45" t="s">
        <v>1270</v>
      </c>
      <c r="E798" s="45" t="s">
        <v>2170</v>
      </c>
      <c r="F798" s="45" t="s">
        <v>2786</v>
      </c>
      <c r="G798" s="45" t="s">
        <v>2169</v>
      </c>
      <c r="H798" s="46">
        <v>0</v>
      </c>
      <c r="I798" s="47">
        <v>0</v>
      </c>
      <c r="J798" s="36" t="str">
        <f t="shared" si="24"/>
        <v>4745085</v>
      </c>
      <c r="K798" s="48" t="str">
        <f t="shared" si="25"/>
        <v>N</v>
      </c>
    </row>
    <row r="799" spans="1:11" x14ac:dyDescent="0.35">
      <c r="A799" s="45" t="s">
        <v>2785</v>
      </c>
      <c r="B799" s="45" t="s">
        <v>1262</v>
      </c>
      <c r="C799" s="45" t="s">
        <v>17</v>
      </c>
      <c r="D799" s="45" t="s">
        <v>1270</v>
      </c>
      <c r="E799" s="45" t="s">
        <v>19</v>
      </c>
      <c r="F799" s="45" t="s">
        <v>2786</v>
      </c>
      <c r="G799" s="45" t="s">
        <v>2169</v>
      </c>
      <c r="H799" s="46">
        <v>3363394</v>
      </c>
      <c r="I799" s="47">
        <v>0.65139999999999998</v>
      </c>
      <c r="J799" s="36" t="str">
        <f t="shared" si="24"/>
        <v>4745085</v>
      </c>
      <c r="K799" s="48" t="str">
        <f t="shared" si="25"/>
        <v>N</v>
      </c>
    </row>
    <row r="800" spans="1:11" x14ac:dyDescent="0.35">
      <c r="A800" s="45" t="s">
        <v>2785</v>
      </c>
      <c r="B800" s="45" t="s">
        <v>1262</v>
      </c>
      <c r="C800" s="45" t="s">
        <v>17</v>
      </c>
      <c r="D800" s="45" t="s">
        <v>1270</v>
      </c>
      <c r="E800" s="45" t="s">
        <v>2787</v>
      </c>
      <c r="F800" s="45" t="s">
        <v>2786</v>
      </c>
      <c r="G800" s="45" t="s">
        <v>2169</v>
      </c>
      <c r="H800" s="46">
        <v>0</v>
      </c>
      <c r="I800" s="47">
        <v>0</v>
      </c>
      <c r="J800" s="36" t="str">
        <f t="shared" si="24"/>
        <v>4745085</v>
      </c>
      <c r="K800" s="48" t="str">
        <f t="shared" si="25"/>
        <v>N</v>
      </c>
    </row>
    <row r="801" spans="1:11" x14ac:dyDescent="0.35">
      <c r="A801" s="45" t="s">
        <v>2785</v>
      </c>
      <c r="B801" s="45" t="s">
        <v>1262</v>
      </c>
      <c r="C801" s="45" t="s">
        <v>17</v>
      </c>
      <c r="D801" s="45" t="s">
        <v>1270</v>
      </c>
      <c r="E801" s="45" t="s">
        <v>2788</v>
      </c>
      <c r="F801" s="45" t="s">
        <v>2786</v>
      </c>
      <c r="G801" s="45" t="s">
        <v>2169</v>
      </c>
      <c r="H801" s="46">
        <v>3204880</v>
      </c>
      <c r="I801" s="47">
        <v>0.62070000000000003</v>
      </c>
      <c r="J801" s="36" t="str">
        <f t="shared" si="24"/>
        <v>4745085</v>
      </c>
      <c r="K801" s="48" t="str">
        <f t="shared" si="25"/>
        <v>N</v>
      </c>
    </row>
    <row r="802" spans="1:11" x14ac:dyDescent="0.35">
      <c r="A802" s="45" t="s">
        <v>2785</v>
      </c>
      <c r="B802" s="45" t="s">
        <v>1275</v>
      </c>
      <c r="C802" s="45" t="s">
        <v>17</v>
      </c>
      <c r="D802" s="45" t="s">
        <v>523</v>
      </c>
      <c r="E802" s="45" t="s">
        <v>2170</v>
      </c>
      <c r="F802" s="45" t="s">
        <v>516</v>
      </c>
      <c r="G802" s="45" t="s">
        <v>2198</v>
      </c>
      <c r="H802" s="46">
        <v>0</v>
      </c>
      <c r="I802" s="47">
        <v>0</v>
      </c>
      <c r="J802" s="36" t="str">
        <f t="shared" si="24"/>
        <v>4842825</v>
      </c>
      <c r="K802" s="48" t="str">
        <f t="shared" si="25"/>
        <v>Y</v>
      </c>
    </row>
    <row r="803" spans="1:11" x14ac:dyDescent="0.35">
      <c r="A803" s="45" t="s">
        <v>2785</v>
      </c>
      <c r="B803" s="45" t="s">
        <v>1275</v>
      </c>
      <c r="C803" s="45" t="s">
        <v>17</v>
      </c>
      <c r="D803" s="45" t="s">
        <v>523</v>
      </c>
      <c r="E803" s="45" t="s">
        <v>19</v>
      </c>
      <c r="F803" s="45" t="s">
        <v>516</v>
      </c>
      <c r="G803" s="45" t="s">
        <v>2198</v>
      </c>
      <c r="H803" s="46">
        <v>821264</v>
      </c>
      <c r="I803" s="47">
        <v>0.34360000000000002</v>
      </c>
      <c r="J803" s="36" t="str">
        <f t="shared" si="24"/>
        <v>4842825</v>
      </c>
      <c r="K803" s="48" t="str">
        <f t="shared" si="25"/>
        <v>Y</v>
      </c>
    </row>
    <row r="804" spans="1:11" x14ac:dyDescent="0.35">
      <c r="A804" s="45" t="s">
        <v>2785</v>
      </c>
      <c r="B804" s="45" t="s">
        <v>1275</v>
      </c>
      <c r="C804" s="45" t="s">
        <v>17</v>
      </c>
      <c r="D804" s="45" t="s">
        <v>523</v>
      </c>
      <c r="E804" s="45" t="s">
        <v>2787</v>
      </c>
      <c r="F804" s="45" t="s">
        <v>516</v>
      </c>
      <c r="G804" s="45" t="s">
        <v>2198</v>
      </c>
      <c r="H804" s="46">
        <v>0</v>
      </c>
      <c r="I804" s="47">
        <v>0</v>
      </c>
      <c r="J804" s="36" t="str">
        <f t="shared" si="24"/>
        <v>4842825</v>
      </c>
      <c r="K804" s="48" t="str">
        <f t="shared" si="25"/>
        <v>Y</v>
      </c>
    </row>
    <row r="805" spans="1:11" x14ac:dyDescent="0.35">
      <c r="A805" s="45" t="s">
        <v>2785</v>
      </c>
      <c r="B805" s="45" t="s">
        <v>1275</v>
      </c>
      <c r="C805" s="45" t="s">
        <v>17</v>
      </c>
      <c r="D805" s="45" t="s">
        <v>523</v>
      </c>
      <c r="E805" s="45" t="s">
        <v>2788</v>
      </c>
      <c r="F805" s="45" t="s">
        <v>516</v>
      </c>
      <c r="G805" s="45" t="s">
        <v>2198</v>
      </c>
      <c r="H805" s="46">
        <v>1376024</v>
      </c>
      <c r="I805" s="47">
        <v>0.57569999999999999</v>
      </c>
      <c r="J805" s="36" t="str">
        <f t="shared" si="24"/>
        <v>4842825</v>
      </c>
      <c r="K805" s="48" t="str">
        <f t="shared" si="25"/>
        <v>Y</v>
      </c>
    </row>
    <row r="806" spans="1:11" x14ac:dyDescent="0.35">
      <c r="A806" s="45" t="s">
        <v>2785</v>
      </c>
      <c r="B806" s="45" t="s">
        <v>1275</v>
      </c>
      <c r="C806" s="45" t="s">
        <v>17</v>
      </c>
      <c r="D806" s="45" t="s">
        <v>1276</v>
      </c>
      <c r="E806" s="45" t="s">
        <v>19</v>
      </c>
      <c r="F806" s="45" t="s">
        <v>2786</v>
      </c>
      <c r="G806" s="45" t="s">
        <v>2169</v>
      </c>
      <c r="H806" s="46">
        <v>5018348</v>
      </c>
      <c r="I806" s="47">
        <v>0.81810000000000005</v>
      </c>
      <c r="J806" s="36" t="str">
        <f t="shared" si="24"/>
        <v>4845245</v>
      </c>
      <c r="K806" s="48" t="str">
        <f t="shared" si="25"/>
        <v>N</v>
      </c>
    </row>
    <row r="807" spans="1:11" x14ac:dyDescent="0.35">
      <c r="A807" s="45" t="s">
        <v>2785</v>
      </c>
      <c r="B807" s="45" t="s">
        <v>1275</v>
      </c>
      <c r="C807" s="45" t="s">
        <v>17</v>
      </c>
      <c r="D807" s="45" t="s">
        <v>1276</v>
      </c>
      <c r="E807" s="45" t="s">
        <v>2787</v>
      </c>
      <c r="F807" s="45" t="s">
        <v>2786</v>
      </c>
      <c r="G807" s="45" t="s">
        <v>2169</v>
      </c>
      <c r="H807" s="46">
        <v>0</v>
      </c>
      <c r="I807" s="47">
        <v>0</v>
      </c>
      <c r="J807" s="36" t="str">
        <f t="shared" si="24"/>
        <v>4845245</v>
      </c>
      <c r="K807" s="48" t="str">
        <f t="shared" si="25"/>
        <v>N</v>
      </c>
    </row>
    <row r="808" spans="1:11" x14ac:dyDescent="0.35">
      <c r="A808" s="45" t="s">
        <v>2785</v>
      </c>
      <c r="B808" s="45" t="s">
        <v>1275</v>
      </c>
      <c r="C808" s="45" t="s">
        <v>17</v>
      </c>
      <c r="D808" s="45" t="s">
        <v>1276</v>
      </c>
      <c r="E808" s="45" t="s">
        <v>2788</v>
      </c>
      <c r="F808" s="45" t="s">
        <v>2786</v>
      </c>
      <c r="G808" s="45" t="s">
        <v>2169</v>
      </c>
      <c r="H808" s="46">
        <v>4041792</v>
      </c>
      <c r="I808" s="47">
        <v>0.65890000000000004</v>
      </c>
      <c r="J808" s="36" t="str">
        <f t="shared" si="24"/>
        <v>4845245</v>
      </c>
      <c r="K808" s="48" t="str">
        <f t="shared" si="25"/>
        <v>N</v>
      </c>
    </row>
    <row r="809" spans="1:11" x14ac:dyDescent="0.35">
      <c r="A809" s="45" t="s">
        <v>2785</v>
      </c>
      <c r="B809" s="45" t="s">
        <v>1275</v>
      </c>
      <c r="C809" s="45" t="s">
        <v>17</v>
      </c>
      <c r="D809" s="45" t="s">
        <v>1282</v>
      </c>
      <c r="E809" s="45" t="s">
        <v>19</v>
      </c>
      <c r="F809" s="45" t="s">
        <v>2786</v>
      </c>
      <c r="G809" s="45" t="s">
        <v>2169</v>
      </c>
      <c r="H809" s="46">
        <v>8639388</v>
      </c>
      <c r="I809" s="47">
        <v>0.64439999999999997</v>
      </c>
      <c r="J809" s="36" t="str">
        <f t="shared" si="24"/>
        <v>4845255</v>
      </c>
      <c r="K809" s="48" t="str">
        <f t="shared" si="25"/>
        <v>N</v>
      </c>
    </row>
    <row r="810" spans="1:11" x14ac:dyDescent="0.35">
      <c r="A810" s="45" t="s">
        <v>2785</v>
      </c>
      <c r="B810" s="45" t="s">
        <v>1275</v>
      </c>
      <c r="C810" s="45" t="s">
        <v>17</v>
      </c>
      <c r="D810" s="45" t="s">
        <v>1282</v>
      </c>
      <c r="E810" s="45" t="s">
        <v>2787</v>
      </c>
      <c r="F810" s="45" t="s">
        <v>2786</v>
      </c>
      <c r="G810" s="45" t="s">
        <v>2169</v>
      </c>
      <c r="H810" s="46">
        <v>0</v>
      </c>
      <c r="I810" s="47">
        <v>0</v>
      </c>
      <c r="J810" s="36" t="str">
        <f t="shared" si="24"/>
        <v>4845255</v>
      </c>
      <c r="K810" s="48" t="str">
        <f t="shared" si="25"/>
        <v>N</v>
      </c>
    </row>
    <row r="811" spans="1:11" x14ac:dyDescent="0.35">
      <c r="A811" s="45" t="s">
        <v>2785</v>
      </c>
      <c r="B811" s="45" t="s">
        <v>1275</v>
      </c>
      <c r="C811" s="45" t="s">
        <v>17</v>
      </c>
      <c r="D811" s="45" t="s">
        <v>1282</v>
      </c>
      <c r="E811" s="45" t="s">
        <v>2788</v>
      </c>
      <c r="F811" s="45" t="s">
        <v>2786</v>
      </c>
      <c r="G811" s="45" t="s">
        <v>2169</v>
      </c>
      <c r="H811" s="46">
        <v>5519609</v>
      </c>
      <c r="I811" s="47">
        <v>0.41170000000000001</v>
      </c>
      <c r="J811" s="36" t="str">
        <f t="shared" si="24"/>
        <v>4845255</v>
      </c>
      <c r="K811" s="48" t="str">
        <f t="shared" si="25"/>
        <v>N</v>
      </c>
    </row>
    <row r="812" spans="1:11" x14ac:dyDescent="0.35">
      <c r="A812" s="45" t="s">
        <v>2785</v>
      </c>
      <c r="B812" s="45" t="s">
        <v>1275</v>
      </c>
      <c r="C812" s="45" t="s">
        <v>17</v>
      </c>
      <c r="D812" s="45" t="s">
        <v>1294</v>
      </c>
      <c r="E812" s="45" t="s">
        <v>2170</v>
      </c>
      <c r="F812" s="45" t="s">
        <v>2786</v>
      </c>
      <c r="G812" s="45" t="s">
        <v>2169</v>
      </c>
      <c r="H812" s="46">
        <v>0</v>
      </c>
      <c r="I812" s="47">
        <v>0</v>
      </c>
      <c r="J812" s="36" t="str">
        <f t="shared" si="24"/>
        <v>4845265</v>
      </c>
      <c r="K812" s="48" t="str">
        <f t="shared" si="25"/>
        <v>N</v>
      </c>
    </row>
    <row r="813" spans="1:11" x14ac:dyDescent="0.35">
      <c r="A813" s="45" t="s">
        <v>2785</v>
      </c>
      <c r="B813" s="45" t="s">
        <v>1275</v>
      </c>
      <c r="C813" s="45" t="s">
        <v>17</v>
      </c>
      <c r="D813" s="45" t="s">
        <v>1294</v>
      </c>
      <c r="E813" s="45" t="s">
        <v>19</v>
      </c>
      <c r="F813" s="45" t="s">
        <v>2786</v>
      </c>
      <c r="G813" s="45" t="s">
        <v>2169</v>
      </c>
      <c r="H813" s="46">
        <v>730148</v>
      </c>
      <c r="I813" s="47">
        <v>0.2029</v>
      </c>
      <c r="J813" s="36" t="str">
        <f t="shared" si="24"/>
        <v>4845265</v>
      </c>
      <c r="K813" s="48" t="str">
        <f t="shared" si="25"/>
        <v>N</v>
      </c>
    </row>
    <row r="814" spans="1:11" x14ac:dyDescent="0.35">
      <c r="A814" s="45" t="s">
        <v>2785</v>
      </c>
      <c r="B814" s="45" t="s">
        <v>1275</v>
      </c>
      <c r="C814" s="45" t="s">
        <v>17</v>
      </c>
      <c r="D814" s="45" t="s">
        <v>1294</v>
      </c>
      <c r="E814" s="45" t="s">
        <v>50</v>
      </c>
      <c r="F814" s="45" t="s">
        <v>2786</v>
      </c>
      <c r="G814" s="45" t="s">
        <v>2169</v>
      </c>
      <c r="H814" s="46">
        <v>1255240</v>
      </c>
      <c r="I814" s="47">
        <v>0.3463</v>
      </c>
      <c r="J814" s="36" t="str">
        <f t="shared" si="24"/>
        <v>4845265</v>
      </c>
      <c r="K814" s="48" t="str">
        <f t="shared" si="25"/>
        <v>N</v>
      </c>
    </row>
    <row r="815" spans="1:11" x14ac:dyDescent="0.35">
      <c r="A815" s="45" t="s">
        <v>2785</v>
      </c>
      <c r="B815" s="45" t="s">
        <v>1275</v>
      </c>
      <c r="C815" s="45" t="s">
        <v>17</v>
      </c>
      <c r="D815" s="45" t="s">
        <v>1294</v>
      </c>
      <c r="E815" s="45" t="s">
        <v>2787</v>
      </c>
      <c r="F815" s="45" t="s">
        <v>2786</v>
      </c>
      <c r="G815" s="45" t="s">
        <v>2169</v>
      </c>
      <c r="H815" s="46">
        <v>0</v>
      </c>
      <c r="I815" s="47">
        <v>0</v>
      </c>
      <c r="J815" s="36" t="str">
        <f t="shared" si="24"/>
        <v>4845265</v>
      </c>
      <c r="K815" s="48" t="str">
        <f t="shared" si="25"/>
        <v>N</v>
      </c>
    </row>
    <row r="816" spans="1:11" x14ac:dyDescent="0.35">
      <c r="A816" s="45" t="s">
        <v>2785</v>
      </c>
      <c r="B816" s="45" t="s">
        <v>1275</v>
      </c>
      <c r="C816" s="45" t="s">
        <v>17</v>
      </c>
      <c r="D816" s="45" t="s">
        <v>1294</v>
      </c>
      <c r="E816" s="45" t="s">
        <v>2788</v>
      </c>
      <c r="F816" s="45" t="s">
        <v>2786</v>
      </c>
      <c r="G816" s="45" t="s">
        <v>2169</v>
      </c>
      <c r="H816" s="46">
        <v>2037504</v>
      </c>
      <c r="I816" s="47">
        <v>0.56620000000000004</v>
      </c>
      <c r="J816" s="36" t="str">
        <f t="shared" si="24"/>
        <v>4845265</v>
      </c>
      <c r="K816" s="48" t="str">
        <f t="shared" si="25"/>
        <v>N</v>
      </c>
    </row>
    <row r="817" spans="1:11" x14ac:dyDescent="0.35">
      <c r="A817" s="45" t="s">
        <v>2785</v>
      </c>
      <c r="B817" s="45" t="s">
        <v>1275</v>
      </c>
      <c r="C817" s="45" t="s">
        <v>17</v>
      </c>
      <c r="D817" s="45" t="s">
        <v>1301</v>
      </c>
      <c r="E817" s="45" t="s">
        <v>2206</v>
      </c>
      <c r="F817" s="45" t="s">
        <v>2786</v>
      </c>
      <c r="G817" s="45" t="s">
        <v>2169</v>
      </c>
      <c r="H817" s="46">
        <v>2379818</v>
      </c>
      <c r="I817" s="47">
        <v>0.1077</v>
      </c>
      <c r="J817" s="36" t="str">
        <f t="shared" si="24"/>
        <v>4845275</v>
      </c>
      <c r="K817" s="48" t="str">
        <f t="shared" si="25"/>
        <v>N</v>
      </c>
    </row>
    <row r="818" spans="1:11" x14ac:dyDescent="0.35">
      <c r="A818" s="45" t="s">
        <v>2785</v>
      </c>
      <c r="B818" s="45" t="s">
        <v>1275</v>
      </c>
      <c r="C818" s="45" t="s">
        <v>17</v>
      </c>
      <c r="D818" s="45" t="s">
        <v>1301</v>
      </c>
      <c r="E818" s="45" t="s">
        <v>19</v>
      </c>
      <c r="F818" s="45" t="s">
        <v>2786</v>
      </c>
      <c r="G818" s="45" t="s">
        <v>2169</v>
      </c>
      <c r="H818" s="46">
        <v>9680803</v>
      </c>
      <c r="I818" s="47">
        <v>0.49880000000000002</v>
      </c>
      <c r="J818" s="36" t="str">
        <f t="shared" si="24"/>
        <v>4845275</v>
      </c>
      <c r="K818" s="48" t="str">
        <f t="shared" si="25"/>
        <v>N</v>
      </c>
    </row>
    <row r="819" spans="1:11" x14ac:dyDescent="0.35">
      <c r="A819" s="45" t="s">
        <v>2785</v>
      </c>
      <c r="B819" s="45" t="s">
        <v>1275</v>
      </c>
      <c r="C819" s="45" t="s">
        <v>17</v>
      </c>
      <c r="D819" s="45" t="s">
        <v>1301</v>
      </c>
      <c r="E819" s="45" t="s">
        <v>30</v>
      </c>
      <c r="F819" s="45" t="s">
        <v>2786</v>
      </c>
      <c r="G819" s="45" t="s">
        <v>2169</v>
      </c>
      <c r="H819" s="46">
        <v>2918991</v>
      </c>
      <c r="I819" s="47">
        <v>0.15040000000000001</v>
      </c>
      <c r="J819" s="36" t="str">
        <f t="shared" si="24"/>
        <v>4845275</v>
      </c>
      <c r="K819" s="48" t="str">
        <f t="shared" si="25"/>
        <v>N</v>
      </c>
    </row>
    <row r="820" spans="1:11" x14ac:dyDescent="0.35">
      <c r="A820" s="45" t="s">
        <v>2785</v>
      </c>
      <c r="B820" s="45" t="s">
        <v>1275</v>
      </c>
      <c r="C820" s="45" t="s">
        <v>17</v>
      </c>
      <c r="D820" s="45" t="s">
        <v>1301</v>
      </c>
      <c r="E820" s="45" t="s">
        <v>50</v>
      </c>
      <c r="F820" s="45" t="s">
        <v>2786</v>
      </c>
      <c r="G820" s="45" t="s">
        <v>2169</v>
      </c>
      <c r="H820" s="46">
        <v>2857107</v>
      </c>
      <c r="I820" s="47">
        <v>0.1293</v>
      </c>
      <c r="J820" s="36" t="str">
        <f t="shared" si="24"/>
        <v>4845275</v>
      </c>
      <c r="K820" s="48" t="str">
        <f t="shared" si="25"/>
        <v>N</v>
      </c>
    </row>
    <row r="821" spans="1:11" x14ac:dyDescent="0.35">
      <c r="A821" s="45" t="s">
        <v>2785</v>
      </c>
      <c r="B821" s="45" t="s">
        <v>1275</v>
      </c>
      <c r="C821" s="45" t="s">
        <v>17</v>
      </c>
      <c r="D821" s="45" t="s">
        <v>1301</v>
      </c>
      <c r="E821" s="45" t="s">
        <v>2787</v>
      </c>
      <c r="F821" s="45" t="s">
        <v>2786</v>
      </c>
      <c r="G821" s="45" t="s">
        <v>2169</v>
      </c>
      <c r="H821" s="46">
        <v>0</v>
      </c>
      <c r="I821" s="47">
        <v>0</v>
      </c>
      <c r="J821" s="36" t="str">
        <f t="shared" si="24"/>
        <v>4845275</v>
      </c>
      <c r="K821" s="48" t="str">
        <f t="shared" si="25"/>
        <v>N</v>
      </c>
    </row>
    <row r="822" spans="1:11" x14ac:dyDescent="0.35">
      <c r="A822" s="45" t="s">
        <v>2785</v>
      </c>
      <c r="B822" s="45" t="s">
        <v>1275</v>
      </c>
      <c r="C822" s="45" t="s">
        <v>17</v>
      </c>
      <c r="D822" s="45" t="s">
        <v>1301</v>
      </c>
      <c r="E822" s="45" t="s">
        <v>2788</v>
      </c>
      <c r="F822" s="45" t="s">
        <v>2786</v>
      </c>
      <c r="G822" s="45" t="s">
        <v>2169</v>
      </c>
      <c r="H822" s="46">
        <v>13869089</v>
      </c>
      <c r="I822" s="47">
        <v>0.71460000000000001</v>
      </c>
      <c r="J822" s="36" t="str">
        <f t="shared" si="24"/>
        <v>4845275</v>
      </c>
      <c r="K822" s="48" t="str">
        <f t="shared" si="25"/>
        <v>N</v>
      </c>
    </row>
    <row r="823" spans="1:11" x14ac:dyDescent="0.35">
      <c r="A823" s="45" t="s">
        <v>2785</v>
      </c>
      <c r="B823" s="45" t="s">
        <v>1275</v>
      </c>
      <c r="C823" s="45" t="s">
        <v>17</v>
      </c>
      <c r="D823" s="45" t="s">
        <v>1305</v>
      </c>
      <c r="E823" s="45" t="s">
        <v>2170</v>
      </c>
      <c r="F823" s="45" t="s">
        <v>2786</v>
      </c>
      <c r="G823" s="45" t="s">
        <v>2169</v>
      </c>
      <c r="H823" s="46">
        <v>0</v>
      </c>
      <c r="I823" s="47">
        <v>0</v>
      </c>
      <c r="J823" s="36" t="str">
        <f t="shared" si="24"/>
        <v>4845280</v>
      </c>
      <c r="K823" s="48" t="str">
        <f t="shared" si="25"/>
        <v>N</v>
      </c>
    </row>
    <row r="824" spans="1:11" x14ac:dyDescent="0.35">
      <c r="A824" s="45" t="s">
        <v>2785</v>
      </c>
      <c r="B824" s="45" t="s">
        <v>1275</v>
      </c>
      <c r="C824" s="45" t="s">
        <v>17</v>
      </c>
      <c r="D824" s="45" t="s">
        <v>1305</v>
      </c>
      <c r="E824" s="45" t="s">
        <v>19</v>
      </c>
      <c r="F824" s="45" t="s">
        <v>2786</v>
      </c>
      <c r="G824" s="45" t="s">
        <v>2169</v>
      </c>
      <c r="H824" s="46">
        <v>2407532</v>
      </c>
      <c r="I824" s="47">
        <v>0.8579</v>
      </c>
      <c r="J824" s="36" t="str">
        <f t="shared" si="24"/>
        <v>4845280</v>
      </c>
      <c r="K824" s="48" t="str">
        <f t="shared" si="25"/>
        <v>N</v>
      </c>
    </row>
    <row r="825" spans="1:11" x14ac:dyDescent="0.35">
      <c r="A825" s="45" t="s">
        <v>2785</v>
      </c>
      <c r="B825" s="45" t="s">
        <v>1275</v>
      </c>
      <c r="C825" s="45" t="s">
        <v>17</v>
      </c>
      <c r="D825" s="45" t="s">
        <v>1305</v>
      </c>
      <c r="E825" s="45" t="s">
        <v>2787</v>
      </c>
      <c r="F825" s="45" t="s">
        <v>2786</v>
      </c>
      <c r="G825" s="45" t="s">
        <v>2169</v>
      </c>
      <c r="H825" s="46">
        <v>0</v>
      </c>
      <c r="I825" s="47">
        <v>0</v>
      </c>
      <c r="J825" s="36" t="str">
        <f t="shared" si="24"/>
        <v>4845280</v>
      </c>
      <c r="K825" s="48" t="str">
        <f t="shared" si="25"/>
        <v>N</v>
      </c>
    </row>
    <row r="826" spans="1:11" x14ac:dyDescent="0.35">
      <c r="A826" s="45" t="s">
        <v>2785</v>
      </c>
      <c r="B826" s="45" t="s">
        <v>1275</v>
      </c>
      <c r="C826" s="45" t="s">
        <v>17</v>
      </c>
      <c r="D826" s="45" t="s">
        <v>1305</v>
      </c>
      <c r="E826" s="45" t="s">
        <v>2788</v>
      </c>
      <c r="F826" s="45" t="s">
        <v>2786</v>
      </c>
      <c r="G826" s="45" t="s">
        <v>2169</v>
      </c>
      <c r="H826" s="46">
        <v>2052534</v>
      </c>
      <c r="I826" s="47">
        <v>0.73140000000000005</v>
      </c>
      <c r="J826" s="36" t="str">
        <f t="shared" si="24"/>
        <v>4845280</v>
      </c>
      <c r="K826" s="48" t="str">
        <f t="shared" si="25"/>
        <v>N</v>
      </c>
    </row>
    <row r="827" spans="1:11" x14ac:dyDescent="0.35">
      <c r="A827" s="45" t="s">
        <v>2785</v>
      </c>
      <c r="B827" s="45" t="s">
        <v>1312</v>
      </c>
      <c r="C827" s="45" t="s">
        <v>17</v>
      </c>
      <c r="D827" s="45" t="s">
        <v>1313</v>
      </c>
      <c r="E827" s="45" t="s">
        <v>2206</v>
      </c>
      <c r="F827" s="45" t="s">
        <v>2786</v>
      </c>
      <c r="G827" s="45" t="s">
        <v>2169</v>
      </c>
      <c r="H827" s="46">
        <v>6498960</v>
      </c>
      <c r="I827" s="47">
        <v>0.23330000000000001</v>
      </c>
      <c r="J827" s="36" t="str">
        <f t="shared" si="24"/>
        <v>4945300</v>
      </c>
      <c r="K827" s="48" t="str">
        <f t="shared" si="25"/>
        <v>N</v>
      </c>
    </row>
    <row r="828" spans="1:11" x14ac:dyDescent="0.35">
      <c r="A828" s="45" t="s">
        <v>2785</v>
      </c>
      <c r="B828" s="45" t="s">
        <v>1312</v>
      </c>
      <c r="C828" s="45" t="s">
        <v>17</v>
      </c>
      <c r="D828" s="45" t="s">
        <v>1313</v>
      </c>
      <c r="E828" s="45" t="s">
        <v>19</v>
      </c>
      <c r="F828" s="45" t="s">
        <v>2786</v>
      </c>
      <c r="G828" s="45" t="s">
        <v>2169</v>
      </c>
      <c r="H828" s="46">
        <v>16699355</v>
      </c>
      <c r="I828" s="47">
        <v>0.69420000000000004</v>
      </c>
      <c r="J828" s="36" t="str">
        <f t="shared" si="24"/>
        <v>4945300</v>
      </c>
      <c r="K828" s="48" t="str">
        <f t="shared" si="25"/>
        <v>N</v>
      </c>
    </row>
    <row r="829" spans="1:11" x14ac:dyDescent="0.35">
      <c r="A829" s="45" t="s">
        <v>2785</v>
      </c>
      <c r="B829" s="45" t="s">
        <v>1312</v>
      </c>
      <c r="C829" s="45" t="s">
        <v>17</v>
      </c>
      <c r="D829" s="45" t="s">
        <v>1313</v>
      </c>
      <c r="E829" s="45" t="s">
        <v>2787</v>
      </c>
      <c r="F829" s="45" t="s">
        <v>2786</v>
      </c>
      <c r="G829" s="45" t="s">
        <v>2169</v>
      </c>
      <c r="H829" s="46">
        <v>0</v>
      </c>
      <c r="I829" s="47">
        <v>0</v>
      </c>
      <c r="J829" s="36" t="str">
        <f t="shared" si="24"/>
        <v>4945300</v>
      </c>
      <c r="K829" s="48" t="str">
        <f t="shared" si="25"/>
        <v>N</v>
      </c>
    </row>
    <row r="830" spans="1:11" x14ac:dyDescent="0.35">
      <c r="A830" s="45" t="s">
        <v>2785</v>
      </c>
      <c r="B830" s="45" t="s">
        <v>1312</v>
      </c>
      <c r="C830" s="45" t="s">
        <v>17</v>
      </c>
      <c r="D830" s="45" t="s">
        <v>1313</v>
      </c>
      <c r="E830" s="45" t="s">
        <v>2788</v>
      </c>
      <c r="F830" s="45" t="s">
        <v>2786</v>
      </c>
      <c r="G830" s="45" t="s">
        <v>2169</v>
      </c>
      <c r="H830" s="46">
        <v>10023943</v>
      </c>
      <c r="I830" s="47">
        <v>0.41670000000000001</v>
      </c>
      <c r="J830" s="36" t="str">
        <f t="shared" si="24"/>
        <v>4945300</v>
      </c>
      <c r="K830" s="48" t="str">
        <f t="shared" si="25"/>
        <v>N</v>
      </c>
    </row>
    <row r="831" spans="1:11" x14ac:dyDescent="0.35">
      <c r="A831" s="45" t="s">
        <v>2785</v>
      </c>
      <c r="B831" s="45" t="s">
        <v>1312</v>
      </c>
      <c r="C831" s="45" t="s">
        <v>17</v>
      </c>
      <c r="D831" s="45" t="s">
        <v>1324</v>
      </c>
      <c r="E831" s="45" t="s">
        <v>2170</v>
      </c>
      <c r="F831" s="45" t="s">
        <v>2786</v>
      </c>
      <c r="G831" s="45" t="s">
        <v>2169</v>
      </c>
      <c r="H831" s="46">
        <v>0</v>
      </c>
      <c r="I831" s="47">
        <v>0</v>
      </c>
      <c r="J831" s="36" t="str">
        <f t="shared" si="24"/>
        <v>4945310</v>
      </c>
      <c r="K831" s="48" t="str">
        <f t="shared" si="25"/>
        <v>N</v>
      </c>
    </row>
    <row r="832" spans="1:11" x14ac:dyDescent="0.35">
      <c r="A832" s="45" t="s">
        <v>2785</v>
      </c>
      <c r="B832" s="45" t="s">
        <v>1312</v>
      </c>
      <c r="C832" s="45" t="s">
        <v>17</v>
      </c>
      <c r="D832" s="45" t="s">
        <v>1324</v>
      </c>
      <c r="E832" s="45" t="s">
        <v>19</v>
      </c>
      <c r="F832" s="45" t="s">
        <v>2786</v>
      </c>
      <c r="G832" s="45" t="s">
        <v>2169</v>
      </c>
      <c r="H832" s="46">
        <v>27068291</v>
      </c>
      <c r="I832" s="47">
        <v>0.6653</v>
      </c>
      <c r="J832" s="36" t="str">
        <f t="shared" si="24"/>
        <v>4945310</v>
      </c>
      <c r="K832" s="48" t="str">
        <f t="shared" si="25"/>
        <v>N</v>
      </c>
    </row>
    <row r="833" spans="1:11" x14ac:dyDescent="0.35">
      <c r="A833" s="45" t="s">
        <v>2785</v>
      </c>
      <c r="B833" s="45" t="s">
        <v>1312</v>
      </c>
      <c r="C833" s="45" t="s">
        <v>17</v>
      </c>
      <c r="D833" s="45" t="s">
        <v>1324</v>
      </c>
      <c r="E833" s="45" t="s">
        <v>2787</v>
      </c>
      <c r="F833" s="45" t="s">
        <v>2786</v>
      </c>
      <c r="G833" s="45" t="s">
        <v>2169</v>
      </c>
      <c r="H833" s="46">
        <v>0</v>
      </c>
      <c r="I833" s="47">
        <v>0</v>
      </c>
      <c r="J833" s="36" t="str">
        <f t="shared" si="24"/>
        <v>4945310</v>
      </c>
      <c r="K833" s="48" t="str">
        <f t="shared" si="25"/>
        <v>N</v>
      </c>
    </row>
    <row r="834" spans="1:11" x14ac:dyDescent="0.35">
      <c r="A834" s="45" t="s">
        <v>2785</v>
      </c>
      <c r="B834" s="45" t="s">
        <v>1312</v>
      </c>
      <c r="C834" s="45" t="s">
        <v>17</v>
      </c>
      <c r="D834" s="45" t="s">
        <v>1324</v>
      </c>
      <c r="E834" s="45" t="s">
        <v>2788</v>
      </c>
      <c r="F834" s="45" t="s">
        <v>2786</v>
      </c>
      <c r="G834" s="45" t="s">
        <v>2169</v>
      </c>
      <c r="H834" s="46">
        <v>16811390</v>
      </c>
      <c r="I834" s="47">
        <v>0.41320000000000001</v>
      </c>
      <c r="J834" s="36" t="str">
        <f t="shared" si="24"/>
        <v>4945310</v>
      </c>
      <c r="K834" s="48" t="str">
        <f t="shared" si="25"/>
        <v>N</v>
      </c>
    </row>
    <row r="835" spans="1:11" x14ac:dyDescent="0.35">
      <c r="A835" s="45" t="s">
        <v>2785</v>
      </c>
      <c r="B835" s="45" t="s">
        <v>1312</v>
      </c>
      <c r="C835" s="45" t="s">
        <v>17</v>
      </c>
      <c r="D835" s="45" t="s">
        <v>1331</v>
      </c>
      <c r="E835" s="45" t="s">
        <v>2170</v>
      </c>
      <c r="F835" s="45" t="s">
        <v>2786</v>
      </c>
      <c r="G835" s="45" t="s">
        <v>2169</v>
      </c>
      <c r="H835" s="46">
        <v>0</v>
      </c>
      <c r="I835" s="47">
        <v>0</v>
      </c>
      <c r="J835" s="36" t="str">
        <f t="shared" ref="J835:J898" si="26">B835&amp;C835&amp;D835</f>
        <v>4945330</v>
      </c>
      <c r="K835" s="48" t="str">
        <f t="shared" ref="K835:K898" si="27">G835</f>
        <v>N</v>
      </c>
    </row>
    <row r="836" spans="1:11" x14ac:dyDescent="0.35">
      <c r="A836" s="45" t="s">
        <v>2785</v>
      </c>
      <c r="B836" s="45" t="s">
        <v>1312</v>
      </c>
      <c r="C836" s="45" t="s">
        <v>17</v>
      </c>
      <c r="D836" s="45" t="s">
        <v>1331</v>
      </c>
      <c r="E836" s="45" t="s">
        <v>19</v>
      </c>
      <c r="F836" s="45" t="s">
        <v>2786</v>
      </c>
      <c r="G836" s="45" t="s">
        <v>2169</v>
      </c>
      <c r="H836" s="46">
        <v>26122440</v>
      </c>
      <c r="I836" s="47">
        <v>0.38169999999999998</v>
      </c>
      <c r="J836" s="36" t="str">
        <f t="shared" si="26"/>
        <v>4945330</v>
      </c>
      <c r="K836" s="48" t="str">
        <f t="shared" si="27"/>
        <v>N</v>
      </c>
    </row>
    <row r="837" spans="1:11" x14ac:dyDescent="0.35">
      <c r="A837" s="45" t="s">
        <v>2785</v>
      </c>
      <c r="B837" s="45" t="s">
        <v>1312</v>
      </c>
      <c r="C837" s="45" t="s">
        <v>17</v>
      </c>
      <c r="D837" s="45" t="s">
        <v>1331</v>
      </c>
      <c r="E837" s="45" t="s">
        <v>30</v>
      </c>
      <c r="F837" s="45" t="s">
        <v>2786</v>
      </c>
      <c r="G837" s="45" t="s">
        <v>2169</v>
      </c>
      <c r="H837" s="46">
        <v>1122368</v>
      </c>
      <c r="I837" s="47">
        <v>1.6400000000000001E-2</v>
      </c>
      <c r="J837" s="36" t="str">
        <f t="shared" si="26"/>
        <v>4945330</v>
      </c>
      <c r="K837" s="48" t="str">
        <f t="shared" si="27"/>
        <v>N</v>
      </c>
    </row>
    <row r="838" spans="1:11" x14ac:dyDescent="0.35">
      <c r="A838" s="45" t="s">
        <v>2785</v>
      </c>
      <c r="B838" s="45" t="s">
        <v>1312</v>
      </c>
      <c r="C838" s="45" t="s">
        <v>17</v>
      </c>
      <c r="D838" s="45" t="s">
        <v>1331</v>
      </c>
      <c r="E838" s="45" t="s">
        <v>50</v>
      </c>
      <c r="F838" s="45" t="s">
        <v>2786</v>
      </c>
      <c r="G838" s="45" t="s">
        <v>2169</v>
      </c>
      <c r="H838" s="46">
        <v>12659634</v>
      </c>
      <c r="I838" s="47">
        <v>0.17419999999999999</v>
      </c>
      <c r="J838" s="36" t="str">
        <f t="shared" si="26"/>
        <v>4945330</v>
      </c>
      <c r="K838" s="48" t="str">
        <f t="shared" si="27"/>
        <v>N</v>
      </c>
    </row>
    <row r="839" spans="1:11" x14ac:dyDescent="0.35">
      <c r="A839" s="45" t="s">
        <v>2785</v>
      </c>
      <c r="B839" s="45" t="s">
        <v>1312</v>
      </c>
      <c r="C839" s="45" t="s">
        <v>17</v>
      </c>
      <c r="D839" s="45" t="s">
        <v>1331</v>
      </c>
      <c r="E839" s="45" t="s">
        <v>2787</v>
      </c>
      <c r="F839" s="45" t="s">
        <v>2786</v>
      </c>
      <c r="G839" s="45" t="s">
        <v>2169</v>
      </c>
      <c r="H839" s="46">
        <v>0</v>
      </c>
      <c r="I839" s="47">
        <v>0</v>
      </c>
      <c r="J839" s="36" t="str">
        <f t="shared" si="26"/>
        <v>4945330</v>
      </c>
      <c r="K839" s="48" t="str">
        <f t="shared" si="27"/>
        <v>N</v>
      </c>
    </row>
    <row r="840" spans="1:11" x14ac:dyDescent="0.35">
      <c r="A840" s="45" t="s">
        <v>2785</v>
      </c>
      <c r="B840" s="45" t="s">
        <v>1312</v>
      </c>
      <c r="C840" s="45" t="s">
        <v>17</v>
      </c>
      <c r="D840" s="45" t="s">
        <v>1331</v>
      </c>
      <c r="E840" s="45" t="s">
        <v>2788</v>
      </c>
      <c r="F840" s="45" t="s">
        <v>2786</v>
      </c>
      <c r="G840" s="45" t="s">
        <v>2169</v>
      </c>
      <c r="H840" s="46">
        <v>33937957</v>
      </c>
      <c r="I840" s="47">
        <v>0.49590000000000001</v>
      </c>
      <c r="J840" s="36" t="str">
        <f t="shared" si="26"/>
        <v>4945330</v>
      </c>
      <c r="K840" s="48" t="str">
        <f t="shared" si="27"/>
        <v>N</v>
      </c>
    </row>
    <row r="841" spans="1:11" x14ac:dyDescent="0.35">
      <c r="A841" s="45" t="s">
        <v>2785</v>
      </c>
      <c r="B841" s="45" t="s">
        <v>1312</v>
      </c>
      <c r="C841" s="45" t="s">
        <v>17</v>
      </c>
      <c r="D841" s="45" t="s">
        <v>1357</v>
      </c>
      <c r="E841" s="45" t="s">
        <v>2206</v>
      </c>
      <c r="F841" s="45" t="s">
        <v>2786</v>
      </c>
      <c r="G841" s="45" t="s">
        <v>2169</v>
      </c>
      <c r="H841" s="46">
        <v>21787864</v>
      </c>
      <c r="I841" s="47">
        <v>0.40739999999999998</v>
      </c>
      <c r="J841" s="36" t="str">
        <f t="shared" si="26"/>
        <v>4945340</v>
      </c>
      <c r="K841" s="48" t="str">
        <f t="shared" si="27"/>
        <v>N</v>
      </c>
    </row>
    <row r="842" spans="1:11" x14ac:dyDescent="0.35">
      <c r="A842" s="45" t="s">
        <v>2785</v>
      </c>
      <c r="B842" s="45" t="s">
        <v>1312</v>
      </c>
      <c r="C842" s="45" t="s">
        <v>17</v>
      </c>
      <c r="D842" s="45" t="s">
        <v>1357</v>
      </c>
      <c r="E842" s="45" t="s">
        <v>2170</v>
      </c>
      <c r="F842" s="45" t="s">
        <v>2786</v>
      </c>
      <c r="G842" s="45" t="s">
        <v>2169</v>
      </c>
      <c r="H842" s="46">
        <v>0</v>
      </c>
      <c r="I842" s="47">
        <v>0</v>
      </c>
      <c r="J842" s="36" t="str">
        <f t="shared" si="26"/>
        <v>4945340</v>
      </c>
      <c r="K842" s="48" t="str">
        <f t="shared" si="27"/>
        <v>N</v>
      </c>
    </row>
    <row r="843" spans="1:11" x14ac:dyDescent="0.35">
      <c r="A843" s="45" t="s">
        <v>2785</v>
      </c>
      <c r="B843" s="45" t="s">
        <v>1312</v>
      </c>
      <c r="C843" s="45" t="s">
        <v>17</v>
      </c>
      <c r="D843" s="45" t="s">
        <v>1357</v>
      </c>
      <c r="E843" s="45" t="s">
        <v>19</v>
      </c>
      <c r="F843" s="45" t="s">
        <v>2786</v>
      </c>
      <c r="G843" s="45" t="s">
        <v>2169</v>
      </c>
      <c r="H843" s="46">
        <v>20260380</v>
      </c>
      <c r="I843" s="47">
        <v>0.37890000000000001</v>
      </c>
      <c r="J843" s="36" t="str">
        <f t="shared" si="26"/>
        <v>4945340</v>
      </c>
      <c r="K843" s="48" t="str">
        <f t="shared" si="27"/>
        <v>N</v>
      </c>
    </row>
    <row r="844" spans="1:11" x14ac:dyDescent="0.35">
      <c r="A844" s="45" t="s">
        <v>2785</v>
      </c>
      <c r="B844" s="45" t="s">
        <v>1312</v>
      </c>
      <c r="C844" s="45" t="s">
        <v>17</v>
      </c>
      <c r="D844" s="45" t="s">
        <v>1357</v>
      </c>
      <c r="E844" s="45" t="s">
        <v>50</v>
      </c>
      <c r="F844" s="45" t="s">
        <v>2786</v>
      </c>
      <c r="G844" s="45" t="s">
        <v>2169</v>
      </c>
      <c r="H844" s="46">
        <v>7235881</v>
      </c>
      <c r="I844" s="47">
        <v>0.1353</v>
      </c>
      <c r="J844" s="36" t="str">
        <f t="shared" si="26"/>
        <v>4945340</v>
      </c>
      <c r="K844" s="48" t="str">
        <f t="shared" si="27"/>
        <v>N</v>
      </c>
    </row>
    <row r="845" spans="1:11" x14ac:dyDescent="0.35">
      <c r="A845" s="45" t="s">
        <v>2785</v>
      </c>
      <c r="B845" s="45" t="s">
        <v>1312</v>
      </c>
      <c r="C845" s="45" t="s">
        <v>17</v>
      </c>
      <c r="D845" s="45" t="s">
        <v>1357</v>
      </c>
      <c r="E845" s="45" t="s">
        <v>2787</v>
      </c>
      <c r="F845" s="45" t="s">
        <v>2786</v>
      </c>
      <c r="G845" s="45" t="s">
        <v>2169</v>
      </c>
      <c r="H845" s="46">
        <v>0</v>
      </c>
      <c r="I845" s="47">
        <v>0</v>
      </c>
      <c r="J845" s="36" t="str">
        <f t="shared" si="26"/>
        <v>4945340</v>
      </c>
      <c r="K845" s="48" t="str">
        <f t="shared" si="27"/>
        <v>N</v>
      </c>
    </row>
    <row r="846" spans="1:11" x14ac:dyDescent="0.35">
      <c r="A846" s="45" t="s">
        <v>2785</v>
      </c>
      <c r="B846" s="45" t="s">
        <v>1312</v>
      </c>
      <c r="C846" s="45" t="s">
        <v>17</v>
      </c>
      <c r="D846" s="45" t="s">
        <v>1357</v>
      </c>
      <c r="E846" s="45" t="s">
        <v>2788</v>
      </c>
      <c r="F846" s="45" t="s">
        <v>2786</v>
      </c>
      <c r="G846" s="45" t="s">
        <v>2169</v>
      </c>
      <c r="H846" s="46">
        <v>26505860</v>
      </c>
      <c r="I846" s="47">
        <v>0.49569999999999997</v>
      </c>
      <c r="J846" s="36" t="str">
        <f t="shared" si="26"/>
        <v>4945340</v>
      </c>
      <c r="K846" s="48" t="str">
        <f t="shared" si="27"/>
        <v>N</v>
      </c>
    </row>
    <row r="847" spans="1:11" x14ac:dyDescent="0.35">
      <c r="A847" s="45" t="s">
        <v>2785</v>
      </c>
      <c r="B847" s="45" t="s">
        <v>1312</v>
      </c>
      <c r="C847" s="45" t="s">
        <v>17</v>
      </c>
      <c r="D847" s="45" t="s">
        <v>1364</v>
      </c>
      <c r="E847" s="45" t="s">
        <v>19</v>
      </c>
      <c r="F847" s="45" t="s">
        <v>2786</v>
      </c>
      <c r="G847" s="45" t="s">
        <v>2169</v>
      </c>
      <c r="H847" s="46">
        <v>15939266</v>
      </c>
      <c r="I847" s="47">
        <v>0.25240000000000001</v>
      </c>
      <c r="J847" s="36" t="str">
        <f t="shared" si="26"/>
        <v>4945350</v>
      </c>
      <c r="K847" s="48" t="str">
        <f t="shared" si="27"/>
        <v>N</v>
      </c>
    </row>
    <row r="848" spans="1:11" x14ac:dyDescent="0.35">
      <c r="A848" s="45" t="s">
        <v>2785</v>
      </c>
      <c r="B848" s="45" t="s">
        <v>1312</v>
      </c>
      <c r="C848" s="45" t="s">
        <v>17</v>
      </c>
      <c r="D848" s="45" t="s">
        <v>1364</v>
      </c>
      <c r="E848" s="45" t="s">
        <v>2787</v>
      </c>
      <c r="F848" s="45" t="s">
        <v>2786</v>
      </c>
      <c r="G848" s="45" t="s">
        <v>2169</v>
      </c>
      <c r="H848" s="46">
        <v>0</v>
      </c>
      <c r="I848" s="47">
        <v>0</v>
      </c>
      <c r="J848" s="36" t="str">
        <f t="shared" si="26"/>
        <v>4945350</v>
      </c>
      <c r="K848" s="48" t="str">
        <f t="shared" si="27"/>
        <v>N</v>
      </c>
    </row>
    <row r="849" spans="1:11" x14ac:dyDescent="0.35">
      <c r="A849" s="45" t="s">
        <v>2785</v>
      </c>
      <c r="B849" s="45" t="s">
        <v>1312</v>
      </c>
      <c r="C849" s="45" t="s">
        <v>17</v>
      </c>
      <c r="D849" s="45" t="s">
        <v>1364</v>
      </c>
      <c r="E849" s="45" t="s">
        <v>2788</v>
      </c>
      <c r="F849" s="45" t="s">
        <v>2786</v>
      </c>
      <c r="G849" s="45" t="s">
        <v>2169</v>
      </c>
      <c r="H849" s="46">
        <v>32352164</v>
      </c>
      <c r="I849" s="47">
        <v>0.51229999999999998</v>
      </c>
      <c r="J849" s="36" t="str">
        <f t="shared" si="26"/>
        <v>4945350</v>
      </c>
      <c r="K849" s="48" t="str">
        <f t="shared" si="27"/>
        <v>N</v>
      </c>
    </row>
    <row r="850" spans="1:11" x14ac:dyDescent="0.35">
      <c r="A850" s="45" t="s">
        <v>2785</v>
      </c>
      <c r="B850" s="45" t="s">
        <v>1312</v>
      </c>
      <c r="C850" s="45" t="s">
        <v>17</v>
      </c>
      <c r="D850" s="45" t="s">
        <v>1368</v>
      </c>
      <c r="E850" s="45" t="s">
        <v>2206</v>
      </c>
      <c r="F850" s="45" t="s">
        <v>2786</v>
      </c>
      <c r="G850" s="45" t="s">
        <v>2169</v>
      </c>
      <c r="H850" s="46">
        <v>11291441</v>
      </c>
      <c r="I850" s="47">
        <v>0.3</v>
      </c>
      <c r="J850" s="36" t="str">
        <f t="shared" si="26"/>
        <v>4945360</v>
      </c>
      <c r="K850" s="48" t="str">
        <f t="shared" si="27"/>
        <v>N</v>
      </c>
    </row>
    <row r="851" spans="1:11" x14ac:dyDescent="0.35">
      <c r="A851" s="45" t="s">
        <v>2785</v>
      </c>
      <c r="B851" s="45" t="s">
        <v>1312</v>
      </c>
      <c r="C851" s="45" t="s">
        <v>17</v>
      </c>
      <c r="D851" s="45" t="s">
        <v>1368</v>
      </c>
      <c r="E851" s="45" t="s">
        <v>19</v>
      </c>
      <c r="F851" s="45" t="s">
        <v>2786</v>
      </c>
      <c r="G851" s="45" t="s">
        <v>2169</v>
      </c>
      <c r="H851" s="46">
        <v>19571832</v>
      </c>
      <c r="I851" s="47">
        <v>0.52</v>
      </c>
      <c r="J851" s="36" t="str">
        <f t="shared" si="26"/>
        <v>4945360</v>
      </c>
      <c r="K851" s="48" t="str">
        <f t="shared" si="27"/>
        <v>N</v>
      </c>
    </row>
    <row r="852" spans="1:11" x14ac:dyDescent="0.35">
      <c r="A852" s="45" t="s">
        <v>2785</v>
      </c>
      <c r="B852" s="45" t="s">
        <v>1312</v>
      </c>
      <c r="C852" s="45" t="s">
        <v>17</v>
      </c>
      <c r="D852" s="45" t="s">
        <v>1368</v>
      </c>
      <c r="E852" s="45" t="s">
        <v>2787</v>
      </c>
      <c r="F852" s="45" t="s">
        <v>2786</v>
      </c>
      <c r="G852" s="45" t="s">
        <v>2169</v>
      </c>
      <c r="H852" s="46">
        <v>0</v>
      </c>
      <c r="I852" s="47">
        <v>0</v>
      </c>
      <c r="J852" s="36" t="str">
        <f t="shared" si="26"/>
        <v>4945360</v>
      </c>
      <c r="K852" s="48" t="str">
        <f t="shared" si="27"/>
        <v>N</v>
      </c>
    </row>
    <row r="853" spans="1:11" x14ac:dyDescent="0.35">
      <c r="A853" s="45" t="s">
        <v>2785</v>
      </c>
      <c r="B853" s="45" t="s">
        <v>1312</v>
      </c>
      <c r="C853" s="45" t="s">
        <v>17</v>
      </c>
      <c r="D853" s="45" t="s">
        <v>1368</v>
      </c>
      <c r="E853" s="45" t="s">
        <v>2788</v>
      </c>
      <c r="F853" s="45" t="s">
        <v>2786</v>
      </c>
      <c r="G853" s="45" t="s">
        <v>2169</v>
      </c>
      <c r="H853" s="46">
        <v>25469728</v>
      </c>
      <c r="I853" s="47">
        <v>0.67669999999999997</v>
      </c>
      <c r="J853" s="36" t="str">
        <f t="shared" si="26"/>
        <v>4945360</v>
      </c>
      <c r="K853" s="48" t="str">
        <f t="shared" si="27"/>
        <v>N</v>
      </c>
    </row>
    <row r="854" spans="1:11" x14ac:dyDescent="0.35">
      <c r="A854" s="45" t="s">
        <v>2785</v>
      </c>
      <c r="B854" s="45" t="s">
        <v>1312</v>
      </c>
      <c r="C854" s="45" t="s">
        <v>17</v>
      </c>
      <c r="D854" s="45" t="s">
        <v>1372</v>
      </c>
      <c r="E854" s="45" t="s">
        <v>2206</v>
      </c>
      <c r="F854" s="45" t="s">
        <v>2786</v>
      </c>
      <c r="G854" s="45" t="s">
        <v>2169</v>
      </c>
      <c r="H854" s="46">
        <v>19140019</v>
      </c>
      <c r="I854" s="47">
        <v>0.25</v>
      </c>
      <c r="J854" s="36" t="str">
        <f t="shared" si="26"/>
        <v>4945370</v>
      </c>
      <c r="K854" s="48" t="str">
        <f t="shared" si="27"/>
        <v>N</v>
      </c>
    </row>
    <row r="855" spans="1:11" x14ac:dyDescent="0.35">
      <c r="A855" s="45" t="s">
        <v>2785</v>
      </c>
      <c r="B855" s="45" t="s">
        <v>1312</v>
      </c>
      <c r="C855" s="45" t="s">
        <v>17</v>
      </c>
      <c r="D855" s="45" t="s">
        <v>1372</v>
      </c>
      <c r="E855" s="45" t="s">
        <v>2170</v>
      </c>
      <c r="F855" s="45" t="s">
        <v>2786</v>
      </c>
      <c r="G855" s="45" t="s">
        <v>2169</v>
      </c>
      <c r="H855" s="46">
        <v>0</v>
      </c>
      <c r="I855" s="47">
        <v>0</v>
      </c>
      <c r="J855" s="36" t="str">
        <f t="shared" si="26"/>
        <v>4945370</v>
      </c>
      <c r="K855" s="48" t="str">
        <f t="shared" si="27"/>
        <v>N</v>
      </c>
    </row>
    <row r="856" spans="1:11" x14ac:dyDescent="0.35">
      <c r="A856" s="45" t="s">
        <v>2785</v>
      </c>
      <c r="B856" s="45" t="s">
        <v>1312</v>
      </c>
      <c r="C856" s="45" t="s">
        <v>17</v>
      </c>
      <c r="D856" s="45" t="s">
        <v>1372</v>
      </c>
      <c r="E856" s="45" t="s">
        <v>19</v>
      </c>
      <c r="F856" s="45" t="s">
        <v>2786</v>
      </c>
      <c r="G856" s="45" t="s">
        <v>2169</v>
      </c>
      <c r="H856" s="46">
        <v>8790431</v>
      </c>
      <c r="I856" s="47">
        <v>0.1171</v>
      </c>
      <c r="J856" s="36" t="str">
        <f t="shared" si="26"/>
        <v>4945370</v>
      </c>
      <c r="K856" s="48" t="str">
        <f t="shared" si="27"/>
        <v>N</v>
      </c>
    </row>
    <row r="857" spans="1:11" x14ac:dyDescent="0.35">
      <c r="A857" s="45" t="s">
        <v>2785</v>
      </c>
      <c r="B857" s="45" t="s">
        <v>1312</v>
      </c>
      <c r="C857" s="45" t="s">
        <v>17</v>
      </c>
      <c r="D857" s="45" t="s">
        <v>1372</v>
      </c>
      <c r="E857" s="45" t="s">
        <v>50</v>
      </c>
      <c r="F857" s="45" t="s">
        <v>2786</v>
      </c>
      <c r="G857" s="45" t="s">
        <v>2169</v>
      </c>
      <c r="H857" s="46">
        <v>30386694</v>
      </c>
      <c r="I857" s="47">
        <v>0.39689999999999998</v>
      </c>
      <c r="J857" s="36" t="str">
        <f t="shared" si="26"/>
        <v>4945370</v>
      </c>
      <c r="K857" s="48" t="str">
        <f t="shared" si="27"/>
        <v>N</v>
      </c>
    </row>
    <row r="858" spans="1:11" x14ac:dyDescent="0.35">
      <c r="A858" s="45" t="s">
        <v>2785</v>
      </c>
      <c r="B858" s="45" t="s">
        <v>1312</v>
      </c>
      <c r="C858" s="45" t="s">
        <v>17</v>
      </c>
      <c r="D858" s="45" t="s">
        <v>1372</v>
      </c>
      <c r="E858" s="45" t="s">
        <v>2787</v>
      </c>
      <c r="F858" s="45" t="s">
        <v>2786</v>
      </c>
      <c r="G858" s="45" t="s">
        <v>2169</v>
      </c>
      <c r="H858" s="46">
        <v>0</v>
      </c>
      <c r="I858" s="47">
        <v>0</v>
      </c>
      <c r="J858" s="36" t="str">
        <f t="shared" si="26"/>
        <v>4945370</v>
      </c>
      <c r="K858" s="48" t="str">
        <f t="shared" si="27"/>
        <v>N</v>
      </c>
    </row>
    <row r="859" spans="1:11" x14ac:dyDescent="0.35">
      <c r="A859" s="45" t="s">
        <v>2785</v>
      </c>
      <c r="B859" s="45" t="s">
        <v>1312</v>
      </c>
      <c r="C859" s="45" t="s">
        <v>17</v>
      </c>
      <c r="D859" s="45" t="s">
        <v>1372</v>
      </c>
      <c r="E859" s="45" t="s">
        <v>2788</v>
      </c>
      <c r="F859" s="45" t="s">
        <v>2786</v>
      </c>
      <c r="G859" s="45" t="s">
        <v>2169</v>
      </c>
      <c r="H859" s="46">
        <v>29764353</v>
      </c>
      <c r="I859" s="47">
        <v>0.39650000000000002</v>
      </c>
      <c r="J859" s="36" t="str">
        <f t="shared" si="26"/>
        <v>4945370</v>
      </c>
      <c r="K859" s="48" t="str">
        <f t="shared" si="27"/>
        <v>N</v>
      </c>
    </row>
    <row r="860" spans="1:11" x14ac:dyDescent="0.35">
      <c r="A860" s="45" t="s">
        <v>2785</v>
      </c>
      <c r="B860" s="45" t="s">
        <v>1312</v>
      </c>
      <c r="C860" s="45" t="s">
        <v>17</v>
      </c>
      <c r="D860" s="45" t="s">
        <v>1389</v>
      </c>
      <c r="E860" s="45" t="s">
        <v>2206</v>
      </c>
      <c r="F860" s="45" t="s">
        <v>2786</v>
      </c>
      <c r="G860" s="45" t="s">
        <v>2169</v>
      </c>
      <c r="H860" s="46">
        <v>0</v>
      </c>
      <c r="I860" s="47">
        <v>0</v>
      </c>
      <c r="J860" s="36" t="str">
        <f t="shared" si="26"/>
        <v>4945375</v>
      </c>
      <c r="K860" s="48" t="str">
        <f t="shared" si="27"/>
        <v>N</v>
      </c>
    </row>
    <row r="861" spans="1:11" x14ac:dyDescent="0.35">
      <c r="A861" s="45" t="s">
        <v>2785</v>
      </c>
      <c r="B861" s="45" t="s">
        <v>1312</v>
      </c>
      <c r="C861" s="45" t="s">
        <v>17</v>
      </c>
      <c r="D861" s="45" t="s">
        <v>1389</v>
      </c>
      <c r="E861" s="45" t="s">
        <v>2789</v>
      </c>
      <c r="F861" s="45" t="s">
        <v>2786</v>
      </c>
      <c r="G861" s="45" t="s">
        <v>2169</v>
      </c>
      <c r="H861" s="46">
        <v>15437252</v>
      </c>
      <c r="I861" s="47">
        <v>0.3498</v>
      </c>
      <c r="J861" s="36" t="str">
        <f t="shared" si="26"/>
        <v>4945375</v>
      </c>
      <c r="K861" s="48" t="str">
        <f t="shared" si="27"/>
        <v>N</v>
      </c>
    </row>
    <row r="862" spans="1:11" x14ac:dyDescent="0.35">
      <c r="A862" s="45" t="s">
        <v>2785</v>
      </c>
      <c r="B862" s="45" t="s">
        <v>1312</v>
      </c>
      <c r="C862" s="45" t="s">
        <v>17</v>
      </c>
      <c r="D862" s="45" t="s">
        <v>1389</v>
      </c>
      <c r="E862" s="45" t="s">
        <v>19</v>
      </c>
      <c r="F862" s="45" t="s">
        <v>2786</v>
      </c>
      <c r="G862" s="45" t="s">
        <v>2169</v>
      </c>
      <c r="H862" s="46">
        <v>40792147</v>
      </c>
      <c r="I862" s="47">
        <v>1</v>
      </c>
      <c r="J862" s="36" t="str">
        <f t="shared" si="26"/>
        <v>4945375</v>
      </c>
      <c r="K862" s="48" t="str">
        <f t="shared" si="27"/>
        <v>N</v>
      </c>
    </row>
    <row r="863" spans="1:11" x14ac:dyDescent="0.35">
      <c r="A863" s="45" t="s">
        <v>2785</v>
      </c>
      <c r="B863" s="45" t="s">
        <v>1312</v>
      </c>
      <c r="C863" s="45" t="s">
        <v>17</v>
      </c>
      <c r="D863" s="45" t="s">
        <v>1389</v>
      </c>
      <c r="E863" s="45" t="s">
        <v>2787</v>
      </c>
      <c r="F863" s="45" t="s">
        <v>2786</v>
      </c>
      <c r="G863" s="45" t="s">
        <v>2169</v>
      </c>
      <c r="H863" s="46">
        <v>0</v>
      </c>
      <c r="I863" s="47">
        <v>0</v>
      </c>
      <c r="J863" s="36" t="str">
        <f t="shared" si="26"/>
        <v>4945375</v>
      </c>
      <c r="K863" s="48" t="str">
        <f t="shared" si="27"/>
        <v>N</v>
      </c>
    </row>
    <row r="864" spans="1:11" x14ac:dyDescent="0.35">
      <c r="A864" s="45" t="s">
        <v>2785</v>
      </c>
      <c r="B864" s="45" t="s">
        <v>1312</v>
      </c>
      <c r="C864" s="45" t="s">
        <v>17</v>
      </c>
      <c r="D864" s="45" t="s">
        <v>1389</v>
      </c>
      <c r="E864" s="45" t="s">
        <v>2788</v>
      </c>
      <c r="F864" s="45" t="s">
        <v>2786</v>
      </c>
      <c r="G864" s="45" t="s">
        <v>2169</v>
      </c>
      <c r="H864" s="46">
        <v>24463051</v>
      </c>
      <c r="I864" s="47">
        <v>0.59970000000000001</v>
      </c>
      <c r="J864" s="36" t="str">
        <f t="shared" si="26"/>
        <v>4945375</v>
      </c>
      <c r="K864" s="48" t="str">
        <f t="shared" si="27"/>
        <v>N</v>
      </c>
    </row>
    <row r="865" spans="1:11" x14ac:dyDescent="0.35">
      <c r="A865" s="45" t="s">
        <v>2785</v>
      </c>
      <c r="B865" s="45" t="s">
        <v>1312</v>
      </c>
      <c r="C865" s="45" t="s">
        <v>17</v>
      </c>
      <c r="D865" s="45" t="s">
        <v>1396</v>
      </c>
      <c r="E865" s="45" t="s">
        <v>2206</v>
      </c>
      <c r="F865" s="45" t="s">
        <v>2786</v>
      </c>
      <c r="G865" s="45" t="s">
        <v>2169</v>
      </c>
      <c r="H865" s="46">
        <v>3554358</v>
      </c>
      <c r="I865" s="47">
        <v>0.52910000000000001</v>
      </c>
      <c r="J865" s="36" t="str">
        <f t="shared" si="26"/>
        <v>4945380</v>
      </c>
      <c r="K865" s="48" t="str">
        <f t="shared" si="27"/>
        <v>N</v>
      </c>
    </row>
    <row r="866" spans="1:11" x14ac:dyDescent="0.35">
      <c r="A866" s="45" t="s">
        <v>2785</v>
      </c>
      <c r="B866" s="45" t="s">
        <v>1312</v>
      </c>
      <c r="C866" s="45" t="s">
        <v>17</v>
      </c>
      <c r="D866" s="45" t="s">
        <v>1396</v>
      </c>
      <c r="E866" s="45" t="s">
        <v>2170</v>
      </c>
      <c r="F866" s="45" t="s">
        <v>2786</v>
      </c>
      <c r="G866" s="45" t="s">
        <v>2169</v>
      </c>
      <c r="H866" s="46">
        <v>0</v>
      </c>
      <c r="I866" s="47">
        <v>0</v>
      </c>
      <c r="J866" s="36" t="str">
        <f t="shared" si="26"/>
        <v>4945380</v>
      </c>
      <c r="K866" s="48" t="str">
        <f t="shared" si="27"/>
        <v>N</v>
      </c>
    </row>
    <row r="867" spans="1:11" x14ac:dyDescent="0.35">
      <c r="A867" s="45" t="s">
        <v>2785</v>
      </c>
      <c r="B867" s="45" t="s">
        <v>1312</v>
      </c>
      <c r="C867" s="45" t="s">
        <v>17</v>
      </c>
      <c r="D867" s="45" t="s">
        <v>1396</v>
      </c>
      <c r="E867" s="45" t="s">
        <v>19</v>
      </c>
      <c r="F867" s="45" t="s">
        <v>2786</v>
      </c>
      <c r="G867" s="45" t="s">
        <v>2169</v>
      </c>
      <c r="H867" s="46">
        <v>6647488</v>
      </c>
      <c r="I867" s="47">
        <v>1.0407</v>
      </c>
      <c r="J867" s="36" t="str">
        <f t="shared" si="26"/>
        <v>4945380</v>
      </c>
      <c r="K867" s="48" t="str">
        <f t="shared" si="27"/>
        <v>N</v>
      </c>
    </row>
    <row r="868" spans="1:11" x14ac:dyDescent="0.35">
      <c r="A868" s="45" t="s">
        <v>2785</v>
      </c>
      <c r="B868" s="45" t="s">
        <v>1312</v>
      </c>
      <c r="C868" s="45" t="s">
        <v>17</v>
      </c>
      <c r="D868" s="45" t="s">
        <v>1396</v>
      </c>
      <c r="E868" s="45" t="s">
        <v>30</v>
      </c>
      <c r="F868" s="45" t="s">
        <v>2786</v>
      </c>
      <c r="G868" s="45" t="s">
        <v>2169</v>
      </c>
      <c r="H868" s="46">
        <v>496310</v>
      </c>
      <c r="I868" s="47">
        <v>7.7700000000000005E-2</v>
      </c>
      <c r="J868" s="36" t="str">
        <f t="shared" si="26"/>
        <v>4945380</v>
      </c>
      <c r="K868" s="48" t="str">
        <f t="shared" si="27"/>
        <v>N</v>
      </c>
    </row>
    <row r="869" spans="1:11" x14ac:dyDescent="0.35">
      <c r="A869" s="45" t="s">
        <v>2785</v>
      </c>
      <c r="B869" s="45" t="s">
        <v>1312</v>
      </c>
      <c r="C869" s="45" t="s">
        <v>17</v>
      </c>
      <c r="D869" s="45" t="s">
        <v>1396</v>
      </c>
      <c r="E869" s="45" t="s">
        <v>50</v>
      </c>
      <c r="F869" s="45" t="s">
        <v>2786</v>
      </c>
      <c r="G869" s="45" t="s">
        <v>2169</v>
      </c>
      <c r="H869" s="46">
        <v>1743926</v>
      </c>
      <c r="I869" s="47">
        <v>0.2596</v>
      </c>
      <c r="J869" s="36" t="str">
        <f t="shared" si="26"/>
        <v>4945380</v>
      </c>
      <c r="K869" s="48" t="str">
        <f t="shared" si="27"/>
        <v>N</v>
      </c>
    </row>
    <row r="870" spans="1:11" x14ac:dyDescent="0.35">
      <c r="A870" s="45" t="s">
        <v>2785</v>
      </c>
      <c r="B870" s="45" t="s">
        <v>1312</v>
      </c>
      <c r="C870" s="45" t="s">
        <v>17</v>
      </c>
      <c r="D870" s="45" t="s">
        <v>1396</v>
      </c>
      <c r="E870" s="45" t="s">
        <v>2787</v>
      </c>
      <c r="F870" s="45" t="s">
        <v>2786</v>
      </c>
      <c r="G870" s="45" t="s">
        <v>2169</v>
      </c>
      <c r="H870" s="46">
        <v>0</v>
      </c>
      <c r="I870" s="47">
        <v>0</v>
      </c>
      <c r="J870" s="36" t="str">
        <f t="shared" si="26"/>
        <v>4945380</v>
      </c>
      <c r="K870" s="48" t="str">
        <f t="shared" si="27"/>
        <v>N</v>
      </c>
    </row>
    <row r="871" spans="1:11" x14ac:dyDescent="0.35">
      <c r="A871" s="45" t="s">
        <v>2785</v>
      </c>
      <c r="B871" s="45" t="s">
        <v>1312</v>
      </c>
      <c r="C871" s="45" t="s">
        <v>17</v>
      </c>
      <c r="D871" s="45" t="s">
        <v>1396</v>
      </c>
      <c r="E871" s="45" t="s">
        <v>2788</v>
      </c>
      <c r="F871" s="45" t="s">
        <v>2786</v>
      </c>
      <c r="G871" s="45" t="s">
        <v>2169</v>
      </c>
      <c r="H871" s="46">
        <v>2869272</v>
      </c>
      <c r="I871" s="47">
        <v>0.44919999999999999</v>
      </c>
      <c r="J871" s="36" t="str">
        <f t="shared" si="26"/>
        <v>4945380</v>
      </c>
      <c r="K871" s="48" t="str">
        <f t="shared" si="27"/>
        <v>N</v>
      </c>
    </row>
    <row r="872" spans="1:11" x14ac:dyDescent="0.35">
      <c r="A872" s="45" t="s">
        <v>2785</v>
      </c>
      <c r="B872" s="45" t="s">
        <v>1312</v>
      </c>
      <c r="C872" s="45" t="s">
        <v>17</v>
      </c>
      <c r="D872" s="45" t="s">
        <v>1416</v>
      </c>
      <c r="E872" s="45" t="s">
        <v>2206</v>
      </c>
      <c r="F872" s="45" t="s">
        <v>2786</v>
      </c>
      <c r="G872" s="45" t="s">
        <v>2169</v>
      </c>
      <c r="H872" s="46">
        <v>41750465</v>
      </c>
      <c r="I872" s="47">
        <v>0.19500000000000001</v>
      </c>
      <c r="J872" s="36" t="str">
        <f t="shared" si="26"/>
        <v>4945385</v>
      </c>
      <c r="K872" s="48" t="str">
        <f t="shared" si="27"/>
        <v>N</v>
      </c>
    </row>
    <row r="873" spans="1:11" x14ac:dyDescent="0.35">
      <c r="A873" s="45" t="s">
        <v>2785</v>
      </c>
      <c r="B873" s="45" t="s">
        <v>1312</v>
      </c>
      <c r="C873" s="45" t="s">
        <v>17</v>
      </c>
      <c r="D873" s="45" t="s">
        <v>1416</v>
      </c>
      <c r="E873" s="45" t="s">
        <v>2170</v>
      </c>
      <c r="F873" s="45" t="s">
        <v>2786</v>
      </c>
      <c r="G873" s="45" t="s">
        <v>2169</v>
      </c>
      <c r="H873" s="46">
        <v>0</v>
      </c>
      <c r="I873" s="47">
        <v>0</v>
      </c>
      <c r="J873" s="36" t="str">
        <f t="shared" si="26"/>
        <v>4945385</v>
      </c>
      <c r="K873" s="48" t="str">
        <f t="shared" si="27"/>
        <v>N</v>
      </c>
    </row>
    <row r="874" spans="1:11" x14ac:dyDescent="0.35">
      <c r="A874" s="45" t="s">
        <v>2785</v>
      </c>
      <c r="B874" s="45" t="s">
        <v>1312</v>
      </c>
      <c r="C874" s="45" t="s">
        <v>17</v>
      </c>
      <c r="D874" s="45" t="s">
        <v>1416</v>
      </c>
      <c r="E874" s="45" t="s">
        <v>19</v>
      </c>
      <c r="F874" s="45" t="s">
        <v>2786</v>
      </c>
      <c r="G874" s="45" t="s">
        <v>2169</v>
      </c>
      <c r="H874" s="46">
        <v>55990290</v>
      </c>
      <c r="I874" s="47">
        <v>0.34300000000000003</v>
      </c>
      <c r="J874" s="36" t="str">
        <f t="shared" si="26"/>
        <v>4945385</v>
      </c>
      <c r="K874" s="48" t="str">
        <f t="shared" si="27"/>
        <v>N</v>
      </c>
    </row>
    <row r="875" spans="1:11" x14ac:dyDescent="0.35">
      <c r="A875" s="45" t="s">
        <v>2785</v>
      </c>
      <c r="B875" s="45" t="s">
        <v>1312</v>
      </c>
      <c r="C875" s="45" t="s">
        <v>17</v>
      </c>
      <c r="D875" s="45" t="s">
        <v>1416</v>
      </c>
      <c r="E875" s="45" t="s">
        <v>94</v>
      </c>
      <c r="F875" s="45" t="s">
        <v>2786</v>
      </c>
      <c r="G875" s="45" t="s">
        <v>2169</v>
      </c>
      <c r="H875" s="46">
        <v>12569249</v>
      </c>
      <c r="I875" s="47">
        <v>7.6999999999999999E-2</v>
      </c>
      <c r="J875" s="36" t="str">
        <f t="shared" si="26"/>
        <v>4945385</v>
      </c>
      <c r="K875" s="48" t="str">
        <f t="shared" si="27"/>
        <v>N</v>
      </c>
    </row>
    <row r="876" spans="1:11" x14ac:dyDescent="0.35">
      <c r="A876" s="45" t="s">
        <v>2785</v>
      </c>
      <c r="B876" s="45" t="s">
        <v>1312</v>
      </c>
      <c r="C876" s="45" t="s">
        <v>17</v>
      </c>
      <c r="D876" s="45" t="s">
        <v>1416</v>
      </c>
      <c r="E876" s="45" t="s">
        <v>50</v>
      </c>
      <c r="F876" s="45" t="s">
        <v>2786</v>
      </c>
      <c r="G876" s="45" t="s">
        <v>2169</v>
      </c>
      <c r="H876" s="46">
        <v>21410495</v>
      </c>
      <c r="I876" s="47">
        <v>0.1</v>
      </c>
      <c r="J876" s="36" t="str">
        <f t="shared" si="26"/>
        <v>4945385</v>
      </c>
      <c r="K876" s="48" t="str">
        <f t="shared" si="27"/>
        <v>N</v>
      </c>
    </row>
    <row r="877" spans="1:11" x14ac:dyDescent="0.35">
      <c r="A877" s="45" t="s">
        <v>2785</v>
      </c>
      <c r="B877" s="45" t="s">
        <v>1312</v>
      </c>
      <c r="C877" s="45" t="s">
        <v>17</v>
      </c>
      <c r="D877" s="45" t="s">
        <v>1416</v>
      </c>
      <c r="E877" s="45" t="s">
        <v>2787</v>
      </c>
      <c r="F877" s="45" t="s">
        <v>2786</v>
      </c>
      <c r="G877" s="45" t="s">
        <v>2169</v>
      </c>
      <c r="H877" s="46">
        <v>0</v>
      </c>
      <c r="I877" s="47">
        <v>0</v>
      </c>
      <c r="J877" s="36" t="str">
        <f t="shared" si="26"/>
        <v>4945385</v>
      </c>
      <c r="K877" s="48" t="str">
        <f t="shared" si="27"/>
        <v>N</v>
      </c>
    </row>
    <row r="878" spans="1:11" x14ac:dyDescent="0.35">
      <c r="A878" s="45" t="s">
        <v>2785</v>
      </c>
      <c r="B878" s="45" t="s">
        <v>1312</v>
      </c>
      <c r="C878" s="45" t="s">
        <v>17</v>
      </c>
      <c r="D878" s="45" t="s">
        <v>1416</v>
      </c>
      <c r="E878" s="45" t="s">
        <v>2788</v>
      </c>
      <c r="F878" s="45" t="s">
        <v>2786</v>
      </c>
      <c r="G878" s="45" t="s">
        <v>2169</v>
      </c>
      <c r="H878" s="46">
        <v>105075655</v>
      </c>
      <c r="I878" s="47">
        <v>0.64370000000000005</v>
      </c>
      <c r="J878" s="36" t="str">
        <f t="shared" si="26"/>
        <v>4945385</v>
      </c>
      <c r="K878" s="48" t="str">
        <f t="shared" si="27"/>
        <v>N</v>
      </c>
    </row>
    <row r="879" spans="1:11" x14ac:dyDescent="0.35">
      <c r="A879" s="45" t="s">
        <v>2785</v>
      </c>
      <c r="B879" s="45" t="s">
        <v>1312</v>
      </c>
      <c r="C879" s="45" t="s">
        <v>17</v>
      </c>
      <c r="D879" s="45" t="s">
        <v>1426</v>
      </c>
      <c r="E879" s="45" t="s">
        <v>2206</v>
      </c>
      <c r="F879" s="45" t="s">
        <v>2786</v>
      </c>
      <c r="G879" s="45" t="s">
        <v>2169</v>
      </c>
      <c r="H879" s="46">
        <v>6107677</v>
      </c>
      <c r="I879" s="47">
        <v>0.52039999999999997</v>
      </c>
      <c r="J879" s="36" t="str">
        <f t="shared" si="26"/>
        <v>4945400</v>
      </c>
      <c r="K879" s="48" t="str">
        <f t="shared" si="27"/>
        <v>N</v>
      </c>
    </row>
    <row r="880" spans="1:11" x14ac:dyDescent="0.35">
      <c r="A880" s="45" t="s">
        <v>2785</v>
      </c>
      <c r="B880" s="45" t="s">
        <v>1312</v>
      </c>
      <c r="C880" s="45" t="s">
        <v>17</v>
      </c>
      <c r="D880" s="45" t="s">
        <v>1426</v>
      </c>
      <c r="E880" s="45" t="s">
        <v>2170</v>
      </c>
      <c r="F880" s="45" t="s">
        <v>2786</v>
      </c>
      <c r="G880" s="45" t="s">
        <v>2169</v>
      </c>
      <c r="H880" s="46">
        <v>0</v>
      </c>
      <c r="I880" s="47">
        <v>0</v>
      </c>
      <c r="J880" s="36" t="str">
        <f t="shared" si="26"/>
        <v>4945400</v>
      </c>
      <c r="K880" s="48" t="str">
        <f t="shared" si="27"/>
        <v>N</v>
      </c>
    </row>
    <row r="881" spans="1:11" x14ac:dyDescent="0.35">
      <c r="A881" s="45" t="s">
        <v>2785</v>
      </c>
      <c r="B881" s="45" t="s">
        <v>1312</v>
      </c>
      <c r="C881" s="45" t="s">
        <v>17</v>
      </c>
      <c r="D881" s="45" t="s">
        <v>1426</v>
      </c>
      <c r="E881" s="45" t="s">
        <v>19</v>
      </c>
      <c r="F881" s="45" t="s">
        <v>2786</v>
      </c>
      <c r="G881" s="45" t="s">
        <v>2169</v>
      </c>
      <c r="H881" s="46">
        <v>377639</v>
      </c>
      <c r="I881" s="47">
        <v>4.5900000000000003E-2</v>
      </c>
      <c r="J881" s="36" t="str">
        <f t="shared" si="26"/>
        <v>4945400</v>
      </c>
      <c r="K881" s="48" t="str">
        <f t="shared" si="27"/>
        <v>N</v>
      </c>
    </row>
    <row r="882" spans="1:11" x14ac:dyDescent="0.35">
      <c r="A882" s="45" t="s">
        <v>2785</v>
      </c>
      <c r="B882" s="45" t="s">
        <v>1312</v>
      </c>
      <c r="C882" s="45" t="s">
        <v>17</v>
      </c>
      <c r="D882" s="45" t="s">
        <v>1426</v>
      </c>
      <c r="E882" s="45" t="s">
        <v>2787</v>
      </c>
      <c r="F882" s="45" t="s">
        <v>2786</v>
      </c>
      <c r="G882" s="45" t="s">
        <v>2169</v>
      </c>
      <c r="H882" s="46">
        <v>0</v>
      </c>
      <c r="I882" s="47">
        <v>0</v>
      </c>
      <c r="J882" s="36" t="str">
        <f t="shared" si="26"/>
        <v>4945400</v>
      </c>
      <c r="K882" s="48" t="str">
        <f t="shared" si="27"/>
        <v>N</v>
      </c>
    </row>
    <row r="883" spans="1:11" x14ac:dyDescent="0.35">
      <c r="A883" s="45" t="s">
        <v>2785</v>
      </c>
      <c r="B883" s="45" t="s">
        <v>1312</v>
      </c>
      <c r="C883" s="45" t="s">
        <v>17</v>
      </c>
      <c r="D883" s="45" t="s">
        <v>1426</v>
      </c>
      <c r="E883" s="45" t="s">
        <v>2788</v>
      </c>
      <c r="F883" s="45" t="s">
        <v>2786</v>
      </c>
      <c r="G883" s="45" t="s">
        <v>2169</v>
      </c>
      <c r="H883" s="46">
        <v>2543920</v>
      </c>
      <c r="I883" s="47">
        <v>0.30919999999999997</v>
      </c>
      <c r="J883" s="36" t="str">
        <f t="shared" si="26"/>
        <v>4945400</v>
      </c>
      <c r="K883" s="48" t="str">
        <f t="shared" si="27"/>
        <v>N</v>
      </c>
    </row>
    <row r="884" spans="1:11" x14ac:dyDescent="0.35">
      <c r="A884" s="45" t="s">
        <v>2785</v>
      </c>
      <c r="B884" s="45" t="s">
        <v>1428</v>
      </c>
      <c r="C884" s="45" t="s">
        <v>17</v>
      </c>
      <c r="D884" s="45" t="s">
        <v>1429</v>
      </c>
      <c r="E884" s="45" t="s">
        <v>2206</v>
      </c>
      <c r="F884" s="45" t="s">
        <v>1428</v>
      </c>
      <c r="G884" s="45" t="s">
        <v>2198</v>
      </c>
      <c r="H884" s="46">
        <v>1289503</v>
      </c>
      <c r="I884" s="47">
        <v>0.15920000000000001</v>
      </c>
      <c r="J884" s="36" t="str">
        <f t="shared" si="26"/>
        <v>5045455</v>
      </c>
      <c r="K884" s="48" t="str">
        <f t="shared" si="27"/>
        <v>Y</v>
      </c>
    </row>
    <row r="885" spans="1:11" x14ac:dyDescent="0.35">
      <c r="A885" s="45" t="s">
        <v>2785</v>
      </c>
      <c r="B885" s="45" t="s">
        <v>1428</v>
      </c>
      <c r="C885" s="45" t="s">
        <v>17</v>
      </c>
      <c r="D885" s="45" t="s">
        <v>1429</v>
      </c>
      <c r="E885" s="45" t="s">
        <v>2170</v>
      </c>
      <c r="F885" s="45" t="s">
        <v>1428</v>
      </c>
      <c r="G885" s="45" t="s">
        <v>2198</v>
      </c>
      <c r="H885" s="46">
        <v>0</v>
      </c>
      <c r="I885" s="47">
        <v>0</v>
      </c>
      <c r="J885" s="36" t="str">
        <f t="shared" si="26"/>
        <v>5045455</v>
      </c>
      <c r="K885" s="48" t="str">
        <f t="shared" si="27"/>
        <v>Y</v>
      </c>
    </row>
    <row r="886" spans="1:11" x14ac:dyDescent="0.35">
      <c r="A886" s="45" t="s">
        <v>2785</v>
      </c>
      <c r="B886" s="45" t="s">
        <v>1428</v>
      </c>
      <c r="C886" s="45" t="s">
        <v>17</v>
      </c>
      <c r="D886" s="45" t="s">
        <v>1429</v>
      </c>
      <c r="E886" s="45" t="s">
        <v>19</v>
      </c>
      <c r="F886" s="45" t="s">
        <v>1428</v>
      </c>
      <c r="G886" s="45" t="s">
        <v>2198</v>
      </c>
      <c r="H886" s="46">
        <v>1225173</v>
      </c>
      <c r="I886" s="47">
        <v>0.16009999999999999</v>
      </c>
      <c r="J886" s="36" t="str">
        <f t="shared" si="26"/>
        <v>5045455</v>
      </c>
      <c r="K886" s="48" t="str">
        <f t="shared" si="27"/>
        <v>Y</v>
      </c>
    </row>
    <row r="887" spans="1:11" x14ac:dyDescent="0.35">
      <c r="A887" s="45" t="s">
        <v>2785</v>
      </c>
      <c r="B887" s="45" t="s">
        <v>1428</v>
      </c>
      <c r="C887" s="45" t="s">
        <v>17</v>
      </c>
      <c r="D887" s="45" t="s">
        <v>1429</v>
      </c>
      <c r="E887" s="45" t="s">
        <v>2787</v>
      </c>
      <c r="F887" s="45" t="s">
        <v>1428</v>
      </c>
      <c r="G887" s="45" t="s">
        <v>2198</v>
      </c>
      <c r="H887" s="46">
        <v>0</v>
      </c>
      <c r="I887" s="47">
        <v>0</v>
      </c>
      <c r="J887" s="36" t="str">
        <f t="shared" si="26"/>
        <v>5045455</v>
      </c>
      <c r="K887" s="48" t="str">
        <f t="shared" si="27"/>
        <v>Y</v>
      </c>
    </row>
    <row r="888" spans="1:11" x14ac:dyDescent="0.35">
      <c r="A888" s="45" t="s">
        <v>2785</v>
      </c>
      <c r="B888" s="45" t="s">
        <v>1428</v>
      </c>
      <c r="C888" s="45" t="s">
        <v>17</v>
      </c>
      <c r="D888" s="45" t="s">
        <v>1429</v>
      </c>
      <c r="E888" s="45" t="s">
        <v>2788</v>
      </c>
      <c r="F888" s="45" t="s">
        <v>1428</v>
      </c>
      <c r="G888" s="45" t="s">
        <v>2198</v>
      </c>
      <c r="H888" s="46">
        <v>1965175</v>
      </c>
      <c r="I888" s="47">
        <v>0.25679999999999997</v>
      </c>
      <c r="J888" s="36" t="str">
        <f t="shared" si="26"/>
        <v>5045455</v>
      </c>
      <c r="K888" s="48" t="str">
        <f t="shared" si="27"/>
        <v>Y</v>
      </c>
    </row>
    <row r="889" spans="1:11" x14ac:dyDescent="0.35">
      <c r="A889" s="45" t="s">
        <v>2785</v>
      </c>
      <c r="B889" s="45" t="s">
        <v>1428</v>
      </c>
      <c r="C889" s="45" t="s">
        <v>17</v>
      </c>
      <c r="D889" s="45" t="s">
        <v>1432</v>
      </c>
      <c r="E889" s="45" t="s">
        <v>19</v>
      </c>
      <c r="F889" s="45" t="s">
        <v>2786</v>
      </c>
      <c r="G889" s="45" t="s">
        <v>2169</v>
      </c>
      <c r="H889" s="46">
        <v>1176744</v>
      </c>
      <c r="I889" s="47">
        <v>0.52390000000000003</v>
      </c>
      <c r="J889" s="36" t="str">
        <f t="shared" si="26"/>
        <v>5045470</v>
      </c>
      <c r="K889" s="48" t="str">
        <f t="shared" si="27"/>
        <v>N</v>
      </c>
    </row>
    <row r="890" spans="1:11" x14ac:dyDescent="0.35">
      <c r="A890" s="45" t="s">
        <v>2785</v>
      </c>
      <c r="B890" s="45" t="s">
        <v>1428</v>
      </c>
      <c r="C890" s="45" t="s">
        <v>17</v>
      </c>
      <c r="D890" s="45" t="s">
        <v>1432</v>
      </c>
      <c r="E890" s="45" t="s">
        <v>2787</v>
      </c>
      <c r="F890" s="45" t="s">
        <v>2786</v>
      </c>
      <c r="G890" s="45" t="s">
        <v>2169</v>
      </c>
      <c r="H890" s="46">
        <v>0</v>
      </c>
      <c r="I890" s="47">
        <v>0</v>
      </c>
      <c r="J890" s="36" t="str">
        <f t="shared" si="26"/>
        <v>5045470</v>
      </c>
      <c r="K890" s="48" t="str">
        <f t="shared" si="27"/>
        <v>N</v>
      </c>
    </row>
    <row r="891" spans="1:11" x14ac:dyDescent="0.35">
      <c r="A891" s="45" t="s">
        <v>2785</v>
      </c>
      <c r="B891" s="45" t="s">
        <v>1428</v>
      </c>
      <c r="C891" s="45" t="s">
        <v>17</v>
      </c>
      <c r="D891" s="45" t="s">
        <v>1432</v>
      </c>
      <c r="E891" s="45" t="s">
        <v>2788</v>
      </c>
      <c r="F891" s="45" t="s">
        <v>2786</v>
      </c>
      <c r="G891" s="45" t="s">
        <v>2169</v>
      </c>
      <c r="H891" s="46">
        <v>1204147</v>
      </c>
      <c r="I891" s="47">
        <v>0.53610000000000002</v>
      </c>
      <c r="J891" s="36" t="str">
        <f t="shared" si="26"/>
        <v>5045470</v>
      </c>
      <c r="K891" s="48" t="str">
        <f t="shared" si="27"/>
        <v>N</v>
      </c>
    </row>
    <row r="892" spans="1:11" x14ac:dyDescent="0.35">
      <c r="A892" s="45" t="s">
        <v>2785</v>
      </c>
      <c r="B892" s="45" t="s">
        <v>1428</v>
      </c>
      <c r="C892" s="45" t="s">
        <v>17</v>
      </c>
      <c r="D892" s="45" t="s">
        <v>1436</v>
      </c>
      <c r="E892" s="45" t="s">
        <v>2206</v>
      </c>
      <c r="F892" s="45" t="s">
        <v>2786</v>
      </c>
      <c r="G892" s="45" t="s">
        <v>2169</v>
      </c>
      <c r="H892" s="46">
        <v>410273</v>
      </c>
      <c r="I892" s="47">
        <v>0.06</v>
      </c>
      <c r="J892" s="36" t="str">
        <f t="shared" si="26"/>
        <v>5045480</v>
      </c>
      <c r="K892" s="48" t="str">
        <f t="shared" si="27"/>
        <v>N</v>
      </c>
    </row>
    <row r="893" spans="1:11" x14ac:dyDescent="0.35">
      <c r="A893" s="45" t="s">
        <v>2785</v>
      </c>
      <c r="B893" s="45" t="s">
        <v>1428</v>
      </c>
      <c r="C893" s="45" t="s">
        <v>17</v>
      </c>
      <c r="D893" s="45" t="s">
        <v>1436</v>
      </c>
      <c r="E893" s="45" t="s">
        <v>19</v>
      </c>
      <c r="F893" s="45" t="s">
        <v>2786</v>
      </c>
      <c r="G893" s="45" t="s">
        <v>2169</v>
      </c>
      <c r="H893" s="46">
        <v>2303358</v>
      </c>
      <c r="I893" s="47">
        <v>0.3609</v>
      </c>
      <c r="J893" s="36" t="str">
        <f t="shared" si="26"/>
        <v>5045480</v>
      </c>
      <c r="K893" s="48" t="str">
        <f t="shared" si="27"/>
        <v>N</v>
      </c>
    </row>
    <row r="894" spans="1:11" x14ac:dyDescent="0.35">
      <c r="A894" s="45" t="s">
        <v>2785</v>
      </c>
      <c r="B894" s="45" t="s">
        <v>1428</v>
      </c>
      <c r="C894" s="45" t="s">
        <v>17</v>
      </c>
      <c r="D894" s="45" t="s">
        <v>1436</v>
      </c>
      <c r="E894" s="45" t="s">
        <v>2787</v>
      </c>
      <c r="F894" s="45" t="s">
        <v>2786</v>
      </c>
      <c r="G894" s="45" t="s">
        <v>2169</v>
      </c>
      <c r="H894" s="46">
        <v>0</v>
      </c>
      <c r="I894" s="47">
        <v>0</v>
      </c>
      <c r="J894" s="36" t="str">
        <f t="shared" si="26"/>
        <v>5045480</v>
      </c>
      <c r="K894" s="48" t="str">
        <f t="shared" si="27"/>
        <v>N</v>
      </c>
    </row>
    <row r="895" spans="1:11" x14ac:dyDescent="0.35">
      <c r="A895" s="45" t="s">
        <v>2785</v>
      </c>
      <c r="B895" s="45" t="s">
        <v>1428</v>
      </c>
      <c r="C895" s="45" t="s">
        <v>17</v>
      </c>
      <c r="D895" s="45" t="s">
        <v>1436</v>
      </c>
      <c r="E895" s="45" t="s">
        <v>2788</v>
      </c>
      <c r="F895" s="45" t="s">
        <v>2786</v>
      </c>
      <c r="G895" s="45" t="s">
        <v>2169</v>
      </c>
      <c r="H895" s="46">
        <v>2570774</v>
      </c>
      <c r="I895" s="47">
        <v>0.40279999999999999</v>
      </c>
      <c r="J895" s="36" t="str">
        <f t="shared" si="26"/>
        <v>5045480</v>
      </c>
      <c r="K895" s="48" t="str">
        <f t="shared" si="27"/>
        <v>N</v>
      </c>
    </row>
    <row r="896" spans="1:11" x14ac:dyDescent="0.35">
      <c r="A896" s="45" t="s">
        <v>2785</v>
      </c>
      <c r="B896" s="45" t="s">
        <v>1428</v>
      </c>
      <c r="C896" s="45" t="s">
        <v>17</v>
      </c>
      <c r="D896" s="45" t="s">
        <v>1438</v>
      </c>
      <c r="E896" s="45" t="s">
        <v>2170</v>
      </c>
      <c r="F896" s="45" t="s">
        <v>2786</v>
      </c>
      <c r="G896" s="45" t="s">
        <v>2169</v>
      </c>
      <c r="H896" s="46">
        <v>0</v>
      </c>
      <c r="I896" s="47">
        <v>0</v>
      </c>
      <c r="J896" s="36" t="str">
        <f t="shared" si="26"/>
        <v>5045485</v>
      </c>
      <c r="K896" s="48" t="str">
        <f t="shared" si="27"/>
        <v>N</v>
      </c>
    </row>
    <row r="897" spans="1:11" x14ac:dyDescent="0.35">
      <c r="A897" s="45" t="s">
        <v>2785</v>
      </c>
      <c r="B897" s="45" t="s">
        <v>1428</v>
      </c>
      <c r="C897" s="45" t="s">
        <v>17</v>
      </c>
      <c r="D897" s="45" t="s">
        <v>1438</v>
      </c>
      <c r="E897" s="45" t="s">
        <v>19</v>
      </c>
      <c r="F897" s="45" t="s">
        <v>2786</v>
      </c>
      <c r="G897" s="45" t="s">
        <v>2169</v>
      </c>
      <c r="H897" s="46">
        <v>5327959</v>
      </c>
      <c r="I897" s="47">
        <v>0.47620000000000001</v>
      </c>
      <c r="J897" s="36" t="str">
        <f t="shared" si="26"/>
        <v>5045485</v>
      </c>
      <c r="K897" s="48" t="str">
        <f t="shared" si="27"/>
        <v>N</v>
      </c>
    </row>
    <row r="898" spans="1:11" x14ac:dyDescent="0.35">
      <c r="A898" s="45" t="s">
        <v>2785</v>
      </c>
      <c r="B898" s="45" t="s">
        <v>1428</v>
      </c>
      <c r="C898" s="45" t="s">
        <v>17</v>
      </c>
      <c r="D898" s="45" t="s">
        <v>1438</v>
      </c>
      <c r="E898" s="45" t="s">
        <v>2787</v>
      </c>
      <c r="F898" s="45" t="s">
        <v>2786</v>
      </c>
      <c r="G898" s="45" t="s">
        <v>2169</v>
      </c>
      <c r="H898" s="46">
        <v>0</v>
      </c>
      <c r="I898" s="47">
        <v>0</v>
      </c>
      <c r="J898" s="36" t="str">
        <f t="shared" si="26"/>
        <v>5045485</v>
      </c>
      <c r="K898" s="48" t="str">
        <f t="shared" si="27"/>
        <v>N</v>
      </c>
    </row>
    <row r="899" spans="1:11" x14ac:dyDescent="0.35">
      <c r="A899" s="45" t="s">
        <v>2785</v>
      </c>
      <c r="B899" s="45" t="s">
        <v>1428</v>
      </c>
      <c r="C899" s="45" t="s">
        <v>17</v>
      </c>
      <c r="D899" s="45" t="s">
        <v>1438</v>
      </c>
      <c r="E899" s="45" t="s">
        <v>2788</v>
      </c>
      <c r="F899" s="45" t="s">
        <v>2786</v>
      </c>
      <c r="G899" s="45" t="s">
        <v>2169</v>
      </c>
      <c r="H899" s="46">
        <v>5584175</v>
      </c>
      <c r="I899" s="47">
        <v>0.49909999999999999</v>
      </c>
      <c r="J899" s="36" t="str">
        <f t="shared" ref="J899:J962" si="28">B899&amp;C899&amp;D899</f>
        <v>5045485</v>
      </c>
      <c r="K899" s="48" t="str">
        <f t="shared" ref="K899:K962" si="29">G899</f>
        <v>N</v>
      </c>
    </row>
    <row r="900" spans="1:11" x14ac:dyDescent="0.35">
      <c r="A900" s="45" t="s">
        <v>2785</v>
      </c>
      <c r="B900" s="45" t="s">
        <v>1428</v>
      </c>
      <c r="C900" s="45" t="s">
        <v>17</v>
      </c>
      <c r="D900" s="45" t="s">
        <v>1439</v>
      </c>
      <c r="E900" s="45" t="s">
        <v>2170</v>
      </c>
      <c r="F900" s="45" t="s">
        <v>1428</v>
      </c>
      <c r="G900" s="45" t="s">
        <v>2198</v>
      </c>
      <c r="H900" s="46">
        <v>0</v>
      </c>
      <c r="I900" s="47">
        <v>0</v>
      </c>
      <c r="J900" s="36" t="str">
        <f t="shared" si="28"/>
        <v>5045495</v>
      </c>
      <c r="K900" s="48" t="str">
        <f t="shared" si="29"/>
        <v>Y</v>
      </c>
    </row>
    <row r="901" spans="1:11" x14ac:dyDescent="0.35">
      <c r="A901" s="45" t="s">
        <v>2785</v>
      </c>
      <c r="B901" s="45" t="s">
        <v>1428</v>
      </c>
      <c r="C901" s="45" t="s">
        <v>17</v>
      </c>
      <c r="D901" s="45" t="s">
        <v>1439</v>
      </c>
      <c r="E901" s="45" t="s">
        <v>19</v>
      </c>
      <c r="F901" s="45" t="s">
        <v>1428</v>
      </c>
      <c r="G901" s="45" t="s">
        <v>2198</v>
      </c>
      <c r="H901" s="46">
        <v>848203</v>
      </c>
      <c r="I901" s="47">
        <v>0.28599999999999998</v>
      </c>
      <c r="J901" s="36" t="str">
        <f t="shared" si="28"/>
        <v>5045495</v>
      </c>
      <c r="K901" s="48" t="str">
        <f t="shared" si="29"/>
        <v>Y</v>
      </c>
    </row>
    <row r="902" spans="1:11" x14ac:dyDescent="0.35">
      <c r="A902" s="45" t="s">
        <v>2785</v>
      </c>
      <c r="B902" s="45" t="s">
        <v>1428</v>
      </c>
      <c r="C902" s="45" t="s">
        <v>17</v>
      </c>
      <c r="D902" s="45" t="s">
        <v>1439</v>
      </c>
      <c r="E902" s="45" t="s">
        <v>2787</v>
      </c>
      <c r="F902" s="45" t="s">
        <v>1428</v>
      </c>
      <c r="G902" s="45" t="s">
        <v>2198</v>
      </c>
      <c r="H902" s="46">
        <v>0</v>
      </c>
      <c r="I902" s="47">
        <v>0</v>
      </c>
      <c r="J902" s="36" t="str">
        <f t="shared" si="28"/>
        <v>5045495</v>
      </c>
      <c r="K902" s="48" t="str">
        <f t="shared" si="29"/>
        <v>Y</v>
      </c>
    </row>
    <row r="903" spans="1:11" x14ac:dyDescent="0.35">
      <c r="A903" s="45" t="s">
        <v>2785</v>
      </c>
      <c r="B903" s="45" t="s">
        <v>1428</v>
      </c>
      <c r="C903" s="45" t="s">
        <v>17</v>
      </c>
      <c r="D903" s="45" t="s">
        <v>1439</v>
      </c>
      <c r="E903" s="45" t="s">
        <v>2788</v>
      </c>
      <c r="F903" s="45" t="s">
        <v>1428</v>
      </c>
      <c r="G903" s="45" t="s">
        <v>2198</v>
      </c>
      <c r="H903" s="46">
        <v>1415550</v>
      </c>
      <c r="I903" s="47">
        <v>0.4773</v>
      </c>
      <c r="J903" s="36" t="str">
        <f t="shared" si="28"/>
        <v>5045495</v>
      </c>
      <c r="K903" s="48" t="str">
        <f t="shared" si="29"/>
        <v>Y</v>
      </c>
    </row>
    <row r="904" spans="1:11" x14ac:dyDescent="0.35">
      <c r="A904" s="45" t="s">
        <v>2785</v>
      </c>
      <c r="B904" s="45" t="s">
        <v>1428</v>
      </c>
      <c r="C904" s="45" t="s">
        <v>17</v>
      </c>
      <c r="D904" s="45" t="s">
        <v>1815</v>
      </c>
      <c r="E904" s="45" t="s">
        <v>2170</v>
      </c>
      <c r="F904" s="45" t="s">
        <v>1814</v>
      </c>
      <c r="G904" s="45" t="s">
        <v>2198</v>
      </c>
      <c r="H904" s="46">
        <v>0</v>
      </c>
      <c r="I904" s="47">
        <v>0</v>
      </c>
      <c r="J904" s="36" t="str">
        <f t="shared" si="28"/>
        <v>5047150</v>
      </c>
      <c r="K904" s="48" t="str">
        <f t="shared" si="29"/>
        <v>Y</v>
      </c>
    </row>
    <row r="905" spans="1:11" x14ac:dyDescent="0.35">
      <c r="A905" s="45" t="s">
        <v>2785</v>
      </c>
      <c r="B905" s="45" t="s">
        <v>1428</v>
      </c>
      <c r="C905" s="45" t="s">
        <v>17</v>
      </c>
      <c r="D905" s="45" t="s">
        <v>1815</v>
      </c>
      <c r="E905" s="45" t="s">
        <v>19</v>
      </c>
      <c r="F905" s="45" t="s">
        <v>1814</v>
      </c>
      <c r="G905" s="45" t="s">
        <v>2198</v>
      </c>
      <c r="H905" s="46">
        <v>786944</v>
      </c>
      <c r="I905" s="47">
        <v>0.44879999999999998</v>
      </c>
      <c r="J905" s="36" t="str">
        <f t="shared" si="28"/>
        <v>5047150</v>
      </c>
      <c r="K905" s="48" t="str">
        <f t="shared" si="29"/>
        <v>Y</v>
      </c>
    </row>
    <row r="906" spans="1:11" x14ac:dyDescent="0.35">
      <c r="A906" s="45" t="s">
        <v>2785</v>
      </c>
      <c r="B906" s="45" t="s">
        <v>1428</v>
      </c>
      <c r="C906" s="45" t="s">
        <v>17</v>
      </c>
      <c r="D906" s="45" t="s">
        <v>1815</v>
      </c>
      <c r="E906" s="45" t="s">
        <v>2787</v>
      </c>
      <c r="F906" s="45" t="s">
        <v>1814</v>
      </c>
      <c r="G906" s="45" t="s">
        <v>2198</v>
      </c>
      <c r="H906" s="46">
        <v>0</v>
      </c>
      <c r="I906" s="47">
        <v>0</v>
      </c>
      <c r="J906" s="36" t="str">
        <f t="shared" si="28"/>
        <v>5047150</v>
      </c>
      <c r="K906" s="48" t="str">
        <f t="shared" si="29"/>
        <v>Y</v>
      </c>
    </row>
    <row r="907" spans="1:11" x14ac:dyDescent="0.35">
      <c r="A907" s="45" t="s">
        <v>2785</v>
      </c>
      <c r="B907" s="45" t="s">
        <v>1428</v>
      </c>
      <c r="C907" s="45" t="s">
        <v>17</v>
      </c>
      <c r="D907" s="45" t="s">
        <v>1815</v>
      </c>
      <c r="E907" s="45" t="s">
        <v>2788</v>
      </c>
      <c r="F907" s="45" t="s">
        <v>1814</v>
      </c>
      <c r="G907" s="45" t="s">
        <v>2198</v>
      </c>
      <c r="H907" s="46">
        <v>975614</v>
      </c>
      <c r="I907" s="47">
        <v>0.55640000000000001</v>
      </c>
      <c r="J907" s="36" t="str">
        <f t="shared" si="28"/>
        <v>5047150</v>
      </c>
      <c r="K907" s="48" t="str">
        <f t="shared" si="29"/>
        <v>Y</v>
      </c>
    </row>
    <row r="908" spans="1:11" x14ac:dyDescent="0.35">
      <c r="A908" s="45" t="s">
        <v>2785</v>
      </c>
      <c r="B908" s="45" t="s">
        <v>1428</v>
      </c>
      <c r="C908" s="45" t="s">
        <v>17</v>
      </c>
      <c r="D908" s="45" t="s">
        <v>1440</v>
      </c>
      <c r="E908" s="45" t="s">
        <v>19</v>
      </c>
      <c r="F908" s="45" t="s">
        <v>1428</v>
      </c>
      <c r="G908" s="45" t="s">
        <v>2198</v>
      </c>
      <c r="H908" s="46">
        <v>1269007</v>
      </c>
      <c r="I908" s="47">
        <v>0.56720000000000004</v>
      </c>
      <c r="J908" s="36" t="str">
        <f t="shared" si="28"/>
        <v>5047215</v>
      </c>
      <c r="K908" s="48" t="str">
        <f t="shared" si="29"/>
        <v>Y</v>
      </c>
    </row>
    <row r="909" spans="1:11" x14ac:dyDescent="0.35">
      <c r="A909" s="45" t="s">
        <v>2785</v>
      </c>
      <c r="B909" s="45" t="s">
        <v>1428</v>
      </c>
      <c r="C909" s="45" t="s">
        <v>17</v>
      </c>
      <c r="D909" s="45" t="s">
        <v>1440</v>
      </c>
      <c r="E909" s="45" t="s">
        <v>2787</v>
      </c>
      <c r="F909" s="45" t="s">
        <v>1428</v>
      </c>
      <c r="G909" s="45" t="s">
        <v>2198</v>
      </c>
      <c r="H909" s="46">
        <v>0</v>
      </c>
      <c r="I909" s="47">
        <v>0</v>
      </c>
      <c r="J909" s="36" t="str">
        <f t="shared" si="28"/>
        <v>5047215</v>
      </c>
      <c r="K909" s="48" t="str">
        <f t="shared" si="29"/>
        <v>Y</v>
      </c>
    </row>
    <row r="910" spans="1:11" x14ac:dyDescent="0.35">
      <c r="A910" s="45" t="s">
        <v>2785</v>
      </c>
      <c r="B910" s="45" t="s">
        <v>1428</v>
      </c>
      <c r="C910" s="45" t="s">
        <v>17</v>
      </c>
      <c r="D910" s="45" t="s">
        <v>1440</v>
      </c>
      <c r="E910" s="45" t="s">
        <v>2788</v>
      </c>
      <c r="F910" s="45" t="s">
        <v>1428</v>
      </c>
      <c r="G910" s="45" t="s">
        <v>2198</v>
      </c>
      <c r="H910" s="46">
        <v>1023797</v>
      </c>
      <c r="I910" s="47">
        <v>0.45760000000000001</v>
      </c>
      <c r="J910" s="36" t="str">
        <f t="shared" si="28"/>
        <v>5047215</v>
      </c>
      <c r="K910" s="48" t="str">
        <f t="shared" si="29"/>
        <v>Y</v>
      </c>
    </row>
    <row r="911" spans="1:11" x14ac:dyDescent="0.35">
      <c r="A911" s="45" t="s">
        <v>2785</v>
      </c>
      <c r="B911" s="45" t="s">
        <v>1443</v>
      </c>
      <c r="C911" s="45" t="s">
        <v>17</v>
      </c>
      <c r="D911" s="45" t="s">
        <v>1444</v>
      </c>
      <c r="E911" s="45" t="s">
        <v>2170</v>
      </c>
      <c r="F911" s="45" t="s">
        <v>2786</v>
      </c>
      <c r="G911" s="45" t="s">
        <v>2169</v>
      </c>
      <c r="H911" s="46">
        <v>0</v>
      </c>
      <c r="I911" s="47">
        <v>0</v>
      </c>
      <c r="J911" s="36" t="str">
        <f t="shared" si="28"/>
        <v>5145520</v>
      </c>
      <c r="K911" s="48" t="str">
        <f t="shared" si="29"/>
        <v>N</v>
      </c>
    </row>
    <row r="912" spans="1:11" x14ac:dyDescent="0.35">
      <c r="A912" s="45" t="s">
        <v>2785</v>
      </c>
      <c r="B912" s="45" t="s">
        <v>1443</v>
      </c>
      <c r="C912" s="45" t="s">
        <v>17</v>
      </c>
      <c r="D912" s="45" t="s">
        <v>1444</v>
      </c>
      <c r="E912" s="45" t="s">
        <v>19</v>
      </c>
      <c r="F912" s="45" t="s">
        <v>2786</v>
      </c>
      <c r="G912" s="45" t="s">
        <v>2169</v>
      </c>
      <c r="H912" s="46">
        <v>304541</v>
      </c>
      <c r="I912" s="47">
        <v>0.12659999999999999</v>
      </c>
      <c r="J912" s="36" t="str">
        <f t="shared" si="28"/>
        <v>5145520</v>
      </c>
      <c r="K912" s="48" t="str">
        <f t="shared" si="29"/>
        <v>N</v>
      </c>
    </row>
    <row r="913" spans="1:11" x14ac:dyDescent="0.35">
      <c r="A913" s="45" t="s">
        <v>2785</v>
      </c>
      <c r="B913" s="45" t="s">
        <v>1443</v>
      </c>
      <c r="C913" s="45" t="s">
        <v>17</v>
      </c>
      <c r="D913" s="45" t="s">
        <v>1444</v>
      </c>
      <c r="E913" s="45" t="s">
        <v>2787</v>
      </c>
      <c r="F913" s="45" t="s">
        <v>2786</v>
      </c>
      <c r="G913" s="45" t="s">
        <v>2169</v>
      </c>
      <c r="H913" s="46">
        <v>0</v>
      </c>
      <c r="I913" s="47">
        <v>0</v>
      </c>
      <c r="J913" s="36" t="str">
        <f t="shared" si="28"/>
        <v>5145520</v>
      </c>
      <c r="K913" s="48" t="str">
        <f t="shared" si="29"/>
        <v>N</v>
      </c>
    </row>
    <row r="914" spans="1:11" x14ac:dyDescent="0.35">
      <c r="A914" s="45" t="s">
        <v>2785</v>
      </c>
      <c r="B914" s="45" t="s">
        <v>1443</v>
      </c>
      <c r="C914" s="45" t="s">
        <v>17</v>
      </c>
      <c r="D914" s="45" t="s">
        <v>1444</v>
      </c>
      <c r="E914" s="45" t="s">
        <v>2788</v>
      </c>
      <c r="F914" s="45" t="s">
        <v>2786</v>
      </c>
      <c r="G914" s="45" t="s">
        <v>2169</v>
      </c>
      <c r="H914" s="46">
        <v>1695420</v>
      </c>
      <c r="I914" s="47">
        <v>0.70479999999999998</v>
      </c>
      <c r="J914" s="36" t="str">
        <f t="shared" si="28"/>
        <v>5145520</v>
      </c>
      <c r="K914" s="48" t="str">
        <f t="shared" si="29"/>
        <v>N</v>
      </c>
    </row>
    <row r="915" spans="1:11" x14ac:dyDescent="0.35">
      <c r="A915" s="45" t="s">
        <v>2785</v>
      </c>
      <c r="B915" s="45" t="s">
        <v>1443</v>
      </c>
      <c r="C915" s="45" t="s">
        <v>17</v>
      </c>
      <c r="D915" s="45" t="s">
        <v>1445</v>
      </c>
      <c r="E915" s="45" t="s">
        <v>2170</v>
      </c>
      <c r="F915" s="45" t="s">
        <v>2786</v>
      </c>
      <c r="G915" s="45" t="s">
        <v>2169</v>
      </c>
      <c r="H915" s="46">
        <v>0</v>
      </c>
      <c r="I915" s="47">
        <v>0</v>
      </c>
      <c r="J915" s="36" t="str">
        <f t="shared" si="28"/>
        <v>5145525</v>
      </c>
      <c r="K915" s="48" t="str">
        <f t="shared" si="29"/>
        <v>N</v>
      </c>
    </row>
    <row r="916" spans="1:11" x14ac:dyDescent="0.35">
      <c r="A916" s="45" t="s">
        <v>2785</v>
      </c>
      <c r="B916" s="45" t="s">
        <v>1443</v>
      </c>
      <c r="C916" s="45" t="s">
        <v>17</v>
      </c>
      <c r="D916" s="45" t="s">
        <v>1445</v>
      </c>
      <c r="E916" s="45" t="s">
        <v>19</v>
      </c>
      <c r="F916" s="45" t="s">
        <v>2786</v>
      </c>
      <c r="G916" s="45" t="s">
        <v>2169</v>
      </c>
      <c r="H916" s="46">
        <v>695871</v>
      </c>
      <c r="I916" s="47">
        <v>0.2369</v>
      </c>
      <c r="J916" s="36" t="str">
        <f t="shared" si="28"/>
        <v>5145525</v>
      </c>
      <c r="K916" s="48" t="str">
        <f t="shared" si="29"/>
        <v>N</v>
      </c>
    </row>
    <row r="917" spans="1:11" x14ac:dyDescent="0.35">
      <c r="A917" s="45" t="s">
        <v>2785</v>
      </c>
      <c r="B917" s="45" t="s">
        <v>1443</v>
      </c>
      <c r="C917" s="45" t="s">
        <v>17</v>
      </c>
      <c r="D917" s="45" t="s">
        <v>1445</v>
      </c>
      <c r="E917" s="45" t="s">
        <v>30</v>
      </c>
      <c r="F917" s="45" t="s">
        <v>2786</v>
      </c>
      <c r="G917" s="45" t="s">
        <v>2169</v>
      </c>
      <c r="H917" s="46">
        <v>231174</v>
      </c>
      <c r="I917" s="47">
        <v>7.8700000000000006E-2</v>
      </c>
      <c r="J917" s="36" t="str">
        <f t="shared" si="28"/>
        <v>5145525</v>
      </c>
      <c r="K917" s="48" t="str">
        <f t="shared" si="29"/>
        <v>N</v>
      </c>
    </row>
    <row r="918" spans="1:11" x14ac:dyDescent="0.35">
      <c r="A918" s="45" t="s">
        <v>2785</v>
      </c>
      <c r="B918" s="45" t="s">
        <v>1443</v>
      </c>
      <c r="C918" s="45" t="s">
        <v>17</v>
      </c>
      <c r="D918" s="45" t="s">
        <v>1445</v>
      </c>
      <c r="E918" s="45" t="s">
        <v>2787</v>
      </c>
      <c r="F918" s="45" t="s">
        <v>2786</v>
      </c>
      <c r="G918" s="45" t="s">
        <v>2169</v>
      </c>
      <c r="H918" s="46">
        <v>0</v>
      </c>
      <c r="I918" s="47">
        <v>0</v>
      </c>
      <c r="J918" s="36" t="str">
        <f t="shared" si="28"/>
        <v>5145525</v>
      </c>
      <c r="K918" s="48" t="str">
        <f t="shared" si="29"/>
        <v>N</v>
      </c>
    </row>
    <row r="919" spans="1:11" x14ac:dyDescent="0.35">
      <c r="A919" s="45" t="s">
        <v>2785</v>
      </c>
      <c r="B919" s="45" t="s">
        <v>1443</v>
      </c>
      <c r="C919" s="45" t="s">
        <v>17</v>
      </c>
      <c r="D919" s="45" t="s">
        <v>1445</v>
      </c>
      <c r="E919" s="45" t="s">
        <v>2788</v>
      </c>
      <c r="F919" s="45" t="s">
        <v>2786</v>
      </c>
      <c r="G919" s="45" t="s">
        <v>2169</v>
      </c>
      <c r="H919" s="46">
        <v>1492200</v>
      </c>
      <c r="I919" s="47">
        <v>0.50800000000000001</v>
      </c>
      <c r="J919" s="36" t="str">
        <f t="shared" si="28"/>
        <v>5145525</v>
      </c>
      <c r="K919" s="48" t="str">
        <f t="shared" si="29"/>
        <v>N</v>
      </c>
    </row>
    <row r="920" spans="1:11" x14ac:dyDescent="0.35">
      <c r="A920" s="45" t="s">
        <v>2785</v>
      </c>
      <c r="B920" s="45" t="s">
        <v>1449</v>
      </c>
      <c r="C920" s="45" t="s">
        <v>17</v>
      </c>
      <c r="D920" s="45" t="s">
        <v>1450</v>
      </c>
      <c r="E920" s="45" t="s">
        <v>19</v>
      </c>
      <c r="F920" s="45" t="s">
        <v>2786</v>
      </c>
      <c r="G920" s="45" t="s">
        <v>2169</v>
      </c>
      <c r="H920" s="46">
        <v>2117698</v>
      </c>
      <c r="I920" s="47">
        <v>0.35420000000000001</v>
      </c>
      <c r="J920" s="36" t="str">
        <f t="shared" si="28"/>
        <v>5245615</v>
      </c>
      <c r="K920" s="48" t="str">
        <f t="shared" si="29"/>
        <v>N</v>
      </c>
    </row>
    <row r="921" spans="1:11" x14ac:dyDescent="0.35">
      <c r="A921" s="45" t="s">
        <v>2785</v>
      </c>
      <c r="B921" s="45" t="s">
        <v>1449</v>
      </c>
      <c r="C921" s="45" t="s">
        <v>17</v>
      </c>
      <c r="D921" s="45" t="s">
        <v>1450</v>
      </c>
      <c r="E921" s="45" t="s">
        <v>2787</v>
      </c>
      <c r="F921" s="45" t="s">
        <v>2786</v>
      </c>
      <c r="G921" s="45" t="s">
        <v>2169</v>
      </c>
      <c r="H921" s="46">
        <v>0</v>
      </c>
      <c r="I921" s="47">
        <v>0</v>
      </c>
      <c r="J921" s="36" t="str">
        <f t="shared" si="28"/>
        <v>5245615</v>
      </c>
      <c r="K921" s="48" t="str">
        <f t="shared" si="29"/>
        <v>N</v>
      </c>
    </row>
    <row r="922" spans="1:11" x14ac:dyDescent="0.35">
      <c r="A922" s="45" t="s">
        <v>2785</v>
      </c>
      <c r="B922" s="45" t="s">
        <v>1449</v>
      </c>
      <c r="C922" s="45" t="s">
        <v>17</v>
      </c>
      <c r="D922" s="45" t="s">
        <v>1450</v>
      </c>
      <c r="E922" s="45" t="s">
        <v>2788</v>
      </c>
      <c r="F922" s="45" t="s">
        <v>2786</v>
      </c>
      <c r="G922" s="45" t="s">
        <v>2169</v>
      </c>
      <c r="H922" s="46">
        <v>3562182</v>
      </c>
      <c r="I922" s="47">
        <v>0.5958</v>
      </c>
      <c r="J922" s="36" t="str">
        <f t="shared" si="28"/>
        <v>5245615</v>
      </c>
      <c r="K922" s="48" t="str">
        <f t="shared" si="29"/>
        <v>N</v>
      </c>
    </row>
    <row r="923" spans="1:11" x14ac:dyDescent="0.35">
      <c r="A923" s="45" t="s">
        <v>2785</v>
      </c>
      <c r="B923" s="45" t="s">
        <v>1449</v>
      </c>
      <c r="C923" s="45" t="s">
        <v>17</v>
      </c>
      <c r="D923" s="45" t="s">
        <v>1456</v>
      </c>
      <c r="E923" s="45" t="s">
        <v>2170</v>
      </c>
      <c r="F923" s="45" t="s">
        <v>2786</v>
      </c>
      <c r="G923" s="45" t="s">
        <v>2169</v>
      </c>
      <c r="H923" s="46">
        <v>0</v>
      </c>
      <c r="I923" s="47">
        <v>0</v>
      </c>
      <c r="J923" s="36" t="str">
        <f t="shared" si="28"/>
        <v>5245620</v>
      </c>
      <c r="K923" s="48" t="str">
        <f t="shared" si="29"/>
        <v>N</v>
      </c>
    </row>
    <row r="924" spans="1:11" x14ac:dyDescent="0.35">
      <c r="A924" s="45" t="s">
        <v>2785</v>
      </c>
      <c r="B924" s="45" t="s">
        <v>1449</v>
      </c>
      <c r="C924" s="45" t="s">
        <v>17</v>
      </c>
      <c r="D924" s="45" t="s">
        <v>1456</v>
      </c>
      <c r="E924" s="45" t="s">
        <v>19</v>
      </c>
      <c r="F924" s="45" t="s">
        <v>2786</v>
      </c>
      <c r="G924" s="45" t="s">
        <v>2169</v>
      </c>
      <c r="H924" s="46">
        <v>1404029</v>
      </c>
      <c r="I924" s="47">
        <v>0.39489999999999997</v>
      </c>
      <c r="J924" s="36" t="str">
        <f t="shared" si="28"/>
        <v>5245620</v>
      </c>
      <c r="K924" s="48" t="str">
        <f t="shared" si="29"/>
        <v>N</v>
      </c>
    </row>
    <row r="925" spans="1:11" x14ac:dyDescent="0.35">
      <c r="A925" s="45" t="s">
        <v>2785</v>
      </c>
      <c r="B925" s="45" t="s">
        <v>1449</v>
      </c>
      <c r="C925" s="45" t="s">
        <v>17</v>
      </c>
      <c r="D925" s="45" t="s">
        <v>1456</v>
      </c>
      <c r="E925" s="45" t="s">
        <v>2787</v>
      </c>
      <c r="F925" s="45" t="s">
        <v>2786</v>
      </c>
      <c r="G925" s="45" t="s">
        <v>2169</v>
      </c>
      <c r="H925" s="46">
        <v>0</v>
      </c>
      <c r="I925" s="47">
        <v>0</v>
      </c>
      <c r="J925" s="36" t="str">
        <f t="shared" si="28"/>
        <v>5245620</v>
      </c>
      <c r="K925" s="48" t="str">
        <f t="shared" si="29"/>
        <v>N</v>
      </c>
    </row>
    <row r="926" spans="1:11" x14ac:dyDescent="0.35">
      <c r="A926" s="45" t="s">
        <v>2785</v>
      </c>
      <c r="B926" s="45" t="s">
        <v>1449</v>
      </c>
      <c r="C926" s="45" t="s">
        <v>17</v>
      </c>
      <c r="D926" s="45" t="s">
        <v>1456</v>
      </c>
      <c r="E926" s="45" t="s">
        <v>2788</v>
      </c>
      <c r="F926" s="45" t="s">
        <v>2786</v>
      </c>
      <c r="G926" s="45" t="s">
        <v>2169</v>
      </c>
      <c r="H926" s="46">
        <v>1973605</v>
      </c>
      <c r="I926" s="47">
        <v>0.55510000000000004</v>
      </c>
      <c r="J926" s="36" t="str">
        <f t="shared" si="28"/>
        <v>5245620</v>
      </c>
      <c r="K926" s="48" t="str">
        <f t="shared" si="29"/>
        <v>N</v>
      </c>
    </row>
    <row r="927" spans="1:11" x14ac:dyDescent="0.35">
      <c r="A927" s="45" t="s">
        <v>2785</v>
      </c>
      <c r="B927" s="45" t="s">
        <v>1449</v>
      </c>
      <c r="C927" s="45" t="s">
        <v>17</v>
      </c>
      <c r="D927" s="45" t="s">
        <v>544</v>
      </c>
      <c r="E927" s="45" t="s">
        <v>2170</v>
      </c>
      <c r="F927" s="45" t="s">
        <v>516</v>
      </c>
      <c r="G927" s="45" t="s">
        <v>2198</v>
      </c>
      <c r="H927" s="46">
        <v>0</v>
      </c>
      <c r="I927" s="47">
        <v>0</v>
      </c>
      <c r="J927" s="36" t="str">
        <f t="shared" si="28"/>
        <v>5245625</v>
      </c>
      <c r="K927" s="48" t="str">
        <f t="shared" si="29"/>
        <v>Y</v>
      </c>
    </row>
    <row r="928" spans="1:11" x14ac:dyDescent="0.35">
      <c r="A928" s="45" t="s">
        <v>2785</v>
      </c>
      <c r="B928" s="45" t="s">
        <v>1449</v>
      </c>
      <c r="C928" s="45" t="s">
        <v>17</v>
      </c>
      <c r="D928" s="45" t="s">
        <v>544</v>
      </c>
      <c r="E928" s="45" t="s">
        <v>19</v>
      </c>
      <c r="F928" s="45" t="s">
        <v>516</v>
      </c>
      <c r="G928" s="45" t="s">
        <v>2198</v>
      </c>
      <c r="H928" s="46">
        <v>650641</v>
      </c>
      <c r="I928" s="47">
        <v>0.72819999999999996</v>
      </c>
      <c r="J928" s="36" t="str">
        <f t="shared" si="28"/>
        <v>5245625</v>
      </c>
      <c r="K928" s="48" t="str">
        <f t="shared" si="29"/>
        <v>Y</v>
      </c>
    </row>
    <row r="929" spans="1:11" x14ac:dyDescent="0.35">
      <c r="A929" s="45" t="s">
        <v>2785</v>
      </c>
      <c r="B929" s="45" t="s">
        <v>1449</v>
      </c>
      <c r="C929" s="45" t="s">
        <v>17</v>
      </c>
      <c r="D929" s="45" t="s">
        <v>544</v>
      </c>
      <c r="E929" s="45" t="s">
        <v>2787</v>
      </c>
      <c r="F929" s="45" t="s">
        <v>516</v>
      </c>
      <c r="G929" s="45" t="s">
        <v>2198</v>
      </c>
      <c r="H929" s="46">
        <v>0</v>
      </c>
      <c r="I929" s="47">
        <v>0</v>
      </c>
      <c r="J929" s="36" t="str">
        <f t="shared" si="28"/>
        <v>5245625</v>
      </c>
      <c r="K929" s="48" t="str">
        <f t="shared" si="29"/>
        <v>Y</v>
      </c>
    </row>
    <row r="930" spans="1:11" x14ac:dyDescent="0.35">
      <c r="A930" s="45" t="s">
        <v>2785</v>
      </c>
      <c r="B930" s="45" t="s">
        <v>1449</v>
      </c>
      <c r="C930" s="45" t="s">
        <v>17</v>
      </c>
      <c r="D930" s="45" t="s">
        <v>544</v>
      </c>
      <c r="E930" s="45" t="s">
        <v>2788</v>
      </c>
      <c r="F930" s="45" t="s">
        <v>516</v>
      </c>
      <c r="G930" s="45" t="s">
        <v>2198</v>
      </c>
      <c r="H930" s="46">
        <v>535738</v>
      </c>
      <c r="I930" s="47">
        <v>0.59960000000000002</v>
      </c>
      <c r="J930" s="36" t="str">
        <f t="shared" si="28"/>
        <v>5245625</v>
      </c>
      <c r="K930" s="48" t="str">
        <f t="shared" si="29"/>
        <v>Y</v>
      </c>
    </row>
    <row r="931" spans="1:11" x14ac:dyDescent="0.35">
      <c r="A931" s="45" t="s">
        <v>2785</v>
      </c>
      <c r="B931" s="45" t="s">
        <v>1449</v>
      </c>
      <c r="C931" s="45" t="s">
        <v>17</v>
      </c>
      <c r="D931" s="45" t="s">
        <v>1464</v>
      </c>
      <c r="E931" s="45" t="s">
        <v>2170</v>
      </c>
      <c r="F931" s="45" t="s">
        <v>2786</v>
      </c>
      <c r="G931" s="45" t="s">
        <v>2169</v>
      </c>
      <c r="H931" s="46">
        <v>0</v>
      </c>
      <c r="I931" s="47">
        <v>0</v>
      </c>
      <c r="J931" s="36" t="str">
        <f t="shared" si="28"/>
        <v>5245635</v>
      </c>
      <c r="K931" s="48" t="str">
        <f t="shared" si="29"/>
        <v>N</v>
      </c>
    </row>
    <row r="932" spans="1:11" x14ac:dyDescent="0.35">
      <c r="A932" s="45" t="s">
        <v>2785</v>
      </c>
      <c r="B932" s="45" t="s">
        <v>1449</v>
      </c>
      <c r="C932" s="45" t="s">
        <v>17</v>
      </c>
      <c r="D932" s="45" t="s">
        <v>1464</v>
      </c>
      <c r="E932" s="45" t="s">
        <v>19</v>
      </c>
      <c r="F932" s="45" t="s">
        <v>2786</v>
      </c>
      <c r="G932" s="45" t="s">
        <v>2169</v>
      </c>
      <c r="H932" s="46">
        <v>2839883</v>
      </c>
      <c r="I932" s="47">
        <v>0.66800000000000004</v>
      </c>
      <c r="J932" s="36" t="str">
        <f t="shared" si="28"/>
        <v>5245635</v>
      </c>
      <c r="K932" s="48" t="str">
        <f t="shared" si="29"/>
        <v>N</v>
      </c>
    </row>
    <row r="933" spans="1:11" x14ac:dyDescent="0.35">
      <c r="A933" s="45" t="s">
        <v>2785</v>
      </c>
      <c r="B933" s="45" t="s">
        <v>1449</v>
      </c>
      <c r="C933" s="45" t="s">
        <v>17</v>
      </c>
      <c r="D933" s="45" t="s">
        <v>1464</v>
      </c>
      <c r="E933" s="45" t="s">
        <v>2787</v>
      </c>
      <c r="F933" s="45" t="s">
        <v>2786</v>
      </c>
      <c r="G933" s="45" t="s">
        <v>2169</v>
      </c>
      <c r="H933" s="46">
        <v>0</v>
      </c>
      <c r="I933" s="47">
        <v>0</v>
      </c>
      <c r="J933" s="36" t="str">
        <f t="shared" si="28"/>
        <v>5245635</v>
      </c>
      <c r="K933" s="48" t="str">
        <f t="shared" si="29"/>
        <v>N</v>
      </c>
    </row>
    <row r="934" spans="1:11" x14ac:dyDescent="0.35">
      <c r="A934" s="45" t="s">
        <v>2785</v>
      </c>
      <c r="B934" s="45" t="s">
        <v>1449</v>
      </c>
      <c r="C934" s="45" t="s">
        <v>17</v>
      </c>
      <c r="D934" s="45" t="s">
        <v>1464</v>
      </c>
      <c r="E934" s="45" t="s">
        <v>2788</v>
      </c>
      <c r="F934" s="45" t="s">
        <v>2786</v>
      </c>
      <c r="G934" s="45" t="s">
        <v>2169</v>
      </c>
      <c r="H934" s="46">
        <v>2643897</v>
      </c>
      <c r="I934" s="47">
        <v>0.62190000000000001</v>
      </c>
      <c r="J934" s="36" t="str">
        <f t="shared" si="28"/>
        <v>5245635</v>
      </c>
      <c r="K934" s="48" t="str">
        <f t="shared" si="29"/>
        <v>N</v>
      </c>
    </row>
    <row r="935" spans="1:11" x14ac:dyDescent="0.35">
      <c r="A935" s="45" t="s">
        <v>2785</v>
      </c>
      <c r="B935" s="45" t="s">
        <v>1473</v>
      </c>
      <c r="C935" s="45" t="s">
        <v>17</v>
      </c>
      <c r="D935" s="45" t="s">
        <v>1474</v>
      </c>
      <c r="E935" s="45" t="s">
        <v>19</v>
      </c>
      <c r="F935" s="45" t="s">
        <v>2786</v>
      </c>
      <c r="G935" s="45" t="s">
        <v>2169</v>
      </c>
      <c r="H935" s="46">
        <v>8650956</v>
      </c>
      <c r="I935" s="47">
        <v>0.6462</v>
      </c>
      <c r="J935" s="36" t="str">
        <f t="shared" si="28"/>
        <v>5345705</v>
      </c>
      <c r="K935" s="48" t="str">
        <f t="shared" si="29"/>
        <v>N</v>
      </c>
    </row>
    <row r="936" spans="1:11" x14ac:dyDescent="0.35">
      <c r="A936" s="45" t="s">
        <v>2785</v>
      </c>
      <c r="B936" s="45" t="s">
        <v>1473</v>
      </c>
      <c r="C936" s="45" t="s">
        <v>17</v>
      </c>
      <c r="D936" s="45" t="s">
        <v>1474</v>
      </c>
      <c r="E936" s="45" t="s">
        <v>2787</v>
      </c>
      <c r="F936" s="45" t="s">
        <v>2786</v>
      </c>
      <c r="G936" s="45" t="s">
        <v>2169</v>
      </c>
      <c r="H936" s="46">
        <v>0</v>
      </c>
      <c r="I936" s="47">
        <v>0</v>
      </c>
      <c r="J936" s="36" t="str">
        <f t="shared" si="28"/>
        <v>5345705</v>
      </c>
      <c r="K936" s="48" t="str">
        <f t="shared" si="29"/>
        <v>N</v>
      </c>
    </row>
    <row r="937" spans="1:11" x14ac:dyDescent="0.35">
      <c r="A937" s="45" t="s">
        <v>2785</v>
      </c>
      <c r="B937" s="45" t="s">
        <v>1473</v>
      </c>
      <c r="C937" s="45" t="s">
        <v>17</v>
      </c>
      <c r="D937" s="45" t="s">
        <v>1474</v>
      </c>
      <c r="E937" s="45" t="s">
        <v>2788</v>
      </c>
      <c r="F937" s="45" t="s">
        <v>2786</v>
      </c>
      <c r="G937" s="45" t="s">
        <v>2169</v>
      </c>
      <c r="H937" s="46">
        <v>5405843</v>
      </c>
      <c r="I937" s="47">
        <v>0.40379999999999999</v>
      </c>
      <c r="J937" s="36" t="str">
        <f t="shared" si="28"/>
        <v>5345705</v>
      </c>
      <c r="K937" s="48" t="str">
        <f t="shared" si="29"/>
        <v>N</v>
      </c>
    </row>
    <row r="938" spans="1:11" x14ac:dyDescent="0.35">
      <c r="A938" s="45" t="s">
        <v>2785</v>
      </c>
      <c r="B938" s="45" t="s">
        <v>1473</v>
      </c>
      <c r="C938" s="45" t="s">
        <v>17</v>
      </c>
      <c r="D938" s="45" t="s">
        <v>1485</v>
      </c>
      <c r="E938" s="45" t="s">
        <v>2206</v>
      </c>
      <c r="F938" s="45" t="s">
        <v>2786</v>
      </c>
      <c r="G938" s="45" t="s">
        <v>2169</v>
      </c>
      <c r="H938" s="46">
        <v>17884198</v>
      </c>
      <c r="I938" s="47">
        <v>0.18490000000000001</v>
      </c>
      <c r="J938" s="36" t="str">
        <f t="shared" si="28"/>
        <v>5345740</v>
      </c>
      <c r="K938" s="48" t="str">
        <f t="shared" si="29"/>
        <v>N</v>
      </c>
    </row>
    <row r="939" spans="1:11" x14ac:dyDescent="0.35">
      <c r="A939" s="45" t="s">
        <v>2785</v>
      </c>
      <c r="B939" s="45" t="s">
        <v>1473</v>
      </c>
      <c r="C939" s="45" t="s">
        <v>17</v>
      </c>
      <c r="D939" s="45" t="s">
        <v>1485</v>
      </c>
      <c r="E939" s="45" t="s">
        <v>2789</v>
      </c>
      <c r="F939" s="45" t="s">
        <v>2786</v>
      </c>
      <c r="G939" s="45" t="s">
        <v>2169</v>
      </c>
      <c r="H939" s="46">
        <v>8221508</v>
      </c>
      <c r="I939" s="47">
        <v>8.5000000000000006E-2</v>
      </c>
      <c r="J939" s="36" t="str">
        <f t="shared" si="28"/>
        <v>5345740</v>
      </c>
      <c r="K939" s="48" t="str">
        <f t="shared" si="29"/>
        <v>N</v>
      </c>
    </row>
    <row r="940" spans="1:11" x14ac:dyDescent="0.35">
      <c r="A940" s="45" t="s">
        <v>2785</v>
      </c>
      <c r="B940" s="45" t="s">
        <v>1473</v>
      </c>
      <c r="C940" s="45" t="s">
        <v>17</v>
      </c>
      <c r="D940" s="45" t="s">
        <v>1485</v>
      </c>
      <c r="E940" s="45" t="s">
        <v>19</v>
      </c>
      <c r="F940" s="45" t="s">
        <v>2786</v>
      </c>
      <c r="G940" s="45" t="s">
        <v>2169</v>
      </c>
      <c r="H940" s="46">
        <v>13950532</v>
      </c>
      <c r="I940" s="47">
        <v>0.16039999999999999</v>
      </c>
      <c r="J940" s="36" t="str">
        <f t="shared" si="28"/>
        <v>5345740</v>
      </c>
      <c r="K940" s="48" t="str">
        <f t="shared" si="29"/>
        <v>N</v>
      </c>
    </row>
    <row r="941" spans="1:11" x14ac:dyDescent="0.35">
      <c r="A941" s="45" t="s">
        <v>2785</v>
      </c>
      <c r="B941" s="45" t="s">
        <v>1473</v>
      </c>
      <c r="C941" s="45" t="s">
        <v>17</v>
      </c>
      <c r="D941" s="45" t="s">
        <v>1485</v>
      </c>
      <c r="E941" s="45" t="s">
        <v>30</v>
      </c>
      <c r="F941" s="45" t="s">
        <v>2786</v>
      </c>
      <c r="G941" s="45" t="s">
        <v>2169</v>
      </c>
      <c r="H941" s="46">
        <v>0</v>
      </c>
      <c r="I941" s="47">
        <v>0</v>
      </c>
      <c r="J941" s="36" t="str">
        <f t="shared" si="28"/>
        <v>5345740</v>
      </c>
      <c r="K941" s="48" t="str">
        <f t="shared" si="29"/>
        <v>N</v>
      </c>
    </row>
    <row r="942" spans="1:11" x14ac:dyDescent="0.35">
      <c r="A942" s="45" t="s">
        <v>2785</v>
      </c>
      <c r="B942" s="45" t="s">
        <v>1473</v>
      </c>
      <c r="C942" s="45" t="s">
        <v>17</v>
      </c>
      <c r="D942" s="45" t="s">
        <v>1485</v>
      </c>
      <c r="E942" s="45" t="s">
        <v>2787</v>
      </c>
      <c r="F942" s="45" t="s">
        <v>2786</v>
      </c>
      <c r="G942" s="45" t="s">
        <v>2169</v>
      </c>
      <c r="H942" s="46">
        <v>0</v>
      </c>
      <c r="I942" s="47">
        <v>0</v>
      </c>
      <c r="J942" s="36" t="str">
        <f t="shared" si="28"/>
        <v>5345740</v>
      </c>
      <c r="K942" s="48" t="str">
        <f t="shared" si="29"/>
        <v>N</v>
      </c>
    </row>
    <row r="943" spans="1:11" x14ac:dyDescent="0.35">
      <c r="A943" s="45" t="s">
        <v>2785</v>
      </c>
      <c r="B943" s="45" t="s">
        <v>1473</v>
      </c>
      <c r="C943" s="45" t="s">
        <v>17</v>
      </c>
      <c r="D943" s="45" t="s">
        <v>1485</v>
      </c>
      <c r="E943" s="45" t="s">
        <v>2788</v>
      </c>
      <c r="F943" s="45" t="s">
        <v>2786</v>
      </c>
      <c r="G943" s="45" t="s">
        <v>2169</v>
      </c>
      <c r="H943" s="46">
        <v>26448609</v>
      </c>
      <c r="I943" s="47">
        <v>0.30409999999999998</v>
      </c>
      <c r="J943" s="36" t="str">
        <f t="shared" si="28"/>
        <v>5345740</v>
      </c>
      <c r="K943" s="48" t="str">
        <f t="shared" si="29"/>
        <v>N</v>
      </c>
    </row>
    <row r="944" spans="1:11" x14ac:dyDescent="0.35">
      <c r="A944" s="45" t="s">
        <v>2785</v>
      </c>
      <c r="B944" s="45" t="s">
        <v>1488</v>
      </c>
      <c r="C944" s="45" t="s">
        <v>17</v>
      </c>
      <c r="D944" s="45" t="s">
        <v>1489</v>
      </c>
      <c r="E944" s="45" t="s">
        <v>2170</v>
      </c>
      <c r="F944" s="45" t="s">
        <v>2786</v>
      </c>
      <c r="G944" s="45" t="s">
        <v>2169</v>
      </c>
      <c r="H944" s="46">
        <v>0</v>
      </c>
      <c r="I944" s="47">
        <v>0</v>
      </c>
      <c r="J944" s="36" t="str">
        <f t="shared" si="28"/>
        <v>5445835</v>
      </c>
      <c r="K944" s="48" t="str">
        <f t="shared" si="29"/>
        <v>N</v>
      </c>
    </row>
    <row r="945" spans="1:11" x14ac:dyDescent="0.35">
      <c r="A945" s="45" t="s">
        <v>2785</v>
      </c>
      <c r="B945" s="45" t="s">
        <v>1488</v>
      </c>
      <c r="C945" s="45" t="s">
        <v>17</v>
      </c>
      <c r="D945" s="45" t="s">
        <v>1489</v>
      </c>
      <c r="E945" s="45" t="s">
        <v>19</v>
      </c>
      <c r="F945" s="45" t="s">
        <v>2786</v>
      </c>
      <c r="G945" s="45" t="s">
        <v>2169</v>
      </c>
      <c r="H945" s="46">
        <v>2559247</v>
      </c>
      <c r="I945" s="47">
        <v>0.23469999999999999</v>
      </c>
      <c r="J945" s="36" t="str">
        <f t="shared" si="28"/>
        <v>5445835</v>
      </c>
      <c r="K945" s="48" t="str">
        <f t="shared" si="29"/>
        <v>N</v>
      </c>
    </row>
    <row r="946" spans="1:11" x14ac:dyDescent="0.35">
      <c r="A946" s="45" t="s">
        <v>2785</v>
      </c>
      <c r="B946" s="45" t="s">
        <v>1488</v>
      </c>
      <c r="C946" s="45" t="s">
        <v>17</v>
      </c>
      <c r="D946" s="45" t="s">
        <v>1489</v>
      </c>
      <c r="E946" s="45" t="s">
        <v>2787</v>
      </c>
      <c r="F946" s="45" t="s">
        <v>2786</v>
      </c>
      <c r="G946" s="45" t="s">
        <v>2169</v>
      </c>
      <c r="H946" s="46">
        <v>0</v>
      </c>
      <c r="I946" s="47">
        <v>0</v>
      </c>
      <c r="J946" s="36" t="str">
        <f t="shared" si="28"/>
        <v>5445835</v>
      </c>
      <c r="K946" s="48" t="str">
        <f t="shared" si="29"/>
        <v>N</v>
      </c>
    </row>
    <row r="947" spans="1:11" x14ac:dyDescent="0.35">
      <c r="A947" s="45" t="s">
        <v>2785</v>
      </c>
      <c r="B947" s="45" t="s">
        <v>1488</v>
      </c>
      <c r="C947" s="45" t="s">
        <v>17</v>
      </c>
      <c r="D947" s="45" t="s">
        <v>1489</v>
      </c>
      <c r="E947" s="45" t="s">
        <v>2788</v>
      </c>
      <c r="F947" s="45" t="s">
        <v>2786</v>
      </c>
      <c r="G947" s="45" t="s">
        <v>2169</v>
      </c>
      <c r="H947" s="46">
        <v>6837018</v>
      </c>
      <c r="I947" s="47">
        <v>0.627</v>
      </c>
      <c r="J947" s="36" t="str">
        <f t="shared" si="28"/>
        <v>5445835</v>
      </c>
      <c r="K947" s="48" t="str">
        <f t="shared" si="29"/>
        <v>N</v>
      </c>
    </row>
    <row r="948" spans="1:11" x14ac:dyDescent="0.35">
      <c r="A948" s="45" t="s">
        <v>2785</v>
      </c>
      <c r="B948" s="45" t="s">
        <v>1488</v>
      </c>
      <c r="C948" s="45" t="s">
        <v>17</v>
      </c>
      <c r="D948" s="45" t="s">
        <v>1492</v>
      </c>
      <c r="E948" s="45" t="s">
        <v>2170</v>
      </c>
      <c r="F948" s="45" t="s">
        <v>2786</v>
      </c>
      <c r="G948" s="45" t="s">
        <v>2169</v>
      </c>
      <c r="H948" s="46">
        <v>0</v>
      </c>
      <c r="I948" s="47">
        <v>0</v>
      </c>
      <c r="J948" s="36" t="str">
        <f t="shared" si="28"/>
        <v>5445845</v>
      </c>
      <c r="K948" s="48" t="str">
        <f t="shared" si="29"/>
        <v>N</v>
      </c>
    </row>
    <row r="949" spans="1:11" x14ac:dyDescent="0.35">
      <c r="A949" s="45" t="s">
        <v>2785</v>
      </c>
      <c r="B949" s="45" t="s">
        <v>1488</v>
      </c>
      <c r="C949" s="45" t="s">
        <v>17</v>
      </c>
      <c r="D949" s="45" t="s">
        <v>1492</v>
      </c>
      <c r="E949" s="45" t="s">
        <v>19</v>
      </c>
      <c r="F949" s="45" t="s">
        <v>2786</v>
      </c>
      <c r="G949" s="45" t="s">
        <v>2169</v>
      </c>
      <c r="H949" s="46">
        <v>4881549</v>
      </c>
      <c r="I949" s="47">
        <v>0.44259999999999999</v>
      </c>
      <c r="J949" s="36" t="str">
        <f t="shared" si="28"/>
        <v>5445845</v>
      </c>
      <c r="K949" s="48" t="str">
        <f t="shared" si="29"/>
        <v>N</v>
      </c>
    </row>
    <row r="950" spans="1:11" x14ac:dyDescent="0.35">
      <c r="A950" s="45" t="s">
        <v>2785</v>
      </c>
      <c r="B950" s="45" t="s">
        <v>1488</v>
      </c>
      <c r="C950" s="45" t="s">
        <v>17</v>
      </c>
      <c r="D950" s="45" t="s">
        <v>1492</v>
      </c>
      <c r="E950" s="45" t="s">
        <v>2787</v>
      </c>
      <c r="F950" s="45" t="s">
        <v>2786</v>
      </c>
      <c r="G950" s="45" t="s">
        <v>2169</v>
      </c>
      <c r="H950" s="46">
        <v>0</v>
      </c>
      <c r="I950" s="47">
        <v>0</v>
      </c>
      <c r="J950" s="36" t="str">
        <f t="shared" si="28"/>
        <v>5445845</v>
      </c>
      <c r="K950" s="48" t="str">
        <f t="shared" si="29"/>
        <v>N</v>
      </c>
    </row>
    <row r="951" spans="1:11" x14ac:dyDescent="0.35">
      <c r="A951" s="45" t="s">
        <v>2785</v>
      </c>
      <c r="B951" s="45" t="s">
        <v>1488</v>
      </c>
      <c r="C951" s="45" t="s">
        <v>17</v>
      </c>
      <c r="D951" s="45" t="s">
        <v>1492</v>
      </c>
      <c r="E951" s="45" t="s">
        <v>2788</v>
      </c>
      <c r="F951" s="45" t="s">
        <v>2786</v>
      </c>
      <c r="G951" s="45" t="s">
        <v>2169</v>
      </c>
      <c r="H951" s="46">
        <v>5731904</v>
      </c>
      <c r="I951" s="47">
        <v>0.51970000000000005</v>
      </c>
      <c r="J951" s="36" t="str">
        <f t="shared" si="28"/>
        <v>5445845</v>
      </c>
      <c r="K951" s="48" t="str">
        <f t="shared" si="29"/>
        <v>N</v>
      </c>
    </row>
    <row r="952" spans="1:11" x14ac:dyDescent="0.35">
      <c r="A952" s="45" t="s">
        <v>2785</v>
      </c>
      <c r="B952" s="45" t="s">
        <v>1488</v>
      </c>
      <c r="C952" s="45" t="s">
        <v>17</v>
      </c>
      <c r="D952" s="45" t="s">
        <v>1497</v>
      </c>
      <c r="E952" s="45" t="s">
        <v>2170</v>
      </c>
      <c r="F952" s="45" t="s">
        <v>2786</v>
      </c>
      <c r="G952" s="45" t="s">
        <v>2169</v>
      </c>
      <c r="H952" s="46">
        <v>0</v>
      </c>
      <c r="I952" s="47">
        <v>0</v>
      </c>
      <c r="J952" s="36" t="str">
        <f t="shared" si="28"/>
        <v>5445855</v>
      </c>
      <c r="K952" s="48" t="str">
        <f t="shared" si="29"/>
        <v>N</v>
      </c>
    </row>
    <row r="953" spans="1:11" x14ac:dyDescent="0.35">
      <c r="A953" s="45" t="s">
        <v>2785</v>
      </c>
      <c r="B953" s="45" t="s">
        <v>1488</v>
      </c>
      <c r="C953" s="45" t="s">
        <v>17</v>
      </c>
      <c r="D953" s="45" t="s">
        <v>1497</v>
      </c>
      <c r="E953" s="45" t="s">
        <v>19</v>
      </c>
      <c r="F953" s="45" t="s">
        <v>2786</v>
      </c>
      <c r="G953" s="45" t="s">
        <v>2169</v>
      </c>
      <c r="H953" s="46">
        <v>3637117</v>
      </c>
      <c r="I953" s="47">
        <v>0.70009999999999994</v>
      </c>
      <c r="J953" s="36" t="str">
        <f t="shared" si="28"/>
        <v>5445855</v>
      </c>
      <c r="K953" s="48" t="str">
        <f t="shared" si="29"/>
        <v>N</v>
      </c>
    </row>
    <row r="954" spans="1:11" x14ac:dyDescent="0.35">
      <c r="A954" s="45" t="s">
        <v>2785</v>
      </c>
      <c r="B954" s="45" t="s">
        <v>1488</v>
      </c>
      <c r="C954" s="45" t="s">
        <v>17</v>
      </c>
      <c r="D954" s="45" t="s">
        <v>1497</v>
      </c>
      <c r="E954" s="45" t="s">
        <v>30</v>
      </c>
      <c r="F954" s="45" t="s">
        <v>2786</v>
      </c>
      <c r="G954" s="45" t="s">
        <v>2169</v>
      </c>
      <c r="H954" s="46">
        <v>194298</v>
      </c>
      <c r="I954" s="47">
        <v>3.7400000000000003E-2</v>
      </c>
      <c r="J954" s="36" t="str">
        <f t="shared" si="28"/>
        <v>5445855</v>
      </c>
      <c r="K954" s="48" t="str">
        <f t="shared" si="29"/>
        <v>N</v>
      </c>
    </row>
    <row r="955" spans="1:11" x14ac:dyDescent="0.35">
      <c r="A955" s="45" t="s">
        <v>2785</v>
      </c>
      <c r="B955" s="45" t="s">
        <v>1488</v>
      </c>
      <c r="C955" s="45" t="s">
        <v>17</v>
      </c>
      <c r="D955" s="45" t="s">
        <v>1497</v>
      </c>
      <c r="E955" s="45" t="s">
        <v>50</v>
      </c>
      <c r="F955" s="45" t="s">
        <v>2786</v>
      </c>
      <c r="G955" s="45" t="s">
        <v>2169</v>
      </c>
      <c r="H955" s="46">
        <v>2173126</v>
      </c>
      <c r="I955" s="47">
        <v>0.38950000000000001</v>
      </c>
      <c r="J955" s="36" t="str">
        <f t="shared" si="28"/>
        <v>5445855</v>
      </c>
      <c r="K955" s="48" t="str">
        <f t="shared" si="29"/>
        <v>N</v>
      </c>
    </row>
    <row r="956" spans="1:11" x14ac:dyDescent="0.35">
      <c r="A956" s="45" t="s">
        <v>2785</v>
      </c>
      <c r="B956" s="45" t="s">
        <v>1488</v>
      </c>
      <c r="C956" s="45" t="s">
        <v>17</v>
      </c>
      <c r="D956" s="45" t="s">
        <v>1497</v>
      </c>
      <c r="E956" s="45" t="s">
        <v>2787</v>
      </c>
      <c r="F956" s="45" t="s">
        <v>2786</v>
      </c>
      <c r="G956" s="45" t="s">
        <v>2169</v>
      </c>
      <c r="H956" s="46">
        <v>0</v>
      </c>
      <c r="I956" s="47">
        <v>0</v>
      </c>
      <c r="J956" s="36" t="str">
        <f t="shared" si="28"/>
        <v>5445855</v>
      </c>
      <c r="K956" s="48" t="str">
        <f t="shared" si="29"/>
        <v>N</v>
      </c>
    </row>
    <row r="957" spans="1:11" x14ac:dyDescent="0.35">
      <c r="A957" s="45" t="s">
        <v>2785</v>
      </c>
      <c r="B957" s="45" t="s">
        <v>1488</v>
      </c>
      <c r="C957" s="45" t="s">
        <v>17</v>
      </c>
      <c r="D957" s="45" t="s">
        <v>1497</v>
      </c>
      <c r="E957" s="45" t="s">
        <v>2788</v>
      </c>
      <c r="F957" s="45" t="s">
        <v>2786</v>
      </c>
      <c r="G957" s="45" t="s">
        <v>2169</v>
      </c>
      <c r="H957" s="46">
        <v>3238130</v>
      </c>
      <c r="I957" s="47">
        <v>0.62329999999999997</v>
      </c>
      <c r="J957" s="36" t="str">
        <f t="shared" si="28"/>
        <v>5445855</v>
      </c>
      <c r="K957" s="48" t="str">
        <f t="shared" si="29"/>
        <v>N</v>
      </c>
    </row>
    <row r="958" spans="1:11" x14ac:dyDescent="0.35">
      <c r="A958" s="45" t="s">
        <v>2785</v>
      </c>
      <c r="B958" s="45" t="s">
        <v>1526</v>
      </c>
      <c r="C958" s="45" t="s">
        <v>17</v>
      </c>
      <c r="D958" s="45" t="s">
        <v>979</v>
      </c>
      <c r="E958" s="45" t="s">
        <v>2170</v>
      </c>
      <c r="F958" s="45" t="s">
        <v>941</v>
      </c>
      <c r="G958" s="45" t="s">
        <v>2198</v>
      </c>
      <c r="H958" s="46">
        <v>0</v>
      </c>
      <c r="I958" s="47">
        <v>0</v>
      </c>
      <c r="J958" s="36" t="str">
        <f t="shared" si="28"/>
        <v>5544255</v>
      </c>
      <c r="K958" s="48" t="str">
        <f t="shared" si="29"/>
        <v>Y</v>
      </c>
    </row>
    <row r="959" spans="1:11" x14ac:dyDescent="0.35">
      <c r="A959" s="45" t="s">
        <v>2785</v>
      </c>
      <c r="B959" s="45" t="s">
        <v>1526</v>
      </c>
      <c r="C959" s="45" t="s">
        <v>17</v>
      </c>
      <c r="D959" s="45" t="s">
        <v>979</v>
      </c>
      <c r="E959" s="45" t="s">
        <v>19</v>
      </c>
      <c r="F959" s="45" t="s">
        <v>941</v>
      </c>
      <c r="G959" s="45" t="s">
        <v>2198</v>
      </c>
      <c r="H959" s="46">
        <v>1692053</v>
      </c>
      <c r="I959" s="47">
        <v>0.53680000000000005</v>
      </c>
      <c r="J959" s="36" t="str">
        <f t="shared" si="28"/>
        <v>5544255</v>
      </c>
      <c r="K959" s="48" t="str">
        <f t="shared" si="29"/>
        <v>Y</v>
      </c>
    </row>
    <row r="960" spans="1:11" x14ac:dyDescent="0.35">
      <c r="A960" s="45" t="s">
        <v>2785</v>
      </c>
      <c r="B960" s="45" t="s">
        <v>1526</v>
      </c>
      <c r="C960" s="45" t="s">
        <v>17</v>
      </c>
      <c r="D960" s="45" t="s">
        <v>979</v>
      </c>
      <c r="E960" s="45" t="s">
        <v>2787</v>
      </c>
      <c r="F960" s="45" t="s">
        <v>941</v>
      </c>
      <c r="G960" s="45" t="s">
        <v>2198</v>
      </c>
      <c r="H960" s="46">
        <v>0</v>
      </c>
      <c r="I960" s="47">
        <v>0</v>
      </c>
      <c r="J960" s="36" t="str">
        <f t="shared" si="28"/>
        <v>5544255</v>
      </c>
      <c r="K960" s="48" t="str">
        <f t="shared" si="29"/>
        <v>Y</v>
      </c>
    </row>
    <row r="961" spans="1:11" x14ac:dyDescent="0.35">
      <c r="A961" s="45" t="s">
        <v>2785</v>
      </c>
      <c r="B961" s="45" t="s">
        <v>1526</v>
      </c>
      <c r="C961" s="45" t="s">
        <v>17</v>
      </c>
      <c r="D961" s="45" t="s">
        <v>979</v>
      </c>
      <c r="E961" s="45" t="s">
        <v>2788</v>
      </c>
      <c r="F961" s="45" t="s">
        <v>941</v>
      </c>
      <c r="G961" s="45" t="s">
        <v>2198</v>
      </c>
      <c r="H961" s="46">
        <v>1113325</v>
      </c>
      <c r="I961" s="47">
        <v>0.35320000000000001</v>
      </c>
      <c r="J961" s="36" t="str">
        <f t="shared" si="28"/>
        <v>5544255</v>
      </c>
      <c r="K961" s="48" t="str">
        <f t="shared" si="29"/>
        <v>Y</v>
      </c>
    </row>
    <row r="962" spans="1:11" x14ac:dyDescent="0.35">
      <c r="A962" s="45" t="s">
        <v>2785</v>
      </c>
      <c r="B962" s="45" t="s">
        <v>1526</v>
      </c>
      <c r="C962" s="45" t="s">
        <v>17</v>
      </c>
      <c r="D962" s="45" t="s">
        <v>1527</v>
      </c>
      <c r="E962" s="45" t="s">
        <v>2170</v>
      </c>
      <c r="F962" s="45" t="s">
        <v>2786</v>
      </c>
      <c r="G962" s="45" t="s">
        <v>2169</v>
      </c>
      <c r="H962" s="46">
        <v>0</v>
      </c>
      <c r="I962" s="47">
        <v>0</v>
      </c>
      <c r="J962" s="36" t="str">
        <f t="shared" si="28"/>
        <v>5545900</v>
      </c>
      <c r="K962" s="48" t="str">
        <f t="shared" si="29"/>
        <v>N</v>
      </c>
    </row>
    <row r="963" spans="1:11" x14ac:dyDescent="0.35">
      <c r="A963" s="45" t="s">
        <v>2785</v>
      </c>
      <c r="B963" s="45" t="s">
        <v>1526</v>
      </c>
      <c r="C963" s="45" t="s">
        <v>17</v>
      </c>
      <c r="D963" s="45" t="s">
        <v>1527</v>
      </c>
      <c r="E963" s="45" t="s">
        <v>19</v>
      </c>
      <c r="F963" s="45" t="s">
        <v>2786</v>
      </c>
      <c r="G963" s="45" t="s">
        <v>2169</v>
      </c>
      <c r="H963" s="46">
        <v>4282784</v>
      </c>
      <c r="I963" s="47">
        <v>0.68530000000000002</v>
      </c>
      <c r="J963" s="36" t="str">
        <f t="shared" ref="J963:J1026" si="30">B963&amp;C963&amp;D963</f>
        <v>5545900</v>
      </c>
      <c r="K963" s="48" t="str">
        <f t="shared" ref="K963:K1026" si="31">G963</f>
        <v>N</v>
      </c>
    </row>
    <row r="964" spans="1:11" x14ac:dyDescent="0.35">
      <c r="A964" s="45" t="s">
        <v>2785</v>
      </c>
      <c r="B964" s="45" t="s">
        <v>1526</v>
      </c>
      <c r="C964" s="45" t="s">
        <v>17</v>
      </c>
      <c r="D964" s="45" t="s">
        <v>1527</v>
      </c>
      <c r="E964" s="45" t="s">
        <v>2787</v>
      </c>
      <c r="F964" s="45" t="s">
        <v>2786</v>
      </c>
      <c r="G964" s="45" t="s">
        <v>2169</v>
      </c>
      <c r="H964" s="46">
        <v>0</v>
      </c>
      <c r="I964" s="47">
        <v>0</v>
      </c>
      <c r="J964" s="36" t="str">
        <f t="shared" si="30"/>
        <v>5545900</v>
      </c>
      <c r="K964" s="48" t="str">
        <f t="shared" si="31"/>
        <v>N</v>
      </c>
    </row>
    <row r="965" spans="1:11" x14ac:dyDescent="0.35">
      <c r="A965" s="45" t="s">
        <v>2785</v>
      </c>
      <c r="B965" s="45" t="s">
        <v>1526</v>
      </c>
      <c r="C965" s="45" t="s">
        <v>17</v>
      </c>
      <c r="D965" s="45" t="s">
        <v>1527</v>
      </c>
      <c r="E965" s="45" t="s">
        <v>2788</v>
      </c>
      <c r="F965" s="45" t="s">
        <v>2786</v>
      </c>
      <c r="G965" s="45" t="s">
        <v>2169</v>
      </c>
      <c r="H965" s="46">
        <v>2404183</v>
      </c>
      <c r="I965" s="47">
        <v>0.38469999999999999</v>
      </c>
      <c r="J965" s="36" t="str">
        <f t="shared" si="30"/>
        <v>5545900</v>
      </c>
      <c r="K965" s="48" t="str">
        <f t="shared" si="31"/>
        <v>N</v>
      </c>
    </row>
    <row r="966" spans="1:11" x14ac:dyDescent="0.35">
      <c r="A966" s="45" t="s">
        <v>2785</v>
      </c>
      <c r="B966" s="45" t="s">
        <v>1526</v>
      </c>
      <c r="C966" s="45" t="s">
        <v>17</v>
      </c>
      <c r="D966" s="45" t="s">
        <v>1542</v>
      </c>
      <c r="E966" s="45" t="s">
        <v>2206</v>
      </c>
      <c r="F966" s="45" t="s">
        <v>2786</v>
      </c>
      <c r="G966" s="45" t="s">
        <v>2169</v>
      </c>
      <c r="H966" s="46">
        <v>760187</v>
      </c>
      <c r="I966" s="47">
        <v>0.3</v>
      </c>
      <c r="J966" s="36" t="str">
        <f t="shared" si="30"/>
        <v>5545910</v>
      </c>
      <c r="K966" s="48" t="str">
        <f t="shared" si="31"/>
        <v>N</v>
      </c>
    </row>
    <row r="967" spans="1:11" x14ac:dyDescent="0.35">
      <c r="A967" s="45" t="s">
        <v>2785</v>
      </c>
      <c r="B967" s="45" t="s">
        <v>1526</v>
      </c>
      <c r="C967" s="45" t="s">
        <v>17</v>
      </c>
      <c r="D967" s="45" t="s">
        <v>1542</v>
      </c>
      <c r="E967" s="45" t="s">
        <v>19</v>
      </c>
      <c r="F967" s="45" t="s">
        <v>2786</v>
      </c>
      <c r="G967" s="45" t="s">
        <v>2169</v>
      </c>
      <c r="H967" s="46">
        <v>350700</v>
      </c>
      <c r="I967" s="47">
        <v>0.1384</v>
      </c>
      <c r="J967" s="36" t="str">
        <f t="shared" si="30"/>
        <v>5545910</v>
      </c>
      <c r="K967" s="48" t="str">
        <f t="shared" si="31"/>
        <v>N</v>
      </c>
    </row>
    <row r="968" spans="1:11" x14ac:dyDescent="0.35">
      <c r="A968" s="45" t="s">
        <v>2785</v>
      </c>
      <c r="B968" s="45" t="s">
        <v>1526</v>
      </c>
      <c r="C968" s="45" t="s">
        <v>17</v>
      </c>
      <c r="D968" s="45" t="s">
        <v>1542</v>
      </c>
      <c r="E968" s="45" t="s">
        <v>2787</v>
      </c>
      <c r="F968" s="45" t="s">
        <v>2786</v>
      </c>
      <c r="G968" s="45" t="s">
        <v>2169</v>
      </c>
      <c r="H968" s="46">
        <v>0</v>
      </c>
      <c r="I968" s="47">
        <v>0</v>
      </c>
      <c r="J968" s="36" t="str">
        <f t="shared" si="30"/>
        <v>5545910</v>
      </c>
      <c r="K968" s="48" t="str">
        <f t="shared" si="31"/>
        <v>N</v>
      </c>
    </row>
    <row r="969" spans="1:11" x14ac:dyDescent="0.35">
      <c r="A969" s="45" t="s">
        <v>2785</v>
      </c>
      <c r="B969" s="45" t="s">
        <v>1526</v>
      </c>
      <c r="C969" s="45" t="s">
        <v>17</v>
      </c>
      <c r="D969" s="45" t="s">
        <v>1542</v>
      </c>
      <c r="E969" s="45" t="s">
        <v>2788</v>
      </c>
      <c r="F969" s="45" t="s">
        <v>2786</v>
      </c>
      <c r="G969" s="45" t="s">
        <v>2169</v>
      </c>
      <c r="H969" s="46">
        <v>1188680</v>
      </c>
      <c r="I969" s="47">
        <v>0.46910000000000002</v>
      </c>
      <c r="J969" s="36" t="str">
        <f t="shared" si="30"/>
        <v>5545910</v>
      </c>
      <c r="K969" s="48" t="str">
        <f t="shared" si="31"/>
        <v>N</v>
      </c>
    </row>
    <row r="970" spans="1:11" x14ac:dyDescent="0.35">
      <c r="A970" s="45" t="s">
        <v>2785</v>
      </c>
      <c r="B970" s="45" t="s">
        <v>1526</v>
      </c>
      <c r="C970" s="45" t="s">
        <v>17</v>
      </c>
      <c r="D970" s="45" t="s">
        <v>1544</v>
      </c>
      <c r="E970" s="45" t="s">
        <v>19</v>
      </c>
      <c r="F970" s="45" t="s">
        <v>2786</v>
      </c>
      <c r="G970" s="45" t="s">
        <v>2169</v>
      </c>
      <c r="H970" s="46">
        <v>8342644</v>
      </c>
      <c r="I970" s="47">
        <v>0.39550000000000002</v>
      </c>
      <c r="J970" s="36" t="str">
        <f t="shared" si="30"/>
        <v>5545925</v>
      </c>
      <c r="K970" s="48" t="str">
        <f t="shared" si="31"/>
        <v>N</v>
      </c>
    </row>
    <row r="971" spans="1:11" x14ac:dyDescent="0.35">
      <c r="A971" s="45" t="s">
        <v>2785</v>
      </c>
      <c r="B971" s="45" t="s">
        <v>1526</v>
      </c>
      <c r="C971" s="45" t="s">
        <v>17</v>
      </c>
      <c r="D971" s="45" t="s">
        <v>1544</v>
      </c>
      <c r="E971" s="45" t="s">
        <v>2787</v>
      </c>
      <c r="F971" s="45" t="s">
        <v>2786</v>
      </c>
      <c r="G971" s="45" t="s">
        <v>2169</v>
      </c>
      <c r="H971" s="46">
        <v>0</v>
      </c>
      <c r="I971" s="47">
        <v>0</v>
      </c>
      <c r="J971" s="36" t="str">
        <f t="shared" si="30"/>
        <v>5545925</v>
      </c>
      <c r="K971" s="48" t="str">
        <f t="shared" si="31"/>
        <v>N</v>
      </c>
    </row>
    <row r="972" spans="1:11" x14ac:dyDescent="0.35">
      <c r="A972" s="45" t="s">
        <v>2785</v>
      </c>
      <c r="B972" s="45" t="s">
        <v>1526</v>
      </c>
      <c r="C972" s="45" t="s">
        <v>17</v>
      </c>
      <c r="D972" s="45" t="s">
        <v>1544</v>
      </c>
      <c r="E972" s="45" t="s">
        <v>2788</v>
      </c>
      <c r="F972" s="45" t="s">
        <v>2786</v>
      </c>
      <c r="G972" s="45" t="s">
        <v>2169</v>
      </c>
      <c r="H972" s="46">
        <v>8382722</v>
      </c>
      <c r="I972" s="47">
        <v>0.39739999999999998</v>
      </c>
      <c r="J972" s="36" t="str">
        <f t="shared" si="30"/>
        <v>5545925</v>
      </c>
      <c r="K972" s="48" t="str">
        <f t="shared" si="31"/>
        <v>N</v>
      </c>
    </row>
    <row r="973" spans="1:11" x14ac:dyDescent="0.35">
      <c r="A973" s="45" t="s">
        <v>2785</v>
      </c>
      <c r="B973" s="45" t="s">
        <v>1526</v>
      </c>
      <c r="C973" s="45" t="s">
        <v>17</v>
      </c>
      <c r="D973" s="45" t="s">
        <v>1545</v>
      </c>
      <c r="E973" s="45" t="s">
        <v>2170</v>
      </c>
      <c r="F973" s="45" t="s">
        <v>2786</v>
      </c>
      <c r="G973" s="45" t="s">
        <v>2169</v>
      </c>
      <c r="H973" s="46">
        <v>0</v>
      </c>
      <c r="I973" s="47">
        <v>0</v>
      </c>
      <c r="J973" s="36" t="str">
        <f t="shared" si="30"/>
        <v>5545930</v>
      </c>
      <c r="K973" s="48" t="str">
        <f t="shared" si="31"/>
        <v>N</v>
      </c>
    </row>
    <row r="974" spans="1:11" x14ac:dyDescent="0.35">
      <c r="A974" s="45" t="s">
        <v>2785</v>
      </c>
      <c r="B974" s="45" t="s">
        <v>1526</v>
      </c>
      <c r="C974" s="45" t="s">
        <v>17</v>
      </c>
      <c r="D974" s="45" t="s">
        <v>1545</v>
      </c>
      <c r="E974" s="45" t="s">
        <v>19</v>
      </c>
      <c r="F974" s="45" t="s">
        <v>2786</v>
      </c>
      <c r="G974" s="45" t="s">
        <v>2169</v>
      </c>
      <c r="H974" s="46">
        <v>7261444</v>
      </c>
      <c r="I974" s="47">
        <v>0.40310000000000001</v>
      </c>
      <c r="J974" s="36" t="str">
        <f t="shared" si="30"/>
        <v>5545930</v>
      </c>
      <c r="K974" s="48" t="str">
        <f t="shared" si="31"/>
        <v>N</v>
      </c>
    </row>
    <row r="975" spans="1:11" x14ac:dyDescent="0.35">
      <c r="A975" s="45" t="s">
        <v>2785</v>
      </c>
      <c r="B975" s="45" t="s">
        <v>1526</v>
      </c>
      <c r="C975" s="45" t="s">
        <v>17</v>
      </c>
      <c r="D975" s="45" t="s">
        <v>1545</v>
      </c>
      <c r="E975" s="45" t="s">
        <v>30</v>
      </c>
      <c r="F975" s="45" t="s">
        <v>2786</v>
      </c>
      <c r="G975" s="45" t="s">
        <v>2169</v>
      </c>
      <c r="H975" s="46">
        <v>84666</v>
      </c>
      <c r="I975" s="47">
        <v>4.7000000000000002E-3</v>
      </c>
      <c r="J975" s="36" t="str">
        <f t="shared" si="30"/>
        <v>5545930</v>
      </c>
      <c r="K975" s="48" t="str">
        <f t="shared" si="31"/>
        <v>N</v>
      </c>
    </row>
    <row r="976" spans="1:11" x14ac:dyDescent="0.35">
      <c r="A976" s="45" t="s">
        <v>2785</v>
      </c>
      <c r="B976" s="45" t="s">
        <v>1526</v>
      </c>
      <c r="C976" s="45" t="s">
        <v>17</v>
      </c>
      <c r="D976" s="45" t="s">
        <v>1545</v>
      </c>
      <c r="E976" s="45" t="s">
        <v>2787</v>
      </c>
      <c r="F976" s="45" t="s">
        <v>2786</v>
      </c>
      <c r="G976" s="45" t="s">
        <v>2169</v>
      </c>
      <c r="H976" s="46">
        <v>0</v>
      </c>
      <c r="I976" s="47">
        <v>0</v>
      </c>
      <c r="J976" s="36" t="str">
        <f t="shared" si="30"/>
        <v>5545930</v>
      </c>
      <c r="K976" s="48" t="str">
        <f t="shared" si="31"/>
        <v>N</v>
      </c>
    </row>
    <row r="977" spans="1:11" x14ac:dyDescent="0.35">
      <c r="A977" s="45" t="s">
        <v>2785</v>
      </c>
      <c r="B977" s="45" t="s">
        <v>1526</v>
      </c>
      <c r="C977" s="45" t="s">
        <v>17</v>
      </c>
      <c r="D977" s="45" t="s">
        <v>1545</v>
      </c>
      <c r="E977" s="45" t="s">
        <v>2788</v>
      </c>
      <c r="F977" s="45" t="s">
        <v>2786</v>
      </c>
      <c r="G977" s="45" t="s">
        <v>2169</v>
      </c>
      <c r="H977" s="46">
        <v>6838115</v>
      </c>
      <c r="I977" s="47">
        <v>0.37959999999999999</v>
      </c>
      <c r="J977" s="36" t="str">
        <f t="shared" si="30"/>
        <v>5545930</v>
      </c>
      <c r="K977" s="48" t="str">
        <f t="shared" si="31"/>
        <v>N</v>
      </c>
    </row>
    <row r="978" spans="1:11" x14ac:dyDescent="0.35">
      <c r="A978" s="45" t="s">
        <v>2785</v>
      </c>
      <c r="B978" s="45" t="s">
        <v>1563</v>
      </c>
      <c r="C978" s="45" t="s">
        <v>17</v>
      </c>
      <c r="D978" s="45" t="s">
        <v>1564</v>
      </c>
      <c r="E978" s="45" t="s">
        <v>19</v>
      </c>
      <c r="F978" s="45" t="s">
        <v>2786</v>
      </c>
      <c r="G978" s="45" t="s">
        <v>2169</v>
      </c>
      <c r="H978" s="46">
        <v>2360152</v>
      </c>
      <c r="I978" s="47">
        <v>0.32590000000000002</v>
      </c>
      <c r="J978" s="36" t="str">
        <f t="shared" si="30"/>
        <v>5645945</v>
      </c>
      <c r="K978" s="48" t="str">
        <f t="shared" si="31"/>
        <v>N</v>
      </c>
    </row>
    <row r="979" spans="1:11" x14ac:dyDescent="0.35">
      <c r="A979" s="45" t="s">
        <v>2785</v>
      </c>
      <c r="B979" s="45" t="s">
        <v>1563</v>
      </c>
      <c r="C979" s="45" t="s">
        <v>17</v>
      </c>
      <c r="D979" s="45" t="s">
        <v>1564</v>
      </c>
      <c r="E979" s="45" t="s">
        <v>2787</v>
      </c>
      <c r="F979" s="45" t="s">
        <v>2786</v>
      </c>
      <c r="G979" s="45" t="s">
        <v>2169</v>
      </c>
      <c r="H979" s="46">
        <v>0</v>
      </c>
      <c r="I979" s="47">
        <v>0</v>
      </c>
      <c r="J979" s="36" t="str">
        <f t="shared" si="30"/>
        <v>5645945</v>
      </c>
      <c r="K979" s="48" t="str">
        <f t="shared" si="31"/>
        <v>N</v>
      </c>
    </row>
    <row r="980" spans="1:11" x14ac:dyDescent="0.35">
      <c r="A980" s="45" t="s">
        <v>2785</v>
      </c>
      <c r="B980" s="45" t="s">
        <v>1563</v>
      </c>
      <c r="C980" s="45" t="s">
        <v>17</v>
      </c>
      <c r="D980" s="45" t="s">
        <v>1564</v>
      </c>
      <c r="E980" s="45" t="s">
        <v>2788</v>
      </c>
      <c r="F980" s="45" t="s">
        <v>2786</v>
      </c>
      <c r="G980" s="45" t="s">
        <v>2169</v>
      </c>
      <c r="H980" s="46">
        <v>3816509</v>
      </c>
      <c r="I980" s="47">
        <v>0.52700000000000002</v>
      </c>
      <c r="J980" s="36" t="str">
        <f t="shared" si="30"/>
        <v>5645945</v>
      </c>
      <c r="K980" s="48" t="str">
        <f t="shared" si="31"/>
        <v>N</v>
      </c>
    </row>
    <row r="981" spans="1:11" x14ac:dyDescent="0.35">
      <c r="A981" s="45" t="s">
        <v>2785</v>
      </c>
      <c r="B981" s="45" t="s">
        <v>1563</v>
      </c>
      <c r="C981" s="45" t="s">
        <v>17</v>
      </c>
      <c r="D981" s="45" t="s">
        <v>1573</v>
      </c>
      <c r="E981" s="45" t="s">
        <v>2170</v>
      </c>
      <c r="F981" s="45" t="s">
        <v>1563</v>
      </c>
      <c r="G981" s="45" t="s">
        <v>2198</v>
      </c>
      <c r="H981" s="46">
        <v>0</v>
      </c>
      <c r="I981" s="47">
        <v>0</v>
      </c>
      <c r="J981" s="36" t="str">
        <f t="shared" si="30"/>
        <v>5645995</v>
      </c>
      <c r="K981" s="48" t="str">
        <f t="shared" si="31"/>
        <v>Y</v>
      </c>
    </row>
    <row r="982" spans="1:11" x14ac:dyDescent="0.35">
      <c r="A982" s="45" t="s">
        <v>2785</v>
      </c>
      <c r="B982" s="45" t="s">
        <v>1563</v>
      </c>
      <c r="C982" s="45" t="s">
        <v>17</v>
      </c>
      <c r="D982" s="45" t="s">
        <v>1573</v>
      </c>
      <c r="E982" s="45" t="s">
        <v>19</v>
      </c>
      <c r="F982" s="45" t="s">
        <v>1563</v>
      </c>
      <c r="G982" s="45" t="s">
        <v>2198</v>
      </c>
      <c r="H982" s="46">
        <v>875730</v>
      </c>
      <c r="I982" s="47">
        <v>0.1986</v>
      </c>
      <c r="J982" s="36" t="str">
        <f t="shared" si="30"/>
        <v>5645995</v>
      </c>
      <c r="K982" s="48" t="str">
        <f t="shared" si="31"/>
        <v>Y</v>
      </c>
    </row>
    <row r="983" spans="1:11" x14ac:dyDescent="0.35">
      <c r="A983" s="45" t="s">
        <v>2785</v>
      </c>
      <c r="B983" s="45" t="s">
        <v>1563</v>
      </c>
      <c r="C983" s="45" t="s">
        <v>17</v>
      </c>
      <c r="D983" s="45" t="s">
        <v>1573</v>
      </c>
      <c r="E983" s="45" t="s">
        <v>2787</v>
      </c>
      <c r="F983" s="45" t="s">
        <v>1563</v>
      </c>
      <c r="G983" s="45" t="s">
        <v>2198</v>
      </c>
      <c r="H983" s="46">
        <v>0</v>
      </c>
      <c r="I983" s="47">
        <v>0</v>
      </c>
      <c r="J983" s="36" t="str">
        <f t="shared" si="30"/>
        <v>5645995</v>
      </c>
      <c r="K983" s="48" t="str">
        <f t="shared" si="31"/>
        <v>Y</v>
      </c>
    </row>
    <row r="984" spans="1:11" x14ac:dyDescent="0.35">
      <c r="A984" s="45" t="s">
        <v>2785</v>
      </c>
      <c r="B984" s="45" t="s">
        <v>1563</v>
      </c>
      <c r="C984" s="45" t="s">
        <v>17</v>
      </c>
      <c r="D984" s="45" t="s">
        <v>1573</v>
      </c>
      <c r="E984" s="45" t="s">
        <v>2788</v>
      </c>
      <c r="F984" s="45" t="s">
        <v>1563</v>
      </c>
      <c r="G984" s="45" t="s">
        <v>2198</v>
      </c>
      <c r="H984" s="46">
        <v>2416856</v>
      </c>
      <c r="I984" s="47">
        <v>0.54810000000000003</v>
      </c>
      <c r="J984" s="36" t="str">
        <f t="shared" si="30"/>
        <v>5645995</v>
      </c>
      <c r="K984" s="48" t="str">
        <f t="shared" si="31"/>
        <v>Y</v>
      </c>
    </row>
    <row r="985" spans="1:11" x14ac:dyDescent="0.35">
      <c r="A985" s="45" t="s">
        <v>2785</v>
      </c>
      <c r="B985" s="45" t="s">
        <v>1574</v>
      </c>
      <c r="C985" s="45" t="s">
        <v>17</v>
      </c>
      <c r="D985" s="45" t="s">
        <v>1030</v>
      </c>
      <c r="E985" s="45" t="s">
        <v>2170</v>
      </c>
      <c r="F985" s="45" t="s">
        <v>1026</v>
      </c>
      <c r="G985" s="45" t="s">
        <v>2198</v>
      </c>
      <c r="H985" s="46">
        <v>0</v>
      </c>
      <c r="I985" s="47">
        <v>0</v>
      </c>
      <c r="J985" s="36" t="str">
        <f t="shared" si="30"/>
        <v>5744535</v>
      </c>
      <c r="K985" s="48" t="str">
        <f t="shared" si="31"/>
        <v>Y</v>
      </c>
    </row>
    <row r="986" spans="1:11" x14ac:dyDescent="0.35">
      <c r="A986" s="45" t="s">
        <v>2785</v>
      </c>
      <c r="B986" s="45" t="s">
        <v>1574</v>
      </c>
      <c r="C986" s="45" t="s">
        <v>17</v>
      </c>
      <c r="D986" s="45" t="s">
        <v>1030</v>
      </c>
      <c r="E986" s="45" t="s">
        <v>19</v>
      </c>
      <c r="F986" s="45" t="s">
        <v>1026</v>
      </c>
      <c r="G986" s="45" t="s">
        <v>2198</v>
      </c>
      <c r="H986" s="46">
        <v>11812</v>
      </c>
      <c r="I986" s="47">
        <v>8.9099999999999999E-2</v>
      </c>
      <c r="J986" s="36" t="str">
        <f t="shared" si="30"/>
        <v>5744535</v>
      </c>
      <c r="K986" s="48" t="str">
        <f t="shared" si="31"/>
        <v>Y</v>
      </c>
    </row>
    <row r="987" spans="1:11" x14ac:dyDescent="0.35">
      <c r="A987" s="45" t="s">
        <v>2785</v>
      </c>
      <c r="B987" s="45" t="s">
        <v>1574</v>
      </c>
      <c r="C987" s="45" t="s">
        <v>17</v>
      </c>
      <c r="D987" s="45" t="s">
        <v>1030</v>
      </c>
      <c r="E987" s="45" t="s">
        <v>2787</v>
      </c>
      <c r="F987" s="45" t="s">
        <v>1026</v>
      </c>
      <c r="G987" s="45" t="s">
        <v>2198</v>
      </c>
      <c r="H987" s="46">
        <v>0</v>
      </c>
      <c r="I987" s="47">
        <v>0</v>
      </c>
      <c r="J987" s="36" t="str">
        <f t="shared" si="30"/>
        <v>5744535</v>
      </c>
      <c r="K987" s="48" t="str">
        <f t="shared" si="31"/>
        <v>Y</v>
      </c>
    </row>
    <row r="988" spans="1:11" x14ac:dyDescent="0.35">
      <c r="A988" s="45" t="s">
        <v>2785</v>
      </c>
      <c r="B988" s="45" t="s">
        <v>1574</v>
      </c>
      <c r="C988" s="45" t="s">
        <v>17</v>
      </c>
      <c r="D988" s="45" t="s">
        <v>1030</v>
      </c>
      <c r="E988" s="45" t="s">
        <v>2788</v>
      </c>
      <c r="F988" s="45" t="s">
        <v>1026</v>
      </c>
      <c r="G988" s="45" t="s">
        <v>2198</v>
      </c>
      <c r="H988" s="46">
        <v>55374</v>
      </c>
      <c r="I988" s="47">
        <v>0.41770000000000002</v>
      </c>
      <c r="J988" s="36" t="str">
        <f t="shared" si="30"/>
        <v>5744535</v>
      </c>
      <c r="K988" s="48" t="str">
        <f t="shared" si="31"/>
        <v>Y</v>
      </c>
    </row>
    <row r="989" spans="1:11" x14ac:dyDescent="0.35">
      <c r="A989" s="45" t="s">
        <v>2785</v>
      </c>
      <c r="B989" s="45" t="s">
        <v>1574</v>
      </c>
      <c r="C989" s="45" t="s">
        <v>17</v>
      </c>
      <c r="D989" s="45" t="s">
        <v>1575</v>
      </c>
      <c r="E989" s="45" t="s">
        <v>2170</v>
      </c>
      <c r="F989" s="45" t="s">
        <v>2786</v>
      </c>
      <c r="G989" s="45" t="s">
        <v>2169</v>
      </c>
      <c r="H989" s="46">
        <v>0</v>
      </c>
      <c r="I989" s="47">
        <v>0</v>
      </c>
      <c r="J989" s="36" t="str">
        <f t="shared" si="30"/>
        <v>5746055</v>
      </c>
      <c r="K989" s="48" t="str">
        <f t="shared" si="31"/>
        <v>N</v>
      </c>
    </row>
    <row r="990" spans="1:11" x14ac:dyDescent="0.35">
      <c r="A990" s="45" t="s">
        <v>2785</v>
      </c>
      <c r="B990" s="45" t="s">
        <v>1574</v>
      </c>
      <c r="C990" s="45" t="s">
        <v>17</v>
      </c>
      <c r="D990" s="45" t="s">
        <v>1575</v>
      </c>
      <c r="E990" s="45" t="s">
        <v>19</v>
      </c>
      <c r="F990" s="45" t="s">
        <v>2786</v>
      </c>
      <c r="G990" s="45" t="s">
        <v>2169</v>
      </c>
      <c r="H990" s="46">
        <v>1986556</v>
      </c>
      <c r="I990" s="47">
        <v>0.3115</v>
      </c>
      <c r="J990" s="36" t="str">
        <f t="shared" si="30"/>
        <v>5746055</v>
      </c>
      <c r="K990" s="48" t="str">
        <f t="shared" si="31"/>
        <v>N</v>
      </c>
    </row>
    <row r="991" spans="1:11" x14ac:dyDescent="0.35">
      <c r="A991" s="45" t="s">
        <v>2785</v>
      </c>
      <c r="B991" s="45" t="s">
        <v>1574</v>
      </c>
      <c r="C991" s="45" t="s">
        <v>17</v>
      </c>
      <c r="D991" s="45" t="s">
        <v>1575</v>
      </c>
      <c r="E991" s="45" t="s">
        <v>30</v>
      </c>
      <c r="F991" s="45" t="s">
        <v>2786</v>
      </c>
      <c r="G991" s="45" t="s">
        <v>2169</v>
      </c>
      <c r="H991" s="46">
        <v>0</v>
      </c>
      <c r="I991" s="47">
        <v>0</v>
      </c>
      <c r="J991" s="36" t="str">
        <f t="shared" si="30"/>
        <v>5746055</v>
      </c>
      <c r="K991" s="48" t="str">
        <f t="shared" si="31"/>
        <v>N</v>
      </c>
    </row>
    <row r="992" spans="1:11" x14ac:dyDescent="0.35">
      <c r="A992" s="45" t="s">
        <v>2785</v>
      </c>
      <c r="B992" s="45" t="s">
        <v>1574</v>
      </c>
      <c r="C992" s="45" t="s">
        <v>17</v>
      </c>
      <c r="D992" s="45" t="s">
        <v>1575</v>
      </c>
      <c r="E992" s="45" t="s">
        <v>2787</v>
      </c>
      <c r="F992" s="45" t="s">
        <v>2786</v>
      </c>
      <c r="G992" s="45" t="s">
        <v>2169</v>
      </c>
      <c r="H992" s="46">
        <v>0</v>
      </c>
      <c r="I992" s="47">
        <v>0</v>
      </c>
      <c r="J992" s="36" t="str">
        <f t="shared" si="30"/>
        <v>5746055</v>
      </c>
      <c r="K992" s="48" t="str">
        <f t="shared" si="31"/>
        <v>N</v>
      </c>
    </row>
    <row r="993" spans="1:11" x14ac:dyDescent="0.35">
      <c r="A993" s="45" t="s">
        <v>2785</v>
      </c>
      <c r="B993" s="45" t="s">
        <v>1574</v>
      </c>
      <c r="C993" s="45" t="s">
        <v>17</v>
      </c>
      <c r="D993" s="45" t="s">
        <v>1575</v>
      </c>
      <c r="E993" s="45" t="s">
        <v>2788</v>
      </c>
      <c r="F993" s="45" t="s">
        <v>2786</v>
      </c>
      <c r="G993" s="45" t="s">
        <v>2169</v>
      </c>
      <c r="H993" s="46">
        <v>3151066</v>
      </c>
      <c r="I993" s="47">
        <v>0.49409999999999998</v>
      </c>
      <c r="J993" s="36" t="str">
        <f t="shared" si="30"/>
        <v>5746055</v>
      </c>
      <c r="K993" s="48" t="str">
        <f t="shared" si="31"/>
        <v>N</v>
      </c>
    </row>
    <row r="994" spans="1:11" x14ac:dyDescent="0.35">
      <c r="A994" s="45" t="s">
        <v>2785</v>
      </c>
      <c r="B994" s="45" t="s">
        <v>1574</v>
      </c>
      <c r="C994" s="45" t="s">
        <v>17</v>
      </c>
      <c r="D994" s="45" t="s">
        <v>1579</v>
      </c>
      <c r="E994" s="45" t="s">
        <v>19</v>
      </c>
      <c r="F994" s="45" t="s">
        <v>2786</v>
      </c>
      <c r="G994" s="45" t="s">
        <v>2169</v>
      </c>
      <c r="H994" s="46">
        <v>1450248</v>
      </c>
      <c r="I994" s="47">
        <v>9.4200000000000006E-2</v>
      </c>
      <c r="J994" s="36" t="str">
        <f t="shared" si="30"/>
        <v>5746060</v>
      </c>
      <c r="K994" s="48" t="str">
        <f t="shared" si="31"/>
        <v>N</v>
      </c>
    </row>
    <row r="995" spans="1:11" x14ac:dyDescent="0.35">
      <c r="A995" s="45" t="s">
        <v>2785</v>
      </c>
      <c r="B995" s="45" t="s">
        <v>1574</v>
      </c>
      <c r="C995" s="45" t="s">
        <v>17</v>
      </c>
      <c r="D995" s="45" t="s">
        <v>1579</v>
      </c>
      <c r="E995" s="45" t="s">
        <v>50</v>
      </c>
      <c r="F995" s="45" t="s">
        <v>2786</v>
      </c>
      <c r="G995" s="45" t="s">
        <v>2169</v>
      </c>
      <c r="H995" s="46">
        <v>2837614</v>
      </c>
      <c r="I995" s="47">
        <v>0.17829999999999999</v>
      </c>
      <c r="J995" s="36" t="str">
        <f t="shared" si="30"/>
        <v>5746060</v>
      </c>
      <c r="K995" s="48" t="str">
        <f t="shared" si="31"/>
        <v>N</v>
      </c>
    </row>
    <row r="996" spans="1:11" x14ac:dyDescent="0.35">
      <c r="A996" s="45" t="s">
        <v>2785</v>
      </c>
      <c r="B996" s="45" t="s">
        <v>1574</v>
      </c>
      <c r="C996" s="45" t="s">
        <v>17</v>
      </c>
      <c r="D996" s="45" t="s">
        <v>1579</v>
      </c>
      <c r="E996" s="45" t="s">
        <v>2787</v>
      </c>
      <c r="F996" s="45" t="s">
        <v>2786</v>
      </c>
      <c r="G996" s="45" t="s">
        <v>2169</v>
      </c>
      <c r="H996" s="46">
        <v>0</v>
      </c>
      <c r="I996" s="47">
        <v>0</v>
      </c>
      <c r="J996" s="36" t="str">
        <f t="shared" si="30"/>
        <v>5746060</v>
      </c>
      <c r="K996" s="48" t="str">
        <f t="shared" si="31"/>
        <v>N</v>
      </c>
    </row>
    <row r="997" spans="1:11" x14ac:dyDescent="0.35">
      <c r="A997" s="45" t="s">
        <v>2785</v>
      </c>
      <c r="B997" s="45" t="s">
        <v>1574</v>
      </c>
      <c r="C997" s="45" t="s">
        <v>17</v>
      </c>
      <c r="D997" s="45" t="s">
        <v>1579</v>
      </c>
      <c r="E997" s="45" t="s">
        <v>2788</v>
      </c>
      <c r="F997" s="45" t="s">
        <v>2786</v>
      </c>
      <c r="G997" s="45" t="s">
        <v>2169</v>
      </c>
      <c r="H997" s="46">
        <v>6704703</v>
      </c>
      <c r="I997" s="47">
        <v>0.4355</v>
      </c>
      <c r="J997" s="36" t="str">
        <f t="shared" si="30"/>
        <v>5746060</v>
      </c>
      <c r="K997" s="48" t="str">
        <f t="shared" si="31"/>
        <v>N</v>
      </c>
    </row>
    <row r="998" spans="1:11" x14ac:dyDescent="0.35">
      <c r="A998" s="45" t="s">
        <v>2785</v>
      </c>
      <c r="B998" s="45" t="s">
        <v>1574</v>
      </c>
      <c r="C998" s="45" t="s">
        <v>17</v>
      </c>
      <c r="D998" s="45" t="s">
        <v>1580</v>
      </c>
      <c r="E998" s="45" t="s">
        <v>2170</v>
      </c>
      <c r="F998" s="45" t="s">
        <v>2786</v>
      </c>
      <c r="G998" s="45" t="s">
        <v>2169</v>
      </c>
      <c r="H998" s="46">
        <v>0</v>
      </c>
      <c r="I998" s="47">
        <v>0</v>
      </c>
      <c r="J998" s="36" t="str">
        <f t="shared" si="30"/>
        <v>5746065</v>
      </c>
      <c r="K998" s="48" t="str">
        <f t="shared" si="31"/>
        <v>N</v>
      </c>
    </row>
    <row r="999" spans="1:11" x14ac:dyDescent="0.35">
      <c r="A999" s="45" t="s">
        <v>2785</v>
      </c>
      <c r="B999" s="45" t="s">
        <v>1574</v>
      </c>
      <c r="C999" s="45" t="s">
        <v>17</v>
      </c>
      <c r="D999" s="45" t="s">
        <v>1580</v>
      </c>
      <c r="E999" s="45" t="s">
        <v>19</v>
      </c>
      <c r="F999" s="45" t="s">
        <v>2786</v>
      </c>
      <c r="G999" s="45" t="s">
        <v>2169</v>
      </c>
      <c r="H999" s="46">
        <v>2302397</v>
      </c>
      <c r="I999" s="47">
        <v>0.30149999999999999</v>
      </c>
      <c r="J999" s="36" t="str">
        <f t="shared" si="30"/>
        <v>5746065</v>
      </c>
      <c r="K999" s="48" t="str">
        <f t="shared" si="31"/>
        <v>N</v>
      </c>
    </row>
    <row r="1000" spans="1:11" x14ac:dyDescent="0.35">
      <c r="A1000" s="45" t="s">
        <v>2785</v>
      </c>
      <c r="B1000" s="45" t="s">
        <v>1574</v>
      </c>
      <c r="C1000" s="45" t="s">
        <v>17</v>
      </c>
      <c r="D1000" s="45" t="s">
        <v>1580</v>
      </c>
      <c r="E1000" s="45" t="s">
        <v>30</v>
      </c>
      <c r="F1000" s="45" t="s">
        <v>2786</v>
      </c>
      <c r="G1000" s="45" t="s">
        <v>2169</v>
      </c>
      <c r="H1000" s="46">
        <v>0</v>
      </c>
      <c r="I1000" s="47">
        <v>0</v>
      </c>
      <c r="J1000" s="36" t="str">
        <f t="shared" si="30"/>
        <v>5746065</v>
      </c>
      <c r="K1000" s="48" t="str">
        <f t="shared" si="31"/>
        <v>N</v>
      </c>
    </row>
    <row r="1001" spans="1:11" x14ac:dyDescent="0.35">
      <c r="A1001" s="45" t="s">
        <v>2785</v>
      </c>
      <c r="B1001" s="45" t="s">
        <v>1574</v>
      </c>
      <c r="C1001" s="45" t="s">
        <v>17</v>
      </c>
      <c r="D1001" s="45" t="s">
        <v>1580</v>
      </c>
      <c r="E1001" s="45" t="s">
        <v>2787</v>
      </c>
      <c r="F1001" s="45" t="s">
        <v>2786</v>
      </c>
      <c r="G1001" s="45" t="s">
        <v>2169</v>
      </c>
      <c r="H1001" s="46">
        <v>0</v>
      </c>
      <c r="I1001" s="47">
        <v>0</v>
      </c>
      <c r="J1001" s="36" t="str">
        <f t="shared" si="30"/>
        <v>5746065</v>
      </c>
      <c r="K1001" s="48" t="str">
        <f t="shared" si="31"/>
        <v>N</v>
      </c>
    </row>
    <row r="1002" spans="1:11" x14ac:dyDescent="0.35">
      <c r="A1002" s="45" t="s">
        <v>2785</v>
      </c>
      <c r="B1002" s="45" t="s">
        <v>1574</v>
      </c>
      <c r="C1002" s="45" t="s">
        <v>17</v>
      </c>
      <c r="D1002" s="45" t="s">
        <v>1580</v>
      </c>
      <c r="E1002" s="45" t="s">
        <v>2788</v>
      </c>
      <c r="F1002" s="45" t="s">
        <v>2786</v>
      </c>
      <c r="G1002" s="45" t="s">
        <v>2169</v>
      </c>
      <c r="H1002" s="46">
        <v>5327204</v>
      </c>
      <c r="I1002" s="47">
        <v>0.6976</v>
      </c>
      <c r="J1002" s="36" t="str">
        <f t="shared" si="30"/>
        <v>5746065</v>
      </c>
      <c r="K1002" s="48" t="str">
        <f t="shared" si="31"/>
        <v>N</v>
      </c>
    </row>
    <row r="1003" spans="1:11" x14ac:dyDescent="0.35">
      <c r="A1003" s="45" t="s">
        <v>2785</v>
      </c>
      <c r="B1003" s="45" t="s">
        <v>1574</v>
      </c>
      <c r="C1003" s="45" t="s">
        <v>17</v>
      </c>
      <c r="D1003" s="45" t="s">
        <v>2133</v>
      </c>
      <c r="E1003" s="45" t="s">
        <v>2206</v>
      </c>
      <c r="F1003" s="45" t="s">
        <v>2132</v>
      </c>
      <c r="G1003" s="45" t="s">
        <v>2198</v>
      </c>
      <c r="H1003" s="46">
        <v>491040</v>
      </c>
      <c r="I1003" s="47">
        <v>0.3211</v>
      </c>
      <c r="J1003" s="36" t="str">
        <f t="shared" si="30"/>
        <v>5748625</v>
      </c>
      <c r="K1003" s="48" t="str">
        <f t="shared" si="31"/>
        <v>Y</v>
      </c>
    </row>
    <row r="1004" spans="1:11" x14ac:dyDescent="0.35">
      <c r="A1004" s="45" t="s">
        <v>2785</v>
      </c>
      <c r="B1004" s="45" t="s">
        <v>1574</v>
      </c>
      <c r="C1004" s="45" t="s">
        <v>17</v>
      </c>
      <c r="D1004" s="45" t="s">
        <v>2133</v>
      </c>
      <c r="E1004" s="45" t="s">
        <v>2170</v>
      </c>
      <c r="F1004" s="45" t="s">
        <v>2132</v>
      </c>
      <c r="G1004" s="45" t="s">
        <v>2198</v>
      </c>
      <c r="H1004" s="46">
        <v>0</v>
      </c>
      <c r="I1004" s="47">
        <v>0</v>
      </c>
      <c r="J1004" s="36" t="str">
        <f t="shared" si="30"/>
        <v>5748625</v>
      </c>
      <c r="K1004" s="48" t="str">
        <f t="shared" si="31"/>
        <v>Y</v>
      </c>
    </row>
    <row r="1005" spans="1:11" x14ac:dyDescent="0.35">
      <c r="A1005" s="45" t="s">
        <v>2785</v>
      </c>
      <c r="B1005" s="45" t="s">
        <v>1574</v>
      </c>
      <c r="C1005" s="45" t="s">
        <v>17</v>
      </c>
      <c r="D1005" s="45" t="s">
        <v>2133</v>
      </c>
      <c r="E1005" s="45" t="s">
        <v>19</v>
      </c>
      <c r="F1005" s="45" t="s">
        <v>2132</v>
      </c>
      <c r="G1005" s="45" t="s">
        <v>2198</v>
      </c>
      <c r="H1005" s="46">
        <v>363807</v>
      </c>
      <c r="I1005" s="47">
        <v>0.2379</v>
      </c>
      <c r="J1005" s="36" t="str">
        <f t="shared" si="30"/>
        <v>5748625</v>
      </c>
      <c r="K1005" s="48" t="str">
        <f t="shared" si="31"/>
        <v>Y</v>
      </c>
    </row>
    <row r="1006" spans="1:11" x14ac:dyDescent="0.35">
      <c r="A1006" s="45" t="s">
        <v>2785</v>
      </c>
      <c r="B1006" s="45" t="s">
        <v>1574</v>
      </c>
      <c r="C1006" s="45" t="s">
        <v>17</v>
      </c>
      <c r="D1006" s="45" t="s">
        <v>2133</v>
      </c>
      <c r="E1006" s="45" t="s">
        <v>2787</v>
      </c>
      <c r="F1006" s="45" t="s">
        <v>2132</v>
      </c>
      <c r="G1006" s="45" t="s">
        <v>2198</v>
      </c>
      <c r="H1006" s="46">
        <v>0</v>
      </c>
      <c r="I1006" s="47">
        <v>0</v>
      </c>
      <c r="J1006" s="36" t="str">
        <f t="shared" si="30"/>
        <v>5748625</v>
      </c>
      <c r="K1006" s="48" t="str">
        <f t="shared" si="31"/>
        <v>Y</v>
      </c>
    </row>
    <row r="1007" spans="1:11" x14ac:dyDescent="0.35">
      <c r="A1007" s="45" t="s">
        <v>2785</v>
      </c>
      <c r="B1007" s="45" t="s">
        <v>1574</v>
      </c>
      <c r="C1007" s="45" t="s">
        <v>17</v>
      </c>
      <c r="D1007" s="45" t="s">
        <v>2133</v>
      </c>
      <c r="E1007" s="45" t="s">
        <v>2788</v>
      </c>
      <c r="F1007" s="45" t="s">
        <v>2132</v>
      </c>
      <c r="G1007" s="45" t="s">
        <v>2198</v>
      </c>
      <c r="H1007" s="46">
        <v>667362</v>
      </c>
      <c r="I1007" s="47">
        <v>0.43640000000000001</v>
      </c>
      <c r="J1007" s="36" t="str">
        <f t="shared" si="30"/>
        <v>5748625</v>
      </c>
      <c r="K1007" s="48" t="str">
        <f t="shared" si="31"/>
        <v>Y</v>
      </c>
    </row>
    <row r="1008" spans="1:11" x14ac:dyDescent="0.35">
      <c r="A1008" s="45" t="s">
        <v>2785</v>
      </c>
      <c r="B1008" s="45" t="s">
        <v>1588</v>
      </c>
      <c r="C1008" s="45" t="s">
        <v>17</v>
      </c>
      <c r="D1008" s="45" t="s">
        <v>1589</v>
      </c>
      <c r="E1008" s="45" t="s">
        <v>2170</v>
      </c>
      <c r="F1008" s="45" t="s">
        <v>2786</v>
      </c>
      <c r="G1008" s="45" t="s">
        <v>2169</v>
      </c>
      <c r="H1008" s="46">
        <v>0</v>
      </c>
      <c r="I1008" s="47">
        <v>0</v>
      </c>
      <c r="J1008" s="36" t="str">
        <f t="shared" si="30"/>
        <v>5846080</v>
      </c>
      <c r="K1008" s="48" t="str">
        <f t="shared" si="31"/>
        <v>N</v>
      </c>
    </row>
    <row r="1009" spans="1:11" x14ac:dyDescent="0.35">
      <c r="A1009" s="45" t="s">
        <v>2785</v>
      </c>
      <c r="B1009" s="45" t="s">
        <v>1588</v>
      </c>
      <c r="C1009" s="45" t="s">
        <v>17</v>
      </c>
      <c r="D1009" s="45" t="s">
        <v>1589</v>
      </c>
      <c r="E1009" s="45" t="s">
        <v>19</v>
      </c>
      <c r="F1009" s="45" t="s">
        <v>2786</v>
      </c>
      <c r="G1009" s="45" t="s">
        <v>2169</v>
      </c>
      <c r="H1009" s="46">
        <v>1777763</v>
      </c>
      <c r="I1009" s="47">
        <v>0.54369999999999996</v>
      </c>
      <c r="J1009" s="36" t="str">
        <f t="shared" si="30"/>
        <v>5846080</v>
      </c>
      <c r="K1009" s="48" t="str">
        <f t="shared" si="31"/>
        <v>N</v>
      </c>
    </row>
    <row r="1010" spans="1:11" x14ac:dyDescent="0.35">
      <c r="A1010" s="45" t="s">
        <v>2785</v>
      </c>
      <c r="B1010" s="45" t="s">
        <v>1588</v>
      </c>
      <c r="C1010" s="45" t="s">
        <v>17</v>
      </c>
      <c r="D1010" s="45" t="s">
        <v>1589</v>
      </c>
      <c r="E1010" s="45" t="s">
        <v>2787</v>
      </c>
      <c r="F1010" s="45" t="s">
        <v>2786</v>
      </c>
      <c r="G1010" s="45" t="s">
        <v>2169</v>
      </c>
      <c r="H1010" s="46">
        <v>0</v>
      </c>
      <c r="I1010" s="47">
        <v>0</v>
      </c>
      <c r="J1010" s="36" t="str">
        <f t="shared" si="30"/>
        <v>5846080</v>
      </c>
      <c r="K1010" s="48" t="str">
        <f t="shared" si="31"/>
        <v>N</v>
      </c>
    </row>
    <row r="1011" spans="1:11" x14ac:dyDescent="0.35">
      <c r="A1011" s="45" t="s">
        <v>2785</v>
      </c>
      <c r="B1011" s="45" t="s">
        <v>1588</v>
      </c>
      <c r="C1011" s="45" t="s">
        <v>17</v>
      </c>
      <c r="D1011" s="45" t="s">
        <v>1589</v>
      </c>
      <c r="E1011" s="45" t="s">
        <v>2788</v>
      </c>
      <c r="F1011" s="45" t="s">
        <v>2786</v>
      </c>
      <c r="G1011" s="45" t="s">
        <v>2169</v>
      </c>
      <c r="H1011" s="46">
        <v>1485121</v>
      </c>
      <c r="I1011" s="47">
        <v>0.45419999999999999</v>
      </c>
      <c r="J1011" s="36" t="str">
        <f t="shared" si="30"/>
        <v>5846080</v>
      </c>
      <c r="K1011" s="48" t="str">
        <f t="shared" si="31"/>
        <v>N</v>
      </c>
    </row>
    <row r="1012" spans="1:11" x14ac:dyDescent="0.35">
      <c r="A1012" s="45" t="s">
        <v>2785</v>
      </c>
      <c r="B1012" s="45" t="s">
        <v>1594</v>
      </c>
      <c r="C1012" s="45" t="s">
        <v>17</v>
      </c>
      <c r="D1012" s="45" t="s">
        <v>1595</v>
      </c>
      <c r="E1012" s="45" t="s">
        <v>2170</v>
      </c>
      <c r="F1012" s="45" t="s">
        <v>2786</v>
      </c>
      <c r="G1012" s="45" t="s">
        <v>2169</v>
      </c>
      <c r="H1012" s="46">
        <v>0</v>
      </c>
      <c r="I1012" s="47">
        <v>0</v>
      </c>
      <c r="J1012" s="36" t="str">
        <f t="shared" si="30"/>
        <v>5946145</v>
      </c>
      <c r="K1012" s="48" t="str">
        <f t="shared" si="31"/>
        <v>N</v>
      </c>
    </row>
    <row r="1013" spans="1:11" x14ac:dyDescent="0.35">
      <c r="A1013" s="45" t="s">
        <v>2785</v>
      </c>
      <c r="B1013" s="45" t="s">
        <v>1594</v>
      </c>
      <c r="C1013" s="45" t="s">
        <v>17</v>
      </c>
      <c r="D1013" s="45" t="s">
        <v>1595</v>
      </c>
      <c r="E1013" s="45" t="s">
        <v>19</v>
      </c>
      <c r="F1013" s="45" t="s">
        <v>2786</v>
      </c>
      <c r="G1013" s="45" t="s">
        <v>2169</v>
      </c>
      <c r="H1013" s="46">
        <v>966724</v>
      </c>
      <c r="I1013" s="47">
        <v>0.33069999999999999</v>
      </c>
      <c r="J1013" s="36" t="str">
        <f t="shared" si="30"/>
        <v>5946145</v>
      </c>
      <c r="K1013" s="48" t="str">
        <f t="shared" si="31"/>
        <v>N</v>
      </c>
    </row>
    <row r="1014" spans="1:11" x14ac:dyDescent="0.35">
      <c r="A1014" s="45" t="s">
        <v>2785</v>
      </c>
      <c r="B1014" s="45" t="s">
        <v>1594</v>
      </c>
      <c r="C1014" s="45" t="s">
        <v>17</v>
      </c>
      <c r="D1014" s="45" t="s">
        <v>1595</v>
      </c>
      <c r="E1014" s="45" t="s">
        <v>30</v>
      </c>
      <c r="F1014" s="45" t="s">
        <v>2786</v>
      </c>
      <c r="G1014" s="45" t="s">
        <v>2169</v>
      </c>
      <c r="H1014" s="46">
        <v>0</v>
      </c>
      <c r="I1014" s="47">
        <v>0</v>
      </c>
      <c r="J1014" s="36" t="str">
        <f t="shared" si="30"/>
        <v>5946145</v>
      </c>
      <c r="K1014" s="48" t="str">
        <f t="shared" si="31"/>
        <v>N</v>
      </c>
    </row>
    <row r="1015" spans="1:11" x14ac:dyDescent="0.35">
      <c r="A1015" s="45" t="s">
        <v>2785</v>
      </c>
      <c r="B1015" s="45" t="s">
        <v>1594</v>
      </c>
      <c r="C1015" s="45" t="s">
        <v>17</v>
      </c>
      <c r="D1015" s="45" t="s">
        <v>1595</v>
      </c>
      <c r="E1015" s="45" t="s">
        <v>2787</v>
      </c>
      <c r="F1015" s="45" t="s">
        <v>2786</v>
      </c>
      <c r="G1015" s="45" t="s">
        <v>2169</v>
      </c>
      <c r="H1015" s="46">
        <v>0</v>
      </c>
      <c r="I1015" s="47">
        <v>0</v>
      </c>
      <c r="J1015" s="36" t="str">
        <f t="shared" si="30"/>
        <v>5946145</v>
      </c>
      <c r="K1015" s="48" t="str">
        <f t="shared" si="31"/>
        <v>N</v>
      </c>
    </row>
    <row r="1016" spans="1:11" x14ac:dyDescent="0.35">
      <c r="A1016" s="45" t="s">
        <v>2785</v>
      </c>
      <c r="B1016" s="45" t="s">
        <v>1594</v>
      </c>
      <c r="C1016" s="45" t="s">
        <v>17</v>
      </c>
      <c r="D1016" s="45" t="s">
        <v>1595</v>
      </c>
      <c r="E1016" s="45" t="s">
        <v>2788</v>
      </c>
      <c r="F1016" s="45" t="s">
        <v>2786</v>
      </c>
      <c r="G1016" s="45" t="s">
        <v>2169</v>
      </c>
      <c r="H1016" s="46">
        <v>1564824</v>
      </c>
      <c r="I1016" s="47">
        <v>0.5353</v>
      </c>
      <c r="J1016" s="36" t="str">
        <f t="shared" si="30"/>
        <v>5946145</v>
      </c>
      <c r="K1016" s="48" t="str">
        <f t="shared" si="31"/>
        <v>N</v>
      </c>
    </row>
    <row r="1017" spans="1:11" x14ac:dyDescent="0.35">
      <c r="A1017" s="45" t="s">
        <v>2785</v>
      </c>
      <c r="B1017" s="45" t="s">
        <v>1594</v>
      </c>
      <c r="C1017" s="45" t="s">
        <v>17</v>
      </c>
      <c r="D1017" s="45" t="s">
        <v>1599</v>
      </c>
      <c r="E1017" s="45" t="s">
        <v>2170</v>
      </c>
      <c r="F1017" s="45" t="s">
        <v>2786</v>
      </c>
      <c r="G1017" s="45" t="s">
        <v>2169</v>
      </c>
      <c r="H1017" s="46">
        <v>0</v>
      </c>
      <c r="I1017" s="47">
        <v>0</v>
      </c>
      <c r="J1017" s="36" t="str">
        <f t="shared" si="30"/>
        <v>5946155</v>
      </c>
      <c r="K1017" s="48" t="str">
        <f t="shared" si="31"/>
        <v>N</v>
      </c>
    </row>
    <row r="1018" spans="1:11" x14ac:dyDescent="0.35">
      <c r="A1018" s="45" t="s">
        <v>2785</v>
      </c>
      <c r="B1018" s="45" t="s">
        <v>1594</v>
      </c>
      <c r="C1018" s="45" t="s">
        <v>17</v>
      </c>
      <c r="D1018" s="45" t="s">
        <v>1599</v>
      </c>
      <c r="E1018" s="45" t="s">
        <v>19</v>
      </c>
      <c r="F1018" s="45" t="s">
        <v>2786</v>
      </c>
      <c r="G1018" s="45" t="s">
        <v>2169</v>
      </c>
      <c r="H1018" s="46">
        <v>1416525</v>
      </c>
      <c r="I1018" s="47">
        <v>0.3599</v>
      </c>
      <c r="J1018" s="36" t="str">
        <f t="shared" si="30"/>
        <v>5946155</v>
      </c>
      <c r="K1018" s="48" t="str">
        <f t="shared" si="31"/>
        <v>N</v>
      </c>
    </row>
    <row r="1019" spans="1:11" x14ac:dyDescent="0.35">
      <c r="A1019" s="45" t="s">
        <v>2785</v>
      </c>
      <c r="B1019" s="45" t="s">
        <v>1594</v>
      </c>
      <c r="C1019" s="45" t="s">
        <v>17</v>
      </c>
      <c r="D1019" s="45" t="s">
        <v>1599</v>
      </c>
      <c r="E1019" s="45" t="s">
        <v>2787</v>
      </c>
      <c r="F1019" s="45" t="s">
        <v>2786</v>
      </c>
      <c r="G1019" s="45" t="s">
        <v>2169</v>
      </c>
      <c r="H1019" s="46">
        <v>0</v>
      </c>
      <c r="I1019" s="47">
        <v>0</v>
      </c>
      <c r="J1019" s="36" t="str">
        <f t="shared" si="30"/>
        <v>5946155</v>
      </c>
      <c r="K1019" s="48" t="str">
        <f t="shared" si="31"/>
        <v>N</v>
      </c>
    </row>
    <row r="1020" spans="1:11" x14ac:dyDescent="0.35">
      <c r="A1020" s="45" t="s">
        <v>2785</v>
      </c>
      <c r="B1020" s="45" t="s">
        <v>1594</v>
      </c>
      <c r="C1020" s="45" t="s">
        <v>17</v>
      </c>
      <c r="D1020" s="45" t="s">
        <v>1599</v>
      </c>
      <c r="E1020" s="45" t="s">
        <v>2788</v>
      </c>
      <c r="F1020" s="45" t="s">
        <v>2786</v>
      </c>
      <c r="G1020" s="45" t="s">
        <v>2169</v>
      </c>
      <c r="H1020" s="46">
        <v>2383965</v>
      </c>
      <c r="I1020" s="47">
        <v>0.60570000000000002</v>
      </c>
      <c r="J1020" s="36" t="str">
        <f t="shared" si="30"/>
        <v>5946155</v>
      </c>
      <c r="K1020" s="48" t="str">
        <f t="shared" si="31"/>
        <v>N</v>
      </c>
    </row>
    <row r="1021" spans="1:11" x14ac:dyDescent="0.35">
      <c r="A1021" s="45" t="s">
        <v>2785</v>
      </c>
      <c r="B1021" s="45" t="s">
        <v>1594</v>
      </c>
      <c r="C1021" s="45" t="s">
        <v>17</v>
      </c>
      <c r="D1021" s="45" t="s">
        <v>1606</v>
      </c>
      <c r="E1021" s="45" t="s">
        <v>2170</v>
      </c>
      <c r="F1021" s="45" t="s">
        <v>2786</v>
      </c>
      <c r="G1021" s="45" t="s">
        <v>2169</v>
      </c>
      <c r="H1021" s="46">
        <v>0</v>
      </c>
      <c r="I1021" s="47">
        <v>0</v>
      </c>
      <c r="J1021" s="36" t="str">
        <f t="shared" si="30"/>
        <v>5946160</v>
      </c>
      <c r="K1021" s="48" t="str">
        <f t="shared" si="31"/>
        <v>N</v>
      </c>
    </row>
    <row r="1022" spans="1:11" x14ac:dyDescent="0.35">
      <c r="A1022" s="45" t="s">
        <v>2785</v>
      </c>
      <c r="B1022" s="45" t="s">
        <v>1594</v>
      </c>
      <c r="C1022" s="45" t="s">
        <v>17</v>
      </c>
      <c r="D1022" s="45" t="s">
        <v>1606</v>
      </c>
      <c r="E1022" s="45" t="s">
        <v>19</v>
      </c>
      <c r="F1022" s="45" t="s">
        <v>2786</v>
      </c>
      <c r="G1022" s="45" t="s">
        <v>2169</v>
      </c>
      <c r="H1022" s="46">
        <v>1082140</v>
      </c>
      <c r="I1022" s="47">
        <v>0.3271</v>
      </c>
      <c r="J1022" s="36" t="str">
        <f t="shared" si="30"/>
        <v>5946160</v>
      </c>
      <c r="K1022" s="48" t="str">
        <f t="shared" si="31"/>
        <v>N</v>
      </c>
    </row>
    <row r="1023" spans="1:11" x14ac:dyDescent="0.35">
      <c r="A1023" s="45" t="s">
        <v>2785</v>
      </c>
      <c r="B1023" s="45" t="s">
        <v>1594</v>
      </c>
      <c r="C1023" s="45" t="s">
        <v>17</v>
      </c>
      <c r="D1023" s="45" t="s">
        <v>1606</v>
      </c>
      <c r="E1023" s="45" t="s">
        <v>30</v>
      </c>
      <c r="F1023" s="45" t="s">
        <v>2786</v>
      </c>
      <c r="G1023" s="45" t="s">
        <v>2169</v>
      </c>
      <c r="H1023" s="46">
        <v>0</v>
      </c>
      <c r="I1023" s="47">
        <v>0</v>
      </c>
      <c r="J1023" s="36" t="str">
        <f t="shared" si="30"/>
        <v>5946160</v>
      </c>
      <c r="K1023" s="48" t="str">
        <f t="shared" si="31"/>
        <v>N</v>
      </c>
    </row>
    <row r="1024" spans="1:11" x14ac:dyDescent="0.35">
      <c r="A1024" s="45" t="s">
        <v>2785</v>
      </c>
      <c r="B1024" s="45" t="s">
        <v>1594</v>
      </c>
      <c r="C1024" s="45" t="s">
        <v>17</v>
      </c>
      <c r="D1024" s="45" t="s">
        <v>1606</v>
      </c>
      <c r="E1024" s="45" t="s">
        <v>2787</v>
      </c>
      <c r="F1024" s="45" t="s">
        <v>2786</v>
      </c>
      <c r="G1024" s="45" t="s">
        <v>2169</v>
      </c>
      <c r="H1024" s="46">
        <v>0</v>
      </c>
      <c r="I1024" s="47">
        <v>0</v>
      </c>
      <c r="J1024" s="36" t="str">
        <f t="shared" si="30"/>
        <v>5946160</v>
      </c>
      <c r="K1024" s="48" t="str">
        <f t="shared" si="31"/>
        <v>N</v>
      </c>
    </row>
    <row r="1025" spans="1:11" x14ac:dyDescent="0.35">
      <c r="A1025" s="45" t="s">
        <v>2785</v>
      </c>
      <c r="B1025" s="45" t="s">
        <v>1594</v>
      </c>
      <c r="C1025" s="45" t="s">
        <v>17</v>
      </c>
      <c r="D1025" s="45" t="s">
        <v>1606</v>
      </c>
      <c r="E1025" s="45" t="s">
        <v>2788</v>
      </c>
      <c r="F1025" s="45" t="s">
        <v>2786</v>
      </c>
      <c r="G1025" s="45" t="s">
        <v>2169</v>
      </c>
      <c r="H1025" s="46">
        <v>2005151</v>
      </c>
      <c r="I1025" s="47">
        <v>0.60609999999999997</v>
      </c>
      <c r="J1025" s="36" t="str">
        <f t="shared" si="30"/>
        <v>5946160</v>
      </c>
      <c r="K1025" s="48" t="str">
        <f t="shared" si="31"/>
        <v>N</v>
      </c>
    </row>
    <row r="1026" spans="1:11" x14ac:dyDescent="0.35">
      <c r="A1026" s="45" t="s">
        <v>2785</v>
      </c>
      <c r="B1026" s="45" t="s">
        <v>1610</v>
      </c>
      <c r="C1026" s="45" t="s">
        <v>17</v>
      </c>
      <c r="D1026" s="45" t="s">
        <v>1611</v>
      </c>
      <c r="E1026" s="45" t="s">
        <v>2170</v>
      </c>
      <c r="F1026" s="45" t="s">
        <v>2786</v>
      </c>
      <c r="G1026" s="45" t="s">
        <v>2169</v>
      </c>
      <c r="H1026" s="46">
        <v>0</v>
      </c>
      <c r="I1026" s="47">
        <v>0</v>
      </c>
      <c r="J1026" s="36" t="str">
        <f t="shared" si="30"/>
        <v>6046195</v>
      </c>
      <c r="K1026" s="48" t="str">
        <f t="shared" si="31"/>
        <v>N</v>
      </c>
    </row>
    <row r="1027" spans="1:11" x14ac:dyDescent="0.35">
      <c r="A1027" s="45" t="s">
        <v>2785</v>
      </c>
      <c r="B1027" s="45" t="s">
        <v>1610</v>
      </c>
      <c r="C1027" s="45" t="s">
        <v>17</v>
      </c>
      <c r="D1027" s="45" t="s">
        <v>1611</v>
      </c>
      <c r="E1027" s="45" t="s">
        <v>19</v>
      </c>
      <c r="F1027" s="45" t="s">
        <v>2786</v>
      </c>
      <c r="G1027" s="45" t="s">
        <v>2169</v>
      </c>
      <c r="H1027" s="46">
        <v>2525037</v>
      </c>
      <c r="I1027" s="47">
        <v>0.26950000000000002</v>
      </c>
      <c r="J1027" s="36" t="str">
        <f t="shared" ref="J1027:J1090" si="32">B1027&amp;C1027&amp;D1027</f>
        <v>6046195</v>
      </c>
      <c r="K1027" s="48" t="str">
        <f t="shared" ref="K1027:K1090" si="33">G1027</f>
        <v>N</v>
      </c>
    </row>
    <row r="1028" spans="1:11" x14ac:dyDescent="0.35">
      <c r="A1028" s="45" t="s">
        <v>2785</v>
      </c>
      <c r="B1028" s="45" t="s">
        <v>1610</v>
      </c>
      <c r="C1028" s="45" t="s">
        <v>17</v>
      </c>
      <c r="D1028" s="45" t="s">
        <v>1611</v>
      </c>
      <c r="E1028" s="45" t="s">
        <v>2787</v>
      </c>
      <c r="F1028" s="45" t="s">
        <v>2786</v>
      </c>
      <c r="G1028" s="45" t="s">
        <v>2169</v>
      </c>
      <c r="H1028" s="46">
        <v>0</v>
      </c>
      <c r="I1028" s="47">
        <v>0</v>
      </c>
      <c r="J1028" s="36" t="str">
        <f t="shared" si="32"/>
        <v>6046195</v>
      </c>
      <c r="K1028" s="48" t="str">
        <f t="shared" si="33"/>
        <v>N</v>
      </c>
    </row>
    <row r="1029" spans="1:11" x14ac:dyDescent="0.35">
      <c r="A1029" s="45" t="s">
        <v>2785</v>
      </c>
      <c r="B1029" s="45" t="s">
        <v>1610</v>
      </c>
      <c r="C1029" s="45" t="s">
        <v>17</v>
      </c>
      <c r="D1029" s="45" t="s">
        <v>1611</v>
      </c>
      <c r="E1029" s="45" t="s">
        <v>2788</v>
      </c>
      <c r="F1029" s="45" t="s">
        <v>2786</v>
      </c>
      <c r="G1029" s="45" t="s">
        <v>2169</v>
      </c>
      <c r="H1029" s="46">
        <v>5740593</v>
      </c>
      <c r="I1029" s="47">
        <v>0.61270000000000002</v>
      </c>
      <c r="J1029" s="36" t="str">
        <f t="shared" si="32"/>
        <v>6046195</v>
      </c>
      <c r="K1029" s="48" t="str">
        <f t="shared" si="33"/>
        <v>N</v>
      </c>
    </row>
    <row r="1030" spans="1:11" x14ac:dyDescent="0.35">
      <c r="A1030" s="45" t="s">
        <v>2785</v>
      </c>
      <c r="B1030" s="45" t="s">
        <v>1610</v>
      </c>
      <c r="C1030" s="45" t="s">
        <v>17</v>
      </c>
      <c r="D1030" s="45" t="s">
        <v>1740</v>
      </c>
      <c r="E1030" s="45" t="s">
        <v>2170</v>
      </c>
      <c r="F1030" s="45" t="s">
        <v>1728</v>
      </c>
      <c r="G1030" s="45" t="s">
        <v>2198</v>
      </c>
      <c r="H1030" s="46">
        <v>0</v>
      </c>
      <c r="I1030" s="47">
        <v>0</v>
      </c>
      <c r="J1030" s="36" t="str">
        <f t="shared" si="32"/>
        <v>6046750</v>
      </c>
      <c r="K1030" s="48" t="str">
        <f t="shared" si="33"/>
        <v>Y</v>
      </c>
    </row>
    <row r="1031" spans="1:11" x14ac:dyDescent="0.35">
      <c r="A1031" s="45" t="s">
        <v>2785</v>
      </c>
      <c r="B1031" s="45" t="s">
        <v>1610</v>
      </c>
      <c r="C1031" s="45" t="s">
        <v>17</v>
      </c>
      <c r="D1031" s="45" t="s">
        <v>1740</v>
      </c>
      <c r="E1031" s="45" t="s">
        <v>19</v>
      </c>
      <c r="F1031" s="45" t="s">
        <v>1728</v>
      </c>
      <c r="G1031" s="45" t="s">
        <v>2198</v>
      </c>
      <c r="H1031" s="46">
        <v>529711</v>
      </c>
      <c r="I1031" s="47">
        <v>0.30869999999999997</v>
      </c>
      <c r="J1031" s="36" t="str">
        <f t="shared" si="32"/>
        <v>6046750</v>
      </c>
      <c r="K1031" s="48" t="str">
        <f t="shared" si="33"/>
        <v>Y</v>
      </c>
    </row>
    <row r="1032" spans="1:11" x14ac:dyDescent="0.35">
      <c r="A1032" s="45" t="s">
        <v>2785</v>
      </c>
      <c r="B1032" s="45" t="s">
        <v>1610</v>
      </c>
      <c r="C1032" s="45" t="s">
        <v>17</v>
      </c>
      <c r="D1032" s="45" t="s">
        <v>1740</v>
      </c>
      <c r="E1032" s="45" t="s">
        <v>30</v>
      </c>
      <c r="F1032" s="45" t="s">
        <v>1728</v>
      </c>
      <c r="G1032" s="45" t="s">
        <v>2198</v>
      </c>
      <c r="H1032" s="46">
        <v>0</v>
      </c>
      <c r="I1032" s="47">
        <v>0</v>
      </c>
      <c r="J1032" s="36" t="str">
        <f t="shared" si="32"/>
        <v>6046750</v>
      </c>
      <c r="K1032" s="48" t="str">
        <f t="shared" si="33"/>
        <v>Y</v>
      </c>
    </row>
    <row r="1033" spans="1:11" x14ac:dyDescent="0.35">
      <c r="A1033" s="45" t="s">
        <v>2785</v>
      </c>
      <c r="B1033" s="45" t="s">
        <v>1610</v>
      </c>
      <c r="C1033" s="45" t="s">
        <v>17</v>
      </c>
      <c r="D1033" s="45" t="s">
        <v>1740</v>
      </c>
      <c r="E1033" s="45" t="s">
        <v>2787</v>
      </c>
      <c r="F1033" s="45" t="s">
        <v>1728</v>
      </c>
      <c r="G1033" s="45" t="s">
        <v>2198</v>
      </c>
      <c r="H1033" s="46">
        <v>0</v>
      </c>
      <c r="I1033" s="47">
        <v>0</v>
      </c>
      <c r="J1033" s="36" t="str">
        <f t="shared" si="32"/>
        <v>6046750</v>
      </c>
      <c r="K1033" s="48" t="str">
        <f t="shared" si="33"/>
        <v>Y</v>
      </c>
    </row>
    <row r="1034" spans="1:11" x14ac:dyDescent="0.35">
      <c r="A1034" s="45" t="s">
        <v>2785</v>
      </c>
      <c r="B1034" s="45" t="s">
        <v>1610</v>
      </c>
      <c r="C1034" s="45" t="s">
        <v>17</v>
      </c>
      <c r="D1034" s="45" t="s">
        <v>1740</v>
      </c>
      <c r="E1034" s="45" t="s">
        <v>2788</v>
      </c>
      <c r="F1034" s="45" t="s">
        <v>1728</v>
      </c>
      <c r="G1034" s="45" t="s">
        <v>2198</v>
      </c>
      <c r="H1034" s="46">
        <v>1322134</v>
      </c>
      <c r="I1034" s="47">
        <v>0.77049999999999996</v>
      </c>
      <c r="J1034" s="36" t="str">
        <f t="shared" si="32"/>
        <v>6046750</v>
      </c>
      <c r="K1034" s="48" t="str">
        <f t="shared" si="33"/>
        <v>Y</v>
      </c>
    </row>
    <row r="1035" spans="1:11" x14ac:dyDescent="0.35">
      <c r="A1035" s="45" t="s">
        <v>2785</v>
      </c>
      <c r="B1035" s="45" t="s">
        <v>1613</v>
      </c>
      <c r="C1035" s="45" t="s">
        <v>17</v>
      </c>
      <c r="D1035" s="45" t="s">
        <v>245</v>
      </c>
      <c r="E1035" s="45" t="s">
        <v>2170</v>
      </c>
      <c r="F1035" s="45" t="s">
        <v>244</v>
      </c>
      <c r="G1035" s="45" t="s">
        <v>2198</v>
      </c>
      <c r="H1035" s="46">
        <v>0</v>
      </c>
      <c r="I1035" s="47">
        <v>0</v>
      </c>
      <c r="J1035" s="36" t="str">
        <f t="shared" si="32"/>
        <v>6141125</v>
      </c>
      <c r="K1035" s="48" t="str">
        <f t="shared" si="33"/>
        <v>Y</v>
      </c>
    </row>
    <row r="1036" spans="1:11" x14ac:dyDescent="0.35">
      <c r="A1036" s="45" t="s">
        <v>2785</v>
      </c>
      <c r="B1036" s="45" t="s">
        <v>1613</v>
      </c>
      <c r="C1036" s="45" t="s">
        <v>17</v>
      </c>
      <c r="D1036" s="45" t="s">
        <v>245</v>
      </c>
      <c r="E1036" s="45" t="s">
        <v>19</v>
      </c>
      <c r="F1036" s="45" t="s">
        <v>244</v>
      </c>
      <c r="G1036" s="45" t="s">
        <v>2198</v>
      </c>
      <c r="H1036" s="46">
        <v>203811</v>
      </c>
      <c r="I1036" s="47">
        <v>0.24299999999999999</v>
      </c>
      <c r="J1036" s="36" t="str">
        <f t="shared" si="32"/>
        <v>6141125</v>
      </c>
      <c r="K1036" s="48" t="str">
        <f t="shared" si="33"/>
        <v>Y</v>
      </c>
    </row>
    <row r="1037" spans="1:11" x14ac:dyDescent="0.35">
      <c r="A1037" s="45" t="s">
        <v>2785</v>
      </c>
      <c r="B1037" s="45" t="s">
        <v>1613</v>
      </c>
      <c r="C1037" s="45" t="s">
        <v>17</v>
      </c>
      <c r="D1037" s="45" t="s">
        <v>245</v>
      </c>
      <c r="E1037" s="45" t="s">
        <v>2787</v>
      </c>
      <c r="F1037" s="45" t="s">
        <v>244</v>
      </c>
      <c r="G1037" s="45" t="s">
        <v>2198</v>
      </c>
      <c r="H1037" s="46">
        <v>0</v>
      </c>
      <c r="I1037" s="47">
        <v>0</v>
      </c>
      <c r="J1037" s="36" t="str">
        <f t="shared" si="32"/>
        <v>6141125</v>
      </c>
      <c r="K1037" s="48" t="str">
        <f t="shared" si="33"/>
        <v>Y</v>
      </c>
    </row>
    <row r="1038" spans="1:11" x14ac:dyDescent="0.35">
      <c r="A1038" s="45" t="s">
        <v>2785</v>
      </c>
      <c r="B1038" s="45" t="s">
        <v>1613</v>
      </c>
      <c r="C1038" s="45" t="s">
        <v>17</v>
      </c>
      <c r="D1038" s="45" t="s">
        <v>245</v>
      </c>
      <c r="E1038" s="45" t="s">
        <v>2788</v>
      </c>
      <c r="F1038" s="45" t="s">
        <v>244</v>
      </c>
      <c r="G1038" s="45" t="s">
        <v>2198</v>
      </c>
      <c r="H1038" s="46">
        <v>552723</v>
      </c>
      <c r="I1038" s="47">
        <v>0.65900000000000003</v>
      </c>
      <c r="J1038" s="36" t="str">
        <f t="shared" si="32"/>
        <v>6141125</v>
      </c>
      <c r="K1038" s="48" t="str">
        <f t="shared" si="33"/>
        <v>Y</v>
      </c>
    </row>
    <row r="1039" spans="1:11" x14ac:dyDescent="0.35">
      <c r="A1039" s="45" t="s">
        <v>2785</v>
      </c>
      <c r="B1039" s="45" t="s">
        <v>1613</v>
      </c>
      <c r="C1039" s="45" t="s">
        <v>17</v>
      </c>
      <c r="D1039" s="45" t="s">
        <v>1614</v>
      </c>
      <c r="E1039" s="45" t="s">
        <v>2170</v>
      </c>
      <c r="F1039" s="45" t="s">
        <v>2786</v>
      </c>
      <c r="G1039" s="45" t="s">
        <v>2169</v>
      </c>
      <c r="H1039" s="46">
        <v>0</v>
      </c>
      <c r="I1039" s="47">
        <v>0</v>
      </c>
      <c r="J1039" s="36" t="str">
        <f t="shared" si="32"/>
        <v>6146260</v>
      </c>
      <c r="K1039" s="48" t="str">
        <f t="shared" si="33"/>
        <v>N</v>
      </c>
    </row>
    <row r="1040" spans="1:11" x14ac:dyDescent="0.35">
      <c r="A1040" s="45" t="s">
        <v>2785</v>
      </c>
      <c r="B1040" s="45" t="s">
        <v>1613</v>
      </c>
      <c r="C1040" s="45" t="s">
        <v>17</v>
      </c>
      <c r="D1040" s="45" t="s">
        <v>1614</v>
      </c>
      <c r="E1040" s="45" t="s">
        <v>19</v>
      </c>
      <c r="F1040" s="45" t="s">
        <v>2786</v>
      </c>
      <c r="G1040" s="45" t="s">
        <v>2169</v>
      </c>
      <c r="H1040" s="46">
        <v>1245899</v>
      </c>
      <c r="I1040" s="47">
        <v>0.44629999999999997</v>
      </c>
      <c r="J1040" s="36" t="str">
        <f t="shared" si="32"/>
        <v>6146260</v>
      </c>
      <c r="K1040" s="48" t="str">
        <f t="shared" si="33"/>
        <v>N</v>
      </c>
    </row>
    <row r="1041" spans="1:11" x14ac:dyDescent="0.35">
      <c r="A1041" s="45" t="s">
        <v>2785</v>
      </c>
      <c r="B1041" s="45" t="s">
        <v>1613</v>
      </c>
      <c r="C1041" s="45" t="s">
        <v>17</v>
      </c>
      <c r="D1041" s="45" t="s">
        <v>1614</v>
      </c>
      <c r="E1041" s="45" t="s">
        <v>2787</v>
      </c>
      <c r="F1041" s="45" t="s">
        <v>2786</v>
      </c>
      <c r="G1041" s="45" t="s">
        <v>2169</v>
      </c>
      <c r="H1041" s="46">
        <v>0</v>
      </c>
      <c r="I1041" s="47">
        <v>0</v>
      </c>
      <c r="J1041" s="36" t="str">
        <f t="shared" si="32"/>
        <v>6146260</v>
      </c>
      <c r="K1041" s="48" t="str">
        <f t="shared" si="33"/>
        <v>N</v>
      </c>
    </row>
    <row r="1042" spans="1:11" x14ac:dyDescent="0.35">
      <c r="A1042" s="45" t="s">
        <v>2785</v>
      </c>
      <c r="B1042" s="45" t="s">
        <v>1613</v>
      </c>
      <c r="C1042" s="45" t="s">
        <v>17</v>
      </c>
      <c r="D1042" s="45" t="s">
        <v>1614</v>
      </c>
      <c r="E1042" s="45" t="s">
        <v>2788</v>
      </c>
      <c r="F1042" s="45" t="s">
        <v>2786</v>
      </c>
      <c r="G1042" s="45" t="s">
        <v>2169</v>
      </c>
      <c r="H1042" s="46">
        <v>1728011</v>
      </c>
      <c r="I1042" s="47">
        <v>0.61899999999999999</v>
      </c>
      <c r="J1042" s="36" t="str">
        <f t="shared" si="32"/>
        <v>6146260</v>
      </c>
      <c r="K1042" s="48" t="str">
        <f t="shared" si="33"/>
        <v>N</v>
      </c>
    </row>
    <row r="1043" spans="1:11" x14ac:dyDescent="0.35">
      <c r="A1043" s="45" t="s">
        <v>2785</v>
      </c>
      <c r="B1043" s="45" t="s">
        <v>1613</v>
      </c>
      <c r="C1043" s="45" t="s">
        <v>17</v>
      </c>
      <c r="D1043" s="45" t="s">
        <v>1619</v>
      </c>
      <c r="E1043" s="45" t="s">
        <v>2170</v>
      </c>
      <c r="F1043" s="45" t="s">
        <v>2786</v>
      </c>
      <c r="G1043" s="45" t="s">
        <v>2169</v>
      </c>
      <c r="H1043" s="46">
        <v>0</v>
      </c>
      <c r="I1043" s="47">
        <v>0</v>
      </c>
      <c r="J1043" s="36" t="str">
        <f t="shared" si="32"/>
        <v>6146375</v>
      </c>
      <c r="K1043" s="48" t="str">
        <f t="shared" si="33"/>
        <v>N</v>
      </c>
    </row>
    <row r="1044" spans="1:11" x14ac:dyDescent="0.35">
      <c r="A1044" s="45" t="s">
        <v>2785</v>
      </c>
      <c r="B1044" s="45" t="s">
        <v>1613</v>
      </c>
      <c r="C1044" s="45" t="s">
        <v>17</v>
      </c>
      <c r="D1044" s="45" t="s">
        <v>1619</v>
      </c>
      <c r="E1044" s="45" t="s">
        <v>19</v>
      </c>
      <c r="F1044" s="45" t="s">
        <v>2786</v>
      </c>
      <c r="G1044" s="45" t="s">
        <v>2169</v>
      </c>
      <c r="H1044" s="46">
        <v>0</v>
      </c>
      <c r="I1044" s="47">
        <v>0</v>
      </c>
      <c r="J1044" s="36" t="str">
        <f t="shared" si="32"/>
        <v>6146375</v>
      </c>
      <c r="K1044" s="48" t="str">
        <f t="shared" si="33"/>
        <v>N</v>
      </c>
    </row>
    <row r="1045" spans="1:11" x14ac:dyDescent="0.35">
      <c r="A1045" s="45" t="s">
        <v>2785</v>
      </c>
      <c r="B1045" s="45" t="s">
        <v>1613</v>
      </c>
      <c r="C1045" s="45" t="s">
        <v>17</v>
      </c>
      <c r="D1045" s="45" t="s">
        <v>1619</v>
      </c>
      <c r="E1045" s="45" t="s">
        <v>194</v>
      </c>
      <c r="F1045" s="45" t="s">
        <v>2786</v>
      </c>
      <c r="G1045" s="45" t="s">
        <v>2169</v>
      </c>
      <c r="H1045" s="46">
        <v>857914</v>
      </c>
      <c r="I1045" s="47">
        <v>0.2092</v>
      </c>
      <c r="J1045" s="36" t="str">
        <f t="shared" si="32"/>
        <v>6146375</v>
      </c>
      <c r="K1045" s="48" t="str">
        <f t="shared" si="33"/>
        <v>N</v>
      </c>
    </row>
    <row r="1046" spans="1:11" x14ac:dyDescent="0.35">
      <c r="A1046" s="45" t="s">
        <v>2785</v>
      </c>
      <c r="B1046" s="45" t="s">
        <v>1613</v>
      </c>
      <c r="C1046" s="45" t="s">
        <v>17</v>
      </c>
      <c r="D1046" s="45" t="s">
        <v>1619</v>
      </c>
      <c r="E1046" s="45" t="s">
        <v>1621</v>
      </c>
      <c r="F1046" s="45" t="s">
        <v>2786</v>
      </c>
      <c r="G1046" s="45" t="s">
        <v>2169</v>
      </c>
      <c r="H1046" s="46">
        <v>181566</v>
      </c>
      <c r="I1046" s="47">
        <v>5.4100000000000002E-2</v>
      </c>
      <c r="J1046" s="36" t="str">
        <f t="shared" si="32"/>
        <v>6146375</v>
      </c>
      <c r="K1046" s="48" t="str">
        <f t="shared" si="33"/>
        <v>N</v>
      </c>
    </row>
    <row r="1047" spans="1:11" x14ac:dyDescent="0.35">
      <c r="A1047" s="45" t="s">
        <v>2785</v>
      </c>
      <c r="B1047" s="45" t="s">
        <v>1613</v>
      </c>
      <c r="C1047" s="45" t="s">
        <v>17</v>
      </c>
      <c r="D1047" s="45" t="s">
        <v>1619</v>
      </c>
      <c r="E1047" s="45" t="s">
        <v>2787</v>
      </c>
      <c r="F1047" s="45" t="s">
        <v>2786</v>
      </c>
      <c r="G1047" s="45" t="s">
        <v>2169</v>
      </c>
      <c r="H1047" s="46">
        <v>0</v>
      </c>
      <c r="I1047" s="47">
        <v>0</v>
      </c>
      <c r="J1047" s="36" t="str">
        <f t="shared" si="32"/>
        <v>6146375</v>
      </c>
      <c r="K1047" s="48" t="str">
        <f t="shared" si="33"/>
        <v>N</v>
      </c>
    </row>
    <row r="1048" spans="1:11" x14ac:dyDescent="0.35">
      <c r="A1048" s="45" t="s">
        <v>2785</v>
      </c>
      <c r="B1048" s="45" t="s">
        <v>1613</v>
      </c>
      <c r="C1048" s="45" t="s">
        <v>17</v>
      </c>
      <c r="D1048" s="45" t="s">
        <v>1619</v>
      </c>
      <c r="E1048" s="45" t="s">
        <v>2788</v>
      </c>
      <c r="F1048" s="45" t="s">
        <v>2786</v>
      </c>
      <c r="G1048" s="45" t="s">
        <v>2169</v>
      </c>
      <c r="H1048" s="46">
        <v>3738959</v>
      </c>
      <c r="I1048" s="47">
        <v>0.50139999999999996</v>
      </c>
      <c r="J1048" s="36" t="str">
        <f t="shared" si="32"/>
        <v>6146375</v>
      </c>
      <c r="K1048" s="48" t="str">
        <f t="shared" si="33"/>
        <v>N</v>
      </c>
    </row>
    <row r="1049" spans="1:11" x14ac:dyDescent="0.35">
      <c r="A1049" s="45" t="s">
        <v>2785</v>
      </c>
      <c r="B1049" s="45" t="s">
        <v>1623</v>
      </c>
      <c r="C1049" s="45" t="s">
        <v>17</v>
      </c>
      <c r="D1049" s="45" t="s">
        <v>1624</v>
      </c>
      <c r="E1049" s="45" t="s">
        <v>2170</v>
      </c>
      <c r="F1049" s="45" t="s">
        <v>2786</v>
      </c>
      <c r="G1049" s="45" t="s">
        <v>2169</v>
      </c>
      <c r="H1049" s="46">
        <v>0</v>
      </c>
      <c r="I1049" s="47">
        <v>0</v>
      </c>
      <c r="J1049" s="36" t="str">
        <f t="shared" si="32"/>
        <v>6246325</v>
      </c>
      <c r="K1049" s="48" t="str">
        <f t="shared" si="33"/>
        <v>N</v>
      </c>
    </row>
    <row r="1050" spans="1:11" x14ac:dyDescent="0.35">
      <c r="A1050" s="45" t="s">
        <v>2785</v>
      </c>
      <c r="B1050" s="45" t="s">
        <v>1623</v>
      </c>
      <c r="C1050" s="45" t="s">
        <v>17</v>
      </c>
      <c r="D1050" s="45" t="s">
        <v>1624</v>
      </c>
      <c r="E1050" s="45" t="s">
        <v>19</v>
      </c>
      <c r="F1050" s="45" t="s">
        <v>2786</v>
      </c>
      <c r="G1050" s="45" t="s">
        <v>2169</v>
      </c>
      <c r="H1050" s="46">
        <v>1172237</v>
      </c>
      <c r="I1050" s="47">
        <v>0.4032</v>
      </c>
      <c r="J1050" s="36" t="str">
        <f t="shared" si="32"/>
        <v>6246325</v>
      </c>
      <c r="K1050" s="48" t="str">
        <f t="shared" si="33"/>
        <v>N</v>
      </c>
    </row>
    <row r="1051" spans="1:11" x14ac:dyDescent="0.35">
      <c r="A1051" s="45" t="s">
        <v>2785</v>
      </c>
      <c r="B1051" s="45" t="s">
        <v>1623</v>
      </c>
      <c r="C1051" s="45" t="s">
        <v>17</v>
      </c>
      <c r="D1051" s="45" t="s">
        <v>1624</v>
      </c>
      <c r="E1051" s="45" t="s">
        <v>30</v>
      </c>
      <c r="F1051" s="45" t="s">
        <v>2786</v>
      </c>
      <c r="G1051" s="45" t="s">
        <v>2169</v>
      </c>
      <c r="H1051" s="46">
        <v>169498</v>
      </c>
      <c r="I1051" s="47">
        <v>5.8299999999999998E-2</v>
      </c>
      <c r="J1051" s="36" t="str">
        <f t="shared" si="32"/>
        <v>6246325</v>
      </c>
      <c r="K1051" s="48" t="str">
        <f t="shared" si="33"/>
        <v>N</v>
      </c>
    </row>
    <row r="1052" spans="1:11" x14ac:dyDescent="0.35">
      <c r="A1052" s="45" t="s">
        <v>2785</v>
      </c>
      <c r="B1052" s="45" t="s">
        <v>1623</v>
      </c>
      <c r="C1052" s="45" t="s">
        <v>17</v>
      </c>
      <c r="D1052" s="45" t="s">
        <v>1624</v>
      </c>
      <c r="E1052" s="45" t="s">
        <v>2787</v>
      </c>
      <c r="F1052" s="45" t="s">
        <v>2786</v>
      </c>
      <c r="G1052" s="45" t="s">
        <v>2169</v>
      </c>
      <c r="H1052" s="46">
        <v>0</v>
      </c>
      <c r="I1052" s="47">
        <v>0</v>
      </c>
      <c r="J1052" s="36" t="str">
        <f t="shared" si="32"/>
        <v>6246325</v>
      </c>
      <c r="K1052" s="48" t="str">
        <f t="shared" si="33"/>
        <v>N</v>
      </c>
    </row>
    <row r="1053" spans="1:11" x14ac:dyDescent="0.35">
      <c r="A1053" s="45" t="s">
        <v>2785</v>
      </c>
      <c r="B1053" s="45" t="s">
        <v>1623</v>
      </c>
      <c r="C1053" s="45" t="s">
        <v>17</v>
      </c>
      <c r="D1053" s="45" t="s">
        <v>1624</v>
      </c>
      <c r="E1053" s="45" t="s">
        <v>2788</v>
      </c>
      <c r="F1053" s="45" t="s">
        <v>2786</v>
      </c>
      <c r="G1053" s="45" t="s">
        <v>2169</v>
      </c>
      <c r="H1053" s="46">
        <v>2102002</v>
      </c>
      <c r="I1053" s="47">
        <v>0.72299999999999998</v>
      </c>
      <c r="J1053" s="36" t="str">
        <f t="shared" si="32"/>
        <v>6246325</v>
      </c>
      <c r="K1053" s="48" t="str">
        <f t="shared" si="33"/>
        <v>N</v>
      </c>
    </row>
    <row r="1054" spans="1:11" x14ac:dyDescent="0.35">
      <c r="A1054" s="45" t="s">
        <v>2785</v>
      </c>
      <c r="B1054" s="45" t="s">
        <v>1623</v>
      </c>
      <c r="C1054" s="45" t="s">
        <v>17</v>
      </c>
      <c r="D1054" s="45" t="s">
        <v>1629</v>
      </c>
      <c r="E1054" s="45" t="s">
        <v>2206</v>
      </c>
      <c r="F1054" s="45" t="s">
        <v>2786</v>
      </c>
      <c r="G1054" s="45" t="s">
        <v>2169</v>
      </c>
      <c r="H1054" s="46">
        <v>81715</v>
      </c>
      <c r="I1054" s="47">
        <v>0.41</v>
      </c>
      <c r="J1054" s="36" t="str">
        <f t="shared" si="32"/>
        <v>6246340</v>
      </c>
      <c r="K1054" s="48" t="str">
        <f t="shared" si="33"/>
        <v>N</v>
      </c>
    </row>
    <row r="1055" spans="1:11" x14ac:dyDescent="0.35">
      <c r="A1055" s="45" t="s">
        <v>2785</v>
      </c>
      <c r="B1055" s="45" t="s">
        <v>1623</v>
      </c>
      <c r="C1055" s="45" t="s">
        <v>17</v>
      </c>
      <c r="D1055" s="45" t="s">
        <v>1629</v>
      </c>
      <c r="E1055" s="45" t="s">
        <v>19</v>
      </c>
      <c r="F1055" s="45" t="s">
        <v>2786</v>
      </c>
      <c r="G1055" s="45" t="s">
        <v>2169</v>
      </c>
      <c r="H1055" s="46">
        <v>263302</v>
      </c>
      <c r="I1055" s="47">
        <v>1.3210999999999999</v>
      </c>
      <c r="J1055" s="36" t="str">
        <f t="shared" si="32"/>
        <v>6246340</v>
      </c>
      <c r="K1055" s="48" t="str">
        <f t="shared" si="33"/>
        <v>N</v>
      </c>
    </row>
    <row r="1056" spans="1:11" x14ac:dyDescent="0.35">
      <c r="A1056" s="45" t="s">
        <v>2785</v>
      </c>
      <c r="B1056" s="45" t="s">
        <v>1623</v>
      </c>
      <c r="C1056" s="45" t="s">
        <v>17</v>
      </c>
      <c r="D1056" s="45" t="s">
        <v>1629</v>
      </c>
      <c r="E1056" s="45" t="s">
        <v>2787</v>
      </c>
      <c r="F1056" s="45" t="s">
        <v>2786</v>
      </c>
      <c r="G1056" s="45" t="s">
        <v>2169</v>
      </c>
      <c r="H1056" s="46">
        <v>0</v>
      </c>
      <c r="I1056" s="47">
        <v>0</v>
      </c>
      <c r="J1056" s="36" t="str">
        <f t="shared" si="32"/>
        <v>6246340</v>
      </c>
      <c r="K1056" s="48" t="str">
        <f t="shared" si="33"/>
        <v>N</v>
      </c>
    </row>
    <row r="1057" spans="1:11" x14ac:dyDescent="0.35">
      <c r="A1057" s="45" t="s">
        <v>2785</v>
      </c>
      <c r="B1057" s="45" t="s">
        <v>1623</v>
      </c>
      <c r="C1057" s="45" t="s">
        <v>17</v>
      </c>
      <c r="D1057" s="45" t="s">
        <v>1629</v>
      </c>
      <c r="E1057" s="45" t="s">
        <v>2788</v>
      </c>
      <c r="F1057" s="45" t="s">
        <v>2786</v>
      </c>
      <c r="G1057" s="45" t="s">
        <v>2169</v>
      </c>
      <c r="H1057" s="46">
        <v>253795</v>
      </c>
      <c r="I1057" s="47">
        <v>1.2734000000000001</v>
      </c>
      <c r="J1057" s="36" t="str">
        <f t="shared" si="32"/>
        <v>6246340</v>
      </c>
      <c r="K1057" s="48" t="str">
        <f t="shared" si="33"/>
        <v>N</v>
      </c>
    </row>
    <row r="1058" spans="1:11" x14ac:dyDescent="0.35">
      <c r="A1058" s="45" t="s">
        <v>2785</v>
      </c>
      <c r="B1058" s="45" t="s">
        <v>1623</v>
      </c>
      <c r="C1058" s="45" t="s">
        <v>17</v>
      </c>
      <c r="D1058" s="45" t="s">
        <v>1633</v>
      </c>
      <c r="E1058" s="45" t="s">
        <v>2170</v>
      </c>
      <c r="F1058" s="45" t="s">
        <v>2786</v>
      </c>
      <c r="G1058" s="45" t="s">
        <v>2169</v>
      </c>
      <c r="H1058" s="46">
        <v>0</v>
      </c>
      <c r="I1058" s="47">
        <v>0</v>
      </c>
      <c r="J1058" s="36" t="str">
        <f t="shared" si="32"/>
        <v>6246350</v>
      </c>
      <c r="K1058" s="48" t="str">
        <f t="shared" si="33"/>
        <v>N</v>
      </c>
    </row>
    <row r="1059" spans="1:11" x14ac:dyDescent="0.35">
      <c r="A1059" s="45" t="s">
        <v>2785</v>
      </c>
      <c r="B1059" s="45" t="s">
        <v>1623</v>
      </c>
      <c r="C1059" s="45" t="s">
        <v>17</v>
      </c>
      <c r="D1059" s="45" t="s">
        <v>1633</v>
      </c>
      <c r="E1059" s="45" t="s">
        <v>19</v>
      </c>
      <c r="F1059" s="45" t="s">
        <v>2786</v>
      </c>
      <c r="G1059" s="45" t="s">
        <v>2169</v>
      </c>
      <c r="H1059" s="46">
        <v>2782404</v>
      </c>
      <c r="I1059" s="47">
        <v>0.59899999999999998</v>
      </c>
      <c r="J1059" s="36" t="str">
        <f t="shared" si="32"/>
        <v>6246350</v>
      </c>
      <c r="K1059" s="48" t="str">
        <f t="shared" si="33"/>
        <v>N</v>
      </c>
    </row>
    <row r="1060" spans="1:11" x14ac:dyDescent="0.35">
      <c r="A1060" s="45" t="s">
        <v>2785</v>
      </c>
      <c r="B1060" s="45" t="s">
        <v>1623</v>
      </c>
      <c r="C1060" s="45" t="s">
        <v>17</v>
      </c>
      <c r="D1060" s="45" t="s">
        <v>1633</v>
      </c>
      <c r="E1060" s="45" t="s">
        <v>30</v>
      </c>
      <c r="F1060" s="45" t="s">
        <v>2786</v>
      </c>
      <c r="G1060" s="45" t="s">
        <v>2169</v>
      </c>
      <c r="H1060" s="46">
        <v>421773</v>
      </c>
      <c r="I1060" s="47">
        <v>9.0800000000000006E-2</v>
      </c>
      <c r="J1060" s="36" t="str">
        <f t="shared" si="32"/>
        <v>6246350</v>
      </c>
      <c r="K1060" s="48" t="str">
        <f t="shared" si="33"/>
        <v>N</v>
      </c>
    </row>
    <row r="1061" spans="1:11" x14ac:dyDescent="0.35">
      <c r="A1061" s="45" t="s">
        <v>2785</v>
      </c>
      <c r="B1061" s="45" t="s">
        <v>1623</v>
      </c>
      <c r="C1061" s="45" t="s">
        <v>17</v>
      </c>
      <c r="D1061" s="45" t="s">
        <v>1633</v>
      </c>
      <c r="E1061" s="45" t="s">
        <v>2787</v>
      </c>
      <c r="F1061" s="45" t="s">
        <v>2786</v>
      </c>
      <c r="G1061" s="45" t="s">
        <v>2169</v>
      </c>
      <c r="H1061" s="46">
        <v>0</v>
      </c>
      <c r="I1061" s="47">
        <v>0</v>
      </c>
      <c r="J1061" s="36" t="str">
        <f t="shared" si="32"/>
        <v>6246350</v>
      </c>
      <c r="K1061" s="48" t="str">
        <f t="shared" si="33"/>
        <v>N</v>
      </c>
    </row>
    <row r="1062" spans="1:11" x14ac:dyDescent="0.35">
      <c r="A1062" s="45" t="s">
        <v>2785</v>
      </c>
      <c r="B1062" s="45" t="s">
        <v>1623</v>
      </c>
      <c r="C1062" s="45" t="s">
        <v>17</v>
      </c>
      <c r="D1062" s="45" t="s">
        <v>1633</v>
      </c>
      <c r="E1062" s="45" t="s">
        <v>2788</v>
      </c>
      <c r="F1062" s="45" t="s">
        <v>2786</v>
      </c>
      <c r="G1062" s="45" t="s">
        <v>2169</v>
      </c>
      <c r="H1062" s="46">
        <v>2031758</v>
      </c>
      <c r="I1062" s="47">
        <v>0.43740000000000001</v>
      </c>
      <c r="J1062" s="36" t="str">
        <f t="shared" si="32"/>
        <v>6246350</v>
      </c>
      <c r="K1062" s="48" t="str">
        <f t="shared" si="33"/>
        <v>N</v>
      </c>
    </row>
    <row r="1063" spans="1:11" x14ac:dyDescent="0.35">
      <c r="A1063" s="45" t="s">
        <v>2785</v>
      </c>
      <c r="B1063" s="45" t="s">
        <v>1636</v>
      </c>
      <c r="C1063" s="45" t="s">
        <v>17</v>
      </c>
      <c r="D1063" s="45" t="s">
        <v>1637</v>
      </c>
      <c r="E1063" s="45" t="s">
        <v>2170</v>
      </c>
      <c r="F1063" s="45" t="s">
        <v>2786</v>
      </c>
      <c r="G1063" s="45" t="s">
        <v>2169</v>
      </c>
      <c r="H1063" s="46">
        <v>0</v>
      </c>
      <c r="I1063" s="47">
        <v>0</v>
      </c>
      <c r="J1063" s="36" t="str">
        <f t="shared" si="32"/>
        <v>6346445</v>
      </c>
      <c r="K1063" s="48" t="str">
        <f t="shared" si="33"/>
        <v>N</v>
      </c>
    </row>
    <row r="1064" spans="1:11" x14ac:dyDescent="0.35">
      <c r="A1064" s="45" t="s">
        <v>2785</v>
      </c>
      <c r="B1064" s="45" t="s">
        <v>1636</v>
      </c>
      <c r="C1064" s="45" t="s">
        <v>17</v>
      </c>
      <c r="D1064" s="45" t="s">
        <v>1637</v>
      </c>
      <c r="E1064" s="45" t="s">
        <v>19</v>
      </c>
      <c r="F1064" s="45" t="s">
        <v>2786</v>
      </c>
      <c r="G1064" s="45" t="s">
        <v>2169</v>
      </c>
      <c r="H1064" s="46">
        <v>1096468</v>
      </c>
      <c r="I1064" s="47">
        <v>0.15329999999999999</v>
      </c>
      <c r="J1064" s="36" t="str">
        <f t="shared" si="32"/>
        <v>6346445</v>
      </c>
      <c r="K1064" s="48" t="str">
        <f t="shared" si="33"/>
        <v>N</v>
      </c>
    </row>
    <row r="1065" spans="1:11" x14ac:dyDescent="0.35">
      <c r="A1065" s="45" t="s">
        <v>2785</v>
      </c>
      <c r="B1065" s="45" t="s">
        <v>1636</v>
      </c>
      <c r="C1065" s="45" t="s">
        <v>17</v>
      </c>
      <c r="D1065" s="45" t="s">
        <v>1637</v>
      </c>
      <c r="E1065" s="45" t="s">
        <v>2787</v>
      </c>
      <c r="F1065" s="45" t="s">
        <v>2786</v>
      </c>
      <c r="G1065" s="45" t="s">
        <v>2169</v>
      </c>
      <c r="H1065" s="46">
        <v>0</v>
      </c>
      <c r="I1065" s="47">
        <v>0</v>
      </c>
      <c r="J1065" s="36" t="str">
        <f t="shared" si="32"/>
        <v>6346445</v>
      </c>
      <c r="K1065" s="48" t="str">
        <f t="shared" si="33"/>
        <v>N</v>
      </c>
    </row>
    <row r="1066" spans="1:11" x14ac:dyDescent="0.35">
      <c r="A1066" s="45" t="s">
        <v>2785</v>
      </c>
      <c r="B1066" s="45" t="s">
        <v>1636</v>
      </c>
      <c r="C1066" s="45" t="s">
        <v>17</v>
      </c>
      <c r="D1066" s="45" t="s">
        <v>1637</v>
      </c>
      <c r="E1066" s="45" t="s">
        <v>2788</v>
      </c>
      <c r="F1066" s="45" t="s">
        <v>2786</v>
      </c>
      <c r="G1066" s="45" t="s">
        <v>2169</v>
      </c>
      <c r="H1066" s="46">
        <v>6929995</v>
      </c>
      <c r="I1066" s="47">
        <v>0.96889999999999998</v>
      </c>
      <c r="J1066" s="36" t="str">
        <f t="shared" si="32"/>
        <v>6346445</v>
      </c>
      <c r="K1066" s="48" t="str">
        <f t="shared" si="33"/>
        <v>N</v>
      </c>
    </row>
    <row r="1067" spans="1:11" x14ac:dyDescent="0.35">
      <c r="A1067" s="45" t="s">
        <v>2785</v>
      </c>
      <c r="B1067" s="45" t="s">
        <v>1640</v>
      </c>
      <c r="C1067" s="45" t="s">
        <v>17</v>
      </c>
      <c r="D1067" s="45" t="s">
        <v>1252</v>
      </c>
      <c r="E1067" s="45" t="s">
        <v>2170</v>
      </c>
      <c r="F1067" s="45" t="s">
        <v>1234</v>
      </c>
      <c r="G1067" s="45" t="s">
        <v>2198</v>
      </c>
      <c r="H1067" s="46">
        <v>0</v>
      </c>
      <c r="I1067" s="47">
        <v>0</v>
      </c>
      <c r="J1067" s="36" t="str">
        <f t="shared" si="32"/>
        <v>6444925</v>
      </c>
      <c r="K1067" s="48" t="str">
        <f t="shared" si="33"/>
        <v>Y</v>
      </c>
    </row>
    <row r="1068" spans="1:11" x14ac:dyDescent="0.35">
      <c r="A1068" s="45" t="s">
        <v>2785</v>
      </c>
      <c r="B1068" s="45" t="s">
        <v>1640</v>
      </c>
      <c r="C1068" s="45" t="s">
        <v>17</v>
      </c>
      <c r="D1068" s="45" t="s">
        <v>1252</v>
      </c>
      <c r="E1068" s="45" t="s">
        <v>19</v>
      </c>
      <c r="F1068" s="45" t="s">
        <v>1234</v>
      </c>
      <c r="G1068" s="45" t="s">
        <v>2198</v>
      </c>
      <c r="H1068" s="46">
        <v>1328026</v>
      </c>
      <c r="I1068" s="47">
        <v>0.41020000000000001</v>
      </c>
      <c r="J1068" s="36" t="str">
        <f t="shared" si="32"/>
        <v>6444925</v>
      </c>
      <c r="K1068" s="48" t="str">
        <f t="shared" si="33"/>
        <v>Y</v>
      </c>
    </row>
    <row r="1069" spans="1:11" x14ac:dyDescent="0.35">
      <c r="A1069" s="45" t="s">
        <v>2785</v>
      </c>
      <c r="B1069" s="45" t="s">
        <v>1640</v>
      </c>
      <c r="C1069" s="45" t="s">
        <v>17</v>
      </c>
      <c r="D1069" s="45" t="s">
        <v>1252</v>
      </c>
      <c r="E1069" s="45" t="s">
        <v>30</v>
      </c>
      <c r="F1069" s="45" t="s">
        <v>1234</v>
      </c>
      <c r="G1069" s="45" t="s">
        <v>2198</v>
      </c>
      <c r="H1069" s="46">
        <v>73168</v>
      </c>
      <c r="I1069" s="47">
        <v>2.2599999999999999E-2</v>
      </c>
      <c r="J1069" s="36" t="str">
        <f t="shared" si="32"/>
        <v>6444925</v>
      </c>
      <c r="K1069" s="48" t="str">
        <f t="shared" si="33"/>
        <v>Y</v>
      </c>
    </row>
    <row r="1070" spans="1:11" x14ac:dyDescent="0.35">
      <c r="A1070" s="45" t="s">
        <v>2785</v>
      </c>
      <c r="B1070" s="45" t="s">
        <v>1640</v>
      </c>
      <c r="C1070" s="45" t="s">
        <v>17</v>
      </c>
      <c r="D1070" s="45" t="s">
        <v>1252</v>
      </c>
      <c r="E1070" s="45" t="s">
        <v>2787</v>
      </c>
      <c r="F1070" s="45" t="s">
        <v>1234</v>
      </c>
      <c r="G1070" s="45" t="s">
        <v>2198</v>
      </c>
      <c r="H1070" s="46">
        <v>0</v>
      </c>
      <c r="I1070" s="47">
        <v>0</v>
      </c>
      <c r="J1070" s="36" t="str">
        <f t="shared" si="32"/>
        <v>6444925</v>
      </c>
      <c r="K1070" s="48" t="str">
        <f t="shared" si="33"/>
        <v>Y</v>
      </c>
    </row>
    <row r="1071" spans="1:11" x14ac:dyDescent="0.35">
      <c r="A1071" s="45" t="s">
        <v>2785</v>
      </c>
      <c r="B1071" s="45" t="s">
        <v>1640</v>
      </c>
      <c r="C1071" s="45" t="s">
        <v>17</v>
      </c>
      <c r="D1071" s="45" t="s">
        <v>1252</v>
      </c>
      <c r="E1071" s="45" t="s">
        <v>2788</v>
      </c>
      <c r="F1071" s="45" t="s">
        <v>1234</v>
      </c>
      <c r="G1071" s="45" t="s">
        <v>2198</v>
      </c>
      <c r="H1071" s="46">
        <v>1261333</v>
      </c>
      <c r="I1071" s="47">
        <v>0.3896</v>
      </c>
      <c r="J1071" s="36" t="str">
        <f t="shared" si="32"/>
        <v>6444925</v>
      </c>
      <c r="K1071" s="48" t="str">
        <f t="shared" si="33"/>
        <v>Y</v>
      </c>
    </row>
    <row r="1072" spans="1:11" x14ac:dyDescent="0.35">
      <c r="A1072" s="45" t="s">
        <v>2785</v>
      </c>
      <c r="B1072" s="45" t="s">
        <v>1640</v>
      </c>
      <c r="C1072" s="45" t="s">
        <v>17</v>
      </c>
      <c r="D1072" s="45" t="s">
        <v>1641</v>
      </c>
      <c r="E1072" s="45" t="s">
        <v>2206</v>
      </c>
      <c r="F1072" s="45" t="s">
        <v>2786</v>
      </c>
      <c r="G1072" s="45" t="s">
        <v>2169</v>
      </c>
      <c r="H1072" s="46">
        <v>718454</v>
      </c>
      <c r="I1072" s="47">
        <v>0.20910000000000001</v>
      </c>
      <c r="J1072" s="36" t="str">
        <f t="shared" si="32"/>
        <v>6446460</v>
      </c>
      <c r="K1072" s="48" t="str">
        <f t="shared" si="33"/>
        <v>N</v>
      </c>
    </row>
    <row r="1073" spans="1:11" x14ac:dyDescent="0.35">
      <c r="A1073" s="45" t="s">
        <v>2785</v>
      </c>
      <c r="B1073" s="45" t="s">
        <v>1640</v>
      </c>
      <c r="C1073" s="45" t="s">
        <v>17</v>
      </c>
      <c r="D1073" s="45" t="s">
        <v>1641</v>
      </c>
      <c r="E1073" s="45" t="s">
        <v>19</v>
      </c>
      <c r="F1073" s="45" t="s">
        <v>2786</v>
      </c>
      <c r="G1073" s="45" t="s">
        <v>2169</v>
      </c>
      <c r="H1073" s="46">
        <v>2689529</v>
      </c>
      <c r="I1073" s="47">
        <v>0.78900000000000003</v>
      </c>
      <c r="J1073" s="36" t="str">
        <f t="shared" si="32"/>
        <v>6446460</v>
      </c>
      <c r="K1073" s="48" t="str">
        <f t="shared" si="33"/>
        <v>N</v>
      </c>
    </row>
    <row r="1074" spans="1:11" x14ac:dyDescent="0.35">
      <c r="A1074" s="45" t="s">
        <v>2785</v>
      </c>
      <c r="B1074" s="45" t="s">
        <v>1640</v>
      </c>
      <c r="C1074" s="45" t="s">
        <v>17</v>
      </c>
      <c r="D1074" s="45" t="s">
        <v>1641</v>
      </c>
      <c r="E1074" s="45" t="s">
        <v>30</v>
      </c>
      <c r="F1074" s="45" t="s">
        <v>2786</v>
      </c>
      <c r="G1074" s="45" t="s">
        <v>2169</v>
      </c>
      <c r="H1074" s="46">
        <v>0</v>
      </c>
      <c r="I1074" s="47">
        <v>0</v>
      </c>
      <c r="J1074" s="36" t="str">
        <f t="shared" si="32"/>
        <v>6446460</v>
      </c>
      <c r="K1074" s="48" t="str">
        <f t="shared" si="33"/>
        <v>N</v>
      </c>
    </row>
    <row r="1075" spans="1:11" x14ac:dyDescent="0.35">
      <c r="A1075" s="45" t="s">
        <v>2785</v>
      </c>
      <c r="B1075" s="45" t="s">
        <v>1640</v>
      </c>
      <c r="C1075" s="45" t="s">
        <v>17</v>
      </c>
      <c r="D1075" s="45" t="s">
        <v>1641</v>
      </c>
      <c r="E1075" s="45" t="s">
        <v>2787</v>
      </c>
      <c r="F1075" s="45" t="s">
        <v>2786</v>
      </c>
      <c r="G1075" s="45" t="s">
        <v>2169</v>
      </c>
      <c r="H1075" s="46">
        <v>0</v>
      </c>
      <c r="I1075" s="47">
        <v>0</v>
      </c>
      <c r="J1075" s="36" t="str">
        <f t="shared" si="32"/>
        <v>6446460</v>
      </c>
      <c r="K1075" s="48" t="str">
        <f t="shared" si="33"/>
        <v>N</v>
      </c>
    </row>
    <row r="1076" spans="1:11" x14ac:dyDescent="0.35">
      <c r="A1076" s="45" t="s">
        <v>2785</v>
      </c>
      <c r="B1076" s="45" t="s">
        <v>1640</v>
      </c>
      <c r="C1076" s="45" t="s">
        <v>17</v>
      </c>
      <c r="D1076" s="45" t="s">
        <v>1641</v>
      </c>
      <c r="E1076" s="45" t="s">
        <v>2788</v>
      </c>
      <c r="F1076" s="45" t="s">
        <v>2786</v>
      </c>
      <c r="G1076" s="45" t="s">
        <v>2169</v>
      </c>
      <c r="H1076" s="46">
        <v>1659736</v>
      </c>
      <c r="I1076" s="47">
        <v>0.4869</v>
      </c>
      <c r="J1076" s="36" t="str">
        <f t="shared" si="32"/>
        <v>6446460</v>
      </c>
      <c r="K1076" s="48" t="str">
        <f t="shared" si="33"/>
        <v>N</v>
      </c>
    </row>
    <row r="1077" spans="1:11" x14ac:dyDescent="0.35">
      <c r="A1077" s="45" t="s">
        <v>2785</v>
      </c>
      <c r="B1077" s="45" t="s">
        <v>1640</v>
      </c>
      <c r="C1077" s="45" t="s">
        <v>17</v>
      </c>
      <c r="D1077" s="45" t="s">
        <v>1654</v>
      </c>
      <c r="E1077" s="45" t="s">
        <v>2206</v>
      </c>
      <c r="F1077" s="45" t="s">
        <v>2786</v>
      </c>
      <c r="G1077" s="45" t="s">
        <v>2169</v>
      </c>
      <c r="H1077" s="46">
        <v>8358163</v>
      </c>
      <c r="I1077" s="47">
        <v>0.21829999999999999</v>
      </c>
      <c r="J1077" s="36" t="str">
        <f t="shared" si="32"/>
        <v>6446470</v>
      </c>
      <c r="K1077" s="48" t="str">
        <f t="shared" si="33"/>
        <v>N</v>
      </c>
    </row>
    <row r="1078" spans="1:11" x14ac:dyDescent="0.35">
      <c r="A1078" s="45" t="s">
        <v>2785</v>
      </c>
      <c r="B1078" s="45" t="s">
        <v>1640</v>
      </c>
      <c r="C1078" s="45" t="s">
        <v>17</v>
      </c>
      <c r="D1078" s="45" t="s">
        <v>1654</v>
      </c>
      <c r="E1078" s="45" t="s">
        <v>19</v>
      </c>
      <c r="F1078" s="45" t="s">
        <v>2786</v>
      </c>
      <c r="G1078" s="45" t="s">
        <v>2169</v>
      </c>
      <c r="H1078" s="46">
        <v>11981911</v>
      </c>
      <c r="I1078" s="47">
        <v>0.34</v>
      </c>
      <c r="J1078" s="36" t="str">
        <f t="shared" si="32"/>
        <v>6446470</v>
      </c>
      <c r="K1078" s="48" t="str">
        <f t="shared" si="33"/>
        <v>N</v>
      </c>
    </row>
    <row r="1079" spans="1:11" x14ac:dyDescent="0.35">
      <c r="A1079" s="45" t="s">
        <v>2785</v>
      </c>
      <c r="B1079" s="45" t="s">
        <v>1640</v>
      </c>
      <c r="C1079" s="45" t="s">
        <v>17</v>
      </c>
      <c r="D1079" s="45" t="s">
        <v>1654</v>
      </c>
      <c r="E1079" s="45" t="s">
        <v>2787</v>
      </c>
      <c r="F1079" s="45" t="s">
        <v>2786</v>
      </c>
      <c r="G1079" s="45" t="s">
        <v>2169</v>
      </c>
      <c r="H1079" s="46">
        <v>0</v>
      </c>
      <c r="I1079" s="47">
        <v>0</v>
      </c>
      <c r="J1079" s="36" t="str">
        <f t="shared" si="32"/>
        <v>6446470</v>
      </c>
      <c r="K1079" s="48" t="str">
        <f t="shared" si="33"/>
        <v>N</v>
      </c>
    </row>
    <row r="1080" spans="1:11" x14ac:dyDescent="0.35">
      <c r="A1080" s="45" t="s">
        <v>2785</v>
      </c>
      <c r="B1080" s="45" t="s">
        <v>1640</v>
      </c>
      <c r="C1080" s="45" t="s">
        <v>17</v>
      </c>
      <c r="D1080" s="45" t="s">
        <v>1654</v>
      </c>
      <c r="E1080" s="45" t="s">
        <v>2788</v>
      </c>
      <c r="F1080" s="45" t="s">
        <v>2786</v>
      </c>
      <c r="G1080" s="45" t="s">
        <v>2169</v>
      </c>
      <c r="H1080" s="46">
        <v>17317386</v>
      </c>
      <c r="I1080" s="47">
        <v>0.4914</v>
      </c>
      <c r="J1080" s="36" t="str">
        <f t="shared" si="32"/>
        <v>6446470</v>
      </c>
      <c r="K1080" s="48" t="str">
        <f t="shared" si="33"/>
        <v>N</v>
      </c>
    </row>
    <row r="1081" spans="1:11" x14ac:dyDescent="0.35">
      <c r="A1081" s="45" t="s">
        <v>2785</v>
      </c>
      <c r="B1081" s="45" t="s">
        <v>1640</v>
      </c>
      <c r="C1081" s="45" t="s">
        <v>17</v>
      </c>
      <c r="D1081" s="45" t="s">
        <v>1657</v>
      </c>
      <c r="E1081" s="45" t="s">
        <v>2170</v>
      </c>
      <c r="F1081" s="45" t="s">
        <v>2786</v>
      </c>
      <c r="G1081" s="45" t="s">
        <v>2169</v>
      </c>
      <c r="H1081" s="46">
        <v>0</v>
      </c>
      <c r="I1081" s="47">
        <v>0</v>
      </c>
      <c r="J1081" s="36" t="str">
        <f t="shared" si="32"/>
        <v>6446510</v>
      </c>
      <c r="K1081" s="48" t="str">
        <f t="shared" si="33"/>
        <v>N</v>
      </c>
    </row>
    <row r="1082" spans="1:11" x14ac:dyDescent="0.35">
      <c r="A1082" s="45" t="s">
        <v>2785</v>
      </c>
      <c r="B1082" s="45" t="s">
        <v>1640</v>
      </c>
      <c r="C1082" s="45" t="s">
        <v>17</v>
      </c>
      <c r="D1082" s="45" t="s">
        <v>1657</v>
      </c>
      <c r="E1082" s="45" t="s">
        <v>19</v>
      </c>
      <c r="F1082" s="45" t="s">
        <v>2786</v>
      </c>
      <c r="G1082" s="45" t="s">
        <v>2169</v>
      </c>
      <c r="H1082" s="46">
        <v>7594467</v>
      </c>
      <c r="I1082" s="47">
        <v>0.53859999999999997</v>
      </c>
      <c r="J1082" s="36" t="str">
        <f t="shared" si="32"/>
        <v>6446510</v>
      </c>
      <c r="K1082" s="48" t="str">
        <f t="shared" si="33"/>
        <v>N</v>
      </c>
    </row>
    <row r="1083" spans="1:11" x14ac:dyDescent="0.35">
      <c r="A1083" s="45" t="s">
        <v>2785</v>
      </c>
      <c r="B1083" s="45" t="s">
        <v>1640</v>
      </c>
      <c r="C1083" s="45" t="s">
        <v>17</v>
      </c>
      <c r="D1083" s="45" t="s">
        <v>1657</v>
      </c>
      <c r="E1083" s="45" t="s">
        <v>2787</v>
      </c>
      <c r="F1083" s="45" t="s">
        <v>2786</v>
      </c>
      <c r="G1083" s="45" t="s">
        <v>2169</v>
      </c>
      <c r="H1083" s="46">
        <v>0</v>
      </c>
      <c r="I1083" s="47">
        <v>0</v>
      </c>
      <c r="J1083" s="36" t="str">
        <f t="shared" si="32"/>
        <v>6446510</v>
      </c>
      <c r="K1083" s="48" t="str">
        <f t="shared" si="33"/>
        <v>N</v>
      </c>
    </row>
    <row r="1084" spans="1:11" x14ac:dyDescent="0.35">
      <c r="A1084" s="45" t="s">
        <v>2785</v>
      </c>
      <c r="B1084" s="45" t="s">
        <v>1640</v>
      </c>
      <c r="C1084" s="45" t="s">
        <v>17</v>
      </c>
      <c r="D1084" s="45" t="s">
        <v>1657</v>
      </c>
      <c r="E1084" s="45" t="s">
        <v>2788</v>
      </c>
      <c r="F1084" s="45" t="s">
        <v>2786</v>
      </c>
      <c r="G1084" s="45" t="s">
        <v>2169</v>
      </c>
      <c r="H1084" s="46">
        <v>4884373</v>
      </c>
      <c r="I1084" s="47">
        <v>0.34639999999999999</v>
      </c>
      <c r="J1084" s="36" t="str">
        <f t="shared" si="32"/>
        <v>6446510</v>
      </c>
      <c r="K1084" s="48" t="str">
        <f t="shared" si="33"/>
        <v>N</v>
      </c>
    </row>
    <row r="1085" spans="1:11" x14ac:dyDescent="0.35">
      <c r="A1085" s="45" t="s">
        <v>2785</v>
      </c>
      <c r="B1085" s="45" t="s">
        <v>1640</v>
      </c>
      <c r="C1085" s="45" t="s">
        <v>17</v>
      </c>
      <c r="D1085" s="45" t="s">
        <v>1670</v>
      </c>
      <c r="E1085" s="45" t="s">
        <v>19</v>
      </c>
      <c r="F1085" s="45" t="s">
        <v>2786</v>
      </c>
      <c r="G1085" s="45" t="s">
        <v>2169</v>
      </c>
      <c r="H1085" s="46">
        <v>4640977</v>
      </c>
      <c r="I1085" s="47">
        <v>0.56989999999999996</v>
      </c>
      <c r="J1085" s="36" t="str">
        <f t="shared" si="32"/>
        <v>6446520</v>
      </c>
      <c r="K1085" s="48" t="str">
        <f t="shared" si="33"/>
        <v>N</v>
      </c>
    </row>
    <row r="1086" spans="1:11" x14ac:dyDescent="0.35">
      <c r="A1086" s="45" t="s">
        <v>2785</v>
      </c>
      <c r="B1086" s="45" t="s">
        <v>1640</v>
      </c>
      <c r="C1086" s="45" t="s">
        <v>17</v>
      </c>
      <c r="D1086" s="45" t="s">
        <v>1670</v>
      </c>
      <c r="E1086" s="45" t="s">
        <v>30</v>
      </c>
      <c r="F1086" s="45" t="s">
        <v>2786</v>
      </c>
      <c r="G1086" s="45" t="s">
        <v>2169</v>
      </c>
      <c r="H1086" s="46">
        <v>58633</v>
      </c>
      <c r="I1086" s="47">
        <v>7.1999999999999998E-3</v>
      </c>
      <c r="J1086" s="36" t="str">
        <f t="shared" si="32"/>
        <v>6446520</v>
      </c>
      <c r="K1086" s="48" t="str">
        <f t="shared" si="33"/>
        <v>N</v>
      </c>
    </row>
    <row r="1087" spans="1:11" x14ac:dyDescent="0.35">
      <c r="A1087" s="45" t="s">
        <v>2785</v>
      </c>
      <c r="B1087" s="45" t="s">
        <v>1640</v>
      </c>
      <c r="C1087" s="45" t="s">
        <v>17</v>
      </c>
      <c r="D1087" s="45" t="s">
        <v>1670</v>
      </c>
      <c r="E1087" s="45" t="s">
        <v>2787</v>
      </c>
      <c r="F1087" s="45" t="s">
        <v>2786</v>
      </c>
      <c r="G1087" s="45" t="s">
        <v>2169</v>
      </c>
      <c r="H1087" s="46">
        <v>0</v>
      </c>
      <c r="I1087" s="47">
        <v>0</v>
      </c>
      <c r="J1087" s="36" t="str">
        <f t="shared" si="32"/>
        <v>6446520</v>
      </c>
      <c r="K1087" s="48" t="str">
        <f t="shared" si="33"/>
        <v>N</v>
      </c>
    </row>
    <row r="1088" spans="1:11" x14ac:dyDescent="0.35">
      <c r="A1088" s="45" t="s">
        <v>2785</v>
      </c>
      <c r="B1088" s="45" t="s">
        <v>1640</v>
      </c>
      <c r="C1088" s="45" t="s">
        <v>17</v>
      </c>
      <c r="D1088" s="45" t="s">
        <v>1670</v>
      </c>
      <c r="E1088" s="45" t="s">
        <v>2788</v>
      </c>
      <c r="F1088" s="45" t="s">
        <v>2786</v>
      </c>
      <c r="G1088" s="45" t="s">
        <v>2169</v>
      </c>
      <c r="H1088" s="46">
        <v>3178406</v>
      </c>
      <c r="I1088" s="47">
        <v>0.39029999999999998</v>
      </c>
      <c r="J1088" s="36" t="str">
        <f t="shared" si="32"/>
        <v>6446520</v>
      </c>
      <c r="K1088" s="48" t="str">
        <f t="shared" si="33"/>
        <v>N</v>
      </c>
    </row>
    <row r="1089" spans="1:11" x14ac:dyDescent="0.35">
      <c r="A1089" s="45" t="s">
        <v>2785</v>
      </c>
      <c r="B1089" s="45" t="s">
        <v>1640</v>
      </c>
      <c r="C1089" s="45" t="s">
        <v>17</v>
      </c>
      <c r="D1089" s="45" t="s">
        <v>1694</v>
      </c>
      <c r="E1089" s="45" t="s">
        <v>2206</v>
      </c>
      <c r="F1089" s="45" t="s">
        <v>2786</v>
      </c>
      <c r="G1089" s="45" t="s">
        <v>2169</v>
      </c>
      <c r="H1089" s="46">
        <v>1849777</v>
      </c>
      <c r="I1089" s="47">
        <v>0.20369999999999999</v>
      </c>
      <c r="J1089" s="36" t="str">
        <f t="shared" si="32"/>
        <v>6446530</v>
      </c>
      <c r="K1089" s="48" t="str">
        <f t="shared" si="33"/>
        <v>N</v>
      </c>
    </row>
    <row r="1090" spans="1:11" x14ac:dyDescent="0.35">
      <c r="A1090" s="45" t="s">
        <v>2785</v>
      </c>
      <c r="B1090" s="45" t="s">
        <v>1640</v>
      </c>
      <c r="C1090" s="45" t="s">
        <v>17</v>
      </c>
      <c r="D1090" s="45" t="s">
        <v>1694</v>
      </c>
      <c r="E1090" s="45" t="s">
        <v>19</v>
      </c>
      <c r="F1090" s="45" t="s">
        <v>2786</v>
      </c>
      <c r="G1090" s="45" t="s">
        <v>2169</v>
      </c>
      <c r="H1090" s="46">
        <v>3765845</v>
      </c>
      <c r="I1090" s="47">
        <v>0.41470000000000001</v>
      </c>
      <c r="J1090" s="36" t="str">
        <f t="shared" si="32"/>
        <v>6446530</v>
      </c>
      <c r="K1090" s="48" t="str">
        <f t="shared" si="33"/>
        <v>N</v>
      </c>
    </row>
    <row r="1091" spans="1:11" x14ac:dyDescent="0.35">
      <c r="A1091" s="45" t="s">
        <v>2785</v>
      </c>
      <c r="B1091" s="45" t="s">
        <v>1640</v>
      </c>
      <c r="C1091" s="45" t="s">
        <v>17</v>
      </c>
      <c r="D1091" s="45" t="s">
        <v>1694</v>
      </c>
      <c r="E1091" s="45" t="s">
        <v>30</v>
      </c>
      <c r="F1091" s="45" t="s">
        <v>2786</v>
      </c>
      <c r="G1091" s="45" t="s">
        <v>2169</v>
      </c>
      <c r="H1091" s="46">
        <v>86268</v>
      </c>
      <c r="I1091" s="47">
        <v>9.4999999999999998E-3</v>
      </c>
      <c r="J1091" s="36" t="str">
        <f t="shared" ref="J1091:J1154" si="34">B1091&amp;C1091&amp;D1091</f>
        <v>6446530</v>
      </c>
      <c r="K1091" s="48" t="str">
        <f t="shared" ref="K1091:K1154" si="35">G1091</f>
        <v>N</v>
      </c>
    </row>
    <row r="1092" spans="1:11" x14ac:dyDescent="0.35">
      <c r="A1092" s="45" t="s">
        <v>2785</v>
      </c>
      <c r="B1092" s="45" t="s">
        <v>1640</v>
      </c>
      <c r="C1092" s="45" t="s">
        <v>17</v>
      </c>
      <c r="D1092" s="45" t="s">
        <v>1694</v>
      </c>
      <c r="E1092" s="45" t="s">
        <v>2787</v>
      </c>
      <c r="F1092" s="45" t="s">
        <v>2786</v>
      </c>
      <c r="G1092" s="45" t="s">
        <v>2169</v>
      </c>
      <c r="H1092" s="46">
        <v>0</v>
      </c>
      <c r="I1092" s="47">
        <v>0</v>
      </c>
      <c r="J1092" s="36" t="str">
        <f t="shared" si="34"/>
        <v>6446530</v>
      </c>
      <c r="K1092" s="48" t="str">
        <f t="shared" si="35"/>
        <v>N</v>
      </c>
    </row>
    <row r="1093" spans="1:11" x14ac:dyDescent="0.35">
      <c r="A1093" s="45" t="s">
        <v>2785</v>
      </c>
      <c r="B1093" s="45" t="s">
        <v>1640</v>
      </c>
      <c r="C1093" s="45" t="s">
        <v>17</v>
      </c>
      <c r="D1093" s="45" t="s">
        <v>1694</v>
      </c>
      <c r="E1093" s="45" t="s">
        <v>2788</v>
      </c>
      <c r="F1093" s="45" t="s">
        <v>2786</v>
      </c>
      <c r="G1093" s="45" t="s">
        <v>2169</v>
      </c>
      <c r="H1093" s="46">
        <v>3560617</v>
      </c>
      <c r="I1093" s="47">
        <v>0.3921</v>
      </c>
      <c r="J1093" s="36" t="str">
        <f t="shared" si="34"/>
        <v>6446530</v>
      </c>
      <c r="K1093" s="48" t="str">
        <f t="shared" si="35"/>
        <v>N</v>
      </c>
    </row>
    <row r="1094" spans="1:11" x14ac:dyDescent="0.35">
      <c r="A1094" s="45" t="s">
        <v>2785</v>
      </c>
      <c r="B1094" s="45" t="s">
        <v>1640</v>
      </c>
      <c r="C1094" s="45" t="s">
        <v>17</v>
      </c>
      <c r="D1094" s="45" t="s">
        <v>1701</v>
      </c>
      <c r="E1094" s="45" t="s">
        <v>2170</v>
      </c>
      <c r="F1094" s="45" t="s">
        <v>2786</v>
      </c>
      <c r="G1094" s="45" t="s">
        <v>2169</v>
      </c>
      <c r="H1094" s="46">
        <v>0</v>
      </c>
      <c r="I1094" s="47">
        <v>0</v>
      </c>
      <c r="J1094" s="36" t="str">
        <f t="shared" si="34"/>
        <v>6446550</v>
      </c>
      <c r="K1094" s="48" t="str">
        <f t="shared" si="35"/>
        <v>N</v>
      </c>
    </row>
    <row r="1095" spans="1:11" x14ac:dyDescent="0.35">
      <c r="A1095" s="45" t="s">
        <v>2785</v>
      </c>
      <c r="B1095" s="45" t="s">
        <v>1640</v>
      </c>
      <c r="C1095" s="45" t="s">
        <v>17</v>
      </c>
      <c r="D1095" s="45" t="s">
        <v>1701</v>
      </c>
      <c r="E1095" s="45" t="s">
        <v>19</v>
      </c>
      <c r="F1095" s="45" t="s">
        <v>2786</v>
      </c>
      <c r="G1095" s="45" t="s">
        <v>2169</v>
      </c>
      <c r="H1095" s="46">
        <v>8555495</v>
      </c>
      <c r="I1095" s="47">
        <v>0.32340000000000002</v>
      </c>
      <c r="J1095" s="36" t="str">
        <f t="shared" si="34"/>
        <v>6446550</v>
      </c>
      <c r="K1095" s="48" t="str">
        <f t="shared" si="35"/>
        <v>N</v>
      </c>
    </row>
    <row r="1096" spans="1:11" x14ac:dyDescent="0.35">
      <c r="A1096" s="45" t="s">
        <v>2785</v>
      </c>
      <c r="B1096" s="45" t="s">
        <v>1640</v>
      </c>
      <c r="C1096" s="45" t="s">
        <v>17</v>
      </c>
      <c r="D1096" s="45" t="s">
        <v>1701</v>
      </c>
      <c r="E1096" s="45" t="s">
        <v>30</v>
      </c>
      <c r="F1096" s="45" t="s">
        <v>2786</v>
      </c>
      <c r="G1096" s="45" t="s">
        <v>2169</v>
      </c>
      <c r="H1096" s="46">
        <v>600525</v>
      </c>
      <c r="I1096" s="47">
        <v>2.2700000000000001E-2</v>
      </c>
      <c r="J1096" s="36" t="str">
        <f t="shared" si="34"/>
        <v>6446550</v>
      </c>
      <c r="K1096" s="48" t="str">
        <f t="shared" si="35"/>
        <v>N</v>
      </c>
    </row>
    <row r="1097" spans="1:11" x14ac:dyDescent="0.35">
      <c r="A1097" s="45" t="s">
        <v>2785</v>
      </c>
      <c r="B1097" s="45" t="s">
        <v>1640</v>
      </c>
      <c r="C1097" s="45" t="s">
        <v>17</v>
      </c>
      <c r="D1097" s="45" t="s">
        <v>1701</v>
      </c>
      <c r="E1097" s="45" t="s">
        <v>2787</v>
      </c>
      <c r="F1097" s="45" t="s">
        <v>2786</v>
      </c>
      <c r="G1097" s="45" t="s">
        <v>2169</v>
      </c>
      <c r="H1097" s="46">
        <v>0</v>
      </c>
      <c r="I1097" s="47">
        <v>0</v>
      </c>
      <c r="J1097" s="36" t="str">
        <f t="shared" si="34"/>
        <v>6446550</v>
      </c>
      <c r="K1097" s="48" t="str">
        <f t="shared" si="35"/>
        <v>N</v>
      </c>
    </row>
    <row r="1098" spans="1:11" x14ac:dyDescent="0.35">
      <c r="A1098" s="45" t="s">
        <v>2785</v>
      </c>
      <c r="B1098" s="45" t="s">
        <v>1640</v>
      </c>
      <c r="C1098" s="45" t="s">
        <v>17</v>
      </c>
      <c r="D1098" s="45" t="s">
        <v>1701</v>
      </c>
      <c r="E1098" s="45" t="s">
        <v>2788</v>
      </c>
      <c r="F1098" s="45" t="s">
        <v>2786</v>
      </c>
      <c r="G1098" s="45" t="s">
        <v>2169</v>
      </c>
      <c r="H1098" s="46">
        <v>13148056</v>
      </c>
      <c r="I1098" s="47">
        <v>0.497</v>
      </c>
      <c r="J1098" s="36" t="str">
        <f t="shared" si="34"/>
        <v>6446550</v>
      </c>
      <c r="K1098" s="48" t="str">
        <f t="shared" si="35"/>
        <v>N</v>
      </c>
    </row>
    <row r="1099" spans="1:11" x14ac:dyDescent="0.35">
      <c r="A1099" s="45" t="s">
        <v>2785</v>
      </c>
      <c r="B1099" s="45" t="s">
        <v>1640</v>
      </c>
      <c r="C1099" s="45" t="s">
        <v>17</v>
      </c>
      <c r="D1099" s="45" t="s">
        <v>1710</v>
      </c>
      <c r="E1099" s="45" t="s">
        <v>2206</v>
      </c>
      <c r="F1099" s="45" t="s">
        <v>2786</v>
      </c>
      <c r="G1099" s="45" t="s">
        <v>2169</v>
      </c>
      <c r="H1099" s="46">
        <v>5026477</v>
      </c>
      <c r="I1099" s="47">
        <v>0.14560000000000001</v>
      </c>
      <c r="J1099" s="36" t="str">
        <f t="shared" si="34"/>
        <v>6446560</v>
      </c>
      <c r="K1099" s="48" t="str">
        <f t="shared" si="35"/>
        <v>N</v>
      </c>
    </row>
    <row r="1100" spans="1:11" x14ac:dyDescent="0.35">
      <c r="A1100" s="45" t="s">
        <v>2785</v>
      </c>
      <c r="B1100" s="45" t="s">
        <v>1640</v>
      </c>
      <c r="C1100" s="45" t="s">
        <v>17</v>
      </c>
      <c r="D1100" s="45" t="s">
        <v>1710</v>
      </c>
      <c r="E1100" s="45" t="s">
        <v>19</v>
      </c>
      <c r="F1100" s="45" t="s">
        <v>2786</v>
      </c>
      <c r="G1100" s="45" t="s">
        <v>2169</v>
      </c>
      <c r="H1100" s="46">
        <v>3946052</v>
      </c>
      <c r="I1100" s="47">
        <v>0.12130000000000001</v>
      </c>
      <c r="J1100" s="36" t="str">
        <f t="shared" si="34"/>
        <v>6446560</v>
      </c>
      <c r="K1100" s="48" t="str">
        <f t="shared" si="35"/>
        <v>N</v>
      </c>
    </row>
    <row r="1101" spans="1:11" x14ac:dyDescent="0.35">
      <c r="A1101" s="45" t="s">
        <v>2785</v>
      </c>
      <c r="B1101" s="45" t="s">
        <v>1640</v>
      </c>
      <c r="C1101" s="45" t="s">
        <v>17</v>
      </c>
      <c r="D1101" s="45" t="s">
        <v>1710</v>
      </c>
      <c r="E1101" s="45" t="s">
        <v>30</v>
      </c>
      <c r="F1101" s="45" t="s">
        <v>2786</v>
      </c>
      <c r="G1101" s="45" t="s">
        <v>2169</v>
      </c>
      <c r="H1101" s="46">
        <v>1346798</v>
      </c>
      <c r="I1101" s="47">
        <v>4.1399999999999999E-2</v>
      </c>
      <c r="J1101" s="36" t="str">
        <f t="shared" si="34"/>
        <v>6446560</v>
      </c>
      <c r="K1101" s="48" t="str">
        <f t="shared" si="35"/>
        <v>N</v>
      </c>
    </row>
    <row r="1102" spans="1:11" x14ac:dyDescent="0.35">
      <c r="A1102" s="45" t="s">
        <v>2785</v>
      </c>
      <c r="B1102" s="45" t="s">
        <v>1640</v>
      </c>
      <c r="C1102" s="45" t="s">
        <v>17</v>
      </c>
      <c r="D1102" s="45" t="s">
        <v>1710</v>
      </c>
      <c r="E1102" s="45" t="s">
        <v>50</v>
      </c>
      <c r="F1102" s="45" t="s">
        <v>2786</v>
      </c>
      <c r="G1102" s="45" t="s">
        <v>2169</v>
      </c>
      <c r="H1102" s="46">
        <v>10550078</v>
      </c>
      <c r="I1102" s="47">
        <v>0.30559999999999998</v>
      </c>
      <c r="J1102" s="36" t="str">
        <f t="shared" si="34"/>
        <v>6446560</v>
      </c>
      <c r="K1102" s="48" t="str">
        <f t="shared" si="35"/>
        <v>N</v>
      </c>
    </row>
    <row r="1103" spans="1:11" x14ac:dyDescent="0.35">
      <c r="A1103" s="45" t="s">
        <v>2785</v>
      </c>
      <c r="B1103" s="45" t="s">
        <v>1640</v>
      </c>
      <c r="C1103" s="45" t="s">
        <v>17</v>
      </c>
      <c r="D1103" s="45" t="s">
        <v>1710</v>
      </c>
      <c r="E1103" s="45" t="s">
        <v>2787</v>
      </c>
      <c r="F1103" s="45" t="s">
        <v>2786</v>
      </c>
      <c r="G1103" s="45" t="s">
        <v>2169</v>
      </c>
      <c r="H1103" s="46">
        <v>0</v>
      </c>
      <c r="I1103" s="47">
        <v>0</v>
      </c>
      <c r="J1103" s="36" t="str">
        <f t="shared" si="34"/>
        <v>6446560</v>
      </c>
      <c r="K1103" s="48" t="str">
        <f t="shared" si="35"/>
        <v>N</v>
      </c>
    </row>
    <row r="1104" spans="1:11" x14ac:dyDescent="0.35">
      <c r="A1104" s="45" t="s">
        <v>2785</v>
      </c>
      <c r="B1104" s="45" t="s">
        <v>1640</v>
      </c>
      <c r="C1104" s="45" t="s">
        <v>17</v>
      </c>
      <c r="D1104" s="45" t="s">
        <v>1710</v>
      </c>
      <c r="E1104" s="45" t="s">
        <v>2788</v>
      </c>
      <c r="F1104" s="45" t="s">
        <v>2786</v>
      </c>
      <c r="G1104" s="45" t="s">
        <v>2169</v>
      </c>
      <c r="H1104" s="46">
        <v>10680041</v>
      </c>
      <c r="I1104" s="47">
        <v>0.32829999999999998</v>
      </c>
      <c r="J1104" s="36" t="str">
        <f t="shared" si="34"/>
        <v>6446560</v>
      </c>
      <c r="K1104" s="48" t="str">
        <f t="shared" si="35"/>
        <v>N</v>
      </c>
    </row>
    <row r="1105" spans="1:11" x14ac:dyDescent="0.35">
      <c r="A1105" s="45" t="s">
        <v>2785</v>
      </c>
      <c r="B1105" s="45" t="s">
        <v>1719</v>
      </c>
      <c r="C1105" s="45" t="s">
        <v>17</v>
      </c>
      <c r="D1105" s="45" t="s">
        <v>1720</v>
      </c>
      <c r="E1105" s="45" t="s">
        <v>2170</v>
      </c>
      <c r="F1105" s="45" t="s">
        <v>2786</v>
      </c>
      <c r="G1105" s="45" t="s">
        <v>2169</v>
      </c>
      <c r="H1105" s="46">
        <v>0</v>
      </c>
      <c r="I1105" s="47">
        <v>0</v>
      </c>
      <c r="J1105" s="36" t="str">
        <f t="shared" si="34"/>
        <v>6546590</v>
      </c>
      <c r="K1105" s="48" t="str">
        <f t="shared" si="35"/>
        <v>N</v>
      </c>
    </row>
    <row r="1106" spans="1:11" x14ac:dyDescent="0.35">
      <c r="A1106" s="45" t="s">
        <v>2785</v>
      </c>
      <c r="B1106" s="45" t="s">
        <v>1719</v>
      </c>
      <c r="C1106" s="45" t="s">
        <v>17</v>
      </c>
      <c r="D1106" s="45" t="s">
        <v>1720</v>
      </c>
      <c r="E1106" s="45" t="s">
        <v>19</v>
      </c>
      <c r="F1106" s="45" t="s">
        <v>2786</v>
      </c>
      <c r="G1106" s="45" t="s">
        <v>2169</v>
      </c>
      <c r="H1106" s="46">
        <v>2082233</v>
      </c>
      <c r="I1106" s="47">
        <v>0.1275</v>
      </c>
      <c r="J1106" s="36" t="str">
        <f t="shared" si="34"/>
        <v>6546590</v>
      </c>
      <c r="K1106" s="48" t="str">
        <f t="shared" si="35"/>
        <v>N</v>
      </c>
    </row>
    <row r="1107" spans="1:11" x14ac:dyDescent="0.35">
      <c r="A1107" s="45" t="s">
        <v>2785</v>
      </c>
      <c r="B1107" s="45" t="s">
        <v>1719</v>
      </c>
      <c r="C1107" s="45" t="s">
        <v>17</v>
      </c>
      <c r="D1107" s="45" t="s">
        <v>1720</v>
      </c>
      <c r="E1107" s="45" t="s">
        <v>2787</v>
      </c>
      <c r="F1107" s="45" t="s">
        <v>2786</v>
      </c>
      <c r="G1107" s="45" t="s">
        <v>2169</v>
      </c>
      <c r="H1107" s="46">
        <v>0</v>
      </c>
      <c r="I1107" s="47">
        <v>0</v>
      </c>
      <c r="J1107" s="36" t="str">
        <f t="shared" si="34"/>
        <v>6546590</v>
      </c>
      <c r="K1107" s="48" t="str">
        <f t="shared" si="35"/>
        <v>N</v>
      </c>
    </row>
    <row r="1108" spans="1:11" x14ac:dyDescent="0.35">
      <c r="A1108" s="45" t="s">
        <v>2785</v>
      </c>
      <c r="B1108" s="45" t="s">
        <v>1719</v>
      </c>
      <c r="C1108" s="45" t="s">
        <v>17</v>
      </c>
      <c r="D1108" s="45" t="s">
        <v>1720</v>
      </c>
      <c r="E1108" s="45" t="s">
        <v>2788</v>
      </c>
      <c r="F1108" s="45" t="s">
        <v>2786</v>
      </c>
      <c r="G1108" s="45" t="s">
        <v>2169</v>
      </c>
      <c r="H1108" s="46">
        <v>11524955</v>
      </c>
      <c r="I1108" s="47">
        <v>0.70569999999999999</v>
      </c>
      <c r="J1108" s="36" t="str">
        <f t="shared" si="34"/>
        <v>6546590</v>
      </c>
      <c r="K1108" s="48" t="str">
        <f t="shared" si="35"/>
        <v>N</v>
      </c>
    </row>
    <row r="1109" spans="1:11" x14ac:dyDescent="0.35">
      <c r="A1109" s="45" t="s">
        <v>2785</v>
      </c>
      <c r="B1109" s="45" t="s">
        <v>1719</v>
      </c>
      <c r="C1109" s="45" t="s">
        <v>17</v>
      </c>
      <c r="D1109" s="45" t="s">
        <v>1721</v>
      </c>
      <c r="E1109" s="45" t="s">
        <v>2170</v>
      </c>
      <c r="F1109" s="45" t="s">
        <v>2786</v>
      </c>
      <c r="G1109" s="45" t="s">
        <v>2169</v>
      </c>
      <c r="H1109" s="46">
        <v>0</v>
      </c>
      <c r="I1109" s="47">
        <v>0</v>
      </c>
      <c r="J1109" s="36" t="str">
        <f t="shared" si="34"/>
        <v>6546600</v>
      </c>
      <c r="K1109" s="48" t="str">
        <f t="shared" si="35"/>
        <v>N</v>
      </c>
    </row>
    <row r="1110" spans="1:11" x14ac:dyDescent="0.35">
      <c r="A1110" s="45" t="s">
        <v>2785</v>
      </c>
      <c r="B1110" s="45" t="s">
        <v>1719</v>
      </c>
      <c r="C1110" s="45" t="s">
        <v>17</v>
      </c>
      <c r="D1110" s="45" t="s">
        <v>1721</v>
      </c>
      <c r="E1110" s="45" t="s">
        <v>19</v>
      </c>
      <c r="F1110" s="45" t="s">
        <v>2786</v>
      </c>
      <c r="G1110" s="45" t="s">
        <v>2169</v>
      </c>
      <c r="H1110" s="46">
        <v>220268</v>
      </c>
      <c r="I1110" s="47">
        <v>4.1599999999999998E-2</v>
      </c>
      <c r="J1110" s="36" t="str">
        <f t="shared" si="34"/>
        <v>6546600</v>
      </c>
      <c r="K1110" s="48" t="str">
        <f t="shared" si="35"/>
        <v>N</v>
      </c>
    </row>
    <row r="1111" spans="1:11" x14ac:dyDescent="0.35">
      <c r="A1111" s="45" t="s">
        <v>2785</v>
      </c>
      <c r="B1111" s="45" t="s">
        <v>1719</v>
      </c>
      <c r="C1111" s="45" t="s">
        <v>17</v>
      </c>
      <c r="D1111" s="45" t="s">
        <v>1721</v>
      </c>
      <c r="E1111" s="45" t="s">
        <v>194</v>
      </c>
      <c r="F1111" s="45" t="s">
        <v>2786</v>
      </c>
      <c r="G1111" s="45" t="s">
        <v>2169</v>
      </c>
      <c r="H1111" s="46">
        <v>1346623</v>
      </c>
      <c r="I1111" s="47">
        <v>0.2135</v>
      </c>
      <c r="J1111" s="36" t="str">
        <f t="shared" si="34"/>
        <v>6546600</v>
      </c>
      <c r="K1111" s="48" t="str">
        <f t="shared" si="35"/>
        <v>N</v>
      </c>
    </row>
    <row r="1112" spans="1:11" x14ac:dyDescent="0.35">
      <c r="A1112" s="45" t="s">
        <v>2785</v>
      </c>
      <c r="B1112" s="45" t="s">
        <v>1719</v>
      </c>
      <c r="C1112" s="45" t="s">
        <v>17</v>
      </c>
      <c r="D1112" s="45" t="s">
        <v>1721</v>
      </c>
      <c r="E1112" s="45" t="s">
        <v>2787</v>
      </c>
      <c r="F1112" s="45" t="s">
        <v>2786</v>
      </c>
      <c r="G1112" s="45" t="s">
        <v>2169</v>
      </c>
      <c r="H1112" s="46">
        <v>0</v>
      </c>
      <c r="I1112" s="47">
        <v>0</v>
      </c>
      <c r="J1112" s="36" t="str">
        <f t="shared" si="34"/>
        <v>6546600</v>
      </c>
      <c r="K1112" s="48" t="str">
        <f t="shared" si="35"/>
        <v>N</v>
      </c>
    </row>
    <row r="1113" spans="1:11" x14ac:dyDescent="0.35">
      <c r="A1113" s="45" t="s">
        <v>2785</v>
      </c>
      <c r="B1113" s="45" t="s">
        <v>1719</v>
      </c>
      <c r="C1113" s="45" t="s">
        <v>17</v>
      </c>
      <c r="D1113" s="45" t="s">
        <v>1721</v>
      </c>
      <c r="E1113" s="45" t="s">
        <v>2788</v>
      </c>
      <c r="F1113" s="45" t="s">
        <v>2786</v>
      </c>
      <c r="G1113" s="45" t="s">
        <v>2169</v>
      </c>
      <c r="H1113" s="46">
        <v>3587631</v>
      </c>
      <c r="I1113" s="47">
        <v>0.56879999999999997</v>
      </c>
      <c r="J1113" s="36" t="str">
        <f t="shared" si="34"/>
        <v>6546600</v>
      </c>
      <c r="K1113" s="48" t="str">
        <f t="shared" si="35"/>
        <v>N</v>
      </c>
    </row>
    <row r="1114" spans="1:11" x14ac:dyDescent="0.35">
      <c r="A1114" s="45" t="s">
        <v>2785</v>
      </c>
      <c r="B1114" s="45" t="s">
        <v>1723</v>
      </c>
      <c r="C1114" s="45" t="s">
        <v>17</v>
      </c>
      <c r="D1114" s="45" t="s">
        <v>1429</v>
      </c>
      <c r="E1114" s="45" t="s">
        <v>2206</v>
      </c>
      <c r="F1114" s="45" t="s">
        <v>1428</v>
      </c>
      <c r="G1114" s="45" t="s">
        <v>2198</v>
      </c>
      <c r="H1114" s="46">
        <v>147632</v>
      </c>
      <c r="I1114" s="47">
        <v>0.15920000000000001</v>
      </c>
      <c r="J1114" s="36" t="str">
        <f t="shared" si="34"/>
        <v>6645455</v>
      </c>
      <c r="K1114" s="48" t="str">
        <f t="shared" si="35"/>
        <v>Y</v>
      </c>
    </row>
    <row r="1115" spans="1:11" x14ac:dyDescent="0.35">
      <c r="A1115" s="45" t="s">
        <v>2785</v>
      </c>
      <c r="B1115" s="45" t="s">
        <v>1723</v>
      </c>
      <c r="C1115" s="45" t="s">
        <v>17</v>
      </c>
      <c r="D1115" s="45" t="s">
        <v>1429</v>
      </c>
      <c r="E1115" s="45" t="s">
        <v>2170</v>
      </c>
      <c r="F1115" s="45" t="s">
        <v>1428</v>
      </c>
      <c r="G1115" s="45" t="s">
        <v>2198</v>
      </c>
      <c r="H1115" s="46">
        <v>0</v>
      </c>
      <c r="I1115" s="47">
        <v>0</v>
      </c>
      <c r="J1115" s="36" t="str">
        <f t="shared" si="34"/>
        <v>6645455</v>
      </c>
      <c r="K1115" s="48" t="str">
        <f t="shared" si="35"/>
        <v>Y</v>
      </c>
    </row>
    <row r="1116" spans="1:11" x14ac:dyDescent="0.35">
      <c r="A1116" s="45" t="s">
        <v>2785</v>
      </c>
      <c r="B1116" s="45" t="s">
        <v>1723</v>
      </c>
      <c r="C1116" s="45" t="s">
        <v>17</v>
      </c>
      <c r="D1116" s="45" t="s">
        <v>1429</v>
      </c>
      <c r="E1116" s="45" t="s">
        <v>19</v>
      </c>
      <c r="F1116" s="45" t="s">
        <v>1428</v>
      </c>
      <c r="G1116" s="45" t="s">
        <v>2198</v>
      </c>
      <c r="H1116" s="46">
        <v>148466</v>
      </c>
      <c r="I1116" s="47">
        <v>0.16009999999999999</v>
      </c>
      <c r="J1116" s="36" t="str">
        <f t="shared" si="34"/>
        <v>6645455</v>
      </c>
      <c r="K1116" s="48" t="str">
        <f t="shared" si="35"/>
        <v>Y</v>
      </c>
    </row>
    <row r="1117" spans="1:11" x14ac:dyDescent="0.35">
      <c r="A1117" s="45" t="s">
        <v>2785</v>
      </c>
      <c r="B1117" s="45" t="s">
        <v>1723</v>
      </c>
      <c r="C1117" s="45" t="s">
        <v>17</v>
      </c>
      <c r="D1117" s="45" t="s">
        <v>1429</v>
      </c>
      <c r="E1117" s="45" t="s">
        <v>2787</v>
      </c>
      <c r="F1117" s="45" t="s">
        <v>1428</v>
      </c>
      <c r="G1117" s="45" t="s">
        <v>2198</v>
      </c>
      <c r="H1117" s="46">
        <v>0</v>
      </c>
      <c r="I1117" s="47">
        <v>0</v>
      </c>
      <c r="J1117" s="36" t="str">
        <f t="shared" si="34"/>
        <v>6645455</v>
      </c>
      <c r="K1117" s="48" t="str">
        <f t="shared" si="35"/>
        <v>Y</v>
      </c>
    </row>
    <row r="1118" spans="1:11" x14ac:dyDescent="0.35">
      <c r="A1118" s="45" t="s">
        <v>2785</v>
      </c>
      <c r="B1118" s="45" t="s">
        <v>1723</v>
      </c>
      <c r="C1118" s="45" t="s">
        <v>17</v>
      </c>
      <c r="D1118" s="45" t="s">
        <v>1429</v>
      </c>
      <c r="E1118" s="45" t="s">
        <v>2788</v>
      </c>
      <c r="F1118" s="45" t="s">
        <v>1428</v>
      </c>
      <c r="G1118" s="45" t="s">
        <v>2198</v>
      </c>
      <c r="H1118" s="46">
        <v>238139</v>
      </c>
      <c r="I1118" s="47">
        <v>0.25679999999999997</v>
      </c>
      <c r="J1118" s="36" t="str">
        <f t="shared" si="34"/>
        <v>6645455</v>
      </c>
      <c r="K1118" s="48" t="str">
        <f t="shared" si="35"/>
        <v>Y</v>
      </c>
    </row>
    <row r="1119" spans="1:11" x14ac:dyDescent="0.35">
      <c r="A1119" s="45" t="s">
        <v>2785</v>
      </c>
      <c r="B1119" s="45" t="s">
        <v>1723</v>
      </c>
      <c r="C1119" s="45" t="s">
        <v>17</v>
      </c>
      <c r="D1119" s="45" t="s">
        <v>1724</v>
      </c>
      <c r="E1119" s="45" t="s">
        <v>2170</v>
      </c>
      <c r="F1119" s="45" t="s">
        <v>1723</v>
      </c>
      <c r="G1119" s="45" t="s">
        <v>2198</v>
      </c>
      <c r="H1119" s="46">
        <v>0</v>
      </c>
      <c r="I1119" s="47">
        <v>0</v>
      </c>
      <c r="J1119" s="36" t="str">
        <f t="shared" si="34"/>
        <v>6646620</v>
      </c>
      <c r="K1119" s="48" t="str">
        <f t="shared" si="35"/>
        <v>Y</v>
      </c>
    </row>
    <row r="1120" spans="1:11" x14ac:dyDescent="0.35">
      <c r="A1120" s="45" t="s">
        <v>2785</v>
      </c>
      <c r="B1120" s="45" t="s">
        <v>1723</v>
      </c>
      <c r="C1120" s="45" t="s">
        <v>17</v>
      </c>
      <c r="D1120" s="45" t="s">
        <v>1724</v>
      </c>
      <c r="E1120" s="45" t="s">
        <v>19</v>
      </c>
      <c r="F1120" s="45" t="s">
        <v>1723</v>
      </c>
      <c r="G1120" s="45" t="s">
        <v>2198</v>
      </c>
      <c r="H1120" s="46">
        <v>971008</v>
      </c>
      <c r="I1120" s="47">
        <v>0.17169999999999999</v>
      </c>
      <c r="J1120" s="36" t="str">
        <f t="shared" si="34"/>
        <v>6646620</v>
      </c>
      <c r="K1120" s="48" t="str">
        <f t="shared" si="35"/>
        <v>Y</v>
      </c>
    </row>
    <row r="1121" spans="1:11" x14ac:dyDescent="0.35">
      <c r="A1121" s="45" t="s">
        <v>2785</v>
      </c>
      <c r="B1121" s="45" t="s">
        <v>1723</v>
      </c>
      <c r="C1121" s="45" t="s">
        <v>17</v>
      </c>
      <c r="D1121" s="45" t="s">
        <v>1724</v>
      </c>
      <c r="E1121" s="45" t="s">
        <v>2787</v>
      </c>
      <c r="F1121" s="45" t="s">
        <v>1723</v>
      </c>
      <c r="G1121" s="45" t="s">
        <v>2198</v>
      </c>
      <c r="H1121" s="46">
        <v>0</v>
      </c>
      <c r="I1121" s="47">
        <v>0</v>
      </c>
      <c r="J1121" s="36" t="str">
        <f t="shared" si="34"/>
        <v>6646620</v>
      </c>
      <c r="K1121" s="48" t="str">
        <f t="shared" si="35"/>
        <v>Y</v>
      </c>
    </row>
    <row r="1122" spans="1:11" x14ac:dyDescent="0.35">
      <c r="A1122" s="45" t="s">
        <v>2785</v>
      </c>
      <c r="B1122" s="45" t="s">
        <v>1723</v>
      </c>
      <c r="C1122" s="45" t="s">
        <v>17</v>
      </c>
      <c r="D1122" s="45" t="s">
        <v>1724</v>
      </c>
      <c r="E1122" s="45" t="s">
        <v>2788</v>
      </c>
      <c r="F1122" s="45" t="s">
        <v>1723</v>
      </c>
      <c r="G1122" s="45" t="s">
        <v>2198</v>
      </c>
      <c r="H1122" s="46">
        <v>2949218</v>
      </c>
      <c r="I1122" s="47">
        <v>0.52149999999999996</v>
      </c>
      <c r="J1122" s="36" t="str">
        <f t="shared" si="34"/>
        <v>6646620</v>
      </c>
      <c r="K1122" s="48" t="str">
        <f t="shared" si="35"/>
        <v>Y</v>
      </c>
    </row>
    <row r="1123" spans="1:11" x14ac:dyDescent="0.35">
      <c r="A1123" s="45" t="s">
        <v>2785</v>
      </c>
      <c r="B1123" s="45" t="s">
        <v>1723</v>
      </c>
      <c r="C1123" s="45" t="s">
        <v>17</v>
      </c>
      <c r="D1123" s="45" t="s">
        <v>1725</v>
      </c>
      <c r="E1123" s="45" t="s">
        <v>2170</v>
      </c>
      <c r="F1123" s="45" t="s">
        <v>1723</v>
      </c>
      <c r="G1123" s="45" t="s">
        <v>2198</v>
      </c>
      <c r="H1123" s="46">
        <v>0</v>
      </c>
      <c r="I1123" s="47">
        <v>0</v>
      </c>
      <c r="J1123" s="36" t="str">
        <f t="shared" si="34"/>
        <v>6646630</v>
      </c>
      <c r="K1123" s="48" t="str">
        <f t="shared" si="35"/>
        <v>Y</v>
      </c>
    </row>
    <row r="1124" spans="1:11" x14ac:dyDescent="0.35">
      <c r="A1124" s="45" t="s">
        <v>2785</v>
      </c>
      <c r="B1124" s="45" t="s">
        <v>1723</v>
      </c>
      <c r="C1124" s="45" t="s">
        <v>17</v>
      </c>
      <c r="D1124" s="45" t="s">
        <v>1725</v>
      </c>
      <c r="E1124" s="45" t="s">
        <v>19</v>
      </c>
      <c r="F1124" s="45" t="s">
        <v>1723</v>
      </c>
      <c r="G1124" s="45" t="s">
        <v>2198</v>
      </c>
      <c r="H1124" s="46">
        <v>568081</v>
      </c>
      <c r="I1124" s="47">
        <v>0.14169999999999999</v>
      </c>
      <c r="J1124" s="36" t="str">
        <f t="shared" si="34"/>
        <v>6646630</v>
      </c>
      <c r="K1124" s="48" t="str">
        <f t="shared" si="35"/>
        <v>Y</v>
      </c>
    </row>
    <row r="1125" spans="1:11" x14ac:dyDescent="0.35">
      <c r="A1125" s="45" t="s">
        <v>2785</v>
      </c>
      <c r="B1125" s="45" t="s">
        <v>1723</v>
      </c>
      <c r="C1125" s="45" t="s">
        <v>17</v>
      </c>
      <c r="D1125" s="45" t="s">
        <v>1725</v>
      </c>
      <c r="E1125" s="45" t="s">
        <v>2787</v>
      </c>
      <c r="F1125" s="45" t="s">
        <v>1723</v>
      </c>
      <c r="G1125" s="45" t="s">
        <v>2198</v>
      </c>
      <c r="H1125" s="46">
        <v>0</v>
      </c>
      <c r="I1125" s="47">
        <v>0</v>
      </c>
      <c r="J1125" s="36" t="str">
        <f t="shared" si="34"/>
        <v>6646630</v>
      </c>
      <c r="K1125" s="48" t="str">
        <f t="shared" si="35"/>
        <v>Y</v>
      </c>
    </row>
    <row r="1126" spans="1:11" x14ac:dyDescent="0.35">
      <c r="A1126" s="45" t="s">
        <v>2785</v>
      </c>
      <c r="B1126" s="45" t="s">
        <v>1723</v>
      </c>
      <c r="C1126" s="45" t="s">
        <v>17</v>
      </c>
      <c r="D1126" s="45" t="s">
        <v>1725</v>
      </c>
      <c r="E1126" s="45" t="s">
        <v>2788</v>
      </c>
      <c r="F1126" s="45" t="s">
        <v>1723</v>
      </c>
      <c r="G1126" s="45" t="s">
        <v>2198</v>
      </c>
      <c r="H1126" s="46">
        <v>1753957</v>
      </c>
      <c r="I1126" s="47">
        <v>0.4375</v>
      </c>
      <c r="J1126" s="36" t="str">
        <f t="shared" si="34"/>
        <v>6646630</v>
      </c>
      <c r="K1126" s="48" t="str">
        <f t="shared" si="35"/>
        <v>Y</v>
      </c>
    </row>
    <row r="1127" spans="1:11" x14ac:dyDescent="0.35">
      <c r="A1127" s="45" t="s">
        <v>2785</v>
      </c>
      <c r="B1127" s="45" t="s">
        <v>1723</v>
      </c>
      <c r="C1127" s="45" t="s">
        <v>17</v>
      </c>
      <c r="D1127" s="45" t="s">
        <v>1913</v>
      </c>
      <c r="E1127" s="45" t="s">
        <v>2170</v>
      </c>
      <c r="F1127" s="45" t="s">
        <v>1909</v>
      </c>
      <c r="G1127" s="45" t="s">
        <v>2198</v>
      </c>
      <c r="H1127" s="46">
        <v>0</v>
      </c>
      <c r="I1127" s="47">
        <v>0</v>
      </c>
      <c r="J1127" s="36" t="str">
        <f t="shared" si="34"/>
        <v>6647515</v>
      </c>
      <c r="K1127" s="48" t="str">
        <f t="shared" si="35"/>
        <v>Y</v>
      </c>
    </row>
    <row r="1128" spans="1:11" x14ac:dyDescent="0.35">
      <c r="A1128" s="45" t="s">
        <v>2785</v>
      </c>
      <c r="B1128" s="45" t="s">
        <v>1723</v>
      </c>
      <c r="C1128" s="45" t="s">
        <v>17</v>
      </c>
      <c r="D1128" s="45" t="s">
        <v>1913</v>
      </c>
      <c r="E1128" s="45" t="s">
        <v>19</v>
      </c>
      <c r="F1128" s="45" t="s">
        <v>1909</v>
      </c>
      <c r="G1128" s="45" t="s">
        <v>2198</v>
      </c>
      <c r="H1128" s="46">
        <v>234794</v>
      </c>
      <c r="I1128" s="47">
        <v>0.28079999999999999</v>
      </c>
      <c r="J1128" s="36" t="str">
        <f t="shared" si="34"/>
        <v>6647515</v>
      </c>
      <c r="K1128" s="48" t="str">
        <f t="shared" si="35"/>
        <v>Y</v>
      </c>
    </row>
    <row r="1129" spans="1:11" x14ac:dyDescent="0.35">
      <c r="A1129" s="45" t="s">
        <v>2785</v>
      </c>
      <c r="B1129" s="45" t="s">
        <v>1723</v>
      </c>
      <c r="C1129" s="45" t="s">
        <v>17</v>
      </c>
      <c r="D1129" s="45" t="s">
        <v>1913</v>
      </c>
      <c r="E1129" s="45" t="s">
        <v>30</v>
      </c>
      <c r="F1129" s="45" t="s">
        <v>1909</v>
      </c>
      <c r="G1129" s="45" t="s">
        <v>2198</v>
      </c>
      <c r="H1129" s="46">
        <v>12292</v>
      </c>
      <c r="I1129" s="47">
        <v>1.47E-2</v>
      </c>
      <c r="J1129" s="36" t="str">
        <f t="shared" si="34"/>
        <v>6647515</v>
      </c>
      <c r="K1129" s="48" t="str">
        <f t="shared" si="35"/>
        <v>Y</v>
      </c>
    </row>
    <row r="1130" spans="1:11" x14ac:dyDescent="0.35">
      <c r="A1130" s="45" t="s">
        <v>2785</v>
      </c>
      <c r="B1130" s="45" t="s">
        <v>1723</v>
      </c>
      <c r="C1130" s="45" t="s">
        <v>17</v>
      </c>
      <c r="D1130" s="45" t="s">
        <v>1913</v>
      </c>
      <c r="E1130" s="45" t="s">
        <v>2787</v>
      </c>
      <c r="F1130" s="45" t="s">
        <v>1909</v>
      </c>
      <c r="G1130" s="45" t="s">
        <v>2198</v>
      </c>
      <c r="H1130" s="46">
        <v>0</v>
      </c>
      <c r="I1130" s="47">
        <v>0</v>
      </c>
      <c r="J1130" s="36" t="str">
        <f t="shared" si="34"/>
        <v>6647515</v>
      </c>
      <c r="K1130" s="48" t="str">
        <f t="shared" si="35"/>
        <v>Y</v>
      </c>
    </row>
    <row r="1131" spans="1:11" x14ac:dyDescent="0.35">
      <c r="A1131" s="45" t="s">
        <v>2785</v>
      </c>
      <c r="B1131" s="45" t="s">
        <v>1723</v>
      </c>
      <c r="C1131" s="45" t="s">
        <v>17</v>
      </c>
      <c r="D1131" s="45" t="s">
        <v>1913</v>
      </c>
      <c r="E1131" s="45" t="s">
        <v>2788</v>
      </c>
      <c r="F1131" s="45" t="s">
        <v>1909</v>
      </c>
      <c r="G1131" s="45" t="s">
        <v>2198</v>
      </c>
      <c r="H1131" s="46">
        <v>474855</v>
      </c>
      <c r="I1131" s="47">
        <v>0.56789999999999996</v>
      </c>
      <c r="J1131" s="36" t="str">
        <f t="shared" si="34"/>
        <v>6647515</v>
      </c>
      <c r="K1131" s="48" t="str">
        <f t="shared" si="35"/>
        <v>Y</v>
      </c>
    </row>
    <row r="1132" spans="1:11" x14ac:dyDescent="0.35">
      <c r="A1132" s="45" t="s">
        <v>2785</v>
      </c>
      <c r="B1132" s="45" t="s">
        <v>1728</v>
      </c>
      <c r="C1132" s="45" t="s">
        <v>17</v>
      </c>
      <c r="D1132" s="45" t="s">
        <v>1729</v>
      </c>
      <c r="E1132" s="45" t="s">
        <v>2170</v>
      </c>
      <c r="F1132" s="45" t="s">
        <v>2786</v>
      </c>
      <c r="G1132" s="45" t="s">
        <v>2169</v>
      </c>
      <c r="H1132" s="46">
        <v>0</v>
      </c>
      <c r="I1132" s="47">
        <v>0</v>
      </c>
      <c r="J1132" s="36" t="str">
        <f t="shared" si="34"/>
        <v>6746705</v>
      </c>
      <c r="K1132" s="48" t="str">
        <f t="shared" si="35"/>
        <v>N</v>
      </c>
    </row>
    <row r="1133" spans="1:11" x14ac:dyDescent="0.35">
      <c r="A1133" s="45" t="s">
        <v>2785</v>
      </c>
      <c r="B1133" s="45" t="s">
        <v>1728</v>
      </c>
      <c r="C1133" s="45" t="s">
        <v>17</v>
      </c>
      <c r="D1133" s="45" t="s">
        <v>1729</v>
      </c>
      <c r="E1133" s="45" t="s">
        <v>19</v>
      </c>
      <c r="F1133" s="45" t="s">
        <v>2786</v>
      </c>
      <c r="G1133" s="45" t="s">
        <v>2169</v>
      </c>
      <c r="H1133" s="46">
        <v>2366824</v>
      </c>
      <c r="I1133" s="47">
        <v>0.61509999999999998</v>
      </c>
      <c r="J1133" s="36" t="str">
        <f t="shared" si="34"/>
        <v>6746705</v>
      </c>
      <c r="K1133" s="48" t="str">
        <f t="shared" si="35"/>
        <v>N</v>
      </c>
    </row>
    <row r="1134" spans="1:11" x14ac:dyDescent="0.35">
      <c r="A1134" s="45" t="s">
        <v>2785</v>
      </c>
      <c r="B1134" s="45" t="s">
        <v>1728</v>
      </c>
      <c r="C1134" s="45" t="s">
        <v>17</v>
      </c>
      <c r="D1134" s="45" t="s">
        <v>1729</v>
      </c>
      <c r="E1134" s="45" t="s">
        <v>30</v>
      </c>
      <c r="F1134" s="45" t="s">
        <v>2786</v>
      </c>
      <c r="G1134" s="45" t="s">
        <v>2169</v>
      </c>
      <c r="H1134" s="46">
        <v>95812</v>
      </c>
      <c r="I1134" s="47">
        <v>2.4899999999999999E-2</v>
      </c>
      <c r="J1134" s="36" t="str">
        <f t="shared" si="34"/>
        <v>6746705</v>
      </c>
      <c r="K1134" s="48" t="str">
        <f t="shared" si="35"/>
        <v>N</v>
      </c>
    </row>
    <row r="1135" spans="1:11" x14ac:dyDescent="0.35">
      <c r="A1135" s="45" t="s">
        <v>2785</v>
      </c>
      <c r="B1135" s="45" t="s">
        <v>1728</v>
      </c>
      <c r="C1135" s="45" t="s">
        <v>17</v>
      </c>
      <c r="D1135" s="45" t="s">
        <v>1729</v>
      </c>
      <c r="E1135" s="45" t="s">
        <v>2787</v>
      </c>
      <c r="F1135" s="45" t="s">
        <v>2786</v>
      </c>
      <c r="G1135" s="45" t="s">
        <v>2169</v>
      </c>
      <c r="H1135" s="46">
        <v>0</v>
      </c>
      <c r="I1135" s="47">
        <v>0</v>
      </c>
      <c r="J1135" s="36" t="str">
        <f t="shared" si="34"/>
        <v>6746705</v>
      </c>
      <c r="K1135" s="48" t="str">
        <f t="shared" si="35"/>
        <v>N</v>
      </c>
    </row>
    <row r="1136" spans="1:11" x14ac:dyDescent="0.35">
      <c r="A1136" s="45" t="s">
        <v>2785</v>
      </c>
      <c r="B1136" s="45" t="s">
        <v>1728</v>
      </c>
      <c r="C1136" s="45" t="s">
        <v>17</v>
      </c>
      <c r="D1136" s="45" t="s">
        <v>1729</v>
      </c>
      <c r="E1136" s="45" t="s">
        <v>2788</v>
      </c>
      <c r="F1136" s="45" t="s">
        <v>2786</v>
      </c>
      <c r="G1136" s="45" t="s">
        <v>2169</v>
      </c>
      <c r="H1136" s="46">
        <v>2616550</v>
      </c>
      <c r="I1136" s="47">
        <v>0.68</v>
      </c>
      <c r="J1136" s="36" t="str">
        <f t="shared" si="34"/>
        <v>6746705</v>
      </c>
      <c r="K1136" s="48" t="str">
        <f t="shared" si="35"/>
        <v>N</v>
      </c>
    </row>
    <row r="1137" spans="1:11" x14ac:dyDescent="0.35">
      <c r="A1137" s="45" t="s">
        <v>2785</v>
      </c>
      <c r="B1137" s="45" t="s">
        <v>1728</v>
      </c>
      <c r="C1137" s="45" t="s">
        <v>17</v>
      </c>
      <c r="D1137" s="45" t="s">
        <v>1732</v>
      </c>
      <c r="E1137" s="45" t="s">
        <v>2170</v>
      </c>
      <c r="F1137" s="45" t="s">
        <v>2786</v>
      </c>
      <c r="G1137" s="45" t="s">
        <v>2169</v>
      </c>
      <c r="H1137" s="46">
        <v>0</v>
      </c>
      <c r="I1137" s="47">
        <v>0</v>
      </c>
      <c r="J1137" s="36" t="str">
        <f t="shared" si="34"/>
        <v>6746715</v>
      </c>
      <c r="K1137" s="48" t="str">
        <f t="shared" si="35"/>
        <v>N</v>
      </c>
    </row>
    <row r="1138" spans="1:11" x14ac:dyDescent="0.35">
      <c r="A1138" s="45" t="s">
        <v>2785</v>
      </c>
      <c r="B1138" s="45" t="s">
        <v>1728</v>
      </c>
      <c r="C1138" s="45" t="s">
        <v>17</v>
      </c>
      <c r="D1138" s="45" t="s">
        <v>1732</v>
      </c>
      <c r="E1138" s="45" t="s">
        <v>19</v>
      </c>
      <c r="F1138" s="45" t="s">
        <v>2786</v>
      </c>
      <c r="G1138" s="45" t="s">
        <v>2169</v>
      </c>
      <c r="H1138" s="46">
        <v>4949378</v>
      </c>
      <c r="I1138" s="47">
        <v>0.69420000000000004</v>
      </c>
      <c r="J1138" s="36" t="str">
        <f t="shared" si="34"/>
        <v>6746715</v>
      </c>
      <c r="K1138" s="48" t="str">
        <f t="shared" si="35"/>
        <v>N</v>
      </c>
    </row>
    <row r="1139" spans="1:11" x14ac:dyDescent="0.35">
      <c r="A1139" s="45" t="s">
        <v>2785</v>
      </c>
      <c r="B1139" s="45" t="s">
        <v>1728</v>
      </c>
      <c r="C1139" s="45" t="s">
        <v>17</v>
      </c>
      <c r="D1139" s="45" t="s">
        <v>1732</v>
      </c>
      <c r="E1139" s="45" t="s">
        <v>2787</v>
      </c>
      <c r="F1139" s="45" t="s">
        <v>2786</v>
      </c>
      <c r="G1139" s="45" t="s">
        <v>2169</v>
      </c>
      <c r="H1139" s="46">
        <v>0</v>
      </c>
      <c r="I1139" s="47">
        <v>0</v>
      </c>
      <c r="J1139" s="36" t="str">
        <f t="shared" si="34"/>
        <v>6746715</v>
      </c>
      <c r="K1139" s="48" t="str">
        <f t="shared" si="35"/>
        <v>N</v>
      </c>
    </row>
    <row r="1140" spans="1:11" x14ac:dyDescent="0.35">
      <c r="A1140" s="45" t="s">
        <v>2785</v>
      </c>
      <c r="B1140" s="45" t="s">
        <v>1728</v>
      </c>
      <c r="C1140" s="45" t="s">
        <v>17</v>
      </c>
      <c r="D1140" s="45" t="s">
        <v>1732</v>
      </c>
      <c r="E1140" s="45" t="s">
        <v>2788</v>
      </c>
      <c r="F1140" s="45" t="s">
        <v>2786</v>
      </c>
      <c r="G1140" s="45" t="s">
        <v>2169</v>
      </c>
      <c r="H1140" s="46">
        <v>3534862</v>
      </c>
      <c r="I1140" s="47">
        <v>0.49580000000000002</v>
      </c>
      <c r="J1140" s="36" t="str">
        <f t="shared" si="34"/>
        <v>6746715</v>
      </c>
      <c r="K1140" s="48" t="str">
        <f t="shared" si="35"/>
        <v>N</v>
      </c>
    </row>
    <row r="1141" spans="1:11" x14ac:dyDescent="0.35">
      <c r="A1141" s="45" t="s">
        <v>2785</v>
      </c>
      <c r="B1141" s="45" t="s">
        <v>1728</v>
      </c>
      <c r="C1141" s="45" t="s">
        <v>17</v>
      </c>
      <c r="D1141" s="45" t="s">
        <v>1740</v>
      </c>
      <c r="E1141" s="45" t="s">
        <v>2170</v>
      </c>
      <c r="F1141" s="45" t="s">
        <v>1728</v>
      </c>
      <c r="G1141" s="45" t="s">
        <v>2198</v>
      </c>
      <c r="H1141" s="46">
        <v>0</v>
      </c>
      <c r="I1141" s="47">
        <v>0</v>
      </c>
      <c r="J1141" s="36" t="str">
        <f t="shared" si="34"/>
        <v>6746750</v>
      </c>
      <c r="K1141" s="48" t="str">
        <f t="shared" si="35"/>
        <v>Y</v>
      </c>
    </row>
    <row r="1142" spans="1:11" x14ac:dyDescent="0.35">
      <c r="A1142" s="45" t="s">
        <v>2785</v>
      </c>
      <c r="B1142" s="45" t="s">
        <v>1728</v>
      </c>
      <c r="C1142" s="45" t="s">
        <v>17</v>
      </c>
      <c r="D1142" s="45" t="s">
        <v>1740</v>
      </c>
      <c r="E1142" s="45" t="s">
        <v>19</v>
      </c>
      <c r="F1142" s="45" t="s">
        <v>1728</v>
      </c>
      <c r="G1142" s="45" t="s">
        <v>2198</v>
      </c>
      <c r="H1142" s="46">
        <v>470611</v>
      </c>
      <c r="I1142" s="47">
        <v>0.30869999999999997</v>
      </c>
      <c r="J1142" s="36" t="str">
        <f t="shared" si="34"/>
        <v>6746750</v>
      </c>
      <c r="K1142" s="48" t="str">
        <f t="shared" si="35"/>
        <v>Y</v>
      </c>
    </row>
    <row r="1143" spans="1:11" x14ac:dyDescent="0.35">
      <c r="A1143" s="45" t="s">
        <v>2785</v>
      </c>
      <c r="B1143" s="45" t="s">
        <v>1728</v>
      </c>
      <c r="C1143" s="45" t="s">
        <v>17</v>
      </c>
      <c r="D1143" s="45" t="s">
        <v>1740</v>
      </c>
      <c r="E1143" s="45" t="s">
        <v>30</v>
      </c>
      <c r="F1143" s="45" t="s">
        <v>1728</v>
      </c>
      <c r="G1143" s="45" t="s">
        <v>2198</v>
      </c>
      <c r="H1143" s="46">
        <v>0</v>
      </c>
      <c r="I1143" s="47">
        <v>0</v>
      </c>
      <c r="J1143" s="36" t="str">
        <f t="shared" si="34"/>
        <v>6746750</v>
      </c>
      <c r="K1143" s="48" t="str">
        <f t="shared" si="35"/>
        <v>Y</v>
      </c>
    </row>
    <row r="1144" spans="1:11" x14ac:dyDescent="0.35">
      <c r="A1144" s="45" t="s">
        <v>2785</v>
      </c>
      <c r="B1144" s="45" t="s">
        <v>1728</v>
      </c>
      <c r="C1144" s="45" t="s">
        <v>17</v>
      </c>
      <c r="D1144" s="45" t="s">
        <v>1740</v>
      </c>
      <c r="E1144" s="45" t="s">
        <v>2787</v>
      </c>
      <c r="F1144" s="45" t="s">
        <v>1728</v>
      </c>
      <c r="G1144" s="45" t="s">
        <v>2198</v>
      </c>
      <c r="H1144" s="46">
        <v>0</v>
      </c>
      <c r="I1144" s="47">
        <v>0</v>
      </c>
      <c r="J1144" s="36" t="str">
        <f t="shared" si="34"/>
        <v>6746750</v>
      </c>
      <c r="K1144" s="48" t="str">
        <f t="shared" si="35"/>
        <v>Y</v>
      </c>
    </row>
    <row r="1145" spans="1:11" x14ac:dyDescent="0.35">
      <c r="A1145" s="45" t="s">
        <v>2785</v>
      </c>
      <c r="B1145" s="45" t="s">
        <v>1728</v>
      </c>
      <c r="C1145" s="45" t="s">
        <v>17</v>
      </c>
      <c r="D1145" s="45" t="s">
        <v>1740</v>
      </c>
      <c r="E1145" s="45" t="s">
        <v>2788</v>
      </c>
      <c r="F1145" s="45" t="s">
        <v>1728</v>
      </c>
      <c r="G1145" s="45" t="s">
        <v>2198</v>
      </c>
      <c r="H1145" s="46">
        <v>1174621</v>
      </c>
      <c r="I1145" s="47">
        <v>0.77049999999999996</v>
      </c>
      <c r="J1145" s="36" t="str">
        <f t="shared" si="34"/>
        <v>6746750</v>
      </c>
      <c r="K1145" s="48" t="str">
        <f t="shared" si="35"/>
        <v>Y</v>
      </c>
    </row>
    <row r="1146" spans="1:11" x14ac:dyDescent="0.35">
      <c r="A1146" s="45" t="s">
        <v>2785</v>
      </c>
      <c r="B1146" s="45" t="s">
        <v>1728</v>
      </c>
      <c r="C1146" s="45" t="s">
        <v>17</v>
      </c>
      <c r="D1146" s="45" t="s">
        <v>1747</v>
      </c>
      <c r="E1146" s="45" t="s">
        <v>2170</v>
      </c>
      <c r="F1146" s="45" t="s">
        <v>2786</v>
      </c>
      <c r="G1146" s="45" t="s">
        <v>2169</v>
      </c>
      <c r="H1146" s="46">
        <v>0</v>
      </c>
      <c r="I1146" s="47">
        <v>0</v>
      </c>
      <c r="J1146" s="36" t="str">
        <f t="shared" si="34"/>
        <v>6746755</v>
      </c>
      <c r="K1146" s="48" t="str">
        <f t="shared" si="35"/>
        <v>N</v>
      </c>
    </row>
    <row r="1147" spans="1:11" x14ac:dyDescent="0.35">
      <c r="A1147" s="45" t="s">
        <v>2785</v>
      </c>
      <c r="B1147" s="45" t="s">
        <v>1728</v>
      </c>
      <c r="C1147" s="45" t="s">
        <v>17</v>
      </c>
      <c r="D1147" s="45" t="s">
        <v>1747</v>
      </c>
      <c r="E1147" s="45" t="s">
        <v>19</v>
      </c>
      <c r="F1147" s="45" t="s">
        <v>2786</v>
      </c>
      <c r="G1147" s="45" t="s">
        <v>2169</v>
      </c>
      <c r="H1147" s="46">
        <v>3244810</v>
      </c>
      <c r="I1147" s="47">
        <v>0.61990000000000001</v>
      </c>
      <c r="J1147" s="36" t="str">
        <f t="shared" si="34"/>
        <v>6746755</v>
      </c>
      <c r="K1147" s="48" t="str">
        <f t="shared" si="35"/>
        <v>N</v>
      </c>
    </row>
    <row r="1148" spans="1:11" x14ac:dyDescent="0.35">
      <c r="A1148" s="45" t="s">
        <v>2785</v>
      </c>
      <c r="B1148" s="45" t="s">
        <v>1728</v>
      </c>
      <c r="C1148" s="45" t="s">
        <v>17</v>
      </c>
      <c r="D1148" s="45" t="s">
        <v>1747</v>
      </c>
      <c r="E1148" s="45" t="s">
        <v>30</v>
      </c>
      <c r="F1148" s="45" t="s">
        <v>2786</v>
      </c>
      <c r="G1148" s="45" t="s">
        <v>2169</v>
      </c>
      <c r="H1148" s="46">
        <v>0</v>
      </c>
      <c r="I1148" s="47">
        <v>0</v>
      </c>
      <c r="J1148" s="36" t="str">
        <f t="shared" si="34"/>
        <v>6746755</v>
      </c>
      <c r="K1148" s="48" t="str">
        <f t="shared" si="35"/>
        <v>N</v>
      </c>
    </row>
    <row r="1149" spans="1:11" x14ac:dyDescent="0.35">
      <c r="A1149" s="45" t="s">
        <v>2785</v>
      </c>
      <c r="B1149" s="45" t="s">
        <v>1728</v>
      </c>
      <c r="C1149" s="45" t="s">
        <v>17</v>
      </c>
      <c r="D1149" s="45" t="s">
        <v>1747</v>
      </c>
      <c r="E1149" s="45" t="s">
        <v>2787</v>
      </c>
      <c r="F1149" s="45" t="s">
        <v>2786</v>
      </c>
      <c r="G1149" s="45" t="s">
        <v>2169</v>
      </c>
      <c r="H1149" s="46">
        <v>0</v>
      </c>
      <c r="I1149" s="47">
        <v>0</v>
      </c>
      <c r="J1149" s="36" t="str">
        <f t="shared" si="34"/>
        <v>6746755</v>
      </c>
      <c r="K1149" s="48" t="str">
        <f t="shared" si="35"/>
        <v>N</v>
      </c>
    </row>
    <row r="1150" spans="1:11" x14ac:dyDescent="0.35">
      <c r="A1150" s="45" t="s">
        <v>2785</v>
      </c>
      <c r="B1150" s="45" t="s">
        <v>1728</v>
      </c>
      <c r="C1150" s="45" t="s">
        <v>17</v>
      </c>
      <c r="D1150" s="45" t="s">
        <v>1747</v>
      </c>
      <c r="E1150" s="45" t="s">
        <v>2788</v>
      </c>
      <c r="F1150" s="45" t="s">
        <v>2786</v>
      </c>
      <c r="G1150" s="45" t="s">
        <v>2169</v>
      </c>
      <c r="H1150" s="46">
        <v>3931564</v>
      </c>
      <c r="I1150" s="47">
        <v>0.75109999999999999</v>
      </c>
      <c r="J1150" s="36" t="str">
        <f t="shared" si="34"/>
        <v>6746755</v>
      </c>
      <c r="K1150" s="48" t="str">
        <f t="shared" si="35"/>
        <v>N</v>
      </c>
    </row>
    <row r="1151" spans="1:11" x14ac:dyDescent="0.35">
      <c r="A1151" s="45" t="s">
        <v>2785</v>
      </c>
      <c r="B1151" s="45" t="s">
        <v>1753</v>
      </c>
      <c r="C1151" s="45" t="s">
        <v>17</v>
      </c>
      <c r="D1151" s="45" t="s">
        <v>1754</v>
      </c>
      <c r="E1151" s="45" t="s">
        <v>2170</v>
      </c>
      <c r="F1151" s="45" t="s">
        <v>1753</v>
      </c>
      <c r="G1151" s="45" t="s">
        <v>2198</v>
      </c>
      <c r="H1151" s="46">
        <v>0</v>
      </c>
      <c r="I1151" s="47">
        <v>0</v>
      </c>
      <c r="J1151" s="36" t="str">
        <f t="shared" si="34"/>
        <v>6846795</v>
      </c>
      <c r="K1151" s="48" t="str">
        <f t="shared" si="35"/>
        <v>Y</v>
      </c>
    </row>
    <row r="1152" spans="1:11" x14ac:dyDescent="0.35">
      <c r="A1152" s="45" t="s">
        <v>2785</v>
      </c>
      <c r="B1152" s="45" t="s">
        <v>1753</v>
      </c>
      <c r="C1152" s="45" t="s">
        <v>17</v>
      </c>
      <c r="D1152" s="45" t="s">
        <v>1754</v>
      </c>
      <c r="E1152" s="45" t="s">
        <v>19</v>
      </c>
      <c r="F1152" s="45" t="s">
        <v>1753</v>
      </c>
      <c r="G1152" s="45" t="s">
        <v>2198</v>
      </c>
      <c r="H1152" s="46">
        <v>468582</v>
      </c>
      <c r="I1152" s="47">
        <v>0.2346</v>
      </c>
      <c r="J1152" s="36" t="str">
        <f t="shared" si="34"/>
        <v>6846795</v>
      </c>
      <c r="K1152" s="48" t="str">
        <f t="shared" si="35"/>
        <v>Y</v>
      </c>
    </row>
    <row r="1153" spans="1:11" x14ac:dyDescent="0.35">
      <c r="A1153" s="45" t="s">
        <v>2785</v>
      </c>
      <c r="B1153" s="45" t="s">
        <v>1753</v>
      </c>
      <c r="C1153" s="45" t="s">
        <v>17</v>
      </c>
      <c r="D1153" s="45" t="s">
        <v>1754</v>
      </c>
      <c r="E1153" s="45" t="s">
        <v>2787</v>
      </c>
      <c r="F1153" s="45" t="s">
        <v>1753</v>
      </c>
      <c r="G1153" s="45" t="s">
        <v>2198</v>
      </c>
      <c r="H1153" s="46">
        <v>0</v>
      </c>
      <c r="I1153" s="47">
        <v>0</v>
      </c>
      <c r="J1153" s="36" t="str">
        <f t="shared" si="34"/>
        <v>6846795</v>
      </c>
      <c r="K1153" s="48" t="str">
        <f t="shared" si="35"/>
        <v>Y</v>
      </c>
    </row>
    <row r="1154" spans="1:11" x14ac:dyDescent="0.35">
      <c r="A1154" s="45" t="s">
        <v>2785</v>
      </c>
      <c r="B1154" s="45" t="s">
        <v>1753</v>
      </c>
      <c r="C1154" s="45" t="s">
        <v>17</v>
      </c>
      <c r="D1154" s="45" t="s">
        <v>1754</v>
      </c>
      <c r="E1154" s="45" t="s">
        <v>2788</v>
      </c>
      <c r="F1154" s="45" t="s">
        <v>1753</v>
      </c>
      <c r="G1154" s="45" t="s">
        <v>2198</v>
      </c>
      <c r="H1154" s="46">
        <v>1108938</v>
      </c>
      <c r="I1154" s="47">
        <v>0.55520000000000003</v>
      </c>
      <c r="J1154" s="36" t="str">
        <f t="shared" si="34"/>
        <v>6846795</v>
      </c>
      <c r="K1154" s="48" t="str">
        <f t="shared" si="35"/>
        <v>Y</v>
      </c>
    </row>
    <row r="1155" spans="1:11" x14ac:dyDescent="0.35">
      <c r="A1155" s="45" t="s">
        <v>2785</v>
      </c>
      <c r="B1155" s="45" t="s">
        <v>1753</v>
      </c>
      <c r="C1155" s="45" t="s">
        <v>17</v>
      </c>
      <c r="D1155" s="45" t="s">
        <v>1755</v>
      </c>
      <c r="E1155" s="45" t="s">
        <v>2170</v>
      </c>
      <c r="F1155" s="45" t="s">
        <v>2786</v>
      </c>
      <c r="G1155" s="45" t="s">
        <v>2169</v>
      </c>
      <c r="H1155" s="46">
        <v>0</v>
      </c>
      <c r="I1155" s="47">
        <v>0</v>
      </c>
      <c r="J1155" s="36" t="str">
        <f t="shared" ref="J1155:J1218" si="36">B1155&amp;C1155&amp;D1155</f>
        <v>6846805</v>
      </c>
      <c r="K1155" s="48" t="str">
        <f t="shared" ref="K1155:K1218" si="37">G1155</f>
        <v>N</v>
      </c>
    </row>
    <row r="1156" spans="1:11" x14ac:dyDescent="0.35">
      <c r="A1156" s="45" t="s">
        <v>2785</v>
      </c>
      <c r="B1156" s="45" t="s">
        <v>1753</v>
      </c>
      <c r="C1156" s="45" t="s">
        <v>17</v>
      </c>
      <c r="D1156" s="45" t="s">
        <v>1755</v>
      </c>
      <c r="E1156" s="45" t="s">
        <v>19</v>
      </c>
      <c r="F1156" s="45" t="s">
        <v>2786</v>
      </c>
      <c r="G1156" s="45" t="s">
        <v>2169</v>
      </c>
      <c r="H1156" s="46">
        <v>520041</v>
      </c>
      <c r="I1156" s="47">
        <v>0.2266</v>
      </c>
      <c r="J1156" s="36" t="str">
        <f t="shared" si="36"/>
        <v>6846805</v>
      </c>
      <c r="K1156" s="48" t="str">
        <f t="shared" si="37"/>
        <v>N</v>
      </c>
    </row>
    <row r="1157" spans="1:11" x14ac:dyDescent="0.35">
      <c r="A1157" s="45" t="s">
        <v>2785</v>
      </c>
      <c r="B1157" s="45" t="s">
        <v>1753</v>
      </c>
      <c r="C1157" s="45" t="s">
        <v>17</v>
      </c>
      <c r="D1157" s="45" t="s">
        <v>1755</v>
      </c>
      <c r="E1157" s="45" t="s">
        <v>2787</v>
      </c>
      <c r="F1157" s="45" t="s">
        <v>2786</v>
      </c>
      <c r="G1157" s="45" t="s">
        <v>2169</v>
      </c>
      <c r="H1157" s="46">
        <v>0</v>
      </c>
      <c r="I1157" s="47">
        <v>0</v>
      </c>
      <c r="J1157" s="36" t="str">
        <f t="shared" si="36"/>
        <v>6846805</v>
      </c>
      <c r="K1157" s="48" t="str">
        <f t="shared" si="37"/>
        <v>N</v>
      </c>
    </row>
    <row r="1158" spans="1:11" x14ac:dyDescent="0.35">
      <c r="A1158" s="45" t="s">
        <v>2785</v>
      </c>
      <c r="B1158" s="45" t="s">
        <v>1753</v>
      </c>
      <c r="C1158" s="45" t="s">
        <v>17</v>
      </c>
      <c r="D1158" s="45" t="s">
        <v>1755</v>
      </c>
      <c r="E1158" s="45" t="s">
        <v>2788</v>
      </c>
      <c r="F1158" s="45" t="s">
        <v>2786</v>
      </c>
      <c r="G1158" s="45" t="s">
        <v>2169</v>
      </c>
      <c r="H1158" s="46">
        <v>1303315</v>
      </c>
      <c r="I1158" s="47">
        <v>0.56789999999999996</v>
      </c>
      <c r="J1158" s="36" t="str">
        <f t="shared" si="36"/>
        <v>6846805</v>
      </c>
      <c r="K1158" s="48" t="str">
        <f t="shared" si="37"/>
        <v>N</v>
      </c>
    </row>
    <row r="1159" spans="1:11" x14ac:dyDescent="0.35">
      <c r="A1159" s="45" t="s">
        <v>2785</v>
      </c>
      <c r="B1159" s="45" t="s">
        <v>1753</v>
      </c>
      <c r="C1159" s="45" t="s">
        <v>17</v>
      </c>
      <c r="D1159" s="45" t="s">
        <v>1759</v>
      </c>
      <c r="E1159" s="45" t="s">
        <v>19</v>
      </c>
      <c r="F1159" s="45" t="s">
        <v>2786</v>
      </c>
      <c r="G1159" s="45" t="s">
        <v>2169</v>
      </c>
      <c r="H1159" s="46">
        <v>752144</v>
      </c>
      <c r="I1159" s="47">
        <v>0.31230000000000002</v>
      </c>
      <c r="J1159" s="36" t="str">
        <f t="shared" si="36"/>
        <v>6846820</v>
      </c>
      <c r="K1159" s="48" t="str">
        <f t="shared" si="37"/>
        <v>N</v>
      </c>
    </row>
    <row r="1160" spans="1:11" x14ac:dyDescent="0.35">
      <c r="A1160" s="45" t="s">
        <v>2785</v>
      </c>
      <c r="B1160" s="45" t="s">
        <v>1753</v>
      </c>
      <c r="C1160" s="45" t="s">
        <v>17</v>
      </c>
      <c r="D1160" s="45" t="s">
        <v>1759</v>
      </c>
      <c r="E1160" s="45" t="s">
        <v>30</v>
      </c>
      <c r="F1160" s="45" t="s">
        <v>2786</v>
      </c>
      <c r="G1160" s="45" t="s">
        <v>2169</v>
      </c>
      <c r="H1160" s="46">
        <v>98985</v>
      </c>
      <c r="I1160" s="47">
        <v>4.1099999999999998E-2</v>
      </c>
      <c r="J1160" s="36" t="str">
        <f t="shared" si="36"/>
        <v>6846820</v>
      </c>
      <c r="K1160" s="48" t="str">
        <f t="shared" si="37"/>
        <v>N</v>
      </c>
    </row>
    <row r="1161" spans="1:11" x14ac:dyDescent="0.35">
      <c r="A1161" s="45" t="s">
        <v>2785</v>
      </c>
      <c r="B1161" s="45" t="s">
        <v>1753</v>
      </c>
      <c r="C1161" s="45" t="s">
        <v>17</v>
      </c>
      <c r="D1161" s="45" t="s">
        <v>1759</v>
      </c>
      <c r="E1161" s="45" t="s">
        <v>2787</v>
      </c>
      <c r="F1161" s="45" t="s">
        <v>2786</v>
      </c>
      <c r="G1161" s="45" t="s">
        <v>2169</v>
      </c>
      <c r="H1161" s="46">
        <v>0</v>
      </c>
      <c r="I1161" s="47">
        <v>0</v>
      </c>
      <c r="J1161" s="36" t="str">
        <f t="shared" si="36"/>
        <v>6846820</v>
      </c>
      <c r="K1161" s="48" t="str">
        <f t="shared" si="37"/>
        <v>N</v>
      </c>
    </row>
    <row r="1162" spans="1:11" x14ac:dyDescent="0.35">
      <c r="A1162" s="45" t="s">
        <v>2785</v>
      </c>
      <c r="B1162" s="45" t="s">
        <v>1753</v>
      </c>
      <c r="C1162" s="45" t="s">
        <v>17</v>
      </c>
      <c r="D1162" s="45" t="s">
        <v>1759</v>
      </c>
      <c r="E1162" s="45" t="s">
        <v>2788</v>
      </c>
      <c r="F1162" s="45" t="s">
        <v>2786</v>
      </c>
      <c r="G1162" s="45" t="s">
        <v>2169</v>
      </c>
      <c r="H1162" s="46">
        <v>2041603</v>
      </c>
      <c r="I1162" s="47">
        <v>0.84770000000000001</v>
      </c>
      <c r="J1162" s="36" t="str">
        <f t="shared" si="36"/>
        <v>6846820</v>
      </c>
      <c r="K1162" s="48" t="str">
        <f t="shared" si="37"/>
        <v>N</v>
      </c>
    </row>
    <row r="1163" spans="1:11" x14ac:dyDescent="0.35">
      <c r="A1163" s="45" t="s">
        <v>2785</v>
      </c>
      <c r="B1163" s="45" t="s">
        <v>1753</v>
      </c>
      <c r="C1163" s="45" t="s">
        <v>17</v>
      </c>
      <c r="D1163" s="45" t="s">
        <v>1773</v>
      </c>
      <c r="E1163" s="45" t="s">
        <v>2170</v>
      </c>
      <c r="F1163" s="45" t="s">
        <v>2786</v>
      </c>
      <c r="G1163" s="45" t="s">
        <v>2169</v>
      </c>
      <c r="H1163" s="46">
        <v>0</v>
      </c>
      <c r="I1163" s="47">
        <v>0</v>
      </c>
      <c r="J1163" s="36" t="str">
        <f t="shared" si="36"/>
        <v>6846825</v>
      </c>
      <c r="K1163" s="48" t="str">
        <f t="shared" si="37"/>
        <v>N</v>
      </c>
    </row>
    <row r="1164" spans="1:11" x14ac:dyDescent="0.35">
      <c r="A1164" s="45" t="s">
        <v>2785</v>
      </c>
      <c r="B1164" s="45" t="s">
        <v>1753</v>
      </c>
      <c r="C1164" s="45" t="s">
        <v>17</v>
      </c>
      <c r="D1164" s="45" t="s">
        <v>1773</v>
      </c>
      <c r="E1164" s="45" t="s">
        <v>19</v>
      </c>
      <c r="F1164" s="45" t="s">
        <v>2786</v>
      </c>
      <c r="G1164" s="45" t="s">
        <v>2169</v>
      </c>
      <c r="H1164" s="46">
        <v>1927112</v>
      </c>
      <c r="I1164" s="47">
        <v>0.39989999999999998</v>
      </c>
      <c r="J1164" s="36" t="str">
        <f t="shared" si="36"/>
        <v>6846825</v>
      </c>
      <c r="K1164" s="48" t="str">
        <f t="shared" si="37"/>
        <v>N</v>
      </c>
    </row>
    <row r="1165" spans="1:11" x14ac:dyDescent="0.35">
      <c r="A1165" s="45" t="s">
        <v>2785</v>
      </c>
      <c r="B1165" s="45" t="s">
        <v>1753</v>
      </c>
      <c r="C1165" s="45" t="s">
        <v>17</v>
      </c>
      <c r="D1165" s="45" t="s">
        <v>1773</v>
      </c>
      <c r="E1165" s="45" t="s">
        <v>2787</v>
      </c>
      <c r="F1165" s="45" t="s">
        <v>2786</v>
      </c>
      <c r="G1165" s="45" t="s">
        <v>2169</v>
      </c>
      <c r="H1165" s="46">
        <v>0</v>
      </c>
      <c r="I1165" s="47">
        <v>0</v>
      </c>
      <c r="J1165" s="36" t="str">
        <f t="shared" si="36"/>
        <v>6846825</v>
      </c>
      <c r="K1165" s="48" t="str">
        <f t="shared" si="37"/>
        <v>N</v>
      </c>
    </row>
    <row r="1166" spans="1:11" x14ac:dyDescent="0.35">
      <c r="A1166" s="45" t="s">
        <v>2785</v>
      </c>
      <c r="B1166" s="45" t="s">
        <v>1753</v>
      </c>
      <c r="C1166" s="45" t="s">
        <v>17</v>
      </c>
      <c r="D1166" s="45" t="s">
        <v>1773</v>
      </c>
      <c r="E1166" s="45" t="s">
        <v>2788</v>
      </c>
      <c r="F1166" s="45" t="s">
        <v>2786</v>
      </c>
      <c r="G1166" s="45" t="s">
        <v>2169</v>
      </c>
      <c r="H1166" s="46">
        <v>3342930</v>
      </c>
      <c r="I1166" s="47">
        <v>0.69369999999999998</v>
      </c>
      <c r="J1166" s="36" t="str">
        <f t="shared" si="36"/>
        <v>6846825</v>
      </c>
      <c r="K1166" s="48" t="str">
        <f t="shared" si="37"/>
        <v>N</v>
      </c>
    </row>
    <row r="1167" spans="1:11" x14ac:dyDescent="0.35">
      <c r="A1167" s="45" t="s">
        <v>2785</v>
      </c>
      <c r="B1167" s="45" t="s">
        <v>1753</v>
      </c>
      <c r="C1167" s="45" t="s">
        <v>17</v>
      </c>
      <c r="D1167" s="45" t="s">
        <v>1779</v>
      </c>
      <c r="E1167" s="45" t="s">
        <v>2170</v>
      </c>
      <c r="F1167" s="45" t="s">
        <v>2786</v>
      </c>
      <c r="G1167" s="45" t="s">
        <v>2169</v>
      </c>
      <c r="H1167" s="46">
        <v>0</v>
      </c>
      <c r="I1167" s="47">
        <v>0</v>
      </c>
      <c r="J1167" s="36" t="str">
        <f t="shared" si="36"/>
        <v>6846835</v>
      </c>
      <c r="K1167" s="48" t="str">
        <f t="shared" si="37"/>
        <v>N</v>
      </c>
    </row>
    <row r="1168" spans="1:11" x14ac:dyDescent="0.35">
      <c r="A1168" s="45" t="s">
        <v>2785</v>
      </c>
      <c r="B1168" s="45" t="s">
        <v>1753</v>
      </c>
      <c r="C1168" s="45" t="s">
        <v>17</v>
      </c>
      <c r="D1168" s="45" t="s">
        <v>1779</v>
      </c>
      <c r="E1168" s="45" t="s">
        <v>19</v>
      </c>
      <c r="F1168" s="45" t="s">
        <v>2786</v>
      </c>
      <c r="G1168" s="45" t="s">
        <v>2169</v>
      </c>
      <c r="H1168" s="46">
        <v>1216124</v>
      </c>
      <c r="I1168" s="47">
        <v>0.53029999999999999</v>
      </c>
      <c r="J1168" s="36" t="str">
        <f t="shared" si="36"/>
        <v>6846835</v>
      </c>
      <c r="K1168" s="48" t="str">
        <f t="shared" si="37"/>
        <v>N</v>
      </c>
    </row>
    <row r="1169" spans="1:11" x14ac:dyDescent="0.35">
      <c r="A1169" s="45" t="s">
        <v>2785</v>
      </c>
      <c r="B1169" s="45" t="s">
        <v>1753</v>
      </c>
      <c r="C1169" s="45" t="s">
        <v>17</v>
      </c>
      <c r="D1169" s="45" t="s">
        <v>1779</v>
      </c>
      <c r="E1169" s="45" t="s">
        <v>2787</v>
      </c>
      <c r="F1169" s="45" t="s">
        <v>2786</v>
      </c>
      <c r="G1169" s="45" t="s">
        <v>2169</v>
      </c>
      <c r="H1169" s="46">
        <v>0</v>
      </c>
      <c r="I1169" s="47">
        <v>0</v>
      </c>
      <c r="J1169" s="36" t="str">
        <f t="shared" si="36"/>
        <v>6846835</v>
      </c>
      <c r="K1169" s="48" t="str">
        <f t="shared" si="37"/>
        <v>N</v>
      </c>
    </row>
    <row r="1170" spans="1:11" x14ac:dyDescent="0.35">
      <c r="A1170" s="45" t="s">
        <v>2785</v>
      </c>
      <c r="B1170" s="45" t="s">
        <v>1753</v>
      </c>
      <c r="C1170" s="45" t="s">
        <v>17</v>
      </c>
      <c r="D1170" s="45" t="s">
        <v>1779</v>
      </c>
      <c r="E1170" s="45" t="s">
        <v>2788</v>
      </c>
      <c r="F1170" s="45" t="s">
        <v>2786</v>
      </c>
      <c r="G1170" s="45" t="s">
        <v>2169</v>
      </c>
      <c r="H1170" s="46">
        <v>1712389</v>
      </c>
      <c r="I1170" s="47">
        <v>0.74670000000000003</v>
      </c>
      <c r="J1170" s="36" t="str">
        <f t="shared" si="36"/>
        <v>6846835</v>
      </c>
      <c r="K1170" s="48" t="str">
        <f t="shared" si="37"/>
        <v>N</v>
      </c>
    </row>
    <row r="1171" spans="1:11" x14ac:dyDescent="0.35">
      <c r="A1171" s="45" t="s">
        <v>2785</v>
      </c>
      <c r="B1171" s="45" t="s">
        <v>1782</v>
      </c>
      <c r="C1171" s="45" t="s">
        <v>17</v>
      </c>
      <c r="D1171" s="45" t="s">
        <v>290</v>
      </c>
      <c r="E1171" s="45" t="s">
        <v>19</v>
      </c>
      <c r="F1171" s="45" t="s">
        <v>289</v>
      </c>
      <c r="G1171" s="45" t="s">
        <v>2198</v>
      </c>
      <c r="H1171" s="46">
        <v>790006</v>
      </c>
      <c r="I1171" s="47">
        <v>0.49009999999999998</v>
      </c>
      <c r="J1171" s="36" t="str">
        <f t="shared" si="36"/>
        <v>6941560</v>
      </c>
      <c r="K1171" s="48" t="str">
        <f t="shared" si="37"/>
        <v>Y</v>
      </c>
    </row>
    <row r="1172" spans="1:11" x14ac:dyDescent="0.35">
      <c r="A1172" s="45" t="s">
        <v>2785</v>
      </c>
      <c r="B1172" s="45" t="s">
        <v>1782</v>
      </c>
      <c r="C1172" s="45" t="s">
        <v>17</v>
      </c>
      <c r="D1172" s="45" t="s">
        <v>290</v>
      </c>
      <c r="E1172" s="45" t="s">
        <v>30</v>
      </c>
      <c r="F1172" s="45" t="s">
        <v>289</v>
      </c>
      <c r="G1172" s="45" t="s">
        <v>2198</v>
      </c>
      <c r="H1172" s="46">
        <v>116542</v>
      </c>
      <c r="I1172" s="47">
        <v>7.2300000000000003E-2</v>
      </c>
      <c r="J1172" s="36" t="str">
        <f t="shared" si="36"/>
        <v>6941560</v>
      </c>
      <c r="K1172" s="48" t="str">
        <f t="shared" si="37"/>
        <v>Y</v>
      </c>
    </row>
    <row r="1173" spans="1:11" x14ac:dyDescent="0.35">
      <c r="A1173" s="45" t="s">
        <v>2785</v>
      </c>
      <c r="B1173" s="45" t="s">
        <v>1782</v>
      </c>
      <c r="C1173" s="45" t="s">
        <v>17</v>
      </c>
      <c r="D1173" s="45" t="s">
        <v>290</v>
      </c>
      <c r="E1173" s="45" t="s">
        <v>2787</v>
      </c>
      <c r="F1173" s="45" t="s">
        <v>289</v>
      </c>
      <c r="G1173" s="45" t="s">
        <v>2198</v>
      </c>
      <c r="H1173" s="46">
        <v>0</v>
      </c>
      <c r="I1173" s="47">
        <v>0</v>
      </c>
      <c r="J1173" s="36" t="str">
        <f t="shared" si="36"/>
        <v>6941560</v>
      </c>
      <c r="K1173" s="48" t="str">
        <f t="shared" si="37"/>
        <v>Y</v>
      </c>
    </row>
    <row r="1174" spans="1:11" x14ac:dyDescent="0.35">
      <c r="A1174" s="45" t="s">
        <v>2785</v>
      </c>
      <c r="B1174" s="45" t="s">
        <v>1782</v>
      </c>
      <c r="C1174" s="45" t="s">
        <v>17</v>
      </c>
      <c r="D1174" s="45" t="s">
        <v>290</v>
      </c>
      <c r="E1174" s="45" t="s">
        <v>2788</v>
      </c>
      <c r="F1174" s="45" t="s">
        <v>289</v>
      </c>
      <c r="G1174" s="45" t="s">
        <v>2198</v>
      </c>
      <c r="H1174" s="46">
        <v>961516</v>
      </c>
      <c r="I1174" s="47">
        <v>0.59650000000000003</v>
      </c>
      <c r="J1174" s="36" t="str">
        <f t="shared" si="36"/>
        <v>6941560</v>
      </c>
      <c r="K1174" s="48" t="str">
        <f t="shared" si="37"/>
        <v>Y</v>
      </c>
    </row>
    <row r="1175" spans="1:11" x14ac:dyDescent="0.35">
      <c r="A1175" s="45" t="s">
        <v>2785</v>
      </c>
      <c r="B1175" s="45" t="s">
        <v>1782</v>
      </c>
      <c r="C1175" s="45" t="s">
        <v>17</v>
      </c>
      <c r="D1175" s="45" t="s">
        <v>1783</v>
      </c>
      <c r="E1175" s="45" t="s">
        <v>2170</v>
      </c>
      <c r="F1175" s="45" t="s">
        <v>2786</v>
      </c>
      <c r="G1175" s="45" t="s">
        <v>2169</v>
      </c>
      <c r="H1175" s="46">
        <v>0</v>
      </c>
      <c r="I1175" s="47">
        <v>0</v>
      </c>
      <c r="J1175" s="36" t="str">
        <f t="shared" si="36"/>
        <v>6946865</v>
      </c>
      <c r="K1175" s="48" t="str">
        <f t="shared" si="37"/>
        <v>N</v>
      </c>
    </row>
    <row r="1176" spans="1:11" x14ac:dyDescent="0.35">
      <c r="A1176" s="45" t="s">
        <v>2785</v>
      </c>
      <c r="B1176" s="45" t="s">
        <v>1782</v>
      </c>
      <c r="C1176" s="45" t="s">
        <v>17</v>
      </c>
      <c r="D1176" s="45" t="s">
        <v>1783</v>
      </c>
      <c r="E1176" s="45" t="s">
        <v>19</v>
      </c>
      <c r="F1176" s="45" t="s">
        <v>2786</v>
      </c>
      <c r="G1176" s="45" t="s">
        <v>2169</v>
      </c>
      <c r="H1176" s="46">
        <v>1693546</v>
      </c>
      <c r="I1176" s="47">
        <v>0.46279999999999999</v>
      </c>
      <c r="J1176" s="36" t="str">
        <f t="shared" si="36"/>
        <v>6946865</v>
      </c>
      <c r="K1176" s="48" t="str">
        <f t="shared" si="37"/>
        <v>N</v>
      </c>
    </row>
    <row r="1177" spans="1:11" x14ac:dyDescent="0.35">
      <c r="A1177" s="45" t="s">
        <v>2785</v>
      </c>
      <c r="B1177" s="45" t="s">
        <v>1782</v>
      </c>
      <c r="C1177" s="45" t="s">
        <v>17</v>
      </c>
      <c r="D1177" s="45" t="s">
        <v>1783</v>
      </c>
      <c r="E1177" s="45" t="s">
        <v>2787</v>
      </c>
      <c r="F1177" s="45" t="s">
        <v>2786</v>
      </c>
      <c r="G1177" s="45" t="s">
        <v>2169</v>
      </c>
      <c r="H1177" s="46">
        <v>0</v>
      </c>
      <c r="I1177" s="47">
        <v>0</v>
      </c>
      <c r="J1177" s="36" t="str">
        <f t="shared" si="36"/>
        <v>6946865</v>
      </c>
      <c r="K1177" s="48" t="str">
        <f t="shared" si="37"/>
        <v>N</v>
      </c>
    </row>
    <row r="1178" spans="1:11" x14ac:dyDescent="0.35">
      <c r="A1178" s="45" t="s">
        <v>2785</v>
      </c>
      <c r="B1178" s="45" t="s">
        <v>1782</v>
      </c>
      <c r="C1178" s="45" t="s">
        <v>17</v>
      </c>
      <c r="D1178" s="45" t="s">
        <v>1783</v>
      </c>
      <c r="E1178" s="45" t="s">
        <v>2788</v>
      </c>
      <c r="F1178" s="45" t="s">
        <v>2786</v>
      </c>
      <c r="G1178" s="45" t="s">
        <v>2169</v>
      </c>
      <c r="H1178" s="46">
        <v>2964437</v>
      </c>
      <c r="I1178" s="47">
        <v>0.81010000000000004</v>
      </c>
      <c r="J1178" s="36" t="str">
        <f t="shared" si="36"/>
        <v>6946865</v>
      </c>
      <c r="K1178" s="48" t="str">
        <f t="shared" si="37"/>
        <v>N</v>
      </c>
    </row>
    <row r="1179" spans="1:11" x14ac:dyDescent="0.35">
      <c r="A1179" s="45" t="s">
        <v>2785</v>
      </c>
      <c r="B1179" s="45" t="s">
        <v>1782</v>
      </c>
      <c r="C1179" s="45" t="s">
        <v>17</v>
      </c>
      <c r="D1179" s="45" t="s">
        <v>1786</v>
      </c>
      <c r="E1179" s="45" t="s">
        <v>2170</v>
      </c>
      <c r="F1179" s="45" t="s">
        <v>1782</v>
      </c>
      <c r="G1179" s="45" t="s">
        <v>2198</v>
      </c>
      <c r="H1179" s="46">
        <v>0</v>
      </c>
      <c r="I1179" s="47">
        <v>0</v>
      </c>
      <c r="J1179" s="36" t="str">
        <f t="shared" si="36"/>
        <v>6946895</v>
      </c>
      <c r="K1179" s="48" t="str">
        <f t="shared" si="37"/>
        <v>Y</v>
      </c>
    </row>
    <row r="1180" spans="1:11" x14ac:dyDescent="0.35">
      <c r="A1180" s="45" t="s">
        <v>2785</v>
      </c>
      <c r="B1180" s="45" t="s">
        <v>1782</v>
      </c>
      <c r="C1180" s="45" t="s">
        <v>17</v>
      </c>
      <c r="D1180" s="45" t="s">
        <v>1786</v>
      </c>
      <c r="E1180" s="45" t="s">
        <v>19</v>
      </c>
      <c r="F1180" s="45" t="s">
        <v>1782</v>
      </c>
      <c r="G1180" s="45" t="s">
        <v>2198</v>
      </c>
      <c r="H1180" s="46">
        <v>1539937</v>
      </c>
      <c r="I1180" s="47">
        <v>0.34649999999999997</v>
      </c>
      <c r="J1180" s="36" t="str">
        <f t="shared" si="36"/>
        <v>6946895</v>
      </c>
      <c r="K1180" s="48" t="str">
        <f t="shared" si="37"/>
        <v>Y</v>
      </c>
    </row>
    <row r="1181" spans="1:11" x14ac:dyDescent="0.35">
      <c r="A1181" s="45" t="s">
        <v>2785</v>
      </c>
      <c r="B1181" s="45" t="s">
        <v>1782</v>
      </c>
      <c r="C1181" s="45" t="s">
        <v>17</v>
      </c>
      <c r="D1181" s="45" t="s">
        <v>1786</v>
      </c>
      <c r="E1181" s="45" t="s">
        <v>2787</v>
      </c>
      <c r="F1181" s="45" t="s">
        <v>1782</v>
      </c>
      <c r="G1181" s="45" t="s">
        <v>2198</v>
      </c>
      <c r="H1181" s="46">
        <v>0</v>
      </c>
      <c r="I1181" s="47">
        <v>0</v>
      </c>
      <c r="J1181" s="36" t="str">
        <f t="shared" si="36"/>
        <v>6946895</v>
      </c>
      <c r="K1181" s="48" t="str">
        <f t="shared" si="37"/>
        <v>Y</v>
      </c>
    </row>
    <row r="1182" spans="1:11" x14ac:dyDescent="0.35">
      <c r="A1182" s="45" t="s">
        <v>2785</v>
      </c>
      <c r="B1182" s="45" t="s">
        <v>1782</v>
      </c>
      <c r="C1182" s="45" t="s">
        <v>17</v>
      </c>
      <c r="D1182" s="45" t="s">
        <v>1786</v>
      </c>
      <c r="E1182" s="45" t="s">
        <v>2788</v>
      </c>
      <c r="F1182" s="45" t="s">
        <v>1782</v>
      </c>
      <c r="G1182" s="45" t="s">
        <v>2198</v>
      </c>
      <c r="H1182" s="46">
        <v>2491898</v>
      </c>
      <c r="I1182" s="47">
        <v>0.56069999999999998</v>
      </c>
      <c r="J1182" s="36" t="str">
        <f t="shared" si="36"/>
        <v>6946895</v>
      </c>
      <c r="K1182" s="48" t="str">
        <f t="shared" si="37"/>
        <v>Y</v>
      </c>
    </row>
    <row r="1183" spans="1:11" x14ac:dyDescent="0.35">
      <c r="A1183" s="45" t="s">
        <v>2785</v>
      </c>
      <c r="B1183" s="45" t="s">
        <v>1782</v>
      </c>
      <c r="C1183" s="45" t="s">
        <v>17</v>
      </c>
      <c r="D1183" s="45" t="s">
        <v>1790</v>
      </c>
      <c r="E1183" s="45" t="s">
        <v>2170</v>
      </c>
      <c r="F1183" s="45" t="s">
        <v>2786</v>
      </c>
      <c r="G1183" s="45" t="s">
        <v>2169</v>
      </c>
      <c r="H1183" s="46">
        <v>0</v>
      </c>
      <c r="I1183" s="47">
        <v>0</v>
      </c>
      <c r="J1183" s="36" t="str">
        <f t="shared" si="36"/>
        <v>6946900</v>
      </c>
      <c r="K1183" s="48" t="str">
        <f t="shared" si="37"/>
        <v>N</v>
      </c>
    </row>
    <row r="1184" spans="1:11" x14ac:dyDescent="0.35">
      <c r="A1184" s="45" t="s">
        <v>2785</v>
      </c>
      <c r="B1184" s="45" t="s">
        <v>1782</v>
      </c>
      <c r="C1184" s="45" t="s">
        <v>17</v>
      </c>
      <c r="D1184" s="45" t="s">
        <v>1790</v>
      </c>
      <c r="E1184" s="45" t="s">
        <v>19</v>
      </c>
      <c r="F1184" s="45" t="s">
        <v>2786</v>
      </c>
      <c r="G1184" s="45" t="s">
        <v>2169</v>
      </c>
      <c r="H1184" s="46">
        <v>1045031</v>
      </c>
      <c r="I1184" s="47">
        <v>0.3881</v>
      </c>
      <c r="J1184" s="36" t="str">
        <f t="shared" si="36"/>
        <v>6946900</v>
      </c>
      <c r="K1184" s="48" t="str">
        <f t="shared" si="37"/>
        <v>N</v>
      </c>
    </row>
    <row r="1185" spans="1:11" x14ac:dyDescent="0.35">
      <c r="A1185" s="45" t="s">
        <v>2785</v>
      </c>
      <c r="B1185" s="45" t="s">
        <v>1782</v>
      </c>
      <c r="C1185" s="45" t="s">
        <v>17</v>
      </c>
      <c r="D1185" s="45" t="s">
        <v>1790</v>
      </c>
      <c r="E1185" s="45" t="s">
        <v>2787</v>
      </c>
      <c r="F1185" s="45" t="s">
        <v>2786</v>
      </c>
      <c r="G1185" s="45" t="s">
        <v>2169</v>
      </c>
      <c r="H1185" s="46">
        <v>0</v>
      </c>
      <c r="I1185" s="47">
        <v>0</v>
      </c>
      <c r="J1185" s="36" t="str">
        <f t="shared" si="36"/>
        <v>6946900</v>
      </c>
      <c r="K1185" s="48" t="str">
        <f t="shared" si="37"/>
        <v>N</v>
      </c>
    </row>
    <row r="1186" spans="1:11" x14ac:dyDescent="0.35">
      <c r="A1186" s="45" t="s">
        <v>2785</v>
      </c>
      <c r="B1186" s="45" t="s">
        <v>1782</v>
      </c>
      <c r="C1186" s="45" t="s">
        <v>17</v>
      </c>
      <c r="D1186" s="45" t="s">
        <v>1790</v>
      </c>
      <c r="E1186" s="45" t="s">
        <v>2788</v>
      </c>
      <c r="F1186" s="45" t="s">
        <v>2786</v>
      </c>
      <c r="G1186" s="45" t="s">
        <v>2169</v>
      </c>
      <c r="H1186" s="46">
        <v>1608341</v>
      </c>
      <c r="I1186" s="47">
        <v>0.59730000000000005</v>
      </c>
      <c r="J1186" s="36" t="str">
        <f t="shared" si="36"/>
        <v>6946900</v>
      </c>
      <c r="K1186" s="48" t="str">
        <f t="shared" si="37"/>
        <v>N</v>
      </c>
    </row>
    <row r="1187" spans="1:11" x14ac:dyDescent="0.35">
      <c r="A1187" s="45" t="s">
        <v>2785</v>
      </c>
      <c r="B1187" s="45" t="s">
        <v>1782</v>
      </c>
      <c r="C1187" s="45" t="s">
        <v>17</v>
      </c>
      <c r="D1187" s="45" t="s">
        <v>1794</v>
      </c>
      <c r="E1187" s="45" t="s">
        <v>2170</v>
      </c>
      <c r="F1187" s="45" t="s">
        <v>2786</v>
      </c>
      <c r="G1187" s="45" t="s">
        <v>2169</v>
      </c>
      <c r="H1187" s="46">
        <v>0</v>
      </c>
      <c r="I1187" s="47">
        <v>0</v>
      </c>
      <c r="J1187" s="36" t="str">
        <f t="shared" si="36"/>
        <v>6946910</v>
      </c>
      <c r="K1187" s="48" t="str">
        <f t="shared" si="37"/>
        <v>N</v>
      </c>
    </row>
    <row r="1188" spans="1:11" x14ac:dyDescent="0.35">
      <c r="A1188" s="45" t="s">
        <v>2785</v>
      </c>
      <c r="B1188" s="45" t="s">
        <v>1782</v>
      </c>
      <c r="C1188" s="45" t="s">
        <v>17</v>
      </c>
      <c r="D1188" s="45" t="s">
        <v>1794</v>
      </c>
      <c r="E1188" s="45" t="s">
        <v>19</v>
      </c>
      <c r="F1188" s="45" t="s">
        <v>2786</v>
      </c>
      <c r="G1188" s="45" t="s">
        <v>2169</v>
      </c>
      <c r="H1188" s="46">
        <v>1262094</v>
      </c>
      <c r="I1188" s="47">
        <v>0.51790000000000003</v>
      </c>
      <c r="J1188" s="36" t="str">
        <f t="shared" si="36"/>
        <v>6946910</v>
      </c>
      <c r="K1188" s="48" t="str">
        <f t="shared" si="37"/>
        <v>N</v>
      </c>
    </row>
    <row r="1189" spans="1:11" x14ac:dyDescent="0.35">
      <c r="A1189" s="45" t="s">
        <v>2785</v>
      </c>
      <c r="B1189" s="45" t="s">
        <v>1782</v>
      </c>
      <c r="C1189" s="45" t="s">
        <v>17</v>
      </c>
      <c r="D1189" s="45" t="s">
        <v>1794</v>
      </c>
      <c r="E1189" s="45" t="s">
        <v>2787</v>
      </c>
      <c r="F1189" s="45" t="s">
        <v>2786</v>
      </c>
      <c r="G1189" s="45" t="s">
        <v>2169</v>
      </c>
      <c r="H1189" s="46">
        <v>0</v>
      </c>
      <c r="I1189" s="47">
        <v>0</v>
      </c>
      <c r="J1189" s="36" t="str">
        <f t="shared" si="36"/>
        <v>6946910</v>
      </c>
      <c r="K1189" s="48" t="str">
        <f t="shared" si="37"/>
        <v>N</v>
      </c>
    </row>
    <row r="1190" spans="1:11" x14ac:dyDescent="0.35">
      <c r="A1190" s="45" t="s">
        <v>2785</v>
      </c>
      <c r="B1190" s="45" t="s">
        <v>1782</v>
      </c>
      <c r="C1190" s="45" t="s">
        <v>17</v>
      </c>
      <c r="D1190" s="45" t="s">
        <v>1794</v>
      </c>
      <c r="E1190" s="45" t="s">
        <v>2788</v>
      </c>
      <c r="F1190" s="45" t="s">
        <v>2786</v>
      </c>
      <c r="G1190" s="45" t="s">
        <v>2169</v>
      </c>
      <c r="H1190" s="46">
        <v>2166932</v>
      </c>
      <c r="I1190" s="47">
        <v>0.88919999999999999</v>
      </c>
      <c r="J1190" s="36" t="str">
        <f t="shared" si="36"/>
        <v>6946910</v>
      </c>
      <c r="K1190" s="48" t="str">
        <f t="shared" si="37"/>
        <v>N</v>
      </c>
    </row>
    <row r="1191" spans="1:11" x14ac:dyDescent="0.35">
      <c r="A1191" s="45" t="s">
        <v>2785</v>
      </c>
      <c r="B1191" s="45" t="s">
        <v>1811</v>
      </c>
      <c r="C1191" s="45" t="s">
        <v>17</v>
      </c>
      <c r="D1191" s="45" t="s">
        <v>803</v>
      </c>
      <c r="E1191" s="45" t="s">
        <v>2170</v>
      </c>
      <c r="F1191" s="45" t="s">
        <v>768</v>
      </c>
      <c r="G1191" s="45" t="s">
        <v>2198</v>
      </c>
      <c r="H1191" s="46">
        <v>0</v>
      </c>
      <c r="I1191" s="47">
        <v>0</v>
      </c>
      <c r="J1191" s="36" t="str">
        <f t="shared" si="36"/>
        <v>7043455</v>
      </c>
      <c r="K1191" s="48" t="str">
        <f t="shared" si="37"/>
        <v>Y</v>
      </c>
    </row>
    <row r="1192" spans="1:11" x14ac:dyDescent="0.35">
      <c r="A1192" s="45" t="s">
        <v>2785</v>
      </c>
      <c r="B1192" s="45" t="s">
        <v>1811</v>
      </c>
      <c r="C1192" s="45" t="s">
        <v>17</v>
      </c>
      <c r="D1192" s="45" t="s">
        <v>803</v>
      </c>
      <c r="E1192" s="45" t="s">
        <v>19</v>
      </c>
      <c r="F1192" s="45" t="s">
        <v>768</v>
      </c>
      <c r="G1192" s="45" t="s">
        <v>2198</v>
      </c>
      <c r="H1192" s="46">
        <v>942454</v>
      </c>
      <c r="I1192" s="47">
        <v>0.78759999999999997</v>
      </c>
      <c r="J1192" s="36" t="str">
        <f t="shared" si="36"/>
        <v>7043455</v>
      </c>
      <c r="K1192" s="48" t="str">
        <f t="shared" si="37"/>
        <v>Y</v>
      </c>
    </row>
    <row r="1193" spans="1:11" x14ac:dyDescent="0.35">
      <c r="A1193" s="45" t="s">
        <v>2785</v>
      </c>
      <c r="B1193" s="45" t="s">
        <v>1811</v>
      </c>
      <c r="C1193" s="45" t="s">
        <v>17</v>
      </c>
      <c r="D1193" s="45" t="s">
        <v>803</v>
      </c>
      <c r="E1193" s="45" t="s">
        <v>2787</v>
      </c>
      <c r="F1193" s="45" t="s">
        <v>768</v>
      </c>
      <c r="G1193" s="45" t="s">
        <v>2198</v>
      </c>
      <c r="H1193" s="46">
        <v>0</v>
      </c>
      <c r="I1193" s="47">
        <v>0</v>
      </c>
      <c r="J1193" s="36" t="str">
        <f t="shared" si="36"/>
        <v>7043455</v>
      </c>
      <c r="K1193" s="48" t="str">
        <f t="shared" si="37"/>
        <v>Y</v>
      </c>
    </row>
    <row r="1194" spans="1:11" x14ac:dyDescent="0.35">
      <c r="A1194" s="45" t="s">
        <v>2785</v>
      </c>
      <c r="B1194" s="45" t="s">
        <v>1811</v>
      </c>
      <c r="C1194" s="45" t="s">
        <v>17</v>
      </c>
      <c r="D1194" s="45" t="s">
        <v>803</v>
      </c>
      <c r="E1194" s="45" t="s">
        <v>2788</v>
      </c>
      <c r="F1194" s="45" t="s">
        <v>768</v>
      </c>
      <c r="G1194" s="45" t="s">
        <v>2198</v>
      </c>
      <c r="H1194" s="46">
        <v>750636</v>
      </c>
      <c r="I1194" s="47">
        <v>0.62729999999999997</v>
      </c>
      <c r="J1194" s="36" t="str">
        <f t="shared" si="36"/>
        <v>7043455</v>
      </c>
      <c r="K1194" s="48" t="str">
        <f t="shared" si="37"/>
        <v>Y</v>
      </c>
    </row>
    <row r="1195" spans="1:11" x14ac:dyDescent="0.35">
      <c r="A1195" s="45" t="s">
        <v>2785</v>
      </c>
      <c r="B1195" s="45" t="s">
        <v>1811</v>
      </c>
      <c r="C1195" s="45" t="s">
        <v>17</v>
      </c>
      <c r="D1195" s="45" t="s">
        <v>1812</v>
      </c>
      <c r="E1195" s="45" t="s">
        <v>2170</v>
      </c>
      <c r="F1195" s="45" t="s">
        <v>2786</v>
      </c>
      <c r="G1195" s="45" t="s">
        <v>2169</v>
      </c>
      <c r="H1195" s="46">
        <v>0</v>
      </c>
      <c r="I1195" s="47">
        <v>0</v>
      </c>
      <c r="J1195" s="36" t="str">
        <f t="shared" si="36"/>
        <v>7046995</v>
      </c>
      <c r="K1195" s="48" t="str">
        <f t="shared" si="37"/>
        <v>N</v>
      </c>
    </row>
    <row r="1196" spans="1:11" x14ac:dyDescent="0.35">
      <c r="A1196" s="45" t="s">
        <v>2785</v>
      </c>
      <c r="B1196" s="45" t="s">
        <v>1811</v>
      </c>
      <c r="C1196" s="45" t="s">
        <v>17</v>
      </c>
      <c r="D1196" s="45" t="s">
        <v>1812</v>
      </c>
      <c r="E1196" s="45" t="s">
        <v>19</v>
      </c>
      <c r="F1196" s="45" t="s">
        <v>2786</v>
      </c>
      <c r="G1196" s="45" t="s">
        <v>2169</v>
      </c>
      <c r="H1196" s="46">
        <v>3267114</v>
      </c>
      <c r="I1196" s="47">
        <v>0.27950000000000003</v>
      </c>
      <c r="J1196" s="36" t="str">
        <f t="shared" si="36"/>
        <v>7046995</v>
      </c>
      <c r="K1196" s="48" t="str">
        <f t="shared" si="37"/>
        <v>N</v>
      </c>
    </row>
    <row r="1197" spans="1:11" x14ac:dyDescent="0.35">
      <c r="A1197" s="45" t="s">
        <v>2785</v>
      </c>
      <c r="B1197" s="45" t="s">
        <v>1811</v>
      </c>
      <c r="C1197" s="45" t="s">
        <v>17</v>
      </c>
      <c r="D1197" s="45" t="s">
        <v>1812</v>
      </c>
      <c r="E1197" s="45" t="s">
        <v>2787</v>
      </c>
      <c r="F1197" s="45" t="s">
        <v>2786</v>
      </c>
      <c r="G1197" s="45" t="s">
        <v>2169</v>
      </c>
      <c r="H1197" s="46">
        <v>0</v>
      </c>
      <c r="I1197" s="47">
        <v>0</v>
      </c>
      <c r="J1197" s="36" t="str">
        <f t="shared" si="36"/>
        <v>7046995</v>
      </c>
      <c r="K1197" s="48" t="str">
        <f t="shared" si="37"/>
        <v>N</v>
      </c>
    </row>
    <row r="1198" spans="1:11" x14ac:dyDescent="0.35">
      <c r="A1198" s="45" t="s">
        <v>2785</v>
      </c>
      <c r="B1198" s="45" t="s">
        <v>1811</v>
      </c>
      <c r="C1198" s="45" t="s">
        <v>17</v>
      </c>
      <c r="D1198" s="45" t="s">
        <v>1812</v>
      </c>
      <c r="E1198" s="45" t="s">
        <v>2788</v>
      </c>
      <c r="F1198" s="45" t="s">
        <v>2786</v>
      </c>
      <c r="G1198" s="45" t="s">
        <v>2169</v>
      </c>
      <c r="H1198" s="46">
        <v>6054973</v>
      </c>
      <c r="I1198" s="47">
        <v>0.51800000000000002</v>
      </c>
      <c r="J1198" s="36" t="str">
        <f t="shared" si="36"/>
        <v>7046995</v>
      </c>
      <c r="K1198" s="48" t="str">
        <f t="shared" si="37"/>
        <v>N</v>
      </c>
    </row>
    <row r="1199" spans="1:11" x14ac:dyDescent="0.35">
      <c r="A1199" s="45" t="s">
        <v>2785</v>
      </c>
      <c r="B1199" s="45" t="s">
        <v>1814</v>
      </c>
      <c r="C1199" s="45" t="s">
        <v>17</v>
      </c>
      <c r="D1199" s="45" t="s">
        <v>1235</v>
      </c>
      <c r="E1199" s="45" t="s">
        <v>2170</v>
      </c>
      <c r="F1199" s="45" t="s">
        <v>1234</v>
      </c>
      <c r="G1199" s="45" t="s">
        <v>2198</v>
      </c>
      <c r="H1199" s="46">
        <v>0</v>
      </c>
      <c r="I1199" s="47">
        <v>0</v>
      </c>
      <c r="J1199" s="36" t="str">
        <f t="shared" si="36"/>
        <v>7144805</v>
      </c>
      <c r="K1199" s="48" t="str">
        <f t="shared" si="37"/>
        <v>Y</v>
      </c>
    </row>
    <row r="1200" spans="1:11" x14ac:dyDescent="0.35">
      <c r="A1200" s="45" t="s">
        <v>2785</v>
      </c>
      <c r="B1200" s="45" t="s">
        <v>1814</v>
      </c>
      <c r="C1200" s="45" t="s">
        <v>17</v>
      </c>
      <c r="D1200" s="45" t="s">
        <v>1235</v>
      </c>
      <c r="E1200" s="45" t="s">
        <v>19</v>
      </c>
      <c r="F1200" s="45" t="s">
        <v>1234</v>
      </c>
      <c r="G1200" s="45" t="s">
        <v>2198</v>
      </c>
      <c r="H1200" s="46">
        <v>968945</v>
      </c>
      <c r="I1200" s="47">
        <v>0.24970000000000001</v>
      </c>
      <c r="J1200" s="36" t="str">
        <f t="shared" si="36"/>
        <v>7144805</v>
      </c>
      <c r="K1200" s="48" t="str">
        <f t="shared" si="37"/>
        <v>Y</v>
      </c>
    </row>
    <row r="1201" spans="1:11" x14ac:dyDescent="0.35">
      <c r="A1201" s="45" t="s">
        <v>2785</v>
      </c>
      <c r="B1201" s="45" t="s">
        <v>1814</v>
      </c>
      <c r="C1201" s="45" t="s">
        <v>17</v>
      </c>
      <c r="D1201" s="45" t="s">
        <v>1235</v>
      </c>
      <c r="E1201" s="45" t="s">
        <v>50</v>
      </c>
      <c r="F1201" s="45" t="s">
        <v>1234</v>
      </c>
      <c r="G1201" s="45" t="s">
        <v>2198</v>
      </c>
      <c r="H1201" s="46">
        <v>1403681</v>
      </c>
      <c r="I1201" s="47">
        <v>0.25669999999999998</v>
      </c>
      <c r="J1201" s="36" t="str">
        <f t="shared" si="36"/>
        <v>7144805</v>
      </c>
      <c r="K1201" s="48" t="str">
        <f t="shared" si="37"/>
        <v>Y</v>
      </c>
    </row>
    <row r="1202" spans="1:11" x14ac:dyDescent="0.35">
      <c r="A1202" s="45" t="s">
        <v>2785</v>
      </c>
      <c r="B1202" s="45" t="s">
        <v>1814</v>
      </c>
      <c r="C1202" s="45" t="s">
        <v>17</v>
      </c>
      <c r="D1202" s="45" t="s">
        <v>1235</v>
      </c>
      <c r="E1202" s="45" t="s">
        <v>2787</v>
      </c>
      <c r="F1202" s="45" t="s">
        <v>1234</v>
      </c>
      <c r="G1202" s="45" t="s">
        <v>2198</v>
      </c>
      <c r="H1202" s="46">
        <v>0</v>
      </c>
      <c r="I1202" s="47">
        <v>0</v>
      </c>
      <c r="J1202" s="36" t="str">
        <f t="shared" si="36"/>
        <v>7144805</v>
      </c>
      <c r="K1202" s="48" t="str">
        <f t="shared" si="37"/>
        <v>Y</v>
      </c>
    </row>
    <row r="1203" spans="1:11" x14ac:dyDescent="0.35">
      <c r="A1203" s="45" t="s">
        <v>2785</v>
      </c>
      <c r="B1203" s="45" t="s">
        <v>1814</v>
      </c>
      <c r="C1203" s="45" t="s">
        <v>17</v>
      </c>
      <c r="D1203" s="45" t="s">
        <v>1235</v>
      </c>
      <c r="E1203" s="45" t="s">
        <v>2788</v>
      </c>
      <c r="F1203" s="45" t="s">
        <v>1234</v>
      </c>
      <c r="G1203" s="45" t="s">
        <v>2198</v>
      </c>
      <c r="H1203" s="46">
        <v>2505599</v>
      </c>
      <c r="I1203" s="47">
        <v>0.64570000000000005</v>
      </c>
      <c r="J1203" s="36" t="str">
        <f t="shared" si="36"/>
        <v>7144805</v>
      </c>
      <c r="K1203" s="48" t="str">
        <f t="shared" si="37"/>
        <v>Y</v>
      </c>
    </row>
    <row r="1204" spans="1:11" x14ac:dyDescent="0.35">
      <c r="A1204" s="45" t="s">
        <v>2785</v>
      </c>
      <c r="B1204" s="45" t="s">
        <v>1814</v>
      </c>
      <c r="C1204" s="45" t="s">
        <v>17</v>
      </c>
      <c r="D1204" s="45" t="s">
        <v>1815</v>
      </c>
      <c r="E1204" s="45" t="s">
        <v>2170</v>
      </c>
      <c r="F1204" s="45" t="s">
        <v>1814</v>
      </c>
      <c r="G1204" s="45" t="s">
        <v>2198</v>
      </c>
      <c r="H1204" s="46">
        <v>0</v>
      </c>
      <c r="I1204" s="47">
        <v>0</v>
      </c>
      <c r="J1204" s="36" t="str">
        <f t="shared" si="36"/>
        <v>7147150</v>
      </c>
      <c r="K1204" s="48" t="str">
        <f t="shared" si="37"/>
        <v>Y</v>
      </c>
    </row>
    <row r="1205" spans="1:11" x14ac:dyDescent="0.35">
      <c r="A1205" s="45" t="s">
        <v>2785</v>
      </c>
      <c r="B1205" s="45" t="s">
        <v>1814</v>
      </c>
      <c r="C1205" s="45" t="s">
        <v>17</v>
      </c>
      <c r="D1205" s="45" t="s">
        <v>1815</v>
      </c>
      <c r="E1205" s="45" t="s">
        <v>19</v>
      </c>
      <c r="F1205" s="45" t="s">
        <v>1814</v>
      </c>
      <c r="G1205" s="45" t="s">
        <v>2198</v>
      </c>
      <c r="H1205" s="46">
        <v>1730808</v>
      </c>
      <c r="I1205" s="47">
        <v>0.44879999999999998</v>
      </c>
      <c r="J1205" s="36" t="str">
        <f t="shared" si="36"/>
        <v>7147150</v>
      </c>
      <c r="K1205" s="48" t="str">
        <f t="shared" si="37"/>
        <v>Y</v>
      </c>
    </row>
    <row r="1206" spans="1:11" x14ac:dyDescent="0.35">
      <c r="A1206" s="45" t="s">
        <v>2785</v>
      </c>
      <c r="B1206" s="45" t="s">
        <v>1814</v>
      </c>
      <c r="C1206" s="45" t="s">
        <v>17</v>
      </c>
      <c r="D1206" s="45" t="s">
        <v>1815</v>
      </c>
      <c r="E1206" s="45" t="s">
        <v>2787</v>
      </c>
      <c r="F1206" s="45" t="s">
        <v>1814</v>
      </c>
      <c r="G1206" s="45" t="s">
        <v>2198</v>
      </c>
      <c r="H1206" s="46">
        <v>0</v>
      </c>
      <c r="I1206" s="47">
        <v>0</v>
      </c>
      <c r="J1206" s="36" t="str">
        <f t="shared" si="36"/>
        <v>7147150</v>
      </c>
      <c r="K1206" s="48" t="str">
        <f t="shared" si="37"/>
        <v>Y</v>
      </c>
    </row>
    <row r="1207" spans="1:11" x14ac:dyDescent="0.35">
      <c r="A1207" s="45" t="s">
        <v>2785</v>
      </c>
      <c r="B1207" s="45" t="s">
        <v>1814</v>
      </c>
      <c r="C1207" s="45" t="s">
        <v>17</v>
      </c>
      <c r="D1207" s="45" t="s">
        <v>1815</v>
      </c>
      <c r="E1207" s="45" t="s">
        <v>2788</v>
      </c>
      <c r="F1207" s="45" t="s">
        <v>1814</v>
      </c>
      <c r="G1207" s="45" t="s">
        <v>2198</v>
      </c>
      <c r="H1207" s="46">
        <v>2145770</v>
      </c>
      <c r="I1207" s="47">
        <v>0.55640000000000001</v>
      </c>
      <c r="J1207" s="36" t="str">
        <f t="shared" si="36"/>
        <v>7147150</v>
      </c>
      <c r="K1207" s="48" t="str">
        <f t="shared" si="37"/>
        <v>Y</v>
      </c>
    </row>
    <row r="1208" spans="1:11" x14ac:dyDescent="0.35">
      <c r="A1208" s="45" t="s">
        <v>2785</v>
      </c>
      <c r="B1208" s="45" t="s">
        <v>1814</v>
      </c>
      <c r="C1208" s="45" t="s">
        <v>17</v>
      </c>
      <c r="D1208" s="45" t="s">
        <v>1822</v>
      </c>
      <c r="E1208" s="45" t="s">
        <v>19</v>
      </c>
      <c r="F1208" s="45" t="s">
        <v>2786</v>
      </c>
      <c r="G1208" s="45" t="s">
        <v>2169</v>
      </c>
      <c r="H1208" s="46">
        <v>16070914</v>
      </c>
      <c r="I1208" s="47">
        <v>0.42649999999999999</v>
      </c>
      <c r="J1208" s="36" t="str">
        <f t="shared" si="36"/>
        <v>7147175</v>
      </c>
      <c r="K1208" s="48" t="str">
        <f t="shared" si="37"/>
        <v>N</v>
      </c>
    </row>
    <row r="1209" spans="1:11" x14ac:dyDescent="0.35">
      <c r="A1209" s="45" t="s">
        <v>2785</v>
      </c>
      <c r="B1209" s="45" t="s">
        <v>1814</v>
      </c>
      <c r="C1209" s="45" t="s">
        <v>17</v>
      </c>
      <c r="D1209" s="45" t="s">
        <v>1822</v>
      </c>
      <c r="E1209" s="45" t="s">
        <v>2787</v>
      </c>
      <c r="F1209" s="45" t="s">
        <v>2786</v>
      </c>
      <c r="G1209" s="45" t="s">
        <v>2169</v>
      </c>
      <c r="H1209" s="46">
        <v>0</v>
      </c>
      <c r="I1209" s="47">
        <v>0</v>
      </c>
      <c r="J1209" s="36" t="str">
        <f t="shared" si="36"/>
        <v>7147175</v>
      </c>
      <c r="K1209" s="48" t="str">
        <f t="shared" si="37"/>
        <v>N</v>
      </c>
    </row>
    <row r="1210" spans="1:11" x14ac:dyDescent="0.35">
      <c r="A1210" s="45" t="s">
        <v>2785</v>
      </c>
      <c r="B1210" s="45" t="s">
        <v>1814</v>
      </c>
      <c r="C1210" s="45" t="s">
        <v>17</v>
      </c>
      <c r="D1210" s="45" t="s">
        <v>1822</v>
      </c>
      <c r="E1210" s="45" t="s">
        <v>2788</v>
      </c>
      <c r="F1210" s="45" t="s">
        <v>2786</v>
      </c>
      <c r="G1210" s="45" t="s">
        <v>2169</v>
      </c>
      <c r="H1210" s="46">
        <v>18878143</v>
      </c>
      <c r="I1210" s="47">
        <v>0.501</v>
      </c>
      <c r="J1210" s="36" t="str">
        <f t="shared" si="36"/>
        <v>7147175</v>
      </c>
      <c r="K1210" s="48" t="str">
        <f t="shared" si="37"/>
        <v>N</v>
      </c>
    </row>
    <row r="1211" spans="1:11" x14ac:dyDescent="0.35">
      <c r="A1211" s="45" t="s">
        <v>2785</v>
      </c>
      <c r="B1211" s="45" t="s">
        <v>1814</v>
      </c>
      <c r="C1211" s="45" t="s">
        <v>17</v>
      </c>
      <c r="D1211" s="45" t="s">
        <v>1833</v>
      </c>
      <c r="E1211" s="45" t="s">
        <v>2206</v>
      </c>
      <c r="F1211" s="45" t="s">
        <v>2786</v>
      </c>
      <c r="G1211" s="45" t="s">
        <v>2169</v>
      </c>
      <c r="H1211" s="46">
        <v>2610967</v>
      </c>
      <c r="I1211" s="47">
        <v>0.24340000000000001</v>
      </c>
      <c r="J1211" s="36" t="str">
        <f t="shared" si="36"/>
        <v>7147200</v>
      </c>
      <c r="K1211" s="48" t="str">
        <f t="shared" si="37"/>
        <v>N</v>
      </c>
    </row>
    <row r="1212" spans="1:11" x14ac:dyDescent="0.35">
      <c r="A1212" s="45" t="s">
        <v>2785</v>
      </c>
      <c r="B1212" s="45" t="s">
        <v>1814</v>
      </c>
      <c r="C1212" s="45" t="s">
        <v>17</v>
      </c>
      <c r="D1212" s="45" t="s">
        <v>1833</v>
      </c>
      <c r="E1212" s="45" t="s">
        <v>19</v>
      </c>
      <c r="F1212" s="45" t="s">
        <v>2786</v>
      </c>
      <c r="G1212" s="45" t="s">
        <v>2169</v>
      </c>
      <c r="H1212" s="46">
        <v>6780530</v>
      </c>
      <c r="I1212" s="47">
        <v>0.68700000000000006</v>
      </c>
      <c r="J1212" s="36" t="str">
        <f t="shared" si="36"/>
        <v>7147200</v>
      </c>
      <c r="K1212" s="48" t="str">
        <f t="shared" si="37"/>
        <v>N</v>
      </c>
    </row>
    <row r="1213" spans="1:11" x14ac:dyDescent="0.35">
      <c r="A1213" s="45" t="s">
        <v>2785</v>
      </c>
      <c r="B1213" s="45" t="s">
        <v>1814</v>
      </c>
      <c r="C1213" s="45" t="s">
        <v>17</v>
      </c>
      <c r="D1213" s="45" t="s">
        <v>1833</v>
      </c>
      <c r="E1213" s="45" t="s">
        <v>50</v>
      </c>
      <c r="F1213" s="45" t="s">
        <v>2786</v>
      </c>
      <c r="G1213" s="45" t="s">
        <v>2169</v>
      </c>
      <c r="H1213" s="46">
        <v>1115614</v>
      </c>
      <c r="I1213" s="47">
        <v>0.104</v>
      </c>
      <c r="J1213" s="36" t="str">
        <f t="shared" si="36"/>
        <v>7147200</v>
      </c>
      <c r="K1213" s="48" t="str">
        <f t="shared" si="37"/>
        <v>N</v>
      </c>
    </row>
    <row r="1214" spans="1:11" x14ac:dyDescent="0.35">
      <c r="A1214" s="45" t="s">
        <v>2785</v>
      </c>
      <c r="B1214" s="45" t="s">
        <v>1814</v>
      </c>
      <c r="C1214" s="45" t="s">
        <v>17</v>
      </c>
      <c r="D1214" s="45" t="s">
        <v>1833</v>
      </c>
      <c r="E1214" s="45" t="s">
        <v>2787</v>
      </c>
      <c r="F1214" s="45" t="s">
        <v>2786</v>
      </c>
      <c r="G1214" s="45" t="s">
        <v>2169</v>
      </c>
      <c r="H1214" s="46">
        <v>0</v>
      </c>
      <c r="I1214" s="47">
        <v>0</v>
      </c>
      <c r="J1214" s="36" t="str">
        <f t="shared" si="36"/>
        <v>7147200</v>
      </c>
      <c r="K1214" s="48" t="str">
        <f t="shared" si="37"/>
        <v>N</v>
      </c>
    </row>
    <row r="1215" spans="1:11" x14ac:dyDescent="0.35">
      <c r="A1215" s="45" t="s">
        <v>2785</v>
      </c>
      <c r="B1215" s="45" t="s">
        <v>1814</v>
      </c>
      <c r="C1215" s="45" t="s">
        <v>17</v>
      </c>
      <c r="D1215" s="45" t="s">
        <v>1833</v>
      </c>
      <c r="E1215" s="45" t="s">
        <v>2788</v>
      </c>
      <c r="F1215" s="45" t="s">
        <v>2786</v>
      </c>
      <c r="G1215" s="45" t="s">
        <v>2169</v>
      </c>
      <c r="H1215" s="46">
        <v>3951855</v>
      </c>
      <c r="I1215" s="47">
        <v>0.40039999999999998</v>
      </c>
      <c r="J1215" s="36" t="str">
        <f t="shared" si="36"/>
        <v>7147200</v>
      </c>
      <c r="K1215" s="48" t="str">
        <f t="shared" si="37"/>
        <v>N</v>
      </c>
    </row>
    <row r="1216" spans="1:11" x14ac:dyDescent="0.35">
      <c r="A1216" s="45" t="s">
        <v>2785</v>
      </c>
      <c r="B1216" s="45" t="s">
        <v>1814</v>
      </c>
      <c r="C1216" s="45" t="s">
        <v>17</v>
      </c>
      <c r="D1216" s="45" t="s">
        <v>1852</v>
      </c>
      <c r="E1216" s="45" t="s">
        <v>2206</v>
      </c>
      <c r="F1216" s="45" t="s">
        <v>2786</v>
      </c>
      <c r="G1216" s="45" t="s">
        <v>2169</v>
      </c>
      <c r="H1216" s="46">
        <v>27999181</v>
      </c>
      <c r="I1216" s="47">
        <v>0.33339999999999997</v>
      </c>
      <c r="J1216" s="36" t="str">
        <f t="shared" si="36"/>
        <v>7147205</v>
      </c>
      <c r="K1216" s="48" t="str">
        <f t="shared" si="37"/>
        <v>N</v>
      </c>
    </row>
    <row r="1217" spans="1:11" x14ac:dyDescent="0.35">
      <c r="A1217" s="45" t="s">
        <v>2785</v>
      </c>
      <c r="B1217" s="45" t="s">
        <v>1814</v>
      </c>
      <c r="C1217" s="45" t="s">
        <v>17</v>
      </c>
      <c r="D1217" s="45" t="s">
        <v>1852</v>
      </c>
      <c r="E1217" s="45" t="s">
        <v>19</v>
      </c>
      <c r="F1217" s="45" t="s">
        <v>2786</v>
      </c>
      <c r="G1217" s="45" t="s">
        <v>2169</v>
      </c>
      <c r="H1217" s="46">
        <v>16262761</v>
      </c>
      <c r="I1217" s="47">
        <v>0.24249999999999999</v>
      </c>
      <c r="J1217" s="36" t="str">
        <f t="shared" si="36"/>
        <v>7147205</v>
      </c>
      <c r="K1217" s="48" t="str">
        <f t="shared" si="37"/>
        <v>N</v>
      </c>
    </row>
    <row r="1218" spans="1:11" x14ac:dyDescent="0.35">
      <c r="A1218" s="45" t="s">
        <v>2785</v>
      </c>
      <c r="B1218" s="45" t="s">
        <v>1814</v>
      </c>
      <c r="C1218" s="45" t="s">
        <v>17</v>
      </c>
      <c r="D1218" s="45" t="s">
        <v>1852</v>
      </c>
      <c r="E1218" s="45" t="s">
        <v>50</v>
      </c>
      <c r="F1218" s="45" t="s">
        <v>2786</v>
      </c>
      <c r="G1218" s="45" t="s">
        <v>2169</v>
      </c>
      <c r="H1218" s="46">
        <v>4249426</v>
      </c>
      <c r="I1218" s="47">
        <v>5.0599999999999999E-2</v>
      </c>
      <c r="J1218" s="36" t="str">
        <f t="shared" si="36"/>
        <v>7147205</v>
      </c>
      <c r="K1218" s="48" t="str">
        <f t="shared" si="37"/>
        <v>N</v>
      </c>
    </row>
    <row r="1219" spans="1:11" x14ac:dyDescent="0.35">
      <c r="A1219" s="45" t="s">
        <v>2785</v>
      </c>
      <c r="B1219" s="45" t="s">
        <v>1814</v>
      </c>
      <c r="C1219" s="45" t="s">
        <v>17</v>
      </c>
      <c r="D1219" s="45" t="s">
        <v>1852</v>
      </c>
      <c r="E1219" s="45" t="s">
        <v>2787</v>
      </c>
      <c r="F1219" s="45" t="s">
        <v>2786</v>
      </c>
      <c r="G1219" s="45" t="s">
        <v>2169</v>
      </c>
      <c r="H1219" s="46">
        <v>0</v>
      </c>
      <c r="I1219" s="47">
        <v>0</v>
      </c>
      <c r="J1219" s="36" t="str">
        <f t="shared" ref="J1219:J1282" si="38">B1219&amp;C1219&amp;D1219</f>
        <v>7147205</v>
      </c>
      <c r="K1219" s="48" t="str">
        <f t="shared" ref="K1219:K1282" si="39">G1219</f>
        <v>N</v>
      </c>
    </row>
    <row r="1220" spans="1:11" x14ac:dyDescent="0.35">
      <c r="A1220" s="45" t="s">
        <v>2785</v>
      </c>
      <c r="B1220" s="45" t="s">
        <v>1814</v>
      </c>
      <c r="C1220" s="45" t="s">
        <v>17</v>
      </c>
      <c r="D1220" s="45" t="s">
        <v>1852</v>
      </c>
      <c r="E1220" s="45" t="s">
        <v>2788</v>
      </c>
      <c r="F1220" s="45" t="s">
        <v>2786</v>
      </c>
      <c r="G1220" s="45" t="s">
        <v>2169</v>
      </c>
      <c r="H1220" s="46">
        <v>43973163</v>
      </c>
      <c r="I1220" s="47">
        <v>0.65569999999999995</v>
      </c>
      <c r="J1220" s="36" t="str">
        <f t="shared" si="38"/>
        <v>7147205</v>
      </c>
      <c r="K1220" s="48" t="str">
        <f t="shared" si="39"/>
        <v>N</v>
      </c>
    </row>
    <row r="1221" spans="1:11" x14ac:dyDescent="0.35">
      <c r="A1221" s="45" t="s">
        <v>2785</v>
      </c>
      <c r="B1221" s="45" t="s">
        <v>1814</v>
      </c>
      <c r="C1221" s="45" t="s">
        <v>17</v>
      </c>
      <c r="D1221" s="45" t="s">
        <v>1440</v>
      </c>
      <c r="E1221" s="45" t="s">
        <v>19</v>
      </c>
      <c r="F1221" s="45" t="s">
        <v>1428</v>
      </c>
      <c r="G1221" s="45" t="s">
        <v>2198</v>
      </c>
      <c r="H1221" s="46">
        <v>1289956</v>
      </c>
      <c r="I1221" s="47">
        <v>0.56720000000000004</v>
      </c>
      <c r="J1221" s="36" t="str">
        <f t="shared" si="38"/>
        <v>7147215</v>
      </c>
      <c r="K1221" s="48" t="str">
        <f t="shared" si="39"/>
        <v>Y</v>
      </c>
    </row>
    <row r="1222" spans="1:11" x14ac:dyDescent="0.35">
      <c r="A1222" s="45" t="s">
        <v>2785</v>
      </c>
      <c r="B1222" s="45" t="s">
        <v>1814</v>
      </c>
      <c r="C1222" s="45" t="s">
        <v>17</v>
      </c>
      <c r="D1222" s="45" t="s">
        <v>1440</v>
      </c>
      <c r="E1222" s="45" t="s">
        <v>2787</v>
      </c>
      <c r="F1222" s="45" t="s">
        <v>1428</v>
      </c>
      <c r="G1222" s="45" t="s">
        <v>2198</v>
      </c>
      <c r="H1222" s="46">
        <v>0</v>
      </c>
      <c r="I1222" s="47">
        <v>0</v>
      </c>
      <c r="J1222" s="36" t="str">
        <f t="shared" si="38"/>
        <v>7147215</v>
      </c>
      <c r="K1222" s="48" t="str">
        <f t="shared" si="39"/>
        <v>Y</v>
      </c>
    </row>
    <row r="1223" spans="1:11" x14ac:dyDescent="0.35">
      <c r="A1223" s="45" t="s">
        <v>2785</v>
      </c>
      <c r="B1223" s="45" t="s">
        <v>1814</v>
      </c>
      <c r="C1223" s="45" t="s">
        <v>17</v>
      </c>
      <c r="D1223" s="45" t="s">
        <v>1440</v>
      </c>
      <c r="E1223" s="45" t="s">
        <v>2788</v>
      </c>
      <c r="F1223" s="45" t="s">
        <v>1428</v>
      </c>
      <c r="G1223" s="45" t="s">
        <v>2198</v>
      </c>
      <c r="H1223" s="46">
        <v>1040698</v>
      </c>
      <c r="I1223" s="47">
        <v>0.45760000000000001</v>
      </c>
      <c r="J1223" s="36" t="str">
        <f t="shared" si="38"/>
        <v>7147215</v>
      </c>
      <c r="K1223" s="48" t="str">
        <f t="shared" si="39"/>
        <v>Y</v>
      </c>
    </row>
    <row r="1224" spans="1:11" x14ac:dyDescent="0.35">
      <c r="A1224" s="45" t="s">
        <v>2785</v>
      </c>
      <c r="B1224" s="45" t="s">
        <v>1866</v>
      </c>
      <c r="C1224" s="45" t="s">
        <v>17</v>
      </c>
      <c r="D1224" s="45" t="s">
        <v>1867</v>
      </c>
      <c r="E1224" s="45" t="s">
        <v>19</v>
      </c>
      <c r="F1224" s="45" t="s">
        <v>2786</v>
      </c>
      <c r="G1224" s="45" t="s">
        <v>2169</v>
      </c>
      <c r="H1224" s="46">
        <v>705014</v>
      </c>
      <c r="I1224" s="47">
        <v>0.36270000000000002</v>
      </c>
      <c r="J1224" s="36" t="str">
        <f t="shared" si="38"/>
        <v>7247230</v>
      </c>
      <c r="K1224" s="48" t="str">
        <f t="shared" si="39"/>
        <v>N</v>
      </c>
    </row>
    <row r="1225" spans="1:11" x14ac:dyDescent="0.35">
      <c r="A1225" s="45" t="s">
        <v>2785</v>
      </c>
      <c r="B1225" s="45" t="s">
        <v>1866</v>
      </c>
      <c r="C1225" s="45" t="s">
        <v>17</v>
      </c>
      <c r="D1225" s="45" t="s">
        <v>1867</v>
      </c>
      <c r="E1225" s="45" t="s">
        <v>30</v>
      </c>
      <c r="F1225" s="45" t="s">
        <v>2786</v>
      </c>
      <c r="G1225" s="45" t="s">
        <v>2169</v>
      </c>
      <c r="H1225" s="46">
        <v>85138</v>
      </c>
      <c r="I1225" s="47">
        <v>4.3799999999999999E-2</v>
      </c>
      <c r="J1225" s="36" t="str">
        <f t="shared" si="38"/>
        <v>7247230</v>
      </c>
      <c r="K1225" s="48" t="str">
        <f t="shared" si="39"/>
        <v>N</v>
      </c>
    </row>
    <row r="1226" spans="1:11" x14ac:dyDescent="0.35">
      <c r="A1226" s="45" t="s">
        <v>2785</v>
      </c>
      <c r="B1226" s="45" t="s">
        <v>1866</v>
      </c>
      <c r="C1226" s="45" t="s">
        <v>17</v>
      </c>
      <c r="D1226" s="45" t="s">
        <v>1867</v>
      </c>
      <c r="E1226" s="45" t="s">
        <v>50</v>
      </c>
      <c r="F1226" s="45" t="s">
        <v>2786</v>
      </c>
      <c r="G1226" s="45" t="s">
        <v>2169</v>
      </c>
      <c r="H1226" s="46">
        <v>1621039</v>
      </c>
      <c r="I1226" s="47">
        <v>0.64459999999999995</v>
      </c>
      <c r="J1226" s="36" t="str">
        <f t="shared" si="38"/>
        <v>7247230</v>
      </c>
      <c r="K1226" s="48" t="str">
        <f t="shared" si="39"/>
        <v>N</v>
      </c>
    </row>
    <row r="1227" spans="1:11" x14ac:dyDescent="0.35">
      <c r="A1227" s="45" t="s">
        <v>2785</v>
      </c>
      <c r="B1227" s="45" t="s">
        <v>1866</v>
      </c>
      <c r="C1227" s="45" t="s">
        <v>17</v>
      </c>
      <c r="D1227" s="45" t="s">
        <v>1867</v>
      </c>
      <c r="E1227" s="45" t="s">
        <v>2787</v>
      </c>
      <c r="F1227" s="45" t="s">
        <v>2786</v>
      </c>
      <c r="G1227" s="45" t="s">
        <v>2169</v>
      </c>
      <c r="H1227" s="46">
        <v>0</v>
      </c>
      <c r="I1227" s="47">
        <v>0</v>
      </c>
      <c r="J1227" s="36" t="str">
        <f t="shared" si="38"/>
        <v>7247230</v>
      </c>
      <c r="K1227" s="48" t="str">
        <f t="shared" si="39"/>
        <v>N</v>
      </c>
    </row>
    <row r="1228" spans="1:11" x14ac:dyDescent="0.35">
      <c r="A1228" s="45" t="s">
        <v>2785</v>
      </c>
      <c r="B1228" s="45" t="s">
        <v>1866</v>
      </c>
      <c r="C1228" s="45" t="s">
        <v>17</v>
      </c>
      <c r="D1228" s="45" t="s">
        <v>1867</v>
      </c>
      <c r="E1228" s="45" t="s">
        <v>2788</v>
      </c>
      <c r="F1228" s="45" t="s">
        <v>2786</v>
      </c>
      <c r="G1228" s="45" t="s">
        <v>2169</v>
      </c>
      <c r="H1228" s="46">
        <v>1448514</v>
      </c>
      <c r="I1228" s="47">
        <v>0.74519999999999997</v>
      </c>
      <c r="J1228" s="36" t="str">
        <f t="shared" si="38"/>
        <v>7247230</v>
      </c>
      <c r="K1228" s="48" t="str">
        <f t="shared" si="39"/>
        <v>N</v>
      </c>
    </row>
    <row r="1229" spans="1:11" x14ac:dyDescent="0.35">
      <c r="A1229" s="45" t="s">
        <v>2785</v>
      </c>
      <c r="B1229" s="45" t="s">
        <v>1866</v>
      </c>
      <c r="C1229" s="45" t="s">
        <v>17</v>
      </c>
      <c r="D1229" s="45" t="s">
        <v>1875</v>
      </c>
      <c r="E1229" s="45" t="s">
        <v>2170</v>
      </c>
      <c r="F1229" s="45" t="s">
        <v>2786</v>
      </c>
      <c r="G1229" s="45" t="s">
        <v>2169</v>
      </c>
      <c r="H1229" s="46">
        <v>0</v>
      </c>
      <c r="I1229" s="47">
        <v>0</v>
      </c>
      <c r="J1229" s="36" t="str">
        <f t="shared" si="38"/>
        <v>7247255</v>
      </c>
      <c r="K1229" s="48" t="str">
        <f t="shared" si="39"/>
        <v>N</v>
      </c>
    </row>
    <row r="1230" spans="1:11" x14ac:dyDescent="0.35">
      <c r="A1230" s="45" t="s">
        <v>2785</v>
      </c>
      <c r="B1230" s="45" t="s">
        <v>1866</v>
      </c>
      <c r="C1230" s="45" t="s">
        <v>17</v>
      </c>
      <c r="D1230" s="45" t="s">
        <v>1875</v>
      </c>
      <c r="E1230" s="45" t="s">
        <v>19</v>
      </c>
      <c r="F1230" s="45" t="s">
        <v>2786</v>
      </c>
      <c r="G1230" s="45" t="s">
        <v>2169</v>
      </c>
      <c r="H1230" s="46">
        <v>3109790</v>
      </c>
      <c r="I1230" s="47">
        <v>0.4456</v>
      </c>
      <c r="J1230" s="36" t="str">
        <f t="shared" si="38"/>
        <v>7247255</v>
      </c>
      <c r="K1230" s="48" t="str">
        <f t="shared" si="39"/>
        <v>N</v>
      </c>
    </row>
    <row r="1231" spans="1:11" x14ac:dyDescent="0.35">
      <c r="A1231" s="45" t="s">
        <v>2785</v>
      </c>
      <c r="B1231" s="45" t="s">
        <v>1866</v>
      </c>
      <c r="C1231" s="45" t="s">
        <v>17</v>
      </c>
      <c r="D1231" s="45" t="s">
        <v>1875</v>
      </c>
      <c r="E1231" s="45" t="s">
        <v>2787</v>
      </c>
      <c r="F1231" s="45" t="s">
        <v>2786</v>
      </c>
      <c r="G1231" s="45" t="s">
        <v>2169</v>
      </c>
      <c r="H1231" s="46">
        <v>0</v>
      </c>
      <c r="I1231" s="47">
        <v>0</v>
      </c>
      <c r="J1231" s="36" t="str">
        <f t="shared" si="38"/>
        <v>7247255</v>
      </c>
      <c r="K1231" s="48" t="str">
        <f t="shared" si="39"/>
        <v>N</v>
      </c>
    </row>
    <row r="1232" spans="1:11" x14ac:dyDescent="0.35">
      <c r="A1232" s="45" t="s">
        <v>2785</v>
      </c>
      <c r="B1232" s="45" t="s">
        <v>1866</v>
      </c>
      <c r="C1232" s="45" t="s">
        <v>17</v>
      </c>
      <c r="D1232" s="45" t="s">
        <v>1875</v>
      </c>
      <c r="E1232" s="45" t="s">
        <v>2788</v>
      </c>
      <c r="F1232" s="45" t="s">
        <v>2786</v>
      </c>
      <c r="G1232" s="45" t="s">
        <v>2169</v>
      </c>
      <c r="H1232" s="46">
        <v>5074345</v>
      </c>
      <c r="I1232" s="47">
        <v>0.72709999999999997</v>
      </c>
      <c r="J1232" s="36" t="str">
        <f t="shared" si="38"/>
        <v>7247255</v>
      </c>
      <c r="K1232" s="48" t="str">
        <f t="shared" si="39"/>
        <v>N</v>
      </c>
    </row>
    <row r="1233" spans="1:11" x14ac:dyDescent="0.35">
      <c r="A1233" s="45" t="s">
        <v>2785</v>
      </c>
      <c r="B1233" s="45" t="s">
        <v>1883</v>
      </c>
      <c r="C1233" s="45" t="s">
        <v>17</v>
      </c>
      <c r="D1233" s="45" t="s">
        <v>313</v>
      </c>
      <c r="E1233" s="45" t="s">
        <v>2170</v>
      </c>
      <c r="F1233" s="45" t="s">
        <v>312</v>
      </c>
      <c r="G1233" s="45" t="s">
        <v>2198</v>
      </c>
      <c r="H1233" s="46">
        <v>0</v>
      </c>
      <c r="I1233" s="47">
        <v>0</v>
      </c>
      <c r="J1233" s="36" t="str">
        <f t="shared" si="38"/>
        <v>7341655</v>
      </c>
      <c r="K1233" s="48" t="str">
        <f t="shared" si="39"/>
        <v>Y</v>
      </c>
    </row>
    <row r="1234" spans="1:11" x14ac:dyDescent="0.35">
      <c r="A1234" s="45" t="s">
        <v>2785</v>
      </c>
      <c r="B1234" s="45" t="s">
        <v>1883</v>
      </c>
      <c r="C1234" s="45" t="s">
        <v>17</v>
      </c>
      <c r="D1234" s="45" t="s">
        <v>313</v>
      </c>
      <c r="E1234" s="45" t="s">
        <v>19</v>
      </c>
      <c r="F1234" s="45" t="s">
        <v>312</v>
      </c>
      <c r="G1234" s="45" t="s">
        <v>2198</v>
      </c>
      <c r="H1234" s="46">
        <v>10450</v>
      </c>
      <c r="I1234" s="47">
        <v>0.29070000000000001</v>
      </c>
      <c r="J1234" s="36" t="str">
        <f t="shared" si="38"/>
        <v>7341655</v>
      </c>
      <c r="K1234" s="48" t="str">
        <f t="shared" si="39"/>
        <v>Y</v>
      </c>
    </row>
    <row r="1235" spans="1:11" x14ac:dyDescent="0.35">
      <c r="A1235" s="45" t="s">
        <v>2785</v>
      </c>
      <c r="B1235" s="45" t="s">
        <v>1883</v>
      </c>
      <c r="C1235" s="45" t="s">
        <v>17</v>
      </c>
      <c r="D1235" s="45" t="s">
        <v>313</v>
      </c>
      <c r="E1235" s="45" t="s">
        <v>30</v>
      </c>
      <c r="F1235" s="45" t="s">
        <v>312</v>
      </c>
      <c r="G1235" s="45" t="s">
        <v>2198</v>
      </c>
      <c r="H1235" s="46">
        <v>518</v>
      </c>
      <c r="I1235" s="47">
        <v>1.44E-2</v>
      </c>
      <c r="J1235" s="36" t="str">
        <f t="shared" si="38"/>
        <v>7341655</v>
      </c>
      <c r="K1235" s="48" t="str">
        <f t="shared" si="39"/>
        <v>Y</v>
      </c>
    </row>
    <row r="1236" spans="1:11" x14ac:dyDescent="0.35">
      <c r="A1236" s="45" t="s">
        <v>2785</v>
      </c>
      <c r="B1236" s="45" t="s">
        <v>1883</v>
      </c>
      <c r="C1236" s="45" t="s">
        <v>17</v>
      </c>
      <c r="D1236" s="45" t="s">
        <v>313</v>
      </c>
      <c r="E1236" s="45" t="s">
        <v>2787</v>
      </c>
      <c r="F1236" s="45" t="s">
        <v>312</v>
      </c>
      <c r="G1236" s="45" t="s">
        <v>2198</v>
      </c>
      <c r="H1236" s="46">
        <v>0</v>
      </c>
      <c r="I1236" s="47">
        <v>0</v>
      </c>
      <c r="J1236" s="36" t="str">
        <f t="shared" si="38"/>
        <v>7341655</v>
      </c>
      <c r="K1236" s="48" t="str">
        <f t="shared" si="39"/>
        <v>Y</v>
      </c>
    </row>
    <row r="1237" spans="1:11" x14ac:dyDescent="0.35">
      <c r="A1237" s="45" t="s">
        <v>2785</v>
      </c>
      <c r="B1237" s="45" t="s">
        <v>1883</v>
      </c>
      <c r="C1237" s="45" t="s">
        <v>17</v>
      </c>
      <c r="D1237" s="45" t="s">
        <v>313</v>
      </c>
      <c r="E1237" s="45" t="s">
        <v>2788</v>
      </c>
      <c r="F1237" s="45" t="s">
        <v>312</v>
      </c>
      <c r="G1237" s="45" t="s">
        <v>2198</v>
      </c>
      <c r="H1237" s="46">
        <v>13552</v>
      </c>
      <c r="I1237" s="47">
        <v>0.377</v>
      </c>
      <c r="J1237" s="36" t="str">
        <f t="shared" si="38"/>
        <v>7341655</v>
      </c>
      <c r="K1237" s="48" t="str">
        <f t="shared" si="39"/>
        <v>Y</v>
      </c>
    </row>
    <row r="1238" spans="1:11" x14ac:dyDescent="0.35">
      <c r="A1238" s="45" t="s">
        <v>2785</v>
      </c>
      <c r="B1238" s="45" t="s">
        <v>1883</v>
      </c>
      <c r="C1238" s="45" t="s">
        <v>17</v>
      </c>
      <c r="D1238" s="45" t="s">
        <v>1884</v>
      </c>
      <c r="E1238" s="45" t="s">
        <v>2170</v>
      </c>
      <c r="F1238" s="45" t="s">
        <v>2786</v>
      </c>
      <c r="G1238" s="45" t="s">
        <v>2169</v>
      </c>
      <c r="H1238" s="46">
        <v>0</v>
      </c>
      <c r="I1238" s="47">
        <v>0</v>
      </c>
      <c r="J1238" s="36" t="str">
        <f t="shared" si="38"/>
        <v>7347285</v>
      </c>
      <c r="K1238" s="48" t="str">
        <f t="shared" si="39"/>
        <v>N</v>
      </c>
    </row>
    <row r="1239" spans="1:11" x14ac:dyDescent="0.35">
      <c r="A1239" s="45" t="s">
        <v>2785</v>
      </c>
      <c r="B1239" s="45" t="s">
        <v>1883</v>
      </c>
      <c r="C1239" s="45" t="s">
        <v>17</v>
      </c>
      <c r="D1239" s="45" t="s">
        <v>1884</v>
      </c>
      <c r="E1239" s="45" t="s">
        <v>19</v>
      </c>
      <c r="F1239" s="45" t="s">
        <v>2786</v>
      </c>
      <c r="G1239" s="45" t="s">
        <v>2169</v>
      </c>
      <c r="H1239" s="46">
        <v>3357788</v>
      </c>
      <c r="I1239" s="47">
        <v>0.54769999999999996</v>
      </c>
      <c r="J1239" s="36" t="str">
        <f t="shared" si="38"/>
        <v>7347285</v>
      </c>
      <c r="K1239" s="48" t="str">
        <f t="shared" si="39"/>
        <v>N</v>
      </c>
    </row>
    <row r="1240" spans="1:11" x14ac:dyDescent="0.35">
      <c r="A1240" s="45" t="s">
        <v>2785</v>
      </c>
      <c r="B1240" s="45" t="s">
        <v>1883</v>
      </c>
      <c r="C1240" s="45" t="s">
        <v>17</v>
      </c>
      <c r="D1240" s="45" t="s">
        <v>1884</v>
      </c>
      <c r="E1240" s="45" t="s">
        <v>2787</v>
      </c>
      <c r="F1240" s="45" t="s">
        <v>2786</v>
      </c>
      <c r="G1240" s="45" t="s">
        <v>2169</v>
      </c>
      <c r="H1240" s="46">
        <v>0</v>
      </c>
      <c r="I1240" s="47">
        <v>0</v>
      </c>
      <c r="J1240" s="36" t="str">
        <f t="shared" si="38"/>
        <v>7347285</v>
      </c>
      <c r="K1240" s="48" t="str">
        <f t="shared" si="39"/>
        <v>N</v>
      </c>
    </row>
    <row r="1241" spans="1:11" x14ac:dyDescent="0.35">
      <c r="A1241" s="45" t="s">
        <v>2785</v>
      </c>
      <c r="B1241" s="45" t="s">
        <v>1883</v>
      </c>
      <c r="C1241" s="45" t="s">
        <v>17</v>
      </c>
      <c r="D1241" s="45" t="s">
        <v>1884</v>
      </c>
      <c r="E1241" s="45" t="s">
        <v>2788</v>
      </c>
      <c r="F1241" s="45" t="s">
        <v>2786</v>
      </c>
      <c r="G1241" s="45" t="s">
        <v>2169</v>
      </c>
      <c r="H1241" s="46">
        <v>3139535</v>
      </c>
      <c r="I1241" s="47">
        <v>0.5121</v>
      </c>
      <c r="J1241" s="36" t="str">
        <f t="shared" si="38"/>
        <v>7347285</v>
      </c>
      <c r="K1241" s="48" t="str">
        <f t="shared" si="39"/>
        <v>N</v>
      </c>
    </row>
    <row r="1242" spans="1:11" x14ac:dyDescent="0.35">
      <c r="A1242" s="45" t="s">
        <v>2785</v>
      </c>
      <c r="B1242" s="45" t="s">
        <v>1883</v>
      </c>
      <c r="C1242" s="45" t="s">
        <v>17</v>
      </c>
      <c r="D1242" s="45" t="s">
        <v>1889</v>
      </c>
      <c r="E1242" s="45" t="s">
        <v>19</v>
      </c>
      <c r="F1242" s="45" t="s">
        <v>2786</v>
      </c>
      <c r="G1242" s="45" t="s">
        <v>2169</v>
      </c>
      <c r="H1242" s="46">
        <v>2442506</v>
      </c>
      <c r="I1242" s="47">
        <v>0.41799999999999998</v>
      </c>
      <c r="J1242" s="36" t="str">
        <f t="shared" si="38"/>
        <v>7347350</v>
      </c>
      <c r="K1242" s="48" t="str">
        <f t="shared" si="39"/>
        <v>N</v>
      </c>
    </row>
    <row r="1243" spans="1:11" x14ac:dyDescent="0.35">
      <c r="A1243" s="45" t="s">
        <v>2785</v>
      </c>
      <c r="B1243" s="45" t="s">
        <v>1883</v>
      </c>
      <c r="C1243" s="45" t="s">
        <v>17</v>
      </c>
      <c r="D1243" s="45" t="s">
        <v>1889</v>
      </c>
      <c r="E1243" s="45" t="s">
        <v>2787</v>
      </c>
      <c r="F1243" s="45" t="s">
        <v>2786</v>
      </c>
      <c r="G1243" s="45" t="s">
        <v>2169</v>
      </c>
      <c r="H1243" s="46">
        <v>0</v>
      </c>
      <c r="I1243" s="47">
        <v>0</v>
      </c>
      <c r="J1243" s="36" t="str">
        <f t="shared" si="38"/>
        <v>7347350</v>
      </c>
      <c r="K1243" s="48" t="str">
        <f t="shared" si="39"/>
        <v>N</v>
      </c>
    </row>
    <row r="1244" spans="1:11" x14ac:dyDescent="0.35">
      <c r="A1244" s="45" t="s">
        <v>2785</v>
      </c>
      <c r="B1244" s="45" t="s">
        <v>1883</v>
      </c>
      <c r="C1244" s="45" t="s">
        <v>17</v>
      </c>
      <c r="D1244" s="45" t="s">
        <v>1889</v>
      </c>
      <c r="E1244" s="45" t="s">
        <v>2788</v>
      </c>
      <c r="F1244" s="45" t="s">
        <v>2786</v>
      </c>
      <c r="G1244" s="45" t="s">
        <v>2169</v>
      </c>
      <c r="H1244" s="46">
        <v>2597938</v>
      </c>
      <c r="I1244" s="47">
        <v>0.4446</v>
      </c>
      <c r="J1244" s="36" t="str">
        <f t="shared" si="38"/>
        <v>7347350</v>
      </c>
      <c r="K1244" s="48" t="str">
        <f t="shared" si="39"/>
        <v>N</v>
      </c>
    </row>
    <row r="1245" spans="1:11" x14ac:dyDescent="0.35">
      <c r="A1245" s="45" t="s">
        <v>2785</v>
      </c>
      <c r="B1245" s="45" t="s">
        <v>1883</v>
      </c>
      <c r="C1245" s="45" t="s">
        <v>17</v>
      </c>
      <c r="D1245" s="45" t="s">
        <v>1897</v>
      </c>
      <c r="E1245" s="45" t="s">
        <v>2170</v>
      </c>
      <c r="F1245" s="45" t="s">
        <v>2786</v>
      </c>
      <c r="G1245" s="45" t="s">
        <v>2169</v>
      </c>
      <c r="H1245" s="46">
        <v>0</v>
      </c>
      <c r="I1245" s="47">
        <v>0</v>
      </c>
      <c r="J1245" s="36" t="str">
        <f t="shared" si="38"/>
        <v>7347360</v>
      </c>
      <c r="K1245" s="48" t="str">
        <f t="shared" si="39"/>
        <v>N</v>
      </c>
    </row>
    <row r="1246" spans="1:11" x14ac:dyDescent="0.35">
      <c r="A1246" s="45" t="s">
        <v>2785</v>
      </c>
      <c r="B1246" s="45" t="s">
        <v>1883</v>
      </c>
      <c r="C1246" s="45" t="s">
        <v>17</v>
      </c>
      <c r="D1246" s="45" t="s">
        <v>1897</v>
      </c>
      <c r="E1246" s="45" t="s">
        <v>19</v>
      </c>
      <c r="F1246" s="45" t="s">
        <v>2786</v>
      </c>
      <c r="G1246" s="45" t="s">
        <v>2169</v>
      </c>
      <c r="H1246" s="46">
        <v>670563</v>
      </c>
      <c r="I1246" s="47">
        <v>0.17549999999999999</v>
      </c>
      <c r="J1246" s="36" t="str">
        <f t="shared" si="38"/>
        <v>7347360</v>
      </c>
      <c r="K1246" s="48" t="str">
        <f t="shared" si="39"/>
        <v>N</v>
      </c>
    </row>
    <row r="1247" spans="1:11" x14ac:dyDescent="0.35">
      <c r="A1247" s="45" t="s">
        <v>2785</v>
      </c>
      <c r="B1247" s="45" t="s">
        <v>1883</v>
      </c>
      <c r="C1247" s="45" t="s">
        <v>17</v>
      </c>
      <c r="D1247" s="45" t="s">
        <v>1897</v>
      </c>
      <c r="E1247" s="45" t="s">
        <v>2787</v>
      </c>
      <c r="F1247" s="45" t="s">
        <v>2786</v>
      </c>
      <c r="G1247" s="45" t="s">
        <v>2169</v>
      </c>
      <c r="H1247" s="46">
        <v>0</v>
      </c>
      <c r="I1247" s="47">
        <v>0</v>
      </c>
      <c r="J1247" s="36" t="str">
        <f t="shared" si="38"/>
        <v>7347360</v>
      </c>
      <c r="K1247" s="48" t="str">
        <f t="shared" si="39"/>
        <v>N</v>
      </c>
    </row>
    <row r="1248" spans="1:11" x14ac:dyDescent="0.35">
      <c r="A1248" s="45" t="s">
        <v>2785</v>
      </c>
      <c r="B1248" s="45" t="s">
        <v>1883</v>
      </c>
      <c r="C1248" s="45" t="s">
        <v>17</v>
      </c>
      <c r="D1248" s="45" t="s">
        <v>1897</v>
      </c>
      <c r="E1248" s="45" t="s">
        <v>2788</v>
      </c>
      <c r="F1248" s="45" t="s">
        <v>2786</v>
      </c>
      <c r="G1248" s="45" t="s">
        <v>2169</v>
      </c>
      <c r="H1248" s="46">
        <v>1819118</v>
      </c>
      <c r="I1248" s="47">
        <v>0.47610000000000002</v>
      </c>
      <c r="J1248" s="36" t="str">
        <f t="shared" si="38"/>
        <v>7347360</v>
      </c>
      <c r="K1248" s="48" t="str">
        <f t="shared" si="39"/>
        <v>N</v>
      </c>
    </row>
    <row r="1249" spans="1:11" x14ac:dyDescent="0.35">
      <c r="A1249" s="45" t="s">
        <v>2785</v>
      </c>
      <c r="B1249" s="45" t="s">
        <v>1883</v>
      </c>
      <c r="C1249" s="45" t="s">
        <v>17</v>
      </c>
      <c r="D1249" s="45" t="s">
        <v>1898</v>
      </c>
      <c r="E1249" s="45" t="s">
        <v>2170</v>
      </c>
      <c r="F1249" s="45" t="s">
        <v>2786</v>
      </c>
      <c r="G1249" s="45" t="s">
        <v>2169</v>
      </c>
      <c r="H1249" s="46">
        <v>0</v>
      </c>
      <c r="I1249" s="47">
        <v>0</v>
      </c>
      <c r="J1249" s="36" t="str">
        <f t="shared" si="38"/>
        <v>7347365</v>
      </c>
      <c r="K1249" s="48" t="str">
        <f t="shared" si="39"/>
        <v>N</v>
      </c>
    </row>
    <row r="1250" spans="1:11" x14ac:dyDescent="0.35">
      <c r="A1250" s="45" t="s">
        <v>2785</v>
      </c>
      <c r="B1250" s="45" t="s">
        <v>1883</v>
      </c>
      <c r="C1250" s="45" t="s">
        <v>17</v>
      </c>
      <c r="D1250" s="45" t="s">
        <v>1898</v>
      </c>
      <c r="E1250" s="45" t="s">
        <v>19</v>
      </c>
      <c r="F1250" s="45" t="s">
        <v>2786</v>
      </c>
      <c r="G1250" s="45" t="s">
        <v>2169</v>
      </c>
      <c r="H1250" s="46">
        <v>7687846</v>
      </c>
      <c r="I1250" s="47">
        <v>0.56210000000000004</v>
      </c>
      <c r="J1250" s="36" t="str">
        <f t="shared" si="38"/>
        <v>7347365</v>
      </c>
      <c r="K1250" s="48" t="str">
        <f t="shared" si="39"/>
        <v>N</v>
      </c>
    </row>
    <row r="1251" spans="1:11" x14ac:dyDescent="0.35">
      <c r="A1251" s="45" t="s">
        <v>2785</v>
      </c>
      <c r="B1251" s="45" t="s">
        <v>1883</v>
      </c>
      <c r="C1251" s="45" t="s">
        <v>17</v>
      </c>
      <c r="D1251" s="45" t="s">
        <v>1898</v>
      </c>
      <c r="E1251" s="45" t="s">
        <v>2787</v>
      </c>
      <c r="F1251" s="45" t="s">
        <v>2786</v>
      </c>
      <c r="G1251" s="45" t="s">
        <v>2169</v>
      </c>
      <c r="H1251" s="46">
        <v>0</v>
      </c>
      <c r="I1251" s="47">
        <v>0</v>
      </c>
      <c r="J1251" s="36" t="str">
        <f t="shared" si="38"/>
        <v>7347365</v>
      </c>
      <c r="K1251" s="48" t="str">
        <f t="shared" si="39"/>
        <v>N</v>
      </c>
    </row>
    <row r="1252" spans="1:11" x14ac:dyDescent="0.35">
      <c r="A1252" s="45" t="s">
        <v>2785</v>
      </c>
      <c r="B1252" s="45" t="s">
        <v>1883</v>
      </c>
      <c r="C1252" s="45" t="s">
        <v>17</v>
      </c>
      <c r="D1252" s="45" t="s">
        <v>1898</v>
      </c>
      <c r="E1252" s="45" t="s">
        <v>2788</v>
      </c>
      <c r="F1252" s="45" t="s">
        <v>2786</v>
      </c>
      <c r="G1252" s="45" t="s">
        <v>2169</v>
      </c>
      <c r="H1252" s="46">
        <v>6924669</v>
      </c>
      <c r="I1252" s="47">
        <v>0.50629999999999997</v>
      </c>
      <c r="J1252" s="36" t="str">
        <f t="shared" si="38"/>
        <v>7347365</v>
      </c>
      <c r="K1252" s="48" t="str">
        <f t="shared" si="39"/>
        <v>N</v>
      </c>
    </row>
    <row r="1253" spans="1:11" x14ac:dyDescent="0.35">
      <c r="A1253" s="45" t="s">
        <v>2785</v>
      </c>
      <c r="B1253" s="45" t="s">
        <v>1902</v>
      </c>
      <c r="C1253" s="45" t="s">
        <v>17</v>
      </c>
      <c r="D1253" s="45" t="s">
        <v>1903</v>
      </c>
      <c r="E1253" s="45" t="s">
        <v>2170</v>
      </c>
      <c r="F1253" s="45" t="s">
        <v>2786</v>
      </c>
      <c r="G1253" s="45" t="s">
        <v>2169</v>
      </c>
      <c r="H1253" s="46">
        <v>0</v>
      </c>
      <c r="I1253" s="47">
        <v>0</v>
      </c>
      <c r="J1253" s="36" t="str">
        <f t="shared" si="38"/>
        <v>7447385</v>
      </c>
      <c r="K1253" s="48" t="str">
        <f t="shared" si="39"/>
        <v>N</v>
      </c>
    </row>
    <row r="1254" spans="1:11" x14ac:dyDescent="0.35">
      <c r="A1254" s="45" t="s">
        <v>2785</v>
      </c>
      <c r="B1254" s="45" t="s">
        <v>1902</v>
      </c>
      <c r="C1254" s="45" t="s">
        <v>17</v>
      </c>
      <c r="D1254" s="45" t="s">
        <v>1903</v>
      </c>
      <c r="E1254" s="45" t="s">
        <v>19</v>
      </c>
      <c r="F1254" s="45" t="s">
        <v>2786</v>
      </c>
      <c r="G1254" s="45" t="s">
        <v>2169</v>
      </c>
      <c r="H1254" s="46">
        <v>3600889</v>
      </c>
      <c r="I1254" s="47">
        <v>0.32919999999999999</v>
      </c>
      <c r="J1254" s="36" t="str">
        <f t="shared" si="38"/>
        <v>7447385</v>
      </c>
      <c r="K1254" s="48" t="str">
        <f t="shared" si="39"/>
        <v>N</v>
      </c>
    </row>
    <row r="1255" spans="1:11" x14ac:dyDescent="0.35">
      <c r="A1255" s="45" t="s">
        <v>2785</v>
      </c>
      <c r="B1255" s="45" t="s">
        <v>1902</v>
      </c>
      <c r="C1255" s="45" t="s">
        <v>17</v>
      </c>
      <c r="D1255" s="45" t="s">
        <v>1903</v>
      </c>
      <c r="E1255" s="45" t="s">
        <v>30</v>
      </c>
      <c r="F1255" s="45" t="s">
        <v>2786</v>
      </c>
      <c r="G1255" s="45" t="s">
        <v>2169</v>
      </c>
      <c r="H1255" s="46">
        <v>30627</v>
      </c>
      <c r="I1255" s="47">
        <v>2.8E-3</v>
      </c>
      <c r="J1255" s="36" t="str">
        <f t="shared" si="38"/>
        <v>7447385</v>
      </c>
      <c r="K1255" s="48" t="str">
        <f t="shared" si="39"/>
        <v>N</v>
      </c>
    </row>
    <row r="1256" spans="1:11" x14ac:dyDescent="0.35">
      <c r="A1256" s="45" t="s">
        <v>2785</v>
      </c>
      <c r="B1256" s="45" t="s">
        <v>1902</v>
      </c>
      <c r="C1256" s="45" t="s">
        <v>17</v>
      </c>
      <c r="D1256" s="45" t="s">
        <v>1903</v>
      </c>
      <c r="E1256" s="45" t="s">
        <v>2787</v>
      </c>
      <c r="F1256" s="45" t="s">
        <v>2786</v>
      </c>
      <c r="G1256" s="45" t="s">
        <v>2169</v>
      </c>
      <c r="H1256" s="46">
        <v>0</v>
      </c>
      <c r="I1256" s="47">
        <v>0</v>
      </c>
      <c r="J1256" s="36" t="str">
        <f t="shared" si="38"/>
        <v>7447385</v>
      </c>
      <c r="K1256" s="48" t="str">
        <f t="shared" si="39"/>
        <v>N</v>
      </c>
    </row>
    <row r="1257" spans="1:11" x14ac:dyDescent="0.35">
      <c r="A1257" s="45" t="s">
        <v>2785</v>
      </c>
      <c r="B1257" s="45" t="s">
        <v>1902</v>
      </c>
      <c r="C1257" s="45" t="s">
        <v>17</v>
      </c>
      <c r="D1257" s="45" t="s">
        <v>1903</v>
      </c>
      <c r="E1257" s="45" t="s">
        <v>2788</v>
      </c>
      <c r="F1257" s="45" t="s">
        <v>2786</v>
      </c>
      <c r="G1257" s="45" t="s">
        <v>2169</v>
      </c>
      <c r="H1257" s="46">
        <v>5884806</v>
      </c>
      <c r="I1257" s="47">
        <v>0.53800000000000003</v>
      </c>
      <c r="J1257" s="36" t="str">
        <f t="shared" si="38"/>
        <v>7447385</v>
      </c>
      <c r="K1257" s="48" t="str">
        <f t="shared" si="39"/>
        <v>N</v>
      </c>
    </row>
    <row r="1258" spans="1:11" x14ac:dyDescent="0.35">
      <c r="A1258" s="45" t="s">
        <v>2785</v>
      </c>
      <c r="B1258" s="45" t="s">
        <v>1902</v>
      </c>
      <c r="C1258" s="45" t="s">
        <v>17</v>
      </c>
      <c r="D1258" s="45" t="s">
        <v>1908</v>
      </c>
      <c r="E1258" s="45" t="s">
        <v>2170</v>
      </c>
      <c r="F1258" s="45" t="s">
        <v>2786</v>
      </c>
      <c r="G1258" s="45" t="s">
        <v>2169</v>
      </c>
      <c r="H1258" s="46">
        <v>0</v>
      </c>
      <c r="I1258" s="47">
        <v>0</v>
      </c>
      <c r="J1258" s="36" t="str">
        <f t="shared" si="38"/>
        <v>7447445</v>
      </c>
      <c r="K1258" s="48" t="str">
        <f t="shared" si="39"/>
        <v>N</v>
      </c>
    </row>
    <row r="1259" spans="1:11" x14ac:dyDescent="0.35">
      <c r="A1259" s="45" t="s">
        <v>2785</v>
      </c>
      <c r="B1259" s="45" t="s">
        <v>1902</v>
      </c>
      <c r="C1259" s="45" t="s">
        <v>17</v>
      </c>
      <c r="D1259" s="45" t="s">
        <v>1908</v>
      </c>
      <c r="E1259" s="45" t="s">
        <v>19</v>
      </c>
      <c r="F1259" s="45" t="s">
        <v>2786</v>
      </c>
      <c r="G1259" s="45" t="s">
        <v>2169</v>
      </c>
      <c r="H1259" s="46">
        <v>1347519</v>
      </c>
      <c r="I1259" s="47">
        <v>0.1371</v>
      </c>
      <c r="J1259" s="36" t="str">
        <f t="shared" si="38"/>
        <v>7447445</v>
      </c>
      <c r="K1259" s="48" t="str">
        <f t="shared" si="39"/>
        <v>N</v>
      </c>
    </row>
    <row r="1260" spans="1:11" x14ac:dyDescent="0.35">
      <c r="A1260" s="45" t="s">
        <v>2785</v>
      </c>
      <c r="B1260" s="45" t="s">
        <v>1902</v>
      </c>
      <c r="C1260" s="45" t="s">
        <v>17</v>
      </c>
      <c r="D1260" s="45" t="s">
        <v>1908</v>
      </c>
      <c r="E1260" s="45" t="s">
        <v>2787</v>
      </c>
      <c r="F1260" s="45" t="s">
        <v>2786</v>
      </c>
      <c r="G1260" s="45" t="s">
        <v>2169</v>
      </c>
      <c r="H1260" s="46">
        <v>0</v>
      </c>
      <c r="I1260" s="47">
        <v>0</v>
      </c>
      <c r="J1260" s="36" t="str">
        <f t="shared" si="38"/>
        <v>7447445</v>
      </c>
      <c r="K1260" s="48" t="str">
        <f t="shared" si="39"/>
        <v>N</v>
      </c>
    </row>
    <row r="1261" spans="1:11" x14ac:dyDescent="0.35">
      <c r="A1261" s="45" t="s">
        <v>2785</v>
      </c>
      <c r="B1261" s="45" t="s">
        <v>1902</v>
      </c>
      <c r="C1261" s="45" t="s">
        <v>17</v>
      </c>
      <c r="D1261" s="45" t="s">
        <v>1908</v>
      </c>
      <c r="E1261" s="45" t="s">
        <v>2788</v>
      </c>
      <c r="F1261" s="45" t="s">
        <v>2786</v>
      </c>
      <c r="G1261" s="45" t="s">
        <v>2169</v>
      </c>
      <c r="H1261" s="46">
        <v>4404255</v>
      </c>
      <c r="I1261" s="47">
        <v>0.4481</v>
      </c>
      <c r="J1261" s="36" t="str">
        <f t="shared" si="38"/>
        <v>7447445</v>
      </c>
      <c r="K1261" s="48" t="str">
        <f t="shared" si="39"/>
        <v>N</v>
      </c>
    </row>
    <row r="1262" spans="1:11" x14ac:dyDescent="0.35">
      <c r="A1262" s="45" t="s">
        <v>2785</v>
      </c>
      <c r="B1262" s="45" t="s">
        <v>1909</v>
      </c>
      <c r="C1262" s="45" t="s">
        <v>17</v>
      </c>
      <c r="D1262" s="45" t="s">
        <v>1429</v>
      </c>
      <c r="E1262" s="45" t="s">
        <v>2206</v>
      </c>
      <c r="F1262" s="45" t="s">
        <v>1428</v>
      </c>
      <c r="G1262" s="45" t="s">
        <v>2198</v>
      </c>
      <c r="H1262" s="46">
        <v>277248</v>
      </c>
      <c r="I1262" s="47">
        <v>0.15920000000000001</v>
      </c>
      <c r="J1262" s="36" t="str">
        <f t="shared" si="38"/>
        <v>7545455</v>
      </c>
      <c r="K1262" s="48" t="str">
        <f t="shared" si="39"/>
        <v>Y</v>
      </c>
    </row>
    <row r="1263" spans="1:11" x14ac:dyDescent="0.35">
      <c r="A1263" s="45" t="s">
        <v>2785</v>
      </c>
      <c r="B1263" s="45" t="s">
        <v>1909</v>
      </c>
      <c r="C1263" s="45" t="s">
        <v>17</v>
      </c>
      <c r="D1263" s="45" t="s">
        <v>1429</v>
      </c>
      <c r="E1263" s="45" t="s">
        <v>2170</v>
      </c>
      <c r="F1263" s="45" t="s">
        <v>1428</v>
      </c>
      <c r="G1263" s="45" t="s">
        <v>2198</v>
      </c>
      <c r="H1263" s="46">
        <v>0</v>
      </c>
      <c r="I1263" s="47">
        <v>0</v>
      </c>
      <c r="J1263" s="36" t="str">
        <f t="shared" si="38"/>
        <v>7545455</v>
      </c>
      <c r="K1263" s="48" t="str">
        <f t="shared" si="39"/>
        <v>Y</v>
      </c>
    </row>
    <row r="1264" spans="1:11" x14ac:dyDescent="0.35">
      <c r="A1264" s="45" t="s">
        <v>2785</v>
      </c>
      <c r="B1264" s="45" t="s">
        <v>1909</v>
      </c>
      <c r="C1264" s="45" t="s">
        <v>17</v>
      </c>
      <c r="D1264" s="45" t="s">
        <v>1429</v>
      </c>
      <c r="E1264" s="45" t="s">
        <v>19</v>
      </c>
      <c r="F1264" s="45" t="s">
        <v>1428</v>
      </c>
      <c r="G1264" s="45" t="s">
        <v>2198</v>
      </c>
      <c r="H1264" s="46">
        <v>278815</v>
      </c>
      <c r="I1264" s="47">
        <v>0.16009999999999999</v>
      </c>
      <c r="J1264" s="36" t="str">
        <f t="shared" si="38"/>
        <v>7545455</v>
      </c>
      <c r="K1264" s="48" t="str">
        <f t="shared" si="39"/>
        <v>Y</v>
      </c>
    </row>
    <row r="1265" spans="1:11" x14ac:dyDescent="0.35">
      <c r="A1265" s="45" t="s">
        <v>2785</v>
      </c>
      <c r="B1265" s="45" t="s">
        <v>1909</v>
      </c>
      <c r="C1265" s="45" t="s">
        <v>17</v>
      </c>
      <c r="D1265" s="45" t="s">
        <v>1429</v>
      </c>
      <c r="E1265" s="45" t="s">
        <v>2787</v>
      </c>
      <c r="F1265" s="45" t="s">
        <v>1428</v>
      </c>
      <c r="G1265" s="45" t="s">
        <v>2198</v>
      </c>
      <c r="H1265" s="46">
        <v>0</v>
      </c>
      <c r="I1265" s="47">
        <v>0</v>
      </c>
      <c r="J1265" s="36" t="str">
        <f t="shared" si="38"/>
        <v>7545455</v>
      </c>
      <c r="K1265" s="48" t="str">
        <f t="shared" si="39"/>
        <v>Y</v>
      </c>
    </row>
    <row r="1266" spans="1:11" x14ac:dyDescent="0.35">
      <c r="A1266" s="45" t="s">
        <v>2785</v>
      </c>
      <c r="B1266" s="45" t="s">
        <v>1909</v>
      </c>
      <c r="C1266" s="45" t="s">
        <v>17</v>
      </c>
      <c r="D1266" s="45" t="s">
        <v>1429</v>
      </c>
      <c r="E1266" s="45" t="s">
        <v>2788</v>
      </c>
      <c r="F1266" s="45" t="s">
        <v>1428</v>
      </c>
      <c r="G1266" s="45" t="s">
        <v>2198</v>
      </c>
      <c r="H1266" s="46">
        <v>447219</v>
      </c>
      <c r="I1266" s="47">
        <v>0.25679999999999997</v>
      </c>
      <c r="J1266" s="36" t="str">
        <f t="shared" si="38"/>
        <v>7545455</v>
      </c>
      <c r="K1266" s="48" t="str">
        <f t="shared" si="39"/>
        <v>Y</v>
      </c>
    </row>
    <row r="1267" spans="1:11" x14ac:dyDescent="0.35">
      <c r="A1267" s="45" t="s">
        <v>2785</v>
      </c>
      <c r="B1267" s="45" t="s">
        <v>1909</v>
      </c>
      <c r="C1267" s="45" t="s">
        <v>17</v>
      </c>
      <c r="D1267" s="45" t="s">
        <v>1910</v>
      </c>
      <c r="E1267" s="45" t="s">
        <v>2206</v>
      </c>
      <c r="F1267" s="45" t="s">
        <v>2786</v>
      </c>
      <c r="G1267" s="45" t="s">
        <v>2169</v>
      </c>
      <c r="H1267" s="46">
        <v>853995</v>
      </c>
      <c r="I1267" s="47">
        <v>0.27300000000000002</v>
      </c>
      <c r="J1267" s="36" t="str">
        <f t="shared" si="38"/>
        <v>7547495</v>
      </c>
      <c r="K1267" s="48" t="str">
        <f t="shared" si="39"/>
        <v>N</v>
      </c>
    </row>
    <row r="1268" spans="1:11" x14ac:dyDescent="0.35">
      <c r="A1268" s="45" t="s">
        <v>2785</v>
      </c>
      <c r="B1268" s="45" t="s">
        <v>1909</v>
      </c>
      <c r="C1268" s="45" t="s">
        <v>17</v>
      </c>
      <c r="D1268" s="45" t="s">
        <v>1910</v>
      </c>
      <c r="E1268" s="45" t="s">
        <v>2170</v>
      </c>
      <c r="F1268" s="45" t="s">
        <v>2786</v>
      </c>
      <c r="G1268" s="45" t="s">
        <v>2169</v>
      </c>
      <c r="H1268" s="46">
        <v>0</v>
      </c>
      <c r="I1268" s="47">
        <v>0</v>
      </c>
      <c r="J1268" s="36" t="str">
        <f t="shared" si="38"/>
        <v>7547495</v>
      </c>
      <c r="K1268" s="48" t="str">
        <f t="shared" si="39"/>
        <v>N</v>
      </c>
    </row>
    <row r="1269" spans="1:11" x14ac:dyDescent="0.35">
      <c r="A1269" s="45" t="s">
        <v>2785</v>
      </c>
      <c r="B1269" s="45" t="s">
        <v>1909</v>
      </c>
      <c r="C1269" s="45" t="s">
        <v>17</v>
      </c>
      <c r="D1269" s="45" t="s">
        <v>1910</v>
      </c>
      <c r="E1269" s="45" t="s">
        <v>19</v>
      </c>
      <c r="F1269" s="45" t="s">
        <v>2786</v>
      </c>
      <c r="G1269" s="45" t="s">
        <v>2169</v>
      </c>
      <c r="H1269" s="46">
        <v>1013532</v>
      </c>
      <c r="I1269" s="47">
        <v>0.32400000000000001</v>
      </c>
      <c r="J1269" s="36" t="str">
        <f t="shared" si="38"/>
        <v>7547495</v>
      </c>
      <c r="K1269" s="48" t="str">
        <f t="shared" si="39"/>
        <v>N</v>
      </c>
    </row>
    <row r="1270" spans="1:11" x14ac:dyDescent="0.35">
      <c r="A1270" s="45" t="s">
        <v>2785</v>
      </c>
      <c r="B1270" s="45" t="s">
        <v>1909</v>
      </c>
      <c r="C1270" s="45" t="s">
        <v>17</v>
      </c>
      <c r="D1270" s="45" t="s">
        <v>1910</v>
      </c>
      <c r="E1270" s="45" t="s">
        <v>2787</v>
      </c>
      <c r="F1270" s="45" t="s">
        <v>2786</v>
      </c>
      <c r="G1270" s="45" t="s">
        <v>2169</v>
      </c>
      <c r="H1270" s="46">
        <v>0</v>
      </c>
      <c r="I1270" s="47">
        <v>0</v>
      </c>
      <c r="J1270" s="36" t="str">
        <f t="shared" si="38"/>
        <v>7547495</v>
      </c>
      <c r="K1270" s="48" t="str">
        <f t="shared" si="39"/>
        <v>N</v>
      </c>
    </row>
    <row r="1271" spans="1:11" x14ac:dyDescent="0.35">
      <c r="A1271" s="45" t="s">
        <v>2785</v>
      </c>
      <c r="B1271" s="45" t="s">
        <v>1909</v>
      </c>
      <c r="C1271" s="45" t="s">
        <v>17</v>
      </c>
      <c r="D1271" s="45" t="s">
        <v>1910</v>
      </c>
      <c r="E1271" s="45" t="s">
        <v>2788</v>
      </c>
      <c r="F1271" s="45" t="s">
        <v>2786</v>
      </c>
      <c r="G1271" s="45" t="s">
        <v>2169</v>
      </c>
      <c r="H1271" s="46">
        <v>1278177</v>
      </c>
      <c r="I1271" s="47">
        <v>0.40860000000000002</v>
      </c>
      <c r="J1271" s="36" t="str">
        <f t="shared" si="38"/>
        <v>7547495</v>
      </c>
      <c r="K1271" s="48" t="str">
        <f t="shared" si="39"/>
        <v>N</v>
      </c>
    </row>
    <row r="1272" spans="1:11" x14ac:dyDescent="0.35">
      <c r="A1272" s="45" t="s">
        <v>2785</v>
      </c>
      <c r="B1272" s="45" t="s">
        <v>1909</v>
      </c>
      <c r="C1272" s="45" t="s">
        <v>17</v>
      </c>
      <c r="D1272" s="45" t="s">
        <v>1913</v>
      </c>
      <c r="E1272" s="45" t="s">
        <v>2170</v>
      </c>
      <c r="F1272" s="45" t="s">
        <v>1909</v>
      </c>
      <c r="G1272" s="45" t="s">
        <v>2198</v>
      </c>
      <c r="H1272" s="46">
        <v>0</v>
      </c>
      <c r="I1272" s="47">
        <v>0</v>
      </c>
      <c r="J1272" s="36" t="str">
        <f t="shared" si="38"/>
        <v>7547515</v>
      </c>
      <c r="K1272" s="48" t="str">
        <f t="shared" si="39"/>
        <v>Y</v>
      </c>
    </row>
    <row r="1273" spans="1:11" x14ac:dyDescent="0.35">
      <c r="A1273" s="45" t="s">
        <v>2785</v>
      </c>
      <c r="B1273" s="45" t="s">
        <v>1909</v>
      </c>
      <c r="C1273" s="45" t="s">
        <v>17</v>
      </c>
      <c r="D1273" s="45" t="s">
        <v>1913</v>
      </c>
      <c r="E1273" s="45" t="s">
        <v>19</v>
      </c>
      <c r="F1273" s="45" t="s">
        <v>1909</v>
      </c>
      <c r="G1273" s="45" t="s">
        <v>2198</v>
      </c>
      <c r="H1273" s="46">
        <v>921986</v>
      </c>
      <c r="I1273" s="47">
        <v>0.28079999999999999</v>
      </c>
      <c r="J1273" s="36" t="str">
        <f t="shared" si="38"/>
        <v>7547515</v>
      </c>
      <c r="K1273" s="48" t="str">
        <f t="shared" si="39"/>
        <v>Y</v>
      </c>
    </row>
    <row r="1274" spans="1:11" x14ac:dyDescent="0.35">
      <c r="A1274" s="45" t="s">
        <v>2785</v>
      </c>
      <c r="B1274" s="45" t="s">
        <v>1909</v>
      </c>
      <c r="C1274" s="45" t="s">
        <v>17</v>
      </c>
      <c r="D1274" s="45" t="s">
        <v>1913</v>
      </c>
      <c r="E1274" s="45" t="s">
        <v>30</v>
      </c>
      <c r="F1274" s="45" t="s">
        <v>1909</v>
      </c>
      <c r="G1274" s="45" t="s">
        <v>2198</v>
      </c>
      <c r="H1274" s="46">
        <v>48266</v>
      </c>
      <c r="I1274" s="47">
        <v>1.47E-2</v>
      </c>
      <c r="J1274" s="36" t="str">
        <f t="shared" si="38"/>
        <v>7547515</v>
      </c>
      <c r="K1274" s="48" t="str">
        <f t="shared" si="39"/>
        <v>Y</v>
      </c>
    </row>
    <row r="1275" spans="1:11" x14ac:dyDescent="0.35">
      <c r="A1275" s="45" t="s">
        <v>2785</v>
      </c>
      <c r="B1275" s="45" t="s">
        <v>1909</v>
      </c>
      <c r="C1275" s="45" t="s">
        <v>17</v>
      </c>
      <c r="D1275" s="45" t="s">
        <v>1913</v>
      </c>
      <c r="E1275" s="45" t="s">
        <v>2787</v>
      </c>
      <c r="F1275" s="45" t="s">
        <v>1909</v>
      </c>
      <c r="G1275" s="45" t="s">
        <v>2198</v>
      </c>
      <c r="H1275" s="46">
        <v>0</v>
      </c>
      <c r="I1275" s="47">
        <v>0</v>
      </c>
      <c r="J1275" s="36" t="str">
        <f t="shared" si="38"/>
        <v>7547515</v>
      </c>
      <c r="K1275" s="48" t="str">
        <f t="shared" si="39"/>
        <v>Y</v>
      </c>
    </row>
    <row r="1276" spans="1:11" x14ac:dyDescent="0.35">
      <c r="A1276" s="45" t="s">
        <v>2785</v>
      </c>
      <c r="B1276" s="45" t="s">
        <v>1909</v>
      </c>
      <c r="C1276" s="45" t="s">
        <v>17</v>
      </c>
      <c r="D1276" s="45" t="s">
        <v>1913</v>
      </c>
      <c r="E1276" s="45" t="s">
        <v>2788</v>
      </c>
      <c r="F1276" s="45" t="s">
        <v>1909</v>
      </c>
      <c r="G1276" s="45" t="s">
        <v>2198</v>
      </c>
      <c r="H1276" s="46">
        <v>1864658</v>
      </c>
      <c r="I1276" s="47">
        <v>0.56789999999999996</v>
      </c>
      <c r="J1276" s="36" t="str">
        <f t="shared" si="38"/>
        <v>7547515</v>
      </c>
      <c r="K1276" s="48" t="str">
        <f t="shared" si="39"/>
        <v>Y</v>
      </c>
    </row>
    <row r="1277" spans="1:11" x14ac:dyDescent="0.35">
      <c r="A1277" s="45" t="s">
        <v>2785</v>
      </c>
      <c r="B1277" s="45" t="s">
        <v>1909</v>
      </c>
      <c r="C1277" s="45" t="s">
        <v>17</v>
      </c>
      <c r="D1277" s="45" t="s">
        <v>1915</v>
      </c>
      <c r="E1277" s="45" t="s">
        <v>2170</v>
      </c>
      <c r="F1277" s="45" t="s">
        <v>2786</v>
      </c>
      <c r="G1277" s="45" t="s">
        <v>2169</v>
      </c>
      <c r="H1277" s="46">
        <v>0</v>
      </c>
      <c r="I1277" s="47">
        <v>0</v>
      </c>
      <c r="J1277" s="36" t="str">
        <f t="shared" si="38"/>
        <v>7547525</v>
      </c>
      <c r="K1277" s="48" t="str">
        <f t="shared" si="39"/>
        <v>N</v>
      </c>
    </row>
    <row r="1278" spans="1:11" x14ac:dyDescent="0.35">
      <c r="A1278" s="45" t="s">
        <v>2785</v>
      </c>
      <c r="B1278" s="45" t="s">
        <v>1909</v>
      </c>
      <c r="C1278" s="45" t="s">
        <v>17</v>
      </c>
      <c r="D1278" s="45" t="s">
        <v>1915</v>
      </c>
      <c r="E1278" s="45" t="s">
        <v>19</v>
      </c>
      <c r="F1278" s="45" t="s">
        <v>2786</v>
      </c>
      <c r="G1278" s="45" t="s">
        <v>2169</v>
      </c>
      <c r="H1278" s="46">
        <v>2577999</v>
      </c>
      <c r="I1278" s="47">
        <v>0.4007</v>
      </c>
      <c r="J1278" s="36" t="str">
        <f t="shared" si="38"/>
        <v>7547525</v>
      </c>
      <c r="K1278" s="48" t="str">
        <f t="shared" si="39"/>
        <v>N</v>
      </c>
    </row>
    <row r="1279" spans="1:11" x14ac:dyDescent="0.35">
      <c r="A1279" s="45" t="s">
        <v>2785</v>
      </c>
      <c r="B1279" s="45" t="s">
        <v>1909</v>
      </c>
      <c r="C1279" s="45" t="s">
        <v>17</v>
      </c>
      <c r="D1279" s="45" t="s">
        <v>1915</v>
      </c>
      <c r="E1279" s="45" t="s">
        <v>2787</v>
      </c>
      <c r="F1279" s="45" t="s">
        <v>2786</v>
      </c>
      <c r="G1279" s="45" t="s">
        <v>2169</v>
      </c>
      <c r="H1279" s="46">
        <v>0</v>
      </c>
      <c r="I1279" s="47">
        <v>0</v>
      </c>
      <c r="J1279" s="36" t="str">
        <f t="shared" si="38"/>
        <v>7547525</v>
      </c>
      <c r="K1279" s="48" t="str">
        <f t="shared" si="39"/>
        <v>N</v>
      </c>
    </row>
    <row r="1280" spans="1:11" x14ac:dyDescent="0.35">
      <c r="A1280" s="45" t="s">
        <v>2785</v>
      </c>
      <c r="B1280" s="45" t="s">
        <v>1909</v>
      </c>
      <c r="C1280" s="45" t="s">
        <v>17</v>
      </c>
      <c r="D1280" s="45" t="s">
        <v>1915</v>
      </c>
      <c r="E1280" s="45" t="s">
        <v>2788</v>
      </c>
      <c r="F1280" s="45" t="s">
        <v>2786</v>
      </c>
      <c r="G1280" s="45" t="s">
        <v>2169</v>
      </c>
      <c r="H1280" s="46">
        <v>3200141</v>
      </c>
      <c r="I1280" s="47">
        <v>0.49740000000000001</v>
      </c>
      <c r="J1280" s="36" t="str">
        <f t="shared" si="38"/>
        <v>7547525</v>
      </c>
      <c r="K1280" s="48" t="str">
        <f t="shared" si="39"/>
        <v>N</v>
      </c>
    </row>
    <row r="1281" spans="1:11" x14ac:dyDescent="0.35">
      <c r="A1281" s="45" t="s">
        <v>2785</v>
      </c>
      <c r="B1281" s="45" t="s">
        <v>1917</v>
      </c>
      <c r="C1281" s="45" t="s">
        <v>17</v>
      </c>
      <c r="D1281" s="45" t="s">
        <v>339</v>
      </c>
      <c r="E1281" s="45" t="s">
        <v>2170</v>
      </c>
      <c r="F1281" s="45" t="s">
        <v>327</v>
      </c>
      <c r="G1281" s="45" t="s">
        <v>2198</v>
      </c>
      <c r="H1281" s="46">
        <v>0</v>
      </c>
      <c r="I1281" s="47">
        <v>0</v>
      </c>
      <c r="J1281" s="36" t="str">
        <f t="shared" si="38"/>
        <v>7641835</v>
      </c>
      <c r="K1281" s="48" t="str">
        <f t="shared" si="39"/>
        <v>Y</v>
      </c>
    </row>
    <row r="1282" spans="1:11" x14ac:dyDescent="0.35">
      <c r="A1282" s="45" t="s">
        <v>2785</v>
      </c>
      <c r="B1282" s="45" t="s">
        <v>1917</v>
      </c>
      <c r="C1282" s="45" t="s">
        <v>17</v>
      </c>
      <c r="D1282" s="45" t="s">
        <v>339</v>
      </c>
      <c r="E1282" s="45" t="s">
        <v>19</v>
      </c>
      <c r="F1282" s="45" t="s">
        <v>327</v>
      </c>
      <c r="G1282" s="45" t="s">
        <v>2198</v>
      </c>
      <c r="H1282" s="46">
        <v>99622</v>
      </c>
      <c r="I1282" s="47">
        <v>0.29630000000000001</v>
      </c>
      <c r="J1282" s="36" t="str">
        <f t="shared" si="38"/>
        <v>7641835</v>
      </c>
      <c r="K1282" s="48" t="str">
        <f t="shared" si="39"/>
        <v>Y</v>
      </c>
    </row>
    <row r="1283" spans="1:11" x14ac:dyDescent="0.35">
      <c r="A1283" s="45" t="s">
        <v>2785</v>
      </c>
      <c r="B1283" s="45" t="s">
        <v>1917</v>
      </c>
      <c r="C1283" s="45" t="s">
        <v>17</v>
      </c>
      <c r="D1283" s="45" t="s">
        <v>339</v>
      </c>
      <c r="E1283" s="45" t="s">
        <v>2787</v>
      </c>
      <c r="F1283" s="45" t="s">
        <v>327</v>
      </c>
      <c r="G1283" s="45" t="s">
        <v>2198</v>
      </c>
      <c r="H1283" s="46">
        <v>0</v>
      </c>
      <c r="I1283" s="47">
        <v>0</v>
      </c>
      <c r="J1283" s="36" t="str">
        <f t="shared" ref="J1283:J1346" si="40">B1283&amp;C1283&amp;D1283</f>
        <v>7641835</v>
      </c>
      <c r="K1283" s="48" t="str">
        <f t="shared" ref="K1283:K1346" si="41">G1283</f>
        <v>Y</v>
      </c>
    </row>
    <row r="1284" spans="1:11" x14ac:dyDescent="0.35">
      <c r="A1284" s="45" t="s">
        <v>2785</v>
      </c>
      <c r="B1284" s="45" t="s">
        <v>1917</v>
      </c>
      <c r="C1284" s="45" t="s">
        <v>17</v>
      </c>
      <c r="D1284" s="45" t="s">
        <v>339</v>
      </c>
      <c r="E1284" s="45" t="s">
        <v>2788</v>
      </c>
      <c r="F1284" s="45" t="s">
        <v>327</v>
      </c>
      <c r="G1284" s="45" t="s">
        <v>2198</v>
      </c>
      <c r="H1284" s="46">
        <v>171673</v>
      </c>
      <c r="I1284" s="47">
        <v>0.51060000000000005</v>
      </c>
      <c r="J1284" s="36" t="str">
        <f t="shared" si="40"/>
        <v>7641835</v>
      </c>
      <c r="K1284" s="48" t="str">
        <f t="shared" si="41"/>
        <v>Y</v>
      </c>
    </row>
    <row r="1285" spans="1:11" x14ac:dyDescent="0.35">
      <c r="A1285" s="45" t="s">
        <v>2785</v>
      </c>
      <c r="B1285" s="45" t="s">
        <v>1917</v>
      </c>
      <c r="C1285" s="45" t="s">
        <v>17</v>
      </c>
      <c r="D1285" s="45" t="s">
        <v>1918</v>
      </c>
      <c r="E1285" s="45" t="s">
        <v>2206</v>
      </c>
      <c r="F1285" s="45" t="s">
        <v>1917</v>
      </c>
      <c r="G1285" s="45" t="s">
        <v>2198</v>
      </c>
      <c r="H1285" s="46">
        <v>1412491</v>
      </c>
      <c r="I1285" s="47">
        <v>0.2006</v>
      </c>
      <c r="J1285" s="36" t="str">
        <f t="shared" si="40"/>
        <v>7644515</v>
      </c>
      <c r="K1285" s="48" t="str">
        <f t="shared" si="41"/>
        <v>Y</v>
      </c>
    </row>
    <row r="1286" spans="1:11" x14ac:dyDescent="0.35">
      <c r="A1286" s="45" t="s">
        <v>2785</v>
      </c>
      <c r="B1286" s="45" t="s">
        <v>1917</v>
      </c>
      <c r="C1286" s="45" t="s">
        <v>17</v>
      </c>
      <c r="D1286" s="45" t="s">
        <v>1918</v>
      </c>
      <c r="E1286" s="45" t="s">
        <v>2170</v>
      </c>
      <c r="F1286" s="45" t="s">
        <v>1917</v>
      </c>
      <c r="G1286" s="45" t="s">
        <v>2198</v>
      </c>
      <c r="H1286" s="46">
        <v>0</v>
      </c>
      <c r="I1286" s="47">
        <v>0</v>
      </c>
      <c r="J1286" s="36" t="str">
        <f t="shared" si="40"/>
        <v>7644515</v>
      </c>
      <c r="K1286" s="48" t="str">
        <f t="shared" si="41"/>
        <v>Y</v>
      </c>
    </row>
    <row r="1287" spans="1:11" x14ac:dyDescent="0.35">
      <c r="A1287" s="45" t="s">
        <v>2785</v>
      </c>
      <c r="B1287" s="45" t="s">
        <v>1917</v>
      </c>
      <c r="C1287" s="45" t="s">
        <v>17</v>
      </c>
      <c r="D1287" s="45" t="s">
        <v>1918</v>
      </c>
      <c r="E1287" s="45" t="s">
        <v>19</v>
      </c>
      <c r="F1287" s="45" t="s">
        <v>1917</v>
      </c>
      <c r="G1287" s="45" t="s">
        <v>2198</v>
      </c>
      <c r="H1287" s="46">
        <v>459382</v>
      </c>
      <c r="I1287" s="47">
        <v>6.6400000000000001E-2</v>
      </c>
      <c r="J1287" s="36" t="str">
        <f t="shared" si="40"/>
        <v>7644515</v>
      </c>
      <c r="K1287" s="48" t="str">
        <f t="shared" si="41"/>
        <v>Y</v>
      </c>
    </row>
    <row r="1288" spans="1:11" x14ac:dyDescent="0.35">
      <c r="A1288" s="45" t="s">
        <v>2785</v>
      </c>
      <c r="B1288" s="45" t="s">
        <v>1917</v>
      </c>
      <c r="C1288" s="45" t="s">
        <v>17</v>
      </c>
      <c r="D1288" s="45" t="s">
        <v>1918</v>
      </c>
      <c r="E1288" s="45" t="s">
        <v>2787</v>
      </c>
      <c r="F1288" s="45" t="s">
        <v>1917</v>
      </c>
      <c r="G1288" s="45" t="s">
        <v>2198</v>
      </c>
      <c r="H1288" s="46">
        <v>0</v>
      </c>
      <c r="I1288" s="47">
        <v>0</v>
      </c>
      <c r="J1288" s="36" t="str">
        <f t="shared" si="40"/>
        <v>7644515</v>
      </c>
      <c r="K1288" s="48" t="str">
        <f t="shared" si="41"/>
        <v>Y</v>
      </c>
    </row>
    <row r="1289" spans="1:11" x14ac:dyDescent="0.35">
      <c r="A1289" s="45" t="s">
        <v>2785</v>
      </c>
      <c r="B1289" s="45" t="s">
        <v>1917</v>
      </c>
      <c r="C1289" s="45" t="s">
        <v>17</v>
      </c>
      <c r="D1289" s="45" t="s">
        <v>1918</v>
      </c>
      <c r="E1289" s="45" t="s">
        <v>2788</v>
      </c>
      <c r="F1289" s="45" t="s">
        <v>1917</v>
      </c>
      <c r="G1289" s="45" t="s">
        <v>2198</v>
      </c>
      <c r="H1289" s="46">
        <v>2642139</v>
      </c>
      <c r="I1289" s="47">
        <v>0.38190000000000002</v>
      </c>
      <c r="J1289" s="36" t="str">
        <f t="shared" si="40"/>
        <v>7644515</v>
      </c>
      <c r="K1289" s="48" t="str">
        <f t="shared" si="41"/>
        <v>Y</v>
      </c>
    </row>
    <row r="1290" spans="1:11" x14ac:dyDescent="0.35">
      <c r="A1290" s="45" t="s">
        <v>2785</v>
      </c>
      <c r="B1290" s="45" t="s">
        <v>1917</v>
      </c>
      <c r="C1290" s="45" t="s">
        <v>17</v>
      </c>
      <c r="D1290" s="45" t="s">
        <v>1920</v>
      </c>
      <c r="E1290" s="45" t="s">
        <v>2206</v>
      </c>
      <c r="F1290" s="45" t="s">
        <v>2786</v>
      </c>
      <c r="G1290" s="45" t="s">
        <v>2169</v>
      </c>
      <c r="H1290" s="46">
        <v>0</v>
      </c>
      <c r="I1290" s="47">
        <v>0</v>
      </c>
      <c r="J1290" s="36" t="str">
        <f t="shared" si="40"/>
        <v>7647605</v>
      </c>
      <c r="K1290" s="48" t="str">
        <f t="shared" si="41"/>
        <v>N</v>
      </c>
    </row>
    <row r="1291" spans="1:11" x14ac:dyDescent="0.35">
      <c r="A1291" s="45" t="s">
        <v>2785</v>
      </c>
      <c r="B1291" s="45" t="s">
        <v>1917</v>
      </c>
      <c r="C1291" s="45" t="s">
        <v>17</v>
      </c>
      <c r="D1291" s="45" t="s">
        <v>1920</v>
      </c>
      <c r="E1291" s="45" t="s">
        <v>2170</v>
      </c>
      <c r="F1291" s="45" t="s">
        <v>2786</v>
      </c>
      <c r="G1291" s="45" t="s">
        <v>2169</v>
      </c>
      <c r="H1291" s="46">
        <v>0</v>
      </c>
      <c r="I1291" s="47">
        <v>0</v>
      </c>
      <c r="J1291" s="36" t="str">
        <f t="shared" si="40"/>
        <v>7647605</v>
      </c>
      <c r="K1291" s="48" t="str">
        <f t="shared" si="41"/>
        <v>N</v>
      </c>
    </row>
    <row r="1292" spans="1:11" x14ac:dyDescent="0.35">
      <c r="A1292" s="45" t="s">
        <v>2785</v>
      </c>
      <c r="B1292" s="45" t="s">
        <v>1917</v>
      </c>
      <c r="C1292" s="45" t="s">
        <v>17</v>
      </c>
      <c r="D1292" s="45" t="s">
        <v>1920</v>
      </c>
      <c r="E1292" s="45" t="s">
        <v>19</v>
      </c>
      <c r="F1292" s="45" t="s">
        <v>2786</v>
      </c>
      <c r="G1292" s="45" t="s">
        <v>2169</v>
      </c>
      <c r="H1292" s="46">
        <v>4667478</v>
      </c>
      <c r="I1292" s="47">
        <v>0.29859999999999998</v>
      </c>
      <c r="J1292" s="36" t="str">
        <f t="shared" si="40"/>
        <v>7647605</v>
      </c>
      <c r="K1292" s="48" t="str">
        <f t="shared" si="41"/>
        <v>N</v>
      </c>
    </row>
    <row r="1293" spans="1:11" x14ac:dyDescent="0.35">
      <c r="A1293" s="45" t="s">
        <v>2785</v>
      </c>
      <c r="B1293" s="45" t="s">
        <v>1917</v>
      </c>
      <c r="C1293" s="45" t="s">
        <v>17</v>
      </c>
      <c r="D1293" s="45" t="s">
        <v>1920</v>
      </c>
      <c r="E1293" s="45" t="s">
        <v>2787</v>
      </c>
      <c r="F1293" s="45" t="s">
        <v>2786</v>
      </c>
      <c r="G1293" s="45" t="s">
        <v>2169</v>
      </c>
      <c r="H1293" s="46">
        <v>0</v>
      </c>
      <c r="I1293" s="47">
        <v>0</v>
      </c>
      <c r="J1293" s="36" t="str">
        <f t="shared" si="40"/>
        <v>7647605</v>
      </c>
      <c r="K1293" s="48" t="str">
        <f t="shared" si="41"/>
        <v>N</v>
      </c>
    </row>
    <row r="1294" spans="1:11" x14ac:dyDescent="0.35">
      <c r="A1294" s="45" t="s">
        <v>2785</v>
      </c>
      <c r="B1294" s="45" t="s">
        <v>1917</v>
      </c>
      <c r="C1294" s="45" t="s">
        <v>17</v>
      </c>
      <c r="D1294" s="45" t="s">
        <v>1920</v>
      </c>
      <c r="E1294" s="45" t="s">
        <v>2788</v>
      </c>
      <c r="F1294" s="45" t="s">
        <v>2786</v>
      </c>
      <c r="G1294" s="45" t="s">
        <v>2169</v>
      </c>
      <c r="H1294" s="46">
        <v>3882791</v>
      </c>
      <c r="I1294" s="47">
        <v>0.24840000000000001</v>
      </c>
      <c r="J1294" s="36" t="str">
        <f t="shared" si="40"/>
        <v>7647605</v>
      </c>
      <c r="K1294" s="48" t="str">
        <f t="shared" si="41"/>
        <v>N</v>
      </c>
    </row>
    <row r="1295" spans="1:11" x14ac:dyDescent="0.35">
      <c r="A1295" s="45" t="s">
        <v>2785</v>
      </c>
      <c r="B1295" s="45" t="s">
        <v>1917</v>
      </c>
      <c r="C1295" s="45" t="s">
        <v>17</v>
      </c>
      <c r="D1295" s="45" t="s">
        <v>1922</v>
      </c>
      <c r="E1295" s="45" t="s">
        <v>2206</v>
      </c>
      <c r="F1295" s="45" t="s">
        <v>1917</v>
      </c>
      <c r="G1295" s="45" t="s">
        <v>2198</v>
      </c>
      <c r="H1295" s="46">
        <v>2023447</v>
      </c>
      <c r="I1295" s="47">
        <v>0.4032</v>
      </c>
      <c r="J1295" s="36" t="str">
        <f t="shared" si="40"/>
        <v>7647610</v>
      </c>
      <c r="K1295" s="48" t="str">
        <f t="shared" si="41"/>
        <v>Y</v>
      </c>
    </row>
    <row r="1296" spans="1:11" x14ac:dyDescent="0.35">
      <c r="A1296" s="45" t="s">
        <v>2785</v>
      </c>
      <c r="B1296" s="45" t="s">
        <v>1917</v>
      </c>
      <c r="C1296" s="45" t="s">
        <v>17</v>
      </c>
      <c r="D1296" s="45" t="s">
        <v>1922</v>
      </c>
      <c r="E1296" s="45" t="s">
        <v>2170</v>
      </c>
      <c r="F1296" s="45" t="s">
        <v>1917</v>
      </c>
      <c r="G1296" s="45" t="s">
        <v>2198</v>
      </c>
      <c r="H1296" s="46">
        <v>0</v>
      </c>
      <c r="I1296" s="47">
        <v>0</v>
      </c>
      <c r="J1296" s="36" t="str">
        <f t="shared" si="40"/>
        <v>7647610</v>
      </c>
      <c r="K1296" s="48" t="str">
        <f t="shared" si="41"/>
        <v>Y</v>
      </c>
    </row>
    <row r="1297" spans="1:11" x14ac:dyDescent="0.35">
      <c r="A1297" s="45" t="s">
        <v>2785</v>
      </c>
      <c r="B1297" s="45" t="s">
        <v>1917</v>
      </c>
      <c r="C1297" s="45" t="s">
        <v>17</v>
      </c>
      <c r="D1297" s="45" t="s">
        <v>1922</v>
      </c>
      <c r="E1297" s="45" t="s">
        <v>19</v>
      </c>
      <c r="F1297" s="45" t="s">
        <v>1917</v>
      </c>
      <c r="G1297" s="45" t="s">
        <v>2198</v>
      </c>
      <c r="H1297" s="46">
        <v>220769</v>
      </c>
      <c r="I1297" s="47">
        <v>4.4600000000000001E-2</v>
      </c>
      <c r="J1297" s="36" t="str">
        <f t="shared" si="40"/>
        <v>7647610</v>
      </c>
      <c r="K1297" s="48" t="str">
        <f t="shared" si="41"/>
        <v>Y</v>
      </c>
    </row>
    <row r="1298" spans="1:11" x14ac:dyDescent="0.35">
      <c r="A1298" s="45" t="s">
        <v>2785</v>
      </c>
      <c r="B1298" s="45" t="s">
        <v>1917</v>
      </c>
      <c r="C1298" s="45" t="s">
        <v>17</v>
      </c>
      <c r="D1298" s="45" t="s">
        <v>1922</v>
      </c>
      <c r="E1298" s="45" t="s">
        <v>2787</v>
      </c>
      <c r="F1298" s="45" t="s">
        <v>1917</v>
      </c>
      <c r="G1298" s="45" t="s">
        <v>2198</v>
      </c>
      <c r="H1298" s="46">
        <v>0</v>
      </c>
      <c r="I1298" s="47">
        <v>0</v>
      </c>
      <c r="J1298" s="36" t="str">
        <f t="shared" si="40"/>
        <v>7647610</v>
      </c>
      <c r="K1298" s="48" t="str">
        <f t="shared" si="41"/>
        <v>Y</v>
      </c>
    </row>
    <row r="1299" spans="1:11" x14ac:dyDescent="0.35">
      <c r="A1299" s="45" t="s">
        <v>2785</v>
      </c>
      <c r="B1299" s="45" t="s">
        <v>1917</v>
      </c>
      <c r="C1299" s="45" t="s">
        <v>17</v>
      </c>
      <c r="D1299" s="45" t="s">
        <v>1922</v>
      </c>
      <c r="E1299" s="45" t="s">
        <v>2788</v>
      </c>
      <c r="F1299" s="45" t="s">
        <v>1917</v>
      </c>
      <c r="G1299" s="45" t="s">
        <v>2198</v>
      </c>
      <c r="H1299" s="46">
        <v>1453315</v>
      </c>
      <c r="I1299" s="47">
        <v>0.29360000000000003</v>
      </c>
      <c r="J1299" s="36" t="str">
        <f t="shared" si="40"/>
        <v>7647610</v>
      </c>
      <c r="K1299" s="48" t="str">
        <f t="shared" si="41"/>
        <v>Y</v>
      </c>
    </row>
    <row r="1300" spans="1:11" x14ac:dyDescent="0.35">
      <c r="A1300" s="45" t="s">
        <v>2785</v>
      </c>
      <c r="B1300" s="45" t="s">
        <v>1917</v>
      </c>
      <c r="C1300" s="45" t="s">
        <v>17</v>
      </c>
      <c r="D1300" s="45" t="s">
        <v>1923</v>
      </c>
      <c r="E1300" s="45" t="s">
        <v>2170</v>
      </c>
      <c r="F1300" s="45" t="s">
        <v>2786</v>
      </c>
      <c r="G1300" s="45" t="s">
        <v>2169</v>
      </c>
      <c r="H1300" s="46">
        <v>0</v>
      </c>
      <c r="I1300" s="47">
        <v>0</v>
      </c>
      <c r="J1300" s="36" t="str">
        <f t="shared" si="40"/>
        <v>7647615</v>
      </c>
      <c r="K1300" s="48" t="str">
        <f t="shared" si="41"/>
        <v>N</v>
      </c>
    </row>
    <row r="1301" spans="1:11" x14ac:dyDescent="0.35">
      <c r="A1301" s="45" t="s">
        <v>2785</v>
      </c>
      <c r="B1301" s="45" t="s">
        <v>1917</v>
      </c>
      <c r="C1301" s="45" t="s">
        <v>17</v>
      </c>
      <c r="D1301" s="45" t="s">
        <v>1923</v>
      </c>
      <c r="E1301" s="45" t="s">
        <v>19</v>
      </c>
      <c r="F1301" s="45" t="s">
        <v>2786</v>
      </c>
      <c r="G1301" s="45" t="s">
        <v>2169</v>
      </c>
      <c r="H1301" s="46">
        <v>4057751</v>
      </c>
      <c r="I1301" s="47">
        <v>0.219</v>
      </c>
      <c r="J1301" s="36" t="str">
        <f t="shared" si="40"/>
        <v>7647615</v>
      </c>
      <c r="K1301" s="48" t="str">
        <f t="shared" si="41"/>
        <v>N</v>
      </c>
    </row>
    <row r="1302" spans="1:11" x14ac:dyDescent="0.35">
      <c r="A1302" s="45" t="s">
        <v>2785</v>
      </c>
      <c r="B1302" s="45" t="s">
        <v>1917</v>
      </c>
      <c r="C1302" s="45" t="s">
        <v>17</v>
      </c>
      <c r="D1302" s="45" t="s">
        <v>1923</v>
      </c>
      <c r="E1302" s="45" t="s">
        <v>30</v>
      </c>
      <c r="F1302" s="45" t="s">
        <v>2786</v>
      </c>
      <c r="G1302" s="45" t="s">
        <v>2169</v>
      </c>
      <c r="H1302" s="46">
        <v>0</v>
      </c>
      <c r="I1302" s="47">
        <v>0</v>
      </c>
      <c r="J1302" s="36" t="str">
        <f t="shared" si="40"/>
        <v>7647615</v>
      </c>
      <c r="K1302" s="48" t="str">
        <f t="shared" si="41"/>
        <v>N</v>
      </c>
    </row>
    <row r="1303" spans="1:11" x14ac:dyDescent="0.35">
      <c r="A1303" s="45" t="s">
        <v>2785</v>
      </c>
      <c r="B1303" s="45" t="s">
        <v>1917</v>
      </c>
      <c r="C1303" s="45" t="s">
        <v>17</v>
      </c>
      <c r="D1303" s="45" t="s">
        <v>1923</v>
      </c>
      <c r="E1303" s="45" t="s">
        <v>2787</v>
      </c>
      <c r="F1303" s="45" t="s">
        <v>2786</v>
      </c>
      <c r="G1303" s="45" t="s">
        <v>2169</v>
      </c>
      <c r="H1303" s="46">
        <v>0</v>
      </c>
      <c r="I1303" s="47">
        <v>0</v>
      </c>
      <c r="J1303" s="36" t="str">
        <f t="shared" si="40"/>
        <v>7647615</v>
      </c>
      <c r="K1303" s="48" t="str">
        <f t="shared" si="41"/>
        <v>N</v>
      </c>
    </row>
    <row r="1304" spans="1:11" x14ac:dyDescent="0.35">
      <c r="A1304" s="45" t="s">
        <v>2785</v>
      </c>
      <c r="B1304" s="45" t="s">
        <v>1917</v>
      </c>
      <c r="C1304" s="45" t="s">
        <v>17</v>
      </c>
      <c r="D1304" s="45" t="s">
        <v>1923</v>
      </c>
      <c r="E1304" s="45" t="s">
        <v>2788</v>
      </c>
      <c r="F1304" s="45" t="s">
        <v>2786</v>
      </c>
      <c r="G1304" s="45" t="s">
        <v>2169</v>
      </c>
      <c r="H1304" s="46">
        <v>6377525</v>
      </c>
      <c r="I1304" s="47">
        <v>0.34420000000000001</v>
      </c>
      <c r="J1304" s="36" t="str">
        <f t="shared" si="40"/>
        <v>7647615</v>
      </c>
      <c r="K1304" s="48" t="str">
        <f t="shared" si="41"/>
        <v>N</v>
      </c>
    </row>
    <row r="1305" spans="1:11" x14ac:dyDescent="0.35">
      <c r="A1305" s="45" t="s">
        <v>2785</v>
      </c>
      <c r="B1305" s="45" t="s">
        <v>1930</v>
      </c>
      <c r="C1305" s="45" t="s">
        <v>17</v>
      </c>
      <c r="D1305" s="45" t="s">
        <v>1931</v>
      </c>
      <c r="E1305" s="45" t="s">
        <v>2170</v>
      </c>
      <c r="F1305" s="45" t="s">
        <v>2786</v>
      </c>
      <c r="G1305" s="45" t="s">
        <v>2169</v>
      </c>
      <c r="H1305" s="46">
        <v>0</v>
      </c>
      <c r="I1305" s="47">
        <v>0</v>
      </c>
      <c r="J1305" s="36" t="str">
        <f t="shared" si="40"/>
        <v>7747645</v>
      </c>
      <c r="K1305" s="48" t="str">
        <f t="shared" si="41"/>
        <v>N</v>
      </c>
    </row>
    <row r="1306" spans="1:11" x14ac:dyDescent="0.35">
      <c r="A1306" s="45" t="s">
        <v>2785</v>
      </c>
      <c r="B1306" s="45" t="s">
        <v>1930</v>
      </c>
      <c r="C1306" s="45" t="s">
        <v>17</v>
      </c>
      <c r="D1306" s="45" t="s">
        <v>1931</v>
      </c>
      <c r="E1306" s="45" t="s">
        <v>19</v>
      </c>
      <c r="F1306" s="45" t="s">
        <v>2786</v>
      </c>
      <c r="G1306" s="45" t="s">
        <v>2169</v>
      </c>
      <c r="H1306" s="46">
        <v>996009</v>
      </c>
      <c r="I1306" s="47">
        <v>0.22420000000000001</v>
      </c>
      <c r="J1306" s="36" t="str">
        <f t="shared" si="40"/>
        <v>7747645</v>
      </c>
      <c r="K1306" s="48" t="str">
        <f t="shared" si="41"/>
        <v>N</v>
      </c>
    </row>
    <row r="1307" spans="1:11" x14ac:dyDescent="0.35">
      <c r="A1307" s="45" t="s">
        <v>2785</v>
      </c>
      <c r="B1307" s="45" t="s">
        <v>1930</v>
      </c>
      <c r="C1307" s="45" t="s">
        <v>17</v>
      </c>
      <c r="D1307" s="45" t="s">
        <v>1931</v>
      </c>
      <c r="E1307" s="45" t="s">
        <v>30</v>
      </c>
      <c r="F1307" s="45" t="s">
        <v>2786</v>
      </c>
      <c r="G1307" s="45" t="s">
        <v>2169</v>
      </c>
      <c r="H1307" s="46">
        <v>316306</v>
      </c>
      <c r="I1307" s="47">
        <v>7.1199999999999999E-2</v>
      </c>
      <c r="J1307" s="36" t="str">
        <f t="shared" si="40"/>
        <v>7747645</v>
      </c>
      <c r="K1307" s="48" t="str">
        <f t="shared" si="41"/>
        <v>N</v>
      </c>
    </row>
    <row r="1308" spans="1:11" x14ac:dyDescent="0.35">
      <c r="A1308" s="45" t="s">
        <v>2785</v>
      </c>
      <c r="B1308" s="45" t="s">
        <v>1930</v>
      </c>
      <c r="C1308" s="45" t="s">
        <v>17</v>
      </c>
      <c r="D1308" s="45" t="s">
        <v>1931</v>
      </c>
      <c r="E1308" s="45" t="s">
        <v>2787</v>
      </c>
      <c r="F1308" s="45" t="s">
        <v>2786</v>
      </c>
      <c r="G1308" s="45" t="s">
        <v>2169</v>
      </c>
      <c r="H1308" s="46">
        <v>0</v>
      </c>
      <c r="I1308" s="47">
        <v>0</v>
      </c>
      <c r="J1308" s="36" t="str">
        <f t="shared" si="40"/>
        <v>7747645</v>
      </c>
      <c r="K1308" s="48" t="str">
        <f t="shared" si="41"/>
        <v>N</v>
      </c>
    </row>
    <row r="1309" spans="1:11" x14ac:dyDescent="0.35">
      <c r="A1309" s="45" t="s">
        <v>2785</v>
      </c>
      <c r="B1309" s="45" t="s">
        <v>1930</v>
      </c>
      <c r="C1309" s="45" t="s">
        <v>17</v>
      </c>
      <c r="D1309" s="45" t="s">
        <v>1931</v>
      </c>
      <c r="E1309" s="45" t="s">
        <v>2788</v>
      </c>
      <c r="F1309" s="45" t="s">
        <v>2786</v>
      </c>
      <c r="G1309" s="45" t="s">
        <v>2169</v>
      </c>
      <c r="H1309" s="46">
        <v>2608192</v>
      </c>
      <c r="I1309" s="47">
        <v>0.58709999999999996</v>
      </c>
      <c r="J1309" s="36" t="str">
        <f t="shared" si="40"/>
        <v>7747645</v>
      </c>
      <c r="K1309" s="48" t="str">
        <f t="shared" si="41"/>
        <v>N</v>
      </c>
    </row>
    <row r="1310" spans="1:11" x14ac:dyDescent="0.35">
      <c r="A1310" s="45" t="s">
        <v>2785</v>
      </c>
      <c r="B1310" s="45" t="s">
        <v>1930</v>
      </c>
      <c r="C1310" s="45" t="s">
        <v>17</v>
      </c>
      <c r="D1310" s="45" t="s">
        <v>1938</v>
      </c>
      <c r="E1310" s="45" t="s">
        <v>2170</v>
      </c>
      <c r="F1310" s="45" t="s">
        <v>2786</v>
      </c>
      <c r="G1310" s="45" t="s">
        <v>2169</v>
      </c>
      <c r="H1310" s="46">
        <v>0</v>
      </c>
      <c r="I1310" s="47">
        <v>0</v>
      </c>
      <c r="J1310" s="36" t="str">
        <f t="shared" si="40"/>
        <v>7747715</v>
      </c>
      <c r="K1310" s="48" t="str">
        <f t="shared" si="41"/>
        <v>N</v>
      </c>
    </row>
    <row r="1311" spans="1:11" x14ac:dyDescent="0.35">
      <c r="A1311" s="45" t="s">
        <v>2785</v>
      </c>
      <c r="B1311" s="45" t="s">
        <v>1930</v>
      </c>
      <c r="C1311" s="45" t="s">
        <v>17</v>
      </c>
      <c r="D1311" s="45" t="s">
        <v>1938</v>
      </c>
      <c r="E1311" s="45" t="s">
        <v>19</v>
      </c>
      <c r="F1311" s="45" t="s">
        <v>2786</v>
      </c>
      <c r="G1311" s="45" t="s">
        <v>2169</v>
      </c>
      <c r="H1311" s="46">
        <v>2321481</v>
      </c>
      <c r="I1311" s="47">
        <v>0.39989999999999998</v>
      </c>
      <c r="J1311" s="36" t="str">
        <f t="shared" si="40"/>
        <v>7747715</v>
      </c>
      <c r="K1311" s="48" t="str">
        <f t="shared" si="41"/>
        <v>N</v>
      </c>
    </row>
    <row r="1312" spans="1:11" x14ac:dyDescent="0.35">
      <c r="A1312" s="45" t="s">
        <v>2785</v>
      </c>
      <c r="B1312" s="45" t="s">
        <v>1930</v>
      </c>
      <c r="C1312" s="45" t="s">
        <v>17</v>
      </c>
      <c r="D1312" s="45" t="s">
        <v>1938</v>
      </c>
      <c r="E1312" s="45" t="s">
        <v>2787</v>
      </c>
      <c r="F1312" s="45" t="s">
        <v>2786</v>
      </c>
      <c r="G1312" s="45" t="s">
        <v>2169</v>
      </c>
      <c r="H1312" s="46">
        <v>0</v>
      </c>
      <c r="I1312" s="47">
        <v>0</v>
      </c>
      <c r="J1312" s="36" t="str">
        <f t="shared" si="40"/>
        <v>7747715</v>
      </c>
      <c r="K1312" s="48" t="str">
        <f t="shared" si="41"/>
        <v>N</v>
      </c>
    </row>
    <row r="1313" spans="1:11" x14ac:dyDescent="0.35">
      <c r="A1313" s="45" t="s">
        <v>2785</v>
      </c>
      <c r="B1313" s="45" t="s">
        <v>1930</v>
      </c>
      <c r="C1313" s="45" t="s">
        <v>17</v>
      </c>
      <c r="D1313" s="45" t="s">
        <v>1938</v>
      </c>
      <c r="E1313" s="45" t="s">
        <v>2788</v>
      </c>
      <c r="F1313" s="45" t="s">
        <v>2786</v>
      </c>
      <c r="G1313" s="45" t="s">
        <v>2169</v>
      </c>
      <c r="H1313" s="46">
        <v>5476582</v>
      </c>
      <c r="I1313" s="47">
        <v>0.94340000000000002</v>
      </c>
      <c r="J1313" s="36" t="str">
        <f t="shared" si="40"/>
        <v>7747715</v>
      </c>
      <c r="K1313" s="48" t="str">
        <f t="shared" si="41"/>
        <v>N</v>
      </c>
    </row>
    <row r="1314" spans="1:11" x14ac:dyDescent="0.35">
      <c r="A1314" s="45" t="s">
        <v>2785</v>
      </c>
      <c r="B1314" s="45" t="s">
        <v>1940</v>
      </c>
      <c r="C1314" s="45" t="s">
        <v>17</v>
      </c>
      <c r="D1314" s="45" t="s">
        <v>1941</v>
      </c>
      <c r="E1314" s="45" t="s">
        <v>2170</v>
      </c>
      <c r="F1314" s="45" t="s">
        <v>2786</v>
      </c>
      <c r="G1314" s="45" t="s">
        <v>2169</v>
      </c>
      <c r="H1314" s="46">
        <v>0</v>
      </c>
      <c r="I1314" s="47">
        <v>0</v>
      </c>
      <c r="J1314" s="36" t="str">
        <f t="shared" si="40"/>
        <v>7847775</v>
      </c>
      <c r="K1314" s="48" t="str">
        <f t="shared" si="41"/>
        <v>N</v>
      </c>
    </row>
    <row r="1315" spans="1:11" x14ac:dyDescent="0.35">
      <c r="A1315" s="45" t="s">
        <v>2785</v>
      </c>
      <c r="B1315" s="45" t="s">
        <v>1940</v>
      </c>
      <c r="C1315" s="45" t="s">
        <v>17</v>
      </c>
      <c r="D1315" s="45" t="s">
        <v>1941</v>
      </c>
      <c r="E1315" s="45" t="s">
        <v>19</v>
      </c>
      <c r="F1315" s="45" t="s">
        <v>2786</v>
      </c>
      <c r="G1315" s="45" t="s">
        <v>2169</v>
      </c>
      <c r="H1315" s="46">
        <v>0</v>
      </c>
      <c r="I1315" s="47">
        <v>0</v>
      </c>
      <c r="J1315" s="36" t="str">
        <f t="shared" si="40"/>
        <v>7847775</v>
      </c>
      <c r="K1315" s="48" t="str">
        <f t="shared" si="41"/>
        <v>N</v>
      </c>
    </row>
    <row r="1316" spans="1:11" x14ac:dyDescent="0.35">
      <c r="A1316" s="45" t="s">
        <v>2785</v>
      </c>
      <c r="B1316" s="45" t="s">
        <v>1940</v>
      </c>
      <c r="C1316" s="45" t="s">
        <v>17</v>
      </c>
      <c r="D1316" s="45" t="s">
        <v>1941</v>
      </c>
      <c r="E1316" s="45" t="s">
        <v>2787</v>
      </c>
      <c r="F1316" s="45" t="s">
        <v>2786</v>
      </c>
      <c r="G1316" s="45" t="s">
        <v>2169</v>
      </c>
      <c r="H1316" s="46">
        <v>0</v>
      </c>
      <c r="I1316" s="47">
        <v>0</v>
      </c>
      <c r="J1316" s="36" t="str">
        <f t="shared" si="40"/>
        <v>7847775</v>
      </c>
      <c r="K1316" s="48" t="str">
        <f t="shared" si="41"/>
        <v>N</v>
      </c>
    </row>
    <row r="1317" spans="1:11" x14ac:dyDescent="0.35">
      <c r="A1317" s="45" t="s">
        <v>2785</v>
      </c>
      <c r="B1317" s="45" t="s">
        <v>1940</v>
      </c>
      <c r="C1317" s="45" t="s">
        <v>17</v>
      </c>
      <c r="D1317" s="45" t="s">
        <v>1941</v>
      </c>
      <c r="E1317" s="45" t="s">
        <v>2788</v>
      </c>
      <c r="F1317" s="45" t="s">
        <v>2786</v>
      </c>
      <c r="G1317" s="45" t="s">
        <v>2169</v>
      </c>
      <c r="H1317" s="46">
        <v>3977742</v>
      </c>
      <c r="I1317" s="47">
        <v>0.75319999999999998</v>
      </c>
      <c r="J1317" s="36" t="str">
        <f t="shared" si="40"/>
        <v>7847775</v>
      </c>
      <c r="K1317" s="48" t="str">
        <f t="shared" si="41"/>
        <v>N</v>
      </c>
    </row>
    <row r="1318" spans="1:11" x14ac:dyDescent="0.35">
      <c r="A1318" s="45" t="s">
        <v>2785</v>
      </c>
      <c r="B1318" s="45" t="s">
        <v>1943</v>
      </c>
      <c r="C1318" s="45" t="s">
        <v>17</v>
      </c>
      <c r="D1318" s="45" t="s">
        <v>111</v>
      </c>
      <c r="E1318" s="45" t="s">
        <v>2206</v>
      </c>
      <c r="F1318" s="45" t="s">
        <v>110</v>
      </c>
      <c r="G1318" s="45" t="s">
        <v>2198</v>
      </c>
      <c r="H1318" s="46">
        <v>638361</v>
      </c>
      <c r="I1318" s="47">
        <v>0.29110000000000003</v>
      </c>
      <c r="J1318" s="36" t="str">
        <f t="shared" si="40"/>
        <v>7940395</v>
      </c>
      <c r="K1318" s="48" t="str">
        <f t="shared" si="41"/>
        <v>Y</v>
      </c>
    </row>
    <row r="1319" spans="1:11" x14ac:dyDescent="0.35">
      <c r="A1319" s="45" t="s">
        <v>2785</v>
      </c>
      <c r="B1319" s="45" t="s">
        <v>1943</v>
      </c>
      <c r="C1319" s="45" t="s">
        <v>17</v>
      </c>
      <c r="D1319" s="45" t="s">
        <v>111</v>
      </c>
      <c r="E1319" s="45" t="s">
        <v>2170</v>
      </c>
      <c r="F1319" s="45" t="s">
        <v>110</v>
      </c>
      <c r="G1319" s="45" t="s">
        <v>2198</v>
      </c>
      <c r="H1319" s="46">
        <v>0</v>
      </c>
      <c r="I1319" s="47">
        <v>0</v>
      </c>
      <c r="J1319" s="36" t="str">
        <f t="shared" si="40"/>
        <v>7940395</v>
      </c>
      <c r="K1319" s="48" t="str">
        <f t="shared" si="41"/>
        <v>Y</v>
      </c>
    </row>
    <row r="1320" spans="1:11" x14ac:dyDescent="0.35">
      <c r="A1320" s="45" t="s">
        <v>2785</v>
      </c>
      <c r="B1320" s="45" t="s">
        <v>1943</v>
      </c>
      <c r="C1320" s="45" t="s">
        <v>17</v>
      </c>
      <c r="D1320" s="45" t="s">
        <v>111</v>
      </c>
      <c r="E1320" s="45" t="s">
        <v>19</v>
      </c>
      <c r="F1320" s="45" t="s">
        <v>110</v>
      </c>
      <c r="G1320" s="45" t="s">
        <v>2198</v>
      </c>
      <c r="H1320" s="46">
        <v>412490</v>
      </c>
      <c r="I1320" s="47">
        <v>0.18809999999999999</v>
      </c>
      <c r="J1320" s="36" t="str">
        <f t="shared" si="40"/>
        <v>7940395</v>
      </c>
      <c r="K1320" s="48" t="str">
        <f t="shared" si="41"/>
        <v>Y</v>
      </c>
    </row>
    <row r="1321" spans="1:11" x14ac:dyDescent="0.35">
      <c r="A1321" s="45" t="s">
        <v>2785</v>
      </c>
      <c r="B1321" s="45" t="s">
        <v>1943</v>
      </c>
      <c r="C1321" s="45" t="s">
        <v>17</v>
      </c>
      <c r="D1321" s="45" t="s">
        <v>111</v>
      </c>
      <c r="E1321" s="45" t="s">
        <v>2787</v>
      </c>
      <c r="F1321" s="45" t="s">
        <v>110</v>
      </c>
      <c r="G1321" s="45" t="s">
        <v>2198</v>
      </c>
      <c r="H1321" s="46">
        <v>0</v>
      </c>
      <c r="I1321" s="47">
        <v>0</v>
      </c>
      <c r="J1321" s="36" t="str">
        <f t="shared" si="40"/>
        <v>7940395</v>
      </c>
      <c r="K1321" s="48" t="str">
        <f t="shared" si="41"/>
        <v>Y</v>
      </c>
    </row>
    <row r="1322" spans="1:11" x14ac:dyDescent="0.35">
      <c r="A1322" s="45" t="s">
        <v>2785</v>
      </c>
      <c r="B1322" s="45" t="s">
        <v>1943</v>
      </c>
      <c r="C1322" s="45" t="s">
        <v>17</v>
      </c>
      <c r="D1322" s="45" t="s">
        <v>111</v>
      </c>
      <c r="E1322" s="45" t="s">
        <v>2788</v>
      </c>
      <c r="F1322" s="45" t="s">
        <v>110</v>
      </c>
      <c r="G1322" s="45" t="s">
        <v>2198</v>
      </c>
      <c r="H1322" s="46">
        <v>949757</v>
      </c>
      <c r="I1322" s="47">
        <v>0.43309999999999998</v>
      </c>
      <c r="J1322" s="36" t="str">
        <f t="shared" si="40"/>
        <v>7940395</v>
      </c>
      <c r="K1322" s="48" t="str">
        <f t="shared" si="41"/>
        <v>Y</v>
      </c>
    </row>
    <row r="1323" spans="1:11" x14ac:dyDescent="0.35">
      <c r="A1323" s="45" t="s">
        <v>2785</v>
      </c>
      <c r="B1323" s="45" t="s">
        <v>1943</v>
      </c>
      <c r="C1323" s="45" t="s">
        <v>17</v>
      </c>
      <c r="D1323" s="45" t="s">
        <v>1944</v>
      </c>
      <c r="E1323" s="45" t="s">
        <v>19</v>
      </c>
      <c r="F1323" s="45" t="s">
        <v>2786</v>
      </c>
      <c r="G1323" s="45" t="s">
        <v>2169</v>
      </c>
      <c r="H1323" s="46">
        <v>9652536</v>
      </c>
      <c r="I1323" s="47">
        <v>0.32919999999999999</v>
      </c>
      <c r="J1323" s="36" t="str">
        <f t="shared" si="40"/>
        <v>7947855</v>
      </c>
      <c r="K1323" s="48" t="str">
        <f t="shared" si="41"/>
        <v>N</v>
      </c>
    </row>
    <row r="1324" spans="1:11" x14ac:dyDescent="0.35">
      <c r="A1324" s="45" t="s">
        <v>2785</v>
      </c>
      <c r="B1324" s="45" t="s">
        <v>1943</v>
      </c>
      <c r="C1324" s="45" t="s">
        <v>17</v>
      </c>
      <c r="D1324" s="45" t="s">
        <v>1944</v>
      </c>
      <c r="E1324" s="45" t="s">
        <v>2787</v>
      </c>
      <c r="F1324" s="45" t="s">
        <v>2786</v>
      </c>
      <c r="G1324" s="45" t="s">
        <v>2169</v>
      </c>
      <c r="H1324" s="46">
        <v>0</v>
      </c>
      <c r="I1324" s="47">
        <v>0</v>
      </c>
      <c r="J1324" s="36" t="str">
        <f t="shared" si="40"/>
        <v>7947855</v>
      </c>
      <c r="K1324" s="48" t="str">
        <f t="shared" si="41"/>
        <v>N</v>
      </c>
    </row>
    <row r="1325" spans="1:11" x14ac:dyDescent="0.35">
      <c r="A1325" s="45" t="s">
        <v>2785</v>
      </c>
      <c r="B1325" s="45" t="s">
        <v>1943</v>
      </c>
      <c r="C1325" s="45" t="s">
        <v>17</v>
      </c>
      <c r="D1325" s="45" t="s">
        <v>1944</v>
      </c>
      <c r="E1325" s="45" t="s">
        <v>2788</v>
      </c>
      <c r="F1325" s="45" t="s">
        <v>2786</v>
      </c>
      <c r="G1325" s="45" t="s">
        <v>2169</v>
      </c>
      <c r="H1325" s="46">
        <v>14147475</v>
      </c>
      <c r="I1325" s="47">
        <v>0.48249999999999998</v>
      </c>
      <c r="J1325" s="36" t="str">
        <f t="shared" si="40"/>
        <v>7947855</v>
      </c>
      <c r="K1325" s="48" t="str">
        <f t="shared" si="41"/>
        <v>N</v>
      </c>
    </row>
    <row r="1326" spans="1:11" x14ac:dyDescent="0.35">
      <c r="A1326" s="45" t="s">
        <v>2785</v>
      </c>
      <c r="B1326" s="45" t="s">
        <v>1943</v>
      </c>
      <c r="C1326" s="45" t="s">
        <v>17</v>
      </c>
      <c r="D1326" s="45" t="s">
        <v>1949</v>
      </c>
      <c r="E1326" s="45" t="s">
        <v>2170</v>
      </c>
      <c r="F1326" s="45" t="s">
        <v>2786</v>
      </c>
      <c r="G1326" s="45" t="s">
        <v>2169</v>
      </c>
      <c r="H1326" s="46">
        <v>0</v>
      </c>
      <c r="I1326" s="47">
        <v>0</v>
      </c>
      <c r="J1326" s="36" t="str">
        <f t="shared" si="40"/>
        <v>7947865</v>
      </c>
      <c r="K1326" s="48" t="str">
        <f t="shared" si="41"/>
        <v>N</v>
      </c>
    </row>
    <row r="1327" spans="1:11" x14ac:dyDescent="0.35">
      <c r="A1327" s="45" t="s">
        <v>2785</v>
      </c>
      <c r="B1327" s="45" t="s">
        <v>1943</v>
      </c>
      <c r="C1327" s="45" t="s">
        <v>17</v>
      </c>
      <c r="D1327" s="45" t="s">
        <v>1949</v>
      </c>
      <c r="E1327" s="45" t="s">
        <v>19</v>
      </c>
      <c r="F1327" s="45" t="s">
        <v>2786</v>
      </c>
      <c r="G1327" s="45" t="s">
        <v>2169</v>
      </c>
      <c r="H1327" s="46">
        <v>29819950</v>
      </c>
      <c r="I1327" s="47">
        <v>0.4778</v>
      </c>
      <c r="J1327" s="36" t="str">
        <f t="shared" si="40"/>
        <v>7947865</v>
      </c>
      <c r="K1327" s="48" t="str">
        <f t="shared" si="41"/>
        <v>N</v>
      </c>
    </row>
    <row r="1328" spans="1:11" x14ac:dyDescent="0.35">
      <c r="A1328" s="45" t="s">
        <v>2785</v>
      </c>
      <c r="B1328" s="45" t="s">
        <v>1943</v>
      </c>
      <c r="C1328" s="45" t="s">
        <v>17</v>
      </c>
      <c r="D1328" s="45" t="s">
        <v>1949</v>
      </c>
      <c r="E1328" s="45" t="s">
        <v>2787</v>
      </c>
      <c r="F1328" s="45" t="s">
        <v>2786</v>
      </c>
      <c r="G1328" s="45" t="s">
        <v>2169</v>
      </c>
      <c r="H1328" s="46">
        <v>0</v>
      </c>
      <c r="I1328" s="47">
        <v>0</v>
      </c>
      <c r="J1328" s="36" t="str">
        <f t="shared" si="40"/>
        <v>7947865</v>
      </c>
      <c r="K1328" s="48" t="str">
        <f t="shared" si="41"/>
        <v>N</v>
      </c>
    </row>
    <row r="1329" spans="1:11" x14ac:dyDescent="0.35">
      <c r="A1329" s="45" t="s">
        <v>2785</v>
      </c>
      <c r="B1329" s="45" t="s">
        <v>1943</v>
      </c>
      <c r="C1329" s="45" t="s">
        <v>17</v>
      </c>
      <c r="D1329" s="45" t="s">
        <v>1949</v>
      </c>
      <c r="E1329" s="45" t="s">
        <v>2788</v>
      </c>
      <c r="F1329" s="45" t="s">
        <v>2786</v>
      </c>
      <c r="G1329" s="45" t="s">
        <v>2169</v>
      </c>
      <c r="H1329" s="46">
        <v>26187633</v>
      </c>
      <c r="I1329" s="47">
        <v>0.41959999999999997</v>
      </c>
      <c r="J1329" s="36" t="str">
        <f t="shared" si="40"/>
        <v>7947865</v>
      </c>
      <c r="K1329" s="48" t="str">
        <f t="shared" si="41"/>
        <v>N</v>
      </c>
    </row>
    <row r="1330" spans="1:11" x14ac:dyDescent="0.35">
      <c r="A1330" s="45" t="s">
        <v>2785</v>
      </c>
      <c r="B1330" s="45" t="s">
        <v>1943</v>
      </c>
      <c r="C1330" s="45" t="s">
        <v>17</v>
      </c>
      <c r="D1330" s="45" t="s">
        <v>1963</v>
      </c>
      <c r="E1330" s="45" t="s">
        <v>2206</v>
      </c>
      <c r="F1330" s="45" t="s">
        <v>2786</v>
      </c>
      <c r="G1330" s="45" t="s">
        <v>2169</v>
      </c>
      <c r="H1330" s="46">
        <v>7988537</v>
      </c>
      <c r="I1330" s="47">
        <v>0.37</v>
      </c>
      <c r="J1330" s="36" t="str">
        <f t="shared" si="40"/>
        <v>7947875</v>
      </c>
      <c r="K1330" s="48" t="str">
        <f t="shared" si="41"/>
        <v>N</v>
      </c>
    </row>
    <row r="1331" spans="1:11" x14ac:dyDescent="0.35">
      <c r="A1331" s="45" t="s">
        <v>2785</v>
      </c>
      <c r="B1331" s="45" t="s">
        <v>1943</v>
      </c>
      <c r="C1331" s="45" t="s">
        <v>17</v>
      </c>
      <c r="D1331" s="45" t="s">
        <v>1963</v>
      </c>
      <c r="E1331" s="45" t="s">
        <v>2170</v>
      </c>
      <c r="F1331" s="45" t="s">
        <v>2786</v>
      </c>
      <c r="G1331" s="45" t="s">
        <v>2169</v>
      </c>
      <c r="H1331" s="46">
        <v>0</v>
      </c>
      <c r="I1331" s="47">
        <v>0</v>
      </c>
      <c r="J1331" s="36" t="str">
        <f t="shared" si="40"/>
        <v>7947875</v>
      </c>
      <c r="K1331" s="48" t="str">
        <f t="shared" si="41"/>
        <v>N</v>
      </c>
    </row>
    <row r="1332" spans="1:11" x14ac:dyDescent="0.35">
      <c r="A1332" s="45" t="s">
        <v>2785</v>
      </c>
      <c r="B1332" s="45" t="s">
        <v>1943</v>
      </c>
      <c r="C1332" s="45" t="s">
        <v>17</v>
      </c>
      <c r="D1332" s="45" t="s">
        <v>1963</v>
      </c>
      <c r="E1332" s="45" t="s">
        <v>19</v>
      </c>
      <c r="F1332" s="45" t="s">
        <v>2786</v>
      </c>
      <c r="G1332" s="45" t="s">
        <v>2169</v>
      </c>
      <c r="H1332" s="46">
        <v>6199020</v>
      </c>
      <c r="I1332" s="47">
        <v>0.4909</v>
      </c>
      <c r="J1332" s="36" t="str">
        <f t="shared" si="40"/>
        <v>7947875</v>
      </c>
      <c r="K1332" s="48" t="str">
        <f t="shared" si="41"/>
        <v>N</v>
      </c>
    </row>
    <row r="1333" spans="1:11" x14ac:dyDescent="0.35">
      <c r="A1333" s="45" t="s">
        <v>2785</v>
      </c>
      <c r="B1333" s="45" t="s">
        <v>1943</v>
      </c>
      <c r="C1333" s="45" t="s">
        <v>17</v>
      </c>
      <c r="D1333" s="45" t="s">
        <v>1963</v>
      </c>
      <c r="E1333" s="45" t="s">
        <v>2787</v>
      </c>
      <c r="F1333" s="45" t="s">
        <v>2786</v>
      </c>
      <c r="G1333" s="45" t="s">
        <v>2169</v>
      </c>
      <c r="H1333" s="46">
        <v>0</v>
      </c>
      <c r="I1333" s="47">
        <v>0</v>
      </c>
      <c r="J1333" s="36" t="str">
        <f t="shared" si="40"/>
        <v>7947875</v>
      </c>
      <c r="K1333" s="48" t="str">
        <f t="shared" si="41"/>
        <v>N</v>
      </c>
    </row>
    <row r="1334" spans="1:11" x14ac:dyDescent="0.35">
      <c r="A1334" s="45" t="s">
        <v>2785</v>
      </c>
      <c r="B1334" s="45" t="s">
        <v>1943</v>
      </c>
      <c r="C1334" s="45" t="s">
        <v>17</v>
      </c>
      <c r="D1334" s="45" t="s">
        <v>1963</v>
      </c>
      <c r="E1334" s="45" t="s">
        <v>2788</v>
      </c>
      <c r="F1334" s="45" t="s">
        <v>2786</v>
      </c>
      <c r="G1334" s="45" t="s">
        <v>2169</v>
      </c>
      <c r="H1334" s="46">
        <v>4227810</v>
      </c>
      <c r="I1334" s="47">
        <v>0.33479999999999999</v>
      </c>
      <c r="J1334" s="36" t="str">
        <f t="shared" si="40"/>
        <v>7947875</v>
      </c>
      <c r="K1334" s="48" t="str">
        <f t="shared" si="41"/>
        <v>N</v>
      </c>
    </row>
    <row r="1335" spans="1:11" x14ac:dyDescent="0.35">
      <c r="A1335" s="45" t="s">
        <v>2785</v>
      </c>
      <c r="B1335" s="45" t="s">
        <v>1971</v>
      </c>
      <c r="C1335" s="45" t="s">
        <v>17</v>
      </c>
      <c r="D1335" s="45" t="s">
        <v>1972</v>
      </c>
      <c r="E1335" s="45" t="s">
        <v>19</v>
      </c>
      <c r="F1335" s="45" t="s">
        <v>2786</v>
      </c>
      <c r="G1335" s="45" t="s">
        <v>2169</v>
      </c>
      <c r="H1335" s="46">
        <v>1413367</v>
      </c>
      <c r="I1335" s="47">
        <v>0.33800000000000002</v>
      </c>
      <c r="J1335" s="36" t="str">
        <f t="shared" si="40"/>
        <v>8047935</v>
      </c>
      <c r="K1335" s="48" t="str">
        <f t="shared" si="41"/>
        <v>N</v>
      </c>
    </row>
    <row r="1336" spans="1:11" x14ac:dyDescent="0.35">
      <c r="A1336" s="45" t="s">
        <v>2785</v>
      </c>
      <c r="B1336" s="45" t="s">
        <v>1971</v>
      </c>
      <c r="C1336" s="45" t="s">
        <v>17</v>
      </c>
      <c r="D1336" s="45" t="s">
        <v>1972</v>
      </c>
      <c r="E1336" s="45" t="s">
        <v>2787</v>
      </c>
      <c r="F1336" s="45" t="s">
        <v>2786</v>
      </c>
      <c r="G1336" s="45" t="s">
        <v>2169</v>
      </c>
      <c r="H1336" s="46">
        <v>0</v>
      </c>
      <c r="I1336" s="47">
        <v>0</v>
      </c>
      <c r="J1336" s="36" t="str">
        <f t="shared" si="40"/>
        <v>8047935</v>
      </c>
      <c r="K1336" s="48" t="str">
        <f t="shared" si="41"/>
        <v>N</v>
      </c>
    </row>
    <row r="1337" spans="1:11" x14ac:dyDescent="0.35">
      <c r="A1337" s="45" t="s">
        <v>2785</v>
      </c>
      <c r="B1337" s="45" t="s">
        <v>1971</v>
      </c>
      <c r="C1337" s="45" t="s">
        <v>17</v>
      </c>
      <c r="D1337" s="45" t="s">
        <v>1972</v>
      </c>
      <c r="E1337" s="45" t="s">
        <v>2788</v>
      </c>
      <c r="F1337" s="45" t="s">
        <v>2786</v>
      </c>
      <c r="G1337" s="45" t="s">
        <v>2169</v>
      </c>
      <c r="H1337" s="46">
        <v>1953625</v>
      </c>
      <c r="I1337" s="47">
        <v>0.4672</v>
      </c>
      <c r="J1337" s="36" t="str">
        <f t="shared" si="40"/>
        <v>8047935</v>
      </c>
      <c r="K1337" s="48" t="str">
        <f t="shared" si="41"/>
        <v>N</v>
      </c>
    </row>
    <row r="1338" spans="1:11" x14ac:dyDescent="0.35">
      <c r="A1338" s="45" t="s">
        <v>2785</v>
      </c>
      <c r="B1338" s="45" t="s">
        <v>1971</v>
      </c>
      <c r="C1338" s="45" t="s">
        <v>17</v>
      </c>
      <c r="D1338" s="45" t="s">
        <v>1977</v>
      </c>
      <c r="E1338" s="45" t="s">
        <v>2170</v>
      </c>
      <c r="F1338" s="45" t="s">
        <v>2786</v>
      </c>
      <c r="G1338" s="45" t="s">
        <v>2169</v>
      </c>
      <c r="H1338" s="46">
        <v>0</v>
      </c>
      <c r="I1338" s="47">
        <v>0</v>
      </c>
      <c r="J1338" s="36" t="str">
        <f t="shared" si="40"/>
        <v>8047945</v>
      </c>
      <c r="K1338" s="48" t="str">
        <f t="shared" si="41"/>
        <v>N</v>
      </c>
    </row>
    <row r="1339" spans="1:11" x14ac:dyDescent="0.35">
      <c r="A1339" s="45" t="s">
        <v>2785</v>
      </c>
      <c r="B1339" s="45" t="s">
        <v>1971</v>
      </c>
      <c r="C1339" s="45" t="s">
        <v>17</v>
      </c>
      <c r="D1339" s="45" t="s">
        <v>1977</v>
      </c>
      <c r="E1339" s="45" t="s">
        <v>19</v>
      </c>
      <c r="F1339" s="45" t="s">
        <v>2786</v>
      </c>
      <c r="G1339" s="45" t="s">
        <v>2169</v>
      </c>
      <c r="H1339" s="46">
        <v>3286288</v>
      </c>
      <c r="I1339" s="47">
        <v>0.41770000000000002</v>
      </c>
      <c r="J1339" s="36" t="str">
        <f t="shared" si="40"/>
        <v>8047945</v>
      </c>
      <c r="K1339" s="48" t="str">
        <f t="shared" si="41"/>
        <v>N</v>
      </c>
    </row>
    <row r="1340" spans="1:11" x14ac:dyDescent="0.35">
      <c r="A1340" s="45" t="s">
        <v>2785</v>
      </c>
      <c r="B1340" s="45" t="s">
        <v>1971</v>
      </c>
      <c r="C1340" s="45" t="s">
        <v>17</v>
      </c>
      <c r="D1340" s="45" t="s">
        <v>1977</v>
      </c>
      <c r="E1340" s="45" t="s">
        <v>2787</v>
      </c>
      <c r="F1340" s="45" t="s">
        <v>2786</v>
      </c>
      <c r="G1340" s="45" t="s">
        <v>2169</v>
      </c>
      <c r="H1340" s="46">
        <v>0</v>
      </c>
      <c r="I1340" s="47">
        <v>0</v>
      </c>
      <c r="J1340" s="36" t="str">
        <f t="shared" si="40"/>
        <v>8047945</v>
      </c>
      <c r="K1340" s="48" t="str">
        <f t="shared" si="41"/>
        <v>N</v>
      </c>
    </row>
    <row r="1341" spans="1:11" x14ac:dyDescent="0.35">
      <c r="A1341" s="45" t="s">
        <v>2785</v>
      </c>
      <c r="B1341" s="45" t="s">
        <v>1971</v>
      </c>
      <c r="C1341" s="45" t="s">
        <v>17</v>
      </c>
      <c r="D1341" s="45" t="s">
        <v>1977</v>
      </c>
      <c r="E1341" s="45" t="s">
        <v>2788</v>
      </c>
      <c r="F1341" s="45" t="s">
        <v>2786</v>
      </c>
      <c r="G1341" s="45" t="s">
        <v>2169</v>
      </c>
      <c r="H1341" s="46">
        <v>3867702</v>
      </c>
      <c r="I1341" s="47">
        <v>0.49159999999999998</v>
      </c>
      <c r="J1341" s="36" t="str">
        <f t="shared" si="40"/>
        <v>8047945</v>
      </c>
      <c r="K1341" s="48" t="str">
        <f t="shared" si="41"/>
        <v>N</v>
      </c>
    </row>
    <row r="1342" spans="1:11" x14ac:dyDescent="0.35">
      <c r="A1342" s="45" t="s">
        <v>2785</v>
      </c>
      <c r="B1342" s="45" t="s">
        <v>1982</v>
      </c>
      <c r="C1342" s="45" t="s">
        <v>17</v>
      </c>
      <c r="D1342" s="45" t="s">
        <v>1983</v>
      </c>
      <c r="E1342" s="45" t="s">
        <v>2170</v>
      </c>
      <c r="F1342" s="45" t="s">
        <v>1982</v>
      </c>
      <c r="G1342" s="45" t="s">
        <v>2198</v>
      </c>
      <c r="H1342" s="46">
        <v>0</v>
      </c>
      <c r="I1342" s="47">
        <v>0</v>
      </c>
      <c r="J1342" s="36" t="str">
        <f t="shared" si="40"/>
        <v>8147950</v>
      </c>
      <c r="K1342" s="48" t="str">
        <f t="shared" si="41"/>
        <v>Y</v>
      </c>
    </row>
    <row r="1343" spans="1:11" x14ac:dyDescent="0.35">
      <c r="A1343" s="45" t="s">
        <v>2785</v>
      </c>
      <c r="B1343" s="45" t="s">
        <v>1982</v>
      </c>
      <c r="C1343" s="45" t="s">
        <v>17</v>
      </c>
      <c r="D1343" s="45" t="s">
        <v>1983</v>
      </c>
      <c r="E1343" s="45" t="s">
        <v>19</v>
      </c>
      <c r="F1343" s="45" t="s">
        <v>1982</v>
      </c>
      <c r="G1343" s="45" t="s">
        <v>2198</v>
      </c>
      <c r="H1343" s="46">
        <v>1319751</v>
      </c>
      <c r="I1343" s="47">
        <v>0.31269999999999998</v>
      </c>
      <c r="J1343" s="36" t="str">
        <f t="shared" si="40"/>
        <v>8147950</v>
      </c>
      <c r="K1343" s="48" t="str">
        <f t="shared" si="41"/>
        <v>Y</v>
      </c>
    </row>
    <row r="1344" spans="1:11" x14ac:dyDescent="0.35">
      <c r="A1344" s="45" t="s">
        <v>2785</v>
      </c>
      <c r="B1344" s="45" t="s">
        <v>1982</v>
      </c>
      <c r="C1344" s="45" t="s">
        <v>17</v>
      </c>
      <c r="D1344" s="45" t="s">
        <v>1983</v>
      </c>
      <c r="E1344" s="45" t="s">
        <v>30</v>
      </c>
      <c r="F1344" s="45" t="s">
        <v>1982</v>
      </c>
      <c r="G1344" s="45" t="s">
        <v>2198</v>
      </c>
      <c r="H1344" s="46">
        <v>99182</v>
      </c>
      <c r="I1344" s="47">
        <v>2.35E-2</v>
      </c>
      <c r="J1344" s="36" t="str">
        <f t="shared" si="40"/>
        <v>8147950</v>
      </c>
      <c r="K1344" s="48" t="str">
        <f t="shared" si="41"/>
        <v>Y</v>
      </c>
    </row>
    <row r="1345" spans="1:11" x14ac:dyDescent="0.35">
      <c r="A1345" s="45" t="s">
        <v>2785</v>
      </c>
      <c r="B1345" s="45" t="s">
        <v>1982</v>
      </c>
      <c r="C1345" s="45" t="s">
        <v>17</v>
      </c>
      <c r="D1345" s="45" t="s">
        <v>1983</v>
      </c>
      <c r="E1345" s="45" t="s">
        <v>2787</v>
      </c>
      <c r="F1345" s="45" t="s">
        <v>1982</v>
      </c>
      <c r="G1345" s="45" t="s">
        <v>2198</v>
      </c>
      <c r="H1345" s="46">
        <v>0</v>
      </c>
      <c r="I1345" s="47">
        <v>0</v>
      </c>
      <c r="J1345" s="36" t="str">
        <f t="shared" si="40"/>
        <v>8147950</v>
      </c>
      <c r="K1345" s="48" t="str">
        <f t="shared" si="41"/>
        <v>Y</v>
      </c>
    </row>
    <row r="1346" spans="1:11" x14ac:dyDescent="0.35">
      <c r="A1346" s="45" t="s">
        <v>2785</v>
      </c>
      <c r="B1346" s="45" t="s">
        <v>1982</v>
      </c>
      <c r="C1346" s="45" t="s">
        <v>17</v>
      </c>
      <c r="D1346" s="45" t="s">
        <v>1983</v>
      </c>
      <c r="E1346" s="45" t="s">
        <v>2788</v>
      </c>
      <c r="F1346" s="45" t="s">
        <v>1982</v>
      </c>
      <c r="G1346" s="45" t="s">
        <v>2198</v>
      </c>
      <c r="H1346" s="46">
        <v>2796504</v>
      </c>
      <c r="I1346" s="47">
        <v>0.66259999999999997</v>
      </c>
      <c r="J1346" s="36" t="str">
        <f t="shared" si="40"/>
        <v>8147950</v>
      </c>
      <c r="K1346" s="48" t="str">
        <f t="shared" si="41"/>
        <v>Y</v>
      </c>
    </row>
    <row r="1347" spans="1:11" x14ac:dyDescent="0.35">
      <c r="A1347" s="45" t="s">
        <v>2785</v>
      </c>
      <c r="B1347" s="45" t="s">
        <v>1984</v>
      </c>
      <c r="C1347" s="45" t="s">
        <v>17</v>
      </c>
      <c r="D1347" s="45" t="s">
        <v>1985</v>
      </c>
      <c r="E1347" s="45" t="s">
        <v>2170</v>
      </c>
      <c r="F1347" s="45" t="s">
        <v>2786</v>
      </c>
      <c r="G1347" s="45" t="s">
        <v>2169</v>
      </c>
      <c r="H1347" s="46">
        <v>0</v>
      </c>
      <c r="I1347" s="47">
        <v>0</v>
      </c>
      <c r="J1347" s="36" t="str">
        <f t="shared" ref="J1347:J1410" si="42">B1347&amp;C1347&amp;D1347</f>
        <v>8247995</v>
      </c>
      <c r="K1347" s="48" t="str">
        <f t="shared" ref="K1347:K1410" si="43">G1347</f>
        <v>N</v>
      </c>
    </row>
    <row r="1348" spans="1:11" x14ac:dyDescent="0.35">
      <c r="A1348" s="45" t="s">
        <v>2785</v>
      </c>
      <c r="B1348" s="45" t="s">
        <v>1984</v>
      </c>
      <c r="C1348" s="45" t="s">
        <v>17</v>
      </c>
      <c r="D1348" s="45" t="s">
        <v>1985</v>
      </c>
      <c r="E1348" s="45" t="s">
        <v>19</v>
      </c>
      <c r="F1348" s="45" t="s">
        <v>2786</v>
      </c>
      <c r="G1348" s="45" t="s">
        <v>2169</v>
      </c>
      <c r="H1348" s="46">
        <v>13192915</v>
      </c>
      <c r="I1348" s="47">
        <v>0.153</v>
      </c>
      <c r="J1348" s="36" t="str">
        <f t="shared" si="42"/>
        <v>8247995</v>
      </c>
      <c r="K1348" s="48" t="str">
        <f t="shared" si="43"/>
        <v>N</v>
      </c>
    </row>
    <row r="1349" spans="1:11" x14ac:dyDescent="0.35">
      <c r="A1349" s="45" t="s">
        <v>2785</v>
      </c>
      <c r="B1349" s="45" t="s">
        <v>1984</v>
      </c>
      <c r="C1349" s="45" t="s">
        <v>17</v>
      </c>
      <c r="D1349" s="45" t="s">
        <v>1985</v>
      </c>
      <c r="E1349" s="45" t="s">
        <v>94</v>
      </c>
      <c r="F1349" s="45" t="s">
        <v>2786</v>
      </c>
      <c r="G1349" s="45" t="s">
        <v>2169</v>
      </c>
      <c r="H1349" s="46">
        <v>14814005</v>
      </c>
      <c r="I1349" s="47">
        <v>0.17180000000000001</v>
      </c>
      <c r="J1349" s="36" t="str">
        <f t="shared" si="42"/>
        <v>8247995</v>
      </c>
      <c r="K1349" s="48" t="str">
        <f t="shared" si="43"/>
        <v>N</v>
      </c>
    </row>
    <row r="1350" spans="1:11" x14ac:dyDescent="0.35">
      <c r="A1350" s="45" t="s">
        <v>2785</v>
      </c>
      <c r="B1350" s="45" t="s">
        <v>1984</v>
      </c>
      <c r="C1350" s="45" t="s">
        <v>17</v>
      </c>
      <c r="D1350" s="45" t="s">
        <v>1985</v>
      </c>
      <c r="E1350" s="45" t="s">
        <v>2787</v>
      </c>
      <c r="F1350" s="45" t="s">
        <v>2786</v>
      </c>
      <c r="G1350" s="45" t="s">
        <v>2169</v>
      </c>
      <c r="H1350" s="46">
        <v>0</v>
      </c>
      <c r="I1350" s="47">
        <v>0</v>
      </c>
      <c r="J1350" s="36" t="str">
        <f t="shared" si="42"/>
        <v>8247995</v>
      </c>
      <c r="K1350" s="48" t="str">
        <f t="shared" si="43"/>
        <v>N</v>
      </c>
    </row>
    <row r="1351" spans="1:11" x14ac:dyDescent="0.35">
      <c r="A1351" s="45" t="s">
        <v>2785</v>
      </c>
      <c r="B1351" s="45" t="s">
        <v>1984</v>
      </c>
      <c r="C1351" s="45" t="s">
        <v>17</v>
      </c>
      <c r="D1351" s="45" t="s">
        <v>1985</v>
      </c>
      <c r="E1351" s="45" t="s">
        <v>2788</v>
      </c>
      <c r="F1351" s="45" t="s">
        <v>2786</v>
      </c>
      <c r="G1351" s="45" t="s">
        <v>2169</v>
      </c>
      <c r="H1351" s="46">
        <v>49469120</v>
      </c>
      <c r="I1351" s="47">
        <v>0.57369999999999999</v>
      </c>
      <c r="J1351" s="36" t="str">
        <f t="shared" si="42"/>
        <v>8247995</v>
      </c>
      <c r="K1351" s="48" t="str">
        <f t="shared" si="43"/>
        <v>N</v>
      </c>
    </row>
    <row r="1352" spans="1:11" x14ac:dyDescent="0.35">
      <c r="A1352" s="45" t="s">
        <v>2785</v>
      </c>
      <c r="B1352" s="45" t="s">
        <v>2015</v>
      </c>
      <c r="C1352" s="45" t="s">
        <v>17</v>
      </c>
      <c r="D1352" s="45" t="s">
        <v>2016</v>
      </c>
      <c r="E1352" s="45" t="s">
        <v>2170</v>
      </c>
      <c r="F1352" s="45" t="s">
        <v>2786</v>
      </c>
      <c r="G1352" s="45" t="s">
        <v>2169</v>
      </c>
      <c r="H1352" s="46">
        <v>0</v>
      </c>
      <c r="I1352" s="47">
        <v>0</v>
      </c>
      <c r="J1352" s="36" t="str">
        <f t="shared" si="42"/>
        <v>8348010</v>
      </c>
      <c r="K1352" s="48" t="str">
        <f t="shared" si="43"/>
        <v>N</v>
      </c>
    </row>
    <row r="1353" spans="1:11" x14ac:dyDescent="0.35">
      <c r="A1353" s="45" t="s">
        <v>2785</v>
      </c>
      <c r="B1353" s="45" t="s">
        <v>2015</v>
      </c>
      <c r="C1353" s="45" t="s">
        <v>17</v>
      </c>
      <c r="D1353" s="45" t="s">
        <v>2016</v>
      </c>
      <c r="E1353" s="45" t="s">
        <v>19</v>
      </c>
      <c r="F1353" s="45" t="s">
        <v>2786</v>
      </c>
      <c r="G1353" s="45" t="s">
        <v>2169</v>
      </c>
      <c r="H1353" s="46">
        <v>1273381</v>
      </c>
      <c r="I1353" s="47">
        <v>0.2944</v>
      </c>
      <c r="J1353" s="36" t="str">
        <f t="shared" si="42"/>
        <v>8348010</v>
      </c>
      <c r="K1353" s="48" t="str">
        <f t="shared" si="43"/>
        <v>N</v>
      </c>
    </row>
    <row r="1354" spans="1:11" x14ac:dyDescent="0.35">
      <c r="A1354" s="45" t="s">
        <v>2785</v>
      </c>
      <c r="B1354" s="45" t="s">
        <v>2015</v>
      </c>
      <c r="C1354" s="45" t="s">
        <v>17</v>
      </c>
      <c r="D1354" s="45" t="s">
        <v>2016</v>
      </c>
      <c r="E1354" s="45" t="s">
        <v>2787</v>
      </c>
      <c r="F1354" s="45" t="s">
        <v>2786</v>
      </c>
      <c r="G1354" s="45" t="s">
        <v>2169</v>
      </c>
      <c r="H1354" s="46">
        <v>0</v>
      </c>
      <c r="I1354" s="47">
        <v>0</v>
      </c>
      <c r="J1354" s="36" t="str">
        <f t="shared" si="42"/>
        <v>8348010</v>
      </c>
      <c r="K1354" s="48" t="str">
        <f t="shared" si="43"/>
        <v>N</v>
      </c>
    </row>
    <row r="1355" spans="1:11" x14ac:dyDescent="0.35">
      <c r="A1355" s="45" t="s">
        <v>2785</v>
      </c>
      <c r="B1355" s="45" t="s">
        <v>2015</v>
      </c>
      <c r="C1355" s="45" t="s">
        <v>17</v>
      </c>
      <c r="D1355" s="45" t="s">
        <v>2016</v>
      </c>
      <c r="E1355" s="45" t="s">
        <v>2788</v>
      </c>
      <c r="F1355" s="45" t="s">
        <v>2786</v>
      </c>
      <c r="G1355" s="45" t="s">
        <v>2169</v>
      </c>
      <c r="H1355" s="46">
        <v>2182567</v>
      </c>
      <c r="I1355" s="47">
        <v>0.50460000000000005</v>
      </c>
      <c r="J1355" s="36" t="str">
        <f t="shared" si="42"/>
        <v>8348010</v>
      </c>
      <c r="K1355" s="48" t="str">
        <f t="shared" si="43"/>
        <v>N</v>
      </c>
    </row>
    <row r="1356" spans="1:11" x14ac:dyDescent="0.35">
      <c r="A1356" s="45" t="s">
        <v>2785</v>
      </c>
      <c r="B1356" s="45" t="s">
        <v>2015</v>
      </c>
      <c r="C1356" s="45" t="s">
        <v>17</v>
      </c>
      <c r="D1356" s="45" t="s">
        <v>2019</v>
      </c>
      <c r="E1356" s="45" t="s">
        <v>19</v>
      </c>
      <c r="F1356" s="45" t="s">
        <v>2786</v>
      </c>
      <c r="G1356" s="45" t="s">
        <v>2169</v>
      </c>
      <c r="H1356" s="46">
        <v>1922434</v>
      </c>
      <c r="I1356" s="47">
        <v>0.36890000000000001</v>
      </c>
      <c r="J1356" s="36" t="str">
        <f t="shared" si="42"/>
        <v>8348020</v>
      </c>
      <c r="K1356" s="48" t="str">
        <f t="shared" si="43"/>
        <v>N</v>
      </c>
    </row>
    <row r="1357" spans="1:11" x14ac:dyDescent="0.35">
      <c r="A1357" s="45" t="s">
        <v>2785</v>
      </c>
      <c r="B1357" s="45" t="s">
        <v>2015</v>
      </c>
      <c r="C1357" s="45" t="s">
        <v>17</v>
      </c>
      <c r="D1357" s="45" t="s">
        <v>2019</v>
      </c>
      <c r="E1357" s="45" t="s">
        <v>2787</v>
      </c>
      <c r="F1357" s="45" t="s">
        <v>2786</v>
      </c>
      <c r="G1357" s="45" t="s">
        <v>2169</v>
      </c>
      <c r="H1357" s="46">
        <v>0</v>
      </c>
      <c r="I1357" s="47">
        <v>0</v>
      </c>
      <c r="J1357" s="36" t="str">
        <f t="shared" si="42"/>
        <v>8348020</v>
      </c>
      <c r="K1357" s="48" t="str">
        <f t="shared" si="43"/>
        <v>N</v>
      </c>
    </row>
    <row r="1358" spans="1:11" x14ac:dyDescent="0.35">
      <c r="A1358" s="45" t="s">
        <v>2785</v>
      </c>
      <c r="B1358" s="45" t="s">
        <v>2015</v>
      </c>
      <c r="C1358" s="45" t="s">
        <v>17</v>
      </c>
      <c r="D1358" s="45" t="s">
        <v>2019</v>
      </c>
      <c r="E1358" s="45" t="s">
        <v>2788</v>
      </c>
      <c r="F1358" s="45" t="s">
        <v>2786</v>
      </c>
      <c r="G1358" s="45" t="s">
        <v>2169</v>
      </c>
      <c r="H1358" s="46">
        <v>3882389</v>
      </c>
      <c r="I1358" s="47">
        <v>0.745</v>
      </c>
      <c r="J1358" s="36" t="str">
        <f t="shared" si="42"/>
        <v>8348020</v>
      </c>
      <c r="K1358" s="48" t="str">
        <f t="shared" si="43"/>
        <v>N</v>
      </c>
    </row>
    <row r="1359" spans="1:11" x14ac:dyDescent="0.35">
      <c r="A1359" s="45" t="s">
        <v>2785</v>
      </c>
      <c r="B1359" s="45" t="s">
        <v>2020</v>
      </c>
      <c r="C1359" s="45" t="s">
        <v>17</v>
      </c>
      <c r="D1359" s="45" t="s">
        <v>2021</v>
      </c>
      <c r="E1359" s="45" t="s">
        <v>2206</v>
      </c>
      <c r="F1359" s="45" t="s">
        <v>2786</v>
      </c>
      <c r="G1359" s="45" t="s">
        <v>2169</v>
      </c>
      <c r="H1359" s="46">
        <v>7734603</v>
      </c>
      <c r="I1359" s="47">
        <v>0.16200000000000001</v>
      </c>
      <c r="J1359" s="36" t="str">
        <f t="shared" si="42"/>
        <v>8448030</v>
      </c>
      <c r="K1359" s="48" t="str">
        <f t="shared" si="43"/>
        <v>N</v>
      </c>
    </row>
    <row r="1360" spans="1:11" x14ac:dyDescent="0.35">
      <c r="A1360" s="45" t="s">
        <v>2785</v>
      </c>
      <c r="B1360" s="45" t="s">
        <v>2020</v>
      </c>
      <c r="C1360" s="45" t="s">
        <v>17</v>
      </c>
      <c r="D1360" s="45" t="s">
        <v>2021</v>
      </c>
      <c r="E1360" s="45" t="s">
        <v>2170</v>
      </c>
      <c r="F1360" s="45" t="s">
        <v>2786</v>
      </c>
      <c r="G1360" s="45" t="s">
        <v>2169</v>
      </c>
      <c r="H1360" s="46">
        <v>0</v>
      </c>
      <c r="I1360" s="47">
        <v>0</v>
      </c>
      <c r="J1360" s="36" t="str">
        <f t="shared" si="42"/>
        <v>8448030</v>
      </c>
      <c r="K1360" s="48" t="str">
        <f t="shared" si="43"/>
        <v>N</v>
      </c>
    </row>
    <row r="1361" spans="1:11" x14ac:dyDescent="0.35">
      <c r="A1361" s="45" t="s">
        <v>2785</v>
      </c>
      <c r="B1361" s="45" t="s">
        <v>2020</v>
      </c>
      <c r="C1361" s="45" t="s">
        <v>17</v>
      </c>
      <c r="D1361" s="45" t="s">
        <v>2021</v>
      </c>
      <c r="E1361" s="45" t="s">
        <v>19</v>
      </c>
      <c r="F1361" s="45" t="s">
        <v>2786</v>
      </c>
      <c r="G1361" s="45" t="s">
        <v>2169</v>
      </c>
      <c r="H1361" s="46">
        <v>9798463</v>
      </c>
      <c r="I1361" s="47">
        <v>0.21840000000000001</v>
      </c>
      <c r="J1361" s="36" t="str">
        <f t="shared" si="42"/>
        <v>8448030</v>
      </c>
      <c r="K1361" s="48" t="str">
        <f t="shared" si="43"/>
        <v>N</v>
      </c>
    </row>
    <row r="1362" spans="1:11" x14ac:dyDescent="0.35">
      <c r="A1362" s="45" t="s">
        <v>2785</v>
      </c>
      <c r="B1362" s="45" t="s">
        <v>2020</v>
      </c>
      <c r="C1362" s="45" t="s">
        <v>17</v>
      </c>
      <c r="D1362" s="45" t="s">
        <v>2021</v>
      </c>
      <c r="E1362" s="45" t="s">
        <v>2787</v>
      </c>
      <c r="F1362" s="45" t="s">
        <v>2786</v>
      </c>
      <c r="G1362" s="45" t="s">
        <v>2169</v>
      </c>
      <c r="H1362" s="46">
        <v>0</v>
      </c>
      <c r="I1362" s="47">
        <v>0</v>
      </c>
      <c r="J1362" s="36" t="str">
        <f t="shared" si="42"/>
        <v>8448030</v>
      </c>
      <c r="K1362" s="48" t="str">
        <f t="shared" si="43"/>
        <v>N</v>
      </c>
    </row>
    <row r="1363" spans="1:11" x14ac:dyDescent="0.35">
      <c r="A1363" s="45" t="s">
        <v>2785</v>
      </c>
      <c r="B1363" s="45" t="s">
        <v>2020</v>
      </c>
      <c r="C1363" s="45" t="s">
        <v>17</v>
      </c>
      <c r="D1363" s="45" t="s">
        <v>2021</v>
      </c>
      <c r="E1363" s="45" t="s">
        <v>2788</v>
      </c>
      <c r="F1363" s="45" t="s">
        <v>2786</v>
      </c>
      <c r="G1363" s="45" t="s">
        <v>2169</v>
      </c>
      <c r="H1363" s="46">
        <v>26869503</v>
      </c>
      <c r="I1363" s="47">
        <v>0.59889999999999999</v>
      </c>
      <c r="J1363" s="36" t="str">
        <f t="shared" si="42"/>
        <v>8448030</v>
      </c>
      <c r="K1363" s="48" t="str">
        <f t="shared" si="43"/>
        <v>N</v>
      </c>
    </row>
    <row r="1364" spans="1:11" x14ac:dyDescent="0.35">
      <c r="A1364" s="45" t="s">
        <v>2785</v>
      </c>
      <c r="B1364" s="45" t="s">
        <v>2022</v>
      </c>
      <c r="C1364" s="45" t="s">
        <v>17</v>
      </c>
      <c r="D1364" s="45" t="s">
        <v>2023</v>
      </c>
      <c r="E1364" s="45" t="s">
        <v>19</v>
      </c>
      <c r="F1364" s="45" t="s">
        <v>2786</v>
      </c>
      <c r="G1364" s="45" t="s">
        <v>2169</v>
      </c>
      <c r="H1364" s="46">
        <v>2331935</v>
      </c>
      <c r="I1364" s="47">
        <v>0.4531</v>
      </c>
      <c r="J1364" s="36" t="str">
        <f t="shared" si="42"/>
        <v>8548045</v>
      </c>
      <c r="K1364" s="48" t="str">
        <f t="shared" si="43"/>
        <v>N</v>
      </c>
    </row>
    <row r="1365" spans="1:11" x14ac:dyDescent="0.35">
      <c r="A1365" s="45" t="s">
        <v>2785</v>
      </c>
      <c r="B1365" s="45" t="s">
        <v>2022</v>
      </c>
      <c r="C1365" s="45" t="s">
        <v>17</v>
      </c>
      <c r="D1365" s="45" t="s">
        <v>2023</v>
      </c>
      <c r="E1365" s="45" t="s">
        <v>2787</v>
      </c>
      <c r="F1365" s="45" t="s">
        <v>2786</v>
      </c>
      <c r="G1365" s="45" t="s">
        <v>2169</v>
      </c>
      <c r="H1365" s="46">
        <v>0</v>
      </c>
      <c r="I1365" s="47">
        <v>0</v>
      </c>
      <c r="J1365" s="36" t="str">
        <f t="shared" si="42"/>
        <v>8548045</v>
      </c>
      <c r="K1365" s="48" t="str">
        <f t="shared" si="43"/>
        <v>N</v>
      </c>
    </row>
    <row r="1366" spans="1:11" x14ac:dyDescent="0.35">
      <c r="A1366" s="45" t="s">
        <v>2785</v>
      </c>
      <c r="B1366" s="45" t="s">
        <v>2022</v>
      </c>
      <c r="C1366" s="45" t="s">
        <v>17</v>
      </c>
      <c r="D1366" s="45" t="s">
        <v>2023</v>
      </c>
      <c r="E1366" s="45" t="s">
        <v>2788</v>
      </c>
      <c r="F1366" s="45" t="s">
        <v>2786</v>
      </c>
      <c r="G1366" s="45" t="s">
        <v>2169</v>
      </c>
      <c r="H1366" s="46">
        <v>2408105</v>
      </c>
      <c r="I1366" s="47">
        <v>0.46789999999999998</v>
      </c>
      <c r="J1366" s="36" t="str">
        <f t="shared" si="42"/>
        <v>8548045</v>
      </c>
      <c r="K1366" s="48" t="str">
        <f t="shared" si="43"/>
        <v>N</v>
      </c>
    </row>
    <row r="1367" spans="1:11" x14ac:dyDescent="0.35">
      <c r="A1367" s="45" t="s">
        <v>2785</v>
      </c>
      <c r="B1367" s="45" t="s">
        <v>2022</v>
      </c>
      <c r="C1367" s="45" t="s">
        <v>17</v>
      </c>
      <c r="D1367" s="45" t="s">
        <v>2029</v>
      </c>
      <c r="E1367" s="45" t="s">
        <v>2170</v>
      </c>
      <c r="F1367" s="45" t="s">
        <v>2786</v>
      </c>
      <c r="G1367" s="45" t="s">
        <v>2169</v>
      </c>
      <c r="H1367" s="46">
        <v>0</v>
      </c>
      <c r="I1367" s="47">
        <v>0</v>
      </c>
      <c r="J1367" s="36" t="str">
        <f t="shared" si="42"/>
        <v>8548050</v>
      </c>
      <c r="K1367" s="48" t="str">
        <f t="shared" si="43"/>
        <v>N</v>
      </c>
    </row>
    <row r="1368" spans="1:11" x14ac:dyDescent="0.35">
      <c r="A1368" s="45" t="s">
        <v>2785</v>
      </c>
      <c r="B1368" s="45" t="s">
        <v>2022</v>
      </c>
      <c r="C1368" s="45" t="s">
        <v>17</v>
      </c>
      <c r="D1368" s="45" t="s">
        <v>2029</v>
      </c>
      <c r="E1368" s="45" t="s">
        <v>19</v>
      </c>
      <c r="F1368" s="45" t="s">
        <v>2786</v>
      </c>
      <c r="G1368" s="45" t="s">
        <v>2169</v>
      </c>
      <c r="H1368" s="46">
        <v>5536151</v>
      </c>
      <c r="I1368" s="47">
        <v>0.58819999999999995</v>
      </c>
      <c r="J1368" s="36" t="str">
        <f t="shared" si="42"/>
        <v>8548050</v>
      </c>
      <c r="K1368" s="48" t="str">
        <f t="shared" si="43"/>
        <v>N</v>
      </c>
    </row>
    <row r="1369" spans="1:11" x14ac:dyDescent="0.35">
      <c r="A1369" s="45" t="s">
        <v>2785</v>
      </c>
      <c r="B1369" s="45" t="s">
        <v>2022</v>
      </c>
      <c r="C1369" s="45" t="s">
        <v>17</v>
      </c>
      <c r="D1369" s="45" t="s">
        <v>2029</v>
      </c>
      <c r="E1369" s="45" t="s">
        <v>2787</v>
      </c>
      <c r="F1369" s="45" t="s">
        <v>2786</v>
      </c>
      <c r="G1369" s="45" t="s">
        <v>2169</v>
      </c>
      <c r="H1369" s="46">
        <v>0</v>
      </c>
      <c r="I1369" s="47">
        <v>0</v>
      </c>
      <c r="J1369" s="36" t="str">
        <f t="shared" si="42"/>
        <v>8548050</v>
      </c>
      <c r="K1369" s="48" t="str">
        <f t="shared" si="43"/>
        <v>N</v>
      </c>
    </row>
    <row r="1370" spans="1:11" x14ac:dyDescent="0.35">
      <c r="A1370" s="45" t="s">
        <v>2785</v>
      </c>
      <c r="B1370" s="45" t="s">
        <v>2022</v>
      </c>
      <c r="C1370" s="45" t="s">
        <v>17</v>
      </c>
      <c r="D1370" s="45" t="s">
        <v>2029</v>
      </c>
      <c r="E1370" s="45" t="s">
        <v>2788</v>
      </c>
      <c r="F1370" s="45" t="s">
        <v>2786</v>
      </c>
      <c r="G1370" s="45" t="s">
        <v>2169</v>
      </c>
      <c r="H1370" s="46">
        <v>4817072</v>
      </c>
      <c r="I1370" s="47">
        <v>0.51180000000000003</v>
      </c>
      <c r="J1370" s="36" t="str">
        <f t="shared" si="42"/>
        <v>8548050</v>
      </c>
      <c r="K1370" s="48" t="str">
        <f t="shared" si="43"/>
        <v>N</v>
      </c>
    </row>
    <row r="1371" spans="1:11" x14ac:dyDescent="0.35">
      <c r="A1371" s="45" t="s">
        <v>2785</v>
      </c>
      <c r="B1371" s="45" t="s">
        <v>2022</v>
      </c>
      <c r="C1371" s="45" t="s">
        <v>17</v>
      </c>
      <c r="D1371" s="45" t="s">
        <v>2032</v>
      </c>
      <c r="E1371" s="45" t="s">
        <v>19</v>
      </c>
      <c r="F1371" s="45" t="s">
        <v>2786</v>
      </c>
      <c r="G1371" s="45" t="s">
        <v>2169</v>
      </c>
      <c r="H1371" s="46">
        <v>1740413</v>
      </c>
      <c r="I1371" s="47">
        <v>0.64239999999999997</v>
      </c>
      <c r="J1371" s="36" t="str">
        <f t="shared" si="42"/>
        <v>8548060</v>
      </c>
      <c r="K1371" s="48" t="str">
        <f t="shared" si="43"/>
        <v>N</v>
      </c>
    </row>
    <row r="1372" spans="1:11" x14ac:dyDescent="0.35">
      <c r="A1372" s="45" t="s">
        <v>2785</v>
      </c>
      <c r="B1372" s="45" t="s">
        <v>2022</v>
      </c>
      <c r="C1372" s="45" t="s">
        <v>17</v>
      </c>
      <c r="D1372" s="45" t="s">
        <v>2032</v>
      </c>
      <c r="E1372" s="45" t="s">
        <v>2787</v>
      </c>
      <c r="F1372" s="45" t="s">
        <v>2786</v>
      </c>
      <c r="G1372" s="45" t="s">
        <v>2169</v>
      </c>
      <c r="H1372" s="46">
        <v>0</v>
      </c>
      <c r="I1372" s="47">
        <v>0</v>
      </c>
      <c r="J1372" s="36" t="str">
        <f t="shared" si="42"/>
        <v>8548060</v>
      </c>
      <c r="K1372" s="48" t="str">
        <f t="shared" si="43"/>
        <v>N</v>
      </c>
    </row>
    <row r="1373" spans="1:11" x14ac:dyDescent="0.35">
      <c r="A1373" s="45" t="s">
        <v>2785</v>
      </c>
      <c r="B1373" s="45" t="s">
        <v>2022</v>
      </c>
      <c r="C1373" s="45" t="s">
        <v>17</v>
      </c>
      <c r="D1373" s="45" t="s">
        <v>2032</v>
      </c>
      <c r="E1373" s="45" t="s">
        <v>2788</v>
      </c>
      <c r="F1373" s="45" t="s">
        <v>2786</v>
      </c>
      <c r="G1373" s="45" t="s">
        <v>2169</v>
      </c>
      <c r="H1373" s="46">
        <v>1990205</v>
      </c>
      <c r="I1373" s="47">
        <v>0.73460000000000003</v>
      </c>
      <c r="J1373" s="36" t="str">
        <f t="shared" si="42"/>
        <v>8548060</v>
      </c>
      <c r="K1373" s="48" t="str">
        <f t="shared" si="43"/>
        <v>N</v>
      </c>
    </row>
    <row r="1374" spans="1:11" x14ac:dyDescent="0.35">
      <c r="A1374" s="45" t="s">
        <v>2785</v>
      </c>
      <c r="B1374" s="45" t="s">
        <v>2037</v>
      </c>
      <c r="C1374" s="45" t="s">
        <v>17</v>
      </c>
      <c r="D1374" s="45" t="s">
        <v>111</v>
      </c>
      <c r="E1374" s="45" t="s">
        <v>2206</v>
      </c>
      <c r="F1374" s="45" t="s">
        <v>110</v>
      </c>
      <c r="G1374" s="45" t="s">
        <v>2198</v>
      </c>
      <c r="H1374" s="46">
        <v>430445</v>
      </c>
      <c r="I1374" s="47">
        <v>0.29110000000000003</v>
      </c>
      <c r="J1374" s="36" t="str">
        <f t="shared" si="42"/>
        <v>8640395</v>
      </c>
      <c r="K1374" s="48" t="str">
        <f t="shared" si="43"/>
        <v>Y</v>
      </c>
    </row>
    <row r="1375" spans="1:11" x14ac:dyDescent="0.35">
      <c r="A1375" s="45" t="s">
        <v>2785</v>
      </c>
      <c r="B1375" s="45" t="s">
        <v>2037</v>
      </c>
      <c r="C1375" s="45" t="s">
        <v>17</v>
      </c>
      <c r="D1375" s="45" t="s">
        <v>111</v>
      </c>
      <c r="E1375" s="45" t="s">
        <v>2170</v>
      </c>
      <c r="F1375" s="45" t="s">
        <v>110</v>
      </c>
      <c r="G1375" s="45" t="s">
        <v>2198</v>
      </c>
      <c r="H1375" s="46">
        <v>0</v>
      </c>
      <c r="I1375" s="47">
        <v>0</v>
      </c>
      <c r="J1375" s="36" t="str">
        <f t="shared" si="42"/>
        <v>8640395</v>
      </c>
      <c r="K1375" s="48" t="str">
        <f t="shared" si="43"/>
        <v>Y</v>
      </c>
    </row>
    <row r="1376" spans="1:11" x14ac:dyDescent="0.35">
      <c r="A1376" s="45" t="s">
        <v>2785</v>
      </c>
      <c r="B1376" s="45" t="s">
        <v>2037</v>
      </c>
      <c r="C1376" s="45" t="s">
        <v>17</v>
      </c>
      <c r="D1376" s="45" t="s">
        <v>111</v>
      </c>
      <c r="E1376" s="45" t="s">
        <v>19</v>
      </c>
      <c r="F1376" s="45" t="s">
        <v>110</v>
      </c>
      <c r="G1376" s="45" t="s">
        <v>2198</v>
      </c>
      <c r="H1376" s="46">
        <v>278141</v>
      </c>
      <c r="I1376" s="47">
        <v>0.18809999999999999</v>
      </c>
      <c r="J1376" s="36" t="str">
        <f t="shared" si="42"/>
        <v>8640395</v>
      </c>
      <c r="K1376" s="48" t="str">
        <f t="shared" si="43"/>
        <v>Y</v>
      </c>
    </row>
    <row r="1377" spans="1:11" x14ac:dyDescent="0.35">
      <c r="A1377" s="45" t="s">
        <v>2785</v>
      </c>
      <c r="B1377" s="45" t="s">
        <v>2037</v>
      </c>
      <c r="C1377" s="45" t="s">
        <v>17</v>
      </c>
      <c r="D1377" s="45" t="s">
        <v>111</v>
      </c>
      <c r="E1377" s="45" t="s">
        <v>2787</v>
      </c>
      <c r="F1377" s="45" t="s">
        <v>110</v>
      </c>
      <c r="G1377" s="45" t="s">
        <v>2198</v>
      </c>
      <c r="H1377" s="46">
        <v>0</v>
      </c>
      <c r="I1377" s="47">
        <v>0</v>
      </c>
      <c r="J1377" s="36" t="str">
        <f t="shared" si="42"/>
        <v>8640395</v>
      </c>
      <c r="K1377" s="48" t="str">
        <f t="shared" si="43"/>
        <v>Y</v>
      </c>
    </row>
    <row r="1378" spans="1:11" x14ac:dyDescent="0.35">
      <c r="A1378" s="45" t="s">
        <v>2785</v>
      </c>
      <c r="B1378" s="45" t="s">
        <v>2037</v>
      </c>
      <c r="C1378" s="45" t="s">
        <v>17</v>
      </c>
      <c r="D1378" s="45" t="s">
        <v>111</v>
      </c>
      <c r="E1378" s="45" t="s">
        <v>2788</v>
      </c>
      <c r="F1378" s="45" t="s">
        <v>110</v>
      </c>
      <c r="G1378" s="45" t="s">
        <v>2198</v>
      </c>
      <c r="H1378" s="46">
        <v>640418</v>
      </c>
      <c r="I1378" s="47">
        <v>0.43309999999999998</v>
      </c>
      <c r="J1378" s="36" t="str">
        <f t="shared" si="42"/>
        <v>8640395</v>
      </c>
      <c r="K1378" s="48" t="str">
        <f t="shared" si="43"/>
        <v>Y</v>
      </c>
    </row>
    <row r="1379" spans="1:11" x14ac:dyDescent="0.35">
      <c r="A1379" s="45" t="s">
        <v>2785</v>
      </c>
      <c r="B1379" s="45" t="s">
        <v>2037</v>
      </c>
      <c r="C1379" s="45" t="s">
        <v>17</v>
      </c>
      <c r="D1379" s="45" t="s">
        <v>483</v>
      </c>
      <c r="E1379" s="45" t="s">
        <v>2170</v>
      </c>
      <c r="F1379" s="45" t="s">
        <v>479</v>
      </c>
      <c r="G1379" s="45" t="s">
        <v>2198</v>
      </c>
      <c r="H1379" s="46">
        <v>0</v>
      </c>
      <c r="I1379" s="47">
        <v>0</v>
      </c>
      <c r="J1379" s="36" t="str">
        <f t="shared" si="42"/>
        <v>8642440</v>
      </c>
      <c r="K1379" s="48" t="str">
        <f t="shared" si="43"/>
        <v>Y</v>
      </c>
    </row>
    <row r="1380" spans="1:11" x14ac:dyDescent="0.35">
      <c r="A1380" s="45" t="s">
        <v>2785</v>
      </c>
      <c r="B1380" s="45" t="s">
        <v>2037</v>
      </c>
      <c r="C1380" s="45" t="s">
        <v>17</v>
      </c>
      <c r="D1380" s="45" t="s">
        <v>483</v>
      </c>
      <c r="E1380" s="45" t="s">
        <v>19</v>
      </c>
      <c r="F1380" s="45" t="s">
        <v>479</v>
      </c>
      <c r="G1380" s="45" t="s">
        <v>2198</v>
      </c>
      <c r="H1380" s="46">
        <v>190248</v>
      </c>
      <c r="I1380" s="47">
        <v>0.3095</v>
      </c>
      <c r="J1380" s="36" t="str">
        <f t="shared" si="42"/>
        <v>8642440</v>
      </c>
      <c r="K1380" s="48" t="str">
        <f t="shared" si="43"/>
        <v>Y</v>
      </c>
    </row>
    <row r="1381" spans="1:11" x14ac:dyDescent="0.35">
      <c r="A1381" s="45" t="s">
        <v>2785</v>
      </c>
      <c r="B1381" s="45" t="s">
        <v>2037</v>
      </c>
      <c r="C1381" s="45" t="s">
        <v>17</v>
      </c>
      <c r="D1381" s="45" t="s">
        <v>483</v>
      </c>
      <c r="E1381" s="45" t="s">
        <v>2787</v>
      </c>
      <c r="F1381" s="45" t="s">
        <v>479</v>
      </c>
      <c r="G1381" s="45" t="s">
        <v>2198</v>
      </c>
      <c r="H1381" s="46">
        <v>0</v>
      </c>
      <c r="I1381" s="47">
        <v>0</v>
      </c>
      <c r="J1381" s="36" t="str">
        <f t="shared" si="42"/>
        <v>8642440</v>
      </c>
      <c r="K1381" s="48" t="str">
        <f t="shared" si="43"/>
        <v>Y</v>
      </c>
    </row>
    <row r="1382" spans="1:11" x14ac:dyDescent="0.35">
      <c r="A1382" s="45" t="s">
        <v>2785</v>
      </c>
      <c r="B1382" s="45" t="s">
        <v>2037</v>
      </c>
      <c r="C1382" s="45" t="s">
        <v>17</v>
      </c>
      <c r="D1382" s="45" t="s">
        <v>483</v>
      </c>
      <c r="E1382" s="45" t="s">
        <v>2788</v>
      </c>
      <c r="F1382" s="45" t="s">
        <v>479</v>
      </c>
      <c r="G1382" s="45" t="s">
        <v>2198</v>
      </c>
      <c r="H1382" s="46">
        <v>255528</v>
      </c>
      <c r="I1382" s="47">
        <v>0.41570000000000001</v>
      </c>
      <c r="J1382" s="36" t="str">
        <f t="shared" si="42"/>
        <v>8642440</v>
      </c>
      <c r="K1382" s="48" t="str">
        <f t="shared" si="43"/>
        <v>Y</v>
      </c>
    </row>
    <row r="1383" spans="1:11" x14ac:dyDescent="0.35">
      <c r="A1383" s="45" t="s">
        <v>2785</v>
      </c>
      <c r="B1383" s="45" t="s">
        <v>2037</v>
      </c>
      <c r="C1383" s="45" t="s">
        <v>17</v>
      </c>
      <c r="D1383" s="45" t="s">
        <v>2038</v>
      </c>
      <c r="E1383" s="45" t="s">
        <v>2170</v>
      </c>
      <c r="F1383" s="45" t="s">
        <v>2786</v>
      </c>
      <c r="G1383" s="45" t="s">
        <v>2169</v>
      </c>
      <c r="H1383" s="46">
        <v>0</v>
      </c>
      <c r="I1383" s="47">
        <v>0</v>
      </c>
      <c r="J1383" s="36" t="str">
        <f t="shared" si="42"/>
        <v>8648115</v>
      </c>
      <c r="K1383" s="48" t="str">
        <f t="shared" si="43"/>
        <v>N</v>
      </c>
    </row>
    <row r="1384" spans="1:11" x14ac:dyDescent="0.35">
      <c r="A1384" s="45" t="s">
        <v>2785</v>
      </c>
      <c r="B1384" s="45" t="s">
        <v>2037</v>
      </c>
      <c r="C1384" s="45" t="s">
        <v>17</v>
      </c>
      <c r="D1384" s="45" t="s">
        <v>2038</v>
      </c>
      <c r="E1384" s="45" t="s">
        <v>19</v>
      </c>
      <c r="F1384" s="45" t="s">
        <v>2786</v>
      </c>
      <c r="G1384" s="45" t="s">
        <v>2169</v>
      </c>
      <c r="H1384" s="46">
        <v>3126246</v>
      </c>
      <c r="I1384" s="47">
        <v>0.51870000000000005</v>
      </c>
      <c r="J1384" s="36" t="str">
        <f t="shared" si="42"/>
        <v>8648115</v>
      </c>
      <c r="K1384" s="48" t="str">
        <f t="shared" si="43"/>
        <v>N</v>
      </c>
    </row>
    <row r="1385" spans="1:11" x14ac:dyDescent="0.35">
      <c r="A1385" s="45" t="s">
        <v>2785</v>
      </c>
      <c r="B1385" s="45" t="s">
        <v>2037</v>
      </c>
      <c r="C1385" s="45" t="s">
        <v>17</v>
      </c>
      <c r="D1385" s="45" t="s">
        <v>2038</v>
      </c>
      <c r="E1385" s="45" t="s">
        <v>2787</v>
      </c>
      <c r="F1385" s="45" t="s">
        <v>2786</v>
      </c>
      <c r="G1385" s="45" t="s">
        <v>2169</v>
      </c>
      <c r="H1385" s="46">
        <v>0</v>
      </c>
      <c r="I1385" s="47">
        <v>0</v>
      </c>
      <c r="J1385" s="36" t="str">
        <f t="shared" si="42"/>
        <v>8648115</v>
      </c>
      <c r="K1385" s="48" t="str">
        <f t="shared" si="43"/>
        <v>N</v>
      </c>
    </row>
    <row r="1386" spans="1:11" x14ac:dyDescent="0.35">
      <c r="A1386" s="45" t="s">
        <v>2785</v>
      </c>
      <c r="B1386" s="45" t="s">
        <v>2037</v>
      </c>
      <c r="C1386" s="45" t="s">
        <v>17</v>
      </c>
      <c r="D1386" s="45" t="s">
        <v>2038</v>
      </c>
      <c r="E1386" s="45" t="s">
        <v>2788</v>
      </c>
      <c r="F1386" s="45" t="s">
        <v>2786</v>
      </c>
      <c r="G1386" s="45" t="s">
        <v>2169</v>
      </c>
      <c r="H1386" s="46">
        <v>3032224</v>
      </c>
      <c r="I1386" s="47">
        <v>0.50309999999999999</v>
      </c>
      <c r="J1386" s="36" t="str">
        <f t="shared" si="42"/>
        <v>8648115</v>
      </c>
      <c r="K1386" s="48" t="str">
        <f t="shared" si="43"/>
        <v>N</v>
      </c>
    </row>
    <row r="1387" spans="1:11" x14ac:dyDescent="0.35">
      <c r="A1387" s="45" t="s">
        <v>2785</v>
      </c>
      <c r="B1387" s="45" t="s">
        <v>2048</v>
      </c>
      <c r="C1387" s="45" t="s">
        <v>17</v>
      </c>
      <c r="D1387" s="45" t="s">
        <v>2049</v>
      </c>
      <c r="E1387" s="45" t="s">
        <v>2170</v>
      </c>
      <c r="F1387" s="45" t="s">
        <v>2786</v>
      </c>
      <c r="G1387" s="45" t="s">
        <v>2169</v>
      </c>
      <c r="H1387" s="46">
        <v>0</v>
      </c>
      <c r="I1387" s="47">
        <v>0</v>
      </c>
      <c r="J1387" s="36" t="str">
        <f t="shared" si="42"/>
        <v>8748130</v>
      </c>
      <c r="K1387" s="48" t="str">
        <f t="shared" si="43"/>
        <v>N</v>
      </c>
    </row>
    <row r="1388" spans="1:11" x14ac:dyDescent="0.35">
      <c r="A1388" s="45" t="s">
        <v>2785</v>
      </c>
      <c r="B1388" s="45" t="s">
        <v>2048</v>
      </c>
      <c r="C1388" s="45" t="s">
        <v>17</v>
      </c>
      <c r="D1388" s="45" t="s">
        <v>2049</v>
      </c>
      <c r="E1388" s="45" t="s">
        <v>19</v>
      </c>
      <c r="F1388" s="45" t="s">
        <v>2786</v>
      </c>
      <c r="G1388" s="45" t="s">
        <v>2169</v>
      </c>
      <c r="H1388" s="46">
        <v>6305753</v>
      </c>
      <c r="I1388" s="47">
        <v>0.14030000000000001</v>
      </c>
      <c r="J1388" s="36" t="str">
        <f t="shared" si="42"/>
        <v>8748130</v>
      </c>
      <c r="K1388" s="48" t="str">
        <f t="shared" si="43"/>
        <v>N</v>
      </c>
    </row>
    <row r="1389" spans="1:11" x14ac:dyDescent="0.35">
      <c r="A1389" s="45" t="s">
        <v>2785</v>
      </c>
      <c r="B1389" s="45" t="s">
        <v>2048</v>
      </c>
      <c r="C1389" s="45" t="s">
        <v>17</v>
      </c>
      <c r="D1389" s="45" t="s">
        <v>2049</v>
      </c>
      <c r="E1389" s="45" t="s">
        <v>2787</v>
      </c>
      <c r="F1389" s="45" t="s">
        <v>2786</v>
      </c>
      <c r="G1389" s="45" t="s">
        <v>2169</v>
      </c>
      <c r="H1389" s="46">
        <v>0</v>
      </c>
      <c r="I1389" s="47">
        <v>0</v>
      </c>
      <c r="J1389" s="36" t="str">
        <f t="shared" si="42"/>
        <v>8748130</v>
      </c>
      <c r="K1389" s="48" t="str">
        <f t="shared" si="43"/>
        <v>N</v>
      </c>
    </row>
    <row r="1390" spans="1:11" x14ac:dyDescent="0.35">
      <c r="A1390" s="45" t="s">
        <v>2785</v>
      </c>
      <c r="B1390" s="45" t="s">
        <v>2048</v>
      </c>
      <c r="C1390" s="45" t="s">
        <v>17</v>
      </c>
      <c r="D1390" s="45" t="s">
        <v>2049</v>
      </c>
      <c r="E1390" s="45" t="s">
        <v>2788</v>
      </c>
      <c r="F1390" s="45" t="s">
        <v>2786</v>
      </c>
      <c r="G1390" s="45" t="s">
        <v>2169</v>
      </c>
      <c r="H1390" s="46">
        <v>21793724</v>
      </c>
      <c r="I1390" s="47">
        <v>0.4849</v>
      </c>
      <c r="J1390" s="36" t="str">
        <f t="shared" si="42"/>
        <v>8748130</v>
      </c>
      <c r="K1390" s="48" t="str">
        <f t="shared" si="43"/>
        <v>N</v>
      </c>
    </row>
    <row r="1391" spans="1:11" x14ac:dyDescent="0.35">
      <c r="A1391" s="45" t="s">
        <v>2785</v>
      </c>
      <c r="B1391" s="45" t="s">
        <v>2050</v>
      </c>
      <c r="C1391" s="45" t="s">
        <v>17</v>
      </c>
      <c r="D1391" s="45" t="s">
        <v>2051</v>
      </c>
      <c r="E1391" s="45" t="s">
        <v>2170</v>
      </c>
      <c r="F1391" s="45" t="s">
        <v>2786</v>
      </c>
      <c r="G1391" s="45" t="s">
        <v>2169</v>
      </c>
      <c r="H1391" s="46">
        <v>0</v>
      </c>
      <c r="I1391" s="47">
        <v>0</v>
      </c>
      <c r="J1391" s="36" t="str">
        <f t="shared" si="42"/>
        <v>8848205</v>
      </c>
      <c r="K1391" s="48" t="str">
        <f t="shared" si="43"/>
        <v>N</v>
      </c>
    </row>
    <row r="1392" spans="1:11" x14ac:dyDescent="0.35">
      <c r="A1392" s="45" t="s">
        <v>2785</v>
      </c>
      <c r="B1392" s="45" t="s">
        <v>2050</v>
      </c>
      <c r="C1392" s="45" t="s">
        <v>17</v>
      </c>
      <c r="D1392" s="45" t="s">
        <v>2051</v>
      </c>
      <c r="E1392" s="45" t="s">
        <v>19</v>
      </c>
      <c r="F1392" s="45" t="s">
        <v>2786</v>
      </c>
      <c r="G1392" s="45" t="s">
        <v>2169</v>
      </c>
      <c r="H1392" s="46">
        <v>2677115</v>
      </c>
      <c r="I1392" s="47">
        <v>0.50080000000000002</v>
      </c>
      <c r="J1392" s="36" t="str">
        <f t="shared" si="42"/>
        <v>8848205</v>
      </c>
      <c r="K1392" s="48" t="str">
        <f t="shared" si="43"/>
        <v>N</v>
      </c>
    </row>
    <row r="1393" spans="1:11" x14ac:dyDescent="0.35">
      <c r="A1393" s="45" t="s">
        <v>2785</v>
      </c>
      <c r="B1393" s="45" t="s">
        <v>2050</v>
      </c>
      <c r="C1393" s="45" t="s">
        <v>17</v>
      </c>
      <c r="D1393" s="45" t="s">
        <v>2051</v>
      </c>
      <c r="E1393" s="45" t="s">
        <v>2787</v>
      </c>
      <c r="F1393" s="45" t="s">
        <v>2786</v>
      </c>
      <c r="G1393" s="45" t="s">
        <v>2169</v>
      </c>
      <c r="H1393" s="46">
        <v>0</v>
      </c>
      <c r="I1393" s="47">
        <v>0</v>
      </c>
      <c r="J1393" s="36" t="str">
        <f t="shared" si="42"/>
        <v>8848205</v>
      </c>
      <c r="K1393" s="48" t="str">
        <f t="shared" si="43"/>
        <v>N</v>
      </c>
    </row>
    <row r="1394" spans="1:11" x14ac:dyDescent="0.35">
      <c r="A1394" s="45" t="s">
        <v>2785</v>
      </c>
      <c r="B1394" s="45" t="s">
        <v>2050</v>
      </c>
      <c r="C1394" s="45" t="s">
        <v>17</v>
      </c>
      <c r="D1394" s="45" t="s">
        <v>2051</v>
      </c>
      <c r="E1394" s="45" t="s">
        <v>2788</v>
      </c>
      <c r="F1394" s="45" t="s">
        <v>2786</v>
      </c>
      <c r="G1394" s="45" t="s">
        <v>2169</v>
      </c>
      <c r="H1394" s="46">
        <v>3211682</v>
      </c>
      <c r="I1394" s="47">
        <v>0.6008</v>
      </c>
      <c r="J1394" s="36" t="str">
        <f t="shared" si="42"/>
        <v>8848205</v>
      </c>
      <c r="K1394" s="48" t="str">
        <f t="shared" si="43"/>
        <v>N</v>
      </c>
    </row>
    <row r="1395" spans="1:11" x14ac:dyDescent="0.35">
      <c r="A1395" s="45" t="s">
        <v>2785</v>
      </c>
      <c r="B1395" s="45" t="s">
        <v>2050</v>
      </c>
      <c r="C1395" s="45" t="s">
        <v>17</v>
      </c>
      <c r="D1395" s="45" t="s">
        <v>2053</v>
      </c>
      <c r="E1395" s="45" t="s">
        <v>19</v>
      </c>
      <c r="F1395" s="45" t="s">
        <v>2786</v>
      </c>
      <c r="G1395" s="45" t="s">
        <v>2169</v>
      </c>
      <c r="H1395" s="46">
        <v>1799670</v>
      </c>
      <c r="I1395" s="47">
        <v>0.43380000000000002</v>
      </c>
      <c r="J1395" s="36" t="str">
        <f t="shared" si="42"/>
        <v>8848215</v>
      </c>
      <c r="K1395" s="48" t="str">
        <f t="shared" si="43"/>
        <v>N</v>
      </c>
    </row>
    <row r="1396" spans="1:11" x14ac:dyDescent="0.35">
      <c r="A1396" s="45" t="s">
        <v>2785</v>
      </c>
      <c r="B1396" s="45" t="s">
        <v>2050</v>
      </c>
      <c r="C1396" s="45" t="s">
        <v>17</v>
      </c>
      <c r="D1396" s="45" t="s">
        <v>2053</v>
      </c>
      <c r="E1396" s="45" t="s">
        <v>2787</v>
      </c>
      <c r="F1396" s="45" t="s">
        <v>2786</v>
      </c>
      <c r="G1396" s="45" t="s">
        <v>2169</v>
      </c>
      <c r="H1396" s="46">
        <v>0</v>
      </c>
      <c r="I1396" s="47">
        <v>0</v>
      </c>
      <c r="J1396" s="36" t="str">
        <f t="shared" si="42"/>
        <v>8848215</v>
      </c>
      <c r="K1396" s="48" t="str">
        <f t="shared" si="43"/>
        <v>N</v>
      </c>
    </row>
    <row r="1397" spans="1:11" x14ac:dyDescent="0.35">
      <c r="A1397" s="45" t="s">
        <v>2785</v>
      </c>
      <c r="B1397" s="45" t="s">
        <v>2050</v>
      </c>
      <c r="C1397" s="45" t="s">
        <v>17</v>
      </c>
      <c r="D1397" s="45" t="s">
        <v>2053</v>
      </c>
      <c r="E1397" s="45" t="s">
        <v>2788</v>
      </c>
      <c r="F1397" s="45" t="s">
        <v>2786</v>
      </c>
      <c r="G1397" s="45" t="s">
        <v>2169</v>
      </c>
      <c r="H1397" s="46">
        <v>2504520</v>
      </c>
      <c r="I1397" s="47">
        <v>0.60370000000000001</v>
      </c>
      <c r="J1397" s="36" t="str">
        <f t="shared" si="42"/>
        <v>8848215</v>
      </c>
      <c r="K1397" s="48" t="str">
        <f t="shared" si="43"/>
        <v>N</v>
      </c>
    </row>
    <row r="1398" spans="1:11" x14ac:dyDescent="0.35">
      <c r="A1398" s="45" t="s">
        <v>2785</v>
      </c>
      <c r="B1398" s="45" t="s">
        <v>2050</v>
      </c>
      <c r="C1398" s="45" t="s">
        <v>17</v>
      </c>
      <c r="D1398" s="45" t="s">
        <v>2061</v>
      </c>
      <c r="E1398" s="45" t="s">
        <v>2170</v>
      </c>
      <c r="F1398" s="45" t="s">
        <v>2786</v>
      </c>
      <c r="G1398" s="45" t="s">
        <v>2169</v>
      </c>
      <c r="H1398" s="46">
        <v>0</v>
      </c>
      <c r="I1398" s="47">
        <v>0</v>
      </c>
      <c r="J1398" s="36" t="str">
        <f t="shared" si="42"/>
        <v>8848220</v>
      </c>
      <c r="K1398" s="48" t="str">
        <f t="shared" si="43"/>
        <v>N</v>
      </c>
    </row>
    <row r="1399" spans="1:11" x14ac:dyDescent="0.35">
      <c r="A1399" s="45" t="s">
        <v>2785</v>
      </c>
      <c r="B1399" s="45" t="s">
        <v>2050</v>
      </c>
      <c r="C1399" s="45" t="s">
        <v>17</v>
      </c>
      <c r="D1399" s="45" t="s">
        <v>2061</v>
      </c>
      <c r="E1399" s="45" t="s">
        <v>19</v>
      </c>
      <c r="F1399" s="45" t="s">
        <v>2786</v>
      </c>
      <c r="G1399" s="45" t="s">
        <v>2169</v>
      </c>
      <c r="H1399" s="46">
        <v>564850</v>
      </c>
      <c r="I1399" s="47">
        <v>0.1865</v>
      </c>
      <c r="J1399" s="36" t="str">
        <f t="shared" si="42"/>
        <v>8848220</v>
      </c>
      <c r="K1399" s="48" t="str">
        <f t="shared" si="43"/>
        <v>N</v>
      </c>
    </row>
    <row r="1400" spans="1:11" x14ac:dyDescent="0.35">
      <c r="A1400" s="45" t="s">
        <v>2785</v>
      </c>
      <c r="B1400" s="45" t="s">
        <v>2050</v>
      </c>
      <c r="C1400" s="45" t="s">
        <v>17</v>
      </c>
      <c r="D1400" s="45" t="s">
        <v>2061</v>
      </c>
      <c r="E1400" s="45" t="s">
        <v>2787</v>
      </c>
      <c r="F1400" s="45" t="s">
        <v>2786</v>
      </c>
      <c r="G1400" s="45" t="s">
        <v>2169</v>
      </c>
      <c r="H1400" s="46">
        <v>0</v>
      </c>
      <c r="I1400" s="47">
        <v>0</v>
      </c>
      <c r="J1400" s="36" t="str">
        <f t="shared" si="42"/>
        <v>8848220</v>
      </c>
      <c r="K1400" s="48" t="str">
        <f t="shared" si="43"/>
        <v>N</v>
      </c>
    </row>
    <row r="1401" spans="1:11" x14ac:dyDescent="0.35">
      <c r="A1401" s="45" t="s">
        <v>2785</v>
      </c>
      <c r="B1401" s="45" t="s">
        <v>2050</v>
      </c>
      <c r="C1401" s="45" t="s">
        <v>17</v>
      </c>
      <c r="D1401" s="45" t="s">
        <v>2061</v>
      </c>
      <c r="E1401" s="45" t="s">
        <v>2788</v>
      </c>
      <c r="F1401" s="45" t="s">
        <v>2786</v>
      </c>
      <c r="G1401" s="45" t="s">
        <v>2169</v>
      </c>
      <c r="H1401" s="46">
        <v>2126745</v>
      </c>
      <c r="I1401" s="47">
        <v>0.70220000000000005</v>
      </c>
      <c r="J1401" s="36" t="str">
        <f t="shared" si="42"/>
        <v>8848220</v>
      </c>
      <c r="K1401" s="48" t="str">
        <f t="shared" si="43"/>
        <v>N</v>
      </c>
    </row>
    <row r="1402" spans="1:11" x14ac:dyDescent="0.35">
      <c r="A1402" s="45" t="s">
        <v>2785</v>
      </c>
      <c r="B1402" s="45" t="s">
        <v>2064</v>
      </c>
      <c r="C1402" s="45" t="s">
        <v>17</v>
      </c>
      <c r="D1402" s="45" t="s">
        <v>2065</v>
      </c>
      <c r="E1402" s="45" t="s">
        <v>19</v>
      </c>
      <c r="F1402" s="45" t="s">
        <v>2064</v>
      </c>
      <c r="G1402" s="45" t="s">
        <v>2198</v>
      </c>
      <c r="H1402" s="46">
        <v>1142999</v>
      </c>
      <c r="I1402" s="47">
        <v>0.39989999999999998</v>
      </c>
      <c r="J1402" s="36" t="str">
        <f t="shared" si="42"/>
        <v>8948305</v>
      </c>
      <c r="K1402" s="48" t="str">
        <f t="shared" si="43"/>
        <v>Y</v>
      </c>
    </row>
    <row r="1403" spans="1:11" x14ac:dyDescent="0.35">
      <c r="A1403" s="45" t="s">
        <v>2785</v>
      </c>
      <c r="B1403" s="45" t="s">
        <v>2064</v>
      </c>
      <c r="C1403" s="45" t="s">
        <v>17</v>
      </c>
      <c r="D1403" s="45" t="s">
        <v>2065</v>
      </c>
      <c r="E1403" s="45" t="s">
        <v>2787</v>
      </c>
      <c r="F1403" s="45" t="s">
        <v>2064</v>
      </c>
      <c r="G1403" s="45" t="s">
        <v>2198</v>
      </c>
      <c r="H1403" s="46">
        <v>0</v>
      </c>
      <c r="I1403" s="47">
        <v>0</v>
      </c>
      <c r="J1403" s="36" t="str">
        <f t="shared" si="42"/>
        <v>8948305</v>
      </c>
      <c r="K1403" s="48" t="str">
        <f t="shared" si="43"/>
        <v>Y</v>
      </c>
    </row>
    <row r="1404" spans="1:11" x14ac:dyDescent="0.35">
      <c r="A1404" s="45" t="s">
        <v>2785</v>
      </c>
      <c r="B1404" s="45" t="s">
        <v>2064</v>
      </c>
      <c r="C1404" s="45" t="s">
        <v>17</v>
      </c>
      <c r="D1404" s="45" t="s">
        <v>2065</v>
      </c>
      <c r="E1404" s="45" t="s">
        <v>2788</v>
      </c>
      <c r="F1404" s="45" t="s">
        <v>2064</v>
      </c>
      <c r="G1404" s="45" t="s">
        <v>2198</v>
      </c>
      <c r="H1404" s="46">
        <v>1580306</v>
      </c>
      <c r="I1404" s="47">
        <v>0.55289999999999995</v>
      </c>
      <c r="J1404" s="36" t="str">
        <f t="shared" si="42"/>
        <v>8948305</v>
      </c>
      <c r="K1404" s="48" t="str">
        <f t="shared" si="43"/>
        <v>Y</v>
      </c>
    </row>
    <row r="1405" spans="1:11" x14ac:dyDescent="0.35">
      <c r="A1405" s="45" t="s">
        <v>2785</v>
      </c>
      <c r="B1405" s="45" t="s">
        <v>2064</v>
      </c>
      <c r="C1405" s="45" t="s">
        <v>17</v>
      </c>
      <c r="D1405" s="45" t="s">
        <v>2068</v>
      </c>
      <c r="E1405" s="45" t="s">
        <v>2206</v>
      </c>
      <c r="F1405" s="45" t="s">
        <v>2786</v>
      </c>
      <c r="G1405" s="45" t="s">
        <v>2169</v>
      </c>
      <c r="H1405" s="46">
        <v>547178</v>
      </c>
      <c r="I1405" s="47">
        <v>0.18940000000000001</v>
      </c>
      <c r="J1405" s="36" t="str">
        <f t="shared" si="42"/>
        <v>8948355</v>
      </c>
      <c r="K1405" s="48" t="str">
        <f t="shared" si="43"/>
        <v>N</v>
      </c>
    </row>
    <row r="1406" spans="1:11" x14ac:dyDescent="0.35">
      <c r="A1406" s="45" t="s">
        <v>2785</v>
      </c>
      <c r="B1406" s="45" t="s">
        <v>2064</v>
      </c>
      <c r="C1406" s="45" t="s">
        <v>17</v>
      </c>
      <c r="D1406" s="45" t="s">
        <v>2068</v>
      </c>
      <c r="E1406" s="45" t="s">
        <v>2170</v>
      </c>
      <c r="F1406" s="45" t="s">
        <v>2786</v>
      </c>
      <c r="G1406" s="45" t="s">
        <v>2169</v>
      </c>
      <c r="H1406" s="46">
        <v>0</v>
      </c>
      <c r="I1406" s="47">
        <v>0</v>
      </c>
      <c r="J1406" s="36" t="str">
        <f t="shared" si="42"/>
        <v>8948355</v>
      </c>
      <c r="K1406" s="48" t="str">
        <f t="shared" si="43"/>
        <v>N</v>
      </c>
    </row>
    <row r="1407" spans="1:11" x14ac:dyDescent="0.35">
      <c r="A1407" s="45" t="s">
        <v>2785</v>
      </c>
      <c r="B1407" s="45" t="s">
        <v>2064</v>
      </c>
      <c r="C1407" s="45" t="s">
        <v>17</v>
      </c>
      <c r="D1407" s="45" t="s">
        <v>2068</v>
      </c>
      <c r="E1407" s="45" t="s">
        <v>19</v>
      </c>
      <c r="F1407" s="45" t="s">
        <v>2786</v>
      </c>
      <c r="G1407" s="45" t="s">
        <v>2169</v>
      </c>
      <c r="H1407" s="46">
        <v>1192268</v>
      </c>
      <c r="I1407" s="47">
        <v>0.47849999999999998</v>
      </c>
      <c r="J1407" s="36" t="str">
        <f t="shared" si="42"/>
        <v>8948355</v>
      </c>
      <c r="K1407" s="48" t="str">
        <f t="shared" si="43"/>
        <v>N</v>
      </c>
    </row>
    <row r="1408" spans="1:11" x14ac:dyDescent="0.35">
      <c r="A1408" s="45" t="s">
        <v>2785</v>
      </c>
      <c r="B1408" s="45" t="s">
        <v>2064</v>
      </c>
      <c r="C1408" s="45" t="s">
        <v>17</v>
      </c>
      <c r="D1408" s="45" t="s">
        <v>2068</v>
      </c>
      <c r="E1408" s="45" t="s">
        <v>2787</v>
      </c>
      <c r="F1408" s="45" t="s">
        <v>2786</v>
      </c>
      <c r="G1408" s="45" t="s">
        <v>2169</v>
      </c>
      <c r="H1408" s="46">
        <v>0</v>
      </c>
      <c r="I1408" s="47">
        <v>0</v>
      </c>
      <c r="J1408" s="36" t="str">
        <f t="shared" si="42"/>
        <v>8948355</v>
      </c>
      <c r="K1408" s="48" t="str">
        <f t="shared" si="43"/>
        <v>N</v>
      </c>
    </row>
    <row r="1409" spans="1:11" x14ac:dyDescent="0.35">
      <c r="A1409" s="45" t="s">
        <v>2785</v>
      </c>
      <c r="B1409" s="45" t="s">
        <v>2064</v>
      </c>
      <c r="C1409" s="45" t="s">
        <v>17</v>
      </c>
      <c r="D1409" s="45" t="s">
        <v>2068</v>
      </c>
      <c r="E1409" s="45" t="s">
        <v>2788</v>
      </c>
      <c r="F1409" s="45" t="s">
        <v>2786</v>
      </c>
      <c r="G1409" s="45" t="s">
        <v>2169</v>
      </c>
      <c r="H1409" s="46">
        <v>1477815</v>
      </c>
      <c r="I1409" s="47">
        <v>0.59309999999999996</v>
      </c>
      <c r="J1409" s="36" t="str">
        <f t="shared" si="42"/>
        <v>8948355</v>
      </c>
      <c r="K1409" s="48" t="str">
        <f t="shared" si="43"/>
        <v>N</v>
      </c>
    </row>
    <row r="1410" spans="1:11" x14ac:dyDescent="0.35">
      <c r="A1410" s="45" t="s">
        <v>2785</v>
      </c>
      <c r="B1410" s="45" t="s">
        <v>2064</v>
      </c>
      <c r="C1410" s="45" t="s">
        <v>17</v>
      </c>
      <c r="D1410" s="45" t="s">
        <v>2083</v>
      </c>
      <c r="E1410" s="45" t="s">
        <v>2170</v>
      </c>
      <c r="F1410" s="45" t="s">
        <v>2786</v>
      </c>
      <c r="G1410" s="45" t="s">
        <v>2169</v>
      </c>
      <c r="H1410" s="46">
        <v>0</v>
      </c>
      <c r="I1410" s="47">
        <v>0</v>
      </c>
      <c r="J1410" s="36" t="str">
        <f t="shared" si="42"/>
        <v>8948360</v>
      </c>
      <c r="K1410" s="48" t="str">
        <f t="shared" si="43"/>
        <v>N</v>
      </c>
    </row>
    <row r="1411" spans="1:11" x14ac:dyDescent="0.35">
      <c r="A1411" s="45" t="s">
        <v>2785</v>
      </c>
      <c r="B1411" s="45" t="s">
        <v>2064</v>
      </c>
      <c r="C1411" s="45" t="s">
        <v>17</v>
      </c>
      <c r="D1411" s="45" t="s">
        <v>2083</v>
      </c>
      <c r="E1411" s="45" t="s">
        <v>19</v>
      </c>
      <c r="F1411" s="45" t="s">
        <v>2786</v>
      </c>
      <c r="G1411" s="45" t="s">
        <v>2169</v>
      </c>
      <c r="H1411" s="46">
        <v>1567702</v>
      </c>
      <c r="I1411" s="47">
        <v>0.47860000000000003</v>
      </c>
      <c r="J1411" s="36" t="str">
        <f t="shared" ref="J1411:J1474" si="44">B1411&amp;C1411&amp;D1411</f>
        <v>8948360</v>
      </c>
      <c r="K1411" s="48" t="str">
        <f t="shared" ref="K1411:K1474" si="45">G1411</f>
        <v>N</v>
      </c>
    </row>
    <row r="1412" spans="1:11" x14ac:dyDescent="0.35">
      <c r="A1412" s="45" t="s">
        <v>2785</v>
      </c>
      <c r="B1412" s="45" t="s">
        <v>2064</v>
      </c>
      <c r="C1412" s="45" t="s">
        <v>17</v>
      </c>
      <c r="D1412" s="45" t="s">
        <v>2083</v>
      </c>
      <c r="E1412" s="45" t="s">
        <v>2787</v>
      </c>
      <c r="F1412" s="45" t="s">
        <v>2786</v>
      </c>
      <c r="G1412" s="45" t="s">
        <v>2169</v>
      </c>
      <c r="H1412" s="46">
        <v>0</v>
      </c>
      <c r="I1412" s="47">
        <v>0</v>
      </c>
      <c r="J1412" s="36" t="str">
        <f t="shared" si="44"/>
        <v>8948360</v>
      </c>
      <c r="K1412" s="48" t="str">
        <f t="shared" si="45"/>
        <v>N</v>
      </c>
    </row>
    <row r="1413" spans="1:11" x14ac:dyDescent="0.35">
      <c r="A1413" s="45" t="s">
        <v>2785</v>
      </c>
      <c r="B1413" s="45" t="s">
        <v>2064</v>
      </c>
      <c r="C1413" s="45" t="s">
        <v>17</v>
      </c>
      <c r="D1413" s="45" t="s">
        <v>2083</v>
      </c>
      <c r="E1413" s="45" t="s">
        <v>2788</v>
      </c>
      <c r="F1413" s="45" t="s">
        <v>2786</v>
      </c>
      <c r="G1413" s="45" t="s">
        <v>2169</v>
      </c>
      <c r="H1413" s="46">
        <v>2763296</v>
      </c>
      <c r="I1413" s="47">
        <v>0.84360000000000002</v>
      </c>
      <c r="J1413" s="36" t="str">
        <f t="shared" si="44"/>
        <v>8948360</v>
      </c>
      <c r="K1413" s="48" t="str">
        <f t="shared" si="45"/>
        <v>N</v>
      </c>
    </row>
    <row r="1414" spans="1:11" x14ac:dyDescent="0.35">
      <c r="A1414" s="45" t="s">
        <v>2785</v>
      </c>
      <c r="B1414" s="45" t="s">
        <v>2064</v>
      </c>
      <c r="C1414" s="45" t="s">
        <v>17</v>
      </c>
      <c r="D1414" s="45" t="s">
        <v>2100</v>
      </c>
      <c r="E1414" s="45" t="s">
        <v>2170</v>
      </c>
      <c r="F1414" s="45" t="s">
        <v>2786</v>
      </c>
      <c r="G1414" s="45" t="s">
        <v>2169</v>
      </c>
      <c r="H1414" s="46">
        <v>0</v>
      </c>
      <c r="I1414" s="47">
        <v>0</v>
      </c>
      <c r="J1414" s="36" t="str">
        <f t="shared" si="44"/>
        <v>8948375</v>
      </c>
      <c r="K1414" s="48" t="str">
        <f t="shared" si="45"/>
        <v>N</v>
      </c>
    </row>
    <row r="1415" spans="1:11" x14ac:dyDescent="0.35">
      <c r="A1415" s="45" t="s">
        <v>2785</v>
      </c>
      <c r="B1415" s="45" t="s">
        <v>2064</v>
      </c>
      <c r="C1415" s="45" t="s">
        <v>17</v>
      </c>
      <c r="D1415" s="45" t="s">
        <v>2100</v>
      </c>
      <c r="E1415" s="45" t="s">
        <v>19</v>
      </c>
      <c r="F1415" s="45" t="s">
        <v>2786</v>
      </c>
      <c r="G1415" s="45" t="s">
        <v>2169</v>
      </c>
      <c r="H1415" s="46">
        <v>1057708</v>
      </c>
      <c r="I1415" s="47">
        <v>0.40679999999999999</v>
      </c>
      <c r="J1415" s="36" t="str">
        <f t="shared" si="44"/>
        <v>8948375</v>
      </c>
      <c r="K1415" s="48" t="str">
        <f t="shared" si="45"/>
        <v>N</v>
      </c>
    </row>
    <row r="1416" spans="1:11" x14ac:dyDescent="0.35">
      <c r="A1416" s="45" t="s">
        <v>2785</v>
      </c>
      <c r="B1416" s="45" t="s">
        <v>2064</v>
      </c>
      <c r="C1416" s="45" t="s">
        <v>17</v>
      </c>
      <c r="D1416" s="45" t="s">
        <v>2100</v>
      </c>
      <c r="E1416" s="45" t="s">
        <v>30</v>
      </c>
      <c r="F1416" s="45" t="s">
        <v>2786</v>
      </c>
      <c r="G1416" s="45" t="s">
        <v>2169</v>
      </c>
      <c r="H1416" s="46">
        <v>112583</v>
      </c>
      <c r="I1416" s="47">
        <v>4.3299999999999998E-2</v>
      </c>
      <c r="J1416" s="36" t="str">
        <f t="shared" si="44"/>
        <v>8948375</v>
      </c>
      <c r="K1416" s="48" t="str">
        <f t="shared" si="45"/>
        <v>N</v>
      </c>
    </row>
    <row r="1417" spans="1:11" x14ac:dyDescent="0.35">
      <c r="A1417" s="45" t="s">
        <v>2785</v>
      </c>
      <c r="B1417" s="45" t="s">
        <v>2064</v>
      </c>
      <c r="C1417" s="45" t="s">
        <v>17</v>
      </c>
      <c r="D1417" s="45" t="s">
        <v>2100</v>
      </c>
      <c r="E1417" s="45" t="s">
        <v>2787</v>
      </c>
      <c r="F1417" s="45" t="s">
        <v>2786</v>
      </c>
      <c r="G1417" s="45" t="s">
        <v>2169</v>
      </c>
      <c r="H1417" s="46">
        <v>0</v>
      </c>
      <c r="I1417" s="47">
        <v>0</v>
      </c>
      <c r="J1417" s="36" t="str">
        <f t="shared" si="44"/>
        <v>8948375</v>
      </c>
      <c r="K1417" s="48" t="str">
        <f t="shared" si="45"/>
        <v>N</v>
      </c>
    </row>
    <row r="1418" spans="1:11" x14ac:dyDescent="0.35">
      <c r="A1418" s="45" t="s">
        <v>2785</v>
      </c>
      <c r="B1418" s="45" t="s">
        <v>2064</v>
      </c>
      <c r="C1418" s="45" t="s">
        <v>17</v>
      </c>
      <c r="D1418" s="45" t="s">
        <v>2100</v>
      </c>
      <c r="E1418" s="45" t="s">
        <v>2788</v>
      </c>
      <c r="F1418" s="45" t="s">
        <v>2786</v>
      </c>
      <c r="G1418" s="45" t="s">
        <v>2169</v>
      </c>
      <c r="H1418" s="46">
        <v>1891809</v>
      </c>
      <c r="I1418" s="47">
        <v>0.72760000000000002</v>
      </c>
      <c r="J1418" s="36" t="str">
        <f t="shared" si="44"/>
        <v>8948375</v>
      </c>
      <c r="K1418" s="48" t="str">
        <f t="shared" si="45"/>
        <v>N</v>
      </c>
    </row>
    <row r="1419" spans="1:11" x14ac:dyDescent="0.35">
      <c r="A1419" s="45" t="s">
        <v>2785</v>
      </c>
      <c r="B1419" s="45" t="s">
        <v>2064</v>
      </c>
      <c r="C1419" s="45" t="s">
        <v>17</v>
      </c>
      <c r="D1419" s="45" t="s">
        <v>2104</v>
      </c>
      <c r="E1419" s="45" t="s">
        <v>2170</v>
      </c>
      <c r="F1419" s="45" t="s">
        <v>2786</v>
      </c>
      <c r="G1419" s="45" t="s">
        <v>2169</v>
      </c>
      <c r="H1419" s="46">
        <v>0</v>
      </c>
      <c r="I1419" s="47">
        <v>0</v>
      </c>
      <c r="J1419" s="36" t="str">
        <f t="shared" si="44"/>
        <v>8948385</v>
      </c>
      <c r="K1419" s="48" t="str">
        <f t="shared" si="45"/>
        <v>N</v>
      </c>
    </row>
    <row r="1420" spans="1:11" x14ac:dyDescent="0.35">
      <c r="A1420" s="45" t="s">
        <v>2785</v>
      </c>
      <c r="B1420" s="45" t="s">
        <v>2064</v>
      </c>
      <c r="C1420" s="45" t="s">
        <v>17</v>
      </c>
      <c r="D1420" s="45" t="s">
        <v>2104</v>
      </c>
      <c r="E1420" s="45" t="s">
        <v>19</v>
      </c>
      <c r="F1420" s="45" t="s">
        <v>2786</v>
      </c>
      <c r="G1420" s="45" t="s">
        <v>2169</v>
      </c>
      <c r="H1420" s="46">
        <v>2407622</v>
      </c>
      <c r="I1420" s="47">
        <v>0.15079999999999999</v>
      </c>
      <c r="J1420" s="36" t="str">
        <f t="shared" si="44"/>
        <v>8948385</v>
      </c>
      <c r="K1420" s="48" t="str">
        <f t="shared" si="45"/>
        <v>N</v>
      </c>
    </row>
    <row r="1421" spans="1:11" x14ac:dyDescent="0.35">
      <c r="A1421" s="45" t="s">
        <v>2785</v>
      </c>
      <c r="B1421" s="45" t="s">
        <v>2064</v>
      </c>
      <c r="C1421" s="45" t="s">
        <v>17</v>
      </c>
      <c r="D1421" s="45" t="s">
        <v>2104</v>
      </c>
      <c r="E1421" s="45" t="s">
        <v>2787</v>
      </c>
      <c r="F1421" s="45" t="s">
        <v>2786</v>
      </c>
      <c r="G1421" s="45" t="s">
        <v>2169</v>
      </c>
      <c r="H1421" s="46">
        <v>0</v>
      </c>
      <c r="I1421" s="47">
        <v>0</v>
      </c>
      <c r="J1421" s="36" t="str">
        <f t="shared" si="44"/>
        <v>8948385</v>
      </c>
      <c r="K1421" s="48" t="str">
        <f t="shared" si="45"/>
        <v>N</v>
      </c>
    </row>
    <row r="1422" spans="1:11" x14ac:dyDescent="0.35">
      <c r="A1422" s="45" t="s">
        <v>2785</v>
      </c>
      <c r="B1422" s="45" t="s">
        <v>2064</v>
      </c>
      <c r="C1422" s="45" t="s">
        <v>17</v>
      </c>
      <c r="D1422" s="45" t="s">
        <v>2104</v>
      </c>
      <c r="E1422" s="45" t="s">
        <v>2788</v>
      </c>
      <c r="F1422" s="45" t="s">
        <v>2786</v>
      </c>
      <c r="G1422" s="45" t="s">
        <v>2169</v>
      </c>
      <c r="H1422" s="46">
        <v>10588426</v>
      </c>
      <c r="I1422" s="47">
        <v>0.66320000000000001</v>
      </c>
      <c r="J1422" s="36" t="str">
        <f t="shared" si="44"/>
        <v>8948385</v>
      </c>
      <c r="K1422" s="48" t="str">
        <f t="shared" si="45"/>
        <v>N</v>
      </c>
    </row>
    <row r="1423" spans="1:11" x14ac:dyDescent="0.35">
      <c r="A1423" s="45" t="s">
        <v>2785</v>
      </c>
      <c r="B1423" s="45" t="s">
        <v>2108</v>
      </c>
      <c r="C1423" s="45" t="s">
        <v>17</v>
      </c>
      <c r="D1423" s="45" t="s">
        <v>2109</v>
      </c>
      <c r="E1423" s="45" t="s">
        <v>2206</v>
      </c>
      <c r="F1423" s="45" t="s">
        <v>2786</v>
      </c>
      <c r="G1423" s="45" t="s">
        <v>2169</v>
      </c>
      <c r="H1423" s="46">
        <v>571773</v>
      </c>
      <c r="I1423" s="47">
        <v>0.1221</v>
      </c>
      <c r="J1423" s="36" t="str">
        <f t="shared" si="44"/>
        <v>9048425</v>
      </c>
      <c r="K1423" s="48" t="str">
        <f t="shared" si="45"/>
        <v>N</v>
      </c>
    </row>
    <row r="1424" spans="1:11" x14ac:dyDescent="0.35">
      <c r="A1424" s="45" t="s">
        <v>2785</v>
      </c>
      <c r="B1424" s="45" t="s">
        <v>2108</v>
      </c>
      <c r="C1424" s="45" t="s">
        <v>17</v>
      </c>
      <c r="D1424" s="45" t="s">
        <v>2109</v>
      </c>
      <c r="E1424" s="45" t="s">
        <v>2170</v>
      </c>
      <c r="F1424" s="45" t="s">
        <v>2786</v>
      </c>
      <c r="G1424" s="45" t="s">
        <v>2169</v>
      </c>
      <c r="H1424" s="46">
        <v>0</v>
      </c>
      <c r="I1424" s="47">
        <v>0</v>
      </c>
      <c r="J1424" s="36" t="str">
        <f t="shared" si="44"/>
        <v>9048425</v>
      </c>
      <c r="K1424" s="48" t="str">
        <f t="shared" si="45"/>
        <v>N</v>
      </c>
    </row>
    <row r="1425" spans="1:11" x14ac:dyDescent="0.35">
      <c r="A1425" s="45" t="s">
        <v>2785</v>
      </c>
      <c r="B1425" s="45" t="s">
        <v>2108</v>
      </c>
      <c r="C1425" s="45" t="s">
        <v>17</v>
      </c>
      <c r="D1425" s="45" t="s">
        <v>2109</v>
      </c>
      <c r="E1425" s="45" t="s">
        <v>19</v>
      </c>
      <c r="F1425" s="45" t="s">
        <v>2786</v>
      </c>
      <c r="G1425" s="45" t="s">
        <v>2169</v>
      </c>
      <c r="H1425" s="46">
        <v>582544</v>
      </c>
      <c r="I1425" s="47">
        <v>0.1244</v>
      </c>
      <c r="J1425" s="36" t="str">
        <f t="shared" si="44"/>
        <v>9048425</v>
      </c>
      <c r="K1425" s="48" t="str">
        <f t="shared" si="45"/>
        <v>N</v>
      </c>
    </row>
    <row r="1426" spans="1:11" x14ac:dyDescent="0.35">
      <c r="A1426" s="45" t="s">
        <v>2785</v>
      </c>
      <c r="B1426" s="45" t="s">
        <v>2108</v>
      </c>
      <c r="C1426" s="45" t="s">
        <v>17</v>
      </c>
      <c r="D1426" s="45" t="s">
        <v>2109</v>
      </c>
      <c r="E1426" s="45" t="s">
        <v>2787</v>
      </c>
      <c r="F1426" s="45" t="s">
        <v>2786</v>
      </c>
      <c r="G1426" s="45" t="s">
        <v>2169</v>
      </c>
      <c r="H1426" s="46">
        <v>0</v>
      </c>
      <c r="I1426" s="47">
        <v>0</v>
      </c>
      <c r="J1426" s="36" t="str">
        <f t="shared" si="44"/>
        <v>9048425</v>
      </c>
      <c r="K1426" s="48" t="str">
        <f t="shared" si="45"/>
        <v>N</v>
      </c>
    </row>
    <row r="1427" spans="1:11" x14ac:dyDescent="0.35">
      <c r="A1427" s="45" t="s">
        <v>2785</v>
      </c>
      <c r="B1427" s="45" t="s">
        <v>2108</v>
      </c>
      <c r="C1427" s="45" t="s">
        <v>17</v>
      </c>
      <c r="D1427" s="45" t="s">
        <v>2109</v>
      </c>
      <c r="E1427" s="45" t="s">
        <v>2788</v>
      </c>
      <c r="F1427" s="45" t="s">
        <v>2786</v>
      </c>
      <c r="G1427" s="45" t="s">
        <v>2169</v>
      </c>
      <c r="H1427" s="46">
        <v>1860955</v>
      </c>
      <c r="I1427" s="47">
        <v>0.39739999999999998</v>
      </c>
      <c r="J1427" s="36" t="str">
        <f t="shared" si="44"/>
        <v>9048425</v>
      </c>
      <c r="K1427" s="48" t="str">
        <f t="shared" si="45"/>
        <v>N</v>
      </c>
    </row>
    <row r="1428" spans="1:11" x14ac:dyDescent="0.35">
      <c r="A1428" s="45" t="s">
        <v>2785</v>
      </c>
      <c r="B1428" s="45" t="s">
        <v>2108</v>
      </c>
      <c r="C1428" s="45" t="s">
        <v>17</v>
      </c>
      <c r="D1428" s="45" t="s">
        <v>2112</v>
      </c>
      <c r="E1428" s="45" t="s">
        <v>2170</v>
      </c>
      <c r="F1428" s="45" t="s">
        <v>2786</v>
      </c>
      <c r="G1428" s="45" t="s">
        <v>2169</v>
      </c>
      <c r="H1428" s="46">
        <v>0</v>
      </c>
      <c r="I1428" s="47">
        <v>0</v>
      </c>
      <c r="J1428" s="36" t="str">
        <f t="shared" si="44"/>
        <v>9048435</v>
      </c>
      <c r="K1428" s="48" t="str">
        <f t="shared" si="45"/>
        <v>N</v>
      </c>
    </row>
    <row r="1429" spans="1:11" x14ac:dyDescent="0.35">
      <c r="A1429" s="45" t="s">
        <v>2785</v>
      </c>
      <c r="B1429" s="45" t="s">
        <v>2108</v>
      </c>
      <c r="C1429" s="45" t="s">
        <v>17</v>
      </c>
      <c r="D1429" s="45" t="s">
        <v>2112</v>
      </c>
      <c r="E1429" s="45" t="s">
        <v>19</v>
      </c>
      <c r="F1429" s="45" t="s">
        <v>2786</v>
      </c>
      <c r="G1429" s="45" t="s">
        <v>2169</v>
      </c>
      <c r="H1429" s="46">
        <v>4138024</v>
      </c>
      <c r="I1429" s="47">
        <v>0.37759999999999999</v>
      </c>
      <c r="J1429" s="36" t="str">
        <f t="shared" si="44"/>
        <v>9048435</v>
      </c>
      <c r="K1429" s="48" t="str">
        <f t="shared" si="45"/>
        <v>N</v>
      </c>
    </row>
    <row r="1430" spans="1:11" x14ac:dyDescent="0.35">
      <c r="A1430" s="45" t="s">
        <v>2785</v>
      </c>
      <c r="B1430" s="45" t="s">
        <v>2108</v>
      </c>
      <c r="C1430" s="45" t="s">
        <v>17</v>
      </c>
      <c r="D1430" s="45" t="s">
        <v>2112</v>
      </c>
      <c r="E1430" s="45" t="s">
        <v>50</v>
      </c>
      <c r="F1430" s="45" t="s">
        <v>2786</v>
      </c>
      <c r="G1430" s="45" t="s">
        <v>2169</v>
      </c>
      <c r="H1430" s="46">
        <v>907481</v>
      </c>
      <c r="I1430" s="47">
        <v>7.9000000000000001E-2</v>
      </c>
      <c r="J1430" s="36" t="str">
        <f t="shared" si="44"/>
        <v>9048435</v>
      </c>
      <c r="K1430" s="48" t="str">
        <f t="shared" si="45"/>
        <v>N</v>
      </c>
    </row>
    <row r="1431" spans="1:11" x14ac:dyDescent="0.35">
      <c r="A1431" s="45" t="s">
        <v>2785</v>
      </c>
      <c r="B1431" s="45" t="s">
        <v>2108</v>
      </c>
      <c r="C1431" s="45" t="s">
        <v>17</v>
      </c>
      <c r="D1431" s="45" t="s">
        <v>2112</v>
      </c>
      <c r="E1431" s="45" t="s">
        <v>2787</v>
      </c>
      <c r="F1431" s="45" t="s">
        <v>2786</v>
      </c>
      <c r="G1431" s="45" t="s">
        <v>2169</v>
      </c>
      <c r="H1431" s="46">
        <v>0</v>
      </c>
      <c r="I1431" s="47">
        <v>0</v>
      </c>
      <c r="J1431" s="36" t="str">
        <f t="shared" si="44"/>
        <v>9048435</v>
      </c>
      <c r="K1431" s="48" t="str">
        <f t="shared" si="45"/>
        <v>N</v>
      </c>
    </row>
    <row r="1432" spans="1:11" x14ac:dyDescent="0.35">
      <c r="A1432" s="45" t="s">
        <v>2785</v>
      </c>
      <c r="B1432" s="45" t="s">
        <v>2108</v>
      </c>
      <c r="C1432" s="45" t="s">
        <v>17</v>
      </c>
      <c r="D1432" s="45" t="s">
        <v>2112</v>
      </c>
      <c r="E1432" s="45" t="s">
        <v>2788</v>
      </c>
      <c r="F1432" s="45" t="s">
        <v>2786</v>
      </c>
      <c r="G1432" s="45" t="s">
        <v>2169</v>
      </c>
      <c r="H1432" s="46">
        <v>4822946</v>
      </c>
      <c r="I1432" s="47">
        <v>0.44009999999999999</v>
      </c>
      <c r="J1432" s="36" t="str">
        <f t="shared" si="44"/>
        <v>9048435</v>
      </c>
      <c r="K1432" s="48" t="str">
        <f t="shared" si="45"/>
        <v>N</v>
      </c>
    </row>
    <row r="1433" spans="1:11" x14ac:dyDescent="0.35">
      <c r="A1433" s="45" t="s">
        <v>2785</v>
      </c>
      <c r="B1433" s="45" t="s">
        <v>2108</v>
      </c>
      <c r="C1433" s="45" t="s">
        <v>17</v>
      </c>
      <c r="D1433" s="45" t="s">
        <v>2118</v>
      </c>
      <c r="E1433" s="45" t="s">
        <v>2170</v>
      </c>
      <c r="F1433" s="45" t="s">
        <v>2786</v>
      </c>
      <c r="G1433" s="45" t="s">
        <v>2169</v>
      </c>
      <c r="H1433" s="46">
        <v>0</v>
      </c>
      <c r="I1433" s="47">
        <v>0</v>
      </c>
      <c r="J1433" s="36" t="str">
        <f t="shared" si="44"/>
        <v>9048445</v>
      </c>
      <c r="K1433" s="48" t="str">
        <f t="shared" si="45"/>
        <v>N</v>
      </c>
    </row>
    <row r="1434" spans="1:11" x14ac:dyDescent="0.35">
      <c r="A1434" s="45" t="s">
        <v>2785</v>
      </c>
      <c r="B1434" s="45" t="s">
        <v>2108</v>
      </c>
      <c r="C1434" s="45" t="s">
        <v>17</v>
      </c>
      <c r="D1434" s="45" t="s">
        <v>2118</v>
      </c>
      <c r="E1434" s="45" t="s">
        <v>19</v>
      </c>
      <c r="F1434" s="45" t="s">
        <v>2786</v>
      </c>
      <c r="G1434" s="45" t="s">
        <v>2169</v>
      </c>
      <c r="H1434" s="46">
        <v>2842378</v>
      </c>
      <c r="I1434" s="47">
        <v>0.4879</v>
      </c>
      <c r="J1434" s="36" t="str">
        <f t="shared" si="44"/>
        <v>9048445</v>
      </c>
      <c r="K1434" s="48" t="str">
        <f t="shared" si="45"/>
        <v>N</v>
      </c>
    </row>
    <row r="1435" spans="1:11" x14ac:dyDescent="0.35">
      <c r="A1435" s="45" t="s">
        <v>2785</v>
      </c>
      <c r="B1435" s="45" t="s">
        <v>2108</v>
      </c>
      <c r="C1435" s="45" t="s">
        <v>17</v>
      </c>
      <c r="D1435" s="45" t="s">
        <v>2118</v>
      </c>
      <c r="E1435" s="45" t="s">
        <v>2787</v>
      </c>
      <c r="F1435" s="45" t="s">
        <v>2786</v>
      </c>
      <c r="G1435" s="45" t="s">
        <v>2169</v>
      </c>
      <c r="H1435" s="46">
        <v>0</v>
      </c>
      <c r="I1435" s="47">
        <v>0</v>
      </c>
      <c r="J1435" s="36" t="str">
        <f t="shared" si="44"/>
        <v>9048445</v>
      </c>
      <c r="K1435" s="48" t="str">
        <f t="shared" si="45"/>
        <v>N</v>
      </c>
    </row>
    <row r="1436" spans="1:11" x14ac:dyDescent="0.35">
      <c r="A1436" s="45" t="s">
        <v>2785</v>
      </c>
      <c r="B1436" s="45" t="s">
        <v>2108</v>
      </c>
      <c r="C1436" s="45" t="s">
        <v>17</v>
      </c>
      <c r="D1436" s="45" t="s">
        <v>2118</v>
      </c>
      <c r="E1436" s="45" t="s">
        <v>2788</v>
      </c>
      <c r="F1436" s="45" t="s">
        <v>2786</v>
      </c>
      <c r="G1436" s="45" t="s">
        <v>2169</v>
      </c>
      <c r="H1436" s="46">
        <v>2802180</v>
      </c>
      <c r="I1436" s="47">
        <v>0.48099999999999998</v>
      </c>
      <c r="J1436" s="36" t="str">
        <f t="shared" si="44"/>
        <v>9048445</v>
      </c>
      <c r="K1436" s="48" t="str">
        <f t="shared" si="45"/>
        <v>N</v>
      </c>
    </row>
    <row r="1437" spans="1:11" x14ac:dyDescent="0.35">
      <c r="A1437" s="45" t="s">
        <v>2785</v>
      </c>
      <c r="B1437" s="45" t="s">
        <v>2124</v>
      </c>
      <c r="C1437" s="45" t="s">
        <v>17</v>
      </c>
      <c r="D1437" s="45" t="s">
        <v>177</v>
      </c>
      <c r="E1437" s="45" t="s">
        <v>2170</v>
      </c>
      <c r="F1437" s="45" t="s">
        <v>176</v>
      </c>
      <c r="G1437" s="45" t="s">
        <v>2198</v>
      </c>
      <c r="H1437" s="46">
        <v>0</v>
      </c>
      <c r="I1437" s="47">
        <v>0</v>
      </c>
      <c r="J1437" s="36" t="str">
        <f t="shared" si="44"/>
        <v>9140775</v>
      </c>
      <c r="K1437" s="48" t="str">
        <f t="shared" si="45"/>
        <v>Y</v>
      </c>
    </row>
    <row r="1438" spans="1:11" x14ac:dyDescent="0.35">
      <c r="A1438" s="45" t="s">
        <v>2785</v>
      </c>
      <c r="B1438" s="45" t="s">
        <v>2124</v>
      </c>
      <c r="C1438" s="45" t="s">
        <v>17</v>
      </c>
      <c r="D1438" s="45" t="s">
        <v>177</v>
      </c>
      <c r="E1438" s="45" t="s">
        <v>19</v>
      </c>
      <c r="F1438" s="45" t="s">
        <v>176</v>
      </c>
      <c r="G1438" s="45" t="s">
        <v>2198</v>
      </c>
      <c r="H1438" s="46">
        <v>115833</v>
      </c>
      <c r="I1438" s="47">
        <v>0.3054</v>
      </c>
      <c r="J1438" s="36" t="str">
        <f t="shared" si="44"/>
        <v>9140775</v>
      </c>
      <c r="K1438" s="48" t="str">
        <f t="shared" si="45"/>
        <v>Y</v>
      </c>
    </row>
    <row r="1439" spans="1:11" x14ac:dyDescent="0.35">
      <c r="A1439" s="45" t="s">
        <v>2785</v>
      </c>
      <c r="B1439" s="45" t="s">
        <v>2124</v>
      </c>
      <c r="C1439" s="45" t="s">
        <v>17</v>
      </c>
      <c r="D1439" s="45" t="s">
        <v>177</v>
      </c>
      <c r="E1439" s="45" t="s">
        <v>30</v>
      </c>
      <c r="F1439" s="45" t="s">
        <v>176</v>
      </c>
      <c r="G1439" s="45" t="s">
        <v>2198</v>
      </c>
      <c r="H1439" s="46">
        <v>16992</v>
      </c>
      <c r="I1439" s="47">
        <v>4.48E-2</v>
      </c>
      <c r="J1439" s="36" t="str">
        <f t="shared" si="44"/>
        <v>9140775</v>
      </c>
      <c r="K1439" s="48" t="str">
        <f t="shared" si="45"/>
        <v>Y</v>
      </c>
    </row>
    <row r="1440" spans="1:11" x14ac:dyDescent="0.35">
      <c r="A1440" s="45" t="s">
        <v>2785</v>
      </c>
      <c r="B1440" s="45" t="s">
        <v>2124</v>
      </c>
      <c r="C1440" s="45" t="s">
        <v>17</v>
      </c>
      <c r="D1440" s="45" t="s">
        <v>177</v>
      </c>
      <c r="E1440" s="45" t="s">
        <v>2787</v>
      </c>
      <c r="F1440" s="45" t="s">
        <v>176</v>
      </c>
      <c r="G1440" s="45" t="s">
        <v>2198</v>
      </c>
      <c r="H1440" s="46">
        <v>0</v>
      </c>
      <c r="I1440" s="47">
        <v>0</v>
      </c>
      <c r="J1440" s="36" t="str">
        <f t="shared" si="44"/>
        <v>9140775</v>
      </c>
      <c r="K1440" s="48" t="str">
        <f t="shared" si="45"/>
        <v>Y</v>
      </c>
    </row>
    <row r="1441" spans="1:11" x14ac:dyDescent="0.35">
      <c r="A1441" s="45" t="s">
        <v>2785</v>
      </c>
      <c r="B1441" s="45" t="s">
        <v>2124</v>
      </c>
      <c r="C1441" s="45" t="s">
        <v>17</v>
      </c>
      <c r="D1441" s="45" t="s">
        <v>177</v>
      </c>
      <c r="E1441" s="45" t="s">
        <v>2788</v>
      </c>
      <c r="F1441" s="45" t="s">
        <v>176</v>
      </c>
      <c r="G1441" s="45" t="s">
        <v>2198</v>
      </c>
      <c r="H1441" s="46">
        <v>250935</v>
      </c>
      <c r="I1441" s="47">
        <v>0.66159999999999997</v>
      </c>
      <c r="J1441" s="36" t="str">
        <f t="shared" si="44"/>
        <v>9140775</v>
      </c>
      <c r="K1441" s="48" t="str">
        <f t="shared" si="45"/>
        <v>Y</v>
      </c>
    </row>
    <row r="1442" spans="1:11" x14ac:dyDescent="0.35">
      <c r="A1442" s="45" t="s">
        <v>2785</v>
      </c>
      <c r="B1442" s="45" t="s">
        <v>2124</v>
      </c>
      <c r="C1442" s="45" t="s">
        <v>17</v>
      </c>
      <c r="D1442" s="45" t="s">
        <v>2125</v>
      </c>
      <c r="E1442" s="45" t="s">
        <v>2170</v>
      </c>
      <c r="F1442" s="45" t="s">
        <v>2786</v>
      </c>
      <c r="G1442" s="45" t="s">
        <v>2169</v>
      </c>
      <c r="H1442" s="46">
        <v>0</v>
      </c>
      <c r="I1442" s="47">
        <v>0</v>
      </c>
      <c r="J1442" s="36" t="str">
        <f t="shared" si="44"/>
        <v>9148515</v>
      </c>
      <c r="K1442" s="48" t="str">
        <f t="shared" si="45"/>
        <v>N</v>
      </c>
    </row>
    <row r="1443" spans="1:11" x14ac:dyDescent="0.35">
      <c r="A1443" s="45" t="s">
        <v>2785</v>
      </c>
      <c r="B1443" s="45" t="s">
        <v>2124</v>
      </c>
      <c r="C1443" s="45" t="s">
        <v>17</v>
      </c>
      <c r="D1443" s="45" t="s">
        <v>2125</v>
      </c>
      <c r="E1443" s="45" t="s">
        <v>19</v>
      </c>
      <c r="F1443" s="45" t="s">
        <v>2786</v>
      </c>
      <c r="G1443" s="45" t="s">
        <v>2169</v>
      </c>
      <c r="H1443" s="46">
        <v>1141008</v>
      </c>
      <c r="I1443" s="47">
        <v>0.158</v>
      </c>
      <c r="J1443" s="36" t="str">
        <f t="shared" si="44"/>
        <v>9148515</v>
      </c>
      <c r="K1443" s="48" t="str">
        <f t="shared" si="45"/>
        <v>N</v>
      </c>
    </row>
    <row r="1444" spans="1:11" x14ac:dyDescent="0.35">
      <c r="A1444" s="45" t="s">
        <v>2785</v>
      </c>
      <c r="B1444" s="45" t="s">
        <v>2124</v>
      </c>
      <c r="C1444" s="45" t="s">
        <v>17</v>
      </c>
      <c r="D1444" s="45" t="s">
        <v>2125</v>
      </c>
      <c r="E1444" s="45" t="s">
        <v>2787</v>
      </c>
      <c r="F1444" s="45" t="s">
        <v>2786</v>
      </c>
      <c r="G1444" s="45" t="s">
        <v>2169</v>
      </c>
      <c r="H1444" s="46">
        <v>0</v>
      </c>
      <c r="I1444" s="47">
        <v>0</v>
      </c>
      <c r="J1444" s="36" t="str">
        <f t="shared" si="44"/>
        <v>9148515</v>
      </c>
      <c r="K1444" s="48" t="str">
        <f t="shared" si="45"/>
        <v>N</v>
      </c>
    </row>
    <row r="1445" spans="1:11" x14ac:dyDescent="0.35">
      <c r="A1445" s="45" t="s">
        <v>2785</v>
      </c>
      <c r="B1445" s="45" t="s">
        <v>2124</v>
      </c>
      <c r="C1445" s="45" t="s">
        <v>17</v>
      </c>
      <c r="D1445" s="45" t="s">
        <v>2125</v>
      </c>
      <c r="E1445" s="45" t="s">
        <v>2788</v>
      </c>
      <c r="F1445" s="45" t="s">
        <v>2786</v>
      </c>
      <c r="G1445" s="45" t="s">
        <v>2169</v>
      </c>
      <c r="H1445" s="46">
        <v>2688591</v>
      </c>
      <c r="I1445" s="47">
        <v>0.37230000000000002</v>
      </c>
      <c r="J1445" s="36" t="str">
        <f t="shared" si="44"/>
        <v>9148515</v>
      </c>
      <c r="K1445" s="48" t="str">
        <f t="shared" si="45"/>
        <v>N</v>
      </c>
    </row>
    <row r="1446" spans="1:11" x14ac:dyDescent="0.35">
      <c r="A1446" s="45" t="s">
        <v>2785</v>
      </c>
      <c r="B1446" s="45" t="s">
        <v>2124</v>
      </c>
      <c r="C1446" s="45" t="s">
        <v>17</v>
      </c>
      <c r="D1446" s="45" t="s">
        <v>2126</v>
      </c>
      <c r="E1446" s="45" t="s">
        <v>2206</v>
      </c>
      <c r="F1446" s="45" t="s">
        <v>2786</v>
      </c>
      <c r="G1446" s="45" t="s">
        <v>2169</v>
      </c>
      <c r="H1446" s="46">
        <v>1086097</v>
      </c>
      <c r="I1446" s="47">
        <v>0.19089999999999999</v>
      </c>
      <c r="J1446" s="36" t="str">
        <f t="shared" si="44"/>
        <v>9148525</v>
      </c>
      <c r="K1446" s="48" t="str">
        <f t="shared" si="45"/>
        <v>N</v>
      </c>
    </row>
    <row r="1447" spans="1:11" x14ac:dyDescent="0.35">
      <c r="A1447" s="45" t="s">
        <v>2785</v>
      </c>
      <c r="B1447" s="45" t="s">
        <v>2124</v>
      </c>
      <c r="C1447" s="45" t="s">
        <v>17</v>
      </c>
      <c r="D1447" s="45" t="s">
        <v>2126</v>
      </c>
      <c r="E1447" s="45" t="s">
        <v>2170</v>
      </c>
      <c r="F1447" s="45" t="s">
        <v>2786</v>
      </c>
      <c r="G1447" s="45" t="s">
        <v>2169</v>
      </c>
      <c r="H1447" s="46">
        <v>0</v>
      </c>
      <c r="I1447" s="47">
        <v>0</v>
      </c>
      <c r="J1447" s="36" t="str">
        <f t="shared" si="44"/>
        <v>9148525</v>
      </c>
      <c r="K1447" s="48" t="str">
        <f t="shared" si="45"/>
        <v>N</v>
      </c>
    </row>
    <row r="1448" spans="1:11" x14ac:dyDescent="0.35">
      <c r="A1448" s="45" t="s">
        <v>2785</v>
      </c>
      <c r="B1448" s="45" t="s">
        <v>2124</v>
      </c>
      <c r="C1448" s="45" t="s">
        <v>17</v>
      </c>
      <c r="D1448" s="45" t="s">
        <v>2126</v>
      </c>
      <c r="E1448" s="45" t="s">
        <v>19</v>
      </c>
      <c r="F1448" s="45" t="s">
        <v>2786</v>
      </c>
      <c r="G1448" s="45" t="s">
        <v>2169</v>
      </c>
      <c r="H1448" s="46">
        <v>623800</v>
      </c>
      <c r="I1448" s="47">
        <v>0.1101</v>
      </c>
      <c r="J1448" s="36" t="str">
        <f t="shared" si="44"/>
        <v>9148525</v>
      </c>
      <c r="K1448" s="48" t="str">
        <f t="shared" si="45"/>
        <v>N</v>
      </c>
    </row>
    <row r="1449" spans="1:11" x14ac:dyDescent="0.35">
      <c r="A1449" s="45" t="s">
        <v>2785</v>
      </c>
      <c r="B1449" s="45" t="s">
        <v>2124</v>
      </c>
      <c r="C1449" s="45" t="s">
        <v>17</v>
      </c>
      <c r="D1449" s="45" t="s">
        <v>2126</v>
      </c>
      <c r="E1449" s="45" t="s">
        <v>2787</v>
      </c>
      <c r="F1449" s="45" t="s">
        <v>2786</v>
      </c>
      <c r="G1449" s="45" t="s">
        <v>2169</v>
      </c>
      <c r="H1449" s="46">
        <v>0</v>
      </c>
      <c r="I1449" s="47">
        <v>0</v>
      </c>
      <c r="J1449" s="36" t="str">
        <f t="shared" si="44"/>
        <v>9148525</v>
      </c>
      <c r="K1449" s="48" t="str">
        <f t="shared" si="45"/>
        <v>N</v>
      </c>
    </row>
    <row r="1450" spans="1:11" x14ac:dyDescent="0.35">
      <c r="A1450" s="45" t="s">
        <v>2785</v>
      </c>
      <c r="B1450" s="45" t="s">
        <v>2124</v>
      </c>
      <c r="C1450" s="45" t="s">
        <v>17</v>
      </c>
      <c r="D1450" s="45" t="s">
        <v>2126</v>
      </c>
      <c r="E1450" s="45" t="s">
        <v>2788</v>
      </c>
      <c r="F1450" s="45" t="s">
        <v>2786</v>
      </c>
      <c r="G1450" s="45" t="s">
        <v>2169</v>
      </c>
      <c r="H1450" s="46">
        <v>1660635</v>
      </c>
      <c r="I1450" s="47">
        <v>0.29310000000000003</v>
      </c>
      <c r="J1450" s="36" t="str">
        <f t="shared" si="44"/>
        <v>9148525</v>
      </c>
      <c r="K1450" s="48" t="str">
        <f t="shared" si="45"/>
        <v>N</v>
      </c>
    </row>
    <row r="1451" spans="1:11" x14ac:dyDescent="0.35">
      <c r="A1451" s="45" t="s">
        <v>2785</v>
      </c>
      <c r="B1451" s="45" t="s">
        <v>2124</v>
      </c>
      <c r="C1451" s="45" t="s">
        <v>17</v>
      </c>
      <c r="D1451" s="45" t="s">
        <v>2127</v>
      </c>
      <c r="E1451" s="45" t="s">
        <v>2206</v>
      </c>
      <c r="F1451" s="45" t="s">
        <v>2124</v>
      </c>
      <c r="G1451" s="45" t="s">
        <v>2198</v>
      </c>
      <c r="H1451" s="46">
        <v>1326343</v>
      </c>
      <c r="I1451" s="47">
        <v>0.25280000000000002</v>
      </c>
      <c r="J1451" s="36" t="str">
        <f t="shared" si="44"/>
        <v>9148535</v>
      </c>
      <c r="K1451" s="48" t="str">
        <f t="shared" si="45"/>
        <v>Y</v>
      </c>
    </row>
    <row r="1452" spans="1:11" x14ac:dyDescent="0.35">
      <c r="A1452" s="45" t="s">
        <v>2785</v>
      </c>
      <c r="B1452" s="45" t="s">
        <v>2124</v>
      </c>
      <c r="C1452" s="45" t="s">
        <v>17</v>
      </c>
      <c r="D1452" s="45" t="s">
        <v>2127</v>
      </c>
      <c r="E1452" s="45" t="s">
        <v>2170</v>
      </c>
      <c r="F1452" s="45" t="s">
        <v>2124</v>
      </c>
      <c r="G1452" s="45" t="s">
        <v>2198</v>
      </c>
      <c r="H1452" s="46">
        <v>0</v>
      </c>
      <c r="I1452" s="47">
        <v>0</v>
      </c>
      <c r="J1452" s="36" t="str">
        <f t="shared" si="44"/>
        <v>9148535</v>
      </c>
      <c r="K1452" s="48" t="str">
        <f t="shared" si="45"/>
        <v>Y</v>
      </c>
    </row>
    <row r="1453" spans="1:11" x14ac:dyDescent="0.35">
      <c r="A1453" s="45" t="s">
        <v>2785</v>
      </c>
      <c r="B1453" s="45" t="s">
        <v>2124</v>
      </c>
      <c r="C1453" s="45" t="s">
        <v>17</v>
      </c>
      <c r="D1453" s="45" t="s">
        <v>2127</v>
      </c>
      <c r="E1453" s="45" t="s">
        <v>19</v>
      </c>
      <c r="F1453" s="45" t="s">
        <v>2124</v>
      </c>
      <c r="G1453" s="45" t="s">
        <v>2198</v>
      </c>
      <c r="H1453" s="46">
        <v>367978</v>
      </c>
      <c r="I1453" s="47">
        <v>7.1300000000000002E-2</v>
      </c>
      <c r="J1453" s="36" t="str">
        <f t="shared" si="44"/>
        <v>9148535</v>
      </c>
      <c r="K1453" s="48" t="str">
        <f t="shared" si="45"/>
        <v>Y</v>
      </c>
    </row>
    <row r="1454" spans="1:11" x14ac:dyDescent="0.35">
      <c r="A1454" s="45" t="s">
        <v>2785</v>
      </c>
      <c r="B1454" s="45" t="s">
        <v>2124</v>
      </c>
      <c r="C1454" s="45" t="s">
        <v>17</v>
      </c>
      <c r="D1454" s="45" t="s">
        <v>2127</v>
      </c>
      <c r="E1454" s="45" t="s">
        <v>2787</v>
      </c>
      <c r="F1454" s="45" t="s">
        <v>2124</v>
      </c>
      <c r="G1454" s="45" t="s">
        <v>2198</v>
      </c>
      <c r="H1454" s="46">
        <v>0</v>
      </c>
      <c r="I1454" s="47">
        <v>0</v>
      </c>
      <c r="J1454" s="36" t="str">
        <f t="shared" si="44"/>
        <v>9148535</v>
      </c>
      <c r="K1454" s="48" t="str">
        <f t="shared" si="45"/>
        <v>Y</v>
      </c>
    </row>
    <row r="1455" spans="1:11" x14ac:dyDescent="0.35">
      <c r="A1455" s="45" t="s">
        <v>2785</v>
      </c>
      <c r="B1455" s="45" t="s">
        <v>2124</v>
      </c>
      <c r="C1455" s="45" t="s">
        <v>17</v>
      </c>
      <c r="D1455" s="45" t="s">
        <v>2127</v>
      </c>
      <c r="E1455" s="45" t="s">
        <v>2788</v>
      </c>
      <c r="F1455" s="45" t="s">
        <v>2124</v>
      </c>
      <c r="G1455" s="45" t="s">
        <v>2198</v>
      </c>
      <c r="H1455" s="46">
        <v>1893047</v>
      </c>
      <c r="I1455" s="47">
        <v>0.36680000000000001</v>
      </c>
      <c r="J1455" s="36" t="str">
        <f t="shared" si="44"/>
        <v>9148535</v>
      </c>
      <c r="K1455" s="48" t="str">
        <f t="shared" si="45"/>
        <v>Y</v>
      </c>
    </row>
    <row r="1456" spans="1:11" x14ac:dyDescent="0.35">
      <c r="A1456" s="45" t="s">
        <v>2785</v>
      </c>
      <c r="B1456" s="45" t="s">
        <v>2124</v>
      </c>
      <c r="C1456" s="45" t="s">
        <v>17</v>
      </c>
      <c r="D1456" s="45" t="s">
        <v>2128</v>
      </c>
      <c r="E1456" s="45" t="s">
        <v>2170</v>
      </c>
      <c r="F1456" s="45" t="s">
        <v>2124</v>
      </c>
      <c r="G1456" s="45" t="s">
        <v>2198</v>
      </c>
      <c r="H1456" s="46">
        <v>0</v>
      </c>
      <c r="I1456" s="47">
        <v>0</v>
      </c>
      <c r="J1456" s="36" t="str">
        <f t="shared" si="44"/>
        <v>9148565</v>
      </c>
      <c r="K1456" s="48" t="str">
        <f t="shared" si="45"/>
        <v>Y</v>
      </c>
    </row>
    <row r="1457" spans="1:11" x14ac:dyDescent="0.35">
      <c r="A1457" s="45" t="s">
        <v>2785</v>
      </c>
      <c r="B1457" s="45" t="s">
        <v>2124</v>
      </c>
      <c r="C1457" s="45" t="s">
        <v>17</v>
      </c>
      <c r="D1457" s="45" t="s">
        <v>2128</v>
      </c>
      <c r="E1457" s="45" t="s">
        <v>19</v>
      </c>
      <c r="F1457" s="45" t="s">
        <v>2124</v>
      </c>
      <c r="G1457" s="45" t="s">
        <v>2198</v>
      </c>
      <c r="H1457" s="46">
        <v>2946901</v>
      </c>
      <c r="I1457" s="47">
        <v>0.28070000000000001</v>
      </c>
      <c r="J1457" s="36" t="str">
        <f t="shared" si="44"/>
        <v>9148565</v>
      </c>
      <c r="K1457" s="48" t="str">
        <f t="shared" si="45"/>
        <v>Y</v>
      </c>
    </row>
    <row r="1458" spans="1:11" x14ac:dyDescent="0.35">
      <c r="A1458" s="45" t="s">
        <v>2785</v>
      </c>
      <c r="B1458" s="45" t="s">
        <v>2124</v>
      </c>
      <c r="C1458" s="45" t="s">
        <v>17</v>
      </c>
      <c r="D1458" s="45" t="s">
        <v>2128</v>
      </c>
      <c r="E1458" s="45" t="s">
        <v>2787</v>
      </c>
      <c r="F1458" s="45" t="s">
        <v>2124</v>
      </c>
      <c r="G1458" s="45" t="s">
        <v>2198</v>
      </c>
      <c r="H1458" s="46">
        <v>0</v>
      </c>
      <c r="I1458" s="47">
        <v>0</v>
      </c>
      <c r="J1458" s="36" t="str">
        <f t="shared" si="44"/>
        <v>9148565</v>
      </c>
      <c r="K1458" s="48" t="str">
        <f t="shared" si="45"/>
        <v>Y</v>
      </c>
    </row>
    <row r="1459" spans="1:11" x14ac:dyDescent="0.35">
      <c r="A1459" s="45" t="s">
        <v>2785</v>
      </c>
      <c r="B1459" s="45" t="s">
        <v>2124</v>
      </c>
      <c r="C1459" s="45" t="s">
        <v>17</v>
      </c>
      <c r="D1459" s="45" t="s">
        <v>2128</v>
      </c>
      <c r="E1459" s="45" t="s">
        <v>2788</v>
      </c>
      <c r="F1459" s="45" t="s">
        <v>2124</v>
      </c>
      <c r="G1459" s="45" t="s">
        <v>2198</v>
      </c>
      <c r="H1459" s="46">
        <v>4164716</v>
      </c>
      <c r="I1459" s="47">
        <v>0.3967</v>
      </c>
      <c r="J1459" s="36" t="str">
        <f t="shared" si="44"/>
        <v>9148565</v>
      </c>
      <c r="K1459" s="48" t="str">
        <f t="shared" si="45"/>
        <v>Y</v>
      </c>
    </row>
    <row r="1460" spans="1:11" x14ac:dyDescent="0.35">
      <c r="A1460" s="45" t="s">
        <v>2785</v>
      </c>
      <c r="B1460" s="45" t="s">
        <v>2132</v>
      </c>
      <c r="C1460" s="45" t="s">
        <v>17</v>
      </c>
      <c r="D1460" s="45" t="s">
        <v>1022</v>
      </c>
      <c r="E1460" s="45" t="s">
        <v>2170</v>
      </c>
      <c r="F1460" s="45" t="s">
        <v>999</v>
      </c>
      <c r="G1460" s="45" t="s">
        <v>2198</v>
      </c>
      <c r="H1460" s="46">
        <v>0</v>
      </c>
      <c r="I1460" s="47">
        <v>0</v>
      </c>
      <c r="J1460" s="36" t="str">
        <f t="shared" si="44"/>
        <v>9244455</v>
      </c>
      <c r="K1460" s="48" t="str">
        <f t="shared" si="45"/>
        <v>Y</v>
      </c>
    </row>
    <row r="1461" spans="1:11" x14ac:dyDescent="0.35">
      <c r="A1461" s="45" t="s">
        <v>2785</v>
      </c>
      <c r="B1461" s="45" t="s">
        <v>2132</v>
      </c>
      <c r="C1461" s="45" t="s">
        <v>17</v>
      </c>
      <c r="D1461" s="45" t="s">
        <v>1022</v>
      </c>
      <c r="E1461" s="45" t="s">
        <v>19</v>
      </c>
      <c r="F1461" s="45" t="s">
        <v>999</v>
      </c>
      <c r="G1461" s="45" t="s">
        <v>2198</v>
      </c>
      <c r="H1461" s="46">
        <v>1359536</v>
      </c>
      <c r="I1461" s="47">
        <v>0.44230000000000003</v>
      </c>
      <c r="J1461" s="36" t="str">
        <f t="shared" si="44"/>
        <v>9244455</v>
      </c>
      <c r="K1461" s="48" t="str">
        <f t="shared" si="45"/>
        <v>Y</v>
      </c>
    </row>
    <row r="1462" spans="1:11" x14ac:dyDescent="0.35">
      <c r="A1462" s="45" t="s">
        <v>2785</v>
      </c>
      <c r="B1462" s="45" t="s">
        <v>2132</v>
      </c>
      <c r="C1462" s="45" t="s">
        <v>17</v>
      </c>
      <c r="D1462" s="45" t="s">
        <v>1022</v>
      </c>
      <c r="E1462" s="45" t="s">
        <v>2787</v>
      </c>
      <c r="F1462" s="45" t="s">
        <v>999</v>
      </c>
      <c r="G1462" s="45" t="s">
        <v>2198</v>
      </c>
      <c r="H1462" s="46">
        <v>0</v>
      </c>
      <c r="I1462" s="47">
        <v>0</v>
      </c>
      <c r="J1462" s="36" t="str">
        <f t="shared" si="44"/>
        <v>9244455</v>
      </c>
      <c r="K1462" s="48" t="str">
        <f t="shared" si="45"/>
        <v>Y</v>
      </c>
    </row>
    <row r="1463" spans="1:11" x14ac:dyDescent="0.35">
      <c r="A1463" s="45" t="s">
        <v>2785</v>
      </c>
      <c r="B1463" s="45" t="s">
        <v>2132</v>
      </c>
      <c r="C1463" s="45" t="s">
        <v>17</v>
      </c>
      <c r="D1463" s="45" t="s">
        <v>1022</v>
      </c>
      <c r="E1463" s="45" t="s">
        <v>2788</v>
      </c>
      <c r="F1463" s="45" t="s">
        <v>999</v>
      </c>
      <c r="G1463" s="45" t="s">
        <v>2198</v>
      </c>
      <c r="H1463" s="46">
        <v>1712099</v>
      </c>
      <c r="I1463" s="47">
        <v>0.55700000000000005</v>
      </c>
      <c r="J1463" s="36" t="str">
        <f t="shared" si="44"/>
        <v>9244455</v>
      </c>
      <c r="K1463" s="48" t="str">
        <f t="shared" si="45"/>
        <v>Y</v>
      </c>
    </row>
    <row r="1464" spans="1:11" x14ac:dyDescent="0.35">
      <c r="A1464" s="45" t="s">
        <v>2785</v>
      </c>
      <c r="B1464" s="45" t="s">
        <v>2132</v>
      </c>
      <c r="C1464" s="45" t="s">
        <v>17</v>
      </c>
      <c r="D1464" s="45" t="s">
        <v>2133</v>
      </c>
      <c r="E1464" s="45" t="s">
        <v>2206</v>
      </c>
      <c r="F1464" s="45" t="s">
        <v>2132</v>
      </c>
      <c r="G1464" s="45" t="s">
        <v>2198</v>
      </c>
      <c r="H1464" s="46">
        <v>990154</v>
      </c>
      <c r="I1464" s="47">
        <v>0.3211</v>
      </c>
      <c r="J1464" s="36" t="str">
        <f t="shared" si="44"/>
        <v>9248625</v>
      </c>
      <c r="K1464" s="48" t="str">
        <f t="shared" si="45"/>
        <v>Y</v>
      </c>
    </row>
    <row r="1465" spans="1:11" x14ac:dyDescent="0.35">
      <c r="A1465" s="45" t="s">
        <v>2785</v>
      </c>
      <c r="B1465" s="45" t="s">
        <v>2132</v>
      </c>
      <c r="C1465" s="45" t="s">
        <v>17</v>
      </c>
      <c r="D1465" s="45" t="s">
        <v>2133</v>
      </c>
      <c r="E1465" s="45" t="s">
        <v>2170</v>
      </c>
      <c r="F1465" s="45" t="s">
        <v>2132</v>
      </c>
      <c r="G1465" s="45" t="s">
        <v>2198</v>
      </c>
      <c r="H1465" s="46">
        <v>0</v>
      </c>
      <c r="I1465" s="47">
        <v>0</v>
      </c>
      <c r="J1465" s="36" t="str">
        <f t="shared" si="44"/>
        <v>9248625</v>
      </c>
      <c r="K1465" s="48" t="str">
        <f t="shared" si="45"/>
        <v>Y</v>
      </c>
    </row>
    <row r="1466" spans="1:11" x14ac:dyDescent="0.35">
      <c r="A1466" s="45" t="s">
        <v>2785</v>
      </c>
      <c r="B1466" s="45" t="s">
        <v>2132</v>
      </c>
      <c r="C1466" s="45" t="s">
        <v>17</v>
      </c>
      <c r="D1466" s="45" t="s">
        <v>2133</v>
      </c>
      <c r="E1466" s="45" t="s">
        <v>19</v>
      </c>
      <c r="F1466" s="45" t="s">
        <v>2132</v>
      </c>
      <c r="G1466" s="45" t="s">
        <v>2198</v>
      </c>
      <c r="H1466" s="46">
        <v>732179</v>
      </c>
      <c r="I1466" s="47">
        <v>0.2379</v>
      </c>
      <c r="J1466" s="36" t="str">
        <f t="shared" si="44"/>
        <v>9248625</v>
      </c>
      <c r="K1466" s="48" t="str">
        <f t="shared" si="45"/>
        <v>Y</v>
      </c>
    </row>
    <row r="1467" spans="1:11" x14ac:dyDescent="0.35">
      <c r="A1467" s="45" t="s">
        <v>2785</v>
      </c>
      <c r="B1467" s="45" t="s">
        <v>2132</v>
      </c>
      <c r="C1467" s="45" t="s">
        <v>17</v>
      </c>
      <c r="D1467" s="45" t="s">
        <v>2133</v>
      </c>
      <c r="E1467" s="45" t="s">
        <v>2787</v>
      </c>
      <c r="F1467" s="45" t="s">
        <v>2132</v>
      </c>
      <c r="G1467" s="45" t="s">
        <v>2198</v>
      </c>
      <c r="H1467" s="46">
        <v>0</v>
      </c>
      <c r="I1467" s="47">
        <v>0</v>
      </c>
      <c r="J1467" s="36" t="str">
        <f t="shared" si="44"/>
        <v>9248625</v>
      </c>
      <c r="K1467" s="48" t="str">
        <f t="shared" si="45"/>
        <v>Y</v>
      </c>
    </row>
    <row r="1468" spans="1:11" x14ac:dyDescent="0.35">
      <c r="A1468" s="45" t="s">
        <v>2785</v>
      </c>
      <c r="B1468" s="45" t="s">
        <v>2132</v>
      </c>
      <c r="C1468" s="45" t="s">
        <v>17</v>
      </c>
      <c r="D1468" s="45" t="s">
        <v>2133</v>
      </c>
      <c r="E1468" s="45" t="s">
        <v>2788</v>
      </c>
      <c r="F1468" s="45" t="s">
        <v>2132</v>
      </c>
      <c r="G1468" s="45" t="s">
        <v>2198</v>
      </c>
      <c r="H1468" s="46">
        <v>1343097</v>
      </c>
      <c r="I1468" s="47">
        <v>0.43640000000000001</v>
      </c>
      <c r="J1468" s="36" t="str">
        <f t="shared" si="44"/>
        <v>9248625</v>
      </c>
      <c r="K1468" s="48" t="str">
        <f t="shared" si="45"/>
        <v>Y</v>
      </c>
    </row>
    <row r="1469" spans="1:11" x14ac:dyDescent="0.35">
      <c r="A1469" s="45" t="s">
        <v>2785</v>
      </c>
      <c r="B1469" s="45" t="s">
        <v>2132</v>
      </c>
      <c r="C1469" s="45" t="s">
        <v>17</v>
      </c>
      <c r="D1469" s="45" t="s">
        <v>2143</v>
      </c>
      <c r="E1469" s="45" t="s">
        <v>2170</v>
      </c>
      <c r="F1469" s="45" t="s">
        <v>2786</v>
      </c>
      <c r="G1469" s="45" t="s">
        <v>2169</v>
      </c>
      <c r="H1469" s="46">
        <v>0</v>
      </c>
      <c r="I1469" s="47">
        <v>0</v>
      </c>
      <c r="J1469" s="36" t="str">
        <f t="shared" si="44"/>
        <v>9248665</v>
      </c>
      <c r="K1469" s="48" t="str">
        <f t="shared" si="45"/>
        <v>N</v>
      </c>
    </row>
    <row r="1470" spans="1:11" x14ac:dyDescent="0.35">
      <c r="A1470" s="45" t="s">
        <v>2785</v>
      </c>
      <c r="B1470" s="45" t="s">
        <v>2132</v>
      </c>
      <c r="C1470" s="45" t="s">
        <v>17</v>
      </c>
      <c r="D1470" s="45" t="s">
        <v>2143</v>
      </c>
      <c r="E1470" s="45" t="s">
        <v>19</v>
      </c>
      <c r="F1470" s="45" t="s">
        <v>2786</v>
      </c>
      <c r="G1470" s="45" t="s">
        <v>2169</v>
      </c>
      <c r="H1470" s="46">
        <v>4161062</v>
      </c>
      <c r="I1470" s="47">
        <v>0.2515</v>
      </c>
      <c r="J1470" s="36" t="str">
        <f t="shared" si="44"/>
        <v>9248665</v>
      </c>
      <c r="K1470" s="48" t="str">
        <f t="shared" si="45"/>
        <v>N</v>
      </c>
    </row>
    <row r="1471" spans="1:11" x14ac:dyDescent="0.35">
      <c r="A1471" s="45" t="s">
        <v>2785</v>
      </c>
      <c r="B1471" s="45" t="s">
        <v>2132</v>
      </c>
      <c r="C1471" s="45" t="s">
        <v>17</v>
      </c>
      <c r="D1471" s="45" t="s">
        <v>2143</v>
      </c>
      <c r="E1471" s="45" t="s">
        <v>30</v>
      </c>
      <c r="F1471" s="45" t="s">
        <v>2786</v>
      </c>
      <c r="G1471" s="45" t="s">
        <v>2169</v>
      </c>
      <c r="H1471" s="46">
        <v>190267</v>
      </c>
      <c r="I1471" s="47">
        <v>1.15E-2</v>
      </c>
      <c r="J1471" s="36" t="str">
        <f t="shared" si="44"/>
        <v>9248665</v>
      </c>
      <c r="K1471" s="48" t="str">
        <f t="shared" si="45"/>
        <v>N</v>
      </c>
    </row>
    <row r="1472" spans="1:11" x14ac:dyDescent="0.35">
      <c r="A1472" s="45" t="s">
        <v>2785</v>
      </c>
      <c r="B1472" s="45" t="s">
        <v>2132</v>
      </c>
      <c r="C1472" s="45" t="s">
        <v>17</v>
      </c>
      <c r="D1472" s="45" t="s">
        <v>2143</v>
      </c>
      <c r="E1472" s="45" t="s">
        <v>50</v>
      </c>
      <c r="F1472" s="45" t="s">
        <v>2786</v>
      </c>
      <c r="G1472" s="45" t="s">
        <v>2169</v>
      </c>
      <c r="H1472" s="46">
        <v>5641688</v>
      </c>
      <c r="I1472" s="47">
        <v>0.28849999999999998</v>
      </c>
      <c r="J1472" s="36" t="str">
        <f t="shared" si="44"/>
        <v>9248665</v>
      </c>
      <c r="K1472" s="48" t="str">
        <f t="shared" si="45"/>
        <v>N</v>
      </c>
    </row>
    <row r="1473" spans="1:11" x14ac:dyDescent="0.35">
      <c r="A1473" s="45" t="s">
        <v>2785</v>
      </c>
      <c r="B1473" s="45" t="s">
        <v>2132</v>
      </c>
      <c r="C1473" s="45" t="s">
        <v>17</v>
      </c>
      <c r="D1473" s="45" t="s">
        <v>2143</v>
      </c>
      <c r="E1473" s="45" t="s">
        <v>2787</v>
      </c>
      <c r="F1473" s="45" t="s">
        <v>2786</v>
      </c>
      <c r="G1473" s="45" t="s">
        <v>2169</v>
      </c>
      <c r="H1473" s="46">
        <v>0</v>
      </c>
      <c r="I1473" s="47">
        <v>0</v>
      </c>
      <c r="J1473" s="36" t="str">
        <f t="shared" si="44"/>
        <v>9248665</v>
      </c>
      <c r="K1473" s="48" t="str">
        <f t="shared" si="45"/>
        <v>N</v>
      </c>
    </row>
    <row r="1474" spans="1:11" x14ac:dyDescent="0.35">
      <c r="A1474" s="45" t="s">
        <v>2785</v>
      </c>
      <c r="B1474" s="45" t="s">
        <v>2132</v>
      </c>
      <c r="C1474" s="45" t="s">
        <v>17</v>
      </c>
      <c r="D1474" s="45" t="s">
        <v>2143</v>
      </c>
      <c r="E1474" s="45" t="s">
        <v>2788</v>
      </c>
      <c r="F1474" s="45" t="s">
        <v>2786</v>
      </c>
      <c r="G1474" s="45" t="s">
        <v>2169</v>
      </c>
      <c r="H1474" s="46">
        <v>6654390</v>
      </c>
      <c r="I1474" s="47">
        <v>0.4022</v>
      </c>
      <c r="J1474" s="36" t="str">
        <f t="shared" si="44"/>
        <v>9248665</v>
      </c>
      <c r="K1474" s="48" t="str">
        <f t="shared" si="45"/>
        <v>N</v>
      </c>
    </row>
    <row r="1475" spans="1:11" x14ac:dyDescent="0.35">
      <c r="A1475" s="45"/>
      <c r="B1475" s="45"/>
      <c r="C1475" s="45"/>
      <c r="D1475" s="45"/>
      <c r="E1475" s="45"/>
      <c r="F1475" s="45"/>
      <c r="G1475" s="45"/>
      <c r="H1475" s="46"/>
      <c r="I1475" s="47"/>
      <c r="J1475" s="36" t="str">
        <f t="shared" ref="J1475:J1500" si="46">B1475&amp;C1475&amp;D1475</f>
        <v/>
      </c>
      <c r="K1475" s="48">
        <f t="shared" ref="K1475:K1499" si="47">G1475</f>
        <v>0</v>
      </c>
    </row>
    <row r="1476" spans="1:11" x14ac:dyDescent="0.35">
      <c r="A1476" s="45"/>
      <c r="B1476" s="45"/>
      <c r="C1476" s="45"/>
      <c r="D1476" s="45"/>
      <c r="E1476" s="45"/>
      <c r="F1476" s="45"/>
      <c r="G1476" s="45"/>
      <c r="H1476" s="46"/>
      <c r="I1476" s="47"/>
      <c r="J1476" s="36" t="str">
        <f t="shared" si="46"/>
        <v/>
      </c>
      <c r="K1476" s="48">
        <f t="shared" si="47"/>
        <v>0</v>
      </c>
    </row>
    <row r="1477" spans="1:11" x14ac:dyDescent="0.35">
      <c r="A1477" s="45"/>
      <c r="B1477" s="45"/>
      <c r="C1477" s="45"/>
      <c r="D1477" s="45"/>
      <c r="E1477" s="45"/>
      <c r="F1477" s="45"/>
      <c r="G1477" s="45"/>
      <c r="H1477" s="46"/>
      <c r="I1477" s="47"/>
      <c r="J1477" s="36" t="str">
        <f t="shared" si="46"/>
        <v/>
      </c>
      <c r="K1477" s="48">
        <f t="shared" si="47"/>
        <v>0</v>
      </c>
    </row>
    <row r="1478" spans="1:11" x14ac:dyDescent="0.35">
      <c r="A1478" s="45"/>
      <c r="B1478" s="45"/>
      <c r="C1478" s="45"/>
      <c r="D1478" s="45"/>
      <c r="E1478" s="45"/>
      <c r="F1478" s="45"/>
      <c r="G1478" s="45"/>
      <c r="H1478" s="46"/>
      <c r="I1478" s="47"/>
      <c r="J1478" s="36" t="str">
        <f t="shared" si="46"/>
        <v/>
      </c>
      <c r="K1478" s="48">
        <f t="shared" si="47"/>
        <v>0</v>
      </c>
    </row>
    <row r="1479" spans="1:11" x14ac:dyDescent="0.35">
      <c r="A1479" s="45"/>
      <c r="B1479" s="45"/>
      <c r="C1479" s="45"/>
      <c r="D1479" s="45"/>
      <c r="E1479" s="45"/>
      <c r="F1479" s="45"/>
      <c r="G1479" s="45"/>
      <c r="H1479" s="46"/>
      <c r="I1479" s="47"/>
      <c r="J1479" s="36" t="str">
        <f t="shared" si="46"/>
        <v/>
      </c>
      <c r="K1479" s="48">
        <f t="shared" si="47"/>
        <v>0</v>
      </c>
    </row>
    <row r="1480" spans="1:11" x14ac:dyDescent="0.35">
      <c r="A1480" s="45"/>
      <c r="B1480" s="45"/>
      <c r="C1480" s="45"/>
      <c r="D1480" s="45"/>
      <c r="E1480" s="45"/>
      <c r="F1480" s="45"/>
      <c r="G1480" s="45"/>
      <c r="H1480" s="46"/>
      <c r="I1480" s="47"/>
      <c r="J1480" s="36" t="str">
        <f t="shared" si="46"/>
        <v/>
      </c>
      <c r="K1480" s="48">
        <f t="shared" si="47"/>
        <v>0</v>
      </c>
    </row>
    <row r="1481" spans="1:11" x14ac:dyDescent="0.35">
      <c r="A1481" s="45"/>
      <c r="B1481" s="45"/>
      <c r="C1481" s="45"/>
      <c r="D1481" s="45"/>
      <c r="E1481" s="45"/>
      <c r="F1481" s="45"/>
      <c r="G1481" s="45"/>
      <c r="H1481" s="46"/>
      <c r="I1481" s="47"/>
      <c r="J1481" s="36" t="str">
        <f t="shared" si="46"/>
        <v/>
      </c>
      <c r="K1481" s="48">
        <f t="shared" si="47"/>
        <v>0</v>
      </c>
    </row>
    <row r="1482" spans="1:11" x14ac:dyDescent="0.35">
      <c r="A1482" s="45"/>
      <c r="B1482" s="45"/>
      <c r="C1482" s="45"/>
      <c r="D1482" s="45"/>
      <c r="E1482" s="45"/>
      <c r="F1482" s="45"/>
      <c r="G1482" s="45"/>
      <c r="H1482" s="46"/>
      <c r="I1482" s="47"/>
      <c r="J1482" s="36" t="str">
        <f t="shared" si="46"/>
        <v/>
      </c>
      <c r="K1482" s="48">
        <f t="shared" si="47"/>
        <v>0</v>
      </c>
    </row>
    <row r="1483" spans="1:11" x14ac:dyDescent="0.35">
      <c r="A1483" s="45"/>
      <c r="B1483" s="45"/>
      <c r="C1483" s="45"/>
      <c r="D1483" s="45"/>
      <c r="E1483" s="45"/>
      <c r="F1483" s="45"/>
      <c r="G1483" s="45"/>
      <c r="H1483" s="46"/>
      <c r="I1483" s="47"/>
      <c r="J1483" s="36" t="str">
        <f t="shared" si="46"/>
        <v/>
      </c>
      <c r="K1483" s="48">
        <f t="shared" si="47"/>
        <v>0</v>
      </c>
    </row>
    <row r="1484" spans="1:11" x14ac:dyDescent="0.35">
      <c r="A1484" s="45"/>
      <c r="B1484" s="45"/>
      <c r="C1484" s="45"/>
      <c r="D1484" s="45"/>
      <c r="E1484" s="45"/>
      <c r="F1484" s="45"/>
      <c r="G1484" s="45"/>
      <c r="H1484" s="46"/>
      <c r="I1484" s="47"/>
      <c r="J1484" s="36" t="str">
        <f t="shared" si="46"/>
        <v/>
      </c>
      <c r="K1484" s="48">
        <f t="shared" si="47"/>
        <v>0</v>
      </c>
    </row>
    <row r="1485" spans="1:11" x14ac:dyDescent="0.35">
      <c r="A1485" s="45"/>
      <c r="B1485" s="45"/>
      <c r="C1485" s="45"/>
      <c r="D1485" s="45"/>
      <c r="E1485" s="45"/>
      <c r="F1485" s="45"/>
      <c r="G1485" s="45"/>
      <c r="H1485" s="46"/>
      <c r="I1485" s="47"/>
      <c r="J1485" s="36" t="str">
        <f t="shared" si="46"/>
        <v/>
      </c>
      <c r="K1485" s="48">
        <f t="shared" si="47"/>
        <v>0</v>
      </c>
    </row>
    <row r="1486" spans="1:11" x14ac:dyDescent="0.35">
      <c r="A1486" s="45"/>
      <c r="B1486" s="45"/>
      <c r="C1486" s="45"/>
      <c r="D1486" s="45"/>
      <c r="E1486" s="45"/>
      <c r="F1486" s="45"/>
      <c r="G1486" s="45"/>
      <c r="H1486" s="46"/>
      <c r="I1486" s="47"/>
      <c r="J1486" s="36" t="str">
        <f t="shared" si="46"/>
        <v/>
      </c>
      <c r="K1486" s="48">
        <f t="shared" si="47"/>
        <v>0</v>
      </c>
    </row>
    <row r="1487" spans="1:11" x14ac:dyDescent="0.35">
      <c r="A1487" s="45"/>
      <c r="B1487" s="45"/>
      <c r="C1487" s="45"/>
      <c r="D1487" s="45"/>
      <c r="E1487" s="45"/>
      <c r="F1487" s="45"/>
      <c r="G1487" s="45"/>
      <c r="H1487" s="46"/>
      <c r="I1487" s="47"/>
      <c r="J1487" s="36" t="str">
        <f t="shared" si="46"/>
        <v/>
      </c>
      <c r="K1487" s="48">
        <f t="shared" si="47"/>
        <v>0</v>
      </c>
    </row>
    <row r="1488" spans="1:11" x14ac:dyDescent="0.35">
      <c r="A1488" s="45"/>
      <c r="B1488" s="45"/>
      <c r="C1488" s="45"/>
      <c r="D1488" s="45"/>
      <c r="E1488" s="45"/>
      <c r="F1488" s="45"/>
      <c r="G1488" s="45"/>
      <c r="H1488" s="46"/>
      <c r="I1488" s="47"/>
      <c r="J1488" s="36" t="str">
        <f t="shared" si="46"/>
        <v/>
      </c>
      <c r="K1488" s="48">
        <f t="shared" si="47"/>
        <v>0</v>
      </c>
    </row>
    <row r="1489" spans="1:11" x14ac:dyDescent="0.35">
      <c r="A1489" s="45"/>
      <c r="B1489" s="45"/>
      <c r="C1489" s="45"/>
      <c r="D1489" s="45"/>
      <c r="E1489" s="45"/>
      <c r="F1489" s="45"/>
      <c r="G1489" s="45"/>
      <c r="H1489" s="46"/>
      <c r="I1489" s="47"/>
      <c r="J1489" s="36" t="str">
        <f t="shared" si="46"/>
        <v/>
      </c>
      <c r="K1489" s="48">
        <f t="shared" si="47"/>
        <v>0</v>
      </c>
    </row>
    <row r="1490" spans="1:11" x14ac:dyDescent="0.35">
      <c r="A1490" s="45"/>
      <c r="B1490" s="45"/>
      <c r="C1490" s="45"/>
      <c r="D1490" s="45"/>
      <c r="E1490" s="45"/>
      <c r="F1490" s="45"/>
      <c r="G1490" s="45"/>
      <c r="H1490" s="46"/>
      <c r="I1490" s="47"/>
      <c r="J1490" s="36" t="str">
        <f t="shared" si="46"/>
        <v/>
      </c>
      <c r="K1490" s="48">
        <f t="shared" si="47"/>
        <v>0</v>
      </c>
    </row>
    <row r="1491" spans="1:11" x14ac:dyDescent="0.35">
      <c r="A1491" s="45"/>
      <c r="B1491" s="45"/>
      <c r="C1491" s="45"/>
      <c r="D1491" s="45"/>
      <c r="E1491" s="45"/>
      <c r="F1491" s="45"/>
      <c r="G1491" s="45"/>
      <c r="H1491" s="46"/>
      <c r="I1491" s="47"/>
      <c r="J1491" s="36" t="str">
        <f t="shared" si="46"/>
        <v/>
      </c>
      <c r="K1491" s="48">
        <f t="shared" si="47"/>
        <v>0</v>
      </c>
    </row>
    <row r="1492" spans="1:11" x14ac:dyDescent="0.35">
      <c r="A1492" s="45"/>
      <c r="B1492" s="45"/>
      <c r="C1492" s="45"/>
      <c r="D1492" s="45"/>
      <c r="E1492" s="45"/>
      <c r="F1492" s="45"/>
      <c r="G1492" s="45"/>
      <c r="H1492" s="46"/>
      <c r="I1492" s="47"/>
      <c r="J1492" s="36" t="str">
        <f t="shared" si="46"/>
        <v/>
      </c>
      <c r="K1492" s="48">
        <f t="shared" si="47"/>
        <v>0</v>
      </c>
    </row>
    <row r="1493" spans="1:11" x14ac:dyDescent="0.35">
      <c r="A1493" s="45"/>
      <c r="B1493" s="45"/>
      <c r="C1493" s="45"/>
      <c r="D1493" s="45"/>
      <c r="E1493" s="45"/>
      <c r="F1493" s="45"/>
      <c r="G1493" s="45"/>
      <c r="H1493" s="46"/>
      <c r="I1493" s="47"/>
      <c r="J1493" s="36" t="str">
        <f t="shared" si="46"/>
        <v/>
      </c>
      <c r="K1493" s="48">
        <f t="shared" si="47"/>
        <v>0</v>
      </c>
    </row>
    <row r="1494" spans="1:11" x14ac:dyDescent="0.35">
      <c r="A1494" s="45"/>
      <c r="B1494" s="45"/>
      <c r="C1494" s="45"/>
      <c r="D1494" s="45"/>
      <c r="E1494" s="45"/>
      <c r="F1494" s="45"/>
      <c r="G1494" s="45"/>
      <c r="H1494" s="46"/>
      <c r="I1494" s="47"/>
      <c r="J1494" s="36" t="str">
        <f t="shared" si="46"/>
        <v/>
      </c>
      <c r="K1494" s="48">
        <f t="shared" si="47"/>
        <v>0</v>
      </c>
    </row>
    <row r="1495" spans="1:11" x14ac:dyDescent="0.35">
      <c r="A1495" s="49"/>
      <c r="B1495" s="49"/>
      <c r="C1495" s="49"/>
      <c r="D1495" s="49"/>
      <c r="E1495" s="49"/>
      <c r="F1495" s="49"/>
      <c r="G1495" s="49"/>
      <c r="H1495" s="34"/>
      <c r="I1495" s="50"/>
      <c r="J1495" s="36" t="str">
        <f t="shared" si="46"/>
        <v/>
      </c>
      <c r="K1495" s="48">
        <f t="shared" si="47"/>
        <v>0</v>
      </c>
    </row>
    <row r="1496" spans="1:11" x14ac:dyDescent="0.35">
      <c r="A1496" s="49"/>
      <c r="B1496" s="49"/>
      <c r="C1496" s="49"/>
      <c r="D1496" s="49"/>
      <c r="E1496" s="49"/>
      <c r="F1496" s="49"/>
      <c r="G1496" s="49"/>
      <c r="H1496" s="34"/>
      <c r="I1496" s="50"/>
      <c r="J1496" s="36" t="str">
        <f t="shared" si="46"/>
        <v/>
      </c>
      <c r="K1496" s="48">
        <f t="shared" si="47"/>
        <v>0</v>
      </c>
    </row>
    <row r="1497" spans="1:11" x14ac:dyDescent="0.35">
      <c r="A1497" s="49"/>
      <c r="B1497" s="49"/>
      <c r="C1497" s="49"/>
      <c r="D1497" s="49"/>
      <c r="E1497" s="49"/>
      <c r="F1497" s="49"/>
      <c r="G1497" s="49"/>
      <c r="H1497" s="34"/>
      <c r="I1497" s="50"/>
      <c r="J1497" s="36" t="str">
        <f t="shared" si="46"/>
        <v/>
      </c>
      <c r="K1497" s="48">
        <f t="shared" si="47"/>
        <v>0</v>
      </c>
    </row>
    <row r="1498" spans="1:11" x14ac:dyDescent="0.35">
      <c r="A1498" s="49"/>
      <c r="B1498" s="49"/>
      <c r="C1498" s="49"/>
      <c r="D1498" s="49"/>
      <c r="E1498" s="49"/>
      <c r="F1498" s="49"/>
      <c r="G1498" s="49"/>
      <c r="H1498" s="34"/>
      <c r="I1498" s="50"/>
      <c r="J1498" s="36" t="str">
        <f t="shared" si="46"/>
        <v/>
      </c>
      <c r="K1498" s="48">
        <f t="shared" si="47"/>
        <v>0</v>
      </c>
    </row>
    <row r="1499" spans="1:11" x14ac:dyDescent="0.35">
      <c r="A1499" s="49"/>
      <c r="B1499" s="49"/>
      <c r="C1499" s="49"/>
      <c r="D1499" s="49"/>
      <c r="E1499" s="49"/>
      <c r="F1499" s="49"/>
      <c r="G1499" s="49"/>
      <c r="H1499" s="34"/>
      <c r="I1499" s="50"/>
      <c r="J1499" s="36" t="str">
        <f t="shared" si="46"/>
        <v/>
      </c>
      <c r="K1499" s="48">
        <f t="shared" si="47"/>
        <v>0</v>
      </c>
    </row>
    <row r="1500" spans="1:11" x14ac:dyDescent="0.35">
      <c r="A1500" s="49"/>
      <c r="B1500" s="49"/>
      <c r="C1500" s="49"/>
      <c r="D1500" s="49"/>
      <c r="E1500" s="49"/>
      <c r="F1500" s="49"/>
      <c r="G1500" s="49"/>
      <c r="H1500" s="34"/>
      <c r="I1500" s="50"/>
      <c r="J1500" s="36" t="str">
        <f t="shared" si="46"/>
        <v/>
      </c>
      <c r="K1500" s="51"/>
    </row>
    <row r="1501" spans="1:11" s="9" customFormat="1" x14ac:dyDescent="0.35">
      <c r="A1501" s="52"/>
      <c r="B1501" s="52"/>
      <c r="C1501" s="52"/>
      <c r="D1501" s="52"/>
      <c r="E1501" s="52"/>
      <c r="F1501" s="52"/>
      <c r="G1501" s="52"/>
      <c r="H1501" s="33"/>
      <c r="I1501" s="53"/>
      <c r="J1501" s="38"/>
      <c r="K1501" s="54"/>
    </row>
    <row r="1502" spans="1:11" s="9" customFormat="1" x14ac:dyDescent="0.35">
      <c r="A1502" s="52"/>
      <c r="B1502" s="52"/>
      <c r="C1502" s="52"/>
      <c r="D1502" s="52"/>
      <c r="E1502" s="52"/>
      <c r="F1502" s="52"/>
      <c r="G1502" s="52"/>
      <c r="H1502" s="33"/>
      <c r="I1502" s="53"/>
      <c r="J1502" s="38"/>
      <c r="K1502" s="54"/>
    </row>
    <row r="1503" spans="1:11" s="9" customFormat="1" x14ac:dyDescent="0.35">
      <c r="A1503" s="52"/>
      <c r="B1503" s="52"/>
      <c r="C1503" s="52"/>
      <c r="D1503" s="52"/>
      <c r="E1503" s="52"/>
      <c r="F1503" s="52"/>
      <c r="G1503" s="52"/>
      <c r="H1503" s="33"/>
      <c r="I1503" s="53"/>
      <c r="J1503" s="38"/>
      <c r="K1503" s="54"/>
    </row>
    <row r="1504" spans="1:11" s="9" customFormat="1" x14ac:dyDescent="0.35">
      <c r="A1504" s="52"/>
      <c r="B1504" s="52"/>
      <c r="C1504" s="52"/>
      <c r="D1504" s="52"/>
      <c r="E1504" s="52"/>
      <c r="F1504" s="52"/>
      <c r="G1504" s="52"/>
      <c r="H1504" s="33"/>
      <c r="I1504" s="53"/>
      <c r="J1504" s="38"/>
      <c r="K1504" s="54"/>
    </row>
    <row r="1505" spans="1:11" s="9" customFormat="1" x14ac:dyDescent="0.35">
      <c r="A1505" s="52"/>
      <c r="B1505" s="52"/>
      <c r="C1505" s="52"/>
      <c r="D1505" s="52"/>
      <c r="E1505" s="52"/>
      <c r="F1505" s="52"/>
      <c r="G1505" s="52"/>
      <c r="H1505" s="33"/>
      <c r="I1505" s="53"/>
      <c r="J1505" s="38"/>
      <c r="K1505" s="54"/>
    </row>
    <row r="1506" spans="1:11" x14ac:dyDescent="0.35">
      <c r="A1506" s="45"/>
      <c r="B1506" s="45"/>
      <c r="C1506" s="45"/>
      <c r="D1506" s="45"/>
      <c r="E1506" s="45"/>
      <c r="F1506" s="45"/>
      <c r="G1506" s="45"/>
      <c r="H1506" s="46"/>
      <c r="I1506" s="47"/>
      <c r="K1506" s="48"/>
    </row>
    <row r="1507" spans="1:11" x14ac:dyDescent="0.35">
      <c r="A1507" s="45"/>
      <c r="B1507" s="45"/>
      <c r="C1507" s="45"/>
      <c r="D1507" s="45"/>
      <c r="E1507" s="45"/>
      <c r="F1507" s="45"/>
      <c r="G1507" s="45"/>
      <c r="H1507" s="46"/>
      <c r="I1507" s="47"/>
      <c r="K1507" s="48"/>
    </row>
    <row r="1508" spans="1:11" x14ac:dyDescent="0.35">
      <c r="A1508" s="45"/>
      <c r="B1508" s="45"/>
      <c r="C1508" s="45"/>
      <c r="D1508" s="45"/>
      <c r="E1508" s="45"/>
      <c r="F1508" s="45"/>
      <c r="G1508" s="45"/>
      <c r="H1508" s="46"/>
      <c r="I1508" s="47"/>
      <c r="K1508" s="48"/>
    </row>
    <row r="1509" spans="1:11" x14ac:dyDescent="0.35">
      <c r="A1509" s="45"/>
      <c r="B1509" s="45"/>
      <c r="C1509" s="45"/>
      <c r="D1509" s="45"/>
      <c r="E1509" s="45"/>
      <c r="F1509" s="45"/>
      <c r="G1509" s="45"/>
      <c r="H1509" s="46"/>
      <c r="I1509" s="47"/>
      <c r="K1509" s="48"/>
    </row>
    <row r="1510" spans="1:11" x14ac:dyDescent="0.35">
      <c r="A1510" s="45"/>
      <c r="B1510" s="45"/>
      <c r="C1510" s="45"/>
      <c r="D1510" s="45"/>
      <c r="E1510" s="45"/>
      <c r="F1510" s="45"/>
      <c r="G1510" s="45"/>
      <c r="H1510" s="46"/>
      <c r="I1510" s="47"/>
      <c r="K1510" s="48"/>
    </row>
    <row r="1511" spans="1:11" x14ac:dyDescent="0.35">
      <c r="A1511" s="45"/>
      <c r="B1511" s="45"/>
      <c r="C1511" s="45"/>
      <c r="D1511" s="45"/>
      <c r="E1511" s="45"/>
      <c r="F1511" s="45"/>
      <c r="G1511" s="45"/>
      <c r="H1511" s="46"/>
      <c r="I1511" s="47"/>
      <c r="K1511" s="48"/>
    </row>
  </sheetData>
  <autoFilter ref="A1:K1500" xr:uid="{00000000-0009-0000-0000-000005000000}"/>
  <sortState xmlns:xlrd2="http://schemas.microsoft.com/office/spreadsheetml/2017/richdata2" ref="A2:I1511">
    <sortCondition ref="D2"/>
  </sortStat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S1511"/>
  <sheetViews>
    <sheetView workbookViewId="0">
      <selection activeCell="A2774" sqref="A2774:XFD2825"/>
    </sheetView>
  </sheetViews>
  <sheetFormatPr defaultRowHeight="14.5" x14ac:dyDescent="0.35"/>
  <cols>
    <col min="1" max="1" width="3.54296875" bestFit="1" customWidth="1"/>
    <col min="2" max="2" width="3.453125" bestFit="1" customWidth="1"/>
    <col min="3" max="3" width="5" bestFit="1" customWidth="1"/>
    <col min="4" max="4" width="6.1796875" bestFit="1" customWidth="1"/>
    <col min="5" max="5" width="5.26953125" bestFit="1" customWidth="1"/>
    <col min="6" max="6" width="9" style="2" bestFit="1" customWidth="1"/>
    <col min="7" max="7" width="8" bestFit="1" customWidth="1"/>
    <col min="8" max="8" width="12" bestFit="1" customWidth="1"/>
    <col min="9" max="9" width="24" style="4" bestFit="1" customWidth="1"/>
    <col min="10" max="10" width="17.26953125" style="2" bestFit="1" customWidth="1"/>
    <col min="11" max="11" width="3.453125" style="2" bestFit="1" customWidth="1"/>
    <col min="13" max="13" width="8" bestFit="1" customWidth="1"/>
    <col min="14" max="14" width="3" bestFit="1" customWidth="1"/>
    <col min="15" max="15" width="15.7265625" style="16" bestFit="1" customWidth="1"/>
    <col min="16" max="16" width="20.453125" style="4" bestFit="1" customWidth="1"/>
    <col min="17" max="17" width="15" style="16" bestFit="1" customWidth="1"/>
    <col min="18" max="18" width="19.7265625" style="4" bestFit="1" customWidth="1"/>
    <col min="19" max="19" width="2.54296875" style="4" customWidth="1"/>
  </cols>
  <sheetData>
    <row r="1" spans="1:19" ht="39.5" x14ac:dyDescent="0.35">
      <c r="A1" s="1" t="s">
        <v>2489</v>
      </c>
      <c r="B1" s="1" t="s">
        <v>2490</v>
      </c>
      <c r="C1" s="1" t="s">
        <v>2491</v>
      </c>
      <c r="D1" s="1" t="s">
        <v>2154</v>
      </c>
      <c r="E1" s="37" t="s">
        <v>2493</v>
      </c>
      <c r="F1" s="39" t="s">
        <v>2790</v>
      </c>
      <c r="G1" s="40" t="s">
        <v>2791</v>
      </c>
      <c r="H1" s="40" t="s">
        <v>2792</v>
      </c>
      <c r="I1" s="3" t="s">
        <v>2166</v>
      </c>
      <c r="J1" s="1" t="s">
        <v>2165</v>
      </c>
      <c r="K1" s="35"/>
      <c r="M1" s="5" t="s">
        <v>2153</v>
      </c>
      <c r="N1" s="41" t="s">
        <v>2793</v>
      </c>
      <c r="O1" s="18" t="s">
        <v>2165</v>
      </c>
      <c r="P1" s="19" t="s">
        <v>2166</v>
      </c>
      <c r="Q1" s="20" t="s">
        <v>2494</v>
      </c>
      <c r="R1" s="21" t="s">
        <v>2495</v>
      </c>
      <c r="S1" s="14"/>
    </row>
    <row r="2" spans="1:19" x14ac:dyDescent="0.35">
      <c r="A2" s="45" t="str">
        <f>'Budget Source'!B2</f>
        <v>01</v>
      </c>
      <c r="B2" s="45" t="str">
        <f>'Budget Source'!C2</f>
        <v>4</v>
      </c>
      <c r="C2" s="45" t="str">
        <f>'Budget Source'!D2</f>
        <v>0015</v>
      </c>
      <c r="D2" s="45" t="str">
        <f>'Budget Source'!E2</f>
        <v>0061</v>
      </c>
      <c r="E2" s="45" t="str">
        <f t="shared" ref="E2:E66" si="0">IF(OR(D2="0187",D2="0287"),"",IF(MID(D2,3,1)="8","8",""))</f>
        <v/>
      </c>
      <c r="F2" s="2" t="str">
        <f>'Budget Source'!F2</f>
        <v/>
      </c>
      <c r="G2" s="45" t="str">
        <f>IF('Budget Source'!G2="Y",'Budget Source'!F2&amp;'Budget Source'!C2&amp;'Budget Source'!D2,'Budget Source'!B2&amp;'Budget Source'!C2&amp;'Budget Source'!D2)</f>
        <v>0140015</v>
      </c>
      <c r="H2" s="45" t="str">
        <f>G2&amp;D2</f>
        <v>01400150061</v>
      </c>
      <c r="I2" s="47">
        <f>'Budget Source'!I2</f>
        <v>0</v>
      </c>
      <c r="J2" s="2">
        <f>'Budget Source'!H2</f>
        <v>0</v>
      </c>
      <c r="K2" s="2" t="str">
        <f>IF(F2="","",IF(F2=A2,"Y",""))</f>
        <v/>
      </c>
      <c r="M2" t="s">
        <v>2496</v>
      </c>
      <c r="N2" t="str">
        <f>VLOOKUP(M2,'Budget Source'!J:K,2,FALSE)</f>
        <v>N</v>
      </c>
      <c r="O2" s="16">
        <f>SUMIF(G:G,M2,J:J)</f>
        <v>5424287</v>
      </c>
      <c r="P2" s="4">
        <f>IF(N2="N",SUMIF(G:G,M2,I:I),SUMIFS(I:I,G:G,M2,K:K,"Y"))</f>
        <v>0.99990000000000001</v>
      </c>
      <c r="Q2" s="16">
        <f>SUMIFS(J:J,G:G,M2,E:E,"8")</f>
        <v>2782395</v>
      </c>
      <c r="R2" s="4">
        <f>IF(N2="N",SUMIFS(I:I,G:G,M2,E:E,"8"),SUMIFS(I:I,G:G,M2,K:K,"Y",E:E,"8"))</f>
        <v>0.51290000000000002</v>
      </c>
    </row>
    <row r="3" spans="1:19" x14ac:dyDescent="0.35">
      <c r="A3" s="45" t="str">
        <f>'Budget Source'!B3</f>
        <v>01</v>
      </c>
      <c r="B3" s="45" t="str">
        <f>'Budget Source'!C3</f>
        <v>4</v>
      </c>
      <c r="C3" s="45" t="str">
        <f>'Budget Source'!D3</f>
        <v>0015</v>
      </c>
      <c r="D3" s="45" t="str">
        <f>'Budget Source'!E3</f>
        <v>0180</v>
      </c>
      <c r="E3" s="45" t="str">
        <f t="shared" si="0"/>
        <v>8</v>
      </c>
      <c r="F3" s="2" t="str">
        <f>'Budget Source'!F3</f>
        <v/>
      </c>
      <c r="G3" s="45" t="str">
        <f>IF('Budget Source'!G3="Y",'Budget Source'!F3&amp;'Budget Source'!C3&amp;'Budget Source'!D3,'Budget Source'!B3&amp;'Budget Source'!C3&amp;'Budget Source'!D3)</f>
        <v>0140015</v>
      </c>
      <c r="H3" s="45" t="str">
        <f t="shared" ref="H3:H66" si="1">G3&amp;D3</f>
        <v>01400150180</v>
      </c>
      <c r="I3" s="47">
        <f>'Budget Source'!I3</f>
        <v>0.51290000000000002</v>
      </c>
      <c r="J3" s="2">
        <f>'Budget Source'!H3</f>
        <v>2782395</v>
      </c>
      <c r="K3" s="2" t="str">
        <f t="shared" ref="K3:K66" si="2">IF(F3="","",IF(F3=A3,"Y",""))</f>
        <v/>
      </c>
      <c r="M3" t="s">
        <v>2497</v>
      </c>
      <c r="N3" t="str">
        <f>VLOOKUP(M3,'Budget Source'!J:K,2,FALSE)</f>
        <v>N</v>
      </c>
      <c r="O3" s="16">
        <f t="shared" ref="O3:O66" si="3">SUMIF(G:G,M3,J:J)</f>
        <v>8961221</v>
      </c>
      <c r="P3" s="4">
        <f t="shared" ref="P3:P66" si="4">IF(N3="N",SUMIF(G:G,M3,I:I),SUMIFS(I:I,G:G,M3,K:K,"Y"))</f>
        <v>1.1305000000000001</v>
      </c>
      <c r="Q3" s="16">
        <f t="shared" ref="Q3:Q66" si="5">SUMIFS(J:J,G:G,M3,E:E,"8")</f>
        <v>3695463</v>
      </c>
      <c r="R3" s="4">
        <f t="shared" ref="R3:R66" si="6">IF(N3="N",SUMIFS(I:I,G:G,M3,E:E,"8"),SUMIFS(I:I,G:G,M3,K:K,"Y",E:E,"8"))</f>
        <v>0.4662</v>
      </c>
    </row>
    <row r="4" spans="1:19" x14ac:dyDescent="0.35">
      <c r="A4" s="45" t="str">
        <f>'Budget Source'!B4</f>
        <v>01</v>
      </c>
      <c r="B4" s="45" t="str">
        <f>'Budget Source'!C4</f>
        <v>4</v>
      </c>
      <c r="C4" s="45" t="str">
        <f>'Budget Source'!D4</f>
        <v>0015</v>
      </c>
      <c r="D4" s="45" t="str">
        <f>'Budget Source'!E4</f>
        <v>3101</v>
      </c>
      <c r="E4" s="45" t="str">
        <f t="shared" si="0"/>
        <v/>
      </c>
      <c r="F4" s="2" t="str">
        <f>'Budget Source'!F4</f>
        <v/>
      </c>
      <c r="G4" s="45" t="str">
        <f>IF('Budget Source'!G4="Y",'Budget Source'!F4&amp;'Budget Source'!C4&amp;'Budget Source'!D4,'Budget Source'!B4&amp;'Budget Source'!C4&amp;'Budget Source'!D4)</f>
        <v>0140015</v>
      </c>
      <c r="H4" s="45" t="str">
        <f t="shared" si="1"/>
        <v>01400153101</v>
      </c>
      <c r="I4" s="47">
        <f>'Budget Source'!I4</f>
        <v>0</v>
      </c>
      <c r="J4" s="2">
        <f>'Budget Source'!H4</f>
        <v>0</v>
      </c>
      <c r="K4" s="2" t="str">
        <f t="shared" si="2"/>
        <v/>
      </c>
      <c r="M4" t="s">
        <v>2498</v>
      </c>
      <c r="N4" t="str">
        <f>VLOOKUP(M4,'Budget Source'!J:K,2,FALSE)</f>
        <v>N</v>
      </c>
      <c r="O4" s="16">
        <f t="shared" si="3"/>
        <v>5326843</v>
      </c>
      <c r="P4" s="4">
        <f t="shared" si="4"/>
        <v>1.0394000000000001</v>
      </c>
      <c r="Q4" s="16">
        <f t="shared" si="5"/>
        <v>2065343</v>
      </c>
      <c r="R4" s="4">
        <f t="shared" si="6"/>
        <v>0.40300000000000002</v>
      </c>
    </row>
    <row r="5" spans="1:19" x14ac:dyDescent="0.35">
      <c r="A5" s="45" t="str">
        <f>'Budget Source'!B5</f>
        <v>01</v>
      </c>
      <c r="B5" s="45" t="str">
        <f>'Budget Source'!C5</f>
        <v>4</v>
      </c>
      <c r="C5" s="45" t="str">
        <f>'Budget Source'!D5</f>
        <v>0015</v>
      </c>
      <c r="D5" s="45" t="str">
        <f>'Budget Source'!E5</f>
        <v>3300</v>
      </c>
      <c r="E5" s="45" t="str">
        <f t="shared" si="0"/>
        <v/>
      </c>
      <c r="F5" s="2" t="str">
        <f>'Budget Source'!F5</f>
        <v/>
      </c>
      <c r="G5" s="45" t="str">
        <f>IF('Budget Source'!G5="Y",'Budget Source'!F5&amp;'Budget Source'!C5&amp;'Budget Source'!D5,'Budget Source'!B5&amp;'Budget Source'!C5&amp;'Budget Source'!D5)</f>
        <v>0140015</v>
      </c>
      <c r="H5" s="45" t="str">
        <f t="shared" si="1"/>
        <v>01400153300</v>
      </c>
      <c r="I5" s="47">
        <f>'Budget Source'!I5</f>
        <v>0.48699999999999999</v>
      </c>
      <c r="J5" s="2">
        <f>'Budget Source'!H5</f>
        <v>2641892</v>
      </c>
      <c r="K5" s="2" t="str">
        <f t="shared" si="2"/>
        <v/>
      </c>
      <c r="M5" t="s">
        <v>2499</v>
      </c>
      <c r="N5" t="str">
        <f>VLOOKUP(M5,'Budget Source'!J:K,2,FALSE)</f>
        <v>N</v>
      </c>
      <c r="O5" s="16">
        <f t="shared" si="3"/>
        <v>34987107</v>
      </c>
      <c r="P5" s="4">
        <f t="shared" si="4"/>
        <v>0.76150000000000007</v>
      </c>
      <c r="Q5" s="16">
        <f t="shared" si="5"/>
        <v>12210882</v>
      </c>
      <c r="R5" s="4">
        <f t="shared" si="6"/>
        <v>0.26640000000000003</v>
      </c>
    </row>
    <row r="6" spans="1:19" x14ac:dyDescent="0.35">
      <c r="A6" s="45" t="str">
        <f>'Budget Source'!B6</f>
        <v>01</v>
      </c>
      <c r="B6" s="45" t="str">
        <f>'Budget Source'!C6</f>
        <v>4</v>
      </c>
      <c r="C6" s="45" t="str">
        <f>'Budget Source'!D6</f>
        <v>0025</v>
      </c>
      <c r="D6" s="45" t="str">
        <f>'Budget Source'!E6</f>
        <v>0061</v>
      </c>
      <c r="E6" s="45" t="str">
        <f t="shared" si="0"/>
        <v/>
      </c>
      <c r="F6" s="2" t="str">
        <f>'Budget Source'!F6</f>
        <v/>
      </c>
      <c r="G6" s="45" t="str">
        <f>IF('Budget Source'!G6="Y",'Budget Source'!F6&amp;'Budget Source'!C6&amp;'Budget Source'!D6,'Budget Source'!B6&amp;'Budget Source'!C6&amp;'Budget Source'!D6)</f>
        <v>0140025</v>
      </c>
      <c r="H6" s="45" t="str">
        <f t="shared" si="1"/>
        <v>01400250061</v>
      </c>
      <c r="I6" s="47">
        <f>'Budget Source'!I6</f>
        <v>0</v>
      </c>
      <c r="J6" s="2">
        <f>'Budget Source'!H6</f>
        <v>0</v>
      </c>
      <c r="K6" s="2" t="str">
        <f t="shared" si="2"/>
        <v/>
      </c>
      <c r="M6" t="s">
        <v>2500</v>
      </c>
      <c r="N6" t="str">
        <f>VLOOKUP(M6,'Budget Source'!J:K,2,FALSE)</f>
        <v>N</v>
      </c>
      <c r="O6" s="16">
        <f t="shared" si="3"/>
        <v>33335514</v>
      </c>
      <c r="P6" s="4">
        <f t="shared" si="4"/>
        <v>0.87970000000000004</v>
      </c>
      <c r="Q6" s="16">
        <f t="shared" si="5"/>
        <v>17991585</v>
      </c>
      <c r="R6" s="4">
        <f t="shared" si="6"/>
        <v>0.47520000000000001</v>
      </c>
    </row>
    <row r="7" spans="1:19" x14ac:dyDescent="0.35">
      <c r="A7" s="45" t="str">
        <f>'Budget Source'!B7</f>
        <v>01</v>
      </c>
      <c r="B7" s="45" t="str">
        <f>'Budget Source'!C7</f>
        <v>4</v>
      </c>
      <c r="C7" s="45" t="str">
        <f>'Budget Source'!D7</f>
        <v>0025</v>
      </c>
      <c r="D7" s="45" t="str">
        <f>'Budget Source'!E7</f>
        <v>0180</v>
      </c>
      <c r="E7" s="45" t="str">
        <f t="shared" si="0"/>
        <v>8</v>
      </c>
      <c r="F7" s="2" t="str">
        <f>'Budget Source'!F7</f>
        <v/>
      </c>
      <c r="G7" s="45" t="str">
        <f>IF('Budget Source'!G7="Y",'Budget Source'!F7&amp;'Budget Source'!C7&amp;'Budget Source'!D7,'Budget Source'!B7&amp;'Budget Source'!C7&amp;'Budget Source'!D7)</f>
        <v>0140025</v>
      </c>
      <c r="H7" s="45" t="str">
        <f t="shared" si="1"/>
        <v>01400250180</v>
      </c>
      <c r="I7" s="47">
        <f>'Budget Source'!I7</f>
        <v>0.44490000000000002</v>
      </c>
      <c r="J7" s="2">
        <f>'Budget Source'!H7</f>
        <v>3526623</v>
      </c>
      <c r="K7" s="2" t="str">
        <f t="shared" si="2"/>
        <v/>
      </c>
      <c r="M7" t="s">
        <v>2501</v>
      </c>
      <c r="N7" t="str">
        <f>VLOOKUP(M7,'Budget Source'!J:K,2,FALSE)</f>
        <v>N</v>
      </c>
      <c r="O7" s="16">
        <f t="shared" si="3"/>
        <v>110072264</v>
      </c>
      <c r="P7" s="4">
        <f t="shared" si="4"/>
        <v>0.93110000000000004</v>
      </c>
      <c r="Q7" s="16">
        <f t="shared" si="5"/>
        <v>8781855</v>
      </c>
      <c r="R7" s="4">
        <f t="shared" si="6"/>
        <v>7.6200000000000004E-2</v>
      </c>
    </row>
    <row r="8" spans="1:19" x14ac:dyDescent="0.35">
      <c r="A8" s="45" t="str">
        <f>'Budget Source'!B8</f>
        <v>01</v>
      </c>
      <c r="B8" s="45" t="str">
        <f>'Budget Source'!C8</f>
        <v>4</v>
      </c>
      <c r="C8" s="45" t="str">
        <f>'Budget Source'!D8</f>
        <v>0025</v>
      </c>
      <c r="D8" s="45" t="str">
        <f>'Budget Source'!E8</f>
        <v>0186</v>
      </c>
      <c r="E8" s="45" t="str">
        <f t="shared" si="0"/>
        <v>8</v>
      </c>
      <c r="F8" s="2" t="str">
        <f>'Budget Source'!F8</f>
        <v/>
      </c>
      <c r="G8" s="45" t="str">
        <f>IF('Budget Source'!G8="Y",'Budget Source'!F8&amp;'Budget Source'!C8&amp;'Budget Source'!D8,'Budget Source'!B8&amp;'Budget Source'!C8&amp;'Budget Source'!D8)</f>
        <v>0140025</v>
      </c>
      <c r="H8" s="45" t="str">
        <f t="shared" si="1"/>
        <v>01400250186</v>
      </c>
      <c r="I8" s="47">
        <f>'Budget Source'!I8</f>
        <v>2.1299999999999999E-2</v>
      </c>
      <c r="J8" s="2">
        <f>'Budget Source'!H8</f>
        <v>168840</v>
      </c>
      <c r="K8" s="2" t="str">
        <f t="shared" si="2"/>
        <v/>
      </c>
      <c r="M8" t="s">
        <v>2502</v>
      </c>
      <c r="N8" t="str">
        <f>VLOOKUP(M8,'Budget Source'!J:K,2,FALSE)</f>
        <v>N</v>
      </c>
      <c r="O8" s="16">
        <f t="shared" si="3"/>
        <v>36121259</v>
      </c>
      <c r="P8" s="4">
        <f t="shared" si="4"/>
        <v>0.871</v>
      </c>
      <c r="Q8" s="16">
        <f t="shared" si="5"/>
        <v>15771429</v>
      </c>
      <c r="R8" s="4">
        <f t="shared" si="6"/>
        <v>0.38030000000000003</v>
      </c>
    </row>
    <row r="9" spans="1:19" x14ac:dyDescent="0.35">
      <c r="A9" s="45" t="str">
        <f>'Budget Source'!B9</f>
        <v>01</v>
      </c>
      <c r="B9" s="45" t="str">
        <f>'Budget Source'!C9</f>
        <v>4</v>
      </c>
      <c r="C9" s="45" t="str">
        <f>'Budget Source'!D9</f>
        <v>0025</v>
      </c>
      <c r="D9" s="45" t="str">
        <f>'Budget Source'!E9</f>
        <v>3101</v>
      </c>
      <c r="E9" s="45" t="str">
        <f t="shared" si="0"/>
        <v/>
      </c>
      <c r="F9" s="2" t="str">
        <f>'Budget Source'!F9</f>
        <v/>
      </c>
      <c r="G9" s="45" t="str">
        <f>IF('Budget Source'!G9="Y",'Budget Source'!F9&amp;'Budget Source'!C9&amp;'Budget Source'!D9,'Budget Source'!B9&amp;'Budget Source'!C9&amp;'Budget Source'!D9)</f>
        <v>0140025</v>
      </c>
      <c r="H9" s="45" t="str">
        <f t="shared" si="1"/>
        <v>01400253101</v>
      </c>
      <c r="I9" s="47">
        <f>'Budget Source'!I9</f>
        <v>0</v>
      </c>
      <c r="J9" s="2">
        <f>'Budget Source'!H9</f>
        <v>0</v>
      </c>
      <c r="K9" s="2" t="str">
        <f t="shared" si="2"/>
        <v/>
      </c>
      <c r="M9" t="s">
        <v>2503</v>
      </c>
      <c r="N9" t="str">
        <f>VLOOKUP(M9,'Budget Source'!J:K,2,FALSE)</f>
        <v>N</v>
      </c>
      <c r="O9" s="16">
        <f t="shared" si="3"/>
        <v>55066084</v>
      </c>
      <c r="P9" s="4">
        <f t="shared" si="4"/>
        <v>0.99849999999999994</v>
      </c>
      <c r="Q9" s="16">
        <f t="shared" si="5"/>
        <v>16290148</v>
      </c>
      <c r="R9" s="4">
        <f t="shared" si="6"/>
        <v>0.30099999999999999</v>
      </c>
    </row>
    <row r="10" spans="1:19" x14ac:dyDescent="0.35">
      <c r="A10" s="45" t="str">
        <f>'Budget Source'!B10</f>
        <v>01</v>
      </c>
      <c r="B10" s="45" t="str">
        <f>'Budget Source'!C10</f>
        <v>4</v>
      </c>
      <c r="C10" s="45" t="str">
        <f>'Budget Source'!D10</f>
        <v>0025</v>
      </c>
      <c r="D10" s="45" t="str">
        <f>'Budget Source'!E10</f>
        <v>3300</v>
      </c>
      <c r="E10" s="45" t="str">
        <f t="shared" si="0"/>
        <v/>
      </c>
      <c r="F10" s="2" t="str">
        <f>'Budget Source'!F10</f>
        <v/>
      </c>
      <c r="G10" s="45" t="str">
        <f>IF('Budget Source'!G10="Y",'Budget Source'!F10&amp;'Budget Source'!C10&amp;'Budget Source'!D10,'Budget Source'!B10&amp;'Budget Source'!C10&amp;'Budget Source'!D10)</f>
        <v>0140025</v>
      </c>
      <c r="H10" s="45" t="str">
        <f t="shared" si="1"/>
        <v>01400253300</v>
      </c>
      <c r="I10" s="47">
        <f>'Budget Source'!I10</f>
        <v>0.6643</v>
      </c>
      <c r="J10" s="2">
        <f>'Budget Source'!H10</f>
        <v>5265758</v>
      </c>
      <c r="K10" s="2" t="str">
        <f t="shared" si="2"/>
        <v/>
      </c>
      <c r="M10" t="s">
        <v>2504</v>
      </c>
      <c r="N10" t="str">
        <f>VLOOKUP(M10,'Budget Source'!J:K,2,FALSE)</f>
        <v>N</v>
      </c>
      <c r="O10" s="16">
        <f t="shared" si="3"/>
        <v>3032120</v>
      </c>
      <c r="P10" s="4">
        <f t="shared" si="4"/>
        <v>1.0076999999999998</v>
      </c>
      <c r="Q10" s="16">
        <f t="shared" si="5"/>
        <v>251548</v>
      </c>
      <c r="R10" s="4">
        <f t="shared" si="6"/>
        <v>8.3599999999999994E-2</v>
      </c>
    </row>
    <row r="11" spans="1:19" x14ac:dyDescent="0.35">
      <c r="A11" s="45" t="str">
        <f>'Budget Source'!B11</f>
        <v>01</v>
      </c>
      <c r="B11" s="45" t="str">
        <f>'Budget Source'!C11</f>
        <v>4</v>
      </c>
      <c r="C11" s="45" t="str">
        <f>'Budget Source'!D11</f>
        <v>0035</v>
      </c>
      <c r="D11" s="45" t="str">
        <f>'Budget Source'!E11</f>
        <v>0061</v>
      </c>
      <c r="E11" s="45" t="str">
        <f t="shared" si="0"/>
        <v/>
      </c>
      <c r="F11" s="2" t="str">
        <f>'Budget Source'!F11</f>
        <v/>
      </c>
      <c r="G11" s="45" t="str">
        <f>IF('Budget Source'!G11="Y",'Budget Source'!F11&amp;'Budget Source'!C11&amp;'Budget Source'!D11,'Budget Source'!B11&amp;'Budget Source'!C11&amp;'Budget Source'!D11)</f>
        <v>0140035</v>
      </c>
      <c r="H11" s="45" t="str">
        <f t="shared" si="1"/>
        <v>01400350061</v>
      </c>
      <c r="I11" s="47">
        <f>'Budget Source'!I11</f>
        <v>0</v>
      </c>
      <c r="J11" s="2">
        <f>'Budget Source'!H11</f>
        <v>0</v>
      </c>
      <c r="K11" s="2" t="str">
        <f t="shared" si="2"/>
        <v/>
      </c>
      <c r="M11" t="s">
        <v>2794</v>
      </c>
      <c r="N11" t="str">
        <f>VLOOKUP(M11,'Budget Source'!J:K,2,FALSE)</f>
        <v>Y</v>
      </c>
      <c r="O11" s="16">
        <f t="shared" si="3"/>
        <v>0</v>
      </c>
      <c r="P11" s="4">
        <f t="shared" si="4"/>
        <v>0</v>
      </c>
      <c r="Q11" s="16">
        <f t="shared" si="5"/>
        <v>0</v>
      </c>
      <c r="R11" s="4">
        <f t="shared" si="6"/>
        <v>0</v>
      </c>
    </row>
    <row r="12" spans="1:19" x14ac:dyDescent="0.35">
      <c r="A12" s="45" t="str">
        <f>'Budget Source'!B12</f>
        <v>01</v>
      </c>
      <c r="B12" s="45" t="str">
        <f>'Budget Source'!C12</f>
        <v>4</v>
      </c>
      <c r="C12" s="45" t="str">
        <f>'Budget Source'!D12</f>
        <v>0035</v>
      </c>
      <c r="D12" s="45" t="str">
        <f>'Budget Source'!E12</f>
        <v>0180</v>
      </c>
      <c r="E12" s="45" t="str">
        <f t="shared" si="0"/>
        <v>8</v>
      </c>
      <c r="F12" s="2" t="str">
        <f>'Budget Source'!F12</f>
        <v/>
      </c>
      <c r="G12" s="45" t="str">
        <f>IF('Budget Source'!G12="Y",'Budget Source'!F12&amp;'Budget Source'!C12&amp;'Budget Source'!D12,'Budget Source'!B12&amp;'Budget Source'!C12&amp;'Budget Source'!D12)</f>
        <v>0140035</v>
      </c>
      <c r="H12" s="45" t="str">
        <f t="shared" si="1"/>
        <v>01400350180</v>
      </c>
      <c r="I12" s="47">
        <f>'Budget Source'!I12</f>
        <v>0.40300000000000002</v>
      </c>
      <c r="J12" s="2">
        <f>'Budget Source'!H12</f>
        <v>2065343</v>
      </c>
      <c r="K12" s="2" t="str">
        <f t="shared" si="2"/>
        <v/>
      </c>
      <c r="M12" t="s">
        <v>2505</v>
      </c>
      <c r="N12" t="str">
        <f>VLOOKUP(M12,'Budget Source'!J:K,2,FALSE)</f>
        <v>Y</v>
      </c>
      <c r="O12" s="16">
        <f t="shared" si="3"/>
        <v>13521109</v>
      </c>
      <c r="P12" s="4">
        <f t="shared" si="4"/>
        <v>0.9123</v>
      </c>
      <c r="Q12" s="16">
        <f t="shared" si="5"/>
        <v>2787770</v>
      </c>
      <c r="R12" s="4">
        <f t="shared" si="6"/>
        <v>0.18809999999999999</v>
      </c>
    </row>
    <row r="13" spans="1:19" x14ac:dyDescent="0.35">
      <c r="A13" s="45" t="str">
        <f>'Budget Source'!B13</f>
        <v>01</v>
      </c>
      <c r="B13" s="45" t="str">
        <f>'Budget Source'!C13</f>
        <v>4</v>
      </c>
      <c r="C13" s="45" t="str">
        <f>'Budget Source'!D13</f>
        <v>0035</v>
      </c>
      <c r="D13" s="45" t="str">
        <f>'Budget Source'!E13</f>
        <v>3101</v>
      </c>
      <c r="E13" s="45" t="str">
        <f t="shared" si="0"/>
        <v/>
      </c>
      <c r="F13" s="2" t="str">
        <f>'Budget Source'!F13</f>
        <v/>
      </c>
      <c r="G13" s="45" t="str">
        <f>IF('Budget Source'!G13="Y",'Budget Source'!F13&amp;'Budget Source'!C13&amp;'Budget Source'!D13,'Budget Source'!B13&amp;'Budget Source'!C13&amp;'Budget Source'!D13)</f>
        <v>0140035</v>
      </c>
      <c r="H13" s="45" t="str">
        <f t="shared" si="1"/>
        <v>01400353101</v>
      </c>
      <c r="I13" s="47">
        <f>'Budget Source'!I13</f>
        <v>0</v>
      </c>
      <c r="J13" s="2">
        <f>'Budget Source'!H13</f>
        <v>0</v>
      </c>
      <c r="K13" s="2" t="str">
        <f t="shared" si="2"/>
        <v/>
      </c>
      <c r="M13" t="s">
        <v>2795</v>
      </c>
      <c r="N13" t="str">
        <f>VLOOKUP(M13,'Budget Source'!J:K,2,FALSE)</f>
        <v>Y</v>
      </c>
      <c r="O13" s="16">
        <f t="shared" si="3"/>
        <v>0</v>
      </c>
      <c r="P13" s="4">
        <f t="shared" si="4"/>
        <v>0</v>
      </c>
      <c r="Q13" s="16">
        <f t="shared" si="5"/>
        <v>0</v>
      </c>
      <c r="R13" s="4">
        <f t="shared" si="6"/>
        <v>0</v>
      </c>
    </row>
    <row r="14" spans="1:19" x14ac:dyDescent="0.35">
      <c r="A14" s="45" t="str">
        <f>'Budget Source'!B14</f>
        <v>01</v>
      </c>
      <c r="B14" s="45" t="str">
        <f>'Budget Source'!C14</f>
        <v>4</v>
      </c>
      <c r="C14" s="45" t="str">
        <f>'Budget Source'!D14</f>
        <v>0035</v>
      </c>
      <c r="D14" s="45" t="str">
        <f>'Budget Source'!E14</f>
        <v>3300</v>
      </c>
      <c r="E14" s="45" t="str">
        <f t="shared" si="0"/>
        <v/>
      </c>
      <c r="F14" s="2" t="str">
        <f>'Budget Source'!F14</f>
        <v/>
      </c>
      <c r="G14" s="45" t="str">
        <f>IF('Budget Source'!G14="Y",'Budget Source'!F14&amp;'Budget Source'!C14&amp;'Budget Source'!D14,'Budget Source'!B14&amp;'Budget Source'!C14&amp;'Budget Source'!D14)</f>
        <v>0140035</v>
      </c>
      <c r="H14" s="45" t="str">
        <f t="shared" si="1"/>
        <v>01400353300</v>
      </c>
      <c r="I14" s="47">
        <f>'Budget Source'!I14</f>
        <v>0.63639999999999997</v>
      </c>
      <c r="J14" s="2">
        <f>'Budget Source'!H14</f>
        <v>3261500</v>
      </c>
      <c r="K14" s="2" t="str">
        <f t="shared" si="2"/>
        <v/>
      </c>
      <c r="M14" t="s">
        <v>2796</v>
      </c>
      <c r="N14" t="str">
        <f>VLOOKUP(M14,'Budget Source'!J:K,2,FALSE)</f>
        <v>Y</v>
      </c>
      <c r="O14" s="16">
        <f t="shared" si="3"/>
        <v>0</v>
      </c>
      <c r="P14" s="4">
        <f t="shared" si="4"/>
        <v>0</v>
      </c>
      <c r="Q14" s="16">
        <f t="shared" si="5"/>
        <v>0</v>
      </c>
      <c r="R14" s="4">
        <f t="shared" si="6"/>
        <v>0</v>
      </c>
    </row>
    <row r="15" spans="1:19" x14ac:dyDescent="0.35">
      <c r="A15" s="45" t="str">
        <f>'Budget Source'!B15</f>
        <v>02</v>
      </c>
      <c r="B15" s="45" t="str">
        <f>'Budget Source'!C15</f>
        <v>4</v>
      </c>
      <c r="C15" s="45" t="str">
        <f>'Budget Source'!D15</f>
        <v>0125</v>
      </c>
      <c r="D15" s="45" t="str">
        <f>'Budget Source'!E15</f>
        <v>0022</v>
      </c>
      <c r="E15" s="45" t="str">
        <f t="shared" si="0"/>
        <v/>
      </c>
      <c r="F15" s="2" t="str">
        <f>'Budget Source'!F15</f>
        <v/>
      </c>
      <c r="G15" s="45" t="str">
        <f>IF('Budget Source'!G15="Y",'Budget Source'!F15&amp;'Budget Source'!C15&amp;'Budget Source'!D15,'Budget Source'!B15&amp;'Budget Source'!C15&amp;'Budget Source'!D15)</f>
        <v>0240125</v>
      </c>
      <c r="H15" s="45" t="str">
        <f t="shared" si="1"/>
        <v>02401250022</v>
      </c>
      <c r="I15" s="47">
        <f>'Budget Source'!I15</f>
        <v>0.1429</v>
      </c>
      <c r="J15" s="2">
        <f>'Budget Source'!H15</f>
        <v>6632558</v>
      </c>
      <c r="K15" s="2" t="str">
        <f t="shared" si="2"/>
        <v/>
      </c>
      <c r="M15" t="s">
        <v>2506</v>
      </c>
      <c r="N15" t="str">
        <f>VLOOKUP(M15,'Budget Source'!J:K,2,FALSE)</f>
        <v>N</v>
      </c>
      <c r="O15" s="16">
        <f t="shared" si="3"/>
        <v>5786268</v>
      </c>
      <c r="P15" s="4">
        <f t="shared" si="4"/>
        <v>0.97209999999999996</v>
      </c>
      <c r="Q15" s="16">
        <f t="shared" si="5"/>
        <v>2469030</v>
      </c>
      <c r="R15" s="4">
        <f t="shared" si="6"/>
        <v>0.4148</v>
      </c>
    </row>
    <row r="16" spans="1:19" x14ac:dyDescent="0.35">
      <c r="A16" s="45" t="str">
        <f>'Budget Source'!B16</f>
        <v>02</v>
      </c>
      <c r="B16" s="45" t="str">
        <f>'Budget Source'!C16</f>
        <v>4</v>
      </c>
      <c r="C16" s="45" t="str">
        <f>'Budget Source'!D16</f>
        <v>0125</v>
      </c>
      <c r="D16" s="45" t="str">
        <f>'Budget Source'!E16</f>
        <v>0180</v>
      </c>
      <c r="E16" s="45" t="str">
        <f t="shared" si="0"/>
        <v>8</v>
      </c>
      <c r="F16" s="2" t="str">
        <f>'Budget Source'!F16</f>
        <v/>
      </c>
      <c r="G16" s="45" t="str">
        <f>IF('Budget Source'!G16="Y",'Budget Source'!F16&amp;'Budget Source'!C16&amp;'Budget Source'!D16,'Budget Source'!B16&amp;'Budget Source'!C16&amp;'Budget Source'!D16)</f>
        <v>0240125</v>
      </c>
      <c r="H16" s="45" t="str">
        <f t="shared" si="1"/>
        <v>02401250180</v>
      </c>
      <c r="I16" s="47">
        <f>'Budget Source'!I16</f>
        <v>0.26640000000000003</v>
      </c>
      <c r="J16" s="2">
        <f>'Budget Source'!H16</f>
        <v>12210882</v>
      </c>
      <c r="K16" s="2" t="str">
        <f t="shared" si="2"/>
        <v/>
      </c>
      <c r="M16" t="s">
        <v>2797</v>
      </c>
      <c r="N16" t="str">
        <f>VLOOKUP(M16,'Budget Source'!J:K,2,FALSE)</f>
        <v>Y</v>
      </c>
      <c r="O16" s="16">
        <f t="shared" si="3"/>
        <v>0</v>
      </c>
      <c r="P16" s="4">
        <f t="shared" si="4"/>
        <v>0</v>
      </c>
      <c r="Q16" s="16">
        <f t="shared" si="5"/>
        <v>0</v>
      </c>
      <c r="R16" s="4">
        <f t="shared" si="6"/>
        <v>0</v>
      </c>
    </row>
    <row r="17" spans="1:18" x14ac:dyDescent="0.35">
      <c r="A17" s="45" t="str">
        <f>'Budget Source'!B17</f>
        <v>02</v>
      </c>
      <c r="B17" s="45" t="str">
        <f>'Budget Source'!C17</f>
        <v>4</v>
      </c>
      <c r="C17" s="45" t="str">
        <f>'Budget Source'!D17</f>
        <v>0125</v>
      </c>
      <c r="D17" s="45" t="str">
        <f>'Budget Source'!E17</f>
        <v>3101</v>
      </c>
      <c r="E17" s="45" t="str">
        <f t="shared" si="0"/>
        <v/>
      </c>
      <c r="F17" s="2" t="str">
        <f>'Budget Source'!F17</f>
        <v/>
      </c>
      <c r="G17" s="45" t="str">
        <f>IF('Budget Source'!G17="Y",'Budget Source'!F17&amp;'Budget Source'!C17&amp;'Budget Source'!D17,'Budget Source'!B17&amp;'Budget Source'!C17&amp;'Budget Source'!D17)</f>
        <v>0240125</v>
      </c>
      <c r="H17" s="45" t="str">
        <f t="shared" si="1"/>
        <v>02401253101</v>
      </c>
      <c r="I17" s="47">
        <f>'Budget Source'!I17</f>
        <v>0</v>
      </c>
      <c r="J17" s="2">
        <f>'Budget Source'!H17</f>
        <v>0</v>
      </c>
      <c r="K17" s="2" t="str">
        <f t="shared" si="2"/>
        <v/>
      </c>
      <c r="M17" t="s">
        <v>2507</v>
      </c>
      <c r="N17" t="str">
        <f>VLOOKUP(M17,'Budget Source'!J:K,2,FALSE)</f>
        <v>N</v>
      </c>
      <c r="O17" s="16">
        <f t="shared" si="3"/>
        <v>8691342</v>
      </c>
      <c r="P17" s="4">
        <f t="shared" si="4"/>
        <v>0.9415</v>
      </c>
      <c r="Q17" s="16">
        <f t="shared" si="5"/>
        <v>4691386</v>
      </c>
      <c r="R17" s="4">
        <f t="shared" si="6"/>
        <v>0.50819999999999999</v>
      </c>
    </row>
    <row r="18" spans="1:18" x14ac:dyDescent="0.35">
      <c r="A18" s="45" t="str">
        <f>'Budget Source'!B18</f>
        <v>02</v>
      </c>
      <c r="B18" s="45" t="str">
        <f>'Budget Source'!C18</f>
        <v>4</v>
      </c>
      <c r="C18" s="45" t="str">
        <f>'Budget Source'!D18</f>
        <v>0125</v>
      </c>
      <c r="D18" s="45" t="str">
        <f>'Budget Source'!E18</f>
        <v>3300</v>
      </c>
      <c r="E18" s="45" t="str">
        <f t="shared" si="0"/>
        <v/>
      </c>
      <c r="F18" s="2" t="str">
        <f>'Budget Source'!F18</f>
        <v/>
      </c>
      <c r="G18" s="45" t="str">
        <f>IF('Budget Source'!G18="Y",'Budget Source'!F18&amp;'Budget Source'!C18&amp;'Budget Source'!D18,'Budget Source'!B18&amp;'Budget Source'!C18&amp;'Budget Source'!D18)</f>
        <v>0240125</v>
      </c>
      <c r="H18" s="45" t="str">
        <f t="shared" si="1"/>
        <v>02401253300</v>
      </c>
      <c r="I18" s="47">
        <f>'Budget Source'!I18</f>
        <v>0.35220000000000001</v>
      </c>
      <c r="J18" s="2">
        <f>'Budget Source'!H18</f>
        <v>16143667</v>
      </c>
      <c r="K18" s="2" t="str">
        <f t="shared" si="2"/>
        <v/>
      </c>
      <c r="M18" t="s">
        <v>2508</v>
      </c>
      <c r="N18" t="str">
        <f>VLOOKUP(M18,'Budget Source'!J:K,2,FALSE)</f>
        <v>N</v>
      </c>
      <c r="O18" s="16">
        <f t="shared" si="3"/>
        <v>59128534</v>
      </c>
      <c r="P18" s="4">
        <f t="shared" si="4"/>
        <v>1.2847</v>
      </c>
      <c r="Q18" s="16">
        <f t="shared" si="5"/>
        <v>30970011</v>
      </c>
      <c r="R18" s="4">
        <f t="shared" si="6"/>
        <v>0.69440000000000002</v>
      </c>
    </row>
    <row r="19" spans="1:18" x14ac:dyDescent="0.35">
      <c r="A19" s="45" t="str">
        <f>'Budget Source'!B19</f>
        <v>02</v>
      </c>
      <c r="B19" s="45" t="str">
        <f>'Budget Source'!C19</f>
        <v>4</v>
      </c>
      <c r="C19" s="45" t="str">
        <f>'Budget Source'!D19</f>
        <v>0225</v>
      </c>
      <c r="D19" s="45" t="str">
        <f>'Budget Source'!E19</f>
        <v>0180</v>
      </c>
      <c r="E19" s="45" t="str">
        <f t="shared" si="0"/>
        <v>8</v>
      </c>
      <c r="F19" s="2" t="str">
        <f>'Budget Source'!F19</f>
        <v/>
      </c>
      <c r="G19" s="45" t="str">
        <f>IF('Budget Source'!G19="Y",'Budget Source'!F19&amp;'Budget Source'!C19&amp;'Budget Source'!D19,'Budget Source'!B19&amp;'Budget Source'!C19&amp;'Budget Source'!D19)</f>
        <v>0240225</v>
      </c>
      <c r="H19" s="45" t="str">
        <f t="shared" si="1"/>
        <v>02402250180</v>
      </c>
      <c r="I19" s="47">
        <f>'Budget Source'!I19</f>
        <v>0.47520000000000001</v>
      </c>
      <c r="J19" s="2">
        <f>'Budget Source'!H19</f>
        <v>17991585</v>
      </c>
      <c r="K19" s="2" t="str">
        <f t="shared" si="2"/>
        <v/>
      </c>
      <c r="M19" t="s">
        <v>2509</v>
      </c>
      <c r="N19" t="str">
        <f>VLOOKUP(M19,'Budget Source'!J:K,2,FALSE)</f>
        <v>N</v>
      </c>
      <c r="O19" s="16">
        <f t="shared" si="3"/>
        <v>29229194</v>
      </c>
      <c r="P19" s="4">
        <f t="shared" si="4"/>
        <v>0.99319999999999997</v>
      </c>
      <c r="Q19" s="16">
        <f t="shared" si="5"/>
        <v>9618853</v>
      </c>
      <c r="R19" s="4">
        <f t="shared" si="6"/>
        <v>0.37280000000000002</v>
      </c>
    </row>
    <row r="20" spans="1:18" x14ac:dyDescent="0.35">
      <c r="A20" s="45" t="str">
        <f>'Budget Source'!B20</f>
        <v>02</v>
      </c>
      <c r="B20" s="45" t="str">
        <f>'Budget Source'!C20</f>
        <v>4</v>
      </c>
      <c r="C20" s="45" t="str">
        <f>'Budget Source'!D20</f>
        <v>0225</v>
      </c>
      <c r="D20" s="45" t="str">
        <f>'Budget Source'!E20</f>
        <v>0287</v>
      </c>
      <c r="E20" s="45" t="str">
        <f t="shared" si="0"/>
        <v/>
      </c>
      <c r="F20" s="2" t="str">
        <f>'Budget Source'!F20</f>
        <v/>
      </c>
      <c r="G20" s="45" t="str">
        <f>IF('Budget Source'!G20="Y",'Budget Source'!F20&amp;'Budget Source'!C20&amp;'Budget Source'!D20,'Budget Source'!B20&amp;'Budget Source'!C20&amp;'Budget Source'!D20)</f>
        <v>0240225</v>
      </c>
      <c r="H20" s="45" t="str">
        <f t="shared" si="1"/>
        <v>02402250287</v>
      </c>
      <c r="I20" s="47">
        <f>'Budget Source'!I20</f>
        <v>6.4000000000000001E-2</v>
      </c>
      <c r="J20" s="2">
        <f>'Budget Source'!H20</f>
        <v>2452232</v>
      </c>
      <c r="K20" s="2" t="str">
        <f t="shared" si="2"/>
        <v/>
      </c>
      <c r="M20" t="s">
        <v>2798</v>
      </c>
      <c r="N20" t="str">
        <f>VLOOKUP(M20,'Budget Source'!J:K,2,FALSE)</f>
        <v>Y</v>
      </c>
      <c r="O20" s="16">
        <f t="shared" si="3"/>
        <v>0</v>
      </c>
      <c r="P20" s="4">
        <f t="shared" si="4"/>
        <v>0</v>
      </c>
      <c r="Q20" s="16">
        <f t="shared" si="5"/>
        <v>0</v>
      </c>
      <c r="R20" s="4">
        <f t="shared" si="6"/>
        <v>0</v>
      </c>
    </row>
    <row r="21" spans="1:18" x14ac:dyDescent="0.35">
      <c r="A21" s="45" t="str">
        <f>'Budget Source'!B21</f>
        <v>02</v>
      </c>
      <c r="B21" s="45" t="str">
        <f>'Budget Source'!C21</f>
        <v>4</v>
      </c>
      <c r="C21" s="45" t="str">
        <f>'Budget Source'!D21</f>
        <v>0225</v>
      </c>
      <c r="D21" s="45" t="str">
        <f>'Budget Source'!E21</f>
        <v>3101</v>
      </c>
      <c r="E21" s="45" t="str">
        <f t="shared" si="0"/>
        <v/>
      </c>
      <c r="F21" s="2" t="str">
        <f>'Budget Source'!F21</f>
        <v/>
      </c>
      <c r="G21" s="45" t="str">
        <f>IF('Budget Source'!G21="Y",'Budget Source'!F21&amp;'Budget Source'!C21&amp;'Budget Source'!D21,'Budget Source'!B21&amp;'Budget Source'!C21&amp;'Budget Source'!D21)</f>
        <v>0240225</v>
      </c>
      <c r="H21" s="45" t="str">
        <f t="shared" si="1"/>
        <v>02402253101</v>
      </c>
      <c r="I21" s="47">
        <f>'Budget Source'!I21</f>
        <v>0</v>
      </c>
      <c r="J21" s="2">
        <f>'Budget Source'!H21</f>
        <v>0</v>
      </c>
      <c r="K21" s="2" t="str">
        <f t="shared" si="2"/>
        <v/>
      </c>
      <c r="M21" t="s">
        <v>2510</v>
      </c>
      <c r="N21" t="str">
        <f>VLOOKUP(M21,'Budget Source'!J:K,2,FALSE)</f>
        <v>N</v>
      </c>
      <c r="O21" s="16">
        <f t="shared" si="3"/>
        <v>10838561</v>
      </c>
      <c r="P21" s="4">
        <f t="shared" si="4"/>
        <v>0.57869999999999999</v>
      </c>
      <c r="Q21" s="16">
        <f t="shared" si="5"/>
        <v>5064363</v>
      </c>
      <c r="R21" s="4">
        <f t="shared" si="6"/>
        <v>0.27039999999999997</v>
      </c>
    </row>
    <row r="22" spans="1:18" x14ac:dyDescent="0.35">
      <c r="A22" s="45" t="str">
        <f>'Budget Source'!B22</f>
        <v>02</v>
      </c>
      <c r="B22" s="45" t="str">
        <f>'Budget Source'!C22</f>
        <v>4</v>
      </c>
      <c r="C22" s="45" t="str">
        <f>'Budget Source'!D22</f>
        <v>0225</v>
      </c>
      <c r="D22" s="45" t="str">
        <f>'Budget Source'!E22</f>
        <v>3300</v>
      </c>
      <c r="E22" s="45" t="str">
        <f t="shared" si="0"/>
        <v/>
      </c>
      <c r="F22" s="2" t="str">
        <f>'Budget Source'!F22</f>
        <v/>
      </c>
      <c r="G22" s="45" t="str">
        <f>IF('Budget Source'!G22="Y",'Budget Source'!F22&amp;'Budget Source'!C22&amp;'Budget Source'!D22,'Budget Source'!B22&amp;'Budget Source'!C22&amp;'Budget Source'!D22)</f>
        <v>0240225</v>
      </c>
      <c r="H22" s="45" t="str">
        <f t="shared" si="1"/>
        <v>02402253300</v>
      </c>
      <c r="I22" s="47">
        <f>'Budget Source'!I22</f>
        <v>0.34050000000000002</v>
      </c>
      <c r="J22" s="2">
        <f>'Budget Source'!H22</f>
        <v>12891697</v>
      </c>
      <c r="K22" s="2" t="str">
        <f t="shared" si="2"/>
        <v/>
      </c>
      <c r="M22" t="s">
        <v>2511</v>
      </c>
      <c r="N22" t="str">
        <f>VLOOKUP(M22,'Budget Source'!J:K,2,FALSE)</f>
        <v>N</v>
      </c>
      <c r="O22" s="16">
        <f t="shared" si="3"/>
        <v>3559297</v>
      </c>
      <c r="P22" s="4">
        <f t="shared" si="4"/>
        <v>0.71540000000000004</v>
      </c>
      <c r="Q22" s="16">
        <f t="shared" si="5"/>
        <v>1420933</v>
      </c>
      <c r="R22" s="4">
        <f t="shared" si="6"/>
        <v>0.28560000000000002</v>
      </c>
    </row>
    <row r="23" spans="1:18" x14ac:dyDescent="0.35">
      <c r="A23" s="45" t="str">
        <f>'Budget Source'!B23</f>
        <v>02</v>
      </c>
      <c r="B23" s="45" t="str">
        <f>'Budget Source'!C23</f>
        <v>4</v>
      </c>
      <c r="C23" s="45" t="str">
        <f>'Budget Source'!D23</f>
        <v>0235</v>
      </c>
      <c r="D23" s="45" t="str">
        <f>'Budget Source'!E23</f>
        <v>0025</v>
      </c>
      <c r="E23" s="45" t="str">
        <f t="shared" si="0"/>
        <v/>
      </c>
      <c r="F23" s="2" t="str">
        <f>'Budget Source'!F23</f>
        <v/>
      </c>
      <c r="G23" s="45" t="str">
        <f>IF('Budget Source'!G23="Y",'Budget Source'!F23&amp;'Budget Source'!C23&amp;'Budget Source'!D23,'Budget Source'!B23&amp;'Budget Source'!C23&amp;'Budget Source'!D23)</f>
        <v>0240235</v>
      </c>
      <c r="H23" s="45" t="str">
        <f t="shared" si="1"/>
        <v>02402350025</v>
      </c>
      <c r="I23" s="47">
        <f>'Budget Source'!I23</f>
        <v>5.96E-2</v>
      </c>
      <c r="J23" s="2">
        <f>'Budget Source'!H23</f>
        <v>7444624</v>
      </c>
      <c r="K23" s="2" t="str">
        <f t="shared" si="2"/>
        <v/>
      </c>
      <c r="M23" t="s">
        <v>2512</v>
      </c>
      <c r="N23" t="str">
        <f>VLOOKUP(M23,'Budget Source'!J:K,2,FALSE)</f>
        <v>N</v>
      </c>
      <c r="O23" s="16">
        <f t="shared" si="3"/>
        <v>7316752</v>
      </c>
      <c r="P23" s="4">
        <f t="shared" si="4"/>
        <v>1.1069</v>
      </c>
      <c r="Q23" s="16">
        <f t="shared" si="5"/>
        <v>3633588</v>
      </c>
      <c r="R23" s="4">
        <f t="shared" si="6"/>
        <v>0.54969999999999997</v>
      </c>
    </row>
    <row r="24" spans="1:18" x14ac:dyDescent="0.35">
      <c r="A24" s="45" t="str">
        <f>'Budget Source'!B24</f>
        <v>02</v>
      </c>
      <c r="B24" s="45" t="str">
        <f>'Budget Source'!C24</f>
        <v>4</v>
      </c>
      <c r="C24" s="45" t="str">
        <f>'Budget Source'!D24</f>
        <v>0235</v>
      </c>
      <c r="D24" s="45" t="str">
        <f>'Budget Source'!E24</f>
        <v>0180</v>
      </c>
      <c r="E24" s="45" t="str">
        <f t="shared" si="0"/>
        <v>8</v>
      </c>
      <c r="F24" s="2" t="str">
        <f>'Budget Source'!F24</f>
        <v/>
      </c>
      <c r="G24" s="45" t="str">
        <f>IF('Budget Source'!G24="Y",'Budget Source'!F24&amp;'Budget Source'!C24&amp;'Budget Source'!D24,'Budget Source'!B24&amp;'Budget Source'!C24&amp;'Budget Source'!D24)</f>
        <v>0240235</v>
      </c>
      <c r="H24" s="45" t="str">
        <f t="shared" si="1"/>
        <v>02402350180</v>
      </c>
      <c r="I24" s="47">
        <f>'Budget Source'!I24</f>
        <v>7.6200000000000004E-2</v>
      </c>
      <c r="J24" s="2">
        <f>'Budget Source'!H24</f>
        <v>8781855</v>
      </c>
      <c r="K24" s="2" t="str">
        <f t="shared" si="2"/>
        <v/>
      </c>
      <c r="M24" t="s">
        <v>2799</v>
      </c>
      <c r="N24" t="str">
        <f>VLOOKUP(M24,'Budget Source'!J:K,2,FALSE)</f>
        <v>Y</v>
      </c>
      <c r="O24" s="16">
        <f t="shared" si="3"/>
        <v>0</v>
      </c>
      <c r="P24" s="4">
        <f t="shared" si="4"/>
        <v>0</v>
      </c>
      <c r="Q24" s="16">
        <f t="shared" si="5"/>
        <v>0</v>
      </c>
      <c r="R24" s="4">
        <f t="shared" si="6"/>
        <v>0</v>
      </c>
    </row>
    <row r="25" spans="1:18" x14ac:dyDescent="0.35">
      <c r="A25" s="45" t="str">
        <f>'Budget Source'!B25</f>
        <v>02</v>
      </c>
      <c r="B25" s="45" t="str">
        <f>'Budget Source'!C25</f>
        <v>4</v>
      </c>
      <c r="C25" s="45" t="str">
        <f>'Budget Source'!D25</f>
        <v>0235</v>
      </c>
      <c r="D25" s="45" t="str">
        <f>'Budget Source'!E25</f>
        <v>0287</v>
      </c>
      <c r="E25" s="45" t="str">
        <f t="shared" si="0"/>
        <v/>
      </c>
      <c r="F25" s="2" t="str">
        <f>'Budget Source'!F25</f>
        <v/>
      </c>
      <c r="G25" s="45" t="str">
        <f>IF('Budget Source'!G25="Y",'Budget Source'!F25&amp;'Budget Source'!C25&amp;'Budget Source'!D25,'Budget Source'!B25&amp;'Budget Source'!C25&amp;'Budget Source'!D25)</f>
        <v>0240235</v>
      </c>
      <c r="H25" s="45" t="str">
        <f t="shared" si="1"/>
        <v>02402350287</v>
      </c>
      <c r="I25" s="47">
        <f>'Budget Source'!I25</f>
        <v>0.2266</v>
      </c>
      <c r="J25" s="2">
        <f>'Budget Source'!H25</f>
        <v>28304562</v>
      </c>
      <c r="K25" s="2" t="str">
        <f t="shared" si="2"/>
        <v/>
      </c>
      <c r="M25" t="s">
        <v>2800</v>
      </c>
      <c r="N25" t="str">
        <f>VLOOKUP(M25,'Budget Source'!J:K,2,FALSE)</f>
        <v>Y</v>
      </c>
      <c r="O25" s="16">
        <f t="shared" si="3"/>
        <v>0</v>
      </c>
      <c r="P25" s="4">
        <f t="shared" si="4"/>
        <v>0</v>
      </c>
      <c r="Q25" s="16">
        <f t="shared" si="5"/>
        <v>0</v>
      </c>
      <c r="R25" s="4">
        <f t="shared" si="6"/>
        <v>0</v>
      </c>
    </row>
    <row r="26" spans="1:18" x14ac:dyDescent="0.35">
      <c r="A26" s="45" t="str">
        <f>'Budget Source'!B26</f>
        <v>02</v>
      </c>
      <c r="B26" s="45" t="str">
        <f>'Budget Source'!C26</f>
        <v>4</v>
      </c>
      <c r="C26" s="45" t="str">
        <f>'Budget Source'!D26</f>
        <v>0235</v>
      </c>
      <c r="D26" s="45" t="str">
        <f>'Budget Source'!E26</f>
        <v>3101</v>
      </c>
      <c r="E26" s="45" t="str">
        <f t="shared" si="0"/>
        <v/>
      </c>
      <c r="F26" s="2" t="str">
        <f>'Budget Source'!F26</f>
        <v/>
      </c>
      <c r="G26" s="45" t="str">
        <f>IF('Budget Source'!G26="Y",'Budget Source'!F26&amp;'Budget Source'!C26&amp;'Budget Source'!D26,'Budget Source'!B26&amp;'Budget Source'!C26&amp;'Budget Source'!D26)</f>
        <v>0240235</v>
      </c>
      <c r="H26" s="45" t="str">
        <f t="shared" si="1"/>
        <v>02402353101</v>
      </c>
      <c r="I26" s="47">
        <f>'Budget Source'!I26</f>
        <v>0</v>
      </c>
      <c r="J26" s="2">
        <f>'Budget Source'!H26</f>
        <v>0</v>
      </c>
      <c r="K26" s="2" t="str">
        <f t="shared" si="2"/>
        <v/>
      </c>
      <c r="M26" t="s">
        <v>2513</v>
      </c>
      <c r="N26" t="str">
        <f>VLOOKUP(M26,'Budget Source'!J:K,2,FALSE)</f>
        <v>Y</v>
      </c>
      <c r="O26" s="16">
        <f t="shared" si="3"/>
        <v>3431298</v>
      </c>
      <c r="P26" s="4">
        <f t="shared" si="4"/>
        <v>1.0118</v>
      </c>
      <c r="Q26" s="16">
        <f t="shared" si="5"/>
        <v>1187626</v>
      </c>
      <c r="R26" s="4">
        <f t="shared" si="6"/>
        <v>0.35020000000000001</v>
      </c>
    </row>
    <row r="27" spans="1:18" x14ac:dyDescent="0.35">
      <c r="A27" s="45" t="str">
        <f>'Budget Source'!B27</f>
        <v>02</v>
      </c>
      <c r="B27" s="45" t="str">
        <f>'Budget Source'!C27</f>
        <v>4</v>
      </c>
      <c r="C27" s="45" t="str">
        <f>'Budget Source'!D27</f>
        <v>0235</v>
      </c>
      <c r="D27" s="45" t="str">
        <f>'Budget Source'!E27</f>
        <v>3300</v>
      </c>
      <c r="E27" s="45" t="str">
        <f t="shared" si="0"/>
        <v/>
      </c>
      <c r="F27" s="2" t="str">
        <f>'Budget Source'!F27</f>
        <v/>
      </c>
      <c r="G27" s="45" t="str">
        <f>IF('Budget Source'!G27="Y",'Budget Source'!F27&amp;'Budget Source'!C27&amp;'Budget Source'!D27,'Budget Source'!B27&amp;'Budget Source'!C27&amp;'Budget Source'!D27)</f>
        <v>0240235</v>
      </c>
      <c r="H27" s="45" t="str">
        <f t="shared" si="1"/>
        <v>02402353300</v>
      </c>
      <c r="I27" s="47">
        <f>'Budget Source'!I27</f>
        <v>0.56869999999999998</v>
      </c>
      <c r="J27" s="2">
        <f>'Budget Source'!H27</f>
        <v>65541223</v>
      </c>
      <c r="K27" s="2" t="str">
        <f t="shared" si="2"/>
        <v/>
      </c>
      <c r="M27" t="s">
        <v>2514</v>
      </c>
      <c r="N27" t="str">
        <f>VLOOKUP(M27,'Budget Source'!J:K,2,FALSE)</f>
        <v>N</v>
      </c>
      <c r="O27" s="16">
        <f t="shared" si="3"/>
        <v>4837040</v>
      </c>
      <c r="P27" s="4">
        <f t="shared" si="4"/>
        <v>0.92419999999999991</v>
      </c>
      <c r="Q27" s="16">
        <f t="shared" si="5"/>
        <v>1754879</v>
      </c>
      <c r="R27" s="4">
        <f t="shared" si="6"/>
        <v>0.33529999999999999</v>
      </c>
    </row>
    <row r="28" spans="1:18" x14ac:dyDescent="0.35">
      <c r="A28" s="45" t="str">
        <f>'Budget Source'!B28</f>
        <v>02</v>
      </c>
      <c r="B28" s="45" t="str">
        <f>'Budget Source'!C28</f>
        <v>4</v>
      </c>
      <c r="C28" s="45" t="str">
        <f>'Budget Source'!D28</f>
        <v>0255</v>
      </c>
      <c r="D28" s="45" t="str">
        <f>'Budget Source'!E28</f>
        <v>0180</v>
      </c>
      <c r="E28" s="45" t="str">
        <f t="shared" si="0"/>
        <v>8</v>
      </c>
      <c r="F28" s="2" t="str">
        <f>'Budget Source'!F28</f>
        <v/>
      </c>
      <c r="G28" s="45" t="str">
        <f>IF('Budget Source'!G28="Y",'Budget Source'!F28&amp;'Budget Source'!C28&amp;'Budget Source'!D28,'Budget Source'!B28&amp;'Budget Source'!C28&amp;'Budget Source'!D28)</f>
        <v>0240255</v>
      </c>
      <c r="H28" s="45" t="str">
        <f t="shared" si="1"/>
        <v>02402550180</v>
      </c>
      <c r="I28" s="47">
        <f>'Budget Source'!I28</f>
        <v>0.38030000000000003</v>
      </c>
      <c r="J28" s="2">
        <f>'Budget Source'!H28</f>
        <v>15771429</v>
      </c>
      <c r="K28" s="2" t="str">
        <f t="shared" si="2"/>
        <v/>
      </c>
      <c r="M28" t="s">
        <v>2515</v>
      </c>
      <c r="N28" t="str">
        <f>VLOOKUP(M28,'Budget Source'!J:K,2,FALSE)</f>
        <v>N</v>
      </c>
      <c r="O28" s="16">
        <f t="shared" si="3"/>
        <v>10577611</v>
      </c>
      <c r="P28" s="4">
        <f t="shared" si="4"/>
        <v>1.4689999999999999</v>
      </c>
      <c r="Q28" s="16">
        <f t="shared" si="5"/>
        <v>5334169</v>
      </c>
      <c r="R28" s="4">
        <f t="shared" si="6"/>
        <v>0.74080000000000001</v>
      </c>
    </row>
    <row r="29" spans="1:18" x14ac:dyDescent="0.35">
      <c r="A29" s="45" t="str">
        <f>'Budget Source'!B29</f>
        <v>02</v>
      </c>
      <c r="B29" s="45" t="str">
        <f>'Budget Source'!C29</f>
        <v>4</v>
      </c>
      <c r="C29" s="45" t="str">
        <f>'Budget Source'!D29</f>
        <v>0255</v>
      </c>
      <c r="D29" s="45" t="str">
        <f>'Budget Source'!E29</f>
        <v>0186</v>
      </c>
      <c r="E29" s="45" t="str">
        <f t="shared" si="0"/>
        <v>8</v>
      </c>
      <c r="F29" s="2" t="str">
        <f>'Budget Source'!F29</f>
        <v/>
      </c>
      <c r="G29" s="45" t="str">
        <f>IF('Budget Source'!G29="Y",'Budget Source'!F29&amp;'Budget Source'!C29&amp;'Budget Source'!D29,'Budget Source'!B29&amp;'Budget Source'!C29&amp;'Budget Source'!D29)</f>
        <v>0240255</v>
      </c>
      <c r="H29" s="45" t="str">
        <f t="shared" si="1"/>
        <v>02402550186</v>
      </c>
      <c r="I29" s="47">
        <f>'Budget Source'!I29</f>
        <v>0</v>
      </c>
      <c r="J29" s="2">
        <f>'Budget Source'!H29</f>
        <v>0</v>
      </c>
      <c r="K29" s="2" t="str">
        <f t="shared" si="2"/>
        <v/>
      </c>
      <c r="M29" t="s">
        <v>2801</v>
      </c>
      <c r="N29" t="str">
        <f>VLOOKUP(M29,'Budget Source'!J:K,2,FALSE)</f>
        <v>Y</v>
      </c>
      <c r="O29" s="16">
        <f t="shared" si="3"/>
        <v>0</v>
      </c>
      <c r="P29" s="4">
        <f t="shared" si="4"/>
        <v>0</v>
      </c>
      <c r="Q29" s="16">
        <f t="shared" si="5"/>
        <v>0</v>
      </c>
      <c r="R29" s="4">
        <f t="shared" si="6"/>
        <v>0</v>
      </c>
    </row>
    <row r="30" spans="1:18" x14ac:dyDescent="0.35">
      <c r="A30" s="45" t="str">
        <f>'Budget Source'!B30</f>
        <v>02</v>
      </c>
      <c r="B30" s="45" t="str">
        <f>'Budget Source'!C30</f>
        <v>4</v>
      </c>
      <c r="C30" s="45" t="str">
        <f>'Budget Source'!D30</f>
        <v>0255</v>
      </c>
      <c r="D30" s="45" t="str">
        <f>'Budget Source'!E30</f>
        <v>3101</v>
      </c>
      <c r="E30" s="45" t="str">
        <f t="shared" si="0"/>
        <v/>
      </c>
      <c r="F30" s="2" t="str">
        <f>'Budget Source'!F30</f>
        <v/>
      </c>
      <c r="G30" s="45" t="str">
        <f>IF('Budget Source'!G30="Y",'Budget Source'!F30&amp;'Budget Source'!C30&amp;'Budget Source'!D30,'Budget Source'!B30&amp;'Budget Source'!C30&amp;'Budget Source'!D30)</f>
        <v>0240255</v>
      </c>
      <c r="H30" s="45" t="str">
        <f t="shared" si="1"/>
        <v>02402553101</v>
      </c>
      <c r="I30" s="47">
        <f>'Budget Source'!I30</f>
        <v>0</v>
      </c>
      <c r="J30" s="2">
        <f>'Budget Source'!H30</f>
        <v>0</v>
      </c>
      <c r="K30" s="2" t="str">
        <f t="shared" si="2"/>
        <v/>
      </c>
      <c r="M30" t="s">
        <v>2802</v>
      </c>
      <c r="N30" t="str">
        <f>VLOOKUP(M30,'Budget Source'!J:K,2,FALSE)</f>
        <v>N</v>
      </c>
      <c r="O30" s="16">
        <f t="shared" si="3"/>
        <v>7461005</v>
      </c>
      <c r="P30" s="4">
        <f t="shared" si="4"/>
        <v>0.7581</v>
      </c>
      <c r="Q30" s="16">
        <f t="shared" si="5"/>
        <v>4099075</v>
      </c>
      <c r="R30" s="4">
        <f t="shared" si="6"/>
        <v>0.41649999999999998</v>
      </c>
    </row>
    <row r="31" spans="1:18" x14ac:dyDescent="0.35">
      <c r="A31" s="45" t="str">
        <f>'Budget Source'!B31</f>
        <v>02</v>
      </c>
      <c r="B31" s="45" t="str">
        <f>'Budget Source'!C31</f>
        <v>4</v>
      </c>
      <c r="C31" s="45" t="str">
        <f>'Budget Source'!D31</f>
        <v>0255</v>
      </c>
      <c r="D31" s="45" t="str">
        <f>'Budget Source'!E31</f>
        <v>3300</v>
      </c>
      <c r="E31" s="45" t="str">
        <f t="shared" si="0"/>
        <v/>
      </c>
      <c r="F31" s="2" t="str">
        <f>'Budget Source'!F31</f>
        <v/>
      </c>
      <c r="G31" s="45" t="str">
        <f>IF('Budget Source'!G31="Y",'Budget Source'!F31&amp;'Budget Source'!C31&amp;'Budget Source'!D31,'Budget Source'!B31&amp;'Budget Source'!C31&amp;'Budget Source'!D31)</f>
        <v>0240255</v>
      </c>
      <c r="H31" s="45" t="str">
        <f t="shared" si="1"/>
        <v>02402553300</v>
      </c>
      <c r="I31" s="47">
        <f>'Budget Source'!I31</f>
        <v>0.49070000000000003</v>
      </c>
      <c r="J31" s="2">
        <f>'Budget Source'!H31</f>
        <v>20349830</v>
      </c>
      <c r="K31" s="2" t="str">
        <f t="shared" si="2"/>
        <v/>
      </c>
      <c r="M31" t="s">
        <v>2803</v>
      </c>
      <c r="N31" t="str">
        <f>VLOOKUP(M31,'Budget Source'!J:K,2,FALSE)</f>
        <v>N</v>
      </c>
      <c r="O31" s="16">
        <f t="shared" si="3"/>
        <v>12924361</v>
      </c>
      <c r="P31" s="4">
        <f t="shared" si="4"/>
        <v>1.0499000000000001</v>
      </c>
      <c r="Q31" s="16">
        <f t="shared" si="5"/>
        <v>8913565</v>
      </c>
      <c r="R31" s="4">
        <f t="shared" si="6"/>
        <v>0.69179999999999997</v>
      </c>
    </row>
    <row r="32" spans="1:18" x14ac:dyDescent="0.35">
      <c r="A32" s="45" t="str">
        <f>'Budget Source'!B32</f>
        <v>03</v>
      </c>
      <c r="B32" s="45" t="str">
        <f>'Budget Source'!C32</f>
        <v>4</v>
      </c>
      <c r="C32" s="45" t="str">
        <f>'Budget Source'!D32</f>
        <v>0365</v>
      </c>
      <c r="D32" s="45" t="str">
        <f>'Budget Source'!E32</f>
        <v>0022</v>
      </c>
      <c r="E32" s="45" t="str">
        <f t="shared" si="0"/>
        <v/>
      </c>
      <c r="F32" s="2" t="str">
        <f>'Budget Source'!F32</f>
        <v/>
      </c>
      <c r="G32" s="45" t="str">
        <f>IF('Budget Source'!G32="Y",'Budget Source'!F32&amp;'Budget Source'!C32&amp;'Budget Source'!D32,'Budget Source'!B32&amp;'Budget Source'!C32&amp;'Budget Source'!D32)</f>
        <v>0340365</v>
      </c>
      <c r="H32" s="45" t="str">
        <f t="shared" si="1"/>
        <v>03403650022</v>
      </c>
      <c r="I32" s="47">
        <f>'Budget Source'!I32</f>
        <v>0.15340000000000001</v>
      </c>
      <c r="J32" s="2">
        <f>'Budget Source'!H32</f>
        <v>9329193</v>
      </c>
      <c r="K32" s="2" t="str">
        <f t="shared" si="2"/>
        <v/>
      </c>
      <c r="M32" t="s">
        <v>2517</v>
      </c>
      <c r="N32" t="str">
        <f>VLOOKUP(M32,'Budget Source'!J:K,2,FALSE)</f>
        <v>N</v>
      </c>
      <c r="O32" s="16">
        <f t="shared" si="3"/>
        <v>7017893</v>
      </c>
      <c r="P32" s="4">
        <f t="shared" si="4"/>
        <v>1.3016999999999999</v>
      </c>
      <c r="Q32" s="16">
        <f t="shared" si="5"/>
        <v>4157254</v>
      </c>
      <c r="R32" s="4">
        <f t="shared" si="6"/>
        <v>0.77110000000000001</v>
      </c>
    </row>
    <row r="33" spans="1:18" x14ac:dyDescent="0.35">
      <c r="A33" s="45" t="str">
        <f>'Budget Source'!B33</f>
        <v>03</v>
      </c>
      <c r="B33" s="45" t="str">
        <f>'Budget Source'!C33</f>
        <v>4</v>
      </c>
      <c r="C33" s="45" t="str">
        <f>'Budget Source'!D33</f>
        <v>0365</v>
      </c>
      <c r="D33" s="45" t="str">
        <f>'Budget Source'!E33</f>
        <v>0180</v>
      </c>
      <c r="E33" s="45" t="str">
        <f t="shared" si="0"/>
        <v>8</v>
      </c>
      <c r="F33" s="2" t="str">
        <f>'Budget Source'!F33</f>
        <v/>
      </c>
      <c r="G33" s="45" t="str">
        <f>IF('Budget Source'!G33="Y",'Budget Source'!F33&amp;'Budget Source'!C33&amp;'Budget Source'!D33,'Budget Source'!B33&amp;'Budget Source'!C33&amp;'Budget Source'!D33)</f>
        <v>0340365</v>
      </c>
      <c r="H33" s="45" t="str">
        <f t="shared" si="1"/>
        <v>03403650180</v>
      </c>
      <c r="I33" s="47">
        <f>'Budget Source'!I33</f>
        <v>0.30099999999999999</v>
      </c>
      <c r="J33" s="2">
        <f>'Budget Source'!H33</f>
        <v>16290148</v>
      </c>
      <c r="K33" s="2" t="str">
        <f t="shared" si="2"/>
        <v/>
      </c>
      <c r="M33" t="s">
        <v>2518</v>
      </c>
      <c r="N33" t="str">
        <f>VLOOKUP(M33,'Budget Source'!J:K,2,FALSE)</f>
        <v>N</v>
      </c>
      <c r="O33" s="16">
        <f t="shared" si="3"/>
        <v>49169514</v>
      </c>
      <c r="P33" s="4">
        <f t="shared" si="4"/>
        <v>1.1000000000000001</v>
      </c>
      <c r="Q33" s="16">
        <f t="shared" si="5"/>
        <v>31151122</v>
      </c>
      <c r="R33" s="4">
        <f t="shared" si="6"/>
        <v>0.69689999999999996</v>
      </c>
    </row>
    <row r="34" spans="1:18" x14ac:dyDescent="0.35">
      <c r="A34" s="45" t="str">
        <f>'Budget Source'!B34</f>
        <v>03</v>
      </c>
      <c r="B34" s="45" t="str">
        <f>'Budget Source'!C34</f>
        <v>4</v>
      </c>
      <c r="C34" s="45" t="str">
        <f>'Budget Source'!D34</f>
        <v>0365</v>
      </c>
      <c r="D34" s="45" t="str">
        <f>'Budget Source'!E34</f>
        <v>0187</v>
      </c>
      <c r="E34" s="45" t="str">
        <f t="shared" si="0"/>
        <v/>
      </c>
      <c r="F34" s="2" t="str">
        <f>'Budget Source'!F34</f>
        <v/>
      </c>
      <c r="G34" s="45" t="str">
        <f>IF('Budget Source'!G34="Y",'Budget Source'!F34&amp;'Budget Source'!C34&amp;'Budget Source'!D34,'Budget Source'!B34&amp;'Budget Source'!C34&amp;'Budget Source'!D34)</f>
        <v>0340365</v>
      </c>
      <c r="H34" s="45" t="str">
        <f t="shared" si="1"/>
        <v>03403650187</v>
      </c>
      <c r="I34" s="47">
        <f>'Budget Source'!I34</f>
        <v>0.1171</v>
      </c>
      <c r="J34" s="2">
        <f>'Budget Source'!H34</f>
        <v>6337463</v>
      </c>
      <c r="K34" s="2" t="str">
        <f t="shared" si="2"/>
        <v/>
      </c>
      <c r="M34" t="s">
        <v>2519</v>
      </c>
      <c r="N34" t="str">
        <f>VLOOKUP(M34,'Budget Source'!J:K,2,FALSE)</f>
        <v>Y</v>
      </c>
      <c r="O34" s="16">
        <f t="shared" si="3"/>
        <v>9982004</v>
      </c>
      <c r="P34" s="4">
        <f t="shared" si="4"/>
        <v>0.90200000000000002</v>
      </c>
      <c r="Q34" s="16">
        <f t="shared" si="5"/>
        <v>2689165</v>
      </c>
      <c r="R34" s="4">
        <f t="shared" si="6"/>
        <v>0.24299999999999999</v>
      </c>
    </row>
    <row r="35" spans="1:18" x14ac:dyDescent="0.35">
      <c r="A35" s="45" t="str">
        <f>'Budget Source'!B35</f>
        <v>03</v>
      </c>
      <c r="B35" s="45" t="str">
        <f>'Budget Source'!C35</f>
        <v>4</v>
      </c>
      <c r="C35" s="45" t="str">
        <f>'Budget Source'!D35</f>
        <v>0365</v>
      </c>
      <c r="D35" s="45" t="str">
        <f>'Budget Source'!E35</f>
        <v>3101</v>
      </c>
      <c r="E35" s="45" t="str">
        <f t="shared" si="0"/>
        <v/>
      </c>
      <c r="F35" s="2" t="str">
        <f>'Budget Source'!F35</f>
        <v/>
      </c>
      <c r="G35" s="45" t="str">
        <f>IF('Budget Source'!G35="Y",'Budget Source'!F35&amp;'Budget Source'!C35&amp;'Budget Source'!D35,'Budget Source'!B35&amp;'Budget Source'!C35&amp;'Budget Source'!D35)</f>
        <v>0340365</v>
      </c>
      <c r="H35" s="45" t="str">
        <f t="shared" si="1"/>
        <v>03403653101</v>
      </c>
      <c r="I35" s="47">
        <f>'Budget Source'!I35</f>
        <v>0</v>
      </c>
      <c r="J35" s="2">
        <f>'Budget Source'!H35</f>
        <v>0</v>
      </c>
      <c r="K35" s="2" t="str">
        <f t="shared" si="2"/>
        <v/>
      </c>
      <c r="M35" t="s">
        <v>2520</v>
      </c>
      <c r="N35" t="str">
        <f>VLOOKUP(M35,'Budget Source'!J:K,2,FALSE)</f>
        <v>Y</v>
      </c>
      <c r="O35" s="16">
        <f t="shared" si="3"/>
        <v>1660731</v>
      </c>
      <c r="P35" s="4">
        <f t="shared" si="4"/>
        <v>1.0994999999999999</v>
      </c>
      <c r="Q35" s="16">
        <f t="shared" si="5"/>
        <v>617166</v>
      </c>
      <c r="R35" s="4">
        <f t="shared" si="6"/>
        <v>0.40860000000000002</v>
      </c>
    </row>
    <row r="36" spans="1:18" x14ac:dyDescent="0.35">
      <c r="A36" s="45" t="str">
        <f>'Budget Source'!B36</f>
        <v>03</v>
      </c>
      <c r="B36" s="45" t="str">
        <f>'Budget Source'!C36</f>
        <v>4</v>
      </c>
      <c r="C36" s="45" t="str">
        <f>'Budget Source'!D36</f>
        <v>0365</v>
      </c>
      <c r="D36" s="45" t="str">
        <f>'Budget Source'!E36</f>
        <v>3300</v>
      </c>
      <c r="E36" s="45" t="str">
        <f t="shared" si="0"/>
        <v/>
      </c>
      <c r="F36" s="2" t="str">
        <f>'Budget Source'!F36</f>
        <v/>
      </c>
      <c r="G36" s="45" t="str">
        <f>IF('Budget Source'!G36="Y",'Budget Source'!F36&amp;'Budget Source'!C36&amp;'Budget Source'!D36,'Budget Source'!B36&amp;'Budget Source'!C36&amp;'Budget Source'!D36)</f>
        <v>0340365</v>
      </c>
      <c r="H36" s="45" t="str">
        <f t="shared" si="1"/>
        <v>03403653300</v>
      </c>
      <c r="I36" s="47">
        <f>'Budget Source'!I36</f>
        <v>0.42699999999999999</v>
      </c>
      <c r="J36" s="2">
        <f>'Budget Source'!H36</f>
        <v>23109280</v>
      </c>
      <c r="K36" s="2" t="str">
        <f t="shared" si="2"/>
        <v/>
      </c>
      <c r="M36" t="s">
        <v>2521</v>
      </c>
      <c r="N36" t="str">
        <f>VLOOKUP(M36,'Budget Source'!J:K,2,FALSE)</f>
        <v>N</v>
      </c>
      <c r="O36" s="16">
        <f t="shared" si="3"/>
        <v>5107183</v>
      </c>
      <c r="P36" s="4">
        <f t="shared" si="4"/>
        <v>1.0811000000000002</v>
      </c>
      <c r="Q36" s="16">
        <f t="shared" si="5"/>
        <v>1957179</v>
      </c>
      <c r="R36" s="4">
        <f t="shared" si="6"/>
        <v>0.4143</v>
      </c>
    </row>
    <row r="37" spans="1:18" x14ac:dyDescent="0.35">
      <c r="A37" s="45" t="str">
        <f>'Budget Source'!B37</f>
        <v>03</v>
      </c>
      <c r="B37" s="45" t="str">
        <f>'Budget Source'!C37</f>
        <v>4</v>
      </c>
      <c r="C37" s="45" t="str">
        <f>'Budget Source'!D37</f>
        <v>0370</v>
      </c>
      <c r="D37" s="45" t="str">
        <f>'Budget Source'!E37</f>
        <v>0061</v>
      </c>
      <c r="E37" s="45" t="str">
        <f t="shared" si="0"/>
        <v/>
      </c>
      <c r="F37" s="2" t="str">
        <f>'Budget Source'!F37</f>
        <v/>
      </c>
      <c r="G37" s="45" t="str">
        <f>IF('Budget Source'!G37="Y",'Budget Source'!F37&amp;'Budget Source'!C37&amp;'Budget Source'!D37,'Budget Source'!B37&amp;'Budget Source'!C37&amp;'Budget Source'!D37)</f>
        <v>0340370</v>
      </c>
      <c r="H37" s="45" t="str">
        <f t="shared" si="1"/>
        <v>03403700061</v>
      </c>
      <c r="I37" s="47">
        <f>'Budget Source'!I37</f>
        <v>0</v>
      </c>
      <c r="J37" s="2">
        <f>'Budget Source'!H37</f>
        <v>0</v>
      </c>
      <c r="K37" s="2" t="str">
        <f t="shared" si="2"/>
        <v/>
      </c>
      <c r="M37" t="s">
        <v>2522</v>
      </c>
      <c r="N37" t="str">
        <f>VLOOKUP(M37,'Budget Source'!J:K,2,FALSE)</f>
        <v>N</v>
      </c>
      <c r="O37" s="16">
        <f t="shared" si="3"/>
        <v>4080452</v>
      </c>
      <c r="P37" s="4">
        <f t="shared" si="4"/>
        <v>0.83210000000000006</v>
      </c>
      <c r="Q37" s="16">
        <f t="shared" si="5"/>
        <v>1624629</v>
      </c>
      <c r="R37" s="4">
        <f t="shared" si="6"/>
        <v>0.33129999999999998</v>
      </c>
    </row>
    <row r="38" spans="1:18" x14ac:dyDescent="0.35">
      <c r="A38" s="45" t="str">
        <f>'Budget Source'!B38</f>
        <v>03</v>
      </c>
      <c r="B38" s="45" t="str">
        <f>'Budget Source'!C38</f>
        <v>4</v>
      </c>
      <c r="C38" s="45" t="str">
        <f>'Budget Source'!D38</f>
        <v>0370</v>
      </c>
      <c r="D38" s="45" t="str">
        <f>'Budget Source'!E38</f>
        <v>0180</v>
      </c>
      <c r="E38" s="45" t="str">
        <f t="shared" si="0"/>
        <v>8</v>
      </c>
      <c r="F38" s="2" t="str">
        <f>'Budget Source'!F38</f>
        <v/>
      </c>
      <c r="G38" s="45" t="str">
        <f>IF('Budget Source'!G38="Y",'Budget Source'!F38&amp;'Budget Source'!C38&amp;'Budget Source'!D38,'Budget Source'!B38&amp;'Budget Source'!C38&amp;'Budget Source'!D38)</f>
        <v>0340370</v>
      </c>
      <c r="H38" s="45" t="str">
        <f t="shared" si="1"/>
        <v>03403700180</v>
      </c>
      <c r="I38" s="47">
        <f>'Budget Source'!I38</f>
        <v>8.3599999999999994E-2</v>
      </c>
      <c r="J38" s="2">
        <f>'Budget Source'!H38</f>
        <v>251548</v>
      </c>
      <c r="K38" s="2" t="str">
        <f t="shared" si="2"/>
        <v/>
      </c>
      <c r="M38" t="s">
        <v>2523</v>
      </c>
      <c r="N38" t="str">
        <f>VLOOKUP(M38,'Budget Source'!J:K,2,FALSE)</f>
        <v>N</v>
      </c>
      <c r="O38" s="16">
        <f t="shared" si="3"/>
        <v>9554546</v>
      </c>
      <c r="P38" s="4">
        <f t="shared" si="4"/>
        <v>1.2976999999999999</v>
      </c>
      <c r="Q38" s="16">
        <f t="shared" si="5"/>
        <v>3907403</v>
      </c>
      <c r="R38" s="4">
        <f t="shared" si="6"/>
        <v>0.54139999999999999</v>
      </c>
    </row>
    <row r="39" spans="1:18" x14ac:dyDescent="0.35">
      <c r="A39" s="45" t="str">
        <f>'Budget Source'!B39</f>
        <v>03</v>
      </c>
      <c r="B39" s="45" t="str">
        <f>'Budget Source'!C39</f>
        <v>4</v>
      </c>
      <c r="C39" s="45" t="str">
        <f>'Budget Source'!D39</f>
        <v>0370</v>
      </c>
      <c r="D39" s="45" t="str">
        <f>'Budget Source'!E39</f>
        <v>0187</v>
      </c>
      <c r="E39" s="45" t="str">
        <f t="shared" si="0"/>
        <v/>
      </c>
      <c r="F39" s="2" t="str">
        <f>'Budget Source'!F39</f>
        <v/>
      </c>
      <c r="G39" s="45" t="str">
        <f>IF('Budget Source'!G39="Y",'Budget Source'!F39&amp;'Budget Source'!C39&amp;'Budget Source'!D39,'Budget Source'!B39&amp;'Budget Source'!C39&amp;'Budget Source'!D39)</f>
        <v>0340370</v>
      </c>
      <c r="H39" s="45" t="str">
        <f t="shared" si="1"/>
        <v>03403700187</v>
      </c>
      <c r="I39" s="47">
        <f>'Budget Source'!I39</f>
        <v>0.4612</v>
      </c>
      <c r="J39" s="2">
        <f>'Budget Source'!H39</f>
        <v>1387728</v>
      </c>
      <c r="K39" s="2" t="str">
        <f t="shared" si="2"/>
        <v/>
      </c>
      <c r="M39" t="s">
        <v>2524</v>
      </c>
      <c r="N39" t="str">
        <f>VLOOKUP(M39,'Budget Source'!J:K,2,FALSE)</f>
        <v>Y</v>
      </c>
      <c r="O39" s="16">
        <f t="shared" si="3"/>
        <v>2808395</v>
      </c>
      <c r="P39" s="4">
        <f t="shared" si="4"/>
        <v>0.84460000000000002</v>
      </c>
      <c r="Q39" s="16">
        <f t="shared" si="5"/>
        <v>1337030</v>
      </c>
      <c r="R39" s="4">
        <f t="shared" si="6"/>
        <v>0.40210000000000001</v>
      </c>
    </row>
    <row r="40" spans="1:18" x14ac:dyDescent="0.35">
      <c r="A40" s="45" t="str">
        <f>'Budget Source'!B40</f>
        <v>03</v>
      </c>
      <c r="B40" s="45" t="str">
        <f>'Budget Source'!C40</f>
        <v>4</v>
      </c>
      <c r="C40" s="45" t="str">
        <f>'Budget Source'!D40</f>
        <v>0370</v>
      </c>
      <c r="D40" s="45" t="str">
        <f>'Budget Source'!E40</f>
        <v>3101</v>
      </c>
      <c r="E40" s="45" t="str">
        <f t="shared" si="0"/>
        <v/>
      </c>
      <c r="F40" s="2" t="str">
        <f>'Budget Source'!F40</f>
        <v/>
      </c>
      <c r="G40" s="45" t="str">
        <f>IF('Budget Source'!G40="Y",'Budget Source'!F40&amp;'Budget Source'!C40&amp;'Budget Source'!D40,'Budget Source'!B40&amp;'Budget Source'!C40&amp;'Budget Source'!D40)</f>
        <v>0340370</v>
      </c>
      <c r="H40" s="45" t="str">
        <f t="shared" si="1"/>
        <v>03403703101</v>
      </c>
      <c r="I40" s="47">
        <f>'Budget Source'!I40</f>
        <v>0</v>
      </c>
      <c r="J40" s="2">
        <f>'Budget Source'!H40</f>
        <v>0</v>
      </c>
      <c r="K40" s="2" t="str">
        <f t="shared" si="2"/>
        <v/>
      </c>
      <c r="M40" t="s">
        <v>2525</v>
      </c>
      <c r="N40" t="str">
        <f>VLOOKUP(M40,'Budget Source'!J:K,2,FALSE)</f>
        <v>Y</v>
      </c>
      <c r="O40" s="16">
        <f t="shared" si="3"/>
        <v>4713621</v>
      </c>
      <c r="P40" s="4">
        <f t="shared" si="4"/>
        <v>1.1223000000000001</v>
      </c>
      <c r="Q40" s="16">
        <f t="shared" si="5"/>
        <v>1112151</v>
      </c>
      <c r="R40" s="4">
        <f t="shared" si="6"/>
        <v>0.26479999999999998</v>
      </c>
    </row>
    <row r="41" spans="1:18" x14ac:dyDescent="0.35">
      <c r="A41" s="45" t="str">
        <f>'Budget Source'!B41</f>
        <v>03</v>
      </c>
      <c r="B41" s="45" t="str">
        <f>'Budget Source'!C41</f>
        <v>4</v>
      </c>
      <c r="C41" s="45" t="str">
        <f>'Budget Source'!D41</f>
        <v>0370</v>
      </c>
      <c r="D41" s="45" t="str">
        <f>'Budget Source'!E41</f>
        <v>3300</v>
      </c>
      <c r="E41" s="45" t="str">
        <f t="shared" si="0"/>
        <v/>
      </c>
      <c r="F41" s="2" t="str">
        <f>'Budget Source'!F41</f>
        <v/>
      </c>
      <c r="G41" s="45" t="str">
        <f>IF('Budget Source'!G41="Y",'Budget Source'!F41&amp;'Budget Source'!C41&amp;'Budget Source'!D41,'Budget Source'!B41&amp;'Budget Source'!C41&amp;'Budget Source'!D41)</f>
        <v>0340370</v>
      </c>
      <c r="H41" s="45" t="str">
        <f t="shared" si="1"/>
        <v>03403703300</v>
      </c>
      <c r="I41" s="47">
        <f>'Budget Source'!I41</f>
        <v>0.46289999999999998</v>
      </c>
      <c r="J41" s="2">
        <f>'Budget Source'!H41</f>
        <v>1392844</v>
      </c>
      <c r="K41" s="2" t="str">
        <f t="shared" si="2"/>
        <v/>
      </c>
      <c r="M41" t="s">
        <v>2526</v>
      </c>
      <c r="N41" t="str">
        <f>VLOOKUP(M41,'Budget Source'!J:K,2,FALSE)</f>
        <v>N</v>
      </c>
      <c r="O41" s="16">
        <f t="shared" si="3"/>
        <v>4379358</v>
      </c>
      <c r="P41" s="4">
        <f t="shared" si="4"/>
        <v>0.95890000000000009</v>
      </c>
      <c r="Q41" s="16">
        <f t="shared" si="5"/>
        <v>1549148</v>
      </c>
      <c r="R41" s="4">
        <f t="shared" si="6"/>
        <v>0.3392</v>
      </c>
    </row>
    <row r="42" spans="1:18" x14ac:dyDescent="0.35">
      <c r="A42" s="45" t="str">
        <f>'Budget Source'!B42</f>
        <v>03</v>
      </c>
      <c r="B42" s="45" t="str">
        <f>'Budget Source'!C42</f>
        <v>4</v>
      </c>
      <c r="C42" s="45" t="str">
        <f>'Budget Source'!D42</f>
        <v>4215</v>
      </c>
      <c r="D42" s="45" t="str">
        <f>'Budget Source'!E42</f>
        <v>0022</v>
      </c>
      <c r="E42" s="45" t="str">
        <f t="shared" si="0"/>
        <v/>
      </c>
      <c r="F42" s="2" t="str">
        <f>'Budget Source'!F42</f>
        <v>41</v>
      </c>
      <c r="G42" s="45" t="str">
        <f>IF('Budget Source'!G42="Y",'Budget Source'!F42&amp;'Budget Source'!C42&amp;'Budget Source'!D42,'Budget Source'!B42&amp;'Budget Source'!C42&amp;'Budget Source'!D42)</f>
        <v>4144215</v>
      </c>
      <c r="H42" s="45" t="str">
        <f t="shared" si="1"/>
        <v>41442150022</v>
      </c>
      <c r="I42" s="47">
        <f>'Budget Source'!I42</f>
        <v>0.38009999999999999</v>
      </c>
      <c r="J42" s="2">
        <f>'Budget Source'!H42</f>
        <v>31069</v>
      </c>
      <c r="K42" s="2" t="str">
        <f t="shared" si="2"/>
        <v/>
      </c>
      <c r="M42" t="s">
        <v>2527</v>
      </c>
      <c r="N42" t="str">
        <f>VLOOKUP(M42,'Budget Source'!J:K,2,FALSE)</f>
        <v>N</v>
      </c>
      <c r="O42" s="16">
        <f t="shared" si="3"/>
        <v>4060771</v>
      </c>
      <c r="P42" s="4">
        <f t="shared" si="4"/>
        <v>0.65110000000000001</v>
      </c>
      <c r="Q42" s="16">
        <f t="shared" si="5"/>
        <v>1097051</v>
      </c>
      <c r="R42" s="4">
        <f t="shared" si="6"/>
        <v>0.1759</v>
      </c>
    </row>
    <row r="43" spans="1:18" x14ac:dyDescent="0.35">
      <c r="A43" s="45" t="str">
        <f>'Budget Source'!B43</f>
        <v>03</v>
      </c>
      <c r="B43" s="45" t="str">
        <f>'Budget Source'!C43</f>
        <v>4</v>
      </c>
      <c r="C43" s="45" t="str">
        <f>'Budget Source'!D43</f>
        <v>4215</v>
      </c>
      <c r="D43" s="45" t="str">
        <f>'Budget Source'!E43</f>
        <v>0061</v>
      </c>
      <c r="E43" s="45" t="str">
        <f t="shared" si="0"/>
        <v/>
      </c>
      <c r="F43" s="2" t="str">
        <f>'Budget Source'!F43</f>
        <v>41</v>
      </c>
      <c r="G43" s="45" t="str">
        <f>IF('Budget Source'!G43="Y",'Budget Source'!F43&amp;'Budget Source'!C43&amp;'Budget Source'!D43,'Budget Source'!B43&amp;'Budget Source'!C43&amp;'Budget Source'!D43)</f>
        <v>4144215</v>
      </c>
      <c r="H43" s="45" t="str">
        <f t="shared" si="1"/>
        <v>41442150061</v>
      </c>
      <c r="I43" s="47">
        <f>'Budget Source'!I43</f>
        <v>0</v>
      </c>
      <c r="J43" s="2">
        <f>'Budget Source'!H43</f>
        <v>0</v>
      </c>
      <c r="K43" s="2" t="str">
        <f t="shared" si="2"/>
        <v/>
      </c>
      <c r="M43" t="s">
        <v>2528</v>
      </c>
      <c r="N43" t="str">
        <f>VLOOKUP(M43,'Budget Source'!J:K,2,FALSE)</f>
        <v>N</v>
      </c>
      <c r="O43" s="16">
        <f t="shared" si="3"/>
        <v>5983658</v>
      </c>
      <c r="P43" s="4">
        <f t="shared" si="4"/>
        <v>0.7511000000000001</v>
      </c>
      <c r="Q43" s="16">
        <f t="shared" si="5"/>
        <v>2355702</v>
      </c>
      <c r="R43" s="4">
        <f t="shared" si="6"/>
        <v>0.29570000000000002</v>
      </c>
    </row>
    <row r="44" spans="1:18" x14ac:dyDescent="0.35">
      <c r="A44" s="45" t="str">
        <f>'Budget Source'!B44</f>
        <v>03</v>
      </c>
      <c r="B44" s="45" t="str">
        <f>'Budget Source'!C44</f>
        <v>4</v>
      </c>
      <c r="C44" s="45" t="str">
        <f>'Budget Source'!D44</f>
        <v>4215</v>
      </c>
      <c r="D44" s="45" t="str">
        <f>'Budget Source'!E44</f>
        <v>0180</v>
      </c>
      <c r="E44" s="45" t="str">
        <f t="shared" si="0"/>
        <v>8</v>
      </c>
      <c r="F44" s="2" t="str">
        <f>'Budget Source'!F44</f>
        <v>41</v>
      </c>
      <c r="G44" s="45" t="str">
        <f>IF('Budget Source'!G44="Y",'Budget Source'!F44&amp;'Budget Source'!C44&amp;'Budget Source'!D44,'Budget Source'!B44&amp;'Budget Source'!C44&amp;'Budget Source'!D44)</f>
        <v>4144215</v>
      </c>
      <c r="H44" s="45" t="str">
        <f t="shared" si="1"/>
        <v>41442150180</v>
      </c>
      <c r="I44" s="47">
        <f>'Budget Source'!I44</f>
        <v>0.59750000000000003</v>
      </c>
      <c r="J44" s="2">
        <f>'Budget Source'!H44</f>
        <v>48785</v>
      </c>
      <c r="K44" s="2" t="str">
        <f t="shared" si="2"/>
        <v/>
      </c>
      <c r="M44" t="s">
        <v>2529</v>
      </c>
      <c r="N44" t="str">
        <f>VLOOKUP(M44,'Budget Source'!J:K,2,FALSE)</f>
        <v>Y</v>
      </c>
      <c r="O44" s="16">
        <f t="shared" si="3"/>
        <v>15549911</v>
      </c>
      <c r="P44" s="4">
        <f t="shared" si="4"/>
        <v>1.1589</v>
      </c>
      <c r="Q44" s="16">
        <f t="shared" si="5"/>
        <v>7546181</v>
      </c>
      <c r="R44" s="4">
        <f t="shared" si="6"/>
        <v>0.56240000000000001</v>
      </c>
    </row>
    <row r="45" spans="1:18" x14ac:dyDescent="0.35">
      <c r="A45" s="45" t="str">
        <f>'Budget Source'!B45</f>
        <v>03</v>
      </c>
      <c r="B45" s="45" t="str">
        <f>'Budget Source'!C45</f>
        <v>4</v>
      </c>
      <c r="C45" s="45" t="str">
        <f>'Budget Source'!D45</f>
        <v>4215</v>
      </c>
      <c r="D45" s="45" t="str">
        <f>'Budget Source'!E45</f>
        <v>0186</v>
      </c>
      <c r="E45" s="45" t="str">
        <f t="shared" si="0"/>
        <v>8</v>
      </c>
      <c r="F45" s="2" t="str">
        <f>'Budget Source'!F45</f>
        <v>41</v>
      </c>
      <c r="G45" s="45" t="str">
        <f>IF('Budget Source'!G45="Y",'Budget Source'!F45&amp;'Budget Source'!C45&amp;'Budget Source'!D45,'Budget Source'!B45&amp;'Budget Source'!C45&amp;'Budget Source'!D45)</f>
        <v>4144215</v>
      </c>
      <c r="H45" s="45" t="str">
        <f t="shared" si="1"/>
        <v>41442150186</v>
      </c>
      <c r="I45" s="47">
        <f>'Budget Source'!I45</f>
        <v>4.7899999999999998E-2</v>
      </c>
      <c r="J45" s="2">
        <f>'Budget Source'!H45</f>
        <v>3911</v>
      </c>
      <c r="K45" s="2" t="str">
        <f t="shared" si="2"/>
        <v/>
      </c>
      <c r="M45" t="s">
        <v>2530</v>
      </c>
      <c r="N45" t="str">
        <f>VLOOKUP(M45,'Budget Source'!J:K,2,FALSE)</f>
        <v>N</v>
      </c>
      <c r="O45" s="16">
        <f t="shared" si="3"/>
        <v>8535050</v>
      </c>
      <c r="P45" s="4">
        <f t="shared" si="4"/>
        <v>1.3117999999999999</v>
      </c>
      <c r="Q45" s="16">
        <f t="shared" si="5"/>
        <v>4408062</v>
      </c>
      <c r="R45" s="4">
        <f t="shared" si="6"/>
        <v>0.67749999999999999</v>
      </c>
    </row>
    <row r="46" spans="1:18" x14ac:dyDescent="0.35">
      <c r="A46" s="45" t="str">
        <f>'Budget Source'!B46</f>
        <v>03</v>
      </c>
      <c r="B46" s="45" t="str">
        <f>'Budget Source'!C46</f>
        <v>4</v>
      </c>
      <c r="C46" s="45" t="str">
        <f>'Budget Source'!D46</f>
        <v>4215</v>
      </c>
      <c r="D46" s="45" t="str">
        <f>'Budget Source'!E46</f>
        <v>3101</v>
      </c>
      <c r="E46" s="45" t="str">
        <f t="shared" si="0"/>
        <v/>
      </c>
      <c r="F46" s="2" t="str">
        <f>'Budget Source'!F46</f>
        <v>41</v>
      </c>
      <c r="G46" s="45" t="str">
        <f>IF('Budget Source'!G46="Y",'Budget Source'!F46&amp;'Budget Source'!C46&amp;'Budget Source'!D46,'Budget Source'!B46&amp;'Budget Source'!C46&amp;'Budget Source'!D46)</f>
        <v>4144215</v>
      </c>
      <c r="H46" s="45" t="str">
        <f t="shared" si="1"/>
        <v>41442153101</v>
      </c>
      <c r="I46" s="47">
        <f>'Budget Source'!I46</f>
        <v>0</v>
      </c>
      <c r="J46" s="2">
        <f>'Budget Source'!H46</f>
        <v>0</v>
      </c>
      <c r="K46" s="2" t="str">
        <f t="shared" si="2"/>
        <v/>
      </c>
      <c r="M46" t="s">
        <v>2531</v>
      </c>
      <c r="N46" t="str">
        <f>VLOOKUP(M46,'Budget Source'!J:K,2,FALSE)</f>
        <v>N</v>
      </c>
      <c r="O46" s="16">
        <f t="shared" si="3"/>
        <v>7428567</v>
      </c>
      <c r="P46" s="4">
        <f t="shared" si="4"/>
        <v>0.8841</v>
      </c>
      <c r="Q46" s="16">
        <f t="shared" si="5"/>
        <v>3352560</v>
      </c>
      <c r="R46" s="4">
        <f t="shared" si="6"/>
        <v>0.39900000000000002</v>
      </c>
    </row>
    <row r="47" spans="1:18" x14ac:dyDescent="0.35">
      <c r="A47" s="45" t="str">
        <f>'Budget Source'!B47</f>
        <v>03</v>
      </c>
      <c r="B47" s="45" t="str">
        <f>'Budget Source'!C47</f>
        <v>4</v>
      </c>
      <c r="C47" s="45" t="str">
        <f>'Budget Source'!D47</f>
        <v>4215</v>
      </c>
      <c r="D47" s="45" t="str">
        <f>'Budget Source'!E47</f>
        <v>3300</v>
      </c>
      <c r="E47" s="45" t="str">
        <f t="shared" si="0"/>
        <v/>
      </c>
      <c r="F47" s="2" t="str">
        <f>'Budget Source'!F47</f>
        <v>41</v>
      </c>
      <c r="G47" s="45" t="str">
        <f>IF('Budget Source'!G47="Y",'Budget Source'!F47&amp;'Budget Source'!C47&amp;'Budget Source'!D47,'Budget Source'!B47&amp;'Budget Source'!C47&amp;'Budget Source'!D47)</f>
        <v>4144215</v>
      </c>
      <c r="H47" s="45" t="str">
        <f t="shared" si="1"/>
        <v>41442153300</v>
      </c>
      <c r="I47" s="47">
        <f>'Budget Source'!I47</f>
        <v>0.44080000000000003</v>
      </c>
      <c r="J47" s="2">
        <f>'Budget Source'!H47</f>
        <v>35991</v>
      </c>
      <c r="K47" s="2" t="str">
        <f t="shared" si="2"/>
        <v/>
      </c>
      <c r="M47" t="s">
        <v>2532</v>
      </c>
      <c r="N47" t="str">
        <f>VLOOKUP(M47,'Budget Source'!J:K,2,FALSE)</f>
        <v>Y</v>
      </c>
      <c r="O47" s="16">
        <f t="shared" si="3"/>
        <v>7129961</v>
      </c>
      <c r="P47" s="4">
        <f t="shared" si="4"/>
        <v>0.68210000000000004</v>
      </c>
      <c r="Q47" s="16">
        <f t="shared" si="5"/>
        <v>3189197</v>
      </c>
      <c r="R47" s="4">
        <f t="shared" si="6"/>
        <v>0.30510000000000004</v>
      </c>
    </row>
    <row r="48" spans="1:18" x14ac:dyDescent="0.35">
      <c r="A48" s="45" t="str">
        <f>'Budget Source'!B48</f>
        <v>04</v>
      </c>
      <c r="B48" s="45" t="str">
        <f>'Budget Source'!C48</f>
        <v>4</v>
      </c>
      <c r="C48" s="45" t="str">
        <f>'Budget Source'!D48</f>
        <v>0395</v>
      </c>
      <c r="D48" s="45" t="str">
        <f>'Budget Source'!E48</f>
        <v>0022</v>
      </c>
      <c r="E48" s="45" t="str">
        <f t="shared" si="0"/>
        <v/>
      </c>
      <c r="F48" s="2" t="str">
        <f>'Budget Source'!F48</f>
        <v>04</v>
      </c>
      <c r="G48" s="45" t="str">
        <f>IF('Budget Source'!G48="Y",'Budget Source'!F48&amp;'Budget Source'!C48&amp;'Budget Source'!D48,'Budget Source'!B48&amp;'Budget Source'!C48&amp;'Budget Source'!D48)</f>
        <v>0440395</v>
      </c>
      <c r="H48" s="45" t="str">
        <f t="shared" si="1"/>
        <v>04403950022</v>
      </c>
      <c r="I48" s="47">
        <f>'Budget Source'!I48</f>
        <v>0.29110000000000003</v>
      </c>
      <c r="J48" s="2">
        <f>'Budget Source'!H48</f>
        <v>3245699</v>
      </c>
      <c r="K48" s="2" t="str">
        <f t="shared" si="2"/>
        <v>Y</v>
      </c>
      <c r="M48" t="s">
        <v>2533</v>
      </c>
      <c r="N48" t="str">
        <f>VLOOKUP(M48,'Budget Source'!J:K,2,FALSE)</f>
        <v>N</v>
      </c>
      <c r="O48" s="16">
        <f t="shared" si="3"/>
        <v>6947445</v>
      </c>
      <c r="P48" s="4">
        <f t="shared" si="4"/>
        <v>0.75339999999999996</v>
      </c>
      <c r="Q48" s="16">
        <f t="shared" si="5"/>
        <v>2368070</v>
      </c>
      <c r="R48" s="4">
        <f t="shared" si="6"/>
        <v>0.25679999999999997</v>
      </c>
    </row>
    <row r="49" spans="1:18" x14ac:dyDescent="0.35">
      <c r="A49" s="45" t="str">
        <f>'Budget Source'!B49</f>
        <v>04</v>
      </c>
      <c r="B49" s="45" t="str">
        <f>'Budget Source'!C49</f>
        <v>4</v>
      </c>
      <c r="C49" s="45" t="str">
        <f>'Budget Source'!D49</f>
        <v>0395</v>
      </c>
      <c r="D49" s="45" t="str">
        <f>'Budget Source'!E49</f>
        <v>0061</v>
      </c>
      <c r="E49" s="45" t="str">
        <f t="shared" si="0"/>
        <v/>
      </c>
      <c r="F49" s="2" t="str">
        <f>'Budget Source'!F49</f>
        <v>04</v>
      </c>
      <c r="G49" s="45" t="str">
        <f>IF('Budget Source'!G49="Y",'Budget Source'!F49&amp;'Budget Source'!C49&amp;'Budget Source'!D49,'Budget Source'!B49&amp;'Budget Source'!C49&amp;'Budget Source'!D49)</f>
        <v>0440395</v>
      </c>
      <c r="H49" s="45" t="str">
        <f t="shared" si="1"/>
        <v>04403950061</v>
      </c>
      <c r="I49" s="47">
        <f>'Budget Source'!I49</f>
        <v>0</v>
      </c>
      <c r="J49" s="2">
        <f>'Budget Source'!H49</f>
        <v>0</v>
      </c>
      <c r="K49" s="2" t="str">
        <f t="shared" si="2"/>
        <v>Y</v>
      </c>
      <c r="M49" t="s">
        <v>2534</v>
      </c>
      <c r="N49" t="str">
        <f>VLOOKUP(M49,'Budget Source'!J:K,2,FALSE)</f>
        <v>N</v>
      </c>
      <c r="O49" s="16">
        <f t="shared" si="3"/>
        <v>6856642</v>
      </c>
      <c r="P49" s="4">
        <f t="shared" si="4"/>
        <v>0.75759999999999994</v>
      </c>
      <c r="Q49" s="16">
        <f t="shared" si="5"/>
        <v>1671623</v>
      </c>
      <c r="R49" s="4">
        <f t="shared" si="6"/>
        <v>0.1847</v>
      </c>
    </row>
    <row r="50" spans="1:18" x14ac:dyDescent="0.35">
      <c r="A50" s="45" t="str">
        <f>'Budget Source'!B50</f>
        <v>04</v>
      </c>
      <c r="B50" s="45" t="str">
        <f>'Budget Source'!C50</f>
        <v>4</v>
      </c>
      <c r="C50" s="45" t="str">
        <f>'Budget Source'!D50</f>
        <v>0395</v>
      </c>
      <c r="D50" s="45" t="str">
        <f>'Budget Source'!E50</f>
        <v>0180</v>
      </c>
      <c r="E50" s="45" t="str">
        <f t="shared" si="0"/>
        <v>8</v>
      </c>
      <c r="F50" s="2" t="str">
        <f>'Budget Source'!F50</f>
        <v>04</v>
      </c>
      <c r="G50" s="45" t="str">
        <f>IF('Budget Source'!G50="Y",'Budget Source'!F50&amp;'Budget Source'!C50&amp;'Budget Source'!D50,'Budget Source'!B50&amp;'Budget Source'!C50&amp;'Budget Source'!D50)</f>
        <v>0440395</v>
      </c>
      <c r="H50" s="45" t="str">
        <f t="shared" si="1"/>
        <v>04403950180</v>
      </c>
      <c r="I50" s="47">
        <f>'Budget Source'!I50</f>
        <v>0.18809999999999999</v>
      </c>
      <c r="J50" s="2">
        <f>'Budget Source'!H50</f>
        <v>2097139</v>
      </c>
      <c r="K50" s="2" t="str">
        <f t="shared" si="2"/>
        <v>Y</v>
      </c>
      <c r="M50" t="s">
        <v>2535</v>
      </c>
      <c r="N50" t="str">
        <f>VLOOKUP(M50,'Budget Source'!J:K,2,FALSE)</f>
        <v>N</v>
      </c>
      <c r="O50" s="16">
        <f t="shared" si="3"/>
        <v>6052122</v>
      </c>
      <c r="P50" s="4">
        <f t="shared" si="4"/>
        <v>1.0836999999999999</v>
      </c>
      <c r="Q50" s="16">
        <f t="shared" si="5"/>
        <v>3327355</v>
      </c>
      <c r="R50" s="4">
        <f t="shared" si="6"/>
        <v>0.5958</v>
      </c>
    </row>
    <row r="51" spans="1:18" x14ac:dyDescent="0.35">
      <c r="A51" s="45" t="str">
        <f>'Budget Source'!B51</f>
        <v>04</v>
      </c>
      <c r="B51" s="45" t="str">
        <f>'Budget Source'!C51</f>
        <v>4</v>
      </c>
      <c r="C51" s="45" t="str">
        <f>'Budget Source'!D51</f>
        <v>0395</v>
      </c>
      <c r="D51" s="45" t="str">
        <f>'Budget Source'!E51</f>
        <v>3101</v>
      </c>
      <c r="E51" s="45" t="str">
        <f t="shared" si="0"/>
        <v/>
      </c>
      <c r="F51" s="2" t="str">
        <f>'Budget Source'!F51</f>
        <v>04</v>
      </c>
      <c r="G51" s="45" t="str">
        <f>IF('Budget Source'!G51="Y",'Budget Source'!F51&amp;'Budget Source'!C51&amp;'Budget Source'!D51,'Budget Source'!B51&amp;'Budget Source'!C51&amp;'Budget Source'!D51)</f>
        <v>0440395</v>
      </c>
      <c r="H51" s="45" t="str">
        <f t="shared" si="1"/>
        <v>04403953101</v>
      </c>
      <c r="I51" s="47">
        <f>'Budget Source'!I51</f>
        <v>0</v>
      </c>
      <c r="J51" s="2">
        <f>'Budget Source'!H51</f>
        <v>0</v>
      </c>
      <c r="K51" s="2" t="str">
        <f t="shared" si="2"/>
        <v>Y</v>
      </c>
      <c r="M51" t="s">
        <v>2536</v>
      </c>
      <c r="N51" t="str">
        <f>VLOOKUP(M51,'Budget Source'!J:K,2,FALSE)</f>
        <v>Y</v>
      </c>
      <c r="O51" s="16">
        <f t="shared" si="3"/>
        <v>13116165</v>
      </c>
      <c r="P51" s="4">
        <f t="shared" si="4"/>
        <v>0.80690000000000006</v>
      </c>
      <c r="Q51" s="16">
        <f t="shared" si="5"/>
        <v>4816359</v>
      </c>
      <c r="R51" s="4">
        <f t="shared" si="6"/>
        <v>0.29630000000000001</v>
      </c>
    </row>
    <row r="52" spans="1:18" x14ac:dyDescent="0.35">
      <c r="A52" s="45" t="str">
        <f>'Budget Source'!B52</f>
        <v>04</v>
      </c>
      <c r="B52" s="45" t="str">
        <f>'Budget Source'!C52</f>
        <v>4</v>
      </c>
      <c r="C52" s="45" t="str">
        <f>'Budget Source'!D52</f>
        <v>0395</v>
      </c>
      <c r="D52" s="45" t="str">
        <f>'Budget Source'!E52</f>
        <v>3300</v>
      </c>
      <c r="E52" s="45" t="str">
        <f t="shared" si="0"/>
        <v/>
      </c>
      <c r="F52" s="2" t="str">
        <f>'Budget Source'!F52</f>
        <v>04</v>
      </c>
      <c r="G52" s="45" t="str">
        <f>IF('Budget Source'!G52="Y",'Budget Source'!F52&amp;'Budget Source'!C52&amp;'Budget Source'!D52,'Budget Source'!B52&amp;'Budget Source'!C52&amp;'Budget Source'!D52)</f>
        <v>0440395</v>
      </c>
      <c r="H52" s="45" t="str">
        <f t="shared" si="1"/>
        <v>04403953300</v>
      </c>
      <c r="I52" s="47">
        <f>'Budget Source'!I52</f>
        <v>0.43309999999999998</v>
      </c>
      <c r="J52" s="2">
        <f>'Budget Source'!H52</f>
        <v>4828659</v>
      </c>
      <c r="K52" s="2" t="str">
        <f t="shared" si="2"/>
        <v>Y</v>
      </c>
      <c r="M52" t="s">
        <v>2804</v>
      </c>
      <c r="N52" t="str">
        <f>VLOOKUP(M52,'Budget Source'!J:K,2,FALSE)</f>
        <v>Y</v>
      </c>
      <c r="O52" s="16">
        <f t="shared" si="3"/>
        <v>0</v>
      </c>
      <c r="P52" s="4">
        <f t="shared" si="4"/>
        <v>0</v>
      </c>
      <c r="Q52" s="16">
        <f t="shared" si="5"/>
        <v>0</v>
      </c>
      <c r="R52" s="4">
        <f t="shared" si="6"/>
        <v>0</v>
      </c>
    </row>
    <row r="53" spans="1:18" x14ac:dyDescent="0.35">
      <c r="A53" s="45" t="str">
        <f>'Budget Source'!B53</f>
        <v>04</v>
      </c>
      <c r="B53" s="45" t="str">
        <f>'Budget Source'!C53</f>
        <v>4</v>
      </c>
      <c r="C53" s="45" t="str">
        <f>'Budget Source'!D53</f>
        <v>5995</v>
      </c>
      <c r="D53" s="45" t="str">
        <f>'Budget Source'!E53</f>
        <v>0061</v>
      </c>
      <c r="E53" s="45" t="str">
        <f t="shared" si="0"/>
        <v/>
      </c>
      <c r="F53" s="2" t="str">
        <f>'Budget Source'!F53</f>
        <v>56</v>
      </c>
      <c r="G53" s="45" t="str">
        <f>IF('Budget Source'!G53="Y",'Budget Source'!F53&amp;'Budget Source'!C53&amp;'Budget Source'!D53,'Budget Source'!B53&amp;'Budget Source'!C53&amp;'Budget Source'!D53)</f>
        <v>5645995</v>
      </c>
      <c r="H53" s="45" t="str">
        <f t="shared" si="1"/>
        <v>56459950061</v>
      </c>
      <c r="I53" s="47">
        <f>'Budget Source'!I53</f>
        <v>0</v>
      </c>
      <c r="J53" s="2">
        <f>'Budget Source'!H53</f>
        <v>0</v>
      </c>
      <c r="K53" s="2" t="str">
        <f t="shared" si="2"/>
        <v/>
      </c>
      <c r="M53" t="s">
        <v>2537</v>
      </c>
      <c r="N53" t="str">
        <f>VLOOKUP(M53,'Budget Source'!J:K,2,FALSE)</f>
        <v>N</v>
      </c>
      <c r="O53" s="16">
        <f t="shared" si="3"/>
        <v>8325732</v>
      </c>
      <c r="P53" s="4">
        <f t="shared" si="4"/>
        <v>1.0669</v>
      </c>
      <c r="Q53" s="16">
        <f t="shared" si="5"/>
        <v>3468730</v>
      </c>
      <c r="R53" s="4">
        <f t="shared" si="6"/>
        <v>0.44450000000000001</v>
      </c>
    </row>
    <row r="54" spans="1:18" x14ac:dyDescent="0.35">
      <c r="A54" s="45" t="str">
        <f>'Budget Source'!B54</f>
        <v>04</v>
      </c>
      <c r="B54" s="45" t="str">
        <f>'Budget Source'!C54</f>
        <v>4</v>
      </c>
      <c r="C54" s="45" t="str">
        <f>'Budget Source'!D54</f>
        <v>5995</v>
      </c>
      <c r="D54" s="45" t="str">
        <f>'Budget Source'!E54</f>
        <v>0180</v>
      </c>
      <c r="E54" s="45" t="str">
        <f t="shared" si="0"/>
        <v>8</v>
      </c>
      <c r="F54" s="2" t="str">
        <f>'Budget Source'!F54</f>
        <v>56</v>
      </c>
      <c r="G54" s="45" t="str">
        <f>IF('Budget Source'!G54="Y",'Budget Source'!F54&amp;'Budget Source'!C54&amp;'Budget Source'!D54,'Budget Source'!B54&amp;'Budget Source'!C54&amp;'Budget Source'!D54)</f>
        <v>5645995</v>
      </c>
      <c r="H54" s="45" t="str">
        <f t="shared" si="1"/>
        <v>56459950180</v>
      </c>
      <c r="I54" s="47">
        <f>'Budget Source'!I54</f>
        <v>0.1986</v>
      </c>
      <c r="J54" s="2">
        <f>'Budget Source'!H54</f>
        <v>219139</v>
      </c>
      <c r="K54" s="2" t="str">
        <f t="shared" si="2"/>
        <v/>
      </c>
      <c r="M54" t="s">
        <v>2538</v>
      </c>
      <c r="N54" t="str">
        <f>VLOOKUP(M54,'Budget Source'!J:K,2,FALSE)</f>
        <v>N</v>
      </c>
      <c r="O54" s="16">
        <f t="shared" si="3"/>
        <v>3180023</v>
      </c>
      <c r="P54" s="4">
        <f t="shared" si="4"/>
        <v>0.91799999999999993</v>
      </c>
      <c r="Q54" s="16">
        <f t="shared" si="5"/>
        <v>1439324</v>
      </c>
      <c r="R54" s="4">
        <f t="shared" si="6"/>
        <v>0.41549999999999998</v>
      </c>
    </row>
    <row r="55" spans="1:18" x14ac:dyDescent="0.35">
      <c r="A55" s="45" t="str">
        <f>'Budget Source'!B55</f>
        <v>04</v>
      </c>
      <c r="B55" s="45" t="str">
        <f>'Budget Source'!C55</f>
        <v>4</v>
      </c>
      <c r="C55" s="45" t="str">
        <f>'Budget Source'!D55</f>
        <v>5995</v>
      </c>
      <c r="D55" s="45" t="str">
        <f>'Budget Source'!E55</f>
        <v>3101</v>
      </c>
      <c r="E55" s="45" t="str">
        <f t="shared" si="0"/>
        <v/>
      </c>
      <c r="F55" s="2" t="str">
        <f>'Budget Source'!F55</f>
        <v>56</v>
      </c>
      <c r="G55" s="45" t="str">
        <f>IF('Budget Source'!G55="Y",'Budget Source'!F55&amp;'Budget Source'!C55&amp;'Budget Source'!D55,'Budget Source'!B55&amp;'Budget Source'!C55&amp;'Budget Source'!D55)</f>
        <v>5645995</v>
      </c>
      <c r="H55" s="45" t="str">
        <f t="shared" si="1"/>
        <v>56459953101</v>
      </c>
      <c r="I55" s="47">
        <f>'Budget Source'!I55</f>
        <v>0</v>
      </c>
      <c r="J55" s="2">
        <f>'Budget Source'!H55</f>
        <v>0</v>
      </c>
      <c r="K55" s="2" t="str">
        <f t="shared" si="2"/>
        <v/>
      </c>
      <c r="M55" t="s">
        <v>2539</v>
      </c>
      <c r="N55" t="str">
        <f>VLOOKUP(M55,'Budget Source'!J:K,2,FALSE)</f>
        <v>N</v>
      </c>
      <c r="O55" s="16">
        <f t="shared" si="3"/>
        <v>2403184</v>
      </c>
      <c r="P55" s="4">
        <f t="shared" si="4"/>
        <v>0.80590000000000006</v>
      </c>
      <c r="Q55" s="16">
        <f t="shared" si="5"/>
        <v>663791</v>
      </c>
      <c r="R55" s="4">
        <f t="shared" si="6"/>
        <v>0.22259999999999999</v>
      </c>
    </row>
    <row r="56" spans="1:18" x14ac:dyDescent="0.35">
      <c r="A56" s="45" t="str">
        <f>'Budget Source'!B56</f>
        <v>04</v>
      </c>
      <c r="B56" s="45" t="str">
        <f>'Budget Source'!C56</f>
        <v>4</v>
      </c>
      <c r="C56" s="45" t="str">
        <f>'Budget Source'!D56</f>
        <v>5995</v>
      </c>
      <c r="D56" s="45" t="str">
        <f>'Budget Source'!E56</f>
        <v>3300</v>
      </c>
      <c r="E56" s="45" t="str">
        <f t="shared" si="0"/>
        <v/>
      </c>
      <c r="F56" s="2" t="str">
        <f>'Budget Source'!F56</f>
        <v>56</v>
      </c>
      <c r="G56" s="45" t="str">
        <f>IF('Budget Source'!G56="Y",'Budget Source'!F56&amp;'Budget Source'!C56&amp;'Budget Source'!D56,'Budget Source'!B56&amp;'Budget Source'!C56&amp;'Budget Source'!D56)</f>
        <v>5645995</v>
      </c>
      <c r="H56" s="45" t="str">
        <f t="shared" si="1"/>
        <v>56459953300</v>
      </c>
      <c r="I56" s="47">
        <f>'Budget Source'!I56</f>
        <v>0.54810000000000003</v>
      </c>
      <c r="J56" s="2">
        <f>'Budget Source'!H56</f>
        <v>604785</v>
      </c>
      <c r="K56" s="2" t="str">
        <f t="shared" si="2"/>
        <v/>
      </c>
      <c r="M56" t="s">
        <v>2540</v>
      </c>
      <c r="N56" t="str">
        <f>VLOOKUP(M56,'Budget Source'!J:K,2,FALSE)</f>
        <v>N</v>
      </c>
      <c r="O56" s="16">
        <f t="shared" si="3"/>
        <v>1817673</v>
      </c>
      <c r="P56" s="4">
        <f t="shared" si="4"/>
        <v>1.0365</v>
      </c>
      <c r="Q56" s="16">
        <f t="shared" si="5"/>
        <v>701290</v>
      </c>
      <c r="R56" s="4">
        <f t="shared" si="6"/>
        <v>0.39989999999999998</v>
      </c>
    </row>
    <row r="57" spans="1:18" x14ac:dyDescent="0.35">
      <c r="A57" s="45" t="str">
        <f>'Budget Source'!B57</f>
        <v>04</v>
      </c>
      <c r="B57" s="45" t="str">
        <f>'Budget Source'!C57</f>
        <v>4</v>
      </c>
      <c r="C57" s="45" t="str">
        <f>'Budget Source'!D57</f>
        <v>8535</v>
      </c>
      <c r="D57" s="45" t="str">
        <f>'Budget Source'!E57</f>
        <v>0022</v>
      </c>
      <c r="E57" s="45" t="str">
        <f t="shared" si="0"/>
        <v/>
      </c>
      <c r="F57" s="2" t="str">
        <f>'Budget Source'!F57</f>
        <v>91</v>
      </c>
      <c r="G57" s="45" t="str">
        <f>IF('Budget Source'!G57="Y",'Budget Source'!F57&amp;'Budget Source'!C57&amp;'Budget Source'!D57,'Budget Source'!B57&amp;'Budget Source'!C57&amp;'Budget Source'!D57)</f>
        <v>9148535</v>
      </c>
      <c r="H57" s="45" t="str">
        <f t="shared" si="1"/>
        <v>91485350022</v>
      </c>
      <c r="I57" s="47">
        <f>'Budget Source'!I57</f>
        <v>0.25280000000000002</v>
      </c>
      <c r="J57" s="2">
        <f>'Budget Source'!H57</f>
        <v>179126</v>
      </c>
      <c r="K57" s="2" t="str">
        <f t="shared" si="2"/>
        <v/>
      </c>
      <c r="M57" t="s">
        <v>2541</v>
      </c>
      <c r="N57" t="str">
        <f>VLOOKUP(M57,'Budget Source'!J:K,2,FALSE)</f>
        <v>N</v>
      </c>
      <c r="O57" s="16">
        <f t="shared" si="3"/>
        <v>7105608</v>
      </c>
      <c r="P57" s="4">
        <f t="shared" si="4"/>
        <v>1.0453999999999999</v>
      </c>
      <c r="Q57" s="16">
        <f t="shared" si="5"/>
        <v>2471398</v>
      </c>
      <c r="R57" s="4">
        <f t="shared" si="6"/>
        <v>0.36359999999999998</v>
      </c>
    </row>
    <row r="58" spans="1:18" x14ac:dyDescent="0.35">
      <c r="A58" s="45" t="str">
        <f>'Budget Source'!B58</f>
        <v>04</v>
      </c>
      <c r="B58" s="45" t="str">
        <f>'Budget Source'!C58</f>
        <v>4</v>
      </c>
      <c r="C58" s="45" t="str">
        <f>'Budget Source'!D58</f>
        <v>8535</v>
      </c>
      <c r="D58" s="45" t="str">
        <f>'Budget Source'!E58</f>
        <v>0061</v>
      </c>
      <c r="E58" s="45" t="str">
        <f t="shared" si="0"/>
        <v/>
      </c>
      <c r="F58" s="2" t="str">
        <f>'Budget Source'!F58</f>
        <v>91</v>
      </c>
      <c r="G58" s="45" t="str">
        <f>IF('Budget Source'!G58="Y",'Budget Source'!F58&amp;'Budget Source'!C58&amp;'Budget Source'!D58,'Budget Source'!B58&amp;'Budget Source'!C58&amp;'Budget Source'!D58)</f>
        <v>9148535</v>
      </c>
      <c r="H58" s="45" t="str">
        <f t="shared" si="1"/>
        <v>91485350061</v>
      </c>
      <c r="I58" s="47">
        <f>'Budget Source'!I58</f>
        <v>0</v>
      </c>
      <c r="J58" s="2">
        <f>'Budget Source'!H58</f>
        <v>0</v>
      </c>
      <c r="K58" s="2" t="str">
        <f t="shared" si="2"/>
        <v/>
      </c>
      <c r="M58" t="s">
        <v>2542</v>
      </c>
      <c r="N58" t="str">
        <f>VLOOKUP(M58,'Budget Source'!J:K,2,FALSE)</f>
        <v>N</v>
      </c>
      <c r="O58" s="16">
        <f t="shared" si="3"/>
        <v>2462554</v>
      </c>
      <c r="P58" s="4">
        <f t="shared" si="4"/>
        <v>1.1063999999999998</v>
      </c>
      <c r="Q58" s="16">
        <f t="shared" si="5"/>
        <v>1247970</v>
      </c>
      <c r="R58" s="4">
        <f t="shared" si="6"/>
        <v>0.56069999999999998</v>
      </c>
    </row>
    <row r="59" spans="1:18" x14ac:dyDescent="0.35">
      <c r="A59" s="45" t="str">
        <f>'Budget Source'!B59</f>
        <v>04</v>
      </c>
      <c r="B59" s="45" t="str">
        <f>'Budget Source'!C59</f>
        <v>4</v>
      </c>
      <c r="C59" s="45" t="str">
        <f>'Budget Source'!D59</f>
        <v>8535</v>
      </c>
      <c r="D59" s="45" t="str">
        <f>'Budget Source'!E59</f>
        <v>0180</v>
      </c>
      <c r="E59" s="45" t="str">
        <f t="shared" si="0"/>
        <v>8</v>
      </c>
      <c r="F59" s="2" t="str">
        <f>'Budget Source'!F59</f>
        <v>91</v>
      </c>
      <c r="G59" s="45" t="str">
        <f>IF('Budget Source'!G59="Y",'Budget Source'!F59&amp;'Budget Source'!C59&amp;'Budget Source'!D59,'Budget Source'!B59&amp;'Budget Source'!C59&amp;'Budget Source'!D59)</f>
        <v>9148535</v>
      </c>
      <c r="H59" s="45" t="str">
        <f t="shared" si="1"/>
        <v>91485350180</v>
      </c>
      <c r="I59" s="47">
        <f>'Budget Source'!I59</f>
        <v>7.1300000000000002E-2</v>
      </c>
      <c r="J59" s="2">
        <f>'Budget Source'!H59</f>
        <v>50521</v>
      </c>
      <c r="K59" s="2" t="str">
        <f t="shared" si="2"/>
        <v/>
      </c>
      <c r="M59" t="s">
        <v>2543</v>
      </c>
      <c r="N59" t="str">
        <f>VLOOKUP(M59,'Budget Source'!J:K,2,FALSE)</f>
        <v>N</v>
      </c>
      <c r="O59" s="16">
        <f t="shared" si="3"/>
        <v>23441812</v>
      </c>
      <c r="P59" s="4">
        <f t="shared" si="4"/>
        <v>1.2050000000000001</v>
      </c>
      <c r="Q59" s="16">
        <f t="shared" si="5"/>
        <v>9736620</v>
      </c>
      <c r="R59" s="4">
        <f t="shared" si="6"/>
        <v>0.50049999999999994</v>
      </c>
    </row>
    <row r="60" spans="1:18" x14ac:dyDescent="0.35">
      <c r="A60" s="45" t="str">
        <f>'Budget Source'!B60</f>
        <v>04</v>
      </c>
      <c r="B60" s="45" t="str">
        <f>'Budget Source'!C60</f>
        <v>4</v>
      </c>
      <c r="C60" s="45" t="str">
        <f>'Budget Source'!D60</f>
        <v>8535</v>
      </c>
      <c r="D60" s="45" t="str">
        <f>'Budget Source'!E60</f>
        <v>3101</v>
      </c>
      <c r="E60" s="45" t="str">
        <f t="shared" si="0"/>
        <v/>
      </c>
      <c r="F60" s="2" t="str">
        <f>'Budget Source'!F60</f>
        <v>91</v>
      </c>
      <c r="G60" s="45" t="str">
        <f>IF('Budget Source'!G60="Y",'Budget Source'!F60&amp;'Budget Source'!C60&amp;'Budget Source'!D60,'Budget Source'!B60&amp;'Budget Source'!C60&amp;'Budget Source'!D60)</f>
        <v>9148535</v>
      </c>
      <c r="H60" s="45" t="str">
        <f t="shared" si="1"/>
        <v>91485353101</v>
      </c>
      <c r="I60" s="47">
        <f>'Budget Source'!I60</f>
        <v>0</v>
      </c>
      <c r="J60" s="2">
        <f>'Budget Source'!H60</f>
        <v>0</v>
      </c>
      <c r="K60" s="2" t="str">
        <f t="shared" si="2"/>
        <v/>
      </c>
      <c r="M60" t="s">
        <v>2544</v>
      </c>
      <c r="N60" t="str">
        <f>VLOOKUP(M60,'Budget Source'!J:K,2,FALSE)</f>
        <v>N</v>
      </c>
      <c r="O60" s="16">
        <f t="shared" si="3"/>
        <v>4369267</v>
      </c>
      <c r="P60" s="4">
        <f t="shared" si="4"/>
        <v>0.98509999999999998</v>
      </c>
      <c r="Q60" s="16">
        <f t="shared" si="5"/>
        <v>1388709</v>
      </c>
      <c r="R60" s="4">
        <f t="shared" si="6"/>
        <v>0.31309999999999999</v>
      </c>
    </row>
    <row r="61" spans="1:18" x14ac:dyDescent="0.35">
      <c r="A61" s="45" t="str">
        <f>'Budget Source'!B61</f>
        <v>04</v>
      </c>
      <c r="B61" s="45" t="str">
        <f>'Budget Source'!C61</f>
        <v>4</v>
      </c>
      <c r="C61" s="45" t="str">
        <f>'Budget Source'!D61</f>
        <v>8535</v>
      </c>
      <c r="D61" s="45" t="str">
        <f>'Budget Source'!E61</f>
        <v>3300</v>
      </c>
      <c r="E61" s="45" t="str">
        <f t="shared" si="0"/>
        <v/>
      </c>
      <c r="F61" s="2" t="str">
        <f>'Budget Source'!F61</f>
        <v>91</v>
      </c>
      <c r="G61" s="45" t="str">
        <f>IF('Budget Source'!G61="Y",'Budget Source'!F61&amp;'Budget Source'!C61&amp;'Budget Source'!D61,'Budget Source'!B61&amp;'Budget Source'!C61&amp;'Budget Source'!D61)</f>
        <v>9148535</v>
      </c>
      <c r="H61" s="45" t="str">
        <f t="shared" si="1"/>
        <v>91485353300</v>
      </c>
      <c r="I61" s="47">
        <f>'Budget Source'!I61</f>
        <v>0.36680000000000001</v>
      </c>
      <c r="J61" s="2">
        <f>'Budget Source'!H61</f>
        <v>259903</v>
      </c>
      <c r="K61" s="2" t="str">
        <f t="shared" si="2"/>
        <v/>
      </c>
      <c r="M61" t="s">
        <v>2545</v>
      </c>
      <c r="N61" t="str">
        <f>VLOOKUP(M61,'Budget Source'!J:K,2,FALSE)</f>
        <v>N</v>
      </c>
      <c r="O61" s="16">
        <f t="shared" si="3"/>
        <v>5937796</v>
      </c>
      <c r="P61" s="4">
        <f t="shared" si="4"/>
        <v>1.0478000000000001</v>
      </c>
      <c r="Q61" s="16">
        <f t="shared" si="5"/>
        <v>2266200</v>
      </c>
      <c r="R61" s="4">
        <f t="shared" si="6"/>
        <v>0.39990000000000003</v>
      </c>
    </row>
    <row r="62" spans="1:18" x14ac:dyDescent="0.35">
      <c r="A62" s="45" t="str">
        <f>'Budget Source'!B62</f>
        <v>05</v>
      </c>
      <c r="B62" s="45" t="str">
        <f>'Budget Source'!C62</f>
        <v>4</v>
      </c>
      <c r="C62" s="45" t="str">
        <f>'Budget Source'!D62</f>
        <v>0515</v>
      </c>
      <c r="D62" s="45" t="str">
        <f>'Budget Source'!E62</f>
        <v>0061</v>
      </c>
      <c r="E62" s="45" t="str">
        <f t="shared" si="0"/>
        <v/>
      </c>
      <c r="F62" s="2" t="str">
        <f>'Budget Source'!F62</f>
        <v/>
      </c>
      <c r="G62" s="45" t="str">
        <f>IF('Budget Source'!G62="Y",'Budget Source'!F62&amp;'Budget Source'!C62&amp;'Budget Source'!D62,'Budget Source'!B62&amp;'Budget Source'!C62&amp;'Budget Source'!D62)</f>
        <v>0540515</v>
      </c>
      <c r="H62" s="45" t="str">
        <f t="shared" si="1"/>
        <v>05405150061</v>
      </c>
      <c r="I62" s="47">
        <f>'Budget Source'!I62</f>
        <v>0</v>
      </c>
      <c r="J62" s="2">
        <f>'Budget Source'!H62</f>
        <v>0</v>
      </c>
      <c r="K62" s="2" t="str">
        <f t="shared" si="2"/>
        <v/>
      </c>
      <c r="M62" t="s">
        <v>2546</v>
      </c>
      <c r="N62" t="str">
        <f>VLOOKUP(M62,'Budget Source'!J:K,2,FALSE)</f>
        <v>N</v>
      </c>
      <c r="O62" s="16">
        <f t="shared" si="3"/>
        <v>6770398</v>
      </c>
      <c r="P62" s="4">
        <f t="shared" si="4"/>
        <v>1.1945000000000001</v>
      </c>
      <c r="Q62" s="16">
        <f t="shared" si="5"/>
        <v>2211798</v>
      </c>
      <c r="R62" s="4">
        <f t="shared" si="6"/>
        <v>0.40100000000000002</v>
      </c>
    </row>
    <row r="63" spans="1:18" x14ac:dyDescent="0.35">
      <c r="A63" s="45" t="str">
        <f>'Budget Source'!B63</f>
        <v>05</v>
      </c>
      <c r="B63" s="45" t="str">
        <f>'Budget Source'!C63</f>
        <v>4</v>
      </c>
      <c r="C63" s="45" t="str">
        <f>'Budget Source'!D63</f>
        <v>0515</v>
      </c>
      <c r="D63" s="45" t="str">
        <f>'Budget Source'!E63</f>
        <v>0180</v>
      </c>
      <c r="E63" s="45" t="str">
        <f t="shared" si="0"/>
        <v>8</v>
      </c>
      <c r="F63" s="2" t="str">
        <f>'Budget Source'!F63</f>
        <v/>
      </c>
      <c r="G63" s="45" t="str">
        <f>IF('Budget Source'!G63="Y",'Budget Source'!F63&amp;'Budget Source'!C63&amp;'Budget Source'!D63,'Budget Source'!B63&amp;'Budget Source'!C63&amp;'Budget Source'!D63)</f>
        <v>0540515</v>
      </c>
      <c r="H63" s="45" t="str">
        <f t="shared" si="1"/>
        <v>05405150180</v>
      </c>
      <c r="I63" s="47">
        <f>'Budget Source'!I63</f>
        <v>0.4148</v>
      </c>
      <c r="J63" s="2">
        <f>'Budget Source'!H63</f>
        <v>2469030</v>
      </c>
      <c r="K63" s="2" t="str">
        <f t="shared" si="2"/>
        <v/>
      </c>
      <c r="M63" t="s">
        <v>2547</v>
      </c>
      <c r="N63" t="str">
        <f>VLOOKUP(M63,'Budget Source'!J:K,2,FALSE)</f>
        <v>N</v>
      </c>
      <c r="O63" s="16">
        <f t="shared" si="3"/>
        <v>17411409</v>
      </c>
      <c r="P63" s="4">
        <f t="shared" si="4"/>
        <v>1.0083</v>
      </c>
      <c r="Q63" s="16">
        <f t="shared" si="5"/>
        <v>9507807</v>
      </c>
      <c r="R63" s="4">
        <f t="shared" si="6"/>
        <v>0.55059999999999998</v>
      </c>
    </row>
    <row r="64" spans="1:18" x14ac:dyDescent="0.35">
      <c r="A64" s="45" t="str">
        <f>'Budget Source'!B64</f>
        <v>05</v>
      </c>
      <c r="B64" s="45" t="str">
        <f>'Budget Source'!C64</f>
        <v>4</v>
      </c>
      <c r="C64" s="45" t="str">
        <f>'Budget Source'!D64</f>
        <v>0515</v>
      </c>
      <c r="D64" s="45" t="str">
        <f>'Budget Source'!E64</f>
        <v>3101</v>
      </c>
      <c r="E64" s="45" t="str">
        <f t="shared" si="0"/>
        <v/>
      </c>
      <c r="F64" s="2" t="str">
        <f>'Budget Source'!F64</f>
        <v/>
      </c>
      <c r="G64" s="45" t="str">
        <f>IF('Budget Source'!G64="Y",'Budget Source'!F64&amp;'Budget Source'!C64&amp;'Budget Source'!D64,'Budget Source'!B64&amp;'Budget Source'!C64&amp;'Budget Source'!D64)</f>
        <v>0540515</v>
      </c>
      <c r="H64" s="45" t="str">
        <f t="shared" si="1"/>
        <v>05405153101</v>
      </c>
      <c r="I64" s="47">
        <f>'Budget Source'!I64</f>
        <v>0</v>
      </c>
      <c r="J64" s="2">
        <f>'Budget Source'!H64</f>
        <v>0</v>
      </c>
      <c r="K64" s="2" t="str">
        <f t="shared" si="2"/>
        <v/>
      </c>
      <c r="M64" t="s">
        <v>2548</v>
      </c>
      <c r="N64" t="str">
        <f>VLOOKUP(M64,'Budget Source'!J:K,2,FALSE)</f>
        <v>N</v>
      </c>
      <c r="O64" s="16">
        <f t="shared" si="3"/>
        <v>10560000</v>
      </c>
      <c r="P64" s="4">
        <f t="shared" si="4"/>
        <v>0.95050000000000001</v>
      </c>
      <c r="Q64" s="16">
        <f t="shared" si="5"/>
        <v>6160463</v>
      </c>
      <c r="R64" s="4">
        <f t="shared" si="6"/>
        <v>0.55449999999999999</v>
      </c>
    </row>
    <row r="65" spans="1:18" x14ac:dyDescent="0.35">
      <c r="A65" s="45" t="str">
        <f>'Budget Source'!B65</f>
        <v>05</v>
      </c>
      <c r="B65" s="45" t="str">
        <f>'Budget Source'!C65</f>
        <v>4</v>
      </c>
      <c r="C65" s="45" t="str">
        <f>'Budget Source'!D65</f>
        <v>0515</v>
      </c>
      <c r="D65" s="45" t="str">
        <f>'Budget Source'!E65</f>
        <v>3300</v>
      </c>
      <c r="E65" s="45" t="str">
        <f t="shared" si="0"/>
        <v/>
      </c>
      <c r="F65" s="2" t="str">
        <f>'Budget Source'!F65</f>
        <v/>
      </c>
      <c r="G65" s="45" t="str">
        <f>IF('Budget Source'!G65="Y",'Budget Source'!F65&amp;'Budget Source'!C65&amp;'Budget Source'!D65,'Budget Source'!B65&amp;'Budget Source'!C65&amp;'Budget Source'!D65)</f>
        <v>0540515</v>
      </c>
      <c r="H65" s="45" t="str">
        <f t="shared" si="1"/>
        <v>05405153300</v>
      </c>
      <c r="I65" s="47">
        <f>'Budget Source'!I65</f>
        <v>0.55730000000000002</v>
      </c>
      <c r="J65" s="2">
        <f>'Budget Source'!H65</f>
        <v>3317238</v>
      </c>
      <c r="K65" s="2" t="str">
        <f t="shared" si="2"/>
        <v/>
      </c>
      <c r="M65" t="s">
        <v>2549</v>
      </c>
      <c r="N65" t="str">
        <f>VLOOKUP(M65,'Budget Source'!J:K,2,FALSE)</f>
        <v>N</v>
      </c>
      <c r="O65" s="16">
        <f t="shared" si="3"/>
        <v>9236076</v>
      </c>
      <c r="P65" s="4">
        <f t="shared" si="4"/>
        <v>1.3026</v>
      </c>
      <c r="Q65" s="16">
        <f t="shared" si="5"/>
        <v>5601489</v>
      </c>
      <c r="R65" s="4">
        <f t="shared" si="6"/>
        <v>0.79</v>
      </c>
    </row>
    <row r="66" spans="1:18" x14ac:dyDescent="0.35">
      <c r="A66" s="45" t="str">
        <f>'Budget Source'!B66</f>
        <v>05</v>
      </c>
      <c r="B66" s="45" t="str">
        <f>'Budget Source'!C66</f>
        <v>4</v>
      </c>
      <c r="C66" s="45" t="str">
        <f>'Budget Source'!D66</f>
        <v>3945</v>
      </c>
      <c r="D66" s="45" t="str">
        <f>'Budget Source'!E66</f>
        <v>0061</v>
      </c>
      <c r="E66" s="45" t="str">
        <f t="shared" si="0"/>
        <v/>
      </c>
      <c r="F66" s="2" t="str">
        <f>'Budget Source'!F66</f>
        <v>38</v>
      </c>
      <c r="G66" s="45" t="str">
        <f>IF('Budget Source'!G66="Y",'Budget Source'!F66&amp;'Budget Source'!C66&amp;'Budget Source'!D66,'Budget Source'!B66&amp;'Budget Source'!C66&amp;'Budget Source'!D66)</f>
        <v>3843945</v>
      </c>
      <c r="H66" s="45" t="str">
        <f t="shared" si="1"/>
        <v>38439450061</v>
      </c>
      <c r="I66" s="47">
        <f>'Budget Source'!I66</f>
        <v>0</v>
      </c>
      <c r="J66" s="2">
        <f>'Budget Source'!H66</f>
        <v>0</v>
      </c>
      <c r="K66" s="2" t="str">
        <f t="shared" si="2"/>
        <v/>
      </c>
      <c r="M66" t="s">
        <v>2550</v>
      </c>
      <c r="N66" t="str">
        <f>VLOOKUP(M66,'Budget Source'!J:K,2,FALSE)</f>
        <v>N</v>
      </c>
      <c r="O66" s="16">
        <f t="shared" si="3"/>
        <v>21149961</v>
      </c>
      <c r="P66" s="4">
        <f t="shared" si="4"/>
        <v>1.3211999999999999</v>
      </c>
      <c r="Q66" s="16">
        <f t="shared" si="5"/>
        <v>12415917</v>
      </c>
      <c r="R66" s="4">
        <f t="shared" si="6"/>
        <v>0.77559999999999996</v>
      </c>
    </row>
    <row r="67" spans="1:18" x14ac:dyDescent="0.35">
      <c r="A67" s="45" t="str">
        <f>'Budget Source'!B67</f>
        <v>05</v>
      </c>
      <c r="B67" s="45" t="str">
        <f>'Budget Source'!C67</f>
        <v>4</v>
      </c>
      <c r="C67" s="45" t="str">
        <f>'Budget Source'!D67</f>
        <v>3945</v>
      </c>
      <c r="D67" s="45" t="str">
        <f>'Budget Source'!E67</f>
        <v>0180</v>
      </c>
      <c r="E67" s="45" t="str">
        <f t="shared" ref="E67:E130" si="7">IF(OR(D67="0187",D67="0287"),"",IF(MID(D67,3,1)="8","8",""))</f>
        <v>8</v>
      </c>
      <c r="F67" s="2" t="str">
        <f>'Budget Source'!F67</f>
        <v>38</v>
      </c>
      <c r="G67" s="45" t="str">
        <f>IF('Budget Source'!G67="Y",'Budget Source'!F67&amp;'Budget Source'!C67&amp;'Budget Source'!D67,'Budget Source'!B67&amp;'Budget Source'!C67&amp;'Budget Source'!D67)</f>
        <v>3843945</v>
      </c>
      <c r="H67" s="45" t="str">
        <f t="shared" ref="H67:H130" si="8">G67&amp;D67</f>
        <v>38439450180</v>
      </c>
      <c r="I67" s="47">
        <f>'Budget Source'!I67</f>
        <v>0.39979999999999999</v>
      </c>
      <c r="J67" s="2">
        <f>'Budget Source'!H67</f>
        <v>7121</v>
      </c>
      <c r="K67" s="2" t="str">
        <f t="shared" ref="K67:K130" si="9">IF(F67="","",IF(F67=A67,"Y",""))</f>
        <v/>
      </c>
      <c r="M67" t="s">
        <v>2551</v>
      </c>
      <c r="N67" t="str">
        <f>VLOOKUP(M67,'Budget Source'!J:K,2,FALSE)</f>
        <v>N</v>
      </c>
      <c r="O67" s="16">
        <f t="shared" ref="O67:O130" si="10">SUMIF(G:G,M67,J:J)</f>
        <v>24678232</v>
      </c>
      <c r="P67" s="4">
        <f t="shared" ref="P67:P130" si="11">IF(N67="N",SUMIF(G:G,M67,I:I),SUMIFS(I:I,G:G,M67,K:K,"Y"))</f>
        <v>1.2031000000000001</v>
      </c>
      <c r="Q67" s="16">
        <f t="shared" ref="Q67:Q130" si="12">SUMIFS(J:J,G:G,M67,E:E,"8")</f>
        <v>16399507</v>
      </c>
      <c r="R67" s="4">
        <f t="shared" ref="R67:R130" si="13">IF(N67="N",SUMIFS(I:I,G:G,M67,E:E,"8"),SUMIFS(I:I,G:G,M67,K:K,"Y",E:E,"8"))</f>
        <v>0.79949999999999999</v>
      </c>
    </row>
    <row r="68" spans="1:18" x14ac:dyDescent="0.35">
      <c r="A68" s="45" t="str">
        <f>'Budget Source'!B68</f>
        <v>05</v>
      </c>
      <c r="B68" s="45" t="str">
        <f>'Budget Source'!C68</f>
        <v>4</v>
      </c>
      <c r="C68" s="45" t="str">
        <f>'Budget Source'!D68</f>
        <v>3945</v>
      </c>
      <c r="D68" s="45" t="str">
        <f>'Budget Source'!E68</f>
        <v>0186</v>
      </c>
      <c r="E68" s="45" t="str">
        <f t="shared" si="7"/>
        <v>8</v>
      </c>
      <c r="F68" s="2" t="str">
        <f>'Budget Source'!F68</f>
        <v>38</v>
      </c>
      <c r="G68" s="45" t="str">
        <f>IF('Budget Source'!G68="Y",'Budget Source'!F68&amp;'Budget Source'!C68&amp;'Budget Source'!D68,'Budget Source'!B68&amp;'Budget Source'!C68&amp;'Budget Source'!D68)</f>
        <v>3843945</v>
      </c>
      <c r="H68" s="45" t="str">
        <f t="shared" si="8"/>
        <v>38439450186</v>
      </c>
      <c r="I68" s="47">
        <f>'Budget Source'!I68</f>
        <v>5.3400000000000003E-2</v>
      </c>
      <c r="J68" s="2">
        <f>'Budget Source'!H68</f>
        <v>951</v>
      </c>
      <c r="K68" s="2" t="str">
        <f t="shared" si="9"/>
        <v/>
      </c>
      <c r="M68" t="s">
        <v>2552</v>
      </c>
      <c r="N68" t="str">
        <f>VLOOKUP(M68,'Budget Source'!J:K,2,FALSE)</f>
        <v>Y</v>
      </c>
      <c r="O68" s="16">
        <f t="shared" si="10"/>
        <v>15125749</v>
      </c>
      <c r="P68" s="4">
        <f t="shared" si="11"/>
        <v>0.96460000000000001</v>
      </c>
      <c r="Q68" s="16">
        <f t="shared" si="12"/>
        <v>6998591</v>
      </c>
      <c r="R68" s="4">
        <f t="shared" si="13"/>
        <v>0.44840000000000002</v>
      </c>
    </row>
    <row r="69" spans="1:18" x14ac:dyDescent="0.35">
      <c r="A69" s="45" t="str">
        <f>'Budget Source'!B69</f>
        <v>05</v>
      </c>
      <c r="B69" s="45" t="str">
        <f>'Budget Source'!C69</f>
        <v>4</v>
      </c>
      <c r="C69" s="45" t="str">
        <f>'Budget Source'!D69</f>
        <v>3945</v>
      </c>
      <c r="D69" s="45" t="str">
        <f>'Budget Source'!E69</f>
        <v>3101</v>
      </c>
      <c r="E69" s="45" t="str">
        <f t="shared" si="7"/>
        <v/>
      </c>
      <c r="F69" s="2" t="str">
        <f>'Budget Source'!F69</f>
        <v>38</v>
      </c>
      <c r="G69" s="45" t="str">
        <f>IF('Budget Source'!G69="Y",'Budget Source'!F69&amp;'Budget Source'!C69&amp;'Budget Source'!D69,'Budget Source'!B69&amp;'Budget Source'!C69&amp;'Budget Source'!D69)</f>
        <v>3843945</v>
      </c>
      <c r="H69" s="45" t="str">
        <f t="shared" si="8"/>
        <v>38439453101</v>
      </c>
      <c r="I69" s="47">
        <f>'Budget Source'!I69</f>
        <v>0</v>
      </c>
      <c r="J69" s="2">
        <f>'Budget Source'!H69</f>
        <v>0</v>
      </c>
      <c r="K69" s="2" t="str">
        <f t="shared" si="9"/>
        <v/>
      </c>
      <c r="M69" t="s">
        <v>2553</v>
      </c>
      <c r="N69" t="str">
        <f>VLOOKUP(M69,'Budget Source'!J:K,2,FALSE)</f>
        <v>N</v>
      </c>
      <c r="O69" s="16">
        <f t="shared" si="10"/>
        <v>41643778</v>
      </c>
      <c r="P69" s="4">
        <f t="shared" si="11"/>
        <v>0.91970000000000007</v>
      </c>
      <c r="Q69" s="16">
        <f t="shared" si="12"/>
        <v>14960729</v>
      </c>
      <c r="R69" s="4">
        <f t="shared" si="13"/>
        <v>0.33190000000000003</v>
      </c>
    </row>
    <row r="70" spans="1:18" x14ac:dyDescent="0.35">
      <c r="A70" s="45" t="str">
        <f>'Budget Source'!B70</f>
        <v>05</v>
      </c>
      <c r="B70" s="45" t="str">
        <f>'Budget Source'!C70</f>
        <v>4</v>
      </c>
      <c r="C70" s="45" t="str">
        <f>'Budget Source'!D70</f>
        <v>3945</v>
      </c>
      <c r="D70" s="45" t="str">
        <f>'Budget Source'!E70</f>
        <v>3300</v>
      </c>
      <c r="E70" s="45" t="str">
        <f t="shared" si="7"/>
        <v/>
      </c>
      <c r="F70" s="2" t="str">
        <f>'Budget Source'!F70</f>
        <v>38</v>
      </c>
      <c r="G70" s="45" t="str">
        <f>IF('Budget Source'!G70="Y",'Budget Source'!F70&amp;'Budget Source'!C70&amp;'Budget Source'!D70,'Budget Source'!B70&amp;'Budget Source'!C70&amp;'Budget Source'!D70)</f>
        <v>3843945</v>
      </c>
      <c r="H70" s="45" t="str">
        <f t="shared" si="8"/>
        <v>38439453300</v>
      </c>
      <c r="I70" s="47">
        <f>'Budget Source'!I70</f>
        <v>0.5796</v>
      </c>
      <c r="J70" s="2">
        <f>'Budget Source'!H70</f>
        <v>10323</v>
      </c>
      <c r="K70" s="2" t="str">
        <f t="shared" si="9"/>
        <v/>
      </c>
      <c r="M70" t="s">
        <v>2554</v>
      </c>
      <c r="N70" t="str">
        <f>VLOOKUP(M70,'Budget Source'!J:K,2,FALSE)</f>
        <v>N</v>
      </c>
      <c r="O70" s="16">
        <f t="shared" si="10"/>
        <v>31612028</v>
      </c>
      <c r="P70" s="4">
        <f t="shared" si="11"/>
        <v>1.5653999999999999</v>
      </c>
      <c r="Q70" s="16">
        <f t="shared" si="12"/>
        <v>9138672</v>
      </c>
      <c r="R70" s="4">
        <f t="shared" si="13"/>
        <v>0.48459999999999998</v>
      </c>
    </row>
    <row r="71" spans="1:18" x14ac:dyDescent="0.35">
      <c r="A71" s="45" t="str">
        <f>'Budget Source'!B71</f>
        <v>06</v>
      </c>
      <c r="B71" s="45" t="str">
        <f>'Budget Source'!C71</f>
        <v>4</v>
      </c>
      <c r="C71" s="45" t="str">
        <f>'Budget Source'!D71</f>
        <v>0615</v>
      </c>
      <c r="D71" s="45" t="str">
        <f>'Budget Source'!E71</f>
        <v>0061</v>
      </c>
      <c r="E71" s="45" t="str">
        <f t="shared" si="7"/>
        <v/>
      </c>
      <c r="F71" s="2" t="str">
        <f>'Budget Source'!F71</f>
        <v/>
      </c>
      <c r="G71" s="45" t="str">
        <f>IF('Budget Source'!G71="Y",'Budget Source'!F71&amp;'Budget Source'!C71&amp;'Budget Source'!D71,'Budget Source'!B71&amp;'Budget Source'!C71&amp;'Budget Source'!D71)</f>
        <v>0640615</v>
      </c>
      <c r="H71" s="45" t="str">
        <f t="shared" si="8"/>
        <v>06406150061</v>
      </c>
      <c r="I71" s="47">
        <f>'Budget Source'!I71</f>
        <v>0</v>
      </c>
      <c r="J71" s="2">
        <f>'Budget Source'!H71</f>
        <v>0</v>
      </c>
      <c r="K71" s="2" t="str">
        <f t="shared" si="9"/>
        <v/>
      </c>
      <c r="M71" t="s">
        <v>2555</v>
      </c>
      <c r="N71" t="str">
        <f>VLOOKUP(M71,'Budget Source'!J:K,2,FALSE)</f>
        <v>N</v>
      </c>
      <c r="O71" s="16">
        <f t="shared" si="10"/>
        <v>10854036</v>
      </c>
      <c r="P71" s="4">
        <f t="shared" si="11"/>
        <v>1.1802999999999999</v>
      </c>
      <c r="Q71" s="16">
        <f t="shared" si="12"/>
        <v>3106408</v>
      </c>
      <c r="R71" s="4">
        <f t="shared" si="13"/>
        <v>0.33779999999999999</v>
      </c>
    </row>
    <row r="72" spans="1:18" x14ac:dyDescent="0.35">
      <c r="A72" s="45" t="str">
        <f>'Budget Source'!B72</f>
        <v>06</v>
      </c>
      <c r="B72" s="45" t="str">
        <f>'Budget Source'!C72</f>
        <v>4</v>
      </c>
      <c r="C72" s="45" t="str">
        <f>'Budget Source'!D72</f>
        <v>0615</v>
      </c>
      <c r="D72" s="45" t="str">
        <f>'Budget Source'!E72</f>
        <v>0180</v>
      </c>
      <c r="E72" s="45" t="str">
        <f t="shared" si="7"/>
        <v>8</v>
      </c>
      <c r="F72" s="2" t="str">
        <f>'Budget Source'!F72</f>
        <v/>
      </c>
      <c r="G72" s="45" t="str">
        <f>IF('Budget Source'!G72="Y",'Budget Source'!F72&amp;'Budget Source'!C72&amp;'Budget Source'!D72,'Budget Source'!B72&amp;'Budget Source'!C72&amp;'Budget Source'!D72)</f>
        <v>0640615</v>
      </c>
      <c r="H72" s="45" t="str">
        <f t="shared" si="8"/>
        <v>06406150180</v>
      </c>
      <c r="I72" s="47">
        <f>'Budget Source'!I72</f>
        <v>0.50819999999999999</v>
      </c>
      <c r="J72" s="2">
        <f>'Budget Source'!H72</f>
        <v>4691386</v>
      </c>
      <c r="K72" s="2" t="str">
        <f t="shared" si="9"/>
        <v/>
      </c>
      <c r="M72" t="s">
        <v>2557</v>
      </c>
      <c r="N72" t="str">
        <f>VLOOKUP(M72,'Budget Source'!J:K,2,FALSE)</f>
        <v>N</v>
      </c>
      <c r="O72" s="16">
        <f t="shared" si="10"/>
        <v>45371381</v>
      </c>
      <c r="P72" s="4">
        <f t="shared" si="11"/>
        <v>1.0554999999999999</v>
      </c>
      <c r="Q72" s="16">
        <f t="shared" si="12"/>
        <v>16922985</v>
      </c>
      <c r="R72" s="4">
        <f t="shared" si="13"/>
        <v>0.39700000000000002</v>
      </c>
    </row>
    <row r="73" spans="1:18" x14ac:dyDescent="0.35">
      <c r="A73" s="45" t="str">
        <f>'Budget Source'!B73</f>
        <v>06</v>
      </c>
      <c r="B73" s="45" t="str">
        <f>'Budget Source'!C73</f>
        <v>4</v>
      </c>
      <c r="C73" s="45" t="str">
        <f>'Budget Source'!D73</f>
        <v>0615</v>
      </c>
      <c r="D73" s="45" t="str">
        <f>'Budget Source'!E73</f>
        <v>3101</v>
      </c>
      <c r="E73" s="45" t="str">
        <f t="shared" si="7"/>
        <v/>
      </c>
      <c r="F73" s="2" t="str">
        <f>'Budget Source'!F73</f>
        <v/>
      </c>
      <c r="G73" s="45" t="str">
        <f>IF('Budget Source'!G73="Y",'Budget Source'!F73&amp;'Budget Source'!C73&amp;'Budget Source'!D73,'Budget Source'!B73&amp;'Budget Source'!C73&amp;'Budget Source'!D73)</f>
        <v>0640615</v>
      </c>
      <c r="H73" s="45" t="str">
        <f t="shared" si="8"/>
        <v>06406153101</v>
      </c>
      <c r="I73" s="47">
        <f>'Budget Source'!I73</f>
        <v>0</v>
      </c>
      <c r="J73" s="2">
        <f>'Budget Source'!H73</f>
        <v>0</v>
      </c>
      <c r="K73" s="2" t="str">
        <f t="shared" si="9"/>
        <v/>
      </c>
      <c r="M73" t="s">
        <v>2558</v>
      </c>
      <c r="N73" t="str">
        <f>VLOOKUP(M73,'Budget Source'!J:K,2,FALSE)</f>
        <v>N</v>
      </c>
      <c r="O73" s="16">
        <f t="shared" si="10"/>
        <v>2999777</v>
      </c>
      <c r="P73" s="4">
        <f t="shared" si="11"/>
        <v>0.96290000000000009</v>
      </c>
      <c r="Q73" s="16">
        <f t="shared" si="12"/>
        <v>1591947</v>
      </c>
      <c r="R73" s="4">
        <f t="shared" si="13"/>
        <v>0.51100000000000001</v>
      </c>
    </row>
    <row r="74" spans="1:18" x14ac:dyDescent="0.35">
      <c r="A74" s="45" t="str">
        <f>'Budget Source'!B74</f>
        <v>06</v>
      </c>
      <c r="B74" s="45" t="str">
        <f>'Budget Source'!C74</f>
        <v>4</v>
      </c>
      <c r="C74" s="45" t="str">
        <f>'Budget Source'!D74</f>
        <v>0615</v>
      </c>
      <c r="D74" s="45" t="str">
        <f>'Budget Source'!E74</f>
        <v>3300</v>
      </c>
      <c r="E74" s="45" t="str">
        <f t="shared" si="7"/>
        <v/>
      </c>
      <c r="F74" s="2" t="str">
        <f>'Budget Source'!F74</f>
        <v/>
      </c>
      <c r="G74" s="45" t="str">
        <f>IF('Budget Source'!G74="Y",'Budget Source'!F74&amp;'Budget Source'!C74&amp;'Budget Source'!D74,'Budget Source'!B74&amp;'Budget Source'!C74&amp;'Budget Source'!D74)</f>
        <v>0640615</v>
      </c>
      <c r="H74" s="45" t="str">
        <f t="shared" si="8"/>
        <v>06406153300</v>
      </c>
      <c r="I74" s="47">
        <f>'Budget Source'!I74</f>
        <v>0.43330000000000002</v>
      </c>
      <c r="J74" s="2">
        <f>'Budget Source'!H74</f>
        <v>3999956</v>
      </c>
      <c r="K74" s="2" t="str">
        <f t="shared" si="9"/>
        <v/>
      </c>
      <c r="M74" t="s">
        <v>2559</v>
      </c>
      <c r="N74" t="str">
        <f>VLOOKUP(M74,'Budget Source'!J:K,2,FALSE)</f>
        <v>Y</v>
      </c>
      <c r="O74" s="16">
        <f t="shared" si="10"/>
        <v>2752679</v>
      </c>
      <c r="P74" s="4">
        <f t="shared" si="11"/>
        <v>0.72520000000000007</v>
      </c>
      <c r="Q74" s="16">
        <f t="shared" si="12"/>
        <v>1174785</v>
      </c>
      <c r="R74" s="4">
        <f t="shared" si="13"/>
        <v>0.3095</v>
      </c>
    </row>
    <row r="75" spans="1:18" x14ac:dyDescent="0.35">
      <c r="A75" s="45" t="str">
        <f>'Budget Source'!B75</f>
        <v>06</v>
      </c>
      <c r="B75" s="45" t="str">
        <f>'Budget Source'!C75</f>
        <v>4</v>
      </c>
      <c r="C75" s="45" t="str">
        <f>'Budget Source'!D75</f>
        <v>0630</v>
      </c>
      <c r="D75" s="45" t="str">
        <f>'Budget Source'!E75</f>
        <v>0022</v>
      </c>
      <c r="E75" s="45" t="str">
        <f t="shared" si="7"/>
        <v/>
      </c>
      <c r="F75" s="2" t="str">
        <f>'Budget Source'!F75</f>
        <v/>
      </c>
      <c r="G75" s="45" t="str">
        <f>IF('Budget Source'!G75="Y",'Budget Source'!F75&amp;'Budget Source'!C75&amp;'Budget Source'!D75,'Budget Source'!B75&amp;'Budget Source'!C75&amp;'Budget Source'!D75)</f>
        <v>0640630</v>
      </c>
      <c r="H75" s="45" t="str">
        <f t="shared" si="8"/>
        <v>06406300022</v>
      </c>
      <c r="I75" s="47">
        <f>'Budget Source'!I75</f>
        <v>0.23519999999999999</v>
      </c>
      <c r="J75" s="2">
        <f>'Budget Source'!H75</f>
        <v>11754466</v>
      </c>
      <c r="K75" s="2" t="str">
        <f t="shared" si="9"/>
        <v/>
      </c>
      <c r="M75" t="s">
        <v>2560</v>
      </c>
      <c r="N75" t="str">
        <f>VLOOKUP(M75,'Budget Source'!J:K,2,FALSE)</f>
        <v>N</v>
      </c>
      <c r="O75" s="16">
        <f t="shared" si="10"/>
        <v>5340684</v>
      </c>
      <c r="P75" s="4">
        <f t="shared" si="11"/>
        <v>0.98120000000000007</v>
      </c>
      <c r="Q75" s="16">
        <f t="shared" si="12"/>
        <v>2699734</v>
      </c>
      <c r="R75" s="4">
        <f t="shared" si="13"/>
        <v>0.496</v>
      </c>
    </row>
    <row r="76" spans="1:18" x14ac:dyDescent="0.35">
      <c r="A76" s="45" t="str">
        <f>'Budget Source'!B76</f>
        <v>06</v>
      </c>
      <c r="B76" s="45" t="str">
        <f>'Budget Source'!C76</f>
        <v>4</v>
      </c>
      <c r="C76" s="45" t="str">
        <f>'Budget Source'!D76</f>
        <v>0630</v>
      </c>
      <c r="D76" s="45" t="str">
        <f>'Budget Source'!E76</f>
        <v>0061</v>
      </c>
      <c r="E76" s="45" t="str">
        <f t="shared" si="7"/>
        <v/>
      </c>
      <c r="F76" s="2" t="str">
        <f>'Budget Source'!F76</f>
        <v/>
      </c>
      <c r="G76" s="45" t="str">
        <f>IF('Budget Source'!G76="Y",'Budget Source'!F76&amp;'Budget Source'!C76&amp;'Budget Source'!D76,'Budget Source'!B76&amp;'Budget Source'!C76&amp;'Budget Source'!D76)</f>
        <v>0640630</v>
      </c>
      <c r="H76" s="45" t="str">
        <f t="shared" si="8"/>
        <v>06406300061</v>
      </c>
      <c r="I76" s="47">
        <f>'Budget Source'!I76</f>
        <v>0</v>
      </c>
      <c r="J76" s="2">
        <f>'Budget Source'!H76</f>
        <v>0</v>
      </c>
      <c r="K76" s="2" t="str">
        <f t="shared" si="9"/>
        <v/>
      </c>
      <c r="M76" t="s">
        <v>2561</v>
      </c>
      <c r="N76" t="str">
        <f>VLOOKUP(M76,'Budget Source'!J:K,2,FALSE)</f>
        <v>N</v>
      </c>
      <c r="O76" s="16">
        <f t="shared" si="10"/>
        <v>9813380</v>
      </c>
      <c r="P76" s="4">
        <f t="shared" si="11"/>
        <v>1.0026000000000002</v>
      </c>
      <c r="Q76" s="16">
        <f t="shared" si="12"/>
        <v>3748778</v>
      </c>
      <c r="R76" s="4">
        <f t="shared" si="13"/>
        <v>0.38300000000000001</v>
      </c>
    </row>
    <row r="77" spans="1:18" x14ac:dyDescent="0.35">
      <c r="A77" s="45" t="str">
        <f>'Budget Source'!B77</f>
        <v>06</v>
      </c>
      <c r="B77" s="45" t="str">
        <f>'Budget Source'!C77</f>
        <v>4</v>
      </c>
      <c r="C77" s="45" t="str">
        <f>'Budget Source'!D77</f>
        <v>0630</v>
      </c>
      <c r="D77" s="45" t="str">
        <f>'Budget Source'!E77</f>
        <v>0180</v>
      </c>
      <c r="E77" s="45" t="str">
        <f t="shared" si="7"/>
        <v>8</v>
      </c>
      <c r="F77" s="2" t="str">
        <f>'Budget Source'!F77</f>
        <v/>
      </c>
      <c r="G77" s="45" t="str">
        <f>IF('Budget Source'!G77="Y",'Budget Source'!F77&amp;'Budget Source'!C77&amp;'Budget Source'!D77,'Budget Source'!B77&amp;'Budget Source'!C77&amp;'Budget Source'!D77)</f>
        <v>0640630</v>
      </c>
      <c r="H77" s="45" t="str">
        <f t="shared" si="8"/>
        <v>06406300180</v>
      </c>
      <c r="I77" s="47">
        <f>'Budget Source'!I77</f>
        <v>0.68700000000000006</v>
      </c>
      <c r="J77" s="2">
        <f>'Budget Source'!H77</f>
        <v>30639973</v>
      </c>
      <c r="K77" s="2" t="str">
        <f t="shared" si="9"/>
        <v/>
      </c>
      <c r="M77" t="s">
        <v>2805</v>
      </c>
      <c r="N77" t="str">
        <f>VLOOKUP(M77,'Budget Source'!J:K,2,FALSE)</f>
        <v>Y</v>
      </c>
      <c r="O77" s="16">
        <f t="shared" si="10"/>
        <v>0</v>
      </c>
      <c r="P77" s="4">
        <f t="shared" si="11"/>
        <v>0</v>
      </c>
      <c r="Q77" s="16">
        <f t="shared" si="12"/>
        <v>0</v>
      </c>
      <c r="R77" s="4">
        <f t="shared" si="13"/>
        <v>0</v>
      </c>
    </row>
    <row r="78" spans="1:18" x14ac:dyDescent="0.35">
      <c r="A78" s="45" t="str">
        <f>'Budget Source'!B78</f>
        <v>06</v>
      </c>
      <c r="B78" s="45" t="str">
        <f>'Budget Source'!C78</f>
        <v>4</v>
      </c>
      <c r="C78" s="45" t="str">
        <f>'Budget Source'!D78</f>
        <v>0630</v>
      </c>
      <c r="D78" s="45" t="str">
        <f>'Budget Source'!E78</f>
        <v>0186</v>
      </c>
      <c r="E78" s="45" t="str">
        <f t="shared" si="7"/>
        <v>8</v>
      </c>
      <c r="F78" s="2" t="str">
        <f>'Budget Source'!F78</f>
        <v/>
      </c>
      <c r="G78" s="45" t="str">
        <f>IF('Budget Source'!G78="Y",'Budget Source'!F78&amp;'Budget Source'!C78&amp;'Budget Source'!D78,'Budget Source'!B78&amp;'Budget Source'!C78&amp;'Budget Source'!D78)</f>
        <v>0640630</v>
      </c>
      <c r="H78" s="45" t="str">
        <f t="shared" si="8"/>
        <v>06406300186</v>
      </c>
      <c r="I78" s="47">
        <f>'Budget Source'!I78</f>
        <v>7.4000000000000003E-3</v>
      </c>
      <c r="J78" s="2">
        <f>'Budget Source'!H78</f>
        <v>330038</v>
      </c>
      <c r="K78" s="2" t="str">
        <f t="shared" si="9"/>
        <v/>
      </c>
      <c r="M78" t="s">
        <v>2806</v>
      </c>
      <c r="N78" t="str">
        <f>VLOOKUP(M78,'Budget Source'!J:K,2,FALSE)</f>
        <v>Y</v>
      </c>
      <c r="O78" s="16">
        <f t="shared" si="10"/>
        <v>0</v>
      </c>
      <c r="P78" s="4">
        <f t="shared" si="11"/>
        <v>0</v>
      </c>
      <c r="Q78" s="16">
        <f t="shared" si="12"/>
        <v>0</v>
      </c>
      <c r="R78" s="4">
        <f t="shared" si="13"/>
        <v>0</v>
      </c>
    </row>
    <row r="79" spans="1:18" x14ac:dyDescent="0.35">
      <c r="A79" s="45" t="str">
        <f>'Budget Source'!B79</f>
        <v>06</v>
      </c>
      <c r="B79" s="45" t="str">
        <f>'Budget Source'!C79</f>
        <v>4</v>
      </c>
      <c r="C79" s="45" t="str">
        <f>'Budget Source'!D79</f>
        <v>0630</v>
      </c>
      <c r="D79" s="45" t="str">
        <f>'Budget Source'!E79</f>
        <v>0287</v>
      </c>
      <c r="E79" s="45" t="str">
        <f t="shared" si="7"/>
        <v/>
      </c>
      <c r="F79" s="2" t="str">
        <f>'Budget Source'!F79</f>
        <v/>
      </c>
      <c r="G79" s="45" t="str">
        <f>IF('Budget Source'!G79="Y",'Budget Source'!F79&amp;'Budget Source'!C79&amp;'Budget Source'!D79,'Budget Source'!B79&amp;'Budget Source'!C79&amp;'Budget Source'!D79)</f>
        <v>0640630</v>
      </c>
      <c r="H79" s="45" t="str">
        <f t="shared" si="8"/>
        <v>06406300287</v>
      </c>
      <c r="I79" s="47">
        <f>'Budget Source'!I79</f>
        <v>0.10539999999999999</v>
      </c>
      <c r="J79" s="2">
        <f>'Budget Source'!H79</f>
        <v>5267520</v>
      </c>
      <c r="K79" s="2" t="str">
        <f t="shared" si="9"/>
        <v/>
      </c>
      <c r="M79" t="s">
        <v>2562</v>
      </c>
      <c r="N79" t="str">
        <f>VLOOKUP(M79,'Budget Source'!J:K,2,FALSE)</f>
        <v>N</v>
      </c>
      <c r="O79" s="16">
        <f t="shared" si="10"/>
        <v>6148881</v>
      </c>
      <c r="P79" s="4">
        <f t="shared" si="11"/>
        <v>0.81400000000000006</v>
      </c>
      <c r="Q79" s="16">
        <f t="shared" si="12"/>
        <v>3069908</v>
      </c>
      <c r="R79" s="4">
        <f t="shared" si="13"/>
        <v>0.40639999999999998</v>
      </c>
    </row>
    <row r="80" spans="1:18" x14ac:dyDescent="0.35">
      <c r="A80" s="45" t="str">
        <f>'Budget Source'!B80</f>
        <v>06</v>
      </c>
      <c r="B80" s="45" t="str">
        <f>'Budget Source'!C80</f>
        <v>4</v>
      </c>
      <c r="C80" s="45" t="str">
        <f>'Budget Source'!D80</f>
        <v>0630</v>
      </c>
      <c r="D80" s="45" t="str">
        <f>'Budget Source'!E80</f>
        <v>3101</v>
      </c>
      <c r="E80" s="45" t="str">
        <f t="shared" si="7"/>
        <v/>
      </c>
      <c r="F80" s="2" t="str">
        <f>'Budget Source'!F80</f>
        <v/>
      </c>
      <c r="G80" s="45" t="str">
        <f>IF('Budget Source'!G80="Y",'Budget Source'!F80&amp;'Budget Source'!C80&amp;'Budget Source'!D80,'Budget Source'!B80&amp;'Budget Source'!C80&amp;'Budget Source'!D80)</f>
        <v>0640630</v>
      </c>
      <c r="H80" s="45" t="str">
        <f t="shared" si="8"/>
        <v>06406303101</v>
      </c>
      <c r="I80" s="47">
        <f>'Budget Source'!I80</f>
        <v>0</v>
      </c>
      <c r="J80" s="2">
        <f>'Budget Source'!H80</f>
        <v>0</v>
      </c>
      <c r="K80" s="2" t="str">
        <f t="shared" si="9"/>
        <v/>
      </c>
      <c r="M80" t="s">
        <v>2563</v>
      </c>
      <c r="N80" t="str">
        <f>VLOOKUP(M80,'Budget Source'!J:K,2,FALSE)</f>
        <v>Y</v>
      </c>
      <c r="O80" s="16">
        <f t="shared" si="10"/>
        <v>2737027</v>
      </c>
      <c r="P80" s="4">
        <f t="shared" si="11"/>
        <v>0.755</v>
      </c>
      <c r="Q80" s="16">
        <f t="shared" si="12"/>
        <v>399135</v>
      </c>
      <c r="R80" s="4">
        <f t="shared" si="13"/>
        <v>0.1101</v>
      </c>
    </row>
    <row r="81" spans="1:18" x14ac:dyDescent="0.35">
      <c r="A81" s="45" t="str">
        <f>'Budget Source'!B81</f>
        <v>06</v>
      </c>
      <c r="B81" s="45" t="str">
        <f>'Budget Source'!C81</f>
        <v>4</v>
      </c>
      <c r="C81" s="45" t="str">
        <f>'Budget Source'!D81</f>
        <v>0630</v>
      </c>
      <c r="D81" s="45" t="str">
        <f>'Budget Source'!E81</f>
        <v>3300</v>
      </c>
      <c r="E81" s="45" t="str">
        <f t="shared" si="7"/>
        <v/>
      </c>
      <c r="F81" s="2" t="str">
        <f>'Budget Source'!F81</f>
        <v/>
      </c>
      <c r="G81" s="45" t="str">
        <f>IF('Budget Source'!G81="Y",'Budget Source'!F81&amp;'Budget Source'!C81&amp;'Budget Source'!D81,'Budget Source'!B81&amp;'Budget Source'!C81&amp;'Budget Source'!D81)</f>
        <v>0640630</v>
      </c>
      <c r="H81" s="45" t="str">
        <f t="shared" si="8"/>
        <v>06406303300</v>
      </c>
      <c r="I81" s="47">
        <f>'Budget Source'!I81</f>
        <v>0.24970000000000001</v>
      </c>
      <c r="J81" s="2">
        <f>'Budget Source'!H81</f>
        <v>11136537</v>
      </c>
      <c r="K81" s="2" t="str">
        <f t="shared" si="9"/>
        <v/>
      </c>
      <c r="M81" t="s">
        <v>2807</v>
      </c>
      <c r="N81" t="str">
        <f>VLOOKUP(M81,'Budget Source'!J:K,2,FALSE)</f>
        <v>Y</v>
      </c>
      <c r="O81" s="16">
        <f t="shared" si="10"/>
        <v>0</v>
      </c>
      <c r="P81" s="4">
        <f t="shared" si="11"/>
        <v>0</v>
      </c>
      <c r="Q81" s="16">
        <f t="shared" si="12"/>
        <v>0</v>
      </c>
      <c r="R81" s="4">
        <f t="shared" si="13"/>
        <v>0</v>
      </c>
    </row>
    <row r="82" spans="1:18" x14ac:dyDescent="0.35">
      <c r="A82" s="45" t="str">
        <f>'Budget Source'!B82</f>
        <v>06</v>
      </c>
      <c r="B82" s="45" t="str">
        <f>'Budget Source'!C82</f>
        <v>4</v>
      </c>
      <c r="C82" s="45" t="str">
        <f>'Budget Source'!D82</f>
        <v>0665</v>
      </c>
      <c r="D82" s="45" t="str">
        <f>'Budget Source'!E82</f>
        <v>0022</v>
      </c>
      <c r="E82" s="45" t="str">
        <f t="shared" si="7"/>
        <v/>
      </c>
      <c r="F82" s="2" t="str">
        <f>'Budget Source'!F82</f>
        <v/>
      </c>
      <c r="G82" s="45" t="str">
        <f>IF('Budget Source'!G82="Y",'Budget Source'!F82&amp;'Budget Source'!C82&amp;'Budget Source'!D82,'Budget Source'!B82&amp;'Budget Source'!C82&amp;'Budget Source'!D82)</f>
        <v>0640665</v>
      </c>
      <c r="H82" s="45" t="str">
        <f t="shared" si="8"/>
        <v>06406650022</v>
      </c>
      <c r="I82" s="47">
        <f>'Budget Source'!I82</f>
        <v>0.12939999999999999</v>
      </c>
      <c r="J82" s="2">
        <f>'Budget Source'!H82</f>
        <v>4725904</v>
      </c>
      <c r="K82" s="2" t="str">
        <f t="shared" si="9"/>
        <v/>
      </c>
      <c r="M82" t="s">
        <v>2808</v>
      </c>
      <c r="N82" t="str">
        <f>VLOOKUP(M82,'Budget Source'!J:K,2,FALSE)</f>
        <v>Y</v>
      </c>
      <c r="O82" s="16">
        <f t="shared" si="10"/>
        <v>0</v>
      </c>
      <c r="P82" s="4">
        <f t="shared" si="11"/>
        <v>0</v>
      </c>
      <c r="Q82" s="16">
        <f t="shared" si="12"/>
        <v>0</v>
      </c>
      <c r="R82" s="4">
        <f t="shared" si="13"/>
        <v>0</v>
      </c>
    </row>
    <row r="83" spans="1:18" x14ac:dyDescent="0.35">
      <c r="A83" s="45" t="str">
        <f>'Budget Source'!B83</f>
        <v>06</v>
      </c>
      <c r="B83" s="45" t="str">
        <f>'Budget Source'!C83</f>
        <v>4</v>
      </c>
      <c r="C83" s="45" t="str">
        <f>'Budget Source'!D83</f>
        <v>0665</v>
      </c>
      <c r="D83" s="45" t="str">
        <f>'Budget Source'!E83</f>
        <v>0061</v>
      </c>
      <c r="E83" s="45" t="str">
        <f t="shared" si="7"/>
        <v/>
      </c>
      <c r="F83" s="2" t="str">
        <f>'Budget Source'!F83</f>
        <v/>
      </c>
      <c r="G83" s="45" t="str">
        <f>IF('Budget Source'!G83="Y",'Budget Source'!F83&amp;'Budget Source'!C83&amp;'Budget Source'!D83,'Budget Source'!B83&amp;'Budget Source'!C83&amp;'Budget Source'!D83)</f>
        <v>0640665</v>
      </c>
      <c r="H83" s="45" t="str">
        <f t="shared" si="8"/>
        <v>06406650061</v>
      </c>
      <c r="I83" s="47">
        <f>'Budget Source'!I83</f>
        <v>0</v>
      </c>
      <c r="J83" s="2">
        <f>'Budget Source'!H83</f>
        <v>0</v>
      </c>
      <c r="K83" s="2" t="str">
        <f t="shared" si="9"/>
        <v/>
      </c>
      <c r="M83" t="s">
        <v>2809</v>
      </c>
      <c r="N83" t="str">
        <f>VLOOKUP(M83,'Budget Source'!J:K,2,FALSE)</f>
        <v>Y</v>
      </c>
      <c r="O83" s="16">
        <f t="shared" si="10"/>
        <v>0</v>
      </c>
      <c r="P83" s="4">
        <f t="shared" si="11"/>
        <v>0</v>
      </c>
      <c r="Q83" s="16">
        <f t="shared" si="12"/>
        <v>0</v>
      </c>
      <c r="R83" s="4">
        <f t="shared" si="13"/>
        <v>0</v>
      </c>
    </row>
    <row r="84" spans="1:18" x14ac:dyDescent="0.35">
      <c r="A84" s="45" t="str">
        <f>'Budget Source'!B84</f>
        <v>06</v>
      </c>
      <c r="B84" s="45" t="str">
        <f>'Budget Source'!C84</f>
        <v>4</v>
      </c>
      <c r="C84" s="45" t="str">
        <f>'Budget Source'!D84</f>
        <v>0665</v>
      </c>
      <c r="D84" s="45" t="str">
        <f>'Budget Source'!E84</f>
        <v>0180</v>
      </c>
      <c r="E84" s="45" t="str">
        <f t="shared" si="7"/>
        <v>8</v>
      </c>
      <c r="F84" s="2" t="str">
        <f>'Budget Source'!F84</f>
        <v/>
      </c>
      <c r="G84" s="45" t="str">
        <f>IF('Budget Source'!G84="Y",'Budget Source'!F84&amp;'Budget Source'!C84&amp;'Budget Source'!D84,'Budget Source'!B84&amp;'Budget Source'!C84&amp;'Budget Source'!D84)</f>
        <v>0640665</v>
      </c>
      <c r="H84" s="45" t="str">
        <f t="shared" si="8"/>
        <v>06406650180</v>
      </c>
      <c r="I84" s="47">
        <f>'Budget Source'!I84</f>
        <v>0.37280000000000002</v>
      </c>
      <c r="J84" s="2">
        <f>'Budget Source'!H84</f>
        <v>9618853</v>
      </c>
      <c r="K84" s="2" t="str">
        <f t="shared" si="9"/>
        <v/>
      </c>
      <c r="M84" t="s">
        <v>2564</v>
      </c>
      <c r="N84" t="str">
        <f>VLOOKUP(M84,'Budget Source'!J:K,2,FALSE)</f>
        <v>N</v>
      </c>
      <c r="O84" s="16">
        <f t="shared" si="10"/>
        <v>2616829</v>
      </c>
      <c r="P84" s="4">
        <f t="shared" si="11"/>
        <v>0.82569999999999999</v>
      </c>
      <c r="Q84" s="16">
        <f t="shared" si="12"/>
        <v>237692</v>
      </c>
      <c r="R84" s="4">
        <f t="shared" si="13"/>
        <v>7.4999999999999997E-2</v>
      </c>
    </row>
    <row r="85" spans="1:18" x14ac:dyDescent="0.35">
      <c r="A85" s="45" t="str">
        <f>'Budget Source'!B85</f>
        <v>06</v>
      </c>
      <c r="B85" s="45" t="str">
        <f>'Budget Source'!C85</f>
        <v>4</v>
      </c>
      <c r="C85" s="45" t="str">
        <f>'Budget Source'!D85</f>
        <v>0665</v>
      </c>
      <c r="D85" s="45" t="str">
        <f>'Budget Source'!E85</f>
        <v>0287</v>
      </c>
      <c r="E85" s="45" t="str">
        <f t="shared" si="7"/>
        <v/>
      </c>
      <c r="F85" s="2" t="str">
        <f>'Budget Source'!F85</f>
        <v/>
      </c>
      <c r="G85" s="45" t="str">
        <f>IF('Budget Source'!G85="Y",'Budget Source'!F85&amp;'Budget Source'!C85&amp;'Budget Source'!D85,'Budget Source'!B85&amp;'Budget Source'!C85&amp;'Budget Source'!D85)</f>
        <v>0640665</v>
      </c>
      <c r="H85" s="45" t="str">
        <f t="shared" si="8"/>
        <v>06406650287</v>
      </c>
      <c r="I85" s="47">
        <f>'Budget Source'!I85</f>
        <v>0.20669999999999999</v>
      </c>
      <c r="J85" s="2">
        <f>'Budget Source'!H85</f>
        <v>7549029</v>
      </c>
      <c r="K85" s="2" t="str">
        <f t="shared" si="9"/>
        <v/>
      </c>
      <c r="M85" t="s">
        <v>2565</v>
      </c>
      <c r="N85" t="str">
        <f>VLOOKUP(M85,'Budget Source'!J:K,2,FALSE)</f>
        <v>N</v>
      </c>
      <c r="O85" s="16">
        <f t="shared" si="10"/>
        <v>12559014</v>
      </c>
      <c r="P85" s="4">
        <f t="shared" si="11"/>
        <v>1.2082999999999999</v>
      </c>
      <c r="Q85" s="16">
        <f t="shared" si="12"/>
        <v>4945443</v>
      </c>
      <c r="R85" s="4">
        <f t="shared" si="13"/>
        <v>0.4758</v>
      </c>
    </row>
    <row r="86" spans="1:18" x14ac:dyDescent="0.35">
      <c r="A86" s="45" t="str">
        <f>'Budget Source'!B86</f>
        <v>06</v>
      </c>
      <c r="B86" s="45" t="str">
        <f>'Budget Source'!C86</f>
        <v>4</v>
      </c>
      <c r="C86" s="45" t="str">
        <f>'Budget Source'!D86</f>
        <v>0665</v>
      </c>
      <c r="D86" s="45" t="str">
        <f>'Budget Source'!E86</f>
        <v>3101</v>
      </c>
      <c r="E86" s="45" t="str">
        <f t="shared" si="7"/>
        <v/>
      </c>
      <c r="F86" s="2" t="str">
        <f>'Budget Source'!F86</f>
        <v/>
      </c>
      <c r="G86" s="45" t="str">
        <f>IF('Budget Source'!G86="Y",'Budget Source'!F86&amp;'Budget Source'!C86&amp;'Budget Source'!D86,'Budget Source'!B86&amp;'Budget Source'!C86&amp;'Budget Source'!D86)</f>
        <v>0640665</v>
      </c>
      <c r="H86" s="45" t="str">
        <f t="shared" si="8"/>
        <v>06406653101</v>
      </c>
      <c r="I86" s="47">
        <f>'Budget Source'!I86</f>
        <v>0</v>
      </c>
      <c r="J86" s="2">
        <f>'Budget Source'!H86</f>
        <v>0</v>
      </c>
      <c r="K86" s="2" t="str">
        <f t="shared" si="9"/>
        <v/>
      </c>
      <c r="M86" t="s">
        <v>2566</v>
      </c>
      <c r="N86" t="str">
        <f>VLOOKUP(M86,'Budget Source'!J:K,2,FALSE)</f>
        <v>N</v>
      </c>
      <c r="O86" s="16">
        <f t="shared" si="10"/>
        <v>8612284</v>
      </c>
      <c r="P86" s="4">
        <f t="shared" si="11"/>
        <v>0.74980000000000002</v>
      </c>
      <c r="Q86" s="16">
        <f t="shared" si="12"/>
        <v>2476405</v>
      </c>
      <c r="R86" s="4">
        <f t="shared" si="13"/>
        <v>0.21560000000000001</v>
      </c>
    </row>
    <row r="87" spans="1:18" x14ac:dyDescent="0.35">
      <c r="A87" s="45" t="str">
        <f>'Budget Source'!B87</f>
        <v>06</v>
      </c>
      <c r="B87" s="45" t="str">
        <f>'Budget Source'!C87</f>
        <v>4</v>
      </c>
      <c r="C87" s="45" t="str">
        <f>'Budget Source'!D87</f>
        <v>0665</v>
      </c>
      <c r="D87" s="45" t="str">
        <f>'Budget Source'!E87</f>
        <v>3300</v>
      </c>
      <c r="E87" s="45" t="str">
        <f t="shared" si="7"/>
        <v/>
      </c>
      <c r="F87" s="2" t="str">
        <f>'Budget Source'!F87</f>
        <v/>
      </c>
      <c r="G87" s="45" t="str">
        <f>IF('Budget Source'!G87="Y",'Budget Source'!F87&amp;'Budget Source'!C87&amp;'Budget Source'!D87,'Budget Source'!B87&amp;'Budget Source'!C87&amp;'Budget Source'!D87)</f>
        <v>0640665</v>
      </c>
      <c r="H87" s="45" t="str">
        <f t="shared" si="8"/>
        <v>06406653300</v>
      </c>
      <c r="I87" s="47">
        <f>'Budget Source'!I87</f>
        <v>0.2843</v>
      </c>
      <c r="J87" s="2">
        <f>'Budget Source'!H87</f>
        <v>7335408</v>
      </c>
      <c r="K87" s="2" t="str">
        <f t="shared" si="9"/>
        <v/>
      </c>
      <c r="M87" t="s">
        <v>2567</v>
      </c>
      <c r="N87" t="str">
        <f>VLOOKUP(M87,'Budget Source'!J:K,2,FALSE)</f>
        <v>N</v>
      </c>
      <c r="O87" s="16">
        <f t="shared" si="10"/>
        <v>4239733</v>
      </c>
      <c r="P87" s="4">
        <f t="shared" si="11"/>
        <v>0.87660000000000005</v>
      </c>
      <c r="Q87" s="16">
        <f t="shared" si="12"/>
        <v>1739229</v>
      </c>
      <c r="R87" s="4">
        <f t="shared" si="13"/>
        <v>0.35959999999999998</v>
      </c>
    </row>
    <row r="88" spans="1:18" x14ac:dyDescent="0.35">
      <c r="A88" s="45" t="str">
        <f>'Budget Source'!B88</f>
        <v>06</v>
      </c>
      <c r="B88" s="45" t="str">
        <f>'Budget Source'!C88</f>
        <v>4</v>
      </c>
      <c r="C88" s="45" t="str">
        <f>'Budget Source'!D88</f>
        <v>3055</v>
      </c>
      <c r="D88" s="45" t="str">
        <f>'Budget Source'!E88</f>
        <v>0022</v>
      </c>
      <c r="E88" s="45" t="str">
        <f t="shared" si="7"/>
        <v/>
      </c>
      <c r="F88" s="2" t="str">
        <f>'Budget Source'!F88</f>
        <v>29</v>
      </c>
      <c r="G88" s="45" t="str">
        <f>IF('Budget Source'!G88="Y",'Budget Source'!F88&amp;'Budget Source'!C88&amp;'Budget Source'!D88,'Budget Source'!B88&amp;'Budget Source'!C88&amp;'Budget Source'!D88)</f>
        <v>2943055</v>
      </c>
      <c r="H88" s="45" t="str">
        <f t="shared" si="8"/>
        <v>29430550022</v>
      </c>
      <c r="I88" s="47">
        <f>'Budget Source'!I88</f>
        <v>0.25</v>
      </c>
      <c r="J88" s="2">
        <f>'Budget Source'!H88</f>
        <v>440193</v>
      </c>
      <c r="K88" s="2" t="str">
        <f t="shared" si="9"/>
        <v/>
      </c>
      <c r="M88" t="s">
        <v>2568</v>
      </c>
      <c r="N88" t="str">
        <f>VLOOKUP(M88,'Budget Source'!J:K,2,FALSE)</f>
        <v>Y</v>
      </c>
      <c r="O88" s="16">
        <f t="shared" si="10"/>
        <v>5256112</v>
      </c>
      <c r="P88" s="4">
        <f t="shared" si="11"/>
        <v>0.91930000000000001</v>
      </c>
      <c r="Q88" s="16">
        <f t="shared" si="12"/>
        <v>1964538</v>
      </c>
      <c r="R88" s="4">
        <f t="shared" si="13"/>
        <v>0.34360000000000002</v>
      </c>
    </row>
    <row r="89" spans="1:18" x14ac:dyDescent="0.35">
      <c r="A89" s="45" t="str">
        <f>'Budget Source'!B89</f>
        <v>06</v>
      </c>
      <c r="B89" s="45" t="str">
        <f>'Budget Source'!C89</f>
        <v>4</v>
      </c>
      <c r="C89" s="45" t="str">
        <f>'Budget Source'!D89</f>
        <v>3055</v>
      </c>
      <c r="D89" s="45" t="str">
        <f>'Budget Source'!E89</f>
        <v>0061</v>
      </c>
      <c r="E89" s="45" t="str">
        <f t="shared" si="7"/>
        <v/>
      </c>
      <c r="F89" s="2" t="str">
        <f>'Budget Source'!F89</f>
        <v>29</v>
      </c>
      <c r="G89" s="45" t="str">
        <f>IF('Budget Source'!G89="Y",'Budget Source'!F89&amp;'Budget Source'!C89&amp;'Budget Source'!D89,'Budget Source'!B89&amp;'Budget Source'!C89&amp;'Budget Source'!D89)</f>
        <v>2943055</v>
      </c>
      <c r="H89" s="45" t="str">
        <f t="shared" si="8"/>
        <v>29430550061</v>
      </c>
      <c r="I89" s="47">
        <f>'Budget Source'!I89</f>
        <v>0</v>
      </c>
      <c r="J89" s="2">
        <f>'Budget Source'!H89</f>
        <v>0</v>
      </c>
      <c r="K89" s="2" t="str">
        <f t="shared" si="9"/>
        <v/>
      </c>
      <c r="M89" t="s">
        <v>2569</v>
      </c>
      <c r="N89" t="str">
        <f>VLOOKUP(M89,'Budget Source'!J:K,2,FALSE)</f>
        <v>N</v>
      </c>
      <c r="O89" s="16">
        <f t="shared" si="10"/>
        <v>4574387</v>
      </c>
      <c r="P89" s="4">
        <f t="shared" si="11"/>
        <v>1.4874999999999998</v>
      </c>
      <c r="Q89" s="16">
        <f t="shared" si="12"/>
        <v>2162186</v>
      </c>
      <c r="R89" s="4">
        <f t="shared" si="13"/>
        <v>0.70309999999999995</v>
      </c>
    </row>
    <row r="90" spans="1:18" x14ac:dyDescent="0.35">
      <c r="A90" s="45" t="str">
        <f>'Budget Source'!B90</f>
        <v>06</v>
      </c>
      <c r="B90" s="45" t="str">
        <f>'Budget Source'!C90</f>
        <v>4</v>
      </c>
      <c r="C90" s="45" t="str">
        <f>'Budget Source'!D90</f>
        <v>3055</v>
      </c>
      <c r="D90" s="45" t="str">
        <f>'Budget Source'!E90</f>
        <v>0180</v>
      </c>
      <c r="E90" s="45" t="str">
        <f t="shared" si="7"/>
        <v>8</v>
      </c>
      <c r="F90" s="2" t="str">
        <f>'Budget Source'!F90</f>
        <v>29</v>
      </c>
      <c r="G90" s="45" t="str">
        <f>IF('Budget Source'!G90="Y",'Budget Source'!F90&amp;'Budget Source'!C90&amp;'Budget Source'!D90,'Budget Source'!B90&amp;'Budget Source'!C90&amp;'Budget Source'!D90)</f>
        <v>2943055</v>
      </c>
      <c r="H90" s="45" t="str">
        <f t="shared" si="8"/>
        <v>29430550180</v>
      </c>
      <c r="I90" s="47">
        <f>'Budget Source'!I90</f>
        <v>0.65290000000000004</v>
      </c>
      <c r="J90" s="2">
        <f>'Budget Source'!H90</f>
        <v>1149608</v>
      </c>
      <c r="K90" s="2" t="str">
        <f t="shared" si="9"/>
        <v/>
      </c>
      <c r="M90" t="s">
        <v>2570</v>
      </c>
      <c r="N90" t="str">
        <f>VLOOKUP(M90,'Budget Source'!J:K,2,FALSE)</f>
        <v>N</v>
      </c>
      <c r="O90" s="16">
        <f t="shared" si="10"/>
        <v>12799537</v>
      </c>
      <c r="P90" s="4">
        <f t="shared" si="11"/>
        <v>1.0657999999999999</v>
      </c>
      <c r="Q90" s="16">
        <f t="shared" si="12"/>
        <v>4152824</v>
      </c>
      <c r="R90" s="4">
        <f t="shared" si="13"/>
        <v>0.3458</v>
      </c>
    </row>
    <row r="91" spans="1:18" x14ac:dyDescent="0.35">
      <c r="A91" s="45" t="str">
        <f>'Budget Source'!B91</f>
        <v>06</v>
      </c>
      <c r="B91" s="45" t="str">
        <f>'Budget Source'!C91</f>
        <v>4</v>
      </c>
      <c r="C91" s="45" t="str">
        <f>'Budget Source'!D91</f>
        <v>3055</v>
      </c>
      <c r="D91" s="45" t="str">
        <f>'Budget Source'!E91</f>
        <v>0186</v>
      </c>
      <c r="E91" s="45" t="str">
        <f t="shared" si="7"/>
        <v>8</v>
      </c>
      <c r="F91" s="2" t="str">
        <f>'Budget Source'!F91</f>
        <v>29</v>
      </c>
      <c r="G91" s="45" t="str">
        <f>IF('Budget Source'!G91="Y",'Budget Source'!F91&amp;'Budget Source'!C91&amp;'Budget Source'!D91,'Budget Source'!B91&amp;'Budget Source'!C91&amp;'Budget Source'!D91)</f>
        <v>2943055</v>
      </c>
      <c r="H91" s="45" t="str">
        <f t="shared" si="8"/>
        <v>29430550186</v>
      </c>
      <c r="I91" s="47">
        <f>'Budget Source'!I91</f>
        <v>7.4999999999999997E-3</v>
      </c>
      <c r="J91" s="2">
        <f>'Budget Source'!H91</f>
        <v>13206</v>
      </c>
      <c r="K91" s="2" t="str">
        <f t="shared" si="9"/>
        <v/>
      </c>
      <c r="M91" t="s">
        <v>2572</v>
      </c>
      <c r="N91" t="str">
        <f>VLOOKUP(M91,'Budget Source'!J:K,2,FALSE)</f>
        <v>Y</v>
      </c>
      <c r="O91" s="16">
        <f t="shared" si="10"/>
        <v>5534014</v>
      </c>
      <c r="P91" s="4">
        <f t="shared" si="11"/>
        <v>1.3277999999999999</v>
      </c>
      <c r="Q91" s="16">
        <f t="shared" si="12"/>
        <v>3034997</v>
      </c>
      <c r="R91" s="4">
        <f t="shared" si="13"/>
        <v>0.72819999999999996</v>
      </c>
    </row>
    <row r="92" spans="1:18" x14ac:dyDescent="0.35">
      <c r="A92" s="45" t="str">
        <f>'Budget Source'!B92</f>
        <v>06</v>
      </c>
      <c r="B92" s="45" t="str">
        <f>'Budget Source'!C92</f>
        <v>4</v>
      </c>
      <c r="C92" s="45" t="str">
        <f>'Budget Source'!D92</f>
        <v>3055</v>
      </c>
      <c r="D92" s="45" t="str">
        <f>'Budget Source'!E92</f>
        <v>3101</v>
      </c>
      <c r="E92" s="45" t="str">
        <f t="shared" si="7"/>
        <v/>
      </c>
      <c r="F92" s="2" t="str">
        <f>'Budget Source'!F92</f>
        <v>29</v>
      </c>
      <c r="G92" s="45" t="str">
        <f>IF('Budget Source'!G92="Y",'Budget Source'!F92&amp;'Budget Source'!C92&amp;'Budget Source'!D92,'Budget Source'!B92&amp;'Budget Source'!C92&amp;'Budget Source'!D92)</f>
        <v>2943055</v>
      </c>
      <c r="H92" s="45" t="str">
        <f t="shared" si="8"/>
        <v>29430553101</v>
      </c>
      <c r="I92" s="47">
        <f>'Budget Source'!I92</f>
        <v>0</v>
      </c>
      <c r="J92" s="2">
        <f>'Budget Source'!H92</f>
        <v>0</v>
      </c>
      <c r="K92" s="2" t="str">
        <f t="shared" si="9"/>
        <v/>
      </c>
      <c r="M92" t="s">
        <v>2573</v>
      </c>
      <c r="N92" t="str">
        <f>VLOOKUP(M92,'Budget Source'!J:K,2,FALSE)</f>
        <v>N</v>
      </c>
      <c r="O92" s="16">
        <f t="shared" si="10"/>
        <v>2492758</v>
      </c>
      <c r="P92" s="4">
        <f t="shared" si="11"/>
        <v>1.0419</v>
      </c>
      <c r="Q92" s="16">
        <f t="shared" si="12"/>
        <v>734501</v>
      </c>
      <c r="R92" s="4">
        <f t="shared" si="13"/>
        <v>0.307</v>
      </c>
    </row>
    <row r="93" spans="1:18" x14ac:dyDescent="0.35">
      <c r="A93" s="45" t="str">
        <f>'Budget Source'!B93</f>
        <v>06</v>
      </c>
      <c r="B93" s="45" t="str">
        <f>'Budget Source'!C93</f>
        <v>4</v>
      </c>
      <c r="C93" s="45" t="str">
        <f>'Budget Source'!D93</f>
        <v>3055</v>
      </c>
      <c r="D93" s="45" t="str">
        <f>'Budget Source'!E93</f>
        <v>3300</v>
      </c>
      <c r="E93" s="45" t="str">
        <f t="shared" si="7"/>
        <v/>
      </c>
      <c r="F93" s="2" t="str">
        <f>'Budget Source'!F93</f>
        <v>29</v>
      </c>
      <c r="G93" s="45" t="str">
        <f>IF('Budget Source'!G93="Y",'Budget Source'!F93&amp;'Budget Source'!C93&amp;'Budget Source'!D93,'Budget Source'!B93&amp;'Budget Source'!C93&amp;'Budget Source'!D93)</f>
        <v>2943055</v>
      </c>
      <c r="H93" s="45" t="str">
        <f t="shared" si="8"/>
        <v>29430553300</v>
      </c>
      <c r="I93" s="47">
        <f>'Budget Source'!I93</f>
        <v>0.42359999999999998</v>
      </c>
      <c r="J93" s="2">
        <f>'Budget Source'!H93</f>
        <v>745863</v>
      </c>
      <c r="K93" s="2" t="str">
        <f t="shared" si="9"/>
        <v/>
      </c>
      <c r="M93" t="s">
        <v>2574</v>
      </c>
      <c r="N93" t="str">
        <f>VLOOKUP(M93,'Budget Source'!J:K,2,FALSE)</f>
        <v>N</v>
      </c>
      <c r="O93" s="16">
        <f t="shared" si="10"/>
        <v>3294655</v>
      </c>
      <c r="P93" s="4">
        <f t="shared" si="11"/>
        <v>1.3291999999999999</v>
      </c>
      <c r="Q93" s="16">
        <f t="shared" si="12"/>
        <v>991222</v>
      </c>
      <c r="R93" s="4">
        <f t="shared" si="13"/>
        <v>0.39989999999999998</v>
      </c>
    </row>
    <row r="94" spans="1:18" x14ac:dyDescent="0.35">
      <c r="A94" s="45" t="str">
        <f>'Budget Source'!B94</f>
        <v>07</v>
      </c>
      <c r="B94" s="45" t="str">
        <f>'Budget Source'!C94</f>
        <v>4</v>
      </c>
      <c r="C94" s="45" t="str">
        <f>'Budget Source'!D94</f>
        <v>0670</v>
      </c>
      <c r="D94" s="45" t="str">
        <f>'Budget Source'!E94</f>
        <v>0022</v>
      </c>
      <c r="E94" s="45" t="str">
        <f t="shared" si="7"/>
        <v/>
      </c>
      <c r="F94" s="2" t="str">
        <f>'Budget Source'!F94</f>
        <v/>
      </c>
      <c r="G94" s="45" t="str">
        <f>IF('Budget Source'!G94="Y",'Budget Source'!F94&amp;'Budget Source'!C94&amp;'Budget Source'!D94,'Budget Source'!B94&amp;'Budget Source'!C94&amp;'Budget Source'!D94)</f>
        <v>0740670</v>
      </c>
      <c r="H94" s="45" t="str">
        <f t="shared" si="8"/>
        <v>07406700022</v>
      </c>
      <c r="I94" s="47">
        <f>'Budget Source'!I94</f>
        <v>0</v>
      </c>
      <c r="J94" s="2">
        <f>'Budget Source'!H94</f>
        <v>0</v>
      </c>
      <c r="K94" s="2" t="str">
        <f t="shared" si="9"/>
        <v/>
      </c>
      <c r="M94" t="s">
        <v>2575</v>
      </c>
      <c r="N94" t="str">
        <f>VLOOKUP(M94,'Budget Source'!J:K,2,FALSE)</f>
        <v>N</v>
      </c>
      <c r="O94" s="16">
        <f t="shared" si="10"/>
        <v>3475073</v>
      </c>
      <c r="P94" s="4">
        <f t="shared" si="11"/>
        <v>1.6692</v>
      </c>
      <c r="Q94" s="16">
        <f t="shared" si="12"/>
        <v>1623658</v>
      </c>
      <c r="R94" s="4">
        <f t="shared" si="13"/>
        <v>0.77990000000000004</v>
      </c>
    </row>
    <row r="95" spans="1:18" x14ac:dyDescent="0.35">
      <c r="A95" s="45" t="str">
        <f>'Budget Source'!B95</f>
        <v>07</v>
      </c>
      <c r="B95" s="45" t="str">
        <f>'Budget Source'!C95</f>
        <v>4</v>
      </c>
      <c r="C95" s="45" t="str">
        <f>'Budget Source'!D95</f>
        <v>0670</v>
      </c>
      <c r="D95" s="45" t="str">
        <f>'Budget Source'!E95</f>
        <v>0061</v>
      </c>
      <c r="E95" s="45" t="str">
        <f t="shared" si="7"/>
        <v/>
      </c>
      <c r="F95" s="2" t="str">
        <f>'Budget Source'!F95</f>
        <v/>
      </c>
      <c r="G95" s="45" t="str">
        <f>IF('Budget Source'!G95="Y",'Budget Source'!F95&amp;'Budget Source'!C95&amp;'Budget Source'!D95,'Budget Source'!B95&amp;'Budget Source'!C95&amp;'Budget Source'!D95)</f>
        <v>0740670</v>
      </c>
      <c r="H95" s="45" t="str">
        <f t="shared" si="8"/>
        <v>07406700061</v>
      </c>
      <c r="I95" s="47">
        <f>'Budget Source'!I95</f>
        <v>0</v>
      </c>
      <c r="J95" s="2">
        <f>'Budget Source'!H95</f>
        <v>0</v>
      </c>
      <c r="K95" s="2" t="str">
        <f t="shared" si="9"/>
        <v/>
      </c>
      <c r="M95" t="s">
        <v>2810</v>
      </c>
      <c r="N95" t="str">
        <f>VLOOKUP(M95,'Budget Source'!J:K,2,FALSE)</f>
        <v>Y</v>
      </c>
      <c r="O95" s="16">
        <f t="shared" si="10"/>
        <v>0</v>
      </c>
      <c r="P95" s="4">
        <f t="shared" si="11"/>
        <v>0</v>
      </c>
      <c r="Q95" s="16">
        <f t="shared" si="12"/>
        <v>0</v>
      </c>
      <c r="R95" s="4">
        <f t="shared" si="13"/>
        <v>0</v>
      </c>
    </row>
    <row r="96" spans="1:18" x14ac:dyDescent="0.35">
      <c r="A96" s="45" t="str">
        <f>'Budget Source'!B96</f>
        <v>07</v>
      </c>
      <c r="B96" s="45" t="str">
        <f>'Budget Source'!C96</f>
        <v>4</v>
      </c>
      <c r="C96" s="45" t="str">
        <f>'Budget Source'!D96</f>
        <v>0670</v>
      </c>
      <c r="D96" s="45" t="str">
        <f>'Budget Source'!E96</f>
        <v>0180</v>
      </c>
      <c r="E96" s="45" t="str">
        <f t="shared" si="7"/>
        <v>8</v>
      </c>
      <c r="F96" s="2" t="str">
        <f>'Budget Source'!F96</f>
        <v/>
      </c>
      <c r="G96" s="45" t="str">
        <f>IF('Budget Source'!G96="Y",'Budget Source'!F96&amp;'Budget Source'!C96&amp;'Budget Source'!D96,'Budget Source'!B96&amp;'Budget Source'!C96&amp;'Budget Source'!D96)</f>
        <v>0740670</v>
      </c>
      <c r="H96" s="45" t="str">
        <f t="shared" si="8"/>
        <v>07406700180</v>
      </c>
      <c r="I96" s="47">
        <f>'Budget Source'!I96</f>
        <v>0.27039999999999997</v>
      </c>
      <c r="J96" s="2">
        <f>'Budget Source'!H96</f>
        <v>5064363</v>
      </c>
      <c r="K96" s="2" t="str">
        <f t="shared" si="9"/>
        <v/>
      </c>
      <c r="M96" t="s">
        <v>2576</v>
      </c>
      <c r="N96" t="str">
        <f>VLOOKUP(M96,'Budget Source'!J:K,2,FALSE)</f>
        <v>N</v>
      </c>
      <c r="O96" s="16">
        <f t="shared" si="10"/>
        <v>3779953</v>
      </c>
      <c r="P96" s="4">
        <f t="shared" si="11"/>
        <v>1.0016</v>
      </c>
      <c r="Q96" s="16">
        <f t="shared" si="12"/>
        <v>1290679</v>
      </c>
      <c r="R96" s="4">
        <f t="shared" si="13"/>
        <v>0.34200000000000003</v>
      </c>
    </row>
    <row r="97" spans="1:18" x14ac:dyDescent="0.35">
      <c r="A97" s="45" t="str">
        <f>'Budget Source'!B97</f>
        <v>07</v>
      </c>
      <c r="B97" s="45" t="str">
        <f>'Budget Source'!C97</f>
        <v>4</v>
      </c>
      <c r="C97" s="45" t="str">
        <f>'Budget Source'!D97</f>
        <v>0670</v>
      </c>
      <c r="D97" s="45" t="str">
        <f>'Budget Source'!E97</f>
        <v>3101</v>
      </c>
      <c r="E97" s="45" t="str">
        <f t="shared" si="7"/>
        <v/>
      </c>
      <c r="F97" s="2" t="str">
        <f>'Budget Source'!F97</f>
        <v/>
      </c>
      <c r="G97" s="45" t="str">
        <f>IF('Budget Source'!G97="Y",'Budget Source'!F97&amp;'Budget Source'!C97&amp;'Budget Source'!D97,'Budget Source'!B97&amp;'Budget Source'!C97&amp;'Budget Source'!D97)</f>
        <v>0740670</v>
      </c>
      <c r="H97" s="45" t="str">
        <f t="shared" si="8"/>
        <v>07406703101</v>
      </c>
      <c r="I97" s="47">
        <f>'Budget Source'!I97</f>
        <v>0</v>
      </c>
      <c r="J97" s="2">
        <f>'Budget Source'!H97</f>
        <v>0</v>
      </c>
      <c r="K97" s="2" t="str">
        <f t="shared" si="9"/>
        <v/>
      </c>
      <c r="M97" t="s">
        <v>2577</v>
      </c>
      <c r="N97" t="str">
        <f>VLOOKUP(M97,'Budget Source'!J:K,2,FALSE)</f>
        <v>N</v>
      </c>
      <c r="O97" s="16">
        <f t="shared" si="10"/>
        <v>125460283</v>
      </c>
      <c r="P97" s="4">
        <f t="shared" si="11"/>
        <v>1.1433</v>
      </c>
      <c r="Q97" s="16">
        <f t="shared" si="12"/>
        <v>51318149</v>
      </c>
      <c r="R97" s="4">
        <f t="shared" si="13"/>
        <v>0.48299999999999998</v>
      </c>
    </row>
    <row r="98" spans="1:18" x14ac:dyDescent="0.35">
      <c r="A98" s="45" t="str">
        <f>'Budget Source'!B98</f>
        <v>07</v>
      </c>
      <c r="B98" s="45" t="str">
        <f>'Budget Source'!C98</f>
        <v>4</v>
      </c>
      <c r="C98" s="45" t="str">
        <f>'Budget Source'!D98</f>
        <v>0670</v>
      </c>
      <c r="D98" s="45" t="str">
        <f>'Budget Source'!E98</f>
        <v>3300</v>
      </c>
      <c r="E98" s="45" t="str">
        <f t="shared" si="7"/>
        <v/>
      </c>
      <c r="F98" s="2" t="str">
        <f>'Budget Source'!F98</f>
        <v/>
      </c>
      <c r="G98" s="45" t="str">
        <f>IF('Budget Source'!G98="Y",'Budget Source'!F98&amp;'Budget Source'!C98&amp;'Budget Source'!D98,'Budget Source'!B98&amp;'Budget Source'!C98&amp;'Budget Source'!D98)</f>
        <v>0740670</v>
      </c>
      <c r="H98" s="45" t="str">
        <f t="shared" si="8"/>
        <v>07406703300</v>
      </c>
      <c r="I98" s="47">
        <f>'Budget Source'!I98</f>
        <v>0.30830000000000002</v>
      </c>
      <c r="J98" s="2">
        <f>'Budget Source'!H98</f>
        <v>5774198</v>
      </c>
      <c r="K98" s="2" t="str">
        <f t="shared" si="9"/>
        <v/>
      </c>
      <c r="M98" t="s">
        <v>2578</v>
      </c>
      <c r="N98" t="str">
        <f>VLOOKUP(M98,'Budget Source'!J:K,2,FALSE)</f>
        <v>N</v>
      </c>
      <c r="O98" s="16">
        <f t="shared" si="10"/>
        <v>12449420</v>
      </c>
      <c r="P98" s="4">
        <f t="shared" si="11"/>
        <v>1.0461</v>
      </c>
      <c r="Q98" s="16">
        <f t="shared" si="12"/>
        <v>7827152</v>
      </c>
      <c r="R98" s="4">
        <f t="shared" si="13"/>
        <v>0.65769999999999995</v>
      </c>
    </row>
    <row r="99" spans="1:18" x14ac:dyDescent="0.35">
      <c r="A99" s="45" t="str">
        <f>'Budget Source'!B99</f>
        <v>08</v>
      </c>
      <c r="B99" s="45" t="str">
        <f>'Budget Source'!C99</f>
        <v>4</v>
      </c>
      <c r="C99" s="45" t="str">
        <f>'Budget Source'!D99</f>
        <v>0750</v>
      </c>
      <c r="D99" s="45" t="str">
        <f>'Budget Source'!E99</f>
        <v>0061</v>
      </c>
      <c r="E99" s="45" t="str">
        <f t="shared" si="7"/>
        <v/>
      </c>
      <c r="F99" s="2" t="str">
        <f>'Budget Source'!F99</f>
        <v/>
      </c>
      <c r="G99" s="45" t="str">
        <f>IF('Budget Source'!G99="Y",'Budget Source'!F99&amp;'Budget Source'!C99&amp;'Budget Source'!D99,'Budget Source'!B99&amp;'Budget Source'!C99&amp;'Budget Source'!D99)</f>
        <v>0840750</v>
      </c>
      <c r="H99" s="45" t="str">
        <f t="shared" si="8"/>
        <v>08407500061</v>
      </c>
      <c r="I99" s="47">
        <f>'Budget Source'!I99</f>
        <v>0</v>
      </c>
      <c r="J99" s="2">
        <f>'Budget Source'!H99</f>
        <v>0</v>
      </c>
      <c r="K99" s="2" t="str">
        <f t="shared" si="9"/>
        <v/>
      </c>
      <c r="M99" t="s">
        <v>2580</v>
      </c>
      <c r="N99" t="str">
        <f>VLOOKUP(M99,'Budget Source'!J:K,2,FALSE)</f>
        <v>N</v>
      </c>
      <c r="O99" s="16">
        <f t="shared" si="10"/>
        <v>74397085</v>
      </c>
      <c r="P99" s="4">
        <f t="shared" si="11"/>
        <v>1.2770999999999999</v>
      </c>
      <c r="Q99" s="16">
        <f t="shared" si="12"/>
        <v>36469272</v>
      </c>
      <c r="R99" s="4">
        <f t="shared" si="13"/>
        <v>0.64019999999999999</v>
      </c>
    </row>
    <row r="100" spans="1:18" x14ac:dyDescent="0.35">
      <c r="A100" s="45" t="str">
        <f>'Budget Source'!B100</f>
        <v>08</v>
      </c>
      <c r="B100" s="45" t="str">
        <f>'Budget Source'!C100</f>
        <v>4</v>
      </c>
      <c r="C100" s="45" t="str">
        <f>'Budget Source'!D100</f>
        <v>0750</v>
      </c>
      <c r="D100" s="45" t="str">
        <f>'Budget Source'!E100</f>
        <v>0180</v>
      </c>
      <c r="E100" s="45" t="str">
        <f t="shared" si="7"/>
        <v>8</v>
      </c>
      <c r="F100" s="2" t="str">
        <f>'Budget Source'!F100</f>
        <v/>
      </c>
      <c r="G100" s="45" t="str">
        <f>IF('Budget Source'!G100="Y",'Budget Source'!F100&amp;'Budget Source'!C100&amp;'Budget Source'!D100,'Budget Source'!B100&amp;'Budget Source'!C100&amp;'Budget Source'!D100)</f>
        <v>0840750</v>
      </c>
      <c r="H100" s="45" t="str">
        <f t="shared" si="8"/>
        <v>08407500180</v>
      </c>
      <c r="I100" s="47">
        <f>'Budget Source'!I100</f>
        <v>0.28560000000000002</v>
      </c>
      <c r="J100" s="2">
        <f>'Budget Source'!H100</f>
        <v>1420933</v>
      </c>
      <c r="K100" s="2" t="str">
        <f t="shared" si="9"/>
        <v/>
      </c>
      <c r="M100" t="s">
        <v>2581</v>
      </c>
      <c r="N100" t="str">
        <f>VLOOKUP(M100,'Budget Source'!J:K,2,FALSE)</f>
        <v>Y</v>
      </c>
      <c r="O100" s="16">
        <f t="shared" si="10"/>
        <v>7374801</v>
      </c>
      <c r="P100" s="4">
        <f t="shared" si="11"/>
        <v>1.3340000000000001</v>
      </c>
      <c r="Q100" s="16">
        <f t="shared" si="12"/>
        <v>3629621</v>
      </c>
      <c r="R100" s="4">
        <f t="shared" si="13"/>
        <v>0.66039999999999999</v>
      </c>
    </row>
    <row r="101" spans="1:18" x14ac:dyDescent="0.35">
      <c r="A101" s="45" t="str">
        <f>'Budget Source'!B101</f>
        <v>08</v>
      </c>
      <c r="B101" s="45" t="str">
        <f>'Budget Source'!C101</f>
        <v>4</v>
      </c>
      <c r="C101" s="45" t="str">
        <f>'Budget Source'!D101</f>
        <v>0750</v>
      </c>
      <c r="D101" s="45" t="str">
        <f>'Budget Source'!E101</f>
        <v>3101</v>
      </c>
      <c r="E101" s="45" t="str">
        <f t="shared" si="7"/>
        <v/>
      </c>
      <c r="F101" s="2" t="str">
        <f>'Budget Source'!F101</f>
        <v/>
      </c>
      <c r="G101" s="45" t="str">
        <f>IF('Budget Source'!G101="Y",'Budget Source'!F101&amp;'Budget Source'!C101&amp;'Budget Source'!D101,'Budget Source'!B101&amp;'Budget Source'!C101&amp;'Budget Source'!D101)</f>
        <v>0840750</v>
      </c>
      <c r="H101" s="45" t="str">
        <f t="shared" si="8"/>
        <v>08407503101</v>
      </c>
      <c r="I101" s="47">
        <f>'Budget Source'!I101</f>
        <v>0</v>
      </c>
      <c r="J101" s="2">
        <f>'Budget Source'!H101</f>
        <v>0</v>
      </c>
      <c r="K101" s="2" t="str">
        <f t="shared" si="9"/>
        <v/>
      </c>
      <c r="M101" t="s">
        <v>2582</v>
      </c>
      <c r="N101" t="str">
        <f>VLOOKUP(M101,'Budget Source'!J:K,2,FALSE)</f>
        <v>N</v>
      </c>
      <c r="O101" s="16">
        <f t="shared" si="10"/>
        <v>97009743</v>
      </c>
      <c r="P101" s="4">
        <f t="shared" si="11"/>
        <v>0.83409999999999995</v>
      </c>
      <c r="Q101" s="16">
        <f t="shared" si="12"/>
        <v>32499646</v>
      </c>
      <c r="R101" s="4">
        <f t="shared" si="13"/>
        <v>0.2989</v>
      </c>
    </row>
    <row r="102" spans="1:18" x14ac:dyDescent="0.35">
      <c r="A102" s="45" t="str">
        <f>'Budget Source'!B102</f>
        <v>08</v>
      </c>
      <c r="B102" s="45" t="str">
        <f>'Budget Source'!C102</f>
        <v>4</v>
      </c>
      <c r="C102" s="45" t="str">
        <f>'Budget Source'!D102</f>
        <v>0750</v>
      </c>
      <c r="D102" s="45" t="str">
        <f>'Budget Source'!E102</f>
        <v>3300</v>
      </c>
      <c r="E102" s="45" t="str">
        <f t="shared" si="7"/>
        <v/>
      </c>
      <c r="F102" s="2" t="str">
        <f>'Budget Source'!F102</f>
        <v/>
      </c>
      <c r="G102" s="45" t="str">
        <f>IF('Budget Source'!G102="Y",'Budget Source'!F102&amp;'Budget Source'!C102&amp;'Budget Source'!D102,'Budget Source'!B102&amp;'Budget Source'!C102&amp;'Budget Source'!D102)</f>
        <v>0840750</v>
      </c>
      <c r="H102" s="45" t="str">
        <f t="shared" si="8"/>
        <v>08407503300</v>
      </c>
      <c r="I102" s="47">
        <f>'Budget Source'!I102</f>
        <v>0.42980000000000002</v>
      </c>
      <c r="J102" s="2">
        <f>'Budget Source'!H102</f>
        <v>2138364</v>
      </c>
      <c r="K102" s="2" t="str">
        <f t="shared" si="9"/>
        <v/>
      </c>
      <c r="M102" t="s">
        <v>2583</v>
      </c>
      <c r="N102" t="str">
        <f>VLOOKUP(M102,'Budget Source'!J:K,2,FALSE)</f>
        <v>N</v>
      </c>
      <c r="O102" s="16">
        <f t="shared" si="10"/>
        <v>67556201</v>
      </c>
      <c r="P102" s="4">
        <f t="shared" si="11"/>
        <v>1.2725</v>
      </c>
      <c r="Q102" s="16">
        <f t="shared" si="12"/>
        <v>22999578</v>
      </c>
      <c r="R102" s="4">
        <f t="shared" si="13"/>
        <v>0.45669999999999999</v>
      </c>
    </row>
    <row r="103" spans="1:18" x14ac:dyDescent="0.35">
      <c r="A103" s="45" t="str">
        <f>'Budget Source'!B103</f>
        <v>08</v>
      </c>
      <c r="B103" s="45" t="str">
        <f>'Budget Source'!C103</f>
        <v>4</v>
      </c>
      <c r="C103" s="45" t="str">
        <f>'Budget Source'!D103</f>
        <v>0755</v>
      </c>
      <c r="D103" s="45" t="str">
        <f>'Budget Source'!E103</f>
        <v>0061</v>
      </c>
      <c r="E103" s="45" t="str">
        <f t="shared" si="7"/>
        <v/>
      </c>
      <c r="F103" s="2" t="str">
        <f>'Budget Source'!F103</f>
        <v/>
      </c>
      <c r="G103" s="45" t="str">
        <f>IF('Budget Source'!G103="Y",'Budget Source'!F103&amp;'Budget Source'!C103&amp;'Budget Source'!D103,'Budget Source'!B103&amp;'Budget Source'!C103&amp;'Budget Source'!D103)</f>
        <v>0840755</v>
      </c>
      <c r="H103" s="45" t="str">
        <f t="shared" si="8"/>
        <v>08407550061</v>
      </c>
      <c r="I103" s="47">
        <f>'Budget Source'!I103</f>
        <v>0</v>
      </c>
      <c r="J103" s="2">
        <f>'Budget Source'!H103</f>
        <v>0</v>
      </c>
      <c r="K103" s="2" t="str">
        <f t="shared" si="9"/>
        <v/>
      </c>
      <c r="M103" t="s">
        <v>2584</v>
      </c>
      <c r="N103" t="str">
        <f>VLOOKUP(M103,'Budget Source'!J:K,2,FALSE)</f>
        <v>N</v>
      </c>
      <c r="O103" s="16">
        <f t="shared" si="10"/>
        <v>14259074</v>
      </c>
      <c r="P103" s="4">
        <f t="shared" si="11"/>
        <v>1.0566</v>
      </c>
      <c r="Q103" s="16">
        <f t="shared" si="12"/>
        <v>8458818</v>
      </c>
      <c r="R103" s="4">
        <f t="shared" si="13"/>
        <v>0.62680000000000002</v>
      </c>
    </row>
    <row r="104" spans="1:18" x14ac:dyDescent="0.35">
      <c r="A104" s="45" t="str">
        <f>'Budget Source'!B104</f>
        <v>08</v>
      </c>
      <c r="B104" s="45" t="str">
        <f>'Budget Source'!C104</f>
        <v>4</v>
      </c>
      <c r="C104" s="45" t="str">
        <f>'Budget Source'!D104</f>
        <v>0755</v>
      </c>
      <c r="D104" s="45" t="str">
        <f>'Budget Source'!E104</f>
        <v>0180</v>
      </c>
      <c r="E104" s="45" t="str">
        <f t="shared" si="7"/>
        <v>8</v>
      </c>
      <c r="F104" s="2" t="str">
        <f>'Budget Source'!F104</f>
        <v/>
      </c>
      <c r="G104" s="45" t="str">
        <f>IF('Budget Source'!G104="Y",'Budget Source'!F104&amp;'Budget Source'!C104&amp;'Budget Source'!D104,'Budget Source'!B104&amp;'Budget Source'!C104&amp;'Budget Source'!D104)</f>
        <v>0840755</v>
      </c>
      <c r="H104" s="45" t="str">
        <f t="shared" si="8"/>
        <v>08407550180</v>
      </c>
      <c r="I104" s="47">
        <f>'Budget Source'!I104</f>
        <v>0.53449999999999998</v>
      </c>
      <c r="J104" s="2">
        <f>'Budget Source'!H104</f>
        <v>3533114</v>
      </c>
      <c r="K104" s="2" t="str">
        <f t="shared" si="9"/>
        <v/>
      </c>
      <c r="M104" t="s">
        <v>2585</v>
      </c>
      <c r="N104" t="str">
        <f>VLOOKUP(M104,'Budget Source'!J:K,2,FALSE)</f>
        <v>N</v>
      </c>
      <c r="O104" s="16">
        <f t="shared" si="10"/>
        <v>20477335</v>
      </c>
      <c r="P104" s="4">
        <f t="shared" si="11"/>
        <v>0.94140000000000001</v>
      </c>
      <c r="Q104" s="16">
        <f t="shared" si="12"/>
        <v>12690118</v>
      </c>
      <c r="R104" s="4">
        <f t="shared" si="13"/>
        <v>0.58340000000000003</v>
      </c>
    </row>
    <row r="105" spans="1:18" x14ac:dyDescent="0.35">
      <c r="A105" s="45" t="str">
        <f>'Budget Source'!B105</f>
        <v>08</v>
      </c>
      <c r="B105" s="45" t="str">
        <f>'Budget Source'!C105</f>
        <v>4</v>
      </c>
      <c r="C105" s="45" t="str">
        <f>'Budget Source'!D105</f>
        <v>0755</v>
      </c>
      <c r="D105" s="45" t="str">
        <f>'Budget Source'!E105</f>
        <v>0186</v>
      </c>
      <c r="E105" s="45" t="str">
        <f t="shared" si="7"/>
        <v>8</v>
      </c>
      <c r="F105" s="2" t="str">
        <f>'Budget Source'!F105</f>
        <v/>
      </c>
      <c r="G105" s="45" t="str">
        <f>IF('Budget Source'!G105="Y",'Budget Source'!F105&amp;'Budget Source'!C105&amp;'Budget Source'!D105,'Budget Source'!B105&amp;'Budget Source'!C105&amp;'Budget Source'!D105)</f>
        <v>0840755</v>
      </c>
      <c r="H105" s="45" t="str">
        <f t="shared" si="8"/>
        <v>08407550186</v>
      </c>
      <c r="I105" s="47">
        <f>'Budget Source'!I105</f>
        <v>1.52E-2</v>
      </c>
      <c r="J105" s="2">
        <f>'Budget Source'!H105</f>
        <v>100474</v>
      </c>
      <c r="K105" s="2" t="str">
        <f t="shared" si="9"/>
        <v/>
      </c>
      <c r="M105" t="s">
        <v>2586</v>
      </c>
      <c r="N105" t="str">
        <f>VLOOKUP(M105,'Budget Source'!J:K,2,FALSE)</f>
        <v>N</v>
      </c>
      <c r="O105" s="16">
        <f t="shared" si="10"/>
        <v>32105021</v>
      </c>
      <c r="P105" s="4">
        <f t="shared" si="11"/>
        <v>1.5530999999999999</v>
      </c>
      <c r="Q105" s="16">
        <f t="shared" si="12"/>
        <v>22192470</v>
      </c>
      <c r="R105" s="4">
        <f t="shared" si="13"/>
        <v>1.0999999999999999</v>
      </c>
    </row>
    <row r="106" spans="1:18" x14ac:dyDescent="0.35">
      <c r="A106" s="45" t="str">
        <f>'Budget Source'!B106</f>
        <v>08</v>
      </c>
      <c r="B106" s="45" t="str">
        <f>'Budget Source'!C106</f>
        <v>4</v>
      </c>
      <c r="C106" s="45" t="str">
        <f>'Budget Source'!D106</f>
        <v>0755</v>
      </c>
      <c r="D106" s="45" t="str">
        <f>'Budget Source'!E106</f>
        <v>3101</v>
      </c>
      <c r="E106" s="45" t="str">
        <f t="shared" si="7"/>
        <v/>
      </c>
      <c r="F106" s="2" t="str">
        <f>'Budget Source'!F106</f>
        <v/>
      </c>
      <c r="G106" s="45" t="str">
        <f>IF('Budget Source'!G106="Y",'Budget Source'!F106&amp;'Budget Source'!C106&amp;'Budget Source'!D106,'Budget Source'!B106&amp;'Budget Source'!C106&amp;'Budget Source'!D106)</f>
        <v>0840755</v>
      </c>
      <c r="H106" s="45" t="str">
        <f t="shared" si="8"/>
        <v>08407553101</v>
      </c>
      <c r="I106" s="47">
        <f>'Budget Source'!I106</f>
        <v>0</v>
      </c>
      <c r="J106" s="2">
        <f>'Budget Source'!H106</f>
        <v>0</v>
      </c>
      <c r="K106" s="2" t="str">
        <f t="shared" si="9"/>
        <v/>
      </c>
      <c r="M106" t="s">
        <v>2587</v>
      </c>
      <c r="N106" t="str">
        <f>VLOOKUP(M106,'Budget Source'!J:K,2,FALSE)</f>
        <v>N</v>
      </c>
      <c r="O106" s="16">
        <f t="shared" si="10"/>
        <v>3720876</v>
      </c>
      <c r="P106" s="4">
        <f t="shared" si="11"/>
        <v>0.82150000000000001</v>
      </c>
      <c r="Q106" s="16">
        <f t="shared" si="12"/>
        <v>1305364</v>
      </c>
      <c r="R106" s="4">
        <f t="shared" si="13"/>
        <v>0.28820000000000001</v>
      </c>
    </row>
    <row r="107" spans="1:18" x14ac:dyDescent="0.35">
      <c r="A107" s="45" t="str">
        <f>'Budget Source'!B107</f>
        <v>08</v>
      </c>
      <c r="B107" s="45" t="str">
        <f>'Budget Source'!C107</f>
        <v>4</v>
      </c>
      <c r="C107" s="45" t="str">
        <f>'Budget Source'!D107</f>
        <v>0755</v>
      </c>
      <c r="D107" s="45" t="str">
        <f>'Budget Source'!E107</f>
        <v>3300</v>
      </c>
      <c r="E107" s="45" t="str">
        <f t="shared" si="7"/>
        <v/>
      </c>
      <c r="F107" s="2" t="str">
        <f>'Budget Source'!F107</f>
        <v/>
      </c>
      <c r="G107" s="45" t="str">
        <f>IF('Budget Source'!G107="Y",'Budget Source'!F107&amp;'Budget Source'!C107&amp;'Budget Source'!D107,'Budget Source'!B107&amp;'Budget Source'!C107&amp;'Budget Source'!D107)</f>
        <v>0840755</v>
      </c>
      <c r="H107" s="45" t="str">
        <f t="shared" si="8"/>
        <v>08407553300</v>
      </c>
      <c r="I107" s="47">
        <f>'Budget Source'!I107</f>
        <v>0.55720000000000003</v>
      </c>
      <c r="J107" s="2">
        <f>'Budget Source'!H107</f>
        <v>3683164</v>
      </c>
      <c r="K107" s="2" t="str">
        <f t="shared" si="9"/>
        <v/>
      </c>
      <c r="M107" t="s">
        <v>2811</v>
      </c>
      <c r="N107" t="str">
        <f>VLOOKUP(M107,'Budget Source'!J:K,2,FALSE)</f>
        <v>Y</v>
      </c>
      <c r="O107" s="16">
        <f t="shared" si="10"/>
        <v>0</v>
      </c>
      <c r="P107" s="4">
        <f t="shared" si="11"/>
        <v>0</v>
      </c>
      <c r="Q107" s="16">
        <f t="shared" si="12"/>
        <v>0</v>
      </c>
      <c r="R107" s="4">
        <f t="shared" si="13"/>
        <v>0</v>
      </c>
    </row>
    <row r="108" spans="1:18" x14ac:dyDescent="0.35">
      <c r="A108" s="45" t="str">
        <f>'Budget Source'!B108</f>
        <v>08</v>
      </c>
      <c r="B108" s="45" t="str">
        <f>'Budget Source'!C108</f>
        <v>4</v>
      </c>
      <c r="C108" s="45" t="str">
        <f>'Budget Source'!D108</f>
        <v>1180</v>
      </c>
      <c r="D108" s="45" t="str">
        <f>'Budget Source'!E108</f>
        <v>0061</v>
      </c>
      <c r="E108" s="45" t="str">
        <f t="shared" si="7"/>
        <v/>
      </c>
      <c r="F108" s="2" t="str">
        <f>'Budget Source'!F108</f>
        <v>12</v>
      </c>
      <c r="G108" s="45" t="str">
        <f>IF('Budget Source'!G108="Y",'Budget Source'!F108&amp;'Budget Source'!C108&amp;'Budget Source'!D108,'Budget Source'!B108&amp;'Budget Source'!C108&amp;'Budget Source'!D108)</f>
        <v>1241180</v>
      </c>
      <c r="H108" s="45" t="str">
        <f t="shared" si="8"/>
        <v>12411800061</v>
      </c>
      <c r="I108" s="47">
        <f>'Budget Source'!I108</f>
        <v>0</v>
      </c>
      <c r="J108" s="2">
        <f>'Budget Source'!H108</f>
        <v>0</v>
      </c>
      <c r="K108" s="2" t="str">
        <f t="shared" si="9"/>
        <v/>
      </c>
      <c r="M108" t="s">
        <v>2588</v>
      </c>
      <c r="N108" t="str">
        <f>VLOOKUP(M108,'Budget Source'!J:K,2,FALSE)</f>
        <v>N</v>
      </c>
      <c r="O108" s="16">
        <f t="shared" si="10"/>
        <v>1602931</v>
      </c>
      <c r="P108" s="4">
        <f t="shared" si="11"/>
        <v>0.52939999999999998</v>
      </c>
      <c r="Q108" s="16">
        <f t="shared" si="12"/>
        <v>190147</v>
      </c>
      <c r="R108" s="4">
        <f t="shared" si="13"/>
        <v>6.2799999999999995E-2</v>
      </c>
    </row>
    <row r="109" spans="1:18" x14ac:dyDescent="0.35">
      <c r="A109" s="45" t="str">
        <f>'Budget Source'!B109</f>
        <v>08</v>
      </c>
      <c r="B109" s="45" t="str">
        <f>'Budget Source'!C109</f>
        <v>4</v>
      </c>
      <c r="C109" s="45" t="str">
        <f>'Budget Source'!D109</f>
        <v>1180</v>
      </c>
      <c r="D109" s="45" t="str">
        <f>'Budget Source'!E109</f>
        <v>0180</v>
      </c>
      <c r="E109" s="45" t="str">
        <f t="shared" si="7"/>
        <v>8</v>
      </c>
      <c r="F109" s="2" t="str">
        <f>'Budget Source'!F109</f>
        <v>12</v>
      </c>
      <c r="G109" s="45" t="str">
        <f>IF('Budget Source'!G109="Y",'Budget Source'!F109&amp;'Budget Source'!C109&amp;'Budget Source'!D109,'Budget Source'!B109&amp;'Budget Source'!C109&amp;'Budget Source'!D109)</f>
        <v>1241180</v>
      </c>
      <c r="H109" s="45" t="str">
        <f t="shared" si="8"/>
        <v>12411800180</v>
      </c>
      <c r="I109" s="47">
        <f>'Budget Source'!I109</f>
        <v>0.40210000000000001</v>
      </c>
      <c r="J109" s="2">
        <f>'Budget Source'!H109</f>
        <v>330654</v>
      </c>
      <c r="K109" s="2" t="str">
        <f t="shared" si="9"/>
        <v/>
      </c>
      <c r="M109" t="s">
        <v>2589</v>
      </c>
      <c r="N109" t="str">
        <f>VLOOKUP(M109,'Budget Source'!J:K,2,FALSE)</f>
        <v>N</v>
      </c>
      <c r="O109" s="16">
        <f t="shared" si="10"/>
        <v>5373608</v>
      </c>
      <c r="P109" s="4">
        <f t="shared" si="11"/>
        <v>0.75</v>
      </c>
      <c r="Q109" s="16">
        <f t="shared" si="12"/>
        <v>2169505</v>
      </c>
      <c r="R109" s="4">
        <f t="shared" si="13"/>
        <v>0.30280000000000001</v>
      </c>
    </row>
    <row r="110" spans="1:18" x14ac:dyDescent="0.35">
      <c r="A110" s="45" t="str">
        <f>'Budget Source'!B110</f>
        <v>08</v>
      </c>
      <c r="B110" s="45" t="str">
        <f>'Budget Source'!C110</f>
        <v>4</v>
      </c>
      <c r="C110" s="45" t="str">
        <f>'Budget Source'!D110</f>
        <v>1180</v>
      </c>
      <c r="D110" s="45" t="str">
        <f>'Budget Source'!E110</f>
        <v>3101</v>
      </c>
      <c r="E110" s="45" t="str">
        <f t="shared" si="7"/>
        <v/>
      </c>
      <c r="F110" s="2" t="str">
        <f>'Budget Source'!F110</f>
        <v>12</v>
      </c>
      <c r="G110" s="45" t="str">
        <f>IF('Budget Source'!G110="Y",'Budget Source'!F110&amp;'Budget Source'!C110&amp;'Budget Source'!D110,'Budget Source'!B110&amp;'Budget Source'!C110&amp;'Budget Source'!D110)</f>
        <v>1241180</v>
      </c>
      <c r="H110" s="45" t="str">
        <f t="shared" si="8"/>
        <v>12411803101</v>
      </c>
      <c r="I110" s="47">
        <f>'Budget Source'!I110</f>
        <v>0</v>
      </c>
      <c r="J110" s="2">
        <f>'Budget Source'!H110</f>
        <v>0</v>
      </c>
      <c r="K110" s="2" t="str">
        <f t="shared" si="9"/>
        <v/>
      </c>
      <c r="M110" t="s">
        <v>2590</v>
      </c>
      <c r="N110" t="str">
        <f>VLOOKUP(M110,'Budget Source'!J:K,2,FALSE)</f>
        <v>N</v>
      </c>
      <c r="O110" s="16">
        <f t="shared" si="10"/>
        <v>7973625</v>
      </c>
      <c r="P110" s="4">
        <f t="shared" si="11"/>
        <v>0.54879999999999995</v>
      </c>
      <c r="Q110" s="16">
        <f t="shared" si="12"/>
        <v>1922213</v>
      </c>
      <c r="R110" s="4">
        <f t="shared" si="13"/>
        <v>0.1323</v>
      </c>
    </row>
    <row r="111" spans="1:18" x14ac:dyDescent="0.35">
      <c r="A111" s="45" t="str">
        <f>'Budget Source'!B111</f>
        <v>08</v>
      </c>
      <c r="B111" s="45" t="str">
        <f>'Budget Source'!C111</f>
        <v>4</v>
      </c>
      <c r="C111" s="45" t="str">
        <f>'Budget Source'!D111</f>
        <v>1180</v>
      </c>
      <c r="D111" s="45" t="str">
        <f>'Budget Source'!E111</f>
        <v>3300</v>
      </c>
      <c r="E111" s="45" t="str">
        <f t="shared" si="7"/>
        <v/>
      </c>
      <c r="F111" s="2" t="str">
        <f>'Budget Source'!F111</f>
        <v>12</v>
      </c>
      <c r="G111" s="45" t="str">
        <f>IF('Budget Source'!G111="Y",'Budget Source'!F111&amp;'Budget Source'!C111&amp;'Budget Source'!D111,'Budget Source'!B111&amp;'Budget Source'!C111&amp;'Budget Source'!D111)</f>
        <v>1241180</v>
      </c>
      <c r="H111" s="45" t="str">
        <f t="shared" si="8"/>
        <v>12411803300</v>
      </c>
      <c r="I111" s="47">
        <f>'Budget Source'!I111</f>
        <v>0.4425</v>
      </c>
      <c r="J111" s="2">
        <f>'Budget Source'!H111</f>
        <v>363876</v>
      </c>
      <c r="K111" s="2" t="str">
        <f t="shared" si="9"/>
        <v/>
      </c>
      <c r="M111" t="s">
        <v>2591</v>
      </c>
      <c r="N111" t="str">
        <f>VLOOKUP(M111,'Budget Source'!J:K,2,FALSE)</f>
        <v>N</v>
      </c>
      <c r="O111" s="16">
        <f t="shared" si="10"/>
        <v>12305394</v>
      </c>
      <c r="P111" s="4">
        <f t="shared" si="11"/>
        <v>1.2571000000000001</v>
      </c>
      <c r="Q111" s="16">
        <f t="shared" si="12"/>
        <v>7613663</v>
      </c>
      <c r="R111" s="4">
        <f t="shared" si="13"/>
        <v>0.77780000000000005</v>
      </c>
    </row>
    <row r="112" spans="1:18" x14ac:dyDescent="0.35">
      <c r="A112" s="45" t="str">
        <f>'Budget Source'!B112</f>
        <v>08</v>
      </c>
      <c r="B112" s="45" t="str">
        <f>'Budget Source'!C112</f>
        <v>4</v>
      </c>
      <c r="C112" s="45" t="str">
        <f>'Budget Source'!D112</f>
        <v>8565</v>
      </c>
      <c r="D112" s="45" t="str">
        <f>'Budget Source'!E112</f>
        <v>0061</v>
      </c>
      <c r="E112" s="45" t="str">
        <f t="shared" si="7"/>
        <v/>
      </c>
      <c r="F112" s="2" t="str">
        <f>'Budget Source'!F112</f>
        <v>91</v>
      </c>
      <c r="G112" s="45" t="str">
        <f>IF('Budget Source'!G112="Y",'Budget Source'!F112&amp;'Budget Source'!C112&amp;'Budget Source'!D112,'Budget Source'!B112&amp;'Budget Source'!C112&amp;'Budget Source'!D112)</f>
        <v>9148565</v>
      </c>
      <c r="H112" s="45" t="str">
        <f t="shared" si="8"/>
        <v>91485650061</v>
      </c>
      <c r="I112" s="47">
        <f>'Budget Source'!I112</f>
        <v>0</v>
      </c>
      <c r="J112" s="2">
        <f>'Budget Source'!H112</f>
        <v>0</v>
      </c>
      <c r="K112" s="2" t="str">
        <f t="shared" si="9"/>
        <v/>
      </c>
      <c r="M112" t="s">
        <v>2593</v>
      </c>
      <c r="N112" t="str">
        <f>VLOOKUP(M112,'Budget Source'!J:K,2,FALSE)</f>
        <v>N</v>
      </c>
      <c r="O112" s="16">
        <f t="shared" si="10"/>
        <v>54671547</v>
      </c>
      <c r="P112" s="4">
        <f t="shared" si="11"/>
        <v>1.4627000000000001</v>
      </c>
      <c r="Q112" s="16">
        <f t="shared" si="12"/>
        <v>37799505</v>
      </c>
      <c r="R112" s="4">
        <f t="shared" si="13"/>
        <v>1.0113000000000001</v>
      </c>
    </row>
    <row r="113" spans="1:18" x14ac:dyDescent="0.35">
      <c r="A113" s="45" t="str">
        <f>'Budget Source'!B113</f>
        <v>08</v>
      </c>
      <c r="B113" s="45" t="str">
        <f>'Budget Source'!C113</f>
        <v>4</v>
      </c>
      <c r="C113" s="45" t="str">
        <f>'Budget Source'!D113</f>
        <v>8565</v>
      </c>
      <c r="D113" s="45" t="str">
        <f>'Budget Source'!E113</f>
        <v>0180</v>
      </c>
      <c r="E113" s="45" t="str">
        <f t="shared" si="7"/>
        <v>8</v>
      </c>
      <c r="F113" s="2" t="str">
        <f>'Budget Source'!F113</f>
        <v>91</v>
      </c>
      <c r="G113" s="45" t="str">
        <f>IF('Budget Source'!G113="Y",'Budget Source'!F113&amp;'Budget Source'!C113&amp;'Budget Source'!D113,'Budget Source'!B113&amp;'Budget Source'!C113&amp;'Budget Source'!D113)</f>
        <v>9148565</v>
      </c>
      <c r="H113" s="45" t="str">
        <f t="shared" si="8"/>
        <v>91485650180</v>
      </c>
      <c r="I113" s="47">
        <f>'Budget Source'!I113</f>
        <v>0.28070000000000001</v>
      </c>
      <c r="J113" s="2">
        <f>'Budget Source'!H113</f>
        <v>1032893</v>
      </c>
      <c r="K113" s="2" t="str">
        <f t="shared" si="9"/>
        <v/>
      </c>
      <c r="M113" t="s">
        <v>2594</v>
      </c>
      <c r="N113" t="str">
        <f>VLOOKUP(M113,'Budget Source'!J:K,2,FALSE)</f>
        <v>N</v>
      </c>
      <c r="O113" s="16">
        <f t="shared" si="10"/>
        <v>70775757</v>
      </c>
      <c r="P113" s="4">
        <f t="shared" si="11"/>
        <v>1.6777</v>
      </c>
      <c r="Q113" s="16">
        <f t="shared" si="12"/>
        <v>40362707</v>
      </c>
      <c r="R113" s="4">
        <f t="shared" si="13"/>
        <v>0.97799999999999998</v>
      </c>
    </row>
    <row r="114" spans="1:18" x14ac:dyDescent="0.35">
      <c r="A114" s="45" t="str">
        <f>'Budget Source'!B114</f>
        <v>08</v>
      </c>
      <c r="B114" s="45" t="str">
        <f>'Budget Source'!C114</f>
        <v>4</v>
      </c>
      <c r="C114" s="45" t="str">
        <f>'Budget Source'!D114</f>
        <v>8565</v>
      </c>
      <c r="D114" s="45" t="str">
        <f>'Budget Source'!E114</f>
        <v>3101</v>
      </c>
      <c r="E114" s="45" t="str">
        <f t="shared" si="7"/>
        <v/>
      </c>
      <c r="F114" s="2" t="str">
        <f>'Budget Source'!F114</f>
        <v>91</v>
      </c>
      <c r="G114" s="45" t="str">
        <f>IF('Budget Source'!G114="Y",'Budget Source'!F114&amp;'Budget Source'!C114&amp;'Budget Source'!D114,'Budget Source'!B114&amp;'Budget Source'!C114&amp;'Budget Source'!D114)</f>
        <v>9148565</v>
      </c>
      <c r="H114" s="45" t="str">
        <f t="shared" si="8"/>
        <v>91485653101</v>
      </c>
      <c r="I114" s="47">
        <f>'Budget Source'!I114</f>
        <v>0</v>
      </c>
      <c r="J114" s="2">
        <f>'Budget Source'!H114</f>
        <v>0</v>
      </c>
      <c r="K114" s="2" t="str">
        <f t="shared" si="9"/>
        <v/>
      </c>
      <c r="M114" t="s">
        <v>2595</v>
      </c>
      <c r="N114" t="str">
        <f>VLOOKUP(M114,'Budget Source'!J:K,2,FALSE)</f>
        <v>N</v>
      </c>
      <c r="O114" s="16">
        <f t="shared" si="10"/>
        <v>14417125</v>
      </c>
      <c r="P114" s="4">
        <f t="shared" si="11"/>
        <v>1.2746</v>
      </c>
      <c r="Q114" s="16">
        <f t="shared" si="12"/>
        <v>9840655</v>
      </c>
      <c r="R114" s="4">
        <f t="shared" si="13"/>
        <v>0.87</v>
      </c>
    </row>
    <row r="115" spans="1:18" x14ac:dyDescent="0.35">
      <c r="A115" s="45" t="str">
        <f>'Budget Source'!B115</f>
        <v>08</v>
      </c>
      <c r="B115" s="45" t="str">
        <f>'Budget Source'!C115</f>
        <v>4</v>
      </c>
      <c r="C115" s="45" t="str">
        <f>'Budget Source'!D115</f>
        <v>8565</v>
      </c>
      <c r="D115" s="45" t="str">
        <f>'Budget Source'!E115</f>
        <v>3300</v>
      </c>
      <c r="E115" s="45" t="str">
        <f t="shared" si="7"/>
        <v/>
      </c>
      <c r="F115" s="2" t="str">
        <f>'Budget Source'!F115</f>
        <v>91</v>
      </c>
      <c r="G115" s="45" t="str">
        <f>IF('Budget Source'!G115="Y",'Budget Source'!F115&amp;'Budget Source'!C115&amp;'Budget Source'!D115,'Budget Source'!B115&amp;'Budget Source'!C115&amp;'Budget Source'!D115)</f>
        <v>9148565</v>
      </c>
      <c r="H115" s="45" t="str">
        <f t="shared" si="8"/>
        <v>91485653300</v>
      </c>
      <c r="I115" s="47">
        <f>'Budget Source'!I115</f>
        <v>0.3967</v>
      </c>
      <c r="J115" s="2">
        <f>'Budget Source'!H115</f>
        <v>1459738</v>
      </c>
      <c r="K115" s="2" t="str">
        <f t="shared" si="9"/>
        <v/>
      </c>
      <c r="M115" t="s">
        <v>2596</v>
      </c>
      <c r="N115" t="str">
        <f>VLOOKUP(M115,'Budget Source'!J:K,2,FALSE)</f>
        <v>N</v>
      </c>
      <c r="O115" s="16">
        <f t="shared" si="10"/>
        <v>26450768</v>
      </c>
      <c r="P115" s="4">
        <f t="shared" si="11"/>
        <v>0.80370000000000008</v>
      </c>
      <c r="Q115" s="16">
        <f t="shared" si="12"/>
        <v>17080936</v>
      </c>
      <c r="R115" s="4">
        <f t="shared" si="13"/>
        <v>0.51900000000000002</v>
      </c>
    </row>
    <row r="116" spans="1:18" x14ac:dyDescent="0.35">
      <c r="A116" s="45" t="str">
        <f>'Budget Source'!B116</f>
        <v>09</v>
      </c>
      <c r="B116" s="45" t="str">
        <f>'Budget Source'!C116</f>
        <v>4</v>
      </c>
      <c r="C116" s="45" t="str">
        <f>'Budget Source'!D116</f>
        <v>0775</v>
      </c>
      <c r="D116" s="45" t="str">
        <f>'Budget Source'!E116</f>
        <v>0061</v>
      </c>
      <c r="E116" s="45" t="str">
        <f t="shared" si="7"/>
        <v/>
      </c>
      <c r="F116" s="2" t="str">
        <f>'Budget Source'!F116</f>
        <v>09</v>
      </c>
      <c r="G116" s="45" t="str">
        <f>IF('Budget Source'!G116="Y",'Budget Source'!F116&amp;'Budget Source'!C116&amp;'Budget Source'!D116,'Budget Source'!B116&amp;'Budget Source'!C116&amp;'Budget Source'!D116)</f>
        <v>0940775</v>
      </c>
      <c r="H116" s="45" t="str">
        <f t="shared" si="8"/>
        <v>09407750061</v>
      </c>
      <c r="I116" s="47">
        <f>'Budget Source'!I116</f>
        <v>0</v>
      </c>
      <c r="J116" s="2">
        <f>'Budget Source'!H116</f>
        <v>0</v>
      </c>
      <c r="K116" s="2" t="str">
        <f t="shared" si="9"/>
        <v>Y</v>
      </c>
      <c r="M116" t="s">
        <v>2597</v>
      </c>
      <c r="N116" t="str">
        <f>VLOOKUP(M116,'Budget Source'!J:K,2,FALSE)</f>
        <v>N</v>
      </c>
      <c r="O116" s="16">
        <f t="shared" si="10"/>
        <v>7570558</v>
      </c>
      <c r="P116" s="4">
        <f t="shared" si="11"/>
        <v>0.94890000000000008</v>
      </c>
      <c r="Q116" s="16">
        <f t="shared" si="12"/>
        <v>4524464</v>
      </c>
      <c r="R116" s="4">
        <f t="shared" si="13"/>
        <v>0.56710000000000005</v>
      </c>
    </row>
    <row r="117" spans="1:18" x14ac:dyDescent="0.35">
      <c r="A117" s="45" t="str">
        <f>'Budget Source'!B117</f>
        <v>09</v>
      </c>
      <c r="B117" s="45" t="str">
        <f>'Budget Source'!C117</f>
        <v>4</v>
      </c>
      <c r="C117" s="45" t="str">
        <f>'Budget Source'!D117</f>
        <v>0775</v>
      </c>
      <c r="D117" s="45" t="str">
        <f>'Budget Source'!E117</f>
        <v>0180</v>
      </c>
      <c r="E117" s="45" t="str">
        <f t="shared" si="7"/>
        <v>8</v>
      </c>
      <c r="F117" s="2" t="str">
        <f>'Budget Source'!F117</f>
        <v>09</v>
      </c>
      <c r="G117" s="45" t="str">
        <f>IF('Budget Source'!G117="Y",'Budget Source'!F117&amp;'Budget Source'!C117&amp;'Budget Source'!D117,'Budget Source'!B117&amp;'Budget Source'!C117&amp;'Budget Source'!D117)</f>
        <v>0940775</v>
      </c>
      <c r="H117" s="45" t="str">
        <f t="shared" si="8"/>
        <v>09407750180</v>
      </c>
      <c r="I117" s="47">
        <f>'Budget Source'!I117</f>
        <v>0.3054</v>
      </c>
      <c r="J117" s="2">
        <f>'Budget Source'!H117</f>
        <v>919864</v>
      </c>
      <c r="K117" s="2" t="str">
        <f t="shared" si="9"/>
        <v>Y</v>
      </c>
      <c r="M117" t="s">
        <v>2598</v>
      </c>
      <c r="N117" t="str">
        <f>VLOOKUP(M117,'Budget Source'!J:K,2,FALSE)</f>
        <v>N</v>
      </c>
      <c r="O117" s="16">
        <f t="shared" si="10"/>
        <v>3393605</v>
      </c>
      <c r="P117" s="4">
        <f t="shared" si="11"/>
        <v>1.7913000000000001</v>
      </c>
      <c r="Q117" s="16">
        <f t="shared" si="12"/>
        <v>1775898</v>
      </c>
      <c r="R117" s="4">
        <f t="shared" si="13"/>
        <v>0.93740000000000001</v>
      </c>
    </row>
    <row r="118" spans="1:18" x14ac:dyDescent="0.35">
      <c r="A118" s="45" t="str">
        <f>'Budget Source'!B118</f>
        <v>09</v>
      </c>
      <c r="B118" s="45" t="str">
        <f>'Budget Source'!C118</f>
        <v>4</v>
      </c>
      <c r="C118" s="45" t="str">
        <f>'Budget Source'!D118</f>
        <v>0775</v>
      </c>
      <c r="D118" s="45" t="str">
        <f>'Budget Source'!E118</f>
        <v>0186</v>
      </c>
      <c r="E118" s="45" t="str">
        <f t="shared" si="7"/>
        <v>8</v>
      </c>
      <c r="F118" s="2" t="str">
        <f>'Budget Source'!F118</f>
        <v>09</v>
      </c>
      <c r="G118" s="45" t="str">
        <f>IF('Budget Source'!G118="Y",'Budget Source'!F118&amp;'Budget Source'!C118&amp;'Budget Source'!D118,'Budget Source'!B118&amp;'Budget Source'!C118&amp;'Budget Source'!D118)</f>
        <v>0940775</v>
      </c>
      <c r="H118" s="45" t="str">
        <f t="shared" si="8"/>
        <v>09407750186</v>
      </c>
      <c r="I118" s="47">
        <f>'Budget Source'!I118</f>
        <v>4.48E-2</v>
      </c>
      <c r="J118" s="2">
        <f>'Budget Source'!H118</f>
        <v>134937</v>
      </c>
      <c r="K118" s="2" t="str">
        <f t="shared" si="9"/>
        <v>Y</v>
      </c>
      <c r="M118" t="s">
        <v>2599</v>
      </c>
      <c r="N118" t="str">
        <f>VLOOKUP(M118,'Budget Source'!J:K,2,FALSE)</f>
        <v>N</v>
      </c>
      <c r="O118" s="16">
        <f t="shared" si="10"/>
        <v>2692863</v>
      </c>
      <c r="P118" s="4">
        <f t="shared" si="11"/>
        <v>1.0607</v>
      </c>
      <c r="Q118" s="16">
        <f t="shared" si="12"/>
        <v>1264303</v>
      </c>
      <c r="R118" s="4">
        <f t="shared" si="13"/>
        <v>0.498</v>
      </c>
    </row>
    <row r="119" spans="1:18" x14ac:dyDescent="0.35">
      <c r="A119" s="45" t="str">
        <f>'Budget Source'!B119</f>
        <v>09</v>
      </c>
      <c r="B119" s="45" t="str">
        <f>'Budget Source'!C119</f>
        <v>4</v>
      </c>
      <c r="C119" s="45" t="str">
        <f>'Budget Source'!D119</f>
        <v>0775</v>
      </c>
      <c r="D119" s="45" t="str">
        <f>'Budget Source'!E119</f>
        <v>3101</v>
      </c>
      <c r="E119" s="45" t="str">
        <f t="shared" si="7"/>
        <v/>
      </c>
      <c r="F119" s="2" t="str">
        <f>'Budget Source'!F119</f>
        <v>09</v>
      </c>
      <c r="G119" s="45" t="str">
        <f>IF('Budget Source'!G119="Y",'Budget Source'!F119&amp;'Budget Source'!C119&amp;'Budget Source'!D119,'Budget Source'!B119&amp;'Budget Source'!C119&amp;'Budget Source'!D119)</f>
        <v>0940775</v>
      </c>
      <c r="H119" s="45" t="str">
        <f t="shared" si="8"/>
        <v>09407753101</v>
      </c>
      <c r="I119" s="47">
        <f>'Budget Source'!I119</f>
        <v>0</v>
      </c>
      <c r="J119" s="2">
        <f>'Budget Source'!H119</f>
        <v>0</v>
      </c>
      <c r="K119" s="2" t="str">
        <f t="shared" si="9"/>
        <v>Y</v>
      </c>
      <c r="M119" t="s">
        <v>2600</v>
      </c>
      <c r="N119" t="str">
        <f>VLOOKUP(M119,'Budget Source'!J:K,2,FALSE)</f>
        <v>N</v>
      </c>
      <c r="O119" s="16">
        <f t="shared" si="10"/>
        <v>3780474</v>
      </c>
      <c r="P119" s="4">
        <f t="shared" si="11"/>
        <v>0.86749999999999994</v>
      </c>
      <c r="Q119" s="16">
        <f t="shared" si="12"/>
        <v>1399756</v>
      </c>
      <c r="R119" s="4">
        <f t="shared" si="13"/>
        <v>0.32119999999999999</v>
      </c>
    </row>
    <row r="120" spans="1:18" x14ac:dyDescent="0.35">
      <c r="A120" s="45" t="str">
        <f>'Budget Source'!B120</f>
        <v>09</v>
      </c>
      <c r="B120" s="45" t="str">
        <f>'Budget Source'!C120</f>
        <v>4</v>
      </c>
      <c r="C120" s="45" t="str">
        <f>'Budget Source'!D120</f>
        <v>0775</v>
      </c>
      <c r="D120" s="45" t="str">
        <f>'Budget Source'!E120</f>
        <v>3300</v>
      </c>
      <c r="E120" s="45" t="str">
        <f t="shared" si="7"/>
        <v/>
      </c>
      <c r="F120" s="2" t="str">
        <f>'Budget Source'!F120</f>
        <v>09</v>
      </c>
      <c r="G120" s="45" t="str">
        <f>IF('Budget Source'!G120="Y",'Budget Source'!F120&amp;'Budget Source'!C120&amp;'Budget Source'!D120,'Budget Source'!B120&amp;'Budget Source'!C120&amp;'Budget Source'!D120)</f>
        <v>0940775</v>
      </c>
      <c r="H120" s="45" t="str">
        <f t="shared" si="8"/>
        <v>09407753300</v>
      </c>
      <c r="I120" s="47">
        <f>'Budget Source'!I120</f>
        <v>0.66159999999999997</v>
      </c>
      <c r="J120" s="2">
        <f>'Budget Source'!H120</f>
        <v>1992737</v>
      </c>
      <c r="K120" s="2" t="str">
        <f t="shared" si="9"/>
        <v>Y</v>
      </c>
      <c r="M120" t="s">
        <v>2601</v>
      </c>
      <c r="N120" t="str">
        <f>VLOOKUP(M120,'Budget Source'!J:K,2,FALSE)</f>
        <v>N</v>
      </c>
      <c r="O120" s="16">
        <f t="shared" si="10"/>
        <v>9407919</v>
      </c>
      <c r="P120" s="4">
        <f t="shared" si="11"/>
        <v>1.2370999999999999</v>
      </c>
      <c r="Q120" s="16">
        <f t="shared" si="12"/>
        <v>3050292</v>
      </c>
      <c r="R120" s="4">
        <f t="shared" si="13"/>
        <v>0.40110000000000001</v>
      </c>
    </row>
    <row r="121" spans="1:18" x14ac:dyDescent="0.35">
      <c r="A121" s="45" t="str">
        <f>'Budget Source'!B121</f>
        <v>09</v>
      </c>
      <c r="B121" s="45" t="str">
        <f>'Budget Source'!C121</f>
        <v>4</v>
      </c>
      <c r="C121" s="45" t="str">
        <f>'Budget Source'!D121</f>
        <v>0815</v>
      </c>
      <c r="D121" s="45" t="str">
        <f>'Budget Source'!E121</f>
        <v>0061</v>
      </c>
      <c r="E121" s="45" t="str">
        <f t="shared" si="7"/>
        <v/>
      </c>
      <c r="F121" s="2" t="str">
        <f>'Budget Source'!F121</f>
        <v/>
      </c>
      <c r="G121" s="45" t="str">
        <f>IF('Budget Source'!G121="Y",'Budget Source'!F121&amp;'Budget Source'!C121&amp;'Budget Source'!D121,'Budget Source'!B121&amp;'Budget Source'!C121&amp;'Budget Source'!D121)</f>
        <v>0940815</v>
      </c>
      <c r="H121" s="45" t="str">
        <f t="shared" si="8"/>
        <v>09408150061</v>
      </c>
      <c r="I121" s="47">
        <f>'Budget Source'!I121</f>
        <v>0</v>
      </c>
      <c r="J121" s="2">
        <f>'Budget Source'!H121</f>
        <v>0</v>
      </c>
      <c r="K121" s="2" t="str">
        <f t="shared" si="9"/>
        <v/>
      </c>
      <c r="M121" t="s">
        <v>2602</v>
      </c>
      <c r="N121" t="str">
        <f>VLOOKUP(M121,'Budget Source'!J:K,2,FALSE)</f>
        <v>Y</v>
      </c>
      <c r="O121" s="16">
        <f t="shared" si="10"/>
        <v>5486860</v>
      </c>
      <c r="P121" s="4">
        <f t="shared" si="11"/>
        <v>1.4148999999999998</v>
      </c>
      <c r="Q121" s="16">
        <f t="shared" si="12"/>
        <v>3054245</v>
      </c>
      <c r="R121" s="4">
        <f t="shared" si="13"/>
        <v>0.78759999999999997</v>
      </c>
    </row>
    <row r="122" spans="1:18" x14ac:dyDescent="0.35">
      <c r="A122" s="45" t="str">
        <f>'Budget Source'!B122</f>
        <v>09</v>
      </c>
      <c r="B122" s="45" t="str">
        <f>'Budget Source'!C122</f>
        <v>4</v>
      </c>
      <c r="C122" s="45" t="str">
        <f>'Budget Source'!D122</f>
        <v>0815</v>
      </c>
      <c r="D122" s="45" t="str">
        <f>'Budget Source'!E122</f>
        <v>0180</v>
      </c>
      <c r="E122" s="45" t="str">
        <f t="shared" si="7"/>
        <v>8</v>
      </c>
      <c r="F122" s="2" t="str">
        <f>'Budget Source'!F122</f>
        <v/>
      </c>
      <c r="G122" s="45" t="str">
        <f>IF('Budget Source'!G122="Y",'Budget Source'!F122&amp;'Budget Source'!C122&amp;'Budget Source'!D122,'Budget Source'!B122&amp;'Budget Source'!C122&amp;'Budget Source'!D122)</f>
        <v>0940815</v>
      </c>
      <c r="H122" s="45" t="str">
        <f t="shared" si="8"/>
        <v>09408150180</v>
      </c>
      <c r="I122" s="47">
        <f>'Budget Source'!I122</f>
        <v>0.33529999999999999</v>
      </c>
      <c r="J122" s="2">
        <f>'Budget Source'!H122</f>
        <v>1754879</v>
      </c>
      <c r="K122" s="2" t="str">
        <f t="shared" si="9"/>
        <v/>
      </c>
      <c r="M122" t="s">
        <v>2812</v>
      </c>
      <c r="N122" t="str">
        <f>VLOOKUP(M122,'Budget Source'!J:K,2,FALSE)</f>
        <v>Y</v>
      </c>
      <c r="O122" s="16">
        <f t="shared" si="10"/>
        <v>0</v>
      </c>
      <c r="P122" s="4">
        <f t="shared" si="11"/>
        <v>0</v>
      </c>
      <c r="Q122" s="16">
        <f t="shared" si="12"/>
        <v>0</v>
      </c>
      <c r="R122" s="4">
        <f t="shared" si="13"/>
        <v>0</v>
      </c>
    </row>
    <row r="123" spans="1:18" x14ac:dyDescent="0.35">
      <c r="A123" s="45" t="str">
        <f>'Budget Source'!B123</f>
        <v>09</v>
      </c>
      <c r="B123" s="45" t="str">
        <f>'Budget Source'!C123</f>
        <v>4</v>
      </c>
      <c r="C123" s="45" t="str">
        <f>'Budget Source'!D123</f>
        <v>0815</v>
      </c>
      <c r="D123" s="45" t="str">
        <f>'Budget Source'!E123</f>
        <v>3101</v>
      </c>
      <c r="E123" s="45" t="str">
        <f t="shared" si="7"/>
        <v/>
      </c>
      <c r="F123" s="2" t="str">
        <f>'Budget Source'!F123</f>
        <v/>
      </c>
      <c r="G123" s="45" t="str">
        <f>IF('Budget Source'!G123="Y",'Budget Source'!F123&amp;'Budget Source'!C123&amp;'Budget Source'!D123,'Budget Source'!B123&amp;'Budget Source'!C123&amp;'Budget Source'!D123)</f>
        <v>0940815</v>
      </c>
      <c r="H123" s="45" t="str">
        <f t="shared" si="8"/>
        <v>09408153101</v>
      </c>
      <c r="I123" s="47">
        <f>'Budget Source'!I123</f>
        <v>0</v>
      </c>
      <c r="J123" s="2">
        <f>'Budget Source'!H123</f>
        <v>0</v>
      </c>
      <c r="K123" s="2" t="str">
        <f t="shared" si="9"/>
        <v/>
      </c>
      <c r="M123" t="s">
        <v>2813</v>
      </c>
      <c r="N123" t="str">
        <f>VLOOKUP(M123,'Budget Source'!J:K,2,FALSE)</f>
        <v>Y</v>
      </c>
      <c r="O123" s="16">
        <f t="shared" si="10"/>
        <v>0</v>
      </c>
      <c r="P123" s="4">
        <f t="shared" si="11"/>
        <v>0</v>
      </c>
      <c r="Q123" s="16">
        <f t="shared" si="12"/>
        <v>0</v>
      </c>
      <c r="R123" s="4">
        <f t="shared" si="13"/>
        <v>0</v>
      </c>
    </row>
    <row r="124" spans="1:18" x14ac:dyDescent="0.35">
      <c r="A124" s="45" t="str">
        <f>'Budget Source'!B124</f>
        <v>09</v>
      </c>
      <c r="B124" s="45" t="str">
        <f>'Budget Source'!C124</f>
        <v>4</v>
      </c>
      <c r="C124" s="45" t="str">
        <f>'Budget Source'!D124</f>
        <v>0815</v>
      </c>
      <c r="D124" s="45" t="str">
        <f>'Budget Source'!E124</f>
        <v>3300</v>
      </c>
      <c r="E124" s="45" t="str">
        <f t="shared" si="7"/>
        <v/>
      </c>
      <c r="F124" s="2" t="str">
        <f>'Budget Source'!F124</f>
        <v/>
      </c>
      <c r="G124" s="45" t="str">
        <f>IF('Budget Source'!G124="Y",'Budget Source'!F124&amp;'Budget Source'!C124&amp;'Budget Source'!D124,'Budget Source'!B124&amp;'Budget Source'!C124&amp;'Budget Source'!D124)</f>
        <v>0940815</v>
      </c>
      <c r="H124" s="45" t="str">
        <f t="shared" si="8"/>
        <v>09408153300</v>
      </c>
      <c r="I124" s="47">
        <f>'Budget Source'!I124</f>
        <v>0.58889999999999998</v>
      </c>
      <c r="J124" s="2">
        <f>'Budget Source'!H124</f>
        <v>3082161</v>
      </c>
      <c r="K124" s="2" t="str">
        <f t="shared" si="9"/>
        <v/>
      </c>
      <c r="M124" t="s">
        <v>2603</v>
      </c>
      <c r="N124" t="str">
        <f>VLOOKUP(M124,'Budget Source'!J:K,2,FALSE)</f>
        <v>N</v>
      </c>
      <c r="O124" s="16">
        <f t="shared" si="10"/>
        <v>5156179</v>
      </c>
      <c r="P124" s="4">
        <f t="shared" si="11"/>
        <v>1.2598</v>
      </c>
      <c r="Q124" s="16">
        <f t="shared" si="12"/>
        <v>2921480</v>
      </c>
      <c r="R124" s="4">
        <f t="shared" si="13"/>
        <v>0.71379999999999999</v>
      </c>
    </row>
    <row r="125" spans="1:18" x14ac:dyDescent="0.35">
      <c r="A125" s="45" t="str">
        <f>'Budget Source'!B125</f>
        <v>09</v>
      </c>
      <c r="B125" s="45" t="str">
        <f>'Budget Source'!C125</f>
        <v>4</v>
      </c>
      <c r="C125" s="45" t="str">
        <f>'Budget Source'!D125</f>
        <v>0875</v>
      </c>
      <c r="D125" s="45" t="str">
        <f>'Budget Source'!E125</f>
        <v>0180</v>
      </c>
      <c r="E125" s="45" t="str">
        <f t="shared" si="7"/>
        <v>8</v>
      </c>
      <c r="F125" s="2" t="str">
        <f>'Budget Source'!F125</f>
        <v/>
      </c>
      <c r="G125" s="45" t="str">
        <f>IF('Budget Source'!G125="Y",'Budget Source'!F125&amp;'Budget Source'!C125&amp;'Budget Source'!D125,'Budget Source'!B125&amp;'Budget Source'!C125&amp;'Budget Source'!D125)</f>
        <v>0940875</v>
      </c>
      <c r="H125" s="45" t="str">
        <f t="shared" si="8"/>
        <v>09408750180</v>
      </c>
      <c r="I125" s="47">
        <f>'Budget Source'!I125</f>
        <v>0.74080000000000001</v>
      </c>
      <c r="J125" s="2">
        <f>'Budget Source'!H125</f>
        <v>5334169</v>
      </c>
      <c r="K125" s="2" t="str">
        <f t="shared" si="9"/>
        <v/>
      </c>
      <c r="M125" t="s">
        <v>2604</v>
      </c>
      <c r="N125" t="str">
        <f>VLOOKUP(M125,'Budget Source'!J:K,2,FALSE)</f>
        <v>N</v>
      </c>
      <c r="O125" s="16">
        <f t="shared" si="10"/>
        <v>8316260</v>
      </c>
      <c r="P125" s="4">
        <f t="shared" si="11"/>
        <v>0.98309999999999997</v>
      </c>
      <c r="Q125" s="16">
        <f t="shared" si="12"/>
        <v>3605320</v>
      </c>
      <c r="R125" s="4">
        <f t="shared" si="13"/>
        <v>0.42620000000000002</v>
      </c>
    </row>
    <row r="126" spans="1:18" x14ac:dyDescent="0.35">
      <c r="A126" s="45" t="str">
        <f>'Budget Source'!B126</f>
        <v>09</v>
      </c>
      <c r="B126" s="45" t="str">
        <f>'Budget Source'!C126</f>
        <v>4</v>
      </c>
      <c r="C126" s="45" t="str">
        <f>'Budget Source'!D126</f>
        <v>0875</v>
      </c>
      <c r="D126" s="45" t="str">
        <f>'Budget Source'!E126</f>
        <v>3101</v>
      </c>
      <c r="E126" s="45" t="str">
        <f t="shared" si="7"/>
        <v/>
      </c>
      <c r="F126" s="2" t="str">
        <f>'Budget Source'!F126</f>
        <v/>
      </c>
      <c r="G126" s="45" t="str">
        <f>IF('Budget Source'!G126="Y",'Budget Source'!F126&amp;'Budget Source'!C126&amp;'Budget Source'!D126,'Budget Source'!B126&amp;'Budget Source'!C126&amp;'Budget Source'!D126)</f>
        <v>0940875</v>
      </c>
      <c r="H126" s="45" t="str">
        <f t="shared" si="8"/>
        <v>09408753101</v>
      </c>
      <c r="I126" s="47">
        <f>'Budget Source'!I126</f>
        <v>0</v>
      </c>
      <c r="J126" s="2">
        <f>'Budget Source'!H126</f>
        <v>0</v>
      </c>
      <c r="K126" s="2" t="str">
        <f t="shared" si="9"/>
        <v/>
      </c>
      <c r="M126" t="s">
        <v>2605</v>
      </c>
      <c r="N126" t="str">
        <f>VLOOKUP(M126,'Budget Source'!J:K,2,FALSE)</f>
        <v>N</v>
      </c>
      <c r="O126" s="16">
        <f t="shared" si="10"/>
        <v>6205417</v>
      </c>
      <c r="P126" s="4">
        <f t="shared" si="11"/>
        <v>1.5744</v>
      </c>
      <c r="Q126" s="16">
        <f t="shared" si="12"/>
        <v>3941449</v>
      </c>
      <c r="R126" s="4">
        <f t="shared" si="13"/>
        <v>1</v>
      </c>
    </row>
    <row r="127" spans="1:18" x14ac:dyDescent="0.35">
      <c r="A127" s="45" t="str">
        <f>'Budget Source'!B127</f>
        <v>09</v>
      </c>
      <c r="B127" s="45" t="str">
        <f>'Budget Source'!C127</f>
        <v>4</v>
      </c>
      <c r="C127" s="45" t="str">
        <f>'Budget Source'!D127</f>
        <v>0875</v>
      </c>
      <c r="D127" s="45" t="str">
        <f>'Budget Source'!E127</f>
        <v>3300</v>
      </c>
      <c r="E127" s="45" t="str">
        <f t="shared" si="7"/>
        <v/>
      </c>
      <c r="F127" s="2" t="str">
        <f>'Budget Source'!F127</f>
        <v/>
      </c>
      <c r="G127" s="45" t="str">
        <f>IF('Budget Source'!G127="Y",'Budget Source'!F127&amp;'Budget Source'!C127&amp;'Budget Source'!D127,'Budget Source'!B127&amp;'Budget Source'!C127&amp;'Budget Source'!D127)</f>
        <v>0940875</v>
      </c>
      <c r="H127" s="45" t="str">
        <f t="shared" si="8"/>
        <v>09408753300</v>
      </c>
      <c r="I127" s="47">
        <f>'Budget Source'!I127</f>
        <v>0.72819999999999996</v>
      </c>
      <c r="J127" s="2">
        <f>'Budget Source'!H127</f>
        <v>5243442</v>
      </c>
      <c r="K127" s="2" t="str">
        <f t="shared" si="9"/>
        <v/>
      </c>
      <c r="M127" t="s">
        <v>2606</v>
      </c>
      <c r="N127" t="str">
        <f>VLOOKUP(M127,'Budget Source'!J:K,2,FALSE)</f>
        <v>N</v>
      </c>
      <c r="O127" s="16">
        <f t="shared" si="10"/>
        <v>7750265</v>
      </c>
      <c r="P127" s="4">
        <f t="shared" si="11"/>
        <v>1.0597000000000001</v>
      </c>
      <c r="Q127" s="16">
        <f t="shared" si="12"/>
        <v>3504697</v>
      </c>
      <c r="R127" s="4">
        <f t="shared" si="13"/>
        <v>0.47920000000000001</v>
      </c>
    </row>
    <row r="128" spans="1:18" x14ac:dyDescent="0.35">
      <c r="A128" s="45" t="str">
        <f>'Budget Source'!B128</f>
        <v>09</v>
      </c>
      <c r="B128" s="45" t="str">
        <f>'Budget Source'!C128</f>
        <v>4</v>
      </c>
      <c r="C128" s="45" t="str">
        <f>'Budget Source'!D128</f>
        <v>2650</v>
      </c>
      <c r="D128" s="45" t="str">
        <f>'Budget Source'!E128</f>
        <v>0061</v>
      </c>
      <c r="E128" s="45" t="str">
        <f t="shared" si="7"/>
        <v/>
      </c>
      <c r="F128" s="2" t="str">
        <f>'Budget Source'!F128</f>
        <v>25</v>
      </c>
      <c r="G128" s="45" t="str">
        <f>IF('Budget Source'!G128="Y",'Budget Source'!F128&amp;'Budget Source'!C128&amp;'Budget Source'!D128,'Budget Source'!B128&amp;'Budget Source'!C128&amp;'Budget Source'!D128)</f>
        <v>2542650</v>
      </c>
      <c r="H128" s="45" t="str">
        <f t="shared" si="8"/>
        <v>25426500061</v>
      </c>
      <c r="I128" s="47">
        <f>'Budget Source'!I128</f>
        <v>0</v>
      </c>
      <c r="J128" s="2">
        <f>'Budget Source'!H128</f>
        <v>0</v>
      </c>
      <c r="K128" s="2" t="str">
        <f t="shared" si="9"/>
        <v/>
      </c>
      <c r="M128" t="s">
        <v>2607</v>
      </c>
      <c r="N128" t="str">
        <f>VLOOKUP(M128,'Budget Source'!J:K,2,FALSE)</f>
        <v>N</v>
      </c>
      <c r="O128" s="16">
        <f t="shared" si="10"/>
        <v>23486574</v>
      </c>
      <c r="P128" s="4">
        <f t="shared" si="11"/>
        <v>1.0858000000000001</v>
      </c>
      <c r="Q128" s="16">
        <f t="shared" si="12"/>
        <v>10302685</v>
      </c>
      <c r="R128" s="4">
        <f t="shared" si="13"/>
        <v>0.4763</v>
      </c>
    </row>
    <row r="129" spans="1:18" x14ac:dyDescent="0.35">
      <c r="A129" s="45" t="str">
        <f>'Budget Source'!B129</f>
        <v>09</v>
      </c>
      <c r="B129" s="45" t="str">
        <f>'Budget Source'!C129</f>
        <v>4</v>
      </c>
      <c r="C129" s="45" t="str">
        <f>'Budget Source'!D129</f>
        <v>2650</v>
      </c>
      <c r="D129" s="45" t="str">
        <f>'Budget Source'!E129</f>
        <v>0180</v>
      </c>
      <c r="E129" s="45" t="str">
        <f t="shared" si="7"/>
        <v>8</v>
      </c>
      <c r="F129" s="2" t="str">
        <f>'Budget Source'!F129</f>
        <v>25</v>
      </c>
      <c r="G129" s="45" t="str">
        <f>IF('Budget Source'!G129="Y",'Budget Source'!F129&amp;'Budget Source'!C129&amp;'Budget Source'!D129,'Budget Source'!B129&amp;'Budget Source'!C129&amp;'Budget Source'!D129)</f>
        <v>2542650</v>
      </c>
      <c r="H129" s="45" t="str">
        <f t="shared" si="8"/>
        <v>25426500180</v>
      </c>
      <c r="I129" s="47">
        <f>'Budget Source'!I129</f>
        <v>0.1101</v>
      </c>
      <c r="J129" s="2">
        <f>'Budget Source'!H129</f>
        <v>142347</v>
      </c>
      <c r="K129" s="2" t="str">
        <f t="shared" si="9"/>
        <v/>
      </c>
      <c r="M129" t="s">
        <v>2608</v>
      </c>
      <c r="N129" t="str">
        <f>VLOOKUP(M129,'Budget Source'!J:K,2,FALSE)</f>
        <v>N</v>
      </c>
      <c r="O129" s="16">
        <f t="shared" si="10"/>
        <v>19131515</v>
      </c>
      <c r="P129" s="4">
        <f t="shared" si="11"/>
        <v>0.93700000000000006</v>
      </c>
      <c r="Q129" s="16">
        <f t="shared" si="12"/>
        <v>7958874</v>
      </c>
      <c r="R129" s="4">
        <f t="shared" si="13"/>
        <v>0.38979999999999998</v>
      </c>
    </row>
    <row r="130" spans="1:18" x14ac:dyDescent="0.35">
      <c r="A130" s="45" t="str">
        <f>'Budget Source'!B130</f>
        <v>09</v>
      </c>
      <c r="B130" s="45" t="str">
        <f>'Budget Source'!C130</f>
        <v>4</v>
      </c>
      <c r="C130" s="45" t="str">
        <f>'Budget Source'!D130</f>
        <v>2650</v>
      </c>
      <c r="D130" s="45" t="str">
        <f>'Budget Source'!E130</f>
        <v>3101</v>
      </c>
      <c r="E130" s="45" t="str">
        <f t="shared" si="7"/>
        <v/>
      </c>
      <c r="F130" s="2" t="str">
        <f>'Budget Source'!F130</f>
        <v>25</v>
      </c>
      <c r="G130" s="45" t="str">
        <f>IF('Budget Source'!G130="Y",'Budget Source'!F130&amp;'Budget Source'!C130&amp;'Budget Source'!D130,'Budget Source'!B130&amp;'Budget Source'!C130&amp;'Budget Source'!D130)</f>
        <v>2542650</v>
      </c>
      <c r="H130" s="45" t="str">
        <f t="shared" si="8"/>
        <v>25426503101</v>
      </c>
      <c r="I130" s="47">
        <f>'Budget Source'!I130</f>
        <v>0</v>
      </c>
      <c r="J130" s="2">
        <f>'Budget Source'!H130</f>
        <v>0</v>
      </c>
      <c r="K130" s="2" t="str">
        <f t="shared" si="9"/>
        <v/>
      </c>
      <c r="M130" t="s">
        <v>2609</v>
      </c>
      <c r="N130" t="str">
        <f>VLOOKUP(M130,'Budget Source'!J:K,2,FALSE)</f>
        <v>N</v>
      </c>
      <c r="O130" s="16">
        <f t="shared" si="10"/>
        <v>874207</v>
      </c>
      <c r="P130" s="4">
        <f t="shared" si="11"/>
        <v>1.7629000000000001</v>
      </c>
      <c r="Q130" s="16">
        <f t="shared" si="12"/>
        <v>455030</v>
      </c>
      <c r="R130" s="4">
        <f t="shared" si="13"/>
        <v>0.91759999999999997</v>
      </c>
    </row>
    <row r="131" spans="1:18" x14ac:dyDescent="0.35">
      <c r="A131" s="45" t="str">
        <f>'Budget Source'!B131</f>
        <v>09</v>
      </c>
      <c r="B131" s="45" t="str">
        <f>'Budget Source'!C131</f>
        <v>4</v>
      </c>
      <c r="C131" s="45" t="str">
        <f>'Budget Source'!D131</f>
        <v>2650</v>
      </c>
      <c r="D131" s="45" t="str">
        <f>'Budget Source'!E131</f>
        <v>3300</v>
      </c>
      <c r="E131" s="45" t="str">
        <f t="shared" ref="E131:E194" si="14">IF(OR(D131="0187",D131="0287"),"",IF(MID(D131,3,1)="8","8",""))</f>
        <v/>
      </c>
      <c r="F131" s="2" t="str">
        <f>'Budget Source'!F131</f>
        <v>25</v>
      </c>
      <c r="G131" s="45" t="str">
        <f>IF('Budget Source'!G131="Y",'Budget Source'!F131&amp;'Budget Source'!C131&amp;'Budget Source'!D131,'Budget Source'!B131&amp;'Budget Source'!C131&amp;'Budget Source'!D131)</f>
        <v>2542650</v>
      </c>
      <c r="H131" s="45" t="str">
        <f t="shared" ref="H131:H194" si="15">G131&amp;D131</f>
        <v>25426503300</v>
      </c>
      <c r="I131" s="47">
        <f>'Budget Source'!I131</f>
        <v>0.64490000000000003</v>
      </c>
      <c r="J131" s="2">
        <f>'Budget Source'!H131</f>
        <v>833782</v>
      </c>
      <c r="K131" s="2" t="str">
        <f t="shared" ref="K131:K194" si="16">IF(F131="","",IF(F131=A131,"Y",""))</f>
        <v/>
      </c>
      <c r="M131" t="s">
        <v>2610</v>
      </c>
      <c r="N131" t="str">
        <f>VLOOKUP(M131,'Budget Source'!J:K,2,FALSE)</f>
        <v>N</v>
      </c>
      <c r="O131" s="16">
        <f t="shared" ref="O131:O194" si="17">SUMIF(G:G,M131,J:J)</f>
        <v>14975917</v>
      </c>
      <c r="P131" s="4">
        <f t="shared" ref="P131:P194" si="18">IF(N131="N",SUMIF(G:G,M131,I:I),SUMIFS(I:I,G:G,M131,K:K,"Y"))</f>
        <v>0.95979999999999999</v>
      </c>
      <c r="Q131" s="16">
        <f t="shared" ref="Q131:Q194" si="19">SUMIFS(J:J,G:G,M131,E:E,"8")</f>
        <v>7561293</v>
      </c>
      <c r="R131" s="4">
        <f t="shared" ref="R131:R194" si="20">IF(N131="N",SUMIFS(I:I,G:G,M131,E:E,"8"),SUMIFS(I:I,G:G,M131,K:K,"Y",E:E,"8"))</f>
        <v>0.48460000000000003</v>
      </c>
    </row>
    <row r="132" spans="1:18" x14ac:dyDescent="0.35">
      <c r="A132" s="45" t="str">
        <f>'Budget Source'!B132</f>
        <v>10</v>
      </c>
      <c r="B132" s="45" t="str">
        <f>'Budget Source'!C132</f>
        <v>4</v>
      </c>
      <c r="C132" s="45" t="str">
        <f>'Budget Source'!D132</f>
        <v>0935</v>
      </c>
      <c r="D132" s="45" t="str">
        <f>'Budget Source'!E132</f>
        <v>0180</v>
      </c>
      <c r="E132" s="45" t="str">
        <f t="shared" si="14"/>
        <v>8</v>
      </c>
      <c r="F132" s="2" t="str">
        <f>'Budget Source'!F132</f>
        <v/>
      </c>
      <c r="G132" s="45" t="str">
        <f>IF('Budget Source'!G132="Y",'Budget Source'!F132&amp;'Budget Source'!C132&amp;'Budget Source'!D132,'Budget Source'!B132&amp;'Budget Source'!C132&amp;'Budget Source'!D132)</f>
        <v>1040935</v>
      </c>
      <c r="H132" s="45" t="str">
        <f t="shared" si="15"/>
        <v>10409350180</v>
      </c>
      <c r="I132" s="47">
        <f>'Budget Source'!I132</f>
        <v>0.41649999999999998</v>
      </c>
      <c r="J132" s="2">
        <f>'Budget Source'!H132</f>
        <v>4099075</v>
      </c>
      <c r="K132" s="2" t="str">
        <f t="shared" si="16"/>
        <v/>
      </c>
      <c r="M132" t="s">
        <v>2611</v>
      </c>
      <c r="N132" t="str">
        <f>VLOOKUP(M132,'Budget Source'!J:K,2,FALSE)</f>
        <v>N</v>
      </c>
      <c r="O132" s="16">
        <f t="shared" si="17"/>
        <v>5318432</v>
      </c>
      <c r="P132" s="4">
        <f t="shared" si="18"/>
        <v>1.0499000000000001</v>
      </c>
      <c r="Q132" s="16">
        <f t="shared" si="19"/>
        <v>2069827</v>
      </c>
      <c r="R132" s="4">
        <f t="shared" si="20"/>
        <v>0.40860000000000002</v>
      </c>
    </row>
    <row r="133" spans="1:18" x14ac:dyDescent="0.35">
      <c r="A133" s="45" t="str">
        <f>'Budget Source'!B133</f>
        <v>10</v>
      </c>
      <c r="B133" s="45" t="str">
        <f>'Budget Source'!C133</f>
        <v>4</v>
      </c>
      <c r="C133" s="45" t="str">
        <f>'Budget Source'!D133</f>
        <v>0935</v>
      </c>
      <c r="D133" s="45" t="str">
        <f>'Budget Source'!E133</f>
        <v>3101</v>
      </c>
      <c r="E133" s="45" t="str">
        <f t="shared" si="14"/>
        <v/>
      </c>
      <c r="F133" s="2" t="str">
        <f>'Budget Source'!F133</f>
        <v/>
      </c>
      <c r="G133" s="45" t="str">
        <f>IF('Budget Source'!G133="Y",'Budget Source'!F133&amp;'Budget Source'!C133&amp;'Budget Source'!D133,'Budget Source'!B133&amp;'Budget Source'!C133&amp;'Budget Source'!D133)</f>
        <v>1040935</v>
      </c>
      <c r="H133" s="45" t="str">
        <f t="shared" si="15"/>
        <v>10409353101</v>
      </c>
      <c r="I133" s="47">
        <f>'Budget Source'!I133</f>
        <v>0</v>
      </c>
      <c r="J133" s="2">
        <f>'Budget Source'!H133</f>
        <v>0</v>
      </c>
      <c r="K133" s="2" t="str">
        <f t="shared" si="16"/>
        <v/>
      </c>
      <c r="M133" t="s">
        <v>2612</v>
      </c>
      <c r="N133" t="str">
        <f>VLOOKUP(M133,'Budget Source'!J:K,2,FALSE)</f>
        <v>N</v>
      </c>
      <c r="O133" s="16">
        <f t="shared" si="17"/>
        <v>1838144</v>
      </c>
      <c r="P133" s="4">
        <f t="shared" si="18"/>
        <v>1.1280000000000001</v>
      </c>
      <c r="Q133" s="16">
        <f t="shared" si="19"/>
        <v>1075347</v>
      </c>
      <c r="R133" s="4">
        <f t="shared" si="20"/>
        <v>0.65990000000000004</v>
      </c>
    </row>
    <row r="134" spans="1:18" x14ac:dyDescent="0.35">
      <c r="A134" s="45" t="str">
        <f>'Budget Source'!B134</f>
        <v>10</v>
      </c>
      <c r="B134" s="45" t="str">
        <f>'Budget Source'!C134</f>
        <v>4</v>
      </c>
      <c r="C134" s="45" t="str">
        <f>'Budget Source'!D134</f>
        <v>0935</v>
      </c>
      <c r="D134" s="45" t="str">
        <f>'Budget Source'!E134</f>
        <v>3300</v>
      </c>
      <c r="E134" s="45" t="str">
        <f t="shared" si="14"/>
        <v/>
      </c>
      <c r="F134" s="2" t="str">
        <f>'Budget Source'!F134</f>
        <v/>
      </c>
      <c r="G134" s="45" t="str">
        <f>IF('Budget Source'!G134="Y",'Budget Source'!F134&amp;'Budget Source'!C134&amp;'Budget Source'!D134,'Budget Source'!B134&amp;'Budget Source'!C134&amp;'Budget Source'!D134)</f>
        <v>1040935</v>
      </c>
      <c r="H134" s="45" t="str">
        <f t="shared" si="15"/>
        <v>10409353300</v>
      </c>
      <c r="I134" s="47">
        <f>'Budget Source'!I134</f>
        <v>0.34160000000000001</v>
      </c>
      <c r="J134" s="2">
        <f>'Budget Source'!H134</f>
        <v>3361930</v>
      </c>
      <c r="K134" s="2" t="str">
        <f t="shared" si="16"/>
        <v/>
      </c>
      <c r="M134" t="s">
        <v>2613</v>
      </c>
      <c r="N134" t="str">
        <f>VLOOKUP(M134,'Budget Source'!J:K,2,FALSE)</f>
        <v>N</v>
      </c>
      <c r="O134" s="16">
        <f t="shared" si="17"/>
        <v>13858866</v>
      </c>
      <c r="P134" s="4">
        <f t="shared" si="18"/>
        <v>0.79879999999999995</v>
      </c>
      <c r="Q134" s="16">
        <f t="shared" si="19"/>
        <v>2179111</v>
      </c>
      <c r="R134" s="4">
        <f t="shared" si="20"/>
        <v>0.12559999999999999</v>
      </c>
    </row>
    <row r="135" spans="1:18" x14ac:dyDescent="0.35">
      <c r="A135" s="45" t="str">
        <f>'Budget Source'!B135</f>
        <v>10</v>
      </c>
      <c r="B135" s="45" t="str">
        <f>'Budget Source'!C135</f>
        <v>4</v>
      </c>
      <c r="C135" s="45" t="str">
        <f>'Budget Source'!D135</f>
        <v>0945</v>
      </c>
      <c r="D135" s="45" t="str">
        <f>'Budget Source'!E135</f>
        <v>0061</v>
      </c>
      <c r="E135" s="45" t="str">
        <f t="shared" si="14"/>
        <v/>
      </c>
      <c r="F135" s="2" t="str">
        <f>'Budget Source'!F135</f>
        <v/>
      </c>
      <c r="G135" s="45" t="str">
        <f>IF('Budget Source'!G135="Y",'Budget Source'!F135&amp;'Budget Source'!C135&amp;'Budget Source'!D135,'Budget Source'!B135&amp;'Budget Source'!C135&amp;'Budget Source'!D135)</f>
        <v>1040945</v>
      </c>
      <c r="H135" s="45" t="str">
        <f t="shared" si="15"/>
        <v>10409450061</v>
      </c>
      <c r="I135" s="47">
        <f>'Budget Source'!I135</f>
        <v>0</v>
      </c>
      <c r="J135" s="2">
        <f>'Budget Source'!H135</f>
        <v>0</v>
      </c>
      <c r="K135" s="2" t="str">
        <f t="shared" si="16"/>
        <v/>
      </c>
      <c r="M135" t="s">
        <v>2614</v>
      </c>
      <c r="N135" t="str">
        <f>VLOOKUP(M135,'Budget Source'!J:K,2,FALSE)</f>
        <v>N</v>
      </c>
      <c r="O135" s="16">
        <f t="shared" si="17"/>
        <v>5755109</v>
      </c>
      <c r="P135" s="4">
        <f t="shared" si="18"/>
        <v>0.62949999999999995</v>
      </c>
      <c r="Q135" s="16">
        <f t="shared" si="19"/>
        <v>871065</v>
      </c>
      <c r="R135" s="4">
        <f t="shared" si="20"/>
        <v>9.6699999999999994E-2</v>
      </c>
    </row>
    <row r="136" spans="1:18" x14ac:dyDescent="0.35">
      <c r="A136" s="45" t="str">
        <f>'Budget Source'!B136</f>
        <v>10</v>
      </c>
      <c r="B136" s="45" t="str">
        <f>'Budget Source'!C136</f>
        <v>4</v>
      </c>
      <c r="C136" s="45" t="str">
        <f>'Budget Source'!D136</f>
        <v>0945</v>
      </c>
      <c r="D136" s="45" t="str">
        <f>'Budget Source'!E136</f>
        <v>0180</v>
      </c>
      <c r="E136" s="45" t="str">
        <f t="shared" si="14"/>
        <v>8</v>
      </c>
      <c r="F136" s="2" t="str">
        <f>'Budget Source'!F136</f>
        <v/>
      </c>
      <c r="G136" s="45" t="str">
        <f>IF('Budget Source'!G136="Y",'Budget Source'!F136&amp;'Budget Source'!C136&amp;'Budget Source'!D136,'Budget Source'!B136&amp;'Budget Source'!C136&amp;'Budget Source'!D136)</f>
        <v>1040945</v>
      </c>
      <c r="H136" s="45" t="str">
        <f t="shared" si="15"/>
        <v>10409450180</v>
      </c>
      <c r="I136" s="47">
        <f>'Budget Source'!I136</f>
        <v>0.57340000000000002</v>
      </c>
      <c r="J136" s="2">
        <f>'Budget Source'!H136</f>
        <v>6422201</v>
      </c>
      <c r="K136" s="2" t="str">
        <f t="shared" si="16"/>
        <v/>
      </c>
      <c r="M136" t="s">
        <v>2814</v>
      </c>
      <c r="N136" t="str">
        <f>VLOOKUP(M136,'Budget Source'!J:K,2,FALSE)</f>
        <v>Y</v>
      </c>
      <c r="O136" s="16">
        <f t="shared" si="17"/>
        <v>0</v>
      </c>
      <c r="P136" s="4">
        <f t="shared" si="18"/>
        <v>0</v>
      </c>
      <c r="Q136" s="16">
        <f t="shared" si="19"/>
        <v>0</v>
      </c>
      <c r="R136" s="4">
        <f t="shared" si="20"/>
        <v>0</v>
      </c>
    </row>
    <row r="137" spans="1:18" x14ac:dyDescent="0.35">
      <c r="A137" s="45" t="str">
        <f>'Budget Source'!B137</f>
        <v>10</v>
      </c>
      <c r="B137" s="45" t="str">
        <f>'Budget Source'!C137</f>
        <v>4</v>
      </c>
      <c r="C137" s="45" t="str">
        <f>'Budget Source'!D137</f>
        <v>0945</v>
      </c>
      <c r="D137" s="45" t="str">
        <f>'Budget Source'!E137</f>
        <v>0181</v>
      </c>
      <c r="E137" s="45" t="str">
        <f t="shared" si="14"/>
        <v>8</v>
      </c>
      <c r="F137" s="2" t="str">
        <f>'Budget Source'!F137</f>
        <v/>
      </c>
      <c r="G137" s="45" t="str">
        <f>IF('Budget Source'!G137="Y",'Budget Source'!F137&amp;'Budget Source'!C137&amp;'Budget Source'!D137,'Budget Source'!B137&amp;'Budget Source'!C137&amp;'Budget Source'!D137)</f>
        <v>1040945</v>
      </c>
      <c r="H137" s="45" t="str">
        <f t="shared" si="15"/>
        <v>10409450181</v>
      </c>
      <c r="I137" s="47">
        <f>'Budget Source'!I137</f>
        <v>0.11840000000000001</v>
      </c>
      <c r="J137" s="2">
        <f>'Budget Source'!H137</f>
        <v>2491364</v>
      </c>
      <c r="K137" s="2" t="str">
        <f t="shared" si="16"/>
        <v/>
      </c>
      <c r="M137" t="s">
        <v>2815</v>
      </c>
      <c r="N137" t="str">
        <f>VLOOKUP(M137,'Budget Source'!J:K,2,FALSE)</f>
        <v>Y</v>
      </c>
      <c r="O137" s="16">
        <f t="shared" si="17"/>
        <v>0</v>
      </c>
      <c r="P137" s="4">
        <f t="shared" si="18"/>
        <v>0</v>
      </c>
      <c r="Q137" s="16">
        <f t="shared" si="19"/>
        <v>0</v>
      </c>
      <c r="R137" s="4">
        <f t="shared" si="20"/>
        <v>0</v>
      </c>
    </row>
    <row r="138" spans="1:18" x14ac:dyDescent="0.35">
      <c r="A138" s="45" t="str">
        <f>'Budget Source'!B138</f>
        <v>10</v>
      </c>
      <c r="B138" s="45" t="str">
        <f>'Budget Source'!C138</f>
        <v>4</v>
      </c>
      <c r="C138" s="45" t="str">
        <f>'Budget Source'!D138</f>
        <v>0945</v>
      </c>
      <c r="D138" s="45" t="str">
        <f>'Budget Source'!E138</f>
        <v>3101</v>
      </c>
      <c r="E138" s="45" t="str">
        <f t="shared" si="14"/>
        <v/>
      </c>
      <c r="F138" s="2" t="str">
        <f>'Budget Source'!F138</f>
        <v/>
      </c>
      <c r="G138" s="45" t="str">
        <f>IF('Budget Source'!G138="Y",'Budget Source'!F138&amp;'Budget Source'!C138&amp;'Budget Source'!D138,'Budget Source'!B138&amp;'Budget Source'!C138&amp;'Budget Source'!D138)</f>
        <v>1040945</v>
      </c>
      <c r="H138" s="45" t="str">
        <f t="shared" si="15"/>
        <v>10409453101</v>
      </c>
      <c r="I138" s="47">
        <f>'Budget Source'!I138</f>
        <v>0</v>
      </c>
      <c r="J138" s="2">
        <f>'Budget Source'!H138</f>
        <v>0</v>
      </c>
      <c r="K138" s="2" t="str">
        <f t="shared" si="16"/>
        <v/>
      </c>
      <c r="M138" t="s">
        <v>2592</v>
      </c>
      <c r="N138" t="str">
        <f>VLOOKUP(M138,'Budget Source'!J:K,2,FALSE)</f>
        <v>Y</v>
      </c>
      <c r="O138" s="16">
        <f t="shared" si="17"/>
        <v>12946695</v>
      </c>
      <c r="P138" s="4">
        <f t="shared" si="18"/>
        <v>1.0327999999999999</v>
      </c>
      <c r="Q138" s="16">
        <f t="shared" si="19"/>
        <v>5681102</v>
      </c>
      <c r="R138" s="4">
        <f t="shared" si="20"/>
        <v>0.45319999999999999</v>
      </c>
    </row>
    <row r="139" spans="1:18" x14ac:dyDescent="0.35">
      <c r="A139" s="45" t="str">
        <f>'Budget Source'!B139</f>
        <v>10</v>
      </c>
      <c r="B139" s="45" t="str">
        <f>'Budget Source'!C139</f>
        <v>4</v>
      </c>
      <c r="C139" s="45" t="str">
        <f>'Budget Source'!D139</f>
        <v>0945</v>
      </c>
      <c r="D139" s="45" t="str">
        <f>'Budget Source'!E139</f>
        <v>3300</v>
      </c>
      <c r="E139" s="45" t="str">
        <f t="shared" si="14"/>
        <v/>
      </c>
      <c r="F139" s="2" t="str">
        <f>'Budget Source'!F139</f>
        <v/>
      </c>
      <c r="G139" s="45" t="str">
        <f>IF('Budget Source'!G139="Y",'Budget Source'!F139&amp;'Budget Source'!C139&amp;'Budget Source'!D139,'Budget Source'!B139&amp;'Budget Source'!C139&amp;'Budget Source'!D139)</f>
        <v>1040945</v>
      </c>
      <c r="H139" s="45" t="str">
        <f t="shared" si="15"/>
        <v>10409453300</v>
      </c>
      <c r="I139" s="47">
        <f>'Budget Source'!I139</f>
        <v>0.35809999999999997</v>
      </c>
      <c r="J139" s="2">
        <f>'Budget Source'!H139</f>
        <v>4010796</v>
      </c>
      <c r="K139" s="2" t="str">
        <f t="shared" si="16"/>
        <v/>
      </c>
      <c r="M139" t="s">
        <v>2615</v>
      </c>
      <c r="N139" t="str">
        <f>VLOOKUP(M139,'Budget Source'!J:K,2,FALSE)</f>
        <v>N</v>
      </c>
      <c r="O139" s="16">
        <f t="shared" si="17"/>
        <v>12029282</v>
      </c>
      <c r="P139" s="4">
        <f t="shared" si="18"/>
        <v>0.98180000000000001</v>
      </c>
      <c r="Q139" s="16">
        <f t="shared" si="19"/>
        <v>4710999</v>
      </c>
      <c r="R139" s="4">
        <f t="shared" si="20"/>
        <v>0.38450000000000001</v>
      </c>
    </row>
    <row r="140" spans="1:18" x14ac:dyDescent="0.35">
      <c r="A140" s="45" t="str">
        <f>'Budget Source'!B140</f>
        <v>10</v>
      </c>
      <c r="B140" s="45" t="str">
        <f>'Budget Source'!C140</f>
        <v>4</v>
      </c>
      <c r="C140" s="45" t="str">
        <f>'Budget Source'!D140</f>
        <v>1000</v>
      </c>
      <c r="D140" s="45" t="str">
        <f>'Budget Source'!E140</f>
        <v>0061</v>
      </c>
      <c r="E140" s="45" t="str">
        <f t="shared" si="14"/>
        <v/>
      </c>
      <c r="F140" s="2" t="str">
        <f>'Budget Source'!F140</f>
        <v/>
      </c>
      <c r="G140" s="45" t="str">
        <f>IF('Budget Source'!G140="Y",'Budget Source'!F140&amp;'Budget Source'!C140&amp;'Budget Source'!D140,'Budget Source'!B140&amp;'Budget Source'!C140&amp;'Budget Source'!D140)</f>
        <v>1041000</v>
      </c>
      <c r="H140" s="45" t="str">
        <f t="shared" si="15"/>
        <v>10410000061</v>
      </c>
      <c r="I140" s="47">
        <f>'Budget Source'!I140</f>
        <v>0</v>
      </c>
      <c r="J140" s="2">
        <f>'Budget Source'!H140</f>
        <v>0</v>
      </c>
      <c r="K140" s="2" t="str">
        <f t="shared" si="16"/>
        <v/>
      </c>
      <c r="M140" t="s">
        <v>2616</v>
      </c>
      <c r="N140" t="str">
        <f>VLOOKUP(M140,'Budget Source'!J:K,2,FALSE)</f>
        <v>N</v>
      </c>
      <c r="O140" s="16">
        <f t="shared" si="17"/>
        <v>3712259</v>
      </c>
      <c r="P140" s="4">
        <f t="shared" si="18"/>
        <v>1.1707000000000001</v>
      </c>
      <c r="Q140" s="16">
        <f t="shared" si="19"/>
        <v>586947</v>
      </c>
      <c r="R140" s="4">
        <f t="shared" si="20"/>
        <v>0.18509999999999999</v>
      </c>
    </row>
    <row r="141" spans="1:18" x14ac:dyDescent="0.35">
      <c r="A141" s="45" t="str">
        <f>'Budget Source'!B141</f>
        <v>10</v>
      </c>
      <c r="B141" s="45" t="str">
        <f>'Budget Source'!C141</f>
        <v>4</v>
      </c>
      <c r="C141" s="45" t="str">
        <f>'Budget Source'!D141</f>
        <v>1000</v>
      </c>
      <c r="D141" s="45" t="str">
        <f>'Budget Source'!E141</f>
        <v>0180</v>
      </c>
      <c r="E141" s="45" t="str">
        <f t="shared" si="14"/>
        <v>8</v>
      </c>
      <c r="F141" s="2" t="str">
        <f>'Budget Source'!F141</f>
        <v/>
      </c>
      <c r="G141" s="45" t="str">
        <f>IF('Budget Source'!G141="Y",'Budget Source'!F141&amp;'Budget Source'!C141&amp;'Budget Source'!D141,'Budget Source'!B141&amp;'Budget Source'!C141&amp;'Budget Source'!D141)</f>
        <v>1041000</v>
      </c>
      <c r="H141" s="45" t="str">
        <f t="shared" si="15"/>
        <v>10410000180</v>
      </c>
      <c r="I141" s="47">
        <f>'Budget Source'!I141</f>
        <v>0.77110000000000001</v>
      </c>
      <c r="J141" s="2">
        <f>'Budget Source'!H141</f>
        <v>4157254</v>
      </c>
      <c r="K141" s="2" t="str">
        <f t="shared" si="16"/>
        <v/>
      </c>
      <c r="M141" t="s">
        <v>2617</v>
      </c>
      <c r="N141" t="str">
        <f>VLOOKUP(M141,'Budget Source'!J:K,2,FALSE)</f>
        <v>N</v>
      </c>
      <c r="O141" s="16">
        <f t="shared" si="17"/>
        <v>13109598</v>
      </c>
      <c r="P141" s="4">
        <f t="shared" si="18"/>
        <v>1.1817</v>
      </c>
      <c r="Q141" s="16">
        <f t="shared" si="19"/>
        <v>3746392</v>
      </c>
      <c r="R141" s="4">
        <f t="shared" si="20"/>
        <v>0.3377</v>
      </c>
    </row>
    <row r="142" spans="1:18" x14ac:dyDescent="0.35">
      <c r="A142" s="45" t="str">
        <f>'Budget Source'!B142</f>
        <v>10</v>
      </c>
      <c r="B142" s="45" t="str">
        <f>'Budget Source'!C142</f>
        <v>4</v>
      </c>
      <c r="C142" s="45" t="str">
        <f>'Budget Source'!D142</f>
        <v>1000</v>
      </c>
      <c r="D142" s="45" t="str">
        <f>'Budget Source'!E142</f>
        <v>3101</v>
      </c>
      <c r="E142" s="45" t="str">
        <f t="shared" si="14"/>
        <v/>
      </c>
      <c r="F142" s="2" t="str">
        <f>'Budget Source'!F142</f>
        <v/>
      </c>
      <c r="G142" s="45" t="str">
        <f>IF('Budget Source'!G142="Y",'Budget Source'!F142&amp;'Budget Source'!C142&amp;'Budget Source'!D142,'Budget Source'!B142&amp;'Budget Source'!C142&amp;'Budget Source'!D142)</f>
        <v>1041000</v>
      </c>
      <c r="H142" s="45" t="str">
        <f t="shared" si="15"/>
        <v>10410003101</v>
      </c>
      <c r="I142" s="47">
        <f>'Budget Source'!I142</f>
        <v>0</v>
      </c>
      <c r="J142" s="2">
        <f>'Budget Source'!H142</f>
        <v>0</v>
      </c>
      <c r="K142" s="2" t="str">
        <f t="shared" si="16"/>
        <v/>
      </c>
      <c r="M142" t="s">
        <v>2618</v>
      </c>
      <c r="N142" t="str">
        <f>VLOOKUP(M142,'Budget Source'!J:K,2,FALSE)</f>
        <v>N</v>
      </c>
      <c r="O142" s="16">
        <f t="shared" si="17"/>
        <v>38833410</v>
      </c>
      <c r="P142" s="4">
        <f t="shared" si="18"/>
        <v>1.4692000000000001</v>
      </c>
      <c r="Q142" s="16">
        <f t="shared" si="19"/>
        <v>25142976</v>
      </c>
      <c r="R142" s="4">
        <f t="shared" si="20"/>
        <v>0.96479999999999999</v>
      </c>
    </row>
    <row r="143" spans="1:18" x14ac:dyDescent="0.35">
      <c r="A143" s="45" t="str">
        <f>'Budget Source'!B143</f>
        <v>10</v>
      </c>
      <c r="B143" s="45" t="str">
        <f>'Budget Source'!C143</f>
        <v>4</v>
      </c>
      <c r="C143" s="45" t="str">
        <f>'Budget Source'!D143</f>
        <v>1000</v>
      </c>
      <c r="D143" s="45" t="str">
        <f>'Budget Source'!E143</f>
        <v>3300</v>
      </c>
      <c r="E143" s="45" t="str">
        <f t="shared" si="14"/>
        <v/>
      </c>
      <c r="F143" s="2" t="str">
        <f>'Budget Source'!F143</f>
        <v/>
      </c>
      <c r="G143" s="45" t="str">
        <f>IF('Budget Source'!G143="Y",'Budget Source'!F143&amp;'Budget Source'!C143&amp;'Budget Source'!D143,'Budget Source'!B143&amp;'Budget Source'!C143&amp;'Budget Source'!D143)</f>
        <v>1041000</v>
      </c>
      <c r="H143" s="45" t="str">
        <f t="shared" si="15"/>
        <v>10410003300</v>
      </c>
      <c r="I143" s="47">
        <f>'Budget Source'!I143</f>
        <v>0.53059999999999996</v>
      </c>
      <c r="J143" s="2">
        <f>'Budget Source'!H143</f>
        <v>2860639</v>
      </c>
      <c r="K143" s="2" t="str">
        <f t="shared" si="16"/>
        <v/>
      </c>
      <c r="M143" t="s">
        <v>2619</v>
      </c>
      <c r="N143" t="str">
        <f>VLOOKUP(M143,'Budget Source'!J:K,2,FALSE)</f>
        <v>N</v>
      </c>
      <c r="O143" s="16">
        <f t="shared" si="17"/>
        <v>41452168</v>
      </c>
      <c r="P143" s="4">
        <f t="shared" si="18"/>
        <v>1.0644</v>
      </c>
      <c r="Q143" s="16">
        <f t="shared" si="19"/>
        <v>27977487</v>
      </c>
      <c r="R143" s="4">
        <f t="shared" si="20"/>
        <v>0.71840000000000004</v>
      </c>
    </row>
    <row r="144" spans="1:18" x14ac:dyDescent="0.35">
      <c r="A144" s="45" t="str">
        <f>'Budget Source'!B144</f>
        <v>10</v>
      </c>
      <c r="B144" s="45" t="str">
        <f>'Budget Source'!C144</f>
        <v>4</v>
      </c>
      <c r="C144" s="45" t="str">
        <f>'Budget Source'!D144</f>
        <v>1010</v>
      </c>
      <c r="D144" s="45" t="str">
        <f>'Budget Source'!E144</f>
        <v>0061</v>
      </c>
      <c r="E144" s="45" t="str">
        <f t="shared" si="14"/>
        <v/>
      </c>
      <c r="F144" s="2" t="str">
        <f>'Budget Source'!F144</f>
        <v/>
      </c>
      <c r="G144" s="45" t="str">
        <f>IF('Budget Source'!G144="Y",'Budget Source'!F144&amp;'Budget Source'!C144&amp;'Budget Source'!D144,'Budget Source'!B144&amp;'Budget Source'!C144&amp;'Budget Source'!D144)</f>
        <v>1041010</v>
      </c>
      <c r="H144" s="45" t="str">
        <f t="shared" si="15"/>
        <v>10410100061</v>
      </c>
      <c r="I144" s="47">
        <f>'Budget Source'!I144</f>
        <v>0</v>
      </c>
      <c r="J144" s="2">
        <f>'Budget Source'!H144</f>
        <v>0</v>
      </c>
      <c r="K144" s="2" t="str">
        <f t="shared" si="16"/>
        <v/>
      </c>
      <c r="M144" t="s">
        <v>2556</v>
      </c>
      <c r="N144" t="str">
        <f>VLOOKUP(M144,'Budget Source'!J:K,2,FALSE)</f>
        <v>Y</v>
      </c>
      <c r="O144" s="16">
        <f t="shared" si="17"/>
        <v>3328290</v>
      </c>
      <c r="P144" s="4">
        <f t="shared" si="18"/>
        <v>1.4663000000000002</v>
      </c>
      <c r="Q144" s="16">
        <f t="shared" si="19"/>
        <v>1464950</v>
      </c>
      <c r="R144" s="4">
        <f t="shared" si="20"/>
        <v>0.64539999999999997</v>
      </c>
    </row>
    <row r="145" spans="1:18" x14ac:dyDescent="0.35">
      <c r="A145" s="45" t="str">
        <f>'Budget Source'!B145</f>
        <v>10</v>
      </c>
      <c r="B145" s="45" t="str">
        <f>'Budget Source'!C145</f>
        <v>4</v>
      </c>
      <c r="C145" s="45" t="str">
        <f>'Budget Source'!D145</f>
        <v>1010</v>
      </c>
      <c r="D145" s="45" t="str">
        <f>'Budget Source'!E145</f>
        <v>0180</v>
      </c>
      <c r="E145" s="45" t="str">
        <f t="shared" si="14"/>
        <v>8</v>
      </c>
      <c r="F145" s="2" t="str">
        <f>'Budget Source'!F145</f>
        <v/>
      </c>
      <c r="G145" s="45" t="str">
        <f>IF('Budget Source'!G145="Y",'Budget Source'!F145&amp;'Budget Source'!C145&amp;'Budget Source'!D145,'Budget Source'!B145&amp;'Budget Source'!C145&amp;'Budget Source'!D145)</f>
        <v>1041010</v>
      </c>
      <c r="H145" s="45" t="str">
        <f t="shared" si="15"/>
        <v>10410100180</v>
      </c>
      <c r="I145" s="47">
        <f>'Budget Source'!I145</f>
        <v>0.68340000000000001</v>
      </c>
      <c r="J145" s="2">
        <f>'Budget Source'!H145</f>
        <v>30547678</v>
      </c>
      <c r="K145" s="2" t="str">
        <f t="shared" si="16"/>
        <v/>
      </c>
      <c r="M145" t="s">
        <v>2620</v>
      </c>
      <c r="N145" t="str">
        <f>VLOOKUP(M145,'Budget Source'!J:K,2,FALSE)</f>
        <v>N</v>
      </c>
      <c r="O145" s="16">
        <f t="shared" si="17"/>
        <v>29717298</v>
      </c>
      <c r="P145" s="4">
        <f t="shared" si="18"/>
        <v>1.4331</v>
      </c>
      <c r="Q145" s="16">
        <f t="shared" si="19"/>
        <v>16335310</v>
      </c>
      <c r="R145" s="4">
        <f t="shared" si="20"/>
        <v>0.79990000000000006</v>
      </c>
    </row>
    <row r="146" spans="1:18" x14ac:dyDescent="0.35">
      <c r="A146" s="45" t="str">
        <f>'Budget Source'!B146</f>
        <v>10</v>
      </c>
      <c r="B146" s="45" t="str">
        <f>'Budget Source'!C146</f>
        <v>4</v>
      </c>
      <c r="C146" s="45" t="str">
        <f>'Budget Source'!D146</f>
        <v>1010</v>
      </c>
      <c r="D146" s="45" t="str">
        <f>'Budget Source'!E146</f>
        <v>0186</v>
      </c>
      <c r="E146" s="45" t="str">
        <f t="shared" si="14"/>
        <v>8</v>
      </c>
      <c r="F146" s="2" t="str">
        <f>'Budget Source'!F146</f>
        <v/>
      </c>
      <c r="G146" s="45" t="str">
        <f>IF('Budget Source'!G146="Y",'Budget Source'!F146&amp;'Budget Source'!C146&amp;'Budget Source'!D146,'Budget Source'!B146&amp;'Budget Source'!C146&amp;'Budget Source'!D146)</f>
        <v>1041010</v>
      </c>
      <c r="H146" s="45" t="str">
        <f t="shared" si="15"/>
        <v>10410100186</v>
      </c>
      <c r="I146" s="47">
        <f>'Budget Source'!I146</f>
        <v>1.35E-2</v>
      </c>
      <c r="J146" s="2">
        <f>'Budget Source'!H146</f>
        <v>603444</v>
      </c>
      <c r="K146" s="2" t="str">
        <f t="shared" si="16"/>
        <v/>
      </c>
      <c r="M146" t="s">
        <v>2621</v>
      </c>
      <c r="N146" t="str">
        <f>VLOOKUP(M146,'Budget Source'!J:K,2,FALSE)</f>
        <v>N</v>
      </c>
      <c r="O146" s="16">
        <f t="shared" si="17"/>
        <v>10412245</v>
      </c>
      <c r="P146" s="4">
        <f t="shared" si="18"/>
        <v>0.76340000000000008</v>
      </c>
      <c r="Q146" s="16">
        <f t="shared" si="19"/>
        <v>4543252</v>
      </c>
      <c r="R146" s="4">
        <f t="shared" si="20"/>
        <v>0.33310000000000001</v>
      </c>
    </row>
    <row r="147" spans="1:18" x14ac:dyDescent="0.35">
      <c r="A147" s="45" t="str">
        <f>'Budget Source'!B147</f>
        <v>10</v>
      </c>
      <c r="B147" s="45" t="str">
        <f>'Budget Source'!C147</f>
        <v>4</v>
      </c>
      <c r="C147" s="45" t="str">
        <f>'Budget Source'!D147</f>
        <v>1010</v>
      </c>
      <c r="D147" s="45" t="str">
        <f>'Budget Source'!E147</f>
        <v>3101</v>
      </c>
      <c r="E147" s="45" t="str">
        <f t="shared" si="14"/>
        <v/>
      </c>
      <c r="F147" s="2" t="str">
        <f>'Budget Source'!F147</f>
        <v/>
      </c>
      <c r="G147" s="45" t="str">
        <f>IF('Budget Source'!G147="Y",'Budget Source'!F147&amp;'Budget Source'!C147&amp;'Budget Source'!D147,'Budget Source'!B147&amp;'Budget Source'!C147&amp;'Budget Source'!D147)</f>
        <v>1041010</v>
      </c>
      <c r="H147" s="45" t="str">
        <f t="shared" si="15"/>
        <v>10410103101</v>
      </c>
      <c r="I147" s="47">
        <f>'Budget Source'!I147</f>
        <v>0</v>
      </c>
      <c r="J147" s="2">
        <f>'Budget Source'!H147</f>
        <v>0</v>
      </c>
      <c r="K147" s="2" t="str">
        <f t="shared" si="16"/>
        <v/>
      </c>
      <c r="M147" t="s">
        <v>2622</v>
      </c>
      <c r="N147" t="str">
        <f>VLOOKUP(M147,'Budget Source'!J:K,2,FALSE)</f>
        <v>Y</v>
      </c>
      <c r="O147" s="16">
        <f t="shared" si="17"/>
        <v>8605643</v>
      </c>
      <c r="P147" s="4">
        <f t="shared" si="18"/>
        <v>0.89000000000000012</v>
      </c>
      <c r="Q147" s="16">
        <f t="shared" si="19"/>
        <v>5190460</v>
      </c>
      <c r="R147" s="4">
        <f t="shared" si="20"/>
        <v>0.53680000000000005</v>
      </c>
    </row>
    <row r="148" spans="1:18" x14ac:dyDescent="0.35">
      <c r="A148" s="45" t="str">
        <f>'Budget Source'!B148</f>
        <v>10</v>
      </c>
      <c r="B148" s="45" t="str">
        <f>'Budget Source'!C148</f>
        <v>4</v>
      </c>
      <c r="C148" s="45" t="str">
        <f>'Budget Source'!D148</f>
        <v>1010</v>
      </c>
      <c r="D148" s="45" t="str">
        <f>'Budget Source'!E148</f>
        <v>3300</v>
      </c>
      <c r="E148" s="45" t="str">
        <f t="shared" si="14"/>
        <v/>
      </c>
      <c r="F148" s="2" t="str">
        <f>'Budget Source'!F148</f>
        <v/>
      </c>
      <c r="G148" s="45" t="str">
        <f>IF('Budget Source'!G148="Y",'Budget Source'!F148&amp;'Budget Source'!C148&amp;'Budget Source'!D148,'Budget Source'!B148&amp;'Budget Source'!C148&amp;'Budget Source'!D148)</f>
        <v>1041010</v>
      </c>
      <c r="H148" s="45" t="str">
        <f t="shared" si="15"/>
        <v>10410103300</v>
      </c>
      <c r="I148" s="47">
        <f>'Budget Source'!I148</f>
        <v>0.40310000000000001</v>
      </c>
      <c r="J148" s="2">
        <f>'Budget Source'!H148</f>
        <v>18018392</v>
      </c>
      <c r="K148" s="2" t="str">
        <f t="shared" si="16"/>
        <v/>
      </c>
      <c r="M148" t="s">
        <v>2623</v>
      </c>
      <c r="N148" t="str">
        <f>VLOOKUP(M148,'Budget Source'!J:K,2,FALSE)</f>
        <v>N</v>
      </c>
      <c r="O148" s="16">
        <f t="shared" si="17"/>
        <v>4849810</v>
      </c>
      <c r="P148" s="4">
        <f t="shared" si="18"/>
        <v>0.49250000000000005</v>
      </c>
      <c r="Q148" s="16">
        <f t="shared" si="19"/>
        <v>1446573</v>
      </c>
      <c r="R148" s="4">
        <f t="shared" si="20"/>
        <v>0.1469</v>
      </c>
    </row>
    <row r="149" spans="1:18" x14ac:dyDescent="0.35">
      <c r="A149" s="45" t="str">
        <f>'Budget Source'!B149</f>
        <v>11</v>
      </c>
      <c r="B149" s="45" t="str">
        <f>'Budget Source'!C149</f>
        <v>4</v>
      </c>
      <c r="C149" s="45" t="str">
        <f>'Budget Source'!D149</f>
        <v>1125</v>
      </c>
      <c r="D149" s="45" t="str">
        <f>'Budget Source'!E149</f>
        <v>0061</v>
      </c>
      <c r="E149" s="45" t="str">
        <f t="shared" si="14"/>
        <v/>
      </c>
      <c r="F149" s="2" t="str">
        <f>'Budget Source'!F149</f>
        <v>11</v>
      </c>
      <c r="G149" s="45" t="str">
        <f>IF('Budget Source'!G149="Y",'Budget Source'!F149&amp;'Budget Source'!C149&amp;'Budget Source'!D149,'Budget Source'!B149&amp;'Budget Source'!C149&amp;'Budget Source'!D149)</f>
        <v>1141125</v>
      </c>
      <c r="H149" s="45" t="str">
        <f t="shared" si="15"/>
        <v>11411250061</v>
      </c>
      <c r="I149" s="47">
        <f>'Budget Source'!I149</f>
        <v>0</v>
      </c>
      <c r="J149" s="2">
        <f>'Budget Source'!H149</f>
        <v>0</v>
      </c>
      <c r="K149" s="2" t="str">
        <f t="shared" si="16"/>
        <v>Y</v>
      </c>
      <c r="M149" t="s">
        <v>2624</v>
      </c>
      <c r="N149" t="str">
        <f>VLOOKUP(M149,'Budget Source'!J:K,2,FALSE)</f>
        <v>N</v>
      </c>
      <c r="O149" s="16">
        <f t="shared" si="17"/>
        <v>4772302</v>
      </c>
      <c r="P149" s="4">
        <f t="shared" si="18"/>
        <v>0.67390000000000005</v>
      </c>
      <c r="Q149" s="16">
        <f t="shared" si="19"/>
        <v>1061534</v>
      </c>
      <c r="R149" s="4">
        <f t="shared" si="20"/>
        <v>0.14990000000000001</v>
      </c>
    </row>
    <row r="150" spans="1:18" x14ac:dyDescent="0.35">
      <c r="A150" s="45" t="str">
        <f>'Budget Source'!B150</f>
        <v>11</v>
      </c>
      <c r="B150" s="45" t="str">
        <f>'Budget Source'!C150</f>
        <v>4</v>
      </c>
      <c r="C150" s="45" t="str">
        <f>'Budget Source'!D150</f>
        <v>1125</v>
      </c>
      <c r="D150" s="45" t="str">
        <f>'Budget Source'!E150</f>
        <v>0180</v>
      </c>
      <c r="E150" s="45" t="str">
        <f t="shared" si="14"/>
        <v>8</v>
      </c>
      <c r="F150" s="2" t="str">
        <f>'Budget Source'!F150</f>
        <v>11</v>
      </c>
      <c r="G150" s="45" t="str">
        <f>IF('Budget Source'!G150="Y",'Budget Source'!F150&amp;'Budget Source'!C150&amp;'Budget Source'!D150,'Budget Source'!B150&amp;'Budget Source'!C150&amp;'Budget Source'!D150)</f>
        <v>1141125</v>
      </c>
      <c r="H150" s="45" t="str">
        <f t="shared" si="15"/>
        <v>11411250180</v>
      </c>
      <c r="I150" s="47">
        <f>'Budget Source'!I150</f>
        <v>0.24299999999999999</v>
      </c>
      <c r="J150" s="2">
        <f>'Budget Source'!H150</f>
        <v>2485354</v>
      </c>
      <c r="K150" s="2" t="str">
        <f t="shared" si="16"/>
        <v>Y</v>
      </c>
      <c r="M150" t="s">
        <v>2625</v>
      </c>
      <c r="N150" t="str">
        <f>VLOOKUP(M150,'Budget Source'!J:K,2,FALSE)</f>
        <v>N</v>
      </c>
      <c r="O150" s="16">
        <f t="shared" si="17"/>
        <v>8586233</v>
      </c>
      <c r="P150" s="4">
        <f t="shared" si="18"/>
        <v>0.91220000000000001</v>
      </c>
      <c r="Q150" s="16">
        <f t="shared" si="19"/>
        <v>3979675</v>
      </c>
      <c r="R150" s="4">
        <f t="shared" si="20"/>
        <v>0.42280000000000001</v>
      </c>
    </row>
    <row r="151" spans="1:18" x14ac:dyDescent="0.35">
      <c r="A151" s="45" t="str">
        <f>'Budget Source'!B151</f>
        <v>11</v>
      </c>
      <c r="B151" s="45" t="str">
        <f>'Budget Source'!C151</f>
        <v>4</v>
      </c>
      <c r="C151" s="45" t="str">
        <f>'Budget Source'!D151</f>
        <v>1125</v>
      </c>
      <c r="D151" s="45" t="str">
        <f>'Budget Source'!E151</f>
        <v>3101</v>
      </c>
      <c r="E151" s="45" t="str">
        <f t="shared" si="14"/>
        <v/>
      </c>
      <c r="F151" s="2" t="str">
        <f>'Budget Source'!F151</f>
        <v>11</v>
      </c>
      <c r="G151" s="45" t="str">
        <f>IF('Budget Source'!G151="Y",'Budget Source'!F151&amp;'Budget Source'!C151&amp;'Budget Source'!D151,'Budget Source'!B151&amp;'Budget Source'!C151&amp;'Budget Source'!D151)</f>
        <v>1141125</v>
      </c>
      <c r="H151" s="45" t="str">
        <f t="shared" si="15"/>
        <v>11411253101</v>
      </c>
      <c r="I151" s="47">
        <f>'Budget Source'!I151</f>
        <v>0</v>
      </c>
      <c r="J151" s="2">
        <f>'Budget Source'!H151</f>
        <v>0</v>
      </c>
      <c r="K151" s="2" t="str">
        <f t="shared" si="16"/>
        <v>Y</v>
      </c>
      <c r="M151" t="s">
        <v>2816</v>
      </c>
      <c r="N151" t="str">
        <f>VLOOKUP(M151,'Budget Source'!J:K,2,FALSE)</f>
        <v>Y</v>
      </c>
      <c r="O151" s="16">
        <f t="shared" si="17"/>
        <v>0</v>
      </c>
      <c r="P151" s="4">
        <f t="shared" si="18"/>
        <v>0</v>
      </c>
      <c r="Q151" s="16">
        <f t="shared" si="19"/>
        <v>0</v>
      </c>
      <c r="R151" s="4">
        <f t="shared" si="20"/>
        <v>0</v>
      </c>
    </row>
    <row r="152" spans="1:18" x14ac:dyDescent="0.35">
      <c r="A152" s="45" t="str">
        <f>'Budget Source'!B152</f>
        <v>11</v>
      </c>
      <c r="B152" s="45" t="str">
        <f>'Budget Source'!C152</f>
        <v>4</v>
      </c>
      <c r="C152" s="45" t="str">
        <f>'Budget Source'!D152</f>
        <v>1125</v>
      </c>
      <c r="D152" s="45" t="str">
        <f>'Budget Source'!E152</f>
        <v>3300</v>
      </c>
      <c r="E152" s="45" t="str">
        <f t="shared" si="14"/>
        <v/>
      </c>
      <c r="F152" s="2" t="str">
        <f>'Budget Source'!F152</f>
        <v>11</v>
      </c>
      <c r="G152" s="45" t="str">
        <f>IF('Budget Source'!G152="Y",'Budget Source'!F152&amp;'Budget Source'!C152&amp;'Budget Source'!D152,'Budget Source'!B152&amp;'Budget Source'!C152&amp;'Budget Source'!D152)</f>
        <v>1141125</v>
      </c>
      <c r="H152" s="45" t="str">
        <f t="shared" si="15"/>
        <v>11411253300</v>
      </c>
      <c r="I152" s="47">
        <f>'Budget Source'!I152</f>
        <v>0.65900000000000003</v>
      </c>
      <c r="J152" s="2">
        <f>'Budget Source'!H152</f>
        <v>6740116</v>
      </c>
      <c r="K152" s="2" t="str">
        <f t="shared" si="16"/>
        <v>Y</v>
      </c>
      <c r="M152" t="s">
        <v>2626</v>
      </c>
      <c r="N152" t="str">
        <f>VLOOKUP(M152,'Budget Source'!J:K,2,FALSE)</f>
        <v>N</v>
      </c>
      <c r="O152" s="16">
        <f t="shared" si="17"/>
        <v>19734230</v>
      </c>
      <c r="P152" s="4">
        <f t="shared" si="18"/>
        <v>0.53989999999999994</v>
      </c>
      <c r="Q152" s="16">
        <f t="shared" si="19"/>
        <v>11780593</v>
      </c>
      <c r="R152" s="4">
        <f t="shared" si="20"/>
        <v>0.32229999999999998</v>
      </c>
    </row>
    <row r="153" spans="1:18" x14ac:dyDescent="0.35">
      <c r="A153" s="45" t="str">
        <f>'Budget Source'!B153</f>
        <v>11</v>
      </c>
      <c r="B153" s="45" t="str">
        <f>'Budget Source'!C153</f>
        <v>4</v>
      </c>
      <c r="C153" s="45" t="str">
        <f>'Budget Source'!D153</f>
        <v>2960</v>
      </c>
      <c r="D153" s="45" t="str">
        <f>'Budget Source'!E153</f>
        <v>0180</v>
      </c>
      <c r="E153" s="45" t="str">
        <f t="shared" si="14"/>
        <v>8</v>
      </c>
      <c r="F153" s="2" t="str">
        <f>'Budget Source'!F153</f>
        <v>11</v>
      </c>
      <c r="G153" s="45" t="str">
        <f>IF('Budget Source'!G153="Y",'Budget Source'!F153&amp;'Budget Source'!C153&amp;'Budget Source'!D153,'Budget Source'!B153&amp;'Budget Source'!C153&amp;'Budget Source'!D153)</f>
        <v>1142960</v>
      </c>
      <c r="H153" s="45" t="str">
        <f t="shared" si="15"/>
        <v>11429600180</v>
      </c>
      <c r="I153" s="47">
        <f>'Budget Source'!I153</f>
        <v>0.31030000000000002</v>
      </c>
      <c r="J153" s="2">
        <f>'Budget Source'!H153</f>
        <v>238814</v>
      </c>
      <c r="K153" s="2" t="str">
        <f t="shared" si="16"/>
        <v>Y</v>
      </c>
      <c r="M153" t="s">
        <v>2627</v>
      </c>
      <c r="N153" t="str">
        <f>VLOOKUP(M153,'Budget Source'!J:K,2,FALSE)</f>
        <v>N</v>
      </c>
      <c r="O153" s="16">
        <f t="shared" si="17"/>
        <v>29704556</v>
      </c>
      <c r="P153" s="4">
        <f t="shared" si="18"/>
        <v>0.91999999999999993</v>
      </c>
      <c r="Q153" s="16">
        <f t="shared" si="19"/>
        <v>13691579</v>
      </c>
      <c r="R153" s="4">
        <f t="shared" si="20"/>
        <v>0.42759999999999998</v>
      </c>
    </row>
    <row r="154" spans="1:18" x14ac:dyDescent="0.35">
      <c r="A154" s="45" t="str">
        <f>'Budget Source'!B154</f>
        <v>11</v>
      </c>
      <c r="B154" s="45" t="str">
        <f>'Budget Source'!C154</f>
        <v>4</v>
      </c>
      <c r="C154" s="45" t="str">
        <f>'Budget Source'!D154</f>
        <v>2960</v>
      </c>
      <c r="D154" s="45" t="str">
        <f>'Budget Source'!E154</f>
        <v>0186</v>
      </c>
      <c r="E154" s="45" t="str">
        <f t="shared" si="14"/>
        <v>8</v>
      </c>
      <c r="F154" s="2" t="str">
        <f>'Budget Source'!F154</f>
        <v>11</v>
      </c>
      <c r="G154" s="45" t="str">
        <f>IF('Budget Source'!G154="Y",'Budget Source'!F154&amp;'Budget Source'!C154&amp;'Budget Source'!D154,'Budget Source'!B154&amp;'Budget Source'!C154&amp;'Budget Source'!D154)</f>
        <v>1142960</v>
      </c>
      <c r="H154" s="45" t="str">
        <f t="shared" si="15"/>
        <v>11429600186</v>
      </c>
      <c r="I154" s="47">
        <f>'Budget Source'!I154</f>
        <v>9.8299999999999998E-2</v>
      </c>
      <c r="J154" s="2">
        <f>'Budget Source'!H154</f>
        <v>75654</v>
      </c>
      <c r="K154" s="2" t="str">
        <f t="shared" si="16"/>
        <v>Y</v>
      </c>
      <c r="M154" t="s">
        <v>2628</v>
      </c>
      <c r="N154" t="str">
        <f>VLOOKUP(M154,'Budget Source'!J:K,2,FALSE)</f>
        <v>Y</v>
      </c>
      <c r="O154" s="16">
        <f t="shared" si="17"/>
        <v>7086795</v>
      </c>
      <c r="P154" s="4">
        <f t="shared" si="18"/>
        <v>0.95569999999999999</v>
      </c>
      <c r="Q154" s="16">
        <f t="shared" si="19"/>
        <v>3136669</v>
      </c>
      <c r="R154" s="4">
        <f t="shared" si="20"/>
        <v>0.42299999999999999</v>
      </c>
    </row>
    <row r="155" spans="1:18" x14ac:dyDescent="0.35">
      <c r="A155" s="45" t="str">
        <f>'Budget Source'!B155</f>
        <v>11</v>
      </c>
      <c r="B155" s="45" t="str">
        <f>'Budget Source'!C155</f>
        <v>4</v>
      </c>
      <c r="C155" s="45" t="str">
        <f>'Budget Source'!D155</f>
        <v>2960</v>
      </c>
      <c r="D155" s="45" t="str">
        <f>'Budget Source'!E155</f>
        <v>3101</v>
      </c>
      <c r="E155" s="45" t="str">
        <f t="shared" si="14"/>
        <v/>
      </c>
      <c r="F155" s="2" t="str">
        <f>'Budget Source'!F155</f>
        <v>11</v>
      </c>
      <c r="G155" s="45" t="str">
        <f>IF('Budget Source'!G155="Y",'Budget Source'!F155&amp;'Budget Source'!C155&amp;'Budget Source'!D155,'Budget Source'!B155&amp;'Budget Source'!C155&amp;'Budget Source'!D155)</f>
        <v>1142960</v>
      </c>
      <c r="H155" s="45" t="str">
        <f t="shared" si="15"/>
        <v>11429603101</v>
      </c>
      <c r="I155" s="47">
        <f>'Budget Source'!I155</f>
        <v>0</v>
      </c>
      <c r="J155" s="2">
        <f>'Budget Source'!H155</f>
        <v>0</v>
      </c>
      <c r="K155" s="2" t="str">
        <f t="shared" si="16"/>
        <v>Y</v>
      </c>
      <c r="M155" t="s">
        <v>2629</v>
      </c>
      <c r="N155" t="str">
        <f>VLOOKUP(M155,'Budget Source'!J:K,2,FALSE)</f>
        <v>Y</v>
      </c>
      <c r="O155" s="16">
        <f t="shared" si="17"/>
        <v>6675400</v>
      </c>
      <c r="P155" s="4">
        <f t="shared" si="18"/>
        <v>0.99930000000000008</v>
      </c>
      <c r="Q155" s="16">
        <f t="shared" si="19"/>
        <v>2954598</v>
      </c>
      <c r="R155" s="4">
        <f t="shared" si="20"/>
        <v>0.44230000000000003</v>
      </c>
    </row>
    <row r="156" spans="1:18" x14ac:dyDescent="0.35">
      <c r="A156" s="45" t="str">
        <f>'Budget Source'!B156</f>
        <v>11</v>
      </c>
      <c r="B156" s="45" t="str">
        <f>'Budget Source'!C156</f>
        <v>4</v>
      </c>
      <c r="C156" s="45" t="str">
        <f>'Budget Source'!D156</f>
        <v>2960</v>
      </c>
      <c r="D156" s="45" t="str">
        <f>'Budget Source'!E156</f>
        <v>3300</v>
      </c>
      <c r="E156" s="45" t="str">
        <f t="shared" si="14"/>
        <v/>
      </c>
      <c r="F156" s="2" t="str">
        <f>'Budget Source'!F156</f>
        <v>11</v>
      </c>
      <c r="G156" s="45" t="str">
        <f>IF('Budget Source'!G156="Y",'Budget Source'!F156&amp;'Budget Source'!C156&amp;'Budget Source'!D156,'Budget Source'!B156&amp;'Budget Source'!C156&amp;'Budget Source'!D156)</f>
        <v>1142960</v>
      </c>
      <c r="H156" s="45" t="str">
        <f t="shared" si="15"/>
        <v>11429603300</v>
      </c>
      <c r="I156" s="47">
        <f>'Budget Source'!I156</f>
        <v>0.69089999999999996</v>
      </c>
      <c r="J156" s="2">
        <f>'Budget Source'!H156</f>
        <v>531733</v>
      </c>
      <c r="K156" s="2" t="str">
        <f t="shared" si="16"/>
        <v>Y</v>
      </c>
      <c r="M156" t="s">
        <v>2817</v>
      </c>
      <c r="N156" t="str">
        <f>VLOOKUP(M156,'Budget Source'!J:K,2,FALSE)</f>
        <v>Y</v>
      </c>
      <c r="O156" s="16">
        <f t="shared" si="17"/>
        <v>0</v>
      </c>
      <c r="P156" s="4">
        <f t="shared" si="18"/>
        <v>0</v>
      </c>
      <c r="Q156" s="16">
        <f t="shared" si="19"/>
        <v>0</v>
      </c>
      <c r="R156" s="4">
        <f t="shared" si="20"/>
        <v>0</v>
      </c>
    </row>
    <row r="157" spans="1:18" x14ac:dyDescent="0.35">
      <c r="A157" s="45" t="str">
        <f>'Budget Source'!B157</f>
        <v>12</v>
      </c>
      <c r="B157" s="45" t="str">
        <f>'Budget Source'!C157</f>
        <v>4</v>
      </c>
      <c r="C157" s="45" t="str">
        <f>'Budget Source'!D157</f>
        <v>1150</v>
      </c>
      <c r="D157" s="45" t="str">
        <f>'Budget Source'!E157</f>
        <v>0022</v>
      </c>
      <c r="E157" s="45" t="str">
        <f t="shared" si="14"/>
        <v/>
      </c>
      <c r="F157" s="2" t="str">
        <f>'Budget Source'!F157</f>
        <v/>
      </c>
      <c r="G157" s="45" t="str">
        <f>IF('Budget Source'!G157="Y",'Budget Source'!F157&amp;'Budget Source'!C157&amp;'Budget Source'!D157,'Budget Source'!B157&amp;'Budget Source'!C157&amp;'Budget Source'!D157)</f>
        <v>1241150</v>
      </c>
      <c r="H157" s="45" t="str">
        <f t="shared" si="15"/>
        <v>12411500022</v>
      </c>
      <c r="I157" s="47">
        <f>'Budget Source'!I157</f>
        <v>0.15</v>
      </c>
      <c r="J157" s="2">
        <f>'Budget Source'!H157</f>
        <v>708609</v>
      </c>
      <c r="K157" s="2" t="str">
        <f t="shared" si="16"/>
        <v/>
      </c>
      <c r="M157" t="s">
        <v>2818</v>
      </c>
      <c r="N157" t="str">
        <f>VLOOKUP(M157,'Budget Source'!J:K,2,FALSE)</f>
        <v>Y</v>
      </c>
      <c r="O157" s="16">
        <f t="shared" si="17"/>
        <v>0</v>
      </c>
      <c r="P157" s="4">
        <f t="shared" si="18"/>
        <v>0</v>
      </c>
      <c r="Q157" s="16">
        <f t="shared" si="19"/>
        <v>0</v>
      </c>
      <c r="R157" s="4">
        <f t="shared" si="20"/>
        <v>0</v>
      </c>
    </row>
    <row r="158" spans="1:18" x14ac:dyDescent="0.35">
      <c r="A158" s="45" t="str">
        <f>'Budget Source'!B158</f>
        <v>12</v>
      </c>
      <c r="B158" s="45" t="str">
        <f>'Budget Source'!C158</f>
        <v>4</v>
      </c>
      <c r="C158" s="45" t="str">
        <f>'Budget Source'!D158</f>
        <v>1150</v>
      </c>
      <c r="D158" s="45" t="str">
        <f>'Budget Source'!E158</f>
        <v>0061</v>
      </c>
      <c r="E158" s="45" t="str">
        <f t="shared" si="14"/>
        <v/>
      </c>
      <c r="F158" s="2" t="str">
        <f>'Budget Source'!F158</f>
        <v/>
      </c>
      <c r="G158" s="45" t="str">
        <f>IF('Budget Source'!G158="Y",'Budget Source'!F158&amp;'Budget Source'!C158&amp;'Budget Source'!D158,'Budget Source'!B158&amp;'Budget Source'!C158&amp;'Budget Source'!D158)</f>
        <v>1241150</v>
      </c>
      <c r="H158" s="45" t="str">
        <f t="shared" si="15"/>
        <v>12411500061</v>
      </c>
      <c r="I158" s="47">
        <f>'Budget Source'!I158</f>
        <v>0</v>
      </c>
      <c r="J158" s="2">
        <f>'Budget Source'!H158</f>
        <v>0</v>
      </c>
      <c r="K158" s="2" t="str">
        <f t="shared" si="16"/>
        <v/>
      </c>
      <c r="M158" t="s">
        <v>2630</v>
      </c>
      <c r="N158" t="str">
        <f>VLOOKUP(M158,'Budget Source'!J:K,2,FALSE)</f>
        <v>N</v>
      </c>
      <c r="O158" s="16">
        <f t="shared" si="17"/>
        <v>13108327</v>
      </c>
      <c r="P158" s="4">
        <f t="shared" si="18"/>
        <v>0.75829999999999997</v>
      </c>
      <c r="Q158" s="16">
        <f t="shared" si="19"/>
        <v>2099201</v>
      </c>
      <c r="R158" s="4">
        <f t="shared" si="20"/>
        <v>0.12379999999999999</v>
      </c>
    </row>
    <row r="159" spans="1:18" x14ac:dyDescent="0.35">
      <c r="A159" s="45" t="str">
        <f>'Budget Source'!B159</f>
        <v>12</v>
      </c>
      <c r="B159" s="45" t="str">
        <f>'Budget Source'!C159</f>
        <v>4</v>
      </c>
      <c r="C159" s="45" t="str">
        <f>'Budget Source'!D159</f>
        <v>1150</v>
      </c>
      <c r="D159" s="45" t="str">
        <f>'Budget Source'!E159</f>
        <v>0180</v>
      </c>
      <c r="E159" s="45" t="str">
        <f t="shared" si="14"/>
        <v>8</v>
      </c>
      <c r="F159" s="2" t="str">
        <f>'Budget Source'!F159</f>
        <v/>
      </c>
      <c r="G159" s="45" t="str">
        <f>IF('Budget Source'!G159="Y",'Budget Source'!F159&amp;'Budget Source'!C159&amp;'Budget Source'!D159,'Budget Source'!B159&amp;'Budget Source'!C159&amp;'Budget Source'!D159)</f>
        <v>1241150</v>
      </c>
      <c r="H159" s="45" t="str">
        <f t="shared" si="15"/>
        <v>12411500180</v>
      </c>
      <c r="I159" s="47">
        <f>'Budget Source'!I159</f>
        <v>0.4143</v>
      </c>
      <c r="J159" s="2">
        <f>'Budget Source'!H159</f>
        <v>1957179</v>
      </c>
      <c r="K159" s="2" t="str">
        <f t="shared" si="16"/>
        <v/>
      </c>
      <c r="M159" t="s">
        <v>2631</v>
      </c>
      <c r="N159" t="str">
        <f>VLOOKUP(M159,'Budget Source'!J:K,2,FALSE)</f>
        <v>Y</v>
      </c>
      <c r="O159" s="16">
        <f t="shared" si="17"/>
        <v>6202941</v>
      </c>
      <c r="P159" s="4">
        <f t="shared" si="18"/>
        <v>0.50680000000000003</v>
      </c>
      <c r="Q159" s="16">
        <f t="shared" si="19"/>
        <v>1090533</v>
      </c>
      <c r="R159" s="4">
        <f t="shared" si="20"/>
        <v>8.9099999999999999E-2</v>
      </c>
    </row>
    <row r="160" spans="1:18" x14ac:dyDescent="0.35">
      <c r="A160" s="45" t="str">
        <f>'Budget Source'!B160</f>
        <v>12</v>
      </c>
      <c r="B160" s="45" t="str">
        <f>'Budget Source'!C160</f>
        <v>4</v>
      </c>
      <c r="C160" s="45" t="str">
        <f>'Budget Source'!D160</f>
        <v>1150</v>
      </c>
      <c r="D160" s="45" t="str">
        <f>'Budget Source'!E160</f>
        <v>3101</v>
      </c>
      <c r="E160" s="45" t="str">
        <f t="shared" si="14"/>
        <v/>
      </c>
      <c r="F160" s="2" t="str">
        <f>'Budget Source'!F160</f>
        <v/>
      </c>
      <c r="G160" s="45" t="str">
        <f>IF('Budget Source'!G160="Y",'Budget Source'!F160&amp;'Budget Source'!C160&amp;'Budget Source'!D160,'Budget Source'!B160&amp;'Budget Source'!C160&amp;'Budget Source'!D160)</f>
        <v>1241150</v>
      </c>
      <c r="H160" s="45" t="str">
        <f t="shared" si="15"/>
        <v>12411503101</v>
      </c>
      <c r="I160" s="47">
        <f>'Budget Source'!I160</f>
        <v>0</v>
      </c>
      <c r="J160" s="2">
        <f>'Budget Source'!H160</f>
        <v>0</v>
      </c>
      <c r="K160" s="2" t="str">
        <f t="shared" si="16"/>
        <v/>
      </c>
      <c r="M160" t="s">
        <v>2632</v>
      </c>
      <c r="N160" t="str">
        <f>VLOOKUP(M160,'Budget Source'!J:K,2,FALSE)</f>
        <v>N</v>
      </c>
      <c r="O160" s="16">
        <f t="shared" si="17"/>
        <v>19266277</v>
      </c>
      <c r="P160" s="4">
        <f t="shared" si="18"/>
        <v>1.1425000000000001</v>
      </c>
      <c r="Q160" s="16">
        <f t="shared" si="19"/>
        <v>9056714</v>
      </c>
      <c r="R160" s="4">
        <f t="shared" si="20"/>
        <v>0.54630000000000001</v>
      </c>
    </row>
    <row r="161" spans="1:18" x14ac:dyDescent="0.35">
      <c r="A161" s="45" t="str">
        <f>'Budget Source'!B161</f>
        <v>12</v>
      </c>
      <c r="B161" s="45" t="str">
        <f>'Budget Source'!C161</f>
        <v>4</v>
      </c>
      <c r="C161" s="45" t="str">
        <f>'Budget Source'!D161</f>
        <v>1150</v>
      </c>
      <c r="D161" s="45" t="str">
        <f>'Budget Source'!E161</f>
        <v>3300</v>
      </c>
      <c r="E161" s="45" t="str">
        <f t="shared" si="14"/>
        <v/>
      </c>
      <c r="F161" s="2" t="str">
        <f>'Budget Source'!F161</f>
        <v/>
      </c>
      <c r="G161" s="45" t="str">
        <f>IF('Budget Source'!G161="Y",'Budget Source'!F161&amp;'Budget Source'!C161&amp;'Budget Source'!D161,'Budget Source'!B161&amp;'Budget Source'!C161&amp;'Budget Source'!D161)</f>
        <v>1241150</v>
      </c>
      <c r="H161" s="45" t="str">
        <f t="shared" si="15"/>
        <v>12411503300</v>
      </c>
      <c r="I161" s="47">
        <f>'Budget Source'!I161</f>
        <v>0.51680000000000004</v>
      </c>
      <c r="J161" s="2">
        <f>'Budget Source'!H161</f>
        <v>2441395</v>
      </c>
      <c r="K161" s="2" t="str">
        <f t="shared" si="16"/>
        <v/>
      </c>
      <c r="M161" t="s">
        <v>2633</v>
      </c>
      <c r="N161" t="str">
        <f>VLOOKUP(M161,'Budget Source'!J:K,2,FALSE)</f>
        <v>N</v>
      </c>
      <c r="O161" s="16">
        <f t="shared" si="17"/>
        <v>5758683</v>
      </c>
      <c r="P161" s="4">
        <f t="shared" si="18"/>
        <v>2.5565000000000002</v>
      </c>
      <c r="Q161" s="16">
        <f t="shared" si="19"/>
        <v>1419792</v>
      </c>
      <c r="R161" s="4">
        <f t="shared" si="20"/>
        <v>0.63029999999999997</v>
      </c>
    </row>
    <row r="162" spans="1:18" x14ac:dyDescent="0.35">
      <c r="A162" s="45" t="str">
        <f>'Budget Source'!B162</f>
        <v>12</v>
      </c>
      <c r="B162" s="45" t="str">
        <f>'Budget Source'!C162</f>
        <v>4</v>
      </c>
      <c r="C162" s="45" t="str">
        <f>'Budget Source'!D162</f>
        <v>1160</v>
      </c>
      <c r="D162" s="45" t="str">
        <f>'Budget Source'!E162</f>
        <v>0061</v>
      </c>
      <c r="E162" s="45" t="str">
        <f t="shared" si="14"/>
        <v/>
      </c>
      <c r="F162" s="2" t="str">
        <f>'Budget Source'!F162</f>
        <v/>
      </c>
      <c r="G162" s="45" t="str">
        <f>IF('Budget Source'!G162="Y",'Budget Source'!F162&amp;'Budget Source'!C162&amp;'Budget Source'!D162,'Budget Source'!B162&amp;'Budget Source'!C162&amp;'Budget Source'!D162)</f>
        <v>1241160</v>
      </c>
      <c r="H162" s="45" t="str">
        <f t="shared" si="15"/>
        <v>12411600061</v>
      </c>
      <c r="I162" s="47">
        <f>'Budget Source'!I162</f>
        <v>0</v>
      </c>
      <c r="J162" s="2">
        <f>'Budget Source'!H162</f>
        <v>0</v>
      </c>
      <c r="K162" s="2" t="str">
        <f t="shared" si="16"/>
        <v/>
      </c>
      <c r="M162" t="s">
        <v>2634</v>
      </c>
      <c r="N162" t="str">
        <f>VLOOKUP(M162,'Budget Source'!J:K,2,FALSE)</f>
        <v>N</v>
      </c>
      <c r="O162" s="16">
        <f t="shared" si="17"/>
        <v>33436990</v>
      </c>
      <c r="P162" s="4">
        <f t="shared" si="18"/>
        <v>0.96850000000000003</v>
      </c>
      <c r="Q162" s="16">
        <f t="shared" si="19"/>
        <v>17528095</v>
      </c>
      <c r="R162" s="4">
        <f t="shared" si="20"/>
        <v>0.50770000000000004</v>
      </c>
    </row>
    <row r="163" spans="1:18" x14ac:dyDescent="0.35">
      <c r="A163" s="45" t="str">
        <f>'Budget Source'!B163</f>
        <v>12</v>
      </c>
      <c r="B163" s="45" t="str">
        <f>'Budget Source'!C163</f>
        <v>4</v>
      </c>
      <c r="C163" s="45" t="str">
        <f>'Budget Source'!D163</f>
        <v>1160</v>
      </c>
      <c r="D163" s="45" t="str">
        <f>'Budget Source'!E163</f>
        <v>0180</v>
      </c>
      <c r="E163" s="45" t="str">
        <f t="shared" si="14"/>
        <v>8</v>
      </c>
      <c r="F163" s="2" t="str">
        <f>'Budget Source'!F163</f>
        <v/>
      </c>
      <c r="G163" s="45" t="str">
        <f>IF('Budget Source'!G163="Y",'Budget Source'!F163&amp;'Budget Source'!C163&amp;'Budget Source'!D163,'Budget Source'!B163&amp;'Budget Source'!C163&amp;'Budget Source'!D163)</f>
        <v>1241160</v>
      </c>
      <c r="H163" s="45" t="str">
        <f t="shared" si="15"/>
        <v>12411600180</v>
      </c>
      <c r="I163" s="47">
        <f>'Budget Source'!I163</f>
        <v>0.33129999999999998</v>
      </c>
      <c r="J163" s="2">
        <f>'Budget Source'!H163</f>
        <v>1624629</v>
      </c>
      <c r="K163" s="2" t="str">
        <f t="shared" si="16"/>
        <v/>
      </c>
      <c r="M163" t="s">
        <v>2635</v>
      </c>
      <c r="N163" t="str">
        <f>VLOOKUP(M163,'Budget Source'!J:K,2,FALSE)</f>
        <v>N</v>
      </c>
      <c r="O163" s="16">
        <f t="shared" si="17"/>
        <v>48046876</v>
      </c>
      <c r="P163" s="4">
        <f t="shared" si="18"/>
        <v>0.80320000000000003</v>
      </c>
      <c r="Q163" s="16">
        <f t="shared" si="19"/>
        <v>8191219</v>
      </c>
      <c r="R163" s="4">
        <f t="shared" si="20"/>
        <v>0.1434</v>
      </c>
    </row>
    <row r="164" spans="1:18" x14ac:dyDescent="0.35">
      <c r="A164" s="45" t="str">
        <f>'Budget Source'!B164</f>
        <v>12</v>
      </c>
      <c r="B164" s="45" t="str">
        <f>'Budget Source'!C164</f>
        <v>4</v>
      </c>
      <c r="C164" s="45" t="str">
        <f>'Budget Source'!D164</f>
        <v>1160</v>
      </c>
      <c r="D164" s="45" t="str">
        <f>'Budget Source'!E164</f>
        <v>0186</v>
      </c>
      <c r="E164" s="45" t="str">
        <f t="shared" si="14"/>
        <v>8</v>
      </c>
      <c r="F164" s="2" t="str">
        <f>'Budget Source'!F164</f>
        <v/>
      </c>
      <c r="G164" s="45" t="str">
        <f>IF('Budget Source'!G164="Y",'Budget Source'!F164&amp;'Budget Source'!C164&amp;'Budget Source'!D164,'Budget Source'!B164&amp;'Budget Source'!C164&amp;'Budget Source'!D164)</f>
        <v>1241160</v>
      </c>
      <c r="H164" s="45" t="str">
        <f t="shared" si="15"/>
        <v>12411600186</v>
      </c>
      <c r="I164" s="47">
        <f>'Budget Source'!I164</f>
        <v>0</v>
      </c>
      <c r="J164" s="2">
        <f>'Budget Source'!H164</f>
        <v>0</v>
      </c>
      <c r="K164" s="2" t="str">
        <f t="shared" si="16"/>
        <v/>
      </c>
      <c r="M164" t="s">
        <v>2636</v>
      </c>
      <c r="N164" t="str">
        <f>VLOOKUP(M164,'Budget Source'!J:K,2,FALSE)</f>
        <v>N</v>
      </c>
      <c r="O164" s="16">
        <f t="shared" si="17"/>
        <v>19238191</v>
      </c>
      <c r="P164" s="4">
        <f t="shared" si="18"/>
        <v>1.0550000000000002</v>
      </c>
      <c r="Q164" s="16">
        <f t="shared" si="19"/>
        <v>13667321</v>
      </c>
      <c r="R164" s="4">
        <f t="shared" si="20"/>
        <v>0.74950000000000006</v>
      </c>
    </row>
    <row r="165" spans="1:18" x14ac:dyDescent="0.35">
      <c r="A165" s="45" t="str">
        <f>'Budget Source'!B165</f>
        <v>12</v>
      </c>
      <c r="B165" s="45" t="str">
        <f>'Budget Source'!C165</f>
        <v>4</v>
      </c>
      <c r="C165" s="45" t="str">
        <f>'Budget Source'!D165</f>
        <v>1160</v>
      </c>
      <c r="D165" s="45" t="str">
        <f>'Budget Source'!E165</f>
        <v>3101</v>
      </c>
      <c r="E165" s="45" t="str">
        <f t="shared" si="14"/>
        <v/>
      </c>
      <c r="F165" s="2" t="str">
        <f>'Budget Source'!F165</f>
        <v/>
      </c>
      <c r="G165" s="45" t="str">
        <f>IF('Budget Source'!G165="Y",'Budget Source'!F165&amp;'Budget Source'!C165&amp;'Budget Source'!D165,'Budget Source'!B165&amp;'Budget Source'!C165&amp;'Budget Source'!D165)</f>
        <v>1241160</v>
      </c>
      <c r="H165" s="45" t="str">
        <f t="shared" si="15"/>
        <v>12411603101</v>
      </c>
      <c r="I165" s="47">
        <f>'Budget Source'!I165</f>
        <v>0</v>
      </c>
      <c r="J165" s="2">
        <f>'Budget Source'!H165</f>
        <v>0</v>
      </c>
      <c r="K165" s="2" t="str">
        <f t="shared" si="16"/>
        <v/>
      </c>
      <c r="M165" t="s">
        <v>2637</v>
      </c>
      <c r="N165" t="str">
        <f>VLOOKUP(M165,'Budget Source'!J:K,2,FALSE)</f>
        <v>N</v>
      </c>
      <c r="O165" s="16">
        <f t="shared" si="17"/>
        <v>8054677</v>
      </c>
      <c r="P165" s="4">
        <f t="shared" si="18"/>
        <v>2.6902999999999997</v>
      </c>
      <c r="Q165" s="16">
        <f t="shared" si="19"/>
        <v>4110421</v>
      </c>
      <c r="R165" s="4">
        <f t="shared" si="20"/>
        <v>1.3729</v>
      </c>
    </row>
    <row r="166" spans="1:18" x14ac:dyDescent="0.35">
      <c r="A166" s="45" t="str">
        <f>'Budget Source'!B166</f>
        <v>12</v>
      </c>
      <c r="B166" s="45" t="str">
        <f>'Budget Source'!C166</f>
        <v>4</v>
      </c>
      <c r="C166" s="45" t="str">
        <f>'Budget Source'!D166</f>
        <v>1160</v>
      </c>
      <c r="D166" s="45" t="str">
        <f>'Budget Source'!E166</f>
        <v>3300</v>
      </c>
      <c r="E166" s="45" t="str">
        <f t="shared" si="14"/>
        <v/>
      </c>
      <c r="F166" s="2" t="str">
        <f>'Budget Source'!F166</f>
        <v/>
      </c>
      <c r="G166" s="45" t="str">
        <f>IF('Budget Source'!G166="Y",'Budget Source'!F166&amp;'Budget Source'!C166&amp;'Budget Source'!D166,'Budget Source'!B166&amp;'Budget Source'!C166&amp;'Budget Source'!D166)</f>
        <v>1241160</v>
      </c>
      <c r="H166" s="45" t="str">
        <f t="shared" si="15"/>
        <v>12411603300</v>
      </c>
      <c r="I166" s="47">
        <f>'Budget Source'!I166</f>
        <v>0.50080000000000002</v>
      </c>
      <c r="J166" s="2">
        <f>'Budget Source'!H166</f>
        <v>2455823</v>
      </c>
      <c r="K166" s="2" t="str">
        <f t="shared" si="16"/>
        <v/>
      </c>
      <c r="M166" t="s">
        <v>2638</v>
      </c>
      <c r="N166" t="str">
        <f>VLOOKUP(M166,'Budget Source'!J:K,2,FALSE)</f>
        <v>N</v>
      </c>
      <c r="O166" s="16">
        <f t="shared" si="17"/>
        <v>48733574</v>
      </c>
      <c r="P166" s="4">
        <f t="shared" si="18"/>
        <v>1.2831000000000001</v>
      </c>
      <c r="Q166" s="16">
        <f t="shared" si="19"/>
        <v>29718407</v>
      </c>
      <c r="R166" s="4">
        <f t="shared" si="20"/>
        <v>0.78869999999999996</v>
      </c>
    </row>
    <row r="167" spans="1:18" x14ac:dyDescent="0.35">
      <c r="A167" s="45" t="str">
        <f>'Budget Source'!B167</f>
        <v>12</v>
      </c>
      <c r="B167" s="45" t="str">
        <f>'Budget Source'!C167</f>
        <v>4</v>
      </c>
      <c r="C167" s="45" t="str">
        <f>'Budget Source'!D167</f>
        <v>1170</v>
      </c>
      <c r="D167" s="45" t="str">
        <f>'Budget Source'!E167</f>
        <v>0061</v>
      </c>
      <c r="E167" s="45" t="str">
        <f t="shared" si="14"/>
        <v/>
      </c>
      <c r="F167" s="2" t="str">
        <f>'Budget Source'!F167</f>
        <v/>
      </c>
      <c r="G167" s="45" t="str">
        <f>IF('Budget Source'!G167="Y",'Budget Source'!F167&amp;'Budget Source'!C167&amp;'Budget Source'!D167,'Budget Source'!B167&amp;'Budget Source'!C167&amp;'Budget Source'!D167)</f>
        <v>1241170</v>
      </c>
      <c r="H167" s="45" t="str">
        <f t="shared" si="15"/>
        <v>12411700061</v>
      </c>
      <c r="I167" s="47">
        <f>'Budget Source'!I167</f>
        <v>0</v>
      </c>
      <c r="J167" s="2">
        <f>'Budget Source'!H167</f>
        <v>0</v>
      </c>
      <c r="K167" s="2" t="str">
        <f t="shared" si="16"/>
        <v/>
      </c>
      <c r="M167" t="s">
        <v>2639</v>
      </c>
      <c r="N167" t="str">
        <f>VLOOKUP(M167,'Budget Source'!J:K,2,FALSE)</f>
        <v>N</v>
      </c>
      <c r="O167" s="16">
        <f t="shared" si="17"/>
        <v>13835804</v>
      </c>
      <c r="P167" s="4">
        <f t="shared" si="18"/>
        <v>0.6462</v>
      </c>
      <c r="Q167" s="16">
        <f t="shared" si="19"/>
        <v>1912004</v>
      </c>
      <c r="R167" s="4">
        <f t="shared" si="20"/>
        <v>8.9300000000000004E-2</v>
      </c>
    </row>
    <row r="168" spans="1:18" x14ac:dyDescent="0.35">
      <c r="A168" s="45" t="str">
        <f>'Budget Source'!B168</f>
        <v>12</v>
      </c>
      <c r="B168" s="45" t="str">
        <f>'Budget Source'!C168</f>
        <v>4</v>
      </c>
      <c r="C168" s="45" t="str">
        <f>'Budget Source'!D168</f>
        <v>1170</v>
      </c>
      <c r="D168" s="45" t="str">
        <f>'Budget Source'!E168</f>
        <v>0180</v>
      </c>
      <c r="E168" s="45" t="str">
        <f t="shared" si="14"/>
        <v>8</v>
      </c>
      <c r="F168" s="2" t="str">
        <f>'Budget Source'!F168</f>
        <v/>
      </c>
      <c r="G168" s="45" t="str">
        <f>IF('Budget Source'!G168="Y",'Budget Source'!F168&amp;'Budget Source'!C168&amp;'Budget Source'!D168,'Budget Source'!B168&amp;'Budget Source'!C168&amp;'Budget Source'!D168)</f>
        <v>1241170</v>
      </c>
      <c r="H168" s="45" t="str">
        <f t="shared" si="15"/>
        <v>12411700180</v>
      </c>
      <c r="I168" s="47">
        <f>'Budget Source'!I168</f>
        <v>0.51649999999999996</v>
      </c>
      <c r="J168" s="2">
        <f>'Budget Source'!H168</f>
        <v>3727694</v>
      </c>
      <c r="K168" s="2" t="str">
        <f t="shared" si="16"/>
        <v/>
      </c>
      <c r="M168" t="s">
        <v>2640</v>
      </c>
      <c r="N168" t="str">
        <f>VLOOKUP(M168,'Budget Source'!J:K,2,FALSE)</f>
        <v>N</v>
      </c>
      <c r="O168" s="16">
        <f t="shared" si="17"/>
        <v>4694832</v>
      </c>
      <c r="P168" s="4">
        <f t="shared" si="18"/>
        <v>1.8555999999999999</v>
      </c>
      <c r="Q168" s="16">
        <f t="shared" si="19"/>
        <v>1975936</v>
      </c>
      <c r="R168" s="4">
        <f t="shared" si="20"/>
        <v>0.79159999999999997</v>
      </c>
    </row>
    <row r="169" spans="1:18" x14ac:dyDescent="0.35">
      <c r="A169" s="45" t="str">
        <f>'Budget Source'!B169</f>
        <v>12</v>
      </c>
      <c r="B169" s="45" t="str">
        <f>'Budget Source'!C169</f>
        <v>4</v>
      </c>
      <c r="C169" s="45" t="str">
        <f>'Budget Source'!D169</f>
        <v>1170</v>
      </c>
      <c r="D169" s="45" t="str">
        <f>'Budget Source'!E169</f>
        <v>0186</v>
      </c>
      <c r="E169" s="45" t="str">
        <f t="shared" si="14"/>
        <v>8</v>
      </c>
      <c r="F169" s="2" t="str">
        <f>'Budget Source'!F169</f>
        <v/>
      </c>
      <c r="G169" s="45" t="str">
        <f>IF('Budget Source'!G169="Y",'Budget Source'!F169&amp;'Budget Source'!C169&amp;'Budget Source'!D169,'Budget Source'!B169&amp;'Budget Source'!C169&amp;'Budget Source'!D169)</f>
        <v>1241170</v>
      </c>
      <c r="H169" s="45" t="str">
        <f t="shared" si="15"/>
        <v>12411700186</v>
      </c>
      <c r="I169" s="47">
        <f>'Budget Source'!I169</f>
        <v>2.4899999999999999E-2</v>
      </c>
      <c r="J169" s="2">
        <f>'Budget Source'!H169</f>
        <v>179709</v>
      </c>
      <c r="K169" s="2" t="str">
        <f t="shared" si="16"/>
        <v/>
      </c>
      <c r="M169" t="s">
        <v>2641</v>
      </c>
      <c r="N169" t="str">
        <f>VLOOKUP(M169,'Budget Source'!J:K,2,FALSE)</f>
        <v>N</v>
      </c>
      <c r="O169" s="16">
        <f t="shared" si="17"/>
        <v>58428941</v>
      </c>
      <c r="P169" s="4">
        <f t="shared" si="18"/>
        <v>2.6856999999999998</v>
      </c>
      <c r="Q169" s="16">
        <f t="shared" si="19"/>
        <v>14907919</v>
      </c>
      <c r="R169" s="4">
        <f t="shared" si="20"/>
        <v>0.70809999999999995</v>
      </c>
    </row>
    <row r="170" spans="1:18" x14ac:dyDescent="0.35">
      <c r="A170" s="45" t="str">
        <f>'Budget Source'!B170</f>
        <v>12</v>
      </c>
      <c r="B170" s="45" t="str">
        <f>'Budget Source'!C170</f>
        <v>4</v>
      </c>
      <c r="C170" s="45" t="str">
        <f>'Budget Source'!D170</f>
        <v>1170</v>
      </c>
      <c r="D170" s="45" t="str">
        <f>'Budget Source'!E170</f>
        <v>0287</v>
      </c>
      <c r="E170" s="45" t="str">
        <f t="shared" si="14"/>
        <v/>
      </c>
      <c r="F170" s="2" t="str">
        <f>'Budget Source'!F170</f>
        <v/>
      </c>
      <c r="G170" s="45" t="str">
        <f>IF('Budget Source'!G170="Y",'Budget Source'!F170&amp;'Budget Source'!C170&amp;'Budget Source'!D170,'Budget Source'!B170&amp;'Budget Source'!C170&amp;'Budget Source'!D170)</f>
        <v>1241170</v>
      </c>
      <c r="H170" s="45" t="str">
        <f t="shared" si="15"/>
        <v>12411700287</v>
      </c>
      <c r="I170" s="47">
        <f>'Budget Source'!I170</f>
        <v>0.28149999999999997</v>
      </c>
      <c r="J170" s="2">
        <f>'Budget Source'!H170</f>
        <v>2220407</v>
      </c>
      <c r="K170" s="2" t="str">
        <f t="shared" si="16"/>
        <v/>
      </c>
      <c r="M170" t="s">
        <v>2642</v>
      </c>
      <c r="N170" t="str">
        <f>VLOOKUP(M170,'Budget Source'!J:K,2,FALSE)</f>
        <v>N</v>
      </c>
      <c r="O170" s="16">
        <f t="shared" si="17"/>
        <v>12471166</v>
      </c>
      <c r="P170" s="4">
        <f t="shared" si="18"/>
        <v>1.323</v>
      </c>
      <c r="Q170" s="16">
        <f t="shared" si="19"/>
        <v>6844366</v>
      </c>
      <c r="R170" s="4">
        <f t="shared" si="20"/>
        <v>0.73949999999999994</v>
      </c>
    </row>
    <row r="171" spans="1:18" x14ac:dyDescent="0.35">
      <c r="A171" s="45" t="str">
        <f>'Budget Source'!B171</f>
        <v>12</v>
      </c>
      <c r="B171" s="45" t="str">
        <f>'Budget Source'!C171</f>
        <v>4</v>
      </c>
      <c r="C171" s="45" t="str">
        <f>'Budget Source'!D171</f>
        <v>1170</v>
      </c>
      <c r="D171" s="45" t="str">
        <f>'Budget Source'!E171</f>
        <v>3101</v>
      </c>
      <c r="E171" s="45" t="str">
        <f t="shared" si="14"/>
        <v/>
      </c>
      <c r="F171" s="2" t="str">
        <f>'Budget Source'!F171</f>
        <v/>
      </c>
      <c r="G171" s="45" t="str">
        <f>IF('Budget Source'!G171="Y",'Budget Source'!F171&amp;'Budget Source'!C171&amp;'Budget Source'!D171,'Budget Source'!B171&amp;'Budget Source'!C171&amp;'Budget Source'!D171)</f>
        <v>1241170</v>
      </c>
      <c r="H171" s="45" t="str">
        <f t="shared" si="15"/>
        <v>12411703101</v>
      </c>
      <c r="I171" s="47">
        <f>'Budget Source'!I171</f>
        <v>0</v>
      </c>
      <c r="J171" s="2">
        <f>'Budget Source'!H171</f>
        <v>0</v>
      </c>
      <c r="K171" s="2" t="str">
        <f t="shared" si="16"/>
        <v/>
      </c>
      <c r="M171" t="s">
        <v>2643</v>
      </c>
      <c r="N171" t="str">
        <f>VLOOKUP(M171,'Budget Source'!J:K,2,FALSE)</f>
        <v>N</v>
      </c>
      <c r="O171" s="16">
        <f t="shared" si="17"/>
        <v>56532809</v>
      </c>
      <c r="P171" s="4">
        <f t="shared" si="18"/>
        <v>1.7071999999999998</v>
      </c>
      <c r="Q171" s="16">
        <f t="shared" si="19"/>
        <v>16436374</v>
      </c>
      <c r="R171" s="4">
        <f t="shared" si="20"/>
        <v>0.5141</v>
      </c>
    </row>
    <row r="172" spans="1:18" x14ac:dyDescent="0.35">
      <c r="A172" s="45" t="str">
        <f>'Budget Source'!B172</f>
        <v>12</v>
      </c>
      <c r="B172" s="45" t="str">
        <f>'Budget Source'!C172</f>
        <v>4</v>
      </c>
      <c r="C172" s="45" t="str">
        <f>'Budget Source'!D172</f>
        <v>1170</v>
      </c>
      <c r="D172" s="45" t="str">
        <f>'Budget Source'!E172</f>
        <v>3300</v>
      </c>
      <c r="E172" s="45" t="str">
        <f t="shared" si="14"/>
        <v/>
      </c>
      <c r="F172" s="2" t="str">
        <f>'Budget Source'!F172</f>
        <v/>
      </c>
      <c r="G172" s="45" t="str">
        <f>IF('Budget Source'!G172="Y",'Budget Source'!F172&amp;'Budget Source'!C172&amp;'Budget Source'!D172,'Budget Source'!B172&amp;'Budget Source'!C172&amp;'Budget Source'!D172)</f>
        <v>1241170</v>
      </c>
      <c r="H172" s="45" t="str">
        <f t="shared" si="15"/>
        <v>12411703300</v>
      </c>
      <c r="I172" s="47">
        <f>'Budget Source'!I172</f>
        <v>0.4748</v>
      </c>
      <c r="J172" s="2">
        <f>'Budget Source'!H172</f>
        <v>3426736</v>
      </c>
      <c r="K172" s="2" t="str">
        <f t="shared" si="16"/>
        <v/>
      </c>
      <c r="M172" t="s">
        <v>2644</v>
      </c>
      <c r="N172" t="str">
        <f>VLOOKUP(M172,'Budget Source'!J:K,2,FALSE)</f>
        <v>N</v>
      </c>
      <c r="O172" s="16">
        <f t="shared" si="17"/>
        <v>13301782</v>
      </c>
      <c r="P172" s="4">
        <f t="shared" si="18"/>
        <v>0.87709999999999999</v>
      </c>
      <c r="Q172" s="16">
        <f t="shared" si="19"/>
        <v>8855217</v>
      </c>
      <c r="R172" s="4">
        <f t="shared" si="20"/>
        <v>0.58389999999999997</v>
      </c>
    </row>
    <row r="173" spans="1:18" x14ac:dyDescent="0.35">
      <c r="A173" s="45" t="str">
        <f>'Budget Source'!B173</f>
        <v>12</v>
      </c>
      <c r="B173" s="45" t="str">
        <f>'Budget Source'!C173</f>
        <v>4</v>
      </c>
      <c r="C173" s="45" t="str">
        <f>'Budget Source'!D173</f>
        <v>1180</v>
      </c>
      <c r="D173" s="45" t="str">
        <f>'Budget Source'!E173</f>
        <v>0061</v>
      </c>
      <c r="E173" s="45" t="str">
        <f t="shared" si="14"/>
        <v/>
      </c>
      <c r="F173" s="2" t="str">
        <f>'Budget Source'!F173</f>
        <v>12</v>
      </c>
      <c r="G173" s="45" t="str">
        <f>IF('Budget Source'!G173="Y",'Budget Source'!F173&amp;'Budget Source'!C173&amp;'Budget Source'!D173,'Budget Source'!B173&amp;'Budget Source'!C173&amp;'Budget Source'!D173)</f>
        <v>1241180</v>
      </c>
      <c r="H173" s="45" t="str">
        <f t="shared" si="15"/>
        <v>12411800061</v>
      </c>
      <c r="I173" s="47">
        <f>'Budget Source'!I173</f>
        <v>0</v>
      </c>
      <c r="J173" s="2">
        <f>'Budget Source'!H173</f>
        <v>0</v>
      </c>
      <c r="K173" s="2" t="str">
        <f t="shared" si="16"/>
        <v>Y</v>
      </c>
      <c r="M173" t="s">
        <v>2645</v>
      </c>
      <c r="N173" t="str">
        <f>VLOOKUP(M173,'Budget Source'!J:K,2,FALSE)</f>
        <v>N</v>
      </c>
      <c r="O173" s="16">
        <f t="shared" si="17"/>
        <v>19281486</v>
      </c>
      <c r="P173" s="4">
        <f t="shared" si="18"/>
        <v>1.8468</v>
      </c>
      <c r="Q173" s="16">
        <f t="shared" si="19"/>
        <v>10609963</v>
      </c>
      <c r="R173" s="4">
        <f t="shared" si="20"/>
        <v>1.0258</v>
      </c>
    </row>
    <row r="174" spans="1:18" x14ac:dyDescent="0.35">
      <c r="A174" s="45" t="str">
        <f>'Budget Source'!B174</f>
        <v>12</v>
      </c>
      <c r="B174" s="45" t="str">
        <f>'Budget Source'!C174</f>
        <v>4</v>
      </c>
      <c r="C174" s="45" t="str">
        <f>'Budget Source'!D174</f>
        <v>1180</v>
      </c>
      <c r="D174" s="45" t="str">
        <f>'Budget Source'!E174</f>
        <v>0180</v>
      </c>
      <c r="E174" s="45" t="str">
        <f t="shared" si="14"/>
        <v>8</v>
      </c>
      <c r="F174" s="2" t="str">
        <f>'Budget Source'!F174</f>
        <v>12</v>
      </c>
      <c r="G174" s="45" t="str">
        <f>IF('Budget Source'!G174="Y",'Budget Source'!F174&amp;'Budget Source'!C174&amp;'Budget Source'!D174,'Budget Source'!B174&amp;'Budget Source'!C174&amp;'Budget Source'!D174)</f>
        <v>1241180</v>
      </c>
      <c r="H174" s="45" t="str">
        <f t="shared" si="15"/>
        <v>12411800180</v>
      </c>
      <c r="I174" s="47">
        <f>'Budget Source'!I174</f>
        <v>0.40210000000000001</v>
      </c>
      <c r="J174" s="2">
        <f>'Budget Source'!H174</f>
        <v>1006376</v>
      </c>
      <c r="K174" s="2" t="str">
        <f t="shared" si="16"/>
        <v>Y</v>
      </c>
      <c r="M174" t="s">
        <v>2646</v>
      </c>
      <c r="N174" t="str">
        <f>VLOOKUP(M174,'Budget Source'!J:K,2,FALSE)</f>
        <v>N</v>
      </c>
      <c r="O174" s="16">
        <f t="shared" si="17"/>
        <v>28078097</v>
      </c>
      <c r="P174" s="4">
        <f t="shared" si="18"/>
        <v>1.3027</v>
      </c>
      <c r="Q174" s="16">
        <f t="shared" si="19"/>
        <v>7871495</v>
      </c>
      <c r="R174" s="4">
        <f t="shared" si="20"/>
        <v>0.3967</v>
      </c>
    </row>
    <row r="175" spans="1:18" x14ac:dyDescent="0.35">
      <c r="A175" s="45" t="str">
        <f>'Budget Source'!B175</f>
        <v>12</v>
      </c>
      <c r="B175" s="45" t="str">
        <f>'Budget Source'!C175</f>
        <v>4</v>
      </c>
      <c r="C175" s="45" t="str">
        <f>'Budget Source'!D175</f>
        <v>1180</v>
      </c>
      <c r="D175" s="45" t="str">
        <f>'Budget Source'!E175</f>
        <v>3101</v>
      </c>
      <c r="E175" s="45" t="str">
        <f t="shared" si="14"/>
        <v/>
      </c>
      <c r="F175" s="2" t="str">
        <f>'Budget Source'!F175</f>
        <v>12</v>
      </c>
      <c r="G175" s="45" t="str">
        <f>IF('Budget Source'!G175="Y",'Budget Source'!F175&amp;'Budget Source'!C175&amp;'Budget Source'!D175,'Budget Source'!B175&amp;'Budget Source'!C175&amp;'Budget Source'!D175)</f>
        <v>1241180</v>
      </c>
      <c r="H175" s="45" t="str">
        <f t="shared" si="15"/>
        <v>12411803101</v>
      </c>
      <c r="I175" s="47">
        <f>'Budget Source'!I175</f>
        <v>0</v>
      </c>
      <c r="J175" s="2">
        <f>'Budget Source'!H175</f>
        <v>0</v>
      </c>
      <c r="K175" s="2" t="str">
        <f t="shared" si="16"/>
        <v>Y</v>
      </c>
      <c r="M175" t="s">
        <v>2647</v>
      </c>
      <c r="N175" t="str">
        <f>VLOOKUP(M175,'Budget Source'!J:K,2,FALSE)</f>
        <v>N</v>
      </c>
      <c r="O175" s="16">
        <f t="shared" si="17"/>
        <v>3141204</v>
      </c>
      <c r="P175" s="4">
        <f t="shared" si="18"/>
        <v>0.66010000000000002</v>
      </c>
      <c r="Q175" s="16">
        <f t="shared" si="19"/>
        <v>532020</v>
      </c>
      <c r="R175" s="4">
        <f t="shared" si="20"/>
        <v>0.1118</v>
      </c>
    </row>
    <row r="176" spans="1:18" x14ac:dyDescent="0.35">
      <c r="A176" s="45" t="str">
        <f>'Budget Source'!B176</f>
        <v>12</v>
      </c>
      <c r="B176" s="45" t="str">
        <f>'Budget Source'!C176</f>
        <v>4</v>
      </c>
      <c r="C176" s="45" t="str">
        <f>'Budget Source'!D176</f>
        <v>1180</v>
      </c>
      <c r="D176" s="45" t="str">
        <f>'Budget Source'!E176</f>
        <v>3300</v>
      </c>
      <c r="E176" s="45" t="str">
        <f t="shared" si="14"/>
        <v/>
      </c>
      <c r="F176" s="2" t="str">
        <f>'Budget Source'!F176</f>
        <v>12</v>
      </c>
      <c r="G176" s="45" t="str">
        <f>IF('Budget Source'!G176="Y",'Budget Source'!F176&amp;'Budget Source'!C176&amp;'Budget Source'!D176,'Budget Source'!B176&amp;'Budget Source'!C176&amp;'Budget Source'!D176)</f>
        <v>1241180</v>
      </c>
      <c r="H176" s="45" t="str">
        <f t="shared" si="15"/>
        <v>12411803300</v>
      </c>
      <c r="I176" s="47">
        <f>'Budget Source'!I176</f>
        <v>0.4425</v>
      </c>
      <c r="J176" s="2">
        <f>'Budget Source'!H176</f>
        <v>1107489</v>
      </c>
      <c r="K176" s="2" t="str">
        <f t="shared" si="16"/>
        <v>Y</v>
      </c>
      <c r="M176" t="s">
        <v>2648</v>
      </c>
      <c r="N176" t="str">
        <f>VLOOKUP(M176,'Budget Source'!J:K,2,FALSE)</f>
        <v>Y</v>
      </c>
      <c r="O176" s="16">
        <f t="shared" si="17"/>
        <v>13074023</v>
      </c>
      <c r="P176" s="4">
        <f t="shared" si="18"/>
        <v>1.1520999999999999</v>
      </c>
      <c r="Q176" s="16">
        <f t="shared" si="19"/>
        <v>2736114</v>
      </c>
      <c r="R176" s="4">
        <f t="shared" si="20"/>
        <v>0.24970000000000001</v>
      </c>
    </row>
    <row r="177" spans="1:18" x14ac:dyDescent="0.35">
      <c r="A177" s="45" t="str">
        <f>'Budget Source'!B177</f>
        <v>13</v>
      </c>
      <c r="B177" s="45" t="str">
        <f>'Budget Source'!C177</f>
        <v>4</v>
      </c>
      <c r="C177" s="45" t="str">
        <f>'Budget Source'!D177</f>
        <v>1300</v>
      </c>
      <c r="D177" s="45" t="str">
        <f>'Budget Source'!E177</f>
        <v>0061</v>
      </c>
      <c r="E177" s="45" t="str">
        <f t="shared" si="14"/>
        <v/>
      </c>
      <c r="F177" s="2" t="str">
        <f>'Budget Source'!F177</f>
        <v>13</v>
      </c>
      <c r="G177" s="45" t="str">
        <f>IF('Budget Source'!G177="Y",'Budget Source'!F177&amp;'Budget Source'!C177&amp;'Budget Source'!D177,'Budget Source'!B177&amp;'Budget Source'!C177&amp;'Budget Source'!D177)</f>
        <v>1341300</v>
      </c>
      <c r="H177" s="45" t="str">
        <f t="shared" si="15"/>
        <v>13413000061</v>
      </c>
      <c r="I177" s="47">
        <f>'Budget Source'!I177</f>
        <v>0</v>
      </c>
      <c r="J177" s="2">
        <f>'Budget Source'!H177</f>
        <v>0</v>
      </c>
      <c r="K177" s="2" t="str">
        <f t="shared" si="16"/>
        <v>Y</v>
      </c>
      <c r="M177" t="s">
        <v>2649</v>
      </c>
      <c r="N177" t="str">
        <f>VLOOKUP(M177,'Budget Source'!J:K,2,FALSE)</f>
        <v>N</v>
      </c>
      <c r="O177" s="16">
        <f t="shared" si="17"/>
        <v>2590995</v>
      </c>
      <c r="P177" s="4">
        <f t="shared" si="18"/>
        <v>1.0017</v>
      </c>
      <c r="Q177" s="16">
        <f t="shared" si="19"/>
        <v>1312440</v>
      </c>
      <c r="R177" s="4">
        <f t="shared" si="20"/>
        <v>0.50740000000000007</v>
      </c>
    </row>
    <row r="178" spans="1:18" x14ac:dyDescent="0.35">
      <c r="A178" s="45" t="str">
        <f>'Budget Source'!B178</f>
        <v>13</v>
      </c>
      <c r="B178" s="45" t="str">
        <f>'Budget Source'!C178</f>
        <v>4</v>
      </c>
      <c r="C178" s="45" t="str">
        <f>'Budget Source'!D178</f>
        <v>1300</v>
      </c>
      <c r="D178" s="45" t="str">
        <f>'Budget Source'!E178</f>
        <v>0180</v>
      </c>
      <c r="E178" s="45" t="str">
        <f t="shared" si="14"/>
        <v>8</v>
      </c>
      <c r="F178" s="2" t="str">
        <f>'Budget Source'!F178</f>
        <v>13</v>
      </c>
      <c r="G178" s="45" t="str">
        <f>IF('Budget Source'!G178="Y",'Budget Source'!F178&amp;'Budget Source'!C178&amp;'Budget Source'!D178,'Budget Source'!B178&amp;'Budget Source'!C178&amp;'Budget Source'!D178)</f>
        <v>1341300</v>
      </c>
      <c r="H178" s="45" t="str">
        <f t="shared" si="15"/>
        <v>13413000180</v>
      </c>
      <c r="I178" s="47">
        <f>'Budget Source'!I178</f>
        <v>0.26479999999999998</v>
      </c>
      <c r="J178" s="2">
        <f>'Budget Source'!H178</f>
        <v>1091251</v>
      </c>
      <c r="K178" s="2" t="str">
        <f t="shared" si="16"/>
        <v>Y</v>
      </c>
      <c r="M178" t="s">
        <v>2650</v>
      </c>
      <c r="N178" t="str">
        <f>VLOOKUP(M178,'Budget Source'!J:K,2,FALSE)</f>
        <v>N</v>
      </c>
      <c r="O178" s="16">
        <f t="shared" si="17"/>
        <v>1724348</v>
      </c>
      <c r="P178" s="4">
        <f t="shared" si="18"/>
        <v>0.70550000000000002</v>
      </c>
      <c r="Q178" s="16">
        <f t="shared" si="19"/>
        <v>412817</v>
      </c>
      <c r="R178" s="4">
        <f t="shared" si="20"/>
        <v>0.16889999999999999</v>
      </c>
    </row>
    <row r="179" spans="1:18" x14ac:dyDescent="0.35">
      <c r="A179" s="45" t="str">
        <f>'Budget Source'!B179</f>
        <v>13</v>
      </c>
      <c r="B179" s="45" t="str">
        <f>'Budget Source'!C179</f>
        <v>4</v>
      </c>
      <c r="C179" s="45" t="str">
        <f>'Budget Source'!D179</f>
        <v>1300</v>
      </c>
      <c r="D179" s="45" t="str">
        <f>'Budget Source'!E179</f>
        <v>3101</v>
      </c>
      <c r="E179" s="45" t="str">
        <f t="shared" si="14"/>
        <v/>
      </c>
      <c r="F179" s="2" t="str">
        <f>'Budget Source'!F179</f>
        <v>13</v>
      </c>
      <c r="G179" s="45" t="str">
        <f>IF('Budget Source'!G179="Y",'Budget Source'!F179&amp;'Budget Source'!C179&amp;'Budget Source'!D179,'Budget Source'!B179&amp;'Budget Source'!C179&amp;'Budget Source'!D179)</f>
        <v>1341300</v>
      </c>
      <c r="H179" s="45" t="str">
        <f t="shared" si="15"/>
        <v>13413003101</v>
      </c>
      <c r="I179" s="47">
        <f>'Budget Source'!I179</f>
        <v>0</v>
      </c>
      <c r="J179" s="2">
        <f>'Budget Source'!H179</f>
        <v>0</v>
      </c>
      <c r="K179" s="2" t="str">
        <f t="shared" si="16"/>
        <v>Y</v>
      </c>
      <c r="M179" s="36" t="s">
        <v>2651</v>
      </c>
      <c r="N179" t="str">
        <f>VLOOKUP(M179,'Budget Source'!J:K,2,FALSE)</f>
        <v>Y</v>
      </c>
      <c r="O179" s="16">
        <f t="shared" si="17"/>
        <v>28464501</v>
      </c>
      <c r="P179" s="4">
        <f t="shared" si="18"/>
        <v>0.82240000000000002</v>
      </c>
      <c r="Q179" s="16">
        <f t="shared" si="19"/>
        <v>14979859</v>
      </c>
      <c r="R179" s="4">
        <f t="shared" si="20"/>
        <v>0.43280000000000002</v>
      </c>
    </row>
    <row r="180" spans="1:18" x14ac:dyDescent="0.35">
      <c r="A180" s="45" t="str">
        <f>'Budget Source'!B180</f>
        <v>13</v>
      </c>
      <c r="B180" s="45" t="str">
        <f>'Budget Source'!C180</f>
        <v>4</v>
      </c>
      <c r="C180" s="45" t="str">
        <f>'Budget Source'!D180</f>
        <v>1300</v>
      </c>
      <c r="D180" s="45" t="str">
        <f>'Budget Source'!E180</f>
        <v>3300</v>
      </c>
      <c r="E180" s="45" t="str">
        <f t="shared" si="14"/>
        <v/>
      </c>
      <c r="F180" s="2" t="str">
        <f>'Budget Source'!F180</f>
        <v>13</v>
      </c>
      <c r="G180" s="45" t="str">
        <f>IF('Budget Source'!G180="Y",'Budget Source'!F180&amp;'Budget Source'!C180&amp;'Budget Source'!D180,'Budget Source'!B180&amp;'Budget Source'!C180&amp;'Budget Source'!D180)</f>
        <v>1341300</v>
      </c>
      <c r="H180" s="45" t="str">
        <f t="shared" si="15"/>
        <v>13413003300</v>
      </c>
      <c r="I180" s="47">
        <f>'Budget Source'!I180</f>
        <v>0.85750000000000004</v>
      </c>
      <c r="J180" s="2">
        <f>'Budget Source'!H180</f>
        <v>3533790</v>
      </c>
      <c r="K180" s="2" t="str">
        <f t="shared" si="16"/>
        <v>Y</v>
      </c>
      <c r="M180" t="s">
        <v>2653</v>
      </c>
      <c r="N180" t="str">
        <f>VLOOKUP(M180,'Budget Source'!J:K,2,FALSE)</f>
        <v>N</v>
      </c>
      <c r="O180" s="16">
        <f t="shared" si="17"/>
        <v>3172020</v>
      </c>
      <c r="P180" s="4">
        <f t="shared" si="18"/>
        <v>1.0647000000000002</v>
      </c>
      <c r="Q180" s="16">
        <f t="shared" si="19"/>
        <v>1533128</v>
      </c>
      <c r="R180" s="4">
        <f t="shared" si="20"/>
        <v>0.51460000000000006</v>
      </c>
    </row>
    <row r="181" spans="1:18" x14ac:dyDescent="0.35">
      <c r="A181" s="45" t="str">
        <f>'Budget Source'!B181</f>
        <v>14</v>
      </c>
      <c r="B181" s="45" t="str">
        <f>'Budget Source'!C181</f>
        <v>4</v>
      </c>
      <c r="C181" s="45" t="str">
        <f>'Budget Source'!D181</f>
        <v>1315</v>
      </c>
      <c r="D181" s="45" t="str">
        <f>'Budget Source'!E181</f>
        <v>0022</v>
      </c>
      <c r="E181" s="45" t="str">
        <f t="shared" si="14"/>
        <v/>
      </c>
      <c r="F181" s="2" t="str">
        <f>'Budget Source'!F181</f>
        <v/>
      </c>
      <c r="G181" s="45" t="str">
        <f>IF('Budget Source'!G181="Y",'Budget Source'!F181&amp;'Budget Source'!C181&amp;'Budget Source'!D181,'Budget Source'!B181&amp;'Budget Source'!C181&amp;'Budget Source'!D181)</f>
        <v>1441315</v>
      </c>
      <c r="H181" s="45" t="str">
        <f t="shared" si="15"/>
        <v>14413150022</v>
      </c>
      <c r="I181" s="47">
        <f>'Budget Source'!I181</f>
        <v>0.21</v>
      </c>
      <c r="J181" s="2">
        <f>'Budget Source'!H181</f>
        <v>959084</v>
      </c>
      <c r="K181" s="2" t="str">
        <f t="shared" si="16"/>
        <v/>
      </c>
      <c r="M181" t="s">
        <v>2654</v>
      </c>
      <c r="N181" t="str">
        <f>VLOOKUP(M181,'Budget Source'!J:K,2,FALSE)</f>
        <v>N</v>
      </c>
      <c r="O181" s="16">
        <f t="shared" si="17"/>
        <v>17782179</v>
      </c>
      <c r="P181" s="4">
        <f t="shared" si="18"/>
        <v>0.96589999999999998</v>
      </c>
      <c r="Q181" s="16">
        <f t="shared" si="19"/>
        <v>8127997</v>
      </c>
      <c r="R181" s="4">
        <f t="shared" si="20"/>
        <v>0.4415</v>
      </c>
    </row>
    <row r="182" spans="1:18" x14ac:dyDescent="0.35">
      <c r="A182" s="45" t="str">
        <f>'Budget Source'!B182</f>
        <v>14</v>
      </c>
      <c r="B182" s="45" t="str">
        <f>'Budget Source'!C182</f>
        <v>4</v>
      </c>
      <c r="C182" s="45" t="str">
        <f>'Budget Source'!D182</f>
        <v>1315</v>
      </c>
      <c r="D182" s="45" t="str">
        <f>'Budget Source'!E182</f>
        <v>0061</v>
      </c>
      <c r="E182" s="45" t="str">
        <f t="shared" si="14"/>
        <v/>
      </c>
      <c r="F182" s="2" t="str">
        <f>'Budget Source'!F182</f>
        <v/>
      </c>
      <c r="G182" s="45" t="str">
        <f>IF('Budget Source'!G182="Y",'Budget Source'!F182&amp;'Budget Source'!C182&amp;'Budget Source'!D182,'Budget Source'!B182&amp;'Budget Source'!C182&amp;'Budget Source'!D182)</f>
        <v>1441315</v>
      </c>
      <c r="H182" s="45" t="str">
        <f t="shared" si="15"/>
        <v>14413150061</v>
      </c>
      <c r="I182" s="47">
        <f>'Budget Source'!I182</f>
        <v>0</v>
      </c>
      <c r="J182" s="2">
        <f>'Budget Source'!H182</f>
        <v>0</v>
      </c>
      <c r="K182" s="2" t="str">
        <f t="shared" si="16"/>
        <v/>
      </c>
      <c r="M182" t="s">
        <v>2819</v>
      </c>
      <c r="N182" t="str">
        <f>VLOOKUP(M182,'Budget Source'!J:K,2,FALSE)</f>
        <v>Y</v>
      </c>
      <c r="O182" s="16">
        <f t="shared" si="17"/>
        <v>0</v>
      </c>
      <c r="P182" s="4">
        <f t="shared" si="18"/>
        <v>0</v>
      </c>
      <c r="Q182" s="16">
        <f t="shared" si="19"/>
        <v>0</v>
      </c>
      <c r="R182" s="4">
        <f t="shared" si="20"/>
        <v>0</v>
      </c>
    </row>
    <row r="183" spans="1:18" x14ac:dyDescent="0.35">
      <c r="A183" s="45" t="str">
        <f>'Budget Source'!B183</f>
        <v>14</v>
      </c>
      <c r="B183" s="45" t="str">
        <f>'Budget Source'!C183</f>
        <v>4</v>
      </c>
      <c r="C183" s="45" t="str">
        <f>'Budget Source'!D183</f>
        <v>1315</v>
      </c>
      <c r="D183" s="45" t="str">
        <f>'Budget Source'!E183</f>
        <v>0180</v>
      </c>
      <c r="E183" s="45" t="str">
        <f t="shared" si="14"/>
        <v>8</v>
      </c>
      <c r="F183" s="2" t="str">
        <f>'Budget Source'!F183</f>
        <v/>
      </c>
      <c r="G183" s="45" t="str">
        <f>IF('Budget Source'!G183="Y",'Budget Source'!F183&amp;'Budget Source'!C183&amp;'Budget Source'!D183,'Budget Source'!B183&amp;'Budget Source'!C183&amp;'Budget Source'!D183)</f>
        <v>1441315</v>
      </c>
      <c r="H183" s="45" t="str">
        <f t="shared" si="15"/>
        <v>14413150180</v>
      </c>
      <c r="I183" s="47">
        <f>'Budget Source'!I183</f>
        <v>0.3392</v>
      </c>
      <c r="J183" s="2">
        <f>'Budget Source'!H183</f>
        <v>1549148</v>
      </c>
      <c r="K183" s="2" t="str">
        <f t="shared" si="16"/>
        <v/>
      </c>
      <c r="M183" t="s">
        <v>2655</v>
      </c>
      <c r="N183" t="str">
        <f>VLOOKUP(M183,'Budget Source'!J:K,2,FALSE)</f>
        <v>N</v>
      </c>
      <c r="O183" s="16">
        <f t="shared" si="17"/>
        <v>15096759</v>
      </c>
      <c r="P183" s="4">
        <f t="shared" si="18"/>
        <v>0.99770000000000003</v>
      </c>
      <c r="Q183" s="16">
        <f t="shared" si="19"/>
        <v>5949730</v>
      </c>
      <c r="R183" s="4">
        <f t="shared" si="20"/>
        <v>0.39319999999999999</v>
      </c>
    </row>
    <row r="184" spans="1:18" x14ac:dyDescent="0.35">
      <c r="A184" s="45" t="str">
        <f>'Budget Source'!B184</f>
        <v>14</v>
      </c>
      <c r="B184" s="45" t="str">
        <f>'Budget Source'!C184</f>
        <v>4</v>
      </c>
      <c r="C184" s="45" t="str">
        <f>'Budget Source'!D184</f>
        <v>1315</v>
      </c>
      <c r="D184" s="45" t="str">
        <f>'Budget Source'!E184</f>
        <v>3101</v>
      </c>
      <c r="E184" s="45" t="str">
        <f t="shared" si="14"/>
        <v/>
      </c>
      <c r="F184" s="2" t="str">
        <f>'Budget Source'!F184</f>
        <v/>
      </c>
      <c r="G184" s="45" t="str">
        <f>IF('Budget Source'!G184="Y",'Budget Source'!F184&amp;'Budget Source'!C184&amp;'Budget Source'!D184,'Budget Source'!B184&amp;'Budget Source'!C184&amp;'Budget Source'!D184)</f>
        <v>1441315</v>
      </c>
      <c r="H184" s="45" t="str">
        <f t="shared" si="15"/>
        <v>14413153101</v>
      </c>
      <c r="I184" s="47">
        <f>'Budget Source'!I184</f>
        <v>0</v>
      </c>
      <c r="J184" s="2">
        <f>'Budget Source'!H184</f>
        <v>0</v>
      </c>
      <c r="K184" s="2" t="str">
        <f t="shared" si="16"/>
        <v/>
      </c>
      <c r="M184" t="s">
        <v>2656</v>
      </c>
      <c r="N184" t="str">
        <f>VLOOKUP(M184,'Budget Source'!J:K,2,FALSE)</f>
        <v>N</v>
      </c>
      <c r="O184" s="16">
        <f t="shared" si="17"/>
        <v>6568274</v>
      </c>
      <c r="P184" s="4">
        <f t="shared" si="18"/>
        <v>1.2721</v>
      </c>
      <c r="Q184" s="16">
        <f t="shared" si="19"/>
        <v>3363394</v>
      </c>
      <c r="R184" s="4">
        <f t="shared" si="20"/>
        <v>0.65139999999999998</v>
      </c>
    </row>
    <row r="185" spans="1:18" x14ac:dyDescent="0.35">
      <c r="A185" s="45" t="str">
        <f>'Budget Source'!B185</f>
        <v>14</v>
      </c>
      <c r="B185" s="45" t="str">
        <f>'Budget Source'!C185</f>
        <v>4</v>
      </c>
      <c r="C185" s="45" t="str">
        <f>'Budget Source'!D185</f>
        <v>1315</v>
      </c>
      <c r="D185" s="45" t="str">
        <f>'Budget Source'!E185</f>
        <v>3300</v>
      </c>
      <c r="E185" s="45" t="str">
        <f t="shared" si="14"/>
        <v/>
      </c>
      <c r="F185" s="2" t="str">
        <f>'Budget Source'!F185</f>
        <v/>
      </c>
      <c r="G185" s="45" t="str">
        <f>IF('Budget Source'!G185="Y",'Budget Source'!F185&amp;'Budget Source'!C185&amp;'Budget Source'!D185,'Budget Source'!B185&amp;'Budget Source'!C185&amp;'Budget Source'!D185)</f>
        <v>1441315</v>
      </c>
      <c r="H185" s="45" t="str">
        <f t="shared" si="15"/>
        <v>14413153300</v>
      </c>
      <c r="I185" s="47">
        <f>'Budget Source'!I185</f>
        <v>0.40970000000000001</v>
      </c>
      <c r="J185" s="2">
        <f>'Budget Source'!H185</f>
        <v>1871126</v>
      </c>
      <c r="K185" s="2" t="str">
        <f t="shared" si="16"/>
        <v/>
      </c>
      <c r="M185" t="s">
        <v>2820</v>
      </c>
      <c r="N185" t="str">
        <f>VLOOKUP(M185,'Budget Source'!J:K,2,FALSE)</f>
        <v>Y</v>
      </c>
      <c r="O185" s="16">
        <f t="shared" si="17"/>
        <v>0</v>
      </c>
      <c r="P185" s="4">
        <f t="shared" si="18"/>
        <v>0</v>
      </c>
      <c r="Q185" s="16">
        <f t="shared" si="19"/>
        <v>0</v>
      </c>
      <c r="R185" s="4">
        <f t="shared" si="20"/>
        <v>0</v>
      </c>
    </row>
    <row r="186" spans="1:18" x14ac:dyDescent="0.35">
      <c r="A186" s="45" t="str">
        <f>'Budget Source'!B186</f>
        <v>14</v>
      </c>
      <c r="B186" s="45" t="str">
        <f>'Budget Source'!C186</f>
        <v>4</v>
      </c>
      <c r="C186" s="45" t="str">
        <f>'Budget Source'!D186</f>
        <v>1375</v>
      </c>
      <c r="D186" s="45" t="str">
        <f>'Budget Source'!E186</f>
        <v>0061</v>
      </c>
      <c r="E186" s="45" t="str">
        <f t="shared" si="14"/>
        <v/>
      </c>
      <c r="F186" s="2" t="str">
        <f>'Budget Source'!F186</f>
        <v/>
      </c>
      <c r="G186" s="45" t="str">
        <f>IF('Budget Source'!G186="Y",'Budget Source'!F186&amp;'Budget Source'!C186&amp;'Budget Source'!D186,'Budget Source'!B186&amp;'Budget Source'!C186&amp;'Budget Source'!D186)</f>
        <v>1441375</v>
      </c>
      <c r="H186" s="45" t="str">
        <f t="shared" si="15"/>
        <v>14413750061</v>
      </c>
      <c r="I186" s="47">
        <f>'Budget Source'!I186</f>
        <v>0</v>
      </c>
      <c r="J186" s="2">
        <f>'Budget Source'!H186</f>
        <v>0</v>
      </c>
      <c r="K186" s="2" t="str">
        <f t="shared" si="16"/>
        <v/>
      </c>
      <c r="M186" t="s">
        <v>2657</v>
      </c>
      <c r="N186" t="str">
        <f>VLOOKUP(M186,'Budget Source'!J:K,2,FALSE)</f>
        <v>N</v>
      </c>
      <c r="O186" s="16">
        <f t="shared" si="17"/>
        <v>9060140</v>
      </c>
      <c r="P186" s="4">
        <f t="shared" si="18"/>
        <v>1.4770000000000001</v>
      </c>
      <c r="Q186" s="16">
        <f t="shared" si="19"/>
        <v>5018348</v>
      </c>
      <c r="R186" s="4">
        <f t="shared" si="20"/>
        <v>0.81810000000000005</v>
      </c>
    </row>
    <row r="187" spans="1:18" x14ac:dyDescent="0.35">
      <c r="A187" s="45" t="str">
        <f>'Budget Source'!B187</f>
        <v>14</v>
      </c>
      <c r="B187" s="45" t="str">
        <f>'Budget Source'!C187</f>
        <v>4</v>
      </c>
      <c r="C187" s="45" t="str">
        <f>'Budget Source'!D187</f>
        <v>1375</v>
      </c>
      <c r="D187" s="45" t="str">
        <f>'Budget Source'!E187</f>
        <v>0180</v>
      </c>
      <c r="E187" s="45" t="str">
        <f t="shared" si="14"/>
        <v>8</v>
      </c>
      <c r="F187" s="2" t="str">
        <f>'Budget Source'!F187</f>
        <v/>
      </c>
      <c r="G187" s="45" t="str">
        <f>IF('Budget Source'!G187="Y",'Budget Source'!F187&amp;'Budget Source'!C187&amp;'Budget Source'!D187,'Budget Source'!B187&amp;'Budget Source'!C187&amp;'Budget Source'!D187)</f>
        <v>1441375</v>
      </c>
      <c r="H187" s="45" t="str">
        <f t="shared" si="15"/>
        <v>14413750180</v>
      </c>
      <c r="I187" s="47">
        <f>'Budget Source'!I187</f>
        <v>0.1759</v>
      </c>
      <c r="J187" s="2">
        <f>'Budget Source'!H187</f>
        <v>1097051</v>
      </c>
      <c r="K187" s="2" t="str">
        <f t="shared" si="16"/>
        <v/>
      </c>
      <c r="M187" t="s">
        <v>2658</v>
      </c>
      <c r="N187" t="str">
        <f>VLOOKUP(M187,'Budget Source'!J:K,2,FALSE)</f>
        <v>N</v>
      </c>
      <c r="O187" s="16">
        <f t="shared" si="17"/>
        <v>14158997</v>
      </c>
      <c r="P187" s="4">
        <f t="shared" si="18"/>
        <v>1.0561</v>
      </c>
      <c r="Q187" s="16">
        <f t="shared" si="19"/>
        <v>8639388</v>
      </c>
      <c r="R187" s="4">
        <f t="shared" si="20"/>
        <v>0.64439999999999997</v>
      </c>
    </row>
    <row r="188" spans="1:18" x14ac:dyDescent="0.35">
      <c r="A188" s="45" t="str">
        <f>'Budget Source'!B188</f>
        <v>14</v>
      </c>
      <c r="B188" s="45" t="str">
        <f>'Budget Source'!C188</f>
        <v>4</v>
      </c>
      <c r="C188" s="45" t="str">
        <f>'Budget Source'!D188</f>
        <v>1375</v>
      </c>
      <c r="D188" s="45" t="str">
        <f>'Budget Source'!E188</f>
        <v>3101</v>
      </c>
      <c r="E188" s="45" t="str">
        <f t="shared" si="14"/>
        <v/>
      </c>
      <c r="F188" s="2" t="str">
        <f>'Budget Source'!F188</f>
        <v/>
      </c>
      <c r="G188" s="45" t="str">
        <f>IF('Budget Source'!G188="Y",'Budget Source'!F188&amp;'Budget Source'!C188&amp;'Budget Source'!D188,'Budget Source'!B188&amp;'Budget Source'!C188&amp;'Budget Source'!D188)</f>
        <v>1441375</v>
      </c>
      <c r="H188" s="45" t="str">
        <f t="shared" si="15"/>
        <v>14413753101</v>
      </c>
      <c r="I188" s="47">
        <f>'Budget Source'!I188</f>
        <v>0</v>
      </c>
      <c r="J188" s="2">
        <f>'Budget Source'!H188</f>
        <v>0</v>
      </c>
      <c r="K188" s="2" t="str">
        <f t="shared" si="16"/>
        <v/>
      </c>
      <c r="M188" t="s">
        <v>2659</v>
      </c>
      <c r="N188" t="str">
        <f>VLOOKUP(M188,'Budget Source'!J:K,2,FALSE)</f>
        <v>N</v>
      </c>
      <c r="O188" s="16">
        <f t="shared" si="17"/>
        <v>4022892</v>
      </c>
      <c r="P188" s="4">
        <f t="shared" si="18"/>
        <v>1.1154000000000002</v>
      </c>
      <c r="Q188" s="16">
        <f t="shared" si="19"/>
        <v>730148</v>
      </c>
      <c r="R188" s="4">
        <f t="shared" si="20"/>
        <v>0.2029</v>
      </c>
    </row>
    <row r="189" spans="1:18" x14ac:dyDescent="0.35">
      <c r="A189" s="45" t="str">
        <f>'Budget Source'!B189</f>
        <v>14</v>
      </c>
      <c r="B189" s="45" t="str">
        <f>'Budget Source'!C189</f>
        <v>4</v>
      </c>
      <c r="C189" s="45" t="str">
        <f>'Budget Source'!D189</f>
        <v>1375</v>
      </c>
      <c r="D189" s="45" t="str">
        <f>'Budget Source'!E189</f>
        <v>3300</v>
      </c>
      <c r="E189" s="45" t="str">
        <f t="shared" si="14"/>
        <v/>
      </c>
      <c r="F189" s="2" t="str">
        <f>'Budget Source'!F189</f>
        <v/>
      </c>
      <c r="G189" s="45" t="str">
        <f>IF('Budget Source'!G189="Y",'Budget Source'!F189&amp;'Budget Source'!C189&amp;'Budget Source'!D189,'Budget Source'!B189&amp;'Budget Source'!C189&amp;'Budget Source'!D189)</f>
        <v>1441375</v>
      </c>
      <c r="H189" s="45" t="str">
        <f t="shared" si="15"/>
        <v>14413753300</v>
      </c>
      <c r="I189" s="47">
        <f>'Budget Source'!I189</f>
        <v>0.47520000000000001</v>
      </c>
      <c r="J189" s="2">
        <f>'Budget Source'!H189</f>
        <v>2963720</v>
      </c>
      <c r="K189" s="2" t="str">
        <f t="shared" si="16"/>
        <v/>
      </c>
      <c r="M189" t="s">
        <v>2660</v>
      </c>
      <c r="N189" t="str">
        <f>VLOOKUP(M189,'Budget Source'!J:K,2,FALSE)</f>
        <v>N</v>
      </c>
      <c r="O189" s="16">
        <f t="shared" si="17"/>
        <v>31705808</v>
      </c>
      <c r="P189" s="4">
        <f t="shared" si="18"/>
        <v>1.6008</v>
      </c>
      <c r="Q189" s="16">
        <f t="shared" si="19"/>
        <v>12599794</v>
      </c>
      <c r="R189" s="4">
        <f t="shared" si="20"/>
        <v>0.6492</v>
      </c>
    </row>
    <row r="190" spans="1:18" x14ac:dyDescent="0.35">
      <c r="A190" s="45" t="str">
        <f>'Budget Source'!B190</f>
        <v>14</v>
      </c>
      <c r="B190" s="45" t="str">
        <f>'Budget Source'!C190</f>
        <v>4</v>
      </c>
      <c r="C190" s="45" t="str">
        <f>'Budget Source'!D190</f>
        <v>1405</v>
      </c>
      <c r="D190" s="45" t="str">
        <f>'Budget Source'!E190</f>
        <v>0061</v>
      </c>
      <c r="E190" s="45" t="str">
        <f t="shared" si="14"/>
        <v/>
      </c>
      <c r="F190" s="2" t="str">
        <f>'Budget Source'!F190</f>
        <v/>
      </c>
      <c r="G190" s="45" t="str">
        <f>IF('Budget Source'!G190="Y",'Budget Source'!F190&amp;'Budget Source'!C190&amp;'Budget Source'!D190,'Budget Source'!B190&amp;'Budget Source'!C190&amp;'Budget Source'!D190)</f>
        <v>1441405</v>
      </c>
      <c r="H190" s="45" t="str">
        <f t="shared" si="15"/>
        <v>14414050061</v>
      </c>
      <c r="I190" s="47">
        <f>'Budget Source'!I190</f>
        <v>0</v>
      </c>
      <c r="J190" s="2">
        <f>'Budget Source'!H190</f>
        <v>0</v>
      </c>
      <c r="K190" s="2" t="str">
        <f t="shared" si="16"/>
        <v/>
      </c>
      <c r="M190" t="s">
        <v>2661</v>
      </c>
      <c r="N190" t="str">
        <f>VLOOKUP(M190,'Budget Source'!J:K,2,FALSE)</f>
        <v>N</v>
      </c>
      <c r="O190" s="16">
        <f t="shared" si="17"/>
        <v>4460066</v>
      </c>
      <c r="P190" s="4">
        <f t="shared" si="18"/>
        <v>1.5893000000000002</v>
      </c>
      <c r="Q190" s="16">
        <f t="shared" si="19"/>
        <v>2407532</v>
      </c>
      <c r="R190" s="4">
        <f t="shared" si="20"/>
        <v>0.8579</v>
      </c>
    </row>
    <row r="191" spans="1:18" x14ac:dyDescent="0.35">
      <c r="A191" s="45" t="str">
        <f>'Budget Source'!B191</f>
        <v>14</v>
      </c>
      <c r="B191" s="45" t="str">
        <f>'Budget Source'!C191</f>
        <v>4</v>
      </c>
      <c r="C191" s="45" t="str">
        <f>'Budget Source'!D191</f>
        <v>1405</v>
      </c>
      <c r="D191" s="45" t="str">
        <f>'Budget Source'!E191</f>
        <v>0180</v>
      </c>
      <c r="E191" s="45" t="str">
        <f t="shared" si="14"/>
        <v>8</v>
      </c>
      <c r="F191" s="2" t="str">
        <f>'Budget Source'!F191</f>
        <v/>
      </c>
      <c r="G191" s="45" t="str">
        <f>IF('Budget Source'!G191="Y",'Budget Source'!F191&amp;'Budget Source'!C191&amp;'Budget Source'!D191,'Budget Source'!B191&amp;'Budget Source'!C191&amp;'Budget Source'!D191)</f>
        <v>1441405</v>
      </c>
      <c r="H191" s="45" t="str">
        <f t="shared" si="15"/>
        <v>14414050180</v>
      </c>
      <c r="I191" s="47">
        <f>'Budget Source'!I191</f>
        <v>0.29570000000000002</v>
      </c>
      <c r="J191" s="2">
        <f>'Budget Source'!H191</f>
        <v>2355702</v>
      </c>
      <c r="K191" s="2" t="str">
        <f t="shared" si="16"/>
        <v/>
      </c>
      <c r="M191" t="s">
        <v>2662</v>
      </c>
      <c r="N191" t="str">
        <f>VLOOKUP(M191,'Budget Source'!J:K,2,FALSE)</f>
        <v>N</v>
      </c>
      <c r="O191" s="16">
        <f t="shared" si="17"/>
        <v>33222258</v>
      </c>
      <c r="P191" s="4">
        <f t="shared" si="18"/>
        <v>1.3442000000000001</v>
      </c>
      <c r="Q191" s="16">
        <f t="shared" si="19"/>
        <v>16699355</v>
      </c>
      <c r="R191" s="4">
        <f t="shared" si="20"/>
        <v>0.69420000000000004</v>
      </c>
    </row>
    <row r="192" spans="1:18" x14ac:dyDescent="0.35">
      <c r="A192" s="45" t="str">
        <f>'Budget Source'!B192</f>
        <v>14</v>
      </c>
      <c r="B192" s="45" t="str">
        <f>'Budget Source'!C192</f>
        <v>4</v>
      </c>
      <c r="C192" s="45" t="str">
        <f>'Budget Source'!D192</f>
        <v>1405</v>
      </c>
      <c r="D192" s="45" t="str">
        <f>'Budget Source'!E192</f>
        <v>3101</v>
      </c>
      <c r="E192" s="45" t="str">
        <f t="shared" si="14"/>
        <v/>
      </c>
      <c r="F192" s="2" t="str">
        <f>'Budget Source'!F192</f>
        <v/>
      </c>
      <c r="G192" s="45" t="str">
        <f>IF('Budget Source'!G192="Y",'Budget Source'!F192&amp;'Budget Source'!C192&amp;'Budget Source'!D192,'Budget Source'!B192&amp;'Budget Source'!C192&amp;'Budget Source'!D192)</f>
        <v>1441405</v>
      </c>
      <c r="H192" s="45" t="str">
        <f t="shared" si="15"/>
        <v>14414053101</v>
      </c>
      <c r="I192" s="47">
        <f>'Budget Source'!I192</f>
        <v>0</v>
      </c>
      <c r="J192" s="2">
        <f>'Budget Source'!H192</f>
        <v>0</v>
      </c>
      <c r="K192" s="2" t="str">
        <f t="shared" si="16"/>
        <v/>
      </c>
      <c r="M192" t="s">
        <v>2663</v>
      </c>
      <c r="N192" t="str">
        <f>VLOOKUP(M192,'Budget Source'!J:K,2,FALSE)</f>
        <v>N</v>
      </c>
      <c r="O192" s="16">
        <f t="shared" si="17"/>
        <v>43879681</v>
      </c>
      <c r="P192" s="4">
        <f t="shared" si="18"/>
        <v>1.0785</v>
      </c>
      <c r="Q192" s="16">
        <f t="shared" si="19"/>
        <v>27068291</v>
      </c>
      <c r="R192" s="4">
        <f t="shared" si="20"/>
        <v>0.6653</v>
      </c>
    </row>
    <row r="193" spans="1:18" x14ac:dyDescent="0.35">
      <c r="A193" s="45" t="str">
        <f>'Budget Source'!B193</f>
        <v>14</v>
      </c>
      <c r="B193" s="45" t="str">
        <f>'Budget Source'!C193</f>
        <v>4</v>
      </c>
      <c r="C193" s="45" t="str">
        <f>'Budget Source'!D193</f>
        <v>1405</v>
      </c>
      <c r="D193" s="45" t="str">
        <f>'Budget Source'!E193</f>
        <v>3300</v>
      </c>
      <c r="E193" s="45" t="str">
        <f t="shared" si="14"/>
        <v/>
      </c>
      <c r="F193" s="2" t="str">
        <f>'Budget Source'!F193</f>
        <v/>
      </c>
      <c r="G193" s="45" t="str">
        <f>IF('Budget Source'!G193="Y",'Budget Source'!F193&amp;'Budget Source'!C193&amp;'Budget Source'!D193,'Budget Source'!B193&amp;'Budget Source'!C193&amp;'Budget Source'!D193)</f>
        <v>1441405</v>
      </c>
      <c r="H193" s="45" t="str">
        <f t="shared" si="15"/>
        <v>14414053300</v>
      </c>
      <c r="I193" s="47">
        <f>'Budget Source'!I193</f>
        <v>0.45540000000000003</v>
      </c>
      <c r="J193" s="2">
        <f>'Budget Source'!H193</f>
        <v>3627956</v>
      </c>
      <c r="K193" s="2" t="str">
        <f t="shared" si="16"/>
        <v/>
      </c>
      <c r="M193" t="s">
        <v>2664</v>
      </c>
      <c r="N193" t="str">
        <f>VLOOKUP(M193,'Budget Source'!J:K,2,FALSE)</f>
        <v>N</v>
      </c>
      <c r="O193" s="16">
        <f t="shared" si="17"/>
        <v>73842399</v>
      </c>
      <c r="P193" s="4">
        <f t="shared" si="18"/>
        <v>1.0682</v>
      </c>
      <c r="Q193" s="16">
        <f t="shared" si="19"/>
        <v>27244808</v>
      </c>
      <c r="R193" s="4">
        <f t="shared" si="20"/>
        <v>0.39810000000000001</v>
      </c>
    </row>
    <row r="194" spans="1:18" x14ac:dyDescent="0.35">
      <c r="A194" s="45" t="str">
        <f>'Budget Source'!B194</f>
        <v>15</v>
      </c>
      <c r="B194" s="45" t="str">
        <f>'Budget Source'!C194</f>
        <v>4</v>
      </c>
      <c r="C194" s="45" t="str">
        <f>'Budget Source'!D194</f>
        <v>1560</v>
      </c>
      <c r="D194" s="45" t="str">
        <f>'Budget Source'!E194</f>
        <v>0180</v>
      </c>
      <c r="E194" s="45" t="str">
        <f t="shared" si="14"/>
        <v>8</v>
      </c>
      <c r="F194" s="2" t="str">
        <f>'Budget Source'!F194</f>
        <v>15</v>
      </c>
      <c r="G194" s="45" t="str">
        <f>IF('Budget Source'!G194="Y",'Budget Source'!F194&amp;'Budget Source'!C194&amp;'Budget Source'!D194,'Budget Source'!B194&amp;'Budget Source'!C194&amp;'Budget Source'!D194)</f>
        <v>1541560</v>
      </c>
      <c r="H194" s="45" t="str">
        <f t="shared" si="15"/>
        <v>15415600180</v>
      </c>
      <c r="I194" s="47">
        <f>'Budget Source'!I194</f>
        <v>0.49009999999999998</v>
      </c>
      <c r="J194" s="2">
        <f>'Budget Source'!H194</f>
        <v>5786067</v>
      </c>
      <c r="K194" s="2" t="str">
        <f t="shared" si="16"/>
        <v>Y</v>
      </c>
      <c r="M194" t="s">
        <v>2665</v>
      </c>
      <c r="N194" t="str">
        <f>VLOOKUP(M194,'Budget Source'!J:K,2,FALSE)</f>
        <v>N</v>
      </c>
      <c r="O194" s="16">
        <f t="shared" si="17"/>
        <v>75789985</v>
      </c>
      <c r="P194" s="4">
        <f t="shared" si="18"/>
        <v>1.4173</v>
      </c>
      <c r="Q194" s="16">
        <f t="shared" si="19"/>
        <v>20260380</v>
      </c>
      <c r="R194" s="4">
        <f t="shared" si="20"/>
        <v>0.37890000000000001</v>
      </c>
    </row>
    <row r="195" spans="1:18" x14ac:dyDescent="0.35">
      <c r="A195" s="45" t="str">
        <f>'Budget Source'!B195</f>
        <v>15</v>
      </c>
      <c r="B195" s="45" t="str">
        <f>'Budget Source'!C195</f>
        <v>4</v>
      </c>
      <c r="C195" s="45" t="str">
        <f>'Budget Source'!D195</f>
        <v>1560</v>
      </c>
      <c r="D195" s="45" t="str">
        <f>'Budget Source'!E195</f>
        <v>0186</v>
      </c>
      <c r="E195" s="45" t="str">
        <f t="shared" ref="E195:E258" si="21">IF(OR(D195="0187",D195="0287"),"",IF(MID(D195,3,1)="8","8",""))</f>
        <v>8</v>
      </c>
      <c r="F195" s="2" t="str">
        <f>'Budget Source'!F195</f>
        <v>15</v>
      </c>
      <c r="G195" s="45" t="str">
        <f>IF('Budget Source'!G195="Y",'Budget Source'!F195&amp;'Budget Source'!C195&amp;'Budget Source'!D195,'Budget Source'!B195&amp;'Budget Source'!C195&amp;'Budget Source'!D195)</f>
        <v>1541560</v>
      </c>
      <c r="H195" s="45" t="str">
        <f t="shared" ref="H195:H258" si="22">G195&amp;D195</f>
        <v>15415600186</v>
      </c>
      <c r="I195" s="47">
        <f>'Budget Source'!I195</f>
        <v>7.2300000000000003E-2</v>
      </c>
      <c r="J195" s="2">
        <f>'Budget Source'!H195</f>
        <v>853566</v>
      </c>
      <c r="K195" s="2" t="str">
        <f t="shared" ref="K195:K258" si="23">IF(F195="","",IF(F195=A195,"Y",""))</f>
        <v>Y</v>
      </c>
      <c r="M195" t="s">
        <v>2666</v>
      </c>
      <c r="N195" t="str">
        <f>VLOOKUP(M195,'Budget Source'!J:K,2,FALSE)</f>
        <v>N</v>
      </c>
      <c r="O195" s="16">
        <f t="shared" ref="O195:O258" si="24">SUMIF(G:G,M195,J:J)</f>
        <v>48291430</v>
      </c>
      <c r="P195" s="4">
        <f t="shared" ref="P195:P258" si="25">IF(N195="N",SUMIF(G:G,M195,I:I),SUMIFS(I:I,G:G,M195,K:K,"Y"))</f>
        <v>0.76469999999999994</v>
      </c>
      <c r="Q195" s="16">
        <f t="shared" ref="Q195:Q258" si="26">SUMIFS(J:J,G:G,M195,E:E,"8")</f>
        <v>15939266</v>
      </c>
      <c r="R195" s="4">
        <f t="shared" ref="R195:R258" si="27">IF(N195="N",SUMIFS(I:I,G:G,M195,E:E,"8"),SUMIFS(I:I,G:G,M195,K:K,"Y",E:E,"8"))</f>
        <v>0.25240000000000001</v>
      </c>
    </row>
    <row r="196" spans="1:18" x14ac:dyDescent="0.35">
      <c r="A196" s="45" t="str">
        <f>'Budget Source'!B196</f>
        <v>15</v>
      </c>
      <c r="B196" s="45" t="str">
        <f>'Budget Source'!C196</f>
        <v>4</v>
      </c>
      <c r="C196" s="45" t="str">
        <f>'Budget Source'!D196</f>
        <v>1560</v>
      </c>
      <c r="D196" s="45" t="str">
        <f>'Budget Source'!E196</f>
        <v>3101</v>
      </c>
      <c r="E196" s="45" t="str">
        <f t="shared" si="21"/>
        <v/>
      </c>
      <c r="F196" s="2" t="str">
        <f>'Budget Source'!F196</f>
        <v>15</v>
      </c>
      <c r="G196" s="45" t="str">
        <f>IF('Budget Source'!G196="Y",'Budget Source'!F196&amp;'Budget Source'!C196&amp;'Budget Source'!D196,'Budget Source'!B196&amp;'Budget Source'!C196&amp;'Budget Source'!D196)</f>
        <v>1541560</v>
      </c>
      <c r="H196" s="45" t="str">
        <f t="shared" si="22"/>
        <v>15415603101</v>
      </c>
      <c r="I196" s="47">
        <f>'Budget Source'!I196</f>
        <v>0</v>
      </c>
      <c r="J196" s="2">
        <f>'Budget Source'!H196</f>
        <v>0</v>
      </c>
      <c r="K196" s="2" t="str">
        <f t="shared" si="23"/>
        <v>Y</v>
      </c>
      <c r="M196" t="s">
        <v>2667</v>
      </c>
      <c r="N196" t="str">
        <f>VLOOKUP(M196,'Budget Source'!J:K,2,FALSE)</f>
        <v>N</v>
      </c>
      <c r="O196" s="16">
        <f t="shared" si="24"/>
        <v>56333001</v>
      </c>
      <c r="P196" s="4">
        <f t="shared" si="25"/>
        <v>1.4967000000000001</v>
      </c>
      <c r="Q196" s="16">
        <f t="shared" si="26"/>
        <v>19571832</v>
      </c>
      <c r="R196" s="4">
        <f t="shared" si="27"/>
        <v>0.52</v>
      </c>
    </row>
    <row r="197" spans="1:18" x14ac:dyDescent="0.35">
      <c r="A197" s="45" t="str">
        <f>'Budget Source'!B197</f>
        <v>15</v>
      </c>
      <c r="B197" s="45" t="str">
        <f>'Budget Source'!C197</f>
        <v>4</v>
      </c>
      <c r="C197" s="45" t="str">
        <f>'Budget Source'!D197</f>
        <v>1560</v>
      </c>
      <c r="D197" s="45" t="str">
        <f>'Budget Source'!E197</f>
        <v>3300</v>
      </c>
      <c r="E197" s="45" t="str">
        <f t="shared" si="21"/>
        <v/>
      </c>
      <c r="F197" s="2" t="str">
        <f>'Budget Source'!F197</f>
        <v>15</v>
      </c>
      <c r="G197" s="45" t="str">
        <f>IF('Budget Source'!G197="Y",'Budget Source'!F197&amp;'Budget Source'!C197&amp;'Budget Source'!D197,'Budget Source'!B197&amp;'Budget Source'!C197&amp;'Budget Source'!D197)</f>
        <v>1541560</v>
      </c>
      <c r="H197" s="45" t="str">
        <f t="shared" si="22"/>
        <v>15415603300</v>
      </c>
      <c r="I197" s="47">
        <f>'Budget Source'!I197</f>
        <v>0.59650000000000003</v>
      </c>
      <c r="J197" s="2">
        <f>'Budget Source'!H197</f>
        <v>7042214</v>
      </c>
      <c r="K197" s="2" t="str">
        <f t="shared" si="23"/>
        <v>Y</v>
      </c>
      <c r="M197" t="s">
        <v>2668</v>
      </c>
      <c r="N197" t="str">
        <f>VLOOKUP(M197,'Budget Source'!J:K,2,FALSE)</f>
        <v>N</v>
      </c>
      <c r="O197" s="16">
        <f t="shared" si="24"/>
        <v>88081497</v>
      </c>
      <c r="P197" s="4">
        <f t="shared" si="25"/>
        <v>1.1605000000000001</v>
      </c>
      <c r="Q197" s="16">
        <f t="shared" si="26"/>
        <v>8790431</v>
      </c>
      <c r="R197" s="4">
        <f t="shared" si="27"/>
        <v>0.1171</v>
      </c>
    </row>
    <row r="198" spans="1:18" x14ac:dyDescent="0.35">
      <c r="A198" s="45" t="str">
        <f>'Budget Source'!B198</f>
        <v>15</v>
      </c>
      <c r="B198" s="45" t="str">
        <f>'Budget Source'!C198</f>
        <v>4</v>
      </c>
      <c r="C198" s="45" t="str">
        <f>'Budget Source'!D198</f>
        <v>1600</v>
      </c>
      <c r="D198" s="45" t="str">
        <f>'Budget Source'!E198</f>
        <v>0061</v>
      </c>
      <c r="E198" s="45" t="str">
        <f t="shared" si="21"/>
        <v/>
      </c>
      <c r="F198" s="2" t="str">
        <f>'Budget Source'!F198</f>
        <v/>
      </c>
      <c r="G198" s="45" t="str">
        <f>IF('Budget Source'!G198="Y",'Budget Source'!F198&amp;'Budget Source'!C198&amp;'Budget Source'!D198,'Budget Source'!B198&amp;'Budget Source'!C198&amp;'Budget Source'!D198)</f>
        <v>1541600</v>
      </c>
      <c r="H198" s="45" t="str">
        <f t="shared" si="22"/>
        <v>15416000061</v>
      </c>
      <c r="I198" s="47">
        <f>'Budget Source'!I198</f>
        <v>0</v>
      </c>
      <c r="J198" s="2">
        <f>'Budget Source'!H198</f>
        <v>0</v>
      </c>
      <c r="K198" s="2" t="str">
        <f t="shared" si="23"/>
        <v/>
      </c>
      <c r="M198" t="s">
        <v>2669</v>
      </c>
      <c r="N198" t="str">
        <f>VLOOKUP(M198,'Budget Source'!J:K,2,FALSE)</f>
        <v>N</v>
      </c>
      <c r="O198" s="16">
        <f t="shared" si="24"/>
        <v>80692450</v>
      </c>
      <c r="P198" s="4">
        <f t="shared" si="25"/>
        <v>1.9495</v>
      </c>
      <c r="Q198" s="16">
        <f t="shared" si="26"/>
        <v>40792147</v>
      </c>
      <c r="R198" s="4">
        <f t="shared" si="27"/>
        <v>1</v>
      </c>
    </row>
    <row r="199" spans="1:18" x14ac:dyDescent="0.35">
      <c r="A199" s="45" t="str">
        <f>'Budget Source'!B199</f>
        <v>15</v>
      </c>
      <c r="B199" s="45" t="str">
        <f>'Budget Source'!C199</f>
        <v>4</v>
      </c>
      <c r="C199" s="45" t="str">
        <f>'Budget Source'!D199</f>
        <v>1600</v>
      </c>
      <c r="D199" s="45" t="str">
        <f>'Budget Source'!E199</f>
        <v>0180</v>
      </c>
      <c r="E199" s="45" t="str">
        <f t="shared" si="21"/>
        <v>8</v>
      </c>
      <c r="F199" s="2" t="str">
        <f>'Budget Source'!F199</f>
        <v/>
      </c>
      <c r="G199" s="45" t="str">
        <f>IF('Budget Source'!G199="Y",'Budget Source'!F199&amp;'Budget Source'!C199&amp;'Budget Source'!D199,'Budget Source'!B199&amp;'Budget Source'!C199&amp;'Budget Source'!D199)</f>
        <v>1541600</v>
      </c>
      <c r="H199" s="45" t="str">
        <f t="shared" si="22"/>
        <v>15416000180</v>
      </c>
      <c r="I199" s="47">
        <f>'Budget Source'!I199</f>
        <v>0.67749999999999999</v>
      </c>
      <c r="J199" s="2">
        <f>'Budget Source'!H199</f>
        <v>4408062</v>
      </c>
      <c r="K199" s="2" t="str">
        <f t="shared" si="23"/>
        <v/>
      </c>
      <c r="M199" t="s">
        <v>2670</v>
      </c>
      <c r="N199" t="str">
        <f>VLOOKUP(M199,'Budget Source'!J:K,2,FALSE)</f>
        <v>N</v>
      </c>
      <c r="O199" s="16">
        <f t="shared" si="24"/>
        <v>15311354</v>
      </c>
      <c r="P199" s="4">
        <f t="shared" si="25"/>
        <v>2.3563000000000001</v>
      </c>
      <c r="Q199" s="16">
        <f t="shared" si="26"/>
        <v>7143798</v>
      </c>
      <c r="R199" s="4">
        <f t="shared" si="27"/>
        <v>1.1184000000000001</v>
      </c>
    </row>
    <row r="200" spans="1:18" x14ac:dyDescent="0.35">
      <c r="A200" s="45" t="str">
        <f>'Budget Source'!B200</f>
        <v>15</v>
      </c>
      <c r="B200" s="45" t="str">
        <f>'Budget Source'!C200</f>
        <v>4</v>
      </c>
      <c r="C200" s="45" t="str">
        <f>'Budget Source'!D200</f>
        <v>1600</v>
      </c>
      <c r="D200" s="45" t="str">
        <f>'Budget Source'!E200</f>
        <v>3101</v>
      </c>
      <c r="E200" s="45" t="str">
        <f t="shared" si="21"/>
        <v/>
      </c>
      <c r="F200" s="2" t="str">
        <f>'Budget Source'!F200</f>
        <v/>
      </c>
      <c r="G200" s="45" t="str">
        <f>IF('Budget Source'!G200="Y",'Budget Source'!F200&amp;'Budget Source'!C200&amp;'Budget Source'!D200,'Budget Source'!B200&amp;'Budget Source'!C200&amp;'Budget Source'!D200)</f>
        <v>1541600</v>
      </c>
      <c r="H200" s="45" t="str">
        <f t="shared" si="22"/>
        <v>15416003101</v>
      </c>
      <c r="I200" s="47">
        <f>'Budget Source'!I200</f>
        <v>0</v>
      </c>
      <c r="J200" s="2">
        <f>'Budget Source'!H200</f>
        <v>0</v>
      </c>
      <c r="K200" s="2" t="str">
        <f t="shared" si="23"/>
        <v/>
      </c>
      <c r="M200" t="s">
        <v>2671</v>
      </c>
      <c r="N200" t="str">
        <f>VLOOKUP(M200,'Budget Source'!J:K,2,FALSE)</f>
        <v>N</v>
      </c>
      <c r="O200" s="16">
        <f t="shared" si="24"/>
        <v>236796154</v>
      </c>
      <c r="P200" s="4">
        <f t="shared" si="25"/>
        <v>1.3587</v>
      </c>
      <c r="Q200" s="16">
        <f t="shared" si="26"/>
        <v>55990290</v>
      </c>
      <c r="R200" s="4">
        <f t="shared" si="27"/>
        <v>0.34300000000000003</v>
      </c>
    </row>
    <row r="201" spans="1:18" x14ac:dyDescent="0.35">
      <c r="A201" s="45" t="str">
        <f>'Budget Source'!B201</f>
        <v>15</v>
      </c>
      <c r="B201" s="45" t="str">
        <f>'Budget Source'!C201</f>
        <v>4</v>
      </c>
      <c r="C201" s="45" t="str">
        <f>'Budget Source'!D201</f>
        <v>1600</v>
      </c>
      <c r="D201" s="45" t="str">
        <f>'Budget Source'!E201</f>
        <v>3300</v>
      </c>
      <c r="E201" s="45" t="str">
        <f t="shared" si="21"/>
        <v/>
      </c>
      <c r="F201" s="2" t="str">
        <f>'Budget Source'!F201</f>
        <v/>
      </c>
      <c r="G201" s="45" t="str">
        <f>IF('Budget Source'!G201="Y",'Budget Source'!F201&amp;'Budget Source'!C201&amp;'Budget Source'!D201,'Budget Source'!B201&amp;'Budget Source'!C201&amp;'Budget Source'!D201)</f>
        <v>1541600</v>
      </c>
      <c r="H201" s="45" t="str">
        <f t="shared" si="22"/>
        <v>15416003300</v>
      </c>
      <c r="I201" s="47">
        <f>'Budget Source'!I201</f>
        <v>0.63429999999999997</v>
      </c>
      <c r="J201" s="2">
        <f>'Budget Source'!H201</f>
        <v>4126988</v>
      </c>
      <c r="K201" s="2" t="str">
        <f t="shared" si="23"/>
        <v/>
      </c>
      <c r="M201" t="s">
        <v>2672</v>
      </c>
      <c r="N201" t="str">
        <f>VLOOKUP(M201,'Budget Source'!J:K,2,FALSE)</f>
        <v>N</v>
      </c>
      <c r="O201" s="16">
        <f t="shared" si="24"/>
        <v>9029236</v>
      </c>
      <c r="P201" s="4">
        <f t="shared" si="25"/>
        <v>0.87549999999999994</v>
      </c>
      <c r="Q201" s="16">
        <f t="shared" si="26"/>
        <v>377639</v>
      </c>
      <c r="R201" s="4">
        <f t="shared" si="27"/>
        <v>4.5900000000000003E-2</v>
      </c>
    </row>
    <row r="202" spans="1:18" x14ac:dyDescent="0.35">
      <c r="A202" s="45" t="str">
        <f>'Budget Source'!B202</f>
        <v>15</v>
      </c>
      <c r="B202" s="45" t="str">
        <f>'Budget Source'!C202</f>
        <v>4</v>
      </c>
      <c r="C202" s="45" t="str">
        <f>'Budget Source'!D202</f>
        <v>1620</v>
      </c>
      <c r="D202" s="45" t="str">
        <f>'Budget Source'!E202</f>
        <v>0061</v>
      </c>
      <c r="E202" s="45" t="str">
        <f t="shared" si="21"/>
        <v/>
      </c>
      <c r="F202" s="2" t="str">
        <f>'Budget Source'!F202</f>
        <v/>
      </c>
      <c r="G202" s="45" t="str">
        <f>IF('Budget Source'!G202="Y",'Budget Source'!F202&amp;'Budget Source'!C202&amp;'Budget Source'!D202,'Budget Source'!B202&amp;'Budget Source'!C202&amp;'Budget Source'!D202)</f>
        <v>1541620</v>
      </c>
      <c r="H202" s="45" t="str">
        <f t="shared" si="22"/>
        <v>15416200061</v>
      </c>
      <c r="I202" s="47">
        <f>'Budget Source'!I202</f>
        <v>0</v>
      </c>
      <c r="J202" s="2">
        <f>'Budget Source'!H202</f>
        <v>0</v>
      </c>
      <c r="K202" s="2" t="str">
        <f t="shared" si="23"/>
        <v/>
      </c>
      <c r="M202" t="s">
        <v>2673</v>
      </c>
      <c r="N202" t="str">
        <f>VLOOKUP(M202,'Budget Source'!J:K,2,FALSE)</f>
        <v>Y</v>
      </c>
      <c r="O202" s="16">
        <f t="shared" si="24"/>
        <v>6452480</v>
      </c>
      <c r="P202" s="4">
        <f t="shared" si="25"/>
        <v>0.57610000000000006</v>
      </c>
      <c r="Q202" s="16">
        <f t="shared" si="26"/>
        <v>1773372</v>
      </c>
      <c r="R202" s="4">
        <f t="shared" si="27"/>
        <v>0.16009999999999999</v>
      </c>
    </row>
    <row r="203" spans="1:18" x14ac:dyDescent="0.35">
      <c r="A203" s="45" t="str">
        <f>'Budget Source'!B203</f>
        <v>15</v>
      </c>
      <c r="B203" s="45" t="str">
        <f>'Budget Source'!C203</f>
        <v>4</v>
      </c>
      <c r="C203" s="45" t="str">
        <f>'Budget Source'!D203</f>
        <v>1620</v>
      </c>
      <c r="D203" s="45" t="str">
        <f>'Budget Source'!E203</f>
        <v>0180</v>
      </c>
      <c r="E203" s="45" t="str">
        <f t="shared" si="21"/>
        <v>8</v>
      </c>
      <c r="F203" s="2" t="str">
        <f>'Budget Source'!F203</f>
        <v/>
      </c>
      <c r="G203" s="45" t="str">
        <f>IF('Budget Source'!G203="Y",'Budget Source'!F203&amp;'Budget Source'!C203&amp;'Budget Source'!D203,'Budget Source'!B203&amp;'Budget Source'!C203&amp;'Budget Source'!D203)</f>
        <v>1541620</v>
      </c>
      <c r="H203" s="45" t="str">
        <f t="shared" si="22"/>
        <v>15416200180</v>
      </c>
      <c r="I203" s="47">
        <f>'Budget Source'!I203</f>
        <v>0.39900000000000002</v>
      </c>
      <c r="J203" s="2">
        <f>'Budget Source'!H203</f>
        <v>3352560</v>
      </c>
      <c r="K203" s="2" t="str">
        <f t="shared" si="23"/>
        <v/>
      </c>
      <c r="M203" t="s">
        <v>2674</v>
      </c>
      <c r="N203" t="str">
        <f>VLOOKUP(M203,'Budget Source'!J:K,2,FALSE)</f>
        <v>N</v>
      </c>
      <c r="O203" s="16">
        <f t="shared" si="24"/>
        <v>2380891</v>
      </c>
      <c r="P203" s="4">
        <f t="shared" si="25"/>
        <v>1.06</v>
      </c>
      <c r="Q203" s="16">
        <f t="shared" si="26"/>
        <v>1176744</v>
      </c>
      <c r="R203" s="4">
        <f t="shared" si="27"/>
        <v>0.52390000000000003</v>
      </c>
    </row>
    <row r="204" spans="1:18" x14ac:dyDescent="0.35">
      <c r="A204" s="45" t="str">
        <f>'Budget Source'!B204</f>
        <v>15</v>
      </c>
      <c r="B204" s="45" t="str">
        <f>'Budget Source'!C204</f>
        <v>4</v>
      </c>
      <c r="C204" s="45" t="str">
        <f>'Budget Source'!D204</f>
        <v>1620</v>
      </c>
      <c r="D204" s="45" t="str">
        <f>'Budget Source'!E204</f>
        <v>3101</v>
      </c>
      <c r="E204" s="45" t="str">
        <f t="shared" si="21"/>
        <v/>
      </c>
      <c r="F204" s="2" t="str">
        <f>'Budget Source'!F204</f>
        <v/>
      </c>
      <c r="G204" s="45" t="str">
        <f>IF('Budget Source'!G204="Y",'Budget Source'!F204&amp;'Budget Source'!C204&amp;'Budget Source'!D204,'Budget Source'!B204&amp;'Budget Source'!C204&amp;'Budget Source'!D204)</f>
        <v>1541620</v>
      </c>
      <c r="H204" s="45" t="str">
        <f t="shared" si="22"/>
        <v>15416203101</v>
      </c>
      <c r="I204" s="47">
        <f>'Budget Source'!I204</f>
        <v>0</v>
      </c>
      <c r="J204" s="2">
        <f>'Budget Source'!H204</f>
        <v>0</v>
      </c>
      <c r="K204" s="2" t="str">
        <f t="shared" si="23"/>
        <v/>
      </c>
      <c r="M204" t="s">
        <v>2675</v>
      </c>
      <c r="N204" t="str">
        <f>VLOOKUP(M204,'Budget Source'!J:K,2,FALSE)</f>
        <v>N</v>
      </c>
      <c r="O204" s="16">
        <f t="shared" si="24"/>
        <v>5284405</v>
      </c>
      <c r="P204" s="4">
        <f t="shared" si="25"/>
        <v>0.82369999999999999</v>
      </c>
      <c r="Q204" s="16">
        <f t="shared" si="26"/>
        <v>2303358</v>
      </c>
      <c r="R204" s="4">
        <f t="shared" si="27"/>
        <v>0.3609</v>
      </c>
    </row>
    <row r="205" spans="1:18" x14ac:dyDescent="0.35">
      <c r="A205" s="45" t="str">
        <f>'Budget Source'!B205</f>
        <v>15</v>
      </c>
      <c r="B205" s="45" t="str">
        <f>'Budget Source'!C205</f>
        <v>4</v>
      </c>
      <c r="C205" s="45" t="str">
        <f>'Budget Source'!D205</f>
        <v>1620</v>
      </c>
      <c r="D205" s="45" t="str">
        <f>'Budget Source'!E205</f>
        <v>3300</v>
      </c>
      <c r="E205" s="45" t="str">
        <f t="shared" si="21"/>
        <v/>
      </c>
      <c r="F205" s="2" t="str">
        <f>'Budget Source'!F205</f>
        <v/>
      </c>
      <c r="G205" s="45" t="str">
        <f>IF('Budget Source'!G205="Y",'Budget Source'!F205&amp;'Budget Source'!C205&amp;'Budget Source'!D205,'Budget Source'!B205&amp;'Budget Source'!C205&amp;'Budget Source'!D205)</f>
        <v>1541620</v>
      </c>
      <c r="H205" s="45" t="str">
        <f t="shared" si="22"/>
        <v>15416203300</v>
      </c>
      <c r="I205" s="47">
        <f>'Budget Source'!I205</f>
        <v>0.48509999999999998</v>
      </c>
      <c r="J205" s="2">
        <f>'Budget Source'!H205</f>
        <v>4076007</v>
      </c>
      <c r="K205" s="2" t="str">
        <f t="shared" si="23"/>
        <v/>
      </c>
      <c r="M205" t="s">
        <v>2676</v>
      </c>
      <c r="N205" t="str">
        <f>VLOOKUP(M205,'Budget Source'!J:K,2,FALSE)</f>
        <v>N</v>
      </c>
      <c r="O205" s="16">
        <f t="shared" si="24"/>
        <v>10912134</v>
      </c>
      <c r="P205" s="4">
        <f t="shared" si="25"/>
        <v>0.97530000000000006</v>
      </c>
      <c r="Q205" s="16">
        <f t="shared" si="26"/>
        <v>5327959</v>
      </c>
      <c r="R205" s="4">
        <f t="shared" si="27"/>
        <v>0.47620000000000001</v>
      </c>
    </row>
    <row r="206" spans="1:18" x14ac:dyDescent="0.35">
      <c r="A206" s="45" t="str">
        <f>'Budget Source'!B206</f>
        <v>16</v>
      </c>
      <c r="B206" s="45" t="str">
        <f>'Budget Source'!C206</f>
        <v>4</v>
      </c>
      <c r="C206" s="45" t="str">
        <f>'Budget Source'!D206</f>
        <v>1655</v>
      </c>
      <c r="D206" s="45" t="str">
        <f>'Budget Source'!E206</f>
        <v>0061</v>
      </c>
      <c r="E206" s="45" t="str">
        <f t="shared" si="21"/>
        <v/>
      </c>
      <c r="F206" s="2" t="str">
        <f>'Budget Source'!F206</f>
        <v>16</v>
      </c>
      <c r="G206" s="45" t="str">
        <f>IF('Budget Source'!G206="Y",'Budget Source'!F206&amp;'Budget Source'!C206&amp;'Budget Source'!D206,'Budget Source'!B206&amp;'Budget Source'!C206&amp;'Budget Source'!D206)</f>
        <v>1641655</v>
      </c>
      <c r="H206" s="45" t="str">
        <f t="shared" si="22"/>
        <v>16416550061</v>
      </c>
      <c r="I206" s="47">
        <f>'Budget Source'!I206</f>
        <v>0</v>
      </c>
      <c r="J206" s="2">
        <f>'Budget Source'!H206</f>
        <v>0</v>
      </c>
      <c r="K206" s="2" t="str">
        <f t="shared" si="23"/>
        <v>Y</v>
      </c>
      <c r="M206" t="s">
        <v>2677</v>
      </c>
      <c r="N206" t="str">
        <f>VLOOKUP(M206,'Budget Source'!J:K,2,FALSE)</f>
        <v>Y</v>
      </c>
      <c r="O206" s="16">
        <f t="shared" si="24"/>
        <v>3066328</v>
      </c>
      <c r="P206" s="4">
        <f t="shared" si="25"/>
        <v>0.76329999999999998</v>
      </c>
      <c r="Q206" s="16">
        <f t="shared" si="26"/>
        <v>1148919</v>
      </c>
      <c r="R206" s="4">
        <f t="shared" si="27"/>
        <v>0.28599999999999998</v>
      </c>
    </row>
    <row r="207" spans="1:18" x14ac:dyDescent="0.35">
      <c r="A207" s="45" t="str">
        <f>'Budget Source'!B207</f>
        <v>16</v>
      </c>
      <c r="B207" s="45" t="str">
        <f>'Budget Source'!C207</f>
        <v>4</v>
      </c>
      <c r="C207" s="45" t="str">
        <f>'Budget Source'!D207</f>
        <v>1655</v>
      </c>
      <c r="D207" s="45" t="str">
        <f>'Budget Source'!E207</f>
        <v>0180</v>
      </c>
      <c r="E207" s="45" t="str">
        <f t="shared" si="21"/>
        <v>8</v>
      </c>
      <c r="F207" s="2" t="str">
        <f>'Budget Source'!F207</f>
        <v>16</v>
      </c>
      <c r="G207" s="45" t="str">
        <f>IF('Budget Source'!G207="Y",'Budget Source'!F207&amp;'Budget Source'!C207&amp;'Budget Source'!D207,'Budget Source'!B207&amp;'Budget Source'!C207&amp;'Budget Source'!D207)</f>
        <v>1641655</v>
      </c>
      <c r="H207" s="45" t="str">
        <f t="shared" si="22"/>
        <v>16416550180</v>
      </c>
      <c r="I207" s="47">
        <f>'Budget Source'!I207</f>
        <v>0.29070000000000001</v>
      </c>
      <c r="J207" s="2">
        <f>'Budget Source'!H207</f>
        <v>3028224</v>
      </c>
      <c r="K207" s="2" t="str">
        <f t="shared" si="23"/>
        <v>Y</v>
      </c>
      <c r="M207" t="s">
        <v>2821</v>
      </c>
      <c r="N207" t="str">
        <f>VLOOKUP(M207,'Budget Source'!J:K,2,FALSE)</f>
        <v>Y</v>
      </c>
      <c r="O207" s="16">
        <f t="shared" si="24"/>
        <v>0</v>
      </c>
      <c r="P207" s="4">
        <f t="shared" si="25"/>
        <v>0</v>
      </c>
      <c r="Q207" s="16">
        <f t="shared" si="26"/>
        <v>0</v>
      </c>
      <c r="R207" s="4">
        <f t="shared" si="27"/>
        <v>0</v>
      </c>
    </row>
    <row r="208" spans="1:18" x14ac:dyDescent="0.35">
      <c r="A208" s="45" t="str">
        <f>'Budget Source'!B208</f>
        <v>16</v>
      </c>
      <c r="B208" s="45" t="str">
        <f>'Budget Source'!C208</f>
        <v>4</v>
      </c>
      <c r="C208" s="45" t="str">
        <f>'Budget Source'!D208</f>
        <v>1655</v>
      </c>
      <c r="D208" s="45" t="str">
        <f>'Budget Source'!E208</f>
        <v>0186</v>
      </c>
      <c r="E208" s="45" t="str">
        <f t="shared" si="21"/>
        <v>8</v>
      </c>
      <c r="F208" s="2" t="str">
        <f>'Budget Source'!F208</f>
        <v>16</v>
      </c>
      <c r="G208" s="45" t="str">
        <f>IF('Budget Source'!G208="Y",'Budget Source'!F208&amp;'Budget Source'!C208&amp;'Budget Source'!D208,'Budget Source'!B208&amp;'Budget Source'!C208&amp;'Budget Source'!D208)</f>
        <v>1641655</v>
      </c>
      <c r="H208" s="45" t="str">
        <f t="shared" si="22"/>
        <v>16416550186</v>
      </c>
      <c r="I208" s="47">
        <f>'Budget Source'!I208</f>
        <v>1.44E-2</v>
      </c>
      <c r="J208" s="2">
        <f>'Budget Source'!H208</f>
        <v>150005</v>
      </c>
      <c r="K208" s="2" t="str">
        <f t="shared" si="23"/>
        <v>Y</v>
      </c>
      <c r="M208" t="s">
        <v>2678</v>
      </c>
      <c r="N208" t="str">
        <f>VLOOKUP(M208,'Budget Source'!J:K,2,FALSE)</f>
        <v>Y</v>
      </c>
      <c r="O208" s="16">
        <f t="shared" si="24"/>
        <v>4623458</v>
      </c>
      <c r="P208" s="4">
        <f t="shared" si="25"/>
        <v>1.0247999999999999</v>
      </c>
      <c r="Q208" s="16">
        <f t="shared" si="26"/>
        <v>2558963</v>
      </c>
      <c r="R208" s="4">
        <f t="shared" si="27"/>
        <v>0.56720000000000004</v>
      </c>
    </row>
    <row r="209" spans="1:18" x14ac:dyDescent="0.35">
      <c r="A209" s="45" t="str">
        <f>'Budget Source'!B209</f>
        <v>16</v>
      </c>
      <c r="B209" s="45" t="str">
        <f>'Budget Source'!C209</f>
        <v>4</v>
      </c>
      <c r="C209" s="45" t="str">
        <f>'Budget Source'!D209</f>
        <v>1655</v>
      </c>
      <c r="D209" s="45" t="str">
        <f>'Budget Source'!E209</f>
        <v>3101</v>
      </c>
      <c r="E209" s="45" t="str">
        <f t="shared" si="21"/>
        <v/>
      </c>
      <c r="F209" s="2" t="str">
        <f>'Budget Source'!F209</f>
        <v>16</v>
      </c>
      <c r="G209" s="45" t="str">
        <f>IF('Budget Source'!G209="Y",'Budget Source'!F209&amp;'Budget Source'!C209&amp;'Budget Source'!D209,'Budget Source'!B209&amp;'Budget Source'!C209&amp;'Budget Source'!D209)</f>
        <v>1641655</v>
      </c>
      <c r="H209" s="45" t="str">
        <f t="shared" si="22"/>
        <v>16416553101</v>
      </c>
      <c r="I209" s="47">
        <f>'Budget Source'!I209</f>
        <v>0</v>
      </c>
      <c r="J209" s="2">
        <f>'Budget Source'!H209</f>
        <v>0</v>
      </c>
      <c r="K209" s="2" t="str">
        <f t="shared" si="23"/>
        <v>Y</v>
      </c>
      <c r="M209" t="s">
        <v>2679</v>
      </c>
      <c r="N209" t="str">
        <f>VLOOKUP(M209,'Budget Source'!J:K,2,FALSE)</f>
        <v>N</v>
      </c>
      <c r="O209" s="16">
        <f t="shared" si="24"/>
        <v>1999961</v>
      </c>
      <c r="P209" s="4">
        <f t="shared" si="25"/>
        <v>0.83139999999999992</v>
      </c>
      <c r="Q209" s="16">
        <f t="shared" si="26"/>
        <v>304541</v>
      </c>
      <c r="R209" s="4">
        <f t="shared" si="27"/>
        <v>0.12659999999999999</v>
      </c>
    </row>
    <row r="210" spans="1:18" x14ac:dyDescent="0.35">
      <c r="A210" s="45" t="str">
        <f>'Budget Source'!B210</f>
        <v>16</v>
      </c>
      <c r="B210" s="45" t="str">
        <f>'Budget Source'!C210</f>
        <v>4</v>
      </c>
      <c r="C210" s="45" t="str">
        <f>'Budget Source'!D210</f>
        <v>1655</v>
      </c>
      <c r="D210" s="45" t="str">
        <f>'Budget Source'!E210</f>
        <v>3300</v>
      </c>
      <c r="E210" s="45" t="str">
        <f t="shared" si="21"/>
        <v/>
      </c>
      <c r="F210" s="2" t="str">
        <f>'Budget Source'!F210</f>
        <v>16</v>
      </c>
      <c r="G210" s="45" t="str">
        <f>IF('Budget Source'!G210="Y",'Budget Source'!F210&amp;'Budget Source'!C210&amp;'Budget Source'!D210,'Budget Source'!B210&amp;'Budget Source'!C210&amp;'Budget Source'!D210)</f>
        <v>1641655</v>
      </c>
      <c r="H210" s="45" t="str">
        <f t="shared" si="22"/>
        <v>16416553300</v>
      </c>
      <c r="I210" s="47">
        <f>'Budget Source'!I210</f>
        <v>0.377</v>
      </c>
      <c r="J210" s="2">
        <f>'Budget Source'!H210</f>
        <v>3927212</v>
      </c>
      <c r="K210" s="2" t="str">
        <f t="shared" si="23"/>
        <v>Y</v>
      </c>
      <c r="M210" t="s">
        <v>2680</v>
      </c>
      <c r="N210" t="str">
        <f>VLOOKUP(M210,'Budget Source'!J:K,2,FALSE)</f>
        <v>N</v>
      </c>
      <c r="O210" s="16">
        <f t="shared" si="24"/>
        <v>2419245</v>
      </c>
      <c r="P210" s="4">
        <f t="shared" si="25"/>
        <v>0.8236</v>
      </c>
      <c r="Q210" s="16">
        <f t="shared" si="26"/>
        <v>927045</v>
      </c>
      <c r="R210" s="4">
        <f t="shared" si="27"/>
        <v>0.31559999999999999</v>
      </c>
    </row>
    <row r="211" spans="1:18" x14ac:dyDescent="0.35">
      <c r="A211" s="45" t="str">
        <f>'Budget Source'!B211</f>
        <v>16</v>
      </c>
      <c r="B211" s="45" t="str">
        <f>'Budget Source'!C211</f>
        <v>4</v>
      </c>
      <c r="C211" s="45" t="str">
        <f>'Budget Source'!D211</f>
        <v>1730</v>
      </c>
      <c r="D211" s="45" t="str">
        <f>'Budget Source'!E211</f>
        <v>0061</v>
      </c>
      <c r="E211" s="45" t="str">
        <f t="shared" si="21"/>
        <v/>
      </c>
      <c r="F211" s="2" t="str">
        <f>'Budget Source'!F211</f>
        <v/>
      </c>
      <c r="G211" s="45" t="str">
        <f>IF('Budget Source'!G211="Y",'Budget Source'!F211&amp;'Budget Source'!C211&amp;'Budget Source'!D211,'Budget Source'!B211&amp;'Budget Source'!C211&amp;'Budget Source'!D211)</f>
        <v>1641730</v>
      </c>
      <c r="H211" s="45" t="str">
        <f t="shared" si="22"/>
        <v>16417300061</v>
      </c>
      <c r="I211" s="47">
        <f>'Budget Source'!I211</f>
        <v>0</v>
      </c>
      <c r="J211" s="2">
        <f>'Budget Source'!H211</f>
        <v>0</v>
      </c>
      <c r="K211" s="2" t="str">
        <f t="shared" si="23"/>
        <v/>
      </c>
      <c r="M211" t="s">
        <v>2681</v>
      </c>
      <c r="N211" t="str">
        <f>VLOOKUP(M211,'Budget Source'!J:K,2,FALSE)</f>
        <v>N</v>
      </c>
      <c r="O211" s="16">
        <f t="shared" si="24"/>
        <v>5679880</v>
      </c>
      <c r="P211" s="4">
        <f t="shared" si="25"/>
        <v>0.95</v>
      </c>
      <c r="Q211" s="16">
        <f t="shared" si="26"/>
        <v>2117698</v>
      </c>
      <c r="R211" s="4">
        <f t="shared" si="27"/>
        <v>0.35420000000000001</v>
      </c>
    </row>
    <row r="212" spans="1:18" x14ac:dyDescent="0.35">
      <c r="A212" s="45" t="str">
        <f>'Budget Source'!B212</f>
        <v>16</v>
      </c>
      <c r="B212" s="45" t="str">
        <f>'Budget Source'!C212</f>
        <v>4</v>
      </c>
      <c r="C212" s="45" t="str">
        <f>'Budget Source'!D212</f>
        <v>1730</v>
      </c>
      <c r="D212" s="45" t="str">
        <f>'Budget Source'!E212</f>
        <v>0180</v>
      </c>
      <c r="E212" s="45" t="str">
        <f t="shared" si="21"/>
        <v>8</v>
      </c>
      <c r="F212" s="2" t="str">
        <f>'Budget Source'!F212</f>
        <v/>
      </c>
      <c r="G212" s="45" t="str">
        <f>IF('Budget Source'!G212="Y",'Budget Source'!F212&amp;'Budget Source'!C212&amp;'Budget Source'!D212,'Budget Source'!B212&amp;'Budget Source'!C212&amp;'Budget Source'!D212)</f>
        <v>1641730</v>
      </c>
      <c r="H212" s="45" t="str">
        <f t="shared" si="22"/>
        <v>16417300180</v>
      </c>
      <c r="I212" s="47">
        <f>'Budget Source'!I212</f>
        <v>0.25679999999999997</v>
      </c>
      <c r="J212" s="2">
        <f>'Budget Source'!H212</f>
        <v>2368070</v>
      </c>
      <c r="K212" s="2" t="str">
        <f t="shared" si="23"/>
        <v/>
      </c>
      <c r="M212" t="s">
        <v>2682</v>
      </c>
      <c r="N212" t="str">
        <f>VLOOKUP(M212,'Budget Source'!J:K,2,FALSE)</f>
        <v>N</v>
      </c>
      <c r="O212" s="16">
        <f t="shared" si="24"/>
        <v>3377634</v>
      </c>
      <c r="P212" s="4">
        <f t="shared" si="25"/>
        <v>0.95</v>
      </c>
      <c r="Q212" s="16">
        <f t="shared" si="26"/>
        <v>1404029</v>
      </c>
      <c r="R212" s="4">
        <f t="shared" si="27"/>
        <v>0.39489999999999997</v>
      </c>
    </row>
    <row r="213" spans="1:18" x14ac:dyDescent="0.35">
      <c r="A213" s="45" t="str">
        <f>'Budget Source'!B213</f>
        <v>16</v>
      </c>
      <c r="B213" s="45" t="str">
        <f>'Budget Source'!C213</f>
        <v>4</v>
      </c>
      <c r="C213" s="45" t="str">
        <f>'Budget Source'!D213</f>
        <v>1730</v>
      </c>
      <c r="D213" s="45" t="str">
        <f>'Budget Source'!E213</f>
        <v>3101</v>
      </c>
      <c r="E213" s="45" t="str">
        <f t="shared" si="21"/>
        <v/>
      </c>
      <c r="F213" s="2" t="str">
        <f>'Budget Source'!F213</f>
        <v/>
      </c>
      <c r="G213" s="45" t="str">
        <f>IF('Budget Source'!G213="Y",'Budget Source'!F213&amp;'Budget Source'!C213&amp;'Budget Source'!D213,'Budget Source'!B213&amp;'Budget Source'!C213&amp;'Budget Source'!D213)</f>
        <v>1641730</v>
      </c>
      <c r="H213" s="45" t="str">
        <f t="shared" si="22"/>
        <v>16417303101</v>
      </c>
      <c r="I213" s="47">
        <f>'Budget Source'!I213</f>
        <v>0</v>
      </c>
      <c r="J213" s="2">
        <f>'Budget Source'!H213</f>
        <v>0</v>
      </c>
      <c r="K213" s="2" t="str">
        <f t="shared" si="23"/>
        <v/>
      </c>
      <c r="M213" t="s">
        <v>2822</v>
      </c>
      <c r="N213" t="str">
        <f>VLOOKUP(M213,'Budget Source'!J:K,2,FALSE)</f>
        <v>Y</v>
      </c>
      <c r="O213" s="16">
        <f t="shared" si="24"/>
        <v>0</v>
      </c>
      <c r="P213" s="4">
        <f t="shared" si="25"/>
        <v>0</v>
      </c>
      <c r="Q213" s="16">
        <f t="shared" si="26"/>
        <v>0</v>
      </c>
      <c r="R213" s="4">
        <f t="shared" si="27"/>
        <v>0</v>
      </c>
    </row>
    <row r="214" spans="1:18" x14ac:dyDescent="0.35">
      <c r="A214" s="45" t="str">
        <f>'Budget Source'!B214</f>
        <v>16</v>
      </c>
      <c r="B214" s="45" t="str">
        <f>'Budget Source'!C214</f>
        <v>4</v>
      </c>
      <c r="C214" s="45" t="str">
        <f>'Budget Source'!D214</f>
        <v>1730</v>
      </c>
      <c r="D214" s="45" t="str">
        <f>'Budget Source'!E214</f>
        <v>3300</v>
      </c>
      <c r="E214" s="45" t="str">
        <f t="shared" si="21"/>
        <v/>
      </c>
      <c r="F214" s="2" t="str">
        <f>'Budget Source'!F214</f>
        <v/>
      </c>
      <c r="G214" s="45" t="str">
        <f>IF('Budget Source'!G214="Y",'Budget Source'!F214&amp;'Budget Source'!C214&amp;'Budget Source'!D214,'Budget Source'!B214&amp;'Budget Source'!C214&amp;'Budget Source'!D214)</f>
        <v>1641730</v>
      </c>
      <c r="H214" s="45" t="str">
        <f t="shared" si="22"/>
        <v>16417303300</v>
      </c>
      <c r="I214" s="47">
        <f>'Budget Source'!I214</f>
        <v>0.49659999999999999</v>
      </c>
      <c r="J214" s="2">
        <f>'Budget Source'!H214</f>
        <v>4579375</v>
      </c>
      <c r="K214" s="2" t="str">
        <f t="shared" si="23"/>
        <v/>
      </c>
      <c r="M214" t="s">
        <v>2683</v>
      </c>
      <c r="N214" t="str">
        <f>VLOOKUP(M214,'Budget Source'!J:K,2,FALSE)</f>
        <v>N</v>
      </c>
      <c r="O214" s="16">
        <f t="shared" si="24"/>
        <v>5483780</v>
      </c>
      <c r="P214" s="4">
        <f t="shared" si="25"/>
        <v>1.2899</v>
      </c>
      <c r="Q214" s="16">
        <f t="shared" si="26"/>
        <v>2839883</v>
      </c>
      <c r="R214" s="4">
        <f t="shared" si="27"/>
        <v>0.66800000000000004</v>
      </c>
    </row>
    <row r="215" spans="1:18" x14ac:dyDescent="0.35">
      <c r="A215" s="45" t="str">
        <f>'Budget Source'!B215</f>
        <v>17</v>
      </c>
      <c r="B215" s="45" t="str">
        <f>'Budget Source'!C215</f>
        <v>4</v>
      </c>
      <c r="C215" s="45" t="str">
        <f>'Budget Source'!D215</f>
        <v>1805</v>
      </c>
      <c r="D215" s="45" t="str">
        <f>'Budget Source'!E215</f>
        <v>0061</v>
      </c>
      <c r="E215" s="45" t="str">
        <f t="shared" si="21"/>
        <v/>
      </c>
      <c r="F215" s="2" t="str">
        <f>'Budget Source'!F215</f>
        <v/>
      </c>
      <c r="G215" s="45" t="str">
        <f>IF('Budget Source'!G215="Y",'Budget Source'!F215&amp;'Budget Source'!C215&amp;'Budget Source'!D215,'Budget Source'!B215&amp;'Budget Source'!C215&amp;'Budget Source'!D215)</f>
        <v>1741805</v>
      </c>
      <c r="H215" s="45" t="str">
        <f t="shared" si="22"/>
        <v>17418050061</v>
      </c>
      <c r="I215" s="47">
        <f>'Budget Source'!I215</f>
        <v>0</v>
      </c>
      <c r="J215" s="2">
        <f>'Budget Source'!H215</f>
        <v>0</v>
      </c>
      <c r="K215" s="2" t="str">
        <f t="shared" si="23"/>
        <v/>
      </c>
      <c r="M215" t="s">
        <v>2684</v>
      </c>
      <c r="N215" t="str">
        <f>VLOOKUP(M215,'Budget Source'!J:K,2,FALSE)</f>
        <v>N</v>
      </c>
      <c r="O215" s="16">
        <f t="shared" si="24"/>
        <v>14056799</v>
      </c>
      <c r="P215" s="4">
        <f t="shared" si="25"/>
        <v>1.05</v>
      </c>
      <c r="Q215" s="16">
        <f t="shared" si="26"/>
        <v>8650956</v>
      </c>
      <c r="R215" s="4">
        <f t="shared" si="27"/>
        <v>0.6462</v>
      </c>
    </row>
    <row r="216" spans="1:18" x14ac:dyDescent="0.35">
      <c r="A216" s="45" t="str">
        <f>'Budget Source'!B216</f>
        <v>17</v>
      </c>
      <c r="B216" s="45" t="str">
        <f>'Budget Source'!C216</f>
        <v>4</v>
      </c>
      <c r="C216" s="45" t="str">
        <f>'Budget Source'!D216</f>
        <v>1805</v>
      </c>
      <c r="D216" s="45" t="str">
        <f>'Budget Source'!E216</f>
        <v>0180</v>
      </c>
      <c r="E216" s="45" t="str">
        <f t="shared" si="21"/>
        <v>8</v>
      </c>
      <c r="F216" s="2" t="str">
        <f>'Budget Source'!F216</f>
        <v/>
      </c>
      <c r="G216" s="45" t="str">
        <f>IF('Budget Source'!G216="Y",'Budget Source'!F216&amp;'Budget Source'!C216&amp;'Budget Source'!D216,'Budget Source'!B216&amp;'Budget Source'!C216&amp;'Budget Source'!D216)</f>
        <v>1741805</v>
      </c>
      <c r="H216" s="45" t="str">
        <f t="shared" si="22"/>
        <v>17418050180</v>
      </c>
      <c r="I216" s="47">
        <f>'Budget Source'!I216</f>
        <v>0.1847</v>
      </c>
      <c r="J216" s="2">
        <f>'Budget Source'!H216</f>
        <v>1671623</v>
      </c>
      <c r="K216" s="2" t="str">
        <f t="shared" si="23"/>
        <v/>
      </c>
      <c r="M216" t="s">
        <v>2685</v>
      </c>
      <c r="N216" t="str">
        <f>VLOOKUP(M216,'Budget Source'!J:K,2,FALSE)</f>
        <v>N</v>
      </c>
      <c r="O216" s="16">
        <f t="shared" si="24"/>
        <v>66504847</v>
      </c>
      <c r="P216" s="4">
        <f t="shared" si="25"/>
        <v>0.73439999999999994</v>
      </c>
      <c r="Q216" s="16">
        <f t="shared" si="26"/>
        <v>13950532</v>
      </c>
      <c r="R216" s="4">
        <f t="shared" si="27"/>
        <v>0.16039999999999999</v>
      </c>
    </row>
    <row r="217" spans="1:18" x14ac:dyDescent="0.35">
      <c r="A217" s="45" t="str">
        <f>'Budget Source'!B217</f>
        <v>17</v>
      </c>
      <c r="B217" s="45" t="str">
        <f>'Budget Source'!C217</f>
        <v>4</v>
      </c>
      <c r="C217" s="45" t="str">
        <f>'Budget Source'!D217</f>
        <v>1805</v>
      </c>
      <c r="D217" s="45" t="str">
        <f>'Budget Source'!E217</f>
        <v>3101</v>
      </c>
      <c r="E217" s="45" t="str">
        <f t="shared" si="21"/>
        <v/>
      </c>
      <c r="F217" s="2" t="str">
        <f>'Budget Source'!F217</f>
        <v/>
      </c>
      <c r="G217" s="45" t="str">
        <f>IF('Budget Source'!G217="Y",'Budget Source'!F217&amp;'Budget Source'!C217&amp;'Budget Source'!D217,'Budget Source'!B217&amp;'Budget Source'!C217&amp;'Budget Source'!D217)</f>
        <v>1741805</v>
      </c>
      <c r="H217" s="45" t="str">
        <f t="shared" si="22"/>
        <v>17418053101</v>
      </c>
      <c r="I217" s="47">
        <f>'Budget Source'!I217</f>
        <v>0</v>
      </c>
      <c r="J217" s="2">
        <f>'Budget Source'!H217</f>
        <v>0</v>
      </c>
      <c r="K217" s="2" t="str">
        <f t="shared" si="23"/>
        <v/>
      </c>
      <c r="M217" t="s">
        <v>2686</v>
      </c>
      <c r="N217" t="str">
        <f>VLOOKUP(M217,'Budget Source'!J:K,2,FALSE)</f>
        <v>N</v>
      </c>
      <c r="O217" s="16">
        <f t="shared" si="24"/>
        <v>9396265</v>
      </c>
      <c r="P217" s="4">
        <f t="shared" si="25"/>
        <v>0.86170000000000002</v>
      </c>
      <c r="Q217" s="16">
        <f t="shared" si="26"/>
        <v>2559247</v>
      </c>
      <c r="R217" s="4">
        <f t="shared" si="27"/>
        <v>0.23469999999999999</v>
      </c>
    </row>
    <row r="218" spans="1:18" x14ac:dyDescent="0.35">
      <c r="A218" s="45" t="str">
        <f>'Budget Source'!B218</f>
        <v>17</v>
      </c>
      <c r="B218" s="45" t="str">
        <f>'Budget Source'!C218</f>
        <v>4</v>
      </c>
      <c r="C218" s="45" t="str">
        <f>'Budget Source'!D218</f>
        <v>1805</v>
      </c>
      <c r="D218" s="45" t="str">
        <f>'Budget Source'!E218</f>
        <v>3300</v>
      </c>
      <c r="E218" s="45" t="str">
        <f t="shared" si="21"/>
        <v/>
      </c>
      <c r="F218" s="2" t="str">
        <f>'Budget Source'!F218</f>
        <v/>
      </c>
      <c r="G218" s="45" t="str">
        <f>IF('Budget Source'!G218="Y",'Budget Source'!F218&amp;'Budget Source'!C218&amp;'Budget Source'!D218,'Budget Source'!B218&amp;'Budget Source'!C218&amp;'Budget Source'!D218)</f>
        <v>1741805</v>
      </c>
      <c r="H218" s="45" t="str">
        <f t="shared" si="22"/>
        <v>17418053300</v>
      </c>
      <c r="I218" s="47">
        <f>'Budget Source'!I218</f>
        <v>0.57289999999999996</v>
      </c>
      <c r="J218" s="2">
        <f>'Budget Source'!H218</f>
        <v>5185019</v>
      </c>
      <c r="K218" s="2" t="str">
        <f t="shared" si="23"/>
        <v/>
      </c>
      <c r="M218" t="s">
        <v>2687</v>
      </c>
      <c r="N218" t="str">
        <f>VLOOKUP(M218,'Budget Source'!J:K,2,FALSE)</f>
        <v>N</v>
      </c>
      <c r="O218" s="16">
        <f t="shared" si="24"/>
        <v>10613453</v>
      </c>
      <c r="P218" s="4">
        <f t="shared" si="25"/>
        <v>0.96230000000000004</v>
      </c>
      <c r="Q218" s="16">
        <f t="shared" si="26"/>
        <v>4881549</v>
      </c>
      <c r="R218" s="4">
        <f t="shared" si="27"/>
        <v>0.44259999999999999</v>
      </c>
    </row>
    <row r="219" spans="1:18" x14ac:dyDescent="0.35">
      <c r="A219" s="45" t="str">
        <f>'Budget Source'!B219</f>
        <v>17</v>
      </c>
      <c r="B219" s="45" t="str">
        <f>'Budget Source'!C219</f>
        <v>4</v>
      </c>
      <c r="C219" s="45" t="str">
        <f>'Budget Source'!D219</f>
        <v>1820</v>
      </c>
      <c r="D219" s="45" t="str">
        <f>'Budget Source'!E219</f>
        <v>0061</v>
      </c>
      <c r="E219" s="45" t="str">
        <f t="shared" si="21"/>
        <v/>
      </c>
      <c r="F219" s="2" t="str">
        <f>'Budget Source'!F219</f>
        <v/>
      </c>
      <c r="G219" s="45" t="str">
        <f>IF('Budget Source'!G219="Y",'Budget Source'!F219&amp;'Budget Source'!C219&amp;'Budget Source'!D219,'Budget Source'!B219&amp;'Budget Source'!C219&amp;'Budget Source'!D219)</f>
        <v>1741820</v>
      </c>
      <c r="H219" s="45" t="str">
        <f t="shared" si="22"/>
        <v>17418200061</v>
      </c>
      <c r="I219" s="47">
        <f>'Budget Source'!I219</f>
        <v>0</v>
      </c>
      <c r="J219" s="2">
        <f>'Budget Source'!H219</f>
        <v>0</v>
      </c>
      <c r="K219" s="2" t="str">
        <f t="shared" si="23"/>
        <v/>
      </c>
      <c r="M219" t="s">
        <v>2688</v>
      </c>
      <c r="N219" t="str">
        <f>VLOOKUP(M219,'Budget Source'!J:K,2,FALSE)</f>
        <v>N</v>
      </c>
      <c r="O219" s="16">
        <f t="shared" si="24"/>
        <v>9242671</v>
      </c>
      <c r="P219" s="4">
        <f t="shared" si="25"/>
        <v>1.7503</v>
      </c>
      <c r="Q219" s="16">
        <f t="shared" si="26"/>
        <v>3831415</v>
      </c>
      <c r="R219" s="4">
        <f t="shared" si="27"/>
        <v>0.73749999999999993</v>
      </c>
    </row>
    <row r="220" spans="1:18" x14ac:dyDescent="0.35">
      <c r="A220" s="45" t="str">
        <f>'Budget Source'!B220</f>
        <v>17</v>
      </c>
      <c r="B220" s="45" t="str">
        <f>'Budget Source'!C220</f>
        <v>4</v>
      </c>
      <c r="C220" s="45" t="str">
        <f>'Budget Source'!D220</f>
        <v>1820</v>
      </c>
      <c r="D220" s="45" t="str">
        <f>'Budget Source'!E220</f>
        <v>0180</v>
      </c>
      <c r="E220" s="45" t="str">
        <f t="shared" si="21"/>
        <v>8</v>
      </c>
      <c r="F220" s="2" t="str">
        <f>'Budget Source'!F220</f>
        <v/>
      </c>
      <c r="G220" s="45" t="str">
        <f>IF('Budget Source'!G220="Y",'Budget Source'!F220&amp;'Budget Source'!C220&amp;'Budget Source'!D220,'Budget Source'!B220&amp;'Budget Source'!C220&amp;'Budget Source'!D220)</f>
        <v>1741820</v>
      </c>
      <c r="H220" s="45" t="str">
        <f t="shared" si="22"/>
        <v>17418200180</v>
      </c>
      <c r="I220" s="47">
        <f>'Budget Source'!I220</f>
        <v>0.5958</v>
      </c>
      <c r="J220" s="2">
        <f>'Budget Source'!H220</f>
        <v>3327355</v>
      </c>
      <c r="K220" s="2" t="str">
        <f t="shared" si="23"/>
        <v/>
      </c>
      <c r="M220" t="s">
        <v>2823</v>
      </c>
      <c r="N220" t="str">
        <f>VLOOKUP(M220,'Budget Source'!J:K,2,FALSE)</f>
        <v>Y</v>
      </c>
      <c r="O220" s="16">
        <f t="shared" si="24"/>
        <v>0</v>
      </c>
      <c r="P220" s="4">
        <f t="shared" si="25"/>
        <v>0</v>
      </c>
      <c r="Q220" s="16">
        <f t="shared" si="26"/>
        <v>0</v>
      </c>
      <c r="R220" s="4">
        <f t="shared" si="27"/>
        <v>0</v>
      </c>
    </row>
    <row r="221" spans="1:18" x14ac:dyDescent="0.35">
      <c r="A221" s="45" t="str">
        <f>'Budget Source'!B221</f>
        <v>17</v>
      </c>
      <c r="B221" s="45" t="str">
        <f>'Budget Source'!C221</f>
        <v>4</v>
      </c>
      <c r="C221" s="45" t="str">
        <f>'Budget Source'!D221</f>
        <v>1820</v>
      </c>
      <c r="D221" s="45" t="str">
        <f>'Budget Source'!E221</f>
        <v>3101</v>
      </c>
      <c r="E221" s="45" t="str">
        <f t="shared" si="21"/>
        <v/>
      </c>
      <c r="F221" s="2" t="str">
        <f>'Budget Source'!F221</f>
        <v/>
      </c>
      <c r="G221" s="45" t="str">
        <f>IF('Budget Source'!G221="Y",'Budget Source'!F221&amp;'Budget Source'!C221&amp;'Budget Source'!D221,'Budget Source'!B221&amp;'Budget Source'!C221&amp;'Budget Source'!D221)</f>
        <v>1741820</v>
      </c>
      <c r="H221" s="45" t="str">
        <f t="shared" si="22"/>
        <v>17418203101</v>
      </c>
      <c r="I221" s="47">
        <f>'Budget Source'!I221</f>
        <v>0</v>
      </c>
      <c r="J221" s="2">
        <f>'Budget Source'!H221</f>
        <v>0</v>
      </c>
      <c r="K221" s="2" t="str">
        <f t="shared" si="23"/>
        <v/>
      </c>
      <c r="M221" t="s">
        <v>2689</v>
      </c>
      <c r="N221" t="str">
        <f>VLOOKUP(M221,'Budget Source'!J:K,2,FALSE)</f>
        <v>N</v>
      </c>
      <c r="O221" s="16">
        <f t="shared" si="24"/>
        <v>6686967</v>
      </c>
      <c r="P221" s="4">
        <f t="shared" si="25"/>
        <v>1.07</v>
      </c>
      <c r="Q221" s="16">
        <f t="shared" si="26"/>
        <v>4282784</v>
      </c>
      <c r="R221" s="4">
        <f t="shared" si="27"/>
        <v>0.68530000000000002</v>
      </c>
    </row>
    <row r="222" spans="1:18" x14ac:dyDescent="0.35">
      <c r="A222" s="45" t="str">
        <f>'Budget Source'!B222</f>
        <v>17</v>
      </c>
      <c r="B222" s="45" t="str">
        <f>'Budget Source'!C222</f>
        <v>4</v>
      </c>
      <c r="C222" s="45" t="str">
        <f>'Budget Source'!D222</f>
        <v>1820</v>
      </c>
      <c r="D222" s="45" t="str">
        <f>'Budget Source'!E222</f>
        <v>3300</v>
      </c>
      <c r="E222" s="45" t="str">
        <f t="shared" si="21"/>
        <v/>
      </c>
      <c r="F222" s="2" t="str">
        <f>'Budget Source'!F222</f>
        <v/>
      </c>
      <c r="G222" s="45" t="str">
        <f>IF('Budget Source'!G222="Y",'Budget Source'!F222&amp;'Budget Source'!C222&amp;'Budget Source'!D222,'Budget Source'!B222&amp;'Budget Source'!C222&amp;'Budget Source'!D222)</f>
        <v>1741820</v>
      </c>
      <c r="H222" s="45" t="str">
        <f t="shared" si="22"/>
        <v>17418203300</v>
      </c>
      <c r="I222" s="47">
        <f>'Budget Source'!I222</f>
        <v>0.4879</v>
      </c>
      <c r="J222" s="2">
        <f>'Budget Source'!H222</f>
        <v>2724767</v>
      </c>
      <c r="K222" s="2" t="str">
        <f t="shared" si="23"/>
        <v/>
      </c>
      <c r="M222" t="s">
        <v>2690</v>
      </c>
      <c r="N222" t="str">
        <f>VLOOKUP(M222,'Budget Source'!J:K,2,FALSE)</f>
        <v>N</v>
      </c>
      <c r="O222" s="16">
        <f t="shared" si="24"/>
        <v>2299567</v>
      </c>
      <c r="P222" s="4">
        <f t="shared" si="25"/>
        <v>0.90749999999999997</v>
      </c>
      <c r="Q222" s="16">
        <f t="shared" si="26"/>
        <v>350700</v>
      </c>
      <c r="R222" s="4">
        <f t="shared" si="27"/>
        <v>0.1384</v>
      </c>
    </row>
    <row r="223" spans="1:18" x14ac:dyDescent="0.35">
      <c r="A223" s="45" t="str">
        <f>'Budget Source'!B223</f>
        <v>17</v>
      </c>
      <c r="B223" s="45" t="str">
        <f>'Budget Source'!C223</f>
        <v>4</v>
      </c>
      <c r="C223" s="45" t="str">
        <f>'Budget Source'!D223</f>
        <v>1835</v>
      </c>
      <c r="D223" s="45" t="str">
        <f>'Budget Source'!E223</f>
        <v>0061</v>
      </c>
      <c r="E223" s="45" t="str">
        <f t="shared" si="21"/>
        <v/>
      </c>
      <c r="F223" s="2" t="str">
        <f>'Budget Source'!F223</f>
        <v>17</v>
      </c>
      <c r="G223" s="45" t="str">
        <f>IF('Budget Source'!G223="Y",'Budget Source'!F223&amp;'Budget Source'!C223&amp;'Budget Source'!D223,'Budget Source'!B223&amp;'Budget Source'!C223&amp;'Budget Source'!D223)</f>
        <v>1741835</v>
      </c>
      <c r="H223" s="45" t="str">
        <f t="shared" si="22"/>
        <v>17418350061</v>
      </c>
      <c r="I223" s="47">
        <f>'Budget Source'!I223</f>
        <v>0</v>
      </c>
      <c r="J223" s="2">
        <f>'Budget Source'!H223</f>
        <v>0</v>
      </c>
      <c r="K223" s="2" t="str">
        <f t="shared" si="23"/>
        <v>Y</v>
      </c>
      <c r="M223" t="s">
        <v>2691</v>
      </c>
      <c r="N223" t="str">
        <f>VLOOKUP(M223,'Budget Source'!J:K,2,FALSE)</f>
        <v>N</v>
      </c>
      <c r="O223" s="16">
        <f t="shared" si="24"/>
        <v>16725366</v>
      </c>
      <c r="P223" s="4">
        <f t="shared" si="25"/>
        <v>0.79289999999999994</v>
      </c>
      <c r="Q223" s="16">
        <f t="shared" si="26"/>
        <v>8342644</v>
      </c>
      <c r="R223" s="4">
        <f t="shared" si="27"/>
        <v>0.39550000000000002</v>
      </c>
    </row>
    <row r="224" spans="1:18" x14ac:dyDescent="0.35">
      <c r="A224" s="45" t="str">
        <f>'Budget Source'!B224</f>
        <v>17</v>
      </c>
      <c r="B224" s="45" t="str">
        <f>'Budget Source'!C224</f>
        <v>4</v>
      </c>
      <c r="C224" s="45" t="str">
        <f>'Budget Source'!D224</f>
        <v>1835</v>
      </c>
      <c r="D224" s="45" t="str">
        <f>'Budget Source'!E224</f>
        <v>0180</v>
      </c>
      <c r="E224" s="45" t="str">
        <f t="shared" si="21"/>
        <v>8</v>
      </c>
      <c r="F224" s="2" t="str">
        <f>'Budget Source'!F224</f>
        <v>17</v>
      </c>
      <c r="G224" s="45" t="str">
        <f>IF('Budget Source'!G224="Y",'Budget Source'!F224&amp;'Budget Source'!C224&amp;'Budget Source'!D224,'Budget Source'!B224&amp;'Budget Source'!C224&amp;'Budget Source'!D224)</f>
        <v>1741835</v>
      </c>
      <c r="H224" s="45" t="str">
        <f t="shared" si="22"/>
        <v>17418350180</v>
      </c>
      <c r="I224" s="47">
        <f>'Budget Source'!I224</f>
        <v>0.29630000000000001</v>
      </c>
      <c r="J224" s="2">
        <f>'Budget Source'!H224</f>
        <v>4716737</v>
      </c>
      <c r="K224" s="2" t="str">
        <f t="shared" si="23"/>
        <v>Y</v>
      </c>
      <c r="M224" t="s">
        <v>2692</v>
      </c>
      <c r="N224" t="str">
        <f>VLOOKUP(M224,'Budget Source'!J:K,2,FALSE)</f>
        <v>N</v>
      </c>
      <c r="O224" s="16">
        <f t="shared" si="24"/>
        <v>14184225</v>
      </c>
      <c r="P224" s="4">
        <f t="shared" si="25"/>
        <v>0.78739999999999999</v>
      </c>
      <c r="Q224" s="16">
        <f t="shared" si="26"/>
        <v>7346110</v>
      </c>
      <c r="R224" s="4">
        <f t="shared" si="27"/>
        <v>0.4078</v>
      </c>
    </row>
    <row r="225" spans="1:18" x14ac:dyDescent="0.35">
      <c r="A225" s="45" t="str">
        <f>'Budget Source'!B225</f>
        <v>17</v>
      </c>
      <c r="B225" s="45" t="str">
        <f>'Budget Source'!C225</f>
        <v>4</v>
      </c>
      <c r="C225" s="45" t="str">
        <f>'Budget Source'!D225</f>
        <v>1835</v>
      </c>
      <c r="D225" s="45" t="str">
        <f>'Budget Source'!E225</f>
        <v>3101</v>
      </c>
      <c r="E225" s="45" t="str">
        <f t="shared" si="21"/>
        <v/>
      </c>
      <c r="F225" s="2" t="str">
        <f>'Budget Source'!F225</f>
        <v>17</v>
      </c>
      <c r="G225" s="45" t="str">
        <f>IF('Budget Source'!G225="Y",'Budget Source'!F225&amp;'Budget Source'!C225&amp;'Budget Source'!D225,'Budget Source'!B225&amp;'Budget Source'!C225&amp;'Budget Source'!D225)</f>
        <v>1741835</v>
      </c>
      <c r="H225" s="45" t="str">
        <f t="shared" si="22"/>
        <v>17418353101</v>
      </c>
      <c r="I225" s="47">
        <f>'Budget Source'!I225</f>
        <v>0</v>
      </c>
      <c r="J225" s="2">
        <f>'Budget Source'!H225</f>
        <v>0</v>
      </c>
      <c r="K225" s="2" t="str">
        <f t="shared" si="23"/>
        <v>Y</v>
      </c>
      <c r="M225" t="s">
        <v>2693</v>
      </c>
      <c r="N225" t="str">
        <f>VLOOKUP(M225,'Budget Source'!J:K,2,FALSE)</f>
        <v>N</v>
      </c>
      <c r="O225" s="16">
        <f t="shared" si="24"/>
        <v>6176661</v>
      </c>
      <c r="P225" s="4">
        <f t="shared" si="25"/>
        <v>0.85289999999999999</v>
      </c>
      <c r="Q225" s="16">
        <f t="shared" si="26"/>
        <v>2360152</v>
      </c>
      <c r="R225" s="4">
        <f t="shared" si="27"/>
        <v>0.32590000000000002</v>
      </c>
    </row>
    <row r="226" spans="1:18" x14ac:dyDescent="0.35">
      <c r="A226" s="45" t="str">
        <f>'Budget Source'!B226</f>
        <v>17</v>
      </c>
      <c r="B226" s="45" t="str">
        <f>'Budget Source'!C226</f>
        <v>4</v>
      </c>
      <c r="C226" s="45" t="str">
        <f>'Budget Source'!D226</f>
        <v>1835</v>
      </c>
      <c r="D226" s="45" t="str">
        <f>'Budget Source'!E226</f>
        <v>3300</v>
      </c>
      <c r="E226" s="45" t="str">
        <f t="shared" si="21"/>
        <v/>
      </c>
      <c r="F226" s="2" t="str">
        <f>'Budget Source'!F226</f>
        <v>17</v>
      </c>
      <c r="G226" s="45" t="str">
        <f>IF('Budget Source'!G226="Y",'Budget Source'!F226&amp;'Budget Source'!C226&amp;'Budget Source'!D226,'Budget Source'!B226&amp;'Budget Source'!C226&amp;'Budget Source'!D226)</f>
        <v>1741835</v>
      </c>
      <c r="H226" s="45" t="str">
        <f t="shared" si="22"/>
        <v>17418353300</v>
      </c>
      <c r="I226" s="47">
        <f>'Budget Source'!I226</f>
        <v>0.51060000000000005</v>
      </c>
      <c r="J226" s="2">
        <f>'Budget Source'!H226</f>
        <v>8128133</v>
      </c>
      <c r="K226" s="2" t="str">
        <f t="shared" si="23"/>
        <v>Y</v>
      </c>
      <c r="M226" t="s">
        <v>2571</v>
      </c>
      <c r="N226" t="str">
        <f>VLOOKUP(M226,'Budget Source'!J:K,2,FALSE)</f>
        <v>Y</v>
      </c>
      <c r="O226" s="16">
        <f t="shared" si="24"/>
        <v>4116510</v>
      </c>
      <c r="P226" s="4">
        <f t="shared" si="25"/>
        <v>0.74670000000000003</v>
      </c>
      <c r="Q226" s="16">
        <f t="shared" si="26"/>
        <v>1094869</v>
      </c>
      <c r="R226" s="4">
        <f t="shared" si="27"/>
        <v>0.1986</v>
      </c>
    </row>
    <row r="227" spans="1:18" x14ac:dyDescent="0.35">
      <c r="A227" s="45" t="str">
        <f>'Budget Source'!B227</f>
        <v>17</v>
      </c>
      <c r="B227" s="45" t="str">
        <f>'Budget Source'!C227</f>
        <v>4</v>
      </c>
      <c r="C227" s="45" t="str">
        <f>'Budget Source'!D227</f>
        <v>7610</v>
      </c>
      <c r="D227" s="45" t="str">
        <f>'Budget Source'!E227</f>
        <v>0022</v>
      </c>
      <c r="E227" s="45" t="str">
        <f t="shared" si="21"/>
        <v/>
      </c>
      <c r="F227" s="2" t="str">
        <f>'Budget Source'!F227</f>
        <v>76</v>
      </c>
      <c r="G227" s="45" t="str">
        <f>IF('Budget Source'!G227="Y",'Budget Source'!F227&amp;'Budget Source'!C227&amp;'Budget Source'!D227,'Budget Source'!B227&amp;'Budget Source'!C227&amp;'Budget Source'!D227)</f>
        <v>7647610</v>
      </c>
      <c r="H227" s="45" t="str">
        <f t="shared" si="22"/>
        <v>76476100022</v>
      </c>
      <c r="I227" s="47">
        <f>'Budget Source'!I227</f>
        <v>0.4032</v>
      </c>
      <c r="J227" s="2">
        <f>'Budget Source'!H227</f>
        <v>389430</v>
      </c>
      <c r="K227" s="2" t="str">
        <f t="shared" si="23"/>
        <v/>
      </c>
      <c r="M227" t="s">
        <v>2824</v>
      </c>
      <c r="N227" t="str">
        <f>VLOOKUP(M227,'Budget Source'!J:K,2,FALSE)</f>
        <v>Y</v>
      </c>
      <c r="O227" s="16">
        <f t="shared" si="24"/>
        <v>0</v>
      </c>
      <c r="P227" s="4">
        <f t="shared" si="25"/>
        <v>0</v>
      </c>
      <c r="Q227" s="16">
        <f t="shared" si="26"/>
        <v>0</v>
      </c>
      <c r="R227" s="4">
        <f t="shared" si="27"/>
        <v>0</v>
      </c>
    </row>
    <row r="228" spans="1:18" x14ac:dyDescent="0.35">
      <c r="A228" s="45" t="str">
        <f>'Budget Source'!B228</f>
        <v>17</v>
      </c>
      <c r="B228" s="45" t="str">
        <f>'Budget Source'!C228</f>
        <v>4</v>
      </c>
      <c r="C228" s="45" t="str">
        <f>'Budget Source'!D228</f>
        <v>7610</v>
      </c>
      <c r="D228" s="45" t="str">
        <f>'Budget Source'!E228</f>
        <v>0061</v>
      </c>
      <c r="E228" s="45" t="str">
        <f t="shared" si="21"/>
        <v/>
      </c>
      <c r="F228" s="2" t="str">
        <f>'Budget Source'!F228</f>
        <v>76</v>
      </c>
      <c r="G228" s="45" t="str">
        <f>IF('Budget Source'!G228="Y",'Budget Source'!F228&amp;'Budget Source'!C228&amp;'Budget Source'!D228,'Budget Source'!B228&amp;'Budget Source'!C228&amp;'Budget Source'!D228)</f>
        <v>7647610</v>
      </c>
      <c r="H228" s="45" t="str">
        <f t="shared" si="22"/>
        <v>76476100061</v>
      </c>
      <c r="I228" s="47">
        <f>'Budget Source'!I228</f>
        <v>0</v>
      </c>
      <c r="J228" s="2">
        <f>'Budget Source'!H228</f>
        <v>0</v>
      </c>
      <c r="K228" s="2" t="str">
        <f t="shared" si="23"/>
        <v/>
      </c>
      <c r="M228" t="s">
        <v>2694</v>
      </c>
      <c r="N228" t="str">
        <f>VLOOKUP(M228,'Budget Source'!J:K,2,FALSE)</f>
        <v>N</v>
      </c>
      <c r="O228" s="16">
        <f t="shared" si="24"/>
        <v>5137622</v>
      </c>
      <c r="P228" s="4">
        <f t="shared" si="25"/>
        <v>0.80559999999999998</v>
      </c>
      <c r="Q228" s="16">
        <f t="shared" si="26"/>
        <v>1986556</v>
      </c>
      <c r="R228" s="4">
        <f t="shared" si="27"/>
        <v>0.3115</v>
      </c>
    </row>
    <row r="229" spans="1:18" x14ac:dyDescent="0.35">
      <c r="A229" s="45" t="str">
        <f>'Budget Source'!B229</f>
        <v>17</v>
      </c>
      <c r="B229" s="45" t="str">
        <f>'Budget Source'!C229</f>
        <v>4</v>
      </c>
      <c r="C229" s="45" t="str">
        <f>'Budget Source'!D229</f>
        <v>7610</v>
      </c>
      <c r="D229" s="45" t="str">
        <f>'Budget Source'!E229</f>
        <v>0180</v>
      </c>
      <c r="E229" s="45" t="str">
        <f t="shared" si="21"/>
        <v>8</v>
      </c>
      <c r="F229" s="2" t="str">
        <f>'Budget Source'!F229</f>
        <v>76</v>
      </c>
      <c r="G229" s="45" t="str">
        <f>IF('Budget Source'!G229="Y",'Budget Source'!F229&amp;'Budget Source'!C229&amp;'Budget Source'!D229,'Budget Source'!B229&amp;'Budget Source'!C229&amp;'Budget Source'!D229)</f>
        <v>7647610</v>
      </c>
      <c r="H229" s="45" t="str">
        <f t="shared" si="22"/>
        <v>76476100180</v>
      </c>
      <c r="I229" s="47">
        <f>'Budget Source'!I229</f>
        <v>4.4600000000000001E-2</v>
      </c>
      <c r="J229" s="2">
        <f>'Budget Source'!H229</f>
        <v>43042</v>
      </c>
      <c r="K229" s="2" t="str">
        <f t="shared" si="23"/>
        <v/>
      </c>
      <c r="M229" t="s">
        <v>2695</v>
      </c>
      <c r="N229" t="str">
        <f>VLOOKUP(M229,'Budget Source'!J:K,2,FALSE)</f>
        <v>N</v>
      </c>
      <c r="O229" s="16">
        <f t="shared" si="24"/>
        <v>10992565</v>
      </c>
      <c r="P229" s="4">
        <f t="shared" si="25"/>
        <v>0.70799999999999996</v>
      </c>
      <c r="Q229" s="16">
        <f t="shared" si="26"/>
        <v>1450248</v>
      </c>
      <c r="R229" s="4">
        <f t="shared" si="27"/>
        <v>9.4200000000000006E-2</v>
      </c>
    </row>
    <row r="230" spans="1:18" x14ac:dyDescent="0.35">
      <c r="A230" s="45" t="str">
        <f>'Budget Source'!B230</f>
        <v>17</v>
      </c>
      <c r="B230" s="45" t="str">
        <f>'Budget Source'!C230</f>
        <v>4</v>
      </c>
      <c r="C230" s="45" t="str">
        <f>'Budget Source'!D230</f>
        <v>7610</v>
      </c>
      <c r="D230" s="45" t="str">
        <f>'Budget Source'!E230</f>
        <v>3101</v>
      </c>
      <c r="E230" s="45" t="str">
        <f t="shared" si="21"/>
        <v/>
      </c>
      <c r="F230" s="2" t="str">
        <f>'Budget Source'!F230</f>
        <v>76</v>
      </c>
      <c r="G230" s="45" t="str">
        <f>IF('Budget Source'!G230="Y",'Budget Source'!F230&amp;'Budget Source'!C230&amp;'Budget Source'!D230,'Budget Source'!B230&amp;'Budget Source'!C230&amp;'Budget Source'!D230)</f>
        <v>7647610</v>
      </c>
      <c r="H230" s="45" t="str">
        <f t="shared" si="22"/>
        <v>76476103101</v>
      </c>
      <c r="I230" s="47">
        <f>'Budget Source'!I230</f>
        <v>0</v>
      </c>
      <c r="J230" s="2">
        <f>'Budget Source'!H230</f>
        <v>0</v>
      </c>
      <c r="K230" s="2" t="str">
        <f t="shared" si="23"/>
        <v/>
      </c>
      <c r="M230" t="s">
        <v>2696</v>
      </c>
      <c r="N230" t="str">
        <f>VLOOKUP(M230,'Budget Source'!J:K,2,FALSE)</f>
        <v>N</v>
      </c>
      <c r="O230" s="16">
        <f t="shared" si="24"/>
        <v>7629601</v>
      </c>
      <c r="P230" s="4">
        <f t="shared" si="25"/>
        <v>0.99909999999999999</v>
      </c>
      <c r="Q230" s="16">
        <f t="shared" si="26"/>
        <v>2302397</v>
      </c>
      <c r="R230" s="4">
        <f t="shared" si="27"/>
        <v>0.30149999999999999</v>
      </c>
    </row>
    <row r="231" spans="1:18" x14ac:dyDescent="0.35">
      <c r="A231" s="45" t="str">
        <f>'Budget Source'!B231</f>
        <v>17</v>
      </c>
      <c r="B231" s="45" t="str">
        <f>'Budget Source'!C231</f>
        <v>4</v>
      </c>
      <c r="C231" s="45" t="str">
        <f>'Budget Source'!D231</f>
        <v>7610</v>
      </c>
      <c r="D231" s="45" t="str">
        <f>'Budget Source'!E231</f>
        <v>3300</v>
      </c>
      <c r="E231" s="45" t="str">
        <f t="shared" si="21"/>
        <v/>
      </c>
      <c r="F231" s="2" t="str">
        <f>'Budget Source'!F231</f>
        <v>76</v>
      </c>
      <c r="G231" s="45" t="str">
        <f>IF('Budget Source'!G231="Y",'Budget Source'!F231&amp;'Budget Source'!C231&amp;'Budget Source'!D231,'Budget Source'!B231&amp;'Budget Source'!C231&amp;'Budget Source'!D231)</f>
        <v>7647610</v>
      </c>
      <c r="H231" s="45" t="str">
        <f t="shared" si="22"/>
        <v>76476103300</v>
      </c>
      <c r="I231" s="47">
        <f>'Budget Source'!I231</f>
        <v>0.29360000000000003</v>
      </c>
      <c r="J231" s="2">
        <f>'Budget Source'!H231</f>
        <v>283341</v>
      </c>
      <c r="K231" s="2" t="str">
        <f t="shared" si="23"/>
        <v/>
      </c>
      <c r="M231" t="s">
        <v>2825</v>
      </c>
      <c r="N231" t="str">
        <f>VLOOKUP(M231,'Budget Source'!J:K,2,FALSE)</f>
        <v>Y</v>
      </c>
      <c r="O231" s="16">
        <f t="shared" si="24"/>
        <v>0</v>
      </c>
      <c r="P231" s="4">
        <f t="shared" si="25"/>
        <v>0</v>
      </c>
      <c r="Q231" s="16">
        <f t="shared" si="26"/>
        <v>0</v>
      </c>
      <c r="R231" s="4">
        <f t="shared" si="27"/>
        <v>0</v>
      </c>
    </row>
    <row r="232" spans="1:18" x14ac:dyDescent="0.35">
      <c r="A232" s="45" t="str">
        <f>'Budget Source'!B232</f>
        <v>18</v>
      </c>
      <c r="B232" s="45" t="str">
        <f>'Budget Source'!C232</f>
        <v>4</v>
      </c>
      <c r="C232" s="45" t="str">
        <f>'Budget Source'!D232</f>
        <v>1875</v>
      </c>
      <c r="D232" s="45" t="str">
        <f>'Budget Source'!E232</f>
        <v>0061</v>
      </c>
      <c r="E232" s="45" t="str">
        <f t="shared" si="21"/>
        <v/>
      </c>
      <c r="F232" s="2" t="str">
        <f>'Budget Source'!F232</f>
        <v/>
      </c>
      <c r="G232" s="45" t="str">
        <f>IF('Budget Source'!G232="Y",'Budget Source'!F232&amp;'Budget Source'!C232&amp;'Budget Source'!D232,'Budget Source'!B232&amp;'Budget Source'!C232&amp;'Budget Source'!D232)</f>
        <v>1841875</v>
      </c>
      <c r="H232" s="45" t="str">
        <f t="shared" si="22"/>
        <v>18418750061</v>
      </c>
      <c r="I232" s="47">
        <f>'Budget Source'!I232</f>
        <v>0</v>
      </c>
      <c r="J232" s="2">
        <f>'Budget Source'!H232</f>
        <v>0</v>
      </c>
      <c r="K232" s="2" t="str">
        <f t="shared" si="23"/>
        <v/>
      </c>
      <c r="M232" t="s">
        <v>2697</v>
      </c>
      <c r="N232" t="str">
        <f>VLOOKUP(M232,'Budget Source'!J:K,2,FALSE)</f>
        <v>N</v>
      </c>
      <c r="O232" s="16">
        <f t="shared" si="24"/>
        <v>3262884</v>
      </c>
      <c r="P232" s="4">
        <f t="shared" si="25"/>
        <v>0.99790000000000001</v>
      </c>
      <c r="Q232" s="16">
        <f t="shared" si="26"/>
        <v>1777763</v>
      </c>
      <c r="R232" s="4">
        <f t="shared" si="27"/>
        <v>0.54369999999999996</v>
      </c>
    </row>
    <row r="233" spans="1:18" x14ac:dyDescent="0.35">
      <c r="A233" s="45" t="str">
        <f>'Budget Source'!B233</f>
        <v>18</v>
      </c>
      <c r="B233" s="45" t="str">
        <f>'Budget Source'!C233</f>
        <v>4</v>
      </c>
      <c r="C233" s="45" t="str">
        <f>'Budget Source'!D233</f>
        <v>1875</v>
      </c>
      <c r="D233" s="45" t="str">
        <f>'Budget Source'!E233</f>
        <v>0180</v>
      </c>
      <c r="E233" s="45" t="str">
        <f t="shared" si="21"/>
        <v>8</v>
      </c>
      <c r="F233" s="2" t="str">
        <f>'Budget Source'!F233</f>
        <v/>
      </c>
      <c r="G233" s="45" t="str">
        <f>IF('Budget Source'!G233="Y",'Budget Source'!F233&amp;'Budget Source'!C233&amp;'Budget Source'!D233,'Budget Source'!B233&amp;'Budget Source'!C233&amp;'Budget Source'!D233)</f>
        <v>1841875</v>
      </c>
      <c r="H233" s="45" t="str">
        <f t="shared" si="22"/>
        <v>18418750180</v>
      </c>
      <c r="I233" s="47">
        <f>'Budget Source'!I233</f>
        <v>0.41089999999999999</v>
      </c>
      <c r="J233" s="2">
        <f>'Budget Source'!H233</f>
        <v>3206527</v>
      </c>
      <c r="K233" s="2" t="str">
        <f t="shared" si="23"/>
        <v/>
      </c>
      <c r="M233" t="s">
        <v>2698</v>
      </c>
      <c r="N233" t="str">
        <f>VLOOKUP(M233,'Budget Source'!J:K,2,FALSE)</f>
        <v>N</v>
      </c>
      <c r="O233" s="16">
        <f t="shared" si="24"/>
        <v>2531548</v>
      </c>
      <c r="P233" s="4">
        <f t="shared" si="25"/>
        <v>0.86599999999999999</v>
      </c>
      <c r="Q233" s="16">
        <f t="shared" si="26"/>
        <v>966724</v>
      </c>
      <c r="R233" s="4">
        <f t="shared" si="27"/>
        <v>0.33069999999999999</v>
      </c>
    </row>
    <row r="234" spans="1:18" x14ac:dyDescent="0.35">
      <c r="A234" s="45" t="str">
        <f>'Budget Source'!B234</f>
        <v>18</v>
      </c>
      <c r="B234" s="45" t="str">
        <f>'Budget Source'!C234</f>
        <v>4</v>
      </c>
      <c r="C234" s="45" t="str">
        <f>'Budget Source'!D234</f>
        <v>1875</v>
      </c>
      <c r="D234" s="45" t="str">
        <f>'Budget Source'!E234</f>
        <v>0186</v>
      </c>
      <c r="E234" s="45" t="str">
        <f t="shared" si="21"/>
        <v>8</v>
      </c>
      <c r="F234" s="2" t="str">
        <f>'Budget Source'!F234</f>
        <v/>
      </c>
      <c r="G234" s="45" t="str">
        <f>IF('Budget Source'!G234="Y",'Budget Source'!F234&amp;'Budget Source'!C234&amp;'Budget Source'!D234,'Budget Source'!B234&amp;'Budget Source'!C234&amp;'Budget Source'!D234)</f>
        <v>1841875</v>
      </c>
      <c r="H234" s="45" t="str">
        <f t="shared" si="22"/>
        <v>18418750186</v>
      </c>
      <c r="I234" s="47">
        <f>'Budget Source'!I234</f>
        <v>3.3599999999999998E-2</v>
      </c>
      <c r="J234" s="2">
        <f>'Budget Source'!H234</f>
        <v>262203</v>
      </c>
      <c r="K234" s="2" t="str">
        <f t="shared" si="23"/>
        <v/>
      </c>
      <c r="M234" t="s">
        <v>2699</v>
      </c>
      <c r="N234" t="str">
        <f>VLOOKUP(M234,'Budget Source'!J:K,2,FALSE)</f>
        <v>N</v>
      </c>
      <c r="O234" s="16">
        <f t="shared" si="24"/>
        <v>3800490</v>
      </c>
      <c r="P234" s="4">
        <f t="shared" si="25"/>
        <v>0.96560000000000001</v>
      </c>
      <c r="Q234" s="16">
        <f t="shared" si="26"/>
        <v>1416525</v>
      </c>
      <c r="R234" s="4">
        <f t="shared" si="27"/>
        <v>0.3599</v>
      </c>
    </row>
    <row r="235" spans="1:18" x14ac:dyDescent="0.35">
      <c r="A235" s="45" t="str">
        <f>'Budget Source'!B235</f>
        <v>18</v>
      </c>
      <c r="B235" s="45" t="str">
        <f>'Budget Source'!C235</f>
        <v>4</v>
      </c>
      <c r="C235" s="45" t="str">
        <f>'Budget Source'!D235</f>
        <v>1875</v>
      </c>
      <c r="D235" s="45" t="str">
        <f>'Budget Source'!E235</f>
        <v>3101</v>
      </c>
      <c r="E235" s="45" t="str">
        <f t="shared" si="21"/>
        <v/>
      </c>
      <c r="F235" s="2" t="str">
        <f>'Budget Source'!F235</f>
        <v/>
      </c>
      <c r="G235" s="45" t="str">
        <f>IF('Budget Source'!G235="Y",'Budget Source'!F235&amp;'Budget Source'!C235&amp;'Budget Source'!D235,'Budget Source'!B235&amp;'Budget Source'!C235&amp;'Budget Source'!D235)</f>
        <v>1841875</v>
      </c>
      <c r="H235" s="45" t="str">
        <f t="shared" si="22"/>
        <v>18418753101</v>
      </c>
      <c r="I235" s="47">
        <f>'Budget Source'!I235</f>
        <v>0</v>
      </c>
      <c r="J235" s="2">
        <f>'Budget Source'!H235</f>
        <v>0</v>
      </c>
      <c r="K235" s="2" t="str">
        <f t="shared" si="23"/>
        <v/>
      </c>
      <c r="M235" t="s">
        <v>2700</v>
      </c>
      <c r="N235" t="str">
        <f>VLOOKUP(M235,'Budget Source'!J:K,2,FALSE)</f>
        <v>N</v>
      </c>
      <c r="O235" s="16">
        <f t="shared" si="24"/>
        <v>3087291</v>
      </c>
      <c r="P235" s="4">
        <f t="shared" si="25"/>
        <v>0.93320000000000003</v>
      </c>
      <c r="Q235" s="16">
        <f t="shared" si="26"/>
        <v>1082140</v>
      </c>
      <c r="R235" s="4">
        <f t="shared" si="27"/>
        <v>0.3271</v>
      </c>
    </row>
    <row r="236" spans="1:18" x14ac:dyDescent="0.35">
      <c r="A236" s="45" t="str">
        <f>'Budget Source'!B236</f>
        <v>18</v>
      </c>
      <c r="B236" s="45" t="str">
        <f>'Budget Source'!C236</f>
        <v>4</v>
      </c>
      <c r="C236" s="45" t="str">
        <f>'Budget Source'!D236</f>
        <v>1875</v>
      </c>
      <c r="D236" s="45" t="str">
        <f>'Budget Source'!E236</f>
        <v>3300</v>
      </c>
      <c r="E236" s="45" t="str">
        <f t="shared" si="21"/>
        <v/>
      </c>
      <c r="F236" s="2" t="str">
        <f>'Budget Source'!F236</f>
        <v/>
      </c>
      <c r="G236" s="45" t="str">
        <f>IF('Budget Source'!G236="Y",'Budget Source'!F236&amp;'Budget Source'!C236&amp;'Budget Source'!D236,'Budget Source'!B236&amp;'Budget Source'!C236&amp;'Budget Source'!D236)</f>
        <v>1841875</v>
      </c>
      <c r="H236" s="45" t="str">
        <f t="shared" si="22"/>
        <v>18418753300</v>
      </c>
      <c r="I236" s="47">
        <f>'Budget Source'!I236</f>
        <v>0.62239999999999995</v>
      </c>
      <c r="J236" s="2">
        <f>'Budget Source'!H236</f>
        <v>4857002</v>
      </c>
      <c r="K236" s="2" t="str">
        <f t="shared" si="23"/>
        <v/>
      </c>
      <c r="M236" t="s">
        <v>2701</v>
      </c>
      <c r="N236" t="str">
        <f>VLOOKUP(M236,'Budget Source'!J:K,2,FALSE)</f>
        <v>N</v>
      </c>
      <c r="O236" s="16">
        <f t="shared" si="24"/>
        <v>8265630</v>
      </c>
      <c r="P236" s="4">
        <f t="shared" si="25"/>
        <v>0.8822000000000001</v>
      </c>
      <c r="Q236" s="16">
        <f t="shared" si="26"/>
        <v>2525037</v>
      </c>
      <c r="R236" s="4">
        <f t="shared" si="27"/>
        <v>0.26950000000000002</v>
      </c>
    </row>
    <row r="237" spans="1:18" x14ac:dyDescent="0.35">
      <c r="A237" s="45" t="str">
        <f>'Budget Source'!B237</f>
        <v>18</v>
      </c>
      <c r="B237" s="45" t="str">
        <f>'Budget Source'!C237</f>
        <v>4</v>
      </c>
      <c r="C237" s="45" t="str">
        <f>'Budget Source'!D237</f>
        <v>1885</v>
      </c>
      <c r="D237" s="45" t="str">
        <f>'Budget Source'!E237</f>
        <v>0061</v>
      </c>
      <c r="E237" s="45" t="str">
        <f t="shared" si="21"/>
        <v/>
      </c>
      <c r="F237" s="2" t="str">
        <f>'Budget Source'!F237</f>
        <v/>
      </c>
      <c r="G237" s="45" t="str">
        <f>IF('Budget Source'!G237="Y",'Budget Source'!F237&amp;'Budget Source'!C237&amp;'Budget Source'!D237,'Budget Source'!B237&amp;'Budget Source'!C237&amp;'Budget Source'!D237)</f>
        <v>1841885</v>
      </c>
      <c r="H237" s="45" t="str">
        <f t="shared" si="22"/>
        <v>18418850061</v>
      </c>
      <c r="I237" s="47">
        <f>'Budget Source'!I237</f>
        <v>0</v>
      </c>
      <c r="J237" s="2">
        <f>'Budget Source'!H237</f>
        <v>0</v>
      </c>
      <c r="K237" s="2" t="str">
        <f t="shared" si="23"/>
        <v/>
      </c>
      <c r="M237" t="s">
        <v>2826</v>
      </c>
      <c r="N237" t="str">
        <f>VLOOKUP(M237,'Budget Source'!J:K,2,FALSE)</f>
        <v>Y</v>
      </c>
      <c r="O237" s="16">
        <f t="shared" si="24"/>
        <v>0</v>
      </c>
      <c r="P237" s="4">
        <f t="shared" si="25"/>
        <v>0</v>
      </c>
      <c r="Q237" s="16">
        <f t="shared" si="26"/>
        <v>0</v>
      </c>
      <c r="R237" s="4">
        <f t="shared" si="27"/>
        <v>0</v>
      </c>
    </row>
    <row r="238" spans="1:18" x14ac:dyDescent="0.35">
      <c r="A238" s="45" t="str">
        <f>'Budget Source'!B238</f>
        <v>18</v>
      </c>
      <c r="B238" s="45" t="str">
        <f>'Budget Source'!C238</f>
        <v>4</v>
      </c>
      <c r="C238" s="45" t="str">
        <f>'Budget Source'!D238</f>
        <v>1885</v>
      </c>
      <c r="D238" s="45" t="str">
        <f>'Budget Source'!E238</f>
        <v>0180</v>
      </c>
      <c r="E238" s="45" t="str">
        <f t="shared" si="21"/>
        <v>8</v>
      </c>
      <c r="F238" s="2" t="str">
        <f>'Budget Source'!F238</f>
        <v/>
      </c>
      <c r="G238" s="45" t="str">
        <f>IF('Budget Source'!G238="Y",'Budget Source'!F238&amp;'Budget Source'!C238&amp;'Budget Source'!D238,'Budget Source'!B238&amp;'Budget Source'!C238&amp;'Budget Source'!D238)</f>
        <v>1841885</v>
      </c>
      <c r="H238" s="45" t="str">
        <f t="shared" si="22"/>
        <v>18418850180</v>
      </c>
      <c r="I238" s="47">
        <f>'Budget Source'!I238</f>
        <v>0.41549999999999998</v>
      </c>
      <c r="J238" s="2">
        <f>'Budget Source'!H238</f>
        <v>1439324</v>
      </c>
      <c r="K238" s="2" t="str">
        <f t="shared" si="23"/>
        <v/>
      </c>
      <c r="M238" t="s">
        <v>2827</v>
      </c>
      <c r="N238" t="str">
        <f>VLOOKUP(M238,'Budget Source'!J:K,2,FALSE)</f>
        <v>Y</v>
      </c>
      <c r="O238" s="16">
        <f t="shared" si="24"/>
        <v>0</v>
      </c>
      <c r="P238" s="4">
        <f t="shared" si="25"/>
        <v>0</v>
      </c>
      <c r="Q238" s="16">
        <f t="shared" si="26"/>
        <v>0</v>
      </c>
      <c r="R238" s="4">
        <f t="shared" si="27"/>
        <v>0</v>
      </c>
    </row>
    <row r="239" spans="1:18" x14ac:dyDescent="0.35">
      <c r="A239" s="45" t="str">
        <f>'Budget Source'!B239</f>
        <v>18</v>
      </c>
      <c r="B239" s="45" t="str">
        <f>'Budget Source'!C239</f>
        <v>4</v>
      </c>
      <c r="C239" s="45" t="str">
        <f>'Budget Source'!D239</f>
        <v>1885</v>
      </c>
      <c r="D239" s="45" t="str">
        <f>'Budget Source'!E239</f>
        <v>3101</v>
      </c>
      <c r="E239" s="45" t="str">
        <f t="shared" si="21"/>
        <v/>
      </c>
      <c r="F239" s="2" t="str">
        <f>'Budget Source'!F239</f>
        <v/>
      </c>
      <c r="G239" s="45" t="str">
        <f>IF('Budget Source'!G239="Y",'Budget Source'!F239&amp;'Budget Source'!C239&amp;'Budget Source'!D239,'Budget Source'!B239&amp;'Budget Source'!C239&amp;'Budget Source'!D239)</f>
        <v>1841885</v>
      </c>
      <c r="H239" s="45" t="str">
        <f t="shared" si="22"/>
        <v>18418853101</v>
      </c>
      <c r="I239" s="47">
        <f>'Budget Source'!I239</f>
        <v>0</v>
      </c>
      <c r="J239" s="2">
        <f>'Budget Source'!H239</f>
        <v>0</v>
      </c>
      <c r="K239" s="2" t="str">
        <f t="shared" si="23"/>
        <v/>
      </c>
      <c r="M239" t="s">
        <v>2702</v>
      </c>
      <c r="N239" t="str">
        <f>VLOOKUP(M239,'Budget Source'!J:K,2,FALSE)</f>
        <v>N</v>
      </c>
      <c r="O239" s="16">
        <f t="shared" si="24"/>
        <v>2973910</v>
      </c>
      <c r="P239" s="4">
        <f t="shared" si="25"/>
        <v>1.0652999999999999</v>
      </c>
      <c r="Q239" s="16">
        <f t="shared" si="26"/>
        <v>1245899</v>
      </c>
      <c r="R239" s="4">
        <f t="shared" si="27"/>
        <v>0.44629999999999997</v>
      </c>
    </row>
    <row r="240" spans="1:18" x14ac:dyDescent="0.35">
      <c r="A240" s="45" t="str">
        <f>'Budget Source'!B240</f>
        <v>18</v>
      </c>
      <c r="B240" s="45" t="str">
        <f>'Budget Source'!C240</f>
        <v>4</v>
      </c>
      <c r="C240" s="45" t="str">
        <f>'Budget Source'!D240</f>
        <v>1885</v>
      </c>
      <c r="D240" s="45" t="str">
        <f>'Budget Source'!E240</f>
        <v>3300</v>
      </c>
      <c r="E240" s="45" t="str">
        <f t="shared" si="21"/>
        <v/>
      </c>
      <c r="F240" s="2" t="str">
        <f>'Budget Source'!F240</f>
        <v/>
      </c>
      <c r="G240" s="45" t="str">
        <f>IF('Budget Source'!G240="Y",'Budget Source'!F240&amp;'Budget Source'!C240&amp;'Budget Source'!D240,'Budget Source'!B240&amp;'Budget Source'!C240&amp;'Budget Source'!D240)</f>
        <v>1841885</v>
      </c>
      <c r="H240" s="45" t="str">
        <f t="shared" si="22"/>
        <v>18418853300</v>
      </c>
      <c r="I240" s="47">
        <f>'Budget Source'!I240</f>
        <v>0.50249999999999995</v>
      </c>
      <c r="J240" s="2">
        <f>'Budget Source'!H240</f>
        <v>1740699</v>
      </c>
      <c r="K240" s="2" t="str">
        <f t="shared" si="23"/>
        <v/>
      </c>
      <c r="M240" t="s">
        <v>2703</v>
      </c>
      <c r="N240" t="str">
        <f>VLOOKUP(M240,'Budget Source'!J:K,2,FALSE)</f>
        <v>N</v>
      </c>
      <c r="O240" s="16">
        <f t="shared" si="24"/>
        <v>4778439</v>
      </c>
      <c r="P240" s="4">
        <f t="shared" si="25"/>
        <v>0.76469999999999994</v>
      </c>
      <c r="Q240" s="16">
        <f t="shared" si="26"/>
        <v>1039480</v>
      </c>
      <c r="R240" s="4">
        <f t="shared" si="27"/>
        <v>0.26329999999999998</v>
      </c>
    </row>
    <row r="241" spans="1:18" x14ac:dyDescent="0.35">
      <c r="A241" s="45" t="str">
        <f>'Budget Source'!B241</f>
        <v>18</v>
      </c>
      <c r="B241" s="45" t="str">
        <f>'Budget Source'!C241</f>
        <v>4</v>
      </c>
      <c r="C241" s="45" t="str">
        <f>'Budget Source'!D241</f>
        <v>1895</v>
      </c>
      <c r="D241" s="45" t="str">
        <f>'Budget Source'!E241</f>
        <v>0061</v>
      </c>
      <c r="E241" s="45" t="str">
        <f t="shared" si="21"/>
        <v/>
      </c>
      <c r="F241" s="2" t="str">
        <f>'Budget Source'!F241</f>
        <v/>
      </c>
      <c r="G241" s="45" t="str">
        <f>IF('Budget Source'!G241="Y",'Budget Source'!F241&amp;'Budget Source'!C241&amp;'Budget Source'!D241,'Budget Source'!B241&amp;'Budget Source'!C241&amp;'Budget Source'!D241)</f>
        <v>1841895</v>
      </c>
      <c r="H241" s="45" t="str">
        <f t="shared" si="22"/>
        <v>18418950061</v>
      </c>
      <c r="I241" s="47">
        <f>'Budget Source'!I241</f>
        <v>0</v>
      </c>
      <c r="J241" s="2">
        <f>'Budget Source'!H241</f>
        <v>0</v>
      </c>
      <c r="K241" s="2" t="str">
        <f t="shared" si="23"/>
        <v/>
      </c>
      <c r="M241" t="s">
        <v>2704</v>
      </c>
      <c r="N241" t="str">
        <f>VLOOKUP(M241,'Budget Source'!J:K,2,FALSE)</f>
        <v>N</v>
      </c>
      <c r="O241" s="16">
        <f t="shared" si="24"/>
        <v>3443737</v>
      </c>
      <c r="P241" s="4">
        <f t="shared" si="25"/>
        <v>1.1844999999999999</v>
      </c>
      <c r="Q241" s="16">
        <f t="shared" si="26"/>
        <v>1341735</v>
      </c>
      <c r="R241" s="4">
        <f t="shared" si="27"/>
        <v>0.46150000000000002</v>
      </c>
    </row>
    <row r="242" spans="1:18" x14ac:dyDescent="0.35">
      <c r="A242" s="45" t="str">
        <f>'Budget Source'!B242</f>
        <v>18</v>
      </c>
      <c r="B242" s="45" t="str">
        <f>'Budget Source'!C242</f>
        <v>4</v>
      </c>
      <c r="C242" s="45" t="str">
        <f>'Budget Source'!D242</f>
        <v>1895</v>
      </c>
      <c r="D242" s="45" t="str">
        <f>'Budget Source'!E242</f>
        <v>0180</v>
      </c>
      <c r="E242" s="45" t="str">
        <f t="shared" si="21"/>
        <v>8</v>
      </c>
      <c r="F242" s="2" t="str">
        <f>'Budget Source'!F242</f>
        <v/>
      </c>
      <c r="G242" s="45" t="str">
        <f>IF('Budget Source'!G242="Y",'Budget Source'!F242&amp;'Budget Source'!C242&amp;'Budget Source'!D242,'Budget Source'!B242&amp;'Budget Source'!C242&amp;'Budget Source'!D242)</f>
        <v>1841895</v>
      </c>
      <c r="H242" s="45" t="str">
        <f t="shared" si="22"/>
        <v>18418950180</v>
      </c>
      <c r="I242" s="47">
        <f>'Budget Source'!I242</f>
        <v>0.15179999999999999</v>
      </c>
      <c r="J242" s="2">
        <f>'Budget Source'!H242</f>
        <v>452666</v>
      </c>
      <c r="K242" s="2" t="str">
        <f t="shared" si="23"/>
        <v/>
      </c>
      <c r="M242" t="s">
        <v>2705</v>
      </c>
      <c r="N242" t="str">
        <f>VLOOKUP(M242,'Budget Source'!J:K,2,FALSE)</f>
        <v>N</v>
      </c>
      <c r="O242" s="16">
        <f t="shared" si="24"/>
        <v>598812</v>
      </c>
      <c r="P242" s="4">
        <f t="shared" si="25"/>
        <v>3.0045000000000002</v>
      </c>
      <c r="Q242" s="16">
        <f t="shared" si="26"/>
        <v>263302</v>
      </c>
      <c r="R242" s="4">
        <f t="shared" si="27"/>
        <v>1.3210999999999999</v>
      </c>
    </row>
    <row r="243" spans="1:18" x14ac:dyDescent="0.35">
      <c r="A243" s="45" t="str">
        <f>'Budget Source'!B243</f>
        <v>18</v>
      </c>
      <c r="B243" s="45" t="str">
        <f>'Budget Source'!C243</f>
        <v>4</v>
      </c>
      <c r="C243" s="45" t="str">
        <f>'Budget Source'!D243</f>
        <v>1895</v>
      </c>
      <c r="D243" s="45" t="str">
        <f>'Budget Source'!E243</f>
        <v>0186</v>
      </c>
      <c r="E243" s="45" t="str">
        <f t="shared" si="21"/>
        <v>8</v>
      </c>
      <c r="F243" s="2" t="str">
        <f>'Budget Source'!F243</f>
        <v/>
      </c>
      <c r="G243" s="45" t="str">
        <f>IF('Budget Source'!G243="Y",'Budget Source'!F243&amp;'Budget Source'!C243&amp;'Budget Source'!D243,'Budget Source'!B243&amp;'Budget Source'!C243&amp;'Budget Source'!D243)</f>
        <v>1841895</v>
      </c>
      <c r="H243" s="45" t="str">
        <f t="shared" si="22"/>
        <v>18418950186</v>
      </c>
      <c r="I243" s="47">
        <f>'Budget Source'!I243</f>
        <v>7.0800000000000002E-2</v>
      </c>
      <c r="J243" s="2">
        <f>'Budget Source'!H243</f>
        <v>211125</v>
      </c>
      <c r="K243" s="2" t="str">
        <f t="shared" si="23"/>
        <v/>
      </c>
      <c r="M243" t="s">
        <v>2706</v>
      </c>
      <c r="N243" t="str">
        <f>VLOOKUP(M243,'Budget Source'!J:K,2,FALSE)</f>
        <v>N</v>
      </c>
      <c r="O243" s="16">
        <f t="shared" si="24"/>
        <v>5235935</v>
      </c>
      <c r="P243" s="4">
        <f t="shared" si="25"/>
        <v>1.1272</v>
      </c>
      <c r="Q243" s="16">
        <f t="shared" si="26"/>
        <v>3204177</v>
      </c>
      <c r="R243" s="4">
        <f t="shared" si="27"/>
        <v>0.68979999999999997</v>
      </c>
    </row>
    <row r="244" spans="1:18" x14ac:dyDescent="0.35">
      <c r="A244" s="45" t="str">
        <f>'Budget Source'!B244</f>
        <v>18</v>
      </c>
      <c r="B244" s="45" t="str">
        <f>'Budget Source'!C244</f>
        <v>4</v>
      </c>
      <c r="C244" s="45" t="str">
        <f>'Budget Source'!D244</f>
        <v>1895</v>
      </c>
      <c r="D244" s="45" t="str">
        <f>'Budget Source'!E244</f>
        <v>3101</v>
      </c>
      <c r="E244" s="45" t="str">
        <f t="shared" si="21"/>
        <v/>
      </c>
      <c r="F244" s="2" t="str">
        <f>'Budget Source'!F244</f>
        <v/>
      </c>
      <c r="G244" s="45" t="str">
        <f>IF('Budget Source'!G244="Y",'Budget Source'!F244&amp;'Budget Source'!C244&amp;'Budget Source'!D244,'Budget Source'!B244&amp;'Budget Source'!C244&amp;'Budget Source'!D244)</f>
        <v>1841895</v>
      </c>
      <c r="H244" s="45" t="str">
        <f t="shared" si="22"/>
        <v>18418953101</v>
      </c>
      <c r="I244" s="47">
        <f>'Budget Source'!I244</f>
        <v>0</v>
      </c>
      <c r="J244" s="2">
        <f>'Budget Source'!H244</f>
        <v>0</v>
      </c>
      <c r="K244" s="2" t="str">
        <f t="shared" si="23"/>
        <v/>
      </c>
      <c r="M244" t="s">
        <v>2707</v>
      </c>
      <c r="N244" t="str">
        <f>VLOOKUP(M244,'Budget Source'!J:K,2,FALSE)</f>
        <v>N</v>
      </c>
      <c r="O244" s="16">
        <f t="shared" si="24"/>
        <v>8026463</v>
      </c>
      <c r="P244" s="4">
        <f t="shared" si="25"/>
        <v>1.1221999999999999</v>
      </c>
      <c r="Q244" s="16">
        <f t="shared" si="26"/>
        <v>1096468</v>
      </c>
      <c r="R244" s="4">
        <f t="shared" si="27"/>
        <v>0.15329999999999999</v>
      </c>
    </row>
    <row r="245" spans="1:18" x14ac:dyDescent="0.35">
      <c r="A245" s="45" t="str">
        <f>'Budget Source'!B245</f>
        <v>18</v>
      </c>
      <c r="B245" s="45" t="str">
        <f>'Budget Source'!C245</f>
        <v>4</v>
      </c>
      <c r="C245" s="45" t="str">
        <f>'Budget Source'!D245</f>
        <v>1895</v>
      </c>
      <c r="D245" s="45" t="str">
        <f>'Budget Source'!E245</f>
        <v>3300</v>
      </c>
      <c r="E245" s="45" t="str">
        <f t="shared" si="21"/>
        <v/>
      </c>
      <c r="F245" s="2" t="str">
        <f>'Budget Source'!F245</f>
        <v/>
      </c>
      <c r="G245" s="45" t="str">
        <f>IF('Budget Source'!G245="Y",'Budget Source'!F245&amp;'Budget Source'!C245&amp;'Budget Source'!D245,'Budget Source'!B245&amp;'Budget Source'!C245&amp;'Budget Source'!D245)</f>
        <v>1841895</v>
      </c>
      <c r="H245" s="45" t="str">
        <f t="shared" si="22"/>
        <v>18418953300</v>
      </c>
      <c r="I245" s="47">
        <f>'Budget Source'!I245</f>
        <v>0.58330000000000004</v>
      </c>
      <c r="J245" s="2">
        <f>'Budget Source'!H245</f>
        <v>1739393</v>
      </c>
      <c r="K245" s="2" t="str">
        <f t="shared" si="23"/>
        <v/>
      </c>
      <c r="M245" t="s">
        <v>2828</v>
      </c>
      <c r="N245" t="str">
        <f>VLOOKUP(M245,'Budget Source'!J:K,2,FALSE)</f>
        <v>Y</v>
      </c>
      <c r="O245" s="16">
        <f t="shared" si="24"/>
        <v>0</v>
      </c>
      <c r="P245" s="4">
        <f t="shared" si="25"/>
        <v>0</v>
      </c>
      <c r="Q245" s="16">
        <f t="shared" si="26"/>
        <v>0</v>
      </c>
      <c r="R245" s="4">
        <f t="shared" si="27"/>
        <v>0</v>
      </c>
    </row>
    <row r="246" spans="1:18" x14ac:dyDescent="0.35">
      <c r="A246" s="45" t="str">
        <f>'Budget Source'!B246</f>
        <v>18</v>
      </c>
      <c r="B246" s="45" t="str">
        <f>'Budget Source'!C246</f>
        <v>4</v>
      </c>
      <c r="C246" s="45" t="str">
        <f>'Budget Source'!D246</f>
        <v>1900</v>
      </c>
      <c r="D246" s="45" t="str">
        <f>'Budget Source'!E246</f>
        <v>0061</v>
      </c>
      <c r="E246" s="45" t="str">
        <f t="shared" si="21"/>
        <v/>
      </c>
      <c r="F246" s="2" t="str">
        <f>'Budget Source'!F246</f>
        <v/>
      </c>
      <c r="G246" s="45" t="str">
        <f>IF('Budget Source'!G246="Y",'Budget Source'!F246&amp;'Budget Source'!C246&amp;'Budget Source'!D246,'Budget Source'!B246&amp;'Budget Source'!C246&amp;'Budget Source'!D246)</f>
        <v>1841900</v>
      </c>
      <c r="H246" s="45" t="str">
        <f t="shared" si="22"/>
        <v>18419000061</v>
      </c>
      <c r="I246" s="47">
        <f>'Budget Source'!I246</f>
        <v>0</v>
      </c>
      <c r="J246" s="2">
        <f>'Budget Source'!H246</f>
        <v>0</v>
      </c>
      <c r="K246" s="2" t="str">
        <f t="shared" si="23"/>
        <v/>
      </c>
      <c r="M246" t="s">
        <v>2708</v>
      </c>
      <c r="N246" t="str">
        <f>VLOOKUP(M246,'Budget Source'!J:K,2,FALSE)</f>
        <v>N</v>
      </c>
      <c r="O246" s="16">
        <f t="shared" si="24"/>
        <v>5067719</v>
      </c>
      <c r="P246" s="4">
        <f t="shared" si="25"/>
        <v>1.4849999999999999</v>
      </c>
      <c r="Q246" s="16">
        <f t="shared" si="26"/>
        <v>2689529</v>
      </c>
      <c r="R246" s="4">
        <f t="shared" si="27"/>
        <v>0.78900000000000003</v>
      </c>
    </row>
    <row r="247" spans="1:18" x14ac:dyDescent="0.35">
      <c r="A247" s="45" t="str">
        <f>'Budget Source'!B247</f>
        <v>18</v>
      </c>
      <c r="B247" s="45" t="str">
        <f>'Budget Source'!C247</f>
        <v>4</v>
      </c>
      <c r="C247" s="45" t="str">
        <f>'Budget Source'!D247</f>
        <v>1900</v>
      </c>
      <c r="D247" s="45" t="str">
        <f>'Budget Source'!E247</f>
        <v>0180</v>
      </c>
      <c r="E247" s="45" t="str">
        <f t="shared" si="21"/>
        <v>8</v>
      </c>
      <c r="F247" s="2" t="str">
        <f>'Budget Source'!F247</f>
        <v/>
      </c>
      <c r="G247" s="45" t="str">
        <f>IF('Budget Source'!G247="Y",'Budget Source'!F247&amp;'Budget Source'!C247&amp;'Budget Source'!D247,'Budget Source'!B247&amp;'Budget Source'!C247&amp;'Budget Source'!D247)</f>
        <v>1841900</v>
      </c>
      <c r="H247" s="45" t="str">
        <f t="shared" si="22"/>
        <v>18419000180</v>
      </c>
      <c r="I247" s="47">
        <f>'Budget Source'!I247</f>
        <v>0.39989999999999998</v>
      </c>
      <c r="J247" s="2">
        <f>'Budget Source'!H247</f>
        <v>701290</v>
      </c>
      <c r="K247" s="2" t="str">
        <f t="shared" si="23"/>
        <v/>
      </c>
      <c r="M247" t="s">
        <v>2709</v>
      </c>
      <c r="N247" t="str">
        <f>VLOOKUP(M247,'Budget Source'!J:K,2,FALSE)</f>
        <v>N</v>
      </c>
      <c r="O247" s="16">
        <f t="shared" si="24"/>
        <v>37657460</v>
      </c>
      <c r="P247" s="4">
        <f t="shared" si="25"/>
        <v>1.0497000000000001</v>
      </c>
      <c r="Q247" s="16">
        <f t="shared" si="26"/>
        <v>11981911</v>
      </c>
      <c r="R247" s="4">
        <f t="shared" si="27"/>
        <v>0.34</v>
      </c>
    </row>
    <row r="248" spans="1:18" x14ac:dyDescent="0.35">
      <c r="A248" s="45" t="str">
        <f>'Budget Source'!B248</f>
        <v>18</v>
      </c>
      <c r="B248" s="45" t="str">
        <f>'Budget Source'!C248</f>
        <v>4</v>
      </c>
      <c r="C248" s="45" t="str">
        <f>'Budget Source'!D248</f>
        <v>1900</v>
      </c>
      <c r="D248" s="45" t="str">
        <f>'Budget Source'!E248</f>
        <v>3101</v>
      </c>
      <c r="E248" s="45" t="str">
        <f t="shared" si="21"/>
        <v/>
      </c>
      <c r="F248" s="2" t="str">
        <f>'Budget Source'!F248</f>
        <v/>
      </c>
      <c r="G248" s="45" t="str">
        <f>IF('Budget Source'!G248="Y",'Budget Source'!F248&amp;'Budget Source'!C248&amp;'Budget Source'!D248,'Budget Source'!B248&amp;'Budget Source'!C248&amp;'Budget Source'!D248)</f>
        <v>1841900</v>
      </c>
      <c r="H248" s="45" t="str">
        <f t="shared" si="22"/>
        <v>18419003101</v>
      </c>
      <c r="I248" s="47">
        <f>'Budget Source'!I248</f>
        <v>0</v>
      </c>
      <c r="J248" s="2">
        <f>'Budget Source'!H248</f>
        <v>0</v>
      </c>
      <c r="K248" s="2" t="str">
        <f t="shared" si="23"/>
        <v/>
      </c>
      <c r="M248" t="s">
        <v>2710</v>
      </c>
      <c r="N248" t="str">
        <f>VLOOKUP(M248,'Budget Source'!J:K,2,FALSE)</f>
        <v>N</v>
      </c>
      <c r="O248" s="16">
        <f t="shared" si="24"/>
        <v>12478840</v>
      </c>
      <c r="P248" s="4">
        <f t="shared" si="25"/>
        <v>0.88500000000000001</v>
      </c>
      <c r="Q248" s="16">
        <f t="shared" si="26"/>
        <v>7594467</v>
      </c>
      <c r="R248" s="4">
        <f t="shared" si="27"/>
        <v>0.53859999999999997</v>
      </c>
    </row>
    <row r="249" spans="1:18" x14ac:dyDescent="0.35">
      <c r="A249" s="45" t="str">
        <f>'Budget Source'!B249</f>
        <v>18</v>
      </c>
      <c r="B249" s="45" t="str">
        <f>'Budget Source'!C249</f>
        <v>4</v>
      </c>
      <c r="C249" s="45" t="str">
        <f>'Budget Source'!D249</f>
        <v>1900</v>
      </c>
      <c r="D249" s="45" t="str">
        <f>'Budget Source'!E249</f>
        <v>3300</v>
      </c>
      <c r="E249" s="45" t="str">
        <f t="shared" si="21"/>
        <v/>
      </c>
      <c r="F249" s="2" t="str">
        <f>'Budget Source'!F249</f>
        <v/>
      </c>
      <c r="G249" s="45" t="str">
        <f>IF('Budget Source'!G249="Y",'Budget Source'!F249&amp;'Budget Source'!C249&amp;'Budget Source'!D249,'Budget Source'!B249&amp;'Budget Source'!C249&amp;'Budget Source'!D249)</f>
        <v>1841900</v>
      </c>
      <c r="H249" s="45" t="str">
        <f t="shared" si="22"/>
        <v>18419003300</v>
      </c>
      <c r="I249" s="47">
        <f>'Budget Source'!I249</f>
        <v>0.63660000000000005</v>
      </c>
      <c r="J249" s="2">
        <f>'Budget Source'!H249</f>
        <v>1116383</v>
      </c>
      <c r="K249" s="2" t="str">
        <f t="shared" si="23"/>
        <v/>
      </c>
      <c r="M249" t="s">
        <v>2711</v>
      </c>
      <c r="N249" t="str">
        <f>VLOOKUP(M249,'Budget Source'!J:K,2,FALSE)</f>
        <v>N</v>
      </c>
      <c r="O249" s="16">
        <f t="shared" si="24"/>
        <v>7878016</v>
      </c>
      <c r="P249" s="4">
        <f t="shared" si="25"/>
        <v>0.96739999999999993</v>
      </c>
      <c r="Q249" s="16">
        <f t="shared" si="26"/>
        <v>4699610</v>
      </c>
      <c r="R249" s="4">
        <f t="shared" si="27"/>
        <v>0.57709999999999995</v>
      </c>
    </row>
    <row r="250" spans="1:18" x14ac:dyDescent="0.35">
      <c r="A250" s="45" t="str">
        <f>'Budget Source'!B250</f>
        <v>18</v>
      </c>
      <c r="B250" s="45" t="str">
        <f>'Budget Source'!C250</f>
        <v>4</v>
      </c>
      <c r="C250" s="45" t="str">
        <f>'Budget Source'!D250</f>
        <v>1910</v>
      </c>
      <c r="D250" s="45" t="str">
        <f>'Budget Source'!E250</f>
        <v>0061</v>
      </c>
      <c r="E250" s="45" t="str">
        <f t="shared" si="21"/>
        <v/>
      </c>
      <c r="F250" s="2" t="str">
        <f>'Budget Source'!F250</f>
        <v/>
      </c>
      <c r="G250" s="45" t="str">
        <f>IF('Budget Source'!G250="Y",'Budget Source'!F250&amp;'Budget Source'!C250&amp;'Budget Source'!D250,'Budget Source'!B250&amp;'Budget Source'!C250&amp;'Budget Source'!D250)</f>
        <v>1841910</v>
      </c>
      <c r="H250" s="45" t="str">
        <f t="shared" si="22"/>
        <v>18419100061</v>
      </c>
      <c r="I250" s="47">
        <f>'Budget Source'!I250</f>
        <v>0</v>
      </c>
      <c r="J250" s="2">
        <f>'Budget Source'!H250</f>
        <v>0</v>
      </c>
      <c r="K250" s="2" t="str">
        <f t="shared" si="23"/>
        <v/>
      </c>
      <c r="M250" t="s">
        <v>2712</v>
      </c>
      <c r="N250" t="str">
        <f>VLOOKUP(M250,'Budget Source'!J:K,2,FALSE)</f>
        <v>N</v>
      </c>
      <c r="O250" s="16">
        <f t="shared" si="24"/>
        <v>9262507</v>
      </c>
      <c r="P250" s="4">
        <f t="shared" si="25"/>
        <v>1.02</v>
      </c>
      <c r="Q250" s="16">
        <f t="shared" si="26"/>
        <v>3852113</v>
      </c>
      <c r="R250" s="4">
        <f t="shared" si="27"/>
        <v>0.42420000000000002</v>
      </c>
    </row>
    <row r="251" spans="1:18" x14ac:dyDescent="0.35">
      <c r="A251" s="45" t="str">
        <f>'Budget Source'!B251</f>
        <v>18</v>
      </c>
      <c r="B251" s="45" t="str">
        <f>'Budget Source'!C251</f>
        <v>4</v>
      </c>
      <c r="C251" s="45" t="str">
        <f>'Budget Source'!D251</f>
        <v>1910</v>
      </c>
      <c r="D251" s="45" t="str">
        <f>'Budget Source'!E251</f>
        <v>0180</v>
      </c>
      <c r="E251" s="45" t="str">
        <f t="shared" si="21"/>
        <v>8</v>
      </c>
      <c r="F251" s="2" t="str">
        <f>'Budget Source'!F251</f>
        <v/>
      </c>
      <c r="G251" s="45" t="str">
        <f>IF('Budget Source'!G251="Y",'Budget Source'!F251&amp;'Budget Source'!C251&amp;'Budget Source'!D251,'Budget Source'!B251&amp;'Budget Source'!C251&amp;'Budget Source'!D251)</f>
        <v>1841910</v>
      </c>
      <c r="H251" s="45" t="str">
        <f t="shared" si="22"/>
        <v>18419100180</v>
      </c>
      <c r="I251" s="47">
        <f>'Budget Source'!I251</f>
        <v>0.36359999999999998</v>
      </c>
      <c r="J251" s="2">
        <f>'Budget Source'!H251</f>
        <v>2471398</v>
      </c>
      <c r="K251" s="2" t="str">
        <f t="shared" si="23"/>
        <v/>
      </c>
      <c r="M251" t="s">
        <v>2713</v>
      </c>
      <c r="N251" t="str">
        <f>VLOOKUP(M251,'Budget Source'!J:K,2,FALSE)</f>
        <v>N</v>
      </c>
      <c r="O251" s="16">
        <f t="shared" si="24"/>
        <v>22304076</v>
      </c>
      <c r="P251" s="4">
        <f t="shared" si="25"/>
        <v>0.84309999999999996</v>
      </c>
      <c r="Q251" s="16">
        <f t="shared" si="26"/>
        <v>9156020</v>
      </c>
      <c r="R251" s="4">
        <f t="shared" si="27"/>
        <v>0.34610000000000002</v>
      </c>
    </row>
    <row r="252" spans="1:18" x14ac:dyDescent="0.35">
      <c r="A252" s="45" t="str">
        <f>'Budget Source'!B252</f>
        <v>18</v>
      </c>
      <c r="B252" s="45" t="str">
        <f>'Budget Source'!C252</f>
        <v>4</v>
      </c>
      <c r="C252" s="45" t="str">
        <f>'Budget Source'!D252</f>
        <v>1910</v>
      </c>
      <c r="D252" s="45" t="str">
        <f>'Budget Source'!E252</f>
        <v>3101</v>
      </c>
      <c r="E252" s="45" t="str">
        <f t="shared" si="21"/>
        <v/>
      </c>
      <c r="F252" s="2" t="str">
        <f>'Budget Source'!F252</f>
        <v/>
      </c>
      <c r="G252" s="45" t="str">
        <f>IF('Budget Source'!G252="Y",'Budget Source'!F252&amp;'Budget Source'!C252&amp;'Budget Source'!D252,'Budget Source'!B252&amp;'Budget Source'!C252&amp;'Budget Source'!D252)</f>
        <v>1841910</v>
      </c>
      <c r="H252" s="45" t="str">
        <f t="shared" si="22"/>
        <v>18419103101</v>
      </c>
      <c r="I252" s="47">
        <f>'Budget Source'!I252</f>
        <v>0</v>
      </c>
      <c r="J252" s="2">
        <f>'Budget Source'!H252</f>
        <v>0</v>
      </c>
      <c r="K252" s="2" t="str">
        <f t="shared" si="23"/>
        <v/>
      </c>
      <c r="M252" t="s">
        <v>2714</v>
      </c>
      <c r="N252" t="str">
        <f>VLOOKUP(M252,'Budget Source'!J:K,2,FALSE)</f>
        <v>N</v>
      </c>
      <c r="O252" s="16">
        <f t="shared" si="24"/>
        <v>31549446</v>
      </c>
      <c r="P252" s="4">
        <f t="shared" si="25"/>
        <v>0.94219999999999993</v>
      </c>
      <c r="Q252" s="16">
        <f t="shared" si="26"/>
        <v>5292850</v>
      </c>
      <c r="R252" s="4">
        <f t="shared" si="27"/>
        <v>0.16270000000000001</v>
      </c>
    </row>
    <row r="253" spans="1:18" x14ac:dyDescent="0.35">
      <c r="A253" s="45" t="str">
        <f>'Budget Source'!B253</f>
        <v>18</v>
      </c>
      <c r="B253" s="45" t="str">
        <f>'Budget Source'!C253</f>
        <v>4</v>
      </c>
      <c r="C253" s="45" t="str">
        <f>'Budget Source'!D253</f>
        <v>1910</v>
      </c>
      <c r="D253" s="45" t="str">
        <f>'Budget Source'!E253</f>
        <v>3300</v>
      </c>
      <c r="E253" s="45" t="str">
        <f t="shared" si="21"/>
        <v/>
      </c>
      <c r="F253" s="2" t="str">
        <f>'Budget Source'!F253</f>
        <v/>
      </c>
      <c r="G253" s="45" t="str">
        <f>IF('Budget Source'!G253="Y",'Budget Source'!F253&amp;'Budget Source'!C253&amp;'Budget Source'!D253,'Budget Source'!B253&amp;'Budget Source'!C253&amp;'Budget Source'!D253)</f>
        <v>1841910</v>
      </c>
      <c r="H253" s="45" t="str">
        <f t="shared" si="22"/>
        <v>18419103300</v>
      </c>
      <c r="I253" s="47">
        <f>'Budget Source'!I253</f>
        <v>0.68179999999999996</v>
      </c>
      <c r="J253" s="2">
        <f>'Budget Source'!H253</f>
        <v>4634210</v>
      </c>
      <c r="K253" s="2" t="str">
        <f t="shared" si="23"/>
        <v/>
      </c>
      <c r="M253" t="s">
        <v>2715</v>
      </c>
      <c r="N253" t="str">
        <f>VLOOKUP(M253,'Budget Source'!J:K,2,FALSE)</f>
        <v>N</v>
      </c>
      <c r="O253" s="16">
        <f t="shared" si="24"/>
        <v>13607188</v>
      </c>
      <c r="P253" s="4">
        <f t="shared" si="25"/>
        <v>0.83319999999999994</v>
      </c>
      <c r="Q253" s="16">
        <f t="shared" si="26"/>
        <v>2082233</v>
      </c>
      <c r="R253" s="4">
        <f t="shared" si="27"/>
        <v>0.1275</v>
      </c>
    </row>
    <row r="254" spans="1:18" x14ac:dyDescent="0.35">
      <c r="A254" s="45" t="str">
        <f>'Budget Source'!B254</f>
        <v>18</v>
      </c>
      <c r="B254" s="45" t="str">
        <f>'Budget Source'!C254</f>
        <v>4</v>
      </c>
      <c r="C254" s="45" t="str">
        <f>'Budget Source'!D254</f>
        <v>1940</v>
      </c>
      <c r="D254" s="45" t="str">
        <f>'Budget Source'!E254</f>
        <v>0061</v>
      </c>
      <c r="E254" s="45" t="str">
        <f t="shared" si="21"/>
        <v/>
      </c>
      <c r="F254" s="2" t="str">
        <f>'Budget Source'!F254</f>
        <v/>
      </c>
      <c r="G254" s="45" t="str">
        <f>IF('Budget Source'!G254="Y",'Budget Source'!F254&amp;'Budget Source'!C254&amp;'Budget Source'!D254,'Budget Source'!B254&amp;'Budget Source'!C254&amp;'Budget Source'!D254)</f>
        <v>1841940</v>
      </c>
      <c r="H254" s="45" t="str">
        <f t="shared" si="22"/>
        <v>18419400061</v>
      </c>
      <c r="I254" s="47">
        <f>'Budget Source'!I254</f>
        <v>0</v>
      </c>
      <c r="J254" s="2">
        <f>'Budget Source'!H254</f>
        <v>0</v>
      </c>
      <c r="K254" s="2" t="str">
        <f t="shared" si="23"/>
        <v/>
      </c>
      <c r="M254" t="s">
        <v>2716</v>
      </c>
      <c r="N254" t="str">
        <f>VLOOKUP(M254,'Budget Source'!J:K,2,FALSE)</f>
        <v>N</v>
      </c>
      <c r="O254" s="16">
        <f t="shared" si="24"/>
        <v>5154522</v>
      </c>
      <c r="P254" s="4">
        <f t="shared" si="25"/>
        <v>0.82389999999999997</v>
      </c>
      <c r="Q254" s="16">
        <f t="shared" si="26"/>
        <v>1566891</v>
      </c>
      <c r="R254" s="4">
        <f t="shared" si="27"/>
        <v>0.25509999999999999</v>
      </c>
    </row>
    <row r="255" spans="1:18" x14ac:dyDescent="0.35">
      <c r="A255" s="45" t="str">
        <f>'Budget Source'!B255</f>
        <v>18</v>
      </c>
      <c r="B255" s="45" t="str">
        <f>'Budget Source'!C255</f>
        <v>4</v>
      </c>
      <c r="C255" s="45" t="str">
        <f>'Budget Source'!D255</f>
        <v>1940</v>
      </c>
      <c r="D255" s="45" t="str">
        <f>'Budget Source'!E255</f>
        <v>0180</v>
      </c>
      <c r="E255" s="45" t="str">
        <f t="shared" si="21"/>
        <v>8</v>
      </c>
      <c r="F255" s="2" t="str">
        <f>'Budget Source'!F255</f>
        <v/>
      </c>
      <c r="G255" s="45" t="str">
        <f>IF('Budget Source'!G255="Y",'Budget Source'!F255&amp;'Budget Source'!C255&amp;'Budget Source'!D255,'Budget Source'!B255&amp;'Budget Source'!C255&amp;'Budget Source'!D255)</f>
        <v>1841940</v>
      </c>
      <c r="H255" s="45" t="str">
        <f t="shared" si="22"/>
        <v>18419400180</v>
      </c>
      <c r="I255" s="47">
        <f>'Budget Source'!I255</f>
        <v>0.56069999999999998</v>
      </c>
      <c r="J255" s="2">
        <f>'Budget Source'!H255</f>
        <v>1247970</v>
      </c>
      <c r="K255" s="2" t="str">
        <f t="shared" si="23"/>
        <v/>
      </c>
      <c r="M255" t="s">
        <v>2829</v>
      </c>
      <c r="N255" t="str">
        <f>VLOOKUP(M255,'Budget Source'!J:K,2,FALSE)</f>
        <v>Y</v>
      </c>
      <c r="O255" s="16">
        <f t="shared" si="24"/>
        <v>0</v>
      </c>
      <c r="P255" s="4">
        <f t="shared" si="25"/>
        <v>0</v>
      </c>
      <c r="Q255" s="16">
        <f t="shared" si="26"/>
        <v>0</v>
      </c>
      <c r="R255" s="4">
        <f t="shared" si="27"/>
        <v>0</v>
      </c>
    </row>
    <row r="256" spans="1:18" x14ac:dyDescent="0.35">
      <c r="A256" s="45" t="str">
        <f>'Budget Source'!B256</f>
        <v>18</v>
      </c>
      <c r="B256" s="45" t="str">
        <f>'Budget Source'!C256</f>
        <v>4</v>
      </c>
      <c r="C256" s="45" t="str">
        <f>'Budget Source'!D256</f>
        <v>1940</v>
      </c>
      <c r="D256" s="45" t="str">
        <f>'Budget Source'!E256</f>
        <v>3101</v>
      </c>
      <c r="E256" s="45" t="str">
        <f t="shared" si="21"/>
        <v/>
      </c>
      <c r="F256" s="2" t="str">
        <f>'Budget Source'!F256</f>
        <v/>
      </c>
      <c r="G256" s="45" t="str">
        <f>IF('Budget Source'!G256="Y",'Budget Source'!F256&amp;'Budget Source'!C256&amp;'Budget Source'!D256,'Budget Source'!B256&amp;'Budget Source'!C256&amp;'Budget Source'!D256)</f>
        <v>1841940</v>
      </c>
      <c r="H256" s="45" t="str">
        <f t="shared" si="22"/>
        <v>18419403101</v>
      </c>
      <c r="I256" s="47">
        <f>'Budget Source'!I256</f>
        <v>0</v>
      </c>
      <c r="J256" s="2">
        <f>'Budget Source'!H256</f>
        <v>0</v>
      </c>
      <c r="K256" s="2" t="str">
        <f t="shared" si="23"/>
        <v/>
      </c>
      <c r="M256" t="s">
        <v>2717</v>
      </c>
      <c r="N256" t="str">
        <f>VLOOKUP(M256,'Budget Source'!J:K,2,FALSE)</f>
        <v>Y</v>
      </c>
      <c r="O256" s="16">
        <f t="shared" si="24"/>
        <v>4163742</v>
      </c>
      <c r="P256" s="4">
        <f t="shared" si="25"/>
        <v>0.69319999999999993</v>
      </c>
      <c r="Q256" s="16">
        <f t="shared" si="26"/>
        <v>1031325</v>
      </c>
      <c r="R256" s="4">
        <f t="shared" si="27"/>
        <v>0.17169999999999999</v>
      </c>
    </row>
    <row r="257" spans="1:18" x14ac:dyDescent="0.35">
      <c r="A257" s="45" t="str">
        <f>'Budget Source'!B257</f>
        <v>18</v>
      </c>
      <c r="B257" s="45" t="str">
        <f>'Budget Source'!C257</f>
        <v>4</v>
      </c>
      <c r="C257" s="45" t="str">
        <f>'Budget Source'!D257</f>
        <v>1940</v>
      </c>
      <c r="D257" s="45" t="str">
        <f>'Budget Source'!E257</f>
        <v>3300</v>
      </c>
      <c r="E257" s="45" t="str">
        <f t="shared" si="21"/>
        <v/>
      </c>
      <c r="F257" s="2" t="str">
        <f>'Budget Source'!F257</f>
        <v/>
      </c>
      <c r="G257" s="45" t="str">
        <f>IF('Budget Source'!G257="Y",'Budget Source'!F257&amp;'Budget Source'!C257&amp;'Budget Source'!D257,'Budget Source'!B257&amp;'Budget Source'!C257&amp;'Budget Source'!D257)</f>
        <v>1841940</v>
      </c>
      <c r="H257" s="45" t="str">
        <f t="shared" si="22"/>
        <v>18419403300</v>
      </c>
      <c r="I257" s="47">
        <f>'Budget Source'!I257</f>
        <v>0.54569999999999996</v>
      </c>
      <c r="J257" s="2">
        <f>'Budget Source'!H257</f>
        <v>1214584</v>
      </c>
      <c r="K257" s="2" t="str">
        <f t="shared" si="23"/>
        <v/>
      </c>
      <c r="M257" t="s">
        <v>2718</v>
      </c>
      <c r="N257" t="str">
        <f>VLOOKUP(M257,'Budget Source'!J:K,2,FALSE)</f>
        <v>Y</v>
      </c>
      <c r="O257" s="16">
        <f t="shared" si="24"/>
        <v>2817198</v>
      </c>
      <c r="P257" s="4">
        <f t="shared" si="25"/>
        <v>0.57919999999999994</v>
      </c>
      <c r="Q257" s="16">
        <f t="shared" si="26"/>
        <v>689221</v>
      </c>
      <c r="R257" s="4">
        <f t="shared" si="27"/>
        <v>0.14169999999999999</v>
      </c>
    </row>
    <row r="258" spans="1:18" x14ac:dyDescent="0.35">
      <c r="A258" s="45" t="str">
        <f>'Budget Source'!B258</f>
        <v>18</v>
      </c>
      <c r="B258" s="45" t="str">
        <f>'Budget Source'!C258</f>
        <v>4</v>
      </c>
      <c r="C258" s="45" t="str">
        <f>'Budget Source'!D258</f>
        <v>1970</v>
      </c>
      <c r="D258" s="45" t="str">
        <f>'Budget Source'!E258</f>
        <v>0061</v>
      </c>
      <c r="E258" s="45" t="str">
        <f t="shared" si="21"/>
        <v/>
      </c>
      <c r="F258" s="2" t="str">
        <f>'Budget Source'!F258</f>
        <v/>
      </c>
      <c r="G258" s="45" t="str">
        <f>IF('Budget Source'!G258="Y",'Budget Source'!F258&amp;'Budget Source'!C258&amp;'Budget Source'!D258,'Budget Source'!B258&amp;'Budget Source'!C258&amp;'Budget Source'!D258)</f>
        <v>1841970</v>
      </c>
      <c r="H258" s="45" t="str">
        <f t="shared" si="22"/>
        <v>18419700061</v>
      </c>
      <c r="I258" s="47">
        <f>'Budget Source'!I258</f>
        <v>0</v>
      </c>
      <c r="J258" s="2">
        <f>'Budget Source'!H258</f>
        <v>0</v>
      </c>
      <c r="K258" s="2" t="str">
        <f t="shared" si="23"/>
        <v/>
      </c>
      <c r="M258" t="s">
        <v>2830</v>
      </c>
      <c r="N258" t="str">
        <f>VLOOKUP(M258,'Budget Source'!J:K,2,FALSE)</f>
        <v>Y</v>
      </c>
      <c r="O258" s="16">
        <f t="shared" si="24"/>
        <v>0</v>
      </c>
      <c r="P258" s="4">
        <f t="shared" si="25"/>
        <v>0</v>
      </c>
      <c r="Q258" s="16">
        <f t="shared" si="26"/>
        <v>0</v>
      </c>
      <c r="R258" s="4">
        <f t="shared" si="27"/>
        <v>0</v>
      </c>
    </row>
    <row r="259" spans="1:18" x14ac:dyDescent="0.35">
      <c r="A259" s="45" t="str">
        <f>'Budget Source'!B259</f>
        <v>18</v>
      </c>
      <c r="B259" s="45" t="str">
        <f>'Budget Source'!C259</f>
        <v>4</v>
      </c>
      <c r="C259" s="45" t="str">
        <f>'Budget Source'!D259</f>
        <v>1970</v>
      </c>
      <c r="D259" s="45" t="str">
        <f>'Budget Source'!E259</f>
        <v>0180</v>
      </c>
      <c r="E259" s="45" t="str">
        <f t="shared" ref="E259:E322" si="28">IF(OR(D259="0187",D259="0287"),"",IF(MID(D259,3,1)="8","8",""))</f>
        <v>8</v>
      </c>
      <c r="F259" s="2" t="str">
        <f>'Budget Source'!F259</f>
        <v/>
      </c>
      <c r="G259" s="45" t="str">
        <f>IF('Budget Source'!G259="Y",'Budget Source'!F259&amp;'Budget Source'!C259&amp;'Budget Source'!D259,'Budget Source'!B259&amp;'Budget Source'!C259&amp;'Budget Source'!D259)</f>
        <v>1841970</v>
      </c>
      <c r="H259" s="45" t="str">
        <f t="shared" ref="H259:H322" si="29">G259&amp;D259</f>
        <v>18419700180</v>
      </c>
      <c r="I259" s="47">
        <f>'Budget Source'!I259</f>
        <v>0.50049999999999994</v>
      </c>
      <c r="J259" s="2">
        <f>'Budget Source'!H259</f>
        <v>9736620</v>
      </c>
      <c r="K259" s="2" t="str">
        <f t="shared" ref="K259:K322" si="30">IF(F259="","",IF(F259=A259,"Y",""))</f>
        <v/>
      </c>
      <c r="M259" t="s">
        <v>2719</v>
      </c>
      <c r="N259" t="str">
        <f>VLOOKUP(M259,'Budget Source'!J:K,2,FALSE)</f>
        <v>N</v>
      </c>
      <c r="O259" s="16">
        <f t="shared" ref="O259:O322" si="31">SUMIF(G:G,M259,J:J)</f>
        <v>5079186</v>
      </c>
      <c r="P259" s="4">
        <f t="shared" ref="P259:P322" si="32">IF(N259="N",SUMIF(G:G,M259,I:I),SUMIFS(I:I,G:G,M259,K:K,"Y"))</f>
        <v>1.32</v>
      </c>
      <c r="Q259" s="16">
        <f t="shared" ref="Q259:Q322" si="33">SUMIFS(J:J,G:G,M259,E:E,"8")</f>
        <v>2462636</v>
      </c>
      <c r="R259" s="4">
        <f t="shared" ref="R259:R322" si="34">IF(N259="N",SUMIFS(I:I,G:G,M259,E:E,"8"),SUMIFS(I:I,G:G,M259,K:K,"Y",E:E,"8"))</f>
        <v>0.64</v>
      </c>
    </row>
    <row r="260" spans="1:18" x14ac:dyDescent="0.35">
      <c r="A260" s="45" t="str">
        <f>'Budget Source'!B260</f>
        <v>18</v>
      </c>
      <c r="B260" s="45" t="str">
        <f>'Budget Source'!C260</f>
        <v>4</v>
      </c>
      <c r="C260" s="45" t="str">
        <f>'Budget Source'!D260</f>
        <v>1970</v>
      </c>
      <c r="D260" s="45" t="str">
        <f>'Budget Source'!E260</f>
        <v>3101</v>
      </c>
      <c r="E260" s="45" t="str">
        <f t="shared" si="28"/>
        <v/>
      </c>
      <c r="F260" s="2" t="str">
        <f>'Budget Source'!F260</f>
        <v/>
      </c>
      <c r="G260" s="45" t="str">
        <f>IF('Budget Source'!G260="Y",'Budget Source'!F260&amp;'Budget Source'!C260&amp;'Budget Source'!D260,'Budget Source'!B260&amp;'Budget Source'!C260&amp;'Budget Source'!D260)</f>
        <v>1841970</v>
      </c>
      <c r="H260" s="45" t="str">
        <f t="shared" si="29"/>
        <v>18419703101</v>
      </c>
      <c r="I260" s="47">
        <f>'Budget Source'!I260</f>
        <v>0</v>
      </c>
      <c r="J260" s="2">
        <f>'Budget Source'!H260</f>
        <v>0</v>
      </c>
      <c r="K260" s="2" t="str">
        <f t="shared" si="30"/>
        <v/>
      </c>
      <c r="M260" t="s">
        <v>2720</v>
      </c>
      <c r="N260" t="str">
        <f>VLOOKUP(M260,'Budget Source'!J:K,2,FALSE)</f>
        <v>N</v>
      </c>
      <c r="O260" s="16">
        <f t="shared" si="31"/>
        <v>8484240</v>
      </c>
      <c r="P260" s="4">
        <f t="shared" si="32"/>
        <v>1.19</v>
      </c>
      <c r="Q260" s="16">
        <f t="shared" si="33"/>
        <v>4949378</v>
      </c>
      <c r="R260" s="4">
        <f t="shared" si="34"/>
        <v>0.69420000000000004</v>
      </c>
    </row>
    <row r="261" spans="1:18" x14ac:dyDescent="0.35">
      <c r="A261" s="45" t="str">
        <f>'Budget Source'!B261</f>
        <v>18</v>
      </c>
      <c r="B261" s="45" t="str">
        <f>'Budget Source'!C261</f>
        <v>4</v>
      </c>
      <c r="C261" s="45" t="str">
        <f>'Budget Source'!D261</f>
        <v>1970</v>
      </c>
      <c r="D261" s="45" t="str">
        <f>'Budget Source'!E261</f>
        <v>3300</v>
      </c>
      <c r="E261" s="45" t="str">
        <f t="shared" si="28"/>
        <v/>
      </c>
      <c r="F261" s="2" t="str">
        <f>'Budget Source'!F261</f>
        <v/>
      </c>
      <c r="G261" s="45" t="str">
        <f>IF('Budget Source'!G261="Y",'Budget Source'!F261&amp;'Budget Source'!C261&amp;'Budget Source'!D261,'Budget Source'!B261&amp;'Budget Source'!C261&amp;'Budget Source'!D261)</f>
        <v>1841970</v>
      </c>
      <c r="H261" s="45" t="str">
        <f t="shared" si="29"/>
        <v>18419703300</v>
      </c>
      <c r="I261" s="47">
        <f>'Budget Source'!I261</f>
        <v>0.70450000000000002</v>
      </c>
      <c r="J261" s="2">
        <f>'Budget Source'!H261</f>
        <v>13705192</v>
      </c>
      <c r="K261" s="2" t="str">
        <f t="shared" si="30"/>
        <v/>
      </c>
      <c r="M261" t="s">
        <v>2721</v>
      </c>
      <c r="N261" t="str">
        <f>VLOOKUP(M261,'Budget Source'!J:K,2,FALSE)</f>
        <v>Y</v>
      </c>
      <c r="O261" s="16">
        <f t="shared" si="31"/>
        <v>3497077</v>
      </c>
      <c r="P261" s="4">
        <f t="shared" si="32"/>
        <v>1.0791999999999999</v>
      </c>
      <c r="Q261" s="16">
        <f t="shared" si="33"/>
        <v>1000322</v>
      </c>
      <c r="R261" s="4">
        <f t="shared" si="34"/>
        <v>0.30869999999999997</v>
      </c>
    </row>
    <row r="262" spans="1:18" x14ac:dyDescent="0.35">
      <c r="A262" s="45" t="str">
        <f>'Budget Source'!B262</f>
        <v>19</v>
      </c>
      <c r="B262" s="45" t="str">
        <f>'Budget Source'!C262</f>
        <v>4</v>
      </c>
      <c r="C262" s="45" t="str">
        <f>'Budget Source'!D262</f>
        <v>2040</v>
      </c>
      <c r="D262" s="45" t="str">
        <f>'Budget Source'!E262</f>
        <v>0022</v>
      </c>
      <c r="E262" s="45" t="str">
        <f t="shared" si="28"/>
        <v/>
      </c>
      <c r="F262" s="2" t="str">
        <f>'Budget Source'!F262</f>
        <v/>
      </c>
      <c r="G262" s="45" t="str">
        <f>IF('Budget Source'!G262="Y",'Budget Source'!F262&amp;'Budget Source'!C262&amp;'Budget Source'!D262,'Budget Source'!B262&amp;'Budget Source'!C262&amp;'Budget Source'!D262)</f>
        <v>1942040</v>
      </c>
      <c r="H262" s="45" t="str">
        <f t="shared" si="29"/>
        <v>19420400022</v>
      </c>
      <c r="I262" s="47">
        <f>'Budget Source'!I262</f>
        <v>0.18</v>
      </c>
      <c r="J262" s="2">
        <f>'Budget Source'!H262</f>
        <v>798364</v>
      </c>
      <c r="K262" s="2" t="str">
        <f t="shared" si="30"/>
        <v/>
      </c>
      <c r="M262" t="s">
        <v>2722</v>
      </c>
      <c r="N262" t="str">
        <f>VLOOKUP(M262,'Budget Source'!J:K,2,FALSE)</f>
        <v>N</v>
      </c>
      <c r="O262" s="16">
        <f t="shared" si="31"/>
        <v>7176374</v>
      </c>
      <c r="P262" s="4">
        <f t="shared" si="32"/>
        <v>1.371</v>
      </c>
      <c r="Q262" s="16">
        <f t="shared" si="33"/>
        <v>3244810</v>
      </c>
      <c r="R262" s="4">
        <f t="shared" si="34"/>
        <v>0.61990000000000001</v>
      </c>
    </row>
    <row r="263" spans="1:18" x14ac:dyDescent="0.35">
      <c r="A263" s="45" t="str">
        <f>'Budget Source'!B263</f>
        <v>19</v>
      </c>
      <c r="B263" s="45" t="str">
        <f>'Budget Source'!C263</f>
        <v>4</v>
      </c>
      <c r="C263" s="45" t="str">
        <f>'Budget Source'!D263</f>
        <v>2040</v>
      </c>
      <c r="D263" s="45" t="str">
        <f>'Budget Source'!E263</f>
        <v>0061</v>
      </c>
      <c r="E263" s="45" t="str">
        <f t="shared" si="28"/>
        <v/>
      </c>
      <c r="F263" s="2" t="str">
        <f>'Budget Source'!F263</f>
        <v/>
      </c>
      <c r="G263" s="45" t="str">
        <f>IF('Budget Source'!G263="Y",'Budget Source'!F263&amp;'Budget Source'!C263&amp;'Budget Source'!D263,'Budget Source'!B263&amp;'Budget Source'!C263&amp;'Budget Source'!D263)</f>
        <v>1942040</v>
      </c>
      <c r="H263" s="45" t="str">
        <f t="shared" si="29"/>
        <v>19420400061</v>
      </c>
      <c r="I263" s="47">
        <f>'Budget Source'!I263</f>
        <v>0</v>
      </c>
      <c r="J263" s="2">
        <f>'Budget Source'!H263</f>
        <v>0</v>
      </c>
      <c r="K263" s="2" t="str">
        <f t="shared" si="30"/>
        <v/>
      </c>
      <c r="M263" t="s">
        <v>2723</v>
      </c>
      <c r="N263" t="str">
        <f>VLOOKUP(M263,'Budget Source'!J:K,2,FALSE)</f>
        <v>Y</v>
      </c>
      <c r="O263" s="16">
        <f t="shared" si="31"/>
        <v>1891902</v>
      </c>
      <c r="P263" s="4">
        <f t="shared" si="32"/>
        <v>0.78980000000000006</v>
      </c>
      <c r="Q263" s="16">
        <f t="shared" si="33"/>
        <v>561965</v>
      </c>
      <c r="R263" s="4">
        <f t="shared" si="34"/>
        <v>0.2346</v>
      </c>
    </row>
    <row r="264" spans="1:18" x14ac:dyDescent="0.35">
      <c r="A264" s="45" t="str">
        <f>'Budget Source'!B264</f>
        <v>19</v>
      </c>
      <c r="B264" s="45" t="str">
        <f>'Budget Source'!C264</f>
        <v>4</v>
      </c>
      <c r="C264" s="45" t="str">
        <f>'Budget Source'!D264</f>
        <v>2040</v>
      </c>
      <c r="D264" s="45" t="str">
        <f>'Budget Source'!E264</f>
        <v>0180</v>
      </c>
      <c r="E264" s="45" t="str">
        <f t="shared" si="28"/>
        <v>8</v>
      </c>
      <c r="F264" s="2" t="str">
        <f>'Budget Source'!F264</f>
        <v/>
      </c>
      <c r="G264" s="45" t="str">
        <f>IF('Budget Source'!G264="Y",'Budget Source'!F264&amp;'Budget Source'!C264&amp;'Budget Source'!D264,'Budget Source'!B264&amp;'Budget Source'!C264&amp;'Budget Source'!D264)</f>
        <v>1942040</v>
      </c>
      <c r="H264" s="45" t="str">
        <f t="shared" si="29"/>
        <v>19420400180</v>
      </c>
      <c r="I264" s="47">
        <f>'Budget Source'!I264</f>
        <v>0.24299999999999999</v>
      </c>
      <c r="J264" s="2">
        <f>'Budget Source'!H264</f>
        <v>1077791</v>
      </c>
      <c r="K264" s="2" t="str">
        <f t="shared" si="30"/>
        <v/>
      </c>
      <c r="M264" t="s">
        <v>2724</v>
      </c>
      <c r="N264" t="str">
        <f>VLOOKUP(M264,'Budget Source'!J:K,2,FALSE)</f>
        <v>N</v>
      </c>
      <c r="O264" s="16">
        <f t="shared" si="31"/>
        <v>1823356</v>
      </c>
      <c r="P264" s="4">
        <f t="shared" si="32"/>
        <v>0.79449999999999998</v>
      </c>
      <c r="Q264" s="16">
        <f t="shared" si="33"/>
        <v>520041</v>
      </c>
      <c r="R264" s="4">
        <f t="shared" si="34"/>
        <v>0.2266</v>
      </c>
    </row>
    <row r="265" spans="1:18" x14ac:dyDescent="0.35">
      <c r="A265" s="45" t="str">
        <f>'Budget Source'!B265</f>
        <v>19</v>
      </c>
      <c r="B265" s="45" t="str">
        <f>'Budget Source'!C265</f>
        <v>4</v>
      </c>
      <c r="C265" s="45" t="str">
        <f>'Budget Source'!D265</f>
        <v>2040</v>
      </c>
      <c r="D265" s="45" t="str">
        <f>'Budget Source'!E265</f>
        <v>0186</v>
      </c>
      <c r="E265" s="45" t="str">
        <f t="shared" si="28"/>
        <v>8</v>
      </c>
      <c r="F265" s="2" t="str">
        <f>'Budget Source'!F265</f>
        <v/>
      </c>
      <c r="G265" s="45" t="str">
        <f>IF('Budget Source'!G265="Y",'Budget Source'!F265&amp;'Budget Source'!C265&amp;'Budget Source'!D265,'Budget Source'!B265&amp;'Budget Source'!C265&amp;'Budget Source'!D265)</f>
        <v>1942040</v>
      </c>
      <c r="H265" s="45" t="str">
        <f t="shared" si="29"/>
        <v>19420400186</v>
      </c>
      <c r="I265" s="47">
        <f>'Budget Source'!I265</f>
        <v>7.0099999999999996E-2</v>
      </c>
      <c r="J265" s="2">
        <f>'Budget Source'!H265</f>
        <v>310918</v>
      </c>
      <c r="K265" s="2" t="str">
        <f t="shared" si="30"/>
        <v/>
      </c>
      <c r="M265" t="s">
        <v>2725</v>
      </c>
      <c r="N265" t="str">
        <f>VLOOKUP(M265,'Budget Source'!J:K,2,FALSE)</f>
        <v>N</v>
      </c>
      <c r="O265" s="16">
        <f t="shared" si="31"/>
        <v>2892732</v>
      </c>
      <c r="P265" s="4">
        <f t="shared" si="32"/>
        <v>1.2011000000000001</v>
      </c>
      <c r="Q265" s="16">
        <f t="shared" si="33"/>
        <v>851129</v>
      </c>
      <c r="R265" s="4">
        <f t="shared" si="34"/>
        <v>0.35340000000000005</v>
      </c>
    </row>
    <row r="266" spans="1:18" x14ac:dyDescent="0.35">
      <c r="A266" s="45" t="str">
        <f>'Budget Source'!B266</f>
        <v>19</v>
      </c>
      <c r="B266" s="45" t="str">
        <f>'Budget Source'!C266</f>
        <v>4</v>
      </c>
      <c r="C266" s="45" t="str">
        <f>'Budget Source'!D266</f>
        <v>2040</v>
      </c>
      <c r="D266" s="45" t="str">
        <f>'Budget Source'!E266</f>
        <v>3101</v>
      </c>
      <c r="E266" s="45" t="str">
        <f t="shared" si="28"/>
        <v/>
      </c>
      <c r="F266" s="2" t="str">
        <f>'Budget Source'!F266</f>
        <v/>
      </c>
      <c r="G266" s="45" t="str">
        <f>IF('Budget Source'!G266="Y",'Budget Source'!F266&amp;'Budget Source'!C266&amp;'Budget Source'!D266,'Budget Source'!B266&amp;'Budget Source'!C266&amp;'Budget Source'!D266)</f>
        <v>1942040</v>
      </c>
      <c r="H266" s="45" t="str">
        <f t="shared" si="29"/>
        <v>19420403101</v>
      </c>
      <c r="I266" s="47">
        <f>'Budget Source'!I266</f>
        <v>0</v>
      </c>
      <c r="J266" s="2">
        <f>'Budget Source'!H266</f>
        <v>0</v>
      </c>
      <c r="K266" s="2" t="str">
        <f t="shared" si="30"/>
        <v/>
      </c>
      <c r="M266" t="s">
        <v>2726</v>
      </c>
      <c r="N266" t="str">
        <f>VLOOKUP(M266,'Budget Source'!J:K,2,FALSE)</f>
        <v>N</v>
      </c>
      <c r="O266" s="16">
        <f t="shared" si="31"/>
        <v>5270042</v>
      </c>
      <c r="P266" s="4">
        <f t="shared" si="32"/>
        <v>1.0935999999999999</v>
      </c>
      <c r="Q266" s="16">
        <f t="shared" si="33"/>
        <v>1927112</v>
      </c>
      <c r="R266" s="4">
        <f t="shared" si="34"/>
        <v>0.39989999999999998</v>
      </c>
    </row>
    <row r="267" spans="1:18" x14ac:dyDescent="0.35">
      <c r="A267" s="45" t="str">
        <f>'Budget Source'!B267</f>
        <v>19</v>
      </c>
      <c r="B267" s="45" t="str">
        <f>'Budget Source'!C267</f>
        <v>4</v>
      </c>
      <c r="C267" s="45" t="str">
        <f>'Budget Source'!D267</f>
        <v>2040</v>
      </c>
      <c r="D267" s="45" t="str">
        <f>'Budget Source'!E267</f>
        <v>3300</v>
      </c>
      <c r="E267" s="45" t="str">
        <f t="shared" si="28"/>
        <v/>
      </c>
      <c r="F267" s="2" t="str">
        <f>'Budget Source'!F267</f>
        <v/>
      </c>
      <c r="G267" s="45" t="str">
        <f>IF('Budget Source'!G267="Y",'Budget Source'!F267&amp;'Budget Source'!C267&amp;'Budget Source'!D267,'Budget Source'!B267&amp;'Budget Source'!C267&amp;'Budget Source'!D267)</f>
        <v>1942040</v>
      </c>
      <c r="H267" s="45" t="str">
        <f t="shared" si="29"/>
        <v>19420403300</v>
      </c>
      <c r="I267" s="47">
        <f>'Budget Source'!I267</f>
        <v>0.49199999999999999</v>
      </c>
      <c r="J267" s="2">
        <f>'Budget Source'!H267</f>
        <v>2182194</v>
      </c>
      <c r="K267" s="2" t="str">
        <f t="shared" si="30"/>
        <v/>
      </c>
      <c r="M267" t="s">
        <v>2727</v>
      </c>
      <c r="N267" t="str">
        <f>VLOOKUP(M267,'Budget Source'!J:K,2,FALSE)</f>
        <v>N</v>
      </c>
      <c r="O267" s="16">
        <f t="shared" si="31"/>
        <v>2928513</v>
      </c>
      <c r="P267" s="4">
        <f t="shared" si="32"/>
        <v>1.2770000000000001</v>
      </c>
      <c r="Q267" s="16">
        <f t="shared" si="33"/>
        <v>1216124</v>
      </c>
      <c r="R267" s="4">
        <f t="shared" si="34"/>
        <v>0.53029999999999999</v>
      </c>
    </row>
    <row r="268" spans="1:18" x14ac:dyDescent="0.35">
      <c r="A268" s="45" t="str">
        <f>'Budget Source'!B268</f>
        <v>19</v>
      </c>
      <c r="B268" s="45" t="str">
        <f>'Budget Source'!C268</f>
        <v>4</v>
      </c>
      <c r="C268" s="45" t="str">
        <f>'Budget Source'!D268</f>
        <v>2100</v>
      </c>
      <c r="D268" s="45" t="str">
        <f>'Budget Source'!E268</f>
        <v>0022</v>
      </c>
      <c r="E268" s="45" t="str">
        <f t="shared" si="28"/>
        <v/>
      </c>
      <c r="F268" s="2" t="str">
        <f>'Budget Source'!F268</f>
        <v/>
      </c>
      <c r="G268" s="45" t="str">
        <f>IF('Budget Source'!G268="Y",'Budget Source'!F268&amp;'Budget Source'!C268&amp;'Budget Source'!D268,'Budget Source'!B268&amp;'Budget Source'!C268&amp;'Budget Source'!D268)</f>
        <v>1942100</v>
      </c>
      <c r="H268" s="45" t="str">
        <f t="shared" si="29"/>
        <v>19421000022</v>
      </c>
      <c r="I268" s="47">
        <f>'Budget Source'!I268</f>
        <v>0.1736</v>
      </c>
      <c r="J268" s="2">
        <f>'Budget Source'!H268</f>
        <v>983777</v>
      </c>
      <c r="K268" s="2" t="str">
        <f t="shared" si="30"/>
        <v/>
      </c>
      <c r="M268" t="s">
        <v>2831</v>
      </c>
      <c r="N268" t="str">
        <f>VLOOKUP(M268,'Budget Source'!J:K,2,FALSE)</f>
        <v>Y</v>
      </c>
      <c r="O268" s="16">
        <f t="shared" si="31"/>
        <v>0</v>
      </c>
      <c r="P268" s="4">
        <f t="shared" si="32"/>
        <v>0</v>
      </c>
      <c r="Q268" s="16">
        <f t="shared" si="33"/>
        <v>0</v>
      </c>
      <c r="R268" s="4">
        <f t="shared" si="34"/>
        <v>0</v>
      </c>
    </row>
    <row r="269" spans="1:18" x14ac:dyDescent="0.35">
      <c r="A269" s="45" t="str">
        <f>'Budget Source'!B269</f>
        <v>19</v>
      </c>
      <c r="B269" s="45" t="str">
        <f>'Budget Source'!C269</f>
        <v>4</v>
      </c>
      <c r="C269" s="45" t="str">
        <f>'Budget Source'!D269</f>
        <v>2100</v>
      </c>
      <c r="D269" s="45" t="str">
        <f>'Budget Source'!E269</f>
        <v>0061</v>
      </c>
      <c r="E269" s="45" t="str">
        <f t="shared" si="28"/>
        <v/>
      </c>
      <c r="F269" s="2" t="str">
        <f>'Budget Source'!F269</f>
        <v/>
      </c>
      <c r="G269" s="45" t="str">
        <f>IF('Budget Source'!G269="Y",'Budget Source'!F269&amp;'Budget Source'!C269&amp;'Budget Source'!D269,'Budget Source'!B269&amp;'Budget Source'!C269&amp;'Budget Source'!D269)</f>
        <v>1942100</v>
      </c>
      <c r="H269" s="45" t="str">
        <f t="shared" si="29"/>
        <v>19421000061</v>
      </c>
      <c r="I269" s="47">
        <f>'Budget Source'!I269</f>
        <v>0</v>
      </c>
      <c r="J269" s="2">
        <f>'Budget Source'!H269</f>
        <v>0</v>
      </c>
      <c r="K269" s="2" t="str">
        <f t="shared" si="30"/>
        <v/>
      </c>
      <c r="M269" t="s">
        <v>2728</v>
      </c>
      <c r="N269" t="str">
        <f>VLOOKUP(M269,'Budget Source'!J:K,2,FALSE)</f>
        <v>N</v>
      </c>
      <c r="O269" s="16">
        <f t="shared" si="31"/>
        <v>4657983</v>
      </c>
      <c r="P269" s="4">
        <f t="shared" si="32"/>
        <v>1.2728999999999999</v>
      </c>
      <c r="Q269" s="16">
        <f t="shared" si="33"/>
        <v>1693546</v>
      </c>
      <c r="R269" s="4">
        <f t="shared" si="34"/>
        <v>0.46279999999999999</v>
      </c>
    </row>
    <row r="270" spans="1:18" x14ac:dyDescent="0.35">
      <c r="A270" s="45" t="str">
        <f>'Budget Source'!B270</f>
        <v>19</v>
      </c>
      <c r="B270" s="45" t="str">
        <f>'Budget Source'!C270</f>
        <v>4</v>
      </c>
      <c r="C270" s="45" t="str">
        <f>'Budget Source'!D270</f>
        <v>2100</v>
      </c>
      <c r="D270" s="45" t="str">
        <f>'Budget Source'!E270</f>
        <v>0180</v>
      </c>
      <c r="E270" s="45" t="str">
        <f t="shared" si="28"/>
        <v>8</v>
      </c>
      <c r="F270" s="2" t="str">
        <f>'Budget Source'!F270</f>
        <v/>
      </c>
      <c r="G270" s="45" t="str">
        <f>IF('Budget Source'!G270="Y",'Budget Source'!F270&amp;'Budget Source'!C270&amp;'Budget Source'!D270,'Budget Source'!B270&amp;'Budget Source'!C270&amp;'Budget Source'!D270)</f>
        <v>1942100</v>
      </c>
      <c r="H270" s="45" t="str">
        <f t="shared" si="29"/>
        <v>19421000180</v>
      </c>
      <c r="I270" s="47">
        <f>'Budget Source'!I270</f>
        <v>0.33960000000000001</v>
      </c>
      <c r="J270" s="2">
        <f>'Budget Source'!H270</f>
        <v>1924485</v>
      </c>
      <c r="K270" s="2" t="str">
        <f t="shared" si="30"/>
        <v/>
      </c>
      <c r="M270" t="s">
        <v>2729</v>
      </c>
      <c r="N270" t="str">
        <f>VLOOKUP(M270,'Budget Source'!J:K,2,FALSE)</f>
        <v>Y</v>
      </c>
      <c r="O270" s="16">
        <f t="shared" si="31"/>
        <v>7595567</v>
      </c>
      <c r="P270" s="4">
        <f t="shared" si="32"/>
        <v>0.90720000000000001</v>
      </c>
      <c r="Q270" s="16">
        <f t="shared" si="33"/>
        <v>2901085</v>
      </c>
      <c r="R270" s="4">
        <f t="shared" si="34"/>
        <v>0.34649999999999997</v>
      </c>
    </row>
    <row r="271" spans="1:18" x14ac:dyDescent="0.35">
      <c r="A271" s="45" t="str">
        <f>'Budget Source'!B271</f>
        <v>19</v>
      </c>
      <c r="B271" s="45" t="str">
        <f>'Budget Source'!C271</f>
        <v>4</v>
      </c>
      <c r="C271" s="45" t="str">
        <f>'Budget Source'!D271</f>
        <v>2100</v>
      </c>
      <c r="D271" s="45" t="str">
        <f>'Budget Source'!E271</f>
        <v>0186</v>
      </c>
      <c r="E271" s="45" t="str">
        <f t="shared" si="28"/>
        <v>8</v>
      </c>
      <c r="F271" s="2" t="str">
        <f>'Budget Source'!F271</f>
        <v/>
      </c>
      <c r="G271" s="45" t="str">
        <f>IF('Budget Source'!G271="Y",'Budget Source'!F271&amp;'Budget Source'!C271&amp;'Budget Source'!D271,'Budget Source'!B271&amp;'Budget Source'!C271&amp;'Budget Source'!D271)</f>
        <v>1942100</v>
      </c>
      <c r="H271" s="45" t="str">
        <f t="shared" si="29"/>
        <v>19421000186</v>
      </c>
      <c r="I271" s="47">
        <f>'Budget Source'!I271</f>
        <v>6.0299999999999999E-2</v>
      </c>
      <c r="J271" s="2">
        <f>'Budget Source'!H271</f>
        <v>341715</v>
      </c>
      <c r="K271" s="2" t="str">
        <f t="shared" si="30"/>
        <v/>
      </c>
      <c r="M271" t="s">
        <v>2730</v>
      </c>
      <c r="N271" t="str">
        <f>VLOOKUP(M271,'Budget Source'!J:K,2,FALSE)</f>
        <v>N</v>
      </c>
      <c r="O271" s="16">
        <f t="shared" si="31"/>
        <v>2653372</v>
      </c>
      <c r="P271" s="4">
        <f t="shared" si="32"/>
        <v>0.98540000000000005</v>
      </c>
      <c r="Q271" s="16">
        <f t="shared" si="33"/>
        <v>1045031</v>
      </c>
      <c r="R271" s="4">
        <f t="shared" si="34"/>
        <v>0.3881</v>
      </c>
    </row>
    <row r="272" spans="1:18" x14ac:dyDescent="0.35">
      <c r="A272" s="45" t="str">
        <f>'Budget Source'!B272</f>
        <v>19</v>
      </c>
      <c r="B272" s="45" t="str">
        <f>'Budget Source'!C272</f>
        <v>4</v>
      </c>
      <c r="C272" s="45" t="str">
        <f>'Budget Source'!D272</f>
        <v>2100</v>
      </c>
      <c r="D272" s="45" t="str">
        <f>'Budget Source'!E272</f>
        <v>3101</v>
      </c>
      <c r="E272" s="45" t="str">
        <f t="shared" si="28"/>
        <v/>
      </c>
      <c r="F272" s="2" t="str">
        <f>'Budget Source'!F272</f>
        <v/>
      </c>
      <c r="G272" s="45" t="str">
        <f>IF('Budget Source'!G272="Y",'Budget Source'!F272&amp;'Budget Source'!C272&amp;'Budget Source'!D272,'Budget Source'!B272&amp;'Budget Source'!C272&amp;'Budget Source'!D272)</f>
        <v>1942100</v>
      </c>
      <c r="H272" s="45" t="str">
        <f t="shared" si="29"/>
        <v>19421003101</v>
      </c>
      <c r="I272" s="47">
        <f>'Budget Source'!I272</f>
        <v>0</v>
      </c>
      <c r="J272" s="2">
        <f>'Budget Source'!H272</f>
        <v>0</v>
      </c>
      <c r="K272" s="2" t="str">
        <f t="shared" si="30"/>
        <v/>
      </c>
      <c r="M272" t="s">
        <v>2731</v>
      </c>
      <c r="N272" t="str">
        <f>VLOOKUP(M272,'Budget Source'!J:K,2,FALSE)</f>
        <v>N</v>
      </c>
      <c r="O272" s="16">
        <f t="shared" si="31"/>
        <v>3429026</v>
      </c>
      <c r="P272" s="4">
        <f t="shared" si="32"/>
        <v>1.4071</v>
      </c>
      <c r="Q272" s="16">
        <f t="shared" si="33"/>
        <v>1262094</v>
      </c>
      <c r="R272" s="4">
        <f t="shared" si="34"/>
        <v>0.51790000000000003</v>
      </c>
    </row>
    <row r="273" spans="1:18" x14ac:dyDescent="0.35">
      <c r="A273" s="45" t="str">
        <f>'Budget Source'!B273</f>
        <v>19</v>
      </c>
      <c r="B273" s="45" t="str">
        <f>'Budget Source'!C273</f>
        <v>4</v>
      </c>
      <c r="C273" s="45" t="str">
        <f>'Budget Source'!D273</f>
        <v>2100</v>
      </c>
      <c r="D273" s="45" t="str">
        <f>'Budget Source'!E273</f>
        <v>3300</v>
      </c>
      <c r="E273" s="45" t="str">
        <f t="shared" si="28"/>
        <v/>
      </c>
      <c r="F273" s="2" t="str">
        <f>'Budget Source'!F273</f>
        <v/>
      </c>
      <c r="G273" s="45" t="str">
        <f>IF('Budget Source'!G273="Y",'Budget Source'!F273&amp;'Budget Source'!C273&amp;'Budget Source'!D273,'Budget Source'!B273&amp;'Budget Source'!C273&amp;'Budget Source'!D273)</f>
        <v>1942100</v>
      </c>
      <c r="H273" s="45" t="str">
        <f t="shared" si="29"/>
        <v>19421003300</v>
      </c>
      <c r="I273" s="47">
        <f>'Budget Source'!I273</f>
        <v>0.4743</v>
      </c>
      <c r="J273" s="2">
        <f>'Budget Source'!H273</f>
        <v>2687819</v>
      </c>
      <c r="K273" s="2" t="str">
        <f t="shared" si="30"/>
        <v/>
      </c>
      <c r="M273" t="s">
        <v>2832</v>
      </c>
      <c r="N273" t="str">
        <f>VLOOKUP(M273,'Budget Source'!J:K,2,FALSE)</f>
        <v>Y</v>
      </c>
      <c r="O273" s="16">
        <f t="shared" si="31"/>
        <v>0</v>
      </c>
      <c r="P273" s="4">
        <f t="shared" si="32"/>
        <v>0</v>
      </c>
      <c r="Q273" s="16">
        <f t="shared" si="33"/>
        <v>0</v>
      </c>
      <c r="R273" s="4">
        <f t="shared" si="34"/>
        <v>0</v>
      </c>
    </row>
    <row r="274" spans="1:18" x14ac:dyDescent="0.35">
      <c r="A274" s="45" t="str">
        <f>'Budget Source'!B274</f>
        <v>19</v>
      </c>
      <c r="B274" s="45" t="str">
        <f>'Budget Source'!C274</f>
        <v>4</v>
      </c>
      <c r="C274" s="45" t="str">
        <f>'Budget Source'!D274</f>
        <v>2110</v>
      </c>
      <c r="D274" s="45" t="str">
        <f>'Budget Source'!E274</f>
        <v>0061</v>
      </c>
      <c r="E274" s="45" t="str">
        <f t="shared" si="28"/>
        <v/>
      </c>
      <c r="F274" s="2" t="str">
        <f>'Budget Source'!F274</f>
        <v/>
      </c>
      <c r="G274" s="45" t="str">
        <f>IF('Budget Source'!G274="Y",'Budget Source'!F274&amp;'Budget Source'!C274&amp;'Budget Source'!D274,'Budget Source'!B274&amp;'Budget Source'!C274&amp;'Budget Source'!D274)</f>
        <v>1942110</v>
      </c>
      <c r="H274" s="45" t="str">
        <f t="shared" si="29"/>
        <v>19421100061</v>
      </c>
      <c r="I274" s="47">
        <f>'Budget Source'!I274</f>
        <v>0</v>
      </c>
      <c r="J274" s="2">
        <f>'Budget Source'!H274</f>
        <v>0</v>
      </c>
      <c r="K274" s="2" t="str">
        <f t="shared" si="30"/>
        <v/>
      </c>
      <c r="M274" t="s">
        <v>2732</v>
      </c>
      <c r="N274" t="str">
        <f>VLOOKUP(M274,'Budget Source'!J:K,2,FALSE)</f>
        <v>N</v>
      </c>
      <c r="O274" s="16">
        <f t="shared" si="31"/>
        <v>9322087</v>
      </c>
      <c r="P274" s="4">
        <f t="shared" si="32"/>
        <v>0.7975000000000001</v>
      </c>
      <c r="Q274" s="16">
        <f t="shared" si="33"/>
        <v>3267114</v>
      </c>
      <c r="R274" s="4">
        <f t="shared" si="34"/>
        <v>0.27950000000000003</v>
      </c>
    </row>
    <row r="275" spans="1:18" x14ac:dyDescent="0.35">
      <c r="A275" s="45" t="str">
        <f>'Budget Source'!B275</f>
        <v>19</v>
      </c>
      <c r="B275" s="45" t="str">
        <f>'Budget Source'!C275</f>
        <v>4</v>
      </c>
      <c r="C275" s="45" t="str">
        <f>'Budget Source'!D275</f>
        <v>2110</v>
      </c>
      <c r="D275" s="45" t="str">
        <f>'Budget Source'!E275</f>
        <v>0180</v>
      </c>
      <c r="E275" s="45" t="str">
        <f t="shared" si="28"/>
        <v>8</v>
      </c>
      <c r="F275" s="2" t="str">
        <f>'Budget Source'!F275</f>
        <v/>
      </c>
      <c r="G275" s="45" t="str">
        <f>IF('Budget Source'!G275="Y",'Budget Source'!F275&amp;'Budget Source'!C275&amp;'Budget Source'!D275,'Budget Source'!B275&amp;'Budget Source'!C275&amp;'Budget Source'!D275)</f>
        <v>1942110</v>
      </c>
      <c r="H275" s="45" t="str">
        <f t="shared" si="29"/>
        <v>19421100180</v>
      </c>
      <c r="I275" s="47">
        <f>'Budget Source'!I275</f>
        <v>0.3695</v>
      </c>
      <c r="J275" s="2">
        <f>'Budget Source'!H275</f>
        <v>2038053</v>
      </c>
      <c r="K275" s="2" t="str">
        <f t="shared" si="30"/>
        <v/>
      </c>
      <c r="M275" t="s">
        <v>2833</v>
      </c>
      <c r="N275" t="str">
        <f>VLOOKUP(M275,'Budget Source'!J:K,2,FALSE)</f>
        <v>Y</v>
      </c>
      <c r="O275" s="16">
        <f t="shared" si="31"/>
        <v>0</v>
      </c>
      <c r="P275" s="4">
        <f t="shared" si="32"/>
        <v>0</v>
      </c>
      <c r="Q275" s="16">
        <f t="shared" si="33"/>
        <v>0</v>
      </c>
      <c r="R275" s="4">
        <f t="shared" si="34"/>
        <v>0</v>
      </c>
    </row>
    <row r="276" spans="1:18" x14ac:dyDescent="0.35">
      <c r="A276" s="45" t="str">
        <f>'Budget Source'!B276</f>
        <v>19</v>
      </c>
      <c r="B276" s="45" t="str">
        <f>'Budget Source'!C276</f>
        <v>4</v>
      </c>
      <c r="C276" s="45" t="str">
        <f>'Budget Source'!D276</f>
        <v>2110</v>
      </c>
      <c r="D276" s="45" t="str">
        <f>'Budget Source'!E276</f>
        <v>0186</v>
      </c>
      <c r="E276" s="45" t="str">
        <f t="shared" si="28"/>
        <v>8</v>
      </c>
      <c r="F276" s="2" t="str">
        <f>'Budget Source'!F276</f>
        <v/>
      </c>
      <c r="G276" s="45" t="str">
        <f>IF('Budget Source'!G276="Y",'Budget Source'!F276&amp;'Budget Source'!C276&amp;'Budget Source'!D276,'Budget Source'!B276&amp;'Budget Source'!C276&amp;'Budget Source'!D276)</f>
        <v>1942110</v>
      </c>
      <c r="H276" s="45" t="str">
        <f t="shared" si="29"/>
        <v>19421100186</v>
      </c>
      <c r="I276" s="47">
        <f>'Budget Source'!I276</f>
        <v>3.15E-2</v>
      </c>
      <c r="J276" s="2">
        <f>'Budget Source'!H276</f>
        <v>173745</v>
      </c>
      <c r="K276" s="2" t="str">
        <f t="shared" si="30"/>
        <v/>
      </c>
      <c r="M276" t="s">
        <v>2733</v>
      </c>
      <c r="N276" t="str">
        <f>VLOOKUP(M276,'Budget Source'!J:K,2,FALSE)</f>
        <v>Y</v>
      </c>
      <c r="O276" s="16">
        <f t="shared" si="31"/>
        <v>5893117</v>
      </c>
      <c r="P276" s="4">
        <f t="shared" si="32"/>
        <v>1.0051999999999999</v>
      </c>
      <c r="Q276" s="16">
        <f t="shared" si="33"/>
        <v>2631149</v>
      </c>
      <c r="R276" s="4">
        <f t="shared" si="34"/>
        <v>0.44879999999999998</v>
      </c>
    </row>
    <row r="277" spans="1:18" x14ac:dyDescent="0.35">
      <c r="A277" s="45" t="str">
        <f>'Budget Source'!B277</f>
        <v>19</v>
      </c>
      <c r="B277" s="45" t="str">
        <f>'Budget Source'!C277</f>
        <v>4</v>
      </c>
      <c r="C277" s="45" t="str">
        <f>'Budget Source'!D277</f>
        <v>2110</v>
      </c>
      <c r="D277" s="45" t="str">
        <f>'Budget Source'!E277</f>
        <v>0287</v>
      </c>
      <c r="E277" s="45" t="str">
        <f t="shared" si="28"/>
        <v/>
      </c>
      <c r="F277" s="2" t="str">
        <f>'Budget Source'!F277</f>
        <v/>
      </c>
      <c r="G277" s="45" t="str">
        <f>IF('Budget Source'!G277="Y",'Budget Source'!F277&amp;'Budget Source'!C277&amp;'Budget Source'!D277,'Budget Source'!B277&amp;'Budget Source'!C277&amp;'Budget Source'!D277)</f>
        <v>1942110</v>
      </c>
      <c r="H277" s="45" t="str">
        <f t="shared" si="29"/>
        <v>19421100287</v>
      </c>
      <c r="I277" s="47">
        <f>'Budget Source'!I277</f>
        <v>0.24279999999999999</v>
      </c>
      <c r="J277" s="2">
        <f>'Budget Source'!H277</f>
        <v>1521101</v>
      </c>
      <c r="K277" s="2" t="str">
        <f t="shared" si="30"/>
        <v/>
      </c>
      <c r="M277" t="s">
        <v>2734</v>
      </c>
      <c r="N277" t="str">
        <f>VLOOKUP(M277,'Budget Source'!J:K,2,FALSE)</f>
        <v>N</v>
      </c>
      <c r="O277" s="16">
        <f t="shared" si="31"/>
        <v>34949057</v>
      </c>
      <c r="P277" s="4">
        <f t="shared" si="32"/>
        <v>0.92749999999999999</v>
      </c>
      <c r="Q277" s="16">
        <f t="shared" si="33"/>
        <v>16070914</v>
      </c>
      <c r="R277" s="4">
        <f t="shared" si="34"/>
        <v>0.42649999999999999</v>
      </c>
    </row>
    <row r="278" spans="1:18" x14ac:dyDescent="0.35">
      <c r="A278" s="45" t="str">
        <f>'Budget Source'!B278</f>
        <v>19</v>
      </c>
      <c r="B278" s="45" t="str">
        <f>'Budget Source'!C278</f>
        <v>4</v>
      </c>
      <c r="C278" s="45" t="str">
        <f>'Budget Source'!D278</f>
        <v>2110</v>
      </c>
      <c r="D278" s="45" t="str">
        <f>'Budget Source'!E278</f>
        <v>3101</v>
      </c>
      <c r="E278" s="45" t="str">
        <f t="shared" si="28"/>
        <v/>
      </c>
      <c r="F278" s="2" t="str">
        <f>'Budget Source'!F278</f>
        <v/>
      </c>
      <c r="G278" s="45" t="str">
        <f>IF('Budget Source'!G278="Y",'Budget Source'!F278&amp;'Budget Source'!C278&amp;'Budget Source'!D278,'Budget Source'!B278&amp;'Budget Source'!C278&amp;'Budget Source'!D278)</f>
        <v>1942110</v>
      </c>
      <c r="H278" s="45" t="str">
        <f t="shared" si="29"/>
        <v>19421103101</v>
      </c>
      <c r="I278" s="47">
        <f>'Budget Source'!I278</f>
        <v>0</v>
      </c>
      <c r="J278" s="2">
        <f>'Budget Source'!H278</f>
        <v>0</v>
      </c>
      <c r="K278" s="2" t="str">
        <f t="shared" si="30"/>
        <v/>
      </c>
      <c r="M278" t="s">
        <v>2735</v>
      </c>
      <c r="N278" t="str">
        <f>VLOOKUP(M278,'Budget Source'!J:K,2,FALSE)</f>
        <v>N</v>
      </c>
      <c r="O278" s="16">
        <f t="shared" si="31"/>
        <v>14458966</v>
      </c>
      <c r="P278" s="4">
        <f t="shared" si="32"/>
        <v>1.4348000000000001</v>
      </c>
      <c r="Q278" s="16">
        <f t="shared" si="33"/>
        <v>6780530</v>
      </c>
      <c r="R278" s="4">
        <f t="shared" si="34"/>
        <v>0.68700000000000006</v>
      </c>
    </row>
    <row r="279" spans="1:18" x14ac:dyDescent="0.35">
      <c r="A279" s="45" t="str">
        <f>'Budget Source'!B279</f>
        <v>19</v>
      </c>
      <c r="B279" s="45" t="str">
        <f>'Budget Source'!C279</f>
        <v>4</v>
      </c>
      <c r="C279" s="45" t="str">
        <f>'Budget Source'!D279</f>
        <v>2110</v>
      </c>
      <c r="D279" s="45" t="str">
        <f>'Budget Source'!E279</f>
        <v>3300</v>
      </c>
      <c r="E279" s="45" t="str">
        <f t="shared" si="28"/>
        <v/>
      </c>
      <c r="F279" s="2" t="str">
        <f>'Budget Source'!F279</f>
        <v/>
      </c>
      <c r="G279" s="45" t="str">
        <f>IF('Budget Source'!G279="Y",'Budget Source'!F279&amp;'Budget Source'!C279&amp;'Budget Source'!D279,'Budget Source'!B279&amp;'Budget Source'!C279&amp;'Budget Source'!D279)</f>
        <v>1942110</v>
      </c>
      <c r="H279" s="45" t="str">
        <f t="shared" si="29"/>
        <v>19421103300</v>
      </c>
      <c r="I279" s="47">
        <f>'Budget Source'!I279</f>
        <v>0.55069999999999997</v>
      </c>
      <c r="J279" s="2">
        <f>'Budget Source'!H279</f>
        <v>3037499</v>
      </c>
      <c r="K279" s="2" t="str">
        <f t="shared" si="30"/>
        <v/>
      </c>
      <c r="M279" t="s">
        <v>2736</v>
      </c>
      <c r="N279" t="str">
        <f>VLOOKUP(M279,'Budget Source'!J:K,2,FALSE)</f>
        <v>N</v>
      </c>
      <c r="O279" s="16">
        <f t="shared" si="31"/>
        <v>92484531</v>
      </c>
      <c r="P279" s="4">
        <f t="shared" si="32"/>
        <v>1.2822</v>
      </c>
      <c r="Q279" s="16">
        <f t="shared" si="33"/>
        <v>16262761</v>
      </c>
      <c r="R279" s="4">
        <f t="shared" si="34"/>
        <v>0.24249999999999999</v>
      </c>
    </row>
    <row r="280" spans="1:18" x14ac:dyDescent="0.35">
      <c r="A280" s="45" t="str">
        <f>'Budget Source'!B280</f>
        <v>19</v>
      </c>
      <c r="B280" s="45" t="str">
        <f>'Budget Source'!C280</f>
        <v>4</v>
      </c>
      <c r="C280" s="45" t="str">
        <f>'Budget Source'!D280</f>
        <v>2120</v>
      </c>
      <c r="D280" s="45" t="str">
        <f>'Budget Source'!E280</f>
        <v>0061</v>
      </c>
      <c r="E280" s="45" t="str">
        <f t="shared" si="28"/>
        <v/>
      </c>
      <c r="F280" s="2" t="str">
        <f>'Budget Source'!F280</f>
        <v/>
      </c>
      <c r="G280" s="45" t="str">
        <f>IF('Budget Source'!G280="Y",'Budget Source'!F280&amp;'Budget Source'!C280&amp;'Budget Source'!D280,'Budget Source'!B280&amp;'Budget Source'!C280&amp;'Budget Source'!D280)</f>
        <v>1942120</v>
      </c>
      <c r="H280" s="45" t="str">
        <f t="shared" si="29"/>
        <v>19421200061</v>
      </c>
      <c r="I280" s="47">
        <f>'Budget Source'!I280</f>
        <v>0</v>
      </c>
      <c r="J280" s="2">
        <f>'Budget Source'!H280</f>
        <v>0</v>
      </c>
      <c r="K280" s="2" t="str">
        <f t="shared" si="30"/>
        <v/>
      </c>
      <c r="M280" t="s">
        <v>2834</v>
      </c>
      <c r="N280" t="str">
        <f>VLOOKUP(M280,'Budget Source'!J:K,2,FALSE)</f>
        <v>Y</v>
      </c>
      <c r="O280" s="16">
        <f t="shared" si="31"/>
        <v>0</v>
      </c>
      <c r="P280" s="4">
        <f t="shared" si="32"/>
        <v>0</v>
      </c>
      <c r="Q280" s="16">
        <f t="shared" si="33"/>
        <v>0</v>
      </c>
      <c r="R280" s="4">
        <f t="shared" si="34"/>
        <v>0</v>
      </c>
    </row>
    <row r="281" spans="1:18" x14ac:dyDescent="0.35">
      <c r="A281" s="45" t="str">
        <f>'Budget Source'!B281</f>
        <v>19</v>
      </c>
      <c r="B281" s="45" t="str">
        <f>'Budget Source'!C281</f>
        <v>4</v>
      </c>
      <c r="C281" s="45" t="str">
        <f>'Budget Source'!D281</f>
        <v>2120</v>
      </c>
      <c r="D281" s="45" t="str">
        <f>'Budget Source'!E281</f>
        <v>0180</v>
      </c>
      <c r="E281" s="45" t="str">
        <f t="shared" si="28"/>
        <v>8</v>
      </c>
      <c r="F281" s="2" t="str">
        <f>'Budget Source'!F281</f>
        <v/>
      </c>
      <c r="G281" s="45" t="str">
        <f>IF('Budget Source'!G281="Y",'Budget Source'!F281&amp;'Budget Source'!C281&amp;'Budget Source'!D281,'Budget Source'!B281&amp;'Budget Source'!C281&amp;'Budget Source'!D281)</f>
        <v>1942120</v>
      </c>
      <c r="H281" s="45" t="str">
        <f t="shared" si="29"/>
        <v>19421200180</v>
      </c>
      <c r="I281" s="47">
        <f>'Budget Source'!I281</f>
        <v>0.55059999999999998</v>
      </c>
      <c r="J281" s="2">
        <f>'Budget Source'!H281</f>
        <v>9507807</v>
      </c>
      <c r="K281" s="2" t="str">
        <f t="shared" si="30"/>
        <v/>
      </c>
      <c r="M281" t="s">
        <v>2737</v>
      </c>
      <c r="N281" t="str">
        <f>VLOOKUP(M281,'Budget Source'!J:K,2,FALSE)</f>
        <v>N</v>
      </c>
      <c r="O281" s="16">
        <f t="shared" si="31"/>
        <v>3859705</v>
      </c>
      <c r="P281" s="4">
        <f t="shared" si="32"/>
        <v>1.7963</v>
      </c>
      <c r="Q281" s="16">
        <f t="shared" si="33"/>
        <v>790152</v>
      </c>
      <c r="R281" s="4">
        <f t="shared" si="34"/>
        <v>0.40650000000000003</v>
      </c>
    </row>
    <row r="282" spans="1:18" x14ac:dyDescent="0.35">
      <c r="A282" s="45" t="str">
        <f>'Budget Source'!B282</f>
        <v>19</v>
      </c>
      <c r="B282" s="45" t="str">
        <f>'Budget Source'!C282</f>
        <v>4</v>
      </c>
      <c r="C282" s="45" t="str">
        <f>'Budget Source'!D282</f>
        <v>2120</v>
      </c>
      <c r="D282" s="45" t="str">
        <f>'Budget Source'!E282</f>
        <v>3101</v>
      </c>
      <c r="E282" s="45" t="str">
        <f t="shared" si="28"/>
        <v/>
      </c>
      <c r="F282" s="2" t="str">
        <f>'Budget Source'!F282</f>
        <v/>
      </c>
      <c r="G282" s="45" t="str">
        <f>IF('Budget Source'!G282="Y",'Budget Source'!F282&amp;'Budget Source'!C282&amp;'Budget Source'!D282,'Budget Source'!B282&amp;'Budget Source'!C282&amp;'Budget Source'!D282)</f>
        <v>1942120</v>
      </c>
      <c r="H282" s="45" t="str">
        <f t="shared" si="29"/>
        <v>19421203101</v>
      </c>
      <c r="I282" s="47">
        <f>'Budget Source'!I282</f>
        <v>0</v>
      </c>
      <c r="J282" s="2">
        <f>'Budget Source'!H282</f>
        <v>0</v>
      </c>
      <c r="K282" s="2" t="str">
        <f t="shared" si="30"/>
        <v/>
      </c>
      <c r="M282" t="s">
        <v>2738</v>
      </c>
      <c r="N282" t="str">
        <f>VLOOKUP(M282,'Budget Source'!J:K,2,FALSE)</f>
        <v>N</v>
      </c>
      <c r="O282" s="16">
        <f t="shared" si="31"/>
        <v>8184135</v>
      </c>
      <c r="P282" s="4">
        <f t="shared" si="32"/>
        <v>1.1726999999999999</v>
      </c>
      <c r="Q282" s="16">
        <f t="shared" si="33"/>
        <v>3109790</v>
      </c>
      <c r="R282" s="4">
        <f t="shared" si="34"/>
        <v>0.4456</v>
      </c>
    </row>
    <row r="283" spans="1:18" x14ac:dyDescent="0.35">
      <c r="A283" s="45" t="str">
        <f>'Budget Source'!B283</f>
        <v>19</v>
      </c>
      <c r="B283" s="45" t="str">
        <f>'Budget Source'!C283</f>
        <v>4</v>
      </c>
      <c r="C283" s="45" t="str">
        <f>'Budget Source'!D283</f>
        <v>2120</v>
      </c>
      <c r="D283" s="45" t="str">
        <f>'Budget Source'!E283</f>
        <v>3300</v>
      </c>
      <c r="E283" s="45" t="str">
        <f t="shared" si="28"/>
        <v/>
      </c>
      <c r="F283" s="2" t="str">
        <f>'Budget Source'!F283</f>
        <v/>
      </c>
      <c r="G283" s="45" t="str">
        <f>IF('Budget Source'!G283="Y",'Budget Source'!F283&amp;'Budget Source'!C283&amp;'Budget Source'!D283,'Budget Source'!B283&amp;'Budget Source'!C283&amp;'Budget Source'!D283)</f>
        <v>1942120</v>
      </c>
      <c r="H283" s="45" t="str">
        <f t="shared" si="29"/>
        <v>19421203300</v>
      </c>
      <c r="I283" s="47">
        <f>'Budget Source'!I283</f>
        <v>0.4577</v>
      </c>
      <c r="J283" s="2">
        <f>'Budget Source'!H283</f>
        <v>7903602</v>
      </c>
      <c r="K283" s="2" t="str">
        <f t="shared" si="30"/>
        <v/>
      </c>
      <c r="M283" t="s">
        <v>2835</v>
      </c>
      <c r="N283" t="str">
        <f>VLOOKUP(M283,'Budget Source'!J:K,2,FALSE)</f>
        <v>Y</v>
      </c>
      <c r="O283" s="16">
        <f t="shared" si="31"/>
        <v>0</v>
      </c>
      <c r="P283" s="4">
        <f t="shared" si="32"/>
        <v>0</v>
      </c>
      <c r="Q283" s="16">
        <f t="shared" si="33"/>
        <v>0</v>
      </c>
      <c r="R283" s="4">
        <f t="shared" si="34"/>
        <v>0</v>
      </c>
    </row>
    <row r="284" spans="1:18" x14ac:dyDescent="0.35">
      <c r="A284" s="45" t="str">
        <f>'Budget Source'!B284</f>
        <v>20</v>
      </c>
      <c r="B284" s="45" t="str">
        <f>'Budget Source'!C284</f>
        <v>4</v>
      </c>
      <c r="C284" s="45" t="str">
        <f>'Budget Source'!D284</f>
        <v>2155</v>
      </c>
      <c r="D284" s="45" t="str">
        <f>'Budget Source'!E284</f>
        <v>0061</v>
      </c>
      <c r="E284" s="45" t="str">
        <f t="shared" si="28"/>
        <v/>
      </c>
      <c r="F284" s="2" t="str">
        <f>'Budget Source'!F284</f>
        <v/>
      </c>
      <c r="G284" s="45" t="str">
        <f>IF('Budget Source'!G284="Y",'Budget Source'!F284&amp;'Budget Source'!C284&amp;'Budget Source'!D284,'Budget Source'!B284&amp;'Budget Source'!C284&amp;'Budget Source'!D284)</f>
        <v>2042155</v>
      </c>
      <c r="H284" s="45" t="str">
        <f t="shared" si="29"/>
        <v>20421550061</v>
      </c>
      <c r="I284" s="47">
        <f>'Budget Source'!I284</f>
        <v>0</v>
      </c>
      <c r="J284" s="2">
        <f>'Budget Source'!H284</f>
        <v>0</v>
      </c>
      <c r="K284" s="2" t="str">
        <f t="shared" si="30"/>
        <v/>
      </c>
      <c r="M284" t="s">
        <v>2739</v>
      </c>
      <c r="N284" t="str">
        <f>VLOOKUP(M284,'Budget Source'!J:K,2,FALSE)</f>
        <v>N</v>
      </c>
      <c r="O284" s="16">
        <f t="shared" si="31"/>
        <v>6497323</v>
      </c>
      <c r="P284" s="4">
        <f t="shared" si="32"/>
        <v>1.0598000000000001</v>
      </c>
      <c r="Q284" s="16">
        <f t="shared" si="33"/>
        <v>3357788</v>
      </c>
      <c r="R284" s="4">
        <f t="shared" si="34"/>
        <v>0.54769999999999996</v>
      </c>
    </row>
    <row r="285" spans="1:18" x14ac:dyDescent="0.35">
      <c r="A285" s="45" t="str">
        <f>'Budget Source'!B285</f>
        <v>20</v>
      </c>
      <c r="B285" s="45" t="str">
        <f>'Budget Source'!C285</f>
        <v>4</v>
      </c>
      <c r="C285" s="45" t="str">
        <f>'Budget Source'!D285</f>
        <v>2155</v>
      </c>
      <c r="D285" s="45" t="str">
        <f>'Budget Source'!E285</f>
        <v>0180</v>
      </c>
      <c r="E285" s="45" t="str">
        <f t="shared" si="28"/>
        <v>8</v>
      </c>
      <c r="F285" s="2" t="str">
        <f>'Budget Source'!F285</f>
        <v/>
      </c>
      <c r="G285" s="45" t="str">
        <f>IF('Budget Source'!G285="Y",'Budget Source'!F285&amp;'Budget Source'!C285&amp;'Budget Source'!D285,'Budget Source'!B285&amp;'Budget Source'!C285&amp;'Budget Source'!D285)</f>
        <v>2042155</v>
      </c>
      <c r="H285" s="45" t="str">
        <f t="shared" si="29"/>
        <v>20421550180</v>
      </c>
      <c r="I285" s="47">
        <f>'Budget Source'!I285</f>
        <v>0.55449999999999999</v>
      </c>
      <c r="J285" s="2">
        <f>'Budget Source'!H285</f>
        <v>6160463</v>
      </c>
      <c r="K285" s="2" t="str">
        <f t="shared" si="30"/>
        <v/>
      </c>
      <c r="M285" t="s">
        <v>2740</v>
      </c>
      <c r="N285" t="str">
        <f>VLOOKUP(M285,'Budget Source'!J:K,2,FALSE)</f>
        <v>N</v>
      </c>
      <c r="O285" s="16">
        <f t="shared" si="31"/>
        <v>5040444</v>
      </c>
      <c r="P285" s="4">
        <f t="shared" si="32"/>
        <v>0.86260000000000003</v>
      </c>
      <c r="Q285" s="16">
        <f t="shared" si="33"/>
        <v>2442506</v>
      </c>
      <c r="R285" s="4">
        <f t="shared" si="34"/>
        <v>0.41799999999999998</v>
      </c>
    </row>
    <row r="286" spans="1:18" x14ac:dyDescent="0.35">
      <c r="A286" s="45" t="str">
        <f>'Budget Source'!B286</f>
        <v>20</v>
      </c>
      <c r="B286" s="45" t="str">
        <f>'Budget Source'!C286</f>
        <v>4</v>
      </c>
      <c r="C286" s="45" t="str">
        <f>'Budget Source'!D286</f>
        <v>2155</v>
      </c>
      <c r="D286" s="45" t="str">
        <f>'Budget Source'!E286</f>
        <v>3101</v>
      </c>
      <c r="E286" s="45" t="str">
        <f t="shared" si="28"/>
        <v/>
      </c>
      <c r="F286" s="2" t="str">
        <f>'Budget Source'!F286</f>
        <v/>
      </c>
      <c r="G286" s="45" t="str">
        <f>IF('Budget Source'!G286="Y",'Budget Source'!F286&amp;'Budget Source'!C286&amp;'Budget Source'!D286,'Budget Source'!B286&amp;'Budget Source'!C286&amp;'Budget Source'!D286)</f>
        <v>2042155</v>
      </c>
      <c r="H286" s="45" t="str">
        <f t="shared" si="29"/>
        <v>20421553101</v>
      </c>
      <c r="I286" s="47">
        <f>'Budget Source'!I286</f>
        <v>0</v>
      </c>
      <c r="J286" s="2">
        <f>'Budget Source'!H286</f>
        <v>0</v>
      </c>
      <c r="K286" s="2" t="str">
        <f t="shared" si="30"/>
        <v/>
      </c>
      <c r="M286" t="s">
        <v>2741</v>
      </c>
      <c r="N286" t="str">
        <f>VLOOKUP(M286,'Budget Source'!J:K,2,FALSE)</f>
        <v>N</v>
      </c>
      <c r="O286" s="16">
        <f t="shared" si="31"/>
        <v>2489681</v>
      </c>
      <c r="P286" s="4">
        <f t="shared" si="32"/>
        <v>0.65159999999999996</v>
      </c>
      <c r="Q286" s="16">
        <f t="shared" si="33"/>
        <v>670563</v>
      </c>
      <c r="R286" s="4">
        <f t="shared" si="34"/>
        <v>0.17549999999999999</v>
      </c>
    </row>
    <row r="287" spans="1:18" x14ac:dyDescent="0.35">
      <c r="A287" s="45" t="str">
        <f>'Budget Source'!B287</f>
        <v>20</v>
      </c>
      <c r="B287" s="45" t="str">
        <f>'Budget Source'!C287</f>
        <v>4</v>
      </c>
      <c r="C287" s="45" t="str">
        <f>'Budget Source'!D287</f>
        <v>2155</v>
      </c>
      <c r="D287" s="45" t="str">
        <f>'Budget Source'!E287</f>
        <v>3300</v>
      </c>
      <c r="E287" s="45" t="str">
        <f t="shared" si="28"/>
        <v/>
      </c>
      <c r="F287" s="2" t="str">
        <f>'Budget Source'!F287</f>
        <v/>
      </c>
      <c r="G287" s="45" t="str">
        <f>IF('Budget Source'!G287="Y",'Budget Source'!F287&amp;'Budget Source'!C287&amp;'Budget Source'!D287,'Budget Source'!B287&amp;'Budget Source'!C287&amp;'Budget Source'!D287)</f>
        <v>2042155</v>
      </c>
      <c r="H287" s="45" t="str">
        <f t="shared" si="29"/>
        <v>20421553300</v>
      </c>
      <c r="I287" s="47">
        <f>'Budget Source'!I287</f>
        <v>0.39600000000000002</v>
      </c>
      <c r="J287" s="2">
        <f>'Budget Source'!H287</f>
        <v>4399537</v>
      </c>
      <c r="K287" s="2" t="str">
        <f t="shared" si="30"/>
        <v/>
      </c>
      <c r="M287" t="s">
        <v>2742</v>
      </c>
      <c r="N287" t="str">
        <f>VLOOKUP(M287,'Budget Source'!J:K,2,FALSE)</f>
        <v>N</v>
      </c>
      <c r="O287" s="16">
        <f t="shared" si="31"/>
        <v>14612515</v>
      </c>
      <c r="P287" s="4">
        <f t="shared" si="32"/>
        <v>1.0684</v>
      </c>
      <c r="Q287" s="16">
        <f t="shared" si="33"/>
        <v>7687846</v>
      </c>
      <c r="R287" s="4">
        <f t="shared" si="34"/>
        <v>0.56210000000000004</v>
      </c>
    </row>
    <row r="288" spans="1:18" x14ac:dyDescent="0.35">
      <c r="A288" s="45" t="str">
        <f>'Budget Source'!B288</f>
        <v>20</v>
      </c>
      <c r="B288" s="45" t="str">
        <f>'Budget Source'!C288</f>
        <v>4</v>
      </c>
      <c r="C288" s="45" t="str">
        <f>'Budget Source'!D288</f>
        <v>2260</v>
      </c>
      <c r="D288" s="45" t="str">
        <f>'Budget Source'!E288</f>
        <v>0061</v>
      </c>
      <c r="E288" s="45" t="str">
        <f t="shared" si="28"/>
        <v/>
      </c>
      <c r="F288" s="2" t="str">
        <f>'Budget Source'!F288</f>
        <v/>
      </c>
      <c r="G288" s="45" t="str">
        <f>IF('Budget Source'!G288="Y",'Budget Source'!F288&amp;'Budget Source'!C288&amp;'Budget Source'!D288,'Budget Source'!B288&amp;'Budget Source'!C288&amp;'Budget Source'!D288)</f>
        <v>2042260</v>
      </c>
      <c r="H288" s="45" t="str">
        <f t="shared" si="29"/>
        <v>20422600061</v>
      </c>
      <c r="I288" s="47">
        <f>'Budget Source'!I288</f>
        <v>0</v>
      </c>
      <c r="J288" s="2">
        <f>'Budget Source'!H288</f>
        <v>0</v>
      </c>
      <c r="K288" s="2" t="str">
        <f t="shared" si="30"/>
        <v/>
      </c>
      <c r="M288" t="s">
        <v>2743</v>
      </c>
      <c r="N288" t="str">
        <f>VLOOKUP(M288,'Budget Source'!J:K,2,FALSE)</f>
        <v>N</v>
      </c>
      <c r="O288" s="16">
        <f t="shared" si="31"/>
        <v>9516322</v>
      </c>
      <c r="P288" s="4">
        <f t="shared" si="32"/>
        <v>0.87000000000000011</v>
      </c>
      <c r="Q288" s="16">
        <f t="shared" si="33"/>
        <v>3631516</v>
      </c>
      <c r="R288" s="4">
        <f t="shared" si="34"/>
        <v>0.33200000000000002</v>
      </c>
    </row>
    <row r="289" spans="1:18" x14ac:dyDescent="0.35">
      <c r="A289" s="45" t="str">
        <f>'Budget Source'!B289</f>
        <v>20</v>
      </c>
      <c r="B289" s="45" t="str">
        <f>'Budget Source'!C289</f>
        <v>4</v>
      </c>
      <c r="C289" s="45" t="str">
        <f>'Budget Source'!D289</f>
        <v>2260</v>
      </c>
      <c r="D289" s="45" t="str">
        <f>'Budget Source'!E289</f>
        <v>0180</v>
      </c>
      <c r="E289" s="45" t="str">
        <f t="shared" si="28"/>
        <v>8</v>
      </c>
      <c r="F289" s="2" t="str">
        <f>'Budget Source'!F289</f>
        <v/>
      </c>
      <c r="G289" s="45" t="str">
        <f>IF('Budget Source'!G289="Y",'Budget Source'!F289&amp;'Budget Source'!C289&amp;'Budget Source'!D289,'Budget Source'!B289&amp;'Budget Source'!C289&amp;'Budget Source'!D289)</f>
        <v>2042260</v>
      </c>
      <c r="H289" s="45" t="str">
        <f t="shared" si="29"/>
        <v>20422600180</v>
      </c>
      <c r="I289" s="47">
        <f>'Budget Source'!I289</f>
        <v>0.79</v>
      </c>
      <c r="J289" s="2">
        <f>'Budget Source'!H289</f>
        <v>5601489</v>
      </c>
      <c r="K289" s="2" t="str">
        <f t="shared" si="30"/>
        <v/>
      </c>
      <c r="M289" t="s">
        <v>2744</v>
      </c>
      <c r="N289" t="str">
        <f>VLOOKUP(M289,'Budget Source'!J:K,2,FALSE)</f>
        <v>N</v>
      </c>
      <c r="O289" s="16">
        <f t="shared" si="31"/>
        <v>5751774</v>
      </c>
      <c r="P289" s="4">
        <f t="shared" si="32"/>
        <v>0.58519999999999994</v>
      </c>
      <c r="Q289" s="16">
        <f t="shared" si="33"/>
        <v>1347519</v>
      </c>
      <c r="R289" s="4">
        <f t="shared" si="34"/>
        <v>0.1371</v>
      </c>
    </row>
    <row r="290" spans="1:18" x14ac:dyDescent="0.35">
      <c r="A290" s="45" t="str">
        <f>'Budget Source'!B290</f>
        <v>20</v>
      </c>
      <c r="B290" s="45" t="str">
        <f>'Budget Source'!C290</f>
        <v>4</v>
      </c>
      <c r="C290" s="45" t="str">
        <f>'Budget Source'!D290</f>
        <v>2260</v>
      </c>
      <c r="D290" s="45" t="str">
        <f>'Budget Source'!E290</f>
        <v>3101</v>
      </c>
      <c r="E290" s="45" t="str">
        <f t="shared" si="28"/>
        <v/>
      </c>
      <c r="F290" s="2" t="str">
        <f>'Budget Source'!F290</f>
        <v/>
      </c>
      <c r="G290" s="45" t="str">
        <f>IF('Budget Source'!G290="Y",'Budget Source'!F290&amp;'Budget Source'!C290&amp;'Budget Source'!D290,'Budget Source'!B290&amp;'Budget Source'!C290&amp;'Budget Source'!D290)</f>
        <v>2042260</v>
      </c>
      <c r="H290" s="45" t="str">
        <f t="shared" si="29"/>
        <v>20422603101</v>
      </c>
      <c r="I290" s="47">
        <f>'Budget Source'!I290</f>
        <v>0</v>
      </c>
      <c r="J290" s="2">
        <f>'Budget Source'!H290</f>
        <v>0</v>
      </c>
      <c r="K290" s="2" t="str">
        <f t="shared" si="30"/>
        <v/>
      </c>
      <c r="M290" t="s">
        <v>2836</v>
      </c>
      <c r="N290" t="str">
        <f>VLOOKUP(M290,'Budget Source'!J:K,2,FALSE)</f>
        <v>Y</v>
      </c>
      <c r="O290" s="16">
        <f t="shared" si="31"/>
        <v>0</v>
      </c>
      <c r="P290" s="4">
        <f t="shared" si="32"/>
        <v>0</v>
      </c>
      <c r="Q290" s="16">
        <f t="shared" si="33"/>
        <v>0</v>
      </c>
      <c r="R290" s="4">
        <f t="shared" si="34"/>
        <v>0</v>
      </c>
    </row>
    <row r="291" spans="1:18" x14ac:dyDescent="0.35">
      <c r="A291" s="45" t="str">
        <f>'Budget Source'!B291</f>
        <v>20</v>
      </c>
      <c r="B291" s="45" t="str">
        <f>'Budget Source'!C291</f>
        <v>4</v>
      </c>
      <c r="C291" s="45" t="str">
        <f>'Budget Source'!D291</f>
        <v>2260</v>
      </c>
      <c r="D291" s="45" t="str">
        <f>'Budget Source'!E291</f>
        <v>3300</v>
      </c>
      <c r="E291" s="45" t="str">
        <f t="shared" si="28"/>
        <v/>
      </c>
      <c r="F291" s="2" t="str">
        <f>'Budget Source'!F291</f>
        <v/>
      </c>
      <c r="G291" s="45" t="str">
        <f>IF('Budget Source'!G291="Y",'Budget Source'!F291&amp;'Budget Source'!C291&amp;'Budget Source'!D291,'Budget Source'!B291&amp;'Budget Source'!C291&amp;'Budget Source'!D291)</f>
        <v>2042260</v>
      </c>
      <c r="H291" s="45" t="str">
        <f t="shared" si="29"/>
        <v>20422603300</v>
      </c>
      <c r="I291" s="47">
        <f>'Budget Source'!I291</f>
        <v>0.51259999999999994</v>
      </c>
      <c r="J291" s="2">
        <f>'Budget Source'!H291</f>
        <v>3634587</v>
      </c>
      <c r="K291" s="2" t="str">
        <f t="shared" si="30"/>
        <v/>
      </c>
      <c r="M291" t="s">
        <v>2745</v>
      </c>
      <c r="N291" t="str">
        <f>VLOOKUP(M291,'Budget Source'!J:K,2,FALSE)</f>
        <v>N</v>
      </c>
      <c r="O291" s="16">
        <f t="shared" si="31"/>
        <v>3145704</v>
      </c>
      <c r="P291" s="4">
        <f t="shared" si="32"/>
        <v>1.0056</v>
      </c>
      <c r="Q291" s="16">
        <f t="shared" si="33"/>
        <v>1013532</v>
      </c>
      <c r="R291" s="4">
        <f t="shared" si="34"/>
        <v>0.32400000000000001</v>
      </c>
    </row>
    <row r="292" spans="1:18" x14ac:dyDescent="0.35">
      <c r="A292" s="45" t="str">
        <f>'Budget Source'!B292</f>
        <v>20</v>
      </c>
      <c r="B292" s="45" t="str">
        <f>'Budget Source'!C292</f>
        <v>4</v>
      </c>
      <c r="C292" s="45" t="str">
        <f>'Budget Source'!D292</f>
        <v>2270</v>
      </c>
      <c r="D292" s="45" t="str">
        <f>'Budget Source'!E292</f>
        <v>0022</v>
      </c>
      <c r="E292" s="45" t="str">
        <f t="shared" si="28"/>
        <v/>
      </c>
      <c r="F292" s="2" t="str">
        <f>'Budget Source'!F292</f>
        <v/>
      </c>
      <c r="G292" s="45" t="str">
        <f>IF('Budget Source'!G292="Y",'Budget Source'!F292&amp;'Budget Source'!C292&amp;'Budget Source'!D292,'Budget Source'!B292&amp;'Budget Source'!C292&amp;'Budget Source'!D292)</f>
        <v>2042270</v>
      </c>
      <c r="H292" s="45" t="str">
        <f t="shared" si="29"/>
        <v>20422700022</v>
      </c>
      <c r="I292" s="47">
        <f>'Budget Source'!I292</f>
        <v>0</v>
      </c>
      <c r="J292" s="2">
        <f>'Budget Source'!H292</f>
        <v>0</v>
      </c>
      <c r="K292" s="2" t="str">
        <f t="shared" si="30"/>
        <v/>
      </c>
      <c r="M292" t="s">
        <v>2746</v>
      </c>
      <c r="N292" t="str">
        <f>VLOOKUP(M292,'Budget Source'!J:K,2,FALSE)</f>
        <v>Y</v>
      </c>
      <c r="O292" s="16">
        <f t="shared" si="31"/>
        <v>3556851</v>
      </c>
      <c r="P292" s="4">
        <f t="shared" si="32"/>
        <v>0.86339999999999995</v>
      </c>
      <c r="Q292" s="16">
        <f t="shared" si="33"/>
        <v>1217338</v>
      </c>
      <c r="R292" s="4">
        <f t="shared" si="34"/>
        <v>0.29549999999999998</v>
      </c>
    </row>
    <row r="293" spans="1:18" x14ac:dyDescent="0.35">
      <c r="A293" s="45" t="str">
        <f>'Budget Source'!B293</f>
        <v>20</v>
      </c>
      <c r="B293" s="45" t="str">
        <f>'Budget Source'!C293</f>
        <v>4</v>
      </c>
      <c r="C293" s="45" t="str">
        <f>'Budget Source'!D293</f>
        <v>2270</v>
      </c>
      <c r="D293" s="45" t="str">
        <f>'Budget Source'!E293</f>
        <v>0180</v>
      </c>
      <c r="E293" s="45" t="str">
        <f t="shared" si="28"/>
        <v>8</v>
      </c>
      <c r="F293" s="2" t="str">
        <f>'Budget Source'!F293</f>
        <v/>
      </c>
      <c r="G293" s="45" t="str">
        <f>IF('Budget Source'!G293="Y",'Budget Source'!F293&amp;'Budget Source'!C293&amp;'Budget Source'!D293,'Budget Source'!B293&amp;'Budget Source'!C293&amp;'Budget Source'!D293)</f>
        <v>2042270</v>
      </c>
      <c r="H293" s="45" t="str">
        <f t="shared" si="29"/>
        <v>20422700180</v>
      </c>
      <c r="I293" s="47">
        <f>'Budget Source'!I293</f>
        <v>0.77559999999999996</v>
      </c>
      <c r="J293" s="2">
        <f>'Budget Source'!H293</f>
        <v>12415917</v>
      </c>
      <c r="K293" s="2" t="str">
        <f t="shared" si="30"/>
        <v/>
      </c>
      <c r="M293" t="s">
        <v>2747</v>
      </c>
      <c r="N293" t="str">
        <f>VLOOKUP(M293,'Budget Source'!J:K,2,FALSE)</f>
        <v>N</v>
      </c>
      <c r="O293" s="16">
        <f t="shared" si="31"/>
        <v>5778140</v>
      </c>
      <c r="P293" s="4">
        <f t="shared" si="32"/>
        <v>0.89810000000000001</v>
      </c>
      <c r="Q293" s="16">
        <f t="shared" si="33"/>
        <v>2577999</v>
      </c>
      <c r="R293" s="4">
        <f t="shared" si="34"/>
        <v>0.4007</v>
      </c>
    </row>
    <row r="294" spans="1:18" x14ac:dyDescent="0.35">
      <c r="A294" s="45" t="str">
        <f>'Budget Source'!B294</f>
        <v>20</v>
      </c>
      <c r="B294" s="45" t="str">
        <f>'Budget Source'!C294</f>
        <v>4</v>
      </c>
      <c r="C294" s="45" t="str">
        <f>'Budget Source'!D294</f>
        <v>2270</v>
      </c>
      <c r="D294" s="45" t="str">
        <f>'Budget Source'!E294</f>
        <v>3101</v>
      </c>
      <c r="E294" s="45" t="str">
        <f t="shared" si="28"/>
        <v/>
      </c>
      <c r="F294" s="2" t="str">
        <f>'Budget Source'!F294</f>
        <v/>
      </c>
      <c r="G294" s="45" t="str">
        <f>IF('Budget Source'!G294="Y",'Budget Source'!F294&amp;'Budget Source'!C294&amp;'Budget Source'!D294,'Budget Source'!B294&amp;'Budget Source'!C294&amp;'Budget Source'!D294)</f>
        <v>2042270</v>
      </c>
      <c r="H294" s="45" t="str">
        <f t="shared" si="29"/>
        <v>20422703101</v>
      </c>
      <c r="I294" s="47">
        <f>'Budget Source'!I294</f>
        <v>0</v>
      </c>
      <c r="J294" s="2">
        <f>'Budget Source'!H294</f>
        <v>0</v>
      </c>
      <c r="K294" s="2" t="str">
        <f t="shared" si="30"/>
        <v/>
      </c>
      <c r="M294" t="s">
        <v>2837</v>
      </c>
      <c r="N294" t="str">
        <f>VLOOKUP(M294,'Budget Source'!J:K,2,FALSE)</f>
        <v>Y</v>
      </c>
      <c r="O294" s="16">
        <f t="shared" si="31"/>
        <v>0</v>
      </c>
      <c r="P294" s="4">
        <f t="shared" si="32"/>
        <v>0</v>
      </c>
      <c r="Q294" s="16">
        <f t="shared" si="33"/>
        <v>0</v>
      </c>
      <c r="R294" s="4">
        <f t="shared" si="34"/>
        <v>0</v>
      </c>
    </row>
    <row r="295" spans="1:18" x14ac:dyDescent="0.35">
      <c r="A295" s="45" t="str">
        <f>'Budget Source'!B295</f>
        <v>20</v>
      </c>
      <c r="B295" s="45" t="str">
        <f>'Budget Source'!C295</f>
        <v>4</v>
      </c>
      <c r="C295" s="45" t="str">
        <f>'Budget Source'!D295</f>
        <v>2270</v>
      </c>
      <c r="D295" s="45" t="str">
        <f>'Budget Source'!E295</f>
        <v>3300</v>
      </c>
      <c r="E295" s="45" t="str">
        <f t="shared" si="28"/>
        <v/>
      </c>
      <c r="F295" s="2" t="str">
        <f>'Budget Source'!F295</f>
        <v/>
      </c>
      <c r="G295" s="45" t="str">
        <f>IF('Budget Source'!G295="Y",'Budget Source'!F295&amp;'Budget Source'!C295&amp;'Budget Source'!D295,'Budget Source'!B295&amp;'Budget Source'!C295&amp;'Budget Source'!D295)</f>
        <v>2042270</v>
      </c>
      <c r="H295" s="45" t="str">
        <f t="shared" si="29"/>
        <v>20422703300</v>
      </c>
      <c r="I295" s="47">
        <f>'Budget Source'!I295</f>
        <v>0.54559999999999997</v>
      </c>
      <c r="J295" s="2">
        <f>'Budget Source'!H295</f>
        <v>8734044</v>
      </c>
      <c r="K295" s="2" t="str">
        <f t="shared" si="30"/>
        <v/>
      </c>
      <c r="M295" t="s">
        <v>2748</v>
      </c>
      <c r="N295" t="str">
        <f>VLOOKUP(M295,'Budget Source'!J:K,2,FALSE)</f>
        <v>Y</v>
      </c>
      <c r="O295" s="16">
        <f t="shared" si="31"/>
        <v>7359666</v>
      </c>
      <c r="P295" s="4">
        <f t="shared" si="32"/>
        <v>0.64890000000000003</v>
      </c>
      <c r="Q295" s="16">
        <f t="shared" si="33"/>
        <v>749501</v>
      </c>
      <c r="R295" s="4">
        <f t="shared" si="34"/>
        <v>6.6400000000000001E-2</v>
      </c>
    </row>
    <row r="296" spans="1:18" x14ac:dyDescent="0.35">
      <c r="A296" s="45" t="str">
        <f>'Budget Source'!B296</f>
        <v>20</v>
      </c>
      <c r="B296" s="45" t="str">
        <f>'Budget Source'!C296</f>
        <v>4</v>
      </c>
      <c r="C296" s="45" t="str">
        <f>'Budget Source'!D296</f>
        <v>2275</v>
      </c>
      <c r="D296" s="45" t="str">
        <f>'Budget Source'!E296</f>
        <v>0180</v>
      </c>
      <c r="E296" s="45" t="str">
        <f t="shared" si="28"/>
        <v>8</v>
      </c>
      <c r="F296" s="2" t="str">
        <f>'Budget Source'!F296</f>
        <v/>
      </c>
      <c r="G296" s="45" t="str">
        <f>IF('Budget Source'!G296="Y",'Budget Source'!F296&amp;'Budget Source'!C296&amp;'Budget Source'!D296,'Budget Source'!B296&amp;'Budget Source'!C296&amp;'Budget Source'!D296)</f>
        <v>2042275</v>
      </c>
      <c r="H296" s="45" t="str">
        <f t="shared" si="29"/>
        <v>20422750180</v>
      </c>
      <c r="I296" s="47">
        <f>'Budget Source'!I296</f>
        <v>0.79949999999999999</v>
      </c>
      <c r="J296" s="2">
        <f>'Budget Source'!H296</f>
        <v>16399507</v>
      </c>
      <c r="K296" s="2" t="str">
        <f t="shared" si="30"/>
        <v/>
      </c>
      <c r="M296" t="s">
        <v>2749</v>
      </c>
      <c r="N296" t="str">
        <f>VLOOKUP(M296,'Budget Source'!J:K,2,FALSE)</f>
        <v>N</v>
      </c>
      <c r="O296" s="16">
        <f t="shared" si="31"/>
        <v>8550269</v>
      </c>
      <c r="P296" s="4">
        <f t="shared" si="32"/>
        <v>0.54699999999999993</v>
      </c>
      <c r="Q296" s="16">
        <f t="shared" si="33"/>
        <v>4667478</v>
      </c>
      <c r="R296" s="4">
        <f t="shared" si="34"/>
        <v>0.29859999999999998</v>
      </c>
    </row>
    <row r="297" spans="1:18" x14ac:dyDescent="0.35">
      <c r="A297" s="45" t="str">
        <f>'Budget Source'!B297</f>
        <v>20</v>
      </c>
      <c r="B297" s="45" t="str">
        <f>'Budget Source'!C297</f>
        <v>4</v>
      </c>
      <c r="C297" s="45" t="str">
        <f>'Budget Source'!D297</f>
        <v>2275</v>
      </c>
      <c r="D297" s="45" t="str">
        <f>'Budget Source'!E297</f>
        <v>3101</v>
      </c>
      <c r="E297" s="45" t="str">
        <f t="shared" si="28"/>
        <v/>
      </c>
      <c r="F297" s="2" t="str">
        <f>'Budget Source'!F297</f>
        <v/>
      </c>
      <c r="G297" s="45" t="str">
        <f>IF('Budget Source'!G297="Y",'Budget Source'!F297&amp;'Budget Source'!C297&amp;'Budget Source'!D297,'Budget Source'!B297&amp;'Budget Source'!C297&amp;'Budget Source'!D297)</f>
        <v>2042275</v>
      </c>
      <c r="H297" s="45" t="str">
        <f t="shared" si="29"/>
        <v>20422753101</v>
      </c>
      <c r="I297" s="47">
        <f>'Budget Source'!I297</f>
        <v>0</v>
      </c>
      <c r="J297" s="2">
        <f>'Budget Source'!H297</f>
        <v>0</v>
      </c>
      <c r="K297" s="2" t="str">
        <f t="shared" si="30"/>
        <v/>
      </c>
      <c r="M297" t="s">
        <v>2750</v>
      </c>
      <c r="N297" t="str">
        <f>VLOOKUP(M297,'Budget Source'!J:K,2,FALSE)</f>
        <v>Y</v>
      </c>
      <c r="O297" s="16">
        <f t="shared" si="31"/>
        <v>4413344</v>
      </c>
      <c r="P297" s="4">
        <f t="shared" si="32"/>
        <v>0.74140000000000006</v>
      </c>
      <c r="Q297" s="16">
        <f t="shared" si="33"/>
        <v>263811</v>
      </c>
      <c r="R297" s="4">
        <f t="shared" si="34"/>
        <v>4.4600000000000001E-2</v>
      </c>
    </row>
    <row r="298" spans="1:18" x14ac:dyDescent="0.35">
      <c r="A298" s="45" t="str">
        <f>'Budget Source'!B298</f>
        <v>20</v>
      </c>
      <c r="B298" s="45" t="str">
        <f>'Budget Source'!C298</f>
        <v>4</v>
      </c>
      <c r="C298" s="45" t="str">
        <f>'Budget Source'!D298</f>
        <v>2275</v>
      </c>
      <c r="D298" s="45" t="str">
        <f>'Budget Source'!E298</f>
        <v>3300</v>
      </c>
      <c r="E298" s="45" t="str">
        <f t="shared" si="28"/>
        <v/>
      </c>
      <c r="F298" s="2" t="str">
        <f>'Budget Source'!F298</f>
        <v/>
      </c>
      <c r="G298" s="45" t="str">
        <f>IF('Budget Source'!G298="Y",'Budget Source'!F298&amp;'Budget Source'!C298&amp;'Budget Source'!D298,'Budget Source'!B298&amp;'Budget Source'!C298&amp;'Budget Source'!D298)</f>
        <v>2042275</v>
      </c>
      <c r="H298" s="45" t="str">
        <f t="shared" si="29"/>
        <v>20422753300</v>
      </c>
      <c r="I298" s="47">
        <f>'Budget Source'!I298</f>
        <v>0.40360000000000001</v>
      </c>
      <c r="J298" s="2">
        <f>'Budget Source'!H298</f>
        <v>8278725</v>
      </c>
      <c r="K298" s="2" t="str">
        <f t="shared" si="30"/>
        <v/>
      </c>
      <c r="M298" t="s">
        <v>2751</v>
      </c>
      <c r="N298" t="str">
        <f>VLOOKUP(M298,'Budget Source'!J:K,2,FALSE)</f>
        <v>N</v>
      </c>
      <c r="O298" s="16">
        <f t="shared" si="31"/>
        <v>10435276</v>
      </c>
      <c r="P298" s="4">
        <f t="shared" si="32"/>
        <v>0.56320000000000003</v>
      </c>
      <c r="Q298" s="16">
        <f t="shared" si="33"/>
        <v>4057751</v>
      </c>
      <c r="R298" s="4">
        <f t="shared" si="34"/>
        <v>0.219</v>
      </c>
    </row>
    <row r="299" spans="1:18" x14ac:dyDescent="0.35">
      <c r="A299" s="45" t="str">
        <f>'Budget Source'!B299</f>
        <v>20</v>
      </c>
      <c r="B299" s="45" t="str">
        <f>'Budget Source'!C299</f>
        <v>4</v>
      </c>
      <c r="C299" s="45" t="str">
        <f>'Budget Source'!D299</f>
        <v>2285</v>
      </c>
      <c r="D299" s="45" t="str">
        <f>'Budget Source'!E299</f>
        <v>0022</v>
      </c>
      <c r="E299" s="45" t="str">
        <f t="shared" si="28"/>
        <v/>
      </c>
      <c r="F299" s="2" t="str">
        <f>'Budget Source'!F299</f>
        <v>20</v>
      </c>
      <c r="G299" s="45" t="str">
        <f>IF('Budget Source'!G299="Y",'Budget Source'!F299&amp;'Budget Source'!C299&amp;'Budget Source'!D299,'Budget Source'!B299&amp;'Budget Source'!C299&amp;'Budget Source'!D299)</f>
        <v>2042285</v>
      </c>
      <c r="H299" s="45" t="str">
        <f t="shared" si="29"/>
        <v>20422850022</v>
      </c>
      <c r="I299" s="47">
        <f>'Budget Source'!I299</f>
        <v>5.9499999999999997E-2</v>
      </c>
      <c r="J299" s="2">
        <f>'Budget Source'!H299</f>
        <v>849441</v>
      </c>
      <c r="K299" s="2" t="str">
        <f t="shared" si="30"/>
        <v>Y</v>
      </c>
      <c r="M299" t="s">
        <v>2752</v>
      </c>
      <c r="N299" t="str">
        <f>VLOOKUP(M299,'Budget Source'!J:K,2,FALSE)</f>
        <v>N</v>
      </c>
      <c r="O299" s="16">
        <f t="shared" si="31"/>
        <v>3920507</v>
      </c>
      <c r="P299" s="4">
        <f t="shared" si="32"/>
        <v>0.88249999999999995</v>
      </c>
      <c r="Q299" s="16">
        <f t="shared" si="33"/>
        <v>1312315</v>
      </c>
      <c r="R299" s="4">
        <f t="shared" si="34"/>
        <v>0.2954</v>
      </c>
    </row>
    <row r="300" spans="1:18" x14ac:dyDescent="0.35">
      <c r="A300" s="45" t="str">
        <f>'Budget Source'!B300</f>
        <v>20</v>
      </c>
      <c r="B300" s="45" t="str">
        <f>'Budget Source'!C300</f>
        <v>4</v>
      </c>
      <c r="C300" s="45" t="str">
        <f>'Budget Source'!D300</f>
        <v>2285</v>
      </c>
      <c r="D300" s="45" t="str">
        <f>'Budget Source'!E300</f>
        <v>0061</v>
      </c>
      <c r="E300" s="45" t="str">
        <f t="shared" si="28"/>
        <v/>
      </c>
      <c r="F300" s="2" t="str">
        <f>'Budget Source'!F300</f>
        <v>20</v>
      </c>
      <c r="G300" s="45" t="str">
        <f>IF('Budget Source'!G300="Y",'Budget Source'!F300&amp;'Budget Source'!C300&amp;'Budget Source'!D300,'Budget Source'!B300&amp;'Budget Source'!C300&amp;'Budget Source'!D300)</f>
        <v>2042285</v>
      </c>
      <c r="H300" s="45" t="str">
        <f t="shared" si="29"/>
        <v>20422850061</v>
      </c>
      <c r="I300" s="47">
        <f>'Budget Source'!I300</f>
        <v>0</v>
      </c>
      <c r="J300" s="2">
        <f>'Budget Source'!H300</f>
        <v>0</v>
      </c>
      <c r="K300" s="2" t="str">
        <f t="shared" si="30"/>
        <v>Y</v>
      </c>
      <c r="M300" t="s">
        <v>2753</v>
      </c>
      <c r="N300" t="str">
        <f>VLOOKUP(M300,'Budget Source'!J:K,2,FALSE)</f>
        <v>N</v>
      </c>
      <c r="O300" s="16">
        <f t="shared" si="31"/>
        <v>7798063</v>
      </c>
      <c r="P300" s="4">
        <f t="shared" si="32"/>
        <v>1.3432999999999999</v>
      </c>
      <c r="Q300" s="16">
        <f t="shared" si="33"/>
        <v>2321481</v>
      </c>
      <c r="R300" s="4">
        <f t="shared" si="34"/>
        <v>0.39989999999999998</v>
      </c>
    </row>
    <row r="301" spans="1:18" x14ac:dyDescent="0.35">
      <c r="A301" s="45" t="str">
        <f>'Budget Source'!B301</f>
        <v>20</v>
      </c>
      <c r="B301" s="45" t="str">
        <f>'Budget Source'!C301</f>
        <v>4</v>
      </c>
      <c r="C301" s="45" t="str">
        <f>'Budget Source'!D301</f>
        <v>2285</v>
      </c>
      <c r="D301" s="45" t="str">
        <f>'Budget Source'!E301</f>
        <v>0180</v>
      </c>
      <c r="E301" s="45" t="str">
        <f t="shared" si="28"/>
        <v>8</v>
      </c>
      <c r="F301" s="2" t="str">
        <f>'Budget Source'!F301</f>
        <v>20</v>
      </c>
      <c r="G301" s="45" t="str">
        <f>IF('Budget Source'!G301="Y",'Budget Source'!F301&amp;'Budget Source'!C301&amp;'Budget Source'!D301,'Budget Source'!B301&amp;'Budget Source'!C301&amp;'Budget Source'!D301)</f>
        <v>2042285</v>
      </c>
      <c r="H301" s="45" t="str">
        <f t="shared" si="29"/>
        <v>20422850180</v>
      </c>
      <c r="I301" s="47">
        <f>'Budget Source'!I301</f>
        <v>0.44840000000000002</v>
      </c>
      <c r="J301" s="2">
        <f>'Budget Source'!H301</f>
        <v>5871333</v>
      </c>
      <c r="K301" s="2" t="str">
        <f t="shared" si="30"/>
        <v>Y</v>
      </c>
      <c r="M301" t="s">
        <v>2754</v>
      </c>
      <c r="N301" t="str">
        <f>VLOOKUP(M301,'Budget Source'!J:K,2,FALSE)</f>
        <v>N</v>
      </c>
      <c r="O301" s="16">
        <f t="shared" si="31"/>
        <v>3977742</v>
      </c>
      <c r="P301" s="4">
        <f t="shared" si="32"/>
        <v>0.75319999999999998</v>
      </c>
      <c r="Q301" s="16">
        <f t="shared" si="33"/>
        <v>0</v>
      </c>
      <c r="R301" s="4">
        <f t="shared" si="34"/>
        <v>0</v>
      </c>
    </row>
    <row r="302" spans="1:18" x14ac:dyDescent="0.35">
      <c r="A302" s="45" t="str">
        <f>'Budget Source'!B302</f>
        <v>20</v>
      </c>
      <c r="B302" s="45" t="str">
        <f>'Budget Source'!C302</f>
        <v>4</v>
      </c>
      <c r="C302" s="45" t="str">
        <f>'Budget Source'!D302</f>
        <v>2285</v>
      </c>
      <c r="D302" s="45" t="str">
        <f>'Budget Source'!E302</f>
        <v>3101</v>
      </c>
      <c r="E302" s="45" t="str">
        <f t="shared" si="28"/>
        <v/>
      </c>
      <c r="F302" s="2" t="str">
        <f>'Budget Source'!F302</f>
        <v>20</v>
      </c>
      <c r="G302" s="45" t="str">
        <f>IF('Budget Source'!G302="Y",'Budget Source'!F302&amp;'Budget Source'!C302&amp;'Budget Source'!D302,'Budget Source'!B302&amp;'Budget Source'!C302&amp;'Budget Source'!D302)</f>
        <v>2042285</v>
      </c>
      <c r="H302" s="45" t="str">
        <f t="shared" si="29"/>
        <v>20422853101</v>
      </c>
      <c r="I302" s="47">
        <f>'Budget Source'!I302</f>
        <v>0</v>
      </c>
      <c r="J302" s="2">
        <f>'Budget Source'!H302</f>
        <v>0</v>
      </c>
      <c r="K302" s="2" t="str">
        <f t="shared" si="30"/>
        <v>Y</v>
      </c>
      <c r="M302" t="s">
        <v>2838</v>
      </c>
      <c r="N302" t="str">
        <f>VLOOKUP(M302,'Budget Source'!J:K,2,FALSE)</f>
        <v>Y</v>
      </c>
      <c r="O302" s="16">
        <f t="shared" si="31"/>
        <v>0</v>
      </c>
      <c r="P302" s="4">
        <f t="shared" si="32"/>
        <v>0</v>
      </c>
      <c r="Q302" s="16">
        <f t="shared" si="33"/>
        <v>0</v>
      </c>
      <c r="R302" s="4">
        <f t="shared" si="34"/>
        <v>0</v>
      </c>
    </row>
    <row r="303" spans="1:18" x14ac:dyDescent="0.35">
      <c r="A303" s="45" t="str">
        <f>'Budget Source'!B303</f>
        <v>20</v>
      </c>
      <c r="B303" s="45" t="str">
        <f>'Budget Source'!C303</f>
        <v>4</v>
      </c>
      <c r="C303" s="45" t="str">
        <f>'Budget Source'!D303</f>
        <v>2285</v>
      </c>
      <c r="D303" s="45" t="str">
        <f>'Budget Source'!E303</f>
        <v>3300</v>
      </c>
      <c r="E303" s="45" t="str">
        <f t="shared" si="28"/>
        <v/>
      </c>
      <c r="F303" s="2" t="str">
        <f>'Budget Source'!F303</f>
        <v>20</v>
      </c>
      <c r="G303" s="45" t="str">
        <f>IF('Budget Source'!G303="Y",'Budget Source'!F303&amp;'Budget Source'!C303&amp;'Budget Source'!D303,'Budget Source'!B303&amp;'Budget Source'!C303&amp;'Budget Source'!D303)</f>
        <v>2042285</v>
      </c>
      <c r="H303" s="45" t="str">
        <f t="shared" si="29"/>
        <v>20422853300</v>
      </c>
      <c r="I303" s="47">
        <f>'Budget Source'!I303</f>
        <v>0.45669999999999999</v>
      </c>
      <c r="J303" s="2">
        <f>'Budget Source'!H303</f>
        <v>5980013</v>
      </c>
      <c r="K303" s="2" t="str">
        <f t="shared" si="30"/>
        <v>Y</v>
      </c>
      <c r="M303" t="s">
        <v>2755</v>
      </c>
      <c r="N303" t="str">
        <f>VLOOKUP(M303,'Budget Source'!J:K,2,FALSE)</f>
        <v>N</v>
      </c>
      <c r="O303" s="16">
        <f t="shared" si="31"/>
        <v>23800011</v>
      </c>
      <c r="P303" s="4">
        <f t="shared" si="32"/>
        <v>0.81169999999999998</v>
      </c>
      <c r="Q303" s="16">
        <f t="shared" si="33"/>
        <v>9652536</v>
      </c>
      <c r="R303" s="4">
        <f t="shared" si="34"/>
        <v>0.32919999999999999</v>
      </c>
    </row>
    <row r="304" spans="1:18" x14ac:dyDescent="0.35">
      <c r="A304" s="45" t="str">
        <f>'Budget Source'!B304</f>
        <v>20</v>
      </c>
      <c r="B304" s="45" t="str">
        <f>'Budget Source'!C304</f>
        <v>4</v>
      </c>
      <c r="C304" s="45" t="str">
        <f>'Budget Source'!D304</f>
        <v>2305</v>
      </c>
      <c r="D304" s="45" t="str">
        <f>'Budget Source'!E304</f>
        <v>0022</v>
      </c>
      <c r="E304" s="45" t="str">
        <f t="shared" si="28"/>
        <v/>
      </c>
      <c r="F304" s="2" t="str">
        <f>'Budget Source'!F304</f>
        <v/>
      </c>
      <c r="G304" s="45" t="str">
        <f>IF('Budget Source'!G304="Y",'Budget Source'!F304&amp;'Budget Source'!C304&amp;'Budget Source'!D304,'Budget Source'!B304&amp;'Budget Source'!C304&amp;'Budget Source'!D304)</f>
        <v>2042305</v>
      </c>
      <c r="H304" s="45" t="str">
        <f t="shared" si="29"/>
        <v>20423050022</v>
      </c>
      <c r="I304" s="47">
        <f>'Budget Source'!I304</f>
        <v>0</v>
      </c>
      <c r="J304" s="2">
        <f>'Budget Source'!H304</f>
        <v>0</v>
      </c>
      <c r="K304" s="2" t="str">
        <f t="shared" si="30"/>
        <v/>
      </c>
      <c r="M304" t="s">
        <v>2756</v>
      </c>
      <c r="N304" t="str">
        <f>VLOOKUP(M304,'Budget Source'!J:K,2,FALSE)</f>
        <v>N</v>
      </c>
      <c r="O304" s="16">
        <f t="shared" si="31"/>
        <v>56007583</v>
      </c>
      <c r="P304" s="4">
        <f t="shared" si="32"/>
        <v>0.89739999999999998</v>
      </c>
      <c r="Q304" s="16">
        <f t="shared" si="33"/>
        <v>29819950</v>
      </c>
      <c r="R304" s="4">
        <f t="shared" si="34"/>
        <v>0.4778</v>
      </c>
    </row>
    <row r="305" spans="1:18" x14ac:dyDescent="0.35">
      <c r="A305" s="45" t="str">
        <f>'Budget Source'!B305</f>
        <v>20</v>
      </c>
      <c r="B305" s="45" t="str">
        <f>'Budget Source'!C305</f>
        <v>4</v>
      </c>
      <c r="C305" s="45" t="str">
        <f>'Budget Source'!D305</f>
        <v>2305</v>
      </c>
      <c r="D305" s="45" t="str">
        <f>'Budget Source'!E305</f>
        <v>0061</v>
      </c>
      <c r="E305" s="45" t="str">
        <f t="shared" si="28"/>
        <v/>
      </c>
      <c r="F305" s="2" t="str">
        <f>'Budget Source'!F305</f>
        <v/>
      </c>
      <c r="G305" s="45" t="str">
        <f>IF('Budget Source'!G305="Y",'Budget Source'!F305&amp;'Budget Source'!C305&amp;'Budget Source'!D305,'Budget Source'!B305&amp;'Budget Source'!C305&amp;'Budget Source'!D305)</f>
        <v>2042305</v>
      </c>
      <c r="H305" s="45" t="str">
        <f t="shared" si="29"/>
        <v>20423050061</v>
      </c>
      <c r="I305" s="47">
        <f>'Budget Source'!I305</f>
        <v>0</v>
      </c>
      <c r="J305" s="2">
        <f>'Budget Source'!H305</f>
        <v>0</v>
      </c>
      <c r="K305" s="2" t="str">
        <f t="shared" si="30"/>
        <v/>
      </c>
      <c r="M305" t="s">
        <v>2757</v>
      </c>
      <c r="N305" t="str">
        <f>VLOOKUP(M305,'Budget Source'!J:K,2,FALSE)</f>
        <v>N</v>
      </c>
      <c r="O305" s="16">
        <f t="shared" si="31"/>
        <v>18415367</v>
      </c>
      <c r="P305" s="4">
        <f t="shared" si="32"/>
        <v>1.1957</v>
      </c>
      <c r="Q305" s="16">
        <f t="shared" si="33"/>
        <v>6199020</v>
      </c>
      <c r="R305" s="4">
        <f t="shared" si="34"/>
        <v>0.4909</v>
      </c>
    </row>
    <row r="306" spans="1:18" x14ac:dyDescent="0.35">
      <c r="A306" s="45" t="str">
        <f>'Budget Source'!B306</f>
        <v>20</v>
      </c>
      <c r="B306" s="45" t="str">
        <f>'Budget Source'!C306</f>
        <v>4</v>
      </c>
      <c r="C306" s="45" t="str">
        <f>'Budget Source'!D306</f>
        <v>2305</v>
      </c>
      <c r="D306" s="45" t="str">
        <f>'Budget Source'!E306</f>
        <v>0180</v>
      </c>
      <c r="E306" s="45" t="str">
        <f t="shared" si="28"/>
        <v>8</v>
      </c>
      <c r="F306" s="2" t="str">
        <f>'Budget Source'!F306</f>
        <v/>
      </c>
      <c r="G306" s="45" t="str">
        <f>IF('Budget Source'!G306="Y",'Budget Source'!F306&amp;'Budget Source'!C306&amp;'Budget Source'!D306,'Budget Source'!B306&amp;'Budget Source'!C306&amp;'Budget Source'!D306)</f>
        <v>2042305</v>
      </c>
      <c r="H306" s="45" t="str">
        <f t="shared" si="29"/>
        <v>20423050180</v>
      </c>
      <c r="I306" s="47">
        <f>'Budget Source'!I306</f>
        <v>0.26650000000000001</v>
      </c>
      <c r="J306" s="2">
        <f>'Budget Source'!H306</f>
        <v>12012758</v>
      </c>
      <c r="K306" s="2" t="str">
        <f t="shared" si="30"/>
        <v/>
      </c>
      <c r="M306" t="s">
        <v>2758</v>
      </c>
      <c r="N306" t="str">
        <f>VLOOKUP(M306,'Budget Source'!J:K,2,FALSE)</f>
        <v>N</v>
      </c>
      <c r="O306" s="16">
        <f t="shared" si="31"/>
        <v>3366992</v>
      </c>
      <c r="P306" s="4">
        <f t="shared" si="32"/>
        <v>0.80520000000000003</v>
      </c>
      <c r="Q306" s="16">
        <f t="shared" si="33"/>
        <v>1413367</v>
      </c>
      <c r="R306" s="4">
        <f t="shared" si="34"/>
        <v>0.33800000000000002</v>
      </c>
    </row>
    <row r="307" spans="1:18" x14ac:dyDescent="0.35">
      <c r="A307" s="45" t="str">
        <f>'Budget Source'!B307</f>
        <v>20</v>
      </c>
      <c r="B307" s="45" t="str">
        <f>'Budget Source'!C307</f>
        <v>4</v>
      </c>
      <c r="C307" s="45" t="str">
        <f>'Budget Source'!D307</f>
        <v>2305</v>
      </c>
      <c r="D307" s="45" t="str">
        <f>'Budget Source'!E307</f>
        <v>0186</v>
      </c>
      <c r="E307" s="45" t="str">
        <f t="shared" si="28"/>
        <v>8</v>
      </c>
      <c r="F307" s="2" t="str">
        <f>'Budget Source'!F307</f>
        <v/>
      </c>
      <c r="G307" s="45" t="str">
        <f>IF('Budget Source'!G307="Y",'Budget Source'!F307&amp;'Budget Source'!C307&amp;'Budget Source'!D307,'Budget Source'!B307&amp;'Budget Source'!C307&amp;'Budget Source'!D307)</f>
        <v>2042305</v>
      </c>
      <c r="H307" s="45" t="str">
        <f t="shared" si="29"/>
        <v>20423050186</v>
      </c>
      <c r="I307" s="47">
        <f>'Budget Source'!I307</f>
        <v>6.54E-2</v>
      </c>
      <c r="J307" s="2">
        <f>'Budget Source'!H307</f>
        <v>2947971</v>
      </c>
      <c r="K307" s="2" t="str">
        <f t="shared" si="30"/>
        <v/>
      </c>
      <c r="M307" t="s">
        <v>2759</v>
      </c>
      <c r="N307" t="str">
        <f>VLOOKUP(M307,'Budget Source'!J:K,2,FALSE)</f>
        <v>N</v>
      </c>
      <c r="O307" s="16">
        <f t="shared" si="31"/>
        <v>7153990</v>
      </c>
      <c r="P307" s="4">
        <f t="shared" si="32"/>
        <v>0.9093</v>
      </c>
      <c r="Q307" s="16">
        <f t="shared" si="33"/>
        <v>3286288</v>
      </c>
      <c r="R307" s="4">
        <f t="shared" si="34"/>
        <v>0.41770000000000002</v>
      </c>
    </row>
    <row r="308" spans="1:18" x14ac:dyDescent="0.35">
      <c r="A308" s="45" t="str">
        <f>'Budget Source'!B308</f>
        <v>20</v>
      </c>
      <c r="B308" s="45" t="str">
        <f>'Budget Source'!C308</f>
        <v>4</v>
      </c>
      <c r="C308" s="45" t="str">
        <f>'Budget Source'!D308</f>
        <v>2305</v>
      </c>
      <c r="D308" s="45" t="str">
        <f>'Budget Source'!E308</f>
        <v>0287</v>
      </c>
      <c r="E308" s="45" t="str">
        <f t="shared" si="28"/>
        <v/>
      </c>
      <c r="F308" s="2" t="str">
        <f>'Budget Source'!F308</f>
        <v/>
      </c>
      <c r="G308" s="45" t="str">
        <f>IF('Budget Source'!G308="Y",'Budget Source'!F308&amp;'Budget Source'!C308&amp;'Budget Source'!D308,'Budget Source'!B308&amp;'Budget Source'!C308&amp;'Budget Source'!D308)</f>
        <v>2042305</v>
      </c>
      <c r="H308" s="45" t="str">
        <f t="shared" si="29"/>
        <v>20423050287</v>
      </c>
      <c r="I308" s="47">
        <f>'Budget Source'!I308</f>
        <v>2.4500000000000001E-2</v>
      </c>
      <c r="J308" s="2">
        <f>'Budget Source'!H308</f>
        <v>1291730</v>
      </c>
      <c r="K308" s="2" t="str">
        <f t="shared" si="30"/>
        <v/>
      </c>
      <c r="M308" t="s">
        <v>2760</v>
      </c>
      <c r="N308" t="str">
        <f>VLOOKUP(M308,'Budget Source'!J:K,2,FALSE)</f>
        <v>Y</v>
      </c>
      <c r="O308" s="16">
        <f t="shared" si="31"/>
        <v>4662690</v>
      </c>
      <c r="P308" s="4">
        <f t="shared" si="32"/>
        <v>0.99879999999999991</v>
      </c>
      <c r="Q308" s="16">
        <f t="shared" si="33"/>
        <v>1569480</v>
      </c>
      <c r="R308" s="4">
        <f t="shared" si="34"/>
        <v>0.3362</v>
      </c>
    </row>
    <row r="309" spans="1:18" x14ac:dyDescent="0.35">
      <c r="A309" s="45" t="str">
        <f>'Budget Source'!B309</f>
        <v>20</v>
      </c>
      <c r="B309" s="45" t="str">
        <f>'Budget Source'!C309</f>
        <v>4</v>
      </c>
      <c r="C309" s="45" t="str">
        <f>'Budget Source'!D309</f>
        <v>2305</v>
      </c>
      <c r="D309" s="45" t="str">
        <f>'Budget Source'!E309</f>
        <v>3101</v>
      </c>
      <c r="E309" s="45" t="str">
        <f t="shared" si="28"/>
        <v/>
      </c>
      <c r="F309" s="2" t="str">
        <f>'Budget Source'!F309</f>
        <v/>
      </c>
      <c r="G309" s="45" t="str">
        <f>IF('Budget Source'!G309="Y",'Budget Source'!F309&amp;'Budget Source'!C309&amp;'Budget Source'!D309,'Budget Source'!B309&amp;'Budget Source'!C309&amp;'Budget Source'!D309)</f>
        <v>2042305</v>
      </c>
      <c r="H309" s="45" t="str">
        <f t="shared" si="29"/>
        <v>20423053101</v>
      </c>
      <c r="I309" s="47">
        <f>'Budget Source'!I309</f>
        <v>0</v>
      </c>
      <c r="J309" s="2">
        <f>'Budget Source'!H309</f>
        <v>0</v>
      </c>
      <c r="K309" s="2" t="str">
        <f t="shared" si="30"/>
        <v/>
      </c>
      <c r="M309" t="s">
        <v>2761</v>
      </c>
      <c r="N309" t="str">
        <f>VLOOKUP(M309,'Budget Source'!J:K,2,FALSE)</f>
        <v>N</v>
      </c>
      <c r="O309" s="16">
        <f t="shared" si="31"/>
        <v>77476040</v>
      </c>
      <c r="P309" s="4">
        <f t="shared" si="32"/>
        <v>0.89849999999999997</v>
      </c>
      <c r="Q309" s="16">
        <f t="shared" si="33"/>
        <v>13192915</v>
      </c>
      <c r="R309" s="4">
        <f t="shared" si="34"/>
        <v>0.153</v>
      </c>
    </row>
    <row r="310" spans="1:18" x14ac:dyDescent="0.35">
      <c r="A310" s="45" t="str">
        <f>'Budget Source'!B310</f>
        <v>20</v>
      </c>
      <c r="B310" s="45" t="str">
        <f>'Budget Source'!C310</f>
        <v>4</v>
      </c>
      <c r="C310" s="45" t="str">
        <f>'Budget Source'!D310</f>
        <v>2305</v>
      </c>
      <c r="D310" s="45" t="str">
        <f>'Budget Source'!E310</f>
        <v>3300</v>
      </c>
      <c r="E310" s="45" t="str">
        <f t="shared" si="28"/>
        <v/>
      </c>
      <c r="F310" s="2" t="str">
        <f>'Budget Source'!F310</f>
        <v/>
      </c>
      <c r="G310" s="45" t="str">
        <f>IF('Budget Source'!G310="Y",'Budget Source'!F310&amp;'Budget Source'!C310&amp;'Budget Source'!D310,'Budget Source'!B310&amp;'Budget Source'!C310&amp;'Budget Source'!D310)</f>
        <v>2042305</v>
      </c>
      <c r="H310" s="45" t="str">
        <f t="shared" si="29"/>
        <v>20423053300</v>
      </c>
      <c r="I310" s="47">
        <f>'Budget Source'!I310</f>
        <v>0.56330000000000002</v>
      </c>
      <c r="J310" s="2">
        <f>'Budget Source'!H310</f>
        <v>25391319</v>
      </c>
      <c r="K310" s="2" t="str">
        <f t="shared" si="30"/>
        <v/>
      </c>
      <c r="M310" t="s">
        <v>2762</v>
      </c>
      <c r="N310" t="str">
        <f>VLOOKUP(M310,'Budget Source'!J:K,2,FALSE)</f>
        <v>N</v>
      </c>
      <c r="O310" s="16">
        <f t="shared" si="31"/>
        <v>3455948</v>
      </c>
      <c r="P310" s="4">
        <f t="shared" si="32"/>
        <v>0.79900000000000004</v>
      </c>
      <c r="Q310" s="16">
        <f t="shared" si="33"/>
        <v>1273381</v>
      </c>
      <c r="R310" s="4">
        <f t="shared" si="34"/>
        <v>0.2944</v>
      </c>
    </row>
    <row r="311" spans="1:18" x14ac:dyDescent="0.35">
      <c r="A311" s="45" t="str">
        <f>'Budget Source'!B311</f>
        <v>20</v>
      </c>
      <c r="B311" s="45" t="str">
        <f>'Budget Source'!C311</f>
        <v>4</v>
      </c>
      <c r="C311" s="45" t="str">
        <f>'Budget Source'!D311</f>
        <v>2315</v>
      </c>
      <c r="D311" s="45" t="str">
        <f>'Budget Source'!E311</f>
        <v>0022</v>
      </c>
      <c r="E311" s="45" t="str">
        <f t="shared" si="28"/>
        <v/>
      </c>
      <c r="F311" s="2" t="str">
        <f>'Budget Source'!F311</f>
        <v/>
      </c>
      <c r="G311" s="45" t="str">
        <f>IF('Budget Source'!G311="Y",'Budget Source'!F311&amp;'Budget Source'!C311&amp;'Budget Source'!D311,'Budget Source'!B311&amp;'Budget Source'!C311&amp;'Budget Source'!D311)</f>
        <v>2042315</v>
      </c>
      <c r="H311" s="45" t="str">
        <f t="shared" si="29"/>
        <v>20423150022</v>
      </c>
      <c r="I311" s="47">
        <f>'Budget Source'!I311</f>
        <v>0.24909999999999999</v>
      </c>
      <c r="J311" s="2">
        <f>'Budget Source'!H311</f>
        <v>5663597</v>
      </c>
      <c r="K311" s="2" t="str">
        <f t="shared" si="30"/>
        <v/>
      </c>
      <c r="M311" t="s">
        <v>2763</v>
      </c>
      <c r="N311" t="str">
        <f>VLOOKUP(M311,'Budget Source'!J:K,2,FALSE)</f>
        <v>N</v>
      </c>
      <c r="O311" s="16">
        <f t="shared" si="31"/>
        <v>5804823</v>
      </c>
      <c r="P311" s="4">
        <f t="shared" si="32"/>
        <v>1.1139000000000001</v>
      </c>
      <c r="Q311" s="16">
        <f t="shared" si="33"/>
        <v>1922434</v>
      </c>
      <c r="R311" s="4">
        <f t="shared" si="34"/>
        <v>0.36890000000000001</v>
      </c>
    </row>
    <row r="312" spans="1:18" x14ac:dyDescent="0.35">
      <c r="A312" s="45" t="str">
        <f>'Budget Source'!B312</f>
        <v>20</v>
      </c>
      <c r="B312" s="45" t="str">
        <f>'Budget Source'!C312</f>
        <v>4</v>
      </c>
      <c r="C312" s="45" t="str">
        <f>'Budget Source'!D312</f>
        <v>2315</v>
      </c>
      <c r="D312" s="45" t="str">
        <f>'Budget Source'!E312</f>
        <v>0061</v>
      </c>
      <c r="E312" s="45" t="str">
        <f t="shared" si="28"/>
        <v/>
      </c>
      <c r="F312" s="2" t="str">
        <f>'Budget Source'!F312</f>
        <v/>
      </c>
      <c r="G312" s="45" t="str">
        <f>IF('Budget Source'!G312="Y",'Budget Source'!F312&amp;'Budget Source'!C312&amp;'Budget Source'!D312,'Budget Source'!B312&amp;'Budget Source'!C312&amp;'Budget Source'!D312)</f>
        <v>2042315</v>
      </c>
      <c r="H312" s="45" t="str">
        <f t="shared" si="29"/>
        <v>20423150061</v>
      </c>
      <c r="I312" s="47">
        <f>'Budget Source'!I312</f>
        <v>0</v>
      </c>
      <c r="J312" s="2">
        <f>'Budget Source'!H312</f>
        <v>0</v>
      </c>
      <c r="K312" s="2" t="str">
        <f t="shared" si="30"/>
        <v/>
      </c>
      <c r="M312" t="s">
        <v>2764</v>
      </c>
      <c r="N312" t="str">
        <f>VLOOKUP(M312,'Budget Source'!J:K,2,FALSE)</f>
        <v>N</v>
      </c>
      <c r="O312" s="16">
        <f t="shared" si="31"/>
        <v>44402569</v>
      </c>
      <c r="P312" s="4">
        <f t="shared" si="32"/>
        <v>0.97930000000000006</v>
      </c>
      <c r="Q312" s="16">
        <f t="shared" si="33"/>
        <v>9798463</v>
      </c>
      <c r="R312" s="4">
        <f t="shared" si="34"/>
        <v>0.21840000000000001</v>
      </c>
    </row>
    <row r="313" spans="1:18" x14ac:dyDescent="0.35">
      <c r="A313" s="45" t="str">
        <f>'Budget Source'!B313</f>
        <v>20</v>
      </c>
      <c r="B313" s="45" t="str">
        <f>'Budget Source'!C313</f>
        <v>4</v>
      </c>
      <c r="C313" s="45" t="str">
        <f>'Budget Source'!D313</f>
        <v>2315</v>
      </c>
      <c r="D313" s="45" t="str">
        <f>'Budget Source'!E313</f>
        <v>0180</v>
      </c>
      <c r="E313" s="45" t="str">
        <f t="shared" si="28"/>
        <v>8</v>
      </c>
      <c r="F313" s="2" t="str">
        <f>'Budget Source'!F313</f>
        <v/>
      </c>
      <c r="G313" s="45" t="str">
        <f>IF('Budget Source'!G313="Y",'Budget Source'!F313&amp;'Budget Source'!C313&amp;'Budget Source'!D313,'Budget Source'!B313&amp;'Budget Source'!C313&amp;'Budget Source'!D313)</f>
        <v>2042315</v>
      </c>
      <c r="H313" s="45" t="str">
        <f t="shared" si="29"/>
        <v>20423150180</v>
      </c>
      <c r="I313" s="47">
        <f>'Budget Source'!I313</f>
        <v>0.48459999999999998</v>
      </c>
      <c r="J313" s="2">
        <f>'Budget Source'!H313</f>
        <v>9138672</v>
      </c>
      <c r="K313" s="2" t="str">
        <f t="shared" si="30"/>
        <v/>
      </c>
      <c r="M313" t="s">
        <v>2765</v>
      </c>
      <c r="N313" t="str">
        <f>VLOOKUP(M313,'Budget Source'!J:K,2,FALSE)</f>
        <v>N</v>
      </c>
      <c r="O313" s="16">
        <f t="shared" si="31"/>
        <v>4740040</v>
      </c>
      <c r="P313" s="4">
        <f t="shared" si="32"/>
        <v>0.92100000000000004</v>
      </c>
      <c r="Q313" s="16">
        <f t="shared" si="33"/>
        <v>2331935</v>
      </c>
      <c r="R313" s="4">
        <f t="shared" si="34"/>
        <v>0.4531</v>
      </c>
    </row>
    <row r="314" spans="1:18" x14ac:dyDescent="0.35">
      <c r="A314" s="45" t="str">
        <f>'Budget Source'!B314</f>
        <v>20</v>
      </c>
      <c r="B314" s="45" t="str">
        <f>'Budget Source'!C314</f>
        <v>4</v>
      </c>
      <c r="C314" s="45" t="str">
        <f>'Budget Source'!D314</f>
        <v>2315</v>
      </c>
      <c r="D314" s="45" t="str">
        <f>'Budget Source'!E314</f>
        <v>0287</v>
      </c>
      <c r="E314" s="45" t="str">
        <f t="shared" si="28"/>
        <v/>
      </c>
      <c r="F314" s="2" t="str">
        <f>'Budget Source'!F314</f>
        <v/>
      </c>
      <c r="G314" s="45" t="str">
        <f>IF('Budget Source'!G314="Y",'Budget Source'!F314&amp;'Budget Source'!C314&amp;'Budget Source'!D314,'Budget Source'!B314&amp;'Budget Source'!C314&amp;'Budget Source'!D314)</f>
        <v>2042315</v>
      </c>
      <c r="H314" s="45" t="str">
        <f t="shared" si="29"/>
        <v>20423150287</v>
      </c>
      <c r="I314" s="47">
        <f>'Budget Source'!I314</f>
        <v>0.29020000000000001</v>
      </c>
      <c r="J314" s="2">
        <f>'Budget Source'!H314</f>
        <v>6598057</v>
      </c>
      <c r="K314" s="2" t="str">
        <f t="shared" si="30"/>
        <v/>
      </c>
      <c r="M314" t="s">
        <v>2766</v>
      </c>
      <c r="N314" t="str">
        <f>VLOOKUP(M314,'Budget Source'!J:K,2,FALSE)</f>
        <v>N</v>
      </c>
      <c r="O314" s="16">
        <f t="shared" si="31"/>
        <v>10353223</v>
      </c>
      <c r="P314" s="4">
        <f t="shared" si="32"/>
        <v>1.1000000000000001</v>
      </c>
      <c r="Q314" s="16">
        <f t="shared" si="33"/>
        <v>5536151</v>
      </c>
      <c r="R314" s="4">
        <f t="shared" si="34"/>
        <v>0.58819999999999995</v>
      </c>
    </row>
    <row r="315" spans="1:18" x14ac:dyDescent="0.35">
      <c r="A315" s="45" t="str">
        <f>'Budget Source'!B315</f>
        <v>20</v>
      </c>
      <c r="B315" s="45" t="str">
        <f>'Budget Source'!C315</f>
        <v>4</v>
      </c>
      <c r="C315" s="45" t="str">
        <f>'Budget Source'!D315</f>
        <v>2315</v>
      </c>
      <c r="D315" s="45" t="str">
        <f>'Budget Source'!E315</f>
        <v>3101</v>
      </c>
      <c r="E315" s="45" t="str">
        <f t="shared" si="28"/>
        <v/>
      </c>
      <c r="F315" s="2" t="str">
        <f>'Budget Source'!F315</f>
        <v/>
      </c>
      <c r="G315" s="45" t="str">
        <f>IF('Budget Source'!G315="Y",'Budget Source'!F315&amp;'Budget Source'!C315&amp;'Budget Source'!D315,'Budget Source'!B315&amp;'Budget Source'!C315&amp;'Budget Source'!D315)</f>
        <v>2042315</v>
      </c>
      <c r="H315" s="45" t="str">
        <f t="shared" si="29"/>
        <v>20423153101</v>
      </c>
      <c r="I315" s="47">
        <f>'Budget Source'!I315</f>
        <v>0</v>
      </c>
      <c r="J315" s="2">
        <f>'Budget Source'!H315</f>
        <v>0</v>
      </c>
      <c r="K315" s="2" t="str">
        <f t="shared" si="30"/>
        <v/>
      </c>
      <c r="M315" t="s">
        <v>2767</v>
      </c>
      <c r="N315" t="str">
        <f>VLOOKUP(M315,'Budget Source'!J:K,2,FALSE)</f>
        <v>N</v>
      </c>
      <c r="O315" s="16">
        <f t="shared" si="31"/>
        <v>3730618</v>
      </c>
      <c r="P315" s="4">
        <f t="shared" si="32"/>
        <v>1.377</v>
      </c>
      <c r="Q315" s="16">
        <f t="shared" si="33"/>
        <v>1740413</v>
      </c>
      <c r="R315" s="4">
        <f t="shared" si="34"/>
        <v>0.64239999999999997</v>
      </c>
    </row>
    <row r="316" spans="1:18" x14ac:dyDescent="0.35">
      <c r="A316" s="45" t="str">
        <f>'Budget Source'!B316</f>
        <v>20</v>
      </c>
      <c r="B316" s="45" t="str">
        <f>'Budget Source'!C316</f>
        <v>4</v>
      </c>
      <c r="C316" s="45" t="str">
        <f>'Budget Source'!D316</f>
        <v>2315</v>
      </c>
      <c r="D316" s="45" t="str">
        <f>'Budget Source'!E316</f>
        <v>3300</v>
      </c>
      <c r="E316" s="45" t="str">
        <f t="shared" si="28"/>
        <v/>
      </c>
      <c r="F316" s="2" t="str">
        <f>'Budget Source'!F316</f>
        <v/>
      </c>
      <c r="G316" s="45" t="str">
        <f>IF('Budget Source'!G316="Y",'Budget Source'!F316&amp;'Budget Source'!C316&amp;'Budget Source'!D316,'Budget Source'!B316&amp;'Budget Source'!C316&amp;'Budget Source'!D316)</f>
        <v>2042315</v>
      </c>
      <c r="H316" s="45" t="str">
        <f t="shared" si="29"/>
        <v>20423153300</v>
      </c>
      <c r="I316" s="47">
        <f>'Budget Source'!I316</f>
        <v>0.54149999999999998</v>
      </c>
      <c r="J316" s="2">
        <f>'Budget Source'!H316</f>
        <v>10211702</v>
      </c>
      <c r="K316" s="2" t="str">
        <f t="shared" si="30"/>
        <v/>
      </c>
      <c r="M316" t="s">
        <v>2839</v>
      </c>
      <c r="N316" t="str">
        <f>VLOOKUP(M316,'Budget Source'!J:K,2,FALSE)</f>
        <v>Y</v>
      </c>
      <c r="O316" s="16">
        <f t="shared" si="31"/>
        <v>0</v>
      </c>
      <c r="P316" s="4">
        <f t="shared" si="32"/>
        <v>0</v>
      </c>
      <c r="Q316" s="16">
        <f t="shared" si="33"/>
        <v>0</v>
      </c>
      <c r="R316" s="4">
        <f t="shared" si="34"/>
        <v>0</v>
      </c>
    </row>
    <row r="317" spans="1:18" x14ac:dyDescent="0.35">
      <c r="A317" s="45" t="str">
        <f>'Budget Source'!B317</f>
        <v>21</v>
      </c>
      <c r="B317" s="45" t="str">
        <f>'Budget Source'!C317</f>
        <v>4</v>
      </c>
      <c r="C317" s="45" t="str">
        <f>'Budget Source'!D317</f>
        <v>2395</v>
      </c>
      <c r="D317" s="45" t="str">
        <f>'Budget Source'!E317</f>
        <v>0061</v>
      </c>
      <c r="E317" s="45" t="str">
        <f t="shared" si="28"/>
        <v/>
      </c>
      <c r="F317" s="2" t="str">
        <f>'Budget Source'!F317</f>
        <v/>
      </c>
      <c r="G317" s="45" t="str">
        <f>IF('Budget Source'!G317="Y",'Budget Source'!F317&amp;'Budget Source'!C317&amp;'Budget Source'!D317,'Budget Source'!B317&amp;'Budget Source'!C317&amp;'Budget Source'!D317)</f>
        <v>2142395</v>
      </c>
      <c r="H317" s="45" t="str">
        <f t="shared" si="29"/>
        <v>21423950061</v>
      </c>
      <c r="I317" s="47">
        <f>'Budget Source'!I317</f>
        <v>0</v>
      </c>
      <c r="J317" s="2">
        <f>'Budget Source'!H317</f>
        <v>0</v>
      </c>
      <c r="K317" s="2" t="str">
        <f t="shared" si="30"/>
        <v/>
      </c>
      <c r="M317" t="s">
        <v>2840</v>
      </c>
      <c r="N317" t="str">
        <f>VLOOKUP(M317,'Budget Source'!J:K,2,FALSE)</f>
        <v>Y</v>
      </c>
      <c r="O317" s="16">
        <f t="shared" si="31"/>
        <v>0</v>
      </c>
      <c r="P317" s="4">
        <f t="shared" si="32"/>
        <v>0</v>
      </c>
      <c r="Q317" s="16">
        <f t="shared" si="33"/>
        <v>0</v>
      </c>
      <c r="R317" s="4">
        <f t="shared" si="34"/>
        <v>0</v>
      </c>
    </row>
    <row r="318" spans="1:18" x14ac:dyDescent="0.35">
      <c r="A318" s="45" t="str">
        <f>'Budget Source'!B318</f>
        <v>21</v>
      </c>
      <c r="B318" s="45" t="str">
        <f>'Budget Source'!C318</f>
        <v>4</v>
      </c>
      <c r="C318" s="45" t="str">
        <f>'Budget Source'!D318</f>
        <v>2395</v>
      </c>
      <c r="D318" s="45" t="str">
        <f>'Budget Source'!E318</f>
        <v>0180</v>
      </c>
      <c r="E318" s="45" t="str">
        <f t="shared" si="28"/>
        <v>8</v>
      </c>
      <c r="F318" s="2" t="str">
        <f>'Budget Source'!F318</f>
        <v/>
      </c>
      <c r="G318" s="45" t="str">
        <f>IF('Budget Source'!G318="Y",'Budget Source'!F318&amp;'Budget Source'!C318&amp;'Budget Source'!D318,'Budget Source'!B318&amp;'Budget Source'!C318&amp;'Budget Source'!D318)</f>
        <v>2142395</v>
      </c>
      <c r="H318" s="45" t="str">
        <f t="shared" si="29"/>
        <v>21423950180</v>
      </c>
      <c r="I318" s="47">
        <f>'Budget Source'!I318</f>
        <v>0.33779999999999999</v>
      </c>
      <c r="J318" s="2">
        <f>'Budget Source'!H318</f>
        <v>3106408</v>
      </c>
      <c r="K318" s="2" t="str">
        <f t="shared" si="30"/>
        <v/>
      </c>
      <c r="M318" t="s">
        <v>2768</v>
      </c>
      <c r="N318" t="str">
        <f>VLOOKUP(M318,'Budget Source'!J:K,2,FALSE)</f>
        <v>N</v>
      </c>
      <c r="O318" s="16">
        <f t="shared" si="31"/>
        <v>6158470</v>
      </c>
      <c r="P318" s="4">
        <f t="shared" si="32"/>
        <v>1.0218</v>
      </c>
      <c r="Q318" s="16">
        <f t="shared" si="33"/>
        <v>3126246</v>
      </c>
      <c r="R318" s="4">
        <f t="shared" si="34"/>
        <v>0.51870000000000005</v>
      </c>
    </row>
    <row r="319" spans="1:18" x14ac:dyDescent="0.35">
      <c r="A319" s="45" t="str">
        <f>'Budget Source'!B319</f>
        <v>21</v>
      </c>
      <c r="B319" s="45" t="str">
        <f>'Budget Source'!C319</f>
        <v>4</v>
      </c>
      <c r="C319" s="45" t="str">
        <f>'Budget Source'!D319</f>
        <v>2395</v>
      </c>
      <c r="D319" s="45" t="str">
        <f>'Budget Source'!E319</f>
        <v>3101</v>
      </c>
      <c r="E319" s="45" t="str">
        <f t="shared" si="28"/>
        <v/>
      </c>
      <c r="F319" s="2" t="str">
        <f>'Budget Source'!F319</f>
        <v/>
      </c>
      <c r="G319" s="45" t="str">
        <f>IF('Budget Source'!G319="Y",'Budget Source'!F319&amp;'Budget Source'!C319&amp;'Budget Source'!D319,'Budget Source'!B319&amp;'Budget Source'!C319&amp;'Budget Source'!D319)</f>
        <v>2142395</v>
      </c>
      <c r="H319" s="45" t="str">
        <f t="shared" si="29"/>
        <v>21423953101</v>
      </c>
      <c r="I319" s="47">
        <f>'Budget Source'!I319</f>
        <v>0</v>
      </c>
      <c r="J319" s="2">
        <f>'Budget Source'!H319</f>
        <v>0</v>
      </c>
      <c r="K319" s="2" t="str">
        <f t="shared" si="30"/>
        <v/>
      </c>
      <c r="M319" t="s">
        <v>2769</v>
      </c>
      <c r="N319" t="str">
        <f>VLOOKUP(M319,'Budget Source'!J:K,2,FALSE)</f>
        <v>N</v>
      </c>
      <c r="O319" s="16">
        <f t="shared" si="31"/>
        <v>28099477</v>
      </c>
      <c r="P319" s="4">
        <f t="shared" si="32"/>
        <v>0.62519999999999998</v>
      </c>
      <c r="Q319" s="16">
        <f t="shared" si="33"/>
        <v>6305753</v>
      </c>
      <c r="R319" s="4">
        <f t="shared" si="34"/>
        <v>0.14030000000000001</v>
      </c>
    </row>
    <row r="320" spans="1:18" x14ac:dyDescent="0.35">
      <c r="A320" s="45" t="str">
        <f>'Budget Source'!B320</f>
        <v>21</v>
      </c>
      <c r="B320" s="45" t="str">
        <f>'Budget Source'!C320</f>
        <v>4</v>
      </c>
      <c r="C320" s="45" t="str">
        <f>'Budget Source'!D320</f>
        <v>2395</v>
      </c>
      <c r="D320" s="45" t="str">
        <f>'Budget Source'!E320</f>
        <v>3300</v>
      </c>
      <c r="E320" s="45" t="str">
        <f t="shared" si="28"/>
        <v/>
      </c>
      <c r="F320" s="2" t="str">
        <f>'Budget Source'!F320</f>
        <v/>
      </c>
      <c r="G320" s="45" t="str">
        <f>IF('Budget Source'!G320="Y",'Budget Source'!F320&amp;'Budget Source'!C320&amp;'Budget Source'!D320,'Budget Source'!B320&amp;'Budget Source'!C320&amp;'Budget Source'!D320)</f>
        <v>2142395</v>
      </c>
      <c r="H320" s="45" t="str">
        <f t="shared" si="29"/>
        <v>21423953300</v>
      </c>
      <c r="I320" s="47">
        <f>'Budget Source'!I320</f>
        <v>0.84250000000000003</v>
      </c>
      <c r="J320" s="2">
        <f>'Budget Source'!H320</f>
        <v>7747628</v>
      </c>
      <c r="K320" s="2" t="str">
        <f t="shared" si="30"/>
        <v/>
      </c>
      <c r="M320" t="s">
        <v>2770</v>
      </c>
      <c r="N320" t="str">
        <f>VLOOKUP(M320,'Budget Source'!J:K,2,FALSE)</f>
        <v>N</v>
      </c>
      <c r="O320" s="16">
        <f t="shared" si="31"/>
        <v>5888797</v>
      </c>
      <c r="P320" s="4">
        <f t="shared" si="32"/>
        <v>1.1015999999999999</v>
      </c>
      <c r="Q320" s="16">
        <f t="shared" si="33"/>
        <v>2677115</v>
      </c>
      <c r="R320" s="4">
        <f t="shared" si="34"/>
        <v>0.50080000000000002</v>
      </c>
    </row>
    <row r="321" spans="1:18" x14ac:dyDescent="0.35">
      <c r="A321" s="45" t="str">
        <f>'Budget Source'!B321</f>
        <v>22</v>
      </c>
      <c r="B321" s="45" t="str">
        <f>'Budget Source'!C321</f>
        <v>4</v>
      </c>
      <c r="C321" s="45" t="str">
        <f>'Budget Source'!D321</f>
        <v>2400</v>
      </c>
      <c r="D321" s="45" t="str">
        <f>'Budget Source'!E321</f>
        <v>0061</v>
      </c>
      <c r="E321" s="45" t="str">
        <f t="shared" si="28"/>
        <v/>
      </c>
      <c r="F321" s="2" t="str">
        <f>'Budget Source'!F321</f>
        <v/>
      </c>
      <c r="G321" s="45" t="str">
        <f>IF('Budget Source'!G321="Y",'Budget Source'!F321&amp;'Budget Source'!C321&amp;'Budget Source'!D321,'Budget Source'!B321&amp;'Budget Source'!C321&amp;'Budget Source'!D321)</f>
        <v>2242400</v>
      </c>
      <c r="H321" s="45" t="str">
        <f t="shared" si="29"/>
        <v>22424000061</v>
      </c>
      <c r="I321" s="47">
        <f>'Budget Source'!I321</f>
        <v>0</v>
      </c>
      <c r="J321" s="2">
        <f>'Budget Source'!H321</f>
        <v>0</v>
      </c>
      <c r="K321" s="2" t="str">
        <f t="shared" si="30"/>
        <v/>
      </c>
      <c r="M321" t="s">
        <v>2771</v>
      </c>
      <c r="N321" t="str">
        <f>VLOOKUP(M321,'Budget Source'!J:K,2,FALSE)</f>
        <v>N</v>
      </c>
      <c r="O321" s="16">
        <f t="shared" si="31"/>
        <v>4304190</v>
      </c>
      <c r="P321" s="4">
        <f t="shared" si="32"/>
        <v>1.0375000000000001</v>
      </c>
      <c r="Q321" s="16">
        <f t="shared" si="33"/>
        <v>1799670</v>
      </c>
      <c r="R321" s="4">
        <f t="shared" si="34"/>
        <v>0.43380000000000002</v>
      </c>
    </row>
    <row r="322" spans="1:18" x14ac:dyDescent="0.35">
      <c r="A322" s="45" t="str">
        <f>'Budget Source'!B322</f>
        <v>22</v>
      </c>
      <c r="B322" s="45" t="str">
        <f>'Budget Source'!C322</f>
        <v>4</v>
      </c>
      <c r="C322" s="45" t="str">
        <f>'Budget Source'!D322</f>
        <v>2400</v>
      </c>
      <c r="D322" s="45" t="str">
        <f>'Budget Source'!E322</f>
        <v>0180</v>
      </c>
      <c r="E322" s="45" t="str">
        <f t="shared" si="28"/>
        <v>8</v>
      </c>
      <c r="F322" s="2" t="str">
        <f>'Budget Source'!F322</f>
        <v/>
      </c>
      <c r="G322" s="45" t="str">
        <f>IF('Budget Source'!G322="Y",'Budget Source'!F322&amp;'Budget Source'!C322&amp;'Budget Source'!D322,'Budget Source'!B322&amp;'Budget Source'!C322&amp;'Budget Source'!D322)</f>
        <v>2242400</v>
      </c>
      <c r="H322" s="45" t="str">
        <f t="shared" si="29"/>
        <v>22424000180</v>
      </c>
      <c r="I322" s="47">
        <f>'Budget Source'!I322</f>
        <v>0.39700000000000002</v>
      </c>
      <c r="J322" s="2">
        <f>'Budget Source'!H322</f>
        <v>16922985</v>
      </c>
      <c r="K322" s="2" t="str">
        <f t="shared" si="30"/>
        <v/>
      </c>
      <c r="M322" t="s">
        <v>2772</v>
      </c>
      <c r="N322" t="str">
        <f>VLOOKUP(M322,'Budget Source'!J:K,2,FALSE)</f>
        <v>N</v>
      </c>
      <c r="O322" s="16">
        <f t="shared" si="31"/>
        <v>2691595</v>
      </c>
      <c r="P322" s="4">
        <f t="shared" si="32"/>
        <v>0.88870000000000005</v>
      </c>
      <c r="Q322" s="16">
        <f t="shared" si="33"/>
        <v>564850</v>
      </c>
      <c r="R322" s="4">
        <f t="shared" si="34"/>
        <v>0.1865</v>
      </c>
    </row>
    <row r="323" spans="1:18" x14ac:dyDescent="0.35">
      <c r="A323" s="45" t="str">
        <f>'Budget Source'!B323</f>
        <v>22</v>
      </c>
      <c r="B323" s="45" t="str">
        <f>'Budget Source'!C323</f>
        <v>4</v>
      </c>
      <c r="C323" s="45" t="str">
        <f>'Budget Source'!D323</f>
        <v>2400</v>
      </c>
      <c r="D323" s="45" t="str">
        <f>'Budget Source'!E323</f>
        <v>0287</v>
      </c>
      <c r="E323" s="45" t="str">
        <f t="shared" ref="E323:E386" si="35">IF(OR(D323="0187",D323="0287"),"",IF(MID(D323,3,1)="8","8",""))</f>
        <v/>
      </c>
      <c r="F323" s="2" t="str">
        <f>'Budget Source'!F323</f>
        <v/>
      </c>
      <c r="G323" s="45" t="str">
        <f>IF('Budget Source'!G323="Y",'Budget Source'!F323&amp;'Budget Source'!C323&amp;'Budget Source'!D323,'Budget Source'!B323&amp;'Budget Source'!C323&amp;'Budget Source'!D323)</f>
        <v>2242400</v>
      </c>
      <c r="H323" s="45" t="str">
        <f t="shared" ref="H323:H386" si="36">G323&amp;D323</f>
        <v>22424000287</v>
      </c>
      <c r="I323" s="47">
        <f>'Budget Source'!I323</f>
        <v>0.1343</v>
      </c>
      <c r="J323" s="2">
        <f>'Budget Source'!H323</f>
        <v>6103235</v>
      </c>
      <c r="K323" s="2" t="str">
        <f t="shared" ref="K323:K386" si="37">IF(F323="","",IF(F323=A323,"Y",""))</f>
        <v/>
      </c>
      <c r="M323" t="s">
        <v>2773</v>
      </c>
      <c r="N323" t="str">
        <f>VLOOKUP(M323,'Budget Source'!J:K,2,FALSE)</f>
        <v>Y</v>
      </c>
      <c r="O323" s="16">
        <f t="shared" ref="O323:O338" si="38">SUMIF(G:G,M323,J:J)</f>
        <v>3099622</v>
      </c>
      <c r="P323" s="4">
        <f t="shared" ref="P323:P338" si="39">IF(N323="N",SUMIF(G:G,M323,I:I),SUMIFS(I:I,G:G,M323,K:K,"Y"))</f>
        <v>0.95279999999999987</v>
      </c>
      <c r="Q323" s="16">
        <f t="shared" ref="Q323:Q338" si="40">SUMIFS(J:J,G:G,M323,E:E,"8")</f>
        <v>1300943</v>
      </c>
      <c r="R323" s="4">
        <f t="shared" ref="R323:R338" si="41">IF(N323="N",SUMIFS(I:I,G:G,M323,E:E,"8"),SUMIFS(I:I,G:G,M323,K:K,"Y",E:E,"8"))</f>
        <v>0.39989999999999998</v>
      </c>
    </row>
    <row r="324" spans="1:18" x14ac:dyDescent="0.35">
      <c r="A324" s="45" t="str">
        <f>'Budget Source'!B324</f>
        <v>22</v>
      </c>
      <c r="B324" s="45" t="str">
        <f>'Budget Source'!C324</f>
        <v>4</v>
      </c>
      <c r="C324" s="45" t="str">
        <f>'Budget Source'!D324</f>
        <v>2400</v>
      </c>
      <c r="D324" s="45" t="str">
        <f>'Budget Source'!E324</f>
        <v>3101</v>
      </c>
      <c r="E324" s="45" t="str">
        <f t="shared" si="35"/>
        <v/>
      </c>
      <c r="F324" s="2" t="str">
        <f>'Budget Source'!F324</f>
        <v/>
      </c>
      <c r="G324" s="45" t="str">
        <f>IF('Budget Source'!G324="Y",'Budget Source'!F324&amp;'Budget Source'!C324&amp;'Budget Source'!D324,'Budget Source'!B324&amp;'Budget Source'!C324&amp;'Budget Source'!D324)</f>
        <v>2242400</v>
      </c>
      <c r="H324" s="45" t="str">
        <f t="shared" si="36"/>
        <v>22424003101</v>
      </c>
      <c r="I324" s="47">
        <f>'Budget Source'!I324</f>
        <v>0</v>
      </c>
      <c r="J324" s="2">
        <f>'Budget Source'!H324</f>
        <v>0</v>
      </c>
      <c r="K324" s="2" t="str">
        <f t="shared" si="37"/>
        <v/>
      </c>
      <c r="M324" t="s">
        <v>2774</v>
      </c>
      <c r="N324" t="str">
        <f>VLOOKUP(M324,'Budget Source'!J:K,2,FALSE)</f>
        <v>N</v>
      </c>
      <c r="O324" s="16">
        <f t="shared" si="38"/>
        <v>3217261</v>
      </c>
      <c r="P324" s="4">
        <f t="shared" si="39"/>
        <v>1.2609999999999999</v>
      </c>
      <c r="Q324" s="16">
        <f t="shared" si="40"/>
        <v>1192268</v>
      </c>
      <c r="R324" s="4">
        <f t="shared" si="41"/>
        <v>0.47849999999999998</v>
      </c>
    </row>
    <row r="325" spans="1:18" x14ac:dyDescent="0.35">
      <c r="A325" s="45" t="str">
        <f>'Budget Source'!B325</f>
        <v>22</v>
      </c>
      <c r="B325" s="45" t="str">
        <f>'Budget Source'!C325</f>
        <v>4</v>
      </c>
      <c r="C325" s="45" t="str">
        <f>'Budget Source'!D325</f>
        <v>2400</v>
      </c>
      <c r="D325" s="45" t="str">
        <f>'Budget Source'!E325</f>
        <v>3300</v>
      </c>
      <c r="E325" s="45" t="str">
        <f t="shared" si="35"/>
        <v/>
      </c>
      <c r="F325" s="2" t="str">
        <f>'Budget Source'!F325</f>
        <v/>
      </c>
      <c r="G325" s="45" t="str">
        <f>IF('Budget Source'!G325="Y",'Budget Source'!F325&amp;'Budget Source'!C325&amp;'Budget Source'!D325,'Budget Source'!B325&amp;'Budget Source'!C325&amp;'Budget Source'!D325)</f>
        <v>2242400</v>
      </c>
      <c r="H325" s="45" t="str">
        <f t="shared" si="36"/>
        <v>22424003300</v>
      </c>
      <c r="I325" s="47">
        <f>'Budget Source'!I325</f>
        <v>0.5242</v>
      </c>
      <c r="J325" s="2">
        <f>'Budget Source'!H325</f>
        <v>22345161</v>
      </c>
      <c r="K325" s="2" t="str">
        <f t="shared" si="37"/>
        <v/>
      </c>
      <c r="M325" t="s">
        <v>2775</v>
      </c>
      <c r="N325" t="str">
        <f>VLOOKUP(M325,'Budget Source'!J:K,2,FALSE)</f>
        <v>N</v>
      </c>
      <c r="O325" s="16">
        <f t="shared" si="38"/>
        <v>4330998</v>
      </c>
      <c r="P325" s="4">
        <f t="shared" si="39"/>
        <v>1.3222</v>
      </c>
      <c r="Q325" s="16">
        <f t="shared" si="40"/>
        <v>1567702</v>
      </c>
      <c r="R325" s="4">
        <f t="shared" si="41"/>
        <v>0.47860000000000003</v>
      </c>
    </row>
    <row r="326" spans="1:18" x14ac:dyDescent="0.35">
      <c r="A326" s="45" t="str">
        <f>'Budget Source'!B326</f>
        <v>23</v>
      </c>
      <c r="B326" s="45" t="str">
        <f>'Budget Source'!C326</f>
        <v>4</v>
      </c>
      <c r="C326" s="45" t="str">
        <f>'Budget Source'!D326</f>
        <v>2435</v>
      </c>
      <c r="D326" s="45" t="str">
        <f>'Budget Source'!E326</f>
        <v>0061</v>
      </c>
      <c r="E326" s="45" t="str">
        <f t="shared" si="35"/>
        <v/>
      </c>
      <c r="F326" s="2" t="str">
        <f>'Budget Source'!F326</f>
        <v/>
      </c>
      <c r="G326" s="45" t="str">
        <f>IF('Budget Source'!G326="Y",'Budget Source'!F326&amp;'Budget Source'!C326&amp;'Budget Source'!D326,'Budget Source'!B326&amp;'Budget Source'!C326&amp;'Budget Source'!D326)</f>
        <v>2342435</v>
      </c>
      <c r="H326" s="45" t="str">
        <f t="shared" si="36"/>
        <v>23424350061</v>
      </c>
      <c r="I326" s="47">
        <f>'Budget Source'!I326</f>
        <v>0</v>
      </c>
      <c r="J326" s="2">
        <f>'Budget Source'!H326</f>
        <v>0</v>
      </c>
      <c r="K326" s="2" t="str">
        <f t="shared" si="37"/>
        <v/>
      </c>
      <c r="M326" t="s">
        <v>2776</v>
      </c>
      <c r="N326" t="str">
        <f>VLOOKUP(M326,'Budget Source'!J:K,2,FALSE)</f>
        <v>N</v>
      </c>
      <c r="O326" s="16">
        <f t="shared" si="38"/>
        <v>3062100</v>
      </c>
      <c r="P326" s="4">
        <f t="shared" si="39"/>
        <v>1.1777</v>
      </c>
      <c r="Q326" s="16">
        <f t="shared" si="40"/>
        <v>1170291</v>
      </c>
      <c r="R326" s="4">
        <f t="shared" si="41"/>
        <v>0.4501</v>
      </c>
    </row>
    <row r="327" spans="1:18" x14ac:dyDescent="0.35">
      <c r="A327" s="45" t="str">
        <f>'Budget Source'!B327</f>
        <v>23</v>
      </c>
      <c r="B327" s="45" t="str">
        <f>'Budget Source'!C327</f>
        <v>4</v>
      </c>
      <c r="C327" s="45" t="str">
        <f>'Budget Source'!D327</f>
        <v>2435</v>
      </c>
      <c r="D327" s="45" t="str">
        <f>'Budget Source'!E327</f>
        <v>0180</v>
      </c>
      <c r="E327" s="45" t="str">
        <f t="shared" si="35"/>
        <v>8</v>
      </c>
      <c r="F327" s="2" t="str">
        <f>'Budget Source'!F327</f>
        <v/>
      </c>
      <c r="G327" s="45" t="str">
        <f>IF('Budget Source'!G327="Y",'Budget Source'!F327&amp;'Budget Source'!C327&amp;'Budget Source'!D327,'Budget Source'!B327&amp;'Budget Source'!C327&amp;'Budget Source'!D327)</f>
        <v>2342435</v>
      </c>
      <c r="H327" s="45" t="str">
        <f t="shared" si="36"/>
        <v>23424350180</v>
      </c>
      <c r="I327" s="47">
        <f>'Budget Source'!I327</f>
        <v>0.51100000000000001</v>
      </c>
      <c r="J327" s="2">
        <f>'Budget Source'!H327</f>
        <v>1591947</v>
      </c>
      <c r="K327" s="2" t="str">
        <f t="shared" si="37"/>
        <v/>
      </c>
      <c r="M327" t="s">
        <v>2777</v>
      </c>
      <c r="N327" t="str">
        <f>VLOOKUP(M327,'Budget Source'!J:K,2,FALSE)</f>
        <v>N</v>
      </c>
      <c r="O327" s="16">
        <f t="shared" si="38"/>
        <v>12996048</v>
      </c>
      <c r="P327" s="4">
        <f t="shared" si="39"/>
        <v>0.81400000000000006</v>
      </c>
      <c r="Q327" s="16">
        <f t="shared" si="40"/>
        <v>2407622</v>
      </c>
      <c r="R327" s="4">
        <f t="shared" si="41"/>
        <v>0.15079999999999999</v>
      </c>
    </row>
    <row r="328" spans="1:18" x14ac:dyDescent="0.35">
      <c r="A328" s="45" t="str">
        <f>'Budget Source'!B328</f>
        <v>23</v>
      </c>
      <c r="B328" s="45" t="str">
        <f>'Budget Source'!C328</f>
        <v>4</v>
      </c>
      <c r="C328" s="45" t="str">
        <f>'Budget Source'!D328</f>
        <v>2435</v>
      </c>
      <c r="D328" s="45" t="str">
        <f>'Budget Source'!E328</f>
        <v>3101</v>
      </c>
      <c r="E328" s="45" t="str">
        <f t="shared" si="35"/>
        <v/>
      </c>
      <c r="F328" s="2" t="str">
        <f>'Budget Source'!F328</f>
        <v/>
      </c>
      <c r="G328" s="45" t="str">
        <f>IF('Budget Source'!G328="Y",'Budget Source'!F328&amp;'Budget Source'!C328&amp;'Budget Source'!D328,'Budget Source'!B328&amp;'Budget Source'!C328&amp;'Budget Source'!D328)</f>
        <v>2342435</v>
      </c>
      <c r="H328" s="45" t="str">
        <f t="shared" si="36"/>
        <v>23424353101</v>
      </c>
      <c r="I328" s="47">
        <f>'Budget Source'!I328</f>
        <v>0</v>
      </c>
      <c r="J328" s="2">
        <f>'Budget Source'!H328</f>
        <v>0</v>
      </c>
      <c r="K328" s="2" t="str">
        <f t="shared" si="37"/>
        <v/>
      </c>
      <c r="M328" t="s">
        <v>2778</v>
      </c>
      <c r="N328" t="str">
        <f>VLOOKUP(M328,'Budget Source'!J:K,2,FALSE)</f>
        <v>N</v>
      </c>
      <c r="O328" s="16">
        <f t="shared" si="38"/>
        <v>3015272</v>
      </c>
      <c r="P328" s="4">
        <f t="shared" si="39"/>
        <v>0.64389999999999992</v>
      </c>
      <c r="Q328" s="16">
        <f t="shared" si="40"/>
        <v>582544</v>
      </c>
      <c r="R328" s="4">
        <f t="shared" si="41"/>
        <v>0.1244</v>
      </c>
    </row>
    <row r="329" spans="1:18" x14ac:dyDescent="0.35">
      <c r="A329" s="45" t="str">
        <f>'Budget Source'!B329</f>
        <v>23</v>
      </c>
      <c r="B329" s="45" t="str">
        <f>'Budget Source'!C329</f>
        <v>4</v>
      </c>
      <c r="C329" s="45" t="str">
        <f>'Budget Source'!D329</f>
        <v>2435</v>
      </c>
      <c r="D329" s="45" t="str">
        <f>'Budget Source'!E329</f>
        <v>3300</v>
      </c>
      <c r="E329" s="45" t="str">
        <f t="shared" si="35"/>
        <v/>
      </c>
      <c r="F329" s="2" t="str">
        <f>'Budget Source'!F329</f>
        <v/>
      </c>
      <c r="G329" s="45" t="str">
        <f>IF('Budget Source'!G329="Y",'Budget Source'!F329&amp;'Budget Source'!C329&amp;'Budget Source'!D329,'Budget Source'!B329&amp;'Budget Source'!C329&amp;'Budget Source'!D329)</f>
        <v>2342435</v>
      </c>
      <c r="H329" s="45" t="str">
        <f t="shared" si="36"/>
        <v>23424353300</v>
      </c>
      <c r="I329" s="47">
        <f>'Budget Source'!I329</f>
        <v>0.45190000000000002</v>
      </c>
      <c r="J329" s="2">
        <f>'Budget Source'!H329</f>
        <v>1407830</v>
      </c>
      <c r="K329" s="2" t="str">
        <f t="shared" si="37"/>
        <v/>
      </c>
      <c r="M329" t="s">
        <v>2779</v>
      </c>
      <c r="N329" t="str">
        <f>VLOOKUP(M329,'Budget Source'!J:K,2,FALSE)</f>
        <v>N</v>
      </c>
      <c r="O329" s="16">
        <f t="shared" si="38"/>
        <v>9868451</v>
      </c>
      <c r="P329" s="4">
        <f t="shared" si="39"/>
        <v>0.89670000000000005</v>
      </c>
      <c r="Q329" s="16">
        <f t="shared" si="40"/>
        <v>4138024</v>
      </c>
      <c r="R329" s="4">
        <f t="shared" si="41"/>
        <v>0.37759999999999999</v>
      </c>
    </row>
    <row r="330" spans="1:18" x14ac:dyDescent="0.35">
      <c r="A330" s="45" t="str">
        <f>'Budget Source'!B330</f>
        <v>23</v>
      </c>
      <c r="B330" s="45" t="str">
        <f>'Budget Source'!C330</f>
        <v>4</v>
      </c>
      <c r="C330" s="45" t="str">
        <f>'Budget Source'!D330</f>
        <v>2440</v>
      </c>
      <c r="D330" s="45" t="str">
        <f>'Budget Source'!E330</f>
        <v>0061</v>
      </c>
      <c r="E330" s="45" t="str">
        <f t="shared" si="35"/>
        <v/>
      </c>
      <c r="F330" s="2" t="str">
        <f>'Budget Source'!F330</f>
        <v>23</v>
      </c>
      <c r="G330" s="45" t="str">
        <f>IF('Budget Source'!G330="Y",'Budget Source'!F330&amp;'Budget Source'!C330&amp;'Budget Source'!D330,'Budget Source'!B330&amp;'Budget Source'!C330&amp;'Budget Source'!D330)</f>
        <v>2342440</v>
      </c>
      <c r="H330" s="45" t="str">
        <f t="shared" si="36"/>
        <v>23424400061</v>
      </c>
      <c r="I330" s="47">
        <f>'Budget Source'!I330</f>
        <v>0</v>
      </c>
      <c r="J330" s="2">
        <f>'Budget Source'!H330</f>
        <v>0</v>
      </c>
      <c r="K330" s="2" t="str">
        <f t="shared" si="37"/>
        <v>Y</v>
      </c>
      <c r="M330" t="s">
        <v>2780</v>
      </c>
      <c r="N330" t="str">
        <f>VLOOKUP(M330,'Budget Source'!J:K,2,FALSE)</f>
        <v>N</v>
      </c>
      <c r="O330" s="16">
        <f t="shared" si="38"/>
        <v>5644558</v>
      </c>
      <c r="P330" s="4">
        <f t="shared" si="39"/>
        <v>0.96889999999999998</v>
      </c>
      <c r="Q330" s="16">
        <f t="shared" si="40"/>
        <v>2842378</v>
      </c>
      <c r="R330" s="4">
        <f t="shared" si="41"/>
        <v>0.4879</v>
      </c>
    </row>
    <row r="331" spans="1:18" x14ac:dyDescent="0.35">
      <c r="A331" s="45" t="str">
        <f>'Budget Source'!B331</f>
        <v>23</v>
      </c>
      <c r="B331" s="45" t="str">
        <f>'Budget Source'!C331</f>
        <v>4</v>
      </c>
      <c r="C331" s="45" t="str">
        <f>'Budget Source'!D331</f>
        <v>2440</v>
      </c>
      <c r="D331" s="45" t="str">
        <f>'Budget Source'!E331</f>
        <v>0180</v>
      </c>
      <c r="E331" s="45" t="str">
        <f t="shared" si="35"/>
        <v>8</v>
      </c>
      <c r="F331" s="2" t="str">
        <f>'Budget Source'!F331</f>
        <v>23</v>
      </c>
      <c r="G331" s="45" t="str">
        <f>IF('Budget Source'!G331="Y",'Budget Source'!F331&amp;'Budget Source'!C331&amp;'Budget Source'!D331,'Budget Source'!B331&amp;'Budget Source'!C331&amp;'Budget Source'!D331)</f>
        <v>2342440</v>
      </c>
      <c r="H331" s="45" t="str">
        <f t="shared" si="36"/>
        <v>23424400180</v>
      </c>
      <c r="I331" s="47">
        <f>'Budget Source'!I331</f>
        <v>0.3095</v>
      </c>
      <c r="J331" s="2">
        <f>'Budget Source'!H331</f>
        <v>984537</v>
      </c>
      <c r="K331" s="2" t="str">
        <f t="shared" si="37"/>
        <v>Y</v>
      </c>
      <c r="M331" t="s">
        <v>2841</v>
      </c>
      <c r="N331" t="str">
        <f>VLOOKUP(M331,'Budget Source'!J:K,2,FALSE)</f>
        <v>Y</v>
      </c>
      <c r="O331" s="16">
        <f t="shared" si="38"/>
        <v>0</v>
      </c>
      <c r="P331" s="4">
        <f t="shared" si="39"/>
        <v>0</v>
      </c>
      <c r="Q331" s="16">
        <f t="shared" si="40"/>
        <v>0</v>
      </c>
      <c r="R331" s="4">
        <f t="shared" si="41"/>
        <v>0</v>
      </c>
    </row>
    <row r="332" spans="1:18" x14ac:dyDescent="0.35">
      <c r="A332" s="45" t="str">
        <f>'Budget Source'!B332</f>
        <v>23</v>
      </c>
      <c r="B332" s="45" t="str">
        <f>'Budget Source'!C332</f>
        <v>4</v>
      </c>
      <c r="C332" s="45" t="str">
        <f>'Budget Source'!D332</f>
        <v>2440</v>
      </c>
      <c r="D332" s="45" t="str">
        <f>'Budget Source'!E332</f>
        <v>3101</v>
      </c>
      <c r="E332" s="45" t="str">
        <f t="shared" si="35"/>
        <v/>
      </c>
      <c r="F332" s="2" t="str">
        <f>'Budget Source'!F332</f>
        <v>23</v>
      </c>
      <c r="G332" s="45" t="str">
        <f>IF('Budget Source'!G332="Y",'Budget Source'!F332&amp;'Budget Source'!C332&amp;'Budget Source'!D332,'Budget Source'!B332&amp;'Budget Source'!C332&amp;'Budget Source'!D332)</f>
        <v>2342440</v>
      </c>
      <c r="H332" s="45" t="str">
        <f t="shared" si="36"/>
        <v>23424403101</v>
      </c>
      <c r="I332" s="47">
        <f>'Budget Source'!I332</f>
        <v>0</v>
      </c>
      <c r="J332" s="2">
        <f>'Budget Source'!H332</f>
        <v>0</v>
      </c>
      <c r="K332" s="2" t="str">
        <f t="shared" si="37"/>
        <v>Y</v>
      </c>
      <c r="M332" t="s">
        <v>2781</v>
      </c>
      <c r="N332" t="str">
        <f>VLOOKUP(M332,'Budget Source'!J:K,2,FALSE)</f>
        <v>N</v>
      </c>
      <c r="O332" s="16">
        <f t="shared" si="38"/>
        <v>3829599</v>
      </c>
      <c r="P332" s="4">
        <f t="shared" si="39"/>
        <v>0.53029999999999999</v>
      </c>
      <c r="Q332" s="16">
        <f t="shared" si="40"/>
        <v>1141008</v>
      </c>
      <c r="R332" s="4">
        <f t="shared" si="41"/>
        <v>0.158</v>
      </c>
    </row>
    <row r="333" spans="1:18" x14ac:dyDescent="0.35">
      <c r="A333" s="45" t="str">
        <f>'Budget Source'!B333</f>
        <v>23</v>
      </c>
      <c r="B333" s="45" t="str">
        <f>'Budget Source'!C333</f>
        <v>4</v>
      </c>
      <c r="C333" s="45" t="str">
        <f>'Budget Source'!D333</f>
        <v>2440</v>
      </c>
      <c r="D333" s="45" t="str">
        <f>'Budget Source'!E333</f>
        <v>3300</v>
      </c>
      <c r="E333" s="45" t="str">
        <f t="shared" si="35"/>
        <v/>
      </c>
      <c r="F333" s="2" t="str">
        <f>'Budget Source'!F333</f>
        <v>23</v>
      </c>
      <c r="G333" s="45" t="str">
        <f>IF('Budget Source'!G333="Y",'Budget Source'!F333&amp;'Budget Source'!C333&amp;'Budget Source'!D333,'Budget Source'!B333&amp;'Budget Source'!C333&amp;'Budget Source'!D333)</f>
        <v>2342440</v>
      </c>
      <c r="H333" s="45" t="str">
        <f t="shared" si="36"/>
        <v>23424403300</v>
      </c>
      <c r="I333" s="47">
        <f>'Budget Source'!I333</f>
        <v>0.41570000000000001</v>
      </c>
      <c r="J333" s="2">
        <f>'Budget Source'!H333</f>
        <v>1322366</v>
      </c>
      <c r="K333" s="2" t="str">
        <f t="shared" si="37"/>
        <v>Y</v>
      </c>
      <c r="M333" t="s">
        <v>2782</v>
      </c>
      <c r="N333" t="str">
        <f>VLOOKUP(M333,'Budget Source'!J:K,2,FALSE)</f>
        <v>N</v>
      </c>
      <c r="O333" s="16">
        <f t="shared" si="38"/>
        <v>3370532</v>
      </c>
      <c r="P333" s="4">
        <f t="shared" si="39"/>
        <v>0.59410000000000007</v>
      </c>
      <c r="Q333" s="16">
        <f t="shared" si="40"/>
        <v>623800</v>
      </c>
      <c r="R333" s="4">
        <f t="shared" si="41"/>
        <v>0.1101</v>
      </c>
    </row>
    <row r="334" spans="1:18" x14ac:dyDescent="0.35">
      <c r="A334" s="45" t="str">
        <f>'Budget Source'!B334</f>
        <v>23</v>
      </c>
      <c r="B334" s="45" t="str">
        <f>'Budget Source'!C334</f>
        <v>4</v>
      </c>
      <c r="C334" s="45" t="str">
        <f>'Budget Source'!D334</f>
        <v>2455</v>
      </c>
      <c r="D334" s="45" t="str">
        <f>'Budget Source'!E334</f>
        <v>0061</v>
      </c>
      <c r="E334" s="45" t="str">
        <f t="shared" si="35"/>
        <v/>
      </c>
      <c r="F334" s="2" t="str">
        <f>'Budget Source'!F334</f>
        <v/>
      </c>
      <c r="G334" s="45" t="str">
        <f>IF('Budget Source'!G334="Y",'Budget Source'!F334&amp;'Budget Source'!C334&amp;'Budget Source'!D334,'Budget Source'!B334&amp;'Budget Source'!C334&amp;'Budget Source'!D334)</f>
        <v>2342455</v>
      </c>
      <c r="H334" s="45" t="str">
        <f t="shared" si="36"/>
        <v>23424550061</v>
      </c>
      <c r="I334" s="47">
        <f>'Budget Source'!I334</f>
        <v>0</v>
      </c>
      <c r="J334" s="2">
        <f>'Budget Source'!H334</f>
        <v>0</v>
      </c>
      <c r="K334" s="2" t="str">
        <f t="shared" si="37"/>
        <v/>
      </c>
      <c r="M334" t="s">
        <v>2579</v>
      </c>
      <c r="N334" t="str">
        <f>VLOOKUP(M334,'Budget Source'!J:K,2,FALSE)</f>
        <v>Y</v>
      </c>
      <c r="O334" s="16">
        <f t="shared" si="38"/>
        <v>6056372</v>
      </c>
      <c r="P334" s="4">
        <f t="shared" si="39"/>
        <v>0.69090000000000007</v>
      </c>
      <c r="Q334" s="16">
        <f t="shared" si="40"/>
        <v>598597</v>
      </c>
      <c r="R334" s="4">
        <f t="shared" si="41"/>
        <v>7.1300000000000002E-2</v>
      </c>
    </row>
    <row r="335" spans="1:18" x14ac:dyDescent="0.35">
      <c r="A335" s="45" t="str">
        <f>'Budget Source'!B335</f>
        <v>23</v>
      </c>
      <c r="B335" s="45" t="str">
        <f>'Budget Source'!C335</f>
        <v>4</v>
      </c>
      <c r="C335" s="45" t="str">
        <f>'Budget Source'!D335</f>
        <v>2455</v>
      </c>
      <c r="D335" s="45" t="str">
        <f>'Budget Source'!E335</f>
        <v>0180</v>
      </c>
      <c r="E335" s="45" t="str">
        <f t="shared" si="35"/>
        <v>8</v>
      </c>
      <c r="F335" s="2" t="str">
        <f>'Budget Source'!F335</f>
        <v/>
      </c>
      <c r="G335" s="45" t="str">
        <f>IF('Budget Source'!G335="Y",'Budget Source'!F335&amp;'Budget Source'!C335&amp;'Budget Source'!D335,'Budget Source'!B335&amp;'Budget Source'!C335&amp;'Budget Source'!D335)</f>
        <v>2342455</v>
      </c>
      <c r="H335" s="45" t="str">
        <f t="shared" si="36"/>
        <v>23424550180</v>
      </c>
      <c r="I335" s="47">
        <f>'Budget Source'!I335</f>
        <v>0.496</v>
      </c>
      <c r="J335" s="2">
        <f>'Budget Source'!H335</f>
        <v>2699734</v>
      </c>
      <c r="K335" s="2" t="str">
        <f t="shared" si="37"/>
        <v/>
      </c>
      <c r="M335" t="s">
        <v>2652</v>
      </c>
      <c r="N335" t="str">
        <f>VLOOKUP(M335,'Budget Source'!J:K,2,FALSE)</f>
        <v>Y</v>
      </c>
      <c r="O335" s="16">
        <f t="shared" si="38"/>
        <v>9604248</v>
      </c>
      <c r="P335" s="4">
        <f t="shared" si="39"/>
        <v>0.6774</v>
      </c>
      <c r="Q335" s="16">
        <f t="shared" si="40"/>
        <v>3979794</v>
      </c>
      <c r="R335" s="4">
        <f t="shared" si="41"/>
        <v>0.28070000000000001</v>
      </c>
    </row>
    <row r="336" spans="1:18" x14ac:dyDescent="0.35">
      <c r="A336" s="45" t="str">
        <f>'Budget Source'!B336</f>
        <v>23</v>
      </c>
      <c r="B336" s="45" t="str">
        <f>'Budget Source'!C336</f>
        <v>4</v>
      </c>
      <c r="C336" s="45" t="str">
        <f>'Budget Source'!D336</f>
        <v>2455</v>
      </c>
      <c r="D336" s="45" t="str">
        <f>'Budget Source'!E336</f>
        <v>3101</v>
      </c>
      <c r="E336" s="45" t="str">
        <f t="shared" si="35"/>
        <v/>
      </c>
      <c r="F336" s="2" t="str">
        <f>'Budget Source'!F336</f>
        <v/>
      </c>
      <c r="G336" s="45" t="str">
        <f>IF('Budget Source'!G336="Y",'Budget Source'!F336&amp;'Budget Source'!C336&amp;'Budget Source'!D336,'Budget Source'!B336&amp;'Budget Source'!C336&amp;'Budget Source'!D336)</f>
        <v>2342455</v>
      </c>
      <c r="H336" s="45" t="str">
        <f t="shared" si="36"/>
        <v>23424553101</v>
      </c>
      <c r="I336" s="47">
        <f>'Budget Source'!I336</f>
        <v>0</v>
      </c>
      <c r="J336" s="2">
        <f>'Budget Source'!H336</f>
        <v>0</v>
      </c>
      <c r="K336" s="2" t="str">
        <f t="shared" si="37"/>
        <v/>
      </c>
      <c r="M336" t="s">
        <v>2842</v>
      </c>
      <c r="N336" t="str">
        <f>VLOOKUP(M336,'Budget Source'!J:K,2,FALSE)</f>
        <v>Y</v>
      </c>
      <c r="O336" s="16">
        <f t="shared" si="38"/>
        <v>0</v>
      </c>
      <c r="P336" s="4">
        <f t="shared" si="39"/>
        <v>0</v>
      </c>
      <c r="Q336" s="16">
        <f t="shared" si="40"/>
        <v>0</v>
      </c>
      <c r="R336" s="4">
        <f t="shared" si="41"/>
        <v>0</v>
      </c>
    </row>
    <row r="337" spans="1:18" x14ac:dyDescent="0.35">
      <c r="A337" s="45" t="str">
        <f>'Budget Source'!B337</f>
        <v>23</v>
      </c>
      <c r="B337" s="45" t="str">
        <f>'Budget Source'!C337</f>
        <v>4</v>
      </c>
      <c r="C337" s="45" t="str">
        <f>'Budget Source'!D337</f>
        <v>2455</v>
      </c>
      <c r="D337" s="45" t="str">
        <f>'Budget Source'!E337</f>
        <v>3300</v>
      </c>
      <c r="E337" s="45" t="str">
        <f t="shared" si="35"/>
        <v/>
      </c>
      <c r="F337" s="2" t="str">
        <f>'Budget Source'!F337</f>
        <v/>
      </c>
      <c r="G337" s="45" t="str">
        <f>IF('Budget Source'!G337="Y",'Budget Source'!F337&amp;'Budget Source'!C337&amp;'Budget Source'!D337,'Budget Source'!B337&amp;'Budget Source'!C337&amp;'Budget Source'!D337)</f>
        <v>2342455</v>
      </c>
      <c r="H337" s="45" t="str">
        <f t="shared" si="36"/>
        <v>23424553300</v>
      </c>
      <c r="I337" s="47">
        <f>'Budget Source'!I337</f>
        <v>0.48520000000000002</v>
      </c>
      <c r="J337" s="2">
        <f>'Budget Source'!H337</f>
        <v>2640950</v>
      </c>
      <c r="K337" s="2" t="str">
        <f t="shared" si="37"/>
        <v/>
      </c>
      <c r="M337" t="s">
        <v>2783</v>
      </c>
      <c r="N337" t="str">
        <f>VLOOKUP(M337,'Budget Source'!J:K,2,FALSE)</f>
        <v>Y</v>
      </c>
      <c r="O337" s="16">
        <f t="shared" si="38"/>
        <v>4587639</v>
      </c>
      <c r="P337" s="4">
        <f t="shared" si="39"/>
        <v>0.99539999999999995</v>
      </c>
      <c r="Q337" s="16">
        <f t="shared" si="40"/>
        <v>1095986</v>
      </c>
      <c r="R337" s="4">
        <f t="shared" si="41"/>
        <v>0.2379</v>
      </c>
    </row>
    <row r="338" spans="1:18" x14ac:dyDescent="0.35">
      <c r="A338" s="45" t="str">
        <f>'Budget Source'!B338</f>
        <v>24</v>
      </c>
      <c r="B338" s="45" t="str">
        <f>'Budget Source'!C338</f>
        <v>4</v>
      </c>
      <c r="C338" s="45" t="str">
        <f>'Budget Source'!D338</f>
        <v>2475</v>
      </c>
      <c r="D338" s="45" t="str">
        <f>'Budget Source'!E338</f>
        <v>0061</v>
      </c>
      <c r="E338" s="45" t="str">
        <f t="shared" si="35"/>
        <v/>
      </c>
      <c r="F338" s="2" t="str">
        <f>'Budget Source'!F338</f>
        <v/>
      </c>
      <c r="G338" s="45" t="str">
        <f>IF('Budget Source'!G338="Y",'Budget Source'!F338&amp;'Budget Source'!C338&amp;'Budget Source'!D338,'Budget Source'!B338&amp;'Budget Source'!C338&amp;'Budget Source'!D338)</f>
        <v>2442475</v>
      </c>
      <c r="H338" s="45" t="str">
        <f t="shared" si="36"/>
        <v>24424750061</v>
      </c>
      <c r="I338" s="47">
        <f>'Budget Source'!I338</f>
        <v>0</v>
      </c>
      <c r="J338" s="2">
        <f>'Budget Source'!H338</f>
        <v>0</v>
      </c>
      <c r="K338" s="2" t="str">
        <f t="shared" si="37"/>
        <v/>
      </c>
      <c r="M338" t="s">
        <v>2784</v>
      </c>
      <c r="N338" t="str">
        <f>VLOOKUP(M338,'Budget Source'!J:K,2,FALSE)</f>
        <v>N</v>
      </c>
      <c r="O338" s="16">
        <f t="shared" si="38"/>
        <v>16647407</v>
      </c>
      <c r="P338" s="4">
        <f t="shared" si="39"/>
        <v>0.95369999999999999</v>
      </c>
      <c r="Q338" s="16">
        <f t="shared" si="40"/>
        <v>4351329</v>
      </c>
      <c r="R338" s="4">
        <f t="shared" si="41"/>
        <v>0.26300000000000001</v>
      </c>
    </row>
    <row r="339" spans="1:18" x14ac:dyDescent="0.35">
      <c r="A339" s="45" t="str">
        <f>'Budget Source'!B339</f>
        <v>24</v>
      </c>
      <c r="B339" s="45" t="str">
        <f>'Budget Source'!C339</f>
        <v>4</v>
      </c>
      <c r="C339" s="45" t="str">
        <f>'Budget Source'!D339</f>
        <v>2475</v>
      </c>
      <c r="D339" s="45" t="str">
        <f>'Budget Source'!E339</f>
        <v>0180</v>
      </c>
      <c r="E339" s="45" t="str">
        <f t="shared" si="35"/>
        <v>8</v>
      </c>
      <c r="F339" s="2" t="str">
        <f>'Budget Source'!F339</f>
        <v/>
      </c>
      <c r="G339" s="45" t="str">
        <f>IF('Budget Source'!G339="Y",'Budget Source'!F339&amp;'Budget Source'!C339&amp;'Budget Source'!D339,'Budget Source'!B339&amp;'Budget Source'!C339&amp;'Budget Source'!D339)</f>
        <v>2442475</v>
      </c>
      <c r="H339" s="45" t="str">
        <f t="shared" si="36"/>
        <v>24424750180</v>
      </c>
      <c r="I339" s="47">
        <f>'Budget Source'!I339</f>
        <v>0.38300000000000001</v>
      </c>
      <c r="J339" s="2">
        <f>'Budget Source'!H339</f>
        <v>3748778</v>
      </c>
      <c r="K339" s="2" t="str">
        <f t="shared" si="37"/>
        <v/>
      </c>
    </row>
    <row r="340" spans="1:18" x14ac:dyDescent="0.35">
      <c r="A340" s="45" t="str">
        <f>'Budget Source'!B340</f>
        <v>24</v>
      </c>
      <c r="B340" s="45" t="str">
        <f>'Budget Source'!C340</f>
        <v>4</v>
      </c>
      <c r="C340" s="45" t="str">
        <f>'Budget Source'!D340</f>
        <v>2475</v>
      </c>
      <c r="D340" s="45" t="str">
        <f>'Budget Source'!E340</f>
        <v>3101</v>
      </c>
      <c r="E340" s="45" t="str">
        <f t="shared" si="35"/>
        <v/>
      </c>
      <c r="F340" s="2" t="str">
        <f>'Budget Source'!F340</f>
        <v/>
      </c>
      <c r="G340" s="45" t="str">
        <f>IF('Budget Source'!G340="Y",'Budget Source'!F340&amp;'Budget Source'!C340&amp;'Budget Source'!D340,'Budget Source'!B340&amp;'Budget Source'!C340&amp;'Budget Source'!D340)</f>
        <v>2442475</v>
      </c>
      <c r="H340" s="45" t="str">
        <f t="shared" si="36"/>
        <v>24424753101</v>
      </c>
      <c r="I340" s="47">
        <f>'Budget Source'!I340</f>
        <v>0</v>
      </c>
      <c r="J340" s="2">
        <f>'Budget Source'!H340</f>
        <v>0</v>
      </c>
      <c r="K340" s="2" t="str">
        <f t="shared" si="37"/>
        <v/>
      </c>
    </row>
    <row r="341" spans="1:18" x14ac:dyDescent="0.35">
      <c r="A341" s="45" t="str">
        <f>'Budget Source'!B341</f>
        <v>24</v>
      </c>
      <c r="B341" s="45" t="str">
        <f>'Budget Source'!C341</f>
        <v>4</v>
      </c>
      <c r="C341" s="45" t="str">
        <f>'Budget Source'!D341</f>
        <v>2475</v>
      </c>
      <c r="D341" s="45" t="str">
        <f>'Budget Source'!E341</f>
        <v>3300</v>
      </c>
      <c r="E341" s="45" t="str">
        <f t="shared" si="35"/>
        <v/>
      </c>
      <c r="F341" s="2" t="str">
        <f>'Budget Source'!F341</f>
        <v/>
      </c>
      <c r="G341" s="45" t="str">
        <f>IF('Budget Source'!G341="Y",'Budget Source'!F341&amp;'Budget Source'!C341&amp;'Budget Source'!D341,'Budget Source'!B341&amp;'Budget Source'!C341&amp;'Budget Source'!D341)</f>
        <v>2442475</v>
      </c>
      <c r="H341" s="45" t="str">
        <f t="shared" si="36"/>
        <v>24424753300</v>
      </c>
      <c r="I341" s="47">
        <f>'Budget Source'!I341</f>
        <v>0.61960000000000004</v>
      </c>
      <c r="J341" s="2">
        <f>'Budget Source'!H341</f>
        <v>6064602</v>
      </c>
      <c r="K341" s="2" t="str">
        <f t="shared" si="37"/>
        <v/>
      </c>
    </row>
    <row r="342" spans="1:18" x14ac:dyDescent="0.35">
      <c r="A342" s="45" t="str">
        <f>'Budget Source'!B342</f>
        <v>24</v>
      </c>
      <c r="B342" s="45" t="str">
        <f>'Budget Source'!C342</f>
        <v>4</v>
      </c>
      <c r="C342" s="45" t="str">
        <f>'Budget Source'!D342</f>
        <v>6895</v>
      </c>
      <c r="D342" s="45" t="str">
        <f>'Budget Source'!E342</f>
        <v>0061</v>
      </c>
      <c r="E342" s="45" t="str">
        <f t="shared" si="35"/>
        <v/>
      </c>
      <c r="F342" s="2" t="str">
        <f>'Budget Source'!F342</f>
        <v>69</v>
      </c>
      <c r="G342" s="45" t="str">
        <f>IF('Budget Source'!G342="Y",'Budget Source'!F342&amp;'Budget Source'!C342&amp;'Budget Source'!D342,'Budget Source'!B342&amp;'Budget Source'!C342&amp;'Budget Source'!D342)</f>
        <v>6946895</v>
      </c>
      <c r="H342" s="45" t="str">
        <f t="shared" si="36"/>
        <v>69468950061</v>
      </c>
      <c r="I342" s="47">
        <f>'Budget Source'!I342</f>
        <v>0</v>
      </c>
      <c r="J342" s="2">
        <f>'Budget Source'!H342</f>
        <v>0</v>
      </c>
      <c r="K342" s="2" t="str">
        <f t="shared" si="37"/>
        <v/>
      </c>
    </row>
    <row r="343" spans="1:18" x14ac:dyDescent="0.35">
      <c r="A343" s="45" t="str">
        <f>'Budget Source'!B343</f>
        <v>24</v>
      </c>
      <c r="B343" s="45" t="str">
        <f>'Budget Source'!C343</f>
        <v>4</v>
      </c>
      <c r="C343" s="45" t="str">
        <f>'Budget Source'!D343</f>
        <v>6895</v>
      </c>
      <c r="D343" s="45" t="str">
        <f>'Budget Source'!E343</f>
        <v>0180</v>
      </c>
      <c r="E343" s="45" t="str">
        <f t="shared" si="35"/>
        <v>8</v>
      </c>
      <c r="F343" s="2" t="str">
        <f>'Budget Source'!F343</f>
        <v>69</v>
      </c>
      <c r="G343" s="45" t="str">
        <f>IF('Budget Source'!G343="Y",'Budget Source'!F343&amp;'Budget Source'!C343&amp;'Budget Source'!D343,'Budget Source'!B343&amp;'Budget Source'!C343&amp;'Budget Source'!D343)</f>
        <v>6946895</v>
      </c>
      <c r="H343" s="45" t="str">
        <f t="shared" si="36"/>
        <v>69468950180</v>
      </c>
      <c r="I343" s="47">
        <f>'Budget Source'!I343</f>
        <v>0.34649999999999997</v>
      </c>
      <c r="J343" s="2">
        <f>'Budget Source'!H343</f>
        <v>1361148</v>
      </c>
      <c r="K343" s="2" t="str">
        <f t="shared" si="37"/>
        <v/>
      </c>
    </row>
    <row r="344" spans="1:18" x14ac:dyDescent="0.35">
      <c r="A344" s="45" t="str">
        <f>'Budget Source'!B344</f>
        <v>24</v>
      </c>
      <c r="B344" s="45" t="str">
        <f>'Budget Source'!C344</f>
        <v>4</v>
      </c>
      <c r="C344" s="45" t="str">
        <f>'Budget Source'!D344</f>
        <v>6895</v>
      </c>
      <c r="D344" s="45" t="str">
        <f>'Budget Source'!E344</f>
        <v>3101</v>
      </c>
      <c r="E344" s="45" t="str">
        <f t="shared" si="35"/>
        <v/>
      </c>
      <c r="F344" s="2" t="str">
        <f>'Budget Source'!F344</f>
        <v>69</v>
      </c>
      <c r="G344" s="45" t="str">
        <f>IF('Budget Source'!G344="Y",'Budget Source'!F344&amp;'Budget Source'!C344&amp;'Budget Source'!D344,'Budget Source'!B344&amp;'Budget Source'!C344&amp;'Budget Source'!D344)</f>
        <v>6946895</v>
      </c>
      <c r="H344" s="45" t="str">
        <f t="shared" si="36"/>
        <v>69468953101</v>
      </c>
      <c r="I344" s="47">
        <f>'Budget Source'!I344</f>
        <v>0</v>
      </c>
      <c r="J344" s="2">
        <f>'Budget Source'!H344</f>
        <v>0</v>
      </c>
      <c r="K344" s="2" t="str">
        <f t="shared" si="37"/>
        <v/>
      </c>
    </row>
    <row r="345" spans="1:18" x14ac:dyDescent="0.35">
      <c r="A345" s="45" t="str">
        <f>'Budget Source'!B345</f>
        <v>24</v>
      </c>
      <c r="B345" s="45" t="str">
        <f>'Budget Source'!C345</f>
        <v>4</v>
      </c>
      <c r="C345" s="45" t="str">
        <f>'Budget Source'!D345</f>
        <v>6895</v>
      </c>
      <c r="D345" s="45" t="str">
        <f>'Budget Source'!E345</f>
        <v>3300</v>
      </c>
      <c r="E345" s="45" t="str">
        <f t="shared" si="35"/>
        <v/>
      </c>
      <c r="F345" s="2" t="str">
        <f>'Budget Source'!F345</f>
        <v>69</v>
      </c>
      <c r="G345" s="45" t="str">
        <f>IF('Budget Source'!G345="Y",'Budget Source'!F345&amp;'Budget Source'!C345&amp;'Budget Source'!D345,'Budget Source'!B345&amp;'Budget Source'!C345&amp;'Budget Source'!D345)</f>
        <v>6946895</v>
      </c>
      <c r="H345" s="45" t="str">
        <f t="shared" si="36"/>
        <v>69468953300</v>
      </c>
      <c r="I345" s="47">
        <f>'Budget Source'!I345</f>
        <v>0.56069999999999998</v>
      </c>
      <c r="J345" s="2">
        <f>'Budget Source'!H345</f>
        <v>2202584</v>
      </c>
      <c r="K345" s="2" t="str">
        <f t="shared" si="37"/>
        <v/>
      </c>
    </row>
    <row r="346" spans="1:18" x14ac:dyDescent="0.35">
      <c r="A346" s="45" t="str">
        <f>'Budget Source'!B346</f>
        <v>24</v>
      </c>
      <c r="B346" s="45" t="str">
        <f>'Budget Source'!C346</f>
        <v>4</v>
      </c>
      <c r="C346" s="45" t="str">
        <f>'Budget Source'!D346</f>
        <v>7950</v>
      </c>
      <c r="D346" s="45" t="str">
        <f>'Budget Source'!E346</f>
        <v>0061</v>
      </c>
      <c r="E346" s="45" t="str">
        <f t="shared" si="35"/>
        <v/>
      </c>
      <c r="F346" s="2" t="str">
        <f>'Budget Source'!F346</f>
        <v>81</v>
      </c>
      <c r="G346" s="45" t="str">
        <f>IF('Budget Source'!G346="Y",'Budget Source'!F346&amp;'Budget Source'!C346&amp;'Budget Source'!D346,'Budget Source'!B346&amp;'Budget Source'!C346&amp;'Budget Source'!D346)</f>
        <v>8147950</v>
      </c>
      <c r="H346" s="45" t="str">
        <f t="shared" si="36"/>
        <v>81479500061</v>
      </c>
      <c r="I346" s="47">
        <f>'Budget Source'!I346</f>
        <v>0</v>
      </c>
      <c r="J346" s="2">
        <f>'Budget Source'!H346</f>
        <v>0</v>
      </c>
      <c r="K346" s="2" t="str">
        <f t="shared" si="37"/>
        <v/>
      </c>
    </row>
    <row r="347" spans="1:18" x14ac:dyDescent="0.35">
      <c r="A347" s="45" t="str">
        <f>'Budget Source'!B347</f>
        <v>24</v>
      </c>
      <c r="B347" s="45" t="str">
        <f>'Budget Source'!C347</f>
        <v>4</v>
      </c>
      <c r="C347" s="45" t="str">
        <f>'Budget Source'!D347</f>
        <v>7950</v>
      </c>
      <c r="D347" s="45" t="str">
        <f>'Budget Source'!E347</f>
        <v>0180</v>
      </c>
      <c r="E347" s="45" t="str">
        <f t="shared" si="35"/>
        <v>8</v>
      </c>
      <c r="F347" s="2" t="str">
        <f>'Budget Source'!F347</f>
        <v>81</v>
      </c>
      <c r="G347" s="45" t="str">
        <f>IF('Budget Source'!G347="Y",'Budget Source'!F347&amp;'Budget Source'!C347&amp;'Budget Source'!D347,'Budget Source'!B347&amp;'Budget Source'!C347&amp;'Budget Source'!D347)</f>
        <v>8147950</v>
      </c>
      <c r="H347" s="45" t="str">
        <f t="shared" si="36"/>
        <v>81479500180</v>
      </c>
      <c r="I347" s="47">
        <f>'Budget Source'!I347</f>
        <v>0.31269999999999998</v>
      </c>
      <c r="J347" s="2">
        <f>'Budget Source'!H347</f>
        <v>140024</v>
      </c>
      <c r="K347" s="2" t="str">
        <f t="shared" si="37"/>
        <v/>
      </c>
    </row>
    <row r="348" spans="1:18" x14ac:dyDescent="0.35">
      <c r="A348" s="45" t="str">
        <f>'Budget Source'!B348</f>
        <v>24</v>
      </c>
      <c r="B348" s="45" t="str">
        <f>'Budget Source'!C348</f>
        <v>4</v>
      </c>
      <c r="C348" s="45" t="str">
        <f>'Budget Source'!D348</f>
        <v>7950</v>
      </c>
      <c r="D348" s="45" t="str">
        <f>'Budget Source'!E348</f>
        <v>0186</v>
      </c>
      <c r="E348" s="45" t="str">
        <f t="shared" si="35"/>
        <v>8</v>
      </c>
      <c r="F348" s="2" t="str">
        <f>'Budget Source'!F348</f>
        <v>81</v>
      </c>
      <c r="G348" s="45" t="str">
        <f>IF('Budget Source'!G348="Y",'Budget Source'!F348&amp;'Budget Source'!C348&amp;'Budget Source'!D348,'Budget Source'!B348&amp;'Budget Source'!C348&amp;'Budget Source'!D348)</f>
        <v>8147950</v>
      </c>
      <c r="H348" s="45" t="str">
        <f t="shared" si="36"/>
        <v>81479500186</v>
      </c>
      <c r="I348" s="47">
        <f>'Budget Source'!I348</f>
        <v>2.35E-2</v>
      </c>
      <c r="J348" s="2">
        <f>'Budget Source'!H348</f>
        <v>10523</v>
      </c>
      <c r="K348" s="2" t="str">
        <f t="shared" si="37"/>
        <v/>
      </c>
    </row>
    <row r="349" spans="1:18" x14ac:dyDescent="0.35">
      <c r="A349" s="45" t="str">
        <f>'Budget Source'!B349</f>
        <v>24</v>
      </c>
      <c r="B349" s="45" t="str">
        <f>'Budget Source'!C349</f>
        <v>4</v>
      </c>
      <c r="C349" s="45" t="str">
        <f>'Budget Source'!D349</f>
        <v>7950</v>
      </c>
      <c r="D349" s="45" t="str">
        <f>'Budget Source'!E349</f>
        <v>3101</v>
      </c>
      <c r="E349" s="45" t="str">
        <f t="shared" si="35"/>
        <v/>
      </c>
      <c r="F349" s="2" t="str">
        <f>'Budget Source'!F349</f>
        <v>81</v>
      </c>
      <c r="G349" s="45" t="str">
        <f>IF('Budget Source'!G349="Y",'Budget Source'!F349&amp;'Budget Source'!C349&amp;'Budget Source'!D349,'Budget Source'!B349&amp;'Budget Source'!C349&amp;'Budget Source'!D349)</f>
        <v>8147950</v>
      </c>
      <c r="H349" s="45" t="str">
        <f t="shared" si="36"/>
        <v>81479503101</v>
      </c>
      <c r="I349" s="47">
        <f>'Budget Source'!I349</f>
        <v>0</v>
      </c>
      <c r="J349" s="2">
        <f>'Budget Source'!H349</f>
        <v>0</v>
      </c>
      <c r="K349" s="2" t="str">
        <f t="shared" si="37"/>
        <v/>
      </c>
    </row>
    <row r="350" spans="1:18" x14ac:dyDescent="0.35">
      <c r="A350" s="45" t="str">
        <f>'Budget Source'!B350</f>
        <v>24</v>
      </c>
      <c r="B350" s="45" t="str">
        <f>'Budget Source'!C350</f>
        <v>4</v>
      </c>
      <c r="C350" s="45" t="str">
        <f>'Budget Source'!D350</f>
        <v>7950</v>
      </c>
      <c r="D350" s="45" t="str">
        <f>'Budget Source'!E350</f>
        <v>3300</v>
      </c>
      <c r="E350" s="45" t="str">
        <f t="shared" si="35"/>
        <v/>
      </c>
      <c r="F350" s="2" t="str">
        <f>'Budget Source'!F350</f>
        <v>81</v>
      </c>
      <c r="G350" s="45" t="str">
        <f>IF('Budget Source'!G350="Y",'Budget Source'!F350&amp;'Budget Source'!C350&amp;'Budget Source'!D350,'Budget Source'!B350&amp;'Budget Source'!C350&amp;'Budget Source'!D350)</f>
        <v>8147950</v>
      </c>
      <c r="H350" s="45" t="str">
        <f t="shared" si="36"/>
        <v>81479503300</v>
      </c>
      <c r="I350" s="47">
        <f>'Budget Source'!I350</f>
        <v>0.66259999999999997</v>
      </c>
      <c r="J350" s="2">
        <f>'Budget Source'!H350</f>
        <v>296706</v>
      </c>
      <c r="K350" s="2" t="str">
        <f t="shared" si="37"/>
        <v/>
      </c>
    </row>
    <row r="351" spans="1:18" x14ac:dyDescent="0.35">
      <c r="A351" s="45" t="str">
        <f>'Budget Source'!B351</f>
        <v>25</v>
      </c>
      <c r="B351" s="45" t="str">
        <f>'Budget Source'!C351</f>
        <v>4</v>
      </c>
      <c r="C351" s="45" t="str">
        <f>'Budget Source'!D351</f>
        <v>2645</v>
      </c>
      <c r="D351" s="45" t="str">
        <f>'Budget Source'!E351</f>
        <v>0180</v>
      </c>
      <c r="E351" s="45" t="str">
        <f t="shared" si="35"/>
        <v>8</v>
      </c>
      <c r="F351" s="2" t="str">
        <f>'Budget Source'!F351</f>
        <v/>
      </c>
      <c r="G351" s="45" t="str">
        <f>IF('Budget Source'!G351="Y",'Budget Source'!F351&amp;'Budget Source'!C351&amp;'Budget Source'!D351,'Budget Source'!B351&amp;'Budget Source'!C351&amp;'Budget Source'!D351)</f>
        <v>2542645</v>
      </c>
      <c r="H351" s="45" t="str">
        <f t="shared" si="36"/>
        <v>25426450180</v>
      </c>
      <c r="I351" s="47">
        <f>'Budget Source'!I351</f>
        <v>0.40639999999999998</v>
      </c>
      <c r="J351" s="2">
        <f>'Budget Source'!H351</f>
        <v>3069908</v>
      </c>
      <c r="K351" s="2" t="str">
        <f t="shared" si="37"/>
        <v/>
      </c>
    </row>
    <row r="352" spans="1:18" x14ac:dyDescent="0.35">
      <c r="A352" s="45" t="str">
        <f>'Budget Source'!B352</f>
        <v>25</v>
      </c>
      <c r="B352" s="45" t="str">
        <f>'Budget Source'!C352</f>
        <v>4</v>
      </c>
      <c r="C352" s="45" t="str">
        <f>'Budget Source'!D352</f>
        <v>2645</v>
      </c>
      <c r="D352" s="45" t="str">
        <f>'Budget Source'!E352</f>
        <v>3101</v>
      </c>
      <c r="E352" s="45" t="str">
        <f t="shared" si="35"/>
        <v/>
      </c>
      <c r="F352" s="2" t="str">
        <f>'Budget Source'!F352</f>
        <v/>
      </c>
      <c r="G352" s="45" t="str">
        <f>IF('Budget Source'!G352="Y",'Budget Source'!F352&amp;'Budget Source'!C352&amp;'Budget Source'!D352,'Budget Source'!B352&amp;'Budget Source'!C352&amp;'Budget Source'!D352)</f>
        <v>2542645</v>
      </c>
      <c r="H352" s="45" t="str">
        <f t="shared" si="36"/>
        <v>25426453101</v>
      </c>
      <c r="I352" s="47">
        <f>'Budget Source'!I352</f>
        <v>0</v>
      </c>
      <c r="J352" s="2">
        <f>'Budget Source'!H352</f>
        <v>0</v>
      </c>
      <c r="K352" s="2" t="str">
        <f t="shared" si="37"/>
        <v/>
      </c>
    </row>
    <row r="353" spans="1:11" x14ac:dyDescent="0.35">
      <c r="A353" s="45" t="str">
        <f>'Budget Source'!B353</f>
        <v>25</v>
      </c>
      <c r="B353" s="45" t="str">
        <f>'Budget Source'!C353</f>
        <v>4</v>
      </c>
      <c r="C353" s="45" t="str">
        <f>'Budget Source'!D353</f>
        <v>2645</v>
      </c>
      <c r="D353" s="45" t="str">
        <f>'Budget Source'!E353</f>
        <v>3300</v>
      </c>
      <c r="E353" s="45" t="str">
        <f t="shared" si="35"/>
        <v/>
      </c>
      <c r="F353" s="2" t="str">
        <f>'Budget Source'!F353</f>
        <v/>
      </c>
      <c r="G353" s="45" t="str">
        <f>IF('Budget Source'!G353="Y",'Budget Source'!F353&amp;'Budget Source'!C353&amp;'Budget Source'!D353,'Budget Source'!B353&amp;'Budget Source'!C353&amp;'Budget Source'!D353)</f>
        <v>2542645</v>
      </c>
      <c r="H353" s="45" t="str">
        <f t="shared" si="36"/>
        <v>25426453300</v>
      </c>
      <c r="I353" s="47">
        <f>'Budget Source'!I353</f>
        <v>0.40760000000000002</v>
      </c>
      <c r="J353" s="2">
        <f>'Budget Source'!H353</f>
        <v>3078973</v>
      </c>
      <c r="K353" s="2" t="str">
        <f t="shared" si="37"/>
        <v/>
      </c>
    </row>
    <row r="354" spans="1:11" x14ac:dyDescent="0.35">
      <c r="A354" s="45" t="str">
        <f>'Budget Source'!B354</f>
        <v>25</v>
      </c>
      <c r="B354" s="45" t="str">
        <f>'Budget Source'!C354</f>
        <v>4</v>
      </c>
      <c r="C354" s="45" t="str">
        <f>'Budget Source'!D354</f>
        <v>2650</v>
      </c>
      <c r="D354" s="45" t="str">
        <f>'Budget Source'!E354</f>
        <v>0061</v>
      </c>
      <c r="E354" s="45" t="str">
        <f t="shared" si="35"/>
        <v/>
      </c>
      <c r="F354" s="2" t="str">
        <f>'Budget Source'!F354</f>
        <v>25</v>
      </c>
      <c r="G354" s="45" t="str">
        <f>IF('Budget Source'!G354="Y",'Budget Source'!F354&amp;'Budget Source'!C354&amp;'Budget Source'!D354,'Budget Source'!B354&amp;'Budget Source'!C354&amp;'Budget Source'!D354)</f>
        <v>2542650</v>
      </c>
      <c r="H354" s="45" t="str">
        <f t="shared" si="36"/>
        <v>25426500061</v>
      </c>
      <c r="I354" s="47">
        <f>'Budget Source'!I354</f>
        <v>0</v>
      </c>
      <c r="J354" s="2">
        <f>'Budget Source'!H354</f>
        <v>0</v>
      </c>
      <c r="K354" s="2" t="str">
        <f t="shared" si="37"/>
        <v>Y</v>
      </c>
    </row>
    <row r="355" spans="1:11" x14ac:dyDescent="0.35">
      <c r="A355" s="45" t="str">
        <f>'Budget Source'!B355</f>
        <v>25</v>
      </c>
      <c r="B355" s="45" t="str">
        <f>'Budget Source'!C355</f>
        <v>4</v>
      </c>
      <c r="C355" s="45" t="str">
        <f>'Budget Source'!D355</f>
        <v>2650</v>
      </c>
      <c r="D355" s="45" t="str">
        <f>'Budget Source'!E355</f>
        <v>0180</v>
      </c>
      <c r="E355" s="45" t="str">
        <f t="shared" si="35"/>
        <v>8</v>
      </c>
      <c r="F355" s="2" t="str">
        <f>'Budget Source'!F355</f>
        <v>25</v>
      </c>
      <c r="G355" s="45" t="str">
        <f>IF('Budget Source'!G355="Y",'Budget Source'!F355&amp;'Budget Source'!C355&amp;'Budget Source'!D355,'Budget Source'!B355&amp;'Budget Source'!C355&amp;'Budget Source'!D355)</f>
        <v>2542650</v>
      </c>
      <c r="H355" s="45" t="str">
        <f t="shared" si="36"/>
        <v>25426500180</v>
      </c>
      <c r="I355" s="47">
        <f>'Budget Source'!I355</f>
        <v>0.1101</v>
      </c>
      <c r="J355" s="2">
        <f>'Budget Source'!H355</f>
        <v>256788</v>
      </c>
      <c r="K355" s="2" t="str">
        <f t="shared" si="37"/>
        <v>Y</v>
      </c>
    </row>
    <row r="356" spans="1:11" x14ac:dyDescent="0.35">
      <c r="A356" s="45" t="str">
        <f>'Budget Source'!B356</f>
        <v>25</v>
      </c>
      <c r="B356" s="45" t="str">
        <f>'Budget Source'!C356</f>
        <v>4</v>
      </c>
      <c r="C356" s="45" t="str">
        <f>'Budget Source'!D356</f>
        <v>2650</v>
      </c>
      <c r="D356" s="45" t="str">
        <f>'Budget Source'!E356</f>
        <v>3101</v>
      </c>
      <c r="E356" s="45" t="str">
        <f t="shared" si="35"/>
        <v/>
      </c>
      <c r="F356" s="2" t="str">
        <f>'Budget Source'!F356</f>
        <v>25</v>
      </c>
      <c r="G356" s="45" t="str">
        <f>IF('Budget Source'!G356="Y",'Budget Source'!F356&amp;'Budget Source'!C356&amp;'Budget Source'!D356,'Budget Source'!B356&amp;'Budget Source'!C356&amp;'Budget Source'!D356)</f>
        <v>2542650</v>
      </c>
      <c r="H356" s="45" t="str">
        <f t="shared" si="36"/>
        <v>25426503101</v>
      </c>
      <c r="I356" s="47">
        <f>'Budget Source'!I356</f>
        <v>0</v>
      </c>
      <c r="J356" s="2">
        <f>'Budget Source'!H356</f>
        <v>0</v>
      </c>
      <c r="K356" s="2" t="str">
        <f t="shared" si="37"/>
        <v>Y</v>
      </c>
    </row>
    <row r="357" spans="1:11" x14ac:dyDescent="0.35">
      <c r="A357" s="45" t="str">
        <f>'Budget Source'!B357</f>
        <v>25</v>
      </c>
      <c r="B357" s="45" t="str">
        <f>'Budget Source'!C357</f>
        <v>4</v>
      </c>
      <c r="C357" s="45" t="str">
        <f>'Budget Source'!D357</f>
        <v>2650</v>
      </c>
      <c r="D357" s="45" t="str">
        <f>'Budget Source'!E357</f>
        <v>3300</v>
      </c>
      <c r="E357" s="45" t="str">
        <f t="shared" si="35"/>
        <v/>
      </c>
      <c r="F357" s="2" t="str">
        <f>'Budget Source'!F357</f>
        <v>25</v>
      </c>
      <c r="G357" s="45" t="str">
        <f>IF('Budget Source'!G357="Y",'Budget Source'!F357&amp;'Budget Source'!C357&amp;'Budget Source'!D357,'Budget Source'!B357&amp;'Budget Source'!C357&amp;'Budget Source'!D357)</f>
        <v>2542650</v>
      </c>
      <c r="H357" s="45" t="str">
        <f t="shared" si="36"/>
        <v>25426503300</v>
      </c>
      <c r="I357" s="47">
        <f>'Budget Source'!I357</f>
        <v>0.64490000000000003</v>
      </c>
      <c r="J357" s="2">
        <f>'Budget Source'!H357</f>
        <v>1504110</v>
      </c>
      <c r="K357" s="2" t="str">
        <f t="shared" si="37"/>
        <v>Y</v>
      </c>
    </row>
    <row r="358" spans="1:11" x14ac:dyDescent="0.35">
      <c r="A358" s="45" t="str">
        <f>'Budget Source'!B358</f>
        <v>25</v>
      </c>
      <c r="B358" s="45" t="str">
        <f>'Budget Source'!C358</f>
        <v>4</v>
      </c>
      <c r="C358" s="45" t="str">
        <f>'Budget Source'!D358</f>
        <v>4445</v>
      </c>
      <c r="D358" s="45" t="str">
        <f>'Budget Source'!E358</f>
        <v>0180</v>
      </c>
      <c r="E358" s="45" t="str">
        <f t="shared" si="35"/>
        <v>8</v>
      </c>
      <c r="F358" s="2" t="str">
        <f>'Budget Source'!F358</f>
        <v>43</v>
      </c>
      <c r="G358" s="45" t="str">
        <f>IF('Budget Source'!G358="Y",'Budget Source'!F358&amp;'Budget Source'!C358&amp;'Budget Source'!D358,'Budget Source'!B358&amp;'Budget Source'!C358&amp;'Budget Source'!D358)</f>
        <v>4344445</v>
      </c>
      <c r="H358" s="45" t="str">
        <f t="shared" si="36"/>
        <v>43444450180</v>
      </c>
      <c r="I358" s="47">
        <f>'Budget Source'!I358</f>
        <v>0.42299999999999999</v>
      </c>
      <c r="J358" s="2">
        <f>'Budget Source'!H358</f>
        <v>965905</v>
      </c>
      <c r="K358" s="2" t="str">
        <f t="shared" si="37"/>
        <v/>
      </c>
    </row>
    <row r="359" spans="1:11" x14ac:dyDescent="0.35">
      <c r="A359" s="45" t="str">
        <f>'Budget Source'!B359</f>
        <v>25</v>
      </c>
      <c r="B359" s="45" t="str">
        <f>'Budget Source'!C359</f>
        <v>4</v>
      </c>
      <c r="C359" s="45" t="str">
        <f>'Budget Source'!D359</f>
        <v>4445</v>
      </c>
      <c r="D359" s="45" t="str">
        <f>'Budget Source'!E359</f>
        <v>3101</v>
      </c>
      <c r="E359" s="45" t="str">
        <f t="shared" si="35"/>
        <v/>
      </c>
      <c r="F359" s="2" t="str">
        <f>'Budget Source'!F359</f>
        <v>43</v>
      </c>
      <c r="G359" s="45" t="str">
        <f>IF('Budget Source'!G359="Y",'Budget Source'!F359&amp;'Budget Source'!C359&amp;'Budget Source'!D359,'Budget Source'!B359&amp;'Budget Source'!C359&amp;'Budget Source'!D359)</f>
        <v>4344445</v>
      </c>
      <c r="H359" s="45" t="str">
        <f t="shared" si="36"/>
        <v>43444453101</v>
      </c>
      <c r="I359" s="47">
        <f>'Budget Source'!I359</f>
        <v>0</v>
      </c>
      <c r="J359" s="2">
        <f>'Budget Source'!H359</f>
        <v>0</v>
      </c>
      <c r="K359" s="2" t="str">
        <f t="shared" si="37"/>
        <v/>
      </c>
    </row>
    <row r="360" spans="1:11" x14ac:dyDescent="0.35">
      <c r="A360" s="45" t="str">
        <f>'Budget Source'!B360</f>
        <v>25</v>
      </c>
      <c r="B360" s="45" t="str">
        <f>'Budget Source'!C360</f>
        <v>4</v>
      </c>
      <c r="C360" s="45" t="str">
        <f>'Budget Source'!D360</f>
        <v>4445</v>
      </c>
      <c r="D360" s="45" t="str">
        <f>'Budget Source'!E360</f>
        <v>3300</v>
      </c>
      <c r="E360" s="45" t="str">
        <f t="shared" si="35"/>
        <v/>
      </c>
      <c r="F360" s="2" t="str">
        <f>'Budget Source'!F360</f>
        <v>43</v>
      </c>
      <c r="G360" s="45" t="str">
        <f>IF('Budget Source'!G360="Y",'Budget Source'!F360&amp;'Budget Source'!C360&amp;'Budget Source'!D360,'Budget Source'!B360&amp;'Budget Source'!C360&amp;'Budget Source'!D360)</f>
        <v>4344445</v>
      </c>
      <c r="H360" s="45" t="str">
        <f t="shared" si="36"/>
        <v>43444453300</v>
      </c>
      <c r="I360" s="47">
        <f>'Budget Source'!I360</f>
        <v>0.53269999999999995</v>
      </c>
      <c r="J360" s="2">
        <f>'Budget Source'!H360</f>
        <v>1216401</v>
      </c>
      <c r="K360" s="2" t="str">
        <f t="shared" si="37"/>
        <v/>
      </c>
    </row>
    <row r="361" spans="1:11" x14ac:dyDescent="0.35">
      <c r="A361" s="45" t="str">
        <f>'Budget Source'!B361</f>
        <v>25</v>
      </c>
      <c r="B361" s="45" t="str">
        <f>'Budget Source'!C361</f>
        <v>4</v>
      </c>
      <c r="C361" s="45" t="str">
        <f>'Budget Source'!D361</f>
        <v>5455</v>
      </c>
      <c r="D361" s="45" t="str">
        <f>'Budget Source'!E361</f>
        <v>0022</v>
      </c>
      <c r="E361" s="45" t="str">
        <f t="shared" si="35"/>
        <v/>
      </c>
      <c r="F361" s="2" t="str">
        <f>'Budget Source'!F361</f>
        <v>50</v>
      </c>
      <c r="G361" s="45" t="str">
        <f>IF('Budget Source'!G361="Y",'Budget Source'!F361&amp;'Budget Source'!C361&amp;'Budget Source'!D361,'Budget Source'!B361&amp;'Budget Source'!C361&amp;'Budget Source'!D361)</f>
        <v>5045455</v>
      </c>
      <c r="H361" s="45" t="str">
        <f t="shared" si="36"/>
        <v>50454550022</v>
      </c>
      <c r="I361" s="47">
        <f>'Budget Source'!I361</f>
        <v>0.15920000000000001</v>
      </c>
      <c r="J361" s="2">
        <f>'Budget Source'!H361</f>
        <v>120239</v>
      </c>
      <c r="K361" s="2" t="str">
        <f t="shared" si="37"/>
        <v/>
      </c>
    </row>
    <row r="362" spans="1:11" x14ac:dyDescent="0.35">
      <c r="A362" s="45" t="str">
        <f>'Budget Source'!B362</f>
        <v>25</v>
      </c>
      <c r="B362" s="45" t="str">
        <f>'Budget Source'!C362</f>
        <v>4</v>
      </c>
      <c r="C362" s="45" t="str">
        <f>'Budget Source'!D362</f>
        <v>5455</v>
      </c>
      <c r="D362" s="45" t="str">
        <f>'Budget Source'!E362</f>
        <v>0061</v>
      </c>
      <c r="E362" s="45" t="str">
        <f t="shared" si="35"/>
        <v/>
      </c>
      <c r="F362" s="2" t="str">
        <f>'Budget Source'!F362</f>
        <v>50</v>
      </c>
      <c r="G362" s="45" t="str">
        <f>IF('Budget Source'!G362="Y",'Budget Source'!F362&amp;'Budget Source'!C362&amp;'Budget Source'!D362,'Budget Source'!B362&amp;'Budget Source'!C362&amp;'Budget Source'!D362)</f>
        <v>5045455</v>
      </c>
      <c r="H362" s="45" t="str">
        <f t="shared" si="36"/>
        <v>50454550061</v>
      </c>
      <c r="I362" s="47">
        <f>'Budget Source'!I362</f>
        <v>0</v>
      </c>
      <c r="J362" s="2">
        <f>'Budget Source'!H362</f>
        <v>0</v>
      </c>
      <c r="K362" s="2" t="str">
        <f t="shared" si="37"/>
        <v/>
      </c>
    </row>
    <row r="363" spans="1:11" x14ac:dyDescent="0.35">
      <c r="A363" s="45" t="str">
        <f>'Budget Source'!B363</f>
        <v>25</v>
      </c>
      <c r="B363" s="45" t="str">
        <f>'Budget Source'!C363</f>
        <v>4</v>
      </c>
      <c r="C363" s="45" t="str">
        <f>'Budget Source'!D363</f>
        <v>5455</v>
      </c>
      <c r="D363" s="45" t="str">
        <f>'Budget Source'!E363</f>
        <v>0180</v>
      </c>
      <c r="E363" s="45" t="str">
        <f t="shared" si="35"/>
        <v>8</v>
      </c>
      <c r="F363" s="2" t="str">
        <f>'Budget Source'!F363</f>
        <v>50</v>
      </c>
      <c r="G363" s="45" t="str">
        <f>IF('Budget Source'!G363="Y",'Budget Source'!F363&amp;'Budget Source'!C363&amp;'Budget Source'!D363,'Budget Source'!B363&amp;'Budget Source'!C363&amp;'Budget Source'!D363)</f>
        <v>5045455</v>
      </c>
      <c r="H363" s="45" t="str">
        <f t="shared" si="36"/>
        <v>50454550180</v>
      </c>
      <c r="I363" s="47">
        <f>'Budget Source'!I363</f>
        <v>0.16009999999999999</v>
      </c>
      <c r="J363" s="2">
        <f>'Budget Source'!H363</f>
        <v>120918</v>
      </c>
      <c r="K363" s="2" t="str">
        <f t="shared" si="37"/>
        <v/>
      </c>
    </row>
    <row r="364" spans="1:11" x14ac:dyDescent="0.35">
      <c r="A364" s="45" t="str">
        <f>'Budget Source'!B364</f>
        <v>25</v>
      </c>
      <c r="B364" s="45" t="str">
        <f>'Budget Source'!C364</f>
        <v>4</v>
      </c>
      <c r="C364" s="45" t="str">
        <f>'Budget Source'!D364</f>
        <v>5455</v>
      </c>
      <c r="D364" s="45" t="str">
        <f>'Budget Source'!E364</f>
        <v>3101</v>
      </c>
      <c r="E364" s="45" t="str">
        <f t="shared" si="35"/>
        <v/>
      </c>
      <c r="F364" s="2" t="str">
        <f>'Budget Source'!F364</f>
        <v>50</v>
      </c>
      <c r="G364" s="45" t="str">
        <f>IF('Budget Source'!G364="Y",'Budget Source'!F364&amp;'Budget Source'!C364&amp;'Budget Source'!D364,'Budget Source'!B364&amp;'Budget Source'!C364&amp;'Budget Source'!D364)</f>
        <v>5045455</v>
      </c>
      <c r="H364" s="45" t="str">
        <f t="shared" si="36"/>
        <v>50454553101</v>
      </c>
      <c r="I364" s="47">
        <f>'Budget Source'!I364</f>
        <v>0</v>
      </c>
      <c r="J364" s="2">
        <f>'Budget Source'!H364</f>
        <v>0</v>
      </c>
      <c r="K364" s="2" t="str">
        <f t="shared" si="37"/>
        <v/>
      </c>
    </row>
    <row r="365" spans="1:11" x14ac:dyDescent="0.35">
      <c r="A365" s="45" t="str">
        <f>'Budget Source'!B365</f>
        <v>25</v>
      </c>
      <c r="B365" s="45" t="str">
        <f>'Budget Source'!C365</f>
        <v>4</v>
      </c>
      <c r="C365" s="45" t="str">
        <f>'Budget Source'!D365</f>
        <v>5455</v>
      </c>
      <c r="D365" s="45" t="str">
        <f>'Budget Source'!E365</f>
        <v>3300</v>
      </c>
      <c r="E365" s="45" t="str">
        <f t="shared" si="35"/>
        <v/>
      </c>
      <c r="F365" s="2" t="str">
        <f>'Budget Source'!F365</f>
        <v>50</v>
      </c>
      <c r="G365" s="45" t="str">
        <f>IF('Budget Source'!G365="Y",'Budget Source'!F365&amp;'Budget Source'!C365&amp;'Budget Source'!D365,'Budget Source'!B365&amp;'Budget Source'!C365&amp;'Budget Source'!D365)</f>
        <v>5045455</v>
      </c>
      <c r="H365" s="45" t="str">
        <f t="shared" si="36"/>
        <v>50454553300</v>
      </c>
      <c r="I365" s="47">
        <f>'Budget Source'!I365</f>
        <v>0.25679999999999997</v>
      </c>
      <c r="J365" s="2">
        <f>'Budget Source'!H365</f>
        <v>193953</v>
      </c>
      <c r="K365" s="2" t="str">
        <f t="shared" si="37"/>
        <v/>
      </c>
    </row>
    <row r="366" spans="1:11" x14ac:dyDescent="0.35">
      <c r="A366" s="45" t="str">
        <f>'Budget Source'!B366</f>
        <v>25</v>
      </c>
      <c r="B366" s="45" t="str">
        <f>'Budget Source'!C366</f>
        <v>4</v>
      </c>
      <c r="C366" s="45" t="str">
        <f>'Budget Source'!D366</f>
        <v>6620</v>
      </c>
      <c r="D366" s="45" t="str">
        <f>'Budget Source'!E366</f>
        <v>0061</v>
      </c>
      <c r="E366" s="45" t="str">
        <f t="shared" si="35"/>
        <v/>
      </c>
      <c r="F366" s="2" t="str">
        <f>'Budget Source'!F366</f>
        <v>66</v>
      </c>
      <c r="G366" s="45" t="str">
        <f>IF('Budget Source'!G366="Y",'Budget Source'!F366&amp;'Budget Source'!C366&amp;'Budget Source'!D366,'Budget Source'!B366&amp;'Budget Source'!C366&amp;'Budget Source'!D366)</f>
        <v>6646620</v>
      </c>
      <c r="H366" s="45" t="str">
        <f t="shared" si="36"/>
        <v>66466200061</v>
      </c>
      <c r="I366" s="47">
        <f>'Budget Source'!I366</f>
        <v>0</v>
      </c>
      <c r="J366" s="2">
        <f>'Budget Source'!H366</f>
        <v>0</v>
      </c>
      <c r="K366" s="2" t="str">
        <f t="shared" si="37"/>
        <v/>
      </c>
    </row>
    <row r="367" spans="1:11" x14ac:dyDescent="0.35">
      <c r="A367" s="45" t="str">
        <f>'Budget Source'!B367</f>
        <v>25</v>
      </c>
      <c r="B367" s="45" t="str">
        <f>'Budget Source'!C367</f>
        <v>4</v>
      </c>
      <c r="C367" s="45" t="str">
        <f>'Budget Source'!D367</f>
        <v>6620</v>
      </c>
      <c r="D367" s="45" t="str">
        <f>'Budget Source'!E367</f>
        <v>0180</v>
      </c>
      <c r="E367" s="45" t="str">
        <f t="shared" si="35"/>
        <v>8</v>
      </c>
      <c r="F367" s="2" t="str">
        <f>'Budget Source'!F367</f>
        <v>66</v>
      </c>
      <c r="G367" s="45" t="str">
        <f>IF('Budget Source'!G367="Y",'Budget Source'!F367&amp;'Budget Source'!C367&amp;'Budget Source'!D367,'Budget Source'!B367&amp;'Budget Source'!C367&amp;'Budget Source'!D367)</f>
        <v>6646620</v>
      </c>
      <c r="H367" s="45" t="str">
        <f t="shared" si="36"/>
        <v>66466200180</v>
      </c>
      <c r="I367" s="47">
        <f>'Budget Source'!I367</f>
        <v>0.17169999999999999</v>
      </c>
      <c r="J367" s="2">
        <f>'Budget Source'!H367</f>
        <v>60317</v>
      </c>
      <c r="K367" s="2" t="str">
        <f t="shared" si="37"/>
        <v/>
      </c>
    </row>
    <row r="368" spans="1:11" x14ac:dyDescent="0.35">
      <c r="A368" s="45" t="str">
        <f>'Budget Source'!B368</f>
        <v>25</v>
      </c>
      <c r="B368" s="45" t="str">
        <f>'Budget Source'!C368</f>
        <v>4</v>
      </c>
      <c r="C368" s="45" t="str">
        <f>'Budget Source'!D368</f>
        <v>6620</v>
      </c>
      <c r="D368" s="45" t="str">
        <f>'Budget Source'!E368</f>
        <v>3101</v>
      </c>
      <c r="E368" s="45" t="str">
        <f t="shared" si="35"/>
        <v/>
      </c>
      <c r="F368" s="2" t="str">
        <f>'Budget Source'!F368</f>
        <v>66</v>
      </c>
      <c r="G368" s="45" t="str">
        <f>IF('Budget Source'!G368="Y",'Budget Source'!F368&amp;'Budget Source'!C368&amp;'Budget Source'!D368,'Budget Source'!B368&amp;'Budget Source'!C368&amp;'Budget Source'!D368)</f>
        <v>6646620</v>
      </c>
      <c r="H368" s="45" t="str">
        <f t="shared" si="36"/>
        <v>66466203101</v>
      </c>
      <c r="I368" s="47">
        <f>'Budget Source'!I368</f>
        <v>0</v>
      </c>
      <c r="J368" s="2">
        <f>'Budget Source'!H368</f>
        <v>0</v>
      </c>
      <c r="K368" s="2" t="str">
        <f t="shared" si="37"/>
        <v/>
      </c>
    </row>
    <row r="369" spans="1:11" x14ac:dyDescent="0.35">
      <c r="A369" s="45" t="str">
        <f>'Budget Source'!B369</f>
        <v>25</v>
      </c>
      <c r="B369" s="45" t="str">
        <f>'Budget Source'!C369</f>
        <v>4</v>
      </c>
      <c r="C369" s="45" t="str">
        <f>'Budget Source'!D369</f>
        <v>6620</v>
      </c>
      <c r="D369" s="45" t="str">
        <f>'Budget Source'!E369</f>
        <v>3300</v>
      </c>
      <c r="E369" s="45" t="str">
        <f t="shared" si="35"/>
        <v/>
      </c>
      <c r="F369" s="2" t="str">
        <f>'Budget Source'!F369</f>
        <v>66</v>
      </c>
      <c r="G369" s="45" t="str">
        <f>IF('Budget Source'!G369="Y",'Budget Source'!F369&amp;'Budget Source'!C369&amp;'Budget Source'!D369,'Budget Source'!B369&amp;'Budget Source'!C369&amp;'Budget Source'!D369)</f>
        <v>6646620</v>
      </c>
      <c r="H369" s="45" t="str">
        <f t="shared" si="36"/>
        <v>66466203300</v>
      </c>
      <c r="I369" s="47">
        <f>'Budget Source'!I369</f>
        <v>0.52149999999999996</v>
      </c>
      <c r="J369" s="2">
        <f>'Budget Source'!H369</f>
        <v>183199</v>
      </c>
      <c r="K369" s="2" t="str">
        <f t="shared" si="37"/>
        <v/>
      </c>
    </row>
    <row r="370" spans="1:11" x14ac:dyDescent="0.35">
      <c r="A370" s="45" t="str">
        <f>'Budget Source'!B370</f>
        <v>26</v>
      </c>
      <c r="B370" s="45" t="str">
        <f>'Budget Source'!C370</f>
        <v>4</v>
      </c>
      <c r="C370" s="45" t="str">
        <f>'Budget Source'!D370</f>
        <v>2725</v>
      </c>
      <c r="D370" s="45" t="str">
        <f>'Budget Source'!E370</f>
        <v>0061</v>
      </c>
      <c r="E370" s="45" t="str">
        <f t="shared" si="35"/>
        <v/>
      </c>
      <c r="F370" s="2" t="str">
        <f>'Budget Source'!F370</f>
        <v/>
      </c>
      <c r="G370" s="45" t="str">
        <f>IF('Budget Source'!G370="Y",'Budget Source'!F370&amp;'Budget Source'!C370&amp;'Budget Source'!D370,'Budget Source'!B370&amp;'Budget Source'!C370&amp;'Budget Source'!D370)</f>
        <v>2642725</v>
      </c>
      <c r="H370" s="45" t="str">
        <f t="shared" si="36"/>
        <v>26427250061</v>
      </c>
      <c r="I370" s="47">
        <f>'Budget Source'!I370</f>
        <v>0</v>
      </c>
      <c r="J370" s="2">
        <f>'Budget Source'!H370</f>
        <v>0</v>
      </c>
      <c r="K370" s="2" t="str">
        <f t="shared" si="37"/>
        <v/>
      </c>
    </row>
    <row r="371" spans="1:11" x14ac:dyDescent="0.35">
      <c r="A371" s="45" t="str">
        <f>'Budget Source'!B371</f>
        <v>26</v>
      </c>
      <c r="B371" s="45" t="str">
        <f>'Budget Source'!C371</f>
        <v>4</v>
      </c>
      <c r="C371" s="45" t="str">
        <f>'Budget Source'!D371</f>
        <v>2725</v>
      </c>
      <c r="D371" s="45" t="str">
        <f>'Budget Source'!E371</f>
        <v>0180</v>
      </c>
      <c r="E371" s="45" t="str">
        <f t="shared" si="35"/>
        <v>8</v>
      </c>
      <c r="F371" s="2" t="str">
        <f>'Budget Source'!F371</f>
        <v/>
      </c>
      <c r="G371" s="45" t="str">
        <f>IF('Budget Source'!G371="Y",'Budget Source'!F371&amp;'Budget Source'!C371&amp;'Budget Source'!D371,'Budget Source'!B371&amp;'Budget Source'!C371&amp;'Budget Source'!D371)</f>
        <v>2642725</v>
      </c>
      <c r="H371" s="45" t="str">
        <f t="shared" si="36"/>
        <v>26427250180</v>
      </c>
      <c r="I371" s="47">
        <f>'Budget Source'!I371</f>
        <v>7.4999999999999997E-2</v>
      </c>
      <c r="J371" s="2">
        <f>'Budget Source'!H371</f>
        <v>237692</v>
      </c>
      <c r="K371" s="2" t="str">
        <f t="shared" si="37"/>
        <v/>
      </c>
    </row>
    <row r="372" spans="1:11" x14ac:dyDescent="0.35">
      <c r="A372" s="45" t="str">
        <f>'Budget Source'!B372</f>
        <v>26</v>
      </c>
      <c r="B372" s="45" t="str">
        <f>'Budget Source'!C372</f>
        <v>4</v>
      </c>
      <c r="C372" s="45" t="str">
        <f>'Budget Source'!D372</f>
        <v>2725</v>
      </c>
      <c r="D372" s="45" t="str">
        <f>'Budget Source'!E372</f>
        <v>3101</v>
      </c>
      <c r="E372" s="45" t="str">
        <f t="shared" si="35"/>
        <v/>
      </c>
      <c r="F372" s="2" t="str">
        <f>'Budget Source'!F372</f>
        <v/>
      </c>
      <c r="G372" s="45" t="str">
        <f>IF('Budget Source'!G372="Y",'Budget Source'!F372&amp;'Budget Source'!C372&amp;'Budget Source'!D372,'Budget Source'!B372&amp;'Budget Source'!C372&amp;'Budget Source'!D372)</f>
        <v>2642725</v>
      </c>
      <c r="H372" s="45" t="str">
        <f t="shared" si="36"/>
        <v>26427253101</v>
      </c>
      <c r="I372" s="47">
        <f>'Budget Source'!I372</f>
        <v>0</v>
      </c>
      <c r="J372" s="2">
        <f>'Budget Source'!H372</f>
        <v>0</v>
      </c>
      <c r="K372" s="2" t="str">
        <f t="shared" si="37"/>
        <v/>
      </c>
    </row>
    <row r="373" spans="1:11" x14ac:dyDescent="0.35">
      <c r="A373" s="45" t="str">
        <f>'Budget Source'!B373</f>
        <v>26</v>
      </c>
      <c r="B373" s="45" t="str">
        <f>'Budget Source'!C373</f>
        <v>4</v>
      </c>
      <c r="C373" s="45" t="str">
        <f>'Budget Source'!D373</f>
        <v>2725</v>
      </c>
      <c r="D373" s="45" t="str">
        <f>'Budget Source'!E373</f>
        <v>3300</v>
      </c>
      <c r="E373" s="45" t="str">
        <f t="shared" si="35"/>
        <v/>
      </c>
      <c r="F373" s="2" t="str">
        <f>'Budget Source'!F373</f>
        <v/>
      </c>
      <c r="G373" s="45" t="str">
        <f>IF('Budget Source'!G373="Y",'Budget Source'!F373&amp;'Budget Source'!C373&amp;'Budget Source'!D373,'Budget Source'!B373&amp;'Budget Source'!C373&amp;'Budget Source'!D373)</f>
        <v>2642725</v>
      </c>
      <c r="H373" s="45" t="str">
        <f t="shared" si="36"/>
        <v>26427253300</v>
      </c>
      <c r="I373" s="47">
        <f>'Budget Source'!I373</f>
        <v>0.75070000000000003</v>
      </c>
      <c r="J373" s="2">
        <f>'Budget Source'!H373</f>
        <v>2379137</v>
      </c>
      <c r="K373" s="2" t="str">
        <f t="shared" si="37"/>
        <v/>
      </c>
    </row>
    <row r="374" spans="1:11" x14ac:dyDescent="0.35">
      <c r="A374" s="45" t="str">
        <f>'Budget Source'!B374</f>
        <v>26</v>
      </c>
      <c r="B374" s="45" t="str">
        <f>'Budget Source'!C374</f>
        <v>4</v>
      </c>
      <c r="C374" s="45" t="str">
        <f>'Budget Source'!D374</f>
        <v>2735</v>
      </c>
      <c r="D374" s="45" t="str">
        <f>'Budget Source'!E374</f>
        <v>0061</v>
      </c>
      <c r="E374" s="45" t="str">
        <f t="shared" si="35"/>
        <v/>
      </c>
      <c r="F374" s="2" t="str">
        <f>'Budget Source'!F374</f>
        <v/>
      </c>
      <c r="G374" s="45" t="str">
        <f>IF('Budget Source'!G374="Y",'Budget Source'!F374&amp;'Budget Source'!C374&amp;'Budget Source'!D374,'Budget Source'!B374&amp;'Budget Source'!C374&amp;'Budget Source'!D374)</f>
        <v>2642735</v>
      </c>
      <c r="H374" s="45" t="str">
        <f t="shared" si="36"/>
        <v>26427350061</v>
      </c>
      <c r="I374" s="47">
        <f>'Budget Source'!I374</f>
        <v>0</v>
      </c>
      <c r="J374" s="2">
        <f>'Budget Source'!H374</f>
        <v>0</v>
      </c>
      <c r="K374" s="2" t="str">
        <f t="shared" si="37"/>
        <v/>
      </c>
    </row>
    <row r="375" spans="1:11" x14ac:dyDescent="0.35">
      <c r="A375" s="45" t="str">
        <f>'Budget Source'!B375</f>
        <v>26</v>
      </c>
      <c r="B375" s="45" t="str">
        <f>'Budget Source'!C375</f>
        <v>4</v>
      </c>
      <c r="C375" s="45" t="str">
        <f>'Budget Source'!D375</f>
        <v>2735</v>
      </c>
      <c r="D375" s="45" t="str">
        <f>'Budget Source'!E375</f>
        <v>0180</v>
      </c>
      <c r="E375" s="45" t="str">
        <f t="shared" si="35"/>
        <v>8</v>
      </c>
      <c r="F375" s="2" t="str">
        <f>'Budget Source'!F375</f>
        <v/>
      </c>
      <c r="G375" s="45" t="str">
        <f>IF('Budget Source'!G375="Y",'Budget Source'!F375&amp;'Budget Source'!C375&amp;'Budget Source'!D375,'Budget Source'!B375&amp;'Budget Source'!C375&amp;'Budget Source'!D375)</f>
        <v>2642735</v>
      </c>
      <c r="H375" s="45" t="str">
        <f t="shared" si="36"/>
        <v>26427350180</v>
      </c>
      <c r="I375" s="47">
        <f>'Budget Source'!I375</f>
        <v>0.4758</v>
      </c>
      <c r="J375" s="2">
        <f>'Budget Source'!H375</f>
        <v>4945443</v>
      </c>
      <c r="K375" s="2" t="str">
        <f t="shared" si="37"/>
        <v/>
      </c>
    </row>
    <row r="376" spans="1:11" x14ac:dyDescent="0.35">
      <c r="A376" s="45" t="str">
        <f>'Budget Source'!B376</f>
        <v>26</v>
      </c>
      <c r="B376" s="45" t="str">
        <f>'Budget Source'!C376</f>
        <v>4</v>
      </c>
      <c r="C376" s="45" t="str">
        <f>'Budget Source'!D376</f>
        <v>2735</v>
      </c>
      <c r="D376" s="45" t="str">
        <f>'Budget Source'!E376</f>
        <v>0186</v>
      </c>
      <c r="E376" s="45" t="str">
        <f t="shared" si="35"/>
        <v>8</v>
      </c>
      <c r="F376" s="2" t="str">
        <f>'Budget Source'!F376</f>
        <v/>
      </c>
      <c r="G376" s="45" t="str">
        <f>IF('Budget Source'!G376="Y",'Budget Source'!F376&amp;'Budget Source'!C376&amp;'Budget Source'!D376,'Budget Source'!B376&amp;'Budget Source'!C376&amp;'Budget Source'!D376)</f>
        <v>2642735</v>
      </c>
      <c r="H376" s="45" t="str">
        <f t="shared" si="36"/>
        <v>26427350186</v>
      </c>
      <c r="I376" s="47">
        <f>'Budget Source'!I376</f>
        <v>0</v>
      </c>
      <c r="J376" s="2">
        <f>'Budget Source'!H376</f>
        <v>0</v>
      </c>
      <c r="K376" s="2" t="str">
        <f t="shared" si="37"/>
        <v/>
      </c>
    </row>
    <row r="377" spans="1:11" x14ac:dyDescent="0.35">
      <c r="A377" s="45" t="str">
        <f>'Budget Source'!B377</f>
        <v>26</v>
      </c>
      <c r="B377" s="45" t="str">
        <f>'Budget Source'!C377</f>
        <v>4</v>
      </c>
      <c r="C377" s="45" t="str">
        <f>'Budget Source'!D377</f>
        <v>2735</v>
      </c>
      <c r="D377" s="45" t="str">
        <f>'Budget Source'!E377</f>
        <v>3101</v>
      </c>
      <c r="E377" s="45" t="str">
        <f t="shared" si="35"/>
        <v/>
      </c>
      <c r="F377" s="2" t="str">
        <f>'Budget Source'!F377</f>
        <v/>
      </c>
      <c r="G377" s="45" t="str">
        <f>IF('Budget Source'!G377="Y",'Budget Source'!F377&amp;'Budget Source'!C377&amp;'Budget Source'!D377,'Budget Source'!B377&amp;'Budget Source'!C377&amp;'Budget Source'!D377)</f>
        <v>2642735</v>
      </c>
      <c r="H377" s="45" t="str">
        <f t="shared" si="36"/>
        <v>26427353101</v>
      </c>
      <c r="I377" s="47">
        <f>'Budget Source'!I377</f>
        <v>0</v>
      </c>
      <c r="J377" s="2">
        <f>'Budget Source'!H377</f>
        <v>0</v>
      </c>
      <c r="K377" s="2" t="str">
        <f t="shared" si="37"/>
        <v/>
      </c>
    </row>
    <row r="378" spans="1:11" x14ac:dyDescent="0.35">
      <c r="A378" s="45" t="str">
        <f>'Budget Source'!B378</f>
        <v>26</v>
      </c>
      <c r="B378" s="45" t="str">
        <f>'Budget Source'!C378</f>
        <v>4</v>
      </c>
      <c r="C378" s="45" t="str">
        <f>'Budget Source'!D378</f>
        <v>2735</v>
      </c>
      <c r="D378" s="45" t="str">
        <f>'Budget Source'!E378</f>
        <v>3300</v>
      </c>
      <c r="E378" s="45" t="str">
        <f t="shared" si="35"/>
        <v/>
      </c>
      <c r="F378" s="2" t="str">
        <f>'Budget Source'!F378</f>
        <v/>
      </c>
      <c r="G378" s="45" t="str">
        <f>IF('Budget Source'!G378="Y",'Budget Source'!F378&amp;'Budget Source'!C378&amp;'Budget Source'!D378,'Budget Source'!B378&amp;'Budget Source'!C378&amp;'Budget Source'!D378)</f>
        <v>2642735</v>
      </c>
      <c r="H378" s="45" t="str">
        <f t="shared" si="36"/>
        <v>26427353300</v>
      </c>
      <c r="I378" s="47">
        <f>'Budget Source'!I378</f>
        <v>0.73250000000000004</v>
      </c>
      <c r="J378" s="2">
        <f>'Budget Source'!H378</f>
        <v>7613571</v>
      </c>
      <c r="K378" s="2" t="str">
        <f t="shared" si="37"/>
        <v/>
      </c>
    </row>
    <row r="379" spans="1:11" x14ac:dyDescent="0.35">
      <c r="A379" s="45" t="str">
        <f>'Budget Source'!B379</f>
        <v>26</v>
      </c>
      <c r="B379" s="45" t="str">
        <f>'Budget Source'!C379</f>
        <v>4</v>
      </c>
      <c r="C379" s="45" t="str">
        <f>'Budget Source'!D379</f>
        <v>2765</v>
      </c>
      <c r="D379" s="45" t="str">
        <f>'Budget Source'!E379</f>
        <v>0061</v>
      </c>
      <c r="E379" s="45" t="str">
        <f t="shared" si="35"/>
        <v/>
      </c>
      <c r="F379" s="2" t="str">
        <f>'Budget Source'!F379</f>
        <v/>
      </c>
      <c r="G379" s="45" t="str">
        <f>IF('Budget Source'!G379="Y",'Budget Source'!F379&amp;'Budget Source'!C379&amp;'Budget Source'!D379,'Budget Source'!B379&amp;'Budget Source'!C379&amp;'Budget Source'!D379)</f>
        <v>2642765</v>
      </c>
      <c r="H379" s="45" t="str">
        <f t="shared" si="36"/>
        <v>26427650061</v>
      </c>
      <c r="I379" s="47">
        <f>'Budget Source'!I379</f>
        <v>0</v>
      </c>
      <c r="J379" s="2">
        <f>'Budget Source'!H379</f>
        <v>0</v>
      </c>
      <c r="K379" s="2" t="str">
        <f t="shared" si="37"/>
        <v/>
      </c>
    </row>
    <row r="380" spans="1:11" x14ac:dyDescent="0.35">
      <c r="A380" s="45" t="str">
        <f>'Budget Source'!B380</f>
        <v>26</v>
      </c>
      <c r="B380" s="45" t="str">
        <f>'Budget Source'!C380</f>
        <v>4</v>
      </c>
      <c r="C380" s="45" t="str">
        <f>'Budget Source'!D380</f>
        <v>2765</v>
      </c>
      <c r="D380" s="45" t="str">
        <f>'Budget Source'!E380</f>
        <v>0180</v>
      </c>
      <c r="E380" s="45" t="str">
        <f t="shared" si="35"/>
        <v>8</v>
      </c>
      <c r="F380" s="2" t="str">
        <f>'Budget Source'!F380</f>
        <v/>
      </c>
      <c r="G380" s="45" t="str">
        <f>IF('Budget Source'!G380="Y",'Budget Source'!F380&amp;'Budget Source'!C380&amp;'Budget Source'!D380,'Budget Source'!B380&amp;'Budget Source'!C380&amp;'Budget Source'!D380)</f>
        <v>2642765</v>
      </c>
      <c r="H380" s="45" t="str">
        <f t="shared" si="36"/>
        <v>26427650180</v>
      </c>
      <c r="I380" s="47">
        <f>'Budget Source'!I380</f>
        <v>0.21560000000000001</v>
      </c>
      <c r="J380" s="2">
        <f>'Budget Source'!H380</f>
        <v>2476405</v>
      </c>
      <c r="K380" s="2" t="str">
        <f t="shared" si="37"/>
        <v/>
      </c>
    </row>
    <row r="381" spans="1:11" x14ac:dyDescent="0.35">
      <c r="A381" s="45" t="str">
        <f>'Budget Source'!B381</f>
        <v>26</v>
      </c>
      <c r="B381" s="45" t="str">
        <f>'Budget Source'!C381</f>
        <v>4</v>
      </c>
      <c r="C381" s="45" t="str">
        <f>'Budget Source'!D381</f>
        <v>2765</v>
      </c>
      <c r="D381" s="45" t="str">
        <f>'Budget Source'!E381</f>
        <v>3101</v>
      </c>
      <c r="E381" s="45" t="str">
        <f t="shared" si="35"/>
        <v/>
      </c>
      <c r="F381" s="2" t="str">
        <f>'Budget Source'!F381</f>
        <v/>
      </c>
      <c r="G381" s="45" t="str">
        <f>IF('Budget Source'!G381="Y",'Budget Source'!F381&amp;'Budget Source'!C381&amp;'Budget Source'!D381,'Budget Source'!B381&amp;'Budget Source'!C381&amp;'Budget Source'!D381)</f>
        <v>2642765</v>
      </c>
      <c r="H381" s="45" t="str">
        <f t="shared" si="36"/>
        <v>26427653101</v>
      </c>
      <c r="I381" s="47">
        <f>'Budget Source'!I381</f>
        <v>0</v>
      </c>
      <c r="J381" s="2">
        <f>'Budget Source'!H381</f>
        <v>0</v>
      </c>
      <c r="K381" s="2" t="str">
        <f t="shared" si="37"/>
        <v/>
      </c>
    </row>
    <row r="382" spans="1:11" x14ac:dyDescent="0.35">
      <c r="A382" s="45" t="str">
        <f>'Budget Source'!B382</f>
        <v>26</v>
      </c>
      <c r="B382" s="45" t="str">
        <f>'Budget Source'!C382</f>
        <v>4</v>
      </c>
      <c r="C382" s="45" t="str">
        <f>'Budget Source'!D382</f>
        <v>2765</v>
      </c>
      <c r="D382" s="45" t="str">
        <f>'Budget Source'!E382</f>
        <v>3300</v>
      </c>
      <c r="E382" s="45" t="str">
        <f t="shared" si="35"/>
        <v/>
      </c>
      <c r="F382" s="2" t="str">
        <f>'Budget Source'!F382</f>
        <v/>
      </c>
      <c r="G382" s="45" t="str">
        <f>IF('Budget Source'!G382="Y",'Budget Source'!F382&amp;'Budget Source'!C382&amp;'Budget Source'!D382,'Budget Source'!B382&amp;'Budget Source'!C382&amp;'Budget Source'!D382)</f>
        <v>2642765</v>
      </c>
      <c r="H382" s="45" t="str">
        <f t="shared" si="36"/>
        <v>26427653300</v>
      </c>
      <c r="I382" s="47">
        <f>'Budget Source'!I382</f>
        <v>0.53420000000000001</v>
      </c>
      <c r="J382" s="2">
        <f>'Budget Source'!H382</f>
        <v>6135879</v>
      </c>
      <c r="K382" s="2" t="str">
        <f t="shared" si="37"/>
        <v/>
      </c>
    </row>
    <row r="383" spans="1:11" x14ac:dyDescent="0.35">
      <c r="A383" s="45" t="str">
        <f>'Budget Source'!B383</f>
        <v>27</v>
      </c>
      <c r="B383" s="45" t="str">
        <f>'Budget Source'!C383</f>
        <v>4</v>
      </c>
      <c r="C383" s="45" t="str">
        <f>'Budget Source'!D383</f>
        <v>2815</v>
      </c>
      <c r="D383" s="45" t="str">
        <f>'Budget Source'!E383</f>
        <v>0061</v>
      </c>
      <c r="E383" s="45" t="str">
        <f t="shared" si="35"/>
        <v/>
      </c>
      <c r="F383" s="2" t="str">
        <f>'Budget Source'!F383</f>
        <v/>
      </c>
      <c r="G383" s="45" t="str">
        <f>IF('Budget Source'!G383="Y",'Budget Source'!F383&amp;'Budget Source'!C383&amp;'Budget Source'!D383,'Budget Source'!B383&amp;'Budget Source'!C383&amp;'Budget Source'!D383)</f>
        <v>2742815</v>
      </c>
      <c r="H383" s="45" t="str">
        <f t="shared" si="36"/>
        <v>27428150061</v>
      </c>
      <c r="I383" s="47">
        <f>'Budget Source'!I383</f>
        <v>0</v>
      </c>
      <c r="J383" s="2">
        <f>'Budget Source'!H383</f>
        <v>0</v>
      </c>
      <c r="K383" s="2" t="str">
        <f t="shared" si="37"/>
        <v/>
      </c>
    </row>
    <row r="384" spans="1:11" x14ac:dyDescent="0.35">
      <c r="A384" s="45" t="str">
        <f>'Budget Source'!B384</f>
        <v>27</v>
      </c>
      <c r="B384" s="45" t="str">
        <f>'Budget Source'!C384</f>
        <v>4</v>
      </c>
      <c r="C384" s="45" t="str">
        <f>'Budget Source'!D384</f>
        <v>2815</v>
      </c>
      <c r="D384" s="45" t="str">
        <f>'Budget Source'!E384</f>
        <v>0180</v>
      </c>
      <c r="E384" s="45" t="str">
        <f t="shared" si="35"/>
        <v>8</v>
      </c>
      <c r="F384" s="2" t="str">
        <f>'Budget Source'!F384</f>
        <v/>
      </c>
      <c r="G384" s="45" t="str">
        <f>IF('Budget Source'!G384="Y",'Budget Source'!F384&amp;'Budget Source'!C384&amp;'Budget Source'!D384,'Budget Source'!B384&amp;'Budget Source'!C384&amp;'Budget Source'!D384)</f>
        <v>2742815</v>
      </c>
      <c r="H384" s="45" t="str">
        <f t="shared" si="36"/>
        <v>27428150180</v>
      </c>
      <c r="I384" s="47">
        <f>'Budget Source'!I384</f>
        <v>0.35959999999999998</v>
      </c>
      <c r="J384" s="2">
        <f>'Budget Source'!H384</f>
        <v>1739229</v>
      </c>
      <c r="K384" s="2" t="str">
        <f t="shared" si="37"/>
        <v/>
      </c>
    </row>
    <row r="385" spans="1:11" x14ac:dyDescent="0.35">
      <c r="A385" s="45" t="str">
        <f>'Budget Source'!B385</f>
        <v>27</v>
      </c>
      <c r="B385" s="45" t="str">
        <f>'Budget Source'!C385</f>
        <v>4</v>
      </c>
      <c r="C385" s="45" t="str">
        <f>'Budget Source'!D385</f>
        <v>2815</v>
      </c>
      <c r="D385" s="45" t="str">
        <f>'Budget Source'!E385</f>
        <v>3101</v>
      </c>
      <c r="E385" s="45" t="str">
        <f t="shared" si="35"/>
        <v/>
      </c>
      <c r="F385" s="2" t="str">
        <f>'Budget Source'!F385</f>
        <v/>
      </c>
      <c r="G385" s="45" t="str">
        <f>IF('Budget Source'!G385="Y",'Budget Source'!F385&amp;'Budget Source'!C385&amp;'Budget Source'!D385,'Budget Source'!B385&amp;'Budget Source'!C385&amp;'Budget Source'!D385)</f>
        <v>2742815</v>
      </c>
      <c r="H385" s="45" t="str">
        <f t="shared" si="36"/>
        <v>27428153101</v>
      </c>
      <c r="I385" s="47">
        <f>'Budget Source'!I385</f>
        <v>0</v>
      </c>
      <c r="J385" s="2">
        <f>'Budget Source'!H385</f>
        <v>0</v>
      </c>
      <c r="K385" s="2" t="str">
        <f t="shared" si="37"/>
        <v/>
      </c>
    </row>
    <row r="386" spans="1:11" x14ac:dyDescent="0.35">
      <c r="A386" s="45" t="str">
        <f>'Budget Source'!B386</f>
        <v>27</v>
      </c>
      <c r="B386" s="45" t="str">
        <f>'Budget Source'!C386</f>
        <v>4</v>
      </c>
      <c r="C386" s="45" t="str">
        <f>'Budget Source'!D386</f>
        <v>2815</v>
      </c>
      <c r="D386" s="45" t="str">
        <f>'Budget Source'!E386</f>
        <v>3300</v>
      </c>
      <c r="E386" s="45" t="str">
        <f t="shared" si="35"/>
        <v/>
      </c>
      <c r="F386" s="2" t="str">
        <f>'Budget Source'!F386</f>
        <v/>
      </c>
      <c r="G386" s="45" t="str">
        <f>IF('Budget Source'!G386="Y",'Budget Source'!F386&amp;'Budget Source'!C386&amp;'Budget Source'!D386,'Budget Source'!B386&amp;'Budget Source'!C386&amp;'Budget Source'!D386)</f>
        <v>2742815</v>
      </c>
      <c r="H386" s="45" t="str">
        <f t="shared" si="36"/>
        <v>27428153300</v>
      </c>
      <c r="I386" s="47">
        <f>'Budget Source'!I386</f>
        <v>0.51700000000000002</v>
      </c>
      <c r="J386" s="2">
        <f>'Budget Source'!H386</f>
        <v>2500504</v>
      </c>
      <c r="K386" s="2" t="str">
        <f t="shared" si="37"/>
        <v/>
      </c>
    </row>
    <row r="387" spans="1:11" x14ac:dyDescent="0.35">
      <c r="A387" s="45" t="str">
        <f>'Budget Source'!B387</f>
        <v>27</v>
      </c>
      <c r="B387" s="45" t="str">
        <f>'Budget Source'!C387</f>
        <v>4</v>
      </c>
      <c r="C387" s="45" t="str">
        <f>'Budget Source'!D387</f>
        <v>2825</v>
      </c>
      <c r="D387" s="45" t="str">
        <f>'Budget Source'!E387</f>
        <v>0061</v>
      </c>
      <c r="E387" s="45" t="str">
        <f t="shared" ref="E387:E450" si="42">IF(OR(D387="0187",D387="0287"),"",IF(MID(D387,3,1)="8","8",""))</f>
        <v/>
      </c>
      <c r="F387" s="2" t="str">
        <f>'Budget Source'!F387</f>
        <v>27</v>
      </c>
      <c r="G387" s="45" t="str">
        <f>IF('Budget Source'!G387="Y",'Budget Source'!F387&amp;'Budget Source'!C387&amp;'Budget Source'!D387,'Budget Source'!B387&amp;'Budget Source'!C387&amp;'Budget Source'!D387)</f>
        <v>2742825</v>
      </c>
      <c r="H387" s="45" t="str">
        <f t="shared" ref="H387:H450" si="43">G387&amp;D387</f>
        <v>27428250061</v>
      </c>
      <c r="I387" s="47">
        <f>'Budget Source'!I387</f>
        <v>0</v>
      </c>
      <c r="J387" s="2">
        <f>'Budget Source'!H387</f>
        <v>0</v>
      </c>
      <c r="K387" s="2" t="str">
        <f t="shared" ref="K387:K450" si="44">IF(F387="","",IF(F387=A387,"Y",""))</f>
        <v>Y</v>
      </c>
    </row>
    <row r="388" spans="1:11" x14ac:dyDescent="0.35">
      <c r="A388" s="45" t="str">
        <f>'Budget Source'!B388</f>
        <v>27</v>
      </c>
      <c r="B388" s="45" t="str">
        <f>'Budget Source'!C388</f>
        <v>4</v>
      </c>
      <c r="C388" s="45" t="str">
        <f>'Budget Source'!D388</f>
        <v>2825</v>
      </c>
      <c r="D388" s="45" t="str">
        <f>'Budget Source'!E388</f>
        <v>0180</v>
      </c>
      <c r="E388" s="45" t="str">
        <f t="shared" si="42"/>
        <v>8</v>
      </c>
      <c r="F388" s="2" t="str">
        <f>'Budget Source'!F388</f>
        <v>27</v>
      </c>
      <c r="G388" s="45" t="str">
        <f>IF('Budget Source'!G388="Y",'Budget Source'!F388&amp;'Budget Source'!C388&amp;'Budget Source'!D388,'Budget Source'!B388&amp;'Budget Source'!C388&amp;'Budget Source'!D388)</f>
        <v>2742825</v>
      </c>
      <c r="H388" s="45" t="str">
        <f t="shared" si="43"/>
        <v>27428250180</v>
      </c>
      <c r="I388" s="47">
        <f>'Budget Source'!I388</f>
        <v>0.34360000000000002</v>
      </c>
      <c r="J388" s="2">
        <f>'Budget Source'!H388</f>
        <v>1143274</v>
      </c>
      <c r="K388" s="2" t="str">
        <f t="shared" si="44"/>
        <v>Y</v>
      </c>
    </row>
    <row r="389" spans="1:11" x14ac:dyDescent="0.35">
      <c r="A389" s="45" t="str">
        <f>'Budget Source'!B389</f>
        <v>27</v>
      </c>
      <c r="B389" s="45" t="str">
        <f>'Budget Source'!C389</f>
        <v>4</v>
      </c>
      <c r="C389" s="45" t="str">
        <f>'Budget Source'!D389</f>
        <v>2825</v>
      </c>
      <c r="D389" s="45" t="str">
        <f>'Budget Source'!E389</f>
        <v>3101</v>
      </c>
      <c r="E389" s="45" t="str">
        <f t="shared" si="42"/>
        <v/>
      </c>
      <c r="F389" s="2" t="str">
        <f>'Budget Source'!F389</f>
        <v>27</v>
      </c>
      <c r="G389" s="45" t="str">
        <f>IF('Budget Source'!G389="Y",'Budget Source'!F389&amp;'Budget Source'!C389&amp;'Budget Source'!D389,'Budget Source'!B389&amp;'Budget Source'!C389&amp;'Budget Source'!D389)</f>
        <v>2742825</v>
      </c>
      <c r="H389" s="45" t="str">
        <f t="shared" si="43"/>
        <v>27428253101</v>
      </c>
      <c r="I389" s="47">
        <f>'Budget Source'!I389</f>
        <v>0</v>
      </c>
      <c r="J389" s="2">
        <f>'Budget Source'!H389</f>
        <v>0</v>
      </c>
      <c r="K389" s="2" t="str">
        <f t="shared" si="44"/>
        <v>Y</v>
      </c>
    </row>
    <row r="390" spans="1:11" x14ac:dyDescent="0.35">
      <c r="A390" s="45" t="str">
        <f>'Budget Source'!B390</f>
        <v>27</v>
      </c>
      <c r="B390" s="45" t="str">
        <f>'Budget Source'!C390</f>
        <v>4</v>
      </c>
      <c r="C390" s="45" t="str">
        <f>'Budget Source'!D390</f>
        <v>2825</v>
      </c>
      <c r="D390" s="45" t="str">
        <f>'Budget Source'!E390</f>
        <v>3300</v>
      </c>
      <c r="E390" s="45" t="str">
        <f t="shared" si="42"/>
        <v/>
      </c>
      <c r="F390" s="2" t="str">
        <f>'Budget Source'!F390</f>
        <v>27</v>
      </c>
      <c r="G390" s="45" t="str">
        <f>IF('Budget Source'!G390="Y",'Budget Source'!F390&amp;'Budget Source'!C390&amp;'Budget Source'!D390,'Budget Source'!B390&amp;'Budget Source'!C390&amp;'Budget Source'!D390)</f>
        <v>2742825</v>
      </c>
      <c r="H390" s="45" t="str">
        <f t="shared" si="43"/>
        <v>27428253300</v>
      </c>
      <c r="I390" s="47">
        <f>'Budget Source'!I390</f>
        <v>0.57569999999999999</v>
      </c>
      <c r="J390" s="2">
        <f>'Budget Source'!H390</f>
        <v>1915550</v>
      </c>
      <c r="K390" s="2" t="str">
        <f t="shared" si="44"/>
        <v>Y</v>
      </c>
    </row>
    <row r="391" spans="1:11" x14ac:dyDescent="0.35">
      <c r="A391" s="45" t="str">
        <f>'Budget Source'!B391</f>
        <v>27</v>
      </c>
      <c r="B391" s="45" t="str">
        <f>'Budget Source'!C391</f>
        <v>4</v>
      </c>
      <c r="C391" s="45" t="str">
        <f>'Budget Source'!D391</f>
        <v>2855</v>
      </c>
      <c r="D391" s="45" t="str">
        <f>'Budget Source'!E391</f>
        <v>0061</v>
      </c>
      <c r="E391" s="45" t="str">
        <f t="shared" si="42"/>
        <v/>
      </c>
      <c r="F391" s="2" t="str">
        <f>'Budget Source'!F391</f>
        <v/>
      </c>
      <c r="G391" s="45" t="str">
        <f>IF('Budget Source'!G391="Y",'Budget Source'!F391&amp;'Budget Source'!C391&amp;'Budget Source'!D391,'Budget Source'!B391&amp;'Budget Source'!C391&amp;'Budget Source'!D391)</f>
        <v>2742855</v>
      </c>
      <c r="H391" s="45" t="str">
        <f t="shared" si="43"/>
        <v>27428550061</v>
      </c>
      <c r="I391" s="47">
        <f>'Budget Source'!I391</f>
        <v>0</v>
      </c>
      <c r="J391" s="2">
        <f>'Budget Source'!H391</f>
        <v>0</v>
      </c>
      <c r="K391" s="2" t="str">
        <f t="shared" si="44"/>
        <v/>
      </c>
    </row>
    <row r="392" spans="1:11" x14ac:dyDescent="0.35">
      <c r="A392" s="45" t="str">
        <f>'Budget Source'!B392</f>
        <v>27</v>
      </c>
      <c r="B392" s="45" t="str">
        <f>'Budget Source'!C392</f>
        <v>4</v>
      </c>
      <c r="C392" s="45" t="str">
        <f>'Budget Source'!D392</f>
        <v>2855</v>
      </c>
      <c r="D392" s="45" t="str">
        <f>'Budget Source'!E392</f>
        <v>0180</v>
      </c>
      <c r="E392" s="45" t="str">
        <f t="shared" si="42"/>
        <v>8</v>
      </c>
      <c r="F392" s="2" t="str">
        <f>'Budget Source'!F392</f>
        <v/>
      </c>
      <c r="G392" s="45" t="str">
        <f>IF('Budget Source'!G392="Y",'Budget Source'!F392&amp;'Budget Source'!C392&amp;'Budget Source'!D392,'Budget Source'!B392&amp;'Budget Source'!C392&amp;'Budget Source'!D392)</f>
        <v>2742855</v>
      </c>
      <c r="H392" s="45" t="str">
        <f t="shared" si="43"/>
        <v>27428550180</v>
      </c>
      <c r="I392" s="47">
        <f>'Budget Source'!I392</f>
        <v>0.70309999999999995</v>
      </c>
      <c r="J392" s="2">
        <f>'Budget Source'!H392</f>
        <v>2162186</v>
      </c>
      <c r="K392" s="2" t="str">
        <f t="shared" si="44"/>
        <v/>
      </c>
    </row>
    <row r="393" spans="1:11" x14ac:dyDescent="0.35">
      <c r="A393" s="45" t="str">
        <f>'Budget Source'!B393</f>
        <v>27</v>
      </c>
      <c r="B393" s="45" t="str">
        <f>'Budget Source'!C393</f>
        <v>4</v>
      </c>
      <c r="C393" s="45" t="str">
        <f>'Budget Source'!D393</f>
        <v>2855</v>
      </c>
      <c r="D393" s="45" t="str">
        <f>'Budget Source'!E393</f>
        <v>3101</v>
      </c>
      <c r="E393" s="45" t="str">
        <f t="shared" si="42"/>
        <v/>
      </c>
      <c r="F393" s="2" t="str">
        <f>'Budget Source'!F393</f>
        <v/>
      </c>
      <c r="G393" s="45" t="str">
        <f>IF('Budget Source'!G393="Y",'Budget Source'!F393&amp;'Budget Source'!C393&amp;'Budget Source'!D393,'Budget Source'!B393&amp;'Budget Source'!C393&amp;'Budget Source'!D393)</f>
        <v>2742855</v>
      </c>
      <c r="H393" s="45" t="str">
        <f t="shared" si="43"/>
        <v>27428553101</v>
      </c>
      <c r="I393" s="47">
        <f>'Budget Source'!I393</f>
        <v>0</v>
      </c>
      <c r="J393" s="2">
        <f>'Budget Source'!H393</f>
        <v>0</v>
      </c>
      <c r="K393" s="2" t="str">
        <f t="shared" si="44"/>
        <v/>
      </c>
    </row>
    <row r="394" spans="1:11" x14ac:dyDescent="0.35">
      <c r="A394" s="45" t="str">
        <f>'Budget Source'!B394</f>
        <v>27</v>
      </c>
      <c r="B394" s="45" t="str">
        <f>'Budget Source'!C394</f>
        <v>4</v>
      </c>
      <c r="C394" s="45" t="str">
        <f>'Budget Source'!D394</f>
        <v>2855</v>
      </c>
      <c r="D394" s="45" t="str">
        <f>'Budget Source'!E394</f>
        <v>3300</v>
      </c>
      <c r="E394" s="45" t="str">
        <f t="shared" si="42"/>
        <v/>
      </c>
      <c r="F394" s="2" t="str">
        <f>'Budget Source'!F394</f>
        <v/>
      </c>
      <c r="G394" s="45" t="str">
        <f>IF('Budget Source'!G394="Y",'Budget Source'!F394&amp;'Budget Source'!C394&amp;'Budget Source'!D394,'Budget Source'!B394&amp;'Budget Source'!C394&amp;'Budget Source'!D394)</f>
        <v>2742855</v>
      </c>
      <c r="H394" s="45" t="str">
        <f t="shared" si="43"/>
        <v>27428553300</v>
      </c>
      <c r="I394" s="47">
        <f>'Budget Source'!I394</f>
        <v>0.78439999999999999</v>
      </c>
      <c r="J394" s="2">
        <f>'Budget Source'!H394</f>
        <v>2412201</v>
      </c>
      <c r="K394" s="2" t="str">
        <f t="shared" si="44"/>
        <v/>
      </c>
    </row>
    <row r="395" spans="1:11" x14ac:dyDescent="0.35">
      <c r="A395" s="45" t="str">
        <f>'Budget Source'!B395</f>
        <v>27</v>
      </c>
      <c r="B395" s="45" t="str">
        <f>'Budget Source'!C395</f>
        <v>4</v>
      </c>
      <c r="C395" s="45" t="str">
        <f>'Budget Source'!D395</f>
        <v>2865</v>
      </c>
      <c r="D395" s="45" t="str">
        <f>'Budget Source'!E395</f>
        <v>0180</v>
      </c>
      <c r="E395" s="45" t="str">
        <f t="shared" si="42"/>
        <v>8</v>
      </c>
      <c r="F395" s="2" t="str">
        <f>'Budget Source'!F395</f>
        <v/>
      </c>
      <c r="G395" s="45" t="str">
        <f>IF('Budget Source'!G395="Y",'Budget Source'!F395&amp;'Budget Source'!C395&amp;'Budget Source'!D395,'Budget Source'!B395&amp;'Budget Source'!C395&amp;'Budget Source'!D395)</f>
        <v>2742865</v>
      </c>
      <c r="H395" s="45" t="str">
        <f t="shared" si="43"/>
        <v>27428650180</v>
      </c>
      <c r="I395" s="47">
        <f>'Budget Source'!I395</f>
        <v>0.33589999999999998</v>
      </c>
      <c r="J395" s="2">
        <f>'Budget Source'!H395</f>
        <v>4033932</v>
      </c>
      <c r="K395" s="2" t="str">
        <f t="shared" si="44"/>
        <v/>
      </c>
    </row>
    <row r="396" spans="1:11" x14ac:dyDescent="0.35">
      <c r="A396" s="45" t="str">
        <f>'Budget Source'!B396</f>
        <v>27</v>
      </c>
      <c r="B396" s="45" t="str">
        <f>'Budget Source'!C396</f>
        <v>4</v>
      </c>
      <c r="C396" s="45" t="str">
        <f>'Budget Source'!D396</f>
        <v>2865</v>
      </c>
      <c r="D396" s="45" t="str">
        <f>'Budget Source'!E396</f>
        <v>0186</v>
      </c>
      <c r="E396" s="45" t="str">
        <f t="shared" si="42"/>
        <v>8</v>
      </c>
      <c r="F396" s="2" t="str">
        <f>'Budget Source'!F396</f>
        <v/>
      </c>
      <c r="G396" s="45" t="str">
        <f>IF('Budget Source'!G396="Y",'Budget Source'!F396&amp;'Budget Source'!C396&amp;'Budget Source'!D396,'Budget Source'!B396&amp;'Budget Source'!C396&amp;'Budget Source'!D396)</f>
        <v>2742865</v>
      </c>
      <c r="H396" s="45" t="str">
        <f t="shared" si="43"/>
        <v>27428650186</v>
      </c>
      <c r="I396" s="47">
        <f>'Budget Source'!I396</f>
        <v>9.9000000000000008E-3</v>
      </c>
      <c r="J396" s="2">
        <f>'Budget Source'!H396</f>
        <v>118892</v>
      </c>
      <c r="K396" s="2" t="str">
        <f t="shared" si="44"/>
        <v/>
      </c>
    </row>
    <row r="397" spans="1:11" x14ac:dyDescent="0.35">
      <c r="A397" s="45" t="str">
        <f>'Budget Source'!B397</f>
        <v>27</v>
      </c>
      <c r="B397" s="45" t="str">
        <f>'Budget Source'!C397</f>
        <v>4</v>
      </c>
      <c r="C397" s="45" t="str">
        <f>'Budget Source'!D397</f>
        <v>2865</v>
      </c>
      <c r="D397" s="45" t="str">
        <f>'Budget Source'!E397</f>
        <v>3101</v>
      </c>
      <c r="E397" s="45" t="str">
        <f t="shared" si="42"/>
        <v/>
      </c>
      <c r="F397" s="2" t="str">
        <f>'Budget Source'!F397</f>
        <v/>
      </c>
      <c r="G397" s="45" t="str">
        <f>IF('Budget Source'!G397="Y",'Budget Source'!F397&amp;'Budget Source'!C397&amp;'Budget Source'!D397,'Budget Source'!B397&amp;'Budget Source'!C397&amp;'Budget Source'!D397)</f>
        <v>2742865</v>
      </c>
      <c r="H397" s="45" t="str">
        <f t="shared" si="43"/>
        <v>27428653101</v>
      </c>
      <c r="I397" s="47">
        <f>'Budget Source'!I397</f>
        <v>0</v>
      </c>
      <c r="J397" s="2">
        <f>'Budget Source'!H397</f>
        <v>0</v>
      </c>
      <c r="K397" s="2" t="str">
        <f t="shared" si="44"/>
        <v/>
      </c>
    </row>
    <row r="398" spans="1:11" x14ac:dyDescent="0.35">
      <c r="A398" s="45" t="str">
        <f>'Budget Source'!B398</f>
        <v>27</v>
      </c>
      <c r="B398" s="45" t="str">
        <f>'Budget Source'!C398</f>
        <v>4</v>
      </c>
      <c r="C398" s="45" t="str">
        <f>'Budget Source'!D398</f>
        <v>2865</v>
      </c>
      <c r="D398" s="45" t="str">
        <f>'Budget Source'!E398</f>
        <v>3300</v>
      </c>
      <c r="E398" s="45" t="str">
        <f t="shared" si="42"/>
        <v/>
      </c>
      <c r="F398" s="2" t="str">
        <f>'Budget Source'!F398</f>
        <v/>
      </c>
      <c r="G398" s="45" t="str">
        <f>IF('Budget Source'!G398="Y",'Budget Source'!F398&amp;'Budget Source'!C398&amp;'Budget Source'!D398,'Budget Source'!B398&amp;'Budget Source'!C398&amp;'Budget Source'!D398)</f>
        <v>2742865</v>
      </c>
      <c r="H398" s="45" t="str">
        <f t="shared" si="43"/>
        <v>27428653300</v>
      </c>
      <c r="I398" s="47">
        <f>'Budget Source'!I398</f>
        <v>0.72</v>
      </c>
      <c r="J398" s="2">
        <f>'Budget Source'!H398</f>
        <v>8646713</v>
      </c>
      <c r="K398" s="2" t="str">
        <f t="shared" si="44"/>
        <v/>
      </c>
    </row>
    <row r="399" spans="1:11" x14ac:dyDescent="0.35">
      <c r="A399" s="45" t="str">
        <f>'Budget Source'!B399</f>
        <v>27</v>
      </c>
      <c r="B399" s="45" t="str">
        <f>'Budget Source'!C399</f>
        <v>4</v>
      </c>
      <c r="C399" s="45" t="str">
        <f>'Budget Source'!D399</f>
        <v>5625</v>
      </c>
      <c r="D399" s="45" t="str">
        <f>'Budget Source'!E399</f>
        <v>0061</v>
      </c>
      <c r="E399" s="45" t="str">
        <f t="shared" si="42"/>
        <v/>
      </c>
      <c r="F399" s="2" t="str">
        <f>'Budget Source'!F399</f>
        <v>27</v>
      </c>
      <c r="G399" s="45" t="str">
        <f>IF('Budget Source'!G399="Y",'Budget Source'!F399&amp;'Budget Source'!C399&amp;'Budget Source'!D399,'Budget Source'!B399&amp;'Budget Source'!C399&amp;'Budget Source'!D399)</f>
        <v>2745625</v>
      </c>
      <c r="H399" s="45" t="str">
        <f t="shared" si="43"/>
        <v>27456250061</v>
      </c>
      <c r="I399" s="47">
        <f>'Budget Source'!I399</f>
        <v>0</v>
      </c>
      <c r="J399" s="2">
        <f>'Budget Source'!H399</f>
        <v>0</v>
      </c>
      <c r="K399" s="2" t="str">
        <f t="shared" si="44"/>
        <v>Y</v>
      </c>
    </row>
    <row r="400" spans="1:11" x14ac:dyDescent="0.35">
      <c r="A400" s="45" t="str">
        <f>'Budget Source'!B400</f>
        <v>27</v>
      </c>
      <c r="B400" s="45" t="str">
        <f>'Budget Source'!C400</f>
        <v>4</v>
      </c>
      <c r="C400" s="45" t="str">
        <f>'Budget Source'!D400</f>
        <v>5625</v>
      </c>
      <c r="D400" s="45" t="str">
        <f>'Budget Source'!E400</f>
        <v>0180</v>
      </c>
      <c r="E400" s="45" t="str">
        <f t="shared" si="42"/>
        <v>8</v>
      </c>
      <c r="F400" s="2" t="str">
        <f>'Budget Source'!F400</f>
        <v>27</v>
      </c>
      <c r="G400" s="45" t="str">
        <f>IF('Budget Source'!G400="Y",'Budget Source'!F400&amp;'Budget Source'!C400&amp;'Budget Source'!D400,'Budget Source'!B400&amp;'Budget Source'!C400&amp;'Budget Source'!D400)</f>
        <v>2745625</v>
      </c>
      <c r="H400" s="45" t="str">
        <f t="shared" si="43"/>
        <v>27456250180</v>
      </c>
      <c r="I400" s="47">
        <f>'Budget Source'!I400</f>
        <v>0.72819999999999996</v>
      </c>
      <c r="J400" s="2">
        <f>'Budget Source'!H400</f>
        <v>2384356</v>
      </c>
      <c r="K400" s="2" t="str">
        <f t="shared" si="44"/>
        <v>Y</v>
      </c>
    </row>
    <row r="401" spans="1:11" x14ac:dyDescent="0.35">
      <c r="A401" s="45" t="str">
        <f>'Budget Source'!B401</f>
        <v>27</v>
      </c>
      <c r="B401" s="45" t="str">
        <f>'Budget Source'!C401</f>
        <v>4</v>
      </c>
      <c r="C401" s="45" t="str">
        <f>'Budget Source'!D401</f>
        <v>5625</v>
      </c>
      <c r="D401" s="45" t="str">
        <f>'Budget Source'!E401</f>
        <v>3101</v>
      </c>
      <c r="E401" s="45" t="str">
        <f t="shared" si="42"/>
        <v/>
      </c>
      <c r="F401" s="2" t="str">
        <f>'Budget Source'!F401</f>
        <v>27</v>
      </c>
      <c r="G401" s="45" t="str">
        <f>IF('Budget Source'!G401="Y",'Budget Source'!F401&amp;'Budget Source'!C401&amp;'Budget Source'!D401,'Budget Source'!B401&amp;'Budget Source'!C401&amp;'Budget Source'!D401)</f>
        <v>2745625</v>
      </c>
      <c r="H401" s="45" t="str">
        <f t="shared" si="43"/>
        <v>27456253101</v>
      </c>
      <c r="I401" s="47">
        <f>'Budget Source'!I401</f>
        <v>0</v>
      </c>
      <c r="J401" s="2">
        <f>'Budget Source'!H401</f>
        <v>0</v>
      </c>
      <c r="K401" s="2" t="str">
        <f t="shared" si="44"/>
        <v>Y</v>
      </c>
    </row>
    <row r="402" spans="1:11" x14ac:dyDescent="0.35">
      <c r="A402" s="45" t="str">
        <f>'Budget Source'!B402</f>
        <v>27</v>
      </c>
      <c r="B402" s="45" t="str">
        <f>'Budget Source'!C402</f>
        <v>4</v>
      </c>
      <c r="C402" s="45" t="str">
        <f>'Budget Source'!D402</f>
        <v>5625</v>
      </c>
      <c r="D402" s="45" t="str">
        <f>'Budget Source'!E402</f>
        <v>3300</v>
      </c>
      <c r="E402" s="45" t="str">
        <f t="shared" si="42"/>
        <v/>
      </c>
      <c r="F402" s="2" t="str">
        <f>'Budget Source'!F402</f>
        <v>27</v>
      </c>
      <c r="G402" s="45" t="str">
        <f>IF('Budget Source'!G402="Y",'Budget Source'!F402&amp;'Budget Source'!C402&amp;'Budget Source'!D402,'Budget Source'!B402&amp;'Budget Source'!C402&amp;'Budget Source'!D402)</f>
        <v>2745625</v>
      </c>
      <c r="H402" s="45" t="str">
        <f t="shared" si="43"/>
        <v>27456253300</v>
      </c>
      <c r="I402" s="47">
        <f>'Budget Source'!I402</f>
        <v>0.59960000000000002</v>
      </c>
      <c r="J402" s="2">
        <f>'Budget Source'!H402</f>
        <v>1963279</v>
      </c>
      <c r="K402" s="2" t="str">
        <f t="shared" si="44"/>
        <v>Y</v>
      </c>
    </row>
    <row r="403" spans="1:11" x14ac:dyDescent="0.35">
      <c r="A403" s="45" t="str">
        <f>'Budget Source'!B403</f>
        <v>28</v>
      </c>
      <c r="B403" s="45" t="str">
        <f>'Budget Source'!C403</f>
        <v>4</v>
      </c>
      <c r="C403" s="45" t="str">
        <f>'Budget Source'!D403</f>
        <v>2920</v>
      </c>
      <c r="D403" s="45" t="str">
        <f>'Budget Source'!E403</f>
        <v>0061</v>
      </c>
      <c r="E403" s="45" t="str">
        <f t="shared" si="42"/>
        <v/>
      </c>
      <c r="F403" s="2" t="str">
        <f>'Budget Source'!F403</f>
        <v/>
      </c>
      <c r="G403" s="45" t="str">
        <f>IF('Budget Source'!G403="Y",'Budget Source'!F403&amp;'Budget Source'!C403&amp;'Budget Source'!D403,'Budget Source'!B403&amp;'Budget Source'!C403&amp;'Budget Source'!D403)</f>
        <v>2842920</v>
      </c>
      <c r="H403" s="45" t="str">
        <f t="shared" si="43"/>
        <v>28429200061</v>
      </c>
      <c r="I403" s="47">
        <f>'Budget Source'!I403</f>
        <v>0</v>
      </c>
      <c r="J403" s="2">
        <f>'Budget Source'!H403</f>
        <v>0</v>
      </c>
      <c r="K403" s="2" t="str">
        <f t="shared" si="44"/>
        <v/>
      </c>
    </row>
    <row r="404" spans="1:11" x14ac:dyDescent="0.35">
      <c r="A404" s="45" t="str">
        <f>'Budget Source'!B404</f>
        <v>28</v>
      </c>
      <c r="B404" s="45" t="str">
        <f>'Budget Source'!C404</f>
        <v>4</v>
      </c>
      <c r="C404" s="45" t="str">
        <f>'Budget Source'!D404</f>
        <v>2920</v>
      </c>
      <c r="D404" s="45" t="str">
        <f>'Budget Source'!E404</f>
        <v>0180</v>
      </c>
      <c r="E404" s="45" t="str">
        <f t="shared" si="42"/>
        <v>8</v>
      </c>
      <c r="F404" s="2" t="str">
        <f>'Budget Source'!F404</f>
        <v/>
      </c>
      <c r="G404" s="45" t="str">
        <f>IF('Budget Source'!G404="Y",'Budget Source'!F404&amp;'Budget Source'!C404&amp;'Budget Source'!D404,'Budget Source'!B404&amp;'Budget Source'!C404&amp;'Budget Source'!D404)</f>
        <v>2842920</v>
      </c>
      <c r="H404" s="45" t="str">
        <f t="shared" si="43"/>
        <v>28429200180</v>
      </c>
      <c r="I404" s="47">
        <f>'Budget Source'!I404</f>
        <v>0.307</v>
      </c>
      <c r="J404" s="2">
        <f>'Budget Source'!H404</f>
        <v>734501</v>
      </c>
      <c r="K404" s="2" t="str">
        <f t="shared" si="44"/>
        <v/>
      </c>
    </row>
    <row r="405" spans="1:11" x14ac:dyDescent="0.35">
      <c r="A405" s="45" t="str">
        <f>'Budget Source'!B405</f>
        <v>28</v>
      </c>
      <c r="B405" s="45" t="str">
        <f>'Budget Source'!C405</f>
        <v>4</v>
      </c>
      <c r="C405" s="45" t="str">
        <f>'Budget Source'!D405</f>
        <v>2920</v>
      </c>
      <c r="D405" s="45" t="str">
        <f>'Budget Source'!E405</f>
        <v>3101</v>
      </c>
      <c r="E405" s="45" t="str">
        <f t="shared" si="42"/>
        <v/>
      </c>
      <c r="F405" s="2" t="str">
        <f>'Budget Source'!F405</f>
        <v/>
      </c>
      <c r="G405" s="45" t="str">
        <f>IF('Budget Source'!G405="Y",'Budget Source'!F405&amp;'Budget Source'!C405&amp;'Budget Source'!D405,'Budget Source'!B405&amp;'Budget Source'!C405&amp;'Budget Source'!D405)</f>
        <v>2842920</v>
      </c>
      <c r="H405" s="45" t="str">
        <f t="shared" si="43"/>
        <v>28429203101</v>
      </c>
      <c r="I405" s="47">
        <f>'Budget Source'!I405</f>
        <v>0</v>
      </c>
      <c r="J405" s="2">
        <f>'Budget Source'!H405</f>
        <v>0</v>
      </c>
      <c r="K405" s="2" t="str">
        <f t="shared" si="44"/>
        <v/>
      </c>
    </row>
    <row r="406" spans="1:11" x14ac:dyDescent="0.35">
      <c r="A406" s="45" t="str">
        <f>'Budget Source'!B406</f>
        <v>28</v>
      </c>
      <c r="B406" s="45" t="str">
        <f>'Budget Source'!C406</f>
        <v>4</v>
      </c>
      <c r="C406" s="45" t="str">
        <f>'Budget Source'!D406</f>
        <v>2920</v>
      </c>
      <c r="D406" s="45" t="str">
        <f>'Budget Source'!E406</f>
        <v>3300</v>
      </c>
      <c r="E406" s="45" t="str">
        <f t="shared" si="42"/>
        <v/>
      </c>
      <c r="F406" s="2" t="str">
        <f>'Budget Source'!F406</f>
        <v/>
      </c>
      <c r="G406" s="45" t="str">
        <f>IF('Budget Source'!G406="Y",'Budget Source'!F406&amp;'Budget Source'!C406&amp;'Budget Source'!D406,'Budget Source'!B406&amp;'Budget Source'!C406&amp;'Budget Source'!D406)</f>
        <v>2842920</v>
      </c>
      <c r="H406" s="45" t="str">
        <f t="shared" si="43"/>
        <v>28429203300</v>
      </c>
      <c r="I406" s="47">
        <f>'Budget Source'!I406</f>
        <v>0.7349</v>
      </c>
      <c r="J406" s="2">
        <f>'Budget Source'!H406</f>
        <v>1758257</v>
      </c>
      <c r="K406" s="2" t="str">
        <f t="shared" si="44"/>
        <v/>
      </c>
    </row>
    <row r="407" spans="1:11" x14ac:dyDescent="0.35">
      <c r="A407" s="45" t="str">
        <f>'Budget Source'!B407</f>
        <v>28</v>
      </c>
      <c r="B407" s="45" t="str">
        <f>'Budget Source'!C407</f>
        <v>4</v>
      </c>
      <c r="C407" s="45" t="str">
        <f>'Budget Source'!D407</f>
        <v>2940</v>
      </c>
      <c r="D407" s="45" t="str">
        <f>'Budget Source'!E407</f>
        <v>0061</v>
      </c>
      <c r="E407" s="45" t="str">
        <f t="shared" si="42"/>
        <v/>
      </c>
      <c r="F407" s="2" t="str">
        <f>'Budget Source'!F407</f>
        <v/>
      </c>
      <c r="G407" s="45" t="str">
        <f>IF('Budget Source'!G407="Y",'Budget Source'!F407&amp;'Budget Source'!C407&amp;'Budget Source'!D407,'Budget Source'!B407&amp;'Budget Source'!C407&amp;'Budget Source'!D407)</f>
        <v>2842940</v>
      </c>
      <c r="H407" s="45" t="str">
        <f t="shared" si="43"/>
        <v>28429400061</v>
      </c>
      <c r="I407" s="47">
        <f>'Budget Source'!I407</f>
        <v>0</v>
      </c>
      <c r="J407" s="2">
        <f>'Budget Source'!H407</f>
        <v>0</v>
      </c>
      <c r="K407" s="2" t="str">
        <f t="shared" si="44"/>
        <v/>
      </c>
    </row>
    <row r="408" spans="1:11" x14ac:dyDescent="0.35">
      <c r="A408" s="45" t="str">
        <f>'Budget Source'!B408</f>
        <v>28</v>
      </c>
      <c r="B408" s="45" t="str">
        <f>'Budget Source'!C408</f>
        <v>4</v>
      </c>
      <c r="C408" s="45" t="str">
        <f>'Budget Source'!D408</f>
        <v>2940</v>
      </c>
      <c r="D408" s="45" t="str">
        <f>'Budget Source'!E408</f>
        <v>0180</v>
      </c>
      <c r="E408" s="45" t="str">
        <f t="shared" si="42"/>
        <v>8</v>
      </c>
      <c r="F408" s="2" t="str">
        <f>'Budget Source'!F408</f>
        <v/>
      </c>
      <c r="G408" s="45" t="str">
        <f>IF('Budget Source'!G408="Y",'Budget Source'!F408&amp;'Budget Source'!C408&amp;'Budget Source'!D408,'Budget Source'!B408&amp;'Budget Source'!C408&amp;'Budget Source'!D408)</f>
        <v>2842940</v>
      </c>
      <c r="H408" s="45" t="str">
        <f t="shared" si="43"/>
        <v>28429400180</v>
      </c>
      <c r="I408" s="47">
        <f>'Budget Source'!I408</f>
        <v>0.39989999999999998</v>
      </c>
      <c r="J408" s="2">
        <f>'Budget Source'!H408</f>
        <v>991222</v>
      </c>
      <c r="K408" s="2" t="str">
        <f t="shared" si="44"/>
        <v/>
      </c>
    </row>
    <row r="409" spans="1:11" x14ac:dyDescent="0.35">
      <c r="A409" s="45" t="str">
        <f>'Budget Source'!B409</f>
        <v>28</v>
      </c>
      <c r="B409" s="45" t="str">
        <f>'Budget Source'!C409</f>
        <v>4</v>
      </c>
      <c r="C409" s="45" t="str">
        <f>'Budget Source'!D409</f>
        <v>2940</v>
      </c>
      <c r="D409" s="45" t="str">
        <f>'Budget Source'!E409</f>
        <v>3101</v>
      </c>
      <c r="E409" s="45" t="str">
        <f t="shared" si="42"/>
        <v/>
      </c>
      <c r="F409" s="2" t="str">
        <f>'Budget Source'!F409</f>
        <v/>
      </c>
      <c r="G409" s="45" t="str">
        <f>IF('Budget Source'!G409="Y",'Budget Source'!F409&amp;'Budget Source'!C409&amp;'Budget Source'!D409,'Budget Source'!B409&amp;'Budget Source'!C409&amp;'Budget Source'!D409)</f>
        <v>2842940</v>
      </c>
      <c r="H409" s="45" t="str">
        <f t="shared" si="43"/>
        <v>28429403101</v>
      </c>
      <c r="I409" s="47">
        <f>'Budget Source'!I409</f>
        <v>0</v>
      </c>
      <c r="J409" s="2">
        <f>'Budget Source'!H409</f>
        <v>0</v>
      </c>
      <c r="K409" s="2" t="str">
        <f t="shared" si="44"/>
        <v/>
      </c>
    </row>
    <row r="410" spans="1:11" x14ac:dyDescent="0.35">
      <c r="A410" s="45" t="str">
        <f>'Budget Source'!B410</f>
        <v>28</v>
      </c>
      <c r="B410" s="45" t="str">
        <f>'Budget Source'!C410</f>
        <v>4</v>
      </c>
      <c r="C410" s="45" t="str">
        <f>'Budget Source'!D410</f>
        <v>2940</v>
      </c>
      <c r="D410" s="45" t="str">
        <f>'Budget Source'!E410</f>
        <v>3300</v>
      </c>
      <c r="E410" s="45" t="str">
        <f t="shared" si="42"/>
        <v/>
      </c>
      <c r="F410" s="2" t="str">
        <f>'Budget Source'!F410</f>
        <v/>
      </c>
      <c r="G410" s="45" t="str">
        <f>IF('Budget Source'!G410="Y",'Budget Source'!F410&amp;'Budget Source'!C410&amp;'Budget Source'!D410,'Budget Source'!B410&amp;'Budget Source'!C410&amp;'Budget Source'!D410)</f>
        <v>2842940</v>
      </c>
      <c r="H410" s="45" t="str">
        <f t="shared" si="43"/>
        <v>28429403300</v>
      </c>
      <c r="I410" s="47">
        <f>'Budget Source'!I410</f>
        <v>0.92930000000000001</v>
      </c>
      <c r="J410" s="2">
        <f>'Budget Source'!H410</f>
        <v>2303433</v>
      </c>
      <c r="K410" s="2" t="str">
        <f t="shared" si="44"/>
        <v/>
      </c>
    </row>
    <row r="411" spans="1:11" x14ac:dyDescent="0.35">
      <c r="A411" s="45" t="str">
        <f>'Budget Source'!B411</f>
        <v>28</v>
      </c>
      <c r="B411" s="45" t="str">
        <f>'Budget Source'!C411</f>
        <v>4</v>
      </c>
      <c r="C411" s="45" t="str">
        <f>'Budget Source'!D411</f>
        <v>2950</v>
      </c>
      <c r="D411" s="45" t="str">
        <f>'Budget Source'!E411</f>
        <v>0061</v>
      </c>
      <c r="E411" s="45" t="str">
        <f t="shared" si="42"/>
        <v/>
      </c>
      <c r="F411" s="2" t="str">
        <f>'Budget Source'!F411</f>
        <v/>
      </c>
      <c r="G411" s="45" t="str">
        <f>IF('Budget Source'!G411="Y",'Budget Source'!F411&amp;'Budget Source'!C411&amp;'Budget Source'!D411,'Budget Source'!B411&amp;'Budget Source'!C411&amp;'Budget Source'!D411)</f>
        <v>2842950</v>
      </c>
      <c r="H411" s="45" t="str">
        <f t="shared" si="43"/>
        <v>28429500061</v>
      </c>
      <c r="I411" s="47">
        <f>'Budget Source'!I411</f>
        <v>0</v>
      </c>
      <c r="J411" s="2">
        <f>'Budget Source'!H411</f>
        <v>0</v>
      </c>
      <c r="K411" s="2" t="str">
        <f t="shared" si="44"/>
        <v/>
      </c>
    </row>
    <row r="412" spans="1:11" x14ac:dyDescent="0.35">
      <c r="A412" s="45" t="str">
        <f>'Budget Source'!B412</f>
        <v>28</v>
      </c>
      <c r="B412" s="45" t="str">
        <f>'Budget Source'!C412</f>
        <v>4</v>
      </c>
      <c r="C412" s="45" t="str">
        <f>'Budget Source'!D412</f>
        <v>2950</v>
      </c>
      <c r="D412" s="45" t="str">
        <f>'Budget Source'!E412</f>
        <v>0180</v>
      </c>
      <c r="E412" s="45" t="str">
        <f t="shared" si="42"/>
        <v>8</v>
      </c>
      <c r="F412" s="2" t="str">
        <f>'Budget Source'!F412</f>
        <v/>
      </c>
      <c r="G412" s="45" t="str">
        <f>IF('Budget Source'!G412="Y",'Budget Source'!F412&amp;'Budget Source'!C412&amp;'Budget Source'!D412,'Budget Source'!B412&amp;'Budget Source'!C412&amp;'Budget Source'!D412)</f>
        <v>2842950</v>
      </c>
      <c r="H412" s="45" t="str">
        <f t="shared" si="43"/>
        <v>28429500180</v>
      </c>
      <c r="I412" s="47">
        <f>'Budget Source'!I412</f>
        <v>0.77990000000000004</v>
      </c>
      <c r="J412" s="2">
        <f>'Budget Source'!H412</f>
        <v>1623658</v>
      </c>
      <c r="K412" s="2" t="str">
        <f t="shared" si="44"/>
        <v/>
      </c>
    </row>
    <row r="413" spans="1:11" x14ac:dyDescent="0.35">
      <c r="A413" s="45" t="str">
        <f>'Budget Source'!B413</f>
        <v>28</v>
      </c>
      <c r="B413" s="45" t="str">
        <f>'Budget Source'!C413</f>
        <v>4</v>
      </c>
      <c r="C413" s="45" t="str">
        <f>'Budget Source'!D413</f>
        <v>2950</v>
      </c>
      <c r="D413" s="45" t="str">
        <f>'Budget Source'!E413</f>
        <v>3101</v>
      </c>
      <c r="E413" s="45" t="str">
        <f t="shared" si="42"/>
        <v/>
      </c>
      <c r="F413" s="2" t="str">
        <f>'Budget Source'!F413</f>
        <v/>
      </c>
      <c r="G413" s="45" t="str">
        <f>IF('Budget Source'!G413="Y",'Budget Source'!F413&amp;'Budget Source'!C413&amp;'Budget Source'!D413,'Budget Source'!B413&amp;'Budget Source'!C413&amp;'Budget Source'!D413)</f>
        <v>2842950</v>
      </c>
      <c r="H413" s="45" t="str">
        <f t="shared" si="43"/>
        <v>28429503101</v>
      </c>
      <c r="I413" s="47">
        <f>'Budget Source'!I413</f>
        <v>0</v>
      </c>
      <c r="J413" s="2">
        <f>'Budget Source'!H413</f>
        <v>0</v>
      </c>
      <c r="K413" s="2" t="str">
        <f t="shared" si="44"/>
        <v/>
      </c>
    </row>
    <row r="414" spans="1:11" x14ac:dyDescent="0.35">
      <c r="A414" s="45" t="str">
        <f>'Budget Source'!B414</f>
        <v>28</v>
      </c>
      <c r="B414" s="45" t="str">
        <f>'Budget Source'!C414</f>
        <v>4</v>
      </c>
      <c r="C414" s="45" t="str">
        <f>'Budget Source'!D414</f>
        <v>2950</v>
      </c>
      <c r="D414" s="45" t="str">
        <f>'Budget Source'!E414</f>
        <v>3300</v>
      </c>
      <c r="E414" s="45" t="str">
        <f t="shared" si="42"/>
        <v/>
      </c>
      <c r="F414" s="2" t="str">
        <f>'Budget Source'!F414</f>
        <v/>
      </c>
      <c r="G414" s="45" t="str">
        <f>IF('Budget Source'!G414="Y",'Budget Source'!F414&amp;'Budget Source'!C414&amp;'Budget Source'!D414,'Budget Source'!B414&amp;'Budget Source'!C414&amp;'Budget Source'!D414)</f>
        <v>2842950</v>
      </c>
      <c r="H414" s="45" t="str">
        <f t="shared" si="43"/>
        <v>28429503300</v>
      </c>
      <c r="I414" s="47">
        <f>'Budget Source'!I414</f>
        <v>0.88929999999999998</v>
      </c>
      <c r="J414" s="2">
        <f>'Budget Source'!H414</f>
        <v>1851415</v>
      </c>
      <c r="K414" s="2" t="str">
        <f t="shared" si="44"/>
        <v/>
      </c>
    </row>
    <row r="415" spans="1:11" x14ac:dyDescent="0.35">
      <c r="A415" s="45" t="str">
        <f>'Budget Source'!B415</f>
        <v>28</v>
      </c>
      <c r="B415" s="45" t="str">
        <f>'Budget Source'!C415</f>
        <v>4</v>
      </c>
      <c r="C415" s="45" t="str">
        <f>'Budget Source'!D415</f>
        <v>2960</v>
      </c>
      <c r="D415" s="45" t="str">
        <f>'Budget Source'!E415</f>
        <v>0180</v>
      </c>
      <c r="E415" s="45" t="str">
        <f t="shared" si="42"/>
        <v>8</v>
      </c>
      <c r="F415" s="2" t="str">
        <f>'Budget Source'!F415</f>
        <v>11</v>
      </c>
      <c r="G415" s="45" t="str">
        <f>IF('Budget Source'!G415="Y",'Budget Source'!F415&amp;'Budget Source'!C415&amp;'Budget Source'!D415,'Budget Source'!B415&amp;'Budget Source'!C415&amp;'Budget Source'!D415)</f>
        <v>1142960</v>
      </c>
      <c r="H415" s="45" t="str">
        <f t="shared" si="43"/>
        <v>11429600180</v>
      </c>
      <c r="I415" s="47">
        <f>'Budget Source'!I415</f>
        <v>0.31030000000000002</v>
      </c>
      <c r="J415" s="2">
        <f>'Budget Source'!H415</f>
        <v>229876</v>
      </c>
      <c r="K415" s="2" t="str">
        <f t="shared" si="44"/>
        <v/>
      </c>
    </row>
    <row r="416" spans="1:11" x14ac:dyDescent="0.35">
      <c r="A416" s="45" t="str">
        <f>'Budget Source'!B416</f>
        <v>28</v>
      </c>
      <c r="B416" s="45" t="str">
        <f>'Budget Source'!C416</f>
        <v>4</v>
      </c>
      <c r="C416" s="45" t="str">
        <f>'Budget Source'!D416</f>
        <v>2960</v>
      </c>
      <c r="D416" s="45" t="str">
        <f>'Budget Source'!E416</f>
        <v>0186</v>
      </c>
      <c r="E416" s="45" t="str">
        <f t="shared" si="42"/>
        <v>8</v>
      </c>
      <c r="F416" s="2" t="str">
        <f>'Budget Source'!F416</f>
        <v>11</v>
      </c>
      <c r="G416" s="45" t="str">
        <f>IF('Budget Source'!G416="Y",'Budget Source'!F416&amp;'Budget Source'!C416&amp;'Budget Source'!D416,'Budget Source'!B416&amp;'Budget Source'!C416&amp;'Budget Source'!D416)</f>
        <v>1142960</v>
      </c>
      <c r="H416" s="45" t="str">
        <f t="shared" si="43"/>
        <v>11429600186</v>
      </c>
      <c r="I416" s="47">
        <f>'Budget Source'!I416</f>
        <v>9.8299999999999998E-2</v>
      </c>
      <c r="J416" s="2">
        <f>'Budget Source'!H416</f>
        <v>72822</v>
      </c>
      <c r="K416" s="2" t="str">
        <f t="shared" si="44"/>
        <v/>
      </c>
    </row>
    <row r="417" spans="1:11" x14ac:dyDescent="0.35">
      <c r="A417" s="45" t="str">
        <f>'Budget Source'!B417</f>
        <v>28</v>
      </c>
      <c r="B417" s="45" t="str">
        <f>'Budget Source'!C417</f>
        <v>4</v>
      </c>
      <c r="C417" s="45" t="str">
        <f>'Budget Source'!D417</f>
        <v>2960</v>
      </c>
      <c r="D417" s="45" t="str">
        <f>'Budget Source'!E417</f>
        <v>3101</v>
      </c>
      <c r="E417" s="45" t="str">
        <f t="shared" si="42"/>
        <v/>
      </c>
      <c r="F417" s="2" t="str">
        <f>'Budget Source'!F417</f>
        <v>11</v>
      </c>
      <c r="G417" s="45" t="str">
        <f>IF('Budget Source'!G417="Y",'Budget Source'!F417&amp;'Budget Source'!C417&amp;'Budget Source'!D417,'Budget Source'!B417&amp;'Budget Source'!C417&amp;'Budget Source'!D417)</f>
        <v>1142960</v>
      </c>
      <c r="H417" s="45" t="str">
        <f t="shared" si="43"/>
        <v>11429603101</v>
      </c>
      <c r="I417" s="47">
        <f>'Budget Source'!I417</f>
        <v>0</v>
      </c>
      <c r="J417" s="2">
        <f>'Budget Source'!H417</f>
        <v>0</v>
      </c>
      <c r="K417" s="2" t="str">
        <f t="shared" si="44"/>
        <v/>
      </c>
    </row>
    <row r="418" spans="1:11" x14ac:dyDescent="0.35">
      <c r="A418" s="45" t="str">
        <f>'Budget Source'!B418</f>
        <v>28</v>
      </c>
      <c r="B418" s="45" t="str">
        <f>'Budget Source'!C418</f>
        <v>4</v>
      </c>
      <c r="C418" s="45" t="str">
        <f>'Budget Source'!D418</f>
        <v>2960</v>
      </c>
      <c r="D418" s="45" t="str">
        <f>'Budget Source'!E418</f>
        <v>3300</v>
      </c>
      <c r="E418" s="45" t="str">
        <f t="shared" si="42"/>
        <v/>
      </c>
      <c r="F418" s="2" t="str">
        <f>'Budget Source'!F418</f>
        <v>11</v>
      </c>
      <c r="G418" s="45" t="str">
        <f>IF('Budget Source'!G418="Y",'Budget Source'!F418&amp;'Budget Source'!C418&amp;'Budget Source'!D418,'Budget Source'!B418&amp;'Budget Source'!C418&amp;'Budget Source'!D418)</f>
        <v>1142960</v>
      </c>
      <c r="H418" s="45" t="str">
        <f t="shared" si="43"/>
        <v>11429603300</v>
      </c>
      <c r="I418" s="47">
        <f>'Budget Source'!I418</f>
        <v>0.69089999999999996</v>
      </c>
      <c r="J418" s="2">
        <f>'Budget Source'!H418</f>
        <v>511832</v>
      </c>
      <c r="K418" s="2" t="str">
        <f t="shared" si="44"/>
        <v/>
      </c>
    </row>
    <row r="419" spans="1:11" x14ac:dyDescent="0.35">
      <c r="A419" s="45" t="str">
        <f>'Budget Source'!B419</f>
        <v>28</v>
      </c>
      <c r="B419" s="45" t="str">
        <f>'Budget Source'!C419</f>
        <v>4</v>
      </c>
      <c r="C419" s="45" t="str">
        <f>'Budget Source'!D419</f>
        <v>2980</v>
      </c>
      <c r="D419" s="45" t="str">
        <f>'Budget Source'!E419</f>
        <v>0022</v>
      </c>
      <c r="E419" s="45" t="str">
        <f t="shared" si="42"/>
        <v/>
      </c>
      <c r="F419" s="2" t="str">
        <f>'Budget Source'!F419</f>
        <v/>
      </c>
      <c r="G419" s="45" t="str">
        <f>IF('Budget Source'!G419="Y",'Budget Source'!F419&amp;'Budget Source'!C419&amp;'Budget Source'!D419,'Budget Source'!B419&amp;'Budget Source'!C419&amp;'Budget Source'!D419)</f>
        <v>2842980</v>
      </c>
      <c r="H419" s="45" t="str">
        <f t="shared" si="43"/>
        <v>28429800022</v>
      </c>
      <c r="I419" s="47">
        <f>'Budget Source'!I419</f>
        <v>0</v>
      </c>
      <c r="J419" s="2">
        <f>'Budget Source'!H419</f>
        <v>0</v>
      </c>
      <c r="K419" s="2" t="str">
        <f t="shared" si="44"/>
        <v/>
      </c>
    </row>
    <row r="420" spans="1:11" x14ac:dyDescent="0.35">
      <c r="A420" s="45" t="str">
        <f>'Budget Source'!B420</f>
        <v>28</v>
      </c>
      <c r="B420" s="45" t="str">
        <f>'Budget Source'!C420</f>
        <v>4</v>
      </c>
      <c r="C420" s="45" t="str">
        <f>'Budget Source'!D420</f>
        <v>2980</v>
      </c>
      <c r="D420" s="45" t="str">
        <f>'Budget Source'!E420</f>
        <v>0061</v>
      </c>
      <c r="E420" s="45" t="str">
        <f t="shared" si="42"/>
        <v/>
      </c>
      <c r="F420" s="2" t="str">
        <f>'Budget Source'!F420</f>
        <v/>
      </c>
      <c r="G420" s="45" t="str">
        <f>IF('Budget Source'!G420="Y",'Budget Source'!F420&amp;'Budget Source'!C420&amp;'Budget Source'!D420,'Budget Source'!B420&amp;'Budget Source'!C420&amp;'Budget Source'!D420)</f>
        <v>2842980</v>
      </c>
      <c r="H420" s="45" t="str">
        <f t="shared" si="43"/>
        <v>28429800061</v>
      </c>
      <c r="I420" s="47">
        <f>'Budget Source'!I420</f>
        <v>0</v>
      </c>
      <c r="J420" s="2">
        <f>'Budget Source'!H420</f>
        <v>0</v>
      </c>
      <c r="K420" s="2" t="str">
        <f t="shared" si="44"/>
        <v/>
      </c>
    </row>
    <row r="421" spans="1:11" x14ac:dyDescent="0.35">
      <c r="A421" s="45" t="str">
        <f>'Budget Source'!B421</f>
        <v>28</v>
      </c>
      <c r="B421" s="45" t="str">
        <f>'Budget Source'!C421</f>
        <v>4</v>
      </c>
      <c r="C421" s="45" t="str">
        <f>'Budget Source'!D421</f>
        <v>2980</v>
      </c>
      <c r="D421" s="45" t="str">
        <f>'Budget Source'!E421</f>
        <v>0180</v>
      </c>
      <c r="E421" s="45" t="str">
        <f t="shared" si="42"/>
        <v>8</v>
      </c>
      <c r="F421" s="2" t="str">
        <f>'Budget Source'!F421</f>
        <v/>
      </c>
      <c r="G421" s="45" t="str">
        <f>IF('Budget Source'!G421="Y",'Budget Source'!F421&amp;'Budget Source'!C421&amp;'Budget Source'!D421,'Budget Source'!B421&amp;'Budget Source'!C421&amp;'Budget Source'!D421)</f>
        <v>2842980</v>
      </c>
      <c r="H421" s="45" t="str">
        <f t="shared" si="43"/>
        <v>28429800180</v>
      </c>
      <c r="I421" s="47">
        <f>'Budget Source'!I421</f>
        <v>0.34200000000000003</v>
      </c>
      <c r="J421" s="2">
        <f>'Budget Source'!H421</f>
        <v>1290679</v>
      </c>
      <c r="K421" s="2" t="str">
        <f t="shared" si="44"/>
        <v/>
      </c>
    </row>
    <row r="422" spans="1:11" x14ac:dyDescent="0.35">
      <c r="A422" s="45" t="str">
        <f>'Budget Source'!B422</f>
        <v>28</v>
      </c>
      <c r="B422" s="45" t="str">
        <f>'Budget Source'!C422</f>
        <v>4</v>
      </c>
      <c r="C422" s="45" t="str">
        <f>'Budget Source'!D422</f>
        <v>2980</v>
      </c>
      <c r="D422" s="45" t="str">
        <f>'Budget Source'!E422</f>
        <v>3101</v>
      </c>
      <c r="E422" s="45" t="str">
        <f t="shared" si="42"/>
        <v/>
      </c>
      <c r="F422" s="2" t="str">
        <f>'Budget Source'!F422</f>
        <v/>
      </c>
      <c r="G422" s="45" t="str">
        <f>IF('Budget Source'!G422="Y",'Budget Source'!F422&amp;'Budget Source'!C422&amp;'Budget Source'!D422,'Budget Source'!B422&amp;'Budget Source'!C422&amp;'Budget Source'!D422)</f>
        <v>2842980</v>
      </c>
      <c r="H422" s="45" t="str">
        <f t="shared" si="43"/>
        <v>28429803101</v>
      </c>
      <c r="I422" s="47">
        <f>'Budget Source'!I422</f>
        <v>0</v>
      </c>
      <c r="J422" s="2">
        <f>'Budget Source'!H422</f>
        <v>0</v>
      </c>
      <c r="K422" s="2" t="str">
        <f t="shared" si="44"/>
        <v/>
      </c>
    </row>
    <row r="423" spans="1:11" x14ac:dyDescent="0.35">
      <c r="A423" s="45" t="str">
        <f>'Budget Source'!B423</f>
        <v>28</v>
      </c>
      <c r="B423" s="45" t="str">
        <f>'Budget Source'!C423</f>
        <v>4</v>
      </c>
      <c r="C423" s="45" t="str">
        <f>'Budget Source'!D423</f>
        <v>2980</v>
      </c>
      <c r="D423" s="45" t="str">
        <f>'Budget Source'!E423</f>
        <v>3300</v>
      </c>
      <c r="E423" s="45" t="str">
        <f t="shared" si="42"/>
        <v/>
      </c>
      <c r="F423" s="2" t="str">
        <f>'Budget Source'!F423</f>
        <v/>
      </c>
      <c r="G423" s="45" t="str">
        <f>IF('Budget Source'!G423="Y",'Budget Source'!F423&amp;'Budget Source'!C423&amp;'Budget Source'!D423,'Budget Source'!B423&amp;'Budget Source'!C423&amp;'Budget Source'!D423)</f>
        <v>2842980</v>
      </c>
      <c r="H423" s="45" t="str">
        <f t="shared" si="43"/>
        <v>28429803300</v>
      </c>
      <c r="I423" s="47">
        <f>'Budget Source'!I423</f>
        <v>0.65959999999999996</v>
      </c>
      <c r="J423" s="2">
        <f>'Budget Source'!H423</f>
        <v>2489274</v>
      </c>
      <c r="K423" s="2" t="str">
        <f t="shared" si="44"/>
        <v/>
      </c>
    </row>
    <row r="424" spans="1:11" x14ac:dyDescent="0.35">
      <c r="A424" s="45" t="str">
        <f>'Budget Source'!B424</f>
        <v>29</v>
      </c>
      <c r="B424" s="45" t="str">
        <f>'Budget Source'!C424</f>
        <v>4</v>
      </c>
      <c r="C424" s="45" t="str">
        <f>'Budget Source'!D424</f>
        <v>3005</v>
      </c>
      <c r="D424" s="45" t="str">
        <f>'Budget Source'!E424</f>
        <v>0022</v>
      </c>
      <c r="E424" s="45" t="str">
        <f t="shared" si="42"/>
        <v/>
      </c>
      <c r="F424" s="2" t="str">
        <f>'Budget Source'!F424</f>
        <v/>
      </c>
      <c r="G424" s="45" t="str">
        <f>IF('Budget Source'!G424="Y",'Budget Source'!F424&amp;'Budget Source'!C424&amp;'Budget Source'!D424,'Budget Source'!B424&amp;'Budget Source'!C424&amp;'Budget Source'!D424)</f>
        <v>2943005</v>
      </c>
      <c r="H424" s="45" t="str">
        <f t="shared" si="43"/>
        <v>29430050022</v>
      </c>
      <c r="I424" s="47">
        <f>'Budget Source'!I424</f>
        <v>0.1895</v>
      </c>
      <c r="J424" s="2">
        <f>'Budget Source'!H424</f>
        <v>22731671</v>
      </c>
      <c r="K424" s="2" t="str">
        <f t="shared" si="44"/>
        <v/>
      </c>
    </row>
    <row r="425" spans="1:11" x14ac:dyDescent="0.35">
      <c r="A425" s="45" t="str">
        <f>'Budget Source'!B425</f>
        <v>29</v>
      </c>
      <c r="B425" s="45" t="str">
        <f>'Budget Source'!C425</f>
        <v>4</v>
      </c>
      <c r="C425" s="45" t="str">
        <f>'Budget Source'!D425</f>
        <v>3005</v>
      </c>
      <c r="D425" s="45" t="str">
        <f>'Budget Source'!E425</f>
        <v>0061</v>
      </c>
      <c r="E425" s="45" t="str">
        <f t="shared" si="42"/>
        <v/>
      </c>
      <c r="F425" s="2" t="str">
        <f>'Budget Source'!F425</f>
        <v/>
      </c>
      <c r="G425" s="45" t="str">
        <f>IF('Budget Source'!G425="Y",'Budget Source'!F425&amp;'Budget Source'!C425&amp;'Budget Source'!D425,'Budget Source'!B425&amp;'Budget Source'!C425&amp;'Budget Source'!D425)</f>
        <v>2943005</v>
      </c>
      <c r="H425" s="45" t="str">
        <f t="shared" si="43"/>
        <v>29430050061</v>
      </c>
      <c r="I425" s="47">
        <f>'Budget Source'!I425</f>
        <v>0</v>
      </c>
      <c r="J425" s="2">
        <f>'Budget Source'!H425</f>
        <v>0</v>
      </c>
      <c r="K425" s="2" t="str">
        <f t="shared" si="44"/>
        <v/>
      </c>
    </row>
    <row r="426" spans="1:11" x14ac:dyDescent="0.35">
      <c r="A426" s="45" t="str">
        <f>'Budget Source'!B426</f>
        <v>29</v>
      </c>
      <c r="B426" s="45" t="str">
        <f>'Budget Source'!C426</f>
        <v>4</v>
      </c>
      <c r="C426" s="45" t="str">
        <f>'Budget Source'!D426</f>
        <v>3005</v>
      </c>
      <c r="D426" s="45" t="str">
        <f>'Budget Source'!E426</f>
        <v>0180</v>
      </c>
      <c r="E426" s="45" t="str">
        <f t="shared" si="42"/>
        <v>8</v>
      </c>
      <c r="F426" s="2" t="str">
        <f>'Budget Source'!F426</f>
        <v/>
      </c>
      <c r="G426" s="45" t="str">
        <f>IF('Budget Source'!G426="Y",'Budget Source'!F426&amp;'Budget Source'!C426&amp;'Budget Source'!D426,'Budget Source'!B426&amp;'Budget Source'!C426&amp;'Budget Source'!D426)</f>
        <v>2943005</v>
      </c>
      <c r="H426" s="45" t="str">
        <f t="shared" si="43"/>
        <v>29430050180</v>
      </c>
      <c r="I426" s="47">
        <f>'Budget Source'!I426</f>
        <v>0.48199999999999998</v>
      </c>
      <c r="J426" s="2">
        <f>'Budget Source'!H426</f>
        <v>51211900</v>
      </c>
      <c r="K426" s="2" t="str">
        <f t="shared" si="44"/>
        <v/>
      </c>
    </row>
    <row r="427" spans="1:11" x14ac:dyDescent="0.35">
      <c r="A427" s="45" t="str">
        <f>'Budget Source'!B427</f>
        <v>29</v>
      </c>
      <c r="B427" s="45" t="str">
        <f>'Budget Source'!C427</f>
        <v>4</v>
      </c>
      <c r="C427" s="45" t="str">
        <f>'Budget Source'!D427</f>
        <v>3005</v>
      </c>
      <c r="D427" s="45" t="str">
        <f>'Budget Source'!E427</f>
        <v>0186</v>
      </c>
      <c r="E427" s="45" t="str">
        <f t="shared" si="42"/>
        <v>8</v>
      </c>
      <c r="F427" s="2" t="str">
        <f>'Budget Source'!F427</f>
        <v/>
      </c>
      <c r="G427" s="45" t="str">
        <f>IF('Budget Source'!G427="Y",'Budget Source'!F427&amp;'Budget Source'!C427&amp;'Budget Source'!D427,'Budget Source'!B427&amp;'Budget Source'!C427&amp;'Budget Source'!D427)</f>
        <v>2943005</v>
      </c>
      <c r="H427" s="45" t="str">
        <f t="shared" si="43"/>
        <v>29430050186</v>
      </c>
      <c r="I427" s="47">
        <f>'Budget Source'!I427</f>
        <v>1E-3</v>
      </c>
      <c r="J427" s="2">
        <f>'Budget Source'!H427</f>
        <v>106249</v>
      </c>
      <c r="K427" s="2" t="str">
        <f t="shared" si="44"/>
        <v/>
      </c>
    </row>
    <row r="428" spans="1:11" x14ac:dyDescent="0.35">
      <c r="A428" s="45" t="str">
        <f>'Budget Source'!B428</f>
        <v>29</v>
      </c>
      <c r="B428" s="45" t="str">
        <f>'Budget Source'!C428</f>
        <v>4</v>
      </c>
      <c r="C428" s="45" t="str">
        <f>'Budget Source'!D428</f>
        <v>3005</v>
      </c>
      <c r="D428" s="45" t="str">
        <f>'Budget Source'!E428</f>
        <v>0287</v>
      </c>
      <c r="E428" s="45" t="str">
        <f t="shared" si="42"/>
        <v/>
      </c>
      <c r="F428" s="2" t="str">
        <f>'Budget Source'!F428</f>
        <v/>
      </c>
      <c r="G428" s="45" t="str">
        <f>IF('Budget Source'!G428="Y",'Budget Source'!F428&amp;'Budget Source'!C428&amp;'Budget Source'!D428,'Budget Source'!B428&amp;'Budget Source'!C428&amp;'Budget Source'!D428)</f>
        <v>2943005</v>
      </c>
      <c r="H428" s="45" t="str">
        <f t="shared" si="43"/>
        <v>29430050287</v>
      </c>
      <c r="I428" s="47">
        <f>'Budget Source'!I428</f>
        <v>0.1013</v>
      </c>
      <c r="J428" s="2">
        <f>'Budget Source'!H428</f>
        <v>12151548</v>
      </c>
      <c r="K428" s="2" t="str">
        <f t="shared" si="44"/>
        <v/>
      </c>
    </row>
    <row r="429" spans="1:11" x14ac:dyDescent="0.35">
      <c r="A429" s="45" t="str">
        <f>'Budget Source'!B429</f>
        <v>29</v>
      </c>
      <c r="B429" s="45" t="str">
        <f>'Budget Source'!C429</f>
        <v>4</v>
      </c>
      <c r="C429" s="45" t="str">
        <f>'Budget Source'!D429</f>
        <v>3005</v>
      </c>
      <c r="D429" s="45" t="str">
        <f>'Budget Source'!E429</f>
        <v>3101</v>
      </c>
      <c r="E429" s="45" t="str">
        <f t="shared" si="42"/>
        <v/>
      </c>
      <c r="F429" s="2" t="str">
        <f>'Budget Source'!F429</f>
        <v/>
      </c>
      <c r="G429" s="45" t="str">
        <f>IF('Budget Source'!G429="Y",'Budget Source'!F429&amp;'Budget Source'!C429&amp;'Budget Source'!D429,'Budget Source'!B429&amp;'Budget Source'!C429&amp;'Budget Source'!D429)</f>
        <v>2943005</v>
      </c>
      <c r="H429" s="45" t="str">
        <f t="shared" si="43"/>
        <v>29430053101</v>
      </c>
      <c r="I429" s="47">
        <f>'Budget Source'!I429</f>
        <v>0</v>
      </c>
      <c r="J429" s="2">
        <f>'Budget Source'!H429</f>
        <v>0</v>
      </c>
      <c r="K429" s="2" t="str">
        <f t="shared" si="44"/>
        <v/>
      </c>
    </row>
    <row r="430" spans="1:11" x14ac:dyDescent="0.35">
      <c r="A430" s="45" t="str">
        <f>'Budget Source'!B430</f>
        <v>29</v>
      </c>
      <c r="B430" s="45" t="str">
        <f>'Budget Source'!C430</f>
        <v>4</v>
      </c>
      <c r="C430" s="45" t="str">
        <f>'Budget Source'!D430</f>
        <v>3005</v>
      </c>
      <c r="D430" s="45" t="str">
        <f>'Budget Source'!E430</f>
        <v>3300</v>
      </c>
      <c r="E430" s="45" t="str">
        <f t="shared" si="42"/>
        <v/>
      </c>
      <c r="F430" s="2" t="str">
        <f>'Budget Source'!F430</f>
        <v/>
      </c>
      <c r="G430" s="45" t="str">
        <f>IF('Budget Source'!G430="Y",'Budget Source'!F430&amp;'Budget Source'!C430&amp;'Budget Source'!D430,'Budget Source'!B430&amp;'Budget Source'!C430&amp;'Budget Source'!D430)</f>
        <v>2943005</v>
      </c>
      <c r="H430" s="45" t="str">
        <f t="shared" si="43"/>
        <v>29430053300</v>
      </c>
      <c r="I430" s="47">
        <f>'Budget Source'!I430</f>
        <v>0.3695</v>
      </c>
      <c r="J430" s="2">
        <f>'Budget Source'!H430</f>
        <v>39258915</v>
      </c>
      <c r="K430" s="2" t="str">
        <f t="shared" si="44"/>
        <v/>
      </c>
    </row>
    <row r="431" spans="1:11" x14ac:dyDescent="0.35">
      <c r="A431" s="45" t="str">
        <f>'Budget Source'!B431</f>
        <v>29</v>
      </c>
      <c r="B431" s="45" t="str">
        <f>'Budget Source'!C431</f>
        <v>4</v>
      </c>
      <c r="C431" s="45" t="str">
        <f>'Budget Source'!D431</f>
        <v>3025</v>
      </c>
      <c r="D431" s="45" t="str">
        <f>'Budget Source'!E431</f>
        <v>0061</v>
      </c>
      <c r="E431" s="45" t="str">
        <f t="shared" si="42"/>
        <v/>
      </c>
      <c r="F431" s="2" t="str">
        <f>'Budget Source'!F431</f>
        <v/>
      </c>
      <c r="G431" s="45" t="str">
        <f>IF('Budget Source'!G431="Y",'Budget Source'!F431&amp;'Budget Source'!C431&amp;'Budget Source'!D431,'Budget Source'!B431&amp;'Budget Source'!C431&amp;'Budget Source'!D431)</f>
        <v>2943025</v>
      </c>
      <c r="H431" s="45" t="str">
        <f t="shared" si="43"/>
        <v>29430250061</v>
      </c>
      <c r="I431" s="47">
        <f>'Budget Source'!I431</f>
        <v>0</v>
      </c>
      <c r="J431" s="2">
        <f>'Budget Source'!H431</f>
        <v>0</v>
      </c>
      <c r="K431" s="2" t="str">
        <f t="shared" si="44"/>
        <v/>
      </c>
    </row>
    <row r="432" spans="1:11" x14ac:dyDescent="0.35">
      <c r="A432" s="45" t="str">
        <f>'Budget Source'!B432</f>
        <v>29</v>
      </c>
      <c r="B432" s="45" t="str">
        <f>'Budget Source'!C432</f>
        <v>4</v>
      </c>
      <c r="C432" s="45" t="str">
        <f>'Budget Source'!D432</f>
        <v>3025</v>
      </c>
      <c r="D432" s="45" t="str">
        <f>'Budget Source'!E432</f>
        <v>0180</v>
      </c>
      <c r="E432" s="45" t="str">
        <f t="shared" si="42"/>
        <v>8</v>
      </c>
      <c r="F432" s="2" t="str">
        <f>'Budget Source'!F432</f>
        <v/>
      </c>
      <c r="G432" s="45" t="str">
        <f>IF('Budget Source'!G432="Y",'Budget Source'!F432&amp;'Budget Source'!C432&amp;'Budget Source'!D432,'Budget Source'!B432&amp;'Budget Source'!C432&amp;'Budget Source'!D432)</f>
        <v>2943025</v>
      </c>
      <c r="H432" s="45" t="str">
        <f t="shared" si="43"/>
        <v>29430250180</v>
      </c>
      <c r="I432" s="47">
        <f>'Budget Source'!I432</f>
        <v>0.65769999999999995</v>
      </c>
      <c r="J432" s="2">
        <f>'Budget Source'!H432</f>
        <v>7827152</v>
      </c>
      <c r="K432" s="2" t="str">
        <f t="shared" si="44"/>
        <v/>
      </c>
    </row>
    <row r="433" spans="1:11" x14ac:dyDescent="0.35">
      <c r="A433" s="45" t="str">
        <f>'Budget Source'!B433</f>
        <v>29</v>
      </c>
      <c r="B433" s="45" t="str">
        <f>'Budget Source'!C433</f>
        <v>4</v>
      </c>
      <c r="C433" s="45" t="str">
        <f>'Budget Source'!D433</f>
        <v>3025</v>
      </c>
      <c r="D433" s="45" t="str">
        <f>'Budget Source'!E433</f>
        <v>3101</v>
      </c>
      <c r="E433" s="45" t="str">
        <f t="shared" si="42"/>
        <v/>
      </c>
      <c r="F433" s="2" t="str">
        <f>'Budget Source'!F433</f>
        <v/>
      </c>
      <c r="G433" s="45" t="str">
        <f>IF('Budget Source'!G433="Y",'Budget Source'!F433&amp;'Budget Source'!C433&amp;'Budget Source'!D433,'Budget Source'!B433&amp;'Budget Source'!C433&amp;'Budget Source'!D433)</f>
        <v>2943025</v>
      </c>
      <c r="H433" s="45" t="str">
        <f t="shared" si="43"/>
        <v>29430253101</v>
      </c>
      <c r="I433" s="47">
        <f>'Budget Source'!I433</f>
        <v>0</v>
      </c>
      <c r="J433" s="2">
        <f>'Budget Source'!H433</f>
        <v>0</v>
      </c>
      <c r="K433" s="2" t="str">
        <f t="shared" si="44"/>
        <v/>
      </c>
    </row>
    <row r="434" spans="1:11" x14ac:dyDescent="0.35">
      <c r="A434" s="45" t="str">
        <f>'Budget Source'!B434</f>
        <v>29</v>
      </c>
      <c r="B434" s="45" t="str">
        <f>'Budget Source'!C434</f>
        <v>4</v>
      </c>
      <c r="C434" s="45" t="str">
        <f>'Budget Source'!D434</f>
        <v>3025</v>
      </c>
      <c r="D434" s="45" t="str">
        <f>'Budget Source'!E434</f>
        <v>3300</v>
      </c>
      <c r="E434" s="45" t="str">
        <f t="shared" si="42"/>
        <v/>
      </c>
      <c r="F434" s="2" t="str">
        <f>'Budget Source'!F434</f>
        <v/>
      </c>
      <c r="G434" s="45" t="str">
        <f>IF('Budget Source'!G434="Y",'Budget Source'!F434&amp;'Budget Source'!C434&amp;'Budget Source'!D434,'Budget Source'!B434&amp;'Budget Source'!C434&amp;'Budget Source'!D434)</f>
        <v>2943025</v>
      </c>
      <c r="H434" s="45" t="str">
        <f t="shared" si="43"/>
        <v>29430253300</v>
      </c>
      <c r="I434" s="47">
        <f>'Budget Source'!I434</f>
        <v>0.38840000000000002</v>
      </c>
      <c r="J434" s="2">
        <f>'Budget Source'!H434</f>
        <v>4622268</v>
      </c>
      <c r="K434" s="2" t="str">
        <f t="shared" si="44"/>
        <v/>
      </c>
    </row>
    <row r="435" spans="1:11" x14ac:dyDescent="0.35">
      <c r="A435" s="45" t="str">
        <f>'Budget Source'!B435</f>
        <v>29</v>
      </c>
      <c r="B435" s="45" t="str">
        <f>'Budget Source'!C435</f>
        <v>4</v>
      </c>
      <c r="C435" s="45" t="str">
        <f>'Budget Source'!D435</f>
        <v>3030</v>
      </c>
      <c r="D435" s="45" t="str">
        <f>'Budget Source'!E435</f>
        <v>0022</v>
      </c>
      <c r="E435" s="45" t="str">
        <f t="shared" si="42"/>
        <v/>
      </c>
      <c r="F435" s="2" t="str">
        <f>'Budget Source'!F435</f>
        <v/>
      </c>
      <c r="G435" s="45" t="str">
        <f>IF('Budget Source'!G435="Y",'Budget Source'!F435&amp;'Budget Source'!C435&amp;'Budget Source'!D435,'Budget Source'!B435&amp;'Budget Source'!C435&amp;'Budget Source'!D435)</f>
        <v>2943030</v>
      </c>
      <c r="H435" s="45" t="str">
        <f t="shared" si="43"/>
        <v>29430300022</v>
      </c>
      <c r="I435" s="47">
        <f>'Budget Source'!I435</f>
        <v>0.15279999999999999</v>
      </c>
      <c r="J435" s="2">
        <f>'Budget Source'!H435</f>
        <v>9681365</v>
      </c>
      <c r="K435" s="2" t="str">
        <f t="shared" si="44"/>
        <v/>
      </c>
    </row>
    <row r="436" spans="1:11" x14ac:dyDescent="0.35">
      <c r="A436" s="45" t="str">
        <f>'Budget Source'!B436</f>
        <v>29</v>
      </c>
      <c r="B436" s="45" t="str">
        <f>'Budget Source'!C436</f>
        <v>4</v>
      </c>
      <c r="C436" s="45" t="str">
        <f>'Budget Source'!D436</f>
        <v>3030</v>
      </c>
      <c r="D436" s="45" t="str">
        <f>'Budget Source'!E436</f>
        <v>0180</v>
      </c>
      <c r="E436" s="45" t="str">
        <f t="shared" si="42"/>
        <v>8</v>
      </c>
      <c r="F436" s="2" t="str">
        <f>'Budget Source'!F436</f>
        <v/>
      </c>
      <c r="G436" s="45" t="str">
        <f>IF('Budget Source'!G436="Y",'Budget Source'!F436&amp;'Budget Source'!C436&amp;'Budget Source'!D436,'Budget Source'!B436&amp;'Budget Source'!C436&amp;'Budget Source'!D436)</f>
        <v>2943030</v>
      </c>
      <c r="H436" s="45" t="str">
        <f t="shared" si="43"/>
        <v>29430300180</v>
      </c>
      <c r="I436" s="47">
        <f>'Budget Source'!I436</f>
        <v>0.64019999999999999</v>
      </c>
      <c r="J436" s="2">
        <f>'Budget Source'!H436</f>
        <v>36469272</v>
      </c>
      <c r="K436" s="2" t="str">
        <f t="shared" si="44"/>
        <v/>
      </c>
    </row>
    <row r="437" spans="1:11" x14ac:dyDescent="0.35">
      <c r="A437" s="45" t="str">
        <f>'Budget Source'!B437</f>
        <v>29</v>
      </c>
      <c r="B437" s="45" t="str">
        <f>'Budget Source'!C437</f>
        <v>4</v>
      </c>
      <c r="C437" s="45" t="str">
        <f>'Budget Source'!D437</f>
        <v>3030</v>
      </c>
      <c r="D437" s="45" t="str">
        <f>'Budget Source'!E437</f>
        <v>0287</v>
      </c>
      <c r="E437" s="45" t="str">
        <f t="shared" si="42"/>
        <v/>
      </c>
      <c r="F437" s="2" t="str">
        <f>'Budget Source'!F437</f>
        <v/>
      </c>
      <c r="G437" s="45" t="str">
        <f>IF('Budget Source'!G437="Y",'Budget Source'!F437&amp;'Budget Source'!C437&amp;'Budget Source'!D437,'Budget Source'!B437&amp;'Budget Source'!C437&amp;'Budget Source'!D437)</f>
        <v>2943030</v>
      </c>
      <c r="H437" s="45" t="str">
        <f t="shared" si="43"/>
        <v>29430300287</v>
      </c>
      <c r="I437" s="47">
        <f>'Budget Source'!I437</f>
        <v>0.1047</v>
      </c>
      <c r="J437" s="2">
        <f>'Budget Source'!H437</f>
        <v>6633762</v>
      </c>
      <c r="K437" s="2" t="str">
        <f t="shared" si="44"/>
        <v/>
      </c>
    </row>
    <row r="438" spans="1:11" x14ac:dyDescent="0.35">
      <c r="A438" s="45" t="str">
        <f>'Budget Source'!B438</f>
        <v>29</v>
      </c>
      <c r="B438" s="45" t="str">
        <f>'Budget Source'!C438</f>
        <v>4</v>
      </c>
      <c r="C438" s="45" t="str">
        <f>'Budget Source'!D438</f>
        <v>3030</v>
      </c>
      <c r="D438" s="45" t="str">
        <f>'Budget Source'!E438</f>
        <v>3101</v>
      </c>
      <c r="E438" s="45" t="str">
        <f t="shared" si="42"/>
        <v/>
      </c>
      <c r="F438" s="2" t="str">
        <f>'Budget Source'!F438</f>
        <v/>
      </c>
      <c r="G438" s="45" t="str">
        <f>IF('Budget Source'!G438="Y",'Budget Source'!F438&amp;'Budget Source'!C438&amp;'Budget Source'!D438,'Budget Source'!B438&amp;'Budget Source'!C438&amp;'Budget Source'!D438)</f>
        <v>2943030</v>
      </c>
      <c r="H438" s="45" t="str">
        <f t="shared" si="43"/>
        <v>29430303101</v>
      </c>
      <c r="I438" s="47">
        <f>'Budget Source'!I438</f>
        <v>0</v>
      </c>
      <c r="J438" s="2">
        <f>'Budget Source'!H438</f>
        <v>0</v>
      </c>
      <c r="K438" s="2" t="str">
        <f t="shared" si="44"/>
        <v/>
      </c>
    </row>
    <row r="439" spans="1:11" x14ac:dyDescent="0.35">
      <c r="A439" s="45" t="str">
        <f>'Budget Source'!B439</f>
        <v>29</v>
      </c>
      <c r="B439" s="45" t="str">
        <f>'Budget Source'!C439</f>
        <v>4</v>
      </c>
      <c r="C439" s="45" t="str">
        <f>'Budget Source'!D439</f>
        <v>3030</v>
      </c>
      <c r="D439" s="45" t="str">
        <f>'Budget Source'!E439</f>
        <v>3300</v>
      </c>
      <c r="E439" s="45" t="str">
        <f t="shared" si="42"/>
        <v/>
      </c>
      <c r="F439" s="2" t="str">
        <f>'Budget Source'!F439</f>
        <v/>
      </c>
      <c r="G439" s="45" t="str">
        <f>IF('Budget Source'!G439="Y",'Budget Source'!F439&amp;'Budget Source'!C439&amp;'Budget Source'!D439,'Budget Source'!B439&amp;'Budget Source'!C439&amp;'Budget Source'!D439)</f>
        <v>2943030</v>
      </c>
      <c r="H439" s="45" t="str">
        <f t="shared" si="43"/>
        <v>29430303300</v>
      </c>
      <c r="I439" s="47">
        <f>'Budget Source'!I439</f>
        <v>0.37940000000000002</v>
      </c>
      <c r="J439" s="2">
        <f>'Budget Source'!H439</f>
        <v>21612686</v>
      </c>
      <c r="K439" s="2" t="str">
        <f t="shared" si="44"/>
        <v/>
      </c>
    </row>
    <row r="440" spans="1:11" x14ac:dyDescent="0.35">
      <c r="A440" s="45" t="str">
        <f>'Budget Source'!B440</f>
        <v>29</v>
      </c>
      <c r="B440" s="45" t="str">
        <f>'Budget Source'!C440</f>
        <v>4</v>
      </c>
      <c r="C440" s="45" t="str">
        <f>'Budget Source'!D440</f>
        <v>3055</v>
      </c>
      <c r="D440" s="45" t="str">
        <f>'Budget Source'!E440</f>
        <v>0022</v>
      </c>
      <c r="E440" s="45" t="str">
        <f t="shared" si="42"/>
        <v/>
      </c>
      <c r="F440" s="2" t="str">
        <f>'Budget Source'!F440</f>
        <v>29</v>
      </c>
      <c r="G440" s="45" t="str">
        <f>IF('Budget Source'!G440="Y",'Budget Source'!F440&amp;'Budget Source'!C440&amp;'Budget Source'!D440,'Budget Source'!B440&amp;'Budget Source'!C440&amp;'Budget Source'!D440)</f>
        <v>2943055</v>
      </c>
      <c r="H440" s="45" t="str">
        <f t="shared" si="43"/>
        <v>29430550022</v>
      </c>
      <c r="I440" s="47">
        <f>'Budget Source'!I440</f>
        <v>0.25</v>
      </c>
      <c r="J440" s="2">
        <f>'Budget Source'!H440</f>
        <v>976842</v>
      </c>
      <c r="K440" s="2" t="str">
        <f t="shared" si="44"/>
        <v>Y</v>
      </c>
    </row>
    <row r="441" spans="1:11" x14ac:dyDescent="0.35">
      <c r="A441" s="45" t="str">
        <f>'Budget Source'!B441</f>
        <v>29</v>
      </c>
      <c r="B441" s="45" t="str">
        <f>'Budget Source'!C441</f>
        <v>4</v>
      </c>
      <c r="C441" s="45" t="str">
        <f>'Budget Source'!D441</f>
        <v>3055</v>
      </c>
      <c r="D441" s="45" t="str">
        <f>'Budget Source'!E441</f>
        <v>0061</v>
      </c>
      <c r="E441" s="45" t="str">
        <f t="shared" si="42"/>
        <v/>
      </c>
      <c r="F441" s="2" t="str">
        <f>'Budget Source'!F441</f>
        <v>29</v>
      </c>
      <c r="G441" s="45" t="str">
        <f>IF('Budget Source'!G441="Y",'Budget Source'!F441&amp;'Budget Source'!C441&amp;'Budget Source'!D441,'Budget Source'!B441&amp;'Budget Source'!C441&amp;'Budget Source'!D441)</f>
        <v>2943055</v>
      </c>
      <c r="H441" s="45" t="str">
        <f t="shared" si="43"/>
        <v>29430550061</v>
      </c>
      <c r="I441" s="47">
        <f>'Budget Source'!I441</f>
        <v>0</v>
      </c>
      <c r="J441" s="2">
        <f>'Budget Source'!H441</f>
        <v>0</v>
      </c>
      <c r="K441" s="2" t="str">
        <f t="shared" si="44"/>
        <v>Y</v>
      </c>
    </row>
    <row r="442" spans="1:11" x14ac:dyDescent="0.35">
      <c r="A442" s="45" t="str">
        <f>'Budget Source'!B442</f>
        <v>29</v>
      </c>
      <c r="B442" s="45" t="str">
        <f>'Budget Source'!C442</f>
        <v>4</v>
      </c>
      <c r="C442" s="45" t="str">
        <f>'Budget Source'!D442</f>
        <v>3055</v>
      </c>
      <c r="D442" s="45" t="str">
        <f>'Budget Source'!E442</f>
        <v>0180</v>
      </c>
      <c r="E442" s="45" t="str">
        <f t="shared" si="42"/>
        <v>8</v>
      </c>
      <c r="F442" s="2" t="str">
        <f>'Budget Source'!F442</f>
        <v>29</v>
      </c>
      <c r="G442" s="45" t="str">
        <f>IF('Budget Source'!G442="Y",'Budget Source'!F442&amp;'Budget Source'!C442&amp;'Budget Source'!D442,'Budget Source'!B442&amp;'Budget Source'!C442&amp;'Budget Source'!D442)</f>
        <v>2943055</v>
      </c>
      <c r="H442" s="45" t="str">
        <f t="shared" si="43"/>
        <v>29430550180</v>
      </c>
      <c r="I442" s="47">
        <f>'Budget Source'!I442</f>
        <v>0.65290000000000004</v>
      </c>
      <c r="J442" s="2">
        <f>'Budget Source'!H442</f>
        <v>2438792</v>
      </c>
      <c r="K442" s="2" t="str">
        <f t="shared" si="44"/>
        <v>Y</v>
      </c>
    </row>
    <row r="443" spans="1:11" x14ac:dyDescent="0.35">
      <c r="A443" s="45" t="str">
        <f>'Budget Source'!B443</f>
        <v>29</v>
      </c>
      <c r="B443" s="45" t="str">
        <f>'Budget Source'!C443</f>
        <v>4</v>
      </c>
      <c r="C443" s="45" t="str">
        <f>'Budget Source'!D443</f>
        <v>3055</v>
      </c>
      <c r="D443" s="45" t="str">
        <f>'Budget Source'!E443</f>
        <v>0186</v>
      </c>
      <c r="E443" s="45" t="str">
        <f t="shared" si="42"/>
        <v>8</v>
      </c>
      <c r="F443" s="2" t="str">
        <f>'Budget Source'!F443</f>
        <v>29</v>
      </c>
      <c r="G443" s="45" t="str">
        <f>IF('Budget Source'!G443="Y",'Budget Source'!F443&amp;'Budget Source'!C443&amp;'Budget Source'!D443,'Budget Source'!B443&amp;'Budget Source'!C443&amp;'Budget Source'!D443)</f>
        <v>2943055</v>
      </c>
      <c r="H443" s="45" t="str">
        <f t="shared" si="43"/>
        <v>29430550186</v>
      </c>
      <c r="I443" s="47">
        <f>'Budget Source'!I443</f>
        <v>7.4999999999999997E-3</v>
      </c>
      <c r="J443" s="2">
        <f>'Budget Source'!H443</f>
        <v>28015</v>
      </c>
      <c r="K443" s="2" t="str">
        <f t="shared" si="44"/>
        <v>Y</v>
      </c>
    </row>
    <row r="444" spans="1:11" x14ac:dyDescent="0.35">
      <c r="A444" s="45" t="str">
        <f>'Budget Source'!B444</f>
        <v>29</v>
      </c>
      <c r="B444" s="45" t="str">
        <f>'Budget Source'!C444</f>
        <v>4</v>
      </c>
      <c r="C444" s="45" t="str">
        <f>'Budget Source'!D444</f>
        <v>3055</v>
      </c>
      <c r="D444" s="45" t="str">
        <f>'Budget Source'!E444</f>
        <v>3101</v>
      </c>
      <c r="E444" s="45" t="str">
        <f t="shared" si="42"/>
        <v/>
      </c>
      <c r="F444" s="2" t="str">
        <f>'Budget Source'!F444</f>
        <v>29</v>
      </c>
      <c r="G444" s="45" t="str">
        <f>IF('Budget Source'!G444="Y",'Budget Source'!F444&amp;'Budget Source'!C444&amp;'Budget Source'!D444,'Budget Source'!B444&amp;'Budget Source'!C444&amp;'Budget Source'!D444)</f>
        <v>2943055</v>
      </c>
      <c r="H444" s="45" t="str">
        <f t="shared" si="43"/>
        <v>29430553101</v>
      </c>
      <c r="I444" s="47">
        <f>'Budget Source'!I444</f>
        <v>0</v>
      </c>
      <c r="J444" s="2">
        <f>'Budget Source'!H444</f>
        <v>0</v>
      </c>
      <c r="K444" s="2" t="str">
        <f t="shared" si="44"/>
        <v>Y</v>
      </c>
    </row>
    <row r="445" spans="1:11" x14ac:dyDescent="0.35">
      <c r="A445" s="45" t="str">
        <f>'Budget Source'!B445</f>
        <v>29</v>
      </c>
      <c r="B445" s="45" t="str">
        <f>'Budget Source'!C445</f>
        <v>4</v>
      </c>
      <c r="C445" s="45" t="str">
        <f>'Budget Source'!D445</f>
        <v>3055</v>
      </c>
      <c r="D445" s="45" t="str">
        <f>'Budget Source'!E445</f>
        <v>3300</v>
      </c>
      <c r="E445" s="45" t="str">
        <f t="shared" si="42"/>
        <v/>
      </c>
      <c r="F445" s="2" t="str">
        <f>'Budget Source'!F445</f>
        <v>29</v>
      </c>
      <c r="G445" s="45" t="str">
        <f>IF('Budget Source'!G445="Y",'Budget Source'!F445&amp;'Budget Source'!C445&amp;'Budget Source'!D445,'Budget Source'!B445&amp;'Budget Source'!C445&amp;'Budget Source'!D445)</f>
        <v>2943055</v>
      </c>
      <c r="H445" s="45" t="str">
        <f t="shared" si="43"/>
        <v>29430553300</v>
      </c>
      <c r="I445" s="47">
        <f>'Budget Source'!I445</f>
        <v>0.42359999999999998</v>
      </c>
      <c r="J445" s="2">
        <f>'Budget Source'!H445</f>
        <v>1582282</v>
      </c>
      <c r="K445" s="2" t="str">
        <f t="shared" si="44"/>
        <v>Y</v>
      </c>
    </row>
    <row r="446" spans="1:11" x14ac:dyDescent="0.35">
      <c r="A446" s="45" t="str">
        <f>'Budget Source'!B446</f>
        <v>29</v>
      </c>
      <c r="B446" s="45" t="str">
        <f>'Budget Source'!C446</f>
        <v>4</v>
      </c>
      <c r="C446" s="45" t="str">
        <f>'Budget Source'!D446</f>
        <v>3060</v>
      </c>
      <c r="D446" s="45" t="str">
        <f>'Budget Source'!E446</f>
        <v>0022</v>
      </c>
      <c r="E446" s="45" t="str">
        <f t="shared" si="42"/>
        <v/>
      </c>
      <c r="F446" s="2" t="str">
        <f>'Budget Source'!F446</f>
        <v/>
      </c>
      <c r="G446" s="45" t="str">
        <f>IF('Budget Source'!G446="Y",'Budget Source'!F446&amp;'Budget Source'!C446&amp;'Budget Source'!D446,'Budget Source'!B446&amp;'Budget Source'!C446&amp;'Budget Source'!D446)</f>
        <v>2943060</v>
      </c>
      <c r="H446" s="45" t="str">
        <f t="shared" si="43"/>
        <v>29430600022</v>
      </c>
      <c r="I446" s="47">
        <f>'Budget Source'!I446</f>
        <v>0.19</v>
      </c>
      <c r="J446" s="2">
        <f>'Budget Source'!H446</f>
        <v>25702125</v>
      </c>
      <c r="K446" s="2" t="str">
        <f t="shared" si="44"/>
        <v/>
      </c>
    </row>
    <row r="447" spans="1:11" x14ac:dyDescent="0.35">
      <c r="A447" s="45" t="str">
        <f>'Budget Source'!B447</f>
        <v>29</v>
      </c>
      <c r="B447" s="45" t="str">
        <f>'Budget Source'!C447</f>
        <v>4</v>
      </c>
      <c r="C447" s="45" t="str">
        <f>'Budget Source'!D447</f>
        <v>3060</v>
      </c>
      <c r="D447" s="45" t="str">
        <f>'Budget Source'!E447</f>
        <v>0025</v>
      </c>
      <c r="E447" s="45" t="str">
        <f t="shared" si="42"/>
        <v/>
      </c>
      <c r="F447" s="2" t="str">
        <f>'Budget Source'!F447</f>
        <v/>
      </c>
      <c r="G447" s="45" t="str">
        <f>IF('Budget Source'!G447="Y",'Budget Source'!F447&amp;'Budget Source'!C447&amp;'Budget Source'!D447,'Budget Source'!B447&amp;'Budget Source'!C447&amp;'Budget Source'!D447)</f>
        <v>2943060</v>
      </c>
      <c r="H447" s="45" t="str">
        <f t="shared" si="43"/>
        <v>29430600025</v>
      </c>
      <c r="I447" s="47">
        <f>'Budget Source'!I447</f>
        <v>4.8000000000000001E-2</v>
      </c>
      <c r="J447" s="2">
        <f>'Budget Source'!H447</f>
        <v>6493168</v>
      </c>
      <c r="K447" s="2" t="str">
        <f t="shared" si="44"/>
        <v/>
      </c>
    </row>
    <row r="448" spans="1:11" x14ac:dyDescent="0.35">
      <c r="A448" s="45" t="str">
        <f>'Budget Source'!B448</f>
        <v>29</v>
      </c>
      <c r="B448" s="45" t="str">
        <f>'Budget Source'!C448</f>
        <v>4</v>
      </c>
      <c r="C448" s="45" t="str">
        <f>'Budget Source'!D448</f>
        <v>3060</v>
      </c>
      <c r="D448" s="45" t="str">
        <f>'Budget Source'!E448</f>
        <v>0061</v>
      </c>
      <c r="E448" s="45" t="str">
        <f t="shared" si="42"/>
        <v/>
      </c>
      <c r="F448" s="2" t="str">
        <f>'Budget Source'!F448</f>
        <v/>
      </c>
      <c r="G448" s="45" t="str">
        <f>IF('Budget Source'!G448="Y",'Budget Source'!F448&amp;'Budget Source'!C448&amp;'Budget Source'!D448,'Budget Source'!B448&amp;'Budget Source'!C448&amp;'Budget Source'!D448)</f>
        <v>2943060</v>
      </c>
      <c r="H448" s="45" t="str">
        <f t="shared" si="43"/>
        <v>29430600061</v>
      </c>
      <c r="I448" s="47">
        <f>'Budget Source'!I448</f>
        <v>0</v>
      </c>
      <c r="J448" s="2">
        <f>'Budget Source'!H448</f>
        <v>0</v>
      </c>
      <c r="K448" s="2" t="str">
        <f t="shared" si="44"/>
        <v/>
      </c>
    </row>
    <row r="449" spans="1:11" x14ac:dyDescent="0.35">
      <c r="A449" s="45" t="str">
        <f>'Budget Source'!B449</f>
        <v>29</v>
      </c>
      <c r="B449" s="45" t="str">
        <f>'Budget Source'!C449</f>
        <v>4</v>
      </c>
      <c r="C449" s="45" t="str">
        <f>'Budget Source'!D449</f>
        <v>3060</v>
      </c>
      <c r="D449" s="45" t="str">
        <f>'Budget Source'!E449</f>
        <v>0180</v>
      </c>
      <c r="E449" s="45" t="str">
        <f t="shared" si="42"/>
        <v>8</v>
      </c>
      <c r="F449" s="2" t="str">
        <f>'Budget Source'!F449</f>
        <v/>
      </c>
      <c r="G449" s="45" t="str">
        <f>IF('Budget Source'!G449="Y",'Budget Source'!F449&amp;'Budget Source'!C449&amp;'Budget Source'!D449,'Budget Source'!B449&amp;'Budget Source'!C449&amp;'Budget Source'!D449)</f>
        <v>2943060</v>
      </c>
      <c r="H449" s="45" t="str">
        <f t="shared" si="43"/>
        <v>29430600180</v>
      </c>
      <c r="I449" s="47">
        <f>'Budget Source'!I449</f>
        <v>0.2989</v>
      </c>
      <c r="J449" s="2">
        <f>'Budget Source'!H449</f>
        <v>32499646</v>
      </c>
      <c r="K449" s="2" t="str">
        <f t="shared" si="44"/>
        <v/>
      </c>
    </row>
    <row r="450" spans="1:11" x14ac:dyDescent="0.35">
      <c r="A450" s="45" t="str">
        <f>'Budget Source'!B450</f>
        <v>29</v>
      </c>
      <c r="B450" s="45" t="str">
        <f>'Budget Source'!C450</f>
        <v>4</v>
      </c>
      <c r="C450" s="45" t="str">
        <f>'Budget Source'!D450</f>
        <v>3060</v>
      </c>
      <c r="D450" s="45" t="str">
        <f>'Budget Source'!E450</f>
        <v>3101</v>
      </c>
      <c r="E450" s="45" t="str">
        <f t="shared" si="42"/>
        <v/>
      </c>
      <c r="F450" s="2" t="str">
        <f>'Budget Source'!F450</f>
        <v/>
      </c>
      <c r="G450" s="45" t="str">
        <f>IF('Budget Source'!G450="Y",'Budget Source'!F450&amp;'Budget Source'!C450&amp;'Budget Source'!D450,'Budget Source'!B450&amp;'Budget Source'!C450&amp;'Budget Source'!D450)</f>
        <v>2943060</v>
      </c>
      <c r="H450" s="45" t="str">
        <f t="shared" si="43"/>
        <v>29430603101</v>
      </c>
      <c r="I450" s="47">
        <f>'Budget Source'!I450</f>
        <v>0</v>
      </c>
      <c r="J450" s="2">
        <f>'Budget Source'!H450</f>
        <v>0</v>
      </c>
      <c r="K450" s="2" t="str">
        <f t="shared" si="44"/>
        <v/>
      </c>
    </row>
    <row r="451" spans="1:11" x14ac:dyDescent="0.35">
      <c r="A451" s="45" t="str">
        <f>'Budget Source'!B451</f>
        <v>29</v>
      </c>
      <c r="B451" s="45" t="str">
        <f>'Budget Source'!C451</f>
        <v>4</v>
      </c>
      <c r="C451" s="45" t="str">
        <f>'Budget Source'!D451</f>
        <v>3060</v>
      </c>
      <c r="D451" s="45" t="str">
        <f>'Budget Source'!E451</f>
        <v>3300</v>
      </c>
      <c r="E451" s="45" t="str">
        <f t="shared" ref="E451:E514" si="45">IF(OR(D451="0187",D451="0287"),"",IF(MID(D451,3,1)="8","8",""))</f>
        <v/>
      </c>
      <c r="F451" s="2" t="str">
        <f>'Budget Source'!F451</f>
        <v/>
      </c>
      <c r="G451" s="45" t="str">
        <f>IF('Budget Source'!G451="Y",'Budget Source'!F451&amp;'Budget Source'!C451&amp;'Budget Source'!D451,'Budget Source'!B451&amp;'Budget Source'!C451&amp;'Budget Source'!D451)</f>
        <v>2943060</v>
      </c>
      <c r="H451" s="45" t="str">
        <f t="shared" ref="H451:H514" si="46">G451&amp;D451</f>
        <v>29430603300</v>
      </c>
      <c r="I451" s="47">
        <f>'Budget Source'!I451</f>
        <v>0.29720000000000002</v>
      </c>
      <c r="J451" s="2">
        <f>'Budget Source'!H451</f>
        <v>32314804</v>
      </c>
      <c r="K451" s="2" t="str">
        <f t="shared" ref="K451:K514" si="47">IF(F451="","",IF(F451=A451,"Y",""))</f>
        <v/>
      </c>
    </row>
    <row r="452" spans="1:11" x14ac:dyDescent="0.35">
      <c r="A452" s="45" t="str">
        <f>'Budget Source'!B452</f>
        <v>29</v>
      </c>
      <c r="B452" s="45" t="str">
        <f>'Budget Source'!C452</f>
        <v>4</v>
      </c>
      <c r="C452" s="45" t="str">
        <f>'Budget Source'!D452</f>
        <v>3070</v>
      </c>
      <c r="D452" s="45" t="str">
        <f>'Budget Source'!E452</f>
        <v>0022</v>
      </c>
      <c r="E452" s="45" t="str">
        <f t="shared" si="45"/>
        <v/>
      </c>
      <c r="F452" s="2" t="str">
        <f>'Budget Source'!F452</f>
        <v/>
      </c>
      <c r="G452" s="45" t="str">
        <f>IF('Budget Source'!G452="Y",'Budget Source'!F452&amp;'Budget Source'!C452&amp;'Budget Source'!D452,'Budget Source'!B452&amp;'Budget Source'!C452&amp;'Budget Source'!D452)</f>
        <v>2943070</v>
      </c>
      <c r="H452" s="45" t="str">
        <f t="shared" si="46"/>
        <v>29430700022</v>
      </c>
      <c r="I452" s="47">
        <f>'Budget Source'!I452</f>
        <v>0.34660000000000002</v>
      </c>
      <c r="J452" s="2">
        <f>'Budget Source'!H452</f>
        <v>20036662</v>
      </c>
      <c r="K452" s="2" t="str">
        <f t="shared" si="47"/>
        <v/>
      </c>
    </row>
    <row r="453" spans="1:11" x14ac:dyDescent="0.35">
      <c r="A453" s="45" t="str">
        <f>'Budget Source'!B453</f>
        <v>29</v>
      </c>
      <c r="B453" s="45" t="str">
        <f>'Budget Source'!C453</f>
        <v>4</v>
      </c>
      <c r="C453" s="45" t="str">
        <f>'Budget Source'!D453</f>
        <v>3070</v>
      </c>
      <c r="D453" s="45" t="str">
        <f>'Budget Source'!E453</f>
        <v>0180</v>
      </c>
      <c r="E453" s="45" t="str">
        <f t="shared" si="45"/>
        <v>8</v>
      </c>
      <c r="F453" s="2" t="str">
        <f>'Budget Source'!F453</f>
        <v/>
      </c>
      <c r="G453" s="45" t="str">
        <f>IF('Budget Source'!G453="Y",'Budget Source'!F453&amp;'Budget Source'!C453&amp;'Budget Source'!D453,'Budget Source'!B453&amp;'Budget Source'!C453&amp;'Budget Source'!D453)</f>
        <v>2943070</v>
      </c>
      <c r="H453" s="45" t="str">
        <f t="shared" si="46"/>
        <v>29430700180</v>
      </c>
      <c r="I453" s="47">
        <f>'Budget Source'!I453</f>
        <v>0.45669999999999999</v>
      </c>
      <c r="J453" s="2">
        <f>'Budget Source'!H453</f>
        <v>22999578</v>
      </c>
      <c r="K453" s="2" t="str">
        <f t="shared" si="47"/>
        <v/>
      </c>
    </row>
    <row r="454" spans="1:11" x14ac:dyDescent="0.35">
      <c r="A454" s="45" t="str">
        <f>'Budget Source'!B454</f>
        <v>29</v>
      </c>
      <c r="B454" s="45" t="str">
        <f>'Budget Source'!C454</f>
        <v>4</v>
      </c>
      <c r="C454" s="45" t="str">
        <f>'Budget Source'!D454</f>
        <v>3070</v>
      </c>
      <c r="D454" s="45" t="str">
        <f>'Budget Source'!E454</f>
        <v>0287</v>
      </c>
      <c r="E454" s="45" t="str">
        <f t="shared" si="45"/>
        <v/>
      </c>
      <c r="F454" s="2" t="str">
        <f>'Budget Source'!F454</f>
        <v/>
      </c>
      <c r="G454" s="45" t="str">
        <f>IF('Budget Source'!G454="Y",'Budget Source'!F454&amp;'Budget Source'!C454&amp;'Budget Source'!D454,'Budget Source'!B454&amp;'Budget Source'!C454&amp;'Budget Source'!D454)</f>
        <v>2943070</v>
      </c>
      <c r="H454" s="45" t="str">
        <f t="shared" si="46"/>
        <v>29430700287</v>
      </c>
      <c r="I454" s="47">
        <f>'Budget Source'!I454</f>
        <v>0.1196</v>
      </c>
      <c r="J454" s="2">
        <f>'Budget Source'!H454</f>
        <v>6913978</v>
      </c>
      <c r="K454" s="2" t="str">
        <f t="shared" si="47"/>
        <v/>
      </c>
    </row>
    <row r="455" spans="1:11" x14ac:dyDescent="0.35">
      <c r="A455" s="45" t="str">
        <f>'Budget Source'!B455</f>
        <v>29</v>
      </c>
      <c r="B455" s="45" t="str">
        <f>'Budget Source'!C455</f>
        <v>4</v>
      </c>
      <c r="C455" s="45" t="str">
        <f>'Budget Source'!D455</f>
        <v>3070</v>
      </c>
      <c r="D455" s="45" t="str">
        <f>'Budget Source'!E455</f>
        <v>3101</v>
      </c>
      <c r="E455" s="45" t="str">
        <f t="shared" si="45"/>
        <v/>
      </c>
      <c r="F455" s="2" t="str">
        <f>'Budget Source'!F455</f>
        <v/>
      </c>
      <c r="G455" s="45" t="str">
        <f>IF('Budget Source'!G455="Y",'Budget Source'!F455&amp;'Budget Source'!C455&amp;'Budget Source'!D455,'Budget Source'!B455&amp;'Budget Source'!C455&amp;'Budget Source'!D455)</f>
        <v>2943070</v>
      </c>
      <c r="H455" s="45" t="str">
        <f t="shared" si="46"/>
        <v>29430703101</v>
      </c>
      <c r="I455" s="47">
        <f>'Budget Source'!I455</f>
        <v>0</v>
      </c>
      <c r="J455" s="2">
        <f>'Budget Source'!H455</f>
        <v>0</v>
      </c>
      <c r="K455" s="2" t="str">
        <f t="shared" si="47"/>
        <v/>
      </c>
    </row>
    <row r="456" spans="1:11" x14ac:dyDescent="0.35">
      <c r="A456" s="45" t="str">
        <f>'Budget Source'!B456</f>
        <v>29</v>
      </c>
      <c r="B456" s="45" t="str">
        <f>'Budget Source'!C456</f>
        <v>4</v>
      </c>
      <c r="C456" s="45" t="str">
        <f>'Budget Source'!D456</f>
        <v>3070</v>
      </c>
      <c r="D456" s="45" t="str">
        <f>'Budget Source'!E456</f>
        <v>3300</v>
      </c>
      <c r="E456" s="45" t="str">
        <f t="shared" si="45"/>
        <v/>
      </c>
      <c r="F456" s="2" t="str">
        <f>'Budget Source'!F456</f>
        <v/>
      </c>
      <c r="G456" s="45" t="str">
        <f>IF('Budget Source'!G456="Y",'Budget Source'!F456&amp;'Budget Source'!C456&amp;'Budget Source'!D456,'Budget Source'!B456&amp;'Budget Source'!C456&amp;'Budget Source'!D456)</f>
        <v>2943070</v>
      </c>
      <c r="H456" s="45" t="str">
        <f t="shared" si="46"/>
        <v>29430703300</v>
      </c>
      <c r="I456" s="47">
        <f>'Budget Source'!I456</f>
        <v>0.34960000000000002</v>
      </c>
      <c r="J456" s="2">
        <f>'Budget Source'!H456</f>
        <v>17605983</v>
      </c>
      <c r="K456" s="2" t="str">
        <f t="shared" si="47"/>
        <v/>
      </c>
    </row>
    <row r="457" spans="1:11" x14ac:dyDescent="0.35">
      <c r="A457" s="45" t="str">
        <f>'Budget Source'!B457</f>
        <v>30</v>
      </c>
      <c r="B457" s="45" t="str">
        <f>'Budget Source'!C457</f>
        <v>4</v>
      </c>
      <c r="C457" s="45" t="str">
        <f>'Budget Source'!D457</f>
        <v>3115</v>
      </c>
      <c r="D457" s="45" t="str">
        <f>'Budget Source'!E457</f>
        <v>0180</v>
      </c>
      <c r="E457" s="45" t="str">
        <f t="shared" si="45"/>
        <v>8</v>
      </c>
      <c r="F457" s="2" t="str">
        <f>'Budget Source'!F457</f>
        <v/>
      </c>
      <c r="G457" s="45" t="str">
        <f>IF('Budget Source'!G457="Y",'Budget Source'!F457&amp;'Budget Source'!C457&amp;'Budget Source'!D457,'Budget Source'!B457&amp;'Budget Source'!C457&amp;'Budget Source'!D457)</f>
        <v>3043115</v>
      </c>
      <c r="H457" s="45" t="str">
        <f t="shared" si="46"/>
        <v>30431150180</v>
      </c>
      <c r="I457" s="47">
        <f>'Budget Source'!I457</f>
        <v>0.62680000000000002</v>
      </c>
      <c r="J457" s="2">
        <f>'Budget Source'!H457</f>
        <v>8458818</v>
      </c>
      <c r="K457" s="2" t="str">
        <f t="shared" si="47"/>
        <v/>
      </c>
    </row>
    <row r="458" spans="1:11" x14ac:dyDescent="0.35">
      <c r="A458" s="45" t="str">
        <f>'Budget Source'!B458</f>
        <v>30</v>
      </c>
      <c r="B458" s="45" t="str">
        <f>'Budget Source'!C458</f>
        <v>4</v>
      </c>
      <c r="C458" s="45" t="str">
        <f>'Budget Source'!D458</f>
        <v>3115</v>
      </c>
      <c r="D458" s="45" t="str">
        <f>'Budget Source'!E458</f>
        <v>3101</v>
      </c>
      <c r="E458" s="45" t="str">
        <f t="shared" si="45"/>
        <v/>
      </c>
      <c r="F458" s="2" t="str">
        <f>'Budget Source'!F458</f>
        <v/>
      </c>
      <c r="G458" s="45" t="str">
        <f>IF('Budget Source'!G458="Y",'Budget Source'!F458&amp;'Budget Source'!C458&amp;'Budget Source'!D458,'Budget Source'!B458&amp;'Budget Source'!C458&amp;'Budget Source'!D458)</f>
        <v>3043115</v>
      </c>
      <c r="H458" s="45" t="str">
        <f t="shared" si="46"/>
        <v>30431153101</v>
      </c>
      <c r="I458" s="47">
        <f>'Budget Source'!I458</f>
        <v>0</v>
      </c>
      <c r="J458" s="2">
        <f>'Budget Source'!H458</f>
        <v>0</v>
      </c>
      <c r="K458" s="2" t="str">
        <f t="shared" si="47"/>
        <v/>
      </c>
    </row>
    <row r="459" spans="1:11" x14ac:dyDescent="0.35">
      <c r="A459" s="45" t="str">
        <f>'Budget Source'!B459</f>
        <v>30</v>
      </c>
      <c r="B459" s="45" t="str">
        <f>'Budget Source'!C459</f>
        <v>4</v>
      </c>
      <c r="C459" s="45" t="str">
        <f>'Budget Source'!D459</f>
        <v>3115</v>
      </c>
      <c r="D459" s="45" t="str">
        <f>'Budget Source'!E459</f>
        <v>3300</v>
      </c>
      <c r="E459" s="45" t="str">
        <f t="shared" si="45"/>
        <v/>
      </c>
      <c r="F459" s="2" t="str">
        <f>'Budget Source'!F459</f>
        <v/>
      </c>
      <c r="G459" s="45" t="str">
        <f>IF('Budget Source'!G459="Y",'Budget Source'!F459&amp;'Budget Source'!C459&amp;'Budget Source'!D459,'Budget Source'!B459&amp;'Budget Source'!C459&amp;'Budget Source'!D459)</f>
        <v>3043115</v>
      </c>
      <c r="H459" s="45" t="str">
        <f t="shared" si="46"/>
        <v>30431153300</v>
      </c>
      <c r="I459" s="47">
        <f>'Budget Source'!I459</f>
        <v>0.42980000000000002</v>
      </c>
      <c r="J459" s="2">
        <f>'Budget Source'!H459</f>
        <v>5800256</v>
      </c>
      <c r="K459" s="2" t="str">
        <f t="shared" si="47"/>
        <v/>
      </c>
    </row>
    <row r="460" spans="1:11" x14ac:dyDescent="0.35">
      <c r="A460" s="45" t="str">
        <f>'Budget Source'!B460</f>
        <v>30</v>
      </c>
      <c r="B460" s="45" t="str">
        <f>'Budget Source'!C460</f>
        <v>4</v>
      </c>
      <c r="C460" s="45" t="str">
        <f>'Budget Source'!D460</f>
        <v>3125</v>
      </c>
      <c r="D460" s="45" t="str">
        <f>'Budget Source'!E460</f>
        <v>0061</v>
      </c>
      <c r="E460" s="45" t="str">
        <f t="shared" si="45"/>
        <v/>
      </c>
      <c r="F460" s="2" t="str">
        <f>'Budget Source'!F460</f>
        <v/>
      </c>
      <c r="G460" s="45" t="str">
        <f>IF('Budget Source'!G460="Y",'Budget Source'!F460&amp;'Budget Source'!C460&amp;'Budget Source'!D460,'Budget Source'!B460&amp;'Budget Source'!C460&amp;'Budget Source'!D460)</f>
        <v>3043125</v>
      </c>
      <c r="H460" s="45" t="str">
        <f t="shared" si="46"/>
        <v>30431250061</v>
      </c>
      <c r="I460" s="47">
        <f>'Budget Source'!I460</f>
        <v>0</v>
      </c>
      <c r="J460" s="2">
        <f>'Budget Source'!H460</f>
        <v>0</v>
      </c>
      <c r="K460" s="2" t="str">
        <f t="shared" si="47"/>
        <v/>
      </c>
    </row>
    <row r="461" spans="1:11" x14ac:dyDescent="0.35">
      <c r="A461" s="45" t="str">
        <f>'Budget Source'!B461</f>
        <v>30</v>
      </c>
      <c r="B461" s="45" t="str">
        <f>'Budget Source'!C461</f>
        <v>4</v>
      </c>
      <c r="C461" s="45" t="str">
        <f>'Budget Source'!D461</f>
        <v>3125</v>
      </c>
      <c r="D461" s="45" t="str">
        <f>'Budget Source'!E461</f>
        <v>0180</v>
      </c>
      <c r="E461" s="45" t="str">
        <f t="shared" si="45"/>
        <v>8</v>
      </c>
      <c r="F461" s="2" t="str">
        <f>'Budget Source'!F461</f>
        <v/>
      </c>
      <c r="G461" s="45" t="str">
        <f>IF('Budget Source'!G461="Y",'Budget Source'!F461&amp;'Budget Source'!C461&amp;'Budget Source'!D461,'Budget Source'!B461&amp;'Budget Source'!C461&amp;'Budget Source'!D461)</f>
        <v>3043125</v>
      </c>
      <c r="H461" s="45" t="str">
        <f t="shared" si="46"/>
        <v>30431250180</v>
      </c>
      <c r="I461" s="47">
        <f>'Budget Source'!I461</f>
        <v>0.58340000000000003</v>
      </c>
      <c r="J461" s="2">
        <f>'Budget Source'!H461</f>
        <v>12690118</v>
      </c>
      <c r="K461" s="2" t="str">
        <f t="shared" si="47"/>
        <v/>
      </c>
    </row>
    <row r="462" spans="1:11" x14ac:dyDescent="0.35">
      <c r="A462" s="45" t="str">
        <f>'Budget Source'!B462</f>
        <v>30</v>
      </c>
      <c r="B462" s="45" t="str">
        <f>'Budget Source'!C462</f>
        <v>4</v>
      </c>
      <c r="C462" s="45" t="str">
        <f>'Budget Source'!D462</f>
        <v>3125</v>
      </c>
      <c r="D462" s="45" t="str">
        <f>'Budget Source'!E462</f>
        <v>3101</v>
      </c>
      <c r="E462" s="45" t="str">
        <f t="shared" si="45"/>
        <v/>
      </c>
      <c r="F462" s="2" t="str">
        <f>'Budget Source'!F462</f>
        <v/>
      </c>
      <c r="G462" s="45" t="str">
        <f>IF('Budget Source'!G462="Y",'Budget Source'!F462&amp;'Budget Source'!C462&amp;'Budget Source'!D462,'Budget Source'!B462&amp;'Budget Source'!C462&amp;'Budget Source'!D462)</f>
        <v>3043125</v>
      </c>
      <c r="H462" s="45" t="str">
        <f t="shared" si="46"/>
        <v>30431253101</v>
      </c>
      <c r="I462" s="47">
        <f>'Budget Source'!I462</f>
        <v>0</v>
      </c>
      <c r="J462" s="2">
        <f>'Budget Source'!H462</f>
        <v>0</v>
      </c>
      <c r="K462" s="2" t="str">
        <f t="shared" si="47"/>
        <v/>
      </c>
    </row>
    <row r="463" spans="1:11" x14ac:dyDescent="0.35">
      <c r="A463" s="45" t="str">
        <f>'Budget Source'!B463</f>
        <v>30</v>
      </c>
      <c r="B463" s="45" t="str">
        <f>'Budget Source'!C463</f>
        <v>4</v>
      </c>
      <c r="C463" s="45" t="str">
        <f>'Budget Source'!D463</f>
        <v>3125</v>
      </c>
      <c r="D463" s="45" t="str">
        <f>'Budget Source'!E463</f>
        <v>3300</v>
      </c>
      <c r="E463" s="45" t="str">
        <f t="shared" si="45"/>
        <v/>
      </c>
      <c r="F463" s="2" t="str">
        <f>'Budget Source'!F463</f>
        <v/>
      </c>
      <c r="G463" s="45" t="str">
        <f>IF('Budget Source'!G463="Y",'Budget Source'!F463&amp;'Budget Source'!C463&amp;'Budget Source'!D463,'Budget Source'!B463&amp;'Budget Source'!C463&amp;'Budget Source'!D463)</f>
        <v>3043125</v>
      </c>
      <c r="H463" s="45" t="str">
        <f t="shared" si="46"/>
        <v>30431253300</v>
      </c>
      <c r="I463" s="47">
        <f>'Budget Source'!I463</f>
        <v>0.35799999999999998</v>
      </c>
      <c r="J463" s="2">
        <f>'Budget Source'!H463</f>
        <v>7787217</v>
      </c>
      <c r="K463" s="2" t="str">
        <f t="shared" si="47"/>
        <v/>
      </c>
    </row>
    <row r="464" spans="1:11" x14ac:dyDescent="0.35">
      <c r="A464" s="45" t="str">
        <f>'Budget Source'!B464</f>
        <v>30</v>
      </c>
      <c r="B464" s="45" t="str">
        <f>'Budget Source'!C464</f>
        <v>4</v>
      </c>
      <c r="C464" s="45" t="str">
        <f>'Budget Source'!D464</f>
        <v>3135</v>
      </c>
      <c r="D464" s="45" t="str">
        <f>'Budget Source'!E464</f>
        <v>0022</v>
      </c>
      <c r="E464" s="45" t="str">
        <f t="shared" si="45"/>
        <v/>
      </c>
      <c r="F464" s="2" t="str">
        <f>'Budget Source'!F464</f>
        <v/>
      </c>
      <c r="G464" s="45" t="str">
        <f>IF('Budget Source'!G464="Y",'Budget Source'!F464&amp;'Budget Source'!C464&amp;'Budget Source'!D464,'Budget Source'!B464&amp;'Budget Source'!C464&amp;'Budget Source'!D464)</f>
        <v>3043135</v>
      </c>
      <c r="H464" s="45" t="str">
        <f t="shared" si="46"/>
        <v>30431350022</v>
      </c>
      <c r="I464" s="47">
        <f>'Budget Source'!I464</f>
        <v>0.1487</v>
      </c>
      <c r="J464" s="2">
        <f>'Budget Source'!H464</f>
        <v>3771289</v>
      </c>
      <c r="K464" s="2" t="str">
        <f t="shared" si="47"/>
        <v/>
      </c>
    </row>
    <row r="465" spans="1:11" x14ac:dyDescent="0.35">
      <c r="A465" s="45" t="str">
        <f>'Budget Source'!B465</f>
        <v>30</v>
      </c>
      <c r="B465" s="45" t="str">
        <f>'Budget Source'!C465</f>
        <v>4</v>
      </c>
      <c r="C465" s="45" t="str">
        <f>'Budget Source'!D465</f>
        <v>3135</v>
      </c>
      <c r="D465" s="45" t="str">
        <f>'Budget Source'!E465</f>
        <v>0061</v>
      </c>
      <c r="E465" s="45" t="str">
        <f t="shared" si="45"/>
        <v/>
      </c>
      <c r="F465" s="2" t="str">
        <f>'Budget Source'!F465</f>
        <v/>
      </c>
      <c r="G465" s="45" t="str">
        <f>IF('Budget Source'!G465="Y",'Budget Source'!F465&amp;'Budget Source'!C465&amp;'Budget Source'!D465,'Budget Source'!B465&amp;'Budget Source'!C465&amp;'Budget Source'!D465)</f>
        <v>3043135</v>
      </c>
      <c r="H465" s="45" t="str">
        <f t="shared" si="46"/>
        <v>30431350061</v>
      </c>
      <c r="I465" s="47">
        <f>'Budget Source'!I465</f>
        <v>0</v>
      </c>
      <c r="J465" s="2">
        <f>'Budget Source'!H465</f>
        <v>0</v>
      </c>
      <c r="K465" s="2" t="str">
        <f t="shared" si="47"/>
        <v/>
      </c>
    </row>
    <row r="466" spans="1:11" x14ac:dyDescent="0.35">
      <c r="A466" s="45" t="str">
        <f>'Budget Source'!B466</f>
        <v>30</v>
      </c>
      <c r="B466" s="45" t="str">
        <f>'Budget Source'!C466</f>
        <v>4</v>
      </c>
      <c r="C466" s="45" t="str">
        <f>'Budget Source'!D466</f>
        <v>3135</v>
      </c>
      <c r="D466" s="45" t="str">
        <f>'Budget Source'!E466</f>
        <v>0180</v>
      </c>
      <c r="E466" s="45" t="str">
        <f t="shared" si="45"/>
        <v>8</v>
      </c>
      <c r="F466" s="2" t="str">
        <f>'Budget Source'!F466</f>
        <v/>
      </c>
      <c r="G466" s="45" t="str">
        <f>IF('Budget Source'!G466="Y",'Budget Source'!F466&amp;'Budget Source'!C466&amp;'Budget Source'!D466,'Budget Source'!B466&amp;'Budget Source'!C466&amp;'Budget Source'!D466)</f>
        <v>3043135</v>
      </c>
      <c r="H466" s="45" t="str">
        <f t="shared" si="46"/>
        <v>30431350180</v>
      </c>
      <c r="I466" s="47">
        <f>'Budget Source'!I466</f>
        <v>1.0876999999999999</v>
      </c>
      <c r="J466" s="2">
        <f>'Budget Source'!H466</f>
        <v>21944318</v>
      </c>
      <c r="K466" s="2" t="str">
        <f t="shared" si="47"/>
        <v/>
      </c>
    </row>
    <row r="467" spans="1:11" x14ac:dyDescent="0.35">
      <c r="A467" s="45" t="str">
        <f>'Budget Source'!B467</f>
        <v>30</v>
      </c>
      <c r="B467" s="45" t="str">
        <f>'Budget Source'!C467</f>
        <v>4</v>
      </c>
      <c r="C467" s="45" t="str">
        <f>'Budget Source'!D467</f>
        <v>3135</v>
      </c>
      <c r="D467" s="45" t="str">
        <f>'Budget Source'!E467</f>
        <v>0186</v>
      </c>
      <c r="E467" s="45" t="str">
        <f t="shared" si="45"/>
        <v>8</v>
      </c>
      <c r="F467" s="2" t="str">
        <f>'Budget Source'!F467</f>
        <v/>
      </c>
      <c r="G467" s="45" t="str">
        <f>IF('Budget Source'!G467="Y",'Budget Source'!F467&amp;'Budget Source'!C467&amp;'Budget Source'!D467,'Budget Source'!B467&amp;'Budget Source'!C467&amp;'Budget Source'!D467)</f>
        <v>3043135</v>
      </c>
      <c r="H467" s="45" t="str">
        <f t="shared" si="46"/>
        <v>30431350186</v>
      </c>
      <c r="I467" s="47">
        <f>'Budget Source'!I467</f>
        <v>1.23E-2</v>
      </c>
      <c r="J467" s="2">
        <f>'Budget Source'!H467</f>
        <v>248152</v>
      </c>
      <c r="K467" s="2" t="str">
        <f t="shared" si="47"/>
        <v/>
      </c>
    </row>
    <row r="468" spans="1:11" x14ac:dyDescent="0.35">
      <c r="A468" s="45" t="str">
        <f>'Budget Source'!B468</f>
        <v>30</v>
      </c>
      <c r="B468" s="45" t="str">
        <f>'Budget Source'!C468</f>
        <v>4</v>
      </c>
      <c r="C468" s="45" t="str">
        <f>'Budget Source'!D468</f>
        <v>3135</v>
      </c>
      <c r="D468" s="45" t="str">
        <f>'Budget Source'!E468</f>
        <v>3101</v>
      </c>
      <c r="E468" s="45" t="str">
        <f t="shared" si="45"/>
        <v/>
      </c>
      <c r="F468" s="2" t="str">
        <f>'Budget Source'!F468</f>
        <v/>
      </c>
      <c r="G468" s="45" t="str">
        <f>IF('Budget Source'!G468="Y",'Budget Source'!F468&amp;'Budget Source'!C468&amp;'Budget Source'!D468,'Budget Source'!B468&amp;'Budget Source'!C468&amp;'Budget Source'!D468)</f>
        <v>3043135</v>
      </c>
      <c r="H468" s="45" t="str">
        <f t="shared" si="46"/>
        <v>30431353101</v>
      </c>
      <c r="I468" s="47">
        <f>'Budget Source'!I468</f>
        <v>0</v>
      </c>
      <c r="J468" s="2">
        <f>'Budget Source'!H468</f>
        <v>0</v>
      </c>
      <c r="K468" s="2" t="str">
        <f t="shared" si="47"/>
        <v/>
      </c>
    </row>
    <row r="469" spans="1:11" x14ac:dyDescent="0.35">
      <c r="A469" s="45" t="str">
        <f>'Budget Source'!B469</f>
        <v>30</v>
      </c>
      <c r="B469" s="45" t="str">
        <f>'Budget Source'!C469</f>
        <v>4</v>
      </c>
      <c r="C469" s="45" t="str">
        <f>'Budget Source'!D469</f>
        <v>3135</v>
      </c>
      <c r="D469" s="45" t="str">
        <f>'Budget Source'!E469</f>
        <v>3300</v>
      </c>
      <c r="E469" s="45" t="str">
        <f t="shared" si="45"/>
        <v/>
      </c>
      <c r="F469" s="2" t="str">
        <f>'Budget Source'!F469</f>
        <v/>
      </c>
      <c r="G469" s="45" t="str">
        <f>IF('Budget Source'!G469="Y",'Budget Source'!F469&amp;'Budget Source'!C469&amp;'Budget Source'!D469,'Budget Source'!B469&amp;'Budget Source'!C469&amp;'Budget Source'!D469)</f>
        <v>3043135</v>
      </c>
      <c r="H469" s="45" t="str">
        <f t="shared" si="46"/>
        <v>30431353300</v>
      </c>
      <c r="I469" s="47">
        <f>'Budget Source'!I469</f>
        <v>0.3044</v>
      </c>
      <c r="J469" s="2">
        <f>'Budget Source'!H469</f>
        <v>6141262</v>
      </c>
      <c r="K469" s="2" t="str">
        <f t="shared" si="47"/>
        <v/>
      </c>
    </row>
    <row r="470" spans="1:11" x14ac:dyDescent="0.35">
      <c r="A470" s="45" t="str">
        <f>'Budget Source'!B470</f>
        <v>30</v>
      </c>
      <c r="B470" s="45" t="str">
        <f>'Budget Source'!C470</f>
        <v>4</v>
      </c>
      <c r="C470" s="45" t="str">
        <f>'Budget Source'!D470</f>
        <v>3145</v>
      </c>
      <c r="D470" s="45" t="str">
        <f>'Budget Source'!E470</f>
        <v>0061</v>
      </c>
      <c r="E470" s="45" t="str">
        <f t="shared" si="45"/>
        <v/>
      </c>
      <c r="F470" s="2" t="str">
        <f>'Budget Source'!F470</f>
        <v/>
      </c>
      <c r="G470" s="45" t="str">
        <f>IF('Budget Source'!G470="Y",'Budget Source'!F470&amp;'Budget Source'!C470&amp;'Budget Source'!D470,'Budget Source'!B470&amp;'Budget Source'!C470&amp;'Budget Source'!D470)</f>
        <v>3043145</v>
      </c>
      <c r="H470" s="45" t="str">
        <f t="shared" si="46"/>
        <v>30431450061</v>
      </c>
      <c r="I470" s="47">
        <f>'Budget Source'!I470</f>
        <v>0</v>
      </c>
      <c r="J470" s="2">
        <f>'Budget Source'!H470</f>
        <v>0</v>
      </c>
      <c r="K470" s="2" t="str">
        <f t="shared" si="47"/>
        <v/>
      </c>
    </row>
    <row r="471" spans="1:11" x14ac:dyDescent="0.35">
      <c r="A471" s="45" t="str">
        <f>'Budget Source'!B471</f>
        <v>30</v>
      </c>
      <c r="B471" s="45" t="str">
        <f>'Budget Source'!C471</f>
        <v>4</v>
      </c>
      <c r="C471" s="45" t="str">
        <f>'Budget Source'!D471</f>
        <v>3145</v>
      </c>
      <c r="D471" s="45" t="str">
        <f>'Budget Source'!E471</f>
        <v>0180</v>
      </c>
      <c r="E471" s="45" t="str">
        <f t="shared" si="45"/>
        <v>8</v>
      </c>
      <c r="F471" s="2" t="str">
        <f>'Budget Source'!F471</f>
        <v/>
      </c>
      <c r="G471" s="45" t="str">
        <f>IF('Budget Source'!G471="Y",'Budget Source'!F471&amp;'Budget Source'!C471&amp;'Budget Source'!D471,'Budget Source'!B471&amp;'Budget Source'!C471&amp;'Budget Source'!D471)</f>
        <v>3043145</v>
      </c>
      <c r="H471" s="45" t="str">
        <f t="shared" si="46"/>
        <v>30431450180</v>
      </c>
      <c r="I471" s="47">
        <f>'Budget Source'!I471</f>
        <v>0.28820000000000001</v>
      </c>
      <c r="J471" s="2">
        <f>'Budget Source'!H471</f>
        <v>1305364</v>
      </c>
      <c r="K471" s="2" t="str">
        <f t="shared" si="47"/>
        <v/>
      </c>
    </row>
    <row r="472" spans="1:11" x14ac:dyDescent="0.35">
      <c r="A472" s="45" t="str">
        <f>'Budget Source'!B472</f>
        <v>30</v>
      </c>
      <c r="B472" s="45" t="str">
        <f>'Budget Source'!C472</f>
        <v>4</v>
      </c>
      <c r="C472" s="45" t="str">
        <f>'Budget Source'!D472</f>
        <v>3145</v>
      </c>
      <c r="D472" s="45" t="str">
        <f>'Budget Source'!E472</f>
        <v>3101</v>
      </c>
      <c r="E472" s="45" t="str">
        <f t="shared" si="45"/>
        <v/>
      </c>
      <c r="F472" s="2" t="str">
        <f>'Budget Source'!F472</f>
        <v/>
      </c>
      <c r="G472" s="45" t="str">
        <f>IF('Budget Source'!G472="Y",'Budget Source'!F472&amp;'Budget Source'!C472&amp;'Budget Source'!D472,'Budget Source'!B472&amp;'Budget Source'!C472&amp;'Budget Source'!D472)</f>
        <v>3043145</v>
      </c>
      <c r="H472" s="45" t="str">
        <f t="shared" si="46"/>
        <v>30431453101</v>
      </c>
      <c r="I472" s="47">
        <f>'Budget Source'!I472</f>
        <v>0</v>
      </c>
      <c r="J472" s="2">
        <f>'Budget Source'!H472</f>
        <v>0</v>
      </c>
      <c r="K472" s="2" t="str">
        <f t="shared" si="47"/>
        <v/>
      </c>
    </row>
    <row r="473" spans="1:11" x14ac:dyDescent="0.35">
      <c r="A473" s="45" t="str">
        <f>'Budget Source'!B473</f>
        <v>30</v>
      </c>
      <c r="B473" s="45" t="str">
        <f>'Budget Source'!C473</f>
        <v>4</v>
      </c>
      <c r="C473" s="45" t="str">
        <f>'Budget Source'!D473</f>
        <v>3145</v>
      </c>
      <c r="D473" s="45" t="str">
        <f>'Budget Source'!E473</f>
        <v>3300</v>
      </c>
      <c r="E473" s="45" t="str">
        <f t="shared" si="45"/>
        <v/>
      </c>
      <c r="F473" s="2" t="str">
        <f>'Budget Source'!F473</f>
        <v/>
      </c>
      <c r="G473" s="45" t="str">
        <f>IF('Budget Source'!G473="Y",'Budget Source'!F473&amp;'Budget Source'!C473&amp;'Budget Source'!D473,'Budget Source'!B473&amp;'Budget Source'!C473&amp;'Budget Source'!D473)</f>
        <v>3043145</v>
      </c>
      <c r="H473" s="45" t="str">
        <f t="shared" si="46"/>
        <v>30431453300</v>
      </c>
      <c r="I473" s="47">
        <f>'Budget Source'!I473</f>
        <v>0.5333</v>
      </c>
      <c r="J473" s="2">
        <f>'Budget Source'!H473</f>
        <v>2415512</v>
      </c>
      <c r="K473" s="2" t="str">
        <f t="shared" si="47"/>
        <v/>
      </c>
    </row>
    <row r="474" spans="1:11" x14ac:dyDescent="0.35">
      <c r="A474" s="45" t="str">
        <f>'Budget Source'!B474</f>
        <v>31</v>
      </c>
      <c r="B474" s="45" t="str">
        <f>'Budget Source'!C474</f>
        <v>4</v>
      </c>
      <c r="C474" s="45" t="str">
        <f>'Budget Source'!D474</f>
        <v>1300</v>
      </c>
      <c r="D474" s="45" t="str">
        <f>'Budget Source'!E474</f>
        <v>0061</v>
      </c>
      <c r="E474" s="45" t="str">
        <f t="shared" si="45"/>
        <v/>
      </c>
      <c r="F474" s="2" t="str">
        <f>'Budget Source'!F474</f>
        <v>13</v>
      </c>
      <c r="G474" s="45" t="str">
        <f>IF('Budget Source'!G474="Y",'Budget Source'!F474&amp;'Budget Source'!C474&amp;'Budget Source'!D474,'Budget Source'!B474&amp;'Budget Source'!C474&amp;'Budget Source'!D474)</f>
        <v>1341300</v>
      </c>
      <c r="H474" s="45" t="str">
        <f t="shared" si="46"/>
        <v>13413000061</v>
      </c>
      <c r="I474" s="47">
        <f>'Budget Source'!I474</f>
        <v>0</v>
      </c>
      <c r="J474" s="2">
        <f>'Budget Source'!H474</f>
        <v>0</v>
      </c>
      <c r="K474" s="2" t="str">
        <f t="shared" si="47"/>
        <v/>
      </c>
    </row>
    <row r="475" spans="1:11" x14ac:dyDescent="0.35">
      <c r="A475" s="45" t="str">
        <f>'Budget Source'!B475</f>
        <v>31</v>
      </c>
      <c r="B475" s="45" t="str">
        <f>'Budget Source'!C475</f>
        <v>4</v>
      </c>
      <c r="C475" s="45" t="str">
        <f>'Budget Source'!D475</f>
        <v>1300</v>
      </c>
      <c r="D475" s="45" t="str">
        <f>'Budget Source'!E475</f>
        <v>0180</v>
      </c>
      <c r="E475" s="45" t="str">
        <f t="shared" si="45"/>
        <v>8</v>
      </c>
      <c r="F475" s="2" t="str">
        <f>'Budget Source'!F475</f>
        <v>13</v>
      </c>
      <c r="G475" s="45" t="str">
        <f>IF('Budget Source'!G475="Y",'Budget Source'!F475&amp;'Budget Source'!C475&amp;'Budget Source'!D475,'Budget Source'!B475&amp;'Budget Source'!C475&amp;'Budget Source'!D475)</f>
        <v>1341300</v>
      </c>
      <c r="H475" s="45" t="str">
        <f t="shared" si="46"/>
        <v>13413000180</v>
      </c>
      <c r="I475" s="47">
        <f>'Budget Source'!I475</f>
        <v>0.26479999999999998</v>
      </c>
      <c r="J475" s="2">
        <f>'Budget Source'!H475</f>
        <v>20900</v>
      </c>
      <c r="K475" s="2" t="str">
        <f t="shared" si="47"/>
        <v/>
      </c>
    </row>
    <row r="476" spans="1:11" x14ac:dyDescent="0.35">
      <c r="A476" s="45" t="str">
        <f>'Budget Source'!B476</f>
        <v>31</v>
      </c>
      <c r="B476" s="45" t="str">
        <f>'Budget Source'!C476</f>
        <v>4</v>
      </c>
      <c r="C476" s="45" t="str">
        <f>'Budget Source'!D476</f>
        <v>1300</v>
      </c>
      <c r="D476" s="45" t="str">
        <f>'Budget Source'!E476</f>
        <v>3101</v>
      </c>
      <c r="E476" s="45" t="str">
        <f t="shared" si="45"/>
        <v/>
      </c>
      <c r="F476" s="2" t="str">
        <f>'Budget Source'!F476</f>
        <v>13</v>
      </c>
      <c r="G476" s="45" t="str">
        <f>IF('Budget Source'!G476="Y",'Budget Source'!F476&amp;'Budget Source'!C476&amp;'Budget Source'!D476,'Budget Source'!B476&amp;'Budget Source'!C476&amp;'Budget Source'!D476)</f>
        <v>1341300</v>
      </c>
      <c r="H476" s="45" t="str">
        <f t="shared" si="46"/>
        <v>13413003101</v>
      </c>
      <c r="I476" s="47">
        <f>'Budget Source'!I476</f>
        <v>0</v>
      </c>
      <c r="J476" s="2">
        <f>'Budget Source'!H476</f>
        <v>0</v>
      </c>
      <c r="K476" s="2" t="str">
        <f t="shared" si="47"/>
        <v/>
      </c>
    </row>
    <row r="477" spans="1:11" x14ac:dyDescent="0.35">
      <c r="A477" s="45" t="str">
        <f>'Budget Source'!B477</f>
        <v>31</v>
      </c>
      <c r="B477" s="45" t="str">
        <f>'Budget Source'!C477</f>
        <v>4</v>
      </c>
      <c r="C477" s="45" t="str">
        <f>'Budget Source'!D477</f>
        <v>1300</v>
      </c>
      <c r="D477" s="45" t="str">
        <f>'Budget Source'!E477</f>
        <v>3300</v>
      </c>
      <c r="E477" s="45" t="str">
        <f t="shared" si="45"/>
        <v/>
      </c>
      <c r="F477" s="2" t="str">
        <f>'Budget Source'!F477</f>
        <v>13</v>
      </c>
      <c r="G477" s="45" t="str">
        <f>IF('Budget Source'!G477="Y",'Budget Source'!F477&amp;'Budget Source'!C477&amp;'Budget Source'!D477,'Budget Source'!B477&amp;'Budget Source'!C477&amp;'Budget Source'!D477)</f>
        <v>1341300</v>
      </c>
      <c r="H477" s="45" t="str">
        <f t="shared" si="46"/>
        <v>13413003300</v>
      </c>
      <c r="I477" s="47">
        <f>'Budget Source'!I477</f>
        <v>0.85750000000000004</v>
      </c>
      <c r="J477" s="2">
        <f>'Budget Source'!H477</f>
        <v>67680</v>
      </c>
      <c r="K477" s="2" t="str">
        <f t="shared" si="47"/>
        <v/>
      </c>
    </row>
    <row r="478" spans="1:11" x14ac:dyDescent="0.35">
      <c r="A478" s="45" t="str">
        <f>'Budget Source'!B478</f>
        <v>31</v>
      </c>
      <c r="B478" s="45" t="str">
        <f>'Budget Source'!C478</f>
        <v>4</v>
      </c>
      <c r="C478" s="45" t="str">
        <f>'Budget Source'!D478</f>
        <v>3160</v>
      </c>
      <c r="D478" s="45" t="str">
        <f>'Budget Source'!E478</f>
        <v>0022</v>
      </c>
      <c r="E478" s="45" t="str">
        <f t="shared" si="45"/>
        <v/>
      </c>
      <c r="F478" s="2" t="str">
        <f>'Budget Source'!F478</f>
        <v/>
      </c>
      <c r="G478" s="45" t="str">
        <f>IF('Budget Source'!G478="Y",'Budget Source'!F478&amp;'Budget Source'!C478&amp;'Budget Source'!D478,'Budget Source'!B478&amp;'Budget Source'!C478&amp;'Budget Source'!D478)</f>
        <v>3143160</v>
      </c>
      <c r="H478" s="45" t="str">
        <f t="shared" si="46"/>
        <v>31431600022</v>
      </c>
      <c r="I478" s="47">
        <f>'Budget Source'!I478</f>
        <v>0.13539999999999999</v>
      </c>
      <c r="J478" s="2">
        <f>'Budget Source'!H478</f>
        <v>409968</v>
      </c>
      <c r="K478" s="2" t="str">
        <f t="shared" si="47"/>
        <v/>
      </c>
    </row>
    <row r="479" spans="1:11" x14ac:dyDescent="0.35">
      <c r="A479" s="45" t="str">
        <f>'Budget Source'!B479</f>
        <v>31</v>
      </c>
      <c r="B479" s="45" t="str">
        <f>'Budget Source'!C479</f>
        <v>4</v>
      </c>
      <c r="C479" s="45" t="str">
        <f>'Budget Source'!D479</f>
        <v>3160</v>
      </c>
      <c r="D479" s="45" t="str">
        <f>'Budget Source'!E479</f>
        <v>0180</v>
      </c>
      <c r="E479" s="45" t="str">
        <f t="shared" si="45"/>
        <v>8</v>
      </c>
      <c r="F479" s="2" t="str">
        <f>'Budget Source'!F479</f>
        <v/>
      </c>
      <c r="G479" s="45" t="str">
        <f>IF('Budget Source'!G479="Y",'Budget Source'!F479&amp;'Budget Source'!C479&amp;'Budget Source'!D479,'Budget Source'!B479&amp;'Budget Source'!C479&amp;'Budget Source'!D479)</f>
        <v>3143160</v>
      </c>
      <c r="H479" s="45" t="str">
        <f t="shared" si="46"/>
        <v>31431600180</v>
      </c>
      <c r="I479" s="47">
        <f>'Budget Source'!I479</f>
        <v>6.2799999999999995E-2</v>
      </c>
      <c r="J479" s="2">
        <f>'Budget Source'!H479</f>
        <v>190147</v>
      </c>
      <c r="K479" s="2" t="str">
        <f t="shared" si="47"/>
        <v/>
      </c>
    </row>
    <row r="480" spans="1:11" x14ac:dyDescent="0.35">
      <c r="A480" s="45" t="str">
        <f>'Budget Source'!B480</f>
        <v>31</v>
      </c>
      <c r="B480" s="45" t="str">
        <f>'Budget Source'!C480</f>
        <v>4</v>
      </c>
      <c r="C480" s="45" t="str">
        <f>'Budget Source'!D480</f>
        <v>3160</v>
      </c>
      <c r="D480" s="45" t="str">
        <f>'Budget Source'!E480</f>
        <v>3101</v>
      </c>
      <c r="E480" s="45" t="str">
        <f t="shared" si="45"/>
        <v/>
      </c>
      <c r="F480" s="2" t="str">
        <f>'Budget Source'!F480</f>
        <v/>
      </c>
      <c r="G480" s="45" t="str">
        <f>IF('Budget Source'!G480="Y",'Budget Source'!F480&amp;'Budget Source'!C480&amp;'Budget Source'!D480,'Budget Source'!B480&amp;'Budget Source'!C480&amp;'Budget Source'!D480)</f>
        <v>3143160</v>
      </c>
      <c r="H480" s="45" t="str">
        <f t="shared" si="46"/>
        <v>31431603101</v>
      </c>
      <c r="I480" s="47">
        <f>'Budget Source'!I480</f>
        <v>0</v>
      </c>
      <c r="J480" s="2">
        <f>'Budget Source'!H480</f>
        <v>0</v>
      </c>
      <c r="K480" s="2" t="str">
        <f t="shared" si="47"/>
        <v/>
      </c>
    </row>
    <row r="481" spans="1:11" x14ac:dyDescent="0.35">
      <c r="A481" s="45" t="str">
        <f>'Budget Source'!B481</f>
        <v>31</v>
      </c>
      <c r="B481" s="45" t="str">
        <f>'Budget Source'!C481</f>
        <v>4</v>
      </c>
      <c r="C481" s="45" t="str">
        <f>'Budget Source'!D481</f>
        <v>3160</v>
      </c>
      <c r="D481" s="45" t="str">
        <f>'Budget Source'!E481</f>
        <v>3300</v>
      </c>
      <c r="E481" s="45" t="str">
        <f t="shared" si="45"/>
        <v/>
      </c>
      <c r="F481" s="2" t="str">
        <f>'Budget Source'!F481</f>
        <v/>
      </c>
      <c r="G481" s="45" t="str">
        <f>IF('Budget Source'!G481="Y",'Budget Source'!F481&amp;'Budget Source'!C481&amp;'Budget Source'!D481,'Budget Source'!B481&amp;'Budget Source'!C481&amp;'Budget Source'!D481)</f>
        <v>3143160</v>
      </c>
      <c r="H481" s="45" t="str">
        <f t="shared" si="46"/>
        <v>31431603300</v>
      </c>
      <c r="I481" s="47">
        <f>'Budget Source'!I481</f>
        <v>0.33119999999999999</v>
      </c>
      <c r="J481" s="2">
        <f>'Budget Source'!H481</f>
        <v>1002816</v>
      </c>
      <c r="K481" s="2" t="str">
        <f t="shared" si="47"/>
        <v/>
      </c>
    </row>
    <row r="482" spans="1:11" x14ac:dyDescent="0.35">
      <c r="A482" s="45" t="str">
        <f>'Budget Source'!B482</f>
        <v>31</v>
      </c>
      <c r="B482" s="45" t="str">
        <f>'Budget Source'!C482</f>
        <v>4</v>
      </c>
      <c r="C482" s="45" t="str">
        <f>'Budget Source'!D482</f>
        <v>3180</v>
      </c>
      <c r="D482" s="45" t="str">
        <f>'Budget Source'!E482</f>
        <v>0180</v>
      </c>
      <c r="E482" s="45" t="str">
        <f t="shared" si="45"/>
        <v>8</v>
      </c>
      <c r="F482" s="2" t="str">
        <f>'Budget Source'!F482</f>
        <v/>
      </c>
      <c r="G482" s="45" t="str">
        <f>IF('Budget Source'!G482="Y",'Budget Source'!F482&amp;'Budget Source'!C482&amp;'Budget Source'!D482,'Budget Source'!B482&amp;'Budget Source'!C482&amp;'Budget Source'!D482)</f>
        <v>3143180</v>
      </c>
      <c r="H482" s="45" t="str">
        <f t="shared" si="46"/>
        <v>31431800180</v>
      </c>
      <c r="I482" s="47">
        <f>'Budget Source'!I482</f>
        <v>0.30280000000000001</v>
      </c>
      <c r="J482" s="2">
        <f>'Budget Source'!H482</f>
        <v>2169505</v>
      </c>
      <c r="K482" s="2" t="str">
        <f t="shared" si="47"/>
        <v/>
      </c>
    </row>
    <row r="483" spans="1:11" x14ac:dyDescent="0.35">
      <c r="A483" s="45" t="str">
        <f>'Budget Source'!B483</f>
        <v>31</v>
      </c>
      <c r="B483" s="45" t="str">
        <f>'Budget Source'!C483</f>
        <v>4</v>
      </c>
      <c r="C483" s="45" t="str">
        <f>'Budget Source'!D483</f>
        <v>3180</v>
      </c>
      <c r="D483" s="45" t="str">
        <f>'Budget Source'!E483</f>
        <v>3101</v>
      </c>
      <c r="E483" s="45" t="str">
        <f t="shared" si="45"/>
        <v/>
      </c>
      <c r="F483" s="2" t="str">
        <f>'Budget Source'!F483</f>
        <v/>
      </c>
      <c r="G483" s="45" t="str">
        <f>IF('Budget Source'!G483="Y",'Budget Source'!F483&amp;'Budget Source'!C483&amp;'Budget Source'!D483,'Budget Source'!B483&amp;'Budget Source'!C483&amp;'Budget Source'!D483)</f>
        <v>3143180</v>
      </c>
      <c r="H483" s="45" t="str">
        <f t="shared" si="46"/>
        <v>31431803101</v>
      </c>
      <c r="I483" s="47">
        <f>'Budget Source'!I483</f>
        <v>0</v>
      </c>
      <c r="J483" s="2">
        <f>'Budget Source'!H483</f>
        <v>0</v>
      </c>
      <c r="K483" s="2" t="str">
        <f t="shared" si="47"/>
        <v/>
      </c>
    </row>
    <row r="484" spans="1:11" x14ac:dyDescent="0.35">
      <c r="A484" s="45" t="str">
        <f>'Budget Source'!B484</f>
        <v>31</v>
      </c>
      <c r="B484" s="45" t="str">
        <f>'Budget Source'!C484</f>
        <v>4</v>
      </c>
      <c r="C484" s="45" t="str">
        <f>'Budget Source'!D484</f>
        <v>3180</v>
      </c>
      <c r="D484" s="45" t="str">
        <f>'Budget Source'!E484</f>
        <v>3300</v>
      </c>
      <c r="E484" s="45" t="str">
        <f t="shared" si="45"/>
        <v/>
      </c>
      <c r="F484" s="2" t="str">
        <f>'Budget Source'!F484</f>
        <v/>
      </c>
      <c r="G484" s="45" t="str">
        <f>IF('Budget Source'!G484="Y",'Budget Source'!F484&amp;'Budget Source'!C484&amp;'Budget Source'!D484,'Budget Source'!B484&amp;'Budget Source'!C484&amp;'Budget Source'!D484)</f>
        <v>3143180</v>
      </c>
      <c r="H484" s="45" t="str">
        <f t="shared" si="46"/>
        <v>31431803300</v>
      </c>
      <c r="I484" s="47">
        <f>'Budget Source'!I484</f>
        <v>0.44719999999999999</v>
      </c>
      <c r="J484" s="2">
        <f>'Budget Source'!H484</f>
        <v>3204103</v>
      </c>
      <c r="K484" s="2" t="str">
        <f t="shared" si="47"/>
        <v/>
      </c>
    </row>
    <row r="485" spans="1:11" x14ac:dyDescent="0.35">
      <c r="A485" s="45" t="str">
        <f>'Budget Source'!B485</f>
        <v>31</v>
      </c>
      <c r="B485" s="45" t="str">
        <f>'Budget Source'!C485</f>
        <v>4</v>
      </c>
      <c r="C485" s="45" t="str">
        <f>'Budget Source'!D485</f>
        <v>3190</v>
      </c>
      <c r="D485" s="45" t="str">
        <f>'Budget Source'!E485</f>
        <v>0180</v>
      </c>
      <c r="E485" s="45" t="str">
        <f t="shared" si="45"/>
        <v>8</v>
      </c>
      <c r="F485" s="2" t="str">
        <f>'Budget Source'!F485</f>
        <v/>
      </c>
      <c r="G485" s="45" t="str">
        <f>IF('Budget Source'!G485="Y",'Budget Source'!F485&amp;'Budget Source'!C485&amp;'Budget Source'!D485,'Budget Source'!B485&amp;'Budget Source'!C485&amp;'Budget Source'!D485)</f>
        <v>3143190</v>
      </c>
      <c r="H485" s="45" t="str">
        <f t="shared" si="46"/>
        <v>31431900180</v>
      </c>
      <c r="I485" s="47">
        <f>'Budget Source'!I485</f>
        <v>0.1323</v>
      </c>
      <c r="J485" s="2">
        <f>'Budget Source'!H485</f>
        <v>1922213</v>
      </c>
      <c r="K485" s="2" t="str">
        <f t="shared" si="47"/>
        <v/>
      </c>
    </row>
    <row r="486" spans="1:11" x14ac:dyDescent="0.35">
      <c r="A486" s="45" t="str">
        <f>'Budget Source'!B486</f>
        <v>31</v>
      </c>
      <c r="B486" s="45" t="str">
        <f>'Budget Source'!C486</f>
        <v>4</v>
      </c>
      <c r="C486" s="45" t="str">
        <f>'Budget Source'!D486</f>
        <v>3190</v>
      </c>
      <c r="D486" s="45" t="str">
        <f>'Budget Source'!E486</f>
        <v>3101</v>
      </c>
      <c r="E486" s="45" t="str">
        <f t="shared" si="45"/>
        <v/>
      </c>
      <c r="F486" s="2" t="str">
        <f>'Budget Source'!F486</f>
        <v/>
      </c>
      <c r="G486" s="45" t="str">
        <f>IF('Budget Source'!G486="Y",'Budget Source'!F486&amp;'Budget Source'!C486&amp;'Budget Source'!D486,'Budget Source'!B486&amp;'Budget Source'!C486&amp;'Budget Source'!D486)</f>
        <v>3143190</v>
      </c>
      <c r="H486" s="45" t="str">
        <f t="shared" si="46"/>
        <v>31431903101</v>
      </c>
      <c r="I486" s="47">
        <f>'Budget Source'!I486</f>
        <v>0</v>
      </c>
      <c r="J486" s="2">
        <f>'Budget Source'!H486</f>
        <v>0</v>
      </c>
      <c r="K486" s="2" t="str">
        <f t="shared" si="47"/>
        <v/>
      </c>
    </row>
    <row r="487" spans="1:11" x14ac:dyDescent="0.35">
      <c r="A487" s="45" t="str">
        <f>'Budget Source'!B487</f>
        <v>31</v>
      </c>
      <c r="B487" s="45" t="str">
        <f>'Budget Source'!C487</f>
        <v>4</v>
      </c>
      <c r="C487" s="45" t="str">
        <f>'Budget Source'!D487</f>
        <v>3190</v>
      </c>
      <c r="D487" s="45" t="str">
        <f>'Budget Source'!E487</f>
        <v>3300</v>
      </c>
      <c r="E487" s="45" t="str">
        <f t="shared" si="45"/>
        <v/>
      </c>
      <c r="F487" s="2" t="str">
        <f>'Budget Source'!F487</f>
        <v/>
      </c>
      <c r="G487" s="45" t="str">
        <f>IF('Budget Source'!G487="Y",'Budget Source'!F487&amp;'Budget Source'!C487&amp;'Budget Source'!D487,'Budget Source'!B487&amp;'Budget Source'!C487&amp;'Budget Source'!D487)</f>
        <v>3143190</v>
      </c>
      <c r="H487" s="45" t="str">
        <f t="shared" si="46"/>
        <v>31431903300</v>
      </c>
      <c r="I487" s="47">
        <f>'Budget Source'!I487</f>
        <v>0.41649999999999998</v>
      </c>
      <c r="J487" s="2">
        <f>'Budget Source'!H487</f>
        <v>6051412</v>
      </c>
      <c r="K487" s="2" t="str">
        <f t="shared" si="47"/>
        <v/>
      </c>
    </row>
    <row r="488" spans="1:11" x14ac:dyDescent="0.35">
      <c r="A488" s="45" t="str">
        <f>'Budget Source'!B488</f>
        <v>32</v>
      </c>
      <c r="B488" s="45" t="str">
        <f>'Budget Source'!C488</f>
        <v>4</v>
      </c>
      <c r="C488" s="45" t="str">
        <f>'Budget Source'!D488</f>
        <v>3295</v>
      </c>
      <c r="D488" s="45" t="str">
        <f>'Budget Source'!E488</f>
        <v>0061</v>
      </c>
      <c r="E488" s="45" t="str">
        <f t="shared" si="45"/>
        <v/>
      </c>
      <c r="F488" s="2" t="str">
        <f>'Budget Source'!F488</f>
        <v/>
      </c>
      <c r="G488" s="45" t="str">
        <f>IF('Budget Source'!G488="Y",'Budget Source'!F488&amp;'Budget Source'!C488&amp;'Budget Source'!D488,'Budget Source'!B488&amp;'Budget Source'!C488&amp;'Budget Source'!D488)</f>
        <v>3243295</v>
      </c>
      <c r="H488" s="45" t="str">
        <f t="shared" si="46"/>
        <v>32432950061</v>
      </c>
      <c r="I488" s="47">
        <f>'Budget Source'!I488</f>
        <v>0</v>
      </c>
      <c r="J488" s="2">
        <f>'Budget Source'!H488</f>
        <v>0</v>
      </c>
      <c r="K488" s="2" t="str">
        <f t="shared" si="47"/>
        <v/>
      </c>
    </row>
    <row r="489" spans="1:11" x14ac:dyDescent="0.35">
      <c r="A489" s="45" t="str">
        <f>'Budget Source'!B489</f>
        <v>32</v>
      </c>
      <c r="B489" s="45" t="str">
        <f>'Budget Source'!C489</f>
        <v>4</v>
      </c>
      <c r="C489" s="45" t="str">
        <f>'Budget Source'!D489</f>
        <v>3295</v>
      </c>
      <c r="D489" s="45" t="str">
        <f>'Budget Source'!E489</f>
        <v>0180</v>
      </c>
      <c r="E489" s="45" t="str">
        <f t="shared" si="45"/>
        <v>8</v>
      </c>
      <c r="F489" s="2" t="str">
        <f>'Budget Source'!F489</f>
        <v/>
      </c>
      <c r="G489" s="45" t="str">
        <f>IF('Budget Source'!G489="Y",'Budget Source'!F489&amp;'Budget Source'!C489&amp;'Budget Source'!D489,'Budget Source'!B489&amp;'Budget Source'!C489&amp;'Budget Source'!D489)</f>
        <v>3243295</v>
      </c>
      <c r="H489" s="45" t="str">
        <f t="shared" si="46"/>
        <v>32432950180</v>
      </c>
      <c r="I489" s="47">
        <f>'Budget Source'!I489</f>
        <v>0.77780000000000005</v>
      </c>
      <c r="J489" s="2">
        <f>'Budget Source'!H489</f>
        <v>7613663</v>
      </c>
      <c r="K489" s="2" t="str">
        <f t="shared" si="47"/>
        <v/>
      </c>
    </row>
    <row r="490" spans="1:11" x14ac:dyDescent="0.35">
      <c r="A490" s="45" t="str">
        <f>'Budget Source'!B490</f>
        <v>32</v>
      </c>
      <c r="B490" s="45" t="str">
        <f>'Budget Source'!C490</f>
        <v>4</v>
      </c>
      <c r="C490" s="45" t="str">
        <f>'Budget Source'!D490</f>
        <v>3295</v>
      </c>
      <c r="D490" s="45" t="str">
        <f>'Budget Source'!E490</f>
        <v>3101</v>
      </c>
      <c r="E490" s="45" t="str">
        <f t="shared" si="45"/>
        <v/>
      </c>
      <c r="F490" s="2" t="str">
        <f>'Budget Source'!F490</f>
        <v/>
      </c>
      <c r="G490" s="45" t="str">
        <f>IF('Budget Source'!G490="Y",'Budget Source'!F490&amp;'Budget Source'!C490&amp;'Budget Source'!D490,'Budget Source'!B490&amp;'Budget Source'!C490&amp;'Budget Source'!D490)</f>
        <v>3243295</v>
      </c>
      <c r="H490" s="45" t="str">
        <f t="shared" si="46"/>
        <v>32432953101</v>
      </c>
      <c r="I490" s="47">
        <f>'Budget Source'!I490</f>
        <v>0</v>
      </c>
      <c r="J490" s="2">
        <f>'Budget Source'!H490</f>
        <v>0</v>
      </c>
      <c r="K490" s="2" t="str">
        <f t="shared" si="47"/>
        <v/>
      </c>
    </row>
    <row r="491" spans="1:11" x14ac:dyDescent="0.35">
      <c r="A491" s="45" t="str">
        <f>'Budget Source'!B491</f>
        <v>32</v>
      </c>
      <c r="B491" s="45" t="str">
        <f>'Budget Source'!C491</f>
        <v>4</v>
      </c>
      <c r="C491" s="45" t="str">
        <f>'Budget Source'!D491</f>
        <v>3295</v>
      </c>
      <c r="D491" s="45" t="str">
        <f>'Budget Source'!E491</f>
        <v>3300</v>
      </c>
      <c r="E491" s="45" t="str">
        <f t="shared" si="45"/>
        <v/>
      </c>
      <c r="F491" s="2" t="str">
        <f>'Budget Source'!F491</f>
        <v/>
      </c>
      <c r="G491" s="45" t="str">
        <f>IF('Budget Source'!G491="Y",'Budget Source'!F491&amp;'Budget Source'!C491&amp;'Budget Source'!D491,'Budget Source'!B491&amp;'Budget Source'!C491&amp;'Budget Source'!D491)</f>
        <v>3243295</v>
      </c>
      <c r="H491" s="45" t="str">
        <f t="shared" si="46"/>
        <v>32432953300</v>
      </c>
      <c r="I491" s="47">
        <f>'Budget Source'!I491</f>
        <v>0.4793</v>
      </c>
      <c r="J491" s="2">
        <f>'Budget Source'!H491</f>
        <v>4691731</v>
      </c>
      <c r="K491" s="2" t="str">
        <f t="shared" si="47"/>
        <v/>
      </c>
    </row>
    <row r="492" spans="1:11" x14ac:dyDescent="0.35">
      <c r="A492" s="45" t="str">
        <f>'Budget Source'!B492</f>
        <v>32</v>
      </c>
      <c r="B492" s="45" t="str">
        <f>'Budget Source'!C492</f>
        <v>4</v>
      </c>
      <c r="C492" s="45" t="str">
        <f>'Budget Source'!D492</f>
        <v>3305</v>
      </c>
      <c r="D492" s="45" t="str">
        <f>'Budget Source'!E492</f>
        <v>0180</v>
      </c>
      <c r="E492" s="45" t="str">
        <f t="shared" si="45"/>
        <v>8</v>
      </c>
      <c r="F492" s="2" t="str">
        <f>'Budget Source'!F492</f>
        <v/>
      </c>
      <c r="G492" s="45" t="str">
        <f>IF('Budget Source'!G492="Y",'Budget Source'!F492&amp;'Budget Source'!C492&amp;'Budget Source'!D492,'Budget Source'!B492&amp;'Budget Source'!C492&amp;'Budget Source'!D492)</f>
        <v>3243305</v>
      </c>
      <c r="H492" s="45" t="str">
        <f t="shared" si="46"/>
        <v>32433050180</v>
      </c>
      <c r="I492" s="47">
        <f>'Budget Source'!I492</f>
        <v>1.0113000000000001</v>
      </c>
      <c r="J492" s="2">
        <f>'Budget Source'!H492</f>
        <v>37799505</v>
      </c>
      <c r="K492" s="2" t="str">
        <f t="shared" si="47"/>
        <v/>
      </c>
    </row>
    <row r="493" spans="1:11" x14ac:dyDescent="0.35">
      <c r="A493" s="45" t="str">
        <f>'Budget Source'!B493</f>
        <v>32</v>
      </c>
      <c r="B493" s="45" t="str">
        <f>'Budget Source'!C493</f>
        <v>4</v>
      </c>
      <c r="C493" s="45" t="str">
        <f>'Budget Source'!D493</f>
        <v>3305</v>
      </c>
      <c r="D493" s="45" t="str">
        <f>'Budget Source'!E493</f>
        <v>3101</v>
      </c>
      <c r="E493" s="45" t="str">
        <f t="shared" si="45"/>
        <v/>
      </c>
      <c r="F493" s="2" t="str">
        <f>'Budget Source'!F493</f>
        <v/>
      </c>
      <c r="G493" s="45" t="str">
        <f>IF('Budget Source'!G493="Y",'Budget Source'!F493&amp;'Budget Source'!C493&amp;'Budget Source'!D493,'Budget Source'!B493&amp;'Budget Source'!C493&amp;'Budget Source'!D493)</f>
        <v>3243305</v>
      </c>
      <c r="H493" s="45" t="str">
        <f t="shared" si="46"/>
        <v>32433053101</v>
      </c>
      <c r="I493" s="47">
        <f>'Budget Source'!I493</f>
        <v>0</v>
      </c>
      <c r="J493" s="2">
        <f>'Budget Source'!H493</f>
        <v>0</v>
      </c>
      <c r="K493" s="2" t="str">
        <f t="shared" si="47"/>
        <v/>
      </c>
    </row>
    <row r="494" spans="1:11" x14ac:dyDescent="0.35">
      <c r="A494" s="45" t="str">
        <f>'Budget Source'!B494</f>
        <v>32</v>
      </c>
      <c r="B494" s="45" t="str">
        <f>'Budget Source'!C494</f>
        <v>4</v>
      </c>
      <c r="C494" s="45" t="str">
        <f>'Budget Source'!D494</f>
        <v>3305</v>
      </c>
      <c r="D494" s="45" t="str">
        <f>'Budget Source'!E494</f>
        <v>3300</v>
      </c>
      <c r="E494" s="45" t="str">
        <f t="shared" si="45"/>
        <v/>
      </c>
      <c r="F494" s="2" t="str">
        <f>'Budget Source'!F494</f>
        <v/>
      </c>
      <c r="G494" s="45" t="str">
        <f>IF('Budget Source'!G494="Y",'Budget Source'!F494&amp;'Budget Source'!C494&amp;'Budget Source'!D494,'Budget Source'!B494&amp;'Budget Source'!C494&amp;'Budget Source'!D494)</f>
        <v>3243305</v>
      </c>
      <c r="H494" s="45" t="str">
        <f t="shared" si="46"/>
        <v>32433053300</v>
      </c>
      <c r="I494" s="47">
        <f>'Budget Source'!I494</f>
        <v>0.45140000000000002</v>
      </c>
      <c r="J494" s="2">
        <f>'Budget Source'!H494</f>
        <v>16872042</v>
      </c>
      <c r="K494" s="2" t="str">
        <f t="shared" si="47"/>
        <v/>
      </c>
    </row>
    <row r="495" spans="1:11" x14ac:dyDescent="0.35">
      <c r="A495" s="45" t="str">
        <f>'Budget Source'!B495</f>
        <v>32</v>
      </c>
      <c r="B495" s="45" t="str">
        <f>'Budget Source'!C495</f>
        <v>4</v>
      </c>
      <c r="C495" s="45" t="str">
        <f>'Budget Source'!D495</f>
        <v>3315</v>
      </c>
      <c r="D495" s="45" t="str">
        <f>'Budget Source'!E495</f>
        <v>0022</v>
      </c>
      <c r="E495" s="45" t="str">
        <f t="shared" si="45"/>
        <v/>
      </c>
      <c r="F495" s="2" t="str">
        <f>'Budget Source'!F495</f>
        <v/>
      </c>
      <c r="G495" s="45" t="str">
        <f>IF('Budget Source'!G495="Y",'Budget Source'!F495&amp;'Budget Source'!C495&amp;'Budget Source'!D495,'Budget Source'!B495&amp;'Budget Source'!C495&amp;'Budget Source'!D495)</f>
        <v>3243315</v>
      </c>
      <c r="H495" s="45" t="str">
        <f t="shared" si="46"/>
        <v>32433150022</v>
      </c>
      <c r="I495" s="47">
        <f>'Budget Source'!I495</f>
        <v>0.24</v>
      </c>
      <c r="J495" s="2">
        <f>'Budget Source'!H495</f>
        <v>11440927</v>
      </c>
      <c r="K495" s="2" t="str">
        <f t="shared" si="47"/>
        <v/>
      </c>
    </row>
    <row r="496" spans="1:11" x14ac:dyDescent="0.35">
      <c r="A496" s="45" t="str">
        <f>'Budget Source'!B496</f>
        <v>32</v>
      </c>
      <c r="B496" s="45" t="str">
        <f>'Budget Source'!C496</f>
        <v>4</v>
      </c>
      <c r="C496" s="45" t="str">
        <f>'Budget Source'!D496</f>
        <v>3315</v>
      </c>
      <c r="D496" s="45" t="str">
        <f>'Budget Source'!E496</f>
        <v>0180</v>
      </c>
      <c r="E496" s="45" t="str">
        <f t="shared" si="45"/>
        <v>8</v>
      </c>
      <c r="F496" s="2" t="str">
        <f>'Budget Source'!F496</f>
        <v/>
      </c>
      <c r="G496" s="45" t="str">
        <f>IF('Budget Source'!G496="Y",'Budget Source'!F496&amp;'Budget Source'!C496&amp;'Budget Source'!D496,'Budget Source'!B496&amp;'Budget Source'!C496&amp;'Budget Source'!D496)</f>
        <v>3243315</v>
      </c>
      <c r="H496" s="45" t="str">
        <f t="shared" si="46"/>
        <v>32433150180</v>
      </c>
      <c r="I496" s="47">
        <f>'Budget Source'!I496</f>
        <v>0.97799999999999998</v>
      </c>
      <c r="J496" s="2">
        <f>'Budget Source'!H496</f>
        <v>40362707</v>
      </c>
      <c r="K496" s="2" t="str">
        <f t="shared" si="47"/>
        <v/>
      </c>
    </row>
    <row r="497" spans="1:11" x14ac:dyDescent="0.35">
      <c r="A497" s="45" t="str">
        <f>'Budget Source'!B497</f>
        <v>32</v>
      </c>
      <c r="B497" s="45" t="str">
        <f>'Budget Source'!C497</f>
        <v>4</v>
      </c>
      <c r="C497" s="45" t="str">
        <f>'Budget Source'!D497</f>
        <v>3315</v>
      </c>
      <c r="D497" s="45" t="str">
        <f>'Budget Source'!E497</f>
        <v>3101</v>
      </c>
      <c r="E497" s="45" t="str">
        <f t="shared" si="45"/>
        <v/>
      </c>
      <c r="F497" s="2" t="str">
        <f>'Budget Source'!F497</f>
        <v/>
      </c>
      <c r="G497" s="45" t="str">
        <f>IF('Budget Source'!G497="Y",'Budget Source'!F497&amp;'Budget Source'!C497&amp;'Budget Source'!D497,'Budget Source'!B497&amp;'Budget Source'!C497&amp;'Budget Source'!D497)</f>
        <v>3243315</v>
      </c>
      <c r="H497" s="45" t="str">
        <f t="shared" si="46"/>
        <v>32433153101</v>
      </c>
      <c r="I497" s="47">
        <f>'Budget Source'!I497</f>
        <v>0</v>
      </c>
      <c r="J497" s="2">
        <f>'Budget Source'!H497</f>
        <v>0</v>
      </c>
      <c r="K497" s="2" t="str">
        <f t="shared" si="47"/>
        <v/>
      </c>
    </row>
    <row r="498" spans="1:11" x14ac:dyDescent="0.35">
      <c r="A498" s="45" t="str">
        <f>'Budget Source'!B498</f>
        <v>32</v>
      </c>
      <c r="B498" s="45" t="str">
        <f>'Budget Source'!C498</f>
        <v>4</v>
      </c>
      <c r="C498" s="45" t="str">
        <f>'Budget Source'!D498</f>
        <v>3315</v>
      </c>
      <c r="D498" s="45" t="str">
        <f>'Budget Source'!E498</f>
        <v>3300</v>
      </c>
      <c r="E498" s="45" t="str">
        <f t="shared" si="45"/>
        <v/>
      </c>
      <c r="F498" s="2" t="str">
        <f>'Budget Source'!F498</f>
        <v/>
      </c>
      <c r="G498" s="45" t="str">
        <f>IF('Budget Source'!G498="Y",'Budget Source'!F498&amp;'Budget Source'!C498&amp;'Budget Source'!D498,'Budget Source'!B498&amp;'Budget Source'!C498&amp;'Budget Source'!D498)</f>
        <v>3243315</v>
      </c>
      <c r="H498" s="45" t="str">
        <f t="shared" si="46"/>
        <v>32433153300</v>
      </c>
      <c r="I498" s="47">
        <f>'Budget Source'!I498</f>
        <v>0.4597</v>
      </c>
      <c r="J498" s="2">
        <f>'Budget Source'!H498</f>
        <v>18972123</v>
      </c>
      <c r="K498" s="2" t="str">
        <f t="shared" si="47"/>
        <v/>
      </c>
    </row>
    <row r="499" spans="1:11" x14ac:dyDescent="0.35">
      <c r="A499" s="45" t="str">
        <f>'Budget Source'!B499</f>
        <v>32</v>
      </c>
      <c r="B499" s="45" t="str">
        <f>'Budget Source'!C499</f>
        <v>4</v>
      </c>
      <c r="C499" s="45" t="str">
        <f>'Budget Source'!D499</f>
        <v>3325</v>
      </c>
      <c r="D499" s="45" t="str">
        <f>'Budget Source'!E499</f>
        <v>0061</v>
      </c>
      <c r="E499" s="45" t="str">
        <f t="shared" si="45"/>
        <v/>
      </c>
      <c r="F499" s="2" t="str">
        <f>'Budget Source'!F499</f>
        <v/>
      </c>
      <c r="G499" s="45" t="str">
        <f>IF('Budget Source'!G499="Y",'Budget Source'!F499&amp;'Budget Source'!C499&amp;'Budget Source'!D499,'Budget Source'!B499&amp;'Budget Source'!C499&amp;'Budget Source'!D499)</f>
        <v>3243325</v>
      </c>
      <c r="H499" s="45" t="str">
        <f t="shared" si="46"/>
        <v>32433250061</v>
      </c>
      <c r="I499" s="47">
        <f>'Budget Source'!I499</f>
        <v>0</v>
      </c>
      <c r="J499" s="2">
        <f>'Budget Source'!H499</f>
        <v>0</v>
      </c>
      <c r="K499" s="2" t="str">
        <f t="shared" si="47"/>
        <v/>
      </c>
    </row>
    <row r="500" spans="1:11" x14ac:dyDescent="0.35">
      <c r="A500" s="45" t="str">
        <f>'Budget Source'!B500</f>
        <v>32</v>
      </c>
      <c r="B500" s="45" t="str">
        <f>'Budget Source'!C500</f>
        <v>4</v>
      </c>
      <c r="C500" s="45" t="str">
        <f>'Budget Source'!D500</f>
        <v>3325</v>
      </c>
      <c r="D500" s="45" t="str">
        <f>'Budget Source'!E500</f>
        <v>0180</v>
      </c>
      <c r="E500" s="45" t="str">
        <f t="shared" si="45"/>
        <v>8</v>
      </c>
      <c r="F500" s="2" t="str">
        <f>'Budget Source'!F500</f>
        <v/>
      </c>
      <c r="G500" s="45" t="str">
        <f>IF('Budget Source'!G500="Y",'Budget Source'!F500&amp;'Budget Source'!C500&amp;'Budget Source'!D500,'Budget Source'!B500&amp;'Budget Source'!C500&amp;'Budget Source'!D500)</f>
        <v>3243325</v>
      </c>
      <c r="H500" s="45" t="str">
        <f t="shared" si="46"/>
        <v>32433250180</v>
      </c>
      <c r="I500" s="47">
        <f>'Budget Source'!I500</f>
        <v>0.87</v>
      </c>
      <c r="J500" s="2">
        <f>'Budget Source'!H500</f>
        <v>9840655</v>
      </c>
      <c r="K500" s="2" t="str">
        <f t="shared" si="47"/>
        <v/>
      </c>
    </row>
    <row r="501" spans="1:11" x14ac:dyDescent="0.35">
      <c r="A501" s="45" t="str">
        <f>'Budget Source'!B501</f>
        <v>32</v>
      </c>
      <c r="B501" s="45" t="str">
        <f>'Budget Source'!C501</f>
        <v>4</v>
      </c>
      <c r="C501" s="45" t="str">
        <f>'Budget Source'!D501</f>
        <v>3325</v>
      </c>
      <c r="D501" s="45" t="str">
        <f>'Budget Source'!E501</f>
        <v>3101</v>
      </c>
      <c r="E501" s="45" t="str">
        <f t="shared" si="45"/>
        <v/>
      </c>
      <c r="F501" s="2" t="str">
        <f>'Budget Source'!F501</f>
        <v/>
      </c>
      <c r="G501" s="45" t="str">
        <f>IF('Budget Source'!G501="Y",'Budget Source'!F501&amp;'Budget Source'!C501&amp;'Budget Source'!D501,'Budget Source'!B501&amp;'Budget Source'!C501&amp;'Budget Source'!D501)</f>
        <v>3243325</v>
      </c>
      <c r="H501" s="45" t="str">
        <f t="shared" si="46"/>
        <v>32433253101</v>
      </c>
      <c r="I501" s="47">
        <f>'Budget Source'!I501</f>
        <v>0</v>
      </c>
      <c r="J501" s="2">
        <f>'Budget Source'!H501</f>
        <v>0</v>
      </c>
      <c r="K501" s="2" t="str">
        <f t="shared" si="47"/>
        <v/>
      </c>
    </row>
    <row r="502" spans="1:11" x14ac:dyDescent="0.35">
      <c r="A502" s="45" t="str">
        <f>'Budget Source'!B502</f>
        <v>32</v>
      </c>
      <c r="B502" s="45" t="str">
        <f>'Budget Source'!C502</f>
        <v>4</v>
      </c>
      <c r="C502" s="45" t="str">
        <f>'Budget Source'!D502</f>
        <v>3325</v>
      </c>
      <c r="D502" s="45" t="str">
        <f>'Budget Source'!E502</f>
        <v>3300</v>
      </c>
      <c r="E502" s="45" t="str">
        <f t="shared" si="45"/>
        <v/>
      </c>
      <c r="F502" s="2" t="str">
        <f>'Budget Source'!F502</f>
        <v/>
      </c>
      <c r="G502" s="45" t="str">
        <f>IF('Budget Source'!G502="Y",'Budget Source'!F502&amp;'Budget Source'!C502&amp;'Budget Source'!D502,'Budget Source'!B502&amp;'Budget Source'!C502&amp;'Budget Source'!D502)</f>
        <v>3243325</v>
      </c>
      <c r="H502" s="45" t="str">
        <f t="shared" si="46"/>
        <v>32433253300</v>
      </c>
      <c r="I502" s="47">
        <f>'Budget Source'!I502</f>
        <v>0.40460000000000002</v>
      </c>
      <c r="J502" s="2">
        <f>'Budget Source'!H502</f>
        <v>4576470</v>
      </c>
      <c r="K502" s="2" t="str">
        <f t="shared" si="47"/>
        <v/>
      </c>
    </row>
    <row r="503" spans="1:11" x14ac:dyDescent="0.35">
      <c r="A503" s="45" t="str">
        <f>'Budget Source'!B503</f>
        <v>32</v>
      </c>
      <c r="B503" s="45" t="str">
        <f>'Budget Source'!C503</f>
        <v>4</v>
      </c>
      <c r="C503" s="45" t="str">
        <f>'Budget Source'!D503</f>
        <v>3330</v>
      </c>
      <c r="D503" s="45" t="str">
        <f>'Budget Source'!E503</f>
        <v>0180</v>
      </c>
      <c r="E503" s="45" t="str">
        <f t="shared" si="45"/>
        <v>8</v>
      </c>
      <c r="F503" s="2" t="str">
        <f>'Budget Source'!F503</f>
        <v/>
      </c>
      <c r="G503" s="45" t="str">
        <f>IF('Budget Source'!G503="Y",'Budget Source'!F503&amp;'Budget Source'!C503&amp;'Budget Source'!D503,'Budget Source'!B503&amp;'Budget Source'!C503&amp;'Budget Source'!D503)</f>
        <v>3243330</v>
      </c>
      <c r="H503" s="45" t="str">
        <f t="shared" si="46"/>
        <v>32433300180</v>
      </c>
      <c r="I503" s="47">
        <f>'Budget Source'!I503</f>
        <v>0.51900000000000002</v>
      </c>
      <c r="J503" s="2">
        <f>'Budget Source'!H503</f>
        <v>17080936</v>
      </c>
      <c r="K503" s="2" t="str">
        <f t="shared" si="47"/>
        <v/>
      </c>
    </row>
    <row r="504" spans="1:11" x14ac:dyDescent="0.35">
      <c r="A504" s="45" t="str">
        <f>'Budget Source'!B504</f>
        <v>32</v>
      </c>
      <c r="B504" s="45" t="str">
        <f>'Budget Source'!C504</f>
        <v>4</v>
      </c>
      <c r="C504" s="45" t="str">
        <f>'Budget Source'!D504</f>
        <v>3330</v>
      </c>
      <c r="D504" s="45" t="str">
        <f>'Budget Source'!E504</f>
        <v>3101</v>
      </c>
      <c r="E504" s="45" t="str">
        <f t="shared" si="45"/>
        <v/>
      </c>
      <c r="F504" s="2" t="str">
        <f>'Budget Source'!F504</f>
        <v/>
      </c>
      <c r="G504" s="45" t="str">
        <f>IF('Budget Source'!G504="Y",'Budget Source'!F504&amp;'Budget Source'!C504&amp;'Budget Source'!D504,'Budget Source'!B504&amp;'Budget Source'!C504&amp;'Budget Source'!D504)</f>
        <v>3243330</v>
      </c>
      <c r="H504" s="45" t="str">
        <f t="shared" si="46"/>
        <v>32433303101</v>
      </c>
      <c r="I504" s="47">
        <f>'Budget Source'!I504</f>
        <v>0</v>
      </c>
      <c r="J504" s="2">
        <f>'Budget Source'!H504</f>
        <v>0</v>
      </c>
      <c r="K504" s="2" t="str">
        <f t="shared" si="47"/>
        <v/>
      </c>
    </row>
    <row r="505" spans="1:11" x14ac:dyDescent="0.35">
      <c r="A505" s="45" t="str">
        <f>'Budget Source'!B505</f>
        <v>32</v>
      </c>
      <c r="B505" s="45" t="str">
        <f>'Budget Source'!C505</f>
        <v>4</v>
      </c>
      <c r="C505" s="45" t="str">
        <f>'Budget Source'!D505</f>
        <v>3330</v>
      </c>
      <c r="D505" s="45" t="str">
        <f>'Budget Source'!E505</f>
        <v>3300</v>
      </c>
      <c r="E505" s="45" t="str">
        <f t="shared" si="45"/>
        <v/>
      </c>
      <c r="F505" s="2" t="str">
        <f>'Budget Source'!F505</f>
        <v/>
      </c>
      <c r="G505" s="45" t="str">
        <f>IF('Budget Source'!G505="Y",'Budget Source'!F505&amp;'Budget Source'!C505&amp;'Budget Source'!D505,'Budget Source'!B505&amp;'Budget Source'!C505&amp;'Budget Source'!D505)</f>
        <v>3243330</v>
      </c>
      <c r="H505" s="45" t="str">
        <f t="shared" si="46"/>
        <v>32433303300</v>
      </c>
      <c r="I505" s="47">
        <f>'Budget Source'!I505</f>
        <v>0.28470000000000001</v>
      </c>
      <c r="J505" s="2">
        <f>'Budget Source'!H505</f>
        <v>9369832</v>
      </c>
      <c r="K505" s="2" t="str">
        <f t="shared" si="47"/>
        <v/>
      </c>
    </row>
    <row r="506" spans="1:11" x14ac:dyDescent="0.35">
      <c r="A506" s="45" t="str">
        <f>'Budget Source'!B506</f>
        <v>32</v>
      </c>
      <c r="B506" s="45" t="str">
        <f>'Budget Source'!C506</f>
        <v>4</v>
      </c>
      <c r="C506" s="45" t="str">
        <f>'Budget Source'!D506</f>
        <v>3335</v>
      </c>
      <c r="D506" s="45" t="str">
        <f>'Budget Source'!E506</f>
        <v>0061</v>
      </c>
      <c r="E506" s="45" t="str">
        <f t="shared" si="45"/>
        <v/>
      </c>
      <c r="F506" s="2" t="str">
        <f>'Budget Source'!F506</f>
        <v/>
      </c>
      <c r="G506" s="45" t="str">
        <f>IF('Budget Source'!G506="Y",'Budget Source'!F506&amp;'Budget Source'!C506&amp;'Budget Source'!D506,'Budget Source'!B506&amp;'Budget Source'!C506&amp;'Budget Source'!D506)</f>
        <v>3243335</v>
      </c>
      <c r="H506" s="45" t="str">
        <f t="shared" si="46"/>
        <v>32433350061</v>
      </c>
      <c r="I506" s="47">
        <f>'Budget Source'!I506</f>
        <v>0</v>
      </c>
      <c r="J506" s="2">
        <f>'Budget Source'!H506</f>
        <v>0</v>
      </c>
      <c r="K506" s="2" t="str">
        <f t="shared" si="47"/>
        <v/>
      </c>
    </row>
    <row r="507" spans="1:11" x14ac:dyDescent="0.35">
      <c r="A507" s="45" t="str">
        <f>'Budget Source'!B507</f>
        <v>32</v>
      </c>
      <c r="B507" s="45" t="str">
        <f>'Budget Source'!C507</f>
        <v>4</v>
      </c>
      <c r="C507" s="45" t="str">
        <f>'Budget Source'!D507</f>
        <v>3335</v>
      </c>
      <c r="D507" s="45" t="str">
        <f>'Budget Source'!E507</f>
        <v>0180</v>
      </c>
      <c r="E507" s="45" t="str">
        <f t="shared" si="45"/>
        <v>8</v>
      </c>
      <c r="F507" s="2" t="str">
        <f>'Budget Source'!F507</f>
        <v/>
      </c>
      <c r="G507" s="45" t="str">
        <f>IF('Budget Source'!G507="Y",'Budget Source'!F507&amp;'Budget Source'!C507&amp;'Budget Source'!D507,'Budget Source'!B507&amp;'Budget Source'!C507&amp;'Budget Source'!D507)</f>
        <v>3243335</v>
      </c>
      <c r="H507" s="45" t="str">
        <f t="shared" si="46"/>
        <v>32433350180</v>
      </c>
      <c r="I507" s="47">
        <f>'Budget Source'!I507</f>
        <v>0.56710000000000005</v>
      </c>
      <c r="J507" s="2">
        <f>'Budget Source'!H507</f>
        <v>4524464</v>
      </c>
      <c r="K507" s="2" t="str">
        <f t="shared" si="47"/>
        <v/>
      </c>
    </row>
    <row r="508" spans="1:11" x14ac:dyDescent="0.35">
      <c r="A508" s="45" t="str">
        <f>'Budget Source'!B508</f>
        <v>32</v>
      </c>
      <c r="B508" s="45" t="str">
        <f>'Budget Source'!C508</f>
        <v>4</v>
      </c>
      <c r="C508" s="45" t="str">
        <f>'Budget Source'!D508</f>
        <v>3335</v>
      </c>
      <c r="D508" s="45" t="str">
        <f>'Budget Source'!E508</f>
        <v>3101</v>
      </c>
      <c r="E508" s="45" t="str">
        <f t="shared" si="45"/>
        <v/>
      </c>
      <c r="F508" s="2" t="str">
        <f>'Budget Source'!F508</f>
        <v/>
      </c>
      <c r="G508" s="45" t="str">
        <f>IF('Budget Source'!G508="Y",'Budget Source'!F508&amp;'Budget Source'!C508&amp;'Budget Source'!D508,'Budget Source'!B508&amp;'Budget Source'!C508&amp;'Budget Source'!D508)</f>
        <v>3243335</v>
      </c>
      <c r="H508" s="45" t="str">
        <f t="shared" si="46"/>
        <v>32433353101</v>
      </c>
      <c r="I508" s="47">
        <f>'Budget Source'!I508</f>
        <v>0</v>
      </c>
      <c r="J508" s="2">
        <f>'Budget Source'!H508</f>
        <v>0</v>
      </c>
      <c r="K508" s="2" t="str">
        <f t="shared" si="47"/>
        <v/>
      </c>
    </row>
    <row r="509" spans="1:11" x14ac:dyDescent="0.35">
      <c r="A509" s="45" t="str">
        <f>'Budget Source'!B509</f>
        <v>32</v>
      </c>
      <c r="B509" s="45" t="str">
        <f>'Budget Source'!C509</f>
        <v>4</v>
      </c>
      <c r="C509" s="45" t="str">
        <f>'Budget Source'!D509</f>
        <v>3335</v>
      </c>
      <c r="D509" s="45" t="str">
        <f>'Budget Source'!E509</f>
        <v>3300</v>
      </c>
      <c r="E509" s="45" t="str">
        <f t="shared" si="45"/>
        <v/>
      </c>
      <c r="F509" s="2" t="str">
        <f>'Budget Source'!F509</f>
        <v/>
      </c>
      <c r="G509" s="45" t="str">
        <f>IF('Budget Source'!G509="Y",'Budget Source'!F509&amp;'Budget Source'!C509&amp;'Budget Source'!D509,'Budget Source'!B509&amp;'Budget Source'!C509&amp;'Budget Source'!D509)</f>
        <v>3243335</v>
      </c>
      <c r="H509" s="45" t="str">
        <f t="shared" si="46"/>
        <v>32433353300</v>
      </c>
      <c r="I509" s="47">
        <f>'Budget Source'!I509</f>
        <v>0.38179999999999997</v>
      </c>
      <c r="J509" s="2">
        <f>'Budget Source'!H509</f>
        <v>3046094</v>
      </c>
      <c r="K509" s="2" t="str">
        <f t="shared" si="47"/>
        <v/>
      </c>
    </row>
    <row r="510" spans="1:11" x14ac:dyDescent="0.35">
      <c r="A510" s="45" t="str">
        <f>'Budget Source'!B510</f>
        <v>33</v>
      </c>
      <c r="B510" s="45" t="str">
        <f>'Budget Source'!C510</f>
        <v>4</v>
      </c>
      <c r="C510" s="45" t="str">
        <f>'Budget Source'!D510</f>
        <v>3405</v>
      </c>
      <c r="D510" s="45" t="str">
        <f>'Budget Source'!E510</f>
        <v>0061</v>
      </c>
      <c r="E510" s="45" t="str">
        <f t="shared" si="45"/>
        <v/>
      </c>
      <c r="F510" s="2" t="str">
        <f>'Budget Source'!F510</f>
        <v/>
      </c>
      <c r="G510" s="45" t="str">
        <f>IF('Budget Source'!G510="Y",'Budget Source'!F510&amp;'Budget Source'!C510&amp;'Budget Source'!D510,'Budget Source'!B510&amp;'Budget Source'!C510&amp;'Budget Source'!D510)</f>
        <v>3343405</v>
      </c>
      <c r="H510" s="45" t="str">
        <f t="shared" si="46"/>
        <v>33434050061</v>
      </c>
      <c r="I510" s="47">
        <f>'Budget Source'!I510</f>
        <v>0</v>
      </c>
      <c r="J510" s="2">
        <f>'Budget Source'!H510</f>
        <v>0</v>
      </c>
      <c r="K510" s="2" t="str">
        <f t="shared" si="47"/>
        <v/>
      </c>
    </row>
    <row r="511" spans="1:11" x14ac:dyDescent="0.35">
      <c r="A511" s="45" t="str">
        <f>'Budget Source'!B511</f>
        <v>33</v>
      </c>
      <c r="B511" s="45" t="str">
        <f>'Budget Source'!C511</f>
        <v>4</v>
      </c>
      <c r="C511" s="45" t="str">
        <f>'Budget Source'!D511</f>
        <v>3405</v>
      </c>
      <c r="D511" s="45" t="str">
        <f>'Budget Source'!E511</f>
        <v>0180</v>
      </c>
      <c r="E511" s="45" t="str">
        <f t="shared" si="45"/>
        <v>8</v>
      </c>
      <c r="F511" s="2" t="str">
        <f>'Budget Source'!F511</f>
        <v/>
      </c>
      <c r="G511" s="45" t="str">
        <f>IF('Budget Source'!G511="Y",'Budget Source'!F511&amp;'Budget Source'!C511&amp;'Budget Source'!D511,'Budget Source'!B511&amp;'Budget Source'!C511&amp;'Budget Source'!D511)</f>
        <v>3343405</v>
      </c>
      <c r="H511" s="45" t="str">
        <f t="shared" si="46"/>
        <v>33434050180</v>
      </c>
      <c r="I511" s="47">
        <f>'Budget Source'!I511</f>
        <v>0.93740000000000001</v>
      </c>
      <c r="J511" s="2">
        <f>'Budget Source'!H511</f>
        <v>1775898</v>
      </c>
      <c r="K511" s="2" t="str">
        <f t="shared" si="47"/>
        <v/>
      </c>
    </row>
    <row r="512" spans="1:11" x14ac:dyDescent="0.35">
      <c r="A512" s="45" t="str">
        <f>'Budget Source'!B512</f>
        <v>33</v>
      </c>
      <c r="B512" s="45" t="str">
        <f>'Budget Source'!C512</f>
        <v>4</v>
      </c>
      <c r="C512" s="45" t="str">
        <f>'Budget Source'!D512</f>
        <v>3405</v>
      </c>
      <c r="D512" s="45" t="str">
        <f>'Budget Source'!E512</f>
        <v>3101</v>
      </c>
      <c r="E512" s="45" t="str">
        <f t="shared" si="45"/>
        <v/>
      </c>
      <c r="F512" s="2" t="str">
        <f>'Budget Source'!F512</f>
        <v/>
      </c>
      <c r="G512" s="45" t="str">
        <f>IF('Budget Source'!G512="Y",'Budget Source'!F512&amp;'Budget Source'!C512&amp;'Budget Source'!D512,'Budget Source'!B512&amp;'Budget Source'!C512&amp;'Budget Source'!D512)</f>
        <v>3343405</v>
      </c>
      <c r="H512" s="45" t="str">
        <f t="shared" si="46"/>
        <v>33434053101</v>
      </c>
      <c r="I512" s="47">
        <f>'Budget Source'!I512</f>
        <v>0</v>
      </c>
      <c r="J512" s="2">
        <f>'Budget Source'!H512</f>
        <v>0</v>
      </c>
      <c r="K512" s="2" t="str">
        <f t="shared" si="47"/>
        <v/>
      </c>
    </row>
    <row r="513" spans="1:11" x14ac:dyDescent="0.35">
      <c r="A513" s="45" t="str">
        <f>'Budget Source'!B513</f>
        <v>33</v>
      </c>
      <c r="B513" s="45" t="str">
        <f>'Budget Source'!C513</f>
        <v>4</v>
      </c>
      <c r="C513" s="45" t="str">
        <f>'Budget Source'!D513</f>
        <v>3405</v>
      </c>
      <c r="D513" s="45" t="str">
        <f>'Budget Source'!E513</f>
        <v>3300</v>
      </c>
      <c r="E513" s="45" t="str">
        <f t="shared" si="45"/>
        <v/>
      </c>
      <c r="F513" s="2" t="str">
        <f>'Budget Source'!F513</f>
        <v/>
      </c>
      <c r="G513" s="45" t="str">
        <f>IF('Budget Source'!G513="Y",'Budget Source'!F513&amp;'Budget Source'!C513&amp;'Budget Source'!D513,'Budget Source'!B513&amp;'Budget Source'!C513&amp;'Budget Source'!D513)</f>
        <v>3343405</v>
      </c>
      <c r="H513" s="45" t="str">
        <f t="shared" si="46"/>
        <v>33434053300</v>
      </c>
      <c r="I513" s="47">
        <f>'Budget Source'!I513</f>
        <v>0.85389999999999999</v>
      </c>
      <c r="J513" s="2">
        <f>'Budget Source'!H513</f>
        <v>1617707</v>
      </c>
      <c r="K513" s="2" t="str">
        <f t="shared" si="47"/>
        <v/>
      </c>
    </row>
    <row r="514" spans="1:11" x14ac:dyDescent="0.35">
      <c r="A514" s="45" t="str">
        <f>'Budget Source'!B514</f>
        <v>33</v>
      </c>
      <c r="B514" s="45" t="str">
        <f>'Budget Source'!C514</f>
        <v>4</v>
      </c>
      <c r="C514" s="45" t="str">
        <f>'Budget Source'!D514</f>
        <v>3415</v>
      </c>
      <c r="D514" s="45" t="str">
        <f>'Budget Source'!E514</f>
        <v>0061</v>
      </c>
      <c r="E514" s="45" t="str">
        <f t="shared" si="45"/>
        <v/>
      </c>
      <c r="F514" s="2" t="str">
        <f>'Budget Source'!F514</f>
        <v/>
      </c>
      <c r="G514" s="45" t="str">
        <f>IF('Budget Source'!G514="Y",'Budget Source'!F514&amp;'Budget Source'!C514&amp;'Budget Source'!D514,'Budget Source'!B514&amp;'Budget Source'!C514&amp;'Budget Source'!D514)</f>
        <v>3343415</v>
      </c>
      <c r="H514" s="45" t="str">
        <f t="shared" si="46"/>
        <v>33434150061</v>
      </c>
      <c r="I514" s="47">
        <f>'Budget Source'!I514</f>
        <v>0</v>
      </c>
      <c r="J514" s="2">
        <f>'Budget Source'!H514</f>
        <v>0</v>
      </c>
      <c r="K514" s="2" t="str">
        <f t="shared" si="47"/>
        <v/>
      </c>
    </row>
    <row r="515" spans="1:11" x14ac:dyDescent="0.35">
      <c r="A515" s="45" t="str">
        <f>'Budget Source'!B515</f>
        <v>33</v>
      </c>
      <c r="B515" s="45" t="str">
        <f>'Budget Source'!C515</f>
        <v>4</v>
      </c>
      <c r="C515" s="45" t="str">
        <f>'Budget Source'!D515</f>
        <v>3415</v>
      </c>
      <c r="D515" s="45" t="str">
        <f>'Budget Source'!E515</f>
        <v>0180</v>
      </c>
      <c r="E515" s="45" t="str">
        <f t="shared" ref="E515:E578" si="48">IF(OR(D515="0187",D515="0287"),"",IF(MID(D515,3,1)="8","8",""))</f>
        <v>8</v>
      </c>
      <c r="F515" s="2" t="str">
        <f>'Budget Source'!F515</f>
        <v/>
      </c>
      <c r="G515" s="45" t="str">
        <f>IF('Budget Source'!G515="Y",'Budget Source'!F515&amp;'Budget Source'!C515&amp;'Budget Source'!D515,'Budget Source'!B515&amp;'Budget Source'!C515&amp;'Budget Source'!D515)</f>
        <v>3343415</v>
      </c>
      <c r="H515" s="45" t="str">
        <f t="shared" ref="H515:H578" si="49">G515&amp;D515</f>
        <v>33434150180</v>
      </c>
      <c r="I515" s="47">
        <f>'Budget Source'!I515</f>
        <v>0.498</v>
      </c>
      <c r="J515" s="2">
        <f>'Budget Source'!H515</f>
        <v>1264303</v>
      </c>
      <c r="K515" s="2" t="str">
        <f t="shared" ref="K515:K578" si="50">IF(F515="","",IF(F515=A515,"Y",""))</f>
        <v/>
      </c>
    </row>
    <row r="516" spans="1:11" x14ac:dyDescent="0.35">
      <c r="A516" s="45" t="str">
        <f>'Budget Source'!B516</f>
        <v>33</v>
      </c>
      <c r="B516" s="45" t="str">
        <f>'Budget Source'!C516</f>
        <v>4</v>
      </c>
      <c r="C516" s="45" t="str">
        <f>'Budget Source'!D516</f>
        <v>3415</v>
      </c>
      <c r="D516" s="45" t="str">
        <f>'Budget Source'!E516</f>
        <v>3101</v>
      </c>
      <c r="E516" s="45" t="str">
        <f t="shared" si="48"/>
        <v/>
      </c>
      <c r="F516" s="2" t="str">
        <f>'Budget Source'!F516</f>
        <v/>
      </c>
      <c r="G516" s="45" t="str">
        <f>IF('Budget Source'!G516="Y",'Budget Source'!F516&amp;'Budget Source'!C516&amp;'Budget Source'!D516,'Budget Source'!B516&amp;'Budget Source'!C516&amp;'Budget Source'!D516)</f>
        <v>3343415</v>
      </c>
      <c r="H516" s="45" t="str">
        <f t="shared" si="49"/>
        <v>33434153101</v>
      </c>
      <c r="I516" s="47">
        <f>'Budget Source'!I516</f>
        <v>0</v>
      </c>
      <c r="J516" s="2">
        <f>'Budget Source'!H516</f>
        <v>0</v>
      </c>
      <c r="K516" s="2" t="str">
        <f t="shared" si="50"/>
        <v/>
      </c>
    </row>
    <row r="517" spans="1:11" x14ac:dyDescent="0.35">
      <c r="A517" s="45" t="str">
        <f>'Budget Source'!B517</f>
        <v>33</v>
      </c>
      <c r="B517" s="45" t="str">
        <f>'Budget Source'!C517</f>
        <v>4</v>
      </c>
      <c r="C517" s="45" t="str">
        <f>'Budget Source'!D517</f>
        <v>3415</v>
      </c>
      <c r="D517" s="45" t="str">
        <f>'Budget Source'!E517</f>
        <v>3300</v>
      </c>
      <c r="E517" s="45" t="str">
        <f t="shared" si="48"/>
        <v/>
      </c>
      <c r="F517" s="2" t="str">
        <f>'Budget Source'!F517</f>
        <v/>
      </c>
      <c r="G517" s="45" t="str">
        <f>IF('Budget Source'!G517="Y",'Budget Source'!F517&amp;'Budget Source'!C517&amp;'Budget Source'!D517,'Budget Source'!B517&amp;'Budget Source'!C517&amp;'Budget Source'!D517)</f>
        <v>3343415</v>
      </c>
      <c r="H517" s="45" t="str">
        <f t="shared" si="49"/>
        <v>33434153300</v>
      </c>
      <c r="I517" s="47">
        <f>'Budget Source'!I517</f>
        <v>0.56269999999999998</v>
      </c>
      <c r="J517" s="2">
        <f>'Budget Source'!H517</f>
        <v>1428560</v>
      </c>
      <c r="K517" s="2" t="str">
        <f t="shared" si="50"/>
        <v/>
      </c>
    </row>
    <row r="518" spans="1:11" x14ac:dyDescent="0.35">
      <c r="A518" s="45" t="str">
        <f>'Budget Source'!B518</f>
        <v>33</v>
      </c>
      <c r="B518" s="45" t="str">
        <f>'Budget Source'!C518</f>
        <v>4</v>
      </c>
      <c r="C518" s="45" t="str">
        <f>'Budget Source'!D518</f>
        <v>3435</v>
      </c>
      <c r="D518" s="45" t="str">
        <f>'Budget Source'!E518</f>
        <v>0180</v>
      </c>
      <c r="E518" s="45" t="str">
        <f t="shared" si="48"/>
        <v>8</v>
      </c>
      <c r="F518" s="2" t="str">
        <f>'Budget Source'!F518</f>
        <v/>
      </c>
      <c r="G518" s="45" t="str">
        <f>IF('Budget Source'!G518="Y",'Budget Source'!F518&amp;'Budget Source'!C518&amp;'Budget Source'!D518,'Budget Source'!B518&amp;'Budget Source'!C518&amp;'Budget Source'!D518)</f>
        <v>3343435</v>
      </c>
      <c r="H518" s="45" t="str">
        <f t="shared" si="49"/>
        <v>33434350180</v>
      </c>
      <c r="I518" s="47">
        <f>'Budget Source'!I518</f>
        <v>0.32119999999999999</v>
      </c>
      <c r="J518" s="2">
        <f>'Budget Source'!H518</f>
        <v>1399756</v>
      </c>
      <c r="K518" s="2" t="str">
        <f t="shared" si="50"/>
        <v/>
      </c>
    </row>
    <row r="519" spans="1:11" x14ac:dyDescent="0.35">
      <c r="A519" s="45" t="str">
        <f>'Budget Source'!B519</f>
        <v>33</v>
      </c>
      <c r="B519" s="45" t="str">
        <f>'Budget Source'!C519</f>
        <v>4</v>
      </c>
      <c r="C519" s="45" t="str">
        <f>'Budget Source'!D519</f>
        <v>3435</v>
      </c>
      <c r="D519" s="45" t="str">
        <f>'Budget Source'!E519</f>
        <v>3101</v>
      </c>
      <c r="E519" s="45" t="str">
        <f t="shared" si="48"/>
        <v/>
      </c>
      <c r="F519" s="2" t="str">
        <f>'Budget Source'!F519</f>
        <v/>
      </c>
      <c r="G519" s="45" t="str">
        <f>IF('Budget Source'!G519="Y",'Budget Source'!F519&amp;'Budget Source'!C519&amp;'Budget Source'!D519,'Budget Source'!B519&amp;'Budget Source'!C519&amp;'Budget Source'!D519)</f>
        <v>3343435</v>
      </c>
      <c r="H519" s="45" t="str">
        <f t="shared" si="49"/>
        <v>33434353101</v>
      </c>
      <c r="I519" s="47">
        <f>'Budget Source'!I519</f>
        <v>0</v>
      </c>
      <c r="J519" s="2">
        <f>'Budget Source'!H519</f>
        <v>0</v>
      </c>
      <c r="K519" s="2" t="str">
        <f t="shared" si="50"/>
        <v/>
      </c>
    </row>
    <row r="520" spans="1:11" x14ac:dyDescent="0.35">
      <c r="A520" s="45" t="str">
        <f>'Budget Source'!B520</f>
        <v>33</v>
      </c>
      <c r="B520" s="45" t="str">
        <f>'Budget Source'!C520</f>
        <v>4</v>
      </c>
      <c r="C520" s="45" t="str">
        <f>'Budget Source'!D520</f>
        <v>3435</v>
      </c>
      <c r="D520" s="45" t="str">
        <f>'Budget Source'!E520</f>
        <v>3300</v>
      </c>
      <c r="E520" s="45" t="str">
        <f t="shared" si="48"/>
        <v/>
      </c>
      <c r="F520" s="2" t="str">
        <f>'Budget Source'!F520</f>
        <v/>
      </c>
      <c r="G520" s="45" t="str">
        <f>IF('Budget Source'!G520="Y",'Budget Source'!F520&amp;'Budget Source'!C520&amp;'Budget Source'!D520,'Budget Source'!B520&amp;'Budget Source'!C520&amp;'Budget Source'!D520)</f>
        <v>3343435</v>
      </c>
      <c r="H520" s="45" t="str">
        <f t="shared" si="49"/>
        <v>33434353300</v>
      </c>
      <c r="I520" s="47">
        <f>'Budget Source'!I520</f>
        <v>0.54630000000000001</v>
      </c>
      <c r="J520" s="2">
        <f>'Budget Source'!H520</f>
        <v>2380718</v>
      </c>
      <c r="K520" s="2" t="str">
        <f t="shared" si="50"/>
        <v/>
      </c>
    </row>
    <row r="521" spans="1:11" x14ac:dyDescent="0.35">
      <c r="A521" s="45" t="str">
        <f>'Budget Source'!B521</f>
        <v>33</v>
      </c>
      <c r="B521" s="45" t="str">
        <f>'Budget Source'!C521</f>
        <v>4</v>
      </c>
      <c r="C521" s="45" t="str">
        <f>'Budget Source'!D521</f>
        <v>3445</v>
      </c>
      <c r="D521" s="45" t="str">
        <f>'Budget Source'!E521</f>
        <v>0180</v>
      </c>
      <c r="E521" s="45" t="str">
        <f t="shared" si="48"/>
        <v>8</v>
      </c>
      <c r="F521" s="2" t="str">
        <f>'Budget Source'!F521</f>
        <v/>
      </c>
      <c r="G521" s="45" t="str">
        <f>IF('Budget Source'!G521="Y",'Budget Source'!F521&amp;'Budget Source'!C521&amp;'Budget Source'!D521,'Budget Source'!B521&amp;'Budget Source'!C521&amp;'Budget Source'!D521)</f>
        <v>3343445</v>
      </c>
      <c r="H521" s="45" t="str">
        <f t="shared" si="49"/>
        <v>33434450180</v>
      </c>
      <c r="I521" s="47">
        <f>'Budget Source'!I521</f>
        <v>0.40110000000000001</v>
      </c>
      <c r="J521" s="2">
        <f>'Budget Source'!H521</f>
        <v>3050292</v>
      </c>
      <c r="K521" s="2" t="str">
        <f t="shared" si="50"/>
        <v/>
      </c>
    </row>
    <row r="522" spans="1:11" x14ac:dyDescent="0.35">
      <c r="A522" s="45" t="str">
        <f>'Budget Source'!B522</f>
        <v>33</v>
      </c>
      <c r="B522" s="45" t="str">
        <f>'Budget Source'!C522</f>
        <v>4</v>
      </c>
      <c r="C522" s="45" t="str">
        <f>'Budget Source'!D522</f>
        <v>3445</v>
      </c>
      <c r="D522" s="45" t="str">
        <f>'Budget Source'!E522</f>
        <v>3101</v>
      </c>
      <c r="E522" s="45" t="str">
        <f t="shared" si="48"/>
        <v/>
      </c>
      <c r="F522" s="2" t="str">
        <f>'Budget Source'!F522</f>
        <v/>
      </c>
      <c r="G522" s="45" t="str">
        <f>IF('Budget Source'!G522="Y",'Budget Source'!F522&amp;'Budget Source'!C522&amp;'Budget Source'!D522,'Budget Source'!B522&amp;'Budget Source'!C522&amp;'Budget Source'!D522)</f>
        <v>3343445</v>
      </c>
      <c r="H522" s="45" t="str">
        <f t="shared" si="49"/>
        <v>33434453101</v>
      </c>
      <c r="I522" s="47">
        <f>'Budget Source'!I522</f>
        <v>0</v>
      </c>
      <c r="J522" s="2">
        <f>'Budget Source'!H522</f>
        <v>0</v>
      </c>
      <c r="K522" s="2" t="str">
        <f t="shared" si="50"/>
        <v/>
      </c>
    </row>
    <row r="523" spans="1:11" x14ac:dyDescent="0.35">
      <c r="A523" s="45" t="str">
        <f>'Budget Source'!B523</f>
        <v>33</v>
      </c>
      <c r="B523" s="45" t="str">
        <f>'Budget Source'!C523</f>
        <v>4</v>
      </c>
      <c r="C523" s="45" t="str">
        <f>'Budget Source'!D523</f>
        <v>3445</v>
      </c>
      <c r="D523" s="45" t="str">
        <f>'Budget Source'!E523</f>
        <v>3300</v>
      </c>
      <c r="E523" s="45" t="str">
        <f t="shared" si="48"/>
        <v/>
      </c>
      <c r="F523" s="2" t="str">
        <f>'Budget Source'!F523</f>
        <v/>
      </c>
      <c r="G523" s="45" t="str">
        <f>IF('Budget Source'!G523="Y",'Budget Source'!F523&amp;'Budget Source'!C523&amp;'Budget Source'!D523,'Budget Source'!B523&amp;'Budget Source'!C523&amp;'Budget Source'!D523)</f>
        <v>3343445</v>
      </c>
      <c r="H523" s="45" t="str">
        <f t="shared" si="49"/>
        <v>33434453300</v>
      </c>
      <c r="I523" s="47">
        <f>'Budget Source'!I523</f>
        <v>0.83599999999999997</v>
      </c>
      <c r="J523" s="2">
        <f>'Budget Source'!H523</f>
        <v>6357627</v>
      </c>
      <c r="K523" s="2" t="str">
        <f t="shared" si="50"/>
        <v/>
      </c>
    </row>
    <row r="524" spans="1:11" x14ac:dyDescent="0.35">
      <c r="A524" s="45" t="str">
        <f>'Budget Source'!B524</f>
        <v>33</v>
      </c>
      <c r="B524" s="45" t="str">
        <f>'Budget Source'!C524</f>
        <v>4</v>
      </c>
      <c r="C524" s="45" t="str">
        <f>'Budget Source'!D524</f>
        <v>3455</v>
      </c>
      <c r="D524" s="45" t="str">
        <f>'Budget Source'!E524</f>
        <v>0061</v>
      </c>
      <c r="E524" s="45" t="str">
        <f t="shared" si="48"/>
        <v/>
      </c>
      <c r="F524" s="2" t="str">
        <f>'Budget Source'!F524</f>
        <v>33</v>
      </c>
      <c r="G524" s="45" t="str">
        <f>IF('Budget Source'!G524="Y",'Budget Source'!F524&amp;'Budget Source'!C524&amp;'Budget Source'!D524,'Budget Source'!B524&amp;'Budget Source'!C524&amp;'Budget Source'!D524)</f>
        <v>3343455</v>
      </c>
      <c r="H524" s="45" t="str">
        <f t="shared" si="49"/>
        <v>33434550061</v>
      </c>
      <c r="I524" s="47">
        <f>'Budget Source'!I524</f>
        <v>0</v>
      </c>
      <c r="J524" s="2">
        <f>'Budget Source'!H524</f>
        <v>0</v>
      </c>
      <c r="K524" s="2" t="str">
        <f t="shared" si="50"/>
        <v>Y</v>
      </c>
    </row>
    <row r="525" spans="1:11" x14ac:dyDescent="0.35">
      <c r="A525" s="45" t="str">
        <f>'Budget Source'!B525</f>
        <v>33</v>
      </c>
      <c r="B525" s="45" t="str">
        <f>'Budget Source'!C525</f>
        <v>4</v>
      </c>
      <c r="C525" s="45" t="str">
        <f>'Budget Source'!D525</f>
        <v>3455</v>
      </c>
      <c r="D525" s="45" t="str">
        <f>'Budget Source'!E525</f>
        <v>0180</v>
      </c>
      <c r="E525" s="45" t="str">
        <f t="shared" si="48"/>
        <v>8</v>
      </c>
      <c r="F525" s="2" t="str">
        <f>'Budget Source'!F525</f>
        <v>33</v>
      </c>
      <c r="G525" s="45" t="str">
        <f>IF('Budget Source'!G525="Y",'Budget Source'!F525&amp;'Budget Source'!C525&amp;'Budget Source'!D525,'Budget Source'!B525&amp;'Budget Source'!C525&amp;'Budget Source'!D525)</f>
        <v>3343455</v>
      </c>
      <c r="H525" s="45" t="str">
        <f t="shared" si="49"/>
        <v>33434550180</v>
      </c>
      <c r="I525" s="47">
        <f>'Budget Source'!I525</f>
        <v>0.78759999999999997</v>
      </c>
      <c r="J525" s="2">
        <f>'Budget Source'!H525</f>
        <v>2111791</v>
      </c>
      <c r="K525" s="2" t="str">
        <f t="shared" si="50"/>
        <v>Y</v>
      </c>
    </row>
    <row r="526" spans="1:11" x14ac:dyDescent="0.35">
      <c r="A526" s="45" t="str">
        <f>'Budget Source'!B526</f>
        <v>33</v>
      </c>
      <c r="B526" s="45" t="str">
        <f>'Budget Source'!C526</f>
        <v>4</v>
      </c>
      <c r="C526" s="45" t="str">
        <f>'Budget Source'!D526</f>
        <v>3455</v>
      </c>
      <c r="D526" s="45" t="str">
        <f>'Budget Source'!E526</f>
        <v>3101</v>
      </c>
      <c r="E526" s="45" t="str">
        <f t="shared" si="48"/>
        <v/>
      </c>
      <c r="F526" s="2" t="str">
        <f>'Budget Source'!F526</f>
        <v>33</v>
      </c>
      <c r="G526" s="45" t="str">
        <f>IF('Budget Source'!G526="Y",'Budget Source'!F526&amp;'Budget Source'!C526&amp;'Budget Source'!D526,'Budget Source'!B526&amp;'Budget Source'!C526&amp;'Budget Source'!D526)</f>
        <v>3343455</v>
      </c>
      <c r="H526" s="45" t="str">
        <f t="shared" si="49"/>
        <v>33434553101</v>
      </c>
      <c r="I526" s="47">
        <f>'Budget Source'!I526</f>
        <v>0</v>
      </c>
      <c r="J526" s="2">
        <f>'Budget Source'!H526</f>
        <v>0</v>
      </c>
      <c r="K526" s="2" t="str">
        <f t="shared" si="50"/>
        <v>Y</v>
      </c>
    </row>
    <row r="527" spans="1:11" x14ac:dyDescent="0.35">
      <c r="A527" s="45" t="str">
        <f>'Budget Source'!B527</f>
        <v>33</v>
      </c>
      <c r="B527" s="45" t="str">
        <f>'Budget Source'!C527</f>
        <v>4</v>
      </c>
      <c r="C527" s="45" t="str">
        <f>'Budget Source'!D527</f>
        <v>3455</v>
      </c>
      <c r="D527" s="45" t="str">
        <f>'Budget Source'!E527</f>
        <v>3300</v>
      </c>
      <c r="E527" s="45" t="str">
        <f t="shared" si="48"/>
        <v/>
      </c>
      <c r="F527" s="2" t="str">
        <f>'Budget Source'!F527</f>
        <v>33</v>
      </c>
      <c r="G527" s="45" t="str">
        <f>IF('Budget Source'!G527="Y",'Budget Source'!F527&amp;'Budget Source'!C527&amp;'Budget Source'!D527,'Budget Source'!B527&amp;'Budget Source'!C527&amp;'Budget Source'!D527)</f>
        <v>3343455</v>
      </c>
      <c r="H527" s="45" t="str">
        <f t="shared" si="49"/>
        <v>33434553300</v>
      </c>
      <c r="I527" s="47">
        <f>'Budget Source'!I527</f>
        <v>0.62729999999999997</v>
      </c>
      <c r="J527" s="2">
        <f>'Budget Source'!H527</f>
        <v>1681979</v>
      </c>
      <c r="K527" s="2" t="str">
        <f t="shared" si="50"/>
        <v>Y</v>
      </c>
    </row>
    <row r="528" spans="1:11" x14ac:dyDescent="0.35">
      <c r="A528" s="45" t="str">
        <f>'Budget Source'!B528</f>
        <v>33</v>
      </c>
      <c r="B528" s="45" t="str">
        <f>'Budget Source'!C528</f>
        <v>4</v>
      </c>
      <c r="C528" s="45" t="str">
        <f>'Budget Source'!D528</f>
        <v>6795</v>
      </c>
      <c r="D528" s="45" t="str">
        <f>'Budget Source'!E528</f>
        <v>0061</v>
      </c>
      <c r="E528" s="45" t="str">
        <f t="shared" si="48"/>
        <v/>
      </c>
      <c r="F528" s="2" t="str">
        <f>'Budget Source'!F528</f>
        <v>68</v>
      </c>
      <c r="G528" s="45" t="str">
        <f>IF('Budget Source'!G528="Y",'Budget Source'!F528&amp;'Budget Source'!C528&amp;'Budget Source'!D528,'Budget Source'!B528&amp;'Budget Source'!C528&amp;'Budget Source'!D528)</f>
        <v>6846795</v>
      </c>
      <c r="H528" s="45" t="str">
        <f t="shared" si="49"/>
        <v>68467950061</v>
      </c>
      <c r="I528" s="47">
        <f>'Budget Source'!I528</f>
        <v>0</v>
      </c>
      <c r="J528" s="2">
        <f>'Budget Source'!H528</f>
        <v>0</v>
      </c>
      <c r="K528" s="2" t="str">
        <f t="shared" si="50"/>
        <v/>
      </c>
    </row>
    <row r="529" spans="1:11" x14ac:dyDescent="0.35">
      <c r="A529" s="45" t="str">
        <f>'Budget Source'!B529</f>
        <v>33</v>
      </c>
      <c r="B529" s="45" t="str">
        <f>'Budget Source'!C529</f>
        <v>4</v>
      </c>
      <c r="C529" s="45" t="str">
        <f>'Budget Source'!D529</f>
        <v>6795</v>
      </c>
      <c r="D529" s="45" t="str">
        <f>'Budget Source'!E529</f>
        <v>0180</v>
      </c>
      <c r="E529" s="45" t="str">
        <f t="shared" si="48"/>
        <v>8</v>
      </c>
      <c r="F529" s="2" t="str">
        <f>'Budget Source'!F529</f>
        <v>68</v>
      </c>
      <c r="G529" s="45" t="str">
        <f>IF('Budget Source'!G529="Y",'Budget Source'!F529&amp;'Budget Source'!C529&amp;'Budget Source'!D529,'Budget Source'!B529&amp;'Budget Source'!C529&amp;'Budget Source'!D529)</f>
        <v>6846795</v>
      </c>
      <c r="H529" s="45" t="str">
        <f t="shared" si="49"/>
        <v>68467950180</v>
      </c>
      <c r="I529" s="47">
        <f>'Budget Source'!I529</f>
        <v>0.2346</v>
      </c>
      <c r="J529" s="2">
        <f>'Budget Source'!H529</f>
        <v>93383</v>
      </c>
      <c r="K529" s="2" t="str">
        <f t="shared" si="50"/>
        <v/>
      </c>
    </row>
    <row r="530" spans="1:11" x14ac:dyDescent="0.35">
      <c r="A530" s="45" t="str">
        <f>'Budget Source'!B530</f>
        <v>33</v>
      </c>
      <c r="B530" s="45" t="str">
        <f>'Budget Source'!C530</f>
        <v>4</v>
      </c>
      <c r="C530" s="45" t="str">
        <f>'Budget Source'!D530</f>
        <v>6795</v>
      </c>
      <c r="D530" s="45" t="str">
        <f>'Budget Source'!E530</f>
        <v>3101</v>
      </c>
      <c r="E530" s="45" t="str">
        <f t="shared" si="48"/>
        <v/>
      </c>
      <c r="F530" s="2" t="str">
        <f>'Budget Source'!F530</f>
        <v>68</v>
      </c>
      <c r="G530" s="45" t="str">
        <f>IF('Budget Source'!G530="Y",'Budget Source'!F530&amp;'Budget Source'!C530&amp;'Budget Source'!D530,'Budget Source'!B530&amp;'Budget Source'!C530&amp;'Budget Source'!D530)</f>
        <v>6846795</v>
      </c>
      <c r="H530" s="45" t="str">
        <f t="shared" si="49"/>
        <v>68467953101</v>
      </c>
      <c r="I530" s="47">
        <f>'Budget Source'!I530</f>
        <v>0</v>
      </c>
      <c r="J530" s="2">
        <f>'Budget Source'!H530</f>
        <v>0</v>
      </c>
      <c r="K530" s="2" t="str">
        <f t="shared" si="50"/>
        <v/>
      </c>
    </row>
    <row r="531" spans="1:11" x14ac:dyDescent="0.35">
      <c r="A531" s="45" t="str">
        <f>'Budget Source'!B531</f>
        <v>33</v>
      </c>
      <c r="B531" s="45" t="str">
        <f>'Budget Source'!C531</f>
        <v>4</v>
      </c>
      <c r="C531" s="45" t="str">
        <f>'Budget Source'!D531</f>
        <v>6795</v>
      </c>
      <c r="D531" s="45" t="str">
        <f>'Budget Source'!E531</f>
        <v>3300</v>
      </c>
      <c r="E531" s="45" t="str">
        <f t="shared" si="48"/>
        <v/>
      </c>
      <c r="F531" s="2" t="str">
        <f>'Budget Source'!F531</f>
        <v>68</v>
      </c>
      <c r="G531" s="45" t="str">
        <f>IF('Budget Source'!G531="Y",'Budget Source'!F531&amp;'Budget Source'!C531&amp;'Budget Source'!D531,'Budget Source'!B531&amp;'Budget Source'!C531&amp;'Budget Source'!D531)</f>
        <v>6846795</v>
      </c>
      <c r="H531" s="45" t="str">
        <f t="shared" si="49"/>
        <v>68467953300</v>
      </c>
      <c r="I531" s="47">
        <f>'Budget Source'!I531</f>
        <v>0.55520000000000003</v>
      </c>
      <c r="J531" s="2">
        <f>'Budget Source'!H531</f>
        <v>220999</v>
      </c>
      <c r="K531" s="2" t="str">
        <f t="shared" si="50"/>
        <v/>
      </c>
    </row>
    <row r="532" spans="1:11" x14ac:dyDescent="0.35">
      <c r="A532" s="45" t="str">
        <f>'Budget Source'!B532</f>
        <v>33</v>
      </c>
      <c r="B532" s="45" t="str">
        <f>'Budget Source'!C532</f>
        <v>4</v>
      </c>
      <c r="C532" s="45" t="str">
        <f>'Budget Source'!D532</f>
        <v>8305</v>
      </c>
      <c r="D532" s="45" t="str">
        <f>'Budget Source'!E532</f>
        <v>0180</v>
      </c>
      <c r="E532" s="45" t="str">
        <f t="shared" si="48"/>
        <v>8</v>
      </c>
      <c r="F532" s="2" t="str">
        <f>'Budget Source'!F532</f>
        <v>89</v>
      </c>
      <c r="G532" s="45" t="str">
        <f>IF('Budget Source'!G532="Y",'Budget Source'!F532&amp;'Budget Source'!C532&amp;'Budget Source'!D532,'Budget Source'!B532&amp;'Budget Source'!C532&amp;'Budget Source'!D532)</f>
        <v>8948305</v>
      </c>
      <c r="H532" s="45" t="str">
        <f t="shared" si="49"/>
        <v>89483050180</v>
      </c>
      <c r="I532" s="47">
        <f>'Budget Source'!I532</f>
        <v>0.39989999999999998</v>
      </c>
      <c r="J532" s="2">
        <f>'Budget Source'!H532</f>
        <v>157944</v>
      </c>
      <c r="K532" s="2" t="str">
        <f t="shared" si="50"/>
        <v/>
      </c>
    </row>
    <row r="533" spans="1:11" x14ac:dyDescent="0.35">
      <c r="A533" s="45" t="str">
        <f>'Budget Source'!B533</f>
        <v>33</v>
      </c>
      <c r="B533" s="45" t="str">
        <f>'Budget Source'!C533</f>
        <v>4</v>
      </c>
      <c r="C533" s="45" t="str">
        <f>'Budget Source'!D533</f>
        <v>8305</v>
      </c>
      <c r="D533" s="45" t="str">
        <f>'Budget Source'!E533</f>
        <v>3101</v>
      </c>
      <c r="E533" s="45" t="str">
        <f t="shared" si="48"/>
        <v/>
      </c>
      <c r="F533" s="2" t="str">
        <f>'Budget Source'!F533</f>
        <v>89</v>
      </c>
      <c r="G533" s="45" t="str">
        <f>IF('Budget Source'!G533="Y",'Budget Source'!F533&amp;'Budget Source'!C533&amp;'Budget Source'!D533,'Budget Source'!B533&amp;'Budget Source'!C533&amp;'Budget Source'!D533)</f>
        <v>8948305</v>
      </c>
      <c r="H533" s="45" t="str">
        <f t="shared" si="49"/>
        <v>89483053101</v>
      </c>
      <c r="I533" s="47">
        <f>'Budget Source'!I533</f>
        <v>0</v>
      </c>
      <c r="J533" s="2">
        <f>'Budget Source'!H533</f>
        <v>0</v>
      </c>
      <c r="K533" s="2" t="str">
        <f t="shared" si="50"/>
        <v/>
      </c>
    </row>
    <row r="534" spans="1:11" x14ac:dyDescent="0.35">
      <c r="A534" s="45" t="str">
        <f>'Budget Source'!B534</f>
        <v>33</v>
      </c>
      <c r="B534" s="45" t="str">
        <f>'Budget Source'!C534</f>
        <v>4</v>
      </c>
      <c r="C534" s="45" t="str">
        <f>'Budget Source'!D534</f>
        <v>8305</v>
      </c>
      <c r="D534" s="45" t="str">
        <f>'Budget Source'!E534</f>
        <v>3300</v>
      </c>
      <c r="E534" s="45" t="str">
        <f t="shared" si="48"/>
        <v/>
      </c>
      <c r="F534" s="2" t="str">
        <f>'Budget Source'!F534</f>
        <v>89</v>
      </c>
      <c r="G534" s="45" t="str">
        <f>IF('Budget Source'!G534="Y",'Budget Source'!F534&amp;'Budget Source'!C534&amp;'Budget Source'!D534,'Budget Source'!B534&amp;'Budget Source'!C534&amp;'Budget Source'!D534)</f>
        <v>8948305</v>
      </c>
      <c r="H534" s="45" t="str">
        <f t="shared" si="49"/>
        <v>89483053300</v>
      </c>
      <c r="I534" s="47">
        <f>'Budget Source'!I534</f>
        <v>0.55289999999999995</v>
      </c>
      <c r="J534" s="2">
        <f>'Budget Source'!H534</f>
        <v>218373</v>
      </c>
      <c r="K534" s="2" t="str">
        <f t="shared" si="50"/>
        <v/>
      </c>
    </row>
    <row r="535" spans="1:11" x14ac:dyDescent="0.35">
      <c r="A535" s="45" t="str">
        <f>'Budget Source'!B535</f>
        <v>34</v>
      </c>
      <c r="B535" s="45" t="str">
        <f>'Budget Source'!C535</f>
        <v>4</v>
      </c>
      <c r="C535" s="45" t="str">
        <f>'Budget Source'!D535</f>
        <v>3460</v>
      </c>
      <c r="D535" s="45" t="str">
        <f>'Budget Source'!E535</f>
        <v>0061</v>
      </c>
      <c r="E535" s="45" t="str">
        <f t="shared" si="48"/>
        <v/>
      </c>
      <c r="F535" s="2" t="str">
        <f>'Budget Source'!F535</f>
        <v/>
      </c>
      <c r="G535" s="45" t="str">
        <f>IF('Budget Source'!G535="Y",'Budget Source'!F535&amp;'Budget Source'!C535&amp;'Budget Source'!D535,'Budget Source'!B535&amp;'Budget Source'!C535&amp;'Budget Source'!D535)</f>
        <v>3443460</v>
      </c>
      <c r="H535" s="45" t="str">
        <f t="shared" si="49"/>
        <v>34434600061</v>
      </c>
      <c r="I535" s="47">
        <f>'Budget Source'!I535</f>
        <v>0</v>
      </c>
      <c r="J535" s="2">
        <f>'Budget Source'!H535</f>
        <v>0</v>
      </c>
      <c r="K535" s="2" t="str">
        <f t="shared" si="50"/>
        <v/>
      </c>
    </row>
    <row r="536" spans="1:11" x14ac:dyDescent="0.35">
      <c r="A536" s="45" t="str">
        <f>'Budget Source'!B536</f>
        <v>34</v>
      </c>
      <c r="B536" s="45" t="str">
        <f>'Budget Source'!C536</f>
        <v>4</v>
      </c>
      <c r="C536" s="45" t="str">
        <f>'Budget Source'!D536</f>
        <v>3460</v>
      </c>
      <c r="D536" s="45" t="str">
        <f>'Budget Source'!E536</f>
        <v>0180</v>
      </c>
      <c r="E536" s="45" t="str">
        <f t="shared" si="48"/>
        <v>8</v>
      </c>
      <c r="F536" s="2" t="str">
        <f>'Budget Source'!F536</f>
        <v/>
      </c>
      <c r="G536" s="45" t="str">
        <f>IF('Budget Source'!G536="Y",'Budget Source'!F536&amp;'Budget Source'!C536&amp;'Budget Source'!D536,'Budget Source'!B536&amp;'Budget Source'!C536&amp;'Budget Source'!D536)</f>
        <v>3443460</v>
      </c>
      <c r="H536" s="45" t="str">
        <f t="shared" si="49"/>
        <v>34434600180</v>
      </c>
      <c r="I536" s="47">
        <f>'Budget Source'!I536</f>
        <v>0.71379999999999999</v>
      </c>
      <c r="J536" s="2">
        <f>'Budget Source'!H536</f>
        <v>2921480</v>
      </c>
      <c r="K536" s="2" t="str">
        <f t="shared" si="50"/>
        <v/>
      </c>
    </row>
    <row r="537" spans="1:11" x14ac:dyDescent="0.35">
      <c r="A537" s="45" t="str">
        <f>'Budget Source'!B537</f>
        <v>34</v>
      </c>
      <c r="B537" s="45" t="str">
        <f>'Budget Source'!C537</f>
        <v>4</v>
      </c>
      <c r="C537" s="45" t="str">
        <f>'Budget Source'!D537</f>
        <v>3460</v>
      </c>
      <c r="D537" s="45" t="str">
        <f>'Budget Source'!E537</f>
        <v>3101</v>
      </c>
      <c r="E537" s="45" t="str">
        <f t="shared" si="48"/>
        <v/>
      </c>
      <c r="F537" s="2" t="str">
        <f>'Budget Source'!F537</f>
        <v/>
      </c>
      <c r="G537" s="45" t="str">
        <f>IF('Budget Source'!G537="Y",'Budget Source'!F537&amp;'Budget Source'!C537&amp;'Budget Source'!D537,'Budget Source'!B537&amp;'Budget Source'!C537&amp;'Budget Source'!D537)</f>
        <v>3443460</v>
      </c>
      <c r="H537" s="45" t="str">
        <f t="shared" si="49"/>
        <v>34434603101</v>
      </c>
      <c r="I537" s="47">
        <f>'Budget Source'!I537</f>
        <v>0</v>
      </c>
      <c r="J537" s="2">
        <f>'Budget Source'!H537</f>
        <v>0</v>
      </c>
      <c r="K537" s="2" t="str">
        <f t="shared" si="50"/>
        <v/>
      </c>
    </row>
    <row r="538" spans="1:11" x14ac:dyDescent="0.35">
      <c r="A538" s="45" t="str">
        <f>'Budget Source'!B538</f>
        <v>34</v>
      </c>
      <c r="B538" s="45" t="str">
        <f>'Budget Source'!C538</f>
        <v>4</v>
      </c>
      <c r="C538" s="45" t="str">
        <f>'Budget Source'!D538</f>
        <v>3460</v>
      </c>
      <c r="D538" s="45" t="str">
        <f>'Budget Source'!E538</f>
        <v>3300</v>
      </c>
      <c r="E538" s="45" t="str">
        <f t="shared" si="48"/>
        <v/>
      </c>
      <c r="F538" s="2" t="str">
        <f>'Budget Source'!F538</f>
        <v/>
      </c>
      <c r="G538" s="45" t="str">
        <f>IF('Budget Source'!G538="Y",'Budget Source'!F538&amp;'Budget Source'!C538&amp;'Budget Source'!D538,'Budget Source'!B538&amp;'Budget Source'!C538&amp;'Budget Source'!D538)</f>
        <v>3443460</v>
      </c>
      <c r="H538" s="45" t="str">
        <f t="shared" si="49"/>
        <v>34434603300</v>
      </c>
      <c r="I538" s="47">
        <f>'Budget Source'!I538</f>
        <v>0.54600000000000004</v>
      </c>
      <c r="J538" s="2">
        <f>'Budget Source'!H538</f>
        <v>2234699</v>
      </c>
      <c r="K538" s="2" t="str">
        <f t="shared" si="50"/>
        <v/>
      </c>
    </row>
    <row r="539" spans="1:11" x14ac:dyDescent="0.35">
      <c r="A539" s="45" t="str">
        <f>'Budget Source'!B539</f>
        <v>34</v>
      </c>
      <c r="B539" s="45" t="str">
        <f>'Budget Source'!C539</f>
        <v>4</v>
      </c>
      <c r="C539" s="45" t="str">
        <f>'Budget Source'!D539</f>
        <v>3470</v>
      </c>
      <c r="D539" s="45" t="str">
        <f>'Budget Source'!E539</f>
        <v>0061</v>
      </c>
      <c r="E539" s="45" t="str">
        <f t="shared" si="48"/>
        <v/>
      </c>
      <c r="F539" s="2" t="str">
        <f>'Budget Source'!F539</f>
        <v/>
      </c>
      <c r="G539" s="45" t="str">
        <f>IF('Budget Source'!G539="Y",'Budget Source'!F539&amp;'Budget Source'!C539&amp;'Budget Source'!D539,'Budget Source'!B539&amp;'Budget Source'!C539&amp;'Budget Source'!D539)</f>
        <v>3443470</v>
      </c>
      <c r="H539" s="45" t="str">
        <f t="shared" si="49"/>
        <v>34434700061</v>
      </c>
      <c r="I539" s="47">
        <f>'Budget Source'!I539</f>
        <v>0</v>
      </c>
      <c r="J539" s="2">
        <f>'Budget Source'!H539</f>
        <v>0</v>
      </c>
      <c r="K539" s="2" t="str">
        <f t="shared" si="50"/>
        <v/>
      </c>
    </row>
    <row r="540" spans="1:11" x14ac:dyDescent="0.35">
      <c r="A540" s="45" t="str">
        <f>'Budget Source'!B540</f>
        <v>34</v>
      </c>
      <c r="B540" s="45" t="str">
        <f>'Budget Source'!C540</f>
        <v>4</v>
      </c>
      <c r="C540" s="45" t="str">
        <f>'Budget Source'!D540</f>
        <v>3470</v>
      </c>
      <c r="D540" s="45" t="str">
        <f>'Budget Source'!E540</f>
        <v>0180</v>
      </c>
      <c r="E540" s="45" t="str">
        <f t="shared" si="48"/>
        <v>8</v>
      </c>
      <c r="F540" s="2" t="str">
        <f>'Budget Source'!F540</f>
        <v/>
      </c>
      <c r="G540" s="45" t="str">
        <f>IF('Budget Source'!G540="Y",'Budget Source'!F540&amp;'Budget Source'!C540&amp;'Budget Source'!D540,'Budget Source'!B540&amp;'Budget Source'!C540&amp;'Budget Source'!D540)</f>
        <v>3443470</v>
      </c>
      <c r="H540" s="45" t="str">
        <f t="shared" si="49"/>
        <v>34434700180</v>
      </c>
      <c r="I540" s="47">
        <f>'Budget Source'!I540</f>
        <v>0.42620000000000002</v>
      </c>
      <c r="J540" s="2">
        <f>'Budget Source'!H540</f>
        <v>3605320</v>
      </c>
      <c r="K540" s="2" t="str">
        <f t="shared" si="50"/>
        <v/>
      </c>
    </row>
    <row r="541" spans="1:11" x14ac:dyDescent="0.35">
      <c r="A541" s="45" t="str">
        <f>'Budget Source'!B541</f>
        <v>34</v>
      </c>
      <c r="B541" s="45" t="str">
        <f>'Budget Source'!C541</f>
        <v>4</v>
      </c>
      <c r="C541" s="45" t="str">
        <f>'Budget Source'!D541</f>
        <v>3470</v>
      </c>
      <c r="D541" s="45" t="str">
        <f>'Budget Source'!E541</f>
        <v>0186</v>
      </c>
      <c r="E541" s="45" t="str">
        <f t="shared" si="48"/>
        <v>8</v>
      </c>
      <c r="F541" s="2" t="str">
        <f>'Budget Source'!F541</f>
        <v/>
      </c>
      <c r="G541" s="45" t="str">
        <f>IF('Budget Source'!G541="Y",'Budget Source'!F541&amp;'Budget Source'!C541&amp;'Budget Source'!D541,'Budget Source'!B541&amp;'Budget Source'!C541&amp;'Budget Source'!D541)</f>
        <v>3443470</v>
      </c>
      <c r="H541" s="45" t="str">
        <f t="shared" si="49"/>
        <v>34434700186</v>
      </c>
      <c r="I541" s="47">
        <f>'Budget Source'!I541</f>
        <v>0</v>
      </c>
      <c r="J541" s="2">
        <f>'Budget Source'!H541</f>
        <v>0</v>
      </c>
      <c r="K541" s="2" t="str">
        <f t="shared" si="50"/>
        <v/>
      </c>
    </row>
    <row r="542" spans="1:11" x14ac:dyDescent="0.35">
      <c r="A542" s="45" t="str">
        <f>'Budget Source'!B542</f>
        <v>34</v>
      </c>
      <c r="B542" s="45" t="str">
        <f>'Budget Source'!C542</f>
        <v>4</v>
      </c>
      <c r="C542" s="45" t="str">
        <f>'Budget Source'!D542</f>
        <v>3470</v>
      </c>
      <c r="D542" s="45" t="str">
        <f>'Budget Source'!E542</f>
        <v>3101</v>
      </c>
      <c r="E542" s="45" t="str">
        <f t="shared" si="48"/>
        <v/>
      </c>
      <c r="F542" s="2" t="str">
        <f>'Budget Source'!F542</f>
        <v/>
      </c>
      <c r="G542" s="45" t="str">
        <f>IF('Budget Source'!G542="Y",'Budget Source'!F542&amp;'Budget Source'!C542&amp;'Budget Source'!D542,'Budget Source'!B542&amp;'Budget Source'!C542&amp;'Budget Source'!D542)</f>
        <v>3443470</v>
      </c>
      <c r="H542" s="45" t="str">
        <f t="shared" si="49"/>
        <v>34434703101</v>
      </c>
      <c r="I542" s="47">
        <f>'Budget Source'!I542</f>
        <v>0</v>
      </c>
      <c r="J542" s="2">
        <f>'Budget Source'!H542</f>
        <v>0</v>
      </c>
      <c r="K542" s="2" t="str">
        <f t="shared" si="50"/>
        <v/>
      </c>
    </row>
    <row r="543" spans="1:11" x14ac:dyDescent="0.35">
      <c r="A543" s="45" t="str">
        <f>'Budget Source'!B543</f>
        <v>34</v>
      </c>
      <c r="B543" s="45" t="str">
        <f>'Budget Source'!C543</f>
        <v>4</v>
      </c>
      <c r="C543" s="45" t="str">
        <f>'Budget Source'!D543</f>
        <v>3470</v>
      </c>
      <c r="D543" s="45" t="str">
        <f>'Budget Source'!E543</f>
        <v>3300</v>
      </c>
      <c r="E543" s="45" t="str">
        <f t="shared" si="48"/>
        <v/>
      </c>
      <c r="F543" s="2" t="str">
        <f>'Budget Source'!F543</f>
        <v/>
      </c>
      <c r="G543" s="45" t="str">
        <f>IF('Budget Source'!G543="Y",'Budget Source'!F543&amp;'Budget Source'!C543&amp;'Budget Source'!D543,'Budget Source'!B543&amp;'Budget Source'!C543&amp;'Budget Source'!D543)</f>
        <v>3443470</v>
      </c>
      <c r="H543" s="45" t="str">
        <f t="shared" si="49"/>
        <v>34434703300</v>
      </c>
      <c r="I543" s="47">
        <f>'Budget Source'!I543</f>
        <v>0.55689999999999995</v>
      </c>
      <c r="J543" s="2">
        <f>'Budget Source'!H543</f>
        <v>4710940</v>
      </c>
      <c r="K543" s="2" t="str">
        <f t="shared" si="50"/>
        <v/>
      </c>
    </row>
    <row r="544" spans="1:11" x14ac:dyDescent="0.35">
      <c r="A544" s="45" t="str">
        <f>'Budget Source'!B544</f>
        <v>34</v>
      </c>
      <c r="B544" s="45" t="str">
        <f>'Budget Source'!C544</f>
        <v>4</v>
      </c>
      <c r="C544" s="45" t="str">
        <f>'Budget Source'!D544</f>
        <v>3480</v>
      </c>
      <c r="D544" s="45" t="str">
        <f>'Budget Source'!E544</f>
        <v>0061</v>
      </c>
      <c r="E544" s="45" t="str">
        <f t="shared" si="48"/>
        <v/>
      </c>
      <c r="F544" s="2" t="str">
        <f>'Budget Source'!F544</f>
        <v/>
      </c>
      <c r="G544" s="45" t="str">
        <f>IF('Budget Source'!G544="Y",'Budget Source'!F544&amp;'Budget Source'!C544&amp;'Budget Source'!D544,'Budget Source'!B544&amp;'Budget Source'!C544&amp;'Budget Source'!D544)</f>
        <v>3443480</v>
      </c>
      <c r="H544" s="45" t="str">
        <f t="shared" si="49"/>
        <v>34434800061</v>
      </c>
      <c r="I544" s="47">
        <f>'Budget Source'!I544</f>
        <v>0</v>
      </c>
      <c r="J544" s="2">
        <f>'Budget Source'!H544</f>
        <v>0</v>
      </c>
      <c r="K544" s="2" t="str">
        <f t="shared" si="50"/>
        <v/>
      </c>
    </row>
    <row r="545" spans="1:11" x14ac:dyDescent="0.35">
      <c r="A545" s="45" t="str">
        <f>'Budget Source'!B545</f>
        <v>34</v>
      </c>
      <c r="B545" s="45" t="str">
        <f>'Budget Source'!C545</f>
        <v>4</v>
      </c>
      <c r="C545" s="45" t="str">
        <f>'Budget Source'!D545</f>
        <v>3480</v>
      </c>
      <c r="D545" s="45" t="str">
        <f>'Budget Source'!E545</f>
        <v>0180</v>
      </c>
      <c r="E545" s="45" t="str">
        <f t="shared" si="48"/>
        <v>8</v>
      </c>
      <c r="F545" s="2" t="str">
        <f>'Budget Source'!F545</f>
        <v/>
      </c>
      <c r="G545" s="45" t="str">
        <f>IF('Budget Source'!G545="Y",'Budget Source'!F545&amp;'Budget Source'!C545&amp;'Budget Source'!D545,'Budget Source'!B545&amp;'Budget Source'!C545&amp;'Budget Source'!D545)</f>
        <v>3443480</v>
      </c>
      <c r="H545" s="45" t="str">
        <f t="shared" si="49"/>
        <v>34434800180</v>
      </c>
      <c r="I545" s="47">
        <f>'Budget Source'!I545</f>
        <v>1</v>
      </c>
      <c r="J545" s="2">
        <f>'Budget Source'!H545</f>
        <v>3941449</v>
      </c>
      <c r="K545" s="2" t="str">
        <f t="shared" si="50"/>
        <v/>
      </c>
    </row>
    <row r="546" spans="1:11" x14ac:dyDescent="0.35">
      <c r="A546" s="45" t="str">
        <f>'Budget Source'!B546</f>
        <v>34</v>
      </c>
      <c r="B546" s="45" t="str">
        <f>'Budget Source'!C546</f>
        <v>4</v>
      </c>
      <c r="C546" s="45" t="str">
        <f>'Budget Source'!D546</f>
        <v>3480</v>
      </c>
      <c r="D546" s="45" t="str">
        <f>'Budget Source'!E546</f>
        <v>3101</v>
      </c>
      <c r="E546" s="45" t="str">
        <f t="shared" si="48"/>
        <v/>
      </c>
      <c r="F546" s="2" t="str">
        <f>'Budget Source'!F546</f>
        <v/>
      </c>
      <c r="G546" s="45" t="str">
        <f>IF('Budget Source'!G546="Y",'Budget Source'!F546&amp;'Budget Source'!C546&amp;'Budget Source'!D546,'Budget Source'!B546&amp;'Budget Source'!C546&amp;'Budget Source'!D546)</f>
        <v>3443480</v>
      </c>
      <c r="H546" s="45" t="str">
        <f t="shared" si="49"/>
        <v>34434803101</v>
      </c>
      <c r="I546" s="47">
        <f>'Budget Source'!I546</f>
        <v>0</v>
      </c>
      <c r="J546" s="2">
        <f>'Budget Source'!H546</f>
        <v>0</v>
      </c>
      <c r="K546" s="2" t="str">
        <f t="shared" si="50"/>
        <v/>
      </c>
    </row>
    <row r="547" spans="1:11" x14ac:dyDescent="0.35">
      <c r="A547" s="45" t="str">
        <f>'Budget Source'!B547</f>
        <v>34</v>
      </c>
      <c r="B547" s="45" t="str">
        <f>'Budget Source'!C547</f>
        <v>4</v>
      </c>
      <c r="C547" s="45" t="str">
        <f>'Budget Source'!D547</f>
        <v>3480</v>
      </c>
      <c r="D547" s="45" t="str">
        <f>'Budget Source'!E547</f>
        <v>3300</v>
      </c>
      <c r="E547" s="45" t="str">
        <f t="shared" si="48"/>
        <v/>
      </c>
      <c r="F547" s="2" t="str">
        <f>'Budget Source'!F547</f>
        <v/>
      </c>
      <c r="G547" s="45" t="str">
        <f>IF('Budget Source'!G547="Y",'Budget Source'!F547&amp;'Budget Source'!C547&amp;'Budget Source'!D547,'Budget Source'!B547&amp;'Budget Source'!C547&amp;'Budget Source'!D547)</f>
        <v>3443480</v>
      </c>
      <c r="H547" s="45" t="str">
        <f t="shared" si="49"/>
        <v>34434803300</v>
      </c>
      <c r="I547" s="47">
        <f>'Budget Source'!I547</f>
        <v>0.57440000000000002</v>
      </c>
      <c r="J547" s="2">
        <f>'Budget Source'!H547</f>
        <v>2263968</v>
      </c>
      <c r="K547" s="2" t="str">
        <f t="shared" si="50"/>
        <v/>
      </c>
    </row>
    <row r="548" spans="1:11" x14ac:dyDescent="0.35">
      <c r="A548" s="45" t="str">
        <f>'Budget Source'!B548</f>
        <v>34</v>
      </c>
      <c r="B548" s="45" t="str">
        <f>'Budget Source'!C548</f>
        <v>4</v>
      </c>
      <c r="C548" s="45" t="str">
        <f>'Budget Source'!D548</f>
        <v>3490</v>
      </c>
      <c r="D548" s="45" t="str">
        <f>'Budget Source'!E548</f>
        <v>0061</v>
      </c>
      <c r="E548" s="45" t="str">
        <f t="shared" si="48"/>
        <v/>
      </c>
      <c r="F548" s="2" t="str">
        <f>'Budget Source'!F548</f>
        <v/>
      </c>
      <c r="G548" s="45" t="str">
        <f>IF('Budget Source'!G548="Y",'Budget Source'!F548&amp;'Budget Source'!C548&amp;'Budget Source'!D548,'Budget Source'!B548&amp;'Budget Source'!C548&amp;'Budget Source'!D548)</f>
        <v>3443490</v>
      </c>
      <c r="H548" s="45" t="str">
        <f t="shared" si="49"/>
        <v>34434900061</v>
      </c>
      <c r="I548" s="47">
        <f>'Budget Source'!I548</f>
        <v>0</v>
      </c>
      <c r="J548" s="2">
        <f>'Budget Source'!H548</f>
        <v>0</v>
      </c>
      <c r="K548" s="2" t="str">
        <f t="shared" si="50"/>
        <v/>
      </c>
    </row>
    <row r="549" spans="1:11" x14ac:dyDescent="0.35">
      <c r="A549" s="45" t="str">
        <f>'Budget Source'!B549</f>
        <v>34</v>
      </c>
      <c r="B549" s="45" t="str">
        <f>'Budget Source'!C549</f>
        <v>4</v>
      </c>
      <c r="C549" s="45" t="str">
        <f>'Budget Source'!D549</f>
        <v>3490</v>
      </c>
      <c r="D549" s="45" t="str">
        <f>'Budget Source'!E549</f>
        <v>0180</v>
      </c>
      <c r="E549" s="45" t="str">
        <f t="shared" si="48"/>
        <v>8</v>
      </c>
      <c r="F549" s="2" t="str">
        <f>'Budget Source'!F549</f>
        <v/>
      </c>
      <c r="G549" s="45" t="str">
        <f>IF('Budget Source'!G549="Y",'Budget Source'!F549&amp;'Budget Source'!C549&amp;'Budget Source'!D549,'Budget Source'!B549&amp;'Budget Source'!C549&amp;'Budget Source'!D549)</f>
        <v>3443490</v>
      </c>
      <c r="H549" s="45" t="str">
        <f t="shared" si="49"/>
        <v>34434900180</v>
      </c>
      <c r="I549" s="47">
        <f>'Budget Source'!I549</f>
        <v>0.47920000000000001</v>
      </c>
      <c r="J549" s="2">
        <f>'Budget Source'!H549</f>
        <v>3504697</v>
      </c>
      <c r="K549" s="2" t="str">
        <f t="shared" si="50"/>
        <v/>
      </c>
    </row>
    <row r="550" spans="1:11" x14ac:dyDescent="0.35">
      <c r="A550" s="45" t="str">
        <f>'Budget Source'!B550</f>
        <v>34</v>
      </c>
      <c r="B550" s="45" t="str">
        <f>'Budget Source'!C550</f>
        <v>4</v>
      </c>
      <c r="C550" s="45" t="str">
        <f>'Budget Source'!D550</f>
        <v>3490</v>
      </c>
      <c r="D550" s="45" t="str">
        <f>'Budget Source'!E550</f>
        <v>3101</v>
      </c>
      <c r="E550" s="45" t="str">
        <f t="shared" si="48"/>
        <v/>
      </c>
      <c r="F550" s="2" t="str">
        <f>'Budget Source'!F550</f>
        <v/>
      </c>
      <c r="G550" s="45" t="str">
        <f>IF('Budget Source'!G550="Y",'Budget Source'!F550&amp;'Budget Source'!C550&amp;'Budget Source'!D550,'Budget Source'!B550&amp;'Budget Source'!C550&amp;'Budget Source'!D550)</f>
        <v>3443490</v>
      </c>
      <c r="H550" s="45" t="str">
        <f t="shared" si="49"/>
        <v>34434903101</v>
      </c>
      <c r="I550" s="47">
        <f>'Budget Source'!I550</f>
        <v>0</v>
      </c>
      <c r="J550" s="2">
        <f>'Budget Source'!H550</f>
        <v>0</v>
      </c>
      <c r="K550" s="2" t="str">
        <f t="shared" si="50"/>
        <v/>
      </c>
    </row>
    <row r="551" spans="1:11" x14ac:dyDescent="0.35">
      <c r="A551" s="45" t="str">
        <f>'Budget Source'!B551</f>
        <v>34</v>
      </c>
      <c r="B551" s="45" t="str">
        <f>'Budget Source'!C551</f>
        <v>4</v>
      </c>
      <c r="C551" s="45" t="str">
        <f>'Budget Source'!D551</f>
        <v>3490</v>
      </c>
      <c r="D551" s="45" t="str">
        <f>'Budget Source'!E551</f>
        <v>3300</v>
      </c>
      <c r="E551" s="45" t="str">
        <f t="shared" si="48"/>
        <v/>
      </c>
      <c r="F551" s="2" t="str">
        <f>'Budget Source'!F551</f>
        <v/>
      </c>
      <c r="G551" s="45" t="str">
        <f>IF('Budget Source'!G551="Y",'Budget Source'!F551&amp;'Budget Source'!C551&amp;'Budget Source'!D551,'Budget Source'!B551&amp;'Budget Source'!C551&amp;'Budget Source'!D551)</f>
        <v>3443490</v>
      </c>
      <c r="H551" s="45" t="str">
        <f t="shared" si="49"/>
        <v>34434903300</v>
      </c>
      <c r="I551" s="47">
        <f>'Budget Source'!I551</f>
        <v>0.58050000000000002</v>
      </c>
      <c r="J551" s="2">
        <f>'Budget Source'!H551</f>
        <v>4245568</v>
      </c>
      <c r="K551" s="2" t="str">
        <f t="shared" si="50"/>
        <v/>
      </c>
    </row>
    <row r="552" spans="1:11" x14ac:dyDescent="0.35">
      <c r="A552" s="45" t="str">
        <f>'Budget Source'!B552</f>
        <v>34</v>
      </c>
      <c r="B552" s="45" t="str">
        <f>'Budget Source'!C552</f>
        <v>4</v>
      </c>
      <c r="C552" s="45" t="str">
        <f>'Budget Source'!D552</f>
        <v>3500</v>
      </c>
      <c r="D552" s="45" t="str">
        <f>'Budget Source'!E552</f>
        <v>0180</v>
      </c>
      <c r="E552" s="45" t="str">
        <f t="shared" si="48"/>
        <v>8</v>
      </c>
      <c r="F552" s="2" t="str">
        <f>'Budget Source'!F552</f>
        <v/>
      </c>
      <c r="G552" s="45" t="str">
        <f>IF('Budget Source'!G552="Y",'Budget Source'!F552&amp;'Budget Source'!C552&amp;'Budget Source'!D552,'Budget Source'!B552&amp;'Budget Source'!C552&amp;'Budget Source'!D552)</f>
        <v>3443500</v>
      </c>
      <c r="H552" s="45" t="str">
        <f t="shared" si="49"/>
        <v>34435000180</v>
      </c>
      <c r="I552" s="47">
        <f>'Budget Source'!I552</f>
        <v>0.4763</v>
      </c>
      <c r="J552" s="2">
        <f>'Budget Source'!H552</f>
        <v>10302685</v>
      </c>
      <c r="K552" s="2" t="str">
        <f t="shared" si="50"/>
        <v/>
      </c>
    </row>
    <row r="553" spans="1:11" x14ac:dyDescent="0.35">
      <c r="A553" s="45" t="str">
        <f>'Budget Source'!B553</f>
        <v>34</v>
      </c>
      <c r="B553" s="45" t="str">
        <f>'Budget Source'!C553</f>
        <v>4</v>
      </c>
      <c r="C553" s="45" t="str">
        <f>'Budget Source'!D553</f>
        <v>3500</v>
      </c>
      <c r="D553" s="45" t="str">
        <f>'Budget Source'!E553</f>
        <v>3101</v>
      </c>
      <c r="E553" s="45" t="str">
        <f t="shared" si="48"/>
        <v/>
      </c>
      <c r="F553" s="2" t="str">
        <f>'Budget Source'!F553</f>
        <v/>
      </c>
      <c r="G553" s="45" t="str">
        <f>IF('Budget Source'!G553="Y",'Budget Source'!F553&amp;'Budget Source'!C553&amp;'Budget Source'!D553,'Budget Source'!B553&amp;'Budget Source'!C553&amp;'Budget Source'!D553)</f>
        <v>3443500</v>
      </c>
      <c r="H553" s="45" t="str">
        <f t="shared" si="49"/>
        <v>34435003101</v>
      </c>
      <c r="I553" s="47">
        <f>'Budget Source'!I553</f>
        <v>0</v>
      </c>
      <c r="J553" s="2">
        <f>'Budget Source'!H553</f>
        <v>0</v>
      </c>
      <c r="K553" s="2" t="str">
        <f t="shared" si="50"/>
        <v/>
      </c>
    </row>
    <row r="554" spans="1:11" x14ac:dyDescent="0.35">
      <c r="A554" s="45" t="str">
        <f>'Budget Source'!B554</f>
        <v>34</v>
      </c>
      <c r="B554" s="45" t="str">
        <f>'Budget Source'!C554</f>
        <v>4</v>
      </c>
      <c r="C554" s="45" t="str">
        <f>'Budget Source'!D554</f>
        <v>3500</v>
      </c>
      <c r="D554" s="45" t="str">
        <f>'Budget Source'!E554</f>
        <v>3300</v>
      </c>
      <c r="E554" s="45" t="str">
        <f t="shared" si="48"/>
        <v/>
      </c>
      <c r="F554" s="2" t="str">
        <f>'Budget Source'!F554</f>
        <v/>
      </c>
      <c r="G554" s="45" t="str">
        <f>IF('Budget Source'!G554="Y",'Budget Source'!F554&amp;'Budget Source'!C554&amp;'Budget Source'!D554,'Budget Source'!B554&amp;'Budget Source'!C554&amp;'Budget Source'!D554)</f>
        <v>3443500</v>
      </c>
      <c r="H554" s="45" t="str">
        <f t="shared" si="49"/>
        <v>34435003300</v>
      </c>
      <c r="I554" s="47">
        <f>'Budget Source'!I554</f>
        <v>0.60950000000000004</v>
      </c>
      <c r="J554" s="2">
        <f>'Budget Source'!H554</f>
        <v>13183889</v>
      </c>
      <c r="K554" s="2" t="str">
        <f t="shared" si="50"/>
        <v/>
      </c>
    </row>
    <row r="555" spans="1:11" x14ac:dyDescent="0.35">
      <c r="A555" s="45" t="str">
        <f>'Budget Source'!B555</f>
        <v>35</v>
      </c>
      <c r="B555" s="45" t="str">
        <f>'Budget Source'!C555</f>
        <v>4</v>
      </c>
      <c r="C555" s="45" t="str">
        <f>'Budget Source'!D555</f>
        <v>3625</v>
      </c>
      <c r="D555" s="45" t="str">
        <f>'Budget Source'!E555</f>
        <v>0061</v>
      </c>
      <c r="E555" s="45" t="str">
        <f t="shared" si="48"/>
        <v/>
      </c>
      <c r="F555" s="2" t="str">
        <f>'Budget Source'!F555</f>
        <v/>
      </c>
      <c r="G555" s="45" t="str">
        <f>IF('Budget Source'!G555="Y",'Budget Source'!F555&amp;'Budget Source'!C555&amp;'Budget Source'!D555,'Budget Source'!B555&amp;'Budget Source'!C555&amp;'Budget Source'!D555)</f>
        <v>3543625</v>
      </c>
      <c r="H555" s="45" t="str">
        <f t="shared" si="49"/>
        <v>35436250061</v>
      </c>
      <c r="I555" s="47">
        <f>'Budget Source'!I555</f>
        <v>0</v>
      </c>
      <c r="J555" s="2">
        <f>'Budget Source'!H555</f>
        <v>0</v>
      </c>
      <c r="K555" s="2" t="str">
        <f t="shared" si="50"/>
        <v/>
      </c>
    </row>
    <row r="556" spans="1:11" x14ac:dyDescent="0.35">
      <c r="A556" s="45" t="str">
        <f>'Budget Source'!B556</f>
        <v>35</v>
      </c>
      <c r="B556" s="45" t="str">
        <f>'Budget Source'!C556</f>
        <v>4</v>
      </c>
      <c r="C556" s="45" t="str">
        <f>'Budget Source'!D556</f>
        <v>3625</v>
      </c>
      <c r="D556" s="45" t="str">
        <f>'Budget Source'!E556</f>
        <v>0180</v>
      </c>
      <c r="E556" s="45" t="str">
        <f t="shared" si="48"/>
        <v>8</v>
      </c>
      <c r="F556" s="2" t="str">
        <f>'Budget Source'!F556</f>
        <v/>
      </c>
      <c r="G556" s="45" t="str">
        <f>IF('Budget Source'!G556="Y",'Budget Source'!F556&amp;'Budget Source'!C556&amp;'Budget Source'!D556,'Budget Source'!B556&amp;'Budget Source'!C556&amp;'Budget Source'!D556)</f>
        <v>3543625</v>
      </c>
      <c r="H556" s="45" t="str">
        <f t="shared" si="49"/>
        <v>35436250180</v>
      </c>
      <c r="I556" s="47">
        <f>'Budget Source'!I556</f>
        <v>0.38979999999999998</v>
      </c>
      <c r="J556" s="2">
        <f>'Budget Source'!H556</f>
        <v>7958874</v>
      </c>
      <c r="K556" s="2" t="str">
        <f t="shared" si="50"/>
        <v/>
      </c>
    </row>
    <row r="557" spans="1:11" x14ac:dyDescent="0.35">
      <c r="A557" s="45" t="str">
        <f>'Budget Source'!B557</f>
        <v>35</v>
      </c>
      <c r="B557" s="45" t="str">
        <f>'Budget Source'!C557</f>
        <v>4</v>
      </c>
      <c r="C557" s="45" t="str">
        <f>'Budget Source'!D557</f>
        <v>3625</v>
      </c>
      <c r="D557" s="45" t="str">
        <f>'Budget Source'!E557</f>
        <v>3101</v>
      </c>
      <c r="E557" s="45" t="str">
        <f t="shared" si="48"/>
        <v/>
      </c>
      <c r="F557" s="2" t="str">
        <f>'Budget Source'!F557</f>
        <v/>
      </c>
      <c r="G557" s="45" t="str">
        <f>IF('Budget Source'!G557="Y",'Budget Source'!F557&amp;'Budget Source'!C557&amp;'Budget Source'!D557,'Budget Source'!B557&amp;'Budget Source'!C557&amp;'Budget Source'!D557)</f>
        <v>3543625</v>
      </c>
      <c r="H557" s="45" t="str">
        <f t="shared" si="49"/>
        <v>35436253101</v>
      </c>
      <c r="I557" s="47">
        <f>'Budget Source'!I557</f>
        <v>0</v>
      </c>
      <c r="J557" s="2">
        <f>'Budget Source'!H557</f>
        <v>0</v>
      </c>
      <c r="K557" s="2" t="str">
        <f t="shared" si="50"/>
        <v/>
      </c>
    </row>
    <row r="558" spans="1:11" x14ac:dyDescent="0.35">
      <c r="A558" s="45" t="str">
        <f>'Budget Source'!B558</f>
        <v>35</v>
      </c>
      <c r="B558" s="45" t="str">
        <f>'Budget Source'!C558</f>
        <v>4</v>
      </c>
      <c r="C558" s="45" t="str">
        <f>'Budget Source'!D558</f>
        <v>3625</v>
      </c>
      <c r="D558" s="45" t="str">
        <f>'Budget Source'!E558</f>
        <v>3300</v>
      </c>
      <c r="E558" s="45" t="str">
        <f t="shared" si="48"/>
        <v/>
      </c>
      <c r="F558" s="2" t="str">
        <f>'Budget Source'!F558</f>
        <v/>
      </c>
      <c r="G558" s="45" t="str">
        <f>IF('Budget Source'!G558="Y",'Budget Source'!F558&amp;'Budget Source'!C558&amp;'Budget Source'!D558,'Budget Source'!B558&amp;'Budget Source'!C558&amp;'Budget Source'!D558)</f>
        <v>3543625</v>
      </c>
      <c r="H558" s="45" t="str">
        <f t="shared" si="49"/>
        <v>35436253300</v>
      </c>
      <c r="I558" s="47">
        <f>'Budget Source'!I558</f>
        <v>0.54720000000000002</v>
      </c>
      <c r="J558" s="2">
        <f>'Budget Source'!H558</f>
        <v>11172641</v>
      </c>
      <c r="K558" s="2" t="str">
        <f t="shared" si="50"/>
        <v/>
      </c>
    </row>
    <row r="559" spans="1:11" x14ac:dyDescent="0.35">
      <c r="A559" s="45" t="str">
        <f>'Budget Source'!B559</f>
        <v>36</v>
      </c>
      <c r="B559" s="45" t="str">
        <f>'Budget Source'!C559</f>
        <v>4</v>
      </c>
      <c r="C559" s="45" t="str">
        <f>'Budget Source'!D559</f>
        <v>3640</v>
      </c>
      <c r="D559" s="45" t="str">
        <f>'Budget Source'!E559</f>
        <v>0061</v>
      </c>
      <c r="E559" s="45" t="str">
        <f t="shared" si="48"/>
        <v/>
      </c>
      <c r="F559" s="2" t="str">
        <f>'Budget Source'!F559</f>
        <v/>
      </c>
      <c r="G559" s="45" t="str">
        <f>IF('Budget Source'!G559="Y",'Budget Source'!F559&amp;'Budget Source'!C559&amp;'Budget Source'!D559,'Budget Source'!B559&amp;'Budget Source'!C559&amp;'Budget Source'!D559)</f>
        <v>3643640</v>
      </c>
      <c r="H559" s="45" t="str">
        <f t="shared" si="49"/>
        <v>36436400061</v>
      </c>
      <c r="I559" s="47">
        <f>'Budget Source'!I559</f>
        <v>0</v>
      </c>
      <c r="J559" s="2">
        <f>'Budget Source'!H559</f>
        <v>0</v>
      </c>
      <c r="K559" s="2" t="str">
        <f t="shared" si="50"/>
        <v/>
      </c>
    </row>
    <row r="560" spans="1:11" x14ac:dyDescent="0.35">
      <c r="A560" s="45" t="str">
        <f>'Budget Source'!B560</f>
        <v>36</v>
      </c>
      <c r="B560" s="45" t="str">
        <f>'Budget Source'!C560</f>
        <v>4</v>
      </c>
      <c r="C560" s="45" t="str">
        <f>'Budget Source'!D560</f>
        <v>3640</v>
      </c>
      <c r="D560" s="45" t="str">
        <f>'Budget Source'!E560</f>
        <v>0180</v>
      </c>
      <c r="E560" s="45" t="str">
        <f t="shared" si="48"/>
        <v>8</v>
      </c>
      <c r="F560" s="2" t="str">
        <f>'Budget Source'!F560</f>
        <v/>
      </c>
      <c r="G560" s="45" t="str">
        <f>IF('Budget Source'!G560="Y",'Budget Source'!F560&amp;'Budget Source'!C560&amp;'Budget Source'!D560,'Budget Source'!B560&amp;'Budget Source'!C560&amp;'Budget Source'!D560)</f>
        <v>3643640</v>
      </c>
      <c r="H560" s="45" t="str">
        <f t="shared" si="49"/>
        <v>36436400180</v>
      </c>
      <c r="I560" s="47">
        <f>'Budget Source'!I560</f>
        <v>0.91759999999999997</v>
      </c>
      <c r="J560" s="2">
        <f>'Budget Source'!H560</f>
        <v>455030</v>
      </c>
      <c r="K560" s="2" t="str">
        <f t="shared" si="50"/>
        <v/>
      </c>
    </row>
    <row r="561" spans="1:11" x14ac:dyDescent="0.35">
      <c r="A561" s="45" t="str">
        <f>'Budget Source'!B561</f>
        <v>36</v>
      </c>
      <c r="B561" s="45" t="str">
        <f>'Budget Source'!C561</f>
        <v>4</v>
      </c>
      <c r="C561" s="45" t="str">
        <f>'Budget Source'!D561</f>
        <v>3640</v>
      </c>
      <c r="D561" s="45" t="str">
        <f>'Budget Source'!E561</f>
        <v>3101</v>
      </c>
      <c r="E561" s="45" t="str">
        <f t="shared" si="48"/>
        <v/>
      </c>
      <c r="F561" s="2" t="str">
        <f>'Budget Source'!F561</f>
        <v/>
      </c>
      <c r="G561" s="45" t="str">
        <f>IF('Budget Source'!G561="Y",'Budget Source'!F561&amp;'Budget Source'!C561&amp;'Budget Source'!D561,'Budget Source'!B561&amp;'Budget Source'!C561&amp;'Budget Source'!D561)</f>
        <v>3643640</v>
      </c>
      <c r="H561" s="45" t="str">
        <f t="shared" si="49"/>
        <v>36436403101</v>
      </c>
      <c r="I561" s="47">
        <f>'Budget Source'!I561</f>
        <v>0</v>
      </c>
      <c r="J561" s="2">
        <f>'Budget Source'!H561</f>
        <v>0</v>
      </c>
      <c r="K561" s="2" t="str">
        <f t="shared" si="50"/>
        <v/>
      </c>
    </row>
    <row r="562" spans="1:11" x14ac:dyDescent="0.35">
      <c r="A562" s="45" t="str">
        <f>'Budget Source'!B562</f>
        <v>36</v>
      </c>
      <c r="B562" s="45" t="str">
        <f>'Budget Source'!C562</f>
        <v>4</v>
      </c>
      <c r="C562" s="45" t="str">
        <f>'Budget Source'!D562</f>
        <v>3640</v>
      </c>
      <c r="D562" s="45" t="str">
        <f>'Budget Source'!E562</f>
        <v>3300</v>
      </c>
      <c r="E562" s="45" t="str">
        <f t="shared" si="48"/>
        <v/>
      </c>
      <c r="F562" s="2" t="str">
        <f>'Budget Source'!F562</f>
        <v/>
      </c>
      <c r="G562" s="45" t="str">
        <f>IF('Budget Source'!G562="Y",'Budget Source'!F562&amp;'Budget Source'!C562&amp;'Budget Source'!D562,'Budget Source'!B562&amp;'Budget Source'!C562&amp;'Budget Source'!D562)</f>
        <v>3643640</v>
      </c>
      <c r="H562" s="45" t="str">
        <f t="shared" si="49"/>
        <v>36436403300</v>
      </c>
      <c r="I562" s="47">
        <f>'Budget Source'!I562</f>
        <v>0.84530000000000005</v>
      </c>
      <c r="J562" s="2">
        <f>'Budget Source'!H562</f>
        <v>419177</v>
      </c>
      <c r="K562" s="2" t="str">
        <f t="shared" si="50"/>
        <v/>
      </c>
    </row>
    <row r="563" spans="1:11" x14ac:dyDescent="0.35">
      <c r="A563" s="45" t="str">
        <f>'Budget Source'!B563</f>
        <v>36</v>
      </c>
      <c r="B563" s="45" t="str">
        <f>'Budget Source'!C563</f>
        <v>4</v>
      </c>
      <c r="C563" s="45" t="str">
        <f>'Budget Source'!D563</f>
        <v>3675</v>
      </c>
      <c r="D563" s="45" t="str">
        <f>'Budget Source'!E563</f>
        <v>0061</v>
      </c>
      <c r="E563" s="45" t="str">
        <f t="shared" si="48"/>
        <v/>
      </c>
      <c r="F563" s="2" t="str">
        <f>'Budget Source'!F563</f>
        <v/>
      </c>
      <c r="G563" s="45" t="str">
        <f>IF('Budget Source'!G563="Y",'Budget Source'!F563&amp;'Budget Source'!C563&amp;'Budget Source'!D563,'Budget Source'!B563&amp;'Budget Source'!C563&amp;'Budget Source'!D563)</f>
        <v>3643675</v>
      </c>
      <c r="H563" s="45" t="str">
        <f t="shared" si="49"/>
        <v>36436750061</v>
      </c>
      <c r="I563" s="47">
        <f>'Budget Source'!I563</f>
        <v>0</v>
      </c>
      <c r="J563" s="2">
        <f>'Budget Source'!H563</f>
        <v>0</v>
      </c>
      <c r="K563" s="2" t="str">
        <f t="shared" si="50"/>
        <v/>
      </c>
    </row>
    <row r="564" spans="1:11" x14ac:dyDescent="0.35">
      <c r="A564" s="45" t="str">
        <f>'Budget Source'!B564</f>
        <v>36</v>
      </c>
      <c r="B564" s="45" t="str">
        <f>'Budget Source'!C564</f>
        <v>4</v>
      </c>
      <c r="C564" s="45" t="str">
        <f>'Budget Source'!D564</f>
        <v>3675</v>
      </c>
      <c r="D564" s="45" t="str">
        <f>'Budget Source'!E564</f>
        <v>0180</v>
      </c>
      <c r="E564" s="45" t="str">
        <f t="shared" si="48"/>
        <v>8</v>
      </c>
      <c r="F564" s="2" t="str">
        <f>'Budget Source'!F564</f>
        <v/>
      </c>
      <c r="G564" s="45" t="str">
        <f>IF('Budget Source'!G564="Y",'Budget Source'!F564&amp;'Budget Source'!C564&amp;'Budget Source'!D564,'Budget Source'!B564&amp;'Budget Source'!C564&amp;'Budget Source'!D564)</f>
        <v>3643675</v>
      </c>
      <c r="H564" s="45" t="str">
        <f t="shared" si="49"/>
        <v>36436750180</v>
      </c>
      <c r="I564" s="47">
        <f>'Budget Source'!I564</f>
        <v>0.47560000000000002</v>
      </c>
      <c r="J564" s="2">
        <f>'Budget Source'!H564</f>
        <v>7420865</v>
      </c>
      <c r="K564" s="2" t="str">
        <f t="shared" si="50"/>
        <v/>
      </c>
    </row>
    <row r="565" spans="1:11" x14ac:dyDescent="0.35">
      <c r="A565" s="45" t="str">
        <f>'Budget Source'!B565</f>
        <v>36</v>
      </c>
      <c r="B565" s="45" t="str">
        <f>'Budget Source'!C565</f>
        <v>4</v>
      </c>
      <c r="C565" s="45" t="str">
        <f>'Budget Source'!D565</f>
        <v>3675</v>
      </c>
      <c r="D565" s="45" t="str">
        <f>'Budget Source'!E565</f>
        <v>0186</v>
      </c>
      <c r="E565" s="45" t="str">
        <f t="shared" si="48"/>
        <v>8</v>
      </c>
      <c r="F565" s="2" t="str">
        <f>'Budget Source'!F565</f>
        <v/>
      </c>
      <c r="G565" s="45" t="str">
        <f>IF('Budget Source'!G565="Y",'Budget Source'!F565&amp;'Budget Source'!C565&amp;'Budget Source'!D565,'Budget Source'!B565&amp;'Budget Source'!C565&amp;'Budget Source'!D565)</f>
        <v>3643675</v>
      </c>
      <c r="H565" s="45" t="str">
        <f t="shared" si="49"/>
        <v>36436750186</v>
      </c>
      <c r="I565" s="47">
        <f>'Budget Source'!I565</f>
        <v>8.9999999999999993E-3</v>
      </c>
      <c r="J565" s="2">
        <f>'Budget Source'!H565</f>
        <v>140428</v>
      </c>
      <c r="K565" s="2" t="str">
        <f t="shared" si="50"/>
        <v/>
      </c>
    </row>
    <row r="566" spans="1:11" x14ac:dyDescent="0.35">
      <c r="A566" s="45" t="str">
        <f>'Budget Source'!B566</f>
        <v>36</v>
      </c>
      <c r="B566" s="45" t="str">
        <f>'Budget Source'!C566</f>
        <v>4</v>
      </c>
      <c r="C566" s="45" t="str">
        <f>'Budget Source'!D566</f>
        <v>3675</v>
      </c>
      <c r="D566" s="45" t="str">
        <f>'Budget Source'!E566</f>
        <v>3101</v>
      </c>
      <c r="E566" s="45" t="str">
        <f t="shared" si="48"/>
        <v/>
      </c>
      <c r="F566" s="2" t="str">
        <f>'Budget Source'!F566</f>
        <v/>
      </c>
      <c r="G566" s="45" t="str">
        <f>IF('Budget Source'!G566="Y",'Budget Source'!F566&amp;'Budget Source'!C566&amp;'Budget Source'!D566,'Budget Source'!B566&amp;'Budget Source'!C566&amp;'Budget Source'!D566)</f>
        <v>3643675</v>
      </c>
      <c r="H566" s="45" t="str">
        <f t="shared" si="49"/>
        <v>36436753101</v>
      </c>
      <c r="I566" s="47">
        <f>'Budget Source'!I566</f>
        <v>0</v>
      </c>
      <c r="J566" s="2">
        <f>'Budget Source'!H566</f>
        <v>0</v>
      </c>
      <c r="K566" s="2" t="str">
        <f t="shared" si="50"/>
        <v/>
      </c>
    </row>
    <row r="567" spans="1:11" x14ac:dyDescent="0.35">
      <c r="A567" s="45" t="str">
        <f>'Budget Source'!B567</f>
        <v>36</v>
      </c>
      <c r="B567" s="45" t="str">
        <f>'Budget Source'!C567</f>
        <v>4</v>
      </c>
      <c r="C567" s="45" t="str">
        <f>'Budget Source'!D567</f>
        <v>3675</v>
      </c>
      <c r="D567" s="45" t="str">
        <f>'Budget Source'!E567</f>
        <v>3300</v>
      </c>
      <c r="E567" s="45" t="str">
        <f t="shared" si="48"/>
        <v/>
      </c>
      <c r="F567" s="2" t="str">
        <f>'Budget Source'!F567</f>
        <v/>
      </c>
      <c r="G567" s="45" t="str">
        <f>IF('Budget Source'!G567="Y",'Budget Source'!F567&amp;'Budget Source'!C567&amp;'Budget Source'!D567,'Budget Source'!B567&amp;'Budget Source'!C567&amp;'Budget Source'!D567)</f>
        <v>3643675</v>
      </c>
      <c r="H567" s="45" t="str">
        <f t="shared" si="49"/>
        <v>36436753300</v>
      </c>
      <c r="I567" s="47">
        <f>'Budget Source'!I567</f>
        <v>0.47520000000000001</v>
      </c>
      <c r="J567" s="2">
        <f>'Budget Source'!H567</f>
        <v>7414624</v>
      </c>
      <c r="K567" s="2" t="str">
        <f t="shared" si="50"/>
        <v/>
      </c>
    </row>
    <row r="568" spans="1:11" x14ac:dyDescent="0.35">
      <c r="A568" s="45" t="str">
        <f>'Budget Source'!B568</f>
        <v>36</v>
      </c>
      <c r="B568" s="45" t="str">
        <f>'Budget Source'!C568</f>
        <v>4</v>
      </c>
      <c r="C568" s="45" t="str">
        <f>'Budget Source'!D568</f>
        <v>3695</v>
      </c>
      <c r="D568" s="45" t="str">
        <f>'Budget Source'!E568</f>
        <v>0061</v>
      </c>
      <c r="E568" s="45" t="str">
        <f t="shared" si="48"/>
        <v/>
      </c>
      <c r="F568" s="2" t="str">
        <f>'Budget Source'!F568</f>
        <v/>
      </c>
      <c r="G568" s="45" t="str">
        <f>IF('Budget Source'!G568="Y",'Budget Source'!F568&amp;'Budget Source'!C568&amp;'Budget Source'!D568,'Budget Source'!B568&amp;'Budget Source'!C568&amp;'Budget Source'!D568)</f>
        <v>3643695</v>
      </c>
      <c r="H568" s="45" t="str">
        <f t="shared" si="49"/>
        <v>36436950061</v>
      </c>
      <c r="I568" s="47">
        <f>'Budget Source'!I568</f>
        <v>0</v>
      </c>
      <c r="J568" s="2">
        <f>'Budget Source'!H568</f>
        <v>0</v>
      </c>
      <c r="K568" s="2" t="str">
        <f t="shared" si="50"/>
        <v/>
      </c>
    </row>
    <row r="569" spans="1:11" x14ac:dyDescent="0.35">
      <c r="A569" s="45" t="str">
        <f>'Budget Source'!B569</f>
        <v>36</v>
      </c>
      <c r="B569" s="45" t="str">
        <f>'Budget Source'!C569</f>
        <v>4</v>
      </c>
      <c r="C569" s="45" t="str">
        <f>'Budget Source'!D569</f>
        <v>3695</v>
      </c>
      <c r="D569" s="45" t="str">
        <f>'Budget Source'!E569</f>
        <v>0180</v>
      </c>
      <c r="E569" s="45" t="str">
        <f t="shared" si="48"/>
        <v>8</v>
      </c>
      <c r="F569" s="2" t="str">
        <f>'Budget Source'!F569</f>
        <v/>
      </c>
      <c r="G569" s="45" t="str">
        <f>IF('Budget Source'!G569="Y",'Budget Source'!F569&amp;'Budget Source'!C569&amp;'Budget Source'!D569,'Budget Source'!B569&amp;'Budget Source'!C569&amp;'Budget Source'!D569)</f>
        <v>3643695</v>
      </c>
      <c r="H569" s="45" t="str">
        <f t="shared" si="49"/>
        <v>36436950180</v>
      </c>
      <c r="I569" s="47">
        <f>'Budget Source'!I569</f>
        <v>0.40860000000000002</v>
      </c>
      <c r="J569" s="2">
        <f>'Budget Source'!H569</f>
        <v>2069827</v>
      </c>
      <c r="K569" s="2" t="str">
        <f t="shared" si="50"/>
        <v/>
      </c>
    </row>
    <row r="570" spans="1:11" x14ac:dyDescent="0.35">
      <c r="A570" s="45" t="str">
        <f>'Budget Source'!B570</f>
        <v>36</v>
      </c>
      <c r="B570" s="45" t="str">
        <f>'Budget Source'!C570</f>
        <v>4</v>
      </c>
      <c r="C570" s="45" t="str">
        <f>'Budget Source'!D570</f>
        <v>3695</v>
      </c>
      <c r="D570" s="45" t="str">
        <f>'Budget Source'!E570</f>
        <v>3101</v>
      </c>
      <c r="E570" s="45" t="str">
        <f t="shared" si="48"/>
        <v/>
      </c>
      <c r="F570" s="2" t="str">
        <f>'Budget Source'!F570</f>
        <v/>
      </c>
      <c r="G570" s="45" t="str">
        <f>IF('Budget Source'!G570="Y",'Budget Source'!F570&amp;'Budget Source'!C570&amp;'Budget Source'!D570,'Budget Source'!B570&amp;'Budget Source'!C570&amp;'Budget Source'!D570)</f>
        <v>3643695</v>
      </c>
      <c r="H570" s="45" t="str">
        <f t="shared" si="49"/>
        <v>36436953101</v>
      </c>
      <c r="I570" s="47">
        <f>'Budget Source'!I570</f>
        <v>0</v>
      </c>
      <c r="J570" s="2">
        <f>'Budget Source'!H570</f>
        <v>0</v>
      </c>
      <c r="K570" s="2" t="str">
        <f t="shared" si="50"/>
        <v/>
      </c>
    </row>
    <row r="571" spans="1:11" x14ac:dyDescent="0.35">
      <c r="A571" s="45" t="str">
        <f>'Budget Source'!B571</f>
        <v>36</v>
      </c>
      <c r="B571" s="45" t="str">
        <f>'Budget Source'!C571</f>
        <v>4</v>
      </c>
      <c r="C571" s="45" t="str">
        <f>'Budget Source'!D571</f>
        <v>3695</v>
      </c>
      <c r="D571" s="45" t="str">
        <f>'Budget Source'!E571</f>
        <v>3300</v>
      </c>
      <c r="E571" s="45" t="str">
        <f t="shared" si="48"/>
        <v/>
      </c>
      <c r="F571" s="2" t="str">
        <f>'Budget Source'!F571</f>
        <v/>
      </c>
      <c r="G571" s="45" t="str">
        <f>IF('Budget Source'!G571="Y",'Budget Source'!F571&amp;'Budget Source'!C571&amp;'Budget Source'!D571,'Budget Source'!B571&amp;'Budget Source'!C571&amp;'Budget Source'!D571)</f>
        <v>3643695</v>
      </c>
      <c r="H571" s="45" t="str">
        <f t="shared" si="49"/>
        <v>36436953300</v>
      </c>
      <c r="I571" s="47">
        <f>'Budget Source'!I571</f>
        <v>0.64129999999999998</v>
      </c>
      <c r="J571" s="2">
        <f>'Budget Source'!H571</f>
        <v>3248605</v>
      </c>
      <c r="K571" s="2" t="str">
        <f t="shared" si="50"/>
        <v/>
      </c>
    </row>
    <row r="572" spans="1:11" x14ac:dyDescent="0.35">
      <c r="A572" s="45" t="str">
        <f>'Budget Source'!B572</f>
        <v>36</v>
      </c>
      <c r="B572" s="45" t="str">
        <f>'Budget Source'!C572</f>
        <v>4</v>
      </c>
      <c r="C572" s="45" t="str">
        <f>'Budget Source'!D572</f>
        <v>3710</v>
      </c>
      <c r="D572" s="45" t="str">
        <f>'Budget Source'!E572</f>
        <v>0180</v>
      </c>
      <c r="E572" s="45" t="str">
        <f t="shared" si="48"/>
        <v>8</v>
      </c>
      <c r="F572" s="2" t="str">
        <f>'Budget Source'!F572</f>
        <v/>
      </c>
      <c r="G572" s="45" t="str">
        <f>IF('Budget Source'!G572="Y",'Budget Source'!F572&amp;'Budget Source'!C572&amp;'Budget Source'!D572,'Budget Source'!B572&amp;'Budget Source'!C572&amp;'Budget Source'!D572)</f>
        <v>3643710</v>
      </c>
      <c r="H572" s="45" t="str">
        <f t="shared" si="49"/>
        <v>36437100180</v>
      </c>
      <c r="I572" s="47">
        <f>'Budget Source'!I572</f>
        <v>0.55530000000000002</v>
      </c>
      <c r="J572" s="2">
        <f>'Budget Source'!H572</f>
        <v>904895</v>
      </c>
      <c r="K572" s="2" t="str">
        <f t="shared" si="50"/>
        <v/>
      </c>
    </row>
    <row r="573" spans="1:11" x14ac:dyDescent="0.35">
      <c r="A573" s="45" t="str">
        <f>'Budget Source'!B573</f>
        <v>36</v>
      </c>
      <c r="B573" s="45" t="str">
        <f>'Budget Source'!C573</f>
        <v>4</v>
      </c>
      <c r="C573" s="45" t="str">
        <f>'Budget Source'!D573</f>
        <v>3710</v>
      </c>
      <c r="D573" s="45" t="str">
        <f>'Budget Source'!E573</f>
        <v>0186</v>
      </c>
      <c r="E573" s="45" t="str">
        <f t="shared" si="48"/>
        <v>8</v>
      </c>
      <c r="F573" s="2" t="str">
        <f>'Budget Source'!F573</f>
        <v/>
      </c>
      <c r="G573" s="45" t="str">
        <f>IF('Budget Source'!G573="Y",'Budget Source'!F573&amp;'Budget Source'!C573&amp;'Budget Source'!D573,'Budget Source'!B573&amp;'Budget Source'!C573&amp;'Budget Source'!D573)</f>
        <v>3643710</v>
      </c>
      <c r="H573" s="45" t="str">
        <f t="shared" si="49"/>
        <v>36437100186</v>
      </c>
      <c r="I573" s="47">
        <f>'Budget Source'!I573</f>
        <v>0.1046</v>
      </c>
      <c r="J573" s="2">
        <f>'Budget Source'!H573</f>
        <v>170452</v>
      </c>
      <c r="K573" s="2" t="str">
        <f t="shared" si="50"/>
        <v/>
      </c>
    </row>
    <row r="574" spans="1:11" x14ac:dyDescent="0.35">
      <c r="A574" s="45" t="str">
        <f>'Budget Source'!B574</f>
        <v>36</v>
      </c>
      <c r="B574" s="45" t="str">
        <f>'Budget Source'!C574</f>
        <v>4</v>
      </c>
      <c r="C574" s="45" t="str">
        <f>'Budget Source'!D574</f>
        <v>3710</v>
      </c>
      <c r="D574" s="45" t="str">
        <f>'Budget Source'!E574</f>
        <v>3101</v>
      </c>
      <c r="E574" s="45" t="str">
        <f t="shared" si="48"/>
        <v/>
      </c>
      <c r="F574" s="2" t="str">
        <f>'Budget Source'!F574</f>
        <v/>
      </c>
      <c r="G574" s="45" t="str">
        <f>IF('Budget Source'!G574="Y",'Budget Source'!F574&amp;'Budget Source'!C574&amp;'Budget Source'!D574,'Budget Source'!B574&amp;'Budget Source'!C574&amp;'Budget Source'!D574)</f>
        <v>3643710</v>
      </c>
      <c r="H574" s="45" t="str">
        <f t="shared" si="49"/>
        <v>36437103101</v>
      </c>
      <c r="I574" s="47">
        <f>'Budget Source'!I574</f>
        <v>0</v>
      </c>
      <c r="J574" s="2">
        <f>'Budget Source'!H574</f>
        <v>0</v>
      </c>
      <c r="K574" s="2" t="str">
        <f t="shared" si="50"/>
        <v/>
      </c>
    </row>
    <row r="575" spans="1:11" x14ac:dyDescent="0.35">
      <c r="A575" s="45" t="str">
        <f>'Budget Source'!B575</f>
        <v>36</v>
      </c>
      <c r="B575" s="45" t="str">
        <f>'Budget Source'!C575</f>
        <v>4</v>
      </c>
      <c r="C575" s="45" t="str">
        <f>'Budget Source'!D575</f>
        <v>3710</v>
      </c>
      <c r="D575" s="45" t="str">
        <f>'Budget Source'!E575</f>
        <v>3300</v>
      </c>
      <c r="E575" s="45" t="str">
        <f t="shared" si="48"/>
        <v/>
      </c>
      <c r="F575" s="2" t="str">
        <f>'Budget Source'!F575</f>
        <v/>
      </c>
      <c r="G575" s="45" t="str">
        <f>IF('Budget Source'!G575="Y",'Budget Source'!F575&amp;'Budget Source'!C575&amp;'Budget Source'!D575,'Budget Source'!B575&amp;'Budget Source'!C575&amp;'Budget Source'!D575)</f>
        <v>3643710</v>
      </c>
      <c r="H575" s="45" t="str">
        <f t="shared" si="49"/>
        <v>36437103300</v>
      </c>
      <c r="I575" s="47">
        <f>'Budget Source'!I575</f>
        <v>0.46810000000000002</v>
      </c>
      <c r="J575" s="2">
        <f>'Budget Source'!H575</f>
        <v>762797</v>
      </c>
      <c r="K575" s="2" t="str">
        <f t="shared" si="50"/>
        <v/>
      </c>
    </row>
    <row r="576" spans="1:11" x14ac:dyDescent="0.35">
      <c r="A576" s="45" t="str">
        <f>'Budget Source'!B576</f>
        <v>37</v>
      </c>
      <c r="B576" s="45" t="str">
        <f>'Budget Source'!C576</f>
        <v>4</v>
      </c>
      <c r="C576" s="45" t="str">
        <f>'Budget Source'!D576</f>
        <v>3785</v>
      </c>
      <c r="D576" s="45" t="str">
        <f>'Budget Source'!E576</f>
        <v>0061</v>
      </c>
      <c r="E576" s="45" t="str">
        <f t="shared" si="48"/>
        <v/>
      </c>
      <c r="F576" s="2" t="str">
        <f>'Budget Source'!F576</f>
        <v/>
      </c>
      <c r="G576" s="45" t="str">
        <f>IF('Budget Source'!G576="Y",'Budget Source'!F576&amp;'Budget Source'!C576&amp;'Budget Source'!D576,'Budget Source'!B576&amp;'Budget Source'!C576&amp;'Budget Source'!D576)</f>
        <v>3743785</v>
      </c>
      <c r="H576" s="45" t="str">
        <f t="shared" si="49"/>
        <v>37437850061</v>
      </c>
      <c r="I576" s="47">
        <f>'Budget Source'!I576</f>
        <v>0</v>
      </c>
      <c r="J576" s="2">
        <f>'Budget Source'!H576</f>
        <v>0</v>
      </c>
      <c r="K576" s="2" t="str">
        <f t="shared" si="50"/>
        <v/>
      </c>
    </row>
    <row r="577" spans="1:11" x14ac:dyDescent="0.35">
      <c r="A577" s="45" t="str">
        <f>'Budget Source'!B577</f>
        <v>37</v>
      </c>
      <c r="B577" s="45" t="str">
        <f>'Budget Source'!C577</f>
        <v>4</v>
      </c>
      <c r="C577" s="45" t="str">
        <f>'Budget Source'!D577</f>
        <v>3785</v>
      </c>
      <c r="D577" s="45" t="str">
        <f>'Budget Source'!E577</f>
        <v>0180</v>
      </c>
      <c r="E577" s="45" t="str">
        <f t="shared" si="48"/>
        <v>8</v>
      </c>
      <c r="F577" s="2" t="str">
        <f>'Budget Source'!F577</f>
        <v/>
      </c>
      <c r="G577" s="45" t="str">
        <f>IF('Budget Source'!G577="Y",'Budget Source'!F577&amp;'Budget Source'!C577&amp;'Budget Source'!D577,'Budget Source'!B577&amp;'Budget Source'!C577&amp;'Budget Source'!D577)</f>
        <v>3743785</v>
      </c>
      <c r="H577" s="45" t="str">
        <f t="shared" si="49"/>
        <v>37437850180</v>
      </c>
      <c r="I577" s="47">
        <f>'Budget Source'!I577</f>
        <v>0.12559999999999999</v>
      </c>
      <c r="J577" s="2">
        <f>'Budget Source'!H577</f>
        <v>2179111</v>
      </c>
      <c r="K577" s="2" t="str">
        <f t="shared" si="50"/>
        <v/>
      </c>
    </row>
    <row r="578" spans="1:11" x14ac:dyDescent="0.35">
      <c r="A578" s="45" t="str">
        <f>'Budget Source'!B578</f>
        <v>37</v>
      </c>
      <c r="B578" s="45" t="str">
        <f>'Budget Source'!C578</f>
        <v>4</v>
      </c>
      <c r="C578" s="45" t="str">
        <f>'Budget Source'!D578</f>
        <v>3785</v>
      </c>
      <c r="D578" s="45" t="str">
        <f>'Budget Source'!E578</f>
        <v>0187</v>
      </c>
      <c r="E578" s="45" t="str">
        <f t="shared" si="48"/>
        <v/>
      </c>
      <c r="F578" s="2" t="str">
        <f>'Budget Source'!F578</f>
        <v/>
      </c>
      <c r="G578" s="45" t="str">
        <f>IF('Budget Source'!G578="Y",'Budget Source'!F578&amp;'Budget Source'!C578&amp;'Budget Source'!D578,'Budget Source'!B578&amp;'Budget Source'!C578&amp;'Budget Source'!D578)</f>
        <v>3743785</v>
      </c>
      <c r="H578" s="45" t="str">
        <f t="shared" si="49"/>
        <v>37437850187</v>
      </c>
      <c r="I578" s="47">
        <f>'Budget Source'!I578</f>
        <v>0.20330000000000001</v>
      </c>
      <c r="J578" s="2">
        <f>'Budget Source'!H578</f>
        <v>3527175</v>
      </c>
      <c r="K578" s="2" t="str">
        <f t="shared" si="50"/>
        <v/>
      </c>
    </row>
    <row r="579" spans="1:11" x14ac:dyDescent="0.35">
      <c r="A579" s="45" t="str">
        <f>'Budget Source'!B579</f>
        <v>37</v>
      </c>
      <c r="B579" s="45" t="str">
        <f>'Budget Source'!C579</f>
        <v>4</v>
      </c>
      <c r="C579" s="45" t="str">
        <f>'Budget Source'!D579</f>
        <v>3785</v>
      </c>
      <c r="D579" s="45" t="str">
        <f>'Budget Source'!E579</f>
        <v>3101</v>
      </c>
      <c r="E579" s="45" t="str">
        <f t="shared" ref="E579:E642" si="51">IF(OR(D579="0187",D579="0287"),"",IF(MID(D579,3,1)="8","8",""))</f>
        <v/>
      </c>
      <c r="F579" s="2" t="str">
        <f>'Budget Source'!F579</f>
        <v/>
      </c>
      <c r="G579" s="45" t="str">
        <f>IF('Budget Source'!G579="Y",'Budget Source'!F579&amp;'Budget Source'!C579&amp;'Budget Source'!D579,'Budget Source'!B579&amp;'Budget Source'!C579&amp;'Budget Source'!D579)</f>
        <v>3743785</v>
      </c>
      <c r="H579" s="45" t="str">
        <f t="shared" ref="H579:H642" si="52">G579&amp;D579</f>
        <v>37437853101</v>
      </c>
      <c r="I579" s="47">
        <f>'Budget Source'!I579</f>
        <v>0</v>
      </c>
      <c r="J579" s="2">
        <f>'Budget Source'!H579</f>
        <v>0</v>
      </c>
      <c r="K579" s="2" t="str">
        <f t="shared" ref="K579:K642" si="53">IF(F579="","",IF(F579=A579,"Y",""))</f>
        <v/>
      </c>
    </row>
    <row r="580" spans="1:11" x14ac:dyDescent="0.35">
      <c r="A580" s="45" t="str">
        <f>'Budget Source'!B580</f>
        <v>37</v>
      </c>
      <c r="B580" s="45" t="str">
        <f>'Budget Source'!C580</f>
        <v>4</v>
      </c>
      <c r="C580" s="45" t="str">
        <f>'Budget Source'!D580</f>
        <v>3785</v>
      </c>
      <c r="D580" s="45" t="str">
        <f>'Budget Source'!E580</f>
        <v>3300</v>
      </c>
      <c r="E580" s="45" t="str">
        <f t="shared" si="51"/>
        <v/>
      </c>
      <c r="F580" s="2" t="str">
        <f>'Budget Source'!F580</f>
        <v/>
      </c>
      <c r="G580" s="45" t="str">
        <f>IF('Budget Source'!G580="Y",'Budget Source'!F580&amp;'Budget Source'!C580&amp;'Budget Source'!D580,'Budget Source'!B580&amp;'Budget Source'!C580&amp;'Budget Source'!D580)</f>
        <v>3743785</v>
      </c>
      <c r="H580" s="45" t="str">
        <f t="shared" si="52"/>
        <v>37437853300</v>
      </c>
      <c r="I580" s="47">
        <f>'Budget Source'!I580</f>
        <v>0.46989999999999998</v>
      </c>
      <c r="J580" s="2">
        <f>'Budget Source'!H580</f>
        <v>8152580</v>
      </c>
      <c r="K580" s="2" t="str">
        <f t="shared" si="53"/>
        <v/>
      </c>
    </row>
    <row r="581" spans="1:11" x14ac:dyDescent="0.35">
      <c r="A581" s="45" t="str">
        <f>'Budget Source'!B581</f>
        <v>37</v>
      </c>
      <c r="B581" s="45" t="str">
        <f>'Budget Source'!C581</f>
        <v>4</v>
      </c>
      <c r="C581" s="45" t="str">
        <f>'Budget Source'!D581</f>
        <v>3815</v>
      </c>
      <c r="D581" s="45" t="str">
        <f>'Budget Source'!E581</f>
        <v>0061</v>
      </c>
      <c r="E581" s="45" t="str">
        <f t="shared" si="51"/>
        <v/>
      </c>
      <c r="F581" s="2" t="str">
        <f>'Budget Source'!F581</f>
        <v/>
      </c>
      <c r="G581" s="45" t="str">
        <f>IF('Budget Source'!G581="Y",'Budget Source'!F581&amp;'Budget Source'!C581&amp;'Budget Source'!D581,'Budget Source'!B581&amp;'Budget Source'!C581&amp;'Budget Source'!D581)</f>
        <v>3743815</v>
      </c>
      <c r="H581" s="45" t="str">
        <f t="shared" si="52"/>
        <v>37438150061</v>
      </c>
      <c r="I581" s="47">
        <f>'Budget Source'!I581</f>
        <v>0</v>
      </c>
      <c r="J581" s="2">
        <f>'Budget Source'!H581</f>
        <v>0</v>
      </c>
      <c r="K581" s="2" t="str">
        <f t="shared" si="53"/>
        <v/>
      </c>
    </row>
    <row r="582" spans="1:11" x14ac:dyDescent="0.35">
      <c r="A582" s="45" t="str">
        <f>'Budget Source'!B582</f>
        <v>37</v>
      </c>
      <c r="B582" s="45" t="str">
        <f>'Budget Source'!C582</f>
        <v>4</v>
      </c>
      <c r="C582" s="45" t="str">
        <f>'Budget Source'!D582</f>
        <v>3815</v>
      </c>
      <c r="D582" s="45" t="str">
        <f>'Budget Source'!E582</f>
        <v>0180</v>
      </c>
      <c r="E582" s="45" t="str">
        <f t="shared" si="51"/>
        <v>8</v>
      </c>
      <c r="F582" s="2" t="str">
        <f>'Budget Source'!F582</f>
        <v/>
      </c>
      <c r="G582" s="45" t="str">
        <f>IF('Budget Source'!G582="Y",'Budget Source'!F582&amp;'Budget Source'!C582&amp;'Budget Source'!D582,'Budget Source'!B582&amp;'Budget Source'!C582&amp;'Budget Source'!D582)</f>
        <v>3743815</v>
      </c>
      <c r="H582" s="45" t="str">
        <f t="shared" si="52"/>
        <v>37438150180</v>
      </c>
      <c r="I582" s="47">
        <f>'Budget Source'!I582</f>
        <v>9.6699999999999994E-2</v>
      </c>
      <c r="J582" s="2">
        <f>'Budget Source'!H582</f>
        <v>871065</v>
      </c>
      <c r="K582" s="2" t="str">
        <f t="shared" si="53"/>
        <v/>
      </c>
    </row>
    <row r="583" spans="1:11" x14ac:dyDescent="0.35">
      <c r="A583" s="45" t="str">
        <f>'Budget Source'!B583</f>
        <v>37</v>
      </c>
      <c r="B583" s="45" t="str">
        <f>'Budget Source'!C583</f>
        <v>4</v>
      </c>
      <c r="C583" s="45" t="str">
        <f>'Budget Source'!D583</f>
        <v>3815</v>
      </c>
      <c r="D583" s="45" t="str">
        <f>'Budget Source'!E583</f>
        <v>0287</v>
      </c>
      <c r="E583" s="45" t="str">
        <f t="shared" si="51"/>
        <v/>
      </c>
      <c r="F583" s="2" t="str">
        <f>'Budget Source'!F583</f>
        <v/>
      </c>
      <c r="G583" s="45" t="str">
        <f>IF('Budget Source'!G583="Y",'Budget Source'!F583&amp;'Budget Source'!C583&amp;'Budget Source'!D583,'Budget Source'!B583&amp;'Budget Source'!C583&amp;'Budget Source'!D583)</f>
        <v>3743815</v>
      </c>
      <c r="H583" s="45" t="str">
        <f t="shared" si="52"/>
        <v>37438150287</v>
      </c>
      <c r="I583" s="47">
        <f>'Budget Source'!I583</f>
        <v>0.1366</v>
      </c>
      <c r="J583" s="2">
        <f>'Budget Source'!H583</f>
        <v>1315110</v>
      </c>
      <c r="K583" s="2" t="str">
        <f t="shared" si="53"/>
        <v/>
      </c>
    </row>
    <row r="584" spans="1:11" x14ac:dyDescent="0.35">
      <c r="A584" s="45" t="str">
        <f>'Budget Source'!B584</f>
        <v>37</v>
      </c>
      <c r="B584" s="45" t="str">
        <f>'Budget Source'!C584</f>
        <v>4</v>
      </c>
      <c r="C584" s="45" t="str">
        <f>'Budget Source'!D584</f>
        <v>3815</v>
      </c>
      <c r="D584" s="45" t="str">
        <f>'Budget Source'!E584</f>
        <v>3101</v>
      </c>
      <c r="E584" s="45" t="str">
        <f t="shared" si="51"/>
        <v/>
      </c>
      <c r="F584" s="2" t="str">
        <f>'Budget Source'!F584</f>
        <v/>
      </c>
      <c r="G584" s="45" t="str">
        <f>IF('Budget Source'!G584="Y",'Budget Source'!F584&amp;'Budget Source'!C584&amp;'Budget Source'!D584,'Budget Source'!B584&amp;'Budget Source'!C584&amp;'Budget Source'!D584)</f>
        <v>3743815</v>
      </c>
      <c r="H584" s="45" t="str">
        <f t="shared" si="52"/>
        <v>37438153101</v>
      </c>
      <c r="I584" s="47">
        <f>'Budget Source'!I584</f>
        <v>0</v>
      </c>
      <c r="J584" s="2">
        <f>'Budget Source'!H584</f>
        <v>0</v>
      </c>
      <c r="K584" s="2" t="str">
        <f t="shared" si="53"/>
        <v/>
      </c>
    </row>
    <row r="585" spans="1:11" x14ac:dyDescent="0.35">
      <c r="A585" s="45" t="str">
        <f>'Budget Source'!B585</f>
        <v>37</v>
      </c>
      <c r="B585" s="45" t="str">
        <f>'Budget Source'!C585</f>
        <v>4</v>
      </c>
      <c r="C585" s="45" t="str">
        <f>'Budget Source'!D585</f>
        <v>3815</v>
      </c>
      <c r="D585" s="45" t="str">
        <f>'Budget Source'!E585</f>
        <v>3300</v>
      </c>
      <c r="E585" s="45" t="str">
        <f t="shared" si="51"/>
        <v/>
      </c>
      <c r="F585" s="2" t="str">
        <f>'Budget Source'!F585</f>
        <v/>
      </c>
      <c r="G585" s="45" t="str">
        <f>IF('Budget Source'!G585="Y",'Budget Source'!F585&amp;'Budget Source'!C585&amp;'Budget Source'!D585,'Budget Source'!B585&amp;'Budget Source'!C585&amp;'Budget Source'!D585)</f>
        <v>3743815</v>
      </c>
      <c r="H585" s="45" t="str">
        <f t="shared" si="52"/>
        <v>37438153300</v>
      </c>
      <c r="I585" s="47">
        <f>'Budget Source'!I585</f>
        <v>0.3962</v>
      </c>
      <c r="J585" s="2">
        <f>'Budget Source'!H585</f>
        <v>3568934</v>
      </c>
      <c r="K585" s="2" t="str">
        <f t="shared" si="53"/>
        <v/>
      </c>
    </row>
    <row r="586" spans="1:11" x14ac:dyDescent="0.35">
      <c r="A586" s="45" t="str">
        <f>'Budget Source'!B586</f>
        <v>37</v>
      </c>
      <c r="B586" s="45" t="str">
        <f>'Budget Source'!C586</f>
        <v>4</v>
      </c>
      <c r="C586" s="45" t="str">
        <f>'Budget Source'!D586</f>
        <v>6630</v>
      </c>
      <c r="D586" s="45" t="str">
        <f>'Budget Source'!E586</f>
        <v>0061</v>
      </c>
      <c r="E586" s="45" t="str">
        <f t="shared" si="51"/>
        <v/>
      </c>
      <c r="F586" s="2" t="str">
        <f>'Budget Source'!F586</f>
        <v>66</v>
      </c>
      <c r="G586" s="45" t="str">
        <f>IF('Budget Source'!G586="Y",'Budget Source'!F586&amp;'Budget Source'!C586&amp;'Budget Source'!D586,'Budget Source'!B586&amp;'Budget Source'!C586&amp;'Budget Source'!D586)</f>
        <v>6646630</v>
      </c>
      <c r="H586" s="45" t="str">
        <f t="shared" si="52"/>
        <v>66466300061</v>
      </c>
      <c r="I586" s="47">
        <f>'Budget Source'!I586</f>
        <v>0</v>
      </c>
      <c r="J586" s="2">
        <f>'Budget Source'!H586</f>
        <v>0</v>
      </c>
      <c r="K586" s="2" t="str">
        <f t="shared" si="53"/>
        <v/>
      </c>
    </row>
    <row r="587" spans="1:11" x14ac:dyDescent="0.35">
      <c r="A587" s="45" t="str">
        <f>'Budget Source'!B587</f>
        <v>37</v>
      </c>
      <c r="B587" s="45" t="str">
        <f>'Budget Source'!C587</f>
        <v>4</v>
      </c>
      <c r="C587" s="45" t="str">
        <f>'Budget Source'!D587</f>
        <v>6630</v>
      </c>
      <c r="D587" s="45" t="str">
        <f>'Budget Source'!E587</f>
        <v>0180</v>
      </c>
      <c r="E587" s="45" t="str">
        <f t="shared" si="51"/>
        <v>8</v>
      </c>
      <c r="F587" s="2" t="str">
        <f>'Budget Source'!F587</f>
        <v>66</v>
      </c>
      <c r="G587" s="45" t="str">
        <f>IF('Budget Source'!G587="Y",'Budget Source'!F587&amp;'Budget Source'!C587&amp;'Budget Source'!D587,'Budget Source'!B587&amp;'Budget Source'!C587&amp;'Budget Source'!D587)</f>
        <v>6646630</v>
      </c>
      <c r="H587" s="45" t="str">
        <f t="shared" si="52"/>
        <v>66466300180</v>
      </c>
      <c r="I587" s="47">
        <f>'Budget Source'!I587</f>
        <v>0.14169999999999999</v>
      </c>
      <c r="J587" s="2">
        <f>'Budget Source'!H587</f>
        <v>121140</v>
      </c>
      <c r="K587" s="2" t="str">
        <f t="shared" si="53"/>
        <v/>
      </c>
    </row>
    <row r="588" spans="1:11" x14ac:dyDescent="0.35">
      <c r="A588" s="45" t="str">
        <f>'Budget Source'!B588</f>
        <v>37</v>
      </c>
      <c r="B588" s="45" t="str">
        <f>'Budget Source'!C588</f>
        <v>4</v>
      </c>
      <c r="C588" s="45" t="str">
        <f>'Budget Source'!D588</f>
        <v>6630</v>
      </c>
      <c r="D588" s="45" t="str">
        <f>'Budget Source'!E588</f>
        <v>3101</v>
      </c>
      <c r="E588" s="45" t="str">
        <f t="shared" si="51"/>
        <v/>
      </c>
      <c r="F588" s="2" t="str">
        <f>'Budget Source'!F588</f>
        <v>66</v>
      </c>
      <c r="G588" s="45" t="str">
        <f>IF('Budget Source'!G588="Y",'Budget Source'!F588&amp;'Budget Source'!C588&amp;'Budget Source'!D588,'Budget Source'!B588&amp;'Budget Source'!C588&amp;'Budget Source'!D588)</f>
        <v>6646630</v>
      </c>
      <c r="H588" s="45" t="str">
        <f t="shared" si="52"/>
        <v>66466303101</v>
      </c>
      <c r="I588" s="47">
        <f>'Budget Source'!I588</f>
        <v>0</v>
      </c>
      <c r="J588" s="2">
        <f>'Budget Source'!H588</f>
        <v>0</v>
      </c>
      <c r="K588" s="2" t="str">
        <f t="shared" si="53"/>
        <v/>
      </c>
    </row>
    <row r="589" spans="1:11" x14ac:dyDescent="0.35">
      <c r="A589" s="45" t="str">
        <f>'Budget Source'!B589</f>
        <v>37</v>
      </c>
      <c r="B589" s="45" t="str">
        <f>'Budget Source'!C589</f>
        <v>4</v>
      </c>
      <c r="C589" s="45" t="str">
        <f>'Budget Source'!D589</f>
        <v>6630</v>
      </c>
      <c r="D589" s="45" t="str">
        <f>'Budget Source'!E589</f>
        <v>3300</v>
      </c>
      <c r="E589" s="45" t="str">
        <f t="shared" si="51"/>
        <v/>
      </c>
      <c r="F589" s="2" t="str">
        <f>'Budget Source'!F589</f>
        <v>66</v>
      </c>
      <c r="G589" s="45" t="str">
        <f>IF('Budget Source'!G589="Y",'Budget Source'!F589&amp;'Budget Source'!C589&amp;'Budget Source'!D589,'Budget Source'!B589&amp;'Budget Source'!C589&amp;'Budget Source'!D589)</f>
        <v>6646630</v>
      </c>
      <c r="H589" s="45" t="str">
        <f t="shared" si="52"/>
        <v>66466303300</v>
      </c>
      <c r="I589" s="47">
        <f>'Budget Source'!I589</f>
        <v>0.4375</v>
      </c>
      <c r="J589" s="2">
        <f>'Budget Source'!H589</f>
        <v>374020</v>
      </c>
      <c r="K589" s="2" t="str">
        <f t="shared" si="53"/>
        <v/>
      </c>
    </row>
    <row r="590" spans="1:11" x14ac:dyDescent="0.35">
      <c r="A590" s="45" t="str">
        <f>'Budget Source'!B590</f>
        <v>37</v>
      </c>
      <c r="B590" s="45" t="str">
        <f>'Budget Source'!C590</f>
        <v>4</v>
      </c>
      <c r="C590" s="45" t="str">
        <f>'Budget Source'!D590</f>
        <v>8535</v>
      </c>
      <c r="D590" s="45" t="str">
        <f>'Budget Source'!E590</f>
        <v>0022</v>
      </c>
      <c r="E590" s="45" t="str">
        <f t="shared" si="51"/>
        <v/>
      </c>
      <c r="F590" s="2" t="str">
        <f>'Budget Source'!F590</f>
        <v>91</v>
      </c>
      <c r="G590" s="45" t="str">
        <f>IF('Budget Source'!G590="Y",'Budget Source'!F590&amp;'Budget Source'!C590&amp;'Budget Source'!D590,'Budget Source'!B590&amp;'Budget Source'!C590&amp;'Budget Source'!D590)</f>
        <v>9148535</v>
      </c>
      <c r="H590" s="45" t="str">
        <f t="shared" si="52"/>
        <v>91485350022</v>
      </c>
      <c r="I590" s="47">
        <f>'Budget Source'!I590</f>
        <v>0.25280000000000002</v>
      </c>
      <c r="J590" s="2">
        <f>'Budget Source'!H590</f>
        <v>872851</v>
      </c>
      <c r="K590" s="2" t="str">
        <f t="shared" si="53"/>
        <v/>
      </c>
    </row>
    <row r="591" spans="1:11" x14ac:dyDescent="0.35">
      <c r="A591" s="45" t="str">
        <f>'Budget Source'!B591</f>
        <v>37</v>
      </c>
      <c r="B591" s="45" t="str">
        <f>'Budget Source'!C591</f>
        <v>4</v>
      </c>
      <c r="C591" s="45" t="str">
        <f>'Budget Source'!D591</f>
        <v>8535</v>
      </c>
      <c r="D591" s="45" t="str">
        <f>'Budget Source'!E591</f>
        <v>0061</v>
      </c>
      <c r="E591" s="45" t="str">
        <f t="shared" si="51"/>
        <v/>
      </c>
      <c r="F591" s="2" t="str">
        <f>'Budget Source'!F591</f>
        <v>91</v>
      </c>
      <c r="G591" s="45" t="str">
        <f>IF('Budget Source'!G591="Y",'Budget Source'!F591&amp;'Budget Source'!C591&amp;'Budget Source'!D591,'Budget Source'!B591&amp;'Budget Source'!C591&amp;'Budget Source'!D591)</f>
        <v>9148535</v>
      </c>
      <c r="H591" s="45" t="str">
        <f t="shared" si="52"/>
        <v>91485350061</v>
      </c>
      <c r="I591" s="47">
        <f>'Budget Source'!I591</f>
        <v>0</v>
      </c>
      <c r="J591" s="2">
        <f>'Budget Source'!H591</f>
        <v>0</v>
      </c>
      <c r="K591" s="2" t="str">
        <f t="shared" si="53"/>
        <v/>
      </c>
    </row>
    <row r="592" spans="1:11" x14ac:dyDescent="0.35">
      <c r="A592" s="45" t="str">
        <f>'Budget Source'!B592</f>
        <v>37</v>
      </c>
      <c r="B592" s="45" t="str">
        <f>'Budget Source'!C592</f>
        <v>4</v>
      </c>
      <c r="C592" s="45" t="str">
        <f>'Budget Source'!D592</f>
        <v>8535</v>
      </c>
      <c r="D592" s="45" t="str">
        <f>'Budget Source'!E592</f>
        <v>0180</v>
      </c>
      <c r="E592" s="45" t="str">
        <f t="shared" si="51"/>
        <v>8</v>
      </c>
      <c r="F592" s="2" t="str">
        <f>'Budget Source'!F592</f>
        <v>91</v>
      </c>
      <c r="G592" s="45" t="str">
        <f>IF('Budget Source'!G592="Y",'Budget Source'!F592&amp;'Budget Source'!C592&amp;'Budget Source'!D592,'Budget Source'!B592&amp;'Budget Source'!C592&amp;'Budget Source'!D592)</f>
        <v>9148535</v>
      </c>
      <c r="H592" s="45" t="str">
        <f t="shared" si="52"/>
        <v>91485350180</v>
      </c>
      <c r="I592" s="47">
        <f>'Budget Source'!I592</f>
        <v>7.1300000000000002E-2</v>
      </c>
      <c r="J592" s="2">
        <f>'Budget Source'!H592</f>
        <v>180098</v>
      </c>
      <c r="K592" s="2" t="str">
        <f t="shared" si="53"/>
        <v/>
      </c>
    </row>
    <row r="593" spans="1:11" x14ac:dyDescent="0.35">
      <c r="A593" s="45" t="str">
        <f>'Budget Source'!B593</f>
        <v>37</v>
      </c>
      <c r="B593" s="45" t="str">
        <f>'Budget Source'!C593</f>
        <v>4</v>
      </c>
      <c r="C593" s="45" t="str">
        <f>'Budget Source'!D593</f>
        <v>8535</v>
      </c>
      <c r="D593" s="45" t="str">
        <f>'Budget Source'!E593</f>
        <v>3101</v>
      </c>
      <c r="E593" s="45" t="str">
        <f t="shared" si="51"/>
        <v/>
      </c>
      <c r="F593" s="2" t="str">
        <f>'Budget Source'!F593</f>
        <v>91</v>
      </c>
      <c r="G593" s="45" t="str">
        <f>IF('Budget Source'!G593="Y",'Budget Source'!F593&amp;'Budget Source'!C593&amp;'Budget Source'!D593,'Budget Source'!B593&amp;'Budget Source'!C593&amp;'Budget Source'!D593)</f>
        <v>9148535</v>
      </c>
      <c r="H593" s="45" t="str">
        <f t="shared" si="52"/>
        <v>91485353101</v>
      </c>
      <c r="I593" s="47">
        <f>'Budget Source'!I593</f>
        <v>0</v>
      </c>
      <c r="J593" s="2">
        <f>'Budget Source'!H593</f>
        <v>0</v>
      </c>
      <c r="K593" s="2" t="str">
        <f t="shared" si="53"/>
        <v/>
      </c>
    </row>
    <row r="594" spans="1:11" x14ac:dyDescent="0.35">
      <c r="A594" s="45" t="str">
        <f>'Budget Source'!B594</f>
        <v>37</v>
      </c>
      <c r="B594" s="45" t="str">
        <f>'Budget Source'!C594</f>
        <v>4</v>
      </c>
      <c r="C594" s="45" t="str">
        <f>'Budget Source'!D594</f>
        <v>8535</v>
      </c>
      <c r="D594" s="45" t="str">
        <f>'Budget Source'!E594</f>
        <v>3300</v>
      </c>
      <c r="E594" s="45" t="str">
        <f t="shared" si="51"/>
        <v/>
      </c>
      <c r="F594" s="2" t="str">
        <f>'Budget Source'!F594</f>
        <v>91</v>
      </c>
      <c r="G594" s="45" t="str">
        <f>IF('Budget Source'!G594="Y",'Budget Source'!F594&amp;'Budget Source'!C594&amp;'Budget Source'!D594,'Budget Source'!B594&amp;'Budget Source'!C594&amp;'Budget Source'!D594)</f>
        <v>9148535</v>
      </c>
      <c r="H594" s="45" t="str">
        <f t="shared" si="52"/>
        <v>91485353300</v>
      </c>
      <c r="I594" s="47">
        <f>'Budget Source'!I594</f>
        <v>0.36680000000000001</v>
      </c>
      <c r="J594" s="2">
        <f>'Budget Source'!H594</f>
        <v>926505</v>
      </c>
      <c r="K594" s="2" t="str">
        <f t="shared" si="53"/>
        <v/>
      </c>
    </row>
    <row r="595" spans="1:11" x14ac:dyDescent="0.35">
      <c r="A595" s="45" t="str">
        <f>'Budget Source'!B595</f>
        <v>38</v>
      </c>
      <c r="B595" s="45" t="str">
        <f>'Budget Source'!C595</f>
        <v>4</v>
      </c>
      <c r="C595" s="45" t="str">
        <f>'Budget Source'!D595</f>
        <v>3945</v>
      </c>
      <c r="D595" s="45" t="str">
        <f>'Budget Source'!E595</f>
        <v>0061</v>
      </c>
      <c r="E595" s="45" t="str">
        <f t="shared" si="51"/>
        <v/>
      </c>
      <c r="F595" s="2" t="str">
        <f>'Budget Source'!F595</f>
        <v>38</v>
      </c>
      <c r="G595" s="45" t="str">
        <f>IF('Budget Source'!G595="Y",'Budget Source'!F595&amp;'Budget Source'!C595&amp;'Budget Source'!D595,'Budget Source'!B595&amp;'Budget Source'!C595&amp;'Budget Source'!D595)</f>
        <v>3843945</v>
      </c>
      <c r="H595" s="45" t="str">
        <f t="shared" si="52"/>
        <v>38439450061</v>
      </c>
      <c r="I595" s="47">
        <f>'Budget Source'!I595</f>
        <v>0</v>
      </c>
      <c r="J595" s="2">
        <f>'Budget Source'!H595</f>
        <v>0</v>
      </c>
      <c r="K595" s="2" t="str">
        <f t="shared" si="53"/>
        <v>Y</v>
      </c>
    </row>
    <row r="596" spans="1:11" x14ac:dyDescent="0.35">
      <c r="A596" s="45" t="str">
        <f>'Budget Source'!B596</f>
        <v>38</v>
      </c>
      <c r="B596" s="45" t="str">
        <f>'Budget Source'!C596</f>
        <v>4</v>
      </c>
      <c r="C596" s="45" t="str">
        <f>'Budget Source'!D596</f>
        <v>3945</v>
      </c>
      <c r="D596" s="45" t="str">
        <f>'Budget Source'!E596</f>
        <v>0180</v>
      </c>
      <c r="E596" s="45" t="str">
        <f t="shared" si="51"/>
        <v>8</v>
      </c>
      <c r="F596" s="2" t="str">
        <f>'Budget Source'!F596</f>
        <v>38</v>
      </c>
      <c r="G596" s="45" t="str">
        <f>IF('Budget Source'!G596="Y",'Budget Source'!F596&amp;'Budget Source'!C596&amp;'Budget Source'!D596,'Budget Source'!B596&amp;'Budget Source'!C596&amp;'Budget Source'!D596)</f>
        <v>3843945</v>
      </c>
      <c r="H596" s="45" t="str">
        <f t="shared" si="52"/>
        <v>38439450180</v>
      </c>
      <c r="I596" s="47">
        <f>'Budget Source'!I596</f>
        <v>0.39979999999999999</v>
      </c>
      <c r="J596" s="2">
        <f>'Budget Source'!H596</f>
        <v>5004584</v>
      </c>
      <c r="K596" s="2" t="str">
        <f t="shared" si="53"/>
        <v>Y</v>
      </c>
    </row>
    <row r="597" spans="1:11" x14ac:dyDescent="0.35">
      <c r="A597" s="45" t="str">
        <f>'Budget Source'!B597</f>
        <v>38</v>
      </c>
      <c r="B597" s="45" t="str">
        <f>'Budget Source'!C597</f>
        <v>4</v>
      </c>
      <c r="C597" s="45" t="str">
        <f>'Budget Source'!D597</f>
        <v>3945</v>
      </c>
      <c r="D597" s="45" t="str">
        <f>'Budget Source'!E597</f>
        <v>0186</v>
      </c>
      <c r="E597" s="45" t="str">
        <f t="shared" si="51"/>
        <v>8</v>
      </c>
      <c r="F597" s="2" t="str">
        <f>'Budget Source'!F597</f>
        <v>38</v>
      </c>
      <c r="G597" s="45" t="str">
        <f>IF('Budget Source'!G597="Y",'Budget Source'!F597&amp;'Budget Source'!C597&amp;'Budget Source'!D597,'Budget Source'!B597&amp;'Budget Source'!C597&amp;'Budget Source'!D597)</f>
        <v>3843945</v>
      </c>
      <c r="H597" s="45" t="str">
        <f t="shared" si="52"/>
        <v>38439450186</v>
      </c>
      <c r="I597" s="47">
        <f>'Budget Source'!I597</f>
        <v>5.3400000000000003E-2</v>
      </c>
      <c r="J597" s="2">
        <f>'Budget Source'!H597</f>
        <v>668446</v>
      </c>
      <c r="K597" s="2" t="str">
        <f t="shared" si="53"/>
        <v>Y</v>
      </c>
    </row>
    <row r="598" spans="1:11" x14ac:dyDescent="0.35">
      <c r="A598" s="45" t="str">
        <f>'Budget Source'!B598</f>
        <v>38</v>
      </c>
      <c r="B598" s="45" t="str">
        <f>'Budget Source'!C598</f>
        <v>4</v>
      </c>
      <c r="C598" s="45" t="str">
        <f>'Budget Source'!D598</f>
        <v>3945</v>
      </c>
      <c r="D598" s="45" t="str">
        <f>'Budget Source'!E598</f>
        <v>3101</v>
      </c>
      <c r="E598" s="45" t="str">
        <f t="shared" si="51"/>
        <v/>
      </c>
      <c r="F598" s="2" t="str">
        <f>'Budget Source'!F598</f>
        <v>38</v>
      </c>
      <c r="G598" s="45" t="str">
        <f>IF('Budget Source'!G598="Y",'Budget Source'!F598&amp;'Budget Source'!C598&amp;'Budget Source'!D598,'Budget Source'!B598&amp;'Budget Source'!C598&amp;'Budget Source'!D598)</f>
        <v>3843945</v>
      </c>
      <c r="H598" s="45" t="str">
        <f t="shared" si="52"/>
        <v>38439453101</v>
      </c>
      <c r="I598" s="47">
        <f>'Budget Source'!I598</f>
        <v>0</v>
      </c>
      <c r="J598" s="2">
        <f>'Budget Source'!H598</f>
        <v>0</v>
      </c>
      <c r="K598" s="2" t="str">
        <f t="shared" si="53"/>
        <v>Y</v>
      </c>
    </row>
    <row r="599" spans="1:11" x14ac:dyDescent="0.35">
      <c r="A599" s="45" t="str">
        <f>'Budget Source'!B599</f>
        <v>38</v>
      </c>
      <c r="B599" s="45" t="str">
        <f>'Budget Source'!C599</f>
        <v>4</v>
      </c>
      <c r="C599" s="45" t="str">
        <f>'Budget Source'!D599</f>
        <v>3945</v>
      </c>
      <c r="D599" s="45" t="str">
        <f>'Budget Source'!E599</f>
        <v>3300</v>
      </c>
      <c r="E599" s="45" t="str">
        <f t="shared" si="51"/>
        <v/>
      </c>
      <c r="F599" s="2" t="str">
        <f>'Budget Source'!F599</f>
        <v>38</v>
      </c>
      <c r="G599" s="45" t="str">
        <f>IF('Budget Source'!G599="Y",'Budget Source'!F599&amp;'Budget Source'!C599&amp;'Budget Source'!D599,'Budget Source'!B599&amp;'Budget Source'!C599&amp;'Budget Source'!D599)</f>
        <v>3843945</v>
      </c>
      <c r="H599" s="45" t="str">
        <f t="shared" si="52"/>
        <v>38439453300</v>
      </c>
      <c r="I599" s="47">
        <f>'Budget Source'!I599</f>
        <v>0.5796</v>
      </c>
      <c r="J599" s="2">
        <f>'Budget Source'!H599</f>
        <v>7255270</v>
      </c>
      <c r="K599" s="2" t="str">
        <f t="shared" si="53"/>
        <v>Y</v>
      </c>
    </row>
    <row r="600" spans="1:11" x14ac:dyDescent="0.35">
      <c r="A600" s="45" t="str">
        <f>'Budget Source'!B600</f>
        <v>39</v>
      </c>
      <c r="B600" s="45" t="str">
        <f>'Budget Source'!C600</f>
        <v>4</v>
      </c>
      <c r="C600" s="45" t="str">
        <f>'Budget Source'!D600</f>
        <v>3995</v>
      </c>
      <c r="D600" s="45" t="str">
        <f>'Budget Source'!E600</f>
        <v>0180</v>
      </c>
      <c r="E600" s="45" t="str">
        <f t="shared" si="51"/>
        <v>8</v>
      </c>
      <c r="F600" s="2" t="str">
        <f>'Budget Source'!F600</f>
        <v/>
      </c>
      <c r="G600" s="45" t="str">
        <f>IF('Budget Source'!G600="Y",'Budget Source'!F600&amp;'Budget Source'!C600&amp;'Budget Source'!D600,'Budget Source'!B600&amp;'Budget Source'!C600&amp;'Budget Source'!D600)</f>
        <v>3943995</v>
      </c>
      <c r="H600" s="45" t="str">
        <f t="shared" si="52"/>
        <v>39439950180</v>
      </c>
      <c r="I600" s="47">
        <f>'Budget Source'!I600</f>
        <v>0.38450000000000001</v>
      </c>
      <c r="J600" s="2">
        <f>'Budget Source'!H600</f>
        <v>4710999</v>
      </c>
      <c r="K600" s="2" t="str">
        <f t="shared" si="53"/>
        <v/>
      </c>
    </row>
    <row r="601" spans="1:11" x14ac:dyDescent="0.35">
      <c r="A601" s="45" t="str">
        <f>'Budget Source'!B601</f>
        <v>39</v>
      </c>
      <c r="B601" s="45" t="str">
        <f>'Budget Source'!C601</f>
        <v>4</v>
      </c>
      <c r="C601" s="45" t="str">
        <f>'Budget Source'!D601</f>
        <v>3995</v>
      </c>
      <c r="D601" s="45" t="str">
        <f>'Budget Source'!E601</f>
        <v>3101</v>
      </c>
      <c r="E601" s="45" t="str">
        <f t="shared" si="51"/>
        <v/>
      </c>
      <c r="F601" s="2" t="str">
        <f>'Budget Source'!F601</f>
        <v/>
      </c>
      <c r="G601" s="45" t="str">
        <f>IF('Budget Source'!G601="Y",'Budget Source'!F601&amp;'Budget Source'!C601&amp;'Budget Source'!D601,'Budget Source'!B601&amp;'Budget Source'!C601&amp;'Budget Source'!D601)</f>
        <v>3943995</v>
      </c>
      <c r="H601" s="45" t="str">
        <f t="shared" si="52"/>
        <v>39439953101</v>
      </c>
      <c r="I601" s="47">
        <f>'Budget Source'!I601</f>
        <v>0</v>
      </c>
      <c r="J601" s="2">
        <f>'Budget Source'!H601</f>
        <v>0</v>
      </c>
      <c r="K601" s="2" t="str">
        <f t="shared" si="53"/>
        <v/>
      </c>
    </row>
    <row r="602" spans="1:11" x14ac:dyDescent="0.35">
      <c r="A602" s="45" t="str">
        <f>'Budget Source'!B602</f>
        <v>39</v>
      </c>
      <c r="B602" s="45" t="str">
        <f>'Budget Source'!C602</f>
        <v>4</v>
      </c>
      <c r="C602" s="45" t="str">
        <f>'Budget Source'!D602</f>
        <v>3995</v>
      </c>
      <c r="D602" s="45" t="str">
        <f>'Budget Source'!E602</f>
        <v>3300</v>
      </c>
      <c r="E602" s="45" t="str">
        <f t="shared" si="51"/>
        <v/>
      </c>
      <c r="F602" s="2" t="str">
        <f>'Budget Source'!F602</f>
        <v/>
      </c>
      <c r="G602" s="45" t="str">
        <f>IF('Budget Source'!G602="Y",'Budget Source'!F602&amp;'Budget Source'!C602&amp;'Budget Source'!D602,'Budget Source'!B602&amp;'Budget Source'!C602&amp;'Budget Source'!D602)</f>
        <v>3943995</v>
      </c>
      <c r="H602" s="45" t="str">
        <f t="shared" si="52"/>
        <v>39439953300</v>
      </c>
      <c r="I602" s="47">
        <f>'Budget Source'!I602</f>
        <v>0.59730000000000005</v>
      </c>
      <c r="J602" s="2">
        <f>'Budget Source'!H602</f>
        <v>7318283</v>
      </c>
      <c r="K602" s="2" t="str">
        <f t="shared" si="53"/>
        <v/>
      </c>
    </row>
    <row r="603" spans="1:11" x14ac:dyDescent="0.35">
      <c r="A603" s="45" t="str">
        <f>'Budget Source'!B603</f>
        <v>39</v>
      </c>
      <c r="B603" s="45" t="str">
        <f>'Budget Source'!C603</f>
        <v>4</v>
      </c>
      <c r="C603" s="45" t="str">
        <f>'Budget Source'!D603</f>
        <v>4000</v>
      </c>
      <c r="D603" s="45" t="str">
        <f>'Budget Source'!E603</f>
        <v>0061</v>
      </c>
      <c r="E603" s="45" t="str">
        <f t="shared" si="51"/>
        <v/>
      </c>
      <c r="F603" s="2" t="str">
        <f>'Budget Source'!F603</f>
        <v/>
      </c>
      <c r="G603" s="45" t="str">
        <f>IF('Budget Source'!G603="Y",'Budget Source'!F603&amp;'Budget Source'!C603&amp;'Budget Source'!D603,'Budget Source'!B603&amp;'Budget Source'!C603&amp;'Budget Source'!D603)</f>
        <v>3944000</v>
      </c>
      <c r="H603" s="45" t="str">
        <f t="shared" si="52"/>
        <v>39440000061</v>
      </c>
      <c r="I603" s="47">
        <f>'Budget Source'!I603</f>
        <v>0</v>
      </c>
      <c r="J603" s="2">
        <f>'Budget Source'!H603</f>
        <v>0</v>
      </c>
      <c r="K603" s="2" t="str">
        <f t="shared" si="53"/>
        <v/>
      </c>
    </row>
    <row r="604" spans="1:11" x14ac:dyDescent="0.35">
      <c r="A604" s="45" t="str">
        <f>'Budget Source'!B604</f>
        <v>39</v>
      </c>
      <c r="B604" s="45" t="str">
        <f>'Budget Source'!C604</f>
        <v>4</v>
      </c>
      <c r="C604" s="45" t="str">
        <f>'Budget Source'!D604</f>
        <v>4000</v>
      </c>
      <c r="D604" s="45" t="str">
        <f>'Budget Source'!E604</f>
        <v>0180</v>
      </c>
      <c r="E604" s="45" t="str">
        <f t="shared" si="51"/>
        <v>8</v>
      </c>
      <c r="F604" s="2" t="str">
        <f>'Budget Source'!F604</f>
        <v/>
      </c>
      <c r="G604" s="45" t="str">
        <f>IF('Budget Source'!G604="Y",'Budget Source'!F604&amp;'Budget Source'!C604&amp;'Budget Source'!D604,'Budget Source'!B604&amp;'Budget Source'!C604&amp;'Budget Source'!D604)</f>
        <v>3944000</v>
      </c>
      <c r="H604" s="45" t="str">
        <f t="shared" si="52"/>
        <v>39440000180</v>
      </c>
      <c r="I604" s="47">
        <f>'Budget Source'!I604</f>
        <v>0.18509999999999999</v>
      </c>
      <c r="J604" s="2">
        <f>'Budget Source'!H604</f>
        <v>586947</v>
      </c>
      <c r="K604" s="2" t="str">
        <f t="shared" si="53"/>
        <v/>
      </c>
    </row>
    <row r="605" spans="1:11" x14ac:dyDescent="0.35">
      <c r="A605" s="45" t="str">
        <f>'Budget Source'!B605</f>
        <v>39</v>
      </c>
      <c r="B605" s="45" t="str">
        <f>'Budget Source'!C605</f>
        <v>4</v>
      </c>
      <c r="C605" s="45" t="str">
        <f>'Budget Source'!D605</f>
        <v>4000</v>
      </c>
      <c r="D605" s="45" t="str">
        <f>'Budget Source'!E605</f>
        <v>3101</v>
      </c>
      <c r="E605" s="45" t="str">
        <f t="shared" si="51"/>
        <v/>
      </c>
      <c r="F605" s="2" t="str">
        <f>'Budget Source'!F605</f>
        <v/>
      </c>
      <c r="G605" s="45" t="str">
        <f>IF('Budget Source'!G605="Y",'Budget Source'!F605&amp;'Budget Source'!C605&amp;'Budget Source'!D605,'Budget Source'!B605&amp;'Budget Source'!C605&amp;'Budget Source'!D605)</f>
        <v>3944000</v>
      </c>
      <c r="H605" s="45" t="str">
        <f t="shared" si="52"/>
        <v>39440003101</v>
      </c>
      <c r="I605" s="47">
        <f>'Budget Source'!I605</f>
        <v>0</v>
      </c>
      <c r="J605" s="2">
        <f>'Budget Source'!H605</f>
        <v>0</v>
      </c>
      <c r="K605" s="2" t="str">
        <f t="shared" si="53"/>
        <v/>
      </c>
    </row>
    <row r="606" spans="1:11" x14ac:dyDescent="0.35">
      <c r="A606" s="45" t="str">
        <f>'Budget Source'!B606</f>
        <v>39</v>
      </c>
      <c r="B606" s="45" t="str">
        <f>'Budget Source'!C606</f>
        <v>4</v>
      </c>
      <c r="C606" s="45" t="str">
        <f>'Budget Source'!D606</f>
        <v>4000</v>
      </c>
      <c r="D606" s="45" t="str">
        <f>'Budget Source'!E606</f>
        <v>3300</v>
      </c>
      <c r="E606" s="45" t="str">
        <f t="shared" si="51"/>
        <v/>
      </c>
      <c r="F606" s="2" t="str">
        <f>'Budget Source'!F606</f>
        <v/>
      </c>
      <c r="G606" s="45" t="str">
        <f>IF('Budget Source'!G606="Y",'Budget Source'!F606&amp;'Budget Source'!C606&amp;'Budget Source'!D606,'Budget Source'!B606&amp;'Budget Source'!C606&amp;'Budget Source'!D606)</f>
        <v>3944000</v>
      </c>
      <c r="H606" s="45" t="str">
        <f t="shared" si="52"/>
        <v>39440003300</v>
      </c>
      <c r="I606" s="47">
        <f>'Budget Source'!I606</f>
        <v>0.98560000000000003</v>
      </c>
      <c r="J606" s="2">
        <f>'Budget Source'!H606</f>
        <v>3125312</v>
      </c>
      <c r="K606" s="2" t="str">
        <f t="shared" si="53"/>
        <v/>
      </c>
    </row>
    <row r="607" spans="1:11" x14ac:dyDescent="0.35">
      <c r="A607" s="45" t="str">
        <f>'Budget Source'!B607</f>
        <v>40</v>
      </c>
      <c r="B607" s="45" t="str">
        <f>'Budget Source'!C607</f>
        <v>4</v>
      </c>
      <c r="C607" s="45" t="str">
        <f>'Budget Source'!D607</f>
        <v>4015</v>
      </c>
      <c r="D607" s="45" t="str">
        <f>'Budget Source'!E607</f>
        <v>0061</v>
      </c>
      <c r="E607" s="45" t="str">
        <f t="shared" si="51"/>
        <v/>
      </c>
      <c r="F607" s="2" t="str">
        <f>'Budget Source'!F607</f>
        <v/>
      </c>
      <c r="G607" s="45" t="str">
        <f>IF('Budget Source'!G607="Y",'Budget Source'!F607&amp;'Budget Source'!C607&amp;'Budget Source'!D607,'Budget Source'!B607&amp;'Budget Source'!C607&amp;'Budget Source'!D607)</f>
        <v>4044015</v>
      </c>
      <c r="H607" s="45" t="str">
        <f t="shared" si="52"/>
        <v>40440150061</v>
      </c>
      <c r="I607" s="47">
        <f>'Budget Source'!I607</f>
        <v>0</v>
      </c>
      <c r="J607" s="2">
        <f>'Budget Source'!H607</f>
        <v>0</v>
      </c>
      <c r="K607" s="2" t="str">
        <f t="shared" si="53"/>
        <v/>
      </c>
    </row>
    <row r="608" spans="1:11" x14ac:dyDescent="0.35">
      <c r="A608" s="45" t="str">
        <f>'Budget Source'!B608</f>
        <v>40</v>
      </c>
      <c r="B608" s="45" t="str">
        <f>'Budget Source'!C608</f>
        <v>4</v>
      </c>
      <c r="C608" s="45" t="str">
        <f>'Budget Source'!D608</f>
        <v>4015</v>
      </c>
      <c r="D608" s="45" t="str">
        <f>'Budget Source'!E608</f>
        <v>0180</v>
      </c>
      <c r="E608" s="45" t="str">
        <f t="shared" si="51"/>
        <v>8</v>
      </c>
      <c r="F608" s="2" t="str">
        <f>'Budget Source'!F608</f>
        <v/>
      </c>
      <c r="G608" s="45" t="str">
        <f>IF('Budget Source'!G608="Y",'Budget Source'!F608&amp;'Budget Source'!C608&amp;'Budget Source'!D608,'Budget Source'!B608&amp;'Budget Source'!C608&amp;'Budget Source'!D608)</f>
        <v>4044015</v>
      </c>
      <c r="H608" s="45" t="str">
        <f t="shared" si="52"/>
        <v>40440150180</v>
      </c>
      <c r="I608" s="47">
        <f>'Budget Source'!I608</f>
        <v>0.3377</v>
      </c>
      <c r="J608" s="2">
        <f>'Budget Source'!H608</f>
        <v>3746392</v>
      </c>
      <c r="K608" s="2" t="str">
        <f t="shared" si="53"/>
        <v/>
      </c>
    </row>
    <row r="609" spans="1:11" x14ac:dyDescent="0.35">
      <c r="A609" s="45" t="str">
        <f>'Budget Source'!B609</f>
        <v>40</v>
      </c>
      <c r="B609" s="45" t="str">
        <f>'Budget Source'!C609</f>
        <v>4</v>
      </c>
      <c r="C609" s="45" t="str">
        <f>'Budget Source'!D609</f>
        <v>4015</v>
      </c>
      <c r="D609" s="45" t="str">
        <f>'Budget Source'!E609</f>
        <v>3101</v>
      </c>
      <c r="E609" s="45" t="str">
        <f t="shared" si="51"/>
        <v/>
      </c>
      <c r="F609" s="2" t="str">
        <f>'Budget Source'!F609</f>
        <v/>
      </c>
      <c r="G609" s="45" t="str">
        <f>IF('Budget Source'!G609="Y",'Budget Source'!F609&amp;'Budget Source'!C609&amp;'Budget Source'!D609,'Budget Source'!B609&amp;'Budget Source'!C609&amp;'Budget Source'!D609)</f>
        <v>4044015</v>
      </c>
      <c r="H609" s="45" t="str">
        <f t="shared" si="52"/>
        <v>40440153101</v>
      </c>
      <c r="I609" s="47">
        <f>'Budget Source'!I609</f>
        <v>0</v>
      </c>
      <c r="J609" s="2">
        <f>'Budget Source'!H609</f>
        <v>0</v>
      </c>
      <c r="K609" s="2" t="str">
        <f t="shared" si="53"/>
        <v/>
      </c>
    </row>
    <row r="610" spans="1:11" x14ac:dyDescent="0.35">
      <c r="A610" s="45" t="str">
        <f>'Budget Source'!B610</f>
        <v>40</v>
      </c>
      <c r="B610" s="45" t="str">
        <f>'Budget Source'!C610</f>
        <v>4</v>
      </c>
      <c r="C610" s="45" t="str">
        <f>'Budget Source'!D610</f>
        <v>4015</v>
      </c>
      <c r="D610" s="45" t="str">
        <f>'Budget Source'!E610</f>
        <v>3300</v>
      </c>
      <c r="E610" s="45" t="str">
        <f t="shared" si="51"/>
        <v/>
      </c>
      <c r="F610" s="2" t="str">
        <f>'Budget Source'!F610</f>
        <v/>
      </c>
      <c r="G610" s="45" t="str">
        <f>IF('Budget Source'!G610="Y",'Budget Source'!F610&amp;'Budget Source'!C610&amp;'Budget Source'!D610,'Budget Source'!B610&amp;'Budget Source'!C610&amp;'Budget Source'!D610)</f>
        <v>4044015</v>
      </c>
      <c r="H610" s="45" t="str">
        <f t="shared" si="52"/>
        <v>40440153300</v>
      </c>
      <c r="I610" s="47">
        <f>'Budget Source'!I610</f>
        <v>0.84399999999999997</v>
      </c>
      <c r="J610" s="2">
        <f>'Budget Source'!H610</f>
        <v>9363206</v>
      </c>
      <c r="K610" s="2" t="str">
        <f t="shared" si="53"/>
        <v/>
      </c>
    </row>
    <row r="611" spans="1:11" x14ac:dyDescent="0.35">
      <c r="A611" s="45" t="str">
        <f>'Budget Source'!B611</f>
        <v>41</v>
      </c>
      <c r="B611" s="45" t="str">
        <f>'Budget Source'!C611</f>
        <v>4</v>
      </c>
      <c r="C611" s="45" t="str">
        <f>'Budget Source'!D611</f>
        <v>4145</v>
      </c>
      <c r="D611" s="45" t="str">
        <f>'Budget Source'!E611</f>
        <v>0022</v>
      </c>
      <c r="E611" s="45" t="str">
        <f t="shared" si="51"/>
        <v/>
      </c>
      <c r="F611" s="2" t="str">
        <f>'Budget Source'!F611</f>
        <v/>
      </c>
      <c r="G611" s="45" t="str">
        <f>IF('Budget Source'!G611="Y",'Budget Source'!F611&amp;'Budget Source'!C611&amp;'Budget Source'!D611,'Budget Source'!B611&amp;'Budget Source'!C611&amp;'Budget Source'!D611)</f>
        <v>4144145</v>
      </c>
      <c r="H611" s="45" t="str">
        <f t="shared" si="52"/>
        <v>41441450022</v>
      </c>
      <c r="I611" s="47">
        <f>'Budget Source'!I611</f>
        <v>8.5599999999999996E-2</v>
      </c>
      <c r="J611" s="2">
        <f>'Budget Source'!H611</f>
        <v>2776381</v>
      </c>
      <c r="K611" s="2" t="str">
        <f t="shared" si="53"/>
        <v/>
      </c>
    </row>
    <row r="612" spans="1:11" x14ac:dyDescent="0.35">
      <c r="A612" s="45" t="str">
        <f>'Budget Source'!B612</f>
        <v>41</v>
      </c>
      <c r="B612" s="45" t="str">
        <f>'Budget Source'!C612</f>
        <v>4</v>
      </c>
      <c r="C612" s="45" t="str">
        <f>'Budget Source'!D612</f>
        <v>4145</v>
      </c>
      <c r="D612" s="45" t="str">
        <f>'Budget Source'!E612</f>
        <v>0061</v>
      </c>
      <c r="E612" s="45" t="str">
        <f t="shared" si="51"/>
        <v/>
      </c>
      <c r="F612" s="2" t="str">
        <f>'Budget Source'!F612</f>
        <v/>
      </c>
      <c r="G612" s="45" t="str">
        <f>IF('Budget Source'!G612="Y",'Budget Source'!F612&amp;'Budget Source'!C612&amp;'Budget Source'!D612,'Budget Source'!B612&amp;'Budget Source'!C612&amp;'Budget Source'!D612)</f>
        <v>4144145</v>
      </c>
      <c r="H612" s="45" t="str">
        <f t="shared" si="52"/>
        <v>41441450061</v>
      </c>
      <c r="I612" s="47">
        <f>'Budget Source'!I612</f>
        <v>0</v>
      </c>
      <c r="J612" s="2">
        <f>'Budget Source'!H612</f>
        <v>0</v>
      </c>
      <c r="K612" s="2" t="str">
        <f t="shared" si="53"/>
        <v/>
      </c>
    </row>
    <row r="613" spans="1:11" x14ac:dyDescent="0.35">
      <c r="A613" s="45" t="str">
        <f>'Budget Source'!B613</f>
        <v>41</v>
      </c>
      <c r="B613" s="45" t="str">
        <f>'Budget Source'!C613</f>
        <v>4</v>
      </c>
      <c r="C613" s="45" t="str">
        <f>'Budget Source'!D613</f>
        <v>4145</v>
      </c>
      <c r="D613" s="45" t="str">
        <f>'Budget Source'!E613</f>
        <v>0180</v>
      </c>
      <c r="E613" s="45" t="str">
        <f t="shared" si="51"/>
        <v>8</v>
      </c>
      <c r="F613" s="2" t="str">
        <f>'Budget Source'!F613</f>
        <v/>
      </c>
      <c r="G613" s="45" t="str">
        <f>IF('Budget Source'!G613="Y",'Budget Source'!F613&amp;'Budget Source'!C613&amp;'Budget Source'!D613,'Budget Source'!B613&amp;'Budget Source'!C613&amp;'Budget Source'!D613)</f>
        <v>4144145</v>
      </c>
      <c r="H613" s="45" t="str">
        <f t="shared" si="52"/>
        <v>41441450180</v>
      </c>
      <c r="I613" s="47">
        <f>'Budget Source'!I613</f>
        <v>0.96479999999999999</v>
      </c>
      <c r="J613" s="2">
        <f>'Budget Source'!H613</f>
        <v>25142976</v>
      </c>
      <c r="K613" s="2" t="str">
        <f t="shared" si="53"/>
        <v/>
      </c>
    </row>
    <row r="614" spans="1:11" x14ac:dyDescent="0.35">
      <c r="A614" s="45" t="str">
        <f>'Budget Source'!B614</f>
        <v>41</v>
      </c>
      <c r="B614" s="45" t="str">
        <f>'Budget Source'!C614</f>
        <v>4</v>
      </c>
      <c r="C614" s="45" t="str">
        <f>'Budget Source'!D614</f>
        <v>4145</v>
      </c>
      <c r="D614" s="45" t="str">
        <f>'Budget Source'!E614</f>
        <v>3101</v>
      </c>
      <c r="E614" s="45" t="str">
        <f t="shared" si="51"/>
        <v/>
      </c>
      <c r="F614" s="2" t="str">
        <f>'Budget Source'!F614</f>
        <v/>
      </c>
      <c r="G614" s="45" t="str">
        <f>IF('Budget Source'!G614="Y",'Budget Source'!F614&amp;'Budget Source'!C614&amp;'Budget Source'!D614,'Budget Source'!B614&amp;'Budget Source'!C614&amp;'Budget Source'!D614)</f>
        <v>4144145</v>
      </c>
      <c r="H614" s="45" t="str">
        <f t="shared" si="52"/>
        <v>41441453101</v>
      </c>
      <c r="I614" s="47">
        <f>'Budget Source'!I614</f>
        <v>0</v>
      </c>
      <c r="J614" s="2">
        <f>'Budget Source'!H614</f>
        <v>0</v>
      </c>
      <c r="K614" s="2" t="str">
        <f t="shared" si="53"/>
        <v/>
      </c>
    </row>
    <row r="615" spans="1:11" x14ac:dyDescent="0.35">
      <c r="A615" s="45" t="str">
        <f>'Budget Source'!B615</f>
        <v>41</v>
      </c>
      <c r="B615" s="45" t="str">
        <f>'Budget Source'!C615</f>
        <v>4</v>
      </c>
      <c r="C615" s="45" t="str">
        <f>'Budget Source'!D615</f>
        <v>4145</v>
      </c>
      <c r="D615" s="45" t="str">
        <f>'Budget Source'!E615</f>
        <v>3300</v>
      </c>
      <c r="E615" s="45" t="str">
        <f t="shared" si="51"/>
        <v/>
      </c>
      <c r="F615" s="2" t="str">
        <f>'Budget Source'!F615</f>
        <v/>
      </c>
      <c r="G615" s="45" t="str">
        <f>IF('Budget Source'!G615="Y",'Budget Source'!F615&amp;'Budget Source'!C615&amp;'Budget Source'!D615,'Budget Source'!B615&amp;'Budget Source'!C615&amp;'Budget Source'!D615)</f>
        <v>4144145</v>
      </c>
      <c r="H615" s="45" t="str">
        <f t="shared" si="52"/>
        <v>41441453300</v>
      </c>
      <c r="I615" s="47">
        <f>'Budget Source'!I615</f>
        <v>0.41880000000000001</v>
      </c>
      <c r="J615" s="2">
        <f>'Budget Source'!H615</f>
        <v>10914053</v>
      </c>
      <c r="K615" s="2" t="str">
        <f t="shared" si="53"/>
        <v/>
      </c>
    </row>
    <row r="616" spans="1:11" x14ac:dyDescent="0.35">
      <c r="A616" s="45" t="str">
        <f>'Budget Source'!B616</f>
        <v>41</v>
      </c>
      <c r="B616" s="45" t="str">
        <f>'Budget Source'!C616</f>
        <v>4</v>
      </c>
      <c r="C616" s="45" t="str">
        <f>'Budget Source'!D616</f>
        <v>4205</v>
      </c>
      <c r="D616" s="45" t="str">
        <f>'Budget Source'!E616</f>
        <v>0180</v>
      </c>
      <c r="E616" s="45" t="str">
        <f t="shared" si="51"/>
        <v>8</v>
      </c>
      <c r="F616" s="2" t="str">
        <f>'Budget Source'!F616</f>
        <v/>
      </c>
      <c r="G616" s="45" t="str">
        <f>IF('Budget Source'!G616="Y",'Budget Source'!F616&amp;'Budget Source'!C616&amp;'Budget Source'!D616,'Budget Source'!B616&amp;'Budget Source'!C616&amp;'Budget Source'!D616)</f>
        <v>4144205</v>
      </c>
      <c r="H616" s="45" t="str">
        <f t="shared" si="52"/>
        <v>41442050180</v>
      </c>
      <c r="I616" s="47">
        <f>'Budget Source'!I616</f>
        <v>0.71840000000000004</v>
      </c>
      <c r="J616" s="2">
        <f>'Budget Source'!H616</f>
        <v>27977487</v>
      </c>
      <c r="K616" s="2" t="str">
        <f t="shared" si="53"/>
        <v/>
      </c>
    </row>
    <row r="617" spans="1:11" x14ac:dyDescent="0.35">
      <c r="A617" s="45" t="str">
        <f>'Budget Source'!B617</f>
        <v>41</v>
      </c>
      <c r="B617" s="45" t="str">
        <f>'Budget Source'!C617</f>
        <v>4</v>
      </c>
      <c r="C617" s="45" t="str">
        <f>'Budget Source'!D617</f>
        <v>4205</v>
      </c>
      <c r="D617" s="45" t="str">
        <f>'Budget Source'!E617</f>
        <v>3101</v>
      </c>
      <c r="E617" s="45" t="str">
        <f t="shared" si="51"/>
        <v/>
      </c>
      <c r="F617" s="2" t="str">
        <f>'Budget Source'!F617</f>
        <v/>
      </c>
      <c r="G617" s="45" t="str">
        <f>IF('Budget Source'!G617="Y",'Budget Source'!F617&amp;'Budget Source'!C617&amp;'Budget Source'!D617,'Budget Source'!B617&amp;'Budget Source'!C617&amp;'Budget Source'!D617)</f>
        <v>4144205</v>
      </c>
      <c r="H617" s="45" t="str">
        <f t="shared" si="52"/>
        <v>41442053101</v>
      </c>
      <c r="I617" s="47">
        <f>'Budget Source'!I617</f>
        <v>0</v>
      </c>
      <c r="J617" s="2">
        <f>'Budget Source'!H617</f>
        <v>0</v>
      </c>
      <c r="K617" s="2" t="str">
        <f t="shared" si="53"/>
        <v/>
      </c>
    </row>
    <row r="618" spans="1:11" x14ac:dyDescent="0.35">
      <c r="A618" s="45" t="str">
        <f>'Budget Source'!B618</f>
        <v>41</v>
      </c>
      <c r="B618" s="45" t="str">
        <f>'Budget Source'!C618</f>
        <v>4</v>
      </c>
      <c r="C618" s="45" t="str">
        <f>'Budget Source'!D618</f>
        <v>4205</v>
      </c>
      <c r="D618" s="45" t="str">
        <f>'Budget Source'!E618</f>
        <v>3300</v>
      </c>
      <c r="E618" s="45" t="str">
        <f t="shared" si="51"/>
        <v/>
      </c>
      <c r="F618" s="2" t="str">
        <f>'Budget Source'!F618</f>
        <v/>
      </c>
      <c r="G618" s="45" t="str">
        <f>IF('Budget Source'!G618="Y",'Budget Source'!F618&amp;'Budget Source'!C618&amp;'Budget Source'!D618,'Budget Source'!B618&amp;'Budget Source'!C618&amp;'Budget Source'!D618)</f>
        <v>4144205</v>
      </c>
      <c r="H618" s="45" t="str">
        <f t="shared" si="52"/>
        <v>41442053300</v>
      </c>
      <c r="I618" s="47">
        <f>'Budget Source'!I618</f>
        <v>0.34599999999999997</v>
      </c>
      <c r="J618" s="2">
        <f>'Budget Source'!H618</f>
        <v>13474681</v>
      </c>
      <c r="K618" s="2" t="str">
        <f t="shared" si="53"/>
        <v/>
      </c>
    </row>
    <row r="619" spans="1:11" x14ac:dyDescent="0.35">
      <c r="A619" s="45" t="str">
        <f>'Budget Source'!B619</f>
        <v>41</v>
      </c>
      <c r="B619" s="45" t="str">
        <f>'Budget Source'!C619</f>
        <v>4</v>
      </c>
      <c r="C619" s="45" t="str">
        <f>'Budget Source'!D619</f>
        <v>4215</v>
      </c>
      <c r="D619" s="45" t="str">
        <f>'Budget Source'!E619</f>
        <v>0022</v>
      </c>
      <c r="E619" s="45" t="str">
        <f t="shared" si="51"/>
        <v/>
      </c>
      <c r="F619" s="2" t="str">
        <f>'Budget Source'!F619</f>
        <v>41</v>
      </c>
      <c r="G619" s="45" t="str">
        <f>IF('Budget Source'!G619="Y",'Budget Source'!F619&amp;'Budget Source'!C619&amp;'Budget Source'!D619,'Budget Source'!B619&amp;'Budget Source'!C619&amp;'Budget Source'!D619)</f>
        <v>4144215</v>
      </c>
      <c r="H619" s="45" t="str">
        <f t="shared" si="52"/>
        <v>41442150022</v>
      </c>
      <c r="I619" s="47">
        <f>'Budget Source'!I619</f>
        <v>0.38009999999999999</v>
      </c>
      <c r="J619" s="2">
        <f>'Budget Source'!H619</f>
        <v>831729</v>
      </c>
      <c r="K619" s="2" t="str">
        <f t="shared" si="53"/>
        <v>Y</v>
      </c>
    </row>
    <row r="620" spans="1:11" x14ac:dyDescent="0.35">
      <c r="A620" s="45" t="str">
        <f>'Budget Source'!B620</f>
        <v>41</v>
      </c>
      <c r="B620" s="45" t="str">
        <f>'Budget Source'!C620</f>
        <v>4</v>
      </c>
      <c r="C620" s="45" t="str">
        <f>'Budget Source'!D620</f>
        <v>4215</v>
      </c>
      <c r="D620" s="45" t="str">
        <f>'Budget Source'!E620</f>
        <v>0061</v>
      </c>
      <c r="E620" s="45" t="str">
        <f t="shared" si="51"/>
        <v/>
      </c>
      <c r="F620" s="2" t="str">
        <f>'Budget Source'!F620</f>
        <v>41</v>
      </c>
      <c r="G620" s="45" t="str">
        <f>IF('Budget Source'!G620="Y",'Budget Source'!F620&amp;'Budget Source'!C620&amp;'Budget Source'!D620,'Budget Source'!B620&amp;'Budget Source'!C620&amp;'Budget Source'!D620)</f>
        <v>4144215</v>
      </c>
      <c r="H620" s="45" t="str">
        <f t="shared" si="52"/>
        <v>41442150061</v>
      </c>
      <c r="I620" s="47">
        <f>'Budget Source'!I620</f>
        <v>0</v>
      </c>
      <c r="J620" s="2">
        <f>'Budget Source'!H620</f>
        <v>0</v>
      </c>
      <c r="K620" s="2" t="str">
        <f t="shared" si="53"/>
        <v>Y</v>
      </c>
    </row>
    <row r="621" spans="1:11" x14ac:dyDescent="0.35">
      <c r="A621" s="45" t="str">
        <f>'Budget Source'!B621</f>
        <v>41</v>
      </c>
      <c r="B621" s="45" t="str">
        <f>'Budget Source'!C621</f>
        <v>4</v>
      </c>
      <c r="C621" s="45" t="str">
        <f>'Budget Source'!D621</f>
        <v>4215</v>
      </c>
      <c r="D621" s="45" t="str">
        <f>'Budget Source'!E621</f>
        <v>0180</v>
      </c>
      <c r="E621" s="45" t="str">
        <f t="shared" si="51"/>
        <v>8</v>
      </c>
      <c r="F621" s="2" t="str">
        <f>'Budget Source'!F621</f>
        <v>41</v>
      </c>
      <c r="G621" s="45" t="str">
        <f>IF('Budget Source'!G621="Y",'Budget Source'!F621&amp;'Budget Source'!C621&amp;'Budget Source'!D621,'Budget Source'!B621&amp;'Budget Source'!C621&amp;'Budget Source'!D621)</f>
        <v>4144215</v>
      </c>
      <c r="H621" s="45" t="str">
        <f t="shared" si="52"/>
        <v>41442150180</v>
      </c>
      <c r="I621" s="47">
        <f>'Budget Source'!I621</f>
        <v>0.59750000000000003</v>
      </c>
      <c r="J621" s="2">
        <f>'Budget Source'!H621</f>
        <v>1307440</v>
      </c>
      <c r="K621" s="2" t="str">
        <f t="shared" si="53"/>
        <v>Y</v>
      </c>
    </row>
    <row r="622" spans="1:11" x14ac:dyDescent="0.35">
      <c r="A622" s="45" t="str">
        <f>'Budget Source'!B622</f>
        <v>41</v>
      </c>
      <c r="B622" s="45" t="str">
        <f>'Budget Source'!C622</f>
        <v>4</v>
      </c>
      <c r="C622" s="45" t="str">
        <f>'Budget Source'!D622</f>
        <v>4215</v>
      </c>
      <c r="D622" s="45" t="str">
        <f>'Budget Source'!E622</f>
        <v>0186</v>
      </c>
      <c r="E622" s="45" t="str">
        <f t="shared" si="51"/>
        <v>8</v>
      </c>
      <c r="F622" s="2" t="str">
        <f>'Budget Source'!F622</f>
        <v>41</v>
      </c>
      <c r="G622" s="45" t="str">
        <f>IF('Budget Source'!G622="Y",'Budget Source'!F622&amp;'Budget Source'!C622&amp;'Budget Source'!D622,'Budget Source'!B622&amp;'Budget Source'!C622&amp;'Budget Source'!D622)</f>
        <v>4144215</v>
      </c>
      <c r="H622" s="45" t="str">
        <f t="shared" si="52"/>
        <v>41442150186</v>
      </c>
      <c r="I622" s="47">
        <f>'Budget Source'!I622</f>
        <v>4.7899999999999998E-2</v>
      </c>
      <c r="J622" s="2">
        <f>'Budget Source'!H622</f>
        <v>104814</v>
      </c>
      <c r="K622" s="2" t="str">
        <f t="shared" si="53"/>
        <v>Y</v>
      </c>
    </row>
    <row r="623" spans="1:11" x14ac:dyDescent="0.35">
      <c r="A623" s="45" t="str">
        <f>'Budget Source'!B623</f>
        <v>41</v>
      </c>
      <c r="B623" s="45" t="str">
        <f>'Budget Source'!C623</f>
        <v>4</v>
      </c>
      <c r="C623" s="45" t="str">
        <f>'Budget Source'!D623</f>
        <v>4215</v>
      </c>
      <c r="D623" s="45" t="str">
        <f>'Budget Source'!E623</f>
        <v>3101</v>
      </c>
      <c r="E623" s="45" t="str">
        <f t="shared" si="51"/>
        <v/>
      </c>
      <c r="F623" s="2" t="str">
        <f>'Budget Source'!F623</f>
        <v>41</v>
      </c>
      <c r="G623" s="45" t="str">
        <f>IF('Budget Source'!G623="Y",'Budget Source'!F623&amp;'Budget Source'!C623&amp;'Budget Source'!D623,'Budget Source'!B623&amp;'Budget Source'!C623&amp;'Budget Source'!D623)</f>
        <v>4144215</v>
      </c>
      <c r="H623" s="45" t="str">
        <f t="shared" si="52"/>
        <v>41442153101</v>
      </c>
      <c r="I623" s="47">
        <f>'Budget Source'!I623</f>
        <v>0</v>
      </c>
      <c r="J623" s="2">
        <f>'Budget Source'!H623</f>
        <v>0</v>
      </c>
      <c r="K623" s="2" t="str">
        <f t="shared" si="53"/>
        <v>Y</v>
      </c>
    </row>
    <row r="624" spans="1:11" x14ac:dyDescent="0.35">
      <c r="A624" s="45" t="str">
        <f>'Budget Source'!B624</f>
        <v>41</v>
      </c>
      <c r="B624" s="45" t="str">
        <f>'Budget Source'!C624</f>
        <v>4</v>
      </c>
      <c r="C624" s="45" t="str">
        <f>'Budget Source'!D624</f>
        <v>4215</v>
      </c>
      <c r="D624" s="45" t="str">
        <f>'Budget Source'!E624</f>
        <v>3300</v>
      </c>
      <c r="E624" s="45" t="str">
        <f t="shared" si="51"/>
        <v/>
      </c>
      <c r="F624" s="2" t="str">
        <f>'Budget Source'!F624</f>
        <v>41</v>
      </c>
      <c r="G624" s="45" t="str">
        <f>IF('Budget Source'!G624="Y",'Budget Source'!F624&amp;'Budget Source'!C624&amp;'Budget Source'!D624,'Budget Source'!B624&amp;'Budget Source'!C624&amp;'Budget Source'!D624)</f>
        <v>4144215</v>
      </c>
      <c r="H624" s="45" t="str">
        <f t="shared" si="52"/>
        <v>41442153300</v>
      </c>
      <c r="I624" s="47">
        <f>'Budget Source'!I624</f>
        <v>0.44080000000000003</v>
      </c>
      <c r="J624" s="2">
        <f>'Budget Source'!H624</f>
        <v>964551</v>
      </c>
      <c r="K624" s="2" t="str">
        <f t="shared" si="53"/>
        <v>Y</v>
      </c>
    </row>
    <row r="625" spans="1:11" x14ac:dyDescent="0.35">
      <c r="A625" s="45" t="str">
        <f>'Budget Source'!B625</f>
        <v>41</v>
      </c>
      <c r="B625" s="45" t="str">
        <f>'Budget Source'!C625</f>
        <v>4</v>
      </c>
      <c r="C625" s="45" t="str">
        <f>'Budget Source'!D625</f>
        <v>4225</v>
      </c>
      <c r="D625" s="45" t="str">
        <f>'Budget Source'!E625</f>
        <v>0022</v>
      </c>
      <c r="E625" s="45" t="str">
        <f t="shared" si="51"/>
        <v/>
      </c>
      <c r="F625" s="2" t="str">
        <f>'Budget Source'!F625</f>
        <v/>
      </c>
      <c r="G625" s="45" t="str">
        <f>IF('Budget Source'!G625="Y",'Budget Source'!F625&amp;'Budget Source'!C625&amp;'Budget Source'!D625,'Budget Source'!B625&amp;'Budget Source'!C625&amp;'Budget Source'!D625)</f>
        <v>4144225</v>
      </c>
      <c r="H625" s="45" t="str">
        <f t="shared" si="52"/>
        <v>41442250022</v>
      </c>
      <c r="I625" s="47">
        <f>'Budget Source'!I625</f>
        <v>0.22520000000000001</v>
      </c>
      <c r="J625" s="2">
        <f>'Budget Source'!H625</f>
        <v>5049938</v>
      </c>
      <c r="K625" s="2" t="str">
        <f t="shared" si="53"/>
        <v/>
      </c>
    </row>
    <row r="626" spans="1:11" x14ac:dyDescent="0.35">
      <c r="A626" s="45" t="str">
        <f>'Budget Source'!B626</f>
        <v>41</v>
      </c>
      <c r="B626" s="45" t="str">
        <f>'Budget Source'!C626</f>
        <v>4</v>
      </c>
      <c r="C626" s="45" t="str">
        <f>'Budget Source'!D626</f>
        <v>4225</v>
      </c>
      <c r="D626" s="45" t="str">
        <f>'Budget Source'!E626</f>
        <v>0180</v>
      </c>
      <c r="E626" s="45" t="str">
        <f t="shared" si="51"/>
        <v>8</v>
      </c>
      <c r="F626" s="2" t="str">
        <f>'Budget Source'!F626</f>
        <v/>
      </c>
      <c r="G626" s="45" t="str">
        <f>IF('Budget Source'!G626="Y",'Budget Source'!F626&amp;'Budget Source'!C626&amp;'Budget Source'!D626,'Budget Source'!B626&amp;'Budget Source'!C626&amp;'Budget Source'!D626)</f>
        <v>4144225</v>
      </c>
      <c r="H626" s="45" t="str">
        <f t="shared" si="52"/>
        <v>41442250180</v>
      </c>
      <c r="I626" s="47">
        <f>'Budget Source'!I626</f>
        <v>0.79990000000000006</v>
      </c>
      <c r="J626" s="2">
        <f>'Budget Source'!H626</f>
        <v>16335310</v>
      </c>
      <c r="K626" s="2" t="str">
        <f t="shared" si="53"/>
        <v/>
      </c>
    </row>
    <row r="627" spans="1:11" x14ac:dyDescent="0.35">
      <c r="A627" s="45" t="str">
        <f>'Budget Source'!B627</f>
        <v>41</v>
      </c>
      <c r="B627" s="45" t="str">
        <f>'Budget Source'!C627</f>
        <v>4</v>
      </c>
      <c r="C627" s="45" t="str">
        <f>'Budget Source'!D627</f>
        <v>4225</v>
      </c>
      <c r="D627" s="45" t="str">
        <f>'Budget Source'!E627</f>
        <v>3101</v>
      </c>
      <c r="E627" s="45" t="str">
        <f t="shared" si="51"/>
        <v/>
      </c>
      <c r="F627" s="2" t="str">
        <f>'Budget Source'!F627</f>
        <v/>
      </c>
      <c r="G627" s="45" t="str">
        <f>IF('Budget Source'!G627="Y",'Budget Source'!F627&amp;'Budget Source'!C627&amp;'Budget Source'!D627,'Budget Source'!B627&amp;'Budget Source'!C627&amp;'Budget Source'!D627)</f>
        <v>4144225</v>
      </c>
      <c r="H627" s="45" t="str">
        <f t="shared" si="52"/>
        <v>41442253101</v>
      </c>
      <c r="I627" s="47">
        <f>'Budget Source'!I627</f>
        <v>0</v>
      </c>
      <c r="J627" s="2">
        <f>'Budget Source'!H627</f>
        <v>0</v>
      </c>
      <c r="K627" s="2" t="str">
        <f t="shared" si="53"/>
        <v/>
      </c>
    </row>
    <row r="628" spans="1:11" x14ac:dyDescent="0.35">
      <c r="A628" s="45" t="str">
        <f>'Budget Source'!B628</f>
        <v>41</v>
      </c>
      <c r="B628" s="45" t="str">
        <f>'Budget Source'!C628</f>
        <v>4</v>
      </c>
      <c r="C628" s="45" t="str">
        <f>'Budget Source'!D628</f>
        <v>4225</v>
      </c>
      <c r="D628" s="45" t="str">
        <f>'Budget Source'!E628</f>
        <v>3300</v>
      </c>
      <c r="E628" s="45" t="str">
        <f t="shared" si="51"/>
        <v/>
      </c>
      <c r="F628" s="2" t="str">
        <f>'Budget Source'!F628</f>
        <v/>
      </c>
      <c r="G628" s="45" t="str">
        <f>IF('Budget Source'!G628="Y",'Budget Source'!F628&amp;'Budget Source'!C628&amp;'Budget Source'!D628,'Budget Source'!B628&amp;'Budget Source'!C628&amp;'Budget Source'!D628)</f>
        <v>4144225</v>
      </c>
      <c r="H628" s="45" t="str">
        <f t="shared" si="52"/>
        <v>41442253300</v>
      </c>
      <c r="I628" s="47">
        <f>'Budget Source'!I628</f>
        <v>0.40799999999999997</v>
      </c>
      <c r="J628" s="2">
        <f>'Budget Source'!H628</f>
        <v>8332050</v>
      </c>
      <c r="K628" s="2" t="str">
        <f t="shared" si="53"/>
        <v/>
      </c>
    </row>
    <row r="629" spans="1:11" x14ac:dyDescent="0.35">
      <c r="A629" s="45" t="str">
        <f>'Budget Source'!B629</f>
        <v>41</v>
      </c>
      <c r="B629" s="45" t="str">
        <f>'Budget Source'!C629</f>
        <v>4</v>
      </c>
      <c r="C629" s="45" t="str">
        <f>'Budget Source'!D629</f>
        <v>4245</v>
      </c>
      <c r="D629" s="45" t="str">
        <f>'Budget Source'!E629</f>
        <v>0061</v>
      </c>
      <c r="E629" s="45" t="str">
        <f t="shared" si="51"/>
        <v/>
      </c>
      <c r="F629" s="2" t="str">
        <f>'Budget Source'!F629</f>
        <v/>
      </c>
      <c r="G629" s="45" t="str">
        <f>IF('Budget Source'!G629="Y",'Budget Source'!F629&amp;'Budget Source'!C629&amp;'Budget Source'!D629,'Budget Source'!B629&amp;'Budget Source'!C629&amp;'Budget Source'!D629)</f>
        <v>4144245</v>
      </c>
      <c r="H629" s="45" t="str">
        <f t="shared" si="52"/>
        <v>41442450061</v>
      </c>
      <c r="I629" s="47">
        <f>'Budget Source'!I629</f>
        <v>0</v>
      </c>
      <c r="J629" s="2">
        <f>'Budget Source'!H629</f>
        <v>0</v>
      </c>
      <c r="K629" s="2" t="str">
        <f t="shared" si="53"/>
        <v/>
      </c>
    </row>
    <row r="630" spans="1:11" x14ac:dyDescent="0.35">
      <c r="A630" s="45" t="str">
        <f>'Budget Source'!B630</f>
        <v>41</v>
      </c>
      <c r="B630" s="45" t="str">
        <f>'Budget Source'!C630</f>
        <v>4</v>
      </c>
      <c r="C630" s="45" t="str">
        <f>'Budget Source'!D630</f>
        <v>4245</v>
      </c>
      <c r="D630" s="45" t="str">
        <f>'Budget Source'!E630</f>
        <v>0180</v>
      </c>
      <c r="E630" s="45" t="str">
        <f t="shared" si="51"/>
        <v>8</v>
      </c>
      <c r="F630" s="2" t="str">
        <f>'Budget Source'!F630</f>
        <v/>
      </c>
      <c r="G630" s="45" t="str">
        <f>IF('Budget Source'!G630="Y",'Budget Source'!F630&amp;'Budget Source'!C630&amp;'Budget Source'!D630,'Budget Source'!B630&amp;'Budget Source'!C630&amp;'Budget Source'!D630)</f>
        <v>4144245</v>
      </c>
      <c r="H630" s="45" t="str">
        <f t="shared" si="52"/>
        <v>41442450180</v>
      </c>
      <c r="I630" s="47">
        <f>'Budget Source'!I630</f>
        <v>0.33310000000000001</v>
      </c>
      <c r="J630" s="2">
        <f>'Budget Source'!H630</f>
        <v>4543252</v>
      </c>
      <c r="K630" s="2" t="str">
        <f t="shared" si="53"/>
        <v/>
      </c>
    </row>
    <row r="631" spans="1:11" x14ac:dyDescent="0.35">
      <c r="A631" s="45" t="str">
        <f>'Budget Source'!B631</f>
        <v>41</v>
      </c>
      <c r="B631" s="45" t="str">
        <f>'Budget Source'!C631</f>
        <v>4</v>
      </c>
      <c r="C631" s="45" t="str">
        <f>'Budget Source'!D631</f>
        <v>4245</v>
      </c>
      <c r="D631" s="45" t="str">
        <f>'Budget Source'!E631</f>
        <v>3101</v>
      </c>
      <c r="E631" s="45" t="str">
        <f t="shared" si="51"/>
        <v/>
      </c>
      <c r="F631" s="2" t="str">
        <f>'Budget Source'!F631</f>
        <v/>
      </c>
      <c r="G631" s="45" t="str">
        <f>IF('Budget Source'!G631="Y",'Budget Source'!F631&amp;'Budget Source'!C631&amp;'Budget Source'!D631,'Budget Source'!B631&amp;'Budget Source'!C631&amp;'Budget Source'!D631)</f>
        <v>4144245</v>
      </c>
      <c r="H631" s="45" t="str">
        <f t="shared" si="52"/>
        <v>41442453101</v>
      </c>
      <c r="I631" s="47">
        <f>'Budget Source'!I631</f>
        <v>0</v>
      </c>
      <c r="J631" s="2">
        <f>'Budget Source'!H631</f>
        <v>0</v>
      </c>
      <c r="K631" s="2" t="str">
        <f t="shared" si="53"/>
        <v/>
      </c>
    </row>
    <row r="632" spans="1:11" x14ac:dyDescent="0.35">
      <c r="A632" s="45" t="str">
        <f>'Budget Source'!B632</f>
        <v>41</v>
      </c>
      <c r="B632" s="45" t="str">
        <f>'Budget Source'!C632</f>
        <v>4</v>
      </c>
      <c r="C632" s="45" t="str">
        <f>'Budget Source'!D632</f>
        <v>4245</v>
      </c>
      <c r="D632" s="45" t="str">
        <f>'Budget Source'!E632</f>
        <v>3300</v>
      </c>
      <c r="E632" s="45" t="str">
        <f t="shared" si="51"/>
        <v/>
      </c>
      <c r="F632" s="2" t="str">
        <f>'Budget Source'!F632</f>
        <v/>
      </c>
      <c r="G632" s="45" t="str">
        <f>IF('Budget Source'!G632="Y",'Budget Source'!F632&amp;'Budget Source'!C632&amp;'Budget Source'!D632,'Budget Source'!B632&amp;'Budget Source'!C632&amp;'Budget Source'!D632)</f>
        <v>4144245</v>
      </c>
      <c r="H632" s="45" t="str">
        <f t="shared" si="52"/>
        <v>41442453300</v>
      </c>
      <c r="I632" s="47">
        <f>'Budget Source'!I632</f>
        <v>0.43030000000000002</v>
      </c>
      <c r="J632" s="2">
        <f>'Budget Source'!H632</f>
        <v>5868993</v>
      </c>
      <c r="K632" s="2" t="str">
        <f t="shared" si="53"/>
        <v/>
      </c>
    </row>
    <row r="633" spans="1:11" x14ac:dyDescent="0.35">
      <c r="A633" s="45" t="str">
        <f>'Budget Source'!B633</f>
        <v>41</v>
      </c>
      <c r="B633" s="45" t="str">
        <f>'Budget Source'!C633</f>
        <v>4</v>
      </c>
      <c r="C633" s="45" t="str">
        <f>'Budget Source'!D633</f>
        <v>4255</v>
      </c>
      <c r="D633" s="45" t="str">
        <f>'Budget Source'!E633</f>
        <v>0061</v>
      </c>
      <c r="E633" s="45" t="str">
        <f t="shared" si="51"/>
        <v/>
      </c>
      <c r="F633" s="2" t="str">
        <f>'Budget Source'!F633</f>
        <v>41</v>
      </c>
      <c r="G633" s="45" t="str">
        <f>IF('Budget Source'!G633="Y",'Budget Source'!F633&amp;'Budget Source'!C633&amp;'Budget Source'!D633,'Budget Source'!B633&amp;'Budget Source'!C633&amp;'Budget Source'!D633)</f>
        <v>4144255</v>
      </c>
      <c r="H633" s="45" t="str">
        <f t="shared" si="52"/>
        <v>41442550061</v>
      </c>
      <c r="I633" s="47">
        <f>'Budget Source'!I633</f>
        <v>0</v>
      </c>
      <c r="J633" s="2">
        <f>'Budget Source'!H633</f>
        <v>0</v>
      </c>
      <c r="K633" s="2" t="str">
        <f t="shared" si="53"/>
        <v>Y</v>
      </c>
    </row>
    <row r="634" spans="1:11" x14ac:dyDescent="0.35">
      <c r="A634" s="45" t="str">
        <f>'Budget Source'!B634</f>
        <v>41</v>
      </c>
      <c r="B634" s="45" t="str">
        <f>'Budget Source'!C634</f>
        <v>4</v>
      </c>
      <c r="C634" s="45" t="str">
        <f>'Budget Source'!D634</f>
        <v>4255</v>
      </c>
      <c r="D634" s="45" t="str">
        <f>'Budget Source'!E634</f>
        <v>0180</v>
      </c>
      <c r="E634" s="45" t="str">
        <f t="shared" si="51"/>
        <v>8</v>
      </c>
      <c r="F634" s="2" t="str">
        <f>'Budget Source'!F634</f>
        <v>41</v>
      </c>
      <c r="G634" s="45" t="str">
        <f>IF('Budget Source'!G634="Y",'Budget Source'!F634&amp;'Budget Source'!C634&amp;'Budget Source'!D634,'Budget Source'!B634&amp;'Budget Source'!C634&amp;'Budget Source'!D634)</f>
        <v>4144255</v>
      </c>
      <c r="H634" s="45" t="str">
        <f t="shared" si="52"/>
        <v>41442550180</v>
      </c>
      <c r="I634" s="47">
        <f>'Budget Source'!I634</f>
        <v>0.53680000000000005</v>
      </c>
      <c r="J634" s="2">
        <f>'Budget Source'!H634</f>
        <v>3498407</v>
      </c>
      <c r="K634" s="2" t="str">
        <f t="shared" si="53"/>
        <v>Y</v>
      </c>
    </row>
    <row r="635" spans="1:11" x14ac:dyDescent="0.35">
      <c r="A635" s="45" t="str">
        <f>'Budget Source'!B635</f>
        <v>41</v>
      </c>
      <c r="B635" s="45" t="str">
        <f>'Budget Source'!C635</f>
        <v>4</v>
      </c>
      <c r="C635" s="45" t="str">
        <f>'Budget Source'!D635</f>
        <v>4255</v>
      </c>
      <c r="D635" s="45" t="str">
        <f>'Budget Source'!E635</f>
        <v>3101</v>
      </c>
      <c r="E635" s="45" t="str">
        <f t="shared" si="51"/>
        <v/>
      </c>
      <c r="F635" s="2" t="str">
        <f>'Budget Source'!F635</f>
        <v>41</v>
      </c>
      <c r="G635" s="45" t="str">
        <f>IF('Budget Source'!G635="Y",'Budget Source'!F635&amp;'Budget Source'!C635&amp;'Budget Source'!D635,'Budget Source'!B635&amp;'Budget Source'!C635&amp;'Budget Source'!D635)</f>
        <v>4144255</v>
      </c>
      <c r="H635" s="45" t="str">
        <f t="shared" si="52"/>
        <v>41442553101</v>
      </c>
      <c r="I635" s="47">
        <f>'Budget Source'!I635</f>
        <v>0</v>
      </c>
      <c r="J635" s="2">
        <f>'Budget Source'!H635</f>
        <v>0</v>
      </c>
      <c r="K635" s="2" t="str">
        <f t="shared" si="53"/>
        <v>Y</v>
      </c>
    </row>
    <row r="636" spans="1:11" x14ac:dyDescent="0.35">
      <c r="A636" s="45" t="str">
        <f>'Budget Source'!B636</f>
        <v>41</v>
      </c>
      <c r="B636" s="45" t="str">
        <f>'Budget Source'!C636</f>
        <v>4</v>
      </c>
      <c r="C636" s="45" t="str">
        <f>'Budget Source'!D636</f>
        <v>4255</v>
      </c>
      <c r="D636" s="45" t="str">
        <f>'Budget Source'!E636</f>
        <v>3300</v>
      </c>
      <c r="E636" s="45" t="str">
        <f t="shared" si="51"/>
        <v/>
      </c>
      <c r="F636" s="2" t="str">
        <f>'Budget Source'!F636</f>
        <v>41</v>
      </c>
      <c r="G636" s="45" t="str">
        <f>IF('Budget Source'!G636="Y",'Budget Source'!F636&amp;'Budget Source'!C636&amp;'Budget Source'!D636,'Budget Source'!B636&amp;'Budget Source'!C636&amp;'Budget Source'!D636)</f>
        <v>4144255</v>
      </c>
      <c r="H636" s="45" t="str">
        <f t="shared" si="52"/>
        <v>41442553300</v>
      </c>
      <c r="I636" s="47">
        <f>'Budget Source'!I636</f>
        <v>0.35320000000000001</v>
      </c>
      <c r="J636" s="2">
        <f>'Budget Source'!H636</f>
        <v>2301858</v>
      </c>
      <c r="K636" s="2" t="str">
        <f t="shared" si="53"/>
        <v>Y</v>
      </c>
    </row>
    <row r="637" spans="1:11" x14ac:dyDescent="0.35">
      <c r="A637" s="45" t="str">
        <f>'Budget Source'!B637</f>
        <v>42</v>
      </c>
      <c r="B637" s="45" t="str">
        <f>'Budget Source'!C637</f>
        <v>4</v>
      </c>
      <c r="C637" s="45" t="str">
        <f>'Budget Source'!D637</f>
        <v>4315</v>
      </c>
      <c r="D637" s="45" t="str">
        <f>'Budget Source'!E637</f>
        <v>0061</v>
      </c>
      <c r="E637" s="45" t="str">
        <f t="shared" si="51"/>
        <v/>
      </c>
      <c r="F637" s="2" t="str">
        <f>'Budget Source'!F637</f>
        <v/>
      </c>
      <c r="G637" s="45" t="str">
        <f>IF('Budget Source'!G637="Y",'Budget Source'!F637&amp;'Budget Source'!C637&amp;'Budget Source'!D637,'Budget Source'!B637&amp;'Budget Source'!C637&amp;'Budget Source'!D637)</f>
        <v>4244315</v>
      </c>
      <c r="H637" s="45" t="str">
        <f t="shared" si="52"/>
        <v>42443150061</v>
      </c>
      <c r="I637" s="47">
        <f>'Budget Source'!I637</f>
        <v>0</v>
      </c>
      <c r="J637" s="2">
        <f>'Budget Source'!H637</f>
        <v>0</v>
      </c>
      <c r="K637" s="2" t="str">
        <f t="shared" si="53"/>
        <v/>
      </c>
    </row>
    <row r="638" spans="1:11" x14ac:dyDescent="0.35">
      <c r="A638" s="45" t="str">
        <f>'Budget Source'!B638</f>
        <v>42</v>
      </c>
      <c r="B638" s="45" t="str">
        <f>'Budget Source'!C638</f>
        <v>4</v>
      </c>
      <c r="C638" s="45" t="str">
        <f>'Budget Source'!D638</f>
        <v>4315</v>
      </c>
      <c r="D638" s="45" t="str">
        <f>'Budget Source'!E638</f>
        <v>0180</v>
      </c>
      <c r="E638" s="45" t="str">
        <f t="shared" si="51"/>
        <v>8</v>
      </c>
      <c r="F638" s="2" t="str">
        <f>'Budget Source'!F638</f>
        <v/>
      </c>
      <c r="G638" s="45" t="str">
        <f>IF('Budget Source'!G638="Y",'Budget Source'!F638&amp;'Budget Source'!C638&amp;'Budget Source'!D638,'Budget Source'!B638&amp;'Budget Source'!C638&amp;'Budget Source'!D638)</f>
        <v>4244315</v>
      </c>
      <c r="H638" s="45" t="str">
        <f t="shared" si="52"/>
        <v>42443150180</v>
      </c>
      <c r="I638" s="47">
        <f>'Budget Source'!I638</f>
        <v>0.1469</v>
      </c>
      <c r="J638" s="2">
        <f>'Budget Source'!H638</f>
        <v>1446573</v>
      </c>
      <c r="K638" s="2" t="str">
        <f t="shared" si="53"/>
        <v/>
      </c>
    </row>
    <row r="639" spans="1:11" x14ac:dyDescent="0.35">
      <c r="A639" s="45" t="str">
        <f>'Budget Source'!B639</f>
        <v>42</v>
      </c>
      <c r="B639" s="45" t="str">
        <f>'Budget Source'!C639</f>
        <v>4</v>
      </c>
      <c r="C639" s="45" t="str">
        <f>'Budget Source'!D639</f>
        <v>4315</v>
      </c>
      <c r="D639" s="45" t="str">
        <f>'Budget Source'!E639</f>
        <v>3101</v>
      </c>
      <c r="E639" s="45" t="str">
        <f t="shared" si="51"/>
        <v/>
      </c>
      <c r="F639" s="2" t="str">
        <f>'Budget Source'!F639</f>
        <v/>
      </c>
      <c r="G639" s="45" t="str">
        <f>IF('Budget Source'!G639="Y",'Budget Source'!F639&amp;'Budget Source'!C639&amp;'Budget Source'!D639,'Budget Source'!B639&amp;'Budget Source'!C639&amp;'Budget Source'!D639)</f>
        <v>4244315</v>
      </c>
      <c r="H639" s="45" t="str">
        <f t="shared" si="52"/>
        <v>42443153101</v>
      </c>
      <c r="I639" s="47">
        <f>'Budget Source'!I639</f>
        <v>0</v>
      </c>
      <c r="J639" s="2">
        <f>'Budget Source'!H639</f>
        <v>0</v>
      </c>
      <c r="K639" s="2" t="str">
        <f t="shared" si="53"/>
        <v/>
      </c>
    </row>
    <row r="640" spans="1:11" x14ac:dyDescent="0.35">
      <c r="A640" s="45" t="str">
        <f>'Budget Source'!B640</f>
        <v>42</v>
      </c>
      <c r="B640" s="45" t="str">
        <f>'Budget Source'!C640</f>
        <v>4</v>
      </c>
      <c r="C640" s="45" t="str">
        <f>'Budget Source'!D640</f>
        <v>4315</v>
      </c>
      <c r="D640" s="45" t="str">
        <f>'Budget Source'!E640</f>
        <v>3300</v>
      </c>
      <c r="E640" s="45" t="str">
        <f t="shared" si="51"/>
        <v/>
      </c>
      <c r="F640" s="2" t="str">
        <f>'Budget Source'!F640</f>
        <v/>
      </c>
      <c r="G640" s="45" t="str">
        <f>IF('Budget Source'!G640="Y",'Budget Source'!F640&amp;'Budget Source'!C640&amp;'Budget Source'!D640,'Budget Source'!B640&amp;'Budget Source'!C640&amp;'Budget Source'!D640)</f>
        <v>4244315</v>
      </c>
      <c r="H640" s="45" t="str">
        <f t="shared" si="52"/>
        <v>42443153300</v>
      </c>
      <c r="I640" s="47">
        <f>'Budget Source'!I640</f>
        <v>0.34560000000000002</v>
      </c>
      <c r="J640" s="2">
        <f>'Budget Source'!H640</f>
        <v>3403237</v>
      </c>
      <c r="K640" s="2" t="str">
        <f t="shared" si="53"/>
        <v/>
      </c>
    </row>
    <row r="641" spans="1:11" x14ac:dyDescent="0.35">
      <c r="A641" s="45" t="str">
        <f>'Budget Source'!B641</f>
        <v>42</v>
      </c>
      <c r="B641" s="45" t="str">
        <f>'Budget Source'!C641</f>
        <v>4</v>
      </c>
      <c r="C641" s="45" t="str">
        <f>'Budget Source'!D641</f>
        <v>4325</v>
      </c>
      <c r="D641" s="45" t="str">
        <f>'Budget Source'!E641</f>
        <v>0061</v>
      </c>
      <c r="E641" s="45" t="str">
        <f t="shared" si="51"/>
        <v/>
      </c>
      <c r="F641" s="2" t="str">
        <f>'Budget Source'!F641</f>
        <v/>
      </c>
      <c r="G641" s="45" t="str">
        <f>IF('Budget Source'!G641="Y",'Budget Source'!F641&amp;'Budget Source'!C641&amp;'Budget Source'!D641,'Budget Source'!B641&amp;'Budget Source'!C641&amp;'Budget Source'!D641)</f>
        <v>4244325</v>
      </c>
      <c r="H641" s="45" t="str">
        <f t="shared" si="52"/>
        <v>42443250061</v>
      </c>
      <c r="I641" s="47">
        <f>'Budget Source'!I641</f>
        <v>0</v>
      </c>
      <c r="J641" s="2">
        <f>'Budget Source'!H641</f>
        <v>0</v>
      </c>
      <c r="K641" s="2" t="str">
        <f t="shared" si="53"/>
        <v/>
      </c>
    </row>
    <row r="642" spans="1:11" x14ac:dyDescent="0.35">
      <c r="A642" s="45" t="str">
        <f>'Budget Source'!B642</f>
        <v>42</v>
      </c>
      <c r="B642" s="45" t="str">
        <f>'Budget Source'!C642</f>
        <v>4</v>
      </c>
      <c r="C642" s="45" t="str">
        <f>'Budget Source'!D642</f>
        <v>4325</v>
      </c>
      <c r="D642" s="45" t="str">
        <f>'Budget Source'!E642</f>
        <v>0180</v>
      </c>
      <c r="E642" s="45" t="str">
        <f t="shared" si="51"/>
        <v>8</v>
      </c>
      <c r="F642" s="2" t="str">
        <f>'Budget Source'!F642</f>
        <v/>
      </c>
      <c r="G642" s="45" t="str">
        <f>IF('Budget Source'!G642="Y",'Budget Source'!F642&amp;'Budget Source'!C642&amp;'Budget Source'!D642,'Budget Source'!B642&amp;'Budget Source'!C642&amp;'Budget Source'!D642)</f>
        <v>4244325</v>
      </c>
      <c r="H642" s="45" t="str">
        <f t="shared" si="52"/>
        <v>42443250180</v>
      </c>
      <c r="I642" s="47">
        <f>'Budget Source'!I642</f>
        <v>0.14990000000000001</v>
      </c>
      <c r="J642" s="2">
        <f>'Budget Source'!H642</f>
        <v>1061534</v>
      </c>
      <c r="K642" s="2" t="str">
        <f t="shared" si="53"/>
        <v/>
      </c>
    </row>
    <row r="643" spans="1:11" x14ac:dyDescent="0.35">
      <c r="A643" s="45" t="str">
        <f>'Budget Source'!B643</f>
        <v>42</v>
      </c>
      <c r="B643" s="45" t="str">
        <f>'Budget Source'!C643</f>
        <v>4</v>
      </c>
      <c r="C643" s="45" t="str">
        <f>'Budget Source'!D643</f>
        <v>4325</v>
      </c>
      <c r="D643" s="45" t="str">
        <f>'Budget Source'!E643</f>
        <v>3101</v>
      </c>
      <c r="E643" s="45" t="str">
        <f t="shared" ref="E643:E706" si="54">IF(OR(D643="0187",D643="0287"),"",IF(MID(D643,3,1)="8","8",""))</f>
        <v/>
      </c>
      <c r="F643" s="2" t="str">
        <f>'Budget Source'!F643</f>
        <v/>
      </c>
      <c r="G643" s="45" t="str">
        <f>IF('Budget Source'!G643="Y",'Budget Source'!F643&amp;'Budget Source'!C643&amp;'Budget Source'!D643,'Budget Source'!B643&amp;'Budget Source'!C643&amp;'Budget Source'!D643)</f>
        <v>4244325</v>
      </c>
      <c r="H643" s="45" t="str">
        <f t="shared" ref="H643:H706" si="55">G643&amp;D643</f>
        <v>42443253101</v>
      </c>
      <c r="I643" s="47">
        <f>'Budget Source'!I643</f>
        <v>0</v>
      </c>
      <c r="J643" s="2">
        <f>'Budget Source'!H643</f>
        <v>0</v>
      </c>
      <c r="K643" s="2" t="str">
        <f t="shared" ref="K643:K706" si="56">IF(F643="","",IF(F643=A643,"Y",""))</f>
        <v/>
      </c>
    </row>
    <row r="644" spans="1:11" x14ac:dyDescent="0.35">
      <c r="A644" s="45" t="str">
        <f>'Budget Source'!B644</f>
        <v>42</v>
      </c>
      <c r="B644" s="45" t="str">
        <f>'Budget Source'!C644</f>
        <v>4</v>
      </c>
      <c r="C644" s="45" t="str">
        <f>'Budget Source'!D644</f>
        <v>4325</v>
      </c>
      <c r="D644" s="45" t="str">
        <f>'Budget Source'!E644</f>
        <v>3300</v>
      </c>
      <c r="E644" s="45" t="str">
        <f t="shared" si="54"/>
        <v/>
      </c>
      <c r="F644" s="2" t="str">
        <f>'Budget Source'!F644</f>
        <v/>
      </c>
      <c r="G644" s="45" t="str">
        <f>IF('Budget Source'!G644="Y",'Budget Source'!F644&amp;'Budget Source'!C644&amp;'Budget Source'!D644,'Budget Source'!B644&amp;'Budget Source'!C644&amp;'Budget Source'!D644)</f>
        <v>4244325</v>
      </c>
      <c r="H644" s="45" t="str">
        <f t="shared" si="55"/>
        <v>42443253300</v>
      </c>
      <c r="I644" s="47">
        <f>'Budget Source'!I644</f>
        <v>0.52400000000000002</v>
      </c>
      <c r="J644" s="2">
        <f>'Budget Source'!H644</f>
        <v>3710768</v>
      </c>
      <c r="K644" s="2" t="str">
        <f t="shared" si="56"/>
        <v/>
      </c>
    </row>
    <row r="645" spans="1:11" x14ac:dyDescent="0.35">
      <c r="A645" s="45" t="str">
        <f>'Budget Source'!B645</f>
        <v>42</v>
      </c>
      <c r="B645" s="45" t="str">
        <f>'Budget Source'!C645</f>
        <v>4</v>
      </c>
      <c r="C645" s="45" t="str">
        <f>'Budget Source'!D645</f>
        <v>4335</v>
      </c>
      <c r="D645" s="45" t="str">
        <f>'Budget Source'!E645</f>
        <v>0061</v>
      </c>
      <c r="E645" s="45" t="str">
        <f t="shared" si="54"/>
        <v/>
      </c>
      <c r="F645" s="2" t="str">
        <f>'Budget Source'!F645</f>
        <v/>
      </c>
      <c r="G645" s="45" t="str">
        <f>IF('Budget Source'!G645="Y",'Budget Source'!F645&amp;'Budget Source'!C645&amp;'Budget Source'!D645,'Budget Source'!B645&amp;'Budget Source'!C645&amp;'Budget Source'!D645)</f>
        <v>4244335</v>
      </c>
      <c r="H645" s="45" t="str">
        <f t="shared" si="55"/>
        <v>42443350061</v>
      </c>
      <c r="I645" s="47">
        <f>'Budget Source'!I645</f>
        <v>0</v>
      </c>
      <c r="J645" s="2">
        <f>'Budget Source'!H645</f>
        <v>0</v>
      </c>
      <c r="K645" s="2" t="str">
        <f t="shared" si="56"/>
        <v/>
      </c>
    </row>
    <row r="646" spans="1:11" x14ac:dyDescent="0.35">
      <c r="A646" s="45" t="str">
        <f>'Budget Source'!B646</f>
        <v>42</v>
      </c>
      <c r="B646" s="45" t="str">
        <f>'Budget Source'!C646</f>
        <v>4</v>
      </c>
      <c r="C646" s="45" t="str">
        <f>'Budget Source'!D646</f>
        <v>4335</v>
      </c>
      <c r="D646" s="45" t="str">
        <f>'Budget Source'!E646</f>
        <v>0180</v>
      </c>
      <c r="E646" s="45" t="str">
        <f t="shared" si="54"/>
        <v>8</v>
      </c>
      <c r="F646" s="2" t="str">
        <f>'Budget Source'!F646</f>
        <v/>
      </c>
      <c r="G646" s="45" t="str">
        <f>IF('Budget Source'!G646="Y",'Budget Source'!F646&amp;'Budget Source'!C646&amp;'Budget Source'!D646,'Budget Source'!B646&amp;'Budget Source'!C646&amp;'Budget Source'!D646)</f>
        <v>4244335</v>
      </c>
      <c r="H646" s="45" t="str">
        <f t="shared" si="55"/>
        <v>42443350180</v>
      </c>
      <c r="I646" s="47">
        <f>'Budget Source'!I646</f>
        <v>0.42280000000000001</v>
      </c>
      <c r="J646" s="2">
        <f>'Budget Source'!H646</f>
        <v>3979675</v>
      </c>
      <c r="K646" s="2" t="str">
        <f t="shared" si="56"/>
        <v/>
      </c>
    </row>
    <row r="647" spans="1:11" x14ac:dyDescent="0.35">
      <c r="A647" s="45" t="str">
        <f>'Budget Source'!B647</f>
        <v>42</v>
      </c>
      <c r="B647" s="45" t="str">
        <f>'Budget Source'!C647</f>
        <v>4</v>
      </c>
      <c r="C647" s="45" t="str">
        <f>'Budget Source'!D647</f>
        <v>4335</v>
      </c>
      <c r="D647" s="45" t="str">
        <f>'Budget Source'!E647</f>
        <v>3101</v>
      </c>
      <c r="E647" s="45" t="str">
        <f t="shared" si="54"/>
        <v/>
      </c>
      <c r="F647" s="2" t="str">
        <f>'Budget Source'!F647</f>
        <v/>
      </c>
      <c r="G647" s="45" t="str">
        <f>IF('Budget Source'!G647="Y",'Budget Source'!F647&amp;'Budget Source'!C647&amp;'Budget Source'!D647,'Budget Source'!B647&amp;'Budget Source'!C647&amp;'Budget Source'!D647)</f>
        <v>4244335</v>
      </c>
      <c r="H647" s="45" t="str">
        <f t="shared" si="55"/>
        <v>42443353101</v>
      </c>
      <c r="I647" s="47">
        <f>'Budget Source'!I647</f>
        <v>0</v>
      </c>
      <c r="J647" s="2">
        <f>'Budget Source'!H647</f>
        <v>0</v>
      </c>
      <c r="K647" s="2" t="str">
        <f t="shared" si="56"/>
        <v/>
      </c>
    </row>
    <row r="648" spans="1:11" x14ac:dyDescent="0.35">
      <c r="A648" s="45" t="str">
        <f>'Budget Source'!B648</f>
        <v>42</v>
      </c>
      <c r="B648" s="45" t="str">
        <f>'Budget Source'!C648</f>
        <v>4</v>
      </c>
      <c r="C648" s="45" t="str">
        <f>'Budget Source'!D648</f>
        <v>4335</v>
      </c>
      <c r="D648" s="45" t="str">
        <f>'Budget Source'!E648</f>
        <v>3300</v>
      </c>
      <c r="E648" s="45" t="str">
        <f t="shared" si="54"/>
        <v/>
      </c>
      <c r="F648" s="2" t="str">
        <f>'Budget Source'!F648</f>
        <v/>
      </c>
      <c r="G648" s="45" t="str">
        <f>IF('Budget Source'!G648="Y",'Budget Source'!F648&amp;'Budget Source'!C648&amp;'Budget Source'!D648,'Budget Source'!B648&amp;'Budget Source'!C648&amp;'Budget Source'!D648)</f>
        <v>4244335</v>
      </c>
      <c r="H648" s="45" t="str">
        <f t="shared" si="55"/>
        <v>42443353300</v>
      </c>
      <c r="I648" s="47">
        <f>'Budget Source'!I648</f>
        <v>0.4894</v>
      </c>
      <c r="J648" s="2">
        <f>'Budget Source'!H648</f>
        <v>4606558</v>
      </c>
      <c r="K648" s="2" t="str">
        <f t="shared" si="56"/>
        <v/>
      </c>
    </row>
    <row r="649" spans="1:11" x14ac:dyDescent="0.35">
      <c r="A649" s="45" t="str">
        <f>'Budget Source'!B649</f>
        <v>43</v>
      </c>
      <c r="B649" s="45" t="str">
        <f>'Budget Source'!C649</f>
        <v>4</v>
      </c>
      <c r="C649" s="45" t="str">
        <f>'Budget Source'!D649</f>
        <v>2285</v>
      </c>
      <c r="D649" s="45" t="str">
        <f>'Budget Source'!E649</f>
        <v>0022</v>
      </c>
      <c r="E649" s="45" t="str">
        <f t="shared" si="54"/>
        <v/>
      </c>
      <c r="F649" s="2" t="str">
        <f>'Budget Source'!F649</f>
        <v>20</v>
      </c>
      <c r="G649" s="45" t="str">
        <f>IF('Budget Source'!G649="Y",'Budget Source'!F649&amp;'Budget Source'!C649&amp;'Budget Source'!D649,'Budget Source'!B649&amp;'Budget Source'!C649&amp;'Budget Source'!D649)</f>
        <v>2042285</v>
      </c>
      <c r="H649" s="45" t="str">
        <f t="shared" si="55"/>
        <v>20422850022</v>
      </c>
      <c r="I649" s="47">
        <f>'Budget Source'!I649</f>
        <v>5.9499999999999997E-2</v>
      </c>
      <c r="J649" s="2">
        <f>'Budget Source'!H649</f>
        <v>149580</v>
      </c>
      <c r="K649" s="2" t="str">
        <f t="shared" si="56"/>
        <v/>
      </c>
    </row>
    <row r="650" spans="1:11" x14ac:dyDescent="0.35">
      <c r="A650" s="45" t="str">
        <f>'Budget Source'!B650</f>
        <v>43</v>
      </c>
      <c r="B650" s="45" t="str">
        <f>'Budget Source'!C650</f>
        <v>4</v>
      </c>
      <c r="C650" s="45" t="str">
        <f>'Budget Source'!D650</f>
        <v>2285</v>
      </c>
      <c r="D650" s="45" t="str">
        <f>'Budget Source'!E650</f>
        <v>0061</v>
      </c>
      <c r="E650" s="45" t="str">
        <f t="shared" si="54"/>
        <v/>
      </c>
      <c r="F650" s="2" t="str">
        <f>'Budget Source'!F650</f>
        <v>20</v>
      </c>
      <c r="G650" s="45" t="str">
        <f>IF('Budget Source'!G650="Y",'Budget Source'!F650&amp;'Budget Source'!C650&amp;'Budget Source'!D650,'Budget Source'!B650&amp;'Budget Source'!C650&amp;'Budget Source'!D650)</f>
        <v>2042285</v>
      </c>
      <c r="H650" s="45" t="str">
        <f t="shared" si="55"/>
        <v>20422850061</v>
      </c>
      <c r="I650" s="47">
        <f>'Budget Source'!I650</f>
        <v>0</v>
      </c>
      <c r="J650" s="2">
        <f>'Budget Source'!H650</f>
        <v>0</v>
      </c>
      <c r="K650" s="2" t="str">
        <f t="shared" si="56"/>
        <v/>
      </c>
    </row>
    <row r="651" spans="1:11" x14ac:dyDescent="0.35">
      <c r="A651" s="45" t="str">
        <f>'Budget Source'!B651</f>
        <v>43</v>
      </c>
      <c r="B651" s="45" t="str">
        <f>'Budget Source'!C651</f>
        <v>4</v>
      </c>
      <c r="C651" s="45" t="str">
        <f>'Budget Source'!D651</f>
        <v>2285</v>
      </c>
      <c r="D651" s="45" t="str">
        <f>'Budget Source'!E651</f>
        <v>0180</v>
      </c>
      <c r="E651" s="45" t="str">
        <f t="shared" si="54"/>
        <v>8</v>
      </c>
      <c r="F651" s="2" t="str">
        <f>'Budget Source'!F651</f>
        <v>20</v>
      </c>
      <c r="G651" s="45" t="str">
        <f>IF('Budget Source'!G651="Y",'Budget Source'!F651&amp;'Budget Source'!C651&amp;'Budget Source'!D651,'Budget Source'!B651&amp;'Budget Source'!C651&amp;'Budget Source'!D651)</f>
        <v>2042285</v>
      </c>
      <c r="H651" s="45" t="str">
        <f t="shared" si="55"/>
        <v>20422850180</v>
      </c>
      <c r="I651" s="47">
        <f>'Budget Source'!I651</f>
        <v>0.44840000000000002</v>
      </c>
      <c r="J651" s="2">
        <f>'Budget Source'!H651</f>
        <v>1127258</v>
      </c>
      <c r="K651" s="2" t="str">
        <f t="shared" si="56"/>
        <v/>
      </c>
    </row>
    <row r="652" spans="1:11" x14ac:dyDescent="0.35">
      <c r="A652" s="45" t="str">
        <f>'Budget Source'!B652</f>
        <v>43</v>
      </c>
      <c r="B652" s="45" t="str">
        <f>'Budget Source'!C652</f>
        <v>4</v>
      </c>
      <c r="C652" s="45" t="str">
        <f>'Budget Source'!D652</f>
        <v>2285</v>
      </c>
      <c r="D652" s="45" t="str">
        <f>'Budget Source'!E652</f>
        <v>3101</v>
      </c>
      <c r="E652" s="45" t="str">
        <f t="shared" si="54"/>
        <v/>
      </c>
      <c r="F652" s="2" t="str">
        <f>'Budget Source'!F652</f>
        <v>20</v>
      </c>
      <c r="G652" s="45" t="str">
        <f>IF('Budget Source'!G652="Y",'Budget Source'!F652&amp;'Budget Source'!C652&amp;'Budget Source'!D652,'Budget Source'!B652&amp;'Budget Source'!C652&amp;'Budget Source'!D652)</f>
        <v>2042285</v>
      </c>
      <c r="H652" s="45" t="str">
        <f t="shared" si="55"/>
        <v>20422853101</v>
      </c>
      <c r="I652" s="47">
        <f>'Budget Source'!I652</f>
        <v>0</v>
      </c>
      <c r="J652" s="2">
        <f>'Budget Source'!H652</f>
        <v>0</v>
      </c>
      <c r="K652" s="2" t="str">
        <f t="shared" si="56"/>
        <v/>
      </c>
    </row>
    <row r="653" spans="1:11" x14ac:dyDescent="0.35">
      <c r="A653" s="45" t="str">
        <f>'Budget Source'!B653</f>
        <v>43</v>
      </c>
      <c r="B653" s="45" t="str">
        <f>'Budget Source'!C653</f>
        <v>4</v>
      </c>
      <c r="C653" s="45" t="str">
        <f>'Budget Source'!D653</f>
        <v>2285</v>
      </c>
      <c r="D653" s="45" t="str">
        <f>'Budget Source'!E653</f>
        <v>3300</v>
      </c>
      <c r="E653" s="45" t="str">
        <f t="shared" si="54"/>
        <v/>
      </c>
      <c r="F653" s="2" t="str">
        <f>'Budget Source'!F653</f>
        <v>20</v>
      </c>
      <c r="G653" s="45" t="str">
        <f>IF('Budget Source'!G653="Y",'Budget Source'!F653&amp;'Budget Source'!C653&amp;'Budget Source'!D653,'Budget Source'!B653&amp;'Budget Source'!C653&amp;'Budget Source'!D653)</f>
        <v>2042285</v>
      </c>
      <c r="H653" s="45" t="str">
        <f t="shared" si="55"/>
        <v>20422853300</v>
      </c>
      <c r="I653" s="47">
        <f>'Budget Source'!I653</f>
        <v>0.45669999999999999</v>
      </c>
      <c r="J653" s="2">
        <f>'Budget Source'!H653</f>
        <v>1148124</v>
      </c>
      <c r="K653" s="2" t="str">
        <f t="shared" si="56"/>
        <v/>
      </c>
    </row>
    <row r="654" spans="1:11" x14ac:dyDescent="0.35">
      <c r="A654" s="45" t="str">
        <f>'Budget Source'!B654</f>
        <v>43</v>
      </c>
      <c r="B654" s="45" t="str">
        <f>'Budget Source'!C654</f>
        <v>4</v>
      </c>
      <c r="C654" s="45" t="str">
        <f>'Budget Source'!D654</f>
        <v>4345</v>
      </c>
      <c r="D654" s="45" t="str">
        <f>'Budget Source'!E654</f>
        <v>0061</v>
      </c>
      <c r="E654" s="45" t="str">
        <f t="shared" si="54"/>
        <v/>
      </c>
      <c r="F654" s="2" t="str">
        <f>'Budget Source'!F654</f>
        <v/>
      </c>
      <c r="G654" s="45" t="str">
        <f>IF('Budget Source'!G654="Y",'Budget Source'!F654&amp;'Budget Source'!C654&amp;'Budget Source'!D654,'Budget Source'!B654&amp;'Budget Source'!C654&amp;'Budget Source'!D654)</f>
        <v>4344345</v>
      </c>
      <c r="H654" s="45" t="str">
        <f t="shared" si="55"/>
        <v>43443450061</v>
      </c>
      <c r="I654" s="47">
        <f>'Budget Source'!I654</f>
        <v>0</v>
      </c>
      <c r="J654" s="2">
        <f>'Budget Source'!H654</f>
        <v>0</v>
      </c>
      <c r="K654" s="2" t="str">
        <f t="shared" si="56"/>
        <v/>
      </c>
    </row>
    <row r="655" spans="1:11" x14ac:dyDescent="0.35">
      <c r="A655" s="45" t="str">
        <f>'Budget Source'!B655</f>
        <v>43</v>
      </c>
      <c r="B655" s="45" t="str">
        <f>'Budget Source'!C655</f>
        <v>4</v>
      </c>
      <c r="C655" s="45" t="str">
        <f>'Budget Source'!D655</f>
        <v>4345</v>
      </c>
      <c r="D655" s="45" t="str">
        <f>'Budget Source'!E655</f>
        <v>0180</v>
      </c>
      <c r="E655" s="45" t="str">
        <f t="shared" si="54"/>
        <v>8</v>
      </c>
      <c r="F655" s="2" t="str">
        <f>'Budget Source'!F655</f>
        <v/>
      </c>
      <c r="G655" s="45" t="str">
        <f>IF('Budget Source'!G655="Y",'Budget Source'!F655&amp;'Budget Source'!C655&amp;'Budget Source'!D655,'Budget Source'!B655&amp;'Budget Source'!C655&amp;'Budget Source'!D655)</f>
        <v>4344345</v>
      </c>
      <c r="H655" s="45" t="str">
        <f t="shared" si="55"/>
        <v>43443450180</v>
      </c>
      <c r="I655" s="47">
        <f>'Budget Source'!I655</f>
        <v>0.32229999999999998</v>
      </c>
      <c r="J655" s="2">
        <f>'Budget Source'!H655</f>
        <v>11780593</v>
      </c>
      <c r="K655" s="2" t="str">
        <f t="shared" si="56"/>
        <v/>
      </c>
    </row>
    <row r="656" spans="1:11" x14ac:dyDescent="0.35">
      <c r="A656" s="45" t="str">
        <f>'Budget Source'!B656</f>
        <v>43</v>
      </c>
      <c r="B656" s="45" t="str">
        <f>'Budget Source'!C656</f>
        <v>4</v>
      </c>
      <c r="C656" s="45" t="str">
        <f>'Budget Source'!D656</f>
        <v>4345</v>
      </c>
      <c r="D656" s="45" t="str">
        <f>'Budget Source'!E656</f>
        <v>3101</v>
      </c>
      <c r="E656" s="45" t="str">
        <f t="shared" si="54"/>
        <v/>
      </c>
      <c r="F656" s="2" t="str">
        <f>'Budget Source'!F656</f>
        <v/>
      </c>
      <c r="G656" s="45" t="str">
        <f>IF('Budget Source'!G656="Y",'Budget Source'!F656&amp;'Budget Source'!C656&amp;'Budget Source'!D656,'Budget Source'!B656&amp;'Budget Source'!C656&amp;'Budget Source'!D656)</f>
        <v>4344345</v>
      </c>
      <c r="H656" s="45" t="str">
        <f t="shared" si="55"/>
        <v>43443453101</v>
      </c>
      <c r="I656" s="47">
        <f>'Budget Source'!I656</f>
        <v>0</v>
      </c>
      <c r="J656" s="2">
        <f>'Budget Source'!H656</f>
        <v>0</v>
      </c>
      <c r="K656" s="2" t="str">
        <f t="shared" si="56"/>
        <v/>
      </c>
    </row>
    <row r="657" spans="1:11" x14ac:dyDescent="0.35">
      <c r="A657" s="45" t="str">
        <f>'Budget Source'!B657</f>
        <v>43</v>
      </c>
      <c r="B657" s="45" t="str">
        <f>'Budget Source'!C657</f>
        <v>4</v>
      </c>
      <c r="C657" s="45" t="str">
        <f>'Budget Source'!D657</f>
        <v>4345</v>
      </c>
      <c r="D657" s="45" t="str">
        <f>'Budget Source'!E657</f>
        <v>3300</v>
      </c>
      <c r="E657" s="45" t="str">
        <f t="shared" si="54"/>
        <v/>
      </c>
      <c r="F657" s="2" t="str">
        <f>'Budget Source'!F657</f>
        <v/>
      </c>
      <c r="G657" s="45" t="str">
        <f>IF('Budget Source'!G657="Y",'Budget Source'!F657&amp;'Budget Source'!C657&amp;'Budget Source'!D657,'Budget Source'!B657&amp;'Budget Source'!C657&amp;'Budget Source'!D657)</f>
        <v>4344345</v>
      </c>
      <c r="H657" s="45" t="str">
        <f t="shared" si="55"/>
        <v>43443453300</v>
      </c>
      <c r="I657" s="47">
        <f>'Budget Source'!I657</f>
        <v>0.21759999999999999</v>
      </c>
      <c r="J657" s="2">
        <f>'Budget Source'!H657</f>
        <v>7953637</v>
      </c>
      <c r="K657" s="2" t="str">
        <f t="shared" si="56"/>
        <v/>
      </c>
    </row>
    <row r="658" spans="1:11" x14ac:dyDescent="0.35">
      <c r="A658" s="45" t="str">
        <f>'Budget Source'!B658</f>
        <v>43</v>
      </c>
      <c r="B658" s="45" t="str">
        <f>'Budget Source'!C658</f>
        <v>4</v>
      </c>
      <c r="C658" s="45" t="str">
        <f>'Budget Source'!D658</f>
        <v>4415</v>
      </c>
      <c r="D658" s="45" t="str">
        <f>'Budget Source'!E658</f>
        <v>0061</v>
      </c>
      <c r="E658" s="45" t="str">
        <f t="shared" si="54"/>
        <v/>
      </c>
      <c r="F658" s="2" t="str">
        <f>'Budget Source'!F658</f>
        <v/>
      </c>
      <c r="G658" s="45" t="str">
        <f>IF('Budget Source'!G658="Y",'Budget Source'!F658&amp;'Budget Source'!C658&amp;'Budget Source'!D658,'Budget Source'!B658&amp;'Budget Source'!C658&amp;'Budget Source'!D658)</f>
        <v>4344415</v>
      </c>
      <c r="H658" s="45" t="str">
        <f t="shared" si="55"/>
        <v>43444150061</v>
      </c>
      <c r="I658" s="47">
        <f>'Budget Source'!I658</f>
        <v>0</v>
      </c>
      <c r="J658" s="2">
        <f>'Budget Source'!H658</f>
        <v>0</v>
      </c>
      <c r="K658" s="2" t="str">
        <f t="shared" si="56"/>
        <v/>
      </c>
    </row>
    <row r="659" spans="1:11" x14ac:dyDescent="0.35">
      <c r="A659" s="45" t="str">
        <f>'Budget Source'!B659</f>
        <v>43</v>
      </c>
      <c r="B659" s="45" t="str">
        <f>'Budget Source'!C659</f>
        <v>4</v>
      </c>
      <c r="C659" s="45" t="str">
        <f>'Budget Source'!D659</f>
        <v>4415</v>
      </c>
      <c r="D659" s="45" t="str">
        <f>'Budget Source'!E659</f>
        <v>0180</v>
      </c>
      <c r="E659" s="45" t="str">
        <f t="shared" si="54"/>
        <v>8</v>
      </c>
      <c r="F659" s="2" t="str">
        <f>'Budget Source'!F659</f>
        <v/>
      </c>
      <c r="G659" s="45" t="str">
        <f>IF('Budget Source'!G659="Y",'Budget Source'!F659&amp;'Budget Source'!C659&amp;'Budget Source'!D659,'Budget Source'!B659&amp;'Budget Source'!C659&amp;'Budget Source'!D659)</f>
        <v>4344415</v>
      </c>
      <c r="H659" s="45" t="str">
        <f t="shared" si="55"/>
        <v>43444150180</v>
      </c>
      <c r="I659" s="47">
        <f>'Budget Source'!I659</f>
        <v>0.42759999999999998</v>
      </c>
      <c r="J659" s="2">
        <f>'Budget Source'!H659</f>
        <v>13691579</v>
      </c>
      <c r="K659" s="2" t="str">
        <f t="shared" si="56"/>
        <v/>
      </c>
    </row>
    <row r="660" spans="1:11" x14ac:dyDescent="0.35">
      <c r="A660" s="45" t="str">
        <f>'Budget Source'!B660</f>
        <v>43</v>
      </c>
      <c r="B660" s="45" t="str">
        <f>'Budget Source'!C660</f>
        <v>4</v>
      </c>
      <c r="C660" s="45" t="str">
        <f>'Budget Source'!D660</f>
        <v>4415</v>
      </c>
      <c r="D660" s="45" t="str">
        <f>'Budget Source'!E660</f>
        <v>0287</v>
      </c>
      <c r="E660" s="45" t="str">
        <f t="shared" si="54"/>
        <v/>
      </c>
      <c r="F660" s="2" t="str">
        <f>'Budget Source'!F660</f>
        <v/>
      </c>
      <c r="G660" s="45" t="str">
        <f>IF('Budget Source'!G660="Y",'Budget Source'!F660&amp;'Budget Source'!C660&amp;'Budget Source'!D660,'Budget Source'!B660&amp;'Budget Source'!C660&amp;'Budget Source'!D660)</f>
        <v>4344415</v>
      </c>
      <c r="H660" s="45" t="str">
        <f t="shared" si="55"/>
        <v>43444150287</v>
      </c>
      <c r="I660" s="47">
        <f>'Budget Source'!I660</f>
        <v>7.6899999999999996E-2</v>
      </c>
      <c r="J660" s="2">
        <f>'Budget Source'!H660</f>
        <v>2708835</v>
      </c>
      <c r="K660" s="2" t="str">
        <f t="shared" si="56"/>
        <v/>
      </c>
    </row>
    <row r="661" spans="1:11" x14ac:dyDescent="0.35">
      <c r="A661" s="45" t="str">
        <f>'Budget Source'!B661</f>
        <v>43</v>
      </c>
      <c r="B661" s="45" t="str">
        <f>'Budget Source'!C661</f>
        <v>4</v>
      </c>
      <c r="C661" s="45" t="str">
        <f>'Budget Source'!D661</f>
        <v>4415</v>
      </c>
      <c r="D661" s="45" t="str">
        <f>'Budget Source'!E661</f>
        <v>3101</v>
      </c>
      <c r="E661" s="45" t="str">
        <f t="shared" si="54"/>
        <v/>
      </c>
      <c r="F661" s="2" t="str">
        <f>'Budget Source'!F661</f>
        <v/>
      </c>
      <c r="G661" s="45" t="str">
        <f>IF('Budget Source'!G661="Y",'Budget Source'!F661&amp;'Budget Source'!C661&amp;'Budget Source'!D661,'Budget Source'!B661&amp;'Budget Source'!C661&amp;'Budget Source'!D661)</f>
        <v>4344415</v>
      </c>
      <c r="H661" s="45" t="str">
        <f t="shared" si="55"/>
        <v>43444153101</v>
      </c>
      <c r="I661" s="47">
        <f>'Budget Source'!I661</f>
        <v>0</v>
      </c>
      <c r="J661" s="2">
        <f>'Budget Source'!H661</f>
        <v>0</v>
      </c>
      <c r="K661" s="2" t="str">
        <f t="shared" si="56"/>
        <v/>
      </c>
    </row>
    <row r="662" spans="1:11" x14ac:dyDescent="0.35">
      <c r="A662" s="45" t="str">
        <f>'Budget Source'!B662</f>
        <v>43</v>
      </c>
      <c r="B662" s="45" t="str">
        <f>'Budget Source'!C662</f>
        <v>4</v>
      </c>
      <c r="C662" s="45" t="str">
        <f>'Budget Source'!D662</f>
        <v>4415</v>
      </c>
      <c r="D662" s="45" t="str">
        <f>'Budget Source'!E662</f>
        <v>3300</v>
      </c>
      <c r="E662" s="45" t="str">
        <f t="shared" si="54"/>
        <v/>
      </c>
      <c r="F662" s="2" t="str">
        <f>'Budget Source'!F662</f>
        <v/>
      </c>
      <c r="G662" s="45" t="str">
        <f>IF('Budget Source'!G662="Y",'Budget Source'!F662&amp;'Budget Source'!C662&amp;'Budget Source'!D662,'Budget Source'!B662&amp;'Budget Source'!C662&amp;'Budget Source'!D662)</f>
        <v>4344415</v>
      </c>
      <c r="H662" s="45" t="str">
        <f t="shared" si="55"/>
        <v>43444153300</v>
      </c>
      <c r="I662" s="47">
        <f>'Budget Source'!I662</f>
        <v>0.41549999999999998</v>
      </c>
      <c r="J662" s="2">
        <f>'Budget Source'!H662</f>
        <v>13304142</v>
      </c>
      <c r="K662" s="2" t="str">
        <f t="shared" si="56"/>
        <v/>
      </c>
    </row>
    <row r="663" spans="1:11" x14ac:dyDescent="0.35">
      <c r="A663" s="45" t="str">
        <f>'Budget Source'!B663</f>
        <v>43</v>
      </c>
      <c r="B663" s="45" t="str">
        <f>'Budget Source'!C663</f>
        <v>4</v>
      </c>
      <c r="C663" s="45" t="str">
        <f>'Budget Source'!D663</f>
        <v>4445</v>
      </c>
      <c r="D663" s="45" t="str">
        <f>'Budget Source'!E663</f>
        <v>0180</v>
      </c>
      <c r="E663" s="45" t="str">
        <f t="shared" si="54"/>
        <v>8</v>
      </c>
      <c r="F663" s="2" t="str">
        <f>'Budget Source'!F663</f>
        <v>43</v>
      </c>
      <c r="G663" s="45" t="str">
        <f>IF('Budget Source'!G663="Y",'Budget Source'!F663&amp;'Budget Source'!C663&amp;'Budget Source'!D663,'Budget Source'!B663&amp;'Budget Source'!C663&amp;'Budget Source'!D663)</f>
        <v>4344445</v>
      </c>
      <c r="H663" s="45" t="str">
        <f t="shared" si="55"/>
        <v>43444450180</v>
      </c>
      <c r="I663" s="47">
        <f>'Budget Source'!I663</f>
        <v>0.42299999999999999</v>
      </c>
      <c r="J663" s="2">
        <f>'Budget Source'!H663</f>
        <v>2170764</v>
      </c>
      <c r="K663" s="2" t="str">
        <f t="shared" si="56"/>
        <v>Y</v>
      </c>
    </row>
    <row r="664" spans="1:11" x14ac:dyDescent="0.35">
      <c r="A664" s="45" t="str">
        <f>'Budget Source'!B664</f>
        <v>43</v>
      </c>
      <c r="B664" s="45" t="str">
        <f>'Budget Source'!C664</f>
        <v>4</v>
      </c>
      <c r="C664" s="45" t="str">
        <f>'Budget Source'!D664</f>
        <v>4445</v>
      </c>
      <c r="D664" s="45" t="str">
        <f>'Budget Source'!E664</f>
        <v>3101</v>
      </c>
      <c r="E664" s="45" t="str">
        <f t="shared" si="54"/>
        <v/>
      </c>
      <c r="F664" s="2" t="str">
        <f>'Budget Source'!F664</f>
        <v>43</v>
      </c>
      <c r="G664" s="45" t="str">
        <f>IF('Budget Source'!G664="Y",'Budget Source'!F664&amp;'Budget Source'!C664&amp;'Budget Source'!D664,'Budget Source'!B664&amp;'Budget Source'!C664&amp;'Budget Source'!D664)</f>
        <v>4344445</v>
      </c>
      <c r="H664" s="45" t="str">
        <f t="shared" si="55"/>
        <v>43444453101</v>
      </c>
      <c r="I664" s="47">
        <f>'Budget Source'!I664</f>
        <v>0</v>
      </c>
      <c r="J664" s="2">
        <f>'Budget Source'!H664</f>
        <v>0</v>
      </c>
      <c r="K664" s="2" t="str">
        <f t="shared" si="56"/>
        <v>Y</v>
      </c>
    </row>
    <row r="665" spans="1:11" x14ac:dyDescent="0.35">
      <c r="A665" s="45" t="str">
        <f>'Budget Source'!B665</f>
        <v>43</v>
      </c>
      <c r="B665" s="45" t="str">
        <f>'Budget Source'!C665</f>
        <v>4</v>
      </c>
      <c r="C665" s="45" t="str">
        <f>'Budget Source'!D665</f>
        <v>4445</v>
      </c>
      <c r="D665" s="45" t="str">
        <f>'Budget Source'!E665</f>
        <v>3300</v>
      </c>
      <c r="E665" s="45" t="str">
        <f t="shared" si="54"/>
        <v/>
      </c>
      <c r="F665" s="2" t="str">
        <f>'Budget Source'!F665</f>
        <v>43</v>
      </c>
      <c r="G665" s="45" t="str">
        <f>IF('Budget Source'!G665="Y",'Budget Source'!F665&amp;'Budget Source'!C665&amp;'Budget Source'!D665,'Budget Source'!B665&amp;'Budget Source'!C665&amp;'Budget Source'!D665)</f>
        <v>4344445</v>
      </c>
      <c r="H665" s="45" t="str">
        <f t="shared" si="55"/>
        <v>43444453300</v>
      </c>
      <c r="I665" s="47">
        <f>'Budget Source'!I665</f>
        <v>0.53269999999999995</v>
      </c>
      <c r="J665" s="2">
        <f>'Budget Source'!H665</f>
        <v>2733725</v>
      </c>
      <c r="K665" s="2" t="str">
        <f t="shared" si="56"/>
        <v>Y</v>
      </c>
    </row>
    <row r="666" spans="1:11" x14ac:dyDescent="0.35">
      <c r="A666" s="45" t="str">
        <f>'Budget Source'!B666</f>
        <v>43</v>
      </c>
      <c r="B666" s="45" t="str">
        <f>'Budget Source'!C666</f>
        <v>4</v>
      </c>
      <c r="C666" s="45" t="str">
        <f>'Budget Source'!D666</f>
        <v>4455</v>
      </c>
      <c r="D666" s="45" t="str">
        <f>'Budget Source'!E666</f>
        <v>0061</v>
      </c>
      <c r="E666" s="45" t="str">
        <f t="shared" si="54"/>
        <v/>
      </c>
      <c r="F666" s="2" t="str">
        <f>'Budget Source'!F666</f>
        <v>43</v>
      </c>
      <c r="G666" s="45" t="str">
        <f>IF('Budget Source'!G666="Y",'Budget Source'!F666&amp;'Budget Source'!C666&amp;'Budget Source'!D666,'Budget Source'!B666&amp;'Budget Source'!C666&amp;'Budget Source'!D666)</f>
        <v>4344455</v>
      </c>
      <c r="H666" s="45" t="str">
        <f t="shared" si="55"/>
        <v>43444550061</v>
      </c>
      <c r="I666" s="47">
        <f>'Budget Source'!I666</f>
        <v>0</v>
      </c>
      <c r="J666" s="2">
        <f>'Budget Source'!H666</f>
        <v>0</v>
      </c>
      <c r="K666" s="2" t="str">
        <f t="shared" si="56"/>
        <v>Y</v>
      </c>
    </row>
    <row r="667" spans="1:11" x14ac:dyDescent="0.35">
      <c r="A667" s="45" t="str">
        <f>'Budget Source'!B667</f>
        <v>43</v>
      </c>
      <c r="B667" s="45" t="str">
        <f>'Budget Source'!C667</f>
        <v>4</v>
      </c>
      <c r="C667" s="45" t="str">
        <f>'Budget Source'!D667</f>
        <v>4455</v>
      </c>
      <c r="D667" s="45" t="str">
        <f>'Budget Source'!E667</f>
        <v>0180</v>
      </c>
      <c r="E667" s="45" t="str">
        <f t="shared" si="54"/>
        <v>8</v>
      </c>
      <c r="F667" s="2" t="str">
        <f>'Budget Source'!F667</f>
        <v>43</v>
      </c>
      <c r="G667" s="45" t="str">
        <f>IF('Budget Source'!G667="Y",'Budget Source'!F667&amp;'Budget Source'!C667&amp;'Budget Source'!D667,'Budget Source'!B667&amp;'Budget Source'!C667&amp;'Budget Source'!D667)</f>
        <v>4344455</v>
      </c>
      <c r="H667" s="45" t="str">
        <f t="shared" si="55"/>
        <v>43444550180</v>
      </c>
      <c r="I667" s="47">
        <f>'Budget Source'!I667</f>
        <v>0.44230000000000003</v>
      </c>
      <c r="J667" s="2">
        <f>'Budget Source'!H667</f>
        <v>1595062</v>
      </c>
      <c r="K667" s="2" t="str">
        <f t="shared" si="56"/>
        <v>Y</v>
      </c>
    </row>
    <row r="668" spans="1:11" x14ac:dyDescent="0.35">
      <c r="A668" s="45" t="str">
        <f>'Budget Source'!B668</f>
        <v>43</v>
      </c>
      <c r="B668" s="45" t="str">
        <f>'Budget Source'!C668</f>
        <v>4</v>
      </c>
      <c r="C668" s="45" t="str">
        <f>'Budget Source'!D668</f>
        <v>4455</v>
      </c>
      <c r="D668" s="45" t="str">
        <f>'Budget Source'!E668</f>
        <v>3101</v>
      </c>
      <c r="E668" s="45" t="str">
        <f t="shared" si="54"/>
        <v/>
      </c>
      <c r="F668" s="2" t="str">
        <f>'Budget Source'!F668</f>
        <v>43</v>
      </c>
      <c r="G668" s="45" t="str">
        <f>IF('Budget Source'!G668="Y",'Budget Source'!F668&amp;'Budget Source'!C668&amp;'Budget Source'!D668,'Budget Source'!B668&amp;'Budget Source'!C668&amp;'Budget Source'!D668)</f>
        <v>4344455</v>
      </c>
      <c r="H668" s="45" t="str">
        <f t="shared" si="55"/>
        <v>43444553101</v>
      </c>
      <c r="I668" s="47">
        <f>'Budget Source'!I668</f>
        <v>0</v>
      </c>
      <c r="J668" s="2">
        <f>'Budget Source'!H668</f>
        <v>0</v>
      </c>
      <c r="K668" s="2" t="str">
        <f t="shared" si="56"/>
        <v>Y</v>
      </c>
    </row>
    <row r="669" spans="1:11" x14ac:dyDescent="0.35">
      <c r="A669" s="45" t="str">
        <f>'Budget Source'!B669</f>
        <v>43</v>
      </c>
      <c r="B669" s="45" t="str">
        <f>'Budget Source'!C669</f>
        <v>4</v>
      </c>
      <c r="C669" s="45" t="str">
        <f>'Budget Source'!D669</f>
        <v>4455</v>
      </c>
      <c r="D669" s="45" t="str">
        <f>'Budget Source'!E669</f>
        <v>3300</v>
      </c>
      <c r="E669" s="45" t="str">
        <f t="shared" si="54"/>
        <v/>
      </c>
      <c r="F669" s="2" t="str">
        <f>'Budget Source'!F669</f>
        <v>43</v>
      </c>
      <c r="G669" s="45" t="str">
        <f>IF('Budget Source'!G669="Y",'Budget Source'!F669&amp;'Budget Source'!C669&amp;'Budget Source'!D669,'Budget Source'!B669&amp;'Budget Source'!C669&amp;'Budget Source'!D669)</f>
        <v>4344455</v>
      </c>
      <c r="H669" s="45" t="str">
        <f t="shared" si="55"/>
        <v>43444553300</v>
      </c>
      <c r="I669" s="47">
        <f>'Budget Source'!I669</f>
        <v>0.55700000000000005</v>
      </c>
      <c r="J669" s="2">
        <f>'Budget Source'!H669</f>
        <v>2008703</v>
      </c>
      <c r="K669" s="2" t="str">
        <f t="shared" si="56"/>
        <v>Y</v>
      </c>
    </row>
    <row r="670" spans="1:11" x14ac:dyDescent="0.35">
      <c r="A670" s="45" t="str">
        <f>'Budget Source'!B670</f>
        <v>43</v>
      </c>
      <c r="B670" s="45" t="str">
        <f>'Budget Source'!C670</f>
        <v>4</v>
      </c>
      <c r="C670" s="45" t="str">
        <f>'Budget Source'!D670</f>
        <v>5495</v>
      </c>
      <c r="D670" s="45" t="str">
        <f>'Budget Source'!E670</f>
        <v>0061</v>
      </c>
      <c r="E670" s="45" t="str">
        <f t="shared" si="54"/>
        <v/>
      </c>
      <c r="F670" s="2" t="str">
        <f>'Budget Source'!F670</f>
        <v>50</v>
      </c>
      <c r="G670" s="45" t="str">
        <f>IF('Budget Source'!G670="Y",'Budget Source'!F670&amp;'Budget Source'!C670&amp;'Budget Source'!D670,'Budget Source'!B670&amp;'Budget Source'!C670&amp;'Budget Source'!D670)</f>
        <v>5045495</v>
      </c>
      <c r="H670" s="45" t="str">
        <f t="shared" si="55"/>
        <v>50454950061</v>
      </c>
      <c r="I670" s="47">
        <f>'Budget Source'!I670</f>
        <v>0</v>
      </c>
      <c r="J670" s="2">
        <f>'Budget Source'!H670</f>
        <v>0</v>
      </c>
      <c r="K670" s="2" t="str">
        <f t="shared" si="56"/>
        <v/>
      </c>
    </row>
    <row r="671" spans="1:11" x14ac:dyDescent="0.35">
      <c r="A671" s="45" t="str">
        <f>'Budget Source'!B671</f>
        <v>43</v>
      </c>
      <c r="B671" s="45" t="str">
        <f>'Budget Source'!C671</f>
        <v>4</v>
      </c>
      <c r="C671" s="45" t="str">
        <f>'Budget Source'!D671</f>
        <v>5495</v>
      </c>
      <c r="D671" s="45" t="str">
        <f>'Budget Source'!E671</f>
        <v>0180</v>
      </c>
      <c r="E671" s="45" t="str">
        <f t="shared" si="54"/>
        <v>8</v>
      </c>
      <c r="F671" s="2" t="str">
        <f>'Budget Source'!F671</f>
        <v>50</v>
      </c>
      <c r="G671" s="45" t="str">
        <f>IF('Budget Source'!G671="Y",'Budget Source'!F671&amp;'Budget Source'!C671&amp;'Budget Source'!D671,'Budget Source'!B671&amp;'Budget Source'!C671&amp;'Budget Source'!D671)</f>
        <v>5045495</v>
      </c>
      <c r="H671" s="45" t="str">
        <f t="shared" si="55"/>
        <v>50454950180</v>
      </c>
      <c r="I671" s="47">
        <f>'Budget Source'!I671</f>
        <v>0.28599999999999998</v>
      </c>
      <c r="J671" s="2">
        <f>'Budget Source'!H671</f>
        <v>300716</v>
      </c>
      <c r="K671" s="2" t="str">
        <f t="shared" si="56"/>
        <v/>
      </c>
    </row>
    <row r="672" spans="1:11" x14ac:dyDescent="0.35">
      <c r="A672" s="45" t="str">
        <f>'Budget Source'!B672</f>
        <v>43</v>
      </c>
      <c r="B672" s="45" t="str">
        <f>'Budget Source'!C672</f>
        <v>4</v>
      </c>
      <c r="C672" s="45" t="str">
        <f>'Budget Source'!D672</f>
        <v>5495</v>
      </c>
      <c r="D672" s="45" t="str">
        <f>'Budget Source'!E672</f>
        <v>3101</v>
      </c>
      <c r="E672" s="45" t="str">
        <f t="shared" si="54"/>
        <v/>
      </c>
      <c r="F672" s="2" t="str">
        <f>'Budget Source'!F672</f>
        <v>50</v>
      </c>
      <c r="G672" s="45" t="str">
        <f>IF('Budget Source'!G672="Y",'Budget Source'!F672&amp;'Budget Source'!C672&amp;'Budget Source'!D672,'Budget Source'!B672&amp;'Budget Source'!C672&amp;'Budget Source'!D672)</f>
        <v>5045495</v>
      </c>
      <c r="H672" s="45" t="str">
        <f t="shared" si="55"/>
        <v>50454953101</v>
      </c>
      <c r="I672" s="47">
        <f>'Budget Source'!I672</f>
        <v>0</v>
      </c>
      <c r="J672" s="2">
        <f>'Budget Source'!H672</f>
        <v>0</v>
      </c>
      <c r="K672" s="2" t="str">
        <f t="shared" si="56"/>
        <v/>
      </c>
    </row>
    <row r="673" spans="1:11" x14ac:dyDescent="0.35">
      <c r="A673" s="45" t="str">
        <f>'Budget Source'!B673</f>
        <v>43</v>
      </c>
      <c r="B673" s="45" t="str">
        <f>'Budget Source'!C673</f>
        <v>4</v>
      </c>
      <c r="C673" s="45" t="str">
        <f>'Budget Source'!D673</f>
        <v>5495</v>
      </c>
      <c r="D673" s="45" t="str">
        <f>'Budget Source'!E673</f>
        <v>3300</v>
      </c>
      <c r="E673" s="45" t="str">
        <f t="shared" si="54"/>
        <v/>
      </c>
      <c r="F673" s="2" t="str">
        <f>'Budget Source'!F673</f>
        <v>50</v>
      </c>
      <c r="G673" s="45" t="str">
        <f>IF('Budget Source'!G673="Y",'Budget Source'!F673&amp;'Budget Source'!C673&amp;'Budget Source'!D673,'Budget Source'!B673&amp;'Budget Source'!C673&amp;'Budget Source'!D673)</f>
        <v>5045495</v>
      </c>
      <c r="H673" s="45" t="str">
        <f t="shared" si="55"/>
        <v>50454953300</v>
      </c>
      <c r="I673" s="47">
        <f>'Budget Source'!I673</f>
        <v>0.4773</v>
      </c>
      <c r="J673" s="2">
        <f>'Budget Source'!H673</f>
        <v>501859</v>
      </c>
      <c r="K673" s="2" t="str">
        <f t="shared" si="56"/>
        <v/>
      </c>
    </row>
    <row r="674" spans="1:11" x14ac:dyDescent="0.35">
      <c r="A674" s="45" t="str">
        <f>'Budget Source'!B674</f>
        <v>44</v>
      </c>
      <c r="B674" s="45" t="str">
        <f>'Budget Source'!C674</f>
        <v>4</v>
      </c>
      <c r="C674" s="45" t="str">
        <f>'Budget Source'!D674</f>
        <v>4515</v>
      </c>
      <c r="D674" s="45" t="str">
        <f>'Budget Source'!E674</f>
        <v>0022</v>
      </c>
      <c r="E674" s="45" t="str">
        <f t="shared" si="54"/>
        <v/>
      </c>
      <c r="F674" s="2" t="str">
        <f>'Budget Source'!F674</f>
        <v>76</v>
      </c>
      <c r="G674" s="45" t="str">
        <f>IF('Budget Source'!G674="Y",'Budget Source'!F674&amp;'Budget Source'!C674&amp;'Budget Source'!D674,'Budget Source'!B674&amp;'Budget Source'!C674&amp;'Budget Source'!D674)</f>
        <v>7644515</v>
      </c>
      <c r="H674" s="45" t="str">
        <f t="shared" si="55"/>
        <v>76445150022</v>
      </c>
      <c r="I674" s="47">
        <f>'Budget Source'!I674</f>
        <v>0.2006</v>
      </c>
      <c r="J674" s="2">
        <f>'Budget Source'!H674</f>
        <v>886916</v>
      </c>
      <c r="K674" s="2" t="str">
        <f t="shared" si="56"/>
        <v/>
      </c>
    </row>
    <row r="675" spans="1:11" x14ac:dyDescent="0.35">
      <c r="A675" s="45" t="str">
        <f>'Budget Source'!B675</f>
        <v>44</v>
      </c>
      <c r="B675" s="45" t="str">
        <f>'Budget Source'!C675</f>
        <v>4</v>
      </c>
      <c r="C675" s="45" t="str">
        <f>'Budget Source'!D675</f>
        <v>4515</v>
      </c>
      <c r="D675" s="45" t="str">
        <f>'Budget Source'!E675</f>
        <v>0061</v>
      </c>
      <c r="E675" s="45" t="str">
        <f t="shared" si="54"/>
        <v/>
      </c>
      <c r="F675" s="2" t="str">
        <f>'Budget Source'!F675</f>
        <v>76</v>
      </c>
      <c r="G675" s="45" t="str">
        <f>IF('Budget Source'!G675="Y",'Budget Source'!F675&amp;'Budget Source'!C675&amp;'Budget Source'!D675,'Budget Source'!B675&amp;'Budget Source'!C675&amp;'Budget Source'!D675)</f>
        <v>7644515</v>
      </c>
      <c r="H675" s="45" t="str">
        <f t="shared" si="55"/>
        <v>76445150061</v>
      </c>
      <c r="I675" s="47">
        <f>'Budget Source'!I675</f>
        <v>0</v>
      </c>
      <c r="J675" s="2">
        <f>'Budget Source'!H675</f>
        <v>0</v>
      </c>
      <c r="K675" s="2" t="str">
        <f t="shared" si="56"/>
        <v/>
      </c>
    </row>
    <row r="676" spans="1:11" x14ac:dyDescent="0.35">
      <c r="A676" s="45" t="str">
        <f>'Budget Source'!B676</f>
        <v>44</v>
      </c>
      <c r="B676" s="45" t="str">
        <f>'Budget Source'!C676</f>
        <v>4</v>
      </c>
      <c r="C676" s="45" t="str">
        <f>'Budget Source'!D676</f>
        <v>4515</v>
      </c>
      <c r="D676" s="45" t="str">
        <f>'Budget Source'!E676</f>
        <v>0180</v>
      </c>
      <c r="E676" s="45" t="str">
        <f t="shared" si="54"/>
        <v>8</v>
      </c>
      <c r="F676" s="2" t="str">
        <f>'Budget Source'!F676</f>
        <v>76</v>
      </c>
      <c r="G676" s="45" t="str">
        <f>IF('Budget Source'!G676="Y",'Budget Source'!F676&amp;'Budget Source'!C676&amp;'Budget Source'!D676,'Budget Source'!B676&amp;'Budget Source'!C676&amp;'Budget Source'!D676)</f>
        <v>7644515</v>
      </c>
      <c r="H676" s="45" t="str">
        <f t="shared" si="55"/>
        <v>76445150180</v>
      </c>
      <c r="I676" s="47">
        <f>'Budget Source'!I676</f>
        <v>6.6400000000000001E-2</v>
      </c>
      <c r="J676" s="2">
        <f>'Budget Source'!H676</f>
        <v>290119</v>
      </c>
      <c r="K676" s="2" t="str">
        <f t="shared" si="56"/>
        <v/>
      </c>
    </row>
    <row r="677" spans="1:11" x14ac:dyDescent="0.35">
      <c r="A677" s="45" t="str">
        <f>'Budget Source'!B677</f>
        <v>44</v>
      </c>
      <c r="B677" s="45" t="str">
        <f>'Budget Source'!C677</f>
        <v>4</v>
      </c>
      <c r="C677" s="45" t="str">
        <f>'Budget Source'!D677</f>
        <v>4515</v>
      </c>
      <c r="D677" s="45" t="str">
        <f>'Budget Source'!E677</f>
        <v>3101</v>
      </c>
      <c r="E677" s="45" t="str">
        <f t="shared" si="54"/>
        <v/>
      </c>
      <c r="F677" s="2" t="str">
        <f>'Budget Source'!F677</f>
        <v>76</v>
      </c>
      <c r="G677" s="45" t="str">
        <f>IF('Budget Source'!G677="Y",'Budget Source'!F677&amp;'Budget Source'!C677&amp;'Budget Source'!D677,'Budget Source'!B677&amp;'Budget Source'!C677&amp;'Budget Source'!D677)</f>
        <v>7644515</v>
      </c>
      <c r="H677" s="45" t="str">
        <f t="shared" si="55"/>
        <v>76445153101</v>
      </c>
      <c r="I677" s="47">
        <f>'Budget Source'!I677</f>
        <v>0</v>
      </c>
      <c r="J677" s="2">
        <f>'Budget Source'!H677</f>
        <v>0</v>
      </c>
      <c r="K677" s="2" t="str">
        <f t="shared" si="56"/>
        <v/>
      </c>
    </row>
    <row r="678" spans="1:11" x14ac:dyDescent="0.35">
      <c r="A678" s="45" t="str">
        <f>'Budget Source'!B678</f>
        <v>44</v>
      </c>
      <c r="B678" s="45" t="str">
        <f>'Budget Source'!C678</f>
        <v>4</v>
      </c>
      <c r="C678" s="45" t="str">
        <f>'Budget Source'!D678</f>
        <v>4515</v>
      </c>
      <c r="D678" s="45" t="str">
        <f>'Budget Source'!E678</f>
        <v>3300</v>
      </c>
      <c r="E678" s="45" t="str">
        <f t="shared" si="54"/>
        <v/>
      </c>
      <c r="F678" s="2" t="str">
        <f>'Budget Source'!F678</f>
        <v>76</v>
      </c>
      <c r="G678" s="45" t="str">
        <f>IF('Budget Source'!G678="Y",'Budget Source'!F678&amp;'Budget Source'!C678&amp;'Budget Source'!D678,'Budget Source'!B678&amp;'Budget Source'!C678&amp;'Budget Source'!D678)</f>
        <v>7644515</v>
      </c>
      <c r="H678" s="45" t="str">
        <f t="shared" si="55"/>
        <v>76445153300</v>
      </c>
      <c r="I678" s="47">
        <f>'Budget Source'!I678</f>
        <v>0.38190000000000002</v>
      </c>
      <c r="J678" s="2">
        <f>'Budget Source'!H678</f>
        <v>1668619</v>
      </c>
      <c r="K678" s="2" t="str">
        <f t="shared" si="56"/>
        <v/>
      </c>
    </row>
    <row r="679" spans="1:11" x14ac:dyDescent="0.35">
      <c r="A679" s="45" t="str">
        <f>'Budget Source'!B679</f>
        <v>44</v>
      </c>
      <c r="B679" s="45" t="str">
        <f>'Budget Source'!C679</f>
        <v>4</v>
      </c>
      <c r="C679" s="45" t="str">
        <f>'Budget Source'!D679</f>
        <v>4525</v>
      </c>
      <c r="D679" s="45" t="str">
        <f>'Budget Source'!E679</f>
        <v>0022</v>
      </c>
      <c r="E679" s="45" t="str">
        <f t="shared" si="54"/>
        <v/>
      </c>
      <c r="F679" s="2" t="str">
        <f>'Budget Source'!F679</f>
        <v/>
      </c>
      <c r="G679" s="45" t="str">
        <f>IF('Budget Source'!G679="Y",'Budget Source'!F679&amp;'Budget Source'!C679&amp;'Budget Source'!D679,'Budget Source'!B679&amp;'Budget Source'!C679&amp;'Budget Source'!D679)</f>
        <v>4444525</v>
      </c>
      <c r="H679" s="45" t="str">
        <f t="shared" si="55"/>
        <v>44445250022</v>
      </c>
      <c r="I679" s="47">
        <f>'Budget Source'!I679</f>
        <v>0.2777</v>
      </c>
      <c r="J679" s="2">
        <f>'Budget Source'!H679</f>
        <v>4959087</v>
      </c>
      <c r="K679" s="2" t="str">
        <f t="shared" si="56"/>
        <v/>
      </c>
    </row>
    <row r="680" spans="1:11" x14ac:dyDescent="0.35">
      <c r="A680" s="45" t="str">
        <f>'Budget Source'!B680</f>
        <v>44</v>
      </c>
      <c r="B680" s="45" t="str">
        <f>'Budget Source'!C680</f>
        <v>4</v>
      </c>
      <c r="C680" s="45" t="str">
        <f>'Budget Source'!D680</f>
        <v>4525</v>
      </c>
      <c r="D680" s="45" t="str">
        <f>'Budget Source'!E680</f>
        <v>0061</v>
      </c>
      <c r="E680" s="45" t="str">
        <f t="shared" si="54"/>
        <v/>
      </c>
      <c r="F680" s="2" t="str">
        <f>'Budget Source'!F680</f>
        <v/>
      </c>
      <c r="G680" s="45" t="str">
        <f>IF('Budget Source'!G680="Y",'Budget Source'!F680&amp;'Budget Source'!C680&amp;'Budget Source'!D680,'Budget Source'!B680&amp;'Budget Source'!C680&amp;'Budget Source'!D680)</f>
        <v>4444525</v>
      </c>
      <c r="H680" s="45" t="str">
        <f t="shared" si="55"/>
        <v>44445250061</v>
      </c>
      <c r="I680" s="47">
        <f>'Budget Source'!I680</f>
        <v>0</v>
      </c>
      <c r="J680" s="2">
        <f>'Budget Source'!H680</f>
        <v>0</v>
      </c>
      <c r="K680" s="2" t="str">
        <f t="shared" si="56"/>
        <v/>
      </c>
    </row>
    <row r="681" spans="1:11" x14ac:dyDescent="0.35">
      <c r="A681" s="45" t="str">
        <f>'Budget Source'!B681</f>
        <v>44</v>
      </c>
      <c r="B681" s="45" t="str">
        <f>'Budget Source'!C681</f>
        <v>4</v>
      </c>
      <c r="C681" s="45" t="str">
        <f>'Budget Source'!D681</f>
        <v>4525</v>
      </c>
      <c r="D681" s="45" t="str">
        <f>'Budget Source'!E681</f>
        <v>0180</v>
      </c>
      <c r="E681" s="45" t="str">
        <f t="shared" si="54"/>
        <v>8</v>
      </c>
      <c r="F681" s="2" t="str">
        <f>'Budget Source'!F681</f>
        <v/>
      </c>
      <c r="G681" s="45" t="str">
        <f>IF('Budget Source'!G681="Y",'Budget Source'!F681&amp;'Budget Source'!C681&amp;'Budget Source'!D681,'Budget Source'!B681&amp;'Budget Source'!C681&amp;'Budget Source'!D681)</f>
        <v>4444525</v>
      </c>
      <c r="H681" s="45" t="str">
        <f t="shared" si="55"/>
        <v>44445250180</v>
      </c>
      <c r="I681" s="47">
        <f>'Budget Source'!I681</f>
        <v>0.12379999999999999</v>
      </c>
      <c r="J681" s="2">
        <f>'Budget Source'!H681</f>
        <v>2099201</v>
      </c>
      <c r="K681" s="2" t="str">
        <f t="shared" si="56"/>
        <v/>
      </c>
    </row>
    <row r="682" spans="1:11" x14ac:dyDescent="0.35">
      <c r="A682" s="45" t="str">
        <f>'Budget Source'!B682</f>
        <v>44</v>
      </c>
      <c r="B682" s="45" t="str">
        <f>'Budget Source'!C682</f>
        <v>4</v>
      </c>
      <c r="C682" s="45" t="str">
        <f>'Budget Source'!D682</f>
        <v>4525</v>
      </c>
      <c r="D682" s="45" t="str">
        <f>'Budget Source'!E682</f>
        <v>0186</v>
      </c>
      <c r="E682" s="45" t="str">
        <f t="shared" si="54"/>
        <v>8</v>
      </c>
      <c r="F682" s="2" t="str">
        <f>'Budget Source'!F682</f>
        <v/>
      </c>
      <c r="G682" s="45" t="str">
        <f>IF('Budget Source'!G682="Y",'Budget Source'!F682&amp;'Budget Source'!C682&amp;'Budget Source'!D682,'Budget Source'!B682&amp;'Budget Source'!C682&amp;'Budget Source'!D682)</f>
        <v>4444525</v>
      </c>
      <c r="H682" s="45" t="str">
        <f t="shared" si="55"/>
        <v>44445250186</v>
      </c>
      <c r="I682" s="47">
        <f>'Budget Source'!I682</f>
        <v>0</v>
      </c>
      <c r="J682" s="2">
        <f>'Budget Source'!H682</f>
        <v>0</v>
      </c>
      <c r="K682" s="2" t="str">
        <f t="shared" si="56"/>
        <v/>
      </c>
    </row>
    <row r="683" spans="1:11" x14ac:dyDescent="0.35">
      <c r="A683" s="45" t="str">
        <f>'Budget Source'!B683</f>
        <v>44</v>
      </c>
      <c r="B683" s="45" t="str">
        <f>'Budget Source'!C683</f>
        <v>4</v>
      </c>
      <c r="C683" s="45" t="str">
        <f>'Budget Source'!D683</f>
        <v>4525</v>
      </c>
      <c r="D683" s="45" t="str">
        <f>'Budget Source'!E683</f>
        <v>3101</v>
      </c>
      <c r="E683" s="45" t="str">
        <f t="shared" si="54"/>
        <v/>
      </c>
      <c r="F683" s="2" t="str">
        <f>'Budget Source'!F683</f>
        <v/>
      </c>
      <c r="G683" s="45" t="str">
        <f>IF('Budget Source'!G683="Y",'Budget Source'!F683&amp;'Budget Source'!C683&amp;'Budget Source'!D683,'Budget Source'!B683&amp;'Budget Source'!C683&amp;'Budget Source'!D683)</f>
        <v>4444525</v>
      </c>
      <c r="H683" s="45" t="str">
        <f t="shared" si="55"/>
        <v>44445253101</v>
      </c>
      <c r="I683" s="47">
        <f>'Budget Source'!I683</f>
        <v>0</v>
      </c>
      <c r="J683" s="2">
        <f>'Budget Source'!H683</f>
        <v>0</v>
      </c>
      <c r="K683" s="2" t="str">
        <f t="shared" si="56"/>
        <v/>
      </c>
    </row>
    <row r="684" spans="1:11" x14ac:dyDescent="0.35">
      <c r="A684" s="45" t="str">
        <f>'Budget Source'!B684</f>
        <v>44</v>
      </c>
      <c r="B684" s="45" t="str">
        <f>'Budget Source'!C684</f>
        <v>4</v>
      </c>
      <c r="C684" s="45" t="str">
        <f>'Budget Source'!D684</f>
        <v>4525</v>
      </c>
      <c r="D684" s="45" t="str">
        <f>'Budget Source'!E684</f>
        <v>3300</v>
      </c>
      <c r="E684" s="45" t="str">
        <f t="shared" si="54"/>
        <v/>
      </c>
      <c r="F684" s="2" t="str">
        <f>'Budget Source'!F684</f>
        <v/>
      </c>
      <c r="G684" s="45" t="str">
        <f>IF('Budget Source'!G684="Y",'Budget Source'!F684&amp;'Budget Source'!C684&amp;'Budget Source'!D684,'Budget Source'!B684&amp;'Budget Source'!C684&amp;'Budget Source'!D684)</f>
        <v>4444525</v>
      </c>
      <c r="H684" s="45" t="str">
        <f t="shared" si="55"/>
        <v>44445253300</v>
      </c>
      <c r="I684" s="47">
        <f>'Budget Source'!I684</f>
        <v>0.35680000000000001</v>
      </c>
      <c r="J684" s="2">
        <f>'Budget Source'!H684</f>
        <v>6050039</v>
      </c>
      <c r="K684" s="2" t="str">
        <f t="shared" si="56"/>
        <v/>
      </c>
    </row>
    <row r="685" spans="1:11" x14ac:dyDescent="0.35">
      <c r="A685" s="45" t="str">
        <f>'Budget Source'!B685</f>
        <v>44</v>
      </c>
      <c r="B685" s="45" t="str">
        <f>'Budget Source'!C685</f>
        <v>4</v>
      </c>
      <c r="C685" s="45" t="str">
        <f>'Budget Source'!D685</f>
        <v>4535</v>
      </c>
      <c r="D685" s="45" t="str">
        <f>'Budget Source'!E685</f>
        <v>0061</v>
      </c>
      <c r="E685" s="45" t="str">
        <f t="shared" si="54"/>
        <v/>
      </c>
      <c r="F685" s="2" t="str">
        <f>'Budget Source'!F685</f>
        <v>44</v>
      </c>
      <c r="G685" s="45" t="str">
        <f>IF('Budget Source'!G685="Y",'Budget Source'!F685&amp;'Budget Source'!C685&amp;'Budget Source'!D685,'Budget Source'!B685&amp;'Budget Source'!C685&amp;'Budget Source'!D685)</f>
        <v>4444535</v>
      </c>
      <c r="H685" s="45" t="str">
        <f t="shared" si="55"/>
        <v>44445350061</v>
      </c>
      <c r="I685" s="47">
        <f>'Budget Source'!I685</f>
        <v>0</v>
      </c>
      <c r="J685" s="2">
        <f>'Budget Source'!H685</f>
        <v>0</v>
      </c>
      <c r="K685" s="2" t="str">
        <f t="shared" si="56"/>
        <v>Y</v>
      </c>
    </row>
    <row r="686" spans="1:11" x14ac:dyDescent="0.35">
      <c r="A686" s="45" t="str">
        <f>'Budget Source'!B686</f>
        <v>44</v>
      </c>
      <c r="B686" s="45" t="str">
        <f>'Budget Source'!C686</f>
        <v>4</v>
      </c>
      <c r="C686" s="45" t="str">
        <f>'Budget Source'!D686</f>
        <v>4535</v>
      </c>
      <c r="D686" s="45" t="str">
        <f>'Budget Source'!E686</f>
        <v>0180</v>
      </c>
      <c r="E686" s="45" t="str">
        <f t="shared" si="54"/>
        <v>8</v>
      </c>
      <c r="F686" s="2" t="str">
        <f>'Budget Source'!F686</f>
        <v>44</v>
      </c>
      <c r="G686" s="45" t="str">
        <f>IF('Budget Source'!G686="Y",'Budget Source'!F686&amp;'Budget Source'!C686&amp;'Budget Source'!D686,'Budget Source'!B686&amp;'Budget Source'!C686&amp;'Budget Source'!D686)</f>
        <v>4444535</v>
      </c>
      <c r="H686" s="45" t="str">
        <f t="shared" si="55"/>
        <v>44445350180</v>
      </c>
      <c r="I686" s="47">
        <f>'Budget Source'!I686</f>
        <v>8.9099999999999999E-2</v>
      </c>
      <c r="J686" s="2">
        <f>'Budget Source'!H686</f>
        <v>1078721</v>
      </c>
      <c r="K686" s="2" t="str">
        <f t="shared" si="56"/>
        <v>Y</v>
      </c>
    </row>
    <row r="687" spans="1:11" x14ac:dyDescent="0.35">
      <c r="A687" s="45" t="str">
        <f>'Budget Source'!B687</f>
        <v>44</v>
      </c>
      <c r="B687" s="45" t="str">
        <f>'Budget Source'!C687</f>
        <v>4</v>
      </c>
      <c r="C687" s="45" t="str">
        <f>'Budget Source'!D687</f>
        <v>4535</v>
      </c>
      <c r="D687" s="45" t="str">
        <f>'Budget Source'!E687</f>
        <v>3101</v>
      </c>
      <c r="E687" s="45" t="str">
        <f t="shared" si="54"/>
        <v/>
      </c>
      <c r="F687" s="2" t="str">
        <f>'Budget Source'!F687</f>
        <v>44</v>
      </c>
      <c r="G687" s="45" t="str">
        <f>IF('Budget Source'!G687="Y",'Budget Source'!F687&amp;'Budget Source'!C687&amp;'Budget Source'!D687,'Budget Source'!B687&amp;'Budget Source'!C687&amp;'Budget Source'!D687)</f>
        <v>4444535</v>
      </c>
      <c r="H687" s="45" t="str">
        <f t="shared" si="55"/>
        <v>44445353101</v>
      </c>
      <c r="I687" s="47">
        <f>'Budget Source'!I687</f>
        <v>0</v>
      </c>
      <c r="J687" s="2">
        <f>'Budget Source'!H687</f>
        <v>0</v>
      </c>
      <c r="K687" s="2" t="str">
        <f t="shared" si="56"/>
        <v>Y</v>
      </c>
    </row>
    <row r="688" spans="1:11" x14ac:dyDescent="0.35">
      <c r="A688" s="45" t="str">
        <f>'Budget Source'!B688</f>
        <v>44</v>
      </c>
      <c r="B688" s="45" t="str">
        <f>'Budget Source'!C688</f>
        <v>4</v>
      </c>
      <c r="C688" s="45" t="str">
        <f>'Budget Source'!D688</f>
        <v>4535</v>
      </c>
      <c r="D688" s="45" t="str">
        <f>'Budget Source'!E688</f>
        <v>3300</v>
      </c>
      <c r="E688" s="45" t="str">
        <f t="shared" si="54"/>
        <v/>
      </c>
      <c r="F688" s="2" t="str">
        <f>'Budget Source'!F688</f>
        <v>44</v>
      </c>
      <c r="G688" s="45" t="str">
        <f>IF('Budget Source'!G688="Y",'Budget Source'!F688&amp;'Budget Source'!C688&amp;'Budget Source'!D688,'Budget Source'!B688&amp;'Budget Source'!C688&amp;'Budget Source'!D688)</f>
        <v>4444535</v>
      </c>
      <c r="H688" s="45" t="str">
        <f t="shared" si="55"/>
        <v>44445353300</v>
      </c>
      <c r="I688" s="47">
        <f>'Budget Source'!I688</f>
        <v>0.41770000000000002</v>
      </c>
      <c r="J688" s="2">
        <f>'Budget Source'!H688</f>
        <v>5057034</v>
      </c>
      <c r="K688" s="2" t="str">
        <f t="shared" si="56"/>
        <v>Y</v>
      </c>
    </row>
    <row r="689" spans="1:11" x14ac:dyDescent="0.35">
      <c r="A689" s="45" t="str">
        <f>'Budget Source'!B689</f>
        <v>45</v>
      </c>
      <c r="B689" s="45" t="str">
        <f>'Budget Source'!C689</f>
        <v>4</v>
      </c>
      <c r="C689" s="45" t="str">
        <f>'Budget Source'!D689</f>
        <v>4580</v>
      </c>
      <c r="D689" s="45" t="str">
        <f>'Budget Source'!E689</f>
        <v>0022</v>
      </c>
      <c r="E689" s="45" t="str">
        <f t="shared" si="54"/>
        <v/>
      </c>
      <c r="F689" s="2" t="str">
        <f>'Budget Source'!F689</f>
        <v/>
      </c>
      <c r="G689" s="45" t="str">
        <f>IF('Budget Source'!G689="Y",'Budget Source'!F689&amp;'Budget Source'!C689&amp;'Budget Source'!D689,'Budget Source'!B689&amp;'Budget Source'!C689&amp;'Budget Source'!D689)</f>
        <v>4544580</v>
      </c>
      <c r="H689" s="45" t="str">
        <f t="shared" si="55"/>
        <v>45445800022</v>
      </c>
      <c r="I689" s="47">
        <f>'Budget Source'!I689</f>
        <v>0.26919999999999999</v>
      </c>
      <c r="J689" s="2">
        <f>'Budget Source'!H689</f>
        <v>4670475</v>
      </c>
      <c r="K689" s="2" t="str">
        <f t="shared" si="56"/>
        <v/>
      </c>
    </row>
    <row r="690" spans="1:11" x14ac:dyDescent="0.35">
      <c r="A690" s="45" t="str">
        <f>'Budget Source'!B690</f>
        <v>45</v>
      </c>
      <c r="B690" s="45" t="str">
        <f>'Budget Source'!C690</f>
        <v>4</v>
      </c>
      <c r="C690" s="45" t="str">
        <f>'Budget Source'!D690</f>
        <v>4580</v>
      </c>
      <c r="D690" s="45" t="str">
        <f>'Budget Source'!E690</f>
        <v>0061</v>
      </c>
      <c r="E690" s="45" t="str">
        <f t="shared" si="54"/>
        <v/>
      </c>
      <c r="F690" s="2" t="str">
        <f>'Budget Source'!F690</f>
        <v/>
      </c>
      <c r="G690" s="45" t="str">
        <f>IF('Budget Source'!G690="Y",'Budget Source'!F690&amp;'Budget Source'!C690&amp;'Budget Source'!D690,'Budget Source'!B690&amp;'Budget Source'!C690&amp;'Budget Source'!D690)</f>
        <v>4544580</v>
      </c>
      <c r="H690" s="45" t="str">
        <f t="shared" si="55"/>
        <v>45445800061</v>
      </c>
      <c r="I690" s="47">
        <f>'Budget Source'!I690</f>
        <v>0</v>
      </c>
      <c r="J690" s="2">
        <f>'Budget Source'!H690</f>
        <v>0</v>
      </c>
      <c r="K690" s="2" t="str">
        <f t="shared" si="56"/>
        <v/>
      </c>
    </row>
    <row r="691" spans="1:11" x14ac:dyDescent="0.35">
      <c r="A691" s="45" t="str">
        <f>'Budget Source'!B691</f>
        <v>45</v>
      </c>
      <c r="B691" s="45" t="str">
        <f>'Budget Source'!C691</f>
        <v>4</v>
      </c>
      <c r="C691" s="45" t="str">
        <f>'Budget Source'!D691</f>
        <v>4580</v>
      </c>
      <c r="D691" s="45" t="str">
        <f>'Budget Source'!E691</f>
        <v>0180</v>
      </c>
      <c r="E691" s="45" t="str">
        <f t="shared" si="54"/>
        <v>8</v>
      </c>
      <c r="F691" s="2" t="str">
        <f>'Budget Source'!F691</f>
        <v/>
      </c>
      <c r="G691" s="45" t="str">
        <f>IF('Budget Source'!G691="Y",'Budget Source'!F691&amp;'Budget Source'!C691&amp;'Budget Source'!D691,'Budget Source'!B691&amp;'Budget Source'!C691&amp;'Budget Source'!D691)</f>
        <v>4544580</v>
      </c>
      <c r="H691" s="45" t="str">
        <f t="shared" si="55"/>
        <v>45445800180</v>
      </c>
      <c r="I691" s="47">
        <f>'Budget Source'!I691</f>
        <v>0.54630000000000001</v>
      </c>
      <c r="J691" s="2">
        <f>'Budget Source'!H691</f>
        <v>9056714</v>
      </c>
      <c r="K691" s="2" t="str">
        <f t="shared" si="56"/>
        <v/>
      </c>
    </row>
    <row r="692" spans="1:11" x14ac:dyDescent="0.35">
      <c r="A692" s="45" t="str">
        <f>'Budget Source'!B692</f>
        <v>45</v>
      </c>
      <c r="B692" s="45" t="str">
        <f>'Budget Source'!C692</f>
        <v>4</v>
      </c>
      <c r="C692" s="45" t="str">
        <f>'Budget Source'!D692</f>
        <v>4580</v>
      </c>
      <c r="D692" s="45" t="str">
        <f>'Budget Source'!E692</f>
        <v>0287</v>
      </c>
      <c r="E692" s="45" t="str">
        <f t="shared" si="54"/>
        <v/>
      </c>
      <c r="F692" s="2" t="str">
        <f>'Budget Source'!F692</f>
        <v/>
      </c>
      <c r="G692" s="45" t="str">
        <f>IF('Budget Source'!G692="Y",'Budget Source'!F692&amp;'Budget Source'!C692&amp;'Budget Source'!D692,'Budget Source'!B692&amp;'Budget Source'!C692&amp;'Budget Source'!D692)</f>
        <v>4544580</v>
      </c>
      <c r="H692" s="45" t="str">
        <f t="shared" si="55"/>
        <v>45445800287</v>
      </c>
      <c r="I692" s="47">
        <f>'Budget Source'!I692</f>
        <v>0.153</v>
      </c>
      <c r="J692" s="2">
        <f>'Budget Source'!H692</f>
        <v>2654467</v>
      </c>
      <c r="K692" s="2" t="str">
        <f t="shared" si="56"/>
        <v/>
      </c>
    </row>
    <row r="693" spans="1:11" x14ac:dyDescent="0.35">
      <c r="A693" s="45" t="str">
        <f>'Budget Source'!B693</f>
        <v>45</v>
      </c>
      <c r="B693" s="45" t="str">
        <f>'Budget Source'!C693</f>
        <v>4</v>
      </c>
      <c r="C693" s="45" t="str">
        <f>'Budget Source'!D693</f>
        <v>4580</v>
      </c>
      <c r="D693" s="45" t="str">
        <f>'Budget Source'!E693</f>
        <v>3101</v>
      </c>
      <c r="E693" s="45" t="str">
        <f t="shared" si="54"/>
        <v/>
      </c>
      <c r="F693" s="2" t="str">
        <f>'Budget Source'!F693</f>
        <v/>
      </c>
      <c r="G693" s="45" t="str">
        <f>IF('Budget Source'!G693="Y",'Budget Source'!F693&amp;'Budget Source'!C693&amp;'Budget Source'!D693,'Budget Source'!B693&amp;'Budget Source'!C693&amp;'Budget Source'!D693)</f>
        <v>4544580</v>
      </c>
      <c r="H693" s="45" t="str">
        <f t="shared" si="55"/>
        <v>45445803101</v>
      </c>
      <c r="I693" s="47">
        <f>'Budget Source'!I693</f>
        <v>0</v>
      </c>
      <c r="J693" s="2">
        <f>'Budget Source'!H693</f>
        <v>0</v>
      </c>
      <c r="K693" s="2" t="str">
        <f t="shared" si="56"/>
        <v/>
      </c>
    </row>
    <row r="694" spans="1:11" x14ac:dyDescent="0.35">
      <c r="A694" s="45" t="str">
        <f>'Budget Source'!B694</f>
        <v>45</v>
      </c>
      <c r="B694" s="45" t="str">
        <f>'Budget Source'!C694</f>
        <v>4</v>
      </c>
      <c r="C694" s="45" t="str">
        <f>'Budget Source'!D694</f>
        <v>4580</v>
      </c>
      <c r="D694" s="45" t="str">
        <f>'Budget Source'!E694</f>
        <v>3300</v>
      </c>
      <c r="E694" s="45" t="str">
        <f t="shared" si="54"/>
        <v/>
      </c>
      <c r="F694" s="2" t="str">
        <f>'Budget Source'!F694</f>
        <v/>
      </c>
      <c r="G694" s="45" t="str">
        <f>IF('Budget Source'!G694="Y",'Budget Source'!F694&amp;'Budget Source'!C694&amp;'Budget Source'!D694,'Budget Source'!B694&amp;'Budget Source'!C694&amp;'Budget Source'!D694)</f>
        <v>4544580</v>
      </c>
      <c r="H694" s="45" t="str">
        <f t="shared" si="55"/>
        <v>45445803300</v>
      </c>
      <c r="I694" s="47">
        <f>'Budget Source'!I694</f>
        <v>0.17399999999999999</v>
      </c>
      <c r="J694" s="2">
        <f>'Budget Source'!H694</f>
        <v>2884621</v>
      </c>
      <c r="K694" s="2" t="str">
        <f t="shared" si="56"/>
        <v/>
      </c>
    </row>
    <row r="695" spans="1:11" x14ac:dyDescent="0.35">
      <c r="A695" s="45" t="str">
        <f>'Budget Source'!B695</f>
        <v>45</v>
      </c>
      <c r="B695" s="45" t="str">
        <f>'Budget Source'!C695</f>
        <v>4</v>
      </c>
      <c r="C695" s="45" t="str">
        <f>'Budget Source'!D695</f>
        <v>4590</v>
      </c>
      <c r="D695" s="45" t="str">
        <f>'Budget Source'!E695</f>
        <v>0022</v>
      </c>
      <c r="E695" s="45" t="str">
        <f t="shared" si="54"/>
        <v/>
      </c>
      <c r="F695" s="2" t="str">
        <f>'Budget Source'!F695</f>
        <v/>
      </c>
      <c r="G695" s="45" t="str">
        <f>IF('Budget Source'!G695="Y",'Budget Source'!F695&amp;'Budget Source'!C695&amp;'Budget Source'!D695,'Budget Source'!B695&amp;'Budget Source'!C695&amp;'Budget Source'!D695)</f>
        <v>4544590</v>
      </c>
      <c r="H695" s="45" t="str">
        <f t="shared" si="55"/>
        <v>45445900022</v>
      </c>
      <c r="I695" s="47">
        <f>'Budget Source'!I695</f>
        <v>1.1831</v>
      </c>
      <c r="J695" s="2">
        <f>'Budget Source'!H695</f>
        <v>2665010</v>
      </c>
      <c r="K695" s="2" t="str">
        <f t="shared" si="56"/>
        <v/>
      </c>
    </row>
    <row r="696" spans="1:11" x14ac:dyDescent="0.35">
      <c r="A696" s="45" t="str">
        <f>'Budget Source'!B696</f>
        <v>45</v>
      </c>
      <c r="B696" s="45" t="str">
        <f>'Budget Source'!C696</f>
        <v>4</v>
      </c>
      <c r="C696" s="45" t="str">
        <f>'Budget Source'!D696</f>
        <v>4590</v>
      </c>
      <c r="D696" s="45" t="str">
        <f>'Budget Source'!E696</f>
        <v>0061</v>
      </c>
      <c r="E696" s="45" t="str">
        <f t="shared" si="54"/>
        <v/>
      </c>
      <c r="F696" s="2" t="str">
        <f>'Budget Source'!F696</f>
        <v/>
      </c>
      <c r="G696" s="45" t="str">
        <f>IF('Budget Source'!G696="Y",'Budget Source'!F696&amp;'Budget Source'!C696&amp;'Budget Source'!D696,'Budget Source'!B696&amp;'Budget Source'!C696&amp;'Budget Source'!D696)</f>
        <v>4544590</v>
      </c>
      <c r="H696" s="45" t="str">
        <f t="shared" si="55"/>
        <v>45445900061</v>
      </c>
      <c r="I696" s="47">
        <f>'Budget Source'!I696</f>
        <v>0</v>
      </c>
      <c r="J696" s="2">
        <f>'Budget Source'!H696</f>
        <v>0</v>
      </c>
      <c r="K696" s="2" t="str">
        <f t="shared" si="56"/>
        <v/>
      </c>
    </row>
    <row r="697" spans="1:11" x14ac:dyDescent="0.35">
      <c r="A697" s="45" t="str">
        <f>'Budget Source'!B697</f>
        <v>45</v>
      </c>
      <c r="B697" s="45" t="str">
        <f>'Budget Source'!C697</f>
        <v>4</v>
      </c>
      <c r="C697" s="45" t="str">
        <f>'Budget Source'!D697</f>
        <v>4590</v>
      </c>
      <c r="D697" s="45" t="str">
        <f>'Budget Source'!E697</f>
        <v>0180</v>
      </c>
      <c r="E697" s="45" t="str">
        <f t="shared" si="54"/>
        <v>8</v>
      </c>
      <c r="F697" s="2" t="str">
        <f>'Budget Source'!F697</f>
        <v/>
      </c>
      <c r="G697" s="45" t="str">
        <f>IF('Budget Source'!G697="Y",'Budget Source'!F697&amp;'Budget Source'!C697&amp;'Budget Source'!D697,'Budget Source'!B697&amp;'Budget Source'!C697&amp;'Budget Source'!D697)</f>
        <v>4544590</v>
      </c>
      <c r="H697" s="45" t="str">
        <f t="shared" si="55"/>
        <v>45445900180</v>
      </c>
      <c r="I697" s="47">
        <f>'Budget Source'!I697</f>
        <v>0.63029999999999997</v>
      </c>
      <c r="J697" s="2">
        <f>'Budget Source'!H697</f>
        <v>1419792</v>
      </c>
      <c r="K697" s="2" t="str">
        <f t="shared" si="56"/>
        <v/>
      </c>
    </row>
    <row r="698" spans="1:11" x14ac:dyDescent="0.35">
      <c r="A698" s="45" t="str">
        <f>'Budget Source'!B698</f>
        <v>45</v>
      </c>
      <c r="B698" s="45" t="str">
        <f>'Budget Source'!C698</f>
        <v>4</v>
      </c>
      <c r="C698" s="45" t="str">
        <f>'Budget Source'!D698</f>
        <v>4590</v>
      </c>
      <c r="D698" s="45" t="str">
        <f>'Budget Source'!E698</f>
        <v>3101</v>
      </c>
      <c r="E698" s="45" t="str">
        <f t="shared" si="54"/>
        <v/>
      </c>
      <c r="F698" s="2" t="str">
        <f>'Budget Source'!F698</f>
        <v/>
      </c>
      <c r="G698" s="45" t="str">
        <f>IF('Budget Source'!G698="Y",'Budget Source'!F698&amp;'Budget Source'!C698&amp;'Budget Source'!D698,'Budget Source'!B698&amp;'Budget Source'!C698&amp;'Budget Source'!D698)</f>
        <v>4544590</v>
      </c>
      <c r="H698" s="45" t="str">
        <f t="shared" si="55"/>
        <v>45445903101</v>
      </c>
      <c r="I698" s="47">
        <f>'Budget Source'!I698</f>
        <v>0</v>
      </c>
      <c r="J698" s="2">
        <f>'Budget Source'!H698</f>
        <v>0</v>
      </c>
      <c r="K698" s="2" t="str">
        <f t="shared" si="56"/>
        <v/>
      </c>
    </row>
    <row r="699" spans="1:11" x14ac:dyDescent="0.35">
      <c r="A699" s="45" t="str">
        <f>'Budget Source'!B699</f>
        <v>45</v>
      </c>
      <c r="B699" s="45" t="str">
        <f>'Budget Source'!C699</f>
        <v>4</v>
      </c>
      <c r="C699" s="45" t="str">
        <f>'Budget Source'!D699</f>
        <v>4590</v>
      </c>
      <c r="D699" s="45" t="str">
        <f>'Budget Source'!E699</f>
        <v>3300</v>
      </c>
      <c r="E699" s="45" t="str">
        <f t="shared" si="54"/>
        <v/>
      </c>
      <c r="F699" s="2" t="str">
        <f>'Budget Source'!F699</f>
        <v/>
      </c>
      <c r="G699" s="45" t="str">
        <f>IF('Budget Source'!G699="Y",'Budget Source'!F699&amp;'Budget Source'!C699&amp;'Budget Source'!D699,'Budget Source'!B699&amp;'Budget Source'!C699&amp;'Budget Source'!D699)</f>
        <v>4544590</v>
      </c>
      <c r="H699" s="45" t="str">
        <f t="shared" si="55"/>
        <v>45445903300</v>
      </c>
      <c r="I699" s="47">
        <f>'Budget Source'!I699</f>
        <v>0.74309999999999998</v>
      </c>
      <c r="J699" s="2">
        <f>'Budget Source'!H699</f>
        <v>1673881</v>
      </c>
      <c r="K699" s="2" t="str">
        <f t="shared" si="56"/>
        <v/>
      </c>
    </row>
    <row r="700" spans="1:11" x14ac:dyDescent="0.35">
      <c r="A700" s="45" t="str">
        <f>'Budget Source'!B700</f>
        <v>45</v>
      </c>
      <c r="B700" s="45" t="str">
        <f>'Budget Source'!C700</f>
        <v>4</v>
      </c>
      <c r="C700" s="45" t="str">
        <f>'Budget Source'!D700</f>
        <v>4600</v>
      </c>
      <c r="D700" s="45" t="str">
        <f>'Budget Source'!E700</f>
        <v>0061</v>
      </c>
      <c r="E700" s="45" t="str">
        <f t="shared" si="54"/>
        <v/>
      </c>
      <c r="F700" s="2" t="str">
        <f>'Budget Source'!F700</f>
        <v/>
      </c>
      <c r="G700" s="45" t="str">
        <f>IF('Budget Source'!G700="Y",'Budget Source'!F700&amp;'Budget Source'!C700&amp;'Budget Source'!D700,'Budget Source'!B700&amp;'Budget Source'!C700&amp;'Budget Source'!D700)</f>
        <v>4544600</v>
      </c>
      <c r="H700" s="45" t="str">
        <f t="shared" si="55"/>
        <v>45446000061</v>
      </c>
      <c r="I700" s="47">
        <f>'Budget Source'!I700</f>
        <v>0</v>
      </c>
      <c r="J700" s="2">
        <f>'Budget Source'!H700</f>
        <v>0</v>
      </c>
      <c r="K700" s="2" t="str">
        <f t="shared" si="56"/>
        <v/>
      </c>
    </row>
    <row r="701" spans="1:11" x14ac:dyDescent="0.35">
      <c r="A701" s="45" t="str">
        <f>'Budget Source'!B701</f>
        <v>45</v>
      </c>
      <c r="B701" s="45" t="str">
        <f>'Budget Source'!C701</f>
        <v>4</v>
      </c>
      <c r="C701" s="45" t="str">
        <f>'Budget Source'!D701</f>
        <v>4600</v>
      </c>
      <c r="D701" s="45" t="str">
        <f>'Budget Source'!E701</f>
        <v>0180</v>
      </c>
      <c r="E701" s="45" t="str">
        <f t="shared" si="54"/>
        <v>8</v>
      </c>
      <c r="F701" s="2" t="str">
        <f>'Budget Source'!F701</f>
        <v/>
      </c>
      <c r="G701" s="45" t="str">
        <f>IF('Budget Source'!G701="Y",'Budget Source'!F701&amp;'Budget Source'!C701&amp;'Budget Source'!D701,'Budget Source'!B701&amp;'Budget Source'!C701&amp;'Budget Source'!D701)</f>
        <v>4544600</v>
      </c>
      <c r="H701" s="45" t="str">
        <f t="shared" si="55"/>
        <v>45446000180</v>
      </c>
      <c r="I701" s="47">
        <f>'Budget Source'!I701</f>
        <v>0.4955</v>
      </c>
      <c r="J701" s="2">
        <f>'Budget Source'!H701</f>
        <v>17106896</v>
      </c>
      <c r="K701" s="2" t="str">
        <f t="shared" si="56"/>
        <v/>
      </c>
    </row>
    <row r="702" spans="1:11" x14ac:dyDescent="0.35">
      <c r="A702" s="45" t="str">
        <f>'Budget Source'!B702</f>
        <v>45</v>
      </c>
      <c r="B702" s="45" t="str">
        <f>'Budget Source'!C702</f>
        <v>4</v>
      </c>
      <c r="C702" s="45" t="str">
        <f>'Budget Source'!D702</f>
        <v>4600</v>
      </c>
      <c r="D702" s="45" t="str">
        <f>'Budget Source'!E702</f>
        <v>0186</v>
      </c>
      <c r="E702" s="45" t="str">
        <f t="shared" si="54"/>
        <v>8</v>
      </c>
      <c r="F702" s="2" t="str">
        <f>'Budget Source'!F702</f>
        <v/>
      </c>
      <c r="G702" s="45" t="str">
        <f>IF('Budget Source'!G702="Y",'Budget Source'!F702&amp;'Budget Source'!C702&amp;'Budget Source'!D702,'Budget Source'!B702&amp;'Budget Source'!C702&amp;'Budget Source'!D702)</f>
        <v>4544600</v>
      </c>
      <c r="H702" s="45" t="str">
        <f t="shared" si="55"/>
        <v>45446000186</v>
      </c>
      <c r="I702" s="47">
        <f>'Budget Source'!I702</f>
        <v>1.2200000000000001E-2</v>
      </c>
      <c r="J702" s="2">
        <f>'Budget Source'!H702</f>
        <v>421199</v>
      </c>
      <c r="K702" s="2" t="str">
        <f t="shared" si="56"/>
        <v/>
      </c>
    </row>
    <row r="703" spans="1:11" x14ac:dyDescent="0.35">
      <c r="A703" s="45" t="str">
        <f>'Budget Source'!B703</f>
        <v>45</v>
      </c>
      <c r="B703" s="45" t="str">
        <f>'Budget Source'!C703</f>
        <v>4</v>
      </c>
      <c r="C703" s="45" t="str">
        <f>'Budget Source'!D703</f>
        <v>4600</v>
      </c>
      <c r="D703" s="45" t="str">
        <f>'Budget Source'!E703</f>
        <v>3101</v>
      </c>
      <c r="E703" s="45" t="str">
        <f t="shared" si="54"/>
        <v/>
      </c>
      <c r="F703" s="2" t="str">
        <f>'Budget Source'!F703</f>
        <v/>
      </c>
      <c r="G703" s="45" t="str">
        <f>IF('Budget Source'!G703="Y",'Budget Source'!F703&amp;'Budget Source'!C703&amp;'Budget Source'!D703,'Budget Source'!B703&amp;'Budget Source'!C703&amp;'Budget Source'!D703)</f>
        <v>4544600</v>
      </c>
      <c r="H703" s="45" t="str">
        <f t="shared" si="55"/>
        <v>45446003101</v>
      </c>
      <c r="I703" s="47">
        <f>'Budget Source'!I703</f>
        <v>0</v>
      </c>
      <c r="J703" s="2">
        <f>'Budget Source'!H703</f>
        <v>0</v>
      </c>
      <c r="K703" s="2" t="str">
        <f t="shared" si="56"/>
        <v/>
      </c>
    </row>
    <row r="704" spans="1:11" x14ac:dyDescent="0.35">
      <c r="A704" s="45" t="str">
        <f>'Budget Source'!B704</f>
        <v>45</v>
      </c>
      <c r="B704" s="45" t="str">
        <f>'Budget Source'!C704</f>
        <v>4</v>
      </c>
      <c r="C704" s="45" t="str">
        <f>'Budget Source'!D704</f>
        <v>4600</v>
      </c>
      <c r="D704" s="45" t="str">
        <f>'Budget Source'!E704</f>
        <v>3300</v>
      </c>
      <c r="E704" s="45" t="str">
        <f t="shared" si="54"/>
        <v/>
      </c>
      <c r="F704" s="2" t="str">
        <f>'Budget Source'!F704</f>
        <v/>
      </c>
      <c r="G704" s="45" t="str">
        <f>IF('Budget Source'!G704="Y",'Budget Source'!F704&amp;'Budget Source'!C704&amp;'Budget Source'!D704,'Budget Source'!B704&amp;'Budget Source'!C704&amp;'Budget Source'!D704)</f>
        <v>4544600</v>
      </c>
      <c r="H704" s="45" t="str">
        <f t="shared" si="55"/>
        <v>45446003300</v>
      </c>
      <c r="I704" s="47">
        <f>'Budget Source'!I704</f>
        <v>0.46079999999999999</v>
      </c>
      <c r="J704" s="2">
        <f>'Budget Source'!H704</f>
        <v>15908895</v>
      </c>
      <c r="K704" s="2" t="str">
        <f t="shared" si="56"/>
        <v/>
      </c>
    </row>
    <row r="705" spans="1:11" x14ac:dyDescent="0.35">
      <c r="A705" s="45" t="str">
        <f>'Budget Source'!B705</f>
        <v>45</v>
      </c>
      <c r="B705" s="45" t="str">
        <f>'Budget Source'!C705</f>
        <v>4</v>
      </c>
      <c r="C705" s="45" t="str">
        <f>'Budget Source'!D705</f>
        <v>4615</v>
      </c>
      <c r="D705" s="45" t="str">
        <f>'Budget Source'!E705</f>
        <v>0022</v>
      </c>
      <c r="E705" s="45" t="str">
        <f t="shared" si="54"/>
        <v/>
      </c>
      <c r="F705" s="2" t="str">
        <f>'Budget Source'!F705</f>
        <v/>
      </c>
      <c r="G705" s="45" t="str">
        <f>IF('Budget Source'!G705="Y",'Budget Source'!F705&amp;'Budget Source'!C705&amp;'Budget Source'!D705,'Budget Source'!B705&amp;'Budget Source'!C705&amp;'Budget Source'!D705)</f>
        <v>4544615</v>
      </c>
      <c r="H705" s="45" t="str">
        <f t="shared" si="55"/>
        <v>45446150022</v>
      </c>
      <c r="I705" s="47">
        <f>'Budget Source'!I705</f>
        <v>0.17</v>
      </c>
      <c r="J705" s="2">
        <f>'Budget Source'!H705</f>
        <v>10752728</v>
      </c>
      <c r="K705" s="2" t="str">
        <f t="shared" si="56"/>
        <v/>
      </c>
    </row>
    <row r="706" spans="1:11" x14ac:dyDescent="0.35">
      <c r="A706" s="45" t="str">
        <f>'Budget Source'!B706</f>
        <v>45</v>
      </c>
      <c r="B706" s="45" t="str">
        <f>'Budget Source'!C706</f>
        <v>4</v>
      </c>
      <c r="C706" s="45" t="str">
        <f>'Budget Source'!D706</f>
        <v>4615</v>
      </c>
      <c r="D706" s="45" t="str">
        <f>'Budget Source'!E706</f>
        <v>0180</v>
      </c>
      <c r="E706" s="45" t="str">
        <f t="shared" si="54"/>
        <v>8</v>
      </c>
      <c r="F706" s="2" t="str">
        <f>'Budget Source'!F706</f>
        <v/>
      </c>
      <c r="G706" s="45" t="str">
        <f>IF('Budget Source'!G706="Y",'Budget Source'!F706&amp;'Budget Source'!C706&amp;'Budget Source'!D706,'Budget Source'!B706&amp;'Budget Source'!C706&amp;'Budget Source'!D706)</f>
        <v>4544615</v>
      </c>
      <c r="H706" s="45" t="str">
        <f t="shared" si="55"/>
        <v>45446150180</v>
      </c>
      <c r="I706" s="47">
        <f>'Budget Source'!I706</f>
        <v>0.13239999999999999</v>
      </c>
      <c r="J706" s="2">
        <f>'Budget Source'!H706</f>
        <v>7562883</v>
      </c>
      <c r="K706" s="2" t="str">
        <f t="shared" si="56"/>
        <v/>
      </c>
    </row>
    <row r="707" spans="1:11" x14ac:dyDescent="0.35">
      <c r="A707" s="45" t="str">
        <f>'Budget Source'!B707</f>
        <v>45</v>
      </c>
      <c r="B707" s="45" t="str">
        <f>'Budget Source'!C707</f>
        <v>4</v>
      </c>
      <c r="C707" s="45" t="str">
        <f>'Budget Source'!D707</f>
        <v>4615</v>
      </c>
      <c r="D707" s="45" t="str">
        <f>'Budget Source'!E707</f>
        <v>0186</v>
      </c>
      <c r="E707" s="45" t="str">
        <f t="shared" ref="E707:E770" si="57">IF(OR(D707="0187",D707="0287"),"",IF(MID(D707,3,1)="8","8",""))</f>
        <v>8</v>
      </c>
      <c r="F707" s="2" t="str">
        <f>'Budget Source'!F707</f>
        <v/>
      </c>
      <c r="G707" s="45" t="str">
        <f>IF('Budget Source'!G707="Y",'Budget Source'!F707&amp;'Budget Source'!C707&amp;'Budget Source'!D707,'Budget Source'!B707&amp;'Budget Source'!C707&amp;'Budget Source'!D707)</f>
        <v>4544615</v>
      </c>
      <c r="H707" s="45" t="str">
        <f t="shared" ref="H707:H770" si="58">G707&amp;D707</f>
        <v>45446150186</v>
      </c>
      <c r="I707" s="47">
        <f>'Budget Source'!I707</f>
        <v>1.0999999999999999E-2</v>
      </c>
      <c r="J707" s="2">
        <f>'Budget Source'!H707</f>
        <v>628336</v>
      </c>
      <c r="K707" s="2" t="str">
        <f t="shared" ref="K707:K770" si="59">IF(F707="","",IF(F707=A707,"Y",""))</f>
        <v/>
      </c>
    </row>
    <row r="708" spans="1:11" x14ac:dyDescent="0.35">
      <c r="A708" s="45" t="str">
        <f>'Budget Source'!B708</f>
        <v>45</v>
      </c>
      <c r="B708" s="45" t="str">
        <f>'Budget Source'!C708</f>
        <v>4</v>
      </c>
      <c r="C708" s="45" t="str">
        <f>'Budget Source'!D708</f>
        <v>4615</v>
      </c>
      <c r="D708" s="45" t="str">
        <f>'Budget Source'!E708</f>
        <v>0287</v>
      </c>
      <c r="E708" s="45" t="str">
        <f t="shared" si="57"/>
        <v/>
      </c>
      <c r="F708" s="2" t="str">
        <f>'Budget Source'!F708</f>
        <v/>
      </c>
      <c r="G708" s="45" t="str">
        <f>IF('Budget Source'!G708="Y",'Budget Source'!F708&amp;'Budget Source'!C708&amp;'Budget Source'!D708,'Budget Source'!B708&amp;'Budget Source'!C708&amp;'Budget Source'!D708)</f>
        <v>4544615</v>
      </c>
      <c r="H708" s="45" t="str">
        <f t="shared" si="58"/>
        <v>45446150287</v>
      </c>
      <c r="I708" s="47">
        <f>'Budget Source'!I708</f>
        <v>0.1835</v>
      </c>
      <c r="J708" s="2">
        <f>'Budget Source'!H708</f>
        <v>11606621</v>
      </c>
      <c r="K708" s="2" t="str">
        <f t="shared" si="59"/>
        <v/>
      </c>
    </row>
    <row r="709" spans="1:11" x14ac:dyDescent="0.35">
      <c r="A709" s="45" t="str">
        <f>'Budget Source'!B709</f>
        <v>45</v>
      </c>
      <c r="B709" s="45" t="str">
        <f>'Budget Source'!C709</f>
        <v>4</v>
      </c>
      <c r="C709" s="45" t="str">
        <f>'Budget Source'!D709</f>
        <v>4615</v>
      </c>
      <c r="D709" s="45" t="str">
        <f>'Budget Source'!E709</f>
        <v>3101</v>
      </c>
      <c r="E709" s="45" t="str">
        <f t="shared" si="57"/>
        <v/>
      </c>
      <c r="F709" s="2" t="str">
        <f>'Budget Source'!F709</f>
        <v/>
      </c>
      <c r="G709" s="45" t="str">
        <f>IF('Budget Source'!G709="Y",'Budget Source'!F709&amp;'Budget Source'!C709&amp;'Budget Source'!D709,'Budget Source'!B709&amp;'Budget Source'!C709&amp;'Budget Source'!D709)</f>
        <v>4544615</v>
      </c>
      <c r="H709" s="45" t="str">
        <f t="shared" si="58"/>
        <v>45446153101</v>
      </c>
      <c r="I709" s="47">
        <f>'Budget Source'!I709</f>
        <v>0</v>
      </c>
      <c r="J709" s="2">
        <f>'Budget Source'!H709</f>
        <v>0</v>
      </c>
      <c r="K709" s="2" t="str">
        <f t="shared" si="59"/>
        <v/>
      </c>
    </row>
    <row r="710" spans="1:11" x14ac:dyDescent="0.35">
      <c r="A710" s="45" t="str">
        <f>'Budget Source'!B710</f>
        <v>45</v>
      </c>
      <c r="B710" s="45" t="str">
        <f>'Budget Source'!C710</f>
        <v>4</v>
      </c>
      <c r="C710" s="45" t="str">
        <f>'Budget Source'!D710</f>
        <v>4615</v>
      </c>
      <c r="D710" s="45" t="str">
        <f>'Budget Source'!E710</f>
        <v>3300</v>
      </c>
      <c r="E710" s="45" t="str">
        <f t="shared" si="57"/>
        <v/>
      </c>
      <c r="F710" s="2" t="str">
        <f>'Budget Source'!F710</f>
        <v/>
      </c>
      <c r="G710" s="45" t="str">
        <f>IF('Budget Source'!G710="Y",'Budget Source'!F710&amp;'Budget Source'!C710&amp;'Budget Source'!D710,'Budget Source'!B710&amp;'Budget Source'!C710&amp;'Budget Source'!D710)</f>
        <v>4544615</v>
      </c>
      <c r="H710" s="45" t="str">
        <f t="shared" si="58"/>
        <v>45446153300</v>
      </c>
      <c r="I710" s="47">
        <f>'Budget Source'!I710</f>
        <v>0.30630000000000002</v>
      </c>
      <c r="J710" s="2">
        <f>'Budget Source'!H710</f>
        <v>17496308</v>
      </c>
      <c r="K710" s="2" t="str">
        <f t="shared" si="59"/>
        <v/>
      </c>
    </row>
    <row r="711" spans="1:11" x14ac:dyDescent="0.35">
      <c r="A711" s="45" t="str">
        <f>'Budget Source'!B711</f>
        <v>45</v>
      </c>
      <c r="B711" s="45" t="str">
        <f>'Budget Source'!C711</f>
        <v>4</v>
      </c>
      <c r="C711" s="45" t="str">
        <f>'Budget Source'!D711</f>
        <v>4645</v>
      </c>
      <c r="D711" s="45" t="str">
        <f>'Budget Source'!E711</f>
        <v>0180</v>
      </c>
      <c r="E711" s="45" t="str">
        <f t="shared" si="57"/>
        <v>8</v>
      </c>
      <c r="F711" s="2" t="str">
        <f>'Budget Source'!F711</f>
        <v/>
      </c>
      <c r="G711" s="45" t="str">
        <f>IF('Budget Source'!G711="Y",'Budget Source'!F711&amp;'Budget Source'!C711&amp;'Budget Source'!D711,'Budget Source'!B711&amp;'Budget Source'!C711&amp;'Budget Source'!D711)</f>
        <v>4544645</v>
      </c>
      <c r="H711" s="45" t="str">
        <f t="shared" si="58"/>
        <v>45446450180</v>
      </c>
      <c r="I711" s="47">
        <f>'Budget Source'!I711</f>
        <v>0.74450000000000005</v>
      </c>
      <c r="J711" s="2">
        <f>'Budget Source'!H711</f>
        <v>13576145</v>
      </c>
      <c r="K711" s="2" t="str">
        <f t="shared" si="59"/>
        <v/>
      </c>
    </row>
    <row r="712" spans="1:11" x14ac:dyDescent="0.35">
      <c r="A712" s="45" t="str">
        <f>'Budget Source'!B712</f>
        <v>45</v>
      </c>
      <c r="B712" s="45" t="str">
        <f>'Budget Source'!C712</f>
        <v>4</v>
      </c>
      <c r="C712" s="45" t="str">
        <f>'Budget Source'!D712</f>
        <v>4645</v>
      </c>
      <c r="D712" s="45" t="str">
        <f>'Budget Source'!E712</f>
        <v>0186</v>
      </c>
      <c r="E712" s="45" t="str">
        <f t="shared" si="57"/>
        <v>8</v>
      </c>
      <c r="F712" s="2" t="str">
        <f>'Budget Source'!F712</f>
        <v/>
      </c>
      <c r="G712" s="45" t="str">
        <f>IF('Budget Source'!G712="Y",'Budget Source'!F712&amp;'Budget Source'!C712&amp;'Budget Source'!D712,'Budget Source'!B712&amp;'Budget Source'!C712&amp;'Budget Source'!D712)</f>
        <v>4544645</v>
      </c>
      <c r="H712" s="45" t="str">
        <f t="shared" si="58"/>
        <v>45446450186</v>
      </c>
      <c r="I712" s="47">
        <f>'Budget Source'!I712</f>
        <v>5.0000000000000001E-3</v>
      </c>
      <c r="J712" s="2">
        <f>'Budget Source'!H712</f>
        <v>91176</v>
      </c>
      <c r="K712" s="2" t="str">
        <f t="shared" si="59"/>
        <v/>
      </c>
    </row>
    <row r="713" spans="1:11" x14ac:dyDescent="0.35">
      <c r="A713" s="45" t="str">
        <f>'Budget Source'!B713</f>
        <v>45</v>
      </c>
      <c r="B713" s="45" t="str">
        <f>'Budget Source'!C713</f>
        <v>4</v>
      </c>
      <c r="C713" s="45" t="str">
        <f>'Budget Source'!D713</f>
        <v>4645</v>
      </c>
      <c r="D713" s="45" t="str">
        <f>'Budget Source'!E713</f>
        <v>3101</v>
      </c>
      <c r="E713" s="45" t="str">
        <f t="shared" si="57"/>
        <v/>
      </c>
      <c r="F713" s="2" t="str">
        <f>'Budget Source'!F713</f>
        <v/>
      </c>
      <c r="G713" s="45" t="str">
        <f>IF('Budget Source'!G713="Y",'Budget Source'!F713&amp;'Budget Source'!C713&amp;'Budget Source'!D713,'Budget Source'!B713&amp;'Budget Source'!C713&amp;'Budget Source'!D713)</f>
        <v>4544645</v>
      </c>
      <c r="H713" s="45" t="str">
        <f t="shared" si="58"/>
        <v>45446453101</v>
      </c>
      <c r="I713" s="47">
        <f>'Budget Source'!I713</f>
        <v>0</v>
      </c>
      <c r="J713" s="2">
        <f>'Budget Source'!H713</f>
        <v>0</v>
      </c>
      <c r="K713" s="2" t="str">
        <f t="shared" si="59"/>
        <v/>
      </c>
    </row>
    <row r="714" spans="1:11" x14ac:dyDescent="0.35">
      <c r="A714" s="45" t="str">
        <f>'Budget Source'!B714</f>
        <v>45</v>
      </c>
      <c r="B714" s="45" t="str">
        <f>'Budget Source'!C714</f>
        <v>4</v>
      </c>
      <c r="C714" s="45" t="str">
        <f>'Budget Source'!D714</f>
        <v>4645</v>
      </c>
      <c r="D714" s="45" t="str">
        <f>'Budget Source'!E714</f>
        <v>3300</v>
      </c>
      <c r="E714" s="45" t="str">
        <f t="shared" si="57"/>
        <v/>
      </c>
      <c r="F714" s="2" t="str">
        <f>'Budget Source'!F714</f>
        <v/>
      </c>
      <c r="G714" s="45" t="str">
        <f>IF('Budget Source'!G714="Y",'Budget Source'!F714&amp;'Budget Source'!C714&amp;'Budget Source'!D714,'Budget Source'!B714&amp;'Budget Source'!C714&amp;'Budget Source'!D714)</f>
        <v>4544645</v>
      </c>
      <c r="H714" s="45" t="str">
        <f t="shared" si="58"/>
        <v>45446453300</v>
      </c>
      <c r="I714" s="47">
        <f>'Budget Source'!I714</f>
        <v>0.30549999999999999</v>
      </c>
      <c r="J714" s="2">
        <f>'Budget Source'!H714</f>
        <v>5570870</v>
      </c>
      <c r="K714" s="2" t="str">
        <f t="shared" si="59"/>
        <v/>
      </c>
    </row>
    <row r="715" spans="1:11" x14ac:dyDescent="0.35">
      <c r="A715" s="45" t="str">
        <f>'Budget Source'!B715</f>
        <v>45</v>
      </c>
      <c r="B715" s="45" t="str">
        <f>'Budget Source'!C715</f>
        <v>4</v>
      </c>
      <c r="C715" s="45" t="str">
        <f>'Budget Source'!D715</f>
        <v>4650</v>
      </c>
      <c r="D715" s="45" t="str">
        <f>'Budget Source'!E715</f>
        <v>0061</v>
      </c>
      <c r="E715" s="45" t="str">
        <f t="shared" si="57"/>
        <v/>
      </c>
      <c r="F715" s="2" t="str">
        <f>'Budget Source'!F715</f>
        <v/>
      </c>
      <c r="G715" s="45" t="str">
        <f>IF('Budget Source'!G715="Y",'Budget Source'!F715&amp;'Budget Source'!C715&amp;'Budget Source'!D715,'Budget Source'!B715&amp;'Budget Source'!C715&amp;'Budget Source'!D715)</f>
        <v>4544650</v>
      </c>
      <c r="H715" s="45" t="str">
        <f t="shared" si="58"/>
        <v>45446500061</v>
      </c>
      <c r="I715" s="47">
        <f>'Budget Source'!I715</f>
        <v>0</v>
      </c>
      <c r="J715" s="2">
        <f>'Budget Source'!H715</f>
        <v>0</v>
      </c>
      <c r="K715" s="2" t="str">
        <f t="shared" si="59"/>
        <v/>
      </c>
    </row>
    <row r="716" spans="1:11" x14ac:dyDescent="0.35">
      <c r="A716" s="45" t="str">
        <f>'Budget Source'!B716</f>
        <v>45</v>
      </c>
      <c r="B716" s="45" t="str">
        <f>'Budget Source'!C716</f>
        <v>4</v>
      </c>
      <c r="C716" s="45" t="str">
        <f>'Budget Source'!D716</f>
        <v>4650</v>
      </c>
      <c r="D716" s="45" t="str">
        <f>'Budget Source'!E716</f>
        <v>0180</v>
      </c>
      <c r="E716" s="45" t="str">
        <f t="shared" si="57"/>
        <v>8</v>
      </c>
      <c r="F716" s="2" t="str">
        <f>'Budget Source'!F716</f>
        <v/>
      </c>
      <c r="G716" s="45" t="str">
        <f>IF('Budget Source'!G716="Y",'Budget Source'!F716&amp;'Budget Source'!C716&amp;'Budget Source'!D716,'Budget Source'!B716&amp;'Budget Source'!C716&amp;'Budget Source'!D716)</f>
        <v>4544650</v>
      </c>
      <c r="H716" s="45" t="str">
        <f t="shared" si="58"/>
        <v>45446500180</v>
      </c>
      <c r="I716" s="47">
        <f>'Budget Source'!I716</f>
        <v>1.3729</v>
      </c>
      <c r="J716" s="2">
        <f>'Budget Source'!H716</f>
        <v>4110421</v>
      </c>
      <c r="K716" s="2" t="str">
        <f t="shared" si="59"/>
        <v/>
      </c>
    </row>
    <row r="717" spans="1:11" x14ac:dyDescent="0.35">
      <c r="A717" s="45" t="str">
        <f>'Budget Source'!B717</f>
        <v>45</v>
      </c>
      <c r="B717" s="45" t="str">
        <f>'Budget Source'!C717</f>
        <v>4</v>
      </c>
      <c r="C717" s="45" t="str">
        <f>'Budget Source'!D717</f>
        <v>4650</v>
      </c>
      <c r="D717" s="45" t="str">
        <f>'Budget Source'!E717</f>
        <v>3101</v>
      </c>
      <c r="E717" s="45" t="str">
        <f t="shared" si="57"/>
        <v/>
      </c>
      <c r="F717" s="2" t="str">
        <f>'Budget Source'!F717</f>
        <v/>
      </c>
      <c r="G717" s="45" t="str">
        <f>IF('Budget Source'!G717="Y",'Budget Source'!F717&amp;'Budget Source'!C717&amp;'Budget Source'!D717,'Budget Source'!B717&amp;'Budget Source'!C717&amp;'Budget Source'!D717)</f>
        <v>4544650</v>
      </c>
      <c r="H717" s="45" t="str">
        <f t="shared" si="58"/>
        <v>45446503101</v>
      </c>
      <c r="I717" s="47">
        <f>'Budget Source'!I717</f>
        <v>0</v>
      </c>
      <c r="J717" s="2">
        <f>'Budget Source'!H717</f>
        <v>0</v>
      </c>
      <c r="K717" s="2" t="str">
        <f t="shared" si="59"/>
        <v/>
      </c>
    </row>
    <row r="718" spans="1:11" x14ac:dyDescent="0.35">
      <c r="A718" s="45" t="str">
        <f>'Budget Source'!B718</f>
        <v>45</v>
      </c>
      <c r="B718" s="45" t="str">
        <f>'Budget Source'!C718</f>
        <v>4</v>
      </c>
      <c r="C718" s="45" t="str">
        <f>'Budget Source'!D718</f>
        <v>4650</v>
      </c>
      <c r="D718" s="45" t="str">
        <f>'Budget Source'!E718</f>
        <v>3300</v>
      </c>
      <c r="E718" s="45" t="str">
        <f t="shared" si="57"/>
        <v/>
      </c>
      <c r="F718" s="2" t="str">
        <f>'Budget Source'!F718</f>
        <v/>
      </c>
      <c r="G718" s="45" t="str">
        <f>IF('Budget Source'!G718="Y",'Budget Source'!F718&amp;'Budget Source'!C718&amp;'Budget Source'!D718,'Budget Source'!B718&amp;'Budget Source'!C718&amp;'Budget Source'!D718)</f>
        <v>4544650</v>
      </c>
      <c r="H718" s="45" t="str">
        <f t="shared" si="58"/>
        <v>45446503300</v>
      </c>
      <c r="I718" s="47">
        <f>'Budget Source'!I718</f>
        <v>1.3173999999999999</v>
      </c>
      <c r="J718" s="2">
        <f>'Budget Source'!H718</f>
        <v>3944256</v>
      </c>
      <c r="K718" s="2" t="str">
        <f t="shared" si="59"/>
        <v/>
      </c>
    </row>
    <row r="719" spans="1:11" x14ac:dyDescent="0.35">
      <c r="A719" s="45" t="str">
        <f>'Budget Source'!B719</f>
        <v>45</v>
      </c>
      <c r="B719" s="45" t="str">
        <f>'Budget Source'!C719</f>
        <v>4</v>
      </c>
      <c r="C719" s="45" t="str">
        <f>'Budget Source'!D719</f>
        <v>4660</v>
      </c>
      <c r="D719" s="45" t="str">
        <f>'Budget Source'!E719</f>
        <v>0022</v>
      </c>
      <c r="E719" s="45" t="str">
        <f t="shared" si="57"/>
        <v/>
      </c>
      <c r="F719" s="2" t="str">
        <f>'Budget Source'!F719</f>
        <v/>
      </c>
      <c r="G719" s="45" t="str">
        <f>IF('Budget Source'!G719="Y",'Budget Source'!F719&amp;'Budget Source'!C719&amp;'Budget Source'!D719,'Budget Source'!B719&amp;'Budget Source'!C719&amp;'Budget Source'!D719)</f>
        <v>4544660</v>
      </c>
      <c r="H719" s="45" t="str">
        <f t="shared" si="58"/>
        <v>45446600022</v>
      </c>
      <c r="I719" s="47">
        <f>'Budget Source'!I719</f>
        <v>0.20630000000000001</v>
      </c>
      <c r="J719" s="2">
        <f>'Budget Source'!H719</f>
        <v>8159489</v>
      </c>
      <c r="K719" s="2" t="str">
        <f t="shared" si="59"/>
        <v/>
      </c>
    </row>
    <row r="720" spans="1:11" x14ac:dyDescent="0.35">
      <c r="A720" s="45" t="str">
        <f>'Budget Source'!B720</f>
        <v>45</v>
      </c>
      <c r="B720" s="45" t="str">
        <f>'Budget Source'!C720</f>
        <v>4</v>
      </c>
      <c r="C720" s="45" t="str">
        <f>'Budget Source'!D720</f>
        <v>4660</v>
      </c>
      <c r="D720" s="45" t="str">
        <f>'Budget Source'!E720</f>
        <v>0061</v>
      </c>
      <c r="E720" s="45" t="str">
        <f t="shared" si="57"/>
        <v/>
      </c>
      <c r="F720" s="2" t="str">
        <f>'Budget Source'!F720</f>
        <v/>
      </c>
      <c r="G720" s="45" t="str">
        <f>IF('Budget Source'!G720="Y",'Budget Source'!F720&amp;'Budget Source'!C720&amp;'Budget Source'!D720,'Budget Source'!B720&amp;'Budget Source'!C720&amp;'Budget Source'!D720)</f>
        <v>4544660</v>
      </c>
      <c r="H720" s="45" t="str">
        <f t="shared" si="58"/>
        <v>45446600061</v>
      </c>
      <c r="I720" s="47">
        <f>'Budget Source'!I720</f>
        <v>0</v>
      </c>
      <c r="J720" s="2">
        <f>'Budget Source'!H720</f>
        <v>0</v>
      </c>
      <c r="K720" s="2" t="str">
        <f t="shared" si="59"/>
        <v/>
      </c>
    </row>
    <row r="721" spans="1:11" x14ac:dyDescent="0.35">
      <c r="A721" s="45" t="str">
        <f>'Budget Source'!B721</f>
        <v>45</v>
      </c>
      <c r="B721" s="45" t="str">
        <f>'Budget Source'!C721</f>
        <v>4</v>
      </c>
      <c r="C721" s="45" t="str">
        <f>'Budget Source'!D721</f>
        <v>4660</v>
      </c>
      <c r="D721" s="45" t="str">
        <f>'Budget Source'!E721</f>
        <v>0180</v>
      </c>
      <c r="E721" s="45" t="str">
        <f t="shared" si="57"/>
        <v>8</v>
      </c>
      <c r="F721" s="2" t="str">
        <f>'Budget Source'!F721</f>
        <v/>
      </c>
      <c r="G721" s="45" t="str">
        <f>IF('Budget Source'!G721="Y",'Budget Source'!F721&amp;'Budget Source'!C721&amp;'Budget Source'!D721,'Budget Source'!B721&amp;'Budget Source'!C721&amp;'Budget Source'!D721)</f>
        <v>4544660</v>
      </c>
      <c r="H721" s="45" t="str">
        <f t="shared" si="58"/>
        <v>45446600180</v>
      </c>
      <c r="I721" s="47">
        <f>'Budget Source'!I721</f>
        <v>0.78869999999999996</v>
      </c>
      <c r="J721" s="2">
        <f>'Budget Source'!H721</f>
        <v>29718407</v>
      </c>
      <c r="K721" s="2" t="str">
        <f t="shared" si="59"/>
        <v/>
      </c>
    </row>
    <row r="722" spans="1:11" x14ac:dyDescent="0.35">
      <c r="A722" s="45" t="str">
        <f>'Budget Source'!B722</f>
        <v>45</v>
      </c>
      <c r="B722" s="45" t="str">
        <f>'Budget Source'!C722</f>
        <v>4</v>
      </c>
      <c r="C722" s="45" t="str">
        <f>'Budget Source'!D722</f>
        <v>4660</v>
      </c>
      <c r="D722" s="45" t="str">
        <f>'Budget Source'!E722</f>
        <v>3101</v>
      </c>
      <c r="E722" s="45" t="str">
        <f t="shared" si="57"/>
        <v/>
      </c>
      <c r="F722" s="2" t="str">
        <f>'Budget Source'!F722</f>
        <v/>
      </c>
      <c r="G722" s="45" t="str">
        <f>IF('Budget Source'!G722="Y",'Budget Source'!F722&amp;'Budget Source'!C722&amp;'Budget Source'!D722,'Budget Source'!B722&amp;'Budget Source'!C722&amp;'Budget Source'!D722)</f>
        <v>4544660</v>
      </c>
      <c r="H722" s="45" t="str">
        <f t="shared" si="58"/>
        <v>45446603101</v>
      </c>
      <c r="I722" s="47">
        <f>'Budget Source'!I722</f>
        <v>0</v>
      </c>
      <c r="J722" s="2">
        <f>'Budget Source'!H722</f>
        <v>0</v>
      </c>
      <c r="K722" s="2" t="str">
        <f t="shared" si="59"/>
        <v/>
      </c>
    </row>
    <row r="723" spans="1:11" x14ac:dyDescent="0.35">
      <c r="A723" s="45" t="str">
        <f>'Budget Source'!B723</f>
        <v>45</v>
      </c>
      <c r="B723" s="45" t="str">
        <f>'Budget Source'!C723</f>
        <v>4</v>
      </c>
      <c r="C723" s="45" t="str">
        <f>'Budget Source'!D723</f>
        <v>4660</v>
      </c>
      <c r="D723" s="45" t="str">
        <f>'Budget Source'!E723</f>
        <v>3300</v>
      </c>
      <c r="E723" s="45" t="str">
        <f t="shared" si="57"/>
        <v/>
      </c>
      <c r="F723" s="2" t="str">
        <f>'Budget Source'!F723</f>
        <v/>
      </c>
      <c r="G723" s="45" t="str">
        <f>IF('Budget Source'!G723="Y",'Budget Source'!F723&amp;'Budget Source'!C723&amp;'Budget Source'!D723,'Budget Source'!B723&amp;'Budget Source'!C723&amp;'Budget Source'!D723)</f>
        <v>4544660</v>
      </c>
      <c r="H723" s="45" t="str">
        <f t="shared" si="58"/>
        <v>45446603300</v>
      </c>
      <c r="I723" s="47">
        <f>'Budget Source'!I723</f>
        <v>0.28810000000000002</v>
      </c>
      <c r="J723" s="2">
        <f>'Budget Source'!H723</f>
        <v>10855678</v>
      </c>
      <c r="K723" s="2" t="str">
        <f t="shared" si="59"/>
        <v/>
      </c>
    </row>
    <row r="724" spans="1:11" x14ac:dyDescent="0.35">
      <c r="A724" s="45" t="str">
        <f>'Budget Source'!B724</f>
        <v>45</v>
      </c>
      <c r="B724" s="45" t="str">
        <f>'Budget Source'!C724</f>
        <v>4</v>
      </c>
      <c r="C724" s="45" t="str">
        <f>'Budget Source'!D724</f>
        <v>4670</v>
      </c>
      <c r="D724" s="45" t="str">
        <f>'Budget Source'!E724</f>
        <v>0180</v>
      </c>
      <c r="E724" s="45" t="str">
        <f t="shared" si="57"/>
        <v>8</v>
      </c>
      <c r="F724" s="2" t="str">
        <f>'Budget Source'!F724</f>
        <v/>
      </c>
      <c r="G724" s="45" t="str">
        <f>IF('Budget Source'!G724="Y",'Budget Source'!F724&amp;'Budget Source'!C724&amp;'Budget Source'!D724,'Budget Source'!B724&amp;'Budget Source'!C724&amp;'Budget Source'!D724)</f>
        <v>4544670</v>
      </c>
      <c r="H724" s="45" t="str">
        <f t="shared" si="58"/>
        <v>45446700180</v>
      </c>
      <c r="I724" s="47">
        <f>'Budget Source'!I724</f>
        <v>8.9300000000000004E-2</v>
      </c>
      <c r="J724" s="2">
        <f>'Budget Source'!H724</f>
        <v>1912004</v>
      </c>
      <c r="K724" s="2" t="str">
        <f t="shared" si="59"/>
        <v/>
      </c>
    </row>
    <row r="725" spans="1:11" x14ac:dyDescent="0.35">
      <c r="A725" s="45" t="str">
        <f>'Budget Source'!B725</f>
        <v>45</v>
      </c>
      <c r="B725" s="45" t="str">
        <f>'Budget Source'!C725</f>
        <v>4</v>
      </c>
      <c r="C725" s="45" t="str">
        <f>'Budget Source'!D725</f>
        <v>4670</v>
      </c>
      <c r="D725" s="45" t="str">
        <f>'Budget Source'!E725</f>
        <v>3101</v>
      </c>
      <c r="E725" s="45" t="str">
        <f t="shared" si="57"/>
        <v/>
      </c>
      <c r="F725" s="2" t="str">
        <f>'Budget Source'!F725</f>
        <v/>
      </c>
      <c r="G725" s="45" t="str">
        <f>IF('Budget Source'!G725="Y",'Budget Source'!F725&amp;'Budget Source'!C725&amp;'Budget Source'!D725,'Budget Source'!B725&amp;'Budget Source'!C725&amp;'Budget Source'!D725)</f>
        <v>4544670</v>
      </c>
      <c r="H725" s="45" t="str">
        <f t="shared" si="58"/>
        <v>45446703101</v>
      </c>
      <c r="I725" s="47">
        <f>'Budget Source'!I725</f>
        <v>0</v>
      </c>
      <c r="J725" s="2">
        <f>'Budget Source'!H725</f>
        <v>0</v>
      </c>
      <c r="K725" s="2" t="str">
        <f t="shared" si="59"/>
        <v/>
      </c>
    </row>
    <row r="726" spans="1:11" x14ac:dyDescent="0.35">
      <c r="A726" s="45" t="str">
        <f>'Budget Source'!B726</f>
        <v>45</v>
      </c>
      <c r="B726" s="45" t="str">
        <f>'Budget Source'!C726</f>
        <v>4</v>
      </c>
      <c r="C726" s="45" t="str">
        <f>'Budget Source'!D726</f>
        <v>4670</v>
      </c>
      <c r="D726" s="45" t="str">
        <f>'Budget Source'!E726</f>
        <v>3300</v>
      </c>
      <c r="E726" s="45" t="str">
        <f t="shared" si="57"/>
        <v/>
      </c>
      <c r="F726" s="2" t="str">
        <f>'Budget Source'!F726</f>
        <v/>
      </c>
      <c r="G726" s="45" t="str">
        <f>IF('Budget Source'!G726="Y",'Budget Source'!F726&amp;'Budget Source'!C726&amp;'Budget Source'!D726,'Budget Source'!B726&amp;'Budget Source'!C726&amp;'Budget Source'!D726)</f>
        <v>4544670</v>
      </c>
      <c r="H726" s="45" t="str">
        <f t="shared" si="58"/>
        <v>45446703300</v>
      </c>
      <c r="I726" s="47">
        <f>'Budget Source'!I726</f>
        <v>0.55689999999999995</v>
      </c>
      <c r="J726" s="2">
        <f>'Budget Source'!H726</f>
        <v>11923800</v>
      </c>
      <c r="K726" s="2" t="str">
        <f t="shared" si="59"/>
        <v/>
      </c>
    </row>
    <row r="727" spans="1:11" x14ac:dyDescent="0.35">
      <c r="A727" s="45" t="str">
        <f>'Budget Source'!B727</f>
        <v>45</v>
      </c>
      <c r="B727" s="45" t="str">
        <f>'Budget Source'!C727</f>
        <v>4</v>
      </c>
      <c r="C727" s="45" t="str">
        <f>'Budget Source'!D727</f>
        <v>4680</v>
      </c>
      <c r="D727" s="45" t="str">
        <f>'Budget Source'!E727</f>
        <v>0022</v>
      </c>
      <c r="E727" s="45" t="str">
        <f t="shared" si="57"/>
        <v/>
      </c>
      <c r="F727" s="2" t="str">
        <f>'Budget Source'!F727</f>
        <v/>
      </c>
      <c r="G727" s="45" t="str">
        <f>IF('Budget Source'!G727="Y",'Budget Source'!F727&amp;'Budget Source'!C727&amp;'Budget Source'!D727,'Budget Source'!B727&amp;'Budget Source'!C727&amp;'Budget Source'!D727)</f>
        <v>4544680</v>
      </c>
      <c r="H727" s="45" t="str">
        <f t="shared" si="58"/>
        <v>45446800022</v>
      </c>
      <c r="I727" s="47">
        <f>'Budget Source'!I727</f>
        <v>0.5242</v>
      </c>
      <c r="J727" s="2">
        <f>'Budget Source'!H727</f>
        <v>1371486</v>
      </c>
      <c r="K727" s="2" t="str">
        <f t="shared" si="59"/>
        <v/>
      </c>
    </row>
    <row r="728" spans="1:11" x14ac:dyDescent="0.35">
      <c r="A728" s="45" t="str">
        <f>'Budget Source'!B728</f>
        <v>45</v>
      </c>
      <c r="B728" s="45" t="str">
        <f>'Budget Source'!C728</f>
        <v>4</v>
      </c>
      <c r="C728" s="45" t="str">
        <f>'Budget Source'!D728</f>
        <v>4680</v>
      </c>
      <c r="D728" s="45" t="str">
        <f>'Budget Source'!E728</f>
        <v>0180</v>
      </c>
      <c r="E728" s="45" t="str">
        <f t="shared" si="57"/>
        <v>8</v>
      </c>
      <c r="F728" s="2" t="str">
        <f>'Budget Source'!F728</f>
        <v/>
      </c>
      <c r="G728" s="45" t="str">
        <f>IF('Budget Source'!G728="Y",'Budget Source'!F728&amp;'Budget Source'!C728&amp;'Budget Source'!D728,'Budget Source'!B728&amp;'Budget Source'!C728&amp;'Budget Source'!D728)</f>
        <v>4544680</v>
      </c>
      <c r="H728" s="45" t="str">
        <f t="shared" si="58"/>
        <v>45446800180</v>
      </c>
      <c r="I728" s="47">
        <f>'Budget Source'!I728</f>
        <v>0.79159999999999997</v>
      </c>
      <c r="J728" s="2">
        <f>'Budget Source'!H728</f>
        <v>1975936</v>
      </c>
      <c r="K728" s="2" t="str">
        <f t="shared" si="59"/>
        <v/>
      </c>
    </row>
    <row r="729" spans="1:11" x14ac:dyDescent="0.35">
      <c r="A729" s="45" t="str">
        <f>'Budget Source'!B729</f>
        <v>45</v>
      </c>
      <c r="B729" s="45" t="str">
        <f>'Budget Source'!C729</f>
        <v>4</v>
      </c>
      <c r="C729" s="45" t="str">
        <f>'Budget Source'!D729</f>
        <v>4680</v>
      </c>
      <c r="D729" s="45" t="str">
        <f>'Budget Source'!E729</f>
        <v>3101</v>
      </c>
      <c r="E729" s="45" t="str">
        <f t="shared" si="57"/>
        <v/>
      </c>
      <c r="F729" s="2" t="str">
        <f>'Budget Source'!F729</f>
        <v/>
      </c>
      <c r="G729" s="45" t="str">
        <f>IF('Budget Source'!G729="Y",'Budget Source'!F729&amp;'Budget Source'!C729&amp;'Budget Source'!D729,'Budget Source'!B729&amp;'Budget Source'!C729&amp;'Budget Source'!D729)</f>
        <v>4544680</v>
      </c>
      <c r="H729" s="45" t="str">
        <f t="shared" si="58"/>
        <v>45446803101</v>
      </c>
      <c r="I729" s="47">
        <f>'Budget Source'!I729</f>
        <v>0</v>
      </c>
      <c r="J729" s="2">
        <f>'Budget Source'!H729</f>
        <v>0</v>
      </c>
      <c r="K729" s="2" t="str">
        <f t="shared" si="59"/>
        <v/>
      </c>
    </row>
    <row r="730" spans="1:11" x14ac:dyDescent="0.35">
      <c r="A730" s="45" t="str">
        <f>'Budget Source'!B730</f>
        <v>45</v>
      </c>
      <c r="B730" s="45" t="str">
        <f>'Budget Source'!C730</f>
        <v>4</v>
      </c>
      <c r="C730" s="45" t="str">
        <f>'Budget Source'!D730</f>
        <v>4680</v>
      </c>
      <c r="D730" s="45" t="str">
        <f>'Budget Source'!E730</f>
        <v>3300</v>
      </c>
      <c r="E730" s="45" t="str">
        <f t="shared" si="57"/>
        <v/>
      </c>
      <c r="F730" s="2" t="str">
        <f>'Budget Source'!F730</f>
        <v/>
      </c>
      <c r="G730" s="45" t="str">
        <f>IF('Budget Source'!G730="Y",'Budget Source'!F730&amp;'Budget Source'!C730&amp;'Budget Source'!D730,'Budget Source'!B730&amp;'Budget Source'!C730&amp;'Budget Source'!D730)</f>
        <v>4544680</v>
      </c>
      <c r="H730" s="45" t="str">
        <f t="shared" si="58"/>
        <v>45446803300</v>
      </c>
      <c r="I730" s="47">
        <f>'Budget Source'!I730</f>
        <v>0.53979999999999995</v>
      </c>
      <c r="J730" s="2">
        <f>'Budget Source'!H730</f>
        <v>1347410</v>
      </c>
      <c r="K730" s="2" t="str">
        <f t="shared" si="59"/>
        <v/>
      </c>
    </row>
    <row r="731" spans="1:11" x14ac:dyDescent="0.35">
      <c r="A731" s="45" t="str">
        <f>'Budget Source'!B731</f>
        <v>45</v>
      </c>
      <c r="B731" s="45" t="str">
        <f>'Budget Source'!C731</f>
        <v>4</v>
      </c>
      <c r="C731" s="45" t="str">
        <f>'Budget Source'!D731</f>
        <v>4690</v>
      </c>
      <c r="D731" s="45" t="str">
        <f>'Budget Source'!E731</f>
        <v>0022</v>
      </c>
      <c r="E731" s="45" t="str">
        <f t="shared" si="57"/>
        <v/>
      </c>
      <c r="F731" s="2" t="str">
        <f>'Budget Source'!F731</f>
        <v/>
      </c>
      <c r="G731" s="45" t="str">
        <f>IF('Budget Source'!G731="Y",'Budget Source'!F731&amp;'Budget Source'!C731&amp;'Budget Source'!D731,'Budget Source'!B731&amp;'Budget Source'!C731&amp;'Budget Source'!D731)</f>
        <v>4544690</v>
      </c>
      <c r="H731" s="45" t="str">
        <f t="shared" si="58"/>
        <v>45446900022</v>
      </c>
      <c r="I731" s="47">
        <f>'Budget Source'!I731</f>
        <v>0.52159999999999995</v>
      </c>
      <c r="J731" s="2">
        <f>'Budget Source'!H731</f>
        <v>12867259</v>
      </c>
      <c r="K731" s="2" t="str">
        <f t="shared" si="59"/>
        <v/>
      </c>
    </row>
    <row r="732" spans="1:11" x14ac:dyDescent="0.35">
      <c r="A732" s="45" t="str">
        <f>'Budget Source'!B732</f>
        <v>45</v>
      </c>
      <c r="B732" s="45" t="str">
        <f>'Budget Source'!C732</f>
        <v>4</v>
      </c>
      <c r="C732" s="45" t="str">
        <f>'Budget Source'!D732</f>
        <v>4690</v>
      </c>
      <c r="D732" s="45" t="str">
        <f>'Budget Source'!E732</f>
        <v>0180</v>
      </c>
      <c r="E732" s="45" t="str">
        <f t="shared" si="57"/>
        <v>8</v>
      </c>
      <c r="F732" s="2" t="str">
        <f>'Budget Source'!F732</f>
        <v/>
      </c>
      <c r="G732" s="45" t="str">
        <f>IF('Budget Source'!G732="Y",'Budget Source'!F732&amp;'Budget Source'!C732&amp;'Budget Source'!D732,'Budget Source'!B732&amp;'Budget Source'!C732&amp;'Budget Source'!D732)</f>
        <v>4544690</v>
      </c>
      <c r="H732" s="45" t="str">
        <f t="shared" si="58"/>
        <v>45446900180</v>
      </c>
      <c r="I732" s="47">
        <f>'Budget Source'!I732</f>
        <v>0.70809999999999995</v>
      </c>
      <c r="J732" s="2">
        <f>'Budget Source'!H732</f>
        <v>14907919</v>
      </c>
      <c r="K732" s="2" t="str">
        <f t="shared" si="59"/>
        <v/>
      </c>
    </row>
    <row r="733" spans="1:11" x14ac:dyDescent="0.35">
      <c r="A733" s="45" t="str">
        <f>'Budget Source'!B733</f>
        <v>45</v>
      </c>
      <c r="B733" s="45" t="str">
        <f>'Budget Source'!C733</f>
        <v>4</v>
      </c>
      <c r="C733" s="45" t="str">
        <f>'Budget Source'!D733</f>
        <v>4690</v>
      </c>
      <c r="D733" s="45" t="str">
        <f>'Budget Source'!E733</f>
        <v>3101</v>
      </c>
      <c r="E733" s="45" t="str">
        <f t="shared" si="57"/>
        <v/>
      </c>
      <c r="F733" s="2" t="str">
        <f>'Budget Source'!F733</f>
        <v/>
      </c>
      <c r="G733" s="45" t="str">
        <f>IF('Budget Source'!G733="Y",'Budget Source'!F733&amp;'Budget Source'!C733&amp;'Budget Source'!D733,'Budget Source'!B733&amp;'Budget Source'!C733&amp;'Budget Source'!D733)</f>
        <v>4544690</v>
      </c>
      <c r="H733" s="45" t="str">
        <f t="shared" si="58"/>
        <v>45446903101</v>
      </c>
      <c r="I733" s="47">
        <f>'Budget Source'!I733</f>
        <v>0</v>
      </c>
      <c r="J733" s="2">
        <f>'Budget Source'!H733</f>
        <v>0</v>
      </c>
      <c r="K733" s="2" t="str">
        <f t="shared" si="59"/>
        <v/>
      </c>
    </row>
    <row r="734" spans="1:11" x14ac:dyDescent="0.35">
      <c r="A734" s="45" t="str">
        <f>'Budget Source'!B734</f>
        <v>45</v>
      </c>
      <c r="B734" s="45" t="str">
        <f>'Budget Source'!C734</f>
        <v>4</v>
      </c>
      <c r="C734" s="45" t="str">
        <f>'Budget Source'!D734</f>
        <v>4690</v>
      </c>
      <c r="D734" s="45" t="str">
        <f>'Budget Source'!E734</f>
        <v>3300</v>
      </c>
      <c r="E734" s="45" t="str">
        <f t="shared" si="57"/>
        <v/>
      </c>
      <c r="F734" s="2" t="str">
        <f>'Budget Source'!F734</f>
        <v/>
      </c>
      <c r="G734" s="45" t="str">
        <f>IF('Budget Source'!G734="Y",'Budget Source'!F734&amp;'Budget Source'!C734&amp;'Budget Source'!D734,'Budget Source'!B734&amp;'Budget Source'!C734&amp;'Budget Source'!D734)</f>
        <v>4544690</v>
      </c>
      <c r="H734" s="45" t="str">
        <f t="shared" si="58"/>
        <v>45446903300</v>
      </c>
      <c r="I734" s="47">
        <f>'Budget Source'!I734</f>
        <v>1.456</v>
      </c>
      <c r="J734" s="2">
        <f>'Budget Source'!H734</f>
        <v>30653763</v>
      </c>
      <c r="K734" s="2" t="str">
        <f t="shared" si="59"/>
        <v/>
      </c>
    </row>
    <row r="735" spans="1:11" x14ac:dyDescent="0.35">
      <c r="A735" s="45" t="str">
        <f>'Budget Source'!B735</f>
        <v>45</v>
      </c>
      <c r="B735" s="45" t="str">
        <f>'Budget Source'!C735</f>
        <v>4</v>
      </c>
      <c r="C735" s="45" t="str">
        <f>'Budget Source'!D735</f>
        <v>4700</v>
      </c>
      <c r="D735" s="45" t="str">
        <f>'Budget Source'!E735</f>
        <v>0022</v>
      </c>
      <c r="E735" s="45" t="str">
        <f t="shared" si="57"/>
        <v/>
      </c>
      <c r="F735" s="2" t="str">
        <f>'Budget Source'!F735</f>
        <v/>
      </c>
      <c r="G735" s="45" t="str">
        <f>IF('Budget Source'!G735="Y",'Budget Source'!F735&amp;'Budget Source'!C735&amp;'Budget Source'!D735,'Budget Source'!B735&amp;'Budget Source'!C735&amp;'Budget Source'!D735)</f>
        <v>4544700</v>
      </c>
      <c r="H735" s="45" t="str">
        <f t="shared" si="58"/>
        <v>45447000022</v>
      </c>
      <c r="I735" s="47">
        <f>'Budget Source'!I735</f>
        <v>0.32940000000000003</v>
      </c>
      <c r="J735" s="2">
        <f>'Budget Source'!H735</f>
        <v>3275004</v>
      </c>
      <c r="K735" s="2" t="str">
        <f t="shared" si="59"/>
        <v/>
      </c>
    </row>
    <row r="736" spans="1:11" x14ac:dyDescent="0.35">
      <c r="A736" s="45" t="str">
        <f>'Budget Source'!B736</f>
        <v>45</v>
      </c>
      <c r="B736" s="45" t="str">
        <f>'Budget Source'!C736</f>
        <v>4</v>
      </c>
      <c r="C736" s="45" t="str">
        <f>'Budget Source'!D736</f>
        <v>4700</v>
      </c>
      <c r="D736" s="45" t="str">
        <f>'Budget Source'!E736</f>
        <v>0180</v>
      </c>
      <c r="E736" s="45" t="str">
        <f t="shared" si="57"/>
        <v>8</v>
      </c>
      <c r="F736" s="2" t="str">
        <f>'Budget Source'!F736</f>
        <v/>
      </c>
      <c r="G736" s="45" t="str">
        <f>IF('Budget Source'!G736="Y",'Budget Source'!F736&amp;'Budget Source'!C736&amp;'Budget Source'!D736,'Budget Source'!B736&amp;'Budget Source'!C736&amp;'Budget Source'!D736)</f>
        <v>4544700</v>
      </c>
      <c r="H736" s="45" t="str">
        <f t="shared" si="58"/>
        <v>45447000180</v>
      </c>
      <c r="I736" s="47">
        <f>'Budget Source'!I736</f>
        <v>0.68059999999999998</v>
      </c>
      <c r="J736" s="2">
        <f>'Budget Source'!H736</f>
        <v>6299223</v>
      </c>
      <c r="K736" s="2" t="str">
        <f t="shared" si="59"/>
        <v/>
      </c>
    </row>
    <row r="737" spans="1:11" x14ac:dyDescent="0.35">
      <c r="A737" s="45" t="str">
        <f>'Budget Source'!B737</f>
        <v>45</v>
      </c>
      <c r="B737" s="45" t="str">
        <f>'Budget Source'!C737</f>
        <v>4</v>
      </c>
      <c r="C737" s="45" t="str">
        <f>'Budget Source'!D737</f>
        <v>4700</v>
      </c>
      <c r="D737" s="45" t="str">
        <f>'Budget Source'!E737</f>
        <v>0186</v>
      </c>
      <c r="E737" s="45" t="str">
        <f t="shared" si="57"/>
        <v>8</v>
      </c>
      <c r="F737" s="2" t="str">
        <f>'Budget Source'!F737</f>
        <v/>
      </c>
      <c r="G737" s="45" t="str">
        <f>IF('Budget Source'!G737="Y",'Budget Source'!F737&amp;'Budget Source'!C737&amp;'Budget Source'!D737,'Budget Source'!B737&amp;'Budget Source'!C737&amp;'Budget Source'!D737)</f>
        <v>4544700</v>
      </c>
      <c r="H737" s="45" t="str">
        <f t="shared" si="58"/>
        <v>45447000186</v>
      </c>
      <c r="I737" s="47">
        <f>'Budget Source'!I737</f>
        <v>5.8900000000000001E-2</v>
      </c>
      <c r="J737" s="2">
        <f>'Budget Source'!H737</f>
        <v>545143</v>
      </c>
      <c r="K737" s="2" t="str">
        <f t="shared" si="59"/>
        <v/>
      </c>
    </row>
    <row r="738" spans="1:11" x14ac:dyDescent="0.35">
      <c r="A738" s="45" t="str">
        <f>'Budget Source'!B738</f>
        <v>45</v>
      </c>
      <c r="B738" s="45" t="str">
        <f>'Budget Source'!C738</f>
        <v>4</v>
      </c>
      <c r="C738" s="45" t="str">
        <f>'Budget Source'!D738</f>
        <v>4700</v>
      </c>
      <c r="D738" s="45" t="str">
        <f>'Budget Source'!E738</f>
        <v>3101</v>
      </c>
      <c r="E738" s="45" t="str">
        <f t="shared" si="57"/>
        <v/>
      </c>
      <c r="F738" s="2" t="str">
        <f>'Budget Source'!F738</f>
        <v/>
      </c>
      <c r="G738" s="45" t="str">
        <f>IF('Budget Source'!G738="Y",'Budget Source'!F738&amp;'Budget Source'!C738&amp;'Budget Source'!D738,'Budget Source'!B738&amp;'Budget Source'!C738&amp;'Budget Source'!D738)</f>
        <v>4544700</v>
      </c>
      <c r="H738" s="45" t="str">
        <f t="shared" si="58"/>
        <v>45447003101</v>
      </c>
      <c r="I738" s="47">
        <f>'Budget Source'!I738</f>
        <v>0</v>
      </c>
      <c r="J738" s="2">
        <f>'Budget Source'!H738</f>
        <v>0</v>
      </c>
      <c r="K738" s="2" t="str">
        <f t="shared" si="59"/>
        <v/>
      </c>
    </row>
    <row r="739" spans="1:11" x14ac:dyDescent="0.35">
      <c r="A739" s="45" t="str">
        <f>'Budget Source'!B739</f>
        <v>45</v>
      </c>
      <c r="B739" s="45" t="str">
        <f>'Budget Source'!C739</f>
        <v>4</v>
      </c>
      <c r="C739" s="45" t="str">
        <f>'Budget Source'!D739</f>
        <v>4700</v>
      </c>
      <c r="D739" s="45" t="str">
        <f>'Budget Source'!E739</f>
        <v>3300</v>
      </c>
      <c r="E739" s="45" t="str">
        <f t="shared" si="57"/>
        <v/>
      </c>
      <c r="F739" s="2" t="str">
        <f>'Budget Source'!F739</f>
        <v/>
      </c>
      <c r="G739" s="45" t="str">
        <f>IF('Budget Source'!G739="Y",'Budget Source'!F739&amp;'Budget Source'!C739&amp;'Budget Source'!D739,'Budget Source'!B739&amp;'Budget Source'!C739&amp;'Budget Source'!D739)</f>
        <v>4544700</v>
      </c>
      <c r="H739" s="45" t="str">
        <f t="shared" si="58"/>
        <v>45447003300</v>
      </c>
      <c r="I739" s="47">
        <f>'Budget Source'!I739</f>
        <v>0.25409999999999999</v>
      </c>
      <c r="J739" s="2">
        <f>'Budget Source'!H739</f>
        <v>2351796</v>
      </c>
      <c r="K739" s="2" t="str">
        <f t="shared" si="59"/>
        <v/>
      </c>
    </row>
    <row r="740" spans="1:11" x14ac:dyDescent="0.35">
      <c r="A740" s="45" t="str">
        <f>'Budget Source'!B740</f>
        <v>45</v>
      </c>
      <c r="B740" s="45" t="str">
        <f>'Budget Source'!C740</f>
        <v>4</v>
      </c>
      <c r="C740" s="45" t="str">
        <f>'Budget Source'!D740</f>
        <v>4710</v>
      </c>
      <c r="D740" s="45" t="str">
        <f>'Budget Source'!E740</f>
        <v>0022</v>
      </c>
      <c r="E740" s="45" t="str">
        <f t="shared" si="57"/>
        <v/>
      </c>
      <c r="F740" s="2" t="str">
        <f>'Budget Source'!F740</f>
        <v/>
      </c>
      <c r="G740" s="45" t="str">
        <f>IF('Budget Source'!G740="Y",'Budget Source'!F740&amp;'Budget Source'!C740&amp;'Budget Source'!D740,'Budget Source'!B740&amp;'Budget Source'!C740&amp;'Budget Source'!D740)</f>
        <v>4544710</v>
      </c>
      <c r="H740" s="45" t="str">
        <f t="shared" si="58"/>
        <v>45447100022</v>
      </c>
      <c r="I740" s="47">
        <f>'Budget Source'!I740</f>
        <v>0.43409999999999999</v>
      </c>
      <c r="J740" s="2">
        <f>'Budget Source'!H740</f>
        <v>15114940</v>
      </c>
      <c r="K740" s="2" t="str">
        <f t="shared" si="59"/>
        <v/>
      </c>
    </row>
    <row r="741" spans="1:11" x14ac:dyDescent="0.35">
      <c r="A741" s="45" t="str">
        <f>'Budget Source'!B741</f>
        <v>45</v>
      </c>
      <c r="B741" s="45" t="str">
        <f>'Budget Source'!C741</f>
        <v>4</v>
      </c>
      <c r="C741" s="45" t="str">
        <f>'Budget Source'!D741</f>
        <v>4710</v>
      </c>
      <c r="D741" s="45" t="str">
        <f>'Budget Source'!E741</f>
        <v>0180</v>
      </c>
      <c r="E741" s="45" t="str">
        <f t="shared" si="57"/>
        <v>8</v>
      </c>
      <c r="F741" s="2" t="str">
        <f>'Budget Source'!F741</f>
        <v/>
      </c>
      <c r="G741" s="45" t="str">
        <f>IF('Budget Source'!G741="Y",'Budget Source'!F741&amp;'Budget Source'!C741&amp;'Budget Source'!D741,'Budget Source'!B741&amp;'Budget Source'!C741&amp;'Budget Source'!D741)</f>
        <v>4544710</v>
      </c>
      <c r="H741" s="45" t="str">
        <f t="shared" si="58"/>
        <v>45447100180</v>
      </c>
      <c r="I741" s="47">
        <f>'Budget Source'!I741</f>
        <v>0.5141</v>
      </c>
      <c r="J741" s="2">
        <f>'Budget Source'!H741</f>
        <v>16436374</v>
      </c>
      <c r="K741" s="2" t="str">
        <f t="shared" si="59"/>
        <v/>
      </c>
    </row>
    <row r="742" spans="1:11" x14ac:dyDescent="0.35">
      <c r="A742" s="45" t="str">
        <f>'Budget Source'!B742</f>
        <v>45</v>
      </c>
      <c r="B742" s="45" t="str">
        <f>'Budget Source'!C742</f>
        <v>4</v>
      </c>
      <c r="C742" s="45" t="str">
        <f>'Budget Source'!D742</f>
        <v>4710</v>
      </c>
      <c r="D742" s="45" t="str">
        <f>'Budget Source'!E742</f>
        <v>0287</v>
      </c>
      <c r="E742" s="45" t="str">
        <f t="shared" si="57"/>
        <v/>
      </c>
      <c r="F742" s="2" t="str">
        <f>'Budget Source'!F742</f>
        <v/>
      </c>
      <c r="G742" s="45" t="str">
        <f>IF('Budget Source'!G742="Y",'Budget Source'!F742&amp;'Budget Source'!C742&amp;'Budget Source'!D742,'Budget Source'!B742&amp;'Budget Source'!C742&amp;'Budget Source'!D742)</f>
        <v>4544710</v>
      </c>
      <c r="H742" s="45" t="str">
        <f t="shared" si="58"/>
        <v>45447100287</v>
      </c>
      <c r="I742" s="47">
        <f>'Budget Source'!I742</f>
        <v>0.25119999999999998</v>
      </c>
      <c r="J742" s="2">
        <f>'Budget Source'!H742</f>
        <v>8746540</v>
      </c>
      <c r="K742" s="2" t="str">
        <f t="shared" si="59"/>
        <v/>
      </c>
    </row>
    <row r="743" spans="1:11" x14ac:dyDescent="0.35">
      <c r="A743" s="45" t="str">
        <f>'Budget Source'!B743</f>
        <v>45</v>
      </c>
      <c r="B743" s="45" t="str">
        <f>'Budget Source'!C743</f>
        <v>4</v>
      </c>
      <c r="C743" s="45" t="str">
        <f>'Budget Source'!D743</f>
        <v>4710</v>
      </c>
      <c r="D743" s="45" t="str">
        <f>'Budget Source'!E743</f>
        <v>3101</v>
      </c>
      <c r="E743" s="45" t="str">
        <f t="shared" si="57"/>
        <v/>
      </c>
      <c r="F743" s="2" t="str">
        <f>'Budget Source'!F743</f>
        <v/>
      </c>
      <c r="G743" s="45" t="str">
        <f>IF('Budget Source'!G743="Y",'Budget Source'!F743&amp;'Budget Source'!C743&amp;'Budget Source'!D743,'Budget Source'!B743&amp;'Budget Source'!C743&amp;'Budget Source'!D743)</f>
        <v>4544710</v>
      </c>
      <c r="H743" s="45" t="str">
        <f t="shared" si="58"/>
        <v>45447103101</v>
      </c>
      <c r="I743" s="47">
        <f>'Budget Source'!I743</f>
        <v>0</v>
      </c>
      <c r="J743" s="2">
        <f>'Budget Source'!H743</f>
        <v>0</v>
      </c>
      <c r="K743" s="2" t="str">
        <f t="shared" si="59"/>
        <v/>
      </c>
    </row>
    <row r="744" spans="1:11" x14ac:dyDescent="0.35">
      <c r="A744" s="45" t="str">
        <f>'Budget Source'!B744</f>
        <v>45</v>
      </c>
      <c r="B744" s="45" t="str">
        <f>'Budget Source'!C744</f>
        <v>4</v>
      </c>
      <c r="C744" s="45" t="str">
        <f>'Budget Source'!D744</f>
        <v>4710</v>
      </c>
      <c r="D744" s="45" t="str">
        <f>'Budget Source'!E744</f>
        <v>3300</v>
      </c>
      <c r="E744" s="45" t="str">
        <f t="shared" si="57"/>
        <v/>
      </c>
      <c r="F744" s="2" t="str">
        <f>'Budget Source'!F744</f>
        <v/>
      </c>
      <c r="G744" s="45" t="str">
        <f>IF('Budget Source'!G744="Y",'Budget Source'!F744&amp;'Budget Source'!C744&amp;'Budget Source'!D744,'Budget Source'!B744&amp;'Budget Source'!C744&amp;'Budget Source'!D744)</f>
        <v>4544710</v>
      </c>
      <c r="H744" s="45" t="str">
        <f t="shared" si="58"/>
        <v>45447103300</v>
      </c>
      <c r="I744" s="47">
        <f>'Budget Source'!I744</f>
        <v>0.50780000000000003</v>
      </c>
      <c r="J744" s="2">
        <f>'Budget Source'!H744</f>
        <v>16234955</v>
      </c>
      <c r="K744" s="2" t="str">
        <f t="shared" si="59"/>
        <v/>
      </c>
    </row>
    <row r="745" spans="1:11" x14ac:dyDescent="0.35">
      <c r="A745" s="45" t="str">
        <f>'Budget Source'!B745</f>
        <v>45</v>
      </c>
      <c r="B745" s="45" t="str">
        <f>'Budget Source'!C745</f>
        <v>4</v>
      </c>
      <c r="C745" s="45" t="str">
        <f>'Budget Source'!D745</f>
        <v>4720</v>
      </c>
      <c r="D745" s="45" t="str">
        <f>'Budget Source'!E745</f>
        <v>0180</v>
      </c>
      <c r="E745" s="45" t="str">
        <f t="shared" si="57"/>
        <v>8</v>
      </c>
      <c r="F745" s="2" t="str">
        <f>'Budget Source'!F745</f>
        <v/>
      </c>
      <c r="G745" s="45" t="str">
        <f>IF('Budget Source'!G745="Y",'Budget Source'!F745&amp;'Budget Source'!C745&amp;'Budget Source'!D745,'Budget Source'!B745&amp;'Budget Source'!C745&amp;'Budget Source'!D745)</f>
        <v>4544720</v>
      </c>
      <c r="H745" s="45" t="str">
        <f t="shared" si="58"/>
        <v>45447200180</v>
      </c>
      <c r="I745" s="47">
        <f>'Budget Source'!I745</f>
        <v>0.58389999999999997</v>
      </c>
      <c r="J745" s="2">
        <f>'Budget Source'!H745</f>
        <v>8855217</v>
      </c>
      <c r="K745" s="2" t="str">
        <f t="shared" si="59"/>
        <v/>
      </c>
    </row>
    <row r="746" spans="1:11" x14ac:dyDescent="0.35">
      <c r="A746" s="45" t="str">
        <f>'Budget Source'!B746</f>
        <v>45</v>
      </c>
      <c r="B746" s="45" t="str">
        <f>'Budget Source'!C746</f>
        <v>4</v>
      </c>
      <c r="C746" s="45" t="str">
        <f>'Budget Source'!D746</f>
        <v>4720</v>
      </c>
      <c r="D746" s="45" t="str">
        <f>'Budget Source'!E746</f>
        <v>3101</v>
      </c>
      <c r="E746" s="45" t="str">
        <f t="shared" si="57"/>
        <v/>
      </c>
      <c r="F746" s="2" t="str">
        <f>'Budget Source'!F746</f>
        <v/>
      </c>
      <c r="G746" s="45" t="str">
        <f>IF('Budget Source'!G746="Y",'Budget Source'!F746&amp;'Budget Source'!C746&amp;'Budget Source'!D746,'Budget Source'!B746&amp;'Budget Source'!C746&amp;'Budget Source'!D746)</f>
        <v>4544720</v>
      </c>
      <c r="H746" s="45" t="str">
        <f t="shared" si="58"/>
        <v>45447203101</v>
      </c>
      <c r="I746" s="47">
        <f>'Budget Source'!I746</f>
        <v>0</v>
      </c>
      <c r="J746" s="2">
        <f>'Budget Source'!H746</f>
        <v>0</v>
      </c>
      <c r="K746" s="2" t="str">
        <f t="shared" si="59"/>
        <v/>
      </c>
    </row>
    <row r="747" spans="1:11" x14ac:dyDescent="0.35">
      <c r="A747" s="45" t="str">
        <f>'Budget Source'!B747</f>
        <v>45</v>
      </c>
      <c r="B747" s="45" t="str">
        <f>'Budget Source'!C747</f>
        <v>4</v>
      </c>
      <c r="C747" s="45" t="str">
        <f>'Budget Source'!D747</f>
        <v>4720</v>
      </c>
      <c r="D747" s="45" t="str">
        <f>'Budget Source'!E747</f>
        <v>3300</v>
      </c>
      <c r="E747" s="45" t="str">
        <f t="shared" si="57"/>
        <v/>
      </c>
      <c r="F747" s="2" t="str">
        <f>'Budget Source'!F747</f>
        <v/>
      </c>
      <c r="G747" s="45" t="str">
        <f>IF('Budget Source'!G747="Y",'Budget Source'!F747&amp;'Budget Source'!C747&amp;'Budget Source'!D747,'Budget Source'!B747&amp;'Budget Source'!C747&amp;'Budget Source'!D747)</f>
        <v>4544720</v>
      </c>
      <c r="H747" s="45" t="str">
        <f t="shared" si="58"/>
        <v>45447203300</v>
      </c>
      <c r="I747" s="47">
        <f>'Budget Source'!I747</f>
        <v>0.29320000000000002</v>
      </c>
      <c r="J747" s="2">
        <f>'Budget Source'!H747</f>
        <v>4446565</v>
      </c>
      <c r="K747" s="2" t="str">
        <f t="shared" si="59"/>
        <v/>
      </c>
    </row>
    <row r="748" spans="1:11" x14ac:dyDescent="0.35">
      <c r="A748" s="45" t="str">
        <f>'Budget Source'!B748</f>
        <v>45</v>
      </c>
      <c r="B748" s="45" t="str">
        <f>'Budget Source'!C748</f>
        <v>4</v>
      </c>
      <c r="C748" s="45" t="str">
        <f>'Budget Source'!D748</f>
        <v>4730</v>
      </c>
      <c r="D748" s="45" t="str">
        <f>'Budget Source'!E748</f>
        <v>0022</v>
      </c>
      <c r="E748" s="45" t="str">
        <f t="shared" si="57"/>
        <v/>
      </c>
      <c r="F748" s="2" t="str">
        <f>'Budget Source'!F748</f>
        <v/>
      </c>
      <c r="G748" s="45" t="str">
        <f>IF('Budget Source'!G748="Y",'Budget Source'!F748&amp;'Budget Source'!C748&amp;'Budget Source'!D748,'Budget Source'!B748&amp;'Budget Source'!C748&amp;'Budget Source'!D748)</f>
        <v>4544730</v>
      </c>
      <c r="H748" s="45" t="str">
        <f t="shared" si="58"/>
        <v>45447300022</v>
      </c>
      <c r="I748" s="47">
        <f>'Budget Source'!I748</f>
        <v>0.2404</v>
      </c>
      <c r="J748" s="2">
        <f>'Budget Source'!H748</f>
        <v>2593385</v>
      </c>
      <c r="K748" s="2" t="str">
        <f t="shared" si="59"/>
        <v/>
      </c>
    </row>
    <row r="749" spans="1:11" x14ac:dyDescent="0.35">
      <c r="A749" s="45" t="str">
        <f>'Budget Source'!B749</f>
        <v>45</v>
      </c>
      <c r="B749" s="45" t="str">
        <f>'Budget Source'!C749</f>
        <v>4</v>
      </c>
      <c r="C749" s="45" t="str">
        <f>'Budget Source'!D749</f>
        <v>4730</v>
      </c>
      <c r="D749" s="45" t="str">
        <f>'Budget Source'!E749</f>
        <v>0180</v>
      </c>
      <c r="E749" s="45" t="str">
        <f t="shared" si="57"/>
        <v>8</v>
      </c>
      <c r="F749" s="2" t="str">
        <f>'Budget Source'!F749</f>
        <v/>
      </c>
      <c r="G749" s="45" t="str">
        <f>IF('Budget Source'!G749="Y",'Budget Source'!F749&amp;'Budget Source'!C749&amp;'Budget Source'!D749,'Budget Source'!B749&amp;'Budget Source'!C749&amp;'Budget Source'!D749)</f>
        <v>4544730</v>
      </c>
      <c r="H749" s="45" t="str">
        <f t="shared" si="58"/>
        <v>45447300180</v>
      </c>
      <c r="I749" s="47">
        <f>'Budget Source'!I749</f>
        <v>1.0258</v>
      </c>
      <c r="J749" s="2">
        <f>'Budget Source'!H749</f>
        <v>10609963</v>
      </c>
      <c r="K749" s="2" t="str">
        <f t="shared" si="59"/>
        <v/>
      </c>
    </row>
    <row r="750" spans="1:11" x14ac:dyDescent="0.35">
      <c r="A750" s="45" t="str">
        <f>'Budget Source'!B750</f>
        <v>45</v>
      </c>
      <c r="B750" s="45" t="str">
        <f>'Budget Source'!C750</f>
        <v>4</v>
      </c>
      <c r="C750" s="45" t="str">
        <f>'Budget Source'!D750</f>
        <v>4730</v>
      </c>
      <c r="D750" s="45" t="str">
        <f>'Budget Source'!E750</f>
        <v>0287</v>
      </c>
      <c r="E750" s="45" t="str">
        <f t="shared" si="57"/>
        <v/>
      </c>
      <c r="F750" s="2" t="str">
        <f>'Budget Source'!F750</f>
        <v/>
      </c>
      <c r="G750" s="45" t="str">
        <f>IF('Budget Source'!G750="Y",'Budget Source'!F750&amp;'Budget Source'!C750&amp;'Budget Source'!D750,'Budget Source'!B750&amp;'Budget Source'!C750&amp;'Budget Source'!D750)</f>
        <v>4544730</v>
      </c>
      <c r="H750" s="45" t="str">
        <f t="shared" si="58"/>
        <v>45447300287</v>
      </c>
      <c r="I750" s="47">
        <f>'Budget Source'!I750</f>
        <v>0.16400000000000001</v>
      </c>
      <c r="J750" s="2">
        <f>'Budget Source'!H750</f>
        <v>1769198</v>
      </c>
      <c r="K750" s="2" t="str">
        <f t="shared" si="59"/>
        <v/>
      </c>
    </row>
    <row r="751" spans="1:11" x14ac:dyDescent="0.35">
      <c r="A751" s="45" t="str">
        <f>'Budget Source'!B751</f>
        <v>45</v>
      </c>
      <c r="B751" s="45" t="str">
        <f>'Budget Source'!C751</f>
        <v>4</v>
      </c>
      <c r="C751" s="45" t="str">
        <f>'Budget Source'!D751</f>
        <v>4730</v>
      </c>
      <c r="D751" s="45" t="str">
        <f>'Budget Source'!E751</f>
        <v>3101</v>
      </c>
      <c r="E751" s="45" t="str">
        <f t="shared" si="57"/>
        <v/>
      </c>
      <c r="F751" s="2" t="str">
        <f>'Budget Source'!F751</f>
        <v/>
      </c>
      <c r="G751" s="45" t="str">
        <f>IF('Budget Source'!G751="Y",'Budget Source'!F751&amp;'Budget Source'!C751&amp;'Budget Source'!D751,'Budget Source'!B751&amp;'Budget Source'!C751&amp;'Budget Source'!D751)</f>
        <v>4544730</v>
      </c>
      <c r="H751" s="45" t="str">
        <f t="shared" si="58"/>
        <v>45447303101</v>
      </c>
      <c r="I751" s="47">
        <f>'Budget Source'!I751</f>
        <v>0</v>
      </c>
      <c r="J751" s="2">
        <f>'Budget Source'!H751</f>
        <v>0</v>
      </c>
      <c r="K751" s="2" t="str">
        <f t="shared" si="59"/>
        <v/>
      </c>
    </row>
    <row r="752" spans="1:11" x14ac:dyDescent="0.35">
      <c r="A752" s="45" t="str">
        <f>'Budget Source'!B752</f>
        <v>45</v>
      </c>
      <c r="B752" s="45" t="str">
        <f>'Budget Source'!C752</f>
        <v>4</v>
      </c>
      <c r="C752" s="45" t="str">
        <f>'Budget Source'!D752</f>
        <v>4730</v>
      </c>
      <c r="D752" s="45" t="str">
        <f>'Budget Source'!E752</f>
        <v>3300</v>
      </c>
      <c r="E752" s="45" t="str">
        <f t="shared" si="57"/>
        <v/>
      </c>
      <c r="F752" s="2" t="str">
        <f>'Budget Source'!F752</f>
        <v/>
      </c>
      <c r="G752" s="45" t="str">
        <f>IF('Budget Source'!G752="Y",'Budget Source'!F752&amp;'Budget Source'!C752&amp;'Budget Source'!D752,'Budget Source'!B752&amp;'Budget Source'!C752&amp;'Budget Source'!D752)</f>
        <v>4544730</v>
      </c>
      <c r="H752" s="45" t="str">
        <f t="shared" si="58"/>
        <v>45447303300</v>
      </c>
      <c r="I752" s="47">
        <f>'Budget Source'!I752</f>
        <v>0.41660000000000003</v>
      </c>
      <c r="J752" s="2">
        <f>'Budget Source'!H752</f>
        <v>4308940</v>
      </c>
      <c r="K752" s="2" t="str">
        <f t="shared" si="59"/>
        <v/>
      </c>
    </row>
    <row r="753" spans="1:11" x14ac:dyDescent="0.35">
      <c r="A753" s="45" t="str">
        <f>'Budget Source'!B753</f>
        <v>45</v>
      </c>
      <c r="B753" s="45" t="str">
        <f>'Budget Source'!C753</f>
        <v>4</v>
      </c>
      <c r="C753" s="45" t="str">
        <f>'Budget Source'!D753</f>
        <v>4740</v>
      </c>
      <c r="D753" s="45" t="str">
        <f>'Budget Source'!E753</f>
        <v>0022</v>
      </c>
      <c r="E753" s="45" t="str">
        <f t="shared" si="57"/>
        <v/>
      </c>
      <c r="F753" s="2" t="str">
        <f>'Budget Source'!F753</f>
        <v/>
      </c>
      <c r="G753" s="45" t="str">
        <f>IF('Budget Source'!G753="Y",'Budget Source'!F753&amp;'Budget Source'!C753&amp;'Budget Source'!D753,'Budget Source'!B753&amp;'Budget Source'!C753&amp;'Budget Source'!D753)</f>
        <v>4544740</v>
      </c>
      <c r="H753" s="45" t="str">
        <f t="shared" si="58"/>
        <v>45447400022</v>
      </c>
      <c r="I753" s="47">
        <f>'Budget Source'!I753</f>
        <v>0.41959999999999997</v>
      </c>
      <c r="J753" s="2">
        <f>'Budget Source'!H753</f>
        <v>9908423</v>
      </c>
      <c r="K753" s="2" t="str">
        <f t="shared" si="59"/>
        <v/>
      </c>
    </row>
    <row r="754" spans="1:11" x14ac:dyDescent="0.35">
      <c r="A754" s="45" t="str">
        <f>'Budget Source'!B754</f>
        <v>45</v>
      </c>
      <c r="B754" s="45" t="str">
        <f>'Budget Source'!C754</f>
        <v>4</v>
      </c>
      <c r="C754" s="45" t="str">
        <f>'Budget Source'!D754</f>
        <v>4740</v>
      </c>
      <c r="D754" s="45" t="str">
        <f>'Budget Source'!E754</f>
        <v>0061</v>
      </c>
      <c r="E754" s="45" t="str">
        <f t="shared" si="57"/>
        <v/>
      </c>
      <c r="F754" s="2" t="str">
        <f>'Budget Source'!F754</f>
        <v/>
      </c>
      <c r="G754" s="45" t="str">
        <f>IF('Budget Source'!G754="Y",'Budget Source'!F754&amp;'Budget Source'!C754&amp;'Budget Source'!D754,'Budget Source'!B754&amp;'Budget Source'!C754&amp;'Budget Source'!D754)</f>
        <v>4544740</v>
      </c>
      <c r="H754" s="45" t="str">
        <f t="shared" si="58"/>
        <v>45447400061</v>
      </c>
      <c r="I754" s="47">
        <f>'Budget Source'!I754</f>
        <v>0</v>
      </c>
      <c r="J754" s="2">
        <f>'Budget Source'!H754</f>
        <v>0</v>
      </c>
      <c r="K754" s="2" t="str">
        <f t="shared" si="59"/>
        <v/>
      </c>
    </row>
    <row r="755" spans="1:11" x14ac:dyDescent="0.35">
      <c r="A755" s="45" t="str">
        <f>'Budget Source'!B755</f>
        <v>45</v>
      </c>
      <c r="B755" s="45" t="str">
        <f>'Budget Source'!C755</f>
        <v>4</v>
      </c>
      <c r="C755" s="45" t="str">
        <f>'Budget Source'!D755</f>
        <v>4740</v>
      </c>
      <c r="D755" s="45" t="str">
        <f>'Budget Source'!E755</f>
        <v>0180</v>
      </c>
      <c r="E755" s="45" t="str">
        <f t="shared" si="57"/>
        <v>8</v>
      </c>
      <c r="F755" s="2" t="str">
        <f>'Budget Source'!F755</f>
        <v/>
      </c>
      <c r="G755" s="45" t="str">
        <f>IF('Budget Source'!G755="Y",'Budget Source'!F755&amp;'Budget Source'!C755&amp;'Budget Source'!D755,'Budget Source'!B755&amp;'Budget Source'!C755&amp;'Budget Source'!D755)</f>
        <v>4544740</v>
      </c>
      <c r="H755" s="45" t="str">
        <f t="shared" si="58"/>
        <v>45447400180</v>
      </c>
      <c r="I755" s="47">
        <f>'Budget Source'!I755</f>
        <v>0.36580000000000001</v>
      </c>
      <c r="J755" s="2">
        <f>'Budget Source'!H755</f>
        <v>7258364</v>
      </c>
      <c r="K755" s="2" t="str">
        <f t="shared" si="59"/>
        <v/>
      </c>
    </row>
    <row r="756" spans="1:11" x14ac:dyDescent="0.35">
      <c r="A756" s="45" t="str">
        <f>'Budget Source'!B756</f>
        <v>45</v>
      </c>
      <c r="B756" s="45" t="str">
        <f>'Budget Source'!C756</f>
        <v>4</v>
      </c>
      <c r="C756" s="45" t="str">
        <f>'Budget Source'!D756</f>
        <v>4740</v>
      </c>
      <c r="D756" s="45" t="str">
        <f>'Budget Source'!E756</f>
        <v>0186</v>
      </c>
      <c r="E756" s="45" t="str">
        <f t="shared" si="57"/>
        <v>8</v>
      </c>
      <c r="F756" s="2" t="str">
        <f>'Budget Source'!F756</f>
        <v/>
      </c>
      <c r="G756" s="45" t="str">
        <f>IF('Budget Source'!G756="Y",'Budget Source'!F756&amp;'Budget Source'!C756&amp;'Budget Source'!D756,'Budget Source'!B756&amp;'Budget Source'!C756&amp;'Budget Source'!D756)</f>
        <v>4544740</v>
      </c>
      <c r="H756" s="45" t="str">
        <f t="shared" si="58"/>
        <v>45447400186</v>
      </c>
      <c r="I756" s="47">
        <f>'Budget Source'!I756</f>
        <v>3.09E-2</v>
      </c>
      <c r="J756" s="2">
        <f>'Budget Source'!H756</f>
        <v>613131</v>
      </c>
      <c r="K756" s="2" t="str">
        <f t="shared" si="59"/>
        <v/>
      </c>
    </row>
    <row r="757" spans="1:11" x14ac:dyDescent="0.35">
      <c r="A757" s="45" t="str">
        <f>'Budget Source'!B757</f>
        <v>45</v>
      </c>
      <c r="B757" s="45" t="str">
        <f>'Budget Source'!C757</f>
        <v>4</v>
      </c>
      <c r="C757" s="45" t="str">
        <f>'Budget Source'!D757</f>
        <v>4740</v>
      </c>
      <c r="D757" s="45" t="str">
        <f>'Budget Source'!E757</f>
        <v>0287</v>
      </c>
      <c r="E757" s="45" t="str">
        <f t="shared" si="57"/>
        <v/>
      </c>
      <c r="F757" s="2" t="str">
        <f>'Budget Source'!F757</f>
        <v/>
      </c>
      <c r="G757" s="45" t="str">
        <f>IF('Budget Source'!G757="Y",'Budget Source'!F757&amp;'Budget Source'!C757&amp;'Budget Source'!D757,'Budget Source'!B757&amp;'Budget Source'!C757&amp;'Budget Source'!D757)</f>
        <v>4544740</v>
      </c>
      <c r="H757" s="45" t="str">
        <f t="shared" si="58"/>
        <v>45447400287</v>
      </c>
      <c r="I757" s="47">
        <f>'Budget Source'!I757</f>
        <v>0.17150000000000001</v>
      </c>
      <c r="J757" s="2">
        <f>'Budget Source'!H757</f>
        <v>4049796</v>
      </c>
      <c r="K757" s="2" t="str">
        <f t="shared" si="59"/>
        <v/>
      </c>
    </row>
    <row r="758" spans="1:11" x14ac:dyDescent="0.35">
      <c r="A758" s="45" t="str">
        <f>'Budget Source'!B758</f>
        <v>45</v>
      </c>
      <c r="B758" s="45" t="str">
        <f>'Budget Source'!C758</f>
        <v>4</v>
      </c>
      <c r="C758" s="45" t="str">
        <f>'Budget Source'!D758</f>
        <v>4740</v>
      </c>
      <c r="D758" s="45" t="str">
        <f>'Budget Source'!E758</f>
        <v>3101</v>
      </c>
      <c r="E758" s="45" t="str">
        <f t="shared" si="57"/>
        <v/>
      </c>
      <c r="F758" s="2" t="str">
        <f>'Budget Source'!F758</f>
        <v/>
      </c>
      <c r="G758" s="45" t="str">
        <f>IF('Budget Source'!G758="Y",'Budget Source'!F758&amp;'Budget Source'!C758&amp;'Budget Source'!D758,'Budget Source'!B758&amp;'Budget Source'!C758&amp;'Budget Source'!D758)</f>
        <v>4544740</v>
      </c>
      <c r="H758" s="45" t="str">
        <f t="shared" si="58"/>
        <v>45447403101</v>
      </c>
      <c r="I758" s="47">
        <f>'Budget Source'!I758</f>
        <v>0</v>
      </c>
      <c r="J758" s="2">
        <f>'Budget Source'!H758</f>
        <v>0</v>
      </c>
      <c r="K758" s="2" t="str">
        <f t="shared" si="59"/>
        <v/>
      </c>
    </row>
    <row r="759" spans="1:11" x14ac:dyDescent="0.35">
      <c r="A759" s="45" t="str">
        <f>'Budget Source'!B759</f>
        <v>45</v>
      </c>
      <c r="B759" s="45" t="str">
        <f>'Budget Source'!C759</f>
        <v>4</v>
      </c>
      <c r="C759" s="45" t="str">
        <f>'Budget Source'!D759</f>
        <v>4740</v>
      </c>
      <c r="D759" s="45" t="str">
        <f>'Budget Source'!E759</f>
        <v>3300</v>
      </c>
      <c r="E759" s="45" t="str">
        <f t="shared" si="57"/>
        <v/>
      </c>
      <c r="F759" s="2" t="str">
        <f>'Budget Source'!F759</f>
        <v/>
      </c>
      <c r="G759" s="45" t="str">
        <f>IF('Budget Source'!G759="Y",'Budget Source'!F759&amp;'Budget Source'!C759&amp;'Budget Source'!D759,'Budget Source'!B759&amp;'Budget Source'!C759&amp;'Budget Source'!D759)</f>
        <v>4544740</v>
      </c>
      <c r="H759" s="45" t="str">
        <f t="shared" si="58"/>
        <v>45447403300</v>
      </c>
      <c r="I759" s="47">
        <f>'Budget Source'!I759</f>
        <v>0.31490000000000001</v>
      </c>
      <c r="J759" s="2">
        <f>'Budget Source'!H759</f>
        <v>6248383</v>
      </c>
      <c r="K759" s="2" t="str">
        <f t="shared" si="59"/>
        <v/>
      </c>
    </row>
    <row r="760" spans="1:11" x14ac:dyDescent="0.35">
      <c r="A760" s="45" t="str">
        <f>'Budget Source'!B760</f>
        <v>45</v>
      </c>
      <c r="B760" s="45" t="str">
        <f>'Budget Source'!C760</f>
        <v>4</v>
      </c>
      <c r="C760" s="45" t="str">
        <f>'Budget Source'!D760</f>
        <v>4760</v>
      </c>
      <c r="D760" s="45" t="str">
        <f>'Budget Source'!E760</f>
        <v>0061</v>
      </c>
      <c r="E760" s="45" t="str">
        <f t="shared" si="57"/>
        <v/>
      </c>
      <c r="F760" s="2" t="str">
        <f>'Budget Source'!F760</f>
        <v/>
      </c>
      <c r="G760" s="45" t="str">
        <f>IF('Budget Source'!G760="Y",'Budget Source'!F760&amp;'Budget Source'!C760&amp;'Budget Source'!D760,'Budget Source'!B760&amp;'Budget Source'!C760&amp;'Budget Source'!D760)</f>
        <v>4544760</v>
      </c>
      <c r="H760" s="45" t="str">
        <f t="shared" si="58"/>
        <v>45447600061</v>
      </c>
      <c r="I760" s="47">
        <f>'Budget Source'!I760</f>
        <v>0</v>
      </c>
      <c r="J760" s="2">
        <f>'Budget Source'!H760</f>
        <v>0</v>
      </c>
      <c r="K760" s="2" t="str">
        <f t="shared" si="59"/>
        <v/>
      </c>
    </row>
    <row r="761" spans="1:11" x14ac:dyDescent="0.35">
      <c r="A761" s="45" t="str">
        <f>'Budget Source'!B761</f>
        <v>45</v>
      </c>
      <c r="B761" s="45" t="str">
        <f>'Budget Source'!C761</f>
        <v>4</v>
      </c>
      <c r="C761" s="45" t="str">
        <f>'Budget Source'!D761</f>
        <v>4760</v>
      </c>
      <c r="D761" s="45" t="str">
        <f>'Budget Source'!E761</f>
        <v>0180</v>
      </c>
      <c r="E761" s="45" t="str">
        <f t="shared" si="57"/>
        <v>8</v>
      </c>
      <c r="F761" s="2" t="str">
        <f>'Budget Source'!F761</f>
        <v/>
      </c>
      <c r="G761" s="45" t="str">
        <f>IF('Budget Source'!G761="Y",'Budget Source'!F761&amp;'Budget Source'!C761&amp;'Budget Source'!D761,'Budget Source'!B761&amp;'Budget Source'!C761&amp;'Budget Source'!D761)</f>
        <v>4544760</v>
      </c>
      <c r="H761" s="45" t="str">
        <f t="shared" si="58"/>
        <v>45447600180</v>
      </c>
      <c r="I761" s="47">
        <f>'Budget Source'!I761</f>
        <v>0.1118</v>
      </c>
      <c r="J761" s="2">
        <f>'Budget Source'!H761</f>
        <v>532020</v>
      </c>
      <c r="K761" s="2" t="str">
        <f t="shared" si="59"/>
        <v/>
      </c>
    </row>
    <row r="762" spans="1:11" x14ac:dyDescent="0.35">
      <c r="A762" s="45" t="str">
        <f>'Budget Source'!B762</f>
        <v>45</v>
      </c>
      <c r="B762" s="45" t="str">
        <f>'Budget Source'!C762</f>
        <v>4</v>
      </c>
      <c r="C762" s="45" t="str">
        <f>'Budget Source'!D762</f>
        <v>4760</v>
      </c>
      <c r="D762" s="45" t="str">
        <f>'Budget Source'!E762</f>
        <v>3101</v>
      </c>
      <c r="E762" s="45" t="str">
        <f t="shared" si="57"/>
        <v/>
      </c>
      <c r="F762" s="2" t="str">
        <f>'Budget Source'!F762</f>
        <v/>
      </c>
      <c r="G762" s="45" t="str">
        <f>IF('Budget Source'!G762="Y",'Budget Source'!F762&amp;'Budget Source'!C762&amp;'Budget Source'!D762,'Budget Source'!B762&amp;'Budget Source'!C762&amp;'Budget Source'!D762)</f>
        <v>4544760</v>
      </c>
      <c r="H762" s="45" t="str">
        <f t="shared" si="58"/>
        <v>45447603101</v>
      </c>
      <c r="I762" s="47">
        <f>'Budget Source'!I762</f>
        <v>0</v>
      </c>
      <c r="J762" s="2">
        <f>'Budget Source'!H762</f>
        <v>0</v>
      </c>
      <c r="K762" s="2" t="str">
        <f t="shared" si="59"/>
        <v/>
      </c>
    </row>
    <row r="763" spans="1:11" x14ac:dyDescent="0.35">
      <c r="A763" s="45" t="str">
        <f>'Budget Source'!B763</f>
        <v>45</v>
      </c>
      <c r="B763" s="45" t="str">
        <f>'Budget Source'!C763</f>
        <v>4</v>
      </c>
      <c r="C763" s="45" t="str">
        <f>'Budget Source'!D763</f>
        <v>4760</v>
      </c>
      <c r="D763" s="45" t="str">
        <f>'Budget Source'!E763</f>
        <v>3300</v>
      </c>
      <c r="E763" s="45" t="str">
        <f t="shared" si="57"/>
        <v/>
      </c>
      <c r="F763" s="2" t="str">
        <f>'Budget Source'!F763</f>
        <v/>
      </c>
      <c r="G763" s="45" t="str">
        <f>IF('Budget Source'!G763="Y",'Budget Source'!F763&amp;'Budget Source'!C763&amp;'Budget Source'!D763,'Budget Source'!B763&amp;'Budget Source'!C763&amp;'Budget Source'!D763)</f>
        <v>4544760</v>
      </c>
      <c r="H763" s="45" t="str">
        <f t="shared" si="58"/>
        <v>45447603300</v>
      </c>
      <c r="I763" s="47">
        <f>'Budget Source'!I763</f>
        <v>0.54830000000000001</v>
      </c>
      <c r="J763" s="2">
        <f>'Budget Source'!H763</f>
        <v>2609184</v>
      </c>
      <c r="K763" s="2" t="str">
        <f t="shared" si="59"/>
        <v/>
      </c>
    </row>
    <row r="764" spans="1:11" x14ac:dyDescent="0.35">
      <c r="A764" s="45" t="str">
        <f>'Budget Source'!B764</f>
        <v>46</v>
      </c>
      <c r="B764" s="45" t="str">
        <f>'Budget Source'!C764</f>
        <v>4</v>
      </c>
      <c r="C764" s="45" t="str">
        <f>'Budget Source'!D764</f>
        <v>4805</v>
      </c>
      <c r="D764" s="45" t="str">
        <f>'Budget Source'!E764</f>
        <v>0061</v>
      </c>
      <c r="E764" s="45" t="str">
        <f t="shared" si="57"/>
        <v/>
      </c>
      <c r="F764" s="2" t="str">
        <f>'Budget Source'!F764</f>
        <v>46</v>
      </c>
      <c r="G764" s="45" t="str">
        <f>IF('Budget Source'!G764="Y",'Budget Source'!F764&amp;'Budget Source'!C764&amp;'Budget Source'!D764,'Budget Source'!B764&amp;'Budget Source'!C764&amp;'Budget Source'!D764)</f>
        <v>4644805</v>
      </c>
      <c r="H764" s="45" t="str">
        <f t="shared" si="58"/>
        <v>46448050061</v>
      </c>
      <c r="I764" s="47">
        <f>'Budget Source'!I764</f>
        <v>0</v>
      </c>
      <c r="J764" s="2">
        <f>'Budget Source'!H764</f>
        <v>0</v>
      </c>
      <c r="K764" s="2" t="str">
        <f t="shared" si="59"/>
        <v>Y</v>
      </c>
    </row>
    <row r="765" spans="1:11" x14ac:dyDescent="0.35">
      <c r="A765" s="45" t="str">
        <f>'Budget Source'!B765</f>
        <v>46</v>
      </c>
      <c r="B765" s="45" t="str">
        <f>'Budget Source'!C765</f>
        <v>4</v>
      </c>
      <c r="C765" s="45" t="str">
        <f>'Budget Source'!D765</f>
        <v>4805</v>
      </c>
      <c r="D765" s="45" t="str">
        <f>'Budget Source'!E765</f>
        <v>0180</v>
      </c>
      <c r="E765" s="45" t="str">
        <f t="shared" si="57"/>
        <v>8</v>
      </c>
      <c r="F765" s="2" t="str">
        <f>'Budget Source'!F765</f>
        <v>46</v>
      </c>
      <c r="G765" s="45" t="str">
        <f>IF('Budget Source'!G765="Y",'Budget Source'!F765&amp;'Budget Source'!C765&amp;'Budget Source'!D765,'Budget Source'!B765&amp;'Budget Source'!C765&amp;'Budget Source'!D765)</f>
        <v>4644805</v>
      </c>
      <c r="H765" s="45" t="str">
        <f t="shared" si="58"/>
        <v>46448050180</v>
      </c>
      <c r="I765" s="47">
        <f>'Budget Source'!I765</f>
        <v>0.24970000000000001</v>
      </c>
      <c r="J765" s="2">
        <f>'Budget Source'!H765</f>
        <v>1767169</v>
      </c>
      <c r="K765" s="2" t="str">
        <f t="shared" si="59"/>
        <v>Y</v>
      </c>
    </row>
    <row r="766" spans="1:11" x14ac:dyDescent="0.35">
      <c r="A766" s="45" t="str">
        <f>'Budget Source'!B766</f>
        <v>46</v>
      </c>
      <c r="B766" s="45" t="str">
        <f>'Budget Source'!C766</f>
        <v>4</v>
      </c>
      <c r="C766" s="45" t="str">
        <f>'Budget Source'!D766</f>
        <v>4805</v>
      </c>
      <c r="D766" s="45" t="str">
        <f>'Budget Source'!E766</f>
        <v>0287</v>
      </c>
      <c r="E766" s="45" t="str">
        <f t="shared" si="57"/>
        <v/>
      </c>
      <c r="F766" s="2" t="str">
        <f>'Budget Source'!F766</f>
        <v>46</v>
      </c>
      <c r="G766" s="45" t="str">
        <f>IF('Budget Source'!G766="Y",'Budget Source'!F766&amp;'Budget Source'!C766&amp;'Budget Source'!D766,'Budget Source'!B766&amp;'Budget Source'!C766&amp;'Budget Source'!D766)</f>
        <v>4644805</v>
      </c>
      <c r="H766" s="45" t="str">
        <f t="shared" si="58"/>
        <v>46448050287</v>
      </c>
      <c r="I766" s="47">
        <f>'Budget Source'!I766</f>
        <v>0.25669999999999998</v>
      </c>
      <c r="J766" s="2">
        <f>'Budget Source'!H766</f>
        <v>1858901</v>
      </c>
      <c r="K766" s="2" t="str">
        <f t="shared" si="59"/>
        <v>Y</v>
      </c>
    </row>
    <row r="767" spans="1:11" x14ac:dyDescent="0.35">
      <c r="A767" s="45" t="str">
        <f>'Budget Source'!B767</f>
        <v>46</v>
      </c>
      <c r="B767" s="45" t="str">
        <f>'Budget Source'!C767</f>
        <v>4</v>
      </c>
      <c r="C767" s="45" t="str">
        <f>'Budget Source'!D767</f>
        <v>4805</v>
      </c>
      <c r="D767" s="45" t="str">
        <f>'Budget Source'!E767</f>
        <v>3101</v>
      </c>
      <c r="E767" s="45" t="str">
        <f t="shared" si="57"/>
        <v/>
      </c>
      <c r="F767" s="2" t="str">
        <f>'Budget Source'!F767</f>
        <v>46</v>
      </c>
      <c r="G767" s="45" t="str">
        <f>IF('Budget Source'!G767="Y",'Budget Source'!F767&amp;'Budget Source'!C767&amp;'Budget Source'!D767,'Budget Source'!B767&amp;'Budget Source'!C767&amp;'Budget Source'!D767)</f>
        <v>4644805</v>
      </c>
      <c r="H767" s="45" t="str">
        <f t="shared" si="58"/>
        <v>46448053101</v>
      </c>
      <c r="I767" s="47">
        <f>'Budget Source'!I767</f>
        <v>0</v>
      </c>
      <c r="J767" s="2">
        <f>'Budget Source'!H767</f>
        <v>0</v>
      </c>
      <c r="K767" s="2" t="str">
        <f t="shared" si="59"/>
        <v>Y</v>
      </c>
    </row>
    <row r="768" spans="1:11" x14ac:dyDescent="0.35">
      <c r="A768" s="45" t="str">
        <f>'Budget Source'!B768</f>
        <v>46</v>
      </c>
      <c r="B768" s="45" t="str">
        <f>'Budget Source'!C768</f>
        <v>4</v>
      </c>
      <c r="C768" s="45" t="str">
        <f>'Budget Source'!D768</f>
        <v>4805</v>
      </c>
      <c r="D768" s="45" t="str">
        <f>'Budget Source'!E768</f>
        <v>3300</v>
      </c>
      <c r="E768" s="45" t="str">
        <f t="shared" si="57"/>
        <v/>
      </c>
      <c r="F768" s="2" t="str">
        <f>'Budget Source'!F768</f>
        <v>46</v>
      </c>
      <c r="G768" s="45" t="str">
        <f>IF('Budget Source'!G768="Y",'Budget Source'!F768&amp;'Budget Source'!C768&amp;'Budget Source'!D768,'Budget Source'!B768&amp;'Budget Source'!C768&amp;'Budget Source'!D768)</f>
        <v>4644805</v>
      </c>
      <c r="H768" s="45" t="str">
        <f t="shared" si="58"/>
        <v>46448053300</v>
      </c>
      <c r="I768" s="47">
        <f>'Budget Source'!I768</f>
        <v>0.64570000000000005</v>
      </c>
      <c r="J768" s="2">
        <f>'Budget Source'!H768</f>
        <v>4569728</v>
      </c>
      <c r="K768" s="2" t="str">
        <f t="shared" si="59"/>
        <v>Y</v>
      </c>
    </row>
    <row r="769" spans="1:11" x14ac:dyDescent="0.35">
      <c r="A769" s="45" t="str">
        <f>'Budget Source'!B769</f>
        <v>46</v>
      </c>
      <c r="B769" s="45" t="str">
        <f>'Budget Source'!C769</f>
        <v>4</v>
      </c>
      <c r="C769" s="45" t="str">
        <f>'Budget Source'!D769</f>
        <v>4860</v>
      </c>
      <c r="D769" s="45" t="str">
        <f>'Budget Source'!E769</f>
        <v>0180</v>
      </c>
      <c r="E769" s="45" t="str">
        <f t="shared" si="57"/>
        <v>8</v>
      </c>
      <c r="F769" s="2" t="str">
        <f>'Budget Source'!F769</f>
        <v/>
      </c>
      <c r="G769" s="45" t="str">
        <f>IF('Budget Source'!G769="Y",'Budget Source'!F769&amp;'Budget Source'!C769&amp;'Budget Source'!D769,'Budget Source'!B769&amp;'Budget Source'!C769&amp;'Budget Source'!D769)</f>
        <v>4644860</v>
      </c>
      <c r="H769" s="45" t="str">
        <f t="shared" si="58"/>
        <v>46448600180</v>
      </c>
      <c r="I769" s="47">
        <f>'Budget Source'!I769</f>
        <v>0.47410000000000002</v>
      </c>
      <c r="J769" s="2">
        <f>'Budget Source'!H769</f>
        <v>1226306</v>
      </c>
      <c r="K769" s="2" t="str">
        <f t="shared" si="59"/>
        <v/>
      </c>
    </row>
    <row r="770" spans="1:11" x14ac:dyDescent="0.35">
      <c r="A770" s="45" t="str">
        <f>'Budget Source'!B770</f>
        <v>46</v>
      </c>
      <c r="B770" s="45" t="str">
        <f>'Budget Source'!C770</f>
        <v>4</v>
      </c>
      <c r="C770" s="45" t="str">
        <f>'Budget Source'!D770</f>
        <v>4860</v>
      </c>
      <c r="D770" s="45" t="str">
        <f>'Budget Source'!E770</f>
        <v>0186</v>
      </c>
      <c r="E770" s="45" t="str">
        <f t="shared" si="57"/>
        <v>8</v>
      </c>
      <c r="F770" s="2" t="str">
        <f>'Budget Source'!F770</f>
        <v/>
      </c>
      <c r="G770" s="45" t="str">
        <f>IF('Budget Source'!G770="Y",'Budget Source'!F770&amp;'Budget Source'!C770&amp;'Budget Source'!D770,'Budget Source'!B770&amp;'Budget Source'!C770&amp;'Budget Source'!D770)</f>
        <v>4644860</v>
      </c>
      <c r="H770" s="45" t="str">
        <f t="shared" si="58"/>
        <v>46448600186</v>
      </c>
      <c r="I770" s="47">
        <f>'Budget Source'!I770</f>
        <v>3.3300000000000003E-2</v>
      </c>
      <c r="J770" s="2">
        <f>'Budget Source'!H770</f>
        <v>86134</v>
      </c>
      <c r="K770" s="2" t="str">
        <f t="shared" si="59"/>
        <v/>
      </c>
    </row>
    <row r="771" spans="1:11" x14ac:dyDescent="0.35">
      <c r="A771" s="45" t="str">
        <f>'Budget Source'!B771</f>
        <v>46</v>
      </c>
      <c r="B771" s="45" t="str">
        <f>'Budget Source'!C771</f>
        <v>4</v>
      </c>
      <c r="C771" s="45" t="str">
        <f>'Budget Source'!D771</f>
        <v>4860</v>
      </c>
      <c r="D771" s="45" t="str">
        <f>'Budget Source'!E771</f>
        <v>3101</v>
      </c>
      <c r="E771" s="45" t="str">
        <f t="shared" ref="E771:E834" si="60">IF(OR(D771="0187",D771="0287"),"",IF(MID(D771,3,1)="8","8",""))</f>
        <v/>
      </c>
      <c r="F771" s="2" t="str">
        <f>'Budget Source'!F771</f>
        <v/>
      </c>
      <c r="G771" s="45" t="str">
        <f>IF('Budget Source'!G771="Y",'Budget Source'!F771&amp;'Budget Source'!C771&amp;'Budget Source'!D771,'Budget Source'!B771&amp;'Budget Source'!C771&amp;'Budget Source'!D771)</f>
        <v>4644860</v>
      </c>
      <c r="H771" s="45" t="str">
        <f t="shared" ref="H771:H834" si="61">G771&amp;D771</f>
        <v>46448603101</v>
      </c>
      <c r="I771" s="47">
        <f>'Budget Source'!I771</f>
        <v>0</v>
      </c>
      <c r="J771" s="2">
        <f>'Budget Source'!H771</f>
        <v>0</v>
      </c>
      <c r="K771" s="2" t="str">
        <f t="shared" ref="K771:K834" si="62">IF(F771="","",IF(F771=A771,"Y",""))</f>
        <v/>
      </c>
    </row>
    <row r="772" spans="1:11" x14ac:dyDescent="0.35">
      <c r="A772" s="45" t="str">
        <f>'Budget Source'!B772</f>
        <v>46</v>
      </c>
      <c r="B772" s="45" t="str">
        <f>'Budget Source'!C772</f>
        <v>4</v>
      </c>
      <c r="C772" s="45" t="str">
        <f>'Budget Source'!D772</f>
        <v>4860</v>
      </c>
      <c r="D772" s="45" t="str">
        <f>'Budget Source'!E772</f>
        <v>3300</v>
      </c>
      <c r="E772" s="45" t="str">
        <f t="shared" si="60"/>
        <v/>
      </c>
      <c r="F772" s="2" t="str">
        <f>'Budget Source'!F772</f>
        <v/>
      </c>
      <c r="G772" s="45" t="str">
        <f>IF('Budget Source'!G772="Y",'Budget Source'!F772&amp;'Budget Source'!C772&amp;'Budget Source'!D772,'Budget Source'!B772&amp;'Budget Source'!C772&amp;'Budget Source'!D772)</f>
        <v>4644860</v>
      </c>
      <c r="H772" s="45" t="str">
        <f t="shared" si="61"/>
        <v>46448603300</v>
      </c>
      <c r="I772" s="47">
        <f>'Budget Source'!I772</f>
        <v>0.49430000000000002</v>
      </c>
      <c r="J772" s="2">
        <f>'Budget Source'!H772</f>
        <v>1278555</v>
      </c>
      <c r="K772" s="2" t="str">
        <f t="shared" si="62"/>
        <v/>
      </c>
    </row>
    <row r="773" spans="1:11" x14ac:dyDescent="0.35">
      <c r="A773" s="45" t="str">
        <f>'Budget Source'!B773</f>
        <v>46</v>
      </c>
      <c r="B773" s="45" t="str">
        <f>'Budget Source'!C773</f>
        <v>4</v>
      </c>
      <c r="C773" s="45" t="str">
        <f>'Budget Source'!D773</f>
        <v>4915</v>
      </c>
      <c r="D773" s="45" t="str">
        <f>'Budget Source'!E773</f>
        <v>0061</v>
      </c>
      <c r="E773" s="45" t="str">
        <f t="shared" si="60"/>
        <v/>
      </c>
      <c r="F773" s="2" t="str">
        <f>'Budget Source'!F773</f>
        <v/>
      </c>
      <c r="G773" s="45" t="str">
        <f>IF('Budget Source'!G773="Y",'Budget Source'!F773&amp;'Budget Source'!C773&amp;'Budget Source'!D773,'Budget Source'!B773&amp;'Budget Source'!C773&amp;'Budget Source'!D773)</f>
        <v>4644915</v>
      </c>
      <c r="H773" s="45" t="str">
        <f t="shared" si="61"/>
        <v>46449150061</v>
      </c>
      <c r="I773" s="47">
        <f>'Budget Source'!I773</f>
        <v>0</v>
      </c>
      <c r="J773" s="2">
        <f>'Budget Source'!H773</f>
        <v>0</v>
      </c>
      <c r="K773" s="2" t="str">
        <f t="shared" si="62"/>
        <v/>
      </c>
    </row>
    <row r="774" spans="1:11" x14ac:dyDescent="0.35">
      <c r="A774" s="45" t="str">
        <f>'Budget Source'!B774</f>
        <v>46</v>
      </c>
      <c r="B774" s="45" t="str">
        <f>'Budget Source'!C774</f>
        <v>4</v>
      </c>
      <c r="C774" s="45" t="str">
        <f>'Budget Source'!D774</f>
        <v>4915</v>
      </c>
      <c r="D774" s="45" t="str">
        <f>'Budget Source'!E774</f>
        <v>0180</v>
      </c>
      <c r="E774" s="45" t="str">
        <f t="shared" si="60"/>
        <v>8</v>
      </c>
      <c r="F774" s="2" t="str">
        <f>'Budget Source'!F774</f>
        <v/>
      </c>
      <c r="G774" s="45" t="str">
        <f>IF('Budget Source'!G774="Y",'Budget Source'!F774&amp;'Budget Source'!C774&amp;'Budget Source'!D774,'Budget Source'!B774&amp;'Budget Source'!C774&amp;'Budget Source'!D774)</f>
        <v>4644915</v>
      </c>
      <c r="H774" s="45" t="str">
        <f t="shared" si="61"/>
        <v>46449150180</v>
      </c>
      <c r="I774" s="47">
        <f>'Budget Source'!I774</f>
        <v>0.16889999999999999</v>
      </c>
      <c r="J774" s="2">
        <f>'Budget Source'!H774</f>
        <v>412817</v>
      </c>
      <c r="K774" s="2" t="str">
        <f t="shared" si="62"/>
        <v/>
      </c>
    </row>
    <row r="775" spans="1:11" x14ac:dyDescent="0.35">
      <c r="A775" s="45" t="str">
        <f>'Budget Source'!B775</f>
        <v>46</v>
      </c>
      <c r="B775" s="45" t="str">
        <f>'Budget Source'!C775</f>
        <v>4</v>
      </c>
      <c r="C775" s="45" t="str">
        <f>'Budget Source'!D775</f>
        <v>4915</v>
      </c>
      <c r="D775" s="45" t="str">
        <f>'Budget Source'!E775</f>
        <v>3101</v>
      </c>
      <c r="E775" s="45" t="str">
        <f t="shared" si="60"/>
        <v/>
      </c>
      <c r="F775" s="2" t="str">
        <f>'Budget Source'!F775</f>
        <v/>
      </c>
      <c r="G775" s="45" t="str">
        <f>IF('Budget Source'!G775="Y",'Budget Source'!F775&amp;'Budget Source'!C775&amp;'Budget Source'!D775,'Budget Source'!B775&amp;'Budget Source'!C775&amp;'Budget Source'!D775)</f>
        <v>4644915</v>
      </c>
      <c r="H775" s="45" t="str">
        <f t="shared" si="61"/>
        <v>46449153101</v>
      </c>
      <c r="I775" s="47">
        <f>'Budget Source'!I775</f>
        <v>0</v>
      </c>
      <c r="J775" s="2">
        <f>'Budget Source'!H775</f>
        <v>0</v>
      </c>
      <c r="K775" s="2" t="str">
        <f t="shared" si="62"/>
        <v/>
      </c>
    </row>
    <row r="776" spans="1:11" x14ac:dyDescent="0.35">
      <c r="A776" s="45" t="str">
        <f>'Budget Source'!B776</f>
        <v>46</v>
      </c>
      <c r="B776" s="45" t="str">
        <f>'Budget Source'!C776</f>
        <v>4</v>
      </c>
      <c r="C776" s="45" t="str">
        <f>'Budget Source'!D776</f>
        <v>4915</v>
      </c>
      <c r="D776" s="45" t="str">
        <f>'Budget Source'!E776</f>
        <v>3300</v>
      </c>
      <c r="E776" s="45" t="str">
        <f t="shared" si="60"/>
        <v/>
      </c>
      <c r="F776" s="2" t="str">
        <f>'Budget Source'!F776</f>
        <v/>
      </c>
      <c r="G776" s="45" t="str">
        <f>IF('Budget Source'!G776="Y",'Budget Source'!F776&amp;'Budget Source'!C776&amp;'Budget Source'!D776,'Budget Source'!B776&amp;'Budget Source'!C776&amp;'Budget Source'!D776)</f>
        <v>4644915</v>
      </c>
      <c r="H776" s="45" t="str">
        <f t="shared" si="61"/>
        <v>46449153300</v>
      </c>
      <c r="I776" s="47">
        <f>'Budget Source'!I776</f>
        <v>0.53659999999999997</v>
      </c>
      <c r="J776" s="2">
        <f>'Budget Source'!H776</f>
        <v>1311531</v>
      </c>
      <c r="K776" s="2" t="str">
        <f t="shared" si="62"/>
        <v/>
      </c>
    </row>
    <row r="777" spans="1:11" x14ac:dyDescent="0.35">
      <c r="A777" s="45" t="str">
        <f>'Budget Source'!B777</f>
        <v>46</v>
      </c>
      <c r="B777" s="45" t="str">
        <f>'Budget Source'!C777</f>
        <v>4</v>
      </c>
      <c r="C777" s="45" t="str">
        <f>'Budget Source'!D777</f>
        <v>4925</v>
      </c>
      <c r="D777" s="45" t="str">
        <f>'Budget Source'!E777</f>
        <v>0061</v>
      </c>
      <c r="E777" s="45" t="str">
        <f t="shared" si="60"/>
        <v/>
      </c>
      <c r="F777" s="2" t="str">
        <f>'Budget Source'!F777</f>
        <v>46</v>
      </c>
      <c r="G777" s="45" t="str">
        <f>IF('Budget Source'!G777="Y",'Budget Source'!F777&amp;'Budget Source'!C777&amp;'Budget Source'!D777,'Budget Source'!B777&amp;'Budget Source'!C777&amp;'Budget Source'!D777)</f>
        <v>4644925</v>
      </c>
      <c r="H777" s="45" t="str">
        <f t="shared" si="61"/>
        <v>46449250061</v>
      </c>
      <c r="I777" s="47">
        <f>'Budget Source'!I777</f>
        <v>0</v>
      </c>
      <c r="J777" s="2">
        <f>'Budget Source'!H777</f>
        <v>0</v>
      </c>
      <c r="K777" s="2" t="str">
        <f t="shared" si="62"/>
        <v>Y</v>
      </c>
    </row>
    <row r="778" spans="1:11" x14ac:dyDescent="0.35">
      <c r="A778" s="45" t="str">
        <f>'Budget Source'!B778</f>
        <v>46</v>
      </c>
      <c r="B778" s="45" t="str">
        <f>'Budget Source'!C778</f>
        <v>4</v>
      </c>
      <c r="C778" s="45" t="str">
        <f>'Budget Source'!D778</f>
        <v>4925</v>
      </c>
      <c r="D778" s="45" t="str">
        <f>'Budget Source'!E778</f>
        <v>0180</v>
      </c>
      <c r="E778" s="45" t="str">
        <f t="shared" si="60"/>
        <v>8</v>
      </c>
      <c r="F778" s="2" t="str">
        <f>'Budget Source'!F778</f>
        <v>46</v>
      </c>
      <c r="G778" s="45" t="str">
        <f>IF('Budget Source'!G778="Y",'Budget Source'!F778&amp;'Budget Source'!C778&amp;'Budget Source'!D778,'Budget Source'!B778&amp;'Budget Source'!C778&amp;'Budget Source'!D778)</f>
        <v>4644925</v>
      </c>
      <c r="H778" s="45" t="str">
        <f t="shared" si="61"/>
        <v>46449250180</v>
      </c>
      <c r="I778" s="47">
        <f>'Budget Source'!I778</f>
        <v>0.41020000000000001</v>
      </c>
      <c r="J778" s="2">
        <f>'Budget Source'!H778</f>
        <v>12869613</v>
      </c>
      <c r="K778" s="2" t="str">
        <f t="shared" si="62"/>
        <v>Y</v>
      </c>
    </row>
    <row r="779" spans="1:11" x14ac:dyDescent="0.35">
      <c r="A779" s="45" t="str">
        <f>'Budget Source'!B779</f>
        <v>46</v>
      </c>
      <c r="B779" s="45" t="str">
        <f>'Budget Source'!C779</f>
        <v>4</v>
      </c>
      <c r="C779" s="45" t="str">
        <f>'Budget Source'!D779</f>
        <v>4925</v>
      </c>
      <c r="D779" s="45" t="str">
        <f>'Budget Source'!E779</f>
        <v>0186</v>
      </c>
      <c r="E779" s="45" t="str">
        <f t="shared" si="60"/>
        <v>8</v>
      </c>
      <c r="F779" s="2" t="str">
        <f>'Budget Source'!F779</f>
        <v>46</v>
      </c>
      <c r="G779" s="45" t="str">
        <f>IF('Budget Source'!G779="Y",'Budget Source'!F779&amp;'Budget Source'!C779&amp;'Budget Source'!D779,'Budget Source'!B779&amp;'Budget Source'!C779&amp;'Budget Source'!D779)</f>
        <v>4644925</v>
      </c>
      <c r="H779" s="45" t="str">
        <f t="shared" si="61"/>
        <v>46449250186</v>
      </c>
      <c r="I779" s="47">
        <f>'Budget Source'!I779</f>
        <v>2.2599999999999999E-2</v>
      </c>
      <c r="J779" s="2">
        <f>'Budget Source'!H779</f>
        <v>709052</v>
      </c>
      <c r="K779" s="2" t="str">
        <f t="shared" si="62"/>
        <v>Y</v>
      </c>
    </row>
    <row r="780" spans="1:11" x14ac:dyDescent="0.35">
      <c r="A780" s="45" t="str">
        <f>'Budget Source'!B780</f>
        <v>46</v>
      </c>
      <c r="B780" s="45" t="str">
        <f>'Budget Source'!C780</f>
        <v>4</v>
      </c>
      <c r="C780" s="45" t="str">
        <f>'Budget Source'!D780</f>
        <v>4925</v>
      </c>
      <c r="D780" s="45" t="str">
        <f>'Budget Source'!E780</f>
        <v>3101</v>
      </c>
      <c r="E780" s="45" t="str">
        <f t="shared" si="60"/>
        <v/>
      </c>
      <c r="F780" s="2" t="str">
        <f>'Budget Source'!F780</f>
        <v>46</v>
      </c>
      <c r="G780" s="45" t="str">
        <f>IF('Budget Source'!G780="Y",'Budget Source'!F780&amp;'Budget Source'!C780&amp;'Budget Source'!D780,'Budget Source'!B780&amp;'Budget Source'!C780&amp;'Budget Source'!D780)</f>
        <v>4644925</v>
      </c>
      <c r="H780" s="45" t="str">
        <f t="shared" si="61"/>
        <v>46449253101</v>
      </c>
      <c r="I780" s="47">
        <f>'Budget Source'!I780</f>
        <v>0</v>
      </c>
      <c r="J780" s="2">
        <f>'Budget Source'!H780</f>
        <v>0</v>
      </c>
      <c r="K780" s="2" t="str">
        <f t="shared" si="62"/>
        <v>Y</v>
      </c>
    </row>
    <row r="781" spans="1:11" x14ac:dyDescent="0.35">
      <c r="A781" s="45" t="str">
        <f>'Budget Source'!B781</f>
        <v>46</v>
      </c>
      <c r="B781" s="45" t="str">
        <f>'Budget Source'!C781</f>
        <v>4</v>
      </c>
      <c r="C781" s="45" t="str">
        <f>'Budget Source'!D781</f>
        <v>4925</v>
      </c>
      <c r="D781" s="45" t="str">
        <f>'Budget Source'!E781</f>
        <v>3300</v>
      </c>
      <c r="E781" s="45" t="str">
        <f t="shared" si="60"/>
        <v/>
      </c>
      <c r="F781" s="2" t="str">
        <f>'Budget Source'!F781</f>
        <v>46</v>
      </c>
      <c r="G781" s="45" t="str">
        <f>IF('Budget Source'!G781="Y",'Budget Source'!F781&amp;'Budget Source'!C781&amp;'Budget Source'!D781,'Budget Source'!B781&amp;'Budget Source'!C781&amp;'Budget Source'!D781)</f>
        <v>4644925</v>
      </c>
      <c r="H781" s="45" t="str">
        <f t="shared" si="61"/>
        <v>46449253300</v>
      </c>
      <c r="I781" s="47">
        <f>'Budget Source'!I781</f>
        <v>0.3896</v>
      </c>
      <c r="J781" s="2">
        <f>'Budget Source'!H781</f>
        <v>12223309</v>
      </c>
      <c r="K781" s="2" t="str">
        <f t="shared" si="62"/>
        <v>Y</v>
      </c>
    </row>
    <row r="782" spans="1:11" x14ac:dyDescent="0.35">
      <c r="A782" s="45" t="str">
        <f>'Budget Source'!B782</f>
        <v>46</v>
      </c>
      <c r="B782" s="45" t="str">
        <f>'Budget Source'!C782</f>
        <v>4</v>
      </c>
      <c r="C782" s="45" t="str">
        <f>'Budget Source'!D782</f>
        <v>4940</v>
      </c>
      <c r="D782" s="45" t="str">
        <f>'Budget Source'!E782</f>
        <v>0180</v>
      </c>
      <c r="E782" s="45" t="str">
        <f t="shared" si="60"/>
        <v>8</v>
      </c>
      <c r="F782" s="2" t="str">
        <f>'Budget Source'!F782</f>
        <v/>
      </c>
      <c r="G782" s="45" t="str">
        <f>IF('Budget Source'!G782="Y",'Budget Source'!F782&amp;'Budget Source'!C782&amp;'Budget Source'!D782,'Budget Source'!B782&amp;'Budget Source'!C782&amp;'Budget Source'!D782)</f>
        <v>4644940</v>
      </c>
      <c r="H782" s="45" t="str">
        <f t="shared" si="61"/>
        <v>46449400180</v>
      </c>
      <c r="I782" s="47">
        <f>'Budget Source'!I782</f>
        <v>0.48970000000000002</v>
      </c>
      <c r="J782" s="2">
        <f>'Budget Source'!H782</f>
        <v>1458944</v>
      </c>
      <c r="K782" s="2" t="str">
        <f t="shared" si="62"/>
        <v/>
      </c>
    </row>
    <row r="783" spans="1:11" x14ac:dyDescent="0.35">
      <c r="A783" s="45" t="str">
        <f>'Budget Source'!B783</f>
        <v>46</v>
      </c>
      <c r="B783" s="45" t="str">
        <f>'Budget Source'!C783</f>
        <v>4</v>
      </c>
      <c r="C783" s="45" t="str">
        <f>'Budget Source'!D783</f>
        <v>4940</v>
      </c>
      <c r="D783" s="45" t="str">
        <f>'Budget Source'!E783</f>
        <v>0186</v>
      </c>
      <c r="E783" s="45" t="str">
        <f t="shared" si="60"/>
        <v>8</v>
      </c>
      <c r="F783" s="2" t="str">
        <f>'Budget Source'!F783</f>
        <v/>
      </c>
      <c r="G783" s="45" t="str">
        <f>IF('Budget Source'!G783="Y",'Budget Source'!F783&amp;'Budget Source'!C783&amp;'Budget Source'!D783,'Budget Source'!B783&amp;'Budget Source'!C783&amp;'Budget Source'!D783)</f>
        <v>4644940</v>
      </c>
      <c r="H783" s="45" t="str">
        <f t="shared" si="61"/>
        <v>46449400186</v>
      </c>
      <c r="I783" s="47">
        <f>'Budget Source'!I783</f>
        <v>2.4899999999999999E-2</v>
      </c>
      <c r="J783" s="2">
        <f>'Budget Source'!H783</f>
        <v>74184</v>
      </c>
      <c r="K783" s="2" t="str">
        <f t="shared" si="62"/>
        <v/>
      </c>
    </row>
    <row r="784" spans="1:11" x14ac:dyDescent="0.35">
      <c r="A784" s="45" t="str">
        <f>'Budget Source'!B784</f>
        <v>46</v>
      </c>
      <c r="B784" s="45" t="str">
        <f>'Budget Source'!C784</f>
        <v>4</v>
      </c>
      <c r="C784" s="45" t="str">
        <f>'Budget Source'!D784</f>
        <v>4940</v>
      </c>
      <c r="D784" s="45" t="str">
        <f>'Budget Source'!E784</f>
        <v>3101</v>
      </c>
      <c r="E784" s="45" t="str">
        <f t="shared" si="60"/>
        <v/>
      </c>
      <c r="F784" s="2" t="str">
        <f>'Budget Source'!F784</f>
        <v/>
      </c>
      <c r="G784" s="45" t="str">
        <f>IF('Budget Source'!G784="Y",'Budget Source'!F784&amp;'Budget Source'!C784&amp;'Budget Source'!D784,'Budget Source'!B784&amp;'Budget Source'!C784&amp;'Budget Source'!D784)</f>
        <v>4644940</v>
      </c>
      <c r="H784" s="45" t="str">
        <f t="shared" si="61"/>
        <v>46449403101</v>
      </c>
      <c r="I784" s="47">
        <f>'Budget Source'!I784</f>
        <v>0</v>
      </c>
      <c r="J784" s="2">
        <f>'Budget Source'!H784</f>
        <v>0</v>
      </c>
      <c r="K784" s="2" t="str">
        <f t="shared" si="62"/>
        <v/>
      </c>
    </row>
    <row r="785" spans="1:11" x14ac:dyDescent="0.35">
      <c r="A785" s="45" t="str">
        <f>'Budget Source'!B785</f>
        <v>46</v>
      </c>
      <c r="B785" s="45" t="str">
        <f>'Budget Source'!C785</f>
        <v>4</v>
      </c>
      <c r="C785" s="45" t="str">
        <f>'Budget Source'!D785</f>
        <v>4940</v>
      </c>
      <c r="D785" s="45" t="str">
        <f>'Budget Source'!E785</f>
        <v>3300</v>
      </c>
      <c r="E785" s="45" t="str">
        <f t="shared" si="60"/>
        <v/>
      </c>
      <c r="F785" s="2" t="str">
        <f>'Budget Source'!F785</f>
        <v/>
      </c>
      <c r="G785" s="45" t="str">
        <f>IF('Budget Source'!G785="Y",'Budget Source'!F785&amp;'Budget Source'!C785&amp;'Budget Source'!D785,'Budget Source'!B785&amp;'Budget Source'!C785&amp;'Budget Source'!D785)</f>
        <v>4644940</v>
      </c>
      <c r="H785" s="45" t="str">
        <f t="shared" si="61"/>
        <v>46449403300</v>
      </c>
      <c r="I785" s="47">
        <f>'Budget Source'!I785</f>
        <v>0.55010000000000003</v>
      </c>
      <c r="J785" s="2">
        <f>'Budget Source'!H785</f>
        <v>1638892</v>
      </c>
      <c r="K785" s="2" t="str">
        <f t="shared" si="62"/>
        <v/>
      </c>
    </row>
    <row r="786" spans="1:11" x14ac:dyDescent="0.35">
      <c r="A786" s="45" t="str">
        <f>'Budget Source'!B786</f>
        <v>46</v>
      </c>
      <c r="B786" s="45" t="str">
        <f>'Budget Source'!C786</f>
        <v>4</v>
      </c>
      <c r="C786" s="45" t="str">
        <f>'Budget Source'!D786</f>
        <v>4945</v>
      </c>
      <c r="D786" s="45" t="str">
        <f>'Budget Source'!E786</f>
        <v>0180</v>
      </c>
      <c r="E786" s="45" t="str">
        <f t="shared" si="60"/>
        <v>8</v>
      </c>
      <c r="F786" s="2" t="str">
        <f>'Budget Source'!F786</f>
        <v/>
      </c>
      <c r="G786" s="45" t="str">
        <f>IF('Budget Source'!G786="Y",'Budget Source'!F786&amp;'Budget Source'!C786&amp;'Budget Source'!D786,'Budget Source'!B786&amp;'Budget Source'!C786&amp;'Budget Source'!D786)</f>
        <v>4644945</v>
      </c>
      <c r="H786" s="45" t="str">
        <f t="shared" si="61"/>
        <v>46449450180</v>
      </c>
      <c r="I786" s="47">
        <f>'Budget Source'!I786</f>
        <v>0.4415</v>
      </c>
      <c r="J786" s="2">
        <f>'Budget Source'!H786</f>
        <v>8127997</v>
      </c>
      <c r="K786" s="2" t="str">
        <f t="shared" si="62"/>
        <v/>
      </c>
    </row>
    <row r="787" spans="1:11" x14ac:dyDescent="0.35">
      <c r="A787" s="45" t="str">
        <f>'Budget Source'!B787</f>
        <v>46</v>
      </c>
      <c r="B787" s="45" t="str">
        <f>'Budget Source'!C787</f>
        <v>4</v>
      </c>
      <c r="C787" s="45" t="str">
        <f>'Budget Source'!D787</f>
        <v>4945</v>
      </c>
      <c r="D787" s="45" t="str">
        <f>'Budget Source'!E787</f>
        <v>3101</v>
      </c>
      <c r="E787" s="45" t="str">
        <f t="shared" si="60"/>
        <v/>
      </c>
      <c r="F787" s="2" t="str">
        <f>'Budget Source'!F787</f>
        <v/>
      </c>
      <c r="G787" s="45" t="str">
        <f>IF('Budget Source'!G787="Y",'Budget Source'!F787&amp;'Budget Source'!C787&amp;'Budget Source'!D787,'Budget Source'!B787&amp;'Budget Source'!C787&amp;'Budget Source'!D787)</f>
        <v>4644945</v>
      </c>
      <c r="H787" s="45" t="str">
        <f t="shared" si="61"/>
        <v>46449453101</v>
      </c>
      <c r="I787" s="47">
        <f>'Budget Source'!I787</f>
        <v>0</v>
      </c>
      <c r="J787" s="2">
        <f>'Budget Source'!H787</f>
        <v>0</v>
      </c>
      <c r="K787" s="2" t="str">
        <f t="shared" si="62"/>
        <v/>
      </c>
    </row>
    <row r="788" spans="1:11" x14ac:dyDescent="0.35">
      <c r="A788" s="45" t="str">
        <f>'Budget Source'!B788</f>
        <v>46</v>
      </c>
      <c r="B788" s="45" t="str">
        <f>'Budget Source'!C788</f>
        <v>4</v>
      </c>
      <c r="C788" s="45" t="str">
        <f>'Budget Source'!D788</f>
        <v>4945</v>
      </c>
      <c r="D788" s="45" t="str">
        <f>'Budget Source'!E788</f>
        <v>3300</v>
      </c>
      <c r="E788" s="45" t="str">
        <f t="shared" si="60"/>
        <v/>
      </c>
      <c r="F788" s="2" t="str">
        <f>'Budget Source'!F788</f>
        <v/>
      </c>
      <c r="G788" s="45" t="str">
        <f>IF('Budget Source'!G788="Y",'Budget Source'!F788&amp;'Budget Source'!C788&amp;'Budget Source'!D788,'Budget Source'!B788&amp;'Budget Source'!C788&amp;'Budget Source'!D788)</f>
        <v>4644945</v>
      </c>
      <c r="H788" s="45" t="str">
        <f t="shared" si="61"/>
        <v>46449453300</v>
      </c>
      <c r="I788" s="47">
        <f>'Budget Source'!I788</f>
        <v>0.52439999999999998</v>
      </c>
      <c r="J788" s="2">
        <f>'Budget Source'!H788</f>
        <v>9654182</v>
      </c>
      <c r="K788" s="2" t="str">
        <f t="shared" si="62"/>
        <v/>
      </c>
    </row>
    <row r="789" spans="1:11" x14ac:dyDescent="0.35">
      <c r="A789" s="45" t="str">
        <f>'Budget Source'!B789</f>
        <v>46</v>
      </c>
      <c r="B789" s="45" t="str">
        <f>'Budget Source'!C789</f>
        <v>4</v>
      </c>
      <c r="C789" s="45" t="str">
        <f>'Budget Source'!D789</f>
        <v>7150</v>
      </c>
      <c r="D789" s="45" t="str">
        <f>'Budget Source'!E789</f>
        <v>0061</v>
      </c>
      <c r="E789" s="45" t="str">
        <f t="shared" si="60"/>
        <v/>
      </c>
      <c r="F789" s="2" t="str">
        <f>'Budget Source'!F789</f>
        <v>71</v>
      </c>
      <c r="G789" s="45" t="str">
        <f>IF('Budget Source'!G789="Y",'Budget Source'!F789&amp;'Budget Source'!C789&amp;'Budget Source'!D789,'Budget Source'!B789&amp;'Budget Source'!C789&amp;'Budget Source'!D789)</f>
        <v>7147150</v>
      </c>
      <c r="H789" s="45" t="str">
        <f t="shared" si="61"/>
        <v>71471500061</v>
      </c>
      <c r="I789" s="47">
        <f>'Budget Source'!I789</f>
        <v>0</v>
      </c>
      <c r="J789" s="2">
        <f>'Budget Source'!H789</f>
        <v>0</v>
      </c>
      <c r="K789" s="2" t="str">
        <f t="shared" si="62"/>
        <v/>
      </c>
    </row>
    <row r="790" spans="1:11" x14ac:dyDescent="0.35">
      <c r="A790" s="45" t="str">
        <f>'Budget Source'!B790</f>
        <v>46</v>
      </c>
      <c r="B790" s="45" t="str">
        <f>'Budget Source'!C790</f>
        <v>4</v>
      </c>
      <c r="C790" s="45" t="str">
        <f>'Budget Source'!D790</f>
        <v>7150</v>
      </c>
      <c r="D790" s="45" t="str">
        <f>'Budget Source'!E790</f>
        <v>0180</v>
      </c>
      <c r="E790" s="45" t="str">
        <f t="shared" si="60"/>
        <v>8</v>
      </c>
      <c r="F790" s="2" t="str">
        <f>'Budget Source'!F790</f>
        <v>71</v>
      </c>
      <c r="G790" s="45" t="str">
        <f>IF('Budget Source'!G790="Y",'Budget Source'!F790&amp;'Budget Source'!C790&amp;'Budget Source'!D790,'Budget Source'!B790&amp;'Budget Source'!C790&amp;'Budget Source'!D790)</f>
        <v>7147150</v>
      </c>
      <c r="H790" s="45" t="str">
        <f t="shared" si="61"/>
        <v>71471500180</v>
      </c>
      <c r="I790" s="47">
        <f>'Budget Source'!I790</f>
        <v>0.44879999999999998</v>
      </c>
      <c r="J790" s="2">
        <f>'Budget Source'!H790</f>
        <v>113397</v>
      </c>
      <c r="K790" s="2" t="str">
        <f t="shared" si="62"/>
        <v/>
      </c>
    </row>
    <row r="791" spans="1:11" x14ac:dyDescent="0.35">
      <c r="A791" s="45" t="str">
        <f>'Budget Source'!B791</f>
        <v>46</v>
      </c>
      <c r="B791" s="45" t="str">
        <f>'Budget Source'!C791</f>
        <v>4</v>
      </c>
      <c r="C791" s="45" t="str">
        <f>'Budget Source'!D791</f>
        <v>7150</v>
      </c>
      <c r="D791" s="45" t="str">
        <f>'Budget Source'!E791</f>
        <v>3101</v>
      </c>
      <c r="E791" s="45" t="str">
        <f t="shared" si="60"/>
        <v/>
      </c>
      <c r="F791" s="2" t="str">
        <f>'Budget Source'!F791</f>
        <v>71</v>
      </c>
      <c r="G791" s="45" t="str">
        <f>IF('Budget Source'!G791="Y",'Budget Source'!F791&amp;'Budget Source'!C791&amp;'Budget Source'!D791,'Budget Source'!B791&amp;'Budget Source'!C791&amp;'Budget Source'!D791)</f>
        <v>7147150</v>
      </c>
      <c r="H791" s="45" t="str">
        <f t="shared" si="61"/>
        <v>71471503101</v>
      </c>
      <c r="I791" s="47">
        <f>'Budget Source'!I791</f>
        <v>0</v>
      </c>
      <c r="J791" s="2">
        <f>'Budget Source'!H791</f>
        <v>0</v>
      </c>
      <c r="K791" s="2" t="str">
        <f t="shared" si="62"/>
        <v/>
      </c>
    </row>
    <row r="792" spans="1:11" x14ac:dyDescent="0.35">
      <c r="A792" s="45" t="str">
        <f>'Budget Source'!B792</f>
        <v>46</v>
      </c>
      <c r="B792" s="45" t="str">
        <f>'Budget Source'!C792</f>
        <v>4</v>
      </c>
      <c r="C792" s="45" t="str">
        <f>'Budget Source'!D792</f>
        <v>7150</v>
      </c>
      <c r="D792" s="45" t="str">
        <f>'Budget Source'!E792</f>
        <v>3300</v>
      </c>
      <c r="E792" s="45" t="str">
        <f t="shared" si="60"/>
        <v/>
      </c>
      <c r="F792" s="2" t="str">
        <f>'Budget Source'!F792</f>
        <v>71</v>
      </c>
      <c r="G792" s="45" t="str">
        <f>IF('Budget Source'!G792="Y",'Budget Source'!F792&amp;'Budget Source'!C792&amp;'Budget Source'!D792,'Budget Source'!B792&amp;'Budget Source'!C792&amp;'Budget Source'!D792)</f>
        <v>7147150</v>
      </c>
      <c r="H792" s="45" t="str">
        <f t="shared" si="61"/>
        <v>71471503300</v>
      </c>
      <c r="I792" s="47">
        <f>'Budget Source'!I792</f>
        <v>0.55640000000000001</v>
      </c>
      <c r="J792" s="2">
        <f>'Budget Source'!H792</f>
        <v>140584</v>
      </c>
      <c r="K792" s="2" t="str">
        <f t="shared" si="62"/>
        <v/>
      </c>
    </row>
    <row r="793" spans="1:11" x14ac:dyDescent="0.35">
      <c r="A793" s="45" t="str">
        <f>'Budget Source'!B793</f>
        <v>47</v>
      </c>
      <c r="B793" s="45" t="str">
        <f>'Budget Source'!C793</f>
        <v>4</v>
      </c>
      <c r="C793" s="45" t="str">
        <f>'Budget Source'!D793</f>
        <v>5075</v>
      </c>
      <c r="D793" s="45" t="str">
        <f>'Budget Source'!E793</f>
        <v>0061</v>
      </c>
      <c r="E793" s="45" t="str">
        <f t="shared" si="60"/>
        <v/>
      </c>
      <c r="F793" s="2" t="str">
        <f>'Budget Source'!F793</f>
        <v/>
      </c>
      <c r="G793" s="45" t="str">
        <f>IF('Budget Source'!G793="Y",'Budget Source'!F793&amp;'Budget Source'!C793&amp;'Budget Source'!D793,'Budget Source'!B793&amp;'Budget Source'!C793&amp;'Budget Source'!D793)</f>
        <v>4745075</v>
      </c>
      <c r="H793" s="45" t="str">
        <f t="shared" si="61"/>
        <v>47450750061</v>
      </c>
      <c r="I793" s="47">
        <f>'Budget Source'!I793</f>
        <v>0</v>
      </c>
      <c r="J793" s="2">
        <f>'Budget Source'!H793</f>
        <v>0</v>
      </c>
      <c r="K793" s="2" t="str">
        <f t="shared" si="62"/>
        <v/>
      </c>
    </row>
    <row r="794" spans="1:11" x14ac:dyDescent="0.35">
      <c r="A794" s="45" t="str">
        <f>'Budget Source'!B794</f>
        <v>47</v>
      </c>
      <c r="B794" s="45" t="str">
        <f>'Budget Source'!C794</f>
        <v>4</v>
      </c>
      <c r="C794" s="45" t="str">
        <f>'Budget Source'!D794</f>
        <v>5075</v>
      </c>
      <c r="D794" s="45" t="str">
        <f>'Budget Source'!E794</f>
        <v>0180</v>
      </c>
      <c r="E794" s="45" t="str">
        <f t="shared" si="60"/>
        <v>8</v>
      </c>
      <c r="F794" s="2" t="str">
        <f>'Budget Source'!F794</f>
        <v/>
      </c>
      <c r="G794" s="45" t="str">
        <f>IF('Budget Source'!G794="Y",'Budget Source'!F794&amp;'Budget Source'!C794&amp;'Budget Source'!D794,'Budget Source'!B794&amp;'Budget Source'!C794&amp;'Budget Source'!D794)</f>
        <v>4745075</v>
      </c>
      <c r="H794" s="45" t="str">
        <f t="shared" si="61"/>
        <v>47450750180</v>
      </c>
      <c r="I794" s="47">
        <f>'Budget Source'!I794</f>
        <v>0.39</v>
      </c>
      <c r="J794" s="2">
        <f>'Budget Source'!H794</f>
        <v>5901309</v>
      </c>
      <c r="K794" s="2" t="str">
        <f t="shared" si="62"/>
        <v/>
      </c>
    </row>
    <row r="795" spans="1:11" x14ac:dyDescent="0.35">
      <c r="A795" s="45" t="str">
        <f>'Budget Source'!B795</f>
        <v>47</v>
      </c>
      <c r="B795" s="45" t="str">
        <f>'Budget Source'!C795</f>
        <v>4</v>
      </c>
      <c r="C795" s="45" t="str">
        <f>'Budget Source'!D795</f>
        <v>5075</v>
      </c>
      <c r="D795" s="45" t="str">
        <f>'Budget Source'!E795</f>
        <v>0186</v>
      </c>
      <c r="E795" s="45" t="str">
        <f t="shared" si="60"/>
        <v>8</v>
      </c>
      <c r="F795" s="2" t="str">
        <f>'Budget Source'!F795</f>
        <v/>
      </c>
      <c r="G795" s="45" t="str">
        <f>IF('Budget Source'!G795="Y",'Budget Source'!F795&amp;'Budget Source'!C795&amp;'Budget Source'!D795,'Budget Source'!B795&amp;'Budget Source'!C795&amp;'Budget Source'!D795)</f>
        <v>4745075</v>
      </c>
      <c r="H795" s="45" t="str">
        <f t="shared" si="61"/>
        <v>47450750186</v>
      </c>
      <c r="I795" s="47">
        <f>'Budget Source'!I795</f>
        <v>3.2000000000000002E-3</v>
      </c>
      <c r="J795" s="2">
        <f>'Budget Source'!H795</f>
        <v>48421</v>
      </c>
      <c r="K795" s="2" t="str">
        <f t="shared" si="62"/>
        <v/>
      </c>
    </row>
    <row r="796" spans="1:11" x14ac:dyDescent="0.35">
      <c r="A796" s="45" t="str">
        <f>'Budget Source'!B796</f>
        <v>47</v>
      </c>
      <c r="B796" s="45" t="str">
        <f>'Budget Source'!C796</f>
        <v>4</v>
      </c>
      <c r="C796" s="45" t="str">
        <f>'Budget Source'!D796</f>
        <v>5075</v>
      </c>
      <c r="D796" s="45" t="str">
        <f>'Budget Source'!E796</f>
        <v>3101</v>
      </c>
      <c r="E796" s="45" t="str">
        <f t="shared" si="60"/>
        <v/>
      </c>
      <c r="F796" s="2" t="str">
        <f>'Budget Source'!F796</f>
        <v/>
      </c>
      <c r="G796" s="45" t="str">
        <f>IF('Budget Source'!G796="Y",'Budget Source'!F796&amp;'Budget Source'!C796&amp;'Budget Source'!D796,'Budget Source'!B796&amp;'Budget Source'!C796&amp;'Budget Source'!D796)</f>
        <v>4745075</v>
      </c>
      <c r="H796" s="45" t="str">
        <f t="shared" si="61"/>
        <v>47450753101</v>
      </c>
      <c r="I796" s="47">
        <f>'Budget Source'!I796</f>
        <v>0</v>
      </c>
      <c r="J796" s="2">
        <f>'Budget Source'!H796</f>
        <v>0</v>
      </c>
      <c r="K796" s="2" t="str">
        <f t="shared" si="62"/>
        <v/>
      </c>
    </row>
    <row r="797" spans="1:11" x14ac:dyDescent="0.35">
      <c r="A797" s="45" t="str">
        <f>'Budget Source'!B797</f>
        <v>47</v>
      </c>
      <c r="B797" s="45" t="str">
        <f>'Budget Source'!C797</f>
        <v>4</v>
      </c>
      <c r="C797" s="45" t="str">
        <f>'Budget Source'!D797</f>
        <v>5075</v>
      </c>
      <c r="D797" s="45" t="str">
        <f>'Budget Source'!E797</f>
        <v>3300</v>
      </c>
      <c r="E797" s="45" t="str">
        <f t="shared" si="60"/>
        <v/>
      </c>
      <c r="F797" s="2" t="str">
        <f>'Budget Source'!F797</f>
        <v/>
      </c>
      <c r="G797" s="45" t="str">
        <f>IF('Budget Source'!G797="Y",'Budget Source'!F797&amp;'Budget Source'!C797&amp;'Budget Source'!D797,'Budget Source'!B797&amp;'Budget Source'!C797&amp;'Budget Source'!D797)</f>
        <v>4745075</v>
      </c>
      <c r="H797" s="45" t="str">
        <f t="shared" si="61"/>
        <v>47450753300</v>
      </c>
      <c r="I797" s="47">
        <f>'Budget Source'!I797</f>
        <v>0.60450000000000004</v>
      </c>
      <c r="J797" s="2">
        <f>'Budget Source'!H797</f>
        <v>9147029</v>
      </c>
      <c r="K797" s="2" t="str">
        <f t="shared" si="62"/>
        <v/>
      </c>
    </row>
    <row r="798" spans="1:11" x14ac:dyDescent="0.35">
      <c r="A798" s="45" t="str">
        <f>'Budget Source'!B798</f>
        <v>47</v>
      </c>
      <c r="B798" s="45" t="str">
        <f>'Budget Source'!C798</f>
        <v>4</v>
      </c>
      <c r="C798" s="45" t="str">
        <f>'Budget Source'!D798</f>
        <v>5085</v>
      </c>
      <c r="D798" s="45" t="str">
        <f>'Budget Source'!E798</f>
        <v>0061</v>
      </c>
      <c r="E798" s="45" t="str">
        <f t="shared" si="60"/>
        <v/>
      </c>
      <c r="F798" s="2" t="str">
        <f>'Budget Source'!F798</f>
        <v/>
      </c>
      <c r="G798" s="45" t="str">
        <f>IF('Budget Source'!G798="Y",'Budget Source'!F798&amp;'Budget Source'!C798&amp;'Budget Source'!D798,'Budget Source'!B798&amp;'Budget Source'!C798&amp;'Budget Source'!D798)</f>
        <v>4745085</v>
      </c>
      <c r="H798" s="45" t="str">
        <f t="shared" si="61"/>
        <v>47450850061</v>
      </c>
      <c r="I798" s="47">
        <f>'Budget Source'!I798</f>
        <v>0</v>
      </c>
      <c r="J798" s="2">
        <f>'Budget Source'!H798</f>
        <v>0</v>
      </c>
      <c r="K798" s="2" t="str">
        <f t="shared" si="62"/>
        <v/>
      </c>
    </row>
    <row r="799" spans="1:11" x14ac:dyDescent="0.35">
      <c r="A799" s="45" t="str">
        <f>'Budget Source'!B799</f>
        <v>47</v>
      </c>
      <c r="B799" s="45" t="str">
        <f>'Budget Source'!C799</f>
        <v>4</v>
      </c>
      <c r="C799" s="45" t="str">
        <f>'Budget Source'!D799</f>
        <v>5085</v>
      </c>
      <c r="D799" s="45" t="str">
        <f>'Budget Source'!E799</f>
        <v>0180</v>
      </c>
      <c r="E799" s="45" t="str">
        <f t="shared" si="60"/>
        <v>8</v>
      </c>
      <c r="F799" s="2" t="str">
        <f>'Budget Source'!F799</f>
        <v/>
      </c>
      <c r="G799" s="45" t="str">
        <f>IF('Budget Source'!G799="Y",'Budget Source'!F799&amp;'Budget Source'!C799&amp;'Budget Source'!D799,'Budget Source'!B799&amp;'Budget Source'!C799&amp;'Budget Source'!D799)</f>
        <v>4745085</v>
      </c>
      <c r="H799" s="45" t="str">
        <f t="shared" si="61"/>
        <v>47450850180</v>
      </c>
      <c r="I799" s="47">
        <f>'Budget Source'!I799</f>
        <v>0.65139999999999998</v>
      </c>
      <c r="J799" s="2">
        <f>'Budget Source'!H799</f>
        <v>3363394</v>
      </c>
      <c r="K799" s="2" t="str">
        <f t="shared" si="62"/>
        <v/>
      </c>
    </row>
    <row r="800" spans="1:11" x14ac:dyDescent="0.35">
      <c r="A800" s="45" t="str">
        <f>'Budget Source'!B800</f>
        <v>47</v>
      </c>
      <c r="B800" s="45" t="str">
        <f>'Budget Source'!C800</f>
        <v>4</v>
      </c>
      <c r="C800" s="45" t="str">
        <f>'Budget Source'!D800</f>
        <v>5085</v>
      </c>
      <c r="D800" s="45" t="str">
        <f>'Budget Source'!E800</f>
        <v>3101</v>
      </c>
      <c r="E800" s="45" t="str">
        <f t="shared" si="60"/>
        <v/>
      </c>
      <c r="F800" s="2" t="str">
        <f>'Budget Source'!F800</f>
        <v/>
      </c>
      <c r="G800" s="45" t="str">
        <f>IF('Budget Source'!G800="Y",'Budget Source'!F800&amp;'Budget Source'!C800&amp;'Budget Source'!D800,'Budget Source'!B800&amp;'Budget Source'!C800&amp;'Budget Source'!D800)</f>
        <v>4745085</v>
      </c>
      <c r="H800" s="45" t="str">
        <f t="shared" si="61"/>
        <v>47450853101</v>
      </c>
      <c r="I800" s="47">
        <f>'Budget Source'!I800</f>
        <v>0</v>
      </c>
      <c r="J800" s="2">
        <f>'Budget Source'!H800</f>
        <v>0</v>
      </c>
      <c r="K800" s="2" t="str">
        <f t="shared" si="62"/>
        <v/>
      </c>
    </row>
    <row r="801" spans="1:11" x14ac:dyDescent="0.35">
      <c r="A801" s="45" t="str">
        <f>'Budget Source'!B801</f>
        <v>47</v>
      </c>
      <c r="B801" s="45" t="str">
        <f>'Budget Source'!C801</f>
        <v>4</v>
      </c>
      <c r="C801" s="45" t="str">
        <f>'Budget Source'!D801</f>
        <v>5085</v>
      </c>
      <c r="D801" s="45" t="str">
        <f>'Budget Source'!E801</f>
        <v>3300</v>
      </c>
      <c r="E801" s="45" t="str">
        <f t="shared" si="60"/>
        <v/>
      </c>
      <c r="F801" s="2" t="str">
        <f>'Budget Source'!F801</f>
        <v/>
      </c>
      <c r="G801" s="45" t="str">
        <f>IF('Budget Source'!G801="Y",'Budget Source'!F801&amp;'Budget Source'!C801&amp;'Budget Source'!D801,'Budget Source'!B801&amp;'Budget Source'!C801&amp;'Budget Source'!D801)</f>
        <v>4745085</v>
      </c>
      <c r="H801" s="45" t="str">
        <f t="shared" si="61"/>
        <v>47450853300</v>
      </c>
      <c r="I801" s="47">
        <f>'Budget Source'!I801</f>
        <v>0.62070000000000003</v>
      </c>
      <c r="J801" s="2">
        <f>'Budget Source'!H801</f>
        <v>3204880</v>
      </c>
      <c r="K801" s="2" t="str">
        <f t="shared" si="62"/>
        <v/>
      </c>
    </row>
    <row r="802" spans="1:11" x14ac:dyDescent="0.35">
      <c r="A802" s="45" t="str">
        <f>'Budget Source'!B802</f>
        <v>48</v>
      </c>
      <c r="B802" s="45" t="str">
        <f>'Budget Source'!C802</f>
        <v>4</v>
      </c>
      <c r="C802" s="45" t="str">
        <f>'Budget Source'!D802</f>
        <v>2825</v>
      </c>
      <c r="D802" s="45" t="str">
        <f>'Budget Source'!E802</f>
        <v>0061</v>
      </c>
      <c r="E802" s="45" t="str">
        <f t="shared" si="60"/>
        <v/>
      </c>
      <c r="F802" s="2" t="str">
        <f>'Budget Source'!F802</f>
        <v>27</v>
      </c>
      <c r="G802" s="45" t="str">
        <f>IF('Budget Source'!G802="Y",'Budget Source'!F802&amp;'Budget Source'!C802&amp;'Budget Source'!D802,'Budget Source'!B802&amp;'Budget Source'!C802&amp;'Budget Source'!D802)</f>
        <v>2742825</v>
      </c>
      <c r="H802" s="45" t="str">
        <f t="shared" si="61"/>
        <v>27428250061</v>
      </c>
      <c r="I802" s="47">
        <f>'Budget Source'!I802</f>
        <v>0</v>
      </c>
      <c r="J802" s="2">
        <f>'Budget Source'!H802</f>
        <v>0</v>
      </c>
      <c r="K802" s="2" t="str">
        <f t="shared" si="62"/>
        <v/>
      </c>
    </row>
    <row r="803" spans="1:11" x14ac:dyDescent="0.35">
      <c r="A803" s="45" t="str">
        <f>'Budget Source'!B803</f>
        <v>48</v>
      </c>
      <c r="B803" s="45" t="str">
        <f>'Budget Source'!C803</f>
        <v>4</v>
      </c>
      <c r="C803" s="45" t="str">
        <f>'Budget Source'!D803</f>
        <v>2825</v>
      </c>
      <c r="D803" s="45" t="str">
        <f>'Budget Source'!E803</f>
        <v>0180</v>
      </c>
      <c r="E803" s="45" t="str">
        <f t="shared" si="60"/>
        <v>8</v>
      </c>
      <c r="F803" s="2" t="str">
        <f>'Budget Source'!F803</f>
        <v>27</v>
      </c>
      <c r="G803" s="45" t="str">
        <f>IF('Budget Source'!G803="Y",'Budget Source'!F803&amp;'Budget Source'!C803&amp;'Budget Source'!D803,'Budget Source'!B803&amp;'Budget Source'!C803&amp;'Budget Source'!D803)</f>
        <v>2742825</v>
      </c>
      <c r="H803" s="45" t="str">
        <f t="shared" si="61"/>
        <v>27428250180</v>
      </c>
      <c r="I803" s="47">
        <f>'Budget Source'!I803</f>
        <v>0.34360000000000002</v>
      </c>
      <c r="J803" s="2">
        <f>'Budget Source'!H803</f>
        <v>821264</v>
      </c>
      <c r="K803" s="2" t="str">
        <f t="shared" si="62"/>
        <v/>
      </c>
    </row>
    <row r="804" spans="1:11" x14ac:dyDescent="0.35">
      <c r="A804" s="45" t="str">
        <f>'Budget Source'!B804</f>
        <v>48</v>
      </c>
      <c r="B804" s="45" t="str">
        <f>'Budget Source'!C804</f>
        <v>4</v>
      </c>
      <c r="C804" s="45" t="str">
        <f>'Budget Source'!D804</f>
        <v>2825</v>
      </c>
      <c r="D804" s="45" t="str">
        <f>'Budget Source'!E804</f>
        <v>3101</v>
      </c>
      <c r="E804" s="45" t="str">
        <f t="shared" si="60"/>
        <v/>
      </c>
      <c r="F804" s="2" t="str">
        <f>'Budget Source'!F804</f>
        <v>27</v>
      </c>
      <c r="G804" s="45" t="str">
        <f>IF('Budget Source'!G804="Y",'Budget Source'!F804&amp;'Budget Source'!C804&amp;'Budget Source'!D804,'Budget Source'!B804&amp;'Budget Source'!C804&amp;'Budget Source'!D804)</f>
        <v>2742825</v>
      </c>
      <c r="H804" s="45" t="str">
        <f t="shared" si="61"/>
        <v>27428253101</v>
      </c>
      <c r="I804" s="47">
        <f>'Budget Source'!I804</f>
        <v>0</v>
      </c>
      <c r="J804" s="2">
        <f>'Budget Source'!H804</f>
        <v>0</v>
      </c>
      <c r="K804" s="2" t="str">
        <f t="shared" si="62"/>
        <v/>
      </c>
    </row>
    <row r="805" spans="1:11" x14ac:dyDescent="0.35">
      <c r="A805" s="45" t="str">
        <f>'Budget Source'!B805</f>
        <v>48</v>
      </c>
      <c r="B805" s="45" t="str">
        <f>'Budget Source'!C805</f>
        <v>4</v>
      </c>
      <c r="C805" s="45" t="str">
        <f>'Budget Source'!D805</f>
        <v>2825</v>
      </c>
      <c r="D805" s="45" t="str">
        <f>'Budget Source'!E805</f>
        <v>3300</v>
      </c>
      <c r="E805" s="45" t="str">
        <f t="shared" si="60"/>
        <v/>
      </c>
      <c r="F805" s="2" t="str">
        <f>'Budget Source'!F805</f>
        <v>27</v>
      </c>
      <c r="G805" s="45" t="str">
        <f>IF('Budget Source'!G805="Y",'Budget Source'!F805&amp;'Budget Source'!C805&amp;'Budget Source'!D805,'Budget Source'!B805&amp;'Budget Source'!C805&amp;'Budget Source'!D805)</f>
        <v>2742825</v>
      </c>
      <c r="H805" s="45" t="str">
        <f t="shared" si="61"/>
        <v>27428253300</v>
      </c>
      <c r="I805" s="47">
        <f>'Budget Source'!I805</f>
        <v>0.57569999999999999</v>
      </c>
      <c r="J805" s="2">
        <f>'Budget Source'!H805</f>
        <v>1376024</v>
      </c>
      <c r="K805" s="2" t="str">
        <f t="shared" si="62"/>
        <v/>
      </c>
    </row>
    <row r="806" spans="1:11" x14ac:dyDescent="0.35">
      <c r="A806" s="45" t="str">
        <f>'Budget Source'!B806</f>
        <v>48</v>
      </c>
      <c r="B806" s="45" t="str">
        <f>'Budget Source'!C806</f>
        <v>4</v>
      </c>
      <c r="C806" s="45" t="str">
        <f>'Budget Source'!D806</f>
        <v>5245</v>
      </c>
      <c r="D806" s="45" t="str">
        <f>'Budget Source'!E806</f>
        <v>0180</v>
      </c>
      <c r="E806" s="45" t="str">
        <f t="shared" si="60"/>
        <v>8</v>
      </c>
      <c r="F806" s="2" t="str">
        <f>'Budget Source'!F806</f>
        <v/>
      </c>
      <c r="G806" s="45" t="str">
        <f>IF('Budget Source'!G806="Y",'Budget Source'!F806&amp;'Budget Source'!C806&amp;'Budget Source'!D806,'Budget Source'!B806&amp;'Budget Source'!C806&amp;'Budget Source'!D806)</f>
        <v>4845245</v>
      </c>
      <c r="H806" s="45" t="str">
        <f t="shared" si="61"/>
        <v>48452450180</v>
      </c>
      <c r="I806" s="47">
        <f>'Budget Source'!I806</f>
        <v>0.81810000000000005</v>
      </c>
      <c r="J806" s="2">
        <f>'Budget Source'!H806</f>
        <v>5018348</v>
      </c>
      <c r="K806" s="2" t="str">
        <f t="shared" si="62"/>
        <v/>
      </c>
    </row>
    <row r="807" spans="1:11" x14ac:dyDescent="0.35">
      <c r="A807" s="45" t="str">
        <f>'Budget Source'!B807</f>
        <v>48</v>
      </c>
      <c r="B807" s="45" t="str">
        <f>'Budget Source'!C807</f>
        <v>4</v>
      </c>
      <c r="C807" s="45" t="str">
        <f>'Budget Source'!D807</f>
        <v>5245</v>
      </c>
      <c r="D807" s="45" t="str">
        <f>'Budget Source'!E807</f>
        <v>3101</v>
      </c>
      <c r="E807" s="45" t="str">
        <f t="shared" si="60"/>
        <v/>
      </c>
      <c r="F807" s="2" t="str">
        <f>'Budget Source'!F807</f>
        <v/>
      </c>
      <c r="G807" s="45" t="str">
        <f>IF('Budget Source'!G807="Y",'Budget Source'!F807&amp;'Budget Source'!C807&amp;'Budget Source'!D807,'Budget Source'!B807&amp;'Budget Source'!C807&amp;'Budget Source'!D807)</f>
        <v>4845245</v>
      </c>
      <c r="H807" s="45" t="str">
        <f t="shared" si="61"/>
        <v>48452453101</v>
      </c>
      <c r="I807" s="47">
        <f>'Budget Source'!I807</f>
        <v>0</v>
      </c>
      <c r="J807" s="2">
        <f>'Budget Source'!H807</f>
        <v>0</v>
      </c>
      <c r="K807" s="2" t="str">
        <f t="shared" si="62"/>
        <v/>
      </c>
    </row>
    <row r="808" spans="1:11" x14ac:dyDescent="0.35">
      <c r="A808" s="45" t="str">
        <f>'Budget Source'!B808</f>
        <v>48</v>
      </c>
      <c r="B808" s="45" t="str">
        <f>'Budget Source'!C808</f>
        <v>4</v>
      </c>
      <c r="C808" s="45" t="str">
        <f>'Budget Source'!D808</f>
        <v>5245</v>
      </c>
      <c r="D808" s="45" t="str">
        <f>'Budget Source'!E808</f>
        <v>3300</v>
      </c>
      <c r="E808" s="45" t="str">
        <f t="shared" si="60"/>
        <v/>
      </c>
      <c r="F808" s="2" t="str">
        <f>'Budget Source'!F808</f>
        <v/>
      </c>
      <c r="G808" s="45" t="str">
        <f>IF('Budget Source'!G808="Y",'Budget Source'!F808&amp;'Budget Source'!C808&amp;'Budget Source'!D808,'Budget Source'!B808&amp;'Budget Source'!C808&amp;'Budget Source'!D808)</f>
        <v>4845245</v>
      </c>
      <c r="H808" s="45" t="str">
        <f t="shared" si="61"/>
        <v>48452453300</v>
      </c>
      <c r="I808" s="47">
        <f>'Budget Source'!I808</f>
        <v>0.65890000000000004</v>
      </c>
      <c r="J808" s="2">
        <f>'Budget Source'!H808</f>
        <v>4041792</v>
      </c>
      <c r="K808" s="2" t="str">
        <f t="shared" si="62"/>
        <v/>
      </c>
    </row>
    <row r="809" spans="1:11" x14ac:dyDescent="0.35">
      <c r="A809" s="45" t="str">
        <f>'Budget Source'!B809</f>
        <v>48</v>
      </c>
      <c r="B809" s="45" t="str">
        <f>'Budget Source'!C809</f>
        <v>4</v>
      </c>
      <c r="C809" s="45" t="str">
        <f>'Budget Source'!D809</f>
        <v>5255</v>
      </c>
      <c r="D809" s="45" t="str">
        <f>'Budget Source'!E809</f>
        <v>0180</v>
      </c>
      <c r="E809" s="45" t="str">
        <f t="shared" si="60"/>
        <v>8</v>
      </c>
      <c r="F809" s="2" t="str">
        <f>'Budget Source'!F809</f>
        <v/>
      </c>
      <c r="G809" s="45" t="str">
        <f>IF('Budget Source'!G809="Y",'Budget Source'!F809&amp;'Budget Source'!C809&amp;'Budget Source'!D809,'Budget Source'!B809&amp;'Budget Source'!C809&amp;'Budget Source'!D809)</f>
        <v>4845255</v>
      </c>
      <c r="H809" s="45" t="str">
        <f t="shared" si="61"/>
        <v>48452550180</v>
      </c>
      <c r="I809" s="47">
        <f>'Budget Source'!I809</f>
        <v>0.64439999999999997</v>
      </c>
      <c r="J809" s="2">
        <f>'Budget Source'!H809</f>
        <v>8639388</v>
      </c>
      <c r="K809" s="2" t="str">
        <f t="shared" si="62"/>
        <v/>
      </c>
    </row>
    <row r="810" spans="1:11" x14ac:dyDescent="0.35">
      <c r="A810" s="45" t="str">
        <f>'Budget Source'!B810</f>
        <v>48</v>
      </c>
      <c r="B810" s="45" t="str">
        <f>'Budget Source'!C810</f>
        <v>4</v>
      </c>
      <c r="C810" s="45" t="str">
        <f>'Budget Source'!D810</f>
        <v>5255</v>
      </c>
      <c r="D810" s="45" t="str">
        <f>'Budget Source'!E810</f>
        <v>3101</v>
      </c>
      <c r="E810" s="45" t="str">
        <f t="shared" si="60"/>
        <v/>
      </c>
      <c r="F810" s="2" t="str">
        <f>'Budget Source'!F810</f>
        <v/>
      </c>
      <c r="G810" s="45" t="str">
        <f>IF('Budget Source'!G810="Y",'Budget Source'!F810&amp;'Budget Source'!C810&amp;'Budget Source'!D810,'Budget Source'!B810&amp;'Budget Source'!C810&amp;'Budget Source'!D810)</f>
        <v>4845255</v>
      </c>
      <c r="H810" s="45" t="str">
        <f t="shared" si="61"/>
        <v>48452553101</v>
      </c>
      <c r="I810" s="47">
        <f>'Budget Source'!I810</f>
        <v>0</v>
      </c>
      <c r="J810" s="2">
        <f>'Budget Source'!H810</f>
        <v>0</v>
      </c>
      <c r="K810" s="2" t="str">
        <f t="shared" si="62"/>
        <v/>
      </c>
    </row>
    <row r="811" spans="1:11" x14ac:dyDescent="0.35">
      <c r="A811" s="45" t="str">
        <f>'Budget Source'!B811</f>
        <v>48</v>
      </c>
      <c r="B811" s="45" t="str">
        <f>'Budget Source'!C811</f>
        <v>4</v>
      </c>
      <c r="C811" s="45" t="str">
        <f>'Budget Source'!D811</f>
        <v>5255</v>
      </c>
      <c r="D811" s="45" t="str">
        <f>'Budget Source'!E811</f>
        <v>3300</v>
      </c>
      <c r="E811" s="45" t="str">
        <f t="shared" si="60"/>
        <v/>
      </c>
      <c r="F811" s="2" t="str">
        <f>'Budget Source'!F811</f>
        <v/>
      </c>
      <c r="G811" s="45" t="str">
        <f>IF('Budget Source'!G811="Y",'Budget Source'!F811&amp;'Budget Source'!C811&amp;'Budget Source'!D811,'Budget Source'!B811&amp;'Budget Source'!C811&amp;'Budget Source'!D811)</f>
        <v>4845255</v>
      </c>
      <c r="H811" s="45" t="str">
        <f t="shared" si="61"/>
        <v>48452553300</v>
      </c>
      <c r="I811" s="47">
        <f>'Budget Source'!I811</f>
        <v>0.41170000000000001</v>
      </c>
      <c r="J811" s="2">
        <f>'Budget Source'!H811</f>
        <v>5519609</v>
      </c>
      <c r="K811" s="2" t="str">
        <f t="shared" si="62"/>
        <v/>
      </c>
    </row>
    <row r="812" spans="1:11" x14ac:dyDescent="0.35">
      <c r="A812" s="45" t="str">
        <f>'Budget Source'!B812</f>
        <v>48</v>
      </c>
      <c r="B812" s="45" t="str">
        <f>'Budget Source'!C812</f>
        <v>4</v>
      </c>
      <c r="C812" s="45" t="str">
        <f>'Budget Source'!D812</f>
        <v>5265</v>
      </c>
      <c r="D812" s="45" t="str">
        <f>'Budget Source'!E812</f>
        <v>0061</v>
      </c>
      <c r="E812" s="45" t="str">
        <f t="shared" si="60"/>
        <v/>
      </c>
      <c r="F812" s="2" t="str">
        <f>'Budget Source'!F812</f>
        <v/>
      </c>
      <c r="G812" s="45" t="str">
        <f>IF('Budget Source'!G812="Y",'Budget Source'!F812&amp;'Budget Source'!C812&amp;'Budget Source'!D812,'Budget Source'!B812&amp;'Budget Source'!C812&amp;'Budget Source'!D812)</f>
        <v>4845265</v>
      </c>
      <c r="H812" s="45" t="str">
        <f t="shared" si="61"/>
        <v>48452650061</v>
      </c>
      <c r="I812" s="47">
        <f>'Budget Source'!I812</f>
        <v>0</v>
      </c>
      <c r="J812" s="2">
        <f>'Budget Source'!H812</f>
        <v>0</v>
      </c>
      <c r="K812" s="2" t="str">
        <f t="shared" si="62"/>
        <v/>
      </c>
    </row>
    <row r="813" spans="1:11" x14ac:dyDescent="0.35">
      <c r="A813" s="45" t="str">
        <f>'Budget Source'!B813</f>
        <v>48</v>
      </c>
      <c r="B813" s="45" t="str">
        <f>'Budget Source'!C813</f>
        <v>4</v>
      </c>
      <c r="C813" s="45" t="str">
        <f>'Budget Source'!D813</f>
        <v>5265</v>
      </c>
      <c r="D813" s="45" t="str">
        <f>'Budget Source'!E813</f>
        <v>0180</v>
      </c>
      <c r="E813" s="45" t="str">
        <f t="shared" si="60"/>
        <v>8</v>
      </c>
      <c r="F813" s="2" t="str">
        <f>'Budget Source'!F813</f>
        <v/>
      </c>
      <c r="G813" s="45" t="str">
        <f>IF('Budget Source'!G813="Y",'Budget Source'!F813&amp;'Budget Source'!C813&amp;'Budget Source'!D813,'Budget Source'!B813&amp;'Budget Source'!C813&amp;'Budget Source'!D813)</f>
        <v>4845265</v>
      </c>
      <c r="H813" s="45" t="str">
        <f t="shared" si="61"/>
        <v>48452650180</v>
      </c>
      <c r="I813" s="47">
        <f>'Budget Source'!I813</f>
        <v>0.2029</v>
      </c>
      <c r="J813" s="2">
        <f>'Budget Source'!H813</f>
        <v>730148</v>
      </c>
      <c r="K813" s="2" t="str">
        <f t="shared" si="62"/>
        <v/>
      </c>
    </row>
    <row r="814" spans="1:11" x14ac:dyDescent="0.35">
      <c r="A814" s="45" t="str">
        <f>'Budget Source'!B814</f>
        <v>48</v>
      </c>
      <c r="B814" s="45" t="str">
        <f>'Budget Source'!C814</f>
        <v>4</v>
      </c>
      <c r="C814" s="45" t="str">
        <f>'Budget Source'!D814</f>
        <v>5265</v>
      </c>
      <c r="D814" s="45" t="str">
        <f>'Budget Source'!E814</f>
        <v>0287</v>
      </c>
      <c r="E814" s="45" t="str">
        <f t="shared" si="60"/>
        <v/>
      </c>
      <c r="F814" s="2" t="str">
        <f>'Budget Source'!F814</f>
        <v/>
      </c>
      <c r="G814" s="45" t="str">
        <f>IF('Budget Source'!G814="Y",'Budget Source'!F814&amp;'Budget Source'!C814&amp;'Budget Source'!D814,'Budget Source'!B814&amp;'Budget Source'!C814&amp;'Budget Source'!D814)</f>
        <v>4845265</v>
      </c>
      <c r="H814" s="45" t="str">
        <f t="shared" si="61"/>
        <v>48452650287</v>
      </c>
      <c r="I814" s="47">
        <f>'Budget Source'!I814</f>
        <v>0.3463</v>
      </c>
      <c r="J814" s="2">
        <f>'Budget Source'!H814</f>
        <v>1255240</v>
      </c>
      <c r="K814" s="2" t="str">
        <f t="shared" si="62"/>
        <v/>
      </c>
    </row>
    <row r="815" spans="1:11" x14ac:dyDescent="0.35">
      <c r="A815" s="45" t="str">
        <f>'Budget Source'!B815</f>
        <v>48</v>
      </c>
      <c r="B815" s="45" t="str">
        <f>'Budget Source'!C815</f>
        <v>4</v>
      </c>
      <c r="C815" s="45" t="str">
        <f>'Budget Source'!D815</f>
        <v>5265</v>
      </c>
      <c r="D815" s="45" t="str">
        <f>'Budget Source'!E815</f>
        <v>3101</v>
      </c>
      <c r="E815" s="45" t="str">
        <f t="shared" si="60"/>
        <v/>
      </c>
      <c r="F815" s="2" t="str">
        <f>'Budget Source'!F815</f>
        <v/>
      </c>
      <c r="G815" s="45" t="str">
        <f>IF('Budget Source'!G815="Y",'Budget Source'!F815&amp;'Budget Source'!C815&amp;'Budget Source'!D815,'Budget Source'!B815&amp;'Budget Source'!C815&amp;'Budget Source'!D815)</f>
        <v>4845265</v>
      </c>
      <c r="H815" s="45" t="str">
        <f t="shared" si="61"/>
        <v>48452653101</v>
      </c>
      <c r="I815" s="47">
        <f>'Budget Source'!I815</f>
        <v>0</v>
      </c>
      <c r="J815" s="2">
        <f>'Budget Source'!H815</f>
        <v>0</v>
      </c>
      <c r="K815" s="2" t="str">
        <f t="shared" si="62"/>
        <v/>
      </c>
    </row>
    <row r="816" spans="1:11" x14ac:dyDescent="0.35">
      <c r="A816" s="45" t="str">
        <f>'Budget Source'!B816</f>
        <v>48</v>
      </c>
      <c r="B816" s="45" t="str">
        <f>'Budget Source'!C816</f>
        <v>4</v>
      </c>
      <c r="C816" s="45" t="str">
        <f>'Budget Source'!D816</f>
        <v>5265</v>
      </c>
      <c r="D816" s="45" t="str">
        <f>'Budget Source'!E816</f>
        <v>3300</v>
      </c>
      <c r="E816" s="45" t="str">
        <f t="shared" si="60"/>
        <v/>
      </c>
      <c r="F816" s="2" t="str">
        <f>'Budget Source'!F816</f>
        <v/>
      </c>
      <c r="G816" s="45" t="str">
        <f>IF('Budget Source'!G816="Y",'Budget Source'!F816&amp;'Budget Source'!C816&amp;'Budget Source'!D816,'Budget Source'!B816&amp;'Budget Source'!C816&amp;'Budget Source'!D816)</f>
        <v>4845265</v>
      </c>
      <c r="H816" s="45" t="str">
        <f t="shared" si="61"/>
        <v>48452653300</v>
      </c>
      <c r="I816" s="47">
        <f>'Budget Source'!I816</f>
        <v>0.56620000000000004</v>
      </c>
      <c r="J816" s="2">
        <f>'Budget Source'!H816</f>
        <v>2037504</v>
      </c>
      <c r="K816" s="2" t="str">
        <f t="shared" si="62"/>
        <v/>
      </c>
    </row>
    <row r="817" spans="1:11" x14ac:dyDescent="0.35">
      <c r="A817" s="45" t="str">
        <f>'Budget Source'!B817</f>
        <v>48</v>
      </c>
      <c r="B817" s="45" t="str">
        <f>'Budget Source'!C817</f>
        <v>4</v>
      </c>
      <c r="C817" s="45" t="str">
        <f>'Budget Source'!D817</f>
        <v>5275</v>
      </c>
      <c r="D817" s="45" t="str">
        <f>'Budget Source'!E817</f>
        <v>0022</v>
      </c>
      <c r="E817" s="45" t="str">
        <f t="shared" si="60"/>
        <v/>
      </c>
      <c r="F817" s="2" t="str">
        <f>'Budget Source'!F817</f>
        <v/>
      </c>
      <c r="G817" s="45" t="str">
        <f>IF('Budget Source'!G817="Y",'Budget Source'!F817&amp;'Budget Source'!C817&amp;'Budget Source'!D817,'Budget Source'!B817&amp;'Budget Source'!C817&amp;'Budget Source'!D817)</f>
        <v>4845275</v>
      </c>
      <c r="H817" s="45" t="str">
        <f t="shared" si="61"/>
        <v>48452750022</v>
      </c>
      <c r="I817" s="47">
        <f>'Budget Source'!I817</f>
        <v>0.1077</v>
      </c>
      <c r="J817" s="2">
        <f>'Budget Source'!H817</f>
        <v>2379818</v>
      </c>
      <c r="K817" s="2" t="str">
        <f t="shared" si="62"/>
        <v/>
      </c>
    </row>
    <row r="818" spans="1:11" x14ac:dyDescent="0.35">
      <c r="A818" s="45" t="str">
        <f>'Budget Source'!B818</f>
        <v>48</v>
      </c>
      <c r="B818" s="45" t="str">
        <f>'Budget Source'!C818</f>
        <v>4</v>
      </c>
      <c r="C818" s="45" t="str">
        <f>'Budget Source'!D818</f>
        <v>5275</v>
      </c>
      <c r="D818" s="45" t="str">
        <f>'Budget Source'!E818</f>
        <v>0180</v>
      </c>
      <c r="E818" s="45" t="str">
        <f t="shared" si="60"/>
        <v>8</v>
      </c>
      <c r="F818" s="2" t="str">
        <f>'Budget Source'!F818</f>
        <v/>
      </c>
      <c r="G818" s="45" t="str">
        <f>IF('Budget Source'!G818="Y",'Budget Source'!F818&amp;'Budget Source'!C818&amp;'Budget Source'!D818,'Budget Source'!B818&amp;'Budget Source'!C818&amp;'Budget Source'!D818)</f>
        <v>4845275</v>
      </c>
      <c r="H818" s="45" t="str">
        <f t="shared" si="61"/>
        <v>48452750180</v>
      </c>
      <c r="I818" s="47">
        <f>'Budget Source'!I818</f>
        <v>0.49880000000000002</v>
      </c>
      <c r="J818" s="2">
        <f>'Budget Source'!H818</f>
        <v>9680803</v>
      </c>
      <c r="K818" s="2" t="str">
        <f t="shared" si="62"/>
        <v/>
      </c>
    </row>
    <row r="819" spans="1:11" x14ac:dyDescent="0.35">
      <c r="A819" s="45" t="str">
        <f>'Budget Source'!B819</f>
        <v>48</v>
      </c>
      <c r="B819" s="45" t="str">
        <f>'Budget Source'!C819</f>
        <v>4</v>
      </c>
      <c r="C819" s="45" t="str">
        <f>'Budget Source'!D819</f>
        <v>5275</v>
      </c>
      <c r="D819" s="45" t="str">
        <f>'Budget Source'!E819</f>
        <v>0186</v>
      </c>
      <c r="E819" s="45" t="str">
        <f t="shared" si="60"/>
        <v>8</v>
      </c>
      <c r="F819" s="2" t="str">
        <f>'Budget Source'!F819</f>
        <v/>
      </c>
      <c r="G819" s="45" t="str">
        <f>IF('Budget Source'!G819="Y",'Budget Source'!F819&amp;'Budget Source'!C819&amp;'Budget Source'!D819,'Budget Source'!B819&amp;'Budget Source'!C819&amp;'Budget Source'!D819)</f>
        <v>4845275</v>
      </c>
      <c r="H819" s="45" t="str">
        <f t="shared" si="61"/>
        <v>48452750186</v>
      </c>
      <c r="I819" s="47">
        <f>'Budget Source'!I819</f>
        <v>0.15040000000000001</v>
      </c>
      <c r="J819" s="2">
        <f>'Budget Source'!H819</f>
        <v>2918991</v>
      </c>
      <c r="K819" s="2" t="str">
        <f t="shared" si="62"/>
        <v/>
      </c>
    </row>
    <row r="820" spans="1:11" x14ac:dyDescent="0.35">
      <c r="A820" s="45" t="str">
        <f>'Budget Source'!B820</f>
        <v>48</v>
      </c>
      <c r="B820" s="45" t="str">
        <f>'Budget Source'!C820</f>
        <v>4</v>
      </c>
      <c r="C820" s="45" t="str">
        <f>'Budget Source'!D820</f>
        <v>5275</v>
      </c>
      <c r="D820" s="45" t="str">
        <f>'Budget Source'!E820</f>
        <v>0287</v>
      </c>
      <c r="E820" s="45" t="str">
        <f t="shared" si="60"/>
        <v/>
      </c>
      <c r="F820" s="2" t="str">
        <f>'Budget Source'!F820</f>
        <v/>
      </c>
      <c r="G820" s="45" t="str">
        <f>IF('Budget Source'!G820="Y",'Budget Source'!F820&amp;'Budget Source'!C820&amp;'Budget Source'!D820,'Budget Source'!B820&amp;'Budget Source'!C820&amp;'Budget Source'!D820)</f>
        <v>4845275</v>
      </c>
      <c r="H820" s="45" t="str">
        <f t="shared" si="61"/>
        <v>48452750287</v>
      </c>
      <c r="I820" s="47">
        <f>'Budget Source'!I820</f>
        <v>0.1293</v>
      </c>
      <c r="J820" s="2">
        <f>'Budget Source'!H820</f>
        <v>2857107</v>
      </c>
      <c r="K820" s="2" t="str">
        <f t="shared" si="62"/>
        <v/>
      </c>
    </row>
    <row r="821" spans="1:11" x14ac:dyDescent="0.35">
      <c r="A821" s="45" t="str">
        <f>'Budget Source'!B821</f>
        <v>48</v>
      </c>
      <c r="B821" s="45" t="str">
        <f>'Budget Source'!C821</f>
        <v>4</v>
      </c>
      <c r="C821" s="45" t="str">
        <f>'Budget Source'!D821</f>
        <v>5275</v>
      </c>
      <c r="D821" s="45" t="str">
        <f>'Budget Source'!E821</f>
        <v>3101</v>
      </c>
      <c r="E821" s="45" t="str">
        <f t="shared" si="60"/>
        <v/>
      </c>
      <c r="F821" s="2" t="str">
        <f>'Budget Source'!F821</f>
        <v/>
      </c>
      <c r="G821" s="45" t="str">
        <f>IF('Budget Source'!G821="Y",'Budget Source'!F821&amp;'Budget Source'!C821&amp;'Budget Source'!D821,'Budget Source'!B821&amp;'Budget Source'!C821&amp;'Budget Source'!D821)</f>
        <v>4845275</v>
      </c>
      <c r="H821" s="45" t="str">
        <f t="shared" si="61"/>
        <v>48452753101</v>
      </c>
      <c r="I821" s="47">
        <f>'Budget Source'!I821</f>
        <v>0</v>
      </c>
      <c r="J821" s="2">
        <f>'Budget Source'!H821</f>
        <v>0</v>
      </c>
      <c r="K821" s="2" t="str">
        <f t="shared" si="62"/>
        <v/>
      </c>
    </row>
    <row r="822" spans="1:11" x14ac:dyDescent="0.35">
      <c r="A822" s="45" t="str">
        <f>'Budget Source'!B822</f>
        <v>48</v>
      </c>
      <c r="B822" s="45" t="str">
        <f>'Budget Source'!C822</f>
        <v>4</v>
      </c>
      <c r="C822" s="45" t="str">
        <f>'Budget Source'!D822</f>
        <v>5275</v>
      </c>
      <c r="D822" s="45" t="str">
        <f>'Budget Source'!E822</f>
        <v>3300</v>
      </c>
      <c r="E822" s="45" t="str">
        <f t="shared" si="60"/>
        <v/>
      </c>
      <c r="F822" s="2" t="str">
        <f>'Budget Source'!F822</f>
        <v/>
      </c>
      <c r="G822" s="45" t="str">
        <f>IF('Budget Source'!G822="Y",'Budget Source'!F822&amp;'Budget Source'!C822&amp;'Budget Source'!D822,'Budget Source'!B822&amp;'Budget Source'!C822&amp;'Budget Source'!D822)</f>
        <v>4845275</v>
      </c>
      <c r="H822" s="45" t="str">
        <f t="shared" si="61"/>
        <v>48452753300</v>
      </c>
      <c r="I822" s="47">
        <f>'Budget Source'!I822</f>
        <v>0.71460000000000001</v>
      </c>
      <c r="J822" s="2">
        <f>'Budget Source'!H822</f>
        <v>13869089</v>
      </c>
      <c r="K822" s="2" t="str">
        <f t="shared" si="62"/>
        <v/>
      </c>
    </row>
    <row r="823" spans="1:11" x14ac:dyDescent="0.35">
      <c r="A823" s="45" t="str">
        <f>'Budget Source'!B823</f>
        <v>48</v>
      </c>
      <c r="B823" s="45" t="str">
        <f>'Budget Source'!C823</f>
        <v>4</v>
      </c>
      <c r="C823" s="45" t="str">
        <f>'Budget Source'!D823</f>
        <v>5280</v>
      </c>
      <c r="D823" s="45" t="str">
        <f>'Budget Source'!E823</f>
        <v>0061</v>
      </c>
      <c r="E823" s="45" t="str">
        <f t="shared" si="60"/>
        <v/>
      </c>
      <c r="F823" s="2" t="str">
        <f>'Budget Source'!F823</f>
        <v/>
      </c>
      <c r="G823" s="45" t="str">
        <f>IF('Budget Source'!G823="Y",'Budget Source'!F823&amp;'Budget Source'!C823&amp;'Budget Source'!D823,'Budget Source'!B823&amp;'Budget Source'!C823&amp;'Budget Source'!D823)</f>
        <v>4845280</v>
      </c>
      <c r="H823" s="45" t="str">
        <f t="shared" si="61"/>
        <v>48452800061</v>
      </c>
      <c r="I823" s="47">
        <f>'Budget Source'!I823</f>
        <v>0</v>
      </c>
      <c r="J823" s="2">
        <f>'Budget Source'!H823</f>
        <v>0</v>
      </c>
      <c r="K823" s="2" t="str">
        <f t="shared" si="62"/>
        <v/>
      </c>
    </row>
    <row r="824" spans="1:11" x14ac:dyDescent="0.35">
      <c r="A824" s="45" t="str">
        <f>'Budget Source'!B824</f>
        <v>48</v>
      </c>
      <c r="B824" s="45" t="str">
        <f>'Budget Source'!C824</f>
        <v>4</v>
      </c>
      <c r="C824" s="45" t="str">
        <f>'Budget Source'!D824</f>
        <v>5280</v>
      </c>
      <c r="D824" s="45" t="str">
        <f>'Budget Source'!E824</f>
        <v>0180</v>
      </c>
      <c r="E824" s="45" t="str">
        <f t="shared" si="60"/>
        <v>8</v>
      </c>
      <c r="F824" s="2" t="str">
        <f>'Budget Source'!F824</f>
        <v/>
      </c>
      <c r="G824" s="45" t="str">
        <f>IF('Budget Source'!G824="Y",'Budget Source'!F824&amp;'Budget Source'!C824&amp;'Budget Source'!D824,'Budget Source'!B824&amp;'Budget Source'!C824&amp;'Budget Source'!D824)</f>
        <v>4845280</v>
      </c>
      <c r="H824" s="45" t="str">
        <f t="shared" si="61"/>
        <v>48452800180</v>
      </c>
      <c r="I824" s="47">
        <f>'Budget Source'!I824</f>
        <v>0.8579</v>
      </c>
      <c r="J824" s="2">
        <f>'Budget Source'!H824</f>
        <v>2407532</v>
      </c>
      <c r="K824" s="2" t="str">
        <f t="shared" si="62"/>
        <v/>
      </c>
    </row>
    <row r="825" spans="1:11" x14ac:dyDescent="0.35">
      <c r="A825" s="45" t="str">
        <f>'Budget Source'!B825</f>
        <v>48</v>
      </c>
      <c r="B825" s="45" t="str">
        <f>'Budget Source'!C825</f>
        <v>4</v>
      </c>
      <c r="C825" s="45" t="str">
        <f>'Budget Source'!D825</f>
        <v>5280</v>
      </c>
      <c r="D825" s="45" t="str">
        <f>'Budget Source'!E825</f>
        <v>3101</v>
      </c>
      <c r="E825" s="45" t="str">
        <f t="shared" si="60"/>
        <v/>
      </c>
      <c r="F825" s="2" t="str">
        <f>'Budget Source'!F825</f>
        <v/>
      </c>
      <c r="G825" s="45" t="str">
        <f>IF('Budget Source'!G825="Y",'Budget Source'!F825&amp;'Budget Source'!C825&amp;'Budget Source'!D825,'Budget Source'!B825&amp;'Budget Source'!C825&amp;'Budget Source'!D825)</f>
        <v>4845280</v>
      </c>
      <c r="H825" s="45" t="str">
        <f t="shared" si="61"/>
        <v>48452803101</v>
      </c>
      <c r="I825" s="47">
        <f>'Budget Source'!I825</f>
        <v>0</v>
      </c>
      <c r="J825" s="2">
        <f>'Budget Source'!H825</f>
        <v>0</v>
      </c>
      <c r="K825" s="2" t="str">
        <f t="shared" si="62"/>
        <v/>
      </c>
    </row>
    <row r="826" spans="1:11" x14ac:dyDescent="0.35">
      <c r="A826" s="45" t="str">
        <f>'Budget Source'!B826</f>
        <v>48</v>
      </c>
      <c r="B826" s="45" t="str">
        <f>'Budget Source'!C826</f>
        <v>4</v>
      </c>
      <c r="C826" s="45" t="str">
        <f>'Budget Source'!D826</f>
        <v>5280</v>
      </c>
      <c r="D826" s="45" t="str">
        <f>'Budget Source'!E826</f>
        <v>3300</v>
      </c>
      <c r="E826" s="45" t="str">
        <f t="shared" si="60"/>
        <v/>
      </c>
      <c r="F826" s="2" t="str">
        <f>'Budget Source'!F826</f>
        <v/>
      </c>
      <c r="G826" s="45" t="str">
        <f>IF('Budget Source'!G826="Y",'Budget Source'!F826&amp;'Budget Source'!C826&amp;'Budget Source'!D826,'Budget Source'!B826&amp;'Budget Source'!C826&amp;'Budget Source'!D826)</f>
        <v>4845280</v>
      </c>
      <c r="H826" s="45" t="str">
        <f t="shared" si="61"/>
        <v>48452803300</v>
      </c>
      <c r="I826" s="47">
        <f>'Budget Source'!I826</f>
        <v>0.73140000000000005</v>
      </c>
      <c r="J826" s="2">
        <f>'Budget Source'!H826</f>
        <v>2052534</v>
      </c>
      <c r="K826" s="2" t="str">
        <f t="shared" si="62"/>
        <v/>
      </c>
    </row>
    <row r="827" spans="1:11" x14ac:dyDescent="0.35">
      <c r="A827" s="45" t="str">
        <f>'Budget Source'!B827</f>
        <v>49</v>
      </c>
      <c r="B827" s="45" t="str">
        <f>'Budget Source'!C827</f>
        <v>4</v>
      </c>
      <c r="C827" s="45" t="str">
        <f>'Budget Source'!D827</f>
        <v>5300</v>
      </c>
      <c r="D827" s="45" t="str">
        <f>'Budget Source'!E827</f>
        <v>0022</v>
      </c>
      <c r="E827" s="45" t="str">
        <f t="shared" si="60"/>
        <v/>
      </c>
      <c r="F827" s="2" t="str">
        <f>'Budget Source'!F827</f>
        <v/>
      </c>
      <c r="G827" s="45" t="str">
        <f>IF('Budget Source'!G827="Y",'Budget Source'!F827&amp;'Budget Source'!C827&amp;'Budget Source'!D827,'Budget Source'!B827&amp;'Budget Source'!C827&amp;'Budget Source'!D827)</f>
        <v>4945300</v>
      </c>
      <c r="H827" s="45" t="str">
        <f t="shared" si="61"/>
        <v>49453000022</v>
      </c>
      <c r="I827" s="47">
        <f>'Budget Source'!I827</f>
        <v>0.23330000000000001</v>
      </c>
      <c r="J827" s="2">
        <f>'Budget Source'!H827</f>
        <v>6498960</v>
      </c>
      <c r="K827" s="2" t="str">
        <f t="shared" si="62"/>
        <v/>
      </c>
    </row>
    <row r="828" spans="1:11" x14ac:dyDescent="0.35">
      <c r="A828" s="45" t="str">
        <f>'Budget Source'!B828</f>
        <v>49</v>
      </c>
      <c r="B828" s="45" t="str">
        <f>'Budget Source'!C828</f>
        <v>4</v>
      </c>
      <c r="C828" s="45" t="str">
        <f>'Budget Source'!D828</f>
        <v>5300</v>
      </c>
      <c r="D828" s="45" t="str">
        <f>'Budget Source'!E828</f>
        <v>0180</v>
      </c>
      <c r="E828" s="45" t="str">
        <f t="shared" si="60"/>
        <v>8</v>
      </c>
      <c r="F828" s="2" t="str">
        <f>'Budget Source'!F828</f>
        <v/>
      </c>
      <c r="G828" s="45" t="str">
        <f>IF('Budget Source'!G828="Y",'Budget Source'!F828&amp;'Budget Source'!C828&amp;'Budget Source'!D828,'Budget Source'!B828&amp;'Budget Source'!C828&amp;'Budget Source'!D828)</f>
        <v>4945300</v>
      </c>
      <c r="H828" s="45" t="str">
        <f t="shared" si="61"/>
        <v>49453000180</v>
      </c>
      <c r="I828" s="47">
        <f>'Budget Source'!I828</f>
        <v>0.69420000000000004</v>
      </c>
      <c r="J828" s="2">
        <f>'Budget Source'!H828</f>
        <v>16699355</v>
      </c>
      <c r="K828" s="2" t="str">
        <f t="shared" si="62"/>
        <v/>
      </c>
    </row>
    <row r="829" spans="1:11" x14ac:dyDescent="0.35">
      <c r="A829" s="45" t="str">
        <f>'Budget Source'!B829</f>
        <v>49</v>
      </c>
      <c r="B829" s="45" t="str">
        <f>'Budget Source'!C829</f>
        <v>4</v>
      </c>
      <c r="C829" s="45" t="str">
        <f>'Budget Source'!D829</f>
        <v>5300</v>
      </c>
      <c r="D829" s="45" t="str">
        <f>'Budget Source'!E829</f>
        <v>3101</v>
      </c>
      <c r="E829" s="45" t="str">
        <f t="shared" si="60"/>
        <v/>
      </c>
      <c r="F829" s="2" t="str">
        <f>'Budget Source'!F829</f>
        <v/>
      </c>
      <c r="G829" s="45" t="str">
        <f>IF('Budget Source'!G829="Y",'Budget Source'!F829&amp;'Budget Source'!C829&amp;'Budget Source'!D829,'Budget Source'!B829&amp;'Budget Source'!C829&amp;'Budget Source'!D829)</f>
        <v>4945300</v>
      </c>
      <c r="H829" s="45" t="str">
        <f t="shared" si="61"/>
        <v>49453003101</v>
      </c>
      <c r="I829" s="47">
        <f>'Budget Source'!I829</f>
        <v>0</v>
      </c>
      <c r="J829" s="2">
        <f>'Budget Source'!H829</f>
        <v>0</v>
      </c>
      <c r="K829" s="2" t="str">
        <f t="shared" si="62"/>
        <v/>
      </c>
    </row>
    <row r="830" spans="1:11" x14ac:dyDescent="0.35">
      <c r="A830" s="45" t="str">
        <f>'Budget Source'!B830</f>
        <v>49</v>
      </c>
      <c r="B830" s="45" t="str">
        <f>'Budget Source'!C830</f>
        <v>4</v>
      </c>
      <c r="C830" s="45" t="str">
        <f>'Budget Source'!D830</f>
        <v>5300</v>
      </c>
      <c r="D830" s="45" t="str">
        <f>'Budget Source'!E830</f>
        <v>3300</v>
      </c>
      <c r="E830" s="45" t="str">
        <f t="shared" si="60"/>
        <v/>
      </c>
      <c r="F830" s="2" t="str">
        <f>'Budget Source'!F830</f>
        <v/>
      </c>
      <c r="G830" s="45" t="str">
        <f>IF('Budget Source'!G830="Y",'Budget Source'!F830&amp;'Budget Source'!C830&amp;'Budget Source'!D830,'Budget Source'!B830&amp;'Budget Source'!C830&amp;'Budget Source'!D830)</f>
        <v>4945300</v>
      </c>
      <c r="H830" s="45" t="str">
        <f t="shared" si="61"/>
        <v>49453003300</v>
      </c>
      <c r="I830" s="47">
        <f>'Budget Source'!I830</f>
        <v>0.41670000000000001</v>
      </c>
      <c r="J830" s="2">
        <f>'Budget Source'!H830</f>
        <v>10023943</v>
      </c>
      <c r="K830" s="2" t="str">
        <f t="shared" si="62"/>
        <v/>
      </c>
    </row>
    <row r="831" spans="1:11" x14ac:dyDescent="0.35">
      <c r="A831" s="45" t="str">
        <f>'Budget Source'!B831</f>
        <v>49</v>
      </c>
      <c r="B831" s="45" t="str">
        <f>'Budget Source'!C831</f>
        <v>4</v>
      </c>
      <c r="C831" s="45" t="str">
        <f>'Budget Source'!D831</f>
        <v>5310</v>
      </c>
      <c r="D831" s="45" t="str">
        <f>'Budget Source'!E831</f>
        <v>0061</v>
      </c>
      <c r="E831" s="45" t="str">
        <f t="shared" si="60"/>
        <v/>
      </c>
      <c r="F831" s="2" t="str">
        <f>'Budget Source'!F831</f>
        <v/>
      </c>
      <c r="G831" s="45" t="str">
        <f>IF('Budget Source'!G831="Y",'Budget Source'!F831&amp;'Budget Source'!C831&amp;'Budget Source'!D831,'Budget Source'!B831&amp;'Budget Source'!C831&amp;'Budget Source'!D831)</f>
        <v>4945310</v>
      </c>
      <c r="H831" s="45" t="str">
        <f t="shared" si="61"/>
        <v>49453100061</v>
      </c>
      <c r="I831" s="47">
        <f>'Budget Source'!I831</f>
        <v>0</v>
      </c>
      <c r="J831" s="2">
        <f>'Budget Source'!H831</f>
        <v>0</v>
      </c>
      <c r="K831" s="2" t="str">
        <f t="shared" si="62"/>
        <v/>
      </c>
    </row>
    <row r="832" spans="1:11" x14ac:dyDescent="0.35">
      <c r="A832" s="45" t="str">
        <f>'Budget Source'!B832</f>
        <v>49</v>
      </c>
      <c r="B832" s="45" t="str">
        <f>'Budget Source'!C832</f>
        <v>4</v>
      </c>
      <c r="C832" s="45" t="str">
        <f>'Budget Source'!D832</f>
        <v>5310</v>
      </c>
      <c r="D832" s="45" t="str">
        <f>'Budget Source'!E832</f>
        <v>0180</v>
      </c>
      <c r="E832" s="45" t="str">
        <f t="shared" si="60"/>
        <v>8</v>
      </c>
      <c r="F832" s="2" t="str">
        <f>'Budget Source'!F832</f>
        <v/>
      </c>
      <c r="G832" s="45" t="str">
        <f>IF('Budget Source'!G832="Y",'Budget Source'!F832&amp;'Budget Source'!C832&amp;'Budget Source'!D832,'Budget Source'!B832&amp;'Budget Source'!C832&amp;'Budget Source'!D832)</f>
        <v>4945310</v>
      </c>
      <c r="H832" s="45" t="str">
        <f t="shared" si="61"/>
        <v>49453100180</v>
      </c>
      <c r="I832" s="47">
        <f>'Budget Source'!I832</f>
        <v>0.6653</v>
      </c>
      <c r="J832" s="2">
        <f>'Budget Source'!H832</f>
        <v>27068291</v>
      </c>
      <c r="K832" s="2" t="str">
        <f t="shared" si="62"/>
        <v/>
      </c>
    </row>
    <row r="833" spans="1:11" x14ac:dyDescent="0.35">
      <c r="A833" s="45" t="str">
        <f>'Budget Source'!B833</f>
        <v>49</v>
      </c>
      <c r="B833" s="45" t="str">
        <f>'Budget Source'!C833</f>
        <v>4</v>
      </c>
      <c r="C833" s="45" t="str">
        <f>'Budget Source'!D833</f>
        <v>5310</v>
      </c>
      <c r="D833" s="45" t="str">
        <f>'Budget Source'!E833</f>
        <v>3101</v>
      </c>
      <c r="E833" s="45" t="str">
        <f t="shared" si="60"/>
        <v/>
      </c>
      <c r="F833" s="2" t="str">
        <f>'Budget Source'!F833</f>
        <v/>
      </c>
      <c r="G833" s="45" t="str">
        <f>IF('Budget Source'!G833="Y",'Budget Source'!F833&amp;'Budget Source'!C833&amp;'Budget Source'!D833,'Budget Source'!B833&amp;'Budget Source'!C833&amp;'Budget Source'!D833)</f>
        <v>4945310</v>
      </c>
      <c r="H833" s="45" t="str">
        <f t="shared" si="61"/>
        <v>49453103101</v>
      </c>
      <c r="I833" s="47">
        <f>'Budget Source'!I833</f>
        <v>0</v>
      </c>
      <c r="J833" s="2">
        <f>'Budget Source'!H833</f>
        <v>0</v>
      </c>
      <c r="K833" s="2" t="str">
        <f t="shared" si="62"/>
        <v/>
      </c>
    </row>
    <row r="834" spans="1:11" x14ac:dyDescent="0.35">
      <c r="A834" s="45" t="str">
        <f>'Budget Source'!B834</f>
        <v>49</v>
      </c>
      <c r="B834" s="45" t="str">
        <f>'Budget Source'!C834</f>
        <v>4</v>
      </c>
      <c r="C834" s="45" t="str">
        <f>'Budget Source'!D834</f>
        <v>5310</v>
      </c>
      <c r="D834" s="45" t="str">
        <f>'Budget Source'!E834</f>
        <v>3300</v>
      </c>
      <c r="E834" s="45" t="str">
        <f t="shared" si="60"/>
        <v/>
      </c>
      <c r="F834" s="2" t="str">
        <f>'Budget Source'!F834</f>
        <v/>
      </c>
      <c r="G834" s="45" t="str">
        <f>IF('Budget Source'!G834="Y",'Budget Source'!F834&amp;'Budget Source'!C834&amp;'Budget Source'!D834,'Budget Source'!B834&amp;'Budget Source'!C834&amp;'Budget Source'!D834)</f>
        <v>4945310</v>
      </c>
      <c r="H834" s="45" t="str">
        <f t="shared" si="61"/>
        <v>49453103300</v>
      </c>
      <c r="I834" s="47">
        <f>'Budget Source'!I834</f>
        <v>0.41320000000000001</v>
      </c>
      <c r="J834" s="2">
        <f>'Budget Source'!H834</f>
        <v>16811390</v>
      </c>
      <c r="K834" s="2" t="str">
        <f t="shared" si="62"/>
        <v/>
      </c>
    </row>
    <row r="835" spans="1:11" x14ac:dyDescent="0.35">
      <c r="A835" s="45" t="str">
        <f>'Budget Source'!B835</f>
        <v>49</v>
      </c>
      <c r="B835" s="45" t="str">
        <f>'Budget Source'!C835</f>
        <v>4</v>
      </c>
      <c r="C835" s="45" t="str">
        <f>'Budget Source'!D835</f>
        <v>5330</v>
      </c>
      <c r="D835" s="45" t="str">
        <f>'Budget Source'!E835</f>
        <v>0061</v>
      </c>
      <c r="E835" s="45" t="str">
        <f t="shared" ref="E835:E898" si="63">IF(OR(D835="0187",D835="0287"),"",IF(MID(D835,3,1)="8","8",""))</f>
        <v/>
      </c>
      <c r="F835" s="2" t="str">
        <f>'Budget Source'!F835</f>
        <v/>
      </c>
      <c r="G835" s="45" t="str">
        <f>IF('Budget Source'!G835="Y",'Budget Source'!F835&amp;'Budget Source'!C835&amp;'Budget Source'!D835,'Budget Source'!B835&amp;'Budget Source'!C835&amp;'Budget Source'!D835)</f>
        <v>4945330</v>
      </c>
      <c r="H835" s="45" t="str">
        <f t="shared" ref="H835:H898" si="64">G835&amp;D835</f>
        <v>49453300061</v>
      </c>
      <c r="I835" s="47">
        <f>'Budget Source'!I835</f>
        <v>0</v>
      </c>
      <c r="J835" s="2">
        <f>'Budget Source'!H835</f>
        <v>0</v>
      </c>
      <c r="K835" s="2" t="str">
        <f t="shared" ref="K835:K898" si="65">IF(F835="","",IF(F835=A835,"Y",""))</f>
        <v/>
      </c>
    </row>
    <row r="836" spans="1:11" x14ac:dyDescent="0.35">
      <c r="A836" s="45" t="str">
        <f>'Budget Source'!B836</f>
        <v>49</v>
      </c>
      <c r="B836" s="45" t="str">
        <f>'Budget Source'!C836</f>
        <v>4</v>
      </c>
      <c r="C836" s="45" t="str">
        <f>'Budget Source'!D836</f>
        <v>5330</v>
      </c>
      <c r="D836" s="45" t="str">
        <f>'Budget Source'!E836</f>
        <v>0180</v>
      </c>
      <c r="E836" s="45" t="str">
        <f t="shared" si="63"/>
        <v>8</v>
      </c>
      <c r="F836" s="2" t="str">
        <f>'Budget Source'!F836</f>
        <v/>
      </c>
      <c r="G836" s="45" t="str">
        <f>IF('Budget Source'!G836="Y",'Budget Source'!F836&amp;'Budget Source'!C836&amp;'Budget Source'!D836,'Budget Source'!B836&amp;'Budget Source'!C836&amp;'Budget Source'!D836)</f>
        <v>4945330</v>
      </c>
      <c r="H836" s="45" t="str">
        <f t="shared" si="64"/>
        <v>49453300180</v>
      </c>
      <c r="I836" s="47">
        <f>'Budget Source'!I836</f>
        <v>0.38169999999999998</v>
      </c>
      <c r="J836" s="2">
        <f>'Budget Source'!H836</f>
        <v>26122440</v>
      </c>
      <c r="K836" s="2" t="str">
        <f t="shared" si="65"/>
        <v/>
      </c>
    </row>
    <row r="837" spans="1:11" x14ac:dyDescent="0.35">
      <c r="A837" s="45" t="str">
        <f>'Budget Source'!B837</f>
        <v>49</v>
      </c>
      <c r="B837" s="45" t="str">
        <f>'Budget Source'!C837</f>
        <v>4</v>
      </c>
      <c r="C837" s="45" t="str">
        <f>'Budget Source'!D837</f>
        <v>5330</v>
      </c>
      <c r="D837" s="45" t="str">
        <f>'Budget Source'!E837</f>
        <v>0186</v>
      </c>
      <c r="E837" s="45" t="str">
        <f t="shared" si="63"/>
        <v>8</v>
      </c>
      <c r="F837" s="2" t="str">
        <f>'Budget Source'!F837</f>
        <v/>
      </c>
      <c r="G837" s="45" t="str">
        <f>IF('Budget Source'!G837="Y",'Budget Source'!F837&amp;'Budget Source'!C837&amp;'Budget Source'!D837,'Budget Source'!B837&amp;'Budget Source'!C837&amp;'Budget Source'!D837)</f>
        <v>4945330</v>
      </c>
      <c r="H837" s="45" t="str">
        <f t="shared" si="64"/>
        <v>49453300186</v>
      </c>
      <c r="I837" s="47">
        <f>'Budget Source'!I837</f>
        <v>1.6400000000000001E-2</v>
      </c>
      <c r="J837" s="2">
        <f>'Budget Source'!H837</f>
        <v>1122368</v>
      </c>
      <c r="K837" s="2" t="str">
        <f t="shared" si="65"/>
        <v/>
      </c>
    </row>
    <row r="838" spans="1:11" x14ac:dyDescent="0.35">
      <c r="A838" s="45" t="str">
        <f>'Budget Source'!B838</f>
        <v>49</v>
      </c>
      <c r="B838" s="45" t="str">
        <f>'Budget Source'!C838</f>
        <v>4</v>
      </c>
      <c r="C838" s="45" t="str">
        <f>'Budget Source'!D838</f>
        <v>5330</v>
      </c>
      <c r="D838" s="45" t="str">
        <f>'Budget Source'!E838</f>
        <v>0287</v>
      </c>
      <c r="E838" s="45" t="str">
        <f t="shared" si="63"/>
        <v/>
      </c>
      <c r="F838" s="2" t="str">
        <f>'Budget Source'!F838</f>
        <v/>
      </c>
      <c r="G838" s="45" t="str">
        <f>IF('Budget Source'!G838="Y",'Budget Source'!F838&amp;'Budget Source'!C838&amp;'Budget Source'!D838,'Budget Source'!B838&amp;'Budget Source'!C838&amp;'Budget Source'!D838)</f>
        <v>4945330</v>
      </c>
      <c r="H838" s="45" t="str">
        <f t="shared" si="64"/>
        <v>49453300287</v>
      </c>
      <c r="I838" s="47">
        <f>'Budget Source'!I838</f>
        <v>0.17419999999999999</v>
      </c>
      <c r="J838" s="2">
        <f>'Budget Source'!H838</f>
        <v>12659634</v>
      </c>
      <c r="K838" s="2" t="str">
        <f t="shared" si="65"/>
        <v/>
      </c>
    </row>
    <row r="839" spans="1:11" x14ac:dyDescent="0.35">
      <c r="A839" s="45" t="str">
        <f>'Budget Source'!B839</f>
        <v>49</v>
      </c>
      <c r="B839" s="45" t="str">
        <f>'Budget Source'!C839</f>
        <v>4</v>
      </c>
      <c r="C839" s="45" t="str">
        <f>'Budget Source'!D839</f>
        <v>5330</v>
      </c>
      <c r="D839" s="45" t="str">
        <f>'Budget Source'!E839</f>
        <v>3101</v>
      </c>
      <c r="E839" s="45" t="str">
        <f t="shared" si="63"/>
        <v/>
      </c>
      <c r="F839" s="2" t="str">
        <f>'Budget Source'!F839</f>
        <v/>
      </c>
      <c r="G839" s="45" t="str">
        <f>IF('Budget Source'!G839="Y",'Budget Source'!F839&amp;'Budget Source'!C839&amp;'Budget Source'!D839,'Budget Source'!B839&amp;'Budget Source'!C839&amp;'Budget Source'!D839)</f>
        <v>4945330</v>
      </c>
      <c r="H839" s="45" t="str">
        <f t="shared" si="64"/>
        <v>49453303101</v>
      </c>
      <c r="I839" s="47">
        <f>'Budget Source'!I839</f>
        <v>0</v>
      </c>
      <c r="J839" s="2">
        <f>'Budget Source'!H839</f>
        <v>0</v>
      </c>
      <c r="K839" s="2" t="str">
        <f t="shared" si="65"/>
        <v/>
      </c>
    </row>
    <row r="840" spans="1:11" x14ac:dyDescent="0.35">
      <c r="A840" s="45" t="str">
        <f>'Budget Source'!B840</f>
        <v>49</v>
      </c>
      <c r="B840" s="45" t="str">
        <f>'Budget Source'!C840</f>
        <v>4</v>
      </c>
      <c r="C840" s="45" t="str">
        <f>'Budget Source'!D840</f>
        <v>5330</v>
      </c>
      <c r="D840" s="45" t="str">
        <f>'Budget Source'!E840</f>
        <v>3300</v>
      </c>
      <c r="E840" s="45" t="str">
        <f t="shared" si="63"/>
        <v/>
      </c>
      <c r="F840" s="2" t="str">
        <f>'Budget Source'!F840</f>
        <v/>
      </c>
      <c r="G840" s="45" t="str">
        <f>IF('Budget Source'!G840="Y",'Budget Source'!F840&amp;'Budget Source'!C840&amp;'Budget Source'!D840,'Budget Source'!B840&amp;'Budget Source'!C840&amp;'Budget Source'!D840)</f>
        <v>4945330</v>
      </c>
      <c r="H840" s="45" t="str">
        <f t="shared" si="64"/>
        <v>49453303300</v>
      </c>
      <c r="I840" s="47">
        <f>'Budget Source'!I840</f>
        <v>0.49590000000000001</v>
      </c>
      <c r="J840" s="2">
        <f>'Budget Source'!H840</f>
        <v>33937957</v>
      </c>
      <c r="K840" s="2" t="str">
        <f t="shared" si="65"/>
        <v/>
      </c>
    </row>
    <row r="841" spans="1:11" x14ac:dyDescent="0.35">
      <c r="A841" s="45" t="str">
        <f>'Budget Source'!B841</f>
        <v>49</v>
      </c>
      <c r="B841" s="45" t="str">
        <f>'Budget Source'!C841</f>
        <v>4</v>
      </c>
      <c r="C841" s="45" t="str">
        <f>'Budget Source'!D841</f>
        <v>5340</v>
      </c>
      <c r="D841" s="45" t="str">
        <f>'Budget Source'!E841</f>
        <v>0022</v>
      </c>
      <c r="E841" s="45" t="str">
        <f t="shared" si="63"/>
        <v/>
      </c>
      <c r="F841" s="2" t="str">
        <f>'Budget Source'!F841</f>
        <v/>
      </c>
      <c r="G841" s="45" t="str">
        <f>IF('Budget Source'!G841="Y",'Budget Source'!F841&amp;'Budget Source'!C841&amp;'Budget Source'!D841,'Budget Source'!B841&amp;'Budget Source'!C841&amp;'Budget Source'!D841)</f>
        <v>4945340</v>
      </c>
      <c r="H841" s="45" t="str">
        <f t="shared" si="64"/>
        <v>49453400022</v>
      </c>
      <c r="I841" s="47">
        <f>'Budget Source'!I841</f>
        <v>0.40739999999999998</v>
      </c>
      <c r="J841" s="2">
        <f>'Budget Source'!H841</f>
        <v>21787864</v>
      </c>
      <c r="K841" s="2" t="str">
        <f t="shared" si="65"/>
        <v/>
      </c>
    </row>
    <row r="842" spans="1:11" x14ac:dyDescent="0.35">
      <c r="A842" s="45" t="str">
        <f>'Budget Source'!B842</f>
        <v>49</v>
      </c>
      <c r="B842" s="45" t="str">
        <f>'Budget Source'!C842</f>
        <v>4</v>
      </c>
      <c r="C842" s="45" t="str">
        <f>'Budget Source'!D842</f>
        <v>5340</v>
      </c>
      <c r="D842" s="45" t="str">
        <f>'Budget Source'!E842</f>
        <v>0061</v>
      </c>
      <c r="E842" s="45" t="str">
        <f t="shared" si="63"/>
        <v/>
      </c>
      <c r="F842" s="2" t="str">
        <f>'Budget Source'!F842</f>
        <v/>
      </c>
      <c r="G842" s="45" t="str">
        <f>IF('Budget Source'!G842="Y",'Budget Source'!F842&amp;'Budget Source'!C842&amp;'Budget Source'!D842,'Budget Source'!B842&amp;'Budget Source'!C842&amp;'Budget Source'!D842)</f>
        <v>4945340</v>
      </c>
      <c r="H842" s="45" t="str">
        <f t="shared" si="64"/>
        <v>49453400061</v>
      </c>
      <c r="I842" s="47">
        <f>'Budget Source'!I842</f>
        <v>0</v>
      </c>
      <c r="J842" s="2">
        <f>'Budget Source'!H842</f>
        <v>0</v>
      </c>
      <c r="K842" s="2" t="str">
        <f t="shared" si="65"/>
        <v/>
      </c>
    </row>
    <row r="843" spans="1:11" x14ac:dyDescent="0.35">
      <c r="A843" s="45" t="str">
        <f>'Budget Source'!B843</f>
        <v>49</v>
      </c>
      <c r="B843" s="45" t="str">
        <f>'Budget Source'!C843</f>
        <v>4</v>
      </c>
      <c r="C843" s="45" t="str">
        <f>'Budget Source'!D843</f>
        <v>5340</v>
      </c>
      <c r="D843" s="45" t="str">
        <f>'Budget Source'!E843</f>
        <v>0180</v>
      </c>
      <c r="E843" s="45" t="str">
        <f t="shared" si="63"/>
        <v>8</v>
      </c>
      <c r="F843" s="2" t="str">
        <f>'Budget Source'!F843</f>
        <v/>
      </c>
      <c r="G843" s="45" t="str">
        <f>IF('Budget Source'!G843="Y",'Budget Source'!F843&amp;'Budget Source'!C843&amp;'Budget Source'!D843,'Budget Source'!B843&amp;'Budget Source'!C843&amp;'Budget Source'!D843)</f>
        <v>4945340</v>
      </c>
      <c r="H843" s="45" t="str">
        <f t="shared" si="64"/>
        <v>49453400180</v>
      </c>
      <c r="I843" s="47">
        <f>'Budget Source'!I843</f>
        <v>0.37890000000000001</v>
      </c>
      <c r="J843" s="2">
        <f>'Budget Source'!H843</f>
        <v>20260380</v>
      </c>
      <c r="K843" s="2" t="str">
        <f t="shared" si="65"/>
        <v/>
      </c>
    </row>
    <row r="844" spans="1:11" x14ac:dyDescent="0.35">
      <c r="A844" s="45" t="str">
        <f>'Budget Source'!B844</f>
        <v>49</v>
      </c>
      <c r="B844" s="45" t="str">
        <f>'Budget Source'!C844</f>
        <v>4</v>
      </c>
      <c r="C844" s="45" t="str">
        <f>'Budget Source'!D844</f>
        <v>5340</v>
      </c>
      <c r="D844" s="45" t="str">
        <f>'Budget Source'!E844</f>
        <v>0287</v>
      </c>
      <c r="E844" s="45" t="str">
        <f t="shared" si="63"/>
        <v/>
      </c>
      <c r="F844" s="2" t="str">
        <f>'Budget Source'!F844</f>
        <v/>
      </c>
      <c r="G844" s="45" t="str">
        <f>IF('Budget Source'!G844="Y",'Budget Source'!F844&amp;'Budget Source'!C844&amp;'Budget Source'!D844,'Budget Source'!B844&amp;'Budget Source'!C844&amp;'Budget Source'!D844)</f>
        <v>4945340</v>
      </c>
      <c r="H844" s="45" t="str">
        <f t="shared" si="64"/>
        <v>49453400287</v>
      </c>
      <c r="I844" s="47">
        <f>'Budget Source'!I844</f>
        <v>0.1353</v>
      </c>
      <c r="J844" s="2">
        <f>'Budget Source'!H844</f>
        <v>7235881</v>
      </c>
      <c r="K844" s="2" t="str">
        <f t="shared" si="65"/>
        <v/>
      </c>
    </row>
    <row r="845" spans="1:11" x14ac:dyDescent="0.35">
      <c r="A845" s="45" t="str">
        <f>'Budget Source'!B845</f>
        <v>49</v>
      </c>
      <c r="B845" s="45" t="str">
        <f>'Budget Source'!C845</f>
        <v>4</v>
      </c>
      <c r="C845" s="45" t="str">
        <f>'Budget Source'!D845</f>
        <v>5340</v>
      </c>
      <c r="D845" s="45" t="str">
        <f>'Budget Source'!E845</f>
        <v>3101</v>
      </c>
      <c r="E845" s="45" t="str">
        <f t="shared" si="63"/>
        <v/>
      </c>
      <c r="F845" s="2" t="str">
        <f>'Budget Source'!F845</f>
        <v/>
      </c>
      <c r="G845" s="45" t="str">
        <f>IF('Budget Source'!G845="Y",'Budget Source'!F845&amp;'Budget Source'!C845&amp;'Budget Source'!D845,'Budget Source'!B845&amp;'Budget Source'!C845&amp;'Budget Source'!D845)</f>
        <v>4945340</v>
      </c>
      <c r="H845" s="45" t="str">
        <f t="shared" si="64"/>
        <v>49453403101</v>
      </c>
      <c r="I845" s="47">
        <f>'Budget Source'!I845</f>
        <v>0</v>
      </c>
      <c r="J845" s="2">
        <f>'Budget Source'!H845</f>
        <v>0</v>
      </c>
      <c r="K845" s="2" t="str">
        <f t="shared" si="65"/>
        <v/>
      </c>
    </row>
    <row r="846" spans="1:11" x14ac:dyDescent="0.35">
      <c r="A846" s="45" t="str">
        <f>'Budget Source'!B846</f>
        <v>49</v>
      </c>
      <c r="B846" s="45" t="str">
        <f>'Budget Source'!C846</f>
        <v>4</v>
      </c>
      <c r="C846" s="45" t="str">
        <f>'Budget Source'!D846</f>
        <v>5340</v>
      </c>
      <c r="D846" s="45" t="str">
        <f>'Budget Source'!E846</f>
        <v>3300</v>
      </c>
      <c r="E846" s="45" t="str">
        <f t="shared" si="63"/>
        <v/>
      </c>
      <c r="F846" s="2" t="str">
        <f>'Budget Source'!F846</f>
        <v/>
      </c>
      <c r="G846" s="45" t="str">
        <f>IF('Budget Source'!G846="Y",'Budget Source'!F846&amp;'Budget Source'!C846&amp;'Budget Source'!D846,'Budget Source'!B846&amp;'Budget Source'!C846&amp;'Budget Source'!D846)</f>
        <v>4945340</v>
      </c>
      <c r="H846" s="45" t="str">
        <f t="shared" si="64"/>
        <v>49453403300</v>
      </c>
      <c r="I846" s="47">
        <f>'Budget Source'!I846</f>
        <v>0.49569999999999997</v>
      </c>
      <c r="J846" s="2">
        <f>'Budget Source'!H846</f>
        <v>26505860</v>
      </c>
      <c r="K846" s="2" t="str">
        <f t="shared" si="65"/>
        <v/>
      </c>
    </row>
    <row r="847" spans="1:11" x14ac:dyDescent="0.35">
      <c r="A847" s="45" t="str">
        <f>'Budget Source'!B847</f>
        <v>49</v>
      </c>
      <c r="B847" s="45" t="str">
        <f>'Budget Source'!C847</f>
        <v>4</v>
      </c>
      <c r="C847" s="45" t="str">
        <f>'Budget Source'!D847</f>
        <v>5350</v>
      </c>
      <c r="D847" s="45" t="str">
        <f>'Budget Source'!E847</f>
        <v>0180</v>
      </c>
      <c r="E847" s="45" t="str">
        <f t="shared" si="63"/>
        <v>8</v>
      </c>
      <c r="F847" s="2" t="str">
        <f>'Budget Source'!F847</f>
        <v/>
      </c>
      <c r="G847" s="45" t="str">
        <f>IF('Budget Source'!G847="Y",'Budget Source'!F847&amp;'Budget Source'!C847&amp;'Budget Source'!D847,'Budget Source'!B847&amp;'Budget Source'!C847&amp;'Budget Source'!D847)</f>
        <v>4945350</v>
      </c>
      <c r="H847" s="45" t="str">
        <f t="shared" si="64"/>
        <v>49453500180</v>
      </c>
      <c r="I847" s="47">
        <f>'Budget Source'!I847</f>
        <v>0.25240000000000001</v>
      </c>
      <c r="J847" s="2">
        <f>'Budget Source'!H847</f>
        <v>15939266</v>
      </c>
      <c r="K847" s="2" t="str">
        <f t="shared" si="65"/>
        <v/>
      </c>
    </row>
    <row r="848" spans="1:11" x14ac:dyDescent="0.35">
      <c r="A848" s="45" t="str">
        <f>'Budget Source'!B848</f>
        <v>49</v>
      </c>
      <c r="B848" s="45" t="str">
        <f>'Budget Source'!C848</f>
        <v>4</v>
      </c>
      <c r="C848" s="45" t="str">
        <f>'Budget Source'!D848</f>
        <v>5350</v>
      </c>
      <c r="D848" s="45" t="str">
        <f>'Budget Source'!E848</f>
        <v>3101</v>
      </c>
      <c r="E848" s="45" t="str">
        <f t="shared" si="63"/>
        <v/>
      </c>
      <c r="F848" s="2" t="str">
        <f>'Budget Source'!F848</f>
        <v/>
      </c>
      <c r="G848" s="45" t="str">
        <f>IF('Budget Source'!G848="Y",'Budget Source'!F848&amp;'Budget Source'!C848&amp;'Budget Source'!D848,'Budget Source'!B848&amp;'Budget Source'!C848&amp;'Budget Source'!D848)</f>
        <v>4945350</v>
      </c>
      <c r="H848" s="45" t="str">
        <f t="shared" si="64"/>
        <v>49453503101</v>
      </c>
      <c r="I848" s="47">
        <f>'Budget Source'!I848</f>
        <v>0</v>
      </c>
      <c r="J848" s="2">
        <f>'Budget Source'!H848</f>
        <v>0</v>
      </c>
      <c r="K848" s="2" t="str">
        <f t="shared" si="65"/>
        <v/>
      </c>
    </row>
    <row r="849" spans="1:11" x14ac:dyDescent="0.35">
      <c r="A849" s="45" t="str">
        <f>'Budget Source'!B849</f>
        <v>49</v>
      </c>
      <c r="B849" s="45" t="str">
        <f>'Budget Source'!C849</f>
        <v>4</v>
      </c>
      <c r="C849" s="45" t="str">
        <f>'Budget Source'!D849</f>
        <v>5350</v>
      </c>
      <c r="D849" s="45" t="str">
        <f>'Budget Source'!E849</f>
        <v>3300</v>
      </c>
      <c r="E849" s="45" t="str">
        <f t="shared" si="63"/>
        <v/>
      </c>
      <c r="F849" s="2" t="str">
        <f>'Budget Source'!F849</f>
        <v/>
      </c>
      <c r="G849" s="45" t="str">
        <f>IF('Budget Source'!G849="Y",'Budget Source'!F849&amp;'Budget Source'!C849&amp;'Budget Source'!D849,'Budget Source'!B849&amp;'Budget Source'!C849&amp;'Budget Source'!D849)</f>
        <v>4945350</v>
      </c>
      <c r="H849" s="45" t="str">
        <f t="shared" si="64"/>
        <v>49453503300</v>
      </c>
      <c r="I849" s="47">
        <f>'Budget Source'!I849</f>
        <v>0.51229999999999998</v>
      </c>
      <c r="J849" s="2">
        <f>'Budget Source'!H849</f>
        <v>32352164</v>
      </c>
      <c r="K849" s="2" t="str">
        <f t="shared" si="65"/>
        <v/>
      </c>
    </row>
    <row r="850" spans="1:11" x14ac:dyDescent="0.35">
      <c r="A850" s="45" t="str">
        <f>'Budget Source'!B850</f>
        <v>49</v>
      </c>
      <c r="B850" s="45" t="str">
        <f>'Budget Source'!C850</f>
        <v>4</v>
      </c>
      <c r="C850" s="45" t="str">
        <f>'Budget Source'!D850</f>
        <v>5360</v>
      </c>
      <c r="D850" s="45" t="str">
        <f>'Budget Source'!E850</f>
        <v>0022</v>
      </c>
      <c r="E850" s="45" t="str">
        <f t="shared" si="63"/>
        <v/>
      </c>
      <c r="F850" s="2" t="str">
        <f>'Budget Source'!F850</f>
        <v/>
      </c>
      <c r="G850" s="45" t="str">
        <f>IF('Budget Source'!G850="Y",'Budget Source'!F850&amp;'Budget Source'!C850&amp;'Budget Source'!D850,'Budget Source'!B850&amp;'Budget Source'!C850&amp;'Budget Source'!D850)</f>
        <v>4945360</v>
      </c>
      <c r="H850" s="45" t="str">
        <f t="shared" si="64"/>
        <v>49453600022</v>
      </c>
      <c r="I850" s="47">
        <f>'Budget Source'!I850</f>
        <v>0.3</v>
      </c>
      <c r="J850" s="2">
        <f>'Budget Source'!H850</f>
        <v>11291441</v>
      </c>
      <c r="K850" s="2" t="str">
        <f t="shared" si="65"/>
        <v/>
      </c>
    </row>
    <row r="851" spans="1:11" x14ac:dyDescent="0.35">
      <c r="A851" s="45" t="str">
        <f>'Budget Source'!B851</f>
        <v>49</v>
      </c>
      <c r="B851" s="45" t="str">
        <f>'Budget Source'!C851</f>
        <v>4</v>
      </c>
      <c r="C851" s="45" t="str">
        <f>'Budget Source'!D851</f>
        <v>5360</v>
      </c>
      <c r="D851" s="45" t="str">
        <f>'Budget Source'!E851</f>
        <v>0180</v>
      </c>
      <c r="E851" s="45" t="str">
        <f t="shared" si="63"/>
        <v>8</v>
      </c>
      <c r="F851" s="2" t="str">
        <f>'Budget Source'!F851</f>
        <v/>
      </c>
      <c r="G851" s="45" t="str">
        <f>IF('Budget Source'!G851="Y",'Budget Source'!F851&amp;'Budget Source'!C851&amp;'Budget Source'!D851,'Budget Source'!B851&amp;'Budget Source'!C851&amp;'Budget Source'!D851)</f>
        <v>4945360</v>
      </c>
      <c r="H851" s="45" t="str">
        <f t="shared" si="64"/>
        <v>49453600180</v>
      </c>
      <c r="I851" s="47">
        <f>'Budget Source'!I851</f>
        <v>0.52</v>
      </c>
      <c r="J851" s="2">
        <f>'Budget Source'!H851</f>
        <v>19571832</v>
      </c>
      <c r="K851" s="2" t="str">
        <f t="shared" si="65"/>
        <v/>
      </c>
    </row>
    <row r="852" spans="1:11" x14ac:dyDescent="0.35">
      <c r="A852" s="45" t="str">
        <f>'Budget Source'!B852</f>
        <v>49</v>
      </c>
      <c r="B852" s="45" t="str">
        <f>'Budget Source'!C852</f>
        <v>4</v>
      </c>
      <c r="C852" s="45" t="str">
        <f>'Budget Source'!D852</f>
        <v>5360</v>
      </c>
      <c r="D852" s="45" t="str">
        <f>'Budget Source'!E852</f>
        <v>3101</v>
      </c>
      <c r="E852" s="45" t="str">
        <f t="shared" si="63"/>
        <v/>
      </c>
      <c r="F852" s="2" t="str">
        <f>'Budget Source'!F852</f>
        <v/>
      </c>
      <c r="G852" s="45" t="str">
        <f>IF('Budget Source'!G852="Y",'Budget Source'!F852&amp;'Budget Source'!C852&amp;'Budget Source'!D852,'Budget Source'!B852&amp;'Budget Source'!C852&amp;'Budget Source'!D852)</f>
        <v>4945360</v>
      </c>
      <c r="H852" s="45" t="str">
        <f t="shared" si="64"/>
        <v>49453603101</v>
      </c>
      <c r="I852" s="47">
        <f>'Budget Source'!I852</f>
        <v>0</v>
      </c>
      <c r="J852" s="2">
        <f>'Budget Source'!H852</f>
        <v>0</v>
      </c>
      <c r="K852" s="2" t="str">
        <f t="shared" si="65"/>
        <v/>
      </c>
    </row>
    <row r="853" spans="1:11" x14ac:dyDescent="0.35">
      <c r="A853" s="45" t="str">
        <f>'Budget Source'!B853</f>
        <v>49</v>
      </c>
      <c r="B853" s="45" t="str">
        <f>'Budget Source'!C853</f>
        <v>4</v>
      </c>
      <c r="C853" s="45" t="str">
        <f>'Budget Source'!D853</f>
        <v>5360</v>
      </c>
      <c r="D853" s="45" t="str">
        <f>'Budget Source'!E853</f>
        <v>3300</v>
      </c>
      <c r="E853" s="45" t="str">
        <f t="shared" si="63"/>
        <v/>
      </c>
      <c r="F853" s="2" t="str">
        <f>'Budget Source'!F853</f>
        <v/>
      </c>
      <c r="G853" s="45" t="str">
        <f>IF('Budget Source'!G853="Y",'Budget Source'!F853&amp;'Budget Source'!C853&amp;'Budget Source'!D853,'Budget Source'!B853&amp;'Budget Source'!C853&amp;'Budget Source'!D853)</f>
        <v>4945360</v>
      </c>
      <c r="H853" s="45" t="str">
        <f t="shared" si="64"/>
        <v>49453603300</v>
      </c>
      <c r="I853" s="47">
        <f>'Budget Source'!I853</f>
        <v>0.67669999999999997</v>
      </c>
      <c r="J853" s="2">
        <f>'Budget Source'!H853</f>
        <v>25469728</v>
      </c>
      <c r="K853" s="2" t="str">
        <f t="shared" si="65"/>
        <v/>
      </c>
    </row>
    <row r="854" spans="1:11" x14ac:dyDescent="0.35">
      <c r="A854" s="45" t="str">
        <f>'Budget Source'!B854</f>
        <v>49</v>
      </c>
      <c r="B854" s="45" t="str">
        <f>'Budget Source'!C854</f>
        <v>4</v>
      </c>
      <c r="C854" s="45" t="str">
        <f>'Budget Source'!D854</f>
        <v>5370</v>
      </c>
      <c r="D854" s="45" t="str">
        <f>'Budget Source'!E854</f>
        <v>0022</v>
      </c>
      <c r="E854" s="45" t="str">
        <f t="shared" si="63"/>
        <v/>
      </c>
      <c r="F854" s="2" t="str">
        <f>'Budget Source'!F854</f>
        <v/>
      </c>
      <c r="G854" s="45" t="str">
        <f>IF('Budget Source'!G854="Y",'Budget Source'!F854&amp;'Budget Source'!C854&amp;'Budget Source'!D854,'Budget Source'!B854&amp;'Budget Source'!C854&amp;'Budget Source'!D854)</f>
        <v>4945370</v>
      </c>
      <c r="H854" s="45" t="str">
        <f t="shared" si="64"/>
        <v>49453700022</v>
      </c>
      <c r="I854" s="47">
        <f>'Budget Source'!I854</f>
        <v>0.25</v>
      </c>
      <c r="J854" s="2">
        <f>'Budget Source'!H854</f>
        <v>19140019</v>
      </c>
      <c r="K854" s="2" t="str">
        <f t="shared" si="65"/>
        <v/>
      </c>
    </row>
    <row r="855" spans="1:11" x14ac:dyDescent="0.35">
      <c r="A855" s="45" t="str">
        <f>'Budget Source'!B855</f>
        <v>49</v>
      </c>
      <c r="B855" s="45" t="str">
        <f>'Budget Source'!C855</f>
        <v>4</v>
      </c>
      <c r="C855" s="45" t="str">
        <f>'Budget Source'!D855</f>
        <v>5370</v>
      </c>
      <c r="D855" s="45" t="str">
        <f>'Budget Source'!E855</f>
        <v>0061</v>
      </c>
      <c r="E855" s="45" t="str">
        <f t="shared" si="63"/>
        <v/>
      </c>
      <c r="F855" s="2" t="str">
        <f>'Budget Source'!F855</f>
        <v/>
      </c>
      <c r="G855" s="45" t="str">
        <f>IF('Budget Source'!G855="Y",'Budget Source'!F855&amp;'Budget Source'!C855&amp;'Budget Source'!D855,'Budget Source'!B855&amp;'Budget Source'!C855&amp;'Budget Source'!D855)</f>
        <v>4945370</v>
      </c>
      <c r="H855" s="45" t="str">
        <f t="shared" si="64"/>
        <v>49453700061</v>
      </c>
      <c r="I855" s="47">
        <f>'Budget Source'!I855</f>
        <v>0</v>
      </c>
      <c r="J855" s="2">
        <f>'Budget Source'!H855</f>
        <v>0</v>
      </c>
      <c r="K855" s="2" t="str">
        <f t="shared" si="65"/>
        <v/>
      </c>
    </row>
    <row r="856" spans="1:11" x14ac:dyDescent="0.35">
      <c r="A856" s="45" t="str">
        <f>'Budget Source'!B856</f>
        <v>49</v>
      </c>
      <c r="B856" s="45" t="str">
        <f>'Budget Source'!C856</f>
        <v>4</v>
      </c>
      <c r="C856" s="45" t="str">
        <f>'Budget Source'!D856</f>
        <v>5370</v>
      </c>
      <c r="D856" s="45" t="str">
        <f>'Budget Source'!E856</f>
        <v>0180</v>
      </c>
      <c r="E856" s="45" t="str">
        <f t="shared" si="63"/>
        <v>8</v>
      </c>
      <c r="F856" s="2" t="str">
        <f>'Budget Source'!F856</f>
        <v/>
      </c>
      <c r="G856" s="45" t="str">
        <f>IF('Budget Source'!G856="Y",'Budget Source'!F856&amp;'Budget Source'!C856&amp;'Budget Source'!D856,'Budget Source'!B856&amp;'Budget Source'!C856&amp;'Budget Source'!D856)</f>
        <v>4945370</v>
      </c>
      <c r="H856" s="45" t="str">
        <f t="shared" si="64"/>
        <v>49453700180</v>
      </c>
      <c r="I856" s="47">
        <f>'Budget Source'!I856</f>
        <v>0.1171</v>
      </c>
      <c r="J856" s="2">
        <f>'Budget Source'!H856</f>
        <v>8790431</v>
      </c>
      <c r="K856" s="2" t="str">
        <f t="shared" si="65"/>
        <v/>
      </c>
    </row>
    <row r="857" spans="1:11" x14ac:dyDescent="0.35">
      <c r="A857" s="45" t="str">
        <f>'Budget Source'!B857</f>
        <v>49</v>
      </c>
      <c r="B857" s="45" t="str">
        <f>'Budget Source'!C857</f>
        <v>4</v>
      </c>
      <c r="C857" s="45" t="str">
        <f>'Budget Source'!D857</f>
        <v>5370</v>
      </c>
      <c r="D857" s="45" t="str">
        <f>'Budget Source'!E857</f>
        <v>0287</v>
      </c>
      <c r="E857" s="45" t="str">
        <f t="shared" si="63"/>
        <v/>
      </c>
      <c r="F857" s="2" t="str">
        <f>'Budget Source'!F857</f>
        <v/>
      </c>
      <c r="G857" s="45" t="str">
        <f>IF('Budget Source'!G857="Y",'Budget Source'!F857&amp;'Budget Source'!C857&amp;'Budget Source'!D857,'Budget Source'!B857&amp;'Budget Source'!C857&amp;'Budget Source'!D857)</f>
        <v>4945370</v>
      </c>
      <c r="H857" s="45" t="str">
        <f t="shared" si="64"/>
        <v>49453700287</v>
      </c>
      <c r="I857" s="47">
        <f>'Budget Source'!I857</f>
        <v>0.39689999999999998</v>
      </c>
      <c r="J857" s="2">
        <f>'Budget Source'!H857</f>
        <v>30386694</v>
      </c>
      <c r="K857" s="2" t="str">
        <f t="shared" si="65"/>
        <v/>
      </c>
    </row>
    <row r="858" spans="1:11" x14ac:dyDescent="0.35">
      <c r="A858" s="45" t="str">
        <f>'Budget Source'!B858</f>
        <v>49</v>
      </c>
      <c r="B858" s="45" t="str">
        <f>'Budget Source'!C858</f>
        <v>4</v>
      </c>
      <c r="C858" s="45" t="str">
        <f>'Budget Source'!D858</f>
        <v>5370</v>
      </c>
      <c r="D858" s="45" t="str">
        <f>'Budget Source'!E858</f>
        <v>3101</v>
      </c>
      <c r="E858" s="45" t="str">
        <f t="shared" si="63"/>
        <v/>
      </c>
      <c r="F858" s="2" t="str">
        <f>'Budget Source'!F858</f>
        <v/>
      </c>
      <c r="G858" s="45" t="str">
        <f>IF('Budget Source'!G858="Y",'Budget Source'!F858&amp;'Budget Source'!C858&amp;'Budget Source'!D858,'Budget Source'!B858&amp;'Budget Source'!C858&amp;'Budget Source'!D858)</f>
        <v>4945370</v>
      </c>
      <c r="H858" s="45" t="str">
        <f t="shared" si="64"/>
        <v>49453703101</v>
      </c>
      <c r="I858" s="47">
        <f>'Budget Source'!I858</f>
        <v>0</v>
      </c>
      <c r="J858" s="2">
        <f>'Budget Source'!H858</f>
        <v>0</v>
      </c>
      <c r="K858" s="2" t="str">
        <f t="shared" si="65"/>
        <v/>
      </c>
    </row>
    <row r="859" spans="1:11" x14ac:dyDescent="0.35">
      <c r="A859" s="45" t="str">
        <f>'Budget Source'!B859</f>
        <v>49</v>
      </c>
      <c r="B859" s="45" t="str">
        <f>'Budget Source'!C859</f>
        <v>4</v>
      </c>
      <c r="C859" s="45" t="str">
        <f>'Budget Source'!D859</f>
        <v>5370</v>
      </c>
      <c r="D859" s="45" t="str">
        <f>'Budget Source'!E859</f>
        <v>3300</v>
      </c>
      <c r="E859" s="45" t="str">
        <f t="shared" si="63"/>
        <v/>
      </c>
      <c r="F859" s="2" t="str">
        <f>'Budget Source'!F859</f>
        <v/>
      </c>
      <c r="G859" s="45" t="str">
        <f>IF('Budget Source'!G859="Y",'Budget Source'!F859&amp;'Budget Source'!C859&amp;'Budget Source'!D859,'Budget Source'!B859&amp;'Budget Source'!C859&amp;'Budget Source'!D859)</f>
        <v>4945370</v>
      </c>
      <c r="H859" s="45" t="str">
        <f t="shared" si="64"/>
        <v>49453703300</v>
      </c>
      <c r="I859" s="47">
        <f>'Budget Source'!I859</f>
        <v>0.39650000000000002</v>
      </c>
      <c r="J859" s="2">
        <f>'Budget Source'!H859</f>
        <v>29764353</v>
      </c>
      <c r="K859" s="2" t="str">
        <f t="shared" si="65"/>
        <v/>
      </c>
    </row>
    <row r="860" spans="1:11" x14ac:dyDescent="0.35">
      <c r="A860" s="45" t="str">
        <f>'Budget Source'!B860</f>
        <v>49</v>
      </c>
      <c r="B860" s="45" t="str">
        <f>'Budget Source'!C860</f>
        <v>4</v>
      </c>
      <c r="C860" s="45" t="str">
        <f>'Budget Source'!D860</f>
        <v>5375</v>
      </c>
      <c r="D860" s="45" t="str">
        <f>'Budget Source'!E860</f>
        <v>0022</v>
      </c>
      <c r="E860" s="45" t="str">
        <f t="shared" si="63"/>
        <v/>
      </c>
      <c r="F860" s="2" t="str">
        <f>'Budget Source'!F860</f>
        <v/>
      </c>
      <c r="G860" s="45" t="str">
        <f>IF('Budget Source'!G860="Y",'Budget Source'!F860&amp;'Budget Source'!C860&amp;'Budget Source'!D860,'Budget Source'!B860&amp;'Budget Source'!C860&amp;'Budget Source'!D860)</f>
        <v>4945375</v>
      </c>
      <c r="H860" s="45" t="str">
        <f t="shared" si="64"/>
        <v>49453750022</v>
      </c>
      <c r="I860" s="47">
        <f>'Budget Source'!I860</f>
        <v>0</v>
      </c>
      <c r="J860" s="2">
        <f>'Budget Source'!H860</f>
        <v>0</v>
      </c>
      <c r="K860" s="2" t="str">
        <f t="shared" si="65"/>
        <v/>
      </c>
    </row>
    <row r="861" spans="1:11" x14ac:dyDescent="0.35">
      <c r="A861" s="45" t="str">
        <f>'Budget Source'!B861</f>
        <v>49</v>
      </c>
      <c r="B861" s="45" t="str">
        <f>'Budget Source'!C861</f>
        <v>4</v>
      </c>
      <c r="C861" s="45" t="str">
        <f>'Budget Source'!D861</f>
        <v>5375</v>
      </c>
      <c r="D861" s="45" t="str">
        <f>'Budget Source'!E861</f>
        <v>0023</v>
      </c>
      <c r="E861" s="45" t="str">
        <f t="shared" si="63"/>
        <v/>
      </c>
      <c r="F861" s="2" t="str">
        <f>'Budget Source'!F861</f>
        <v/>
      </c>
      <c r="G861" s="45" t="str">
        <f>IF('Budget Source'!G861="Y",'Budget Source'!F861&amp;'Budget Source'!C861&amp;'Budget Source'!D861,'Budget Source'!B861&amp;'Budget Source'!C861&amp;'Budget Source'!D861)</f>
        <v>4945375</v>
      </c>
      <c r="H861" s="45" t="str">
        <f t="shared" si="64"/>
        <v>49453750023</v>
      </c>
      <c r="I861" s="47">
        <f>'Budget Source'!I861</f>
        <v>0.3498</v>
      </c>
      <c r="J861" s="2">
        <f>'Budget Source'!H861</f>
        <v>15437252</v>
      </c>
      <c r="K861" s="2" t="str">
        <f t="shared" si="65"/>
        <v/>
      </c>
    </row>
    <row r="862" spans="1:11" x14ac:dyDescent="0.35">
      <c r="A862" s="45" t="str">
        <f>'Budget Source'!B862</f>
        <v>49</v>
      </c>
      <c r="B862" s="45" t="str">
        <f>'Budget Source'!C862</f>
        <v>4</v>
      </c>
      <c r="C862" s="45" t="str">
        <f>'Budget Source'!D862</f>
        <v>5375</v>
      </c>
      <c r="D862" s="45" t="str">
        <f>'Budget Source'!E862</f>
        <v>0180</v>
      </c>
      <c r="E862" s="45" t="str">
        <f t="shared" si="63"/>
        <v>8</v>
      </c>
      <c r="F862" s="2" t="str">
        <f>'Budget Source'!F862</f>
        <v/>
      </c>
      <c r="G862" s="45" t="str">
        <f>IF('Budget Source'!G862="Y",'Budget Source'!F862&amp;'Budget Source'!C862&amp;'Budget Source'!D862,'Budget Source'!B862&amp;'Budget Source'!C862&amp;'Budget Source'!D862)</f>
        <v>4945375</v>
      </c>
      <c r="H862" s="45" t="str">
        <f t="shared" si="64"/>
        <v>49453750180</v>
      </c>
      <c r="I862" s="47">
        <f>'Budget Source'!I862</f>
        <v>1</v>
      </c>
      <c r="J862" s="2">
        <f>'Budget Source'!H862</f>
        <v>40792147</v>
      </c>
      <c r="K862" s="2" t="str">
        <f t="shared" si="65"/>
        <v/>
      </c>
    </row>
    <row r="863" spans="1:11" x14ac:dyDescent="0.35">
      <c r="A863" s="45" t="str">
        <f>'Budget Source'!B863</f>
        <v>49</v>
      </c>
      <c r="B863" s="45" t="str">
        <f>'Budget Source'!C863</f>
        <v>4</v>
      </c>
      <c r="C863" s="45" t="str">
        <f>'Budget Source'!D863</f>
        <v>5375</v>
      </c>
      <c r="D863" s="45" t="str">
        <f>'Budget Source'!E863</f>
        <v>3101</v>
      </c>
      <c r="E863" s="45" t="str">
        <f t="shared" si="63"/>
        <v/>
      </c>
      <c r="F863" s="2" t="str">
        <f>'Budget Source'!F863</f>
        <v/>
      </c>
      <c r="G863" s="45" t="str">
        <f>IF('Budget Source'!G863="Y",'Budget Source'!F863&amp;'Budget Source'!C863&amp;'Budget Source'!D863,'Budget Source'!B863&amp;'Budget Source'!C863&amp;'Budget Source'!D863)</f>
        <v>4945375</v>
      </c>
      <c r="H863" s="45" t="str">
        <f t="shared" si="64"/>
        <v>49453753101</v>
      </c>
      <c r="I863" s="47">
        <f>'Budget Source'!I863</f>
        <v>0</v>
      </c>
      <c r="J863" s="2">
        <f>'Budget Source'!H863</f>
        <v>0</v>
      </c>
      <c r="K863" s="2" t="str">
        <f t="shared" si="65"/>
        <v/>
      </c>
    </row>
    <row r="864" spans="1:11" x14ac:dyDescent="0.35">
      <c r="A864" s="45" t="str">
        <f>'Budget Source'!B864</f>
        <v>49</v>
      </c>
      <c r="B864" s="45" t="str">
        <f>'Budget Source'!C864</f>
        <v>4</v>
      </c>
      <c r="C864" s="45" t="str">
        <f>'Budget Source'!D864</f>
        <v>5375</v>
      </c>
      <c r="D864" s="45" t="str">
        <f>'Budget Source'!E864</f>
        <v>3300</v>
      </c>
      <c r="E864" s="45" t="str">
        <f t="shared" si="63"/>
        <v/>
      </c>
      <c r="F864" s="2" t="str">
        <f>'Budget Source'!F864</f>
        <v/>
      </c>
      <c r="G864" s="45" t="str">
        <f>IF('Budget Source'!G864="Y",'Budget Source'!F864&amp;'Budget Source'!C864&amp;'Budget Source'!D864,'Budget Source'!B864&amp;'Budget Source'!C864&amp;'Budget Source'!D864)</f>
        <v>4945375</v>
      </c>
      <c r="H864" s="45" t="str">
        <f t="shared" si="64"/>
        <v>49453753300</v>
      </c>
      <c r="I864" s="47">
        <f>'Budget Source'!I864</f>
        <v>0.59970000000000001</v>
      </c>
      <c r="J864" s="2">
        <f>'Budget Source'!H864</f>
        <v>24463051</v>
      </c>
      <c r="K864" s="2" t="str">
        <f t="shared" si="65"/>
        <v/>
      </c>
    </row>
    <row r="865" spans="1:11" x14ac:dyDescent="0.35">
      <c r="A865" s="45" t="str">
        <f>'Budget Source'!B865</f>
        <v>49</v>
      </c>
      <c r="B865" s="45" t="str">
        <f>'Budget Source'!C865</f>
        <v>4</v>
      </c>
      <c r="C865" s="45" t="str">
        <f>'Budget Source'!D865</f>
        <v>5380</v>
      </c>
      <c r="D865" s="45" t="str">
        <f>'Budget Source'!E865</f>
        <v>0022</v>
      </c>
      <c r="E865" s="45" t="str">
        <f t="shared" si="63"/>
        <v/>
      </c>
      <c r="F865" s="2" t="str">
        <f>'Budget Source'!F865</f>
        <v/>
      </c>
      <c r="G865" s="45" t="str">
        <f>IF('Budget Source'!G865="Y",'Budget Source'!F865&amp;'Budget Source'!C865&amp;'Budget Source'!D865,'Budget Source'!B865&amp;'Budget Source'!C865&amp;'Budget Source'!D865)</f>
        <v>4945380</v>
      </c>
      <c r="H865" s="45" t="str">
        <f t="shared" si="64"/>
        <v>49453800022</v>
      </c>
      <c r="I865" s="47">
        <f>'Budget Source'!I865</f>
        <v>0.52910000000000001</v>
      </c>
      <c r="J865" s="2">
        <f>'Budget Source'!H865</f>
        <v>3554358</v>
      </c>
      <c r="K865" s="2" t="str">
        <f t="shared" si="65"/>
        <v/>
      </c>
    </row>
    <row r="866" spans="1:11" x14ac:dyDescent="0.35">
      <c r="A866" s="45" t="str">
        <f>'Budget Source'!B866</f>
        <v>49</v>
      </c>
      <c r="B866" s="45" t="str">
        <f>'Budget Source'!C866</f>
        <v>4</v>
      </c>
      <c r="C866" s="45" t="str">
        <f>'Budget Source'!D866</f>
        <v>5380</v>
      </c>
      <c r="D866" s="45" t="str">
        <f>'Budget Source'!E866</f>
        <v>0061</v>
      </c>
      <c r="E866" s="45" t="str">
        <f t="shared" si="63"/>
        <v/>
      </c>
      <c r="F866" s="2" t="str">
        <f>'Budget Source'!F866</f>
        <v/>
      </c>
      <c r="G866" s="45" t="str">
        <f>IF('Budget Source'!G866="Y",'Budget Source'!F866&amp;'Budget Source'!C866&amp;'Budget Source'!D866,'Budget Source'!B866&amp;'Budget Source'!C866&amp;'Budget Source'!D866)</f>
        <v>4945380</v>
      </c>
      <c r="H866" s="45" t="str">
        <f t="shared" si="64"/>
        <v>49453800061</v>
      </c>
      <c r="I866" s="47">
        <f>'Budget Source'!I866</f>
        <v>0</v>
      </c>
      <c r="J866" s="2">
        <f>'Budget Source'!H866</f>
        <v>0</v>
      </c>
      <c r="K866" s="2" t="str">
        <f t="shared" si="65"/>
        <v/>
      </c>
    </row>
    <row r="867" spans="1:11" x14ac:dyDescent="0.35">
      <c r="A867" s="45" t="str">
        <f>'Budget Source'!B867</f>
        <v>49</v>
      </c>
      <c r="B867" s="45" t="str">
        <f>'Budget Source'!C867</f>
        <v>4</v>
      </c>
      <c r="C867" s="45" t="str">
        <f>'Budget Source'!D867</f>
        <v>5380</v>
      </c>
      <c r="D867" s="45" t="str">
        <f>'Budget Source'!E867</f>
        <v>0180</v>
      </c>
      <c r="E867" s="45" t="str">
        <f t="shared" si="63"/>
        <v>8</v>
      </c>
      <c r="F867" s="2" t="str">
        <f>'Budget Source'!F867</f>
        <v/>
      </c>
      <c r="G867" s="45" t="str">
        <f>IF('Budget Source'!G867="Y",'Budget Source'!F867&amp;'Budget Source'!C867&amp;'Budget Source'!D867,'Budget Source'!B867&amp;'Budget Source'!C867&amp;'Budget Source'!D867)</f>
        <v>4945380</v>
      </c>
      <c r="H867" s="45" t="str">
        <f t="shared" si="64"/>
        <v>49453800180</v>
      </c>
      <c r="I867" s="47">
        <f>'Budget Source'!I867</f>
        <v>1.0407</v>
      </c>
      <c r="J867" s="2">
        <f>'Budget Source'!H867</f>
        <v>6647488</v>
      </c>
      <c r="K867" s="2" t="str">
        <f t="shared" si="65"/>
        <v/>
      </c>
    </row>
    <row r="868" spans="1:11" x14ac:dyDescent="0.35">
      <c r="A868" s="45" t="str">
        <f>'Budget Source'!B868</f>
        <v>49</v>
      </c>
      <c r="B868" s="45" t="str">
        <f>'Budget Source'!C868</f>
        <v>4</v>
      </c>
      <c r="C868" s="45" t="str">
        <f>'Budget Source'!D868</f>
        <v>5380</v>
      </c>
      <c r="D868" s="45" t="str">
        <f>'Budget Source'!E868</f>
        <v>0186</v>
      </c>
      <c r="E868" s="45" t="str">
        <f t="shared" si="63"/>
        <v>8</v>
      </c>
      <c r="F868" s="2" t="str">
        <f>'Budget Source'!F868</f>
        <v/>
      </c>
      <c r="G868" s="45" t="str">
        <f>IF('Budget Source'!G868="Y",'Budget Source'!F868&amp;'Budget Source'!C868&amp;'Budget Source'!D868,'Budget Source'!B868&amp;'Budget Source'!C868&amp;'Budget Source'!D868)</f>
        <v>4945380</v>
      </c>
      <c r="H868" s="45" t="str">
        <f t="shared" si="64"/>
        <v>49453800186</v>
      </c>
      <c r="I868" s="47">
        <f>'Budget Source'!I868</f>
        <v>7.7700000000000005E-2</v>
      </c>
      <c r="J868" s="2">
        <f>'Budget Source'!H868</f>
        <v>496310</v>
      </c>
      <c r="K868" s="2" t="str">
        <f t="shared" si="65"/>
        <v/>
      </c>
    </row>
    <row r="869" spans="1:11" x14ac:dyDescent="0.35">
      <c r="A869" s="45" t="str">
        <f>'Budget Source'!B869</f>
        <v>49</v>
      </c>
      <c r="B869" s="45" t="str">
        <f>'Budget Source'!C869</f>
        <v>4</v>
      </c>
      <c r="C869" s="45" t="str">
        <f>'Budget Source'!D869</f>
        <v>5380</v>
      </c>
      <c r="D869" s="45" t="str">
        <f>'Budget Source'!E869</f>
        <v>0287</v>
      </c>
      <c r="E869" s="45" t="str">
        <f t="shared" si="63"/>
        <v/>
      </c>
      <c r="F869" s="2" t="str">
        <f>'Budget Source'!F869</f>
        <v/>
      </c>
      <c r="G869" s="45" t="str">
        <f>IF('Budget Source'!G869="Y",'Budget Source'!F869&amp;'Budget Source'!C869&amp;'Budget Source'!D869,'Budget Source'!B869&amp;'Budget Source'!C869&amp;'Budget Source'!D869)</f>
        <v>4945380</v>
      </c>
      <c r="H869" s="45" t="str">
        <f t="shared" si="64"/>
        <v>49453800287</v>
      </c>
      <c r="I869" s="47">
        <f>'Budget Source'!I869</f>
        <v>0.2596</v>
      </c>
      <c r="J869" s="2">
        <f>'Budget Source'!H869</f>
        <v>1743926</v>
      </c>
      <c r="K869" s="2" t="str">
        <f t="shared" si="65"/>
        <v/>
      </c>
    </row>
    <row r="870" spans="1:11" x14ac:dyDescent="0.35">
      <c r="A870" s="45" t="str">
        <f>'Budget Source'!B870</f>
        <v>49</v>
      </c>
      <c r="B870" s="45" t="str">
        <f>'Budget Source'!C870</f>
        <v>4</v>
      </c>
      <c r="C870" s="45" t="str">
        <f>'Budget Source'!D870</f>
        <v>5380</v>
      </c>
      <c r="D870" s="45" t="str">
        <f>'Budget Source'!E870</f>
        <v>3101</v>
      </c>
      <c r="E870" s="45" t="str">
        <f t="shared" si="63"/>
        <v/>
      </c>
      <c r="F870" s="2" t="str">
        <f>'Budget Source'!F870</f>
        <v/>
      </c>
      <c r="G870" s="45" t="str">
        <f>IF('Budget Source'!G870="Y",'Budget Source'!F870&amp;'Budget Source'!C870&amp;'Budget Source'!D870,'Budget Source'!B870&amp;'Budget Source'!C870&amp;'Budget Source'!D870)</f>
        <v>4945380</v>
      </c>
      <c r="H870" s="45" t="str">
        <f t="shared" si="64"/>
        <v>49453803101</v>
      </c>
      <c r="I870" s="47">
        <f>'Budget Source'!I870</f>
        <v>0</v>
      </c>
      <c r="J870" s="2">
        <f>'Budget Source'!H870</f>
        <v>0</v>
      </c>
      <c r="K870" s="2" t="str">
        <f t="shared" si="65"/>
        <v/>
      </c>
    </row>
    <row r="871" spans="1:11" x14ac:dyDescent="0.35">
      <c r="A871" s="45" t="str">
        <f>'Budget Source'!B871</f>
        <v>49</v>
      </c>
      <c r="B871" s="45" t="str">
        <f>'Budget Source'!C871</f>
        <v>4</v>
      </c>
      <c r="C871" s="45" t="str">
        <f>'Budget Source'!D871</f>
        <v>5380</v>
      </c>
      <c r="D871" s="45" t="str">
        <f>'Budget Source'!E871</f>
        <v>3300</v>
      </c>
      <c r="E871" s="45" t="str">
        <f t="shared" si="63"/>
        <v/>
      </c>
      <c r="F871" s="2" t="str">
        <f>'Budget Source'!F871</f>
        <v/>
      </c>
      <c r="G871" s="45" t="str">
        <f>IF('Budget Source'!G871="Y",'Budget Source'!F871&amp;'Budget Source'!C871&amp;'Budget Source'!D871,'Budget Source'!B871&amp;'Budget Source'!C871&amp;'Budget Source'!D871)</f>
        <v>4945380</v>
      </c>
      <c r="H871" s="45" t="str">
        <f t="shared" si="64"/>
        <v>49453803300</v>
      </c>
      <c r="I871" s="47">
        <f>'Budget Source'!I871</f>
        <v>0.44919999999999999</v>
      </c>
      <c r="J871" s="2">
        <f>'Budget Source'!H871</f>
        <v>2869272</v>
      </c>
      <c r="K871" s="2" t="str">
        <f t="shared" si="65"/>
        <v/>
      </c>
    </row>
    <row r="872" spans="1:11" x14ac:dyDescent="0.35">
      <c r="A872" s="45" t="str">
        <f>'Budget Source'!B872</f>
        <v>49</v>
      </c>
      <c r="B872" s="45" t="str">
        <f>'Budget Source'!C872</f>
        <v>4</v>
      </c>
      <c r="C872" s="45" t="str">
        <f>'Budget Source'!D872</f>
        <v>5385</v>
      </c>
      <c r="D872" s="45" t="str">
        <f>'Budget Source'!E872</f>
        <v>0022</v>
      </c>
      <c r="E872" s="45" t="str">
        <f t="shared" si="63"/>
        <v/>
      </c>
      <c r="F872" s="2" t="str">
        <f>'Budget Source'!F872</f>
        <v/>
      </c>
      <c r="G872" s="45" t="str">
        <f>IF('Budget Source'!G872="Y",'Budget Source'!F872&amp;'Budget Source'!C872&amp;'Budget Source'!D872,'Budget Source'!B872&amp;'Budget Source'!C872&amp;'Budget Source'!D872)</f>
        <v>4945385</v>
      </c>
      <c r="H872" s="45" t="str">
        <f t="shared" si="64"/>
        <v>49453850022</v>
      </c>
      <c r="I872" s="47">
        <f>'Budget Source'!I872</f>
        <v>0.19500000000000001</v>
      </c>
      <c r="J872" s="2">
        <f>'Budget Source'!H872</f>
        <v>41750465</v>
      </c>
      <c r="K872" s="2" t="str">
        <f t="shared" si="65"/>
        <v/>
      </c>
    </row>
    <row r="873" spans="1:11" x14ac:dyDescent="0.35">
      <c r="A873" s="45" t="str">
        <f>'Budget Source'!B873</f>
        <v>49</v>
      </c>
      <c r="B873" s="45" t="str">
        <f>'Budget Source'!C873</f>
        <v>4</v>
      </c>
      <c r="C873" s="45" t="str">
        <f>'Budget Source'!D873</f>
        <v>5385</v>
      </c>
      <c r="D873" s="45" t="str">
        <f>'Budget Source'!E873</f>
        <v>0061</v>
      </c>
      <c r="E873" s="45" t="str">
        <f t="shared" si="63"/>
        <v/>
      </c>
      <c r="F873" s="2" t="str">
        <f>'Budget Source'!F873</f>
        <v/>
      </c>
      <c r="G873" s="45" t="str">
        <f>IF('Budget Source'!G873="Y",'Budget Source'!F873&amp;'Budget Source'!C873&amp;'Budget Source'!D873,'Budget Source'!B873&amp;'Budget Source'!C873&amp;'Budget Source'!D873)</f>
        <v>4945385</v>
      </c>
      <c r="H873" s="45" t="str">
        <f t="shared" si="64"/>
        <v>49453850061</v>
      </c>
      <c r="I873" s="47">
        <f>'Budget Source'!I873</f>
        <v>0</v>
      </c>
      <c r="J873" s="2">
        <f>'Budget Source'!H873</f>
        <v>0</v>
      </c>
      <c r="K873" s="2" t="str">
        <f t="shared" si="65"/>
        <v/>
      </c>
    </row>
    <row r="874" spans="1:11" x14ac:dyDescent="0.35">
      <c r="A874" s="45" t="str">
        <f>'Budget Source'!B874</f>
        <v>49</v>
      </c>
      <c r="B874" s="45" t="str">
        <f>'Budget Source'!C874</f>
        <v>4</v>
      </c>
      <c r="C874" s="45" t="str">
        <f>'Budget Source'!D874</f>
        <v>5385</v>
      </c>
      <c r="D874" s="45" t="str">
        <f>'Budget Source'!E874</f>
        <v>0180</v>
      </c>
      <c r="E874" s="45" t="str">
        <f t="shared" si="63"/>
        <v>8</v>
      </c>
      <c r="F874" s="2" t="str">
        <f>'Budget Source'!F874</f>
        <v/>
      </c>
      <c r="G874" s="45" t="str">
        <f>IF('Budget Source'!G874="Y",'Budget Source'!F874&amp;'Budget Source'!C874&amp;'Budget Source'!D874,'Budget Source'!B874&amp;'Budget Source'!C874&amp;'Budget Source'!D874)</f>
        <v>4945385</v>
      </c>
      <c r="H874" s="45" t="str">
        <f t="shared" si="64"/>
        <v>49453850180</v>
      </c>
      <c r="I874" s="47">
        <f>'Budget Source'!I874</f>
        <v>0.34300000000000003</v>
      </c>
      <c r="J874" s="2">
        <f>'Budget Source'!H874</f>
        <v>55990290</v>
      </c>
      <c r="K874" s="2" t="str">
        <f t="shared" si="65"/>
        <v/>
      </c>
    </row>
    <row r="875" spans="1:11" x14ac:dyDescent="0.35">
      <c r="A875" s="45" t="str">
        <f>'Budget Source'!B875</f>
        <v>49</v>
      </c>
      <c r="B875" s="45" t="str">
        <f>'Budget Source'!C875</f>
        <v>4</v>
      </c>
      <c r="C875" s="45" t="str">
        <f>'Budget Source'!D875</f>
        <v>5385</v>
      </c>
      <c r="D875" s="45" t="str">
        <f>'Budget Source'!E875</f>
        <v>0187</v>
      </c>
      <c r="E875" s="45" t="str">
        <f t="shared" si="63"/>
        <v/>
      </c>
      <c r="F875" s="2" t="str">
        <f>'Budget Source'!F875</f>
        <v/>
      </c>
      <c r="G875" s="45" t="str">
        <f>IF('Budget Source'!G875="Y",'Budget Source'!F875&amp;'Budget Source'!C875&amp;'Budget Source'!D875,'Budget Source'!B875&amp;'Budget Source'!C875&amp;'Budget Source'!D875)</f>
        <v>4945385</v>
      </c>
      <c r="H875" s="45" t="str">
        <f t="shared" si="64"/>
        <v>49453850187</v>
      </c>
      <c r="I875" s="47">
        <f>'Budget Source'!I875</f>
        <v>7.6999999999999999E-2</v>
      </c>
      <c r="J875" s="2">
        <f>'Budget Source'!H875</f>
        <v>12569249</v>
      </c>
      <c r="K875" s="2" t="str">
        <f t="shared" si="65"/>
        <v/>
      </c>
    </row>
    <row r="876" spans="1:11" x14ac:dyDescent="0.35">
      <c r="A876" s="45" t="str">
        <f>'Budget Source'!B876</f>
        <v>49</v>
      </c>
      <c r="B876" s="45" t="str">
        <f>'Budget Source'!C876</f>
        <v>4</v>
      </c>
      <c r="C876" s="45" t="str">
        <f>'Budget Source'!D876</f>
        <v>5385</v>
      </c>
      <c r="D876" s="45" t="str">
        <f>'Budget Source'!E876</f>
        <v>0287</v>
      </c>
      <c r="E876" s="45" t="str">
        <f t="shared" si="63"/>
        <v/>
      </c>
      <c r="F876" s="2" t="str">
        <f>'Budget Source'!F876</f>
        <v/>
      </c>
      <c r="G876" s="45" t="str">
        <f>IF('Budget Source'!G876="Y",'Budget Source'!F876&amp;'Budget Source'!C876&amp;'Budget Source'!D876,'Budget Source'!B876&amp;'Budget Source'!C876&amp;'Budget Source'!D876)</f>
        <v>4945385</v>
      </c>
      <c r="H876" s="45" t="str">
        <f t="shared" si="64"/>
        <v>49453850287</v>
      </c>
      <c r="I876" s="47">
        <f>'Budget Source'!I876</f>
        <v>0.1</v>
      </c>
      <c r="J876" s="2">
        <f>'Budget Source'!H876</f>
        <v>21410495</v>
      </c>
      <c r="K876" s="2" t="str">
        <f t="shared" si="65"/>
        <v/>
      </c>
    </row>
    <row r="877" spans="1:11" x14ac:dyDescent="0.35">
      <c r="A877" s="45" t="str">
        <f>'Budget Source'!B877</f>
        <v>49</v>
      </c>
      <c r="B877" s="45" t="str">
        <f>'Budget Source'!C877</f>
        <v>4</v>
      </c>
      <c r="C877" s="45" t="str">
        <f>'Budget Source'!D877</f>
        <v>5385</v>
      </c>
      <c r="D877" s="45" t="str">
        <f>'Budget Source'!E877</f>
        <v>3101</v>
      </c>
      <c r="E877" s="45" t="str">
        <f t="shared" si="63"/>
        <v/>
      </c>
      <c r="F877" s="2" t="str">
        <f>'Budget Source'!F877</f>
        <v/>
      </c>
      <c r="G877" s="45" t="str">
        <f>IF('Budget Source'!G877="Y",'Budget Source'!F877&amp;'Budget Source'!C877&amp;'Budget Source'!D877,'Budget Source'!B877&amp;'Budget Source'!C877&amp;'Budget Source'!D877)</f>
        <v>4945385</v>
      </c>
      <c r="H877" s="45" t="str">
        <f t="shared" si="64"/>
        <v>49453853101</v>
      </c>
      <c r="I877" s="47">
        <f>'Budget Source'!I877</f>
        <v>0</v>
      </c>
      <c r="J877" s="2">
        <f>'Budget Source'!H877</f>
        <v>0</v>
      </c>
      <c r="K877" s="2" t="str">
        <f t="shared" si="65"/>
        <v/>
      </c>
    </row>
    <row r="878" spans="1:11" x14ac:dyDescent="0.35">
      <c r="A878" s="45" t="str">
        <f>'Budget Source'!B878</f>
        <v>49</v>
      </c>
      <c r="B878" s="45" t="str">
        <f>'Budget Source'!C878</f>
        <v>4</v>
      </c>
      <c r="C878" s="45" t="str">
        <f>'Budget Source'!D878</f>
        <v>5385</v>
      </c>
      <c r="D878" s="45" t="str">
        <f>'Budget Source'!E878</f>
        <v>3300</v>
      </c>
      <c r="E878" s="45" t="str">
        <f t="shared" si="63"/>
        <v/>
      </c>
      <c r="F878" s="2" t="str">
        <f>'Budget Source'!F878</f>
        <v/>
      </c>
      <c r="G878" s="45" t="str">
        <f>IF('Budget Source'!G878="Y",'Budget Source'!F878&amp;'Budget Source'!C878&amp;'Budget Source'!D878,'Budget Source'!B878&amp;'Budget Source'!C878&amp;'Budget Source'!D878)</f>
        <v>4945385</v>
      </c>
      <c r="H878" s="45" t="str">
        <f t="shared" si="64"/>
        <v>49453853300</v>
      </c>
      <c r="I878" s="47">
        <f>'Budget Source'!I878</f>
        <v>0.64370000000000005</v>
      </c>
      <c r="J878" s="2">
        <f>'Budget Source'!H878</f>
        <v>105075655</v>
      </c>
      <c r="K878" s="2" t="str">
        <f t="shared" si="65"/>
        <v/>
      </c>
    </row>
    <row r="879" spans="1:11" x14ac:dyDescent="0.35">
      <c r="A879" s="45" t="str">
        <f>'Budget Source'!B879</f>
        <v>49</v>
      </c>
      <c r="B879" s="45" t="str">
        <f>'Budget Source'!C879</f>
        <v>4</v>
      </c>
      <c r="C879" s="45" t="str">
        <f>'Budget Source'!D879</f>
        <v>5400</v>
      </c>
      <c r="D879" s="45" t="str">
        <f>'Budget Source'!E879</f>
        <v>0022</v>
      </c>
      <c r="E879" s="45" t="str">
        <f t="shared" si="63"/>
        <v/>
      </c>
      <c r="F879" s="2" t="str">
        <f>'Budget Source'!F879</f>
        <v/>
      </c>
      <c r="G879" s="45" t="str">
        <f>IF('Budget Source'!G879="Y",'Budget Source'!F879&amp;'Budget Source'!C879&amp;'Budget Source'!D879,'Budget Source'!B879&amp;'Budget Source'!C879&amp;'Budget Source'!D879)</f>
        <v>4945400</v>
      </c>
      <c r="H879" s="45" t="str">
        <f t="shared" si="64"/>
        <v>49454000022</v>
      </c>
      <c r="I879" s="47">
        <f>'Budget Source'!I879</f>
        <v>0.52039999999999997</v>
      </c>
      <c r="J879" s="2">
        <f>'Budget Source'!H879</f>
        <v>6107677</v>
      </c>
      <c r="K879" s="2" t="str">
        <f t="shared" si="65"/>
        <v/>
      </c>
    </row>
    <row r="880" spans="1:11" x14ac:dyDescent="0.35">
      <c r="A880" s="45" t="str">
        <f>'Budget Source'!B880</f>
        <v>49</v>
      </c>
      <c r="B880" s="45" t="str">
        <f>'Budget Source'!C880</f>
        <v>4</v>
      </c>
      <c r="C880" s="45" t="str">
        <f>'Budget Source'!D880</f>
        <v>5400</v>
      </c>
      <c r="D880" s="45" t="str">
        <f>'Budget Source'!E880</f>
        <v>0061</v>
      </c>
      <c r="E880" s="45" t="str">
        <f t="shared" si="63"/>
        <v/>
      </c>
      <c r="F880" s="2" t="str">
        <f>'Budget Source'!F880</f>
        <v/>
      </c>
      <c r="G880" s="45" t="str">
        <f>IF('Budget Source'!G880="Y",'Budget Source'!F880&amp;'Budget Source'!C880&amp;'Budget Source'!D880,'Budget Source'!B880&amp;'Budget Source'!C880&amp;'Budget Source'!D880)</f>
        <v>4945400</v>
      </c>
      <c r="H880" s="45" t="str">
        <f t="shared" si="64"/>
        <v>49454000061</v>
      </c>
      <c r="I880" s="47">
        <f>'Budget Source'!I880</f>
        <v>0</v>
      </c>
      <c r="J880" s="2">
        <f>'Budget Source'!H880</f>
        <v>0</v>
      </c>
      <c r="K880" s="2" t="str">
        <f t="shared" si="65"/>
        <v/>
      </c>
    </row>
    <row r="881" spans="1:11" x14ac:dyDescent="0.35">
      <c r="A881" s="45" t="str">
        <f>'Budget Source'!B881</f>
        <v>49</v>
      </c>
      <c r="B881" s="45" t="str">
        <f>'Budget Source'!C881</f>
        <v>4</v>
      </c>
      <c r="C881" s="45" t="str">
        <f>'Budget Source'!D881</f>
        <v>5400</v>
      </c>
      <c r="D881" s="45" t="str">
        <f>'Budget Source'!E881</f>
        <v>0180</v>
      </c>
      <c r="E881" s="45" t="str">
        <f t="shared" si="63"/>
        <v>8</v>
      </c>
      <c r="F881" s="2" t="str">
        <f>'Budget Source'!F881</f>
        <v/>
      </c>
      <c r="G881" s="45" t="str">
        <f>IF('Budget Source'!G881="Y",'Budget Source'!F881&amp;'Budget Source'!C881&amp;'Budget Source'!D881,'Budget Source'!B881&amp;'Budget Source'!C881&amp;'Budget Source'!D881)</f>
        <v>4945400</v>
      </c>
      <c r="H881" s="45" t="str">
        <f t="shared" si="64"/>
        <v>49454000180</v>
      </c>
      <c r="I881" s="47">
        <f>'Budget Source'!I881</f>
        <v>4.5900000000000003E-2</v>
      </c>
      <c r="J881" s="2">
        <f>'Budget Source'!H881</f>
        <v>377639</v>
      </c>
      <c r="K881" s="2" t="str">
        <f t="shared" si="65"/>
        <v/>
      </c>
    </row>
    <row r="882" spans="1:11" x14ac:dyDescent="0.35">
      <c r="A882" s="45" t="str">
        <f>'Budget Source'!B882</f>
        <v>49</v>
      </c>
      <c r="B882" s="45" t="str">
        <f>'Budget Source'!C882</f>
        <v>4</v>
      </c>
      <c r="C882" s="45" t="str">
        <f>'Budget Source'!D882</f>
        <v>5400</v>
      </c>
      <c r="D882" s="45" t="str">
        <f>'Budget Source'!E882</f>
        <v>3101</v>
      </c>
      <c r="E882" s="45" t="str">
        <f t="shared" si="63"/>
        <v/>
      </c>
      <c r="F882" s="2" t="str">
        <f>'Budget Source'!F882</f>
        <v/>
      </c>
      <c r="G882" s="45" t="str">
        <f>IF('Budget Source'!G882="Y",'Budget Source'!F882&amp;'Budget Source'!C882&amp;'Budget Source'!D882,'Budget Source'!B882&amp;'Budget Source'!C882&amp;'Budget Source'!D882)</f>
        <v>4945400</v>
      </c>
      <c r="H882" s="45" t="str">
        <f t="shared" si="64"/>
        <v>49454003101</v>
      </c>
      <c r="I882" s="47">
        <f>'Budget Source'!I882</f>
        <v>0</v>
      </c>
      <c r="J882" s="2">
        <f>'Budget Source'!H882</f>
        <v>0</v>
      </c>
      <c r="K882" s="2" t="str">
        <f t="shared" si="65"/>
        <v/>
      </c>
    </row>
    <row r="883" spans="1:11" x14ac:dyDescent="0.35">
      <c r="A883" s="45" t="str">
        <f>'Budget Source'!B883</f>
        <v>49</v>
      </c>
      <c r="B883" s="45" t="str">
        <f>'Budget Source'!C883</f>
        <v>4</v>
      </c>
      <c r="C883" s="45" t="str">
        <f>'Budget Source'!D883</f>
        <v>5400</v>
      </c>
      <c r="D883" s="45" t="str">
        <f>'Budget Source'!E883</f>
        <v>3300</v>
      </c>
      <c r="E883" s="45" t="str">
        <f t="shared" si="63"/>
        <v/>
      </c>
      <c r="F883" s="2" t="str">
        <f>'Budget Source'!F883</f>
        <v/>
      </c>
      <c r="G883" s="45" t="str">
        <f>IF('Budget Source'!G883="Y",'Budget Source'!F883&amp;'Budget Source'!C883&amp;'Budget Source'!D883,'Budget Source'!B883&amp;'Budget Source'!C883&amp;'Budget Source'!D883)</f>
        <v>4945400</v>
      </c>
      <c r="H883" s="45" t="str">
        <f t="shared" si="64"/>
        <v>49454003300</v>
      </c>
      <c r="I883" s="47">
        <f>'Budget Source'!I883</f>
        <v>0.30919999999999997</v>
      </c>
      <c r="J883" s="2">
        <f>'Budget Source'!H883</f>
        <v>2543920</v>
      </c>
      <c r="K883" s="2" t="str">
        <f t="shared" si="65"/>
        <v/>
      </c>
    </row>
    <row r="884" spans="1:11" x14ac:dyDescent="0.35">
      <c r="A884" s="45" t="str">
        <f>'Budget Source'!B884</f>
        <v>50</v>
      </c>
      <c r="B884" s="45" t="str">
        <f>'Budget Source'!C884</f>
        <v>4</v>
      </c>
      <c r="C884" s="45" t="str">
        <f>'Budget Source'!D884</f>
        <v>5455</v>
      </c>
      <c r="D884" s="45" t="str">
        <f>'Budget Source'!E884</f>
        <v>0022</v>
      </c>
      <c r="E884" s="45" t="str">
        <f t="shared" si="63"/>
        <v/>
      </c>
      <c r="F884" s="2" t="str">
        <f>'Budget Source'!F884</f>
        <v>50</v>
      </c>
      <c r="G884" s="45" t="str">
        <f>IF('Budget Source'!G884="Y",'Budget Source'!F884&amp;'Budget Source'!C884&amp;'Budget Source'!D884,'Budget Source'!B884&amp;'Budget Source'!C884&amp;'Budget Source'!D884)</f>
        <v>5045455</v>
      </c>
      <c r="H884" s="45" t="str">
        <f t="shared" si="64"/>
        <v>50454550022</v>
      </c>
      <c r="I884" s="47">
        <f>'Budget Source'!I884</f>
        <v>0.15920000000000001</v>
      </c>
      <c r="J884" s="2">
        <f>'Budget Source'!H884</f>
        <v>1289503</v>
      </c>
      <c r="K884" s="2" t="str">
        <f t="shared" si="65"/>
        <v>Y</v>
      </c>
    </row>
    <row r="885" spans="1:11" x14ac:dyDescent="0.35">
      <c r="A885" s="45" t="str">
        <f>'Budget Source'!B885</f>
        <v>50</v>
      </c>
      <c r="B885" s="45" t="str">
        <f>'Budget Source'!C885</f>
        <v>4</v>
      </c>
      <c r="C885" s="45" t="str">
        <f>'Budget Source'!D885</f>
        <v>5455</v>
      </c>
      <c r="D885" s="45" t="str">
        <f>'Budget Source'!E885</f>
        <v>0061</v>
      </c>
      <c r="E885" s="45" t="str">
        <f t="shared" si="63"/>
        <v/>
      </c>
      <c r="F885" s="2" t="str">
        <f>'Budget Source'!F885</f>
        <v>50</v>
      </c>
      <c r="G885" s="45" t="str">
        <f>IF('Budget Source'!G885="Y",'Budget Source'!F885&amp;'Budget Source'!C885&amp;'Budget Source'!D885,'Budget Source'!B885&amp;'Budget Source'!C885&amp;'Budget Source'!D885)</f>
        <v>5045455</v>
      </c>
      <c r="H885" s="45" t="str">
        <f t="shared" si="64"/>
        <v>50454550061</v>
      </c>
      <c r="I885" s="47">
        <f>'Budget Source'!I885</f>
        <v>0</v>
      </c>
      <c r="J885" s="2">
        <f>'Budget Source'!H885</f>
        <v>0</v>
      </c>
      <c r="K885" s="2" t="str">
        <f t="shared" si="65"/>
        <v>Y</v>
      </c>
    </row>
    <row r="886" spans="1:11" x14ac:dyDescent="0.35">
      <c r="A886" s="45" t="str">
        <f>'Budget Source'!B886</f>
        <v>50</v>
      </c>
      <c r="B886" s="45" t="str">
        <f>'Budget Source'!C886</f>
        <v>4</v>
      </c>
      <c r="C886" s="45" t="str">
        <f>'Budget Source'!D886</f>
        <v>5455</v>
      </c>
      <c r="D886" s="45" t="str">
        <f>'Budget Source'!E886</f>
        <v>0180</v>
      </c>
      <c r="E886" s="45" t="str">
        <f t="shared" si="63"/>
        <v>8</v>
      </c>
      <c r="F886" s="2" t="str">
        <f>'Budget Source'!F886</f>
        <v>50</v>
      </c>
      <c r="G886" s="45" t="str">
        <f>IF('Budget Source'!G886="Y",'Budget Source'!F886&amp;'Budget Source'!C886&amp;'Budget Source'!D886,'Budget Source'!B886&amp;'Budget Source'!C886&amp;'Budget Source'!D886)</f>
        <v>5045455</v>
      </c>
      <c r="H886" s="45" t="str">
        <f t="shared" si="64"/>
        <v>50454550180</v>
      </c>
      <c r="I886" s="47">
        <f>'Budget Source'!I886</f>
        <v>0.16009999999999999</v>
      </c>
      <c r="J886" s="2">
        <f>'Budget Source'!H886</f>
        <v>1225173</v>
      </c>
      <c r="K886" s="2" t="str">
        <f t="shared" si="65"/>
        <v>Y</v>
      </c>
    </row>
    <row r="887" spans="1:11" x14ac:dyDescent="0.35">
      <c r="A887" s="45" t="str">
        <f>'Budget Source'!B887</f>
        <v>50</v>
      </c>
      <c r="B887" s="45" t="str">
        <f>'Budget Source'!C887</f>
        <v>4</v>
      </c>
      <c r="C887" s="45" t="str">
        <f>'Budget Source'!D887</f>
        <v>5455</v>
      </c>
      <c r="D887" s="45" t="str">
        <f>'Budget Source'!E887</f>
        <v>3101</v>
      </c>
      <c r="E887" s="45" t="str">
        <f t="shared" si="63"/>
        <v/>
      </c>
      <c r="F887" s="2" t="str">
        <f>'Budget Source'!F887</f>
        <v>50</v>
      </c>
      <c r="G887" s="45" t="str">
        <f>IF('Budget Source'!G887="Y",'Budget Source'!F887&amp;'Budget Source'!C887&amp;'Budget Source'!D887,'Budget Source'!B887&amp;'Budget Source'!C887&amp;'Budget Source'!D887)</f>
        <v>5045455</v>
      </c>
      <c r="H887" s="45" t="str">
        <f t="shared" si="64"/>
        <v>50454553101</v>
      </c>
      <c r="I887" s="47">
        <f>'Budget Source'!I887</f>
        <v>0</v>
      </c>
      <c r="J887" s="2">
        <f>'Budget Source'!H887</f>
        <v>0</v>
      </c>
      <c r="K887" s="2" t="str">
        <f t="shared" si="65"/>
        <v>Y</v>
      </c>
    </row>
    <row r="888" spans="1:11" x14ac:dyDescent="0.35">
      <c r="A888" s="45" t="str">
        <f>'Budget Source'!B888</f>
        <v>50</v>
      </c>
      <c r="B888" s="45" t="str">
        <f>'Budget Source'!C888</f>
        <v>4</v>
      </c>
      <c r="C888" s="45" t="str">
        <f>'Budget Source'!D888</f>
        <v>5455</v>
      </c>
      <c r="D888" s="45" t="str">
        <f>'Budget Source'!E888</f>
        <v>3300</v>
      </c>
      <c r="E888" s="45" t="str">
        <f t="shared" si="63"/>
        <v/>
      </c>
      <c r="F888" s="2" t="str">
        <f>'Budget Source'!F888</f>
        <v>50</v>
      </c>
      <c r="G888" s="45" t="str">
        <f>IF('Budget Source'!G888="Y",'Budget Source'!F888&amp;'Budget Source'!C888&amp;'Budget Source'!D888,'Budget Source'!B888&amp;'Budget Source'!C888&amp;'Budget Source'!D888)</f>
        <v>5045455</v>
      </c>
      <c r="H888" s="45" t="str">
        <f t="shared" si="64"/>
        <v>50454553300</v>
      </c>
      <c r="I888" s="47">
        <f>'Budget Source'!I888</f>
        <v>0.25679999999999997</v>
      </c>
      <c r="J888" s="2">
        <f>'Budget Source'!H888</f>
        <v>1965175</v>
      </c>
      <c r="K888" s="2" t="str">
        <f t="shared" si="65"/>
        <v>Y</v>
      </c>
    </row>
    <row r="889" spans="1:11" x14ac:dyDescent="0.35">
      <c r="A889" s="45" t="str">
        <f>'Budget Source'!B889</f>
        <v>50</v>
      </c>
      <c r="B889" s="45" t="str">
        <f>'Budget Source'!C889</f>
        <v>4</v>
      </c>
      <c r="C889" s="45" t="str">
        <f>'Budget Source'!D889</f>
        <v>5470</v>
      </c>
      <c r="D889" s="45" t="str">
        <f>'Budget Source'!E889</f>
        <v>0180</v>
      </c>
      <c r="E889" s="45" t="str">
        <f t="shared" si="63"/>
        <v>8</v>
      </c>
      <c r="F889" s="2" t="str">
        <f>'Budget Source'!F889</f>
        <v/>
      </c>
      <c r="G889" s="45" t="str">
        <f>IF('Budget Source'!G889="Y",'Budget Source'!F889&amp;'Budget Source'!C889&amp;'Budget Source'!D889,'Budget Source'!B889&amp;'Budget Source'!C889&amp;'Budget Source'!D889)</f>
        <v>5045470</v>
      </c>
      <c r="H889" s="45" t="str">
        <f t="shared" si="64"/>
        <v>50454700180</v>
      </c>
      <c r="I889" s="47">
        <f>'Budget Source'!I889</f>
        <v>0.52390000000000003</v>
      </c>
      <c r="J889" s="2">
        <f>'Budget Source'!H889</f>
        <v>1176744</v>
      </c>
      <c r="K889" s="2" t="str">
        <f t="shared" si="65"/>
        <v/>
      </c>
    </row>
    <row r="890" spans="1:11" x14ac:dyDescent="0.35">
      <c r="A890" s="45" t="str">
        <f>'Budget Source'!B890</f>
        <v>50</v>
      </c>
      <c r="B890" s="45" t="str">
        <f>'Budget Source'!C890</f>
        <v>4</v>
      </c>
      <c r="C890" s="45" t="str">
        <f>'Budget Source'!D890</f>
        <v>5470</v>
      </c>
      <c r="D890" s="45" t="str">
        <f>'Budget Source'!E890</f>
        <v>3101</v>
      </c>
      <c r="E890" s="45" t="str">
        <f t="shared" si="63"/>
        <v/>
      </c>
      <c r="F890" s="2" t="str">
        <f>'Budget Source'!F890</f>
        <v/>
      </c>
      <c r="G890" s="45" t="str">
        <f>IF('Budget Source'!G890="Y",'Budget Source'!F890&amp;'Budget Source'!C890&amp;'Budget Source'!D890,'Budget Source'!B890&amp;'Budget Source'!C890&amp;'Budget Source'!D890)</f>
        <v>5045470</v>
      </c>
      <c r="H890" s="45" t="str">
        <f t="shared" si="64"/>
        <v>50454703101</v>
      </c>
      <c r="I890" s="47">
        <f>'Budget Source'!I890</f>
        <v>0</v>
      </c>
      <c r="J890" s="2">
        <f>'Budget Source'!H890</f>
        <v>0</v>
      </c>
      <c r="K890" s="2" t="str">
        <f t="shared" si="65"/>
        <v/>
      </c>
    </row>
    <row r="891" spans="1:11" x14ac:dyDescent="0.35">
      <c r="A891" s="45" t="str">
        <f>'Budget Source'!B891</f>
        <v>50</v>
      </c>
      <c r="B891" s="45" t="str">
        <f>'Budget Source'!C891</f>
        <v>4</v>
      </c>
      <c r="C891" s="45" t="str">
        <f>'Budget Source'!D891</f>
        <v>5470</v>
      </c>
      <c r="D891" s="45" t="str">
        <f>'Budget Source'!E891</f>
        <v>3300</v>
      </c>
      <c r="E891" s="45" t="str">
        <f t="shared" si="63"/>
        <v/>
      </c>
      <c r="F891" s="2" t="str">
        <f>'Budget Source'!F891</f>
        <v/>
      </c>
      <c r="G891" s="45" t="str">
        <f>IF('Budget Source'!G891="Y",'Budget Source'!F891&amp;'Budget Source'!C891&amp;'Budget Source'!D891,'Budget Source'!B891&amp;'Budget Source'!C891&amp;'Budget Source'!D891)</f>
        <v>5045470</v>
      </c>
      <c r="H891" s="45" t="str">
        <f t="shared" si="64"/>
        <v>50454703300</v>
      </c>
      <c r="I891" s="47">
        <f>'Budget Source'!I891</f>
        <v>0.53610000000000002</v>
      </c>
      <c r="J891" s="2">
        <f>'Budget Source'!H891</f>
        <v>1204147</v>
      </c>
      <c r="K891" s="2" t="str">
        <f t="shared" si="65"/>
        <v/>
      </c>
    </row>
    <row r="892" spans="1:11" x14ac:dyDescent="0.35">
      <c r="A892" s="45" t="str">
        <f>'Budget Source'!B892</f>
        <v>50</v>
      </c>
      <c r="B892" s="45" t="str">
        <f>'Budget Source'!C892</f>
        <v>4</v>
      </c>
      <c r="C892" s="45" t="str">
        <f>'Budget Source'!D892</f>
        <v>5480</v>
      </c>
      <c r="D892" s="45" t="str">
        <f>'Budget Source'!E892</f>
        <v>0022</v>
      </c>
      <c r="E892" s="45" t="str">
        <f t="shared" si="63"/>
        <v/>
      </c>
      <c r="F892" s="2" t="str">
        <f>'Budget Source'!F892</f>
        <v/>
      </c>
      <c r="G892" s="45" t="str">
        <f>IF('Budget Source'!G892="Y",'Budget Source'!F892&amp;'Budget Source'!C892&amp;'Budget Source'!D892,'Budget Source'!B892&amp;'Budget Source'!C892&amp;'Budget Source'!D892)</f>
        <v>5045480</v>
      </c>
      <c r="H892" s="45" t="str">
        <f t="shared" si="64"/>
        <v>50454800022</v>
      </c>
      <c r="I892" s="47">
        <f>'Budget Source'!I892</f>
        <v>0.06</v>
      </c>
      <c r="J892" s="2">
        <f>'Budget Source'!H892</f>
        <v>410273</v>
      </c>
      <c r="K892" s="2" t="str">
        <f t="shared" si="65"/>
        <v/>
      </c>
    </row>
    <row r="893" spans="1:11" x14ac:dyDescent="0.35">
      <c r="A893" s="45" t="str">
        <f>'Budget Source'!B893</f>
        <v>50</v>
      </c>
      <c r="B893" s="45" t="str">
        <f>'Budget Source'!C893</f>
        <v>4</v>
      </c>
      <c r="C893" s="45" t="str">
        <f>'Budget Source'!D893</f>
        <v>5480</v>
      </c>
      <c r="D893" s="45" t="str">
        <f>'Budget Source'!E893</f>
        <v>0180</v>
      </c>
      <c r="E893" s="45" t="str">
        <f t="shared" si="63"/>
        <v>8</v>
      </c>
      <c r="F893" s="2" t="str">
        <f>'Budget Source'!F893</f>
        <v/>
      </c>
      <c r="G893" s="45" t="str">
        <f>IF('Budget Source'!G893="Y",'Budget Source'!F893&amp;'Budget Source'!C893&amp;'Budget Source'!D893,'Budget Source'!B893&amp;'Budget Source'!C893&amp;'Budget Source'!D893)</f>
        <v>5045480</v>
      </c>
      <c r="H893" s="45" t="str">
        <f t="shared" si="64"/>
        <v>50454800180</v>
      </c>
      <c r="I893" s="47">
        <f>'Budget Source'!I893</f>
        <v>0.3609</v>
      </c>
      <c r="J893" s="2">
        <f>'Budget Source'!H893</f>
        <v>2303358</v>
      </c>
      <c r="K893" s="2" t="str">
        <f t="shared" si="65"/>
        <v/>
      </c>
    </row>
    <row r="894" spans="1:11" x14ac:dyDescent="0.35">
      <c r="A894" s="45" t="str">
        <f>'Budget Source'!B894</f>
        <v>50</v>
      </c>
      <c r="B894" s="45" t="str">
        <f>'Budget Source'!C894</f>
        <v>4</v>
      </c>
      <c r="C894" s="45" t="str">
        <f>'Budget Source'!D894</f>
        <v>5480</v>
      </c>
      <c r="D894" s="45" t="str">
        <f>'Budget Source'!E894</f>
        <v>3101</v>
      </c>
      <c r="E894" s="45" t="str">
        <f t="shared" si="63"/>
        <v/>
      </c>
      <c r="F894" s="2" t="str">
        <f>'Budget Source'!F894</f>
        <v/>
      </c>
      <c r="G894" s="45" t="str">
        <f>IF('Budget Source'!G894="Y",'Budget Source'!F894&amp;'Budget Source'!C894&amp;'Budget Source'!D894,'Budget Source'!B894&amp;'Budget Source'!C894&amp;'Budget Source'!D894)</f>
        <v>5045480</v>
      </c>
      <c r="H894" s="45" t="str">
        <f t="shared" si="64"/>
        <v>50454803101</v>
      </c>
      <c r="I894" s="47">
        <f>'Budget Source'!I894</f>
        <v>0</v>
      </c>
      <c r="J894" s="2">
        <f>'Budget Source'!H894</f>
        <v>0</v>
      </c>
      <c r="K894" s="2" t="str">
        <f t="shared" si="65"/>
        <v/>
      </c>
    </row>
    <row r="895" spans="1:11" x14ac:dyDescent="0.35">
      <c r="A895" s="45" t="str">
        <f>'Budget Source'!B895</f>
        <v>50</v>
      </c>
      <c r="B895" s="45" t="str">
        <f>'Budget Source'!C895</f>
        <v>4</v>
      </c>
      <c r="C895" s="45" t="str">
        <f>'Budget Source'!D895</f>
        <v>5480</v>
      </c>
      <c r="D895" s="45" t="str">
        <f>'Budget Source'!E895</f>
        <v>3300</v>
      </c>
      <c r="E895" s="45" t="str">
        <f t="shared" si="63"/>
        <v/>
      </c>
      <c r="F895" s="2" t="str">
        <f>'Budget Source'!F895</f>
        <v/>
      </c>
      <c r="G895" s="45" t="str">
        <f>IF('Budget Source'!G895="Y",'Budget Source'!F895&amp;'Budget Source'!C895&amp;'Budget Source'!D895,'Budget Source'!B895&amp;'Budget Source'!C895&amp;'Budget Source'!D895)</f>
        <v>5045480</v>
      </c>
      <c r="H895" s="45" t="str">
        <f t="shared" si="64"/>
        <v>50454803300</v>
      </c>
      <c r="I895" s="47">
        <f>'Budget Source'!I895</f>
        <v>0.40279999999999999</v>
      </c>
      <c r="J895" s="2">
        <f>'Budget Source'!H895</f>
        <v>2570774</v>
      </c>
      <c r="K895" s="2" t="str">
        <f t="shared" si="65"/>
        <v/>
      </c>
    </row>
    <row r="896" spans="1:11" x14ac:dyDescent="0.35">
      <c r="A896" s="45" t="str">
        <f>'Budget Source'!B896</f>
        <v>50</v>
      </c>
      <c r="B896" s="45" t="str">
        <f>'Budget Source'!C896</f>
        <v>4</v>
      </c>
      <c r="C896" s="45" t="str">
        <f>'Budget Source'!D896</f>
        <v>5485</v>
      </c>
      <c r="D896" s="45" t="str">
        <f>'Budget Source'!E896</f>
        <v>0061</v>
      </c>
      <c r="E896" s="45" t="str">
        <f t="shared" si="63"/>
        <v/>
      </c>
      <c r="F896" s="2" t="str">
        <f>'Budget Source'!F896</f>
        <v/>
      </c>
      <c r="G896" s="45" t="str">
        <f>IF('Budget Source'!G896="Y",'Budget Source'!F896&amp;'Budget Source'!C896&amp;'Budget Source'!D896,'Budget Source'!B896&amp;'Budget Source'!C896&amp;'Budget Source'!D896)</f>
        <v>5045485</v>
      </c>
      <c r="H896" s="45" t="str">
        <f t="shared" si="64"/>
        <v>50454850061</v>
      </c>
      <c r="I896" s="47">
        <f>'Budget Source'!I896</f>
        <v>0</v>
      </c>
      <c r="J896" s="2">
        <f>'Budget Source'!H896</f>
        <v>0</v>
      </c>
      <c r="K896" s="2" t="str">
        <f t="shared" si="65"/>
        <v/>
      </c>
    </row>
    <row r="897" spans="1:11" x14ac:dyDescent="0.35">
      <c r="A897" s="45" t="str">
        <f>'Budget Source'!B897</f>
        <v>50</v>
      </c>
      <c r="B897" s="45" t="str">
        <f>'Budget Source'!C897</f>
        <v>4</v>
      </c>
      <c r="C897" s="45" t="str">
        <f>'Budget Source'!D897</f>
        <v>5485</v>
      </c>
      <c r="D897" s="45" t="str">
        <f>'Budget Source'!E897</f>
        <v>0180</v>
      </c>
      <c r="E897" s="45" t="str">
        <f t="shared" si="63"/>
        <v>8</v>
      </c>
      <c r="F897" s="2" t="str">
        <f>'Budget Source'!F897</f>
        <v/>
      </c>
      <c r="G897" s="45" t="str">
        <f>IF('Budget Source'!G897="Y",'Budget Source'!F897&amp;'Budget Source'!C897&amp;'Budget Source'!D897,'Budget Source'!B897&amp;'Budget Source'!C897&amp;'Budget Source'!D897)</f>
        <v>5045485</v>
      </c>
      <c r="H897" s="45" t="str">
        <f t="shared" si="64"/>
        <v>50454850180</v>
      </c>
      <c r="I897" s="47">
        <f>'Budget Source'!I897</f>
        <v>0.47620000000000001</v>
      </c>
      <c r="J897" s="2">
        <f>'Budget Source'!H897</f>
        <v>5327959</v>
      </c>
      <c r="K897" s="2" t="str">
        <f t="shared" si="65"/>
        <v/>
      </c>
    </row>
    <row r="898" spans="1:11" x14ac:dyDescent="0.35">
      <c r="A898" s="45" t="str">
        <f>'Budget Source'!B898</f>
        <v>50</v>
      </c>
      <c r="B898" s="45" t="str">
        <f>'Budget Source'!C898</f>
        <v>4</v>
      </c>
      <c r="C898" s="45" t="str">
        <f>'Budget Source'!D898</f>
        <v>5485</v>
      </c>
      <c r="D898" s="45" t="str">
        <f>'Budget Source'!E898</f>
        <v>3101</v>
      </c>
      <c r="E898" s="45" t="str">
        <f t="shared" si="63"/>
        <v/>
      </c>
      <c r="F898" s="2" t="str">
        <f>'Budget Source'!F898</f>
        <v/>
      </c>
      <c r="G898" s="45" t="str">
        <f>IF('Budget Source'!G898="Y",'Budget Source'!F898&amp;'Budget Source'!C898&amp;'Budget Source'!D898,'Budget Source'!B898&amp;'Budget Source'!C898&amp;'Budget Source'!D898)</f>
        <v>5045485</v>
      </c>
      <c r="H898" s="45" t="str">
        <f t="shared" si="64"/>
        <v>50454853101</v>
      </c>
      <c r="I898" s="47">
        <f>'Budget Source'!I898</f>
        <v>0</v>
      </c>
      <c r="J898" s="2">
        <f>'Budget Source'!H898</f>
        <v>0</v>
      </c>
      <c r="K898" s="2" t="str">
        <f t="shared" si="65"/>
        <v/>
      </c>
    </row>
    <row r="899" spans="1:11" x14ac:dyDescent="0.35">
      <c r="A899" s="45" t="str">
        <f>'Budget Source'!B899</f>
        <v>50</v>
      </c>
      <c r="B899" s="45" t="str">
        <f>'Budget Source'!C899</f>
        <v>4</v>
      </c>
      <c r="C899" s="45" t="str">
        <f>'Budget Source'!D899</f>
        <v>5485</v>
      </c>
      <c r="D899" s="45" t="str">
        <f>'Budget Source'!E899</f>
        <v>3300</v>
      </c>
      <c r="E899" s="45" t="str">
        <f t="shared" ref="E899:E962" si="66">IF(OR(D899="0187",D899="0287"),"",IF(MID(D899,3,1)="8","8",""))</f>
        <v/>
      </c>
      <c r="F899" s="2" t="str">
        <f>'Budget Source'!F899</f>
        <v/>
      </c>
      <c r="G899" s="45" t="str">
        <f>IF('Budget Source'!G899="Y",'Budget Source'!F899&amp;'Budget Source'!C899&amp;'Budget Source'!D899,'Budget Source'!B899&amp;'Budget Source'!C899&amp;'Budget Source'!D899)</f>
        <v>5045485</v>
      </c>
      <c r="H899" s="45" t="str">
        <f t="shared" ref="H899:H962" si="67">G899&amp;D899</f>
        <v>50454853300</v>
      </c>
      <c r="I899" s="47">
        <f>'Budget Source'!I899</f>
        <v>0.49909999999999999</v>
      </c>
      <c r="J899" s="2">
        <f>'Budget Source'!H899</f>
        <v>5584175</v>
      </c>
      <c r="K899" s="2" t="str">
        <f t="shared" ref="K899:K962" si="68">IF(F899="","",IF(F899=A899,"Y",""))</f>
        <v/>
      </c>
    </row>
    <row r="900" spans="1:11" x14ac:dyDescent="0.35">
      <c r="A900" s="45" t="str">
        <f>'Budget Source'!B900</f>
        <v>50</v>
      </c>
      <c r="B900" s="45" t="str">
        <f>'Budget Source'!C900</f>
        <v>4</v>
      </c>
      <c r="C900" s="45" t="str">
        <f>'Budget Source'!D900</f>
        <v>5495</v>
      </c>
      <c r="D900" s="45" t="str">
        <f>'Budget Source'!E900</f>
        <v>0061</v>
      </c>
      <c r="E900" s="45" t="str">
        <f t="shared" si="66"/>
        <v/>
      </c>
      <c r="F900" s="2" t="str">
        <f>'Budget Source'!F900</f>
        <v>50</v>
      </c>
      <c r="G900" s="45" t="str">
        <f>IF('Budget Source'!G900="Y",'Budget Source'!F900&amp;'Budget Source'!C900&amp;'Budget Source'!D900,'Budget Source'!B900&amp;'Budget Source'!C900&amp;'Budget Source'!D900)</f>
        <v>5045495</v>
      </c>
      <c r="H900" s="45" t="str">
        <f t="shared" si="67"/>
        <v>50454950061</v>
      </c>
      <c r="I900" s="47">
        <f>'Budget Source'!I900</f>
        <v>0</v>
      </c>
      <c r="J900" s="2">
        <f>'Budget Source'!H900</f>
        <v>0</v>
      </c>
      <c r="K900" s="2" t="str">
        <f t="shared" si="68"/>
        <v>Y</v>
      </c>
    </row>
    <row r="901" spans="1:11" x14ac:dyDescent="0.35">
      <c r="A901" s="45" t="str">
        <f>'Budget Source'!B901</f>
        <v>50</v>
      </c>
      <c r="B901" s="45" t="str">
        <f>'Budget Source'!C901</f>
        <v>4</v>
      </c>
      <c r="C901" s="45" t="str">
        <f>'Budget Source'!D901</f>
        <v>5495</v>
      </c>
      <c r="D901" s="45" t="str">
        <f>'Budget Source'!E901</f>
        <v>0180</v>
      </c>
      <c r="E901" s="45" t="str">
        <f t="shared" si="66"/>
        <v>8</v>
      </c>
      <c r="F901" s="2" t="str">
        <f>'Budget Source'!F901</f>
        <v>50</v>
      </c>
      <c r="G901" s="45" t="str">
        <f>IF('Budget Source'!G901="Y",'Budget Source'!F901&amp;'Budget Source'!C901&amp;'Budget Source'!D901,'Budget Source'!B901&amp;'Budget Source'!C901&amp;'Budget Source'!D901)</f>
        <v>5045495</v>
      </c>
      <c r="H901" s="45" t="str">
        <f t="shared" si="67"/>
        <v>50454950180</v>
      </c>
      <c r="I901" s="47">
        <f>'Budget Source'!I901</f>
        <v>0.28599999999999998</v>
      </c>
      <c r="J901" s="2">
        <f>'Budget Source'!H901</f>
        <v>848203</v>
      </c>
      <c r="K901" s="2" t="str">
        <f t="shared" si="68"/>
        <v>Y</v>
      </c>
    </row>
    <row r="902" spans="1:11" x14ac:dyDescent="0.35">
      <c r="A902" s="45" t="str">
        <f>'Budget Source'!B902</f>
        <v>50</v>
      </c>
      <c r="B902" s="45" t="str">
        <f>'Budget Source'!C902</f>
        <v>4</v>
      </c>
      <c r="C902" s="45" t="str">
        <f>'Budget Source'!D902</f>
        <v>5495</v>
      </c>
      <c r="D902" s="45" t="str">
        <f>'Budget Source'!E902</f>
        <v>3101</v>
      </c>
      <c r="E902" s="45" t="str">
        <f t="shared" si="66"/>
        <v/>
      </c>
      <c r="F902" s="2" t="str">
        <f>'Budget Source'!F902</f>
        <v>50</v>
      </c>
      <c r="G902" s="45" t="str">
        <f>IF('Budget Source'!G902="Y",'Budget Source'!F902&amp;'Budget Source'!C902&amp;'Budget Source'!D902,'Budget Source'!B902&amp;'Budget Source'!C902&amp;'Budget Source'!D902)</f>
        <v>5045495</v>
      </c>
      <c r="H902" s="45" t="str">
        <f t="shared" si="67"/>
        <v>50454953101</v>
      </c>
      <c r="I902" s="47">
        <f>'Budget Source'!I902</f>
        <v>0</v>
      </c>
      <c r="J902" s="2">
        <f>'Budget Source'!H902</f>
        <v>0</v>
      </c>
      <c r="K902" s="2" t="str">
        <f t="shared" si="68"/>
        <v>Y</v>
      </c>
    </row>
    <row r="903" spans="1:11" x14ac:dyDescent="0.35">
      <c r="A903" s="45" t="str">
        <f>'Budget Source'!B903</f>
        <v>50</v>
      </c>
      <c r="B903" s="45" t="str">
        <f>'Budget Source'!C903</f>
        <v>4</v>
      </c>
      <c r="C903" s="45" t="str">
        <f>'Budget Source'!D903</f>
        <v>5495</v>
      </c>
      <c r="D903" s="45" t="str">
        <f>'Budget Source'!E903</f>
        <v>3300</v>
      </c>
      <c r="E903" s="45" t="str">
        <f t="shared" si="66"/>
        <v/>
      </c>
      <c r="F903" s="2" t="str">
        <f>'Budget Source'!F903</f>
        <v>50</v>
      </c>
      <c r="G903" s="45" t="str">
        <f>IF('Budget Source'!G903="Y",'Budget Source'!F903&amp;'Budget Source'!C903&amp;'Budget Source'!D903,'Budget Source'!B903&amp;'Budget Source'!C903&amp;'Budget Source'!D903)</f>
        <v>5045495</v>
      </c>
      <c r="H903" s="45" t="str">
        <f t="shared" si="67"/>
        <v>50454953300</v>
      </c>
      <c r="I903" s="47">
        <f>'Budget Source'!I903</f>
        <v>0.4773</v>
      </c>
      <c r="J903" s="2">
        <f>'Budget Source'!H903</f>
        <v>1415550</v>
      </c>
      <c r="K903" s="2" t="str">
        <f t="shared" si="68"/>
        <v>Y</v>
      </c>
    </row>
    <row r="904" spans="1:11" x14ac:dyDescent="0.35">
      <c r="A904" s="45" t="str">
        <f>'Budget Source'!B904</f>
        <v>50</v>
      </c>
      <c r="B904" s="45" t="str">
        <f>'Budget Source'!C904</f>
        <v>4</v>
      </c>
      <c r="C904" s="45" t="str">
        <f>'Budget Source'!D904</f>
        <v>7150</v>
      </c>
      <c r="D904" s="45" t="str">
        <f>'Budget Source'!E904</f>
        <v>0061</v>
      </c>
      <c r="E904" s="45" t="str">
        <f t="shared" si="66"/>
        <v/>
      </c>
      <c r="F904" s="2" t="str">
        <f>'Budget Source'!F904</f>
        <v>71</v>
      </c>
      <c r="G904" s="45" t="str">
        <f>IF('Budget Source'!G904="Y",'Budget Source'!F904&amp;'Budget Source'!C904&amp;'Budget Source'!D904,'Budget Source'!B904&amp;'Budget Source'!C904&amp;'Budget Source'!D904)</f>
        <v>7147150</v>
      </c>
      <c r="H904" s="45" t="str">
        <f t="shared" si="67"/>
        <v>71471500061</v>
      </c>
      <c r="I904" s="47">
        <f>'Budget Source'!I904</f>
        <v>0</v>
      </c>
      <c r="J904" s="2">
        <f>'Budget Source'!H904</f>
        <v>0</v>
      </c>
      <c r="K904" s="2" t="str">
        <f t="shared" si="68"/>
        <v/>
      </c>
    </row>
    <row r="905" spans="1:11" x14ac:dyDescent="0.35">
      <c r="A905" s="45" t="str">
        <f>'Budget Source'!B905</f>
        <v>50</v>
      </c>
      <c r="B905" s="45" t="str">
        <f>'Budget Source'!C905</f>
        <v>4</v>
      </c>
      <c r="C905" s="45" t="str">
        <f>'Budget Source'!D905</f>
        <v>7150</v>
      </c>
      <c r="D905" s="45" t="str">
        <f>'Budget Source'!E905</f>
        <v>0180</v>
      </c>
      <c r="E905" s="45" t="str">
        <f t="shared" si="66"/>
        <v>8</v>
      </c>
      <c r="F905" s="2" t="str">
        <f>'Budget Source'!F905</f>
        <v>71</v>
      </c>
      <c r="G905" s="45" t="str">
        <f>IF('Budget Source'!G905="Y",'Budget Source'!F905&amp;'Budget Source'!C905&amp;'Budget Source'!D905,'Budget Source'!B905&amp;'Budget Source'!C905&amp;'Budget Source'!D905)</f>
        <v>7147150</v>
      </c>
      <c r="H905" s="45" t="str">
        <f t="shared" si="67"/>
        <v>71471500180</v>
      </c>
      <c r="I905" s="47">
        <f>'Budget Source'!I905</f>
        <v>0.44879999999999998</v>
      </c>
      <c r="J905" s="2">
        <f>'Budget Source'!H905</f>
        <v>786944</v>
      </c>
      <c r="K905" s="2" t="str">
        <f t="shared" si="68"/>
        <v/>
      </c>
    </row>
    <row r="906" spans="1:11" x14ac:dyDescent="0.35">
      <c r="A906" s="45" t="str">
        <f>'Budget Source'!B906</f>
        <v>50</v>
      </c>
      <c r="B906" s="45" t="str">
        <f>'Budget Source'!C906</f>
        <v>4</v>
      </c>
      <c r="C906" s="45" t="str">
        <f>'Budget Source'!D906</f>
        <v>7150</v>
      </c>
      <c r="D906" s="45" t="str">
        <f>'Budget Source'!E906</f>
        <v>3101</v>
      </c>
      <c r="E906" s="45" t="str">
        <f t="shared" si="66"/>
        <v/>
      </c>
      <c r="F906" s="2" t="str">
        <f>'Budget Source'!F906</f>
        <v>71</v>
      </c>
      <c r="G906" s="45" t="str">
        <f>IF('Budget Source'!G906="Y",'Budget Source'!F906&amp;'Budget Source'!C906&amp;'Budget Source'!D906,'Budget Source'!B906&amp;'Budget Source'!C906&amp;'Budget Source'!D906)</f>
        <v>7147150</v>
      </c>
      <c r="H906" s="45" t="str">
        <f t="shared" si="67"/>
        <v>71471503101</v>
      </c>
      <c r="I906" s="47">
        <f>'Budget Source'!I906</f>
        <v>0</v>
      </c>
      <c r="J906" s="2">
        <f>'Budget Source'!H906</f>
        <v>0</v>
      </c>
      <c r="K906" s="2" t="str">
        <f t="shared" si="68"/>
        <v/>
      </c>
    </row>
    <row r="907" spans="1:11" x14ac:dyDescent="0.35">
      <c r="A907" s="45" t="str">
        <f>'Budget Source'!B907</f>
        <v>50</v>
      </c>
      <c r="B907" s="45" t="str">
        <f>'Budget Source'!C907</f>
        <v>4</v>
      </c>
      <c r="C907" s="45" t="str">
        <f>'Budget Source'!D907</f>
        <v>7150</v>
      </c>
      <c r="D907" s="45" t="str">
        <f>'Budget Source'!E907</f>
        <v>3300</v>
      </c>
      <c r="E907" s="45" t="str">
        <f t="shared" si="66"/>
        <v/>
      </c>
      <c r="F907" s="2" t="str">
        <f>'Budget Source'!F907</f>
        <v>71</v>
      </c>
      <c r="G907" s="45" t="str">
        <f>IF('Budget Source'!G907="Y",'Budget Source'!F907&amp;'Budget Source'!C907&amp;'Budget Source'!D907,'Budget Source'!B907&amp;'Budget Source'!C907&amp;'Budget Source'!D907)</f>
        <v>7147150</v>
      </c>
      <c r="H907" s="45" t="str">
        <f t="shared" si="67"/>
        <v>71471503300</v>
      </c>
      <c r="I907" s="47">
        <f>'Budget Source'!I907</f>
        <v>0.55640000000000001</v>
      </c>
      <c r="J907" s="2">
        <f>'Budget Source'!H907</f>
        <v>975614</v>
      </c>
      <c r="K907" s="2" t="str">
        <f t="shared" si="68"/>
        <v/>
      </c>
    </row>
    <row r="908" spans="1:11" x14ac:dyDescent="0.35">
      <c r="A908" s="45" t="str">
        <f>'Budget Source'!B908</f>
        <v>50</v>
      </c>
      <c r="B908" s="45" t="str">
        <f>'Budget Source'!C908</f>
        <v>4</v>
      </c>
      <c r="C908" s="45" t="str">
        <f>'Budget Source'!D908</f>
        <v>7215</v>
      </c>
      <c r="D908" s="45" t="str">
        <f>'Budget Source'!E908</f>
        <v>0180</v>
      </c>
      <c r="E908" s="45" t="str">
        <f t="shared" si="66"/>
        <v>8</v>
      </c>
      <c r="F908" s="2" t="str">
        <f>'Budget Source'!F908</f>
        <v>50</v>
      </c>
      <c r="G908" s="45" t="str">
        <f>IF('Budget Source'!G908="Y",'Budget Source'!F908&amp;'Budget Source'!C908&amp;'Budget Source'!D908,'Budget Source'!B908&amp;'Budget Source'!C908&amp;'Budget Source'!D908)</f>
        <v>5047215</v>
      </c>
      <c r="H908" s="45" t="str">
        <f t="shared" si="67"/>
        <v>50472150180</v>
      </c>
      <c r="I908" s="47">
        <f>'Budget Source'!I908</f>
        <v>0.56720000000000004</v>
      </c>
      <c r="J908" s="2">
        <f>'Budget Source'!H908</f>
        <v>1269007</v>
      </c>
      <c r="K908" s="2" t="str">
        <f t="shared" si="68"/>
        <v>Y</v>
      </c>
    </row>
    <row r="909" spans="1:11" x14ac:dyDescent="0.35">
      <c r="A909" s="45" t="str">
        <f>'Budget Source'!B909</f>
        <v>50</v>
      </c>
      <c r="B909" s="45" t="str">
        <f>'Budget Source'!C909</f>
        <v>4</v>
      </c>
      <c r="C909" s="45" t="str">
        <f>'Budget Source'!D909</f>
        <v>7215</v>
      </c>
      <c r="D909" s="45" t="str">
        <f>'Budget Source'!E909</f>
        <v>3101</v>
      </c>
      <c r="E909" s="45" t="str">
        <f t="shared" si="66"/>
        <v/>
      </c>
      <c r="F909" s="2" t="str">
        <f>'Budget Source'!F909</f>
        <v>50</v>
      </c>
      <c r="G909" s="45" t="str">
        <f>IF('Budget Source'!G909="Y",'Budget Source'!F909&amp;'Budget Source'!C909&amp;'Budget Source'!D909,'Budget Source'!B909&amp;'Budget Source'!C909&amp;'Budget Source'!D909)</f>
        <v>5047215</v>
      </c>
      <c r="H909" s="45" t="str">
        <f t="shared" si="67"/>
        <v>50472153101</v>
      </c>
      <c r="I909" s="47">
        <f>'Budget Source'!I909</f>
        <v>0</v>
      </c>
      <c r="J909" s="2">
        <f>'Budget Source'!H909</f>
        <v>0</v>
      </c>
      <c r="K909" s="2" t="str">
        <f t="shared" si="68"/>
        <v>Y</v>
      </c>
    </row>
    <row r="910" spans="1:11" x14ac:dyDescent="0.35">
      <c r="A910" s="45" t="str">
        <f>'Budget Source'!B910</f>
        <v>50</v>
      </c>
      <c r="B910" s="45" t="str">
        <f>'Budget Source'!C910</f>
        <v>4</v>
      </c>
      <c r="C910" s="45" t="str">
        <f>'Budget Source'!D910</f>
        <v>7215</v>
      </c>
      <c r="D910" s="45" t="str">
        <f>'Budget Source'!E910</f>
        <v>3300</v>
      </c>
      <c r="E910" s="45" t="str">
        <f t="shared" si="66"/>
        <v/>
      </c>
      <c r="F910" s="2" t="str">
        <f>'Budget Source'!F910</f>
        <v>50</v>
      </c>
      <c r="G910" s="45" t="str">
        <f>IF('Budget Source'!G910="Y",'Budget Source'!F910&amp;'Budget Source'!C910&amp;'Budget Source'!D910,'Budget Source'!B910&amp;'Budget Source'!C910&amp;'Budget Source'!D910)</f>
        <v>5047215</v>
      </c>
      <c r="H910" s="45" t="str">
        <f t="shared" si="67"/>
        <v>50472153300</v>
      </c>
      <c r="I910" s="47">
        <f>'Budget Source'!I910</f>
        <v>0.45760000000000001</v>
      </c>
      <c r="J910" s="2">
        <f>'Budget Source'!H910</f>
        <v>1023797</v>
      </c>
      <c r="K910" s="2" t="str">
        <f t="shared" si="68"/>
        <v>Y</v>
      </c>
    </row>
    <row r="911" spans="1:11" x14ac:dyDescent="0.35">
      <c r="A911" s="45" t="str">
        <f>'Budget Source'!B911</f>
        <v>51</v>
      </c>
      <c r="B911" s="45" t="str">
        <f>'Budget Source'!C911</f>
        <v>4</v>
      </c>
      <c r="C911" s="45" t="str">
        <f>'Budget Source'!D911</f>
        <v>5520</v>
      </c>
      <c r="D911" s="45" t="str">
        <f>'Budget Source'!E911</f>
        <v>0061</v>
      </c>
      <c r="E911" s="45" t="str">
        <f t="shared" si="66"/>
        <v/>
      </c>
      <c r="F911" s="2" t="str">
        <f>'Budget Source'!F911</f>
        <v/>
      </c>
      <c r="G911" s="45" t="str">
        <f>IF('Budget Source'!G911="Y",'Budget Source'!F911&amp;'Budget Source'!C911&amp;'Budget Source'!D911,'Budget Source'!B911&amp;'Budget Source'!C911&amp;'Budget Source'!D911)</f>
        <v>5145520</v>
      </c>
      <c r="H911" s="45" t="str">
        <f t="shared" si="67"/>
        <v>51455200061</v>
      </c>
      <c r="I911" s="47">
        <f>'Budget Source'!I911</f>
        <v>0</v>
      </c>
      <c r="J911" s="2">
        <f>'Budget Source'!H911</f>
        <v>0</v>
      </c>
      <c r="K911" s="2" t="str">
        <f t="shared" si="68"/>
        <v/>
      </c>
    </row>
    <row r="912" spans="1:11" x14ac:dyDescent="0.35">
      <c r="A912" s="45" t="str">
        <f>'Budget Source'!B912</f>
        <v>51</v>
      </c>
      <c r="B912" s="45" t="str">
        <f>'Budget Source'!C912</f>
        <v>4</v>
      </c>
      <c r="C912" s="45" t="str">
        <f>'Budget Source'!D912</f>
        <v>5520</v>
      </c>
      <c r="D912" s="45" t="str">
        <f>'Budget Source'!E912</f>
        <v>0180</v>
      </c>
      <c r="E912" s="45" t="str">
        <f t="shared" si="66"/>
        <v>8</v>
      </c>
      <c r="F912" s="2" t="str">
        <f>'Budget Source'!F912</f>
        <v/>
      </c>
      <c r="G912" s="45" t="str">
        <f>IF('Budget Source'!G912="Y",'Budget Source'!F912&amp;'Budget Source'!C912&amp;'Budget Source'!D912,'Budget Source'!B912&amp;'Budget Source'!C912&amp;'Budget Source'!D912)</f>
        <v>5145520</v>
      </c>
      <c r="H912" s="45" t="str">
        <f t="shared" si="67"/>
        <v>51455200180</v>
      </c>
      <c r="I912" s="47">
        <f>'Budget Source'!I912</f>
        <v>0.12659999999999999</v>
      </c>
      <c r="J912" s="2">
        <f>'Budget Source'!H912</f>
        <v>304541</v>
      </c>
      <c r="K912" s="2" t="str">
        <f t="shared" si="68"/>
        <v/>
      </c>
    </row>
    <row r="913" spans="1:11" x14ac:dyDescent="0.35">
      <c r="A913" s="45" t="str">
        <f>'Budget Source'!B913</f>
        <v>51</v>
      </c>
      <c r="B913" s="45" t="str">
        <f>'Budget Source'!C913</f>
        <v>4</v>
      </c>
      <c r="C913" s="45" t="str">
        <f>'Budget Source'!D913</f>
        <v>5520</v>
      </c>
      <c r="D913" s="45" t="str">
        <f>'Budget Source'!E913</f>
        <v>3101</v>
      </c>
      <c r="E913" s="45" t="str">
        <f t="shared" si="66"/>
        <v/>
      </c>
      <c r="F913" s="2" t="str">
        <f>'Budget Source'!F913</f>
        <v/>
      </c>
      <c r="G913" s="45" t="str">
        <f>IF('Budget Source'!G913="Y",'Budget Source'!F913&amp;'Budget Source'!C913&amp;'Budget Source'!D913,'Budget Source'!B913&amp;'Budget Source'!C913&amp;'Budget Source'!D913)</f>
        <v>5145520</v>
      </c>
      <c r="H913" s="45" t="str">
        <f t="shared" si="67"/>
        <v>51455203101</v>
      </c>
      <c r="I913" s="47">
        <f>'Budget Source'!I913</f>
        <v>0</v>
      </c>
      <c r="J913" s="2">
        <f>'Budget Source'!H913</f>
        <v>0</v>
      </c>
      <c r="K913" s="2" t="str">
        <f t="shared" si="68"/>
        <v/>
      </c>
    </row>
    <row r="914" spans="1:11" x14ac:dyDescent="0.35">
      <c r="A914" s="45" t="str">
        <f>'Budget Source'!B914</f>
        <v>51</v>
      </c>
      <c r="B914" s="45" t="str">
        <f>'Budget Source'!C914</f>
        <v>4</v>
      </c>
      <c r="C914" s="45" t="str">
        <f>'Budget Source'!D914</f>
        <v>5520</v>
      </c>
      <c r="D914" s="45" t="str">
        <f>'Budget Source'!E914</f>
        <v>3300</v>
      </c>
      <c r="E914" s="45" t="str">
        <f t="shared" si="66"/>
        <v/>
      </c>
      <c r="F914" s="2" t="str">
        <f>'Budget Source'!F914</f>
        <v/>
      </c>
      <c r="G914" s="45" t="str">
        <f>IF('Budget Source'!G914="Y",'Budget Source'!F914&amp;'Budget Source'!C914&amp;'Budget Source'!D914,'Budget Source'!B914&amp;'Budget Source'!C914&amp;'Budget Source'!D914)</f>
        <v>5145520</v>
      </c>
      <c r="H914" s="45" t="str">
        <f t="shared" si="67"/>
        <v>51455203300</v>
      </c>
      <c r="I914" s="47">
        <f>'Budget Source'!I914</f>
        <v>0.70479999999999998</v>
      </c>
      <c r="J914" s="2">
        <f>'Budget Source'!H914</f>
        <v>1695420</v>
      </c>
      <c r="K914" s="2" t="str">
        <f t="shared" si="68"/>
        <v/>
      </c>
    </row>
    <row r="915" spans="1:11" x14ac:dyDescent="0.35">
      <c r="A915" s="45" t="str">
        <f>'Budget Source'!B915</f>
        <v>51</v>
      </c>
      <c r="B915" s="45" t="str">
        <f>'Budget Source'!C915</f>
        <v>4</v>
      </c>
      <c r="C915" s="45" t="str">
        <f>'Budget Source'!D915</f>
        <v>5525</v>
      </c>
      <c r="D915" s="45" t="str">
        <f>'Budget Source'!E915</f>
        <v>0061</v>
      </c>
      <c r="E915" s="45" t="str">
        <f t="shared" si="66"/>
        <v/>
      </c>
      <c r="F915" s="2" t="str">
        <f>'Budget Source'!F915</f>
        <v/>
      </c>
      <c r="G915" s="45" t="str">
        <f>IF('Budget Source'!G915="Y",'Budget Source'!F915&amp;'Budget Source'!C915&amp;'Budget Source'!D915,'Budget Source'!B915&amp;'Budget Source'!C915&amp;'Budget Source'!D915)</f>
        <v>5145525</v>
      </c>
      <c r="H915" s="45" t="str">
        <f t="shared" si="67"/>
        <v>51455250061</v>
      </c>
      <c r="I915" s="47">
        <f>'Budget Source'!I915</f>
        <v>0</v>
      </c>
      <c r="J915" s="2">
        <f>'Budget Source'!H915</f>
        <v>0</v>
      </c>
      <c r="K915" s="2" t="str">
        <f t="shared" si="68"/>
        <v/>
      </c>
    </row>
    <row r="916" spans="1:11" x14ac:dyDescent="0.35">
      <c r="A916" s="45" t="str">
        <f>'Budget Source'!B916</f>
        <v>51</v>
      </c>
      <c r="B916" s="45" t="str">
        <f>'Budget Source'!C916</f>
        <v>4</v>
      </c>
      <c r="C916" s="45" t="str">
        <f>'Budget Source'!D916</f>
        <v>5525</v>
      </c>
      <c r="D916" s="45" t="str">
        <f>'Budget Source'!E916</f>
        <v>0180</v>
      </c>
      <c r="E916" s="45" t="str">
        <f t="shared" si="66"/>
        <v>8</v>
      </c>
      <c r="F916" s="2" t="str">
        <f>'Budget Source'!F916</f>
        <v/>
      </c>
      <c r="G916" s="45" t="str">
        <f>IF('Budget Source'!G916="Y",'Budget Source'!F916&amp;'Budget Source'!C916&amp;'Budget Source'!D916,'Budget Source'!B916&amp;'Budget Source'!C916&amp;'Budget Source'!D916)</f>
        <v>5145525</v>
      </c>
      <c r="H916" s="45" t="str">
        <f t="shared" si="67"/>
        <v>51455250180</v>
      </c>
      <c r="I916" s="47">
        <f>'Budget Source'!I916</f>
        <v>0.2369</v>
      </c>
      <c r="J916" s="2">
        <f>'Budget Source'!H916</f>
        <v>695871</v>
      </c>
      <c r="K916" s="2" t="str">
        <f t="shared" si="68"/>
        <v/>
      </c>
    </row>
    <row r="917" spans="1:11" x14ac:dyDescent="0.35">
      <c r="A917" s="45" t="str">
        <f>'Budget Source'!B917</f>
        <v>51</v>
      </c>
      <c r="B917" s="45" t="str">
        <f>'Budget Source'!C917</f>
        <v>4</v>
      </c>
      <c r="C917" s="45" t="str">
        <f>'Budget Source'!D917</f>
        <v>5525</v>
      </c>
      <c r="D917" s="45" t="str">
        <f>'Budget Source'!E917</f>
        <v>0186</v>
      </c>
      <c r="E917" s="45" t="str">
        <f t="shared" si="66"/>
        <v>8</v>
      </c>
      <c r="F917" s="2" t="str">
        <f>'Budget Source'!F917</f>
        <v/>
      </c>
      <c r="G917" s="45" t="str">
        <f>IF('Budget Source'!G917="Y",'Budget Source'!F917&amp;'Budget Source'!C917&amp;'Budget Source'!D917,'Budget Source'!B917&amp;'Budget Source'!C917&amp;'Budget Source'!D917)</f>
        <v>5145525</v>
      </c>
      <c r="H917" s="45" t="str">
        <f t="shared" si="67"/>
        <v>51455250186</v>
      </c>
      <c r="I917" s="47">
        <f>'Budget Source'!I917</f>
        <v>7.8700000000000006E-2</v>
      </c>
      <c r="J917" s="2">
        <f>'Budget Source'!H917</f>
        <v>231174</v>
      </c>
      <c r="K917" s="2" t="str">
        <f t="shared" si="68"/>
        <v/>
      </c>
    </row>
    <row r="918" spans="1:11" x14ac:dyDescent="0.35">
      <c r="A918" s="45" t="str">
        <f>'Budget Source'!B918</f>
        <v>51</v>
      </c>
      <c r="B918" s="45" t="str">
        <f>'Budget Source'!C918</f>
        <v>4</v>
      </c>
      <c r="C918" s="45" t="str">
        <f>'Budget Source'!D918</f>
        <v>5525</v>
      </c>
      <c r="D918" s="45" t="str">
        <f>'Budget Source'!E918</f>
        <v>3101</v>
      </c>
      <c r="E918" s="45" t="str">
        <f t="shared" si="66"/>
        <v/>
      </c>
      <c r="F918" s="2" t="str">
        <f>'Budget Source'!F918</f>
        <v/>
      </c>
      <c r="G918" s="45" t="str">
        <f>IF('Budget Source'!G918="Y",'Budget Source'!F918&amp;'Budget Source'!C918&amp;'Budget Source'!D918,'Budget Source'!B918&amp;'Budget Source'!C918&amp;'Budget Source'!D918)</f>
        <v>5145525</v>
      </c>
      <c r="H918" s="45" t="str">
        <f t="shared" si="67"/>
        <v>51455253101</v>
      </c>
      <c r="I918" s="47">
        <f>'Budget Source'!I918</f>
        <v>0</v>
      </c>
      <c r="J918" s="2">
        <f>'Budget Source'!H918</f>
        <v>0</v>
      </c>
      <c r="K918" s="2" t="str">
        <f t="shared" si="68"/>
        <v/>
      </c>
    </row>
    <row r="919" spans="1:11" x14ac:dyDescent="0.35">
      <c r="A919" s="45" t="str">
        <f>'Budget Source'!B919</f>
        <v>51</v>
      </c>
      <c r="B919" s="45" t="str">
        <f>'Budget Source'!C919</f>
        <v>4</v>
      </c>
      <c r="C919" s="45" t="str">
        <f>'Budget Source'!D919</f>
        <v>5525</v>
      </c>
      <c r="D919" s="45" t="str">
        <f>'Budget Source'!E919</f>
        <v>3300</v>
      </c>
      <c r="E919" s="45" t="str">
        <f t="shared" si="66"/>
        <v/>
      </c>
      <c r="F919" s="2" t="str">
        <f>'Budget Source'!F919</f>
        <v/>
      </c>
      <c r="G919" s="45" t="str">
        <f>IF('Budget Source'!G919="Y",'Budget Source'!F919&amp;'Budget Source'!C919&amp;'Budget Source'!D919,'Budget Source'!B919&amp;'Budget Source'!C919&amp;'Budget Source'!D919)</f>
        <v>5145525</v>
      </c>
      <c r="H919" s="45" t="str">
        <f t="shared" si="67"/>
        <v>51455253300</v>
      </c>
      <c r="I919" s="47">
        <f>'Budget Source'!I919</f>
        <v>0.50800000000000001</v>
      </c>
      <c r="J919" s="2">
        <f>'Budget Source'!H919</f>
        <v>1492200</v>
      </c>
      <c r="K919" s="2" t="str">
        <f t="shared" si="68"/>
        <v/>
      </c>
    </row>
    <row r="920" spans="1:11" x14ac:dyDescent="0.35">
      <c r="A920" s="45" t="str">
        <f>'Budget Source'!B920</f>
        <v>52</v>
      </c>
      <c r="B920" s="45" t="str">
        <f>'Budget Source'!C920</f>
        <v>4</v>
      </c>
      <c r="C920" s="45" t="str">
        <f>'Budget Source'!D920</f>
        <v>5615</v>
      </c>
      <c r="D920" s="45" t="str">
        <f>'Budget Source'!E920</f>
        <v>0180</v>
      </c>
      <c r="E920" s="45" t="str">
        <f t="shared" si="66"/>
        <v>8</v>
      </c>
      <c r="F920" s="2" t="str">
        <f>'Budget Source'!F920</f>
        <v/>
      </c>
      <c r="G920" s="45" t="str">
        <f>IF('Budget Source'!G920="Y",'Budget Source'!F920&amp;'Budget Source'!C920&amp;'Budget Source'!D920,'Budget Source'!B920&amp;'Budget Source'!C920&amp;'Budget Source'!D920)</f>
        <v>5245615</v>
      </c>
      <c r="H920" s="45" t="str">
        <f t="shared" si="67"/>
        <v>52456150180</v>
      </c>
      <c r="I920" s="47">
        <f>'Budget Source'!I920</f>
        <v>0.35420000000000001</v>
      </c>
      <c r="J920" s="2">
        <f>'Budget Source'!H920</f>
        <v>2117698</v>
      </c>
      <c r="K920" s="2" t="str">
        <f t="shared" si="68"/>
        <v/>
      </c>
    </row>
    <row r="921" spans="1:11" x14ac:dyDescent="0.35">
      <c r="A921" s="45" t="str">
        <f>'Budget Source'!B921</f>
        <v>52</v>
      </c>
      <c r="B921" s="45" t="str">
        <f>'Budget Source'!C921</f>
        <v>4</v>
      </c>
      <c r="C921" s="45" t="str">
        <f>'Budget Source'!D921</f>
        <v>5615</v>
      </c>
      <c r="D921" s="45" t="str">
        <f>'Budget Source'!E921</f>
        <v>3101</v>
      </c>
      <c r="E921" s="45" t="str">
        <f t="shared" si="66"/>
        <v/>
      </c>
      <c r="F921" s="2" t="str">
        <f>'Budget Source'!F921</f>
        <v/>
      </c>
      <c r="G921" s="45" t="str">
        <f>IF('Budget Source'!G921="Y",'Budget Source'!F921&amp;'Budget Source'!C921&amp;'Budget Source'!D921,'Budget Source'!B921&amp;'Budget Source'!C921&amp;'Budget Source'!D921)</f>
        <v>5245615</v>
      </c>
      <c r="H921" s="45" t="str">
        <f t="shared" si="67"/>
        <v>52456153101</v>
      </c>
      <c r="I921" s="47">
        <f>'Budget Source'!I921</f>
        <v>0</v>
      </c>
      <c r="J921" s="2">
        <f>'Budget Source'!H921</f>
        <v>0</v>
      </c>
      <c r="K921" s="2" t="str">
        <f t="shared" si="68"/>
        <v/>
      </c>
    </row>
    <row r="922" spans="1:11" x14ac:dyDescent="0.35">
      <c r="A922" s="45" t="str">
        <f>'Budget Source'!B922</f>
        <v>52</v>
      </c>
      <c r="B922" s="45" t="str">
        <f>'Budget Source'!C922</f>
        <v>4</v>
      </c>
      <c r="C922" s="45" t="str">
        <f>'Budget Source'!D922</f>
        <v>5615</v>
      </c>
      <c r="D922" s="45" t="str">
        <f>'Budget Source'!E922</f>
        <v>3300</v>
      </c>
      <c r="E922" s="45" t="str">
        <f t="shared" si="66"/>
        <v/>
      </c>
      <c r="F922" s="2" t="str">
        <f>'Budget Source'!F922</f>
        <v/>
      </c>
      <c r="G922" s="45" t="str">
        <f>IF('Budget Source'!G922="Y",'Budget Source'!F922&amp;'Budget Source'!C922&amp;'Budget Source'!D922,'Budget Source'!B922&amp;'Budget Source'!C922&amp;'Budget Source'!D922)</f>
        <v>5245615</v>
      </c>
      <c r="H922" s="45" t="str">
        <f t="shared" si="67"/>
        <v>52456153300</v>
      </c>
      <c r="I922" s="47">
        <f>'Budget Source'!I922</f>
        <v>0.5958</v>
      </c>
      <c r="J922" s="2">
        <f>'Budget Source'!H922</f>
        <v>3562182</v>
      </c>
      <c r="K922" s="2" t="str">
        <f t="shared" si="68"/>
        <v/>
      </c>
    </row>
    <row r="923" spans="1:11" x14ac:dyDescent="0.35">
      <c r="A923" s="45" t="str">
        <f>'Budget Source'!B923</f>
        <v>52</v>
      </c>
      <c r="B923" s="45" t="str">
        <f>'Budget Source'!C923</f>
        <v>4</v>
      </c>
      <c r="C923" s="45" t="str">
        <f>'Budget Source'!D923</f>
        <v>5620</v>
      </c>
      <c r="D923" s="45" t="str">
        <f>'Budget Source'!E923</f>
        <v>0061</v>
      </c>
      <c r="E923" s="45" t="str">
        <f t="shared" si="66"/>
        <v/>
      </c>
      <c r="F923" s="2" t="str">
        <f>'Budget Source'!F923</f>
        <v/>
      </c>
      <c r="G923" s="45" t="str">
        <f>IF('Budget Source'!G923="Y",'Budget Source'!F923&amp;'Budget Source'!C923&amp;'Budget Source'!D923,'Budget Source'!B923&amp;'Budget Source'!C923&amp;'Budget Source'!D923)</f>
        <v>5245620</v>
      </c>
      <c r="H923" s="45" t="str">
        <f t="shared" si="67"/>
        <v>52456200061</v>
      </c>
      <c r="I923" s="47">
        <f>'Budget Source'!I923</f>
        <v>0</v>
      </c>
      <c r="J923" s="2">
        <f>'Budget Source'!H923</f>
        <v>0</v>
      </c>
      <c r="K923" s="2" t="str">
        <f t="shared" si="68"/>
        <v/>
      </c>
    </row>
    <row r="924" spans="1:11" x14ac:dyDescent="0.35">
      <c r="A924" s="45" t="str">
        <f>'Budget Source'!B924</f>
        <v>52</v>
      </c>
      <c r="B924" s="45" t="str">
        <f>'Budget Source'!C924</f>
        <v>4</v>
      </c>
      <c r="C924" s="45" t="str">
        <f>'Budget Source'!D924</f>
        <v>5620</v>
      </c>
      <c r="D924" s="45" t="str">
        <f>'Budget Source'!E924</f>
        <v>0180</v>
      </c>
      <c r="E924" s="45" t="str">
        <f t="shared" si="66"/>
        <v>8</v>
      </c>
      <c r="F924" s="2" t="str">
        <f>'Budget Source'!F924</f>
        <v/>
      </c>
      <c r="G924" s="45" t="str">
        <f>IF('Budget Source'!G924="Y",'Budget Source'!F924&amp;'Budget Source'!C924&amp;'Budget Source'!D924,'Budget Source'!B924&amp;'Budget Source'!C924&amp;'Budget Source'!D924)</f>
        <v>5245620</v>
      </c>
      <c r="H924" s="45" t="str">
        <f t="shared" si="67"/>
        <v>52456200180</v>
      </c>
      <c r="I924" s="47">
        <f>'Budget Source'!I924</f>
        <v>0.39489999999999997</v>
      </c>
      <c r="J924" s="2">
        <f>'Budget Source'!H924</f>
        <v>1404029</v>
      </c>
      <c r="K924" s="2" t="str">
        <f t="shared" si="68"/>
        <v/>
      </c>
    </row>
    <row r="925" spans="1:11" x14ac:dyDescent="0.35">
      <c r="A925" s="45" t="str">
        <f>'Budget Source'!B925</f>
        <v>52</v>
      </c>
      <c r="B925" s="45" t="str">
        <f>'Budget Source'!C925</f>
        <v>4</v>
      </c>
      <c r="C925" s="45" t="str">
        <f>'Budget Source'!D925</f>
        <v>5620</v>
      </c>
      <c r="D925" s="45" t="str">
        <f>'Budget Source'!E925</f>
        <v>3101</v>
      </c>
      <c r="E925" s="45" t="str">
        <f t="shared" si="66"/>
        <v/>
      </c>
      <c r="F925" s="2" t="str">
        <f>'Budget Source'!F925</f>
        <v/>
      </c>
      <c r="G925" s="45" t="str">
        <f>IF('Budget Source'!G925="Y",'Budget Source'!F925&amp;'Budget Source'!C925&amp;'Budget Source'!D925,'Budget Source'!B925&amp;'Budget Source'!C925&amp;'Budget Source'!D925)</f>
        <v>5245620</v>
      </c>
      <c r="H925" s="45" t="str">
        <f t="shared" si="67"/>
        <v>52456203101</v>
      </c>
      <c r="I925" s="47">
        <f>'Budget Source'!I925</f>
        <v>0</v>
      </c>
      <c r="J925" s="2">
        <f>'Budget Source'!H925</f>
        <v>0</v>
      </c>
      <c r="K925" s="2" t="str">
        <f t="shared" si="68"/>
        <v/>
      </c>
    </row>
    <row r="926" spans="1:11" x14ac:dyDescent="0.35">
      <c r="A926" s="45" t="str">
        <f>'Budget Source'!B926</f>
        <v>52</v>
      </c>
      <c r="B926" s="45" t="str">
        <f>'Budget Source'!C926</f>
        <v>4</v>
      </c>
      <c r="C926" s="45" t="str">
        <f>'Budget Source'!D926</f>
        <v>5620</v>
      </c>
      <c r="D926" s="45" t="str">
        <f>'Budget Source'!E926</f>
        <v>3300</v>
      </c>
      <c r="E926" s="45" t="str">
        <f t="shared" si="66"/>
        <v/>
      </c>
      <c r="F926" s="2" t="str">
        <f>'Budget Source'!F926</f>
        <v/>
      </c>
      <c r="G926" s="45" t="str">
        <f>IF('Budget Source'!G926="Y",'Budget Source'!F926&amp;'Budget Source'!C926&amp;'Budget Source'!D926,'Budget Source'!B926&amp;'Budget Source'!C926&amp;'Budget Source'!D926)</f>
        <v>5245620</v>
      </c>
      <c r="H926" s="45" t="str">
        <f t="shared" si="67"/>
        <v>52456203300</v>
      </c>
      <c r="I926" s="47">
        <f>'Budget Source'!I926</f>
        <v>0.55510000000000004</v>
      </c>
      <c r="J926" s="2">
        <f>'Budget Source'!H926</f>
        <v>1973605</v>
      </c>
      <c r="K926" s="2" t="str">
        <f t="shared" si="68"/>
        <v/>
      </c>
    </row>
    <row r="927" spans="1:11" x14ac:dyDescent="0.35">
      <c r="A927" s="45" t="str">
        <f>'Budget Source'!B927</f>
        <v>52</v>
      </c>
      <c r="B927" s="45" t="str">
        <f>'Budget Source'!C927</f>
        <v>4</v>
      </c>
      <c r="C927" s="45" t="str">
        <f>'Budget Source'!D927</f>
        <v>5625</v>
      </c>
      <c r="D927" s="45" t="str">
        <f>'Budget Source'!E927</f>
        <v>0061</v>
      </c>
      <c r="E927" s="45" t="str">
        <f t="shared" si="66"/>
        <v/>
      </c>
      <c r="F927" s="2" t="str">
        <f>'Budget Source'!F927</f>
        <v>27</v>
      </c>
      <c r="G927" s="45" t="str">
        <f>IF('Budget Source'!G927="Y",'Budget Source'!F927&amp;'Budget Source'!C927&amp;'Budget Source'!D927,'Budget Source'!B927&amp;'Budget Source'!C927&amp;'Budget Source'!D927)</f>
        <v>2745625</v>
      </c>
      <c r="H927" s="45" t="str">
        <f t="shared" si="67"/>
        <v>27456250061</v>
      </c>
      <c r="I927" s="47">
        <f>'Budget Source'!I927</f>
        <v>0</v>
      </c>
      <c r="J927" s="2">
        <f>'Budget Source'!H927</f>
        <v>0</v>
      </c>
      <c r="K927" s="2" t="str">
        <f t="shared" si="68"/>
        <v/>
      </c>
    </row>
    <row r="928" spans="1:11" x14ac:dyDescent="0.35">
      <c r="A928" s="45" t="str">
        <f>'Budget Source'!B928</f>
        <v>52</v>
      </c>
      <c r="B928" s="45" t="str">
        <f>'Budget Source'!C928</f>
        <v>4</v>
      </c>
      <c r="C928" s="45" t="str">
        <f>'Budget Source'!D928</f>
        <v>5625</v>
      </c>
      <c r="D928" s="45" t="str">
        <f>'Budget Source'!E928</f>
        <v>0180</v>
      </c>
      <c r="E928" s="45" t="str">
        <f t="shared" si="66"/>
        <v>8</v>
      </c>
      <c r="F928" s="2" t="str">
        <f>'Budget Source'!F928</f>
        <v>27</v>
      </c>
      <c r="G928" s="45" t="str">
        <f>IF('Budget Source'!G928="Y",'Budget Source'!F928&amp;'Budget Source'!C928&amp;'Budget Source'!D928,'Budget Source'!B928&amp;'Budget Source'!C928&amp;'Budget Source'!D928)</f>
        <v>2745625</v>
      </c>
      <c r="H928" s="45" t="str">
        <f t="shared" si="67"/>
        <v>27456250180</v>
      </c>
      <c r="I928" s="47">
        <f>'Budget Source'!I928</f>
        <v>0.72819999999999996</v>
      </c>
      <c r="J928" s="2">
        <f>'Budget Source'!H928</f>
        <v>650641</v>
      </c>
      <c r="K928" s="2" t="str">
        <f t="shared" si="68"/>
        <v/>
      </c>
    </row>
    <row r="929" spans="1:11" x14ac:dyDescent="0.35">
      <c r="A929" s="45" t="str">
        <f>'Budget Source'!B929</f>
        <v>52</v>
      </c>
      <c r="B929" s="45" t="str">
        <f>'Budget Source'!C929</f>
        <v>4</v>
      </c>
      <c r="C929" s="45" t="str">
        <f>'Budget Source'!D929</f>
        <v>5625</v>
      </c>
      <c r="D929" s="45" t="str">
        <f>'Budget Source'!E929</f>
        <v>3101</v>
      </c>
      <c r="E929" s="45" t="str">
        <f t="shared" si="66"/>
        <v/>
      </c>
      <c r="F929" s="2" t="str">
        <f>'Budget Source'!F929</f>
        <v>27</v>
      </c>
      <c r="G929" s="45" t="str">
        <f>IF('Budget Source'!G929="Y",'Budget Source'!F929&amp;'Budget Source'!C929&amp;'Budget Source'!D929,'Budget Source'!B929&amp;'Budget Source'!C929&amp;'Budget Source'!D929)</f>
        <v>2745625</v>
      </c>
      <c r="H929" s="45" t="str">
        <f t="shared" si="67"/>
        <v>27456253101</v>
      </c>
      <c r="I929" s="47">
        <f>'Budget Source'!I929</f>
        <v>0</v>
      </c>
      <c r="J929" s="2">
        <f>'Budget Source'!H929</f>
        <v>0</v>
      </c>
      <c r="K929" s="2" t="str">
        <f t="shared" si="68"/>
        <v/>
      </c>
    </row>
    <row r="930" spans="1:11" x14ac:dyDescent="0.35">
      <c r="A930" s="45" t="str">
        <f>'Budget Source'!B930</f>
        <v>52</v>
      </c>
      <c r="B930" s="45" t="str">
        <f>'Budget Source'!C930</f>
        <v>4</v>
      </c>
      <c r="C930" s="45" t="str">
        <f>'Budget Source'!D930</f>
        <v>5625</v>
      </c>
      <c r="D930" s="45" t="str">
        <f>'Budget Source'!E930</f>
        <v>3300</v>
      </c>
      <c r="E930" s="45" t="str">
        <f t="shared" si="66"/>
        <v/>
      </c>
      <c r="F930" s="2" t="str">
        <f>'Budget Source'!F930</f>
        <v>27</v>
      </c>
      <c r="G930" s="45" t="str">
        <f>IF('Budget Source'!G930="Y",'Budget Source'!F930&amp;'Budget Source'!C930&amp;'Budget Source'!D930,'Budget Source'!B930&amp;'Budget Source'!C930&amp;'Budget Source'!D930)</f>
        <v>2745625</v>
      </c>
      <c r="H930" s="45" t="str">
        <f t="shared" si="67"/>
        <v>27456253300</v>
      </c>
      <c r="I930" s="47">
        <f>'Budget Source'!I930</f>
        <v>0.59960000000000002</v>
      </c>
      <c r="J930" s="2">
        <f>'Budget Source'!H930</f>
        <v>535738</v>
      </c>
      <c r="K930" s="2" t="str">
        <f t="shared" si="68"/>
        <v/>
      </c>
    </row>
    <row r="931" spans="1:11" x14ac:dyDescent="0.35">
      <c r="A931" s="45" t="str">
        <f>'Budget Source'!B931</f>
        <v>52</v>
      </c>
      <c r="B931" s="45" t="str">
        <f>'Budget Source'!C931</f>
        <v>4</v>
      </c>
      <c r="C931" s="45" t="str">
        <f>'Budget Source'!D931</f>
        <v>5635</v>
      </c>
      <c r="D931" s="45" t="str">
        <f>'Budget Source'!E931</f>
        <v>0061</v>
      </c>
      <c r="E931" s="45" t="str">
        <f t="shared" si="66"/>
        <v/>
      </c>
      <c r="F931" s="2" t="str">
        <f>'Budget Source'!F931</f>
        <v/>
      </c>
      <c r="G931" s="45" t="str">
        <f>IF('Budget Source'!G931="Y",'Budget Source'!F931&amp;'Budget Source'!C931&amp;'Budget Source'!D931,'Budget Source'!B931&amp;'Budget Source'!C931&amp;'Budget Source'!D931)</f>
        <v>5245635</v>
      </c>
      <c r="H931" s="45" t="str">
        <f t="shared" si="67"/>
        <v>52456350061</v>
      </c>
      <c r="I931" s="47">
        <f>'Budget Source'!I931</f>
        <v>0</v>
      </c>
      <c r="J931" s="2">
        <f>'Budget Source'!H931</f>
        <v>0</v>
      </c>
      <c r="K931" s="2" t="str">
        <f t="shared" si="68"/>
        <v/>
      </c>
    </row>
    <row r="932" spans="1:11" x14ac:dyDescent="0.35">
      <c r="A932" s="45" t="str">
        <f>'Budget Source'!B932</f>
        <v>52</v>
      </c>
      <c r="B932" s="45" t="str">
        <f>'Budget Source'!C932</f>
        <v>4</v>
      </c>
      <c r="C932" s="45" t="str">
        <f>'Budget Source'!D932</f>
        <v>5635</v>
      </c>
      <c r="D932" s="45" t="str">
        <f>'Budget Source'!E932</f>
        <v>0180</v>
      </c>
      <c r="E932" s="45" t="str">
        <f t="shared" si="66"/>
        <v>8</v>
      </c>
      <c r="F932" s="2" t="str">
        <f>'Budget Source'!F932</f>
        <v/>
      </c>
      <c r="G932" s="45" t="str">
        <f>IF('Budget Source'!G932="Y",'Budget Source'!F932&amp;'Budget Source'!C932&amp;'Budget Source'!D932,'Budget Source'!B932&amp;'Budget Source'!C932&amp;'Budget Source'!D932)</f>
        <v>5245635</v>
      </c>
      <c r="H932" s="45" t="str">
        <f t="shared" si="67"/>
        <v>52456350180</v>
      </c>
      <c r="I932" s="47">
        <f>'Budget Source'!I932</f>
        <v>0.66800000000000004</v>
      </c>
      <c r="J932" s="2">
        <f>'Budget Source'!H932</f>
        <v>2839883</v>
      </c>
      <c r="K932" s="2" t="str">
        <f t="shared" si="68"/>
        <v/>
      </c>
    </row>
    <row r="933" spans="1:11" x14ac:dyDescent="0.35">
      <c r="A933" s="45" t="str">
        <f>'Budget Source'!B933</f>
        <v>52</v>
      </c>
      <c r="B933" s="45" t="str">
        <f>'Budget Source'!C933</f>
        <v>4</v>
      </c>
      <c r="C933" s="45" t="str">
        <f>'Budget Source'!D933</f>
        <v>5635</v>
      </c>
      <c r="D933" s="45" t="str">
        <f>'Budget Source'!E933</f>
        <v>3101</v>
      </c>
      <c r="E933" s="45" t="str">
        <f t="shared" si="66"/>
        <v/>
      </c>
      <c r="F933" s="2" t="str">
        <f>'Budget Source'!F933</f>
        <v/>
      </c>
      <c r="G933" s="45" t="str">
        <f>IF('Budget Source'!G933="Y",'Budget Source'!F933&amp;'Budget Source'!C933&amp;'Budget Source'!D933,'Budget Source'!B933&amp;'Budget Source'!C933&amp;'Budget Source'!D933)</f>
        <v>5245635</v>
      </c>
      <c r="H933" s="45" t="str">
        <f t="shared" si="67"/>
        <v>52456353101</v>
      </c>
      <c r="I933" s="47">
        <f>'Budget Source'!I933</f>
        <v>0</v>
      </c>
      <c r="J933" s="2">
        <f>'Budget Source'!H933</f>
        <v>0</v>
      </c>
      <c r="K933" s="2" t="str">
        <f t="shared" si="68"/>
        <v/>
      </c>
    </row>
    <row r="934" spans="1:11" x14ac:dyDescent="0.35">
      <c r="A934" s="45" t="str">
        <f>'Budget Source'!B934</f>
        <v>52</v>
      </c>
      <c r="B934" s="45" t="str">
        <f>'Budget Source'!C934</f>
        <v>4</v>
      </c>
      <c r="C934" s="45" t="str">
        <f>'Budget Source'!D934</f>
        <v>5635</v>
      </c>
      <c r="D934" s="45" t="str">
        <f>'Budget Source'!E934</f>
        <v>3300</v>
      </c>
      <c r="E934" s="45" t="str">
        <f t="shared" si="66"/>
        <v/>
      </c>
      <c r="F934" s="2" t="str">
        <f>'Budget Source'!F934</f>
        <v/>
      </c>
      <c r="G934" s="45" t="str">
        <f>IF('Budget Source'!G934="Y",'Budget Source'!F934&amp;'Budget Source'!C934&amp;'Budget Source'!D934,'Budget Source'!B934&amp;'Budget Source'!C934&amp;'Budget Source'!D934)</f>
        <v>5245635</v>
      </c>
      <c r="H934" s="45" t="str">
        <f t="shared" si="67"/>
        <v>52456353300</v>
      </c>
      <c r="I934" s="47">
        <f>'Budget Source'!I934</f>
        <v>0.62190000000000001</v>
      </c>
      <c r="J934" s="2">
        <f>'Budget Source'!H934</f>
        <v>2643897</v>
      </c>
      <c r="K934" s="2" t="str">
        <f t="shared" si="68"/>
        <v/>
      </c>
    </row>
    <row r="935" spans="1:11" x14ac:dyDescent="0.35">
      <c r="A935" s="45" t="str">
        <f>'Budget Source'!B935</f>
        <v>53</v>
      </c>
      <c r="B935" s="45" t="str">
        <f>'Budget Source'!C935</f>
        <v>4</v>
      </c>
      <c r="C935" s="45" t="str">
        <f>'Budget Source'!D935</f>
        <v>5705</v>
      </c>
      <c r="D935" s="45" t="str">
        <f>'Budget Source'!E935</f>
        <v>0180</v>
      </c>
      <c r="E935" s="45" t="str">
        <f t="shared" si="66"/>
        <v>8</v>
      </c>
      <c r="F935" s="2" t="str">
        <f>'Budget Source'!F935</f>
        <v/>
      </c>
      <c r="G935" s="45" t="str">
        <f>IF('Budget Source'!G935="Y",'Budget Source'!F935&amp;'Budget Source'!C935&amp;'Budget Source'!D935,'Budget Source'!B935&amp;'Budget Source'!C935&amp;'Budget Source'!D935)</f>
        <v>5345705</v>
      </c>
      <c r="H935" s="45" t="str">
        <f t="shared" si="67"/>
        <v>53457050180</v>
      </c>
      <c r="I935" s="47">
        <f>'Budget Source'!I935</f>
        <v>0.6462</v>
      </c>
      <c r="J935" s="2">
        <f>'Budget Source'!H935</f>
        <v>8650956</v>
      </c>
      <c r="K935" s="2" t="str">
        <f t="shared" si="68"/>
        <v/>
      </c>
    </row>
    <row r="936" spans="1:11" x14ac:dyDescent="0.35">
      <c r="A936" s="45" t="str">
        <f>'Budget Source'!B936</f>
        <v>53</v>
      </c>
      <c r="B936" s="45" t="str">
        <f>'Budget Source'!C936</f>
        <v>4</v>
      </c>
      <c r="C936" s="45" t="str">
        <f>'Budget Source'!D936</f>
        <v>5705</v>
      </c>
      <c r="D936" s="45" t="str">
        <f>'Budget Source'!E936</f>
        <v>3101</v>
      </c>
      <c r="E936" s="45" t="str">
        <f t="shared" si="66"/>
        <v/>
      </c>
      <c r="F936" s="2" t="str">
        <f>'Budget Source'!F936</f>
        <v/>
      </c>
      <c r="G936" s="45" t="str">
        <f>IF('Budget Source'!G936="Y",'Budget Source'!F936&amp;'Budget Source'!C936&amp;'Budget Source'!D936,'Budget Source'!B936&amp;'Budget Source'!C936&amp;'Budget Source'!D936)</f>
        <v>5345705</v>
      </c>
      <c r="H936" s="45" t="str">
        <f t="shared" si="67"/>
        <v>53457053101</v>
      </c>
      <c r="I936" s="47">
        <f>'Budget Source'!I936</f>
        <v>0</v>
      </c>
      <c r="J936" s="2">
        <f>'Budget Source'!H936</f>
        <v>0</v>
      </c>
      <c r="K936" s="2" t="str">
        <f t="shared" si="68"/>
        <v/>
      </c>
    </row>
    <row r="937" spans="1:11" x14ac:dyDescent="0.35">
      <c r="A937" s="45" t="str">
        <f>'Budget Source'!B937</f>
        <v>53</v>
      </c>
      <c r="B937" s="45" t="str">
        <f>'Budget Source'!C937</f>
        <v>4</v>
      </c>
      <c r="C937" s="45" t="str">
        <f>'Budget Source'!D937</f>
        <v>5705</v>
      </c>
      <c r="D937" s="45" t="str">
        <f>'Budget Source'!E937</f>
        <v>3300</v>
      </c>
      <c r="E937" s="45" t="str">
        <f t="shared" si="66"/>
        <v/>
      </c>
      <c r="F937" s="2" t="str">
        <f>'Budget Source'!F937</f>
        <v/>
      </c>
      <c r="G937" s="45" t="str">
        <f>IF('Budget Source'!G937="Y",'Budget Source'!F937&amp;'Budget Source'!C937&amp;'Budget Source'!D937,'Budget Source'!B937&amp;'Budget Source'!C937&amp;'Budget Source'!D937)</f>
        <v>5345705</v>
      </c>
      <c r="H937" s="45" t="str">
        <f t="shared" si="67"/>
        <v>53457053300</v>
      </c>
      <c r="I937" s="47">
        <f>'Budget Source'!I937</f>
        <v>0.40379999999999999</v>
      </c>
      <c r="J937" s="2">
        <f>'Budget Source'!H937</f>
        <v>5405843</v>
      </c>
      <c r="K937" s="2" t="str">
        <f t="shared" si="68"/>
        <v/>
      </c>
    </row>
    <row r="938" spans="1:11" x14ac:dyDescent="0.35">
      <c r="A938" s="45" t="str">
        <f>'Budget Source'!B938</f>
        <v>53</v>
      </c>
      <c r="B938" s="45" t="str">
        <f>'Budget Source'!C938</f>
        <v>4</v>
      </c>
      <c r="C938" s="45" t="str">
        <f>'Budget Source'!D938</f>
        <v>5740</v>
      </c>
      <c r="D938" s="45" t="str">
        <f>'Budget Source'!E938</f>
        <v>0022</v>
      </c>
      <c r="E938" s="45" t="str">
        <f t="shared" si="66"/>
        <v/>
      </c>
      <c r="F938" s="2" t="str">
        <f>'Budget Source'!F938</f>
        <v/>
      </c>
      <c r="G938" s="45" t="str">
        <f>IF('Budget Source'!G938="Y",'Budget Source'!F938&amp;'Budget Source'!C938&amp;'Budget Source'!D938,'Budget Source'!B938&amp;'Budget Source'!C938&amp;'Budget Source'!D938)</f>
        <v>5345740</v>
      </c>
      <c r="H938" s="45" t="str">
        <f t="shared" si="67"/>
        <v>53457400022</v>
      </c>
      <c r="I938" s="47">
        <f>'Budget Source'!I938</f>
        <v>0.18490000000000001</v>
      </c>
      <c r="J938" s="2">
        <f>'Budget Source'!H938</f>
        <v>17884198</v>
      </c>
      <c r="K938" s="2" t="str">
        <f t="shared" si="68"/>
        <v/>
      </c>
    </row>
    <row r="939" spans="1:11" x14ac:dyDescent="0.35">
      <c r="A939" s="45" t="str">
        <f>'Budget Source'!B939</f>
        <v>53</v>
      </c>
      <c r="B939" s="45" t="str">
        <f>'Budget Source'!C939</f>
        <v>4</v>
      </c>
      <c r="C939" s="45" t="str">
        <f>'Budget Source'!D939</f>
        <v>5740</v>
      </c>
      <c r="D939" s="45" t="str">
        <f>'Budget Source'!E939</f>
        <v>0023</v>
      </c>
      <c r="E939" s="45" t="str">
        <f t="shared" si="66"/>
        <v/>
      </c>
      <c r="F939" s="2" t="str">
        <f>'Budget Source'!F939</f>
        <v/>
      </c>
      <c r="G939" s="45" t="str">
        <f>IF('Budget Source'!G939="Y",'Budget Source'!F939&amp;'Budget Source'!C939&amp;'Budget Source'!D939,'Budget Source'!B939&amp;'Budget Source'!C939&amp;'Budget Source'!D939)</f>
        <v>5345740</v>
      </c>
      <c r="H939" s="45" t="str">
        <f t="shared" si="67"/>
        <v>53457400023</v>
      </c>
      <c r="I939" s="47">
        <f>'Budget Source'!I939</f>
        <v>8.5000000000000006E-2</v>
      </c>
      <c r="J939" s="2">
        <f>'Budget Source'!H939</f>
        <v>8221508</v>
      </c>
      <c r="K939" s="2" t="str">
        <f t="shared" si="68"/>
        <v/>
      </c>
    </row>
    <row r="940" spans="1:11" x14ac:dyDescent="0.35">
      <c r="A940" s="45" t="str">
        <f>'Budget Source'!B940</f>
        <v>53</v>
      </c>
      <c r="B940" s="45" t="str">
        <f>'Budget Source'!C940</f>
        <v>4</v>
      </c>
      <c r="C940" s="45" t="str">
        <f>'Budget Source'!D940</f>
        <v>5740</v>
      </c>
      <c r="D940" s="45" t="str">
        <f>'Budget Source'!E940</f>
        <v>0180</v>
      </c>
      <c r="E940" s="45" t="str">
        <f t="shared" si="66"/>
        <v>8</v>
      </c>
      <c r="F940" s="2" t="str">
        <f>'Budget Source'!F940</f>
        <v/>
      </c>
      <c r="G940" s="45" t="str">
        <f>IF('Budget Source'!G940="Y",'Budget Source'!F940&amp;'Budget Source'!C940&amp;'Budget Source'!D940,'Budget Source'!B940&amp;'Budget Source'!C940&amp;'Budget Source'!D940)</f>
        <v>5345740</v>
      </c>
      <c r="H940" s="45" t="str">
        <f t="shared" si="67"/>
        <v>53457400180</v>
      </c>
      <c r="I940" s="47">
        <f>'Budget Source'!I940</f>
        <v>0.16039999999999999</v>
      </c>
      <c r="J940" s="2">
        <f>'Budget Source'!H940</f>
        <v>13950532</v>
      </c>
      <c r="K940" s="2" t="str">
        <f t="shared" si="68"/>
        <v/>
      </c>
    </row>
    <row r="941" spans="1:11" x14ac:dyDescent="0.35">
      <c r="A941" s="45" t="str">
        <f>'Budget Source'!B941</f>
        <v>53</v>
      </c>
      <c r="B941" s="45" t="str">
        <f>'Budget Source'!C941</f>
        <v>4</v>
      </c>
      <c r="C941" s="45" t="str">
        <f>'Budget Source'!D941</f>
        <v>5740</v>
      </c>
      <c r="D941" s="45" t="str">
        <f>'Budget Source'!E941</f>
        <v>0186</v>
      </c>
      <c r="E941" s="45" t="str">
        <f t="shared" si="66"/>
        <v>8</v>
      </c>
      <c r="F941" s="2" t="str">
        <f>'Budget Source'!F941</f>
        <v/>
      </c>
      <c r="G941" s="45" t="str">
        <f>IF('Budget Source'!G941="Y",'Budget Source'!F941&amp;'Budget Source'!C941&amp;'Budget Source'!D941,'Budget Source'!B941&amp;'Budget Source'!C941&amp;'Budget Source'!D941)</f>
        <v>5345740</v>
      </c>
      <c r="H941" s="45" t="str">
        <f t="shared" si="67"/>
        <v>53457400186</v>
      </c>
      <c r="I941" s="47">
        <f>'Budget Source'!I941</f>
        <v>0</v>
      </c>
      <c r="J941" s="2">
        <f>'Budget Source'!H941</f>
        <v>0</v>
      </c>
      <c r="K941" s="2" t="str">
        <f t="shared" si="68"/>
        <v/>
      </c>
    </row>
    <row r="942" spans="1:11" x14ac:dyDescent="0.35">
      <c r="A942" s="45" t="str">
        <f>'Budget Source'!B942</f>
        <v>53</v>
      </c>
      <c r="B942" s="45" t="str">
        <f>'Budget Source'!C942</f>
        <v>4</v>
      </c>
      <c r="C942" s="45" t="str">
        <f>'Budget Source'!D942</f>
        <v>5740</v>
      </c>
      <c r="D942" s="45" t="str">
        <f>'Budget Source'!E942</f>
        <v>3101</v>
      </c>
      <c r="E942" s="45" t="str">
        <f t="shared" si="66"/>
        <v/>
      </c>
      <c r="F942" s="2" t="str">
        <f>'Budget Source'!F942</f>
        <v/>
      </c>
      <c r="G942" s="45" t="str">
        <f>IF('Budget Source'!G942="Y",'Budget Source'!F942&amp;'Budget Source'!C942&amp;'Budget Source'!D942,'Budget Source'!B942&amp;'Budget Source'!C942&amp;'Budget Source'!D942)</f>
        <v>5345740</v>
      </c>
      <c r="H942" s="45" t="str">
        <f t="shared" si="67"/>
        <v>53457403101</v>
      </c>
      <c r="I942" s="47">
        <f>'Budget Source'!I942</f>
        <v>0</v>
      </c>
      <c r="J942" s="2">
        <f>'Budget Source'!H942</f>
        <v>0</v>
      </c>
      <c r="K942" s="2" t="str">
        <f t="shared" si="68"/>
        <v/>
      </c>
    </row>
    <row r="943" spans="1:11" x14ac:dyDescent="0.35">
      <c r="A943" s="45" t="str">
        <f>'Budget Source'!B943</f>
        <v>53</v>
      </c>
      <c r="B943" s="45" t="str">
        <f>'Budget Source'!C943</f>
        <v>4</v>
      </c>
      <c r="C943" s="45" t="str">
        <f>'Budget Source'!D943</f>
        <v>5740</v>
      </c>
      <c r="D943" s="45" t="str">
        <f>'Budget Source'!E943</f>
        <v>3300</v>
      </c>
      <c r="E943" s="45" t="str">
        <f t="shared" si="66"/>
        <v/>
      </c>
      <c r="F943" s="2" t="str">
        <f>'Budget Source'!F943</f>
        <v/>
      </c>
      <c r="G943" s="45" t="str">
        <f>IF('Budget Source'!G943="Y",'Budget Source'!F943&amp;'Budget Source'!C943&amp;'Budget Source'!D943,'Budget Source'!B943&amp;'Budget Source'!C943&amp;'Budget Source'!D943)</f>
        <v>5345740</v>
      </c>
      <c r="H943" s="45" t="str">
        <f t="shared" si="67"/>
        <v>53457403300</v>
      </c>
      <c r="I943" s="47">
        <f>'Budget Source'!I943</f>
        <v>0.30409999999999998</v>
      </c>
      <c r="J943" s="2">
        <f>'Budget Source'!H943</f>
        <v>26448609</v>
      </c>
      <c r="K943" s="2" t="str">
        <f t="shared" si="68"/>
        <v/>
      </c>
    </row>
    <row r="944" spans="1:11" x14ac:dyDescent="0.35">
      <c r="A944" s="45" t="str">
        <f>'Budget Source'!B944</f>
        <v>54</v>
      </c>
      <c r="B944" s="45" t="str">
        <f>'Budget Source'!C944</f>
        <v>4</v>
      </c>
      <c r="C944" s="45" t="str">
        <f>'Budget Source'!D944</f>
        <v>5835</v>
      </c>
      <c r="D944" s="45" t="str">
        <f>'Budget Source'!E944</f>
        <v>0061</v>
      </c>
      <c r="E944" s="45" t="str">
        <f t="shared" si="66"/>
        <v/>
      </c>
      <c r="F944" s="2" t="str">
        <f>'Budget Source'!F944</f>
        <v/>
      </c>
      <c r="G944" s="45" t="str">
        <f>IF('Budget Source'!G944="Y",'Budget Source'!F944&amp;'Budget Source'!C944&amp;'Budget Source'!D944,'Budget Source'!B944&amp;'Budget Source'!C944&amp;'Budget Source'!D944)</f>
        <v>5445835</v>
      </c>
      <c r="H944" s="45" t="str">
        <f t="shared" si="67"/>
        <v>54458350061</v>
      </c>
      <c r="I944" s="47">
        <f>'Budget Source'!I944</f>
        <v>0</v>
      </c>
      <c r="J944" s="2">
        <f>'Budget Source'!H944</f>
        <v>0</v>
      </c>
      <c r="K944" s="2" t="str">
        <f t="shared" si="68"/>
        <v/>
      </c>
    </row>
    <row r="945" spans="1:11" x14ac:dyDescent="0.35">
      <c r="A945" s="45" t="str">
        <f>'Budget Source'!B945</f>
        <v>54</v>
      </c>
      <c r="B945" s="45" t="str">
        <f>'Budget Source'!C945</f>
        <v>4</v>
      </c>
      <c r="C945" s="45" t="str">
        <f>'Budget Source'!D945</f>
        <v>5835</v>
      </c>
      <c r="D945" s="45" t="str">
        <f>'Budget Source'!E945</f>
        <v>0180</v>
      </c>
      <c r="E945" s="45" t="str">
        <f t="shared" si="66"/>
        <v>8</v>
      </c>
      <c r="F945" s="2" t="str">
        <f>'Budget Source'!F945</f>
        <v/>
      </c>
      <c r="G945" s="45" t="str">
        <f>IF('Budget Source'!G945="Y",'Budget Source'!F945&amp;'Budget Source'!C945&amp;'Budget Source'!D945,'Budget Source'!B945&amp;'Budget Source'!C945&amp;'Budget Source'!D945)</f>
        <v>5445835</v>
      </c>
      <c r="H945" s="45" t="str">
        <f t="shared" si="67"/>
        <v>54458350180</v>
      </c>
      <c r="I945" s="47">
        <f>'Budget Source'!I945</f>
        <v>0.23469999999999999</v>
      </c>
      <c r="J945" s="2">
        <f>'Budget Source'!H945</f>
        <v>2559247</v>
      </c>
      <c r="K945" s="2" t="str">
        <f t="shared" si="68"/>
        <v/>
      </c>
    </row>
    <row r="946" spans="1:11" x14ac:dyDescent="0.35">
      <c r="A946" s="45" t="str">
        <f>'Budget Source'!B946</f>
        <v>54</v>
      </c>
      <c r="B946" s="45" t="str">
        <f>'Budget Source'!C946</f>
        <v>4</v>
      </c>
      <c r="C946" s="45" t="str">
        <f>'Budget Source'!D946</f>
        <v>5835</v>
      </c>
      <c r="D946" s="45" t="str">
        <f>'Budget Source'!E946</f>
        <v>3101</v>
      </c>
      <c r="E946" s="45" t="str">
        <f t="shared" si="66"/>
        <v/>
      </c>
      <c r="F946" s="2" t="str">
        <f>'Budget Source'!F946</f>
        <v/>
      </c>
      <c r="G946" s="45" t="str">
        <f>IF('Budget Source'!G946="Y",'Budget Source'!F946&amp;'Budget Source'!C946&amp;'Budget Source'!D946,'Budget Source'!B946&amp;'Budget Source'!C946&amp;'Budget Source'!D946)</f>
        <v>5445835</v>
      </c>
      <c r="H946" s="45" t="str">
        <f t="shared" si="67"/>
        <v>54458353101</v>
      </c>
      <c r="I946" s="47">
        <f>'Budget Source'!I946</f>
        <v>0</v>
      </c>
      <c r="J946" s="2">
        <f>'Budget Source'!H946</f>
        <v>0</v>
      </c>
      <c r="K946" s="2" t="str">
        <f t="shared" si="68"/>
        <v/>
      </c>
    </row>
    <row r="947" spans="1:11" x14ac:dyDescent="0.35">
      <c r="A947" s="45" t="str">
        <f>'Budget Source'!B947</f>
        <v>54</v>
      </c>
      <c r="B947" s="45" t="str">
        <f>'Budget Source'!C947</f>
        <v>4</v>
      </c>
      <c r="C947" s="45" t="str">
        <f>'Budget Source'!D947</f>
        <v>5835</v>
      </c>
      <c r="D947" s="45" t="str">
        <f>'Budget Source'!E947</f>
        <v>3300</v>
      </c>
      <c r="E947" s="45" t="str">
        <f t="shared" si="66"/>
        <v/>
      </c>
      <c r="F947" s="2" t="str">
        <f>'Budget Source'!F947</f>
        <v/>
      </c>
      <c r="G947" s="45" t="str">
        <f>IF('Budget Source'!G947="Y",'Budget Source'!F947&amp;'Budget Source'!C947&amp;'Budget Source'!D947,'Budget Source'!B947&amp;'Budget Source'!C947&amp;'Budget Source'!D947)</f>
        <v>5445835</v>
      </c>
      <c r="H947" s="45" t="str">
        <f t="shared" si="67"/>
        <v>54458353300</v>
      </c>
      <c r="I947" s="47">
        <f>'Budget Source'!I947</f>
        <v>0.627</v>
      </c>
      <c r="J947" s="2">
        <f>'Budget Source'!H947</f>
        <v>6837018</v>
      </c>
      <c r="K947" s="2" t="str">
        <f t="shared" si="68"/>
        <v/>
      </c>
    </row>
    <row r="948" spans="1:11" x14ac:dyDescent="0.35">
      <c r="A948" s="45" t="str">
        <f>'Budget Source'!B948</f>
        <v>54</v>
      </c>
      <c r="B948" s="45" t="str">
        <f>'Budget Source'!C948</f>
        <v>4</v>
      </c>
      <c r="C948" s="45" t="str">
        <f>'Budget Source'!D948</f>
        <v>5845</v>
      </c>
      <c r="D948" s="45" t="str">
        <f>'Budget Source'!E948</f>
        <v>0061</v>
      </c>
      <c r="E948" s="45" t="str">
        <f t="shared" si="66"/>
        <v/>
      </c>
      <c r="F948" s="2" t="str">
        <f>'Budget Source'!F948</f>
        <v/>
      </c>
      <c r="G948" s="45" t="str">
        <f>IF('Budget Source'!G948="Y",'Budget Source'!F948&amp;'Budget Source'!C948&amp;'Budget Source'!D948,'Budget Source'!B948&amp;'Budget Source'!C948&amp;'Budget Source'!D948)</f>
        <v>5445845</v>
      </c>
      <c r="H948" s="45" t="str">
        <f t="shared" si="67"/>
        <v>54458450061</v>
      </c>
      <c r="I948" s="47">
        <f>'Budget Source'!I948</f>
        <v>0</v>
      </c>
      <c r="J948" s="2">
        <f>'Budget Source'!H948</f>
        <v>0</v>
      </c>
      <c r="K948" s="2" t="str">
        <f t="shared" si="68"/>
        <v/>
      </c>
    </row>
    <row r="949" spans="1:11" x14ac:dyDescent="0.35">
      <c r="A949" s="45" t="str">
        <f>'Budget Source'!B949</f>
        <v>54</v>
      </c>
      <c r="B949" s="45" t="str">
        <f>'Budget Source'!C949</f>
        <v>4</v>
      </c>
      <c r="C949" s="45" t="str">
        <f>'Budget Source'!D949</f>
        <v>5845</v>
      </c>
      <c r="D949" s="45" t="str">
        <f>'Budget Source'!E949</f>
        <v>0180</v>
      </c>
      <c r="E949" s="45" t="str">
        <f t="shared" si="66"/>
        <v>8</v>
      </c>
      <c r="F949" s="2" t="str">
        <f>'Budget Source'!F949</f>
        <v/>
      </c>
      <c r="G949" s="45" t="str">
        <f>IF('Budget Source'!G949="Y",'Budget Source'!F949&amp;'Budget Source'!C949&amp;'Budget Source'!D949,'Budget Source'!B949&amp;'Budget Source'!C949&amp;'Budget Source'!D949)</f>
        <v>5445845</v>
      </c>
      <c r="H949" s="45" t="str">
        <f t="shared" si="67"/>
        <v>54458450180</v>
      </c>
      <c r="I949" s="47">
        <f>'Budget Source'!I949</f>
        <v>0.44259999999999999</v>
      </c>
      <c r="J949" s="2">
        <f>'Budget Source'!H949</f>
        <v>4881549</v>
      </c>
      <c r="K949" s="2" t="str">
        <f t="shared" si="68"/>
        <v/>
      </c>
    </row>
    <row r="950" spans="1:11" x14ac:dyDescent="0.35">
      <c r="A950" s="45" t="str">
        <f>'Budget Source'!B950</f>
        <v>54</v>
      </c>
      <c r="B950" s="45" t="str">
        <f>'Budget Source'!C950</f>
        <v>4</v>
      </c>
      <c r="C950" s="45" t="str">
        <f>'Budget Source'!D950</f>
        <v>5845</v>
      </c>
      <c r="D950" s="45" t="str">
        <f>'Budget Source'!E950</f>
        <v>3101</v>
      </c>
      <c r="E950" s="45" t="str">
        <f t="shared" si="66"/>
        <v/>
      </c>
      <c r="F950" s="2" t="str">
        <f>'Budget Source'!F950</f>
        <v/>
      </c>
      <c r="G950" s="45" t="str">
        <f>IF('Budget Source'!G950="Y",'Budget Source'!F950&amp;'Budget Source'!C950&amp;'Budget Source'!D950,'Budget Source'!B950&amp;'Budget Source'!C950&amp;'Budget Source'!D950)</f>
        <v>5445845</v>
      </c>
      <c r="H950" s="45" t="str">
        <f t="shared" si="67"/>
        <v>54458453101</v>
      </c>
      <c r="I950" s="47">
        <f>'Budget Source'!I950</f>
        <v>0</v>
      </c>
      <c r="J950" s="2">
        <f>'Budget Source'!H950</f>
        <v>0</v>
      </c>
      <c r="K950" s="2" t="str">
        <f t="shared" si="68"/>
        <v/>
      </c>
    </row>
    <row r="951" spans="1:11" x14ac:dyDescent="0.35">
      <c r="A951" s="45" t="str">
        <f>'Budget Source'!B951</f>
        <v>54</v>
      </c>
      <c r="B951" s="45" t="str">
        <f>'Budget Source'!C951</f>
        <v>4</v>
      </c>
      <c r="C951" s="45" t="str">
        <f>'Budget Source'!D951</f>
        <v>5845</v>
      </c>
      <c r="D951" s="45" t="str">
        <f>'Budget Source'!E951</f>
        <v>3300</v>
      </c>
      <c r="E951" s="45" t="str">
        <f t="shared" si="66"/>
        <v/>
      </c>
      <c r="F951" s="2" t="str">
        <f>'Budget Source'!F951</f>
        <v/>
      </c>
      <c r="G951" s="45" t="str">
        <f>IF('Budget Source'!G951="Y",'Budget Source'!F951&amp;'Budget Source'!C951&amp;'Budget Source'!D951,'Budget Source'!B951&amp;'Budget Source'!C951&amp;'Budget Source'!D951)</f>
        <v>5445845</v>
      </c>
      <c r="H951" s="45" t="str">
        <f t="shared" si="67"/>
        <v>54458453300</v>
      </c>
      <c r="I951" s="47">
        <f>'Budget Source'!I951</f>
        <v>0.51970000000000005</v>
      </c>
      <c r="J951" s="2">
        <f>'Budget Source'!H951</f>
        <v>5731904</v>
      </c>
      <c r="K951" s="2" t="str">
        <f t="shared" si="68"/>
        <v/>
      </c>
    </row>
    <row r="952" spans="1:11" x14ac:dyDescent="0.35">
      <c r="A952" s="45" t="str">
        <f>'Budget Source'!B952</f>
        <v>54</v>
      </c>
      <c r="B952" s="45" t="str">
        <f>'Budget Source'!C952</f>
        <v>4</v>
      </c>
      <c r="C952" s="45" t="str">
        <f>'Budget Source'!D952</f>
        <v>5855</v>
      </c>
      <c r="D952" s="45" t="str">
        <f>'Budget Source'!E952</f>
        <v>0061</v>
      </c>
      <c r="E952" s="45" t="str">
        <f t="shared" si="66"/>
        <v/>
      </c>
      <c r="F952" s="2" t="str">
        <f>'Budget Source'!F952</f>
        <v/>
      </c>
      <c r="G952" s="45" t="str">
        <f>IF('Budget Source'!G952="Y",'Budget Source'!F952&amp;'Budget Source'!C952&amp;'Budget Source'!D952,'Budget Source'!B952&amp;'Budget Source'!C952&amp;'Budget Source'!D952)</f>
        <v>5445855</v>
      </c>
      <c r="H952" s="45" t="str">
        <f t="shared" si="67"/>
        <v>54458550061</v>
      </c>
      <c r="I952" s="47">
        <f>'Budget Source'!I952</f>
        <v>0</v>
      </c>
      <c r="J952" s="2">
        <f>'Budget Source'!H952</f>
        <v>0</v>
      </c>
      <c r="K952" s="2" t="str">
        <f t="shared" si="68"/>
        <v/>
      </c>
    </row>
    <row r="953" spans="1:11" x14ac:dyDescent="0.35">
      <c r="A953" s="45" t="str">
        <f>'Budget Source'!B953</f>
        <v>54</v>
      </c>
      <c r="B953" s="45" t="str">
        <f>'Budget Source'!C953</f>
        <v>4</v>
      </c>
      <c r="C953" s="45" t="str">
        <f>'Budget Source'!D953</f>
        <v>5855</v>
      </c>
      <c r="D953" s="45" t="str">
        <f>'Budget Source'!E953</f>
        <v>0180</v>
      </c>
      <c r="E953" s="45" t="str">
        <f t="shared" si="66"/>
        <v>8</v>
      </c>
      <c r="F953" s="2" t="str">
        <f>'Budget Source'!F953</f>
        <v/>
      </c>
      <c r="G953" s="45" t="str">
        <f>IF('Budget Source'!G953="Y",'Budget Source'!F953&amp;'Budget Source'!C953&amp;'Budget Source'!D953,'Budget Source'!B953&amp;'Budget Source'!C953&amp;'Budget Source'!D953)</f>
        <v>5445855</v>
      </c>
      <c r="H953" s="45" t="str">
        <f t="shared" si="67"/>
        <v>54458550180</v>
      </c>
      <c r="I953" s="47">
        <f>'Budget Source'!I953</f>
        <v>0.70009999999999994</v>
      </c>
      <c r="J953" s="2">
        <f>'Budget Source'!H953</f>
        <v>3637117</v>
      </c>
      <c r="K953" s="2" t="str">
        <f t="shared" si="68"/>
        <v/>
      </c>
    </row>
    <row r="954" spans="1:11" x14ac:dyDescent="0.35">
      <c r="A954" s="45" t="str">
        <f>'Budget Source'!B954</f>
        <v>54</v>
      </c>
      <c r="B954" s="45" t="str">
        <f>'Budget Source'!C954</f>
        <v>4</v>
      </c>
      <c r="C954" s="45" t="str">
        <f>'Budget Source'!D954</f>
        <v>5855</v>
      </c>
      <c r="D954" s="45" t="str">
        <f>'Budget Source'!E954</f>
        <v>0186</v>
      </c>
      <c r="E954" s="45" t="str">
        <f t="shared" si="66"/>
        <v>8</v>
      </c>
      <c r="F954" s="2" t="str">
        <f>'Budget Source'!F954</f>
        <v/>
      </c>
      <c r="G954" s="45" t="str">
        <f>IF('Budget Source'!G954="Y",'Budget Source'!F954&amp;'Budget Source'!C954&amp;'Budget Source'!D954,'Budget Source'!B954&amp;'Budget Source'!C954&amp;'Budget Source'!D954)</f>
        <v>5445855</v>
      </c>
      <c r="H954" s="45" t="str">
        <f t="shared" si="67"/>
        <v>54458550186</v>
      </c>
      <c r="I954" s="47">
        <f>'Budget Source'!I954</f>
        <v>3.7400000000000003E-2</v>
      </c>
      <c r="J954" s="2">
        <f>'Budget Source'!H954</f>
        <v>194298</v>
      </c>
      <c r="K954" s="2" t="str">
        <f t="shared" si="68"/>
        <v/>
      </c>
    </row>
    <row r="955" spans="1:11" x14ac:dyDescent="0.35">
      <c r="A955" s="45" t="str">
        <f>'Budget Source'!B955</f>
        <v>54</v>
      </c>
      <c r="B955" s="45" t="str">
        <f>'Budget Source'!C955</f>
        <v>4</v>
      </c>
      <c r="C955" s="45" t="str">
        <f>'Budget Source'!D955</f>
        <v>5855</v>
      </c>
      <c r="D955" s="45" t="str">
        <f>'Budget Source'!E955</f>
        <v>0287</v>
      </c>
      <c r="E955" s="45" t="str">
        <f t="shared" si="66"/>
        <v/>
      </c>
      <c r="F955" s="2" t="str">
        <f>'Budget Source'!F955</f>
        <v/>
      </c>
      <c r="G955" s="45" t="str">
        <f>IF('Budget Source'!G955="Y",'Budget Source'!F955&amp;'Budget Source'!C955&amp;'Budget Source'!D955,'Budget Source'!B955&amp;'Budget Source'!C955&amp;'Budget Source'!D955)</f>
        <v>5445855</v>
      </c>
      <c r="H955" s="45" t="str">
        <f t="shared" si="67"/>
        <v>54458550287</v>
      </c>
      <c r="I955" s="47">
        <f>'Budget Source'!I955</f>
        <v>0.38950000000000001</v>
      </c>
      <c r="J955" s="2">
        <f>'Budget Source'!H955</f>
        <v>2173126</v>
      </c>
      <c r="K955" s="2" t="str">
        <f t="shared" si="68"/>
        <v/>
      </c>
    </row>
    <row r="956" spans="1:11" x14ac:dyDescent="0.35">
      <c r="A956" s="45" t="str">
        <f>'Budget Source'!B956</f>
        <v>54</v>
      </c>
      <c r="B956" s="45" t="str">
        <f>'Budget Source'!C956</f>
        <v>4</v>
      </c>
      <c r="C956" s="45" t="str">
        <f>'Budget Source'!D956</f>
        <v>5855</v>
      </c>
      <c r="D956" s="45" t="str">
        <f>'Budget Source'!E956</f>
        <v>3101</v>
      </c>
      <c r="E956" s="45" t="str">
        <f t="shared" si="66"/>
        <v/>
      </c>
      <c r="F956" s="2" t="str">
        <f>'Budget Source'!F956</f>
        <v/>
      </c>
      <c r="G956" s="45" t="str">
        <f>IF('Budget Source'!G956="Y",'Budget Source'!F956&amp;'Budget Source'!C956&amp;'Budget Source'!D956,'Budget Source'!B956&amp;'Budget Source'!C956&amp;'Budget Source'!D956)</f>
        <v>5445855</v>
      </c>
      <c r="H956" s="45" t="str">
        <f t="shared" si="67"/>
        <v>54458553101</v>
      </c>
      <c r="I956" s="47">
        <f>'Budget Source'!I956</f>
        <v>0</v>
      </c>
      <c r="J956" s="2">
        <f>'Budget Source'!H956</f>
        <v>0</v>
      </c>
      <c r="K956" s="2" t="str">
        <f t="shared" si="68"/>
        <v/>
      </c>
    </row>
    <row r="957" spans="1:11" x14ac:dyDescent="0.35">
      <c r="A957" s="45" t="str">
        <f>'Budget Source'!B957</f>
        <v>54</v>
      </c>
      <c r="B957" s="45" t="str">
        <f>'Budget Source'!C957</f>
        <v>4</v>
      </c>
      <c r="C957" s="45" t="str">
        <f>'Budget Source'!D957</f>
        <v>5855</v>
      </c>
      <c r="D957" s="45" t="str">
        <f>'Budget Source'!E957</f>
        <v>3300</v>
      </c>
      <c r="E957" s="45" t="str">
        <f t="shared" si="66"/>
        <v/>
      </c>
      <c r="F957" s="2" t="str">
        <f>'Budget Source'!F957</f>
        <v/>
      </c>
      <c r="G957" s="45" t="str">
        <f>IF('Budget Source'!G957="Y",'Budget Source'!F957&amp;'Budget Source'!C957&amp;'Budget Source'!D957,'Budget Source'!B957&amp;'Budget Source'!C957&amp;'Budget Source'!D957)</f>
        <v>5445855</v>
      </c>
      <c r="H957" s="45" t="str">
        <f t="shared" si="67"/>
        <v>54458553300</v>
      </c>
      <c r="I957" s="47">
        <f>'Budget Source'!I957</f>
        <v>0.62329999999999997</v>
      </c>
      <c r="J957" s="2">
        <f>'Budget Source'!H957</f>
        <v>3238130</v>
      </c>
      <c r="K957" s="2" t="str">
        <f t="shared" si="68"/>
        <v/>
      </c>
    </row>
    <row r="958" spans="1:11" x14ac:dyDescent="0.35">
      <c r="A958" s="45" t="str">
        <f>'Budget Source'!B958</f>
        <v>55</v>
      </c>
      <c r="B958" s="45" t="str">
        <f>'Budget Source'!C958</f>
        <v>4</v>
      </c>
      <c r="C958" s="45" t="str">
        <f>'Budget Source'!D958</f>
        <v>4255</v>
      </c>
      <c r="D958" s="45" t="str">
        <f>'Budget Source'!E958</f>
        <v>0061</v>
      </c>
      <c r="E958" s="45" t="str">
        <f t="shared" si="66"/>
        <v/>
      </c>
      <c r="F958" s="2" t="str">
        <f>'Budget Source'!F958</f>
        <v>41</v>
      </c>
      <c r="G958" s="45" t="str">
        <f>IF('Budget Source'!G958="Y",'Budget Source'!F958&amp;'Budget Source'!C958&amp;'Budget Source'!D958,'Budget Source'!B958&amp;'Budget Source'!C958&amp;'Budget Source'!D958)</f>
        <v>4144255</v>
      </c>
      <c r="H958" s="45" t="str">
        <f t="shared" si="67"/>
        <v>41442550061</v>
      </c>
      <c r="I958" s="47">
        <f>'Budget Source'!I958</f>
        <v>0</v>
      </c>
      <c r="J958" s="2">
        <f>'Budget Source'!H958</f>
        <v>0</v>
      </c>
      <c r="K958" s="2" t="str">
        <f t="shared" si="68"/>
        <v/>
      </c>
    </row>
    <row r="959" spans="1:11" x14ac:dyDescent="0.35">
      <c r="A959" s="45" t="str">
        <f>'Budget Source'!B959</f>
        <v>55</v>
      </c>
      <c r="B959" s="45" t="str">
        <f>'Budget Source'!C959</f>
        <v>4</v>
      </c>
      <c r="C959" s="45" t="str">
        <f>'Budget Source'!D959</f>
        <v>4255</v>
      </c>
      <c r="D959" s="45" t="str">
        <f>'Budget Source'!E959</f>
        <v>0180</v>
      </c>
      <c r="E959" s="45" t="str">
        <f t="shared" si="66"/>
        <v>8</v>
      </c>
      <c r="F959" s="2" t="str">
        <f>'Budget Source'!F959</f>
        <v>41</v>
      </c>
      <c r="G959" s="45" t="str">
        <f>IF('Budget Source'!G959="Y",'Budget Source'!F959&amp;'Budget Source'!C959&amp;'Budget Source'!D959,'Budget Source'!B959&amp;'Budget Source'!C959&amp;'Budget Source'!D959)</f>
        <v>4144255</v>
      </c>
      <c r="H959" s="45" t="str">
        <f t="shared" si="67"/>
        <v>41442550180</v>
      </c>
      <c r="I959" s="47">
        <f>'Budget Source'!I959</f>
        <v>0.53680000000000005</v>
      </c>
      <c r="J959" s="2">
        <f>'Budget Source'!H959</f>
        <v>1692053</v>
      </c>
      <c r="K959" s="2" t="str">
        <f t="shared" si="68"/>
        <v/>
      </c>
    </row>
    <row r="960" spans="1:11" x14ac:dyDescent="0.35">
      <c r="A960" s="45" t="str">
        <f>'Budget Source'!B960</f>
        <v>55</v>
      </c>
      <c r="B960" s="45" t="str">
        <f>'Budget Source'!C960</f>
        <v>4</v>
      </c>
      <c r="C960" s="45" t="str">
        <f>'Budget Source'!D960</f>
        <v>4255</v>
      </c>
      <c r="D960" s="45" t="str">
        <f>'Budget Source'!E960</f>
        <v>3101</v>
      </c>
      <c r="E960" s="45" t="str">
        <f t="shared" si="66"/>
        <v/>
      </c>
      <c r="F960" s="2" t="str">
        <f>'Budget Source'!F960</f>
        <v>41</v>
      </c>
      <c r="G960" s="45" t="str">
        <f>IF('Budget Source'!G960="Y",'Budget Source'!F960&amp;'Budget Source'!C960&amp;'Budget Source'!D960,'Budget Source'!B960&amp;'Budget Source'!C960&amp;'Budget Source'!D960)</f>
        <v>4144255</v>
      </c>
      <c r="H960" s="45" t="str">
        <f t="shared" si="67"/>
        <v>41442553101</v>
      </c>
      <c r="I960" s="47">
        <f>'Budget Source'!I960</f>
        <v>0</v>
      </c>
      <c r="J960" s="2">
        <f>'Budget Source'!H960</f>
        <v>0</v>
      </c>
      <c r="K960" s="2" t="str">
        <f t="shared" si="68"/>
        <v/>
      </c>
    </row>
    <row r="961" spans="1:11" x14ac:dyDescent="0.35">
      <c r="A961" s="45" t="str">
        <f>'Budget Source'!B961</f>
        <v>55</v>
      </c>
      <c r="B961" s="45" t="str">
        <f>'Budget Source'!C961</f>
        <v>4</v>
      </c>
      <c r="C961" s="45" t="str">
        <f>'Budget Source'!D961</f>
        <v>4255</v>
      </c>
      <c r="D961" s="45" t="str">
        <f>'Budget Source'!E961</f>
        <v>3300</v>
      </c>
      <c r="E961" s="45" t="str">
        <f t="shared" si="66"/>
        <v/>
      </c>
      <c r="F961" s="2" t="str">
        <f>'Budget Source'!F961</f>
        <v>41</v>
      </c>
      <c r="G961" s="45" t="str">
        <f>IF('Budget Source'!G961="Y",'Budget Source'!F961&amp;'Budget Source'!C961&amp;'Budget Source'!D961,'Budget Source'!B961&amp;'Budget Source'!C961&amp;'Budget Source'!D961)</f>
        <v>4144255</v>
      </c>
      <c r="H961" s="45" t="str">
        <f t="shared" si="67"/>
        <v>41442553300</v>
      </c>
      <c r="I961" s="47">
        <f>'Budget Source'!I961</f>
        <v>0.35320000000000001</v>
      </c>
      <c r="J961" s="2">
        <f>'Budget Source'!H961</f>
        <v>1113325</v>
      </c>
      <c r="K961" s="2" t="str">
        <f t="shared" si="68"/>
        <v/>
      </c>
    </row>
    <row r="962" spans="1:11" x14ac:dyDescent="0.35">
      <c r="A962" s="45" t="str">
        <f>'Budget Source'!B962</f>
        <v>55</v>
      </c>
      <c r="B962" s="45" t="str">
        <f>'Budget Source'!C962</f>
        <v>4</v>
      </c>
      <c r="C962" s="45" t="str">
        <f>'Budget Source'!D962</f>
        <v>5900</v>
      </c>
      <c r="D962" s="45" t="str">
        <f>'Budget Source'!E962</f>
        <v>0061</v>
      </c>
      <c r="E962" s="45" t="str">
        <f t="shared" si="66"/>
        <v/>
      </c>
      <c r="F962" s="2" t="str">
        <f>'Budget Source'!F962</f>
        <v/>
      </c>
      <c r="G962" s="45" t="str">
        <f>IF('Budget Source'!G962="Y",'Budget Source'!F962&amp;'Budget Source'!C962&amp;'Budget Source'!D962,'Budget Source'!B962&amp;'Budget Source'!C962&amp;'Budget Source'!D962)</f>
        <v>5545900</v>
      </c>
      <c r="H962" s="45" t="str">
        <f t="shared" si="67"/>
        <v>55459000061</v>
      </c>
      <c r="I962" s="47">
        <f>'Budget Source'!I962</f>
        <v>0</v>
      </c>
      <c r="J962" s="2">
        <f>'Budget Source'!H962</f>
        <v>0</v>
      </c>
      <c r="K962" s="2" t="str">
        <f t="shared" si="68"/>
        <v/>
      </c>
    </row>
    <row r="963" spans="1:11" x14ac:dyDescent="0.35">
      <c r="A963" s="45" t="str">
        <f>'Budget Source'!B963</f>
        <v>55</v>
      </c>
      <c r="B963" s="45" t="str">
        <f>'Budget Source'!C963</f>
        <v>4</v>
      </c>
      <c r="C963" s="45" t="str">
        <f>'Budget Source'!D963</f>
        <v>5900</v>
      </c>
      <c r="D963" s="45" t="str">
        <f>'Budget Source'!E963</f>
        <v>0180</v>
      </c>
      <c r="E963" s="45" t="str">
        <f t="shared" ref="E963:E1026" si="69">IF(OR(D963="0187",D963="0287"),"",IF(MID(D963,3,1)="8","8",""))</f>
        <v>8</v>
      </c>
      <c r="F963" s="2" t="str">
        <f>'Budget Source'!F963</f>
        <v/>
      </c>
      <c r="G963" s="45" t="str">
        <f>IF('Budget Source'!G963="Y",'Budget Source'!F963&amp;'Budget Source'!C963&amp;'Budget Source'!D963,'Budget Source'!B963&amp;'Budget Source'!C963&amp;'Budget Source'!D963)</f>
        <v>5545900</v>
      </c>
      <c r="H963" s="45" t="str">
        <f t="shared" ref="H963:H1026" si="70">G963&amp;D963</f>
        <v>55459000180</v>
      </c>
      <c r="I963" s="47">
        <f>'Budget Source'!I963</f>
        <v>0.68530000000000002</v>
      </c>
      <c r="J963" s="2">
        <f>'Budget Source'!H963</f>
        <v>4282784</v>
      </c>
      <c r="K963" s="2" t="str">
        <f t="shared" ref="K963:K1026" si="71">IF(F963="","",IF(F963=A963,"Y",""))</f>
        <v/>
      </c>
    </row>
    <row r="964" spans="1:11" x14ac:dyDescent="0.35">
      <c r="A964" s="45" t="str">
        <f>'Budget Source'!B964</f>
        <v>55</v>
      </c>
      <c r="B964" s="45" t="str">
        <f>'Budget Source'!C964</f>
        <v>4</v>
      </c>
      <c r="C964" s="45" t="str">
        <f>'Budget Source'!D964</f>
        <v>5900</v>
      </c>
      <c r="D964" s="45" t="str">
        <f>'Budget Source'!E964</f>
        <v>3101</v>
      </c>
      <c r="E964" s="45" t="str">
        <f t="shared" si="69"/>
        <v/>
      </c>
      <c r="F964" s="2" t="str">
        <f>'Budget Source'!F964</f>
        <v/>
      </c>
      <c r="G964" s="45" t="str">
        <f>IF('Budget Source'!G964="Y",'Budget Source'!F964&amp;'Budget Source'!C964&amp;'Budget Source'!D964,'Budget Source'!B964&amp;'Budget Source'!C964&amp;'Budget Source'!D964)</f>
        <v>5545900</v>
      </c>
      <c r="H964" s="45" t="str">
        <f t="shared" si="70"/>
        <v>55459003101</v>
      </c>
      <c r="I964" s="47">
        <f>'Budget Source'!I964</f>
        <v>0</v>
      </c>
      <c r="J964" s="2">
        <f>'Budget Source'!H964</f>
        <v>0</v>
      </c>
      <c r="K964" s="2" t="str">
        <f t="shared" si="71"/>
        <v/>
      </c>
    </row>
    <row r="965" spans="1:11" x14ac:dyDescent="0.35">
      <c r="A965" s="45" t="str">
        <f>'Budget Source'!B965</f>
        <v>55</v>
      </c>
      <c r="B965" s="45" t="str">
        <f>'Budget Source'!C965</f>
        <v>4</v>
      </c>
      <c r="C965" s="45" t="str">
        <f>'Budget Source'!D965</f>
        <v>5900</v>
      </c>
      <c r="D965" s="45" t="str">
        <f>'Budget Source'!E965</f>
        <v>3300</v>
      </c>
      <c r="E965" s="45" t="str">
        <f t="shared" si="69"/>
        <v/>
      </c>
      <c r="F965" s="2" t="str">
        <f>'Budget Source'!F965</f>
        <v/>
      </c>
      <c r="G965" s="45" t="str">
        <f>IF('Budget Source'!G965="Y",'Budget Source'!F965&amp;'Budget Source'!C965&amp;'Budget Source'!D965,'Budget Source'!B965&amp;'Budget Source'!C965&amp;'Budget Source'!D965)</f>
        <v>5545900</v>
      </c>
      <c r="H965" s="45" t="str">
        <f t="shared" si="70"/>
        <v>55459003300</v>
      </c>
      <c r="I965" s="47">
        <f>'Budget Source'!I965</f>
        <v>0.38469999999999999</v>
      </c>
      <c r="J965" s="2">
        <f>'Budget Source'!H965</f>
        <v>2404183</v>
      </c>
      <c r="K965" s="2" t="str">
        <f t="shared" si="71"/>
        <v/>
      </c>
    </row>
    <row r="966" spans="1:11" x14ac:dyDescent="0.35">
      <c r="A966" s="45" t="str">
        <f>'Budget Source'!B966</f>
        <v>55</v>
      </c>
      <c r="B966" s="45" t="str">
        <f>'Budget Source'!C966</f>
        <v>4</v>
      </c>
      <c r="C966" s="45" t="str">
        <f>'Budget Source'!D966</f>
        <v>5910</v>
      </c>
      <c r="D966" s="45" t="str">
        <f>'Budget Source'!E966</f>
        <v>0022</v>
      </c>
      <c r="E966" s="45" t="str">
        <f t="shared" si="69"/>
        <v/>
      </c>
      <c r="F966" s="2" t="str">
        <f>'Budget Source'!F966</f>
        <v/>
      </c>
      <c r="G966" s="45" t="str">
        <f>IF('Budget Source'!G966="Y",'Budget Source'!F966&amp;'Budget Source'!C966&amp;'Budget Source'!D966,'Budget Source'!B966&amp;'Budget Source'!C966&amp;'Budget Source'!D966)</f>
        <v>5545910</v>
      </c>
      <c r="H966" s="45" t="str">
        <f t="shared" si="70"/>
        <v>55459100022</v>
      </c>
      <c r="I966" s="47">
        <f>'Budget Source'!I966</f>
        <v>0.3</v>
      </c>
      <c r="J966" s="2">
        <f>'Budget Source'!H966</f>
        <v>760187</v>
      </c>
      <c r="K966" s="2" t="str">
        <f t="shared" si="71"/>
        <v/>
      </c>
    </row>
    <row r="967" spans="1:11" x14ac:dyDescent="0.35">
      <c r="A967" s="45" t="str">
        <f>'Budget Source'!B967</f>
        <v>55</v>
      </c>
      <c r="B967" s="45" t="str">
        <f>'Budget Source'!C967</f>
        <v>4</v>
      </c>
      <c r="C967" s="45" t="str">
        <f>'Budget Source'!D967</f>
        <v>5910</v>
      </c>
      <c r="D967" s="45" t="str">
        <f>'Budget Source'!E967</f>
        <v>0180</v>
      </c>
      <c r="E967" s="45" t="str">
        <f t="shared" si="69"/>
        <v>8</v>
      </c>
      <c r="F967" s="2" t="str">
        <f>'Budget Source'!F967</f>
        <v/>
      </c>
      <c r="G967" s="45" t="str">
        <f>IF('Budget Source'!G967="Y",'Budget Source'!F967&amp;'Budget Source'!C967&amp;'Budget Source'!D967,'Budget Source'!B967&amp;'Budget Source'!C967&amp;'Budget Source'!D967)</f>
        <v>5545910</v>
      </c>
      <c r="H967" s="45" t="str">
        <f t="shared" si="70"/>
        <v>55459100180</v>
      </c>
      <c r="I967" s="47">
        <f>'Budget Source'!I967</f>
        <v>0.1384</v>
      </c>
      <c r="J967" s="2">
        <f>'Budget Source'!H967</f>
        <v>350700</v>
      </c>
      <c r="K967" s="2" t="str">
        <f t="shared" si="71"/>
        <v/>
      </c>
    </row>
    <row r="968" spans="1:11" x14ac:dyDescent="0.35">
      <c r="A968" s="45" t="str">
        <f>'Budget Source'!B968</f>
        <v>55</v>
      </c>
      <c r="B968" s="45" t="str">
        <f>'Budget Source'!C968</f>
        <v>4</v>
      </c>
      <c r="C968" s="45" t="str">
        <f>'Budget Source'!D968</f>
        <v>5910</v>
      </c>
      <c r="D968" s="45" t="str">
        <f>'Budget Source'!E968</f>
        <v>3101</v>
      </c>
      <c r="E968" s="45" t="str">
        <f t="shared" si="69"/>
        <v/>
      </c>
      <c r="F968" s="2" t="str">
        <f>'Budget Source'!F968</f>
        <v/>
      </c>
      <c r="G968" s="45" t="str">
        <f>IF('Budget Source'!G968="Y",'Budget Source'!F968&amp;'Budget Source'!C968&amp;'Budget Source'!D968,'Budget Source'!B968&amp;'Budget Source'!C968&amp;'Budget Source'!D968)</f>
        <v>5545910</v>
      </c>
      <c r="H968" s="45" t="str">
        <f t="shared" si="70"/>
        <v>55459103101</v>
      </c>
      <c r="I968" s="47">
        <f>'Budget Source'!I968</f>
        <v>0</v>
      </c>
      <c r="J968" s="2">
        <f>'Budget Source'!H968</f>
        <v>0</v>
      </c>
      <c r="K968" s="2" t="str">
        <f t="shared" si="71"/>
        <v/>
      </c>
    </row>
    <row r="969" spans="1:11" x14ac:dyDescent="0.35">
      <c r="A969" s="45" t="str">
        <f>'Budget Source'!B969</f>
        <v>55</v>
      </c>
      <c r="B969" s="45" t="str">
        <f>'Budget Source'!C969</f>
        <v>4</v>
      </c>
      <c r="C969" s="45" t="str">
        <f>'Budget Source'!D969</f>
        <v>5910</v>
      </c>
      <c r="D969" s="45" t="str">
        <f>'Budget Source'!E969</f>
        <v>3300</v>
      </c>
      <c r="E969" s="45" t="str">
        <f t="shared" si="69"/>
        <v/>
      </c>
      <c r="F969" s="2" t="str">
        <f>'Budget Source'!F969</f>
        <v/>
      </c>
      <c r="G969" s="45" t="str">
        <f>IF('Budget Source'!G969="Y",'Budget Source'!F969&amp;'Budget Source'!C969&amp;'Budget Source'!D969,'Budget Source'!B969&amp;'Budget Source'!C969&amp;'Budget Source'!D969)</f>
        <v>5545910</v>
      </c>
      <c r="H969" s="45" t="str">
        <f t="shared" si="70"/>
        <v>55459103300</v>
      </c>
      <c r="I969" s="47">
        <f>'Budget Source'!I969</f>
        <v>0.46910000000000002</v>
      </c>
      <c r="J969" s="2">
        <f>'Budget Source'!H969</f>
        <v>1188680</v>
      </c>
      <c r="K969" s="2" t="str">
        <f t="shared" si="71"/>
        <v/>
      </c>
    </row>
    <row r="970" spans="1:11" x14ac:dyDescent="0.35">
      <c r="A970" s="45" t="str">
        <f>'Budget Source'!B970</f>
        <v>55</v>
      </c>
      <c r="B970" s="45" t="str">
        <f>'Budget Source'!C970</f>
        <v>4</v>
      </c>
      <c r="C970" s="45" t="str">
        <f>'Budget Source'!D970</f>
        <v>5925</v>
      </c>
      <c r="D970" s="45" t="str">
        <f>'Budget Source'!E970</f>
        <v>0180</v>
      </c>
      <c r="E970" s="45" t="str">
        <f t="shared" si="69"/>
        <v>8</v>
      </c>
      <c r="F970" s="2" t="str">
        <f>'Budget Source'!F970</f>
        <v/>
      </c>
      <c r="G970" s="45" t="str">
        <f>IF('Budget Source'!G970="Y",'Budget Source'!F970&amp;'Budget Source'!C970&amp;'Budget Source'!D970,'Budget Source'!B970&amp;'Budget Source'!C970&amp;'Budget Source'!D970)</f>
        <v>5545925</v>
      </c>
      <c r="H970" s="45" t="str">
        <f t="shared" si="70"/>
        <v>55459250180</v>
      </c>
      <c r="I970" s="47">
        <f>'Budget Source'!I970</f>
        <v>0.39550000000000002</v>
      </c>
      <c r="J970" s="2">
        <f>'Budget Source'!H970</f>
        <v>8342644</v>
      </c>
      <c r="K970" s="2" t="str">
        <f t="shared" si="71"/>
        <v/>
      </c>
    </row>
    <row r="971" spans="1:11" x14ac:dyDescent="0.35">
      <c r="A971" s="45" t="str">
        <f>'Budget Source'!B971</f>
        <v>55</v>
      </c>
      <c r="B971" s="45" t="str">
        <f>'Budget Source'!C971</f>
        <v>4</v>
      </c>
      <c r="C971" s="45" t="str">
        <f>'Budget Source'!D971</f>
        <v>5925</v>
      </c>
      <c r="D971" s="45" t="str">
        <f>'Budget Source'!E971</f>
        <v>3101</v>
      </c>
      <c r="E971" s="45" t="str">
        <f t="shared" si="69"/>
        <v/>
      </c>
      <c r="F971" s="2" t="str">
        <f>'Budget Source'!F971</f>
        <v/>
      </c>
      <c r="G971" s="45" t="str">
        <f>IF('Budget Source'!G971="Y",'Budget Source'!F971&amp;'Budget Source'!C971&amp;'Budget Source'!D971,'Budget Source'!B971&amp;'Budget Source'!C971&amp;'Budget Source'!D971)</f>
        <v>5545925</v>
      </c>
      <c r="H971" s="45" t="str">
        <f t="shared" si="70"/>
        <v>55459253101</v>
      </c>
      <c r="I971" s="47">
        <f>'Budget Source'!I971</f>
        <v>0</v>
      </c>
      <c r="J971" s="2">
        <f>'Budget Source'!H971</f>
        <v>0</v>
      </c>
      <c r="K971" s="2" t="str">
        <f t="shared" si="71"/>
        <v/>
      </c>
    </row>
    <row r="972" spans="1:11" x14ac:dyDescent="0.35">
      <c r="A972" s="45" t="str">
        <f>'Budget Source'!B972</f>
        <v>55</v>
      </c>
      <c r="B972" s="45" t="str">
        <f>'Budget Source'!C972</f>
        <v>4</v>
      </c>
      <c r="C972" s="45" t="str">
        <f>'Budget Source'!D972</f>
        <v>5925</v>
      </c>
      <c r="D972" s="45" t="str">
        <f>'Budget Source'!E972</f>
        <v>3300</v>
      </c>
      <c r="E972" s="45" t="str">
        <f t="shared" si="69"/>
        <v/>
      </c>
      <c r="F972" s="2" t="str">
        <f>'Budget Source'!F972</f>
        <v/>
      </c>
      <c r="G972" s="45" t="str">
        <f>IF('Budget Source'!G972="Y",'Budget Source'!F972&amp;'Budget Source'!C972&amp;'Budget Source'!D972,'Budget Source'!B972&amp;'Budget Source'!C972&amp;'Budget Source'!D972)</f>
        <v>5545925</v>
      </c>
      <c r="H972" s="45" t="str">
        <f t="shared" si="70"/>
        <v>55459253300</v>
      </c>
      <c r="I972" s="47">
        <f>'Budget Source'!I972</f>
        <v>0.39739999999999998</v>
      </c>
      <c r="J972" s="2">
        <f>'Budget Source'!H972</f>
        <v>8382722</v>
      </c>
      <c r="K972" s="2" t="str">
        <f t="shared" si="71"/>
        <v/>
      </c>
    </row>
    <row r="973" spans="1:11" x14ac:dyDescent="0.35">
      <c r="A973" s="45" t="str">
        <f>'Budget Source'!B973</f>
        <v>55</v>
      </c>
      <c r="B973" s="45" t="str">
        <f>'Budget Source'!C973</f>
        <v>4</v>
      </c>
      <c r="C973" s="45" t="str">
        <f>'Budget Source'!D973</f>
        <v>5930</v>
      </c>
      <c r="D973" s="45" t="str">
        <f>'Budget Source'!E973</f>
        <v>0061</v>
      </c>
      <c r="E973" s="45" t="str">
        <f t="shared" si="69"/>
        <v/>
      </c>
      <c r="F973" s="2" t="str">
        <f>'Budget Source'!F973</f>
        <v/>
      </c>
      <c r="G973" s="45" t="str">
        <f>IF('Budget Source'!G973="Y",'Budget Source'!F973&amp;'Budget Source'!C973&amp;'Budget Source'!D973,'Budget Source'!B973&amp;'Budget Source'!C973&amp;'Budget Source'!D973)</f>
        <v>5545930</v>
      </c>
      <c r="H973" s="45" t="str">
        <f t="shared" si="70"/>
        <v>55459300061</v>
      </c>
      <c r="I973" s="47">
        <f>'Budget Source'!I973</f>
        <v>0</v>
      </c>
      <c r="J973" s="2">
        <f>'Budget Source'!H973</f>
        <v>0</v>
      </c>
      <c r="K973" s="2" t="str">
        <f t="shared" si="71"/>
        <v/>
      </c>
    </row>
    <row r="974" spans="1:11" x14ac:dyDescent="0.35">
      <c r="A974" s="45" t="str">
        <f>'Budget Source'!B974</f>
        <v>55</v>
      </c>
      <c r="B974" s="45" t="str">
        <f>'Budget Source'!C974</f>
        <v>4</v>
      </c>
      <c r="C974" s="45" t="str">
        <f>'Budget Source'!D974</f>
        <v>5930</v>
      </c>
      <c r="D974" s="45" t="str">
        <f>'Budget Source'!E974</f>
        <v>0180</v>
      </c>
      <c r="E974" s="45" t="str">
        <f t="shared" si="69"/>
        <v>8</v>
      </c>
      <c r="F974" s="2" t="str">
        <f>'Budget Source'!F974</f>
        <v/>
      </c>
      <c r="G974" s="45" t="str">
        <f>IF('Budget Source'!G974="Y",'Budget Source'!F974&amp;'Budget Source'!C974&amp;'Budget Source'!D974,'Budget Source'!B974&amp;'Budget Source'!C974&amp;'Budget Source'!D974)</f>
        <v>5545930</v>
      </c>
      <c r="H974" s="45" t="str">
        <f t="shared" si="70"/>
        <v>55459300180</v>
      </c>
      <c r="I974" s="47">
        <f>'Budget Source'!I974</f>
        <v>0.40310000000000001</v>
      </c>
      <c r="J974" s="2">
        <f>'Budget Source'!H974</f>
        <v>7261444</v>
      </c>
      <c r="K974" s="2" t="str">
        <f t="shared" si="71"/>
        <v/>
      </c>
    </row>
    <row r="975" spans="1:11" x14ac:dyDescent="0.35">
      <c r="A975" s="45" t="str">
        <f>'Budget Source'!B975</f>
        <v>55</v>
      </c>
      <c r="B975" s="45" t="str">
        <f>'Budget Source'!C975</f>
        <v>4</v>
      </c>
      <c r="C975" s="45" t="str">
        <f>'Budget Source'!D975</f>
        <v>5930</v>
      </c>
      <c r="D975" s="45" t="str">
        <f>'Budget Source'!E975</f>
        <v>0186</v>
      </c>
      <c r="E975" s="45" t="str">
        <f t="shared" si="69"/>
        <v>8</v>
      </c>
      <c r="F975" s="2" t="str">
        <f>'Budget Source'!F975</f>
        <v/>
      </c>
      <c r="G975" s="45" t="str">
        <f>IF('Budget Source'!G975="Y",'Budget Source'!F975&amp;'Budget Source'!C975&amp;'Budget Source'!D975,'Budget Source'!B975&amp;'Budget Source'!C975&amp;'Budget Source'!D975)</f>
        <v>5545930</v>
      </c>
      <c r="H975" s="45" t="str">
        <f t="shared" si="70"/>
        <v>55459300186</v>
      </c>
      <c r="I975" s="47">
        <f>'Budget Source'!I975</f>
        <v>4.7000000000000002E-3</v>
      </c>
      <c r="J975" s="2">
        <f>'Budget Source'!H975</f>
        <v>84666</v>
      </c>
      <c r="K975" s="2" t="str">
        <f t="shared" si="71"/>
        <v/>
      </c>
    </row>
    <row r="976" spans="1:11" x14ac:dyDescent="0.35">
      <c r="A976" s="45" t="str">
        <f>'Budget Source'!B976</f>
        <v>55</v>
      </c>
      <c r="B976" s="45" t="str">
        <f>'Budget Source'!C976</f>
        <v>4</v>
      </c>
      <c r="C976" s="45" t="str">
        <f>'Budget Source'!D976</f>
        <v>5930</v>
      </c>
      <c r="D976" s="45" t="str">
        <f>'Budget Source'!E976</f>
        <v>3101</v>
      </c>
      <c r="E976" s="45" t="str">
        <f t="shared" si="69"/>
        <v/>
      </c>
      <c r="F976" s="2" t="str">
        <f>'Budget Source'!F976</f>
        <v/>
      </c>
      <c r="G976" s="45" t="str">
        <f>IF('Budget Source'!G976="Y",'Budget Source'!F976&amp;'Budget Source'!C976&amp;'Budget Source'!D976,'Budget Source'!B976&amp;'Budget Source'!C976&amp;'Budget Source'!D976)</f>
        <v>5545930</v>
      </c>
      <c r="H976" s="45" t="str">
        <f t="shared" si="70"/>
        <v>55459303101</v>
      </c>
      <c r="I976" s="47">
        <f>'Budget Source'!I976</f>
        <v>0</v>
      </c>
      <c r="J976" s="2">
        <f>'Budget Source'!H976</f>
        <v>0</v>
      </c>
      <c r="K976" s="2" t="str">
        <f t="shared" si="71"/>
        <v/>
      </c>
    </row>
    <row r="977" spans="1:11" x14ac:dyDescent="0.35">
      <c r="A977" s="45" t="str">
        <f>'Budget Source'!B977</f>
        <v>55</v>
      </c>
      <c r="B977" s="45" t="str">
        <f>'Budget Source'!C977</f>
        <v>4</v>
      </c>
      <c r="C977" s="45" t="str">
        <f>'Budget Source'!D977</f>
        <v>5930</v>
      </c>
      <c r="D977" s="45" t="str">
        <f>'Budget Source'!E977</f>
        <v>3300</v>
      </c>
      <c r="E977" s="45" t="str">
        <f t="shared" si="69"/>
        <v/>
      </c>
      <c r="F977" s="2" t="str">
        <f>'Budget Source'!F977</f>
        <v/>
      </c>
      <c r="G977" s="45" t="str">
        <f>IF('Budget Source'!G977="Y",'Budget Source'!F977&amp;'Budget Source'!C977&amp;'Budget Source'!D977,'Budget Source'!B977&amp;'Budget Source'!C977&amp;'Budget Source'!D977)</f>
        <v>5545930</v>
      </c>
      <c r="H977" s="45" t="str">
        <f t="shared" si="70"/>
        <v>55459303300</v>
      </c>
      <c r="I977" s="47">
        <f>'Budget Source'!I977</f>
        <v>0.37959999999999999</v>
      </c>
      <c r="J977" s="2">
        <f>'Budget Source'!H977</f>
        <v>6838115</v>
      </c>
      <c r="K977" s="2" t="str">
        <f t="shared" si="71"/>
        <v/>
      </c>
    </row>
    <row r="978" spans="1:11" x14ac:dyDescent="0.35">
      <c r="A978" s="45" t="str">
        <f>'Budget Source'!B978</f>
        <v>56</v>
      </c>
      <c r="B978" s="45" t="str">
        <f>'Budget Source'!C978</f>
        <v>4</v>
      </c>
      <c r="C978" s="45" t="str">
        <f>'Budget Source'!D978</f>
        <v>5945</v>
      </c>
      <c r="D978" s="45" t="str">
        <f>'Budget Source'!E978</f>
        <v>0180</v>
      </c>
      <c r="E978" s="45" t="str">
        <f t="shared" si="69"/>
        <v>8</v>
      </c>
      <c r="F978" s="2" t="str">
        <f>'Budget Source'!F978</f>
        <v/>
      </c>
      <c r="G978" s="45" t="str">
        <f>IF('Budget Source'!G978="Y",'Budget Source'!F978&amp;'Budget Source'!C978&amp;'Budget Source'!D978,'Budget Source'!B978&amp;'Budget Source'!C978&amp;'Budget Source'!D978)</f>
        <v>5645945</v>
      </c>
      <c r="H978" s="45" t="str">
        <f t="shared" si="70"/>
        <v>56459450180</v>
      </c>
      <c r="I978" s="47">
        <f>'Budget Source'!I978</f>
        <v>0.32590000000000002</v>
      </c>
      <c r="J978" s="2">
        <f>'Budget Source'!H978</f>
        <v>2360152</v>
      </c>
      <c r="K978" s="2" t="str">
        <f t="shared" si="71"/>
        <v/>
      </c>
    </row>
    <row r="979" spans="1:11" x14ac:dyDescent="0.35">
      <c r="A979" s="45" t="str">
        <f>'Budget Source'!B979</f>
        <v>56</v>
      </c>
      <c r="B979" s="45" t="str">
        <f>'Budget Source'!C979</f>
        <v>4</v>
      </c>
      <c r="C979" s="45" t="str">
        <f>'Budget Source'!D979</f>
        <v>5945</v>
      </c>
      <c r="D979" s="45" t="str">
        <f>'Budget Source'!E979</f>
        <v>3101</v>
      </c>
      <c r="E979" s="45" t="str">
        <f t="shared" si="69"/>
        <v/>
      </c>
      <c r="F979" s="2" t="str">
        <f>'Budget Source'!F979</f>
        <v/>
      </c>
      <c r="G979" s="45" t="str">
        <f>IF('Budget Source'!G979="Y",'Budget Source'!F979&amp;'Budget Source'!C979&amp;'Budget Source'!D979,'Budget Source'!B979&amp;'Budget Source'!C979&amp;'Budget Source'!D979)</f>
        <v>5645945</v>
      </c>
      <c r="H979" s="45" t="str">
        <f t="shared" si="70"/>
        <v>56459453101</v>
      </c>
      <c r="I979" s="47">
        <f>'Budget Source'!I979</f>
        <v>0</v>
      </c>
      <c r="J979" s="2">
        <f>'Budget Source'!H979</f>
        <v>0</v>
      </c>
      <c r="K979" s="2" t="str">
        <f t="shared" si="71"/>
        <v/>
      </c>
    </row>
    <row r="980" spans="1:11" x14ac:dyDescent="0.35">
      <c r="A980" s="45" t="str">
        <f>'Budget Source'!B980</f>
        <v>56</v>
      </c>
      <c r="B980" s="45" t="str">
        <f>'Budget Source'!C980</f>
        <v>4</v>
      </c>
      <c r="C980" s="45" t="str">
        <f>'Budget Source'!D980</f>
        <v>5945</v>
      </c>
      <c r="D980" s="45" t="str">
        <f>'Budget Source'!E980</f>
        <v>3300</v>
      </c>
      <c r="E980" s="45" t="str">
        <f t="shared" si="69"/>
        <v/>
      </c>
      <c r="F980" s="2" t="str">
        <f>'Budget Source'!F980</f>
        <v/>
      </c>
      <c r="G980" s="45" t="str">
        <f>IF('Budget Source'!G980="Y",'Budget Source'!F980&amp;'Budget Source'!C980&amp;'Budget Source'!D980,'Budget Source'!B980&amp;'Budget Source'!C980&amp;'Budget Source'!D980)</f>
        <v>5645945</v>
      </c>
      <c r="H980" s="45" t="str">
        <f t="shared" si="70"/>
        <v>56459453300</v>
      </c>
      <c r="I980" s="47">
        <f>'Budget Source'!I980</f>
        <v>0.52700000000000002</v>
      </c>
      <c r="J980" s="2">
        <f>'Budget Source'!H980</f>
        <v>3816509</v>
      </c>
      <c r="K980" s="2" t="str">
        <f t="shared" si="71"/>
        <v/>
      </c>
    </row>
    <row r="981" spans="1:11" x14ac:dyDescent="0.35">
      <c r="A981" s="45" t="str">
        <f>'Budget Source'!B981</f>
        <v>56</v>
      </c>
      <c r="B981" s="45" t="str">
        <f>'Budget Source'!C981</f>
        <v>4</v>
      </c>
      <c r="C981" s="45" t="str">
        <f>'Budget Source'!D981</f>
        <v>5995</v>
      </c>
      <c r="D981" s="45" t="str">
        <f>'Budget Source'!E981</f>
        <v>0061</v>
      </c>
      <c r="E981" s="45" t="str">
        <f t="shared" si="69"/>
        <v/>
      </c>
      <c r="F981" s="2" t="str">
        <f>'Budget Source'!F981</f>
        <v>56</v>
      </c>
      <c r="G981" s="45" t="str">
        <f>IF('Budget Source'!G981="Y",'Budget Source'!F981&amp;'Budget Source'!C981&amp;'Budget Source'!D981,'Budget Source'!B981&amp;'Budget Source'!C981&amp;'Budget Source'!D981)</f>
        <v>5645995</v>
      </c>
      <c r="H981" s="45" t="str">
        <f t="shared" si="70"/>
        <v>56459950061</v>
      </c>
      <c r="I981" s="47">
        <f>'Budget Source'!I981</f>
        <v>0</v>
      </c>
      <c r="J981" s="2">
        <f>'Budget Source'!H981</f>
        <v>0</v>
      </c>
      <c r="K981" s="2" t="str">
        <f t="shared" si="71"/>
        <v>Y</v>
      </c>
    </row>
    <row r="982" spans="1:11" x14ac:dyDescent="0.35">
      <c r="A982" s="45" t="str">
        <f>'Budget Source'!B982</f>
        <v>56</v>
      </c>
      <c r="B982" s="45" t="str">
        <f>'Budget Source'!C982</f>
        <v>4</v>
      </c>
      <c r="C982" s="45" t="str">
        <f>'Budget Source'!D982</f>
        <v>5995</v>
      </c>
      <c r="D982" s="45" t="str">
        <f>'Budget Source'!E982</f>
        <v>0180</v>
      </c>
      <c r="E982" s="45" t="str">
        <f t="shared" si="69"/>
        <v>8</v>
      </c>
      <c r="F982" s="2" t="str">
        <f>'Budget Source'!F982</f>
        <v>56</v>
      </c>
      <c r="G982" s="45" t="str">
        <f>IF('Budget Source'!G982="Y",'Budget Source'!F982&amp;'Budget Source'!C982&amp;'Budget Source'!D982,'Budget Source'!B982&amp;'Budget Source'!C982&amp;'Budget Source'!D982)</f>
        <v>5645995</v>
      </c>
      <c r="H982" s="45" t="str">
        <f t="shared" si="70"/>
        <v>56459950180</v>
      </c>
      <c r="I982" s="47">
        <f>'Budget Source'!I982</f>
        <v>0.1986</v>
      </c>
      <c r="J982" s="2">
        <f>'Budget Source'!H982</f>
        <v>875730</v>
      </c>
      <c r="K982" s="2" t="str">
        <f t="shared" si="71"/>
        <v>Y</v>
      </c>
    </row>
    <row r="983" spans="1:11" x14ac:dyDescent="0.35">
      <c r="A983" s="45" t="str">
        <f>'Budget Source'!B983</f>
        <v>56</v>
      </c>
      <c r="B983" s="45" t="str">
        <f>'Budget Source'!C983</f>
        <v>4</v>
      </c>
      <c r="C983" s="45" t="str">
        <f>'Budget Source'!D983</f>
        <v>5995</v>
      </c>
      <c r="D983" s="45" t="str">
        <f>'Budget Source'!E983</f>
        <v>3101</v>
      </c>
      <c r="E983" s="45" t="str">
        <f t="shared" si="69"/>
        <v/>
      </c>
      <c r="F983" s="2" t="str">
        <f>'Budget Source'!F983</f>
        <v>56</v>
      </c>
      <c r="G983" s="45" t="str">
        <f>IF('Budget Source'!G983="Y",'Budget Source'!F983&amp;'Budget Source'!C983&amp;'Budget Source'!D983,'Budget Source'!B983&amp;'Budget Source'!C983&amp;'Budget Source'!D983)</f>
        <v>5645995</v>
      </c>
      <c r="H983" s="45" t="str">
        <f t="shared" si="70"/>
        <v>56459953101</v>
      </c>
      <c r="I983" s="47">
        <f>'Budget Source'!I983</f>
        <v>0</v>
      </c>
      <c r="J983" s="2">
        <f>'Budget Source'!H983</f>
        <v>0</v>
      </c>
      <c r="K983" s="2" t="str">
        <f t="shared" si="71"/>
        <v>Y</v>
      </c>
    </row>
    <row r="984" spans="1:11" x14ac:dyDescent="0.35">
      <c r="A984" s="45" t="str">
        <f>'Budget Source'!B984</f>
        <v>56</v>
      </c>
      <c r="B984" s="45" t="str">
        <f>'Budget Source'!C984</f>
        <v>4</v>
      </c>
      <c r="C984" s="45" t="str">
        <f>'Budget Source'!D984</f>
        <v>5995</v>
      </c>
      <c r="D984" s="45" t="str">
        <f>'Budget Source'!E984</f>
        <v>3300</v>
      </c>
      <c r="E984" s="45" t="str">
        <f t="shared" si="69"/>
        <v/>
      </c>
      <c r="F984" s="2" t="str">
        <f>'Budget Source'!F984</f>
        <v>56</v>
      </c>
      <c r="G984" s="45" t="str">
        <f>IF('Budget Source'!G984="Y",'Budget Source'!F984&amp;'Budget Source'!C984&amp;'Budget Source'!D984,'Budget Source'!B984&amp;'Budget Source'!C984&amp;'Budget Source'!D984)</f>
        <v>5645995</v>
      </c>
      <c r="H984" s="45" t="str">
        <f t="shared" si="70"/>
        <v>56459953300</v>
      </c>
      <c r="I984" s="47">
        <f>'Budget Source'!I984</f>
        <v>0.54810000000000003</v>
      </c>
      <c r="J984" s="2">
        <f>'Budget Source'!H984</f>
        <v>2416856</v>
      </c>
      <c r="K984" s="2" t="str">
        <f t="shared" si="71"/>
        <v>Y</v>
      </c>
    </row>
    <row r="985" spans="1:11" x14ac:dyDescent="0.35">
      <c r="A985" s="45" t="str">
        <f>'Budget Source'!B985</f>
        <v>57</v>
      </c>
      <c r="B985" s="45" t="str">
        <f>'Budget Source'!C985</f>
        <v>4</v>
      </c>
      <c r="C985" s="45" t="str">
        <f>'Budget Source'!D985</f>
        <v>4535</v>
      </c>
      <c r="D985" s="45" t="str">
        <f>'Budget Source'!E985</f>
        <v>0061</v>
      </c>
      <c r="E985" s="45" t="str">
        <f t="shared" si="69"/>
        <v/>
      </c>
      <c r="F985" s="2" t="str">
        <f>'Budget Source'!F985</f>
        <v>44</v>
      </c>
      <c r="G985" s="45" t="str">
        <f>IF('Budget Source'!G985="Y",'Budget Source'!F985&amp;'Budget Source'!C985&amp;'Budget Source'!D985,'Budget Source'!B985&amp;'Budget Source'!C985&amp;'Budget Source'!D985)</f>
        <v>4444535</v>
      </c>
      <c r="H985" s="45" t="str">
        <f t="shared" si="70"/>
        <v>44445350061</v>
      </c>
      <c r="I985" s="47">
        <f>'Budget Source'!I985</f>
        <v>0</v>
      </c>
      <c r="J985" s="2">
        <f>'Budget Source'!H985</f>
        <v>0</v>
      </c>
      <c r="K985" s="2" t="str">
        <f t="shared" si="71"/>
        <v/>
      </c>
    </row>
    <row r="986" spans="1:11" x14ac:dyDescent="0.35">
      <c r="A986" s="45" t="str">
        <f>'Budget Source'!B986</f>
        <v>57</v>
      </c>
      <c r="B986" s="45" t="str">
        <f>'Budget Source'!C986</f>
        <v>4</v>
      </c>
      <c r="C986" s="45" t="str">
        <f>'Budget Source'!D986</f>
        <v>4535</v>
      </c>
      <c r="D986" s="45" t="str">
        <f>'Budget Source'!E986</f>
        <v>0180</v>
      </c>
      <c r="E986" s="45" t="str">
        <f t="shared" si="69"/>
        <v>8</v>
      </c>
      <c r="F986" s="2" t="str">
        <f>'Budget Source'!F986</f>
        <v>44</v>
      </c>
      <c r="G986" s="45" t="str">
        <f>IF('Budget Source'!G986="Y",'Budget Source'!F986&amp;'Budget Source'!C986&amp;'Budget Source'!D986,'Budget Source'!B986&amp;'Budget Source'!C986&amp;'Budget Source'!D986)</f>
        <v>4444535</v>
      </c>
      <c r="H986" s="45" t="str">
        <f t="shared" si="70"/>
        <v>44445350180</v>
      </c>
      <c r="I986" s="47">
        <f>'Budget Source'!I986</f>
        <v>8.9099999999999999E-2</v>
      </c>
      <c r="J986" s="2">
        <f>'Budget Source'!H986</f>
        <v>11812</v>
      </c>
      <c r="K986" s="2" t="str">
        <f t="shared" si="71"/>
        <v/>
      </c>
    </row>
    <row r="987" spans="1:11" x14ac:dyDescent="0.35">
      <c r="A987" s="45" t="str">
        <f>'Budget Source'!B987</f>
        <v>57</v>
      </c>
      <c r="B987" s="45" t="str">
        <f>'Budget Source'!C987</f>
        <v>4</v>
      </c>
      <c r="C987" s="45" t="str">
        <f>'Budget Source'!D987</f>
        <v>4535</v>
      </c>
      <c r="D987" s="45" t="str">
        <f>'Budget Source'!E987</f>
        <v>3101</v>
      </c>
      <c r="E987" s="45" t="str">
        <f t="shared" si="69"/>
        <v/>
      </c>
      <c r="F987" s="2" t="str">
        <f>'Budget Source'!F987</f>
        <v>44</v>
      </c>
      <c r="G987" s="45" t="str">
        <f>IF('Budget Source'!G987="Y",'Budget Source'!F987&amp;'Budget Source'!C987&amp;'Budget Source'!D987,'Budget Source'!B987&amp;'Budget Source'!C987&amp;'Budget Source'!D987)</f>
        <v>4444535</v>
      </c>
      <c r="H987" s="45" t="str">
        <f t="shared" si="70"/>
        <v>44445353101</v>
      </c>
      <c r="I987" s="47">
        <f>'Budget Source'!I987</f>
        <v>0</v>
      </c>
      <c r="J987" s="2">
        <f>'Budget Source'!H987</f>
        <v>0</v>
      </c>
      <c r="K987" s="2" t="str">
        <f t="shared" si="71"/>
        <v/>
      </c>
    </row>
    <row r="988" spans="1:11" x14ac:dyDescent="0.35">
      <c r="A988" s="45" t="str">
        <f>'Budget Source'!B988</f>
        <v>57</v>
      </c>
      <c r="B988" s="45" t="str">
        <f>'Budget Source'!C988</f>
        <v>4</v>
      </c>
      <c r="C988" s="45" t="str">
        <f>'Budget Source'!D988</f>
        <v>4535</v>
      </c>
      <c r="D988" s="45" t="str">
        <f>'Budget Source'!E988</f>
        <v>3300</v>
      </c>
      <c r="E988" s="45" t="str">
        <f t="shared" si="69"/>
        <v/>
      </c>
      <c r="F988" s="2" t="str">
        <f>'Budget Source'!F988</f>
        <v>44</v>
      </c>
      <c r="G988" s="45" t="str">
        <f>IF('Budget Source'!G988="Y",'Budget Source'!F988&amp;'Budget Source'!C988&amp;'Budget Source'!D988,'Budget Source'!B988&amp;'Budget Source'!C988&amp;'Budget Source'!D988)</f>
        <v>4444535</v>
      </c>
      <c r="H988" s="45" t="str">
        <f t="shared" si="70"/>
        <v>44445353300</v>
      </c>
      <c r="I988" s="47">
        <f>'Budget Source'!I988</f>
        <v>0.41770000000000002</v>
      </c>
      <c r="J988" s="2">
        <f>'Budget Source'!H988</f>
        <v>55374</v>
      </c>
      <c r="K988" s="2" t="str">
        <f t="shared" si="71"/>
        <v/>
      </c>
    </row>
    <row r="989" spans="1:11" x14ac:dyDescent="0.35">
      <c r="A989" s="45" t="str">
        <f>'Budget Source'!B989</f>
        <v>57</v>
      </c>
      <c r="B989" s="45" t="str">
        <f>'Budget Source'!C989</f>
        <v>4</v>
      </c>
      <c r="C989" s="45" t="str">
        <f>'Budget Source'!D989</f>
        <v>6055</v>
      </c>
      <c r="D989" s="45" t="str">
        <f>'Budget Source'!E989</f>
        <v>0061</v>
      </c>
      <c r="E989" s="45" t="str">
        <f t="shared" si="69"/>
        <v/>
      </c>
      <c r="F989" s="2" t="str">
        <f>'Budget Source'!F989</f>
        <v/>
      </c>
      <c r="G989" s="45" t="str">
        <f>IF('Budget Source'!G989="Y",'Budget Source'!F989&amp;'Budget Source'!C989&amp;'Budget Source'!D989,'Budget Source'!B989&amp;'Budget Source'!C989&amp;'Budget Source'!D989)</f>
        <v>5746055</v>
      </c>
      <c r="H989" s="45" t="str">
        <f t="shared" si="70"/>
        <v>57460550061</v>
      </c>
      <c r="I989" s="47">
        <f>'Budget Source'!I989</f>
        <v>0</v>
      </c>
      <c r="J989" s="2">
        <f>'Budget Source'!H989</f>
        <v>0</v>
      </c>
      <c r="K989" s="2" t="str">
        <f t="shared" si="71"/>
        <v/>
      </c>
    </row>
    <row r="990" spans="1:11" x14ac:dyDescent="0.35">
      <c r="A990" s="45" t="str">
        <f>'Budget Source'!B990</f>
        <v>57</v>
      </c>
      <c r="B990" s="45" t="str">
        <f>'Budget Source'!C990</f>
        <v>4</v>
      </c>
      <c r="C990" s="45" t="str">
        <f>'Budget Source'!D990</f>
        <v>6055</v>
      </c>
      <c r="D990" s="45" t="str">
        <f>'Budget Source'!E990</f>
        <v>0180</v>
      </c>
      <c r="E990" s="45" t="str">
        <f t="shared" si="69"/>
        <v>8</v>
      </c>
      <c r="F990" s="2" t="str">
        <f>'Budget Source'!F990</f>
        <v/>
      </c>
      <c r="G990" s="45" t="str">
        <f>IF('Budget Source'!G990="Y",'Budget Source'!F990&amp;'Budget Source'!C990&amp;'Budget Source'!D990,'Budget Source'!B990&amp;'Budget Source'!C990&amp;'Budget Source'!D990)</f>
        <v>5746055</v>
      </c>
      <c r="H990" s="45" t="str">
        <f t="shared" si="70"/>
        <v>57460550180</v>
      </c>
      <c r="I990" s="47">
        <f>'Budget Source'!I990</f>
        <v>0.3115</v>
      </c>
      <c r="J990" s="2">
        <f>'Budget Source'!H990</f>
        <v>1986556</v>
      </c>
      <c r="K990" s="2" t="str">
        <f t="shared" si="71"/>
        <v/>
      </c>
    </row>
    <row r="991" spans="1:11" x14ac:dyDescent="0.35">
      <c r="A991" s="45" t="str">
        <f>'Budget Source'!B991</f>
        <v>57</v>
      </c>
      <c r="B991" s="45" t="str">
        <f>'Budget Source'!C991</f>
        <v>4</v>
      </c>
      <c r="C991" s="45" t="str">
        <f>'Budget Source'!D991</f>
        <v>6055</v>
      </c>
      <c r="D991" s="45" t="str">
        <f>'Budget Source'!E991</f>
        <v>0186</v>
      </c>
      <c r="E991" s="45" t="str">
        <f t="shared" si="69"/>
        <v>8</v>
      </c>
      <c r="F991" s="2" t="str">
        <f>'Budget Source'!F991</f>
        <v/>
      </c>
      <c r="G991" s="45" t="str">
        <f>IF('Budget Source'!G991="Y",'Budget Source'!F991&amp;'Budget Source'!C991&amp;'Budget Source'!D991,'Budget Source'!B991&amp;'Budget Source'!C991&amp;'Budget Source'!D991)</f>
        <v>5746055</v>
      </c>
      <c r="H991" s="45" t="str">
        <f t="shared" si="70"/>
        <v>57460550186</v>
      </c>
      <c r="I991" s="47">
        <f>'Budget Source'!I991</f>
        <v>0</v>
      </c>
      <c r="J991" s="2">
        <f>'Budget Source'!H991</f>
        <v>0</v>
      </c>
      <c r="K991" s="2" t="str">
        <f t="shared" si="71"/>
        <v/>
      </c>
    </row>
    <row r="992" spans="1:11" x14ac:dyDescent="0.35">
      <c r="A992" s="45" t="str">
        <f>'Budget Source'!B992</f>
        <v>57</v>
      </c>
      <c r="B992" s="45" t="str">
        <f>'Budget Source'!C992</f>
        <v>4</v>
      </c>
      <c r="C992" s="45" t="str">
        <f>'Budget Source'!D992</f>
        <v>6055</v>
      </c>
      <c r="D992" s="45" t="str">
        <f>'Budget Source'!E992</f>
        <v>3101</v>
      </c>
      <c r="E992" s="45" t="str">
        <f t="shared" si="69"/>
        <v/>
      </c>
      <c r="F992" s="2" t="str">
        <f>'Budget Source'!F992</f>
        <v/>
      </c>
      <c r="G992" s="45" t="str">
        <f>IF('Budget Source'!G992="Y",'Budget Source'!F992&amp;'Budget Source'!C992&amp;'Budget Source'!D992,'Budget Source'!B992&amp;'Budget Source'!C992&amp;'Budget Source'!D992)</f>
        <v>5746055</v>
      </c>
      <c r="H992" s="45" t="str">
        <f t="shared" si="70"/>
        <v>57460553101</v>
      </c>
      <c r="I992" s="47">
        <f>'Budget Source'!I992</f>
        <v>0</v>
      </c>
      <c r="J992" s="2">
        <f>'Budget Source'!H992</f>
        <v>0</v>
      </c>
      <c r="K992" s="2" t="str">
        <f t="shared" si="71"/>
        <v/>
      </c>
    </row>
    <row r="993" spans="1:11" x14ac:dyDescent="0.35">
      <c r="A993" s="45" t="str">
        <f>'Budget Source'!B993</f>
        <v>57</v>
      </c>
      <c r="B993" s="45" t="str">
        <f>'Budget Source'!C993</f>
        <v>4</v>
      </c>
      <c r="C993" s="45" t="str">
        <f>'Budget Source'!D993</f>
        <v>6055</v>
      </c>
      <c r="D993" s="45" t="str">
        <f>'Budget Source'!E993</f>
        <v>3300</v>
      </c>
      <c r="E993" s="45" t="str">
        <f t="shared" si="69"/>
        <v/>
      </c>
      <c r="F993" s="2" t="str">
        <f>'Budget Source'!F993</f>
        <v/>
      </c>
      <c r="G993" s="45" t="str">
        <f>IF('Budget Source'!G993="Y",'Budget Source'!F993&amp;'Budget Source'!C993&amp;'Budget Source'!D993,'Budget Source'!B993&amp;'Budget Source'!C993&amp;'Budget Source'!D993)</f>
        <v>5746055</v>
      </c>
      <c r="H993" s="45" t="str">
        <f t="shared" si="70"/>
        <v>57460553300</v>
      </c>
      <c r="I993" s="47">
        <f>'Budget Source'!I993</f>
        <v>0.49409999999999998</v>
      </c>
      <c r="J993" s="2">
        <f>'Budget Source'!H993</f>
        <v>3151066</v>
      </c>
      <c r="K993" s="2" t="str">
        <f t="shared" si="71"/>
        <v/>
      </c>
    </row>
    <row r="994" spans="1:11" x14ac:dyDescent="0.35">
      <c r="A994" s="45" t="str">
        <f>'Budget Source'!B994</f>
        <v>57</v>
      </c>
      <c r="B994" s="45" t="str">
        <f>'Budget Source'!C994</f>
        <v>4</v>
      </c>
      <c r="C994" s="45" t="str">
        <f>'Budget Source'!D994</f>
        <v>6060</v>
      </c>
      <c r="D994" s="45" t="str">
        <f>'Budget Source'!E994</f>
        <v>0180</v>
      </c>
      <c r="E994" s="45" t="str">
        <f t="shared" si="69"/>
        <v>8</v>
      </c>
      <c r="F994" s="2" t="str">
        <f>'Budget Source'!F994</f>
        <v/>
      </c>
      <c r="G994" s="45" t="str">
        <f>IF('Budget Source'!G994="Y",'Budget Source'!F994&amp;'Budget Source'!C994&amp;'Budget Source'!D994,'Budget Source'!B994&amp;'Budget Source'!C994&amp;'Budget Source'!D994)</f>
        <v>5746060</v>
      </c>
      <c r="H994" s="45" t="str">
        <f t="shared" si="70"/>
        <v>57460600180</v>
      </c>
      <c r="I994" s="47">
        <f>'Budget Source'!I994</f>
        <v>9.4200000000000006E-2</v>
      </c>
      <c r="J994" s="2">
        <f>'Budget Source'!H994</f>
        <v>1450248</v>
      </c>
      <c r="K994" s="2" t="str">
        <f t="shared" si="71"/>
        <v/>
      </c>
    </row>
    <row r="995" spans="1:11" x14ac:dyDescent="0.35">
      <c r="A995" s="45" t="str">
        <f>'Budget Source'!B995</f>
        <v>57</v>
      </c>
      <c r="B995" s="45" t="str">
        <f>'Budget Source'!C995</f>
        <v>4</v>
      </c>
      <c r="C995" s="45" t="str">
        <f>'Budget Source'!D995</f>
        <v>6060</v>
      </c>
      <c r="D995" s="45" t="str">
        <f>'Budget Source'!E995</f>
        <v>0287</v>
      </c>
      <c r="E995" s="45" t="str">
        <f t="shared" si="69"/>
        <v/>
      </c>
      <c r="F995" s="2" t="str">
        <f>'Budget Source'!F995</f>
        <v/>
      </c>
      <c r="G995" s="45" t="str">
        <f>IF('Budget Source'!G995="Y",'Budget Source'!F995&amp;'Budget Source'!C995&amp;'Budget Source'!D995,'Budget Source'!B995&amp;'Budget Source'!C995&amp;'Budget Source'!D995)</f>
        <v>5746060</v>
      </c>
      <c r="H995" s="45" t="str">
        <f t="shared" si="70"/>
        <v>57460600287</v>
      </c>
      <c r="I995" s="47">
        <f>'Budget Source'!I995</f>
        <v>0.17829999999999999</v>
      </c>
      <c r="J995" s="2">
        <f>'Budget Source'!H995</f>
        <v>2837614</v>
      </c>
      <c r="K995" s="2" t="str">
        <f t="shared" si="71"/>
        <v/>
      </c>
    </row>
    <row r="996" spans="1:11" x14ac:dyDescent="0.35">
      <c r="A996" s="45" t="str">
        <f>'Budget Source'!B996</f>
        <v>57</v>
      </c>
      <c r="B996" s="45" t="str">
        <f>'Budget Source'!C996</f>
        <v>4</v>
      </c>
      <c r="C996" s="45" t="str">
        <f>'Budget Source'!D996</f>
        <v>6060</v>
      </c>
      <c r="D996" s="45" t="str">
        <f>'Budget Source'!E996</f>
        <v>3101</v>
      </c>
      <c r="E996" s="45" t="str">
        <f t="shared" si="69"/>
        <v/>
      </c>
      <c r="F996" s="2" t="str">
        <f>'Budget Source'!F996</f>
        <v/>
      </c>
      <c r="G996" s="45" t="str">
        <f>IF('Budget Source'!G996="Y",'Budget Source'!F996&amp;'Budget Source'!C996&amp;'Budget Source'!D996,'Budget Source'!B996&amp;'Budget Source'!C996&amp;'Budget Source'!D996)</f>
        <v>5746060</v>
      </c>
      <c r="H996" s="45" t="str">
        <f t="shared" si="70"/>
        <v>57460603101</v>
      </c>
      <c r="I996" s="47">
        <f>'Budget Source'!I996</f>
        <v>0</v>
      </c>
      <c r="J996" s="2">
        <f>'Budget Source'!H996</f>
        <v>0</v>
      </c>
      <c r="K996" s="2" t="str">
        <f t="shared" si="71"/>
        <v/>
      </c>
    </row>
    <row r="997" spans="1:11" x14ac:dyDescent="0.35">
      <c r="A997" s="45" t="str">
        <f>'Budget Source'!B997</f>
        <v>57</v>
      </c>
      <c r="B997" s="45" t="str">
        <f>'Budget Source'!C997</f>
        <v>4</v>
      </c>
      <c r="C997" s="45" t="str">
        <f>'Budget Source'!D997</f>
        <v>6060</v>
      </c>
      <c r="D997" s="45" t="str">
        <f>'Budget Source'!E997</f>
        <v>3300</v>
      </c>
      <c r="E997" s="45" t="str">
        <f t="shared" si="69"/>
        <v/>
      </c>
      <c r="F997" s="2" t="str">
        <f>'Budget Source'!F997</f>
        <v/>
      </c>
      <c r="G997" s="45" t="str">
        <f>IF('Budget Source'!G997="Y",'Budget Source'!F997&amp;'Budget Source'!C997&amp;'Budget Source'!D997,'Budget Source'!B997&amp;'Budget Source'!C997&amp;'Budget Source'!D997)</f>
        <v>5746060</v>
      </c>
      <c r="H997" s="45" t="str">
        <f t="shared" si="70"/>
        <v>57460603300</v>
      </c>
      <c r="I997" s="47">
        <f>'Budget Source'!I997</f>
        <v>0.4355</v>
      </c>
      <c r="J997" s="2">
        <f>'Budget Source'!H997</f>
        <v>6704703</v>
      </c>
      <c r="K997" s="2" t="str">
        <f t="shared" si="71"/>
        <v/>
      </c>
    </row>
    <row r="998" spans="1:11" x14ac:dyDescent="0.35">
      <c r="A998" s="45" t="str">
        <f>'Budget Source'!B998</f>
        <v>57</v>
      </c>
      <c r="B998" s="45" t="str">
        <f>'Budget Source'!C998</f>
        <v>4</v>
      </c>
      <c r="C998" s="45" t="str">
        <f>'Budget Source'!D998</f>
        <v>6065</v>
      </c>
      <c r="D998" s="45" t="str">
        <f>'Budget Source'!E998</f>
        <v>0061</v>
      </c>
      <c r="E998" s="45" t="str">
        <f t="shared" si="69"/>
        <v/>
      </c>
      <c r="F998" s="2" t="str">
        <f>'Budget Source'!F998</f>
        <v/>
      </c>
      <c r="G998" s="45" t="str">
        <f>IF('Budget Source'!G998="Y",'Budget Source'!F998&amp;'Budget Source'!C998&amp;'Budget Source'!D998,'Budget Source'!B998&amp;'Budget Source'!C998&amp;'Budget Source'!D998)</f>
        <v>5746065</v>
      </c>
      <c r="H998" s="45" t="str">
        <f t="shared" si="70"/>
        <v>57460650061</v>
      </c>
      <c r="I998" s="47">
        <f>'Budget Source'!I998</f>
        <v>0</v>
      </c>
      <c r="J998" s="2">
        <f>'Budget Source'!H998</f>
        <v>0</v>
      </c>
      <c r="K998" s="2" t="str">
        <f t="shared" si="71"/>
        <v/>
      </c>
    </row>
    <row r="999" spans="1:11" x14ac:dyDescent="0.35">
      <c r="A999" s="45" t="str">
        <f>'Budget Source'!B999</f>
        <v>57</v>
      </c>
      <c r="B999" s="45" t="str">
        <f>'Budget Source'!C999</f>
        <v>4</v>
      </c>
      <c r="C999" s="45" t="str">
        <f>'Budget Source'!D999</f>
        <v>6065</v>
      </c>
      <c r="D999" s="45" t="str">
        <f>'Budget Source'!E999</f>
        <v>0180</v>
      </c>
      <c r="E999" s="45" t="str">
        <f t="shared" si="69"/>
        <v>8</v>
      </c>
      <c r="F999" s="2" t="str">
        <f>'Budget Source'!F999</f>
        <v/>
      </c>
      <c r="G999" s="45" t="str">
        <f>IF('Budget Source'!G999="Y",'Budget Source'!F999&amp;'Budget Source'!C999&amp;'Budget Source'!D999,'Budget Source'!B999&amp;'Budget Source'!C999&amp;'Budget Source'!D999)</f>
        <v>5746065</v>
      </c>
      <c r="H999" s="45" t="str">
        <f t="shared" si="70"/>
        <v>57460650180</v>
      </c>
      <c r="I999" s="47">
        <f>'Budget Source'!I999</f>
        <v>0.30149999999999999</v>
      </c>
      <c r="J999" s="2">
        <f>'Budget Source'!H999</f>
        <v>2302397</v>
      </c>
      <c r="K999" s="2" t="str">
        <f t="shared" si="71"/>
        <v/>
      </c>
    </row>
    <row r="1000" spans="1:11" x14ac:dyDescent="0.35">
      <c r="A1000" s="45" t="str">
        <f>'Budget Source'!B1000</f>
        <v>57</v>
      </c>
      <c r="B1000" s="45" t="str">
        <f>'Budget Source'!C1000</f>
        <v>4</v>
      </c>
      <c r="C1000" s="45" t="str">
        <f>'Budget Source'!D1000</f>
        <v>6065</v>
      </c>
      <c r="D1000" s="45" t="str">
        <f>'Budget Source'!E1000</f>
        <v>0186</v>
      </c>
      <c r="E1000" s="45" t="str">
        <f t="shared" si="69"/>
        <v>8</v>
      </c>
      <c r="F1000" s="2" t="str">
        <f>'Budget Source'!F1000</f>
        <v/>
      </c>
      <c r="G1000" s="45" t="str">
        <f>IF('Budget Source'!G1000="Y",'Budget Source'!F1000&amp;'Budget Source'!C1000&amp;'Budget Source'!D1000,'Budget Source'!B1000&amp;'Budget Source'!C1000&amp;'Budget Source'!D1000)</f>
        <v>5746065</v>
      </c>
      <c r="H1000" s="45" t="str">
        <f t="shared" si="70"/>
        <v>57460650186</v>
      </c>
      <c r="I1000" s="47">
        <f>'Budget Source'!I1000</f>
        <v>0</v>
      </c>
      <c r="J1000" s="2">
        <f>'Budget Source'!H1000</f>
        <v>0</v>
      </c>
      <c r="K1000" s="2" t="str">
        <f t="shared" si="71"/>
        <v/>
      </c>
    </row>
    <row r="1001" spans="1:11" x14ac:dyDescent="0.35">
      <c r="A1001" s="45" t="str">
        <f>'Budget Source'!B1001</f>
        <v>57</v>
      </c>
      <c r="B1001" s="45" t="str">
        <f>'Budget Source'!C1001</f>
        <v>4</v>
      </c>
      <c r="C1001" s="45" t="str">
        <f>'Budget Source'!D1001</f>
        <v>6065</v>
      </c>
      <c r="D1001" s="45" t="str">
        <f>'Budget Source'!E1001</f>
        <v>3101</v>
      </c>
      <c r="E1001" s="45" t="str">
        <f t="shared" si="69"/>
        <v/>
      </c>
      <c r="F1001" s="2" t="str">
        <f>'Budget Source'!F1001</f>
        <v/>
      </c>
      <c r="G1001" s="45" t="str">
        <f>IF('Budget Source'!G1001="Y",'Budget Source'!F1001&amp;'Budget Source'!C1001&amp;'Budget Source'!D1001,'Budget Source'!B1001&amp;'Budget Source'!C1001&amp;'Budget Source'!D1001)</f>
        <v>5746065</v>
      </c>
      <c r="H1001" s="45" t="str">
        <f t="shared" si="70"/>
        <v>57460653101</v>
      </c>
      <c r="I1001" s="47">
        <f>'Budget Source'!I1001</f>
        <v>0</v>
      </c>
      <c r="J1001" s="2">
        <f>'Budget Source'!H1001</f>
        <v>0</v>
      </c>
      <c r="K1001" s="2" t="str">
        <f t="shared" si="71"/>
        <v/>
      </c>
    </row>
    <row r="1002" spans="1:11" x14ac:dyDescent="0.35">
      <c r="A1002" s="45" t="str">
        <f>'Budget Source'!B1002</f>
        <v>57</v>
      </c>
      <c r="B1002" s="45" t="str">
        <f>'Budget Source'!C1002</f>
        <v>4</v>
      </c>
      <c r="C1002" s="45" t="str">
        <f>'Budget Source'!D1002</f>
        <v>6065</v>
      </c>
      <c r="D1002" s="45" t="str">
        <f>'Budget Source'!E1002</f>
        <v>3300</v>
      </c>
      <c r="E1002" s="45" t="str">
        <f t="shared" si="69"/>
        <v/>
      </c>
      <c r="F1002" s="2" t="str">
        <f>'Budget Source'!F1002</f>
        <v/>
      </c>
      <c r="G1002" s="45" t="str">
        <f>IF('Budget Source'!G1002="Y",'Budget Source'!F1002&amp;'Budget Source'!C1002&amp;'Budget Source'!D1002,'Budget Source'!B1002&amp;'Budget Source'!C1002&amp;'Budget Source'!D1002)</f>
        <v>5746065</v>
      </c>
      <c r="H1002" s="45" t="str">
        <f t="shared" si="70"/>
        <v>57460653300</v>
      </c>
      <c r="I1002" s="47">
        <f>'Budget Source'!I1002</f>
        <v>0.6976</v>
      </c>
      <c r="J1002" s="2">
        <f>'Budget Source'!H1002</f>
        <v>5327204</v>
      </c>
      <c r="K1002" s="2" t="str">
        <f t="shared" si="71"/>
        <v/>
      </c>
    </row>
    <row r="1003" spans="1:11" x14ac:dyDescent="0.35">
      <c r="A1003" s="45" t="str">
        <f>'Budget Source'!B1003</f>
        <v>57</v>
      </c>
      <c r="B1003" s="45" t="str">
        <f>'Budget Source'!C1003</f>
        <v>4</v>
      </c>
      <c r="C1003" s="45" t="str">
        <f>'Budget Source'!D1003</f>
        <v>8625</v>
      </c>
      <c r="D1003" s="45" t="str">
        <f>'Budget Source'!E1003</f>
        <v>0022</v>
      </c>
      <c r="E1003" s="45" t="str">
        <f t="shared" si="69"/>
        <v/>
      </c>
      <c r="F1003" s="2" t="str">
        <f>'Budget Source'!F1003</f>
        <v>92</v>
      </c>
      <c r="G1003" s="45" t="str">
        <f>IF('Budget Source'!G1003="Y",'Budget Source'!F1003&amp;'Budget Source'!C1003&amp;'Budget Source'!D1003,'Budget Source'!B1003&amp;'Budget Source'!C1003&amp;'Budget Source'!D1003)</f>
        <v>9248625</v>
      </c>
      <c r="H1003" s="45" t="str">
        <f t="shared" si="70"/>
        <v>92486250022</v>
      </c>
      <c r="I1003" s="47">
        <f>'Budget Source'!I1003</f>
        <v>0.3211</v>
      </c>
      <c r="J1003" s="2">
        <f>'Budget Source'!H1003</f>
        <v>491040</v>
      </c>
      <c r="K1003" s="2" t="str">
        <f t="shared" si="71"/>
        <v/>
      </c>
    </row>
    <row r="1004" spans="1:11" x14ac:dyDescent="0.35">
      <c r="A1004" s="45" t="str">
        <f>'Budget Source'!B1004</f>
        <v>57</v>
      </c>
      <c r="B1004" s="45" t="str">
        <f>'Budget Source'!C1004</f>
        <v>4</v>
      </c>
      <c r="C1004" s="45" t="str">
        <f>'Budget Source'!D1004</f>
        <v>8625</v>
      </c>
      <c r="D1004" s="45" t="str">
        <f>'Budget Source'!E1004</f>
        <v>0061</v>
      </c>
      <c r="E1004" s="45" t="str">
        <f t="shared" si="69"/>
        <v/>
      </c>
      <c r="F1004" s="2" t="str">
        <f>'Budget Source'!F1004</f>
        <v>92</v>
      </c>
      <c r="G1004" s="45" t="str">
        <f>IF('Budget Source'!G1004="Y",'Budget Source'!F1004&amp;'Budget Source'!C1004&amp;'Budget Source'!D1004,'Budget Source'!B1004&amp;'Budget Source'!C1004&amp;'Budget Source'!D1004)</f>
        <v>9248625</v>
      </c>
      <c r="H1004" s="45" t="str">
        <f t="shared" si="70"/>
        <v>92486250061</v>
      </c>
      <c r="I1004" s="47">
        <f>'Budget Source'!I1004</f>
        <v>0</v>
      </c>
      <c r="J1004" s="2">
        <f>'Budget Source'!H1004</f>
        <v>0</v>
      </c>
      <c r="K1004" s="2" t="str">
        <f t="shared" si="71"/>
        <v/>
      </c>
    </row>
    <row r="1005" spans="1:11" x14ac:dyDescent="0.35">
      <c r="A1005" s="45" t="str">
        <f>'Budget Source'!B1005</f>
        <v>57</v>
      </c>
      <c r="B1005" s="45" t="str">
        <f>'Budget Source'!C1005</f>
        <v>4</v>
      </c>
      <c r="C1005" s="45" t="str">
        <f>'Budget Source'!D1005</f>
        <v>8625</v>
      </c>
      <c r="D1005" s="45" t="str">
        <f>'Budget Source'!E1005</f>
        <v>0180</v>
      </c>
      <c r="E1005" s="45" t="str">
        <f t="shared" si="69"/>
        <v>8</v>
      </c>
      <c r="F1005" s="2" t="str">
        <f>'Budget Source'!F1005</f>
        <v>92</v>
      </c>
      <c r="G1005" s="45" t="str">
        <f>IF('Budget Source'!G1005="Y",'Budget Source'!F1005&amp;'Budget Source'!C1005&amp;'Budget Source'!D1005,'Budget Source'!B1005&amp;'Budget Source'!C1005&amp;'Budget Source'!D1005)</f>
        <v>9248625</v>
      </c>
      <c r="H1005" s="45" t="str">
        <f t="shared" si="70"/>
        <v>92486250180</v>
      </c>
      <c r="I1005" s="47">
        <f>'Budget Source'!I1005</f>
        <v>0.2379</v>
      </c>
      <c r="J1005" s="2">
        <f>'Budget Source'!H1005</f>
        <v>363807</v>
      </c>
      <c r="K1005" s="2" t="str">
        <f t="shared" si="71"/>
        <v/>
      </c>
    </row>
    <row r="1006" spans="1:11" x14ac:dyDescent="0.35">
      <c r="A1006" s="45" t="str">
        <f>'Budget Source'!B1006</f>
        <v>57</v>
      </c>
      <c r="B1006" s="45" t="str">
        <f>'Budget Source'!C1006</f>
        <v>4</v>
      </c>
      <c r="C1006" s="45" t="str">
        <f>'Budget Source'!D1006</f>
        <v>8625</v>
      </c>
      <c r="D1006" s="45" t="str">
        <f>'Budget Source'!E1006</f>
        <v>3101</v>
      </c>
      <c r="E1006" s="45" t="str">
        <f t="shared" si="69"/>
        <v/>
      </c>
      <c r="F1006" s="2" t="str">
        <f>'Budget Source'!F1006</f>
        <v>92</v>
      </c>
      <c r="G1006" s="45" t="str">
        <f>IF('Budget Source'!G1006="Y",'Budget Source'!F1006&amp;'Budget Source'!C1006&amp;'Budget Source'!D1006,'Budget Source'!B1006&amp;'Budget Source'!C1006&amp;'Budget Source'!D1006)</f>
        <v>9248625</v>
      </c>
      <c r="H1006" s="45" t="str">
        <f t="shared" si="70"/>
        <v>92486253101</v>
      </c>
      <c r="I1006" s="47">
        <f>'Budget Source'!I1006</f>
        <v>0</v>
      </c>
      <c r="J1006" s="2">
        <f>'Budget Source'!H1006</f>
        <v>0</v>
      </c>
      <c r="K1006" s="2" t="str">
        <f t="shared" si="71"/>
        <v/>
      </c>
    </row>
    <row r="1007" spans="1:11" x14ac:dyDescent="0.35">
      <c r="A1007" s="45" t="str">
        <f>'Budget Source'!B1007</f>
        <v>57</v>
      </c>
      <c r="B1007" s="45" t="str">
        <f>'Budget Source'!C1007</f>
        <v>4</v>
      </c>
      <c r="C1007" s="45" t="str">
        <f>'Budget Source'!D1007</f>
        <v>8625</v>
      </c>
      <c r="D1007" s="45" t="str">
        <f>'Budget Source'!E1007</f>
        <v>3300</v>
      </c>
      <c r="E1007" s="45" t="str">
        <f t="shared" si="69"/>
        <v/>
      </c>
      <c r="F1007" s="2" t="str">
        <f>'Budget Source'!F1007</f>
        <v>92</v>
      </c>
      <c r="G1007" s="45" t="str">
        <f>IF('Budget Source'!G1007="Y",'Budget Source'!F1007&amp;'Budget Source'!C1007&amp;'Budget Source'!D1007,'Budget Source'!B1007&amp;'Budget Source'!C1007&amp;'Budget Source'!D1007)</f>
        <v>9248625</v>
      </c>
      <c r="H1007" s="45" t="str">
        <f t="shared" si="70"/>
        <v>92486253300</v>
      </c>
      <c r="I1007" s="47">
        <f>'Budget Source'!I1007</f>
        <v>0.43640000000000001</v>
      </c>
      <c r="J1007" s="2">
        <f>'Budget Source'!H1007</f>
        <v>667362</v>
      </c>
      <c r="K1007" s="2" t="str">
        <f t="shared" si="71"/>
        <v/>
      </c>
    </row>
    <row r="1008" spans="1:11" x14ac:dyDescent="0.35">
      <c r="A1008" s="45" t="str">
        <f>'Budget Source'!B1008</f>
        <v>58</v>
      </c>
      <c r="B1008" s="45" t="str">
        <f>'Budget Source'!C1008</f>
        <v>4</v>
      </c>
      <c r="C1008" s="45" t="str">
        <f>'Budget Source'!D1008</f>
        <v>6080</v>
      </c>
      <c r="D1008" s="45" t="str">
        <f>'Budget Source'!E1008</f>
        <v>0061</v>
      </c>
      <c r="E1008" s="45" t="str">
        <f t="shared" si="69"/>
        <v/>
      </c>
      <c r="F1008" s="2" t="str">
        <f>'Budget Source'!F1008</f>
        <v/>
      </c>
      <c r="G1008" s="45" t="str">
        <f>IF('Budget Source'!G1008="Y",'Budget Source'!F1008&amp;'Budget Source'!C1008&amp;'Budget Source'!D1008,'Budget Source'!B1008&amp;'Budget Source'!C1008&amp;'Budget Source'!D1008)</f>
        <v>5846080</v>
      </c>
      <c r="H1008" s="45" t="str">
        <f t="shared" si="70"/>
        <v>58460800061</v>
      </c>
      <c r="I1008" s="47">
        <f>'Budget Source'!I1008</f>
        <v>0</v>
      </c>
      <c r="J1008" s="2">
        <f>'Budget Source'!H1008</f>
        <v>0</v>
      </c>
      <c r="K1008" s="2" t="str">
        <f t="shared" si="71"/>
        <v/>
      </c>
    </row>
    <row r="1009" spans="1:11" x14ac:dyDescent="0.35">
      <c r="A1009" s="45" t="str">
        <f>'Budget Source'!B1009</f>
        <v>58</v>
      </c>
      <c r="B1009" s="45" t="str">
        <f>'Budget Source'!C1009</f>
        <v>4</v>
      </c>
      <c r="C1009" s="45" t="str">
        <f>'Budget Source'!D1009</f>
        <v>6080</v>
      </c>
      <c r="D1009" s="45" t="str">
        <f>'Budget Source'!E1009</f>
        <v>0180</v>
      </c>
      <c r="E1009" s="45" t="str">
        <f t="shared" si="69"/>
        <v>8</v>
      </c>
      <c r="F1009" s="2" t="str">
        <f>'Budget Source'!F1009</f>
        <v/>
      </c>
      <c r="G1009" s="45" t="str">
        <f>IF('Budget Source'!G1009="Y",'Budget Source'!F1009&amp;'Budget Source'!C1009&amp;'Budget Source'!D1009,'Budget Source'!B1009&amp;'Budget Source'!C1009&amp;'Budget Source'!D1009)</f>
        <v>5846080</v>
      </c>
      <c r="H1009" s="45" t="str">
        <f t="shared" si="70"/>
        <v>58460800180</v>
      </c>
      <c r="I1009" s="47">
        <f>'Budget Source'!I1009</f>
        <v>0.54369999999999996</v>
      </c>
      <c r="J1009" s="2">
        <f>'Budget Source'!H1009</f>
        <v>1777763</v>
      </c>
      <c r="K1009" s="2" t="str">
        <f t="shared" si="71"/>
        <v/>
      </c>
    </row>
    <row r="1010" spans="1:11" x14ac:dyDescent="0.35">
      <c r="A1010" s="45" t="str">
        <f>'Budget Source'!B1010</f>
        <v>58</v>
      </c>
      <c r="B1010" s="45" t="str">
        <f>'Budget Source'!C1010</f>
        <v>4</v>
      </c>
      <c r="C1010" s="45" t="str">
        <f>'Budget Source'!D1010</f>
        <v>6080</v>
      </c>
      <c r="D1010" s="45" t="str">
        <f>'Budget Source'!E1010</f>
        <v>3101</v>
      </c>
      <c r="E1010" s="45" t="str">
        <f t="shared" si="69"/>
        <v/>
      </c>
      <c r="F1010" s="2" t="str">
        <f>'Budget Source'!F1010</f>
        <v/>
      </c>
      <c r="G1010" s="45" t="str">
        <f>IF('Budget Source'!G1010="Y",'Budget Source'!F1010&amp;'Budget Source'!C1010&amp;'Budget Source'!D1010,'Budget Source'!B1010&amp;'Budget Source'!C1010&amp;'Budget Source'!D1010)</f>
        <v>5846080</v>
      </c>
      <c r="H1010" s="45" t="str">
        <f t="shared" si="70"/>
        <v>58460803101</v>
      </c>
      <c r="I1010" s="47">
        <f>'Budget Source'!I1010</f>
        <v>0</v>
      </c>
      <c r="J1010" s="2">
        <f>'Budget Source'!H1010</f>
        <v>0</v>
      </c>
      <c r="K1010" s="2" t="str">
        <f t="shared" si="71"/>
        <v/>
      </c>
    </row>
    <row r="1011" spans="1:11" x14ac:dyDescent="0.35">
      <c r="A1011" s="45" t="str">
        <f>'Budget Source'!B1011</f>
        <v>58</v>
      </c>
      <c r="B1011" s="45" t="str">
        <f>'Budget Source'!C1011</f>
        <v>4</v>
      </c>
      <c r="C1011" s="45" t="str">
        <f>'Budget Source'!D1011</f>
        <v>6080</v>
      </c>
      <c r="D1011" s="45" t="str">
        <f>'Budget Source'!E1011</f>
        <v>3300</v>
      </c>
      <c r="E1011" s="45" t="str">
        <f t="shared" si="69"/>
        <v/>
      </c>
      <c r="F1011" s="2" t="str">
        <f>'Budget Source'!F1011</f>
        <v/>
      </c>
      <c r="G1011" s="45" t="str">
        <f>IF('Budget Source'!G1011="Y",'Budget Source'!F1011&amp;'Budget Source'!C1011&amp;'Budget Source'!D1011,'Budget Source'!B1011&amp;'Budget Source'!C1011&amp;'Budget Source'!D1011)</f>
        <v>5846080</v>
      </c>
      <c r="H1011" s="45" t="str">
        <f t="shared" si="70"/>
        <v>58460803300</v>
      </c>
      <c r="I1011" s="47">
        <f>'Budget Source'!I1011</f>
        <v>0.45419999999999999</v>
      </c>
      <c r="J1011" s="2">
        <f>'Budget Source'!H1011</f>
        <v>1485121</v>
      </c>
      <c r="K1011" s="2" t="str">
        <f t="shared" si="71"/>
        <v/>
      </c>
    </row>
    <row r="1012" spans="1:11" x14ac:dyDescent="0.35">
      <c r="A1012" s="45" t="str">
        <f>'Budget Source'!B1012</f>
        <v>59</v>
      </c>
      <c r="B1012" s="45" t="str">
        <f>'Budget Source'!C1012</f>
        <v>4</v>
      </c>
      <c r="C1012" s="45" t="str">
        <f>'Budget Source'!D1012</f>
        <v>6145</v>
      </c>
      <c r="D1012" s="45" t="str">
        <f>'Budget Source'!E1012</f>
        <v>0061</v>
      </c>
      <c r="E1012" s="45" t="str">
        <f t="shared" si="69"/>
        <v/>
      </c>
      <c r="F1012" s="2" t="str">
        <f>'Budget Source'!F1012</f>
        <v/>
      </c>
      <c r="G1012" s="45" t="str">
        <f>IF('Budget Source'!G1012="Y",'Budget Source'!F1012&amp;'Budget Source'!C1012&amp;'Budget Source'!D1012,'Budget Source'!B1012&amp;'Budget Source'!C1012&amp;'Budget Source'!D1012)</f>
        <v>5946145</v>
      </c>
      <c r="H1012" s="45" t="str">
        <f t="shared" si="70"/>
        <v>59461450061</v>
      </c>
      <c r="I1012" s="47">
        <f>'Budget Source'!I1012</f>
        <v>0</v>
      </c>
      <c r="J1012" s="2">
        <f>'Budget Source'!H1012</f>
        <v>0</v>
      </c>
      <c r="K1012" s="2" t="str">
        <f t="shared" si="71"/>
        <v/>
      </c>
    </row>
    <row r="1013" spans="1:11" x14ac:dyDescent="0.35">
      <c r="A1013" s="45" t="str">
        <f>'Budget Source'!B1013</f>
        <v>59</v>
      </c>
      <c r="B1013" s="45" t="str">
        <f>'Budget Source'!C1013</f>
        <v>4</v>
      </c>
      <c r="C1013" s="45" t="str">
        <f>'Budget Source'!D1013</f>
        <v>6145</v>
      </c>
      <c r="D1013" s="45" t="str">
        <f>'Budget Source'!E1013</f>
        <v>0180</v>
      </c>
      <c r="E1013" s="45" t="str">
        <f t="shared" si="69"/>
        <v>8</v>
      </c>
      <c r="F1013" s="2" t="str">
        <f>'Budget Source'!F1013</f>
        <v/>
      </c>
      <c r="G1013" s="45" t="str">
        <f>IF('Budget Source'!G1013="Y",'Budget Source'!F1013&amp;'Budget Source'!C1013&amp;'Budget Source'!D1013,'Budget Source'!B1013&amp;'Budget Source'!C1013&amp;'Budget Source'!D1013)</f>
        <v>5946145</v>
      </c>
      <c r="H1013" s="45" t="str">
        <f t="shared" si="70"/>
        <v>59461450180</v>
      </c>
      <c r="I1013" s="47">
        <f>'Budget Source'!I1013</f>
        <v>0.33069999999999999</v>
      </c>
      <c r="J1013" s="2">
        <f>'Budget Source'!H1013</f>
        <v>966724</v>
      </c>
      <c r="K1013" s="2" t="str">
        <f t="shared" si="71"/>
        <v/>
      </c>
    </row>
    <row r="1014" spans="1:11" x14ac:dyDescent="0.35">
      <c r="A1014" s="45" t="str">
        <f>'Budget Source'!B1014</f>
        <v>59</v>
      </c>
      <c r="B1014" s="45" t="str">
        <f>'Budget Source'!C1014</f>
        <v>4</v>
      </c>
      <c r="C1014" s="45" t="str">
        <f>'Budget Source'!D1014</f>
        <v>6145</v>
      </c>
      <c r="D1014" s="45" t="str">
        <f>'Budget Source'!E1014</f>
        <v>0186</v>
      </c>
      <c r="E1014" s="45" t="str">
        <f t="shared" si="69"/>
        <v>8</v>
      </c>
      <c r="F1014" s="2" t="str">
        <f>'Budget Source'!F1014</f>
        <v/>
      </c>
      <c r="G1014" s="45" t="str">
        <f>IF('Budget Source'!G1014="Y",'Budget Source'!F1014&amp;'Budget Source'!C1014&amp;'Budget Source'!D1014,'Budget Source'!B1014&amp;'Budget Source'!C1014&amp;'Budget Source'!D1014)</f>
        <v>5946145</v>
      </c>
      <c r="H1014" s="45" t="str">
        <f t="shared" si="70"/>
        <v>59461450186</v>
      </c>
      <c r="I1014" s="47">
        <f>'Budget Source'!I1014</f>
        <v>0</v>
      </c>
      <c r="J1014" s="2">
        <f>'Budget Source'!H1014</f>
        <v>0</v>
      </c>
      <c r="K1014" s="2" t="str">
        <f t="shared" si="71"/>
        <v/>
      </c>
    </row>
    <row r="1015" spans="1:11" x14ac:dyDescent="0.35">
      <c r="A1015" s="45" t="str">
        <f>'Budget Source'!B1015</f>
        <v>59</v>
      </c>
      <c r="B1015" s="45" t="str">
        <f>'Budget Source'!C1015</f>
        <v>4</v>
      </c>
      <c r="C1015" s="45" t="str">
        <f>'Budget Source'!D1015</f>
        <v>6145</v>
      </c>
      <c r="D1015" s="45" t="str">
        <f>'Budget Source'!E1015</f>
        <v>3101</v>
      </c>
      <c r="E1015" s="45" t="str">
        <f t="shared" si="69"/>
        <v/>
      </c>
      <c r="F1015" s="2" t="str">
        <f>'Budget Source'!F1015</f>
        <v/>
      </c>
      <c r="G1015" s="45" t="str">
        <f>IF('Budget Source'!G1015="Y",'Budget Source'!F1015&amp;'Budget Source'!C1015&amp;'Budget Source'!D1015,'Budget Source'!B1015&amp;'Budget Source'!C1015&amp;'Budget Source'!D1015)</f>
        <v>5946145</v>
      </c>
      <c r="H1015" s="45" t="str">
        <f t="shared" si="70"/>
        <v>59461453101</v>
      </c>
      <c r="I1015" s="47">
        <f>'Budget Source'!I1015</f>
        <v>0</v>
      </c>
      <c r="J1015" s="2">
        <f>'Budget Source'!H1015</f>
        <v>0</v>
      </c>
      <c r="K1015" s="2" t="str">
        <f t="shared" si="71"/>
        <v/>
      </c>
    </row>
    <row r="1016" spans="1:11" x14ac:dyDescent="0.35">
      <c r="A1016" s="45" t="str">
        <f>'Budget Source'!B1016</f>
        <v>59</v>
      </c>
      <c r="B1016" s="45" t="str">
        <f>'Budget Source'!C1016</f>
        <v>4</v>
      </c>
      <c r="C1016" s="45" t="str">
        <f>'Budget Source'!D1016</f>
        <v>6145</v>
      </c>
      <c r="D1016" s="45" t="str">
        <f>'Budget Source'!E1016</f>
        <v>3300</v>
      </c>
      <c r="E1016" s="45" t="str">
        <f t="shared" si="69"/>
        <v/>
      </c>
      <c r="F1016" s="2" t="str">
        <f>'Budget Source'!F1016</f>
        <v/>
      </c>
      <c r="G1016" s="45" t="str">
        <f>IF('Budget Source'!G1016="Y",'Budget Source'!F1016&amp;'Budget Source'!C1016&amp;'Budget Source'!D1016,'Budget Source'!B1016&amp;'Budget Source'!C1016&amp;'Budget Source'!D1016)</f>
        <v>5946145</v>
      </c>
      <c r="H1016" s="45" t="str">
        <f t="shared" si="70"/>
        <v>59461453300</v>
      </c>
      <c r="I1016" s="47">
        <f>'Budget Source'!I1016</f>
        <v>0.5353</v>
      </c>
      <c r="J1016" s="2">
        <f>'Budget Source'!H1016</f>
        <v>1564824</v>
      </c>
      <c r="K1016" s="2" t="str">
        <f t="shared" si="71"/>
        <v/>
      </c>
    </row>
    <row r="1017" spans="1:11" x14ac:dyDescent="0.35">
      <c r="A1017" s="45" t="str">
        <f>'Budget Source'!B1017</f>
        <v>59</v>
      </c>
      <c r="B1017" s="45" t="str">
        <f>'Budget Source'!C1017</f>
        <v>4</v>
      </c>
      <c r="C1017" s="45" t="str">
        <f>'Budget Source'!D1017</f>
        <v>6155</v>
      </c>
      <c r="D1017" s="45" t="str">
        <f>'Budget Source'!E1017</f>
        <v>0061</v>
      </c>
      <c r="E1017" s="45" t="str">
        <f t="shared" si="69"/>
        <v/>
      </c>
      <c r="F1017" s="2" t="str">
        <f>'Budget Source'!F1017</f>
        <v/>
      </c>
      <c r="G1017" s="45" t="str">
        <f>IF('Budget Source'!G1017="Y",'Budget Source'!F1017&amp;'Budget Source'!C1017&amp;'Budget Source'!D1017,'Budget Source'!B1017&amp;'Budget Source'!C1017&amp;'Budget Source'!D1017)</f>
        <v>5946155</v>
      </c>
      <c r="H1017" s="45" t="str">
        <f t="shared" si="70"/>
        <v>59461550061</v>
      </c>
      <c r="I1017" s="47">
        <f>'Budget Source'!I1017</f>
        <v>0</v>
      </c>
      <c r="J1017" s="2">
        <f>'Budget Source'!H1017</f>
        <v>0</v>
      </c>
      <c r="K1017" s="2" t="str">
        <f t="shared" si="71"/>
        <v/>
      </c>
    </row>
    <row r="1018" spans="1:11" x14ac:dyDescent="0.35">
      <c r="A1018" s="45" t="str">
        <f>'Budget Source'!B1018</f>
        <v>59</v>
      </c>
      <c r="B1018" s="45" t="str">
        <f>'Budget Source'!C1018</f>
        <v>4</v>
      </c>
      <c r="C1018" s="45" t="str">
        <f>'Budget Source'!D1018</f>
        <v>6155</v>
      </c>
      <c r="D1018" s="45" t="str">
        <f>'Budget Source'!E1018</f>
        <v>0180</v>
      </c>
      <c r="E1018" s="45" t="str">
        <f t="shared" si="69"/>
        <v>8</v>
      </c>
      <c r="F1018" s="2" t="str">
        <f>'Budget Source'!F1018</f>
        <v/>
      </c>
      <c r="G1018" s="45" t="str">
        <f>IF('Budget Source'!G1018="Y",'Budget Source'!F1018&amp;'Budget Source'!C1018&amp;'Budget Source'!D1018,'Budget Source'!B1018&amp;'Budget Source'!C1018&amp;'Budget Source'!D1018)</f>
        <v>5946155</v>
      </c>
      <c r="H1018" s="45" t="str">
        <f t="shared" si="70"/>
        <v>59461550180</v>
      </c>
      <c r="I1018" s="47">
        <f>'Budget Source'!I1018</f>
        <v>0.3599</v>
      </c>
      <c r="J1018" s="2">
        <f>'Budget Source'!H1018</f>
        <v>1416525</v>
      </c>
      <c r="K1018" s="2" t="str">
        <f t="shared" si="71"/>
        <v/>
      </c>
    </row>
    <row r="1019" spans="1:11" x14ac:dyDescent="0.35">
      <c r="A1019" s="45" t="str">
        <f>'Budget Source'!B1019</f>
        <v>59</v>
      </c>
      <c r="B1019" s="45" t="str">
        <f>'Budget Source'!C1019</f>
        <v>4</v>
      </c>
      <c r="C1019" s="45" t="str">
        <f>'Budget Source'!D1019</f>
        <v>6155</v>
      </c>
      <c r="D1019" s="45" t="str">
        <f>'Budget Source'!E1019</f>
        <v>3101</v>
      </c>
      <c r="E1019" s="45" t="str">
        <f t="shared" si="69"/>
        <v/>
      </c>
      <c r="F1019" s="2" t="str">
        <f>'Budget Source'!F1019</f>
        <v/>
      </c>
      <c r="G1019" s="45" t="str">
        <f>IF('Budget Source'!G1019="Y",'Budget Source'!F1019&amp;'Budget Source'!C1019&amp;'Budget Source'!D1019,'Budget Source'!B1019&amp;'Budget Source'!C1019&amp;'Budget Source'!D1019)</f>
        <v>5946155</v>
      </c>
      <c r="H1019" s="45" t="str">
        <f t="shared" si="70"/>
        <v>59461553101</v>
      </c>
      <c r="I1019" s="47">
        <f>'Budget Source'!I1019</f>
        <v>0</v>
      </c>
      <c r="J1019" s="2">
        <f>'Budget Source'!H1019</f>
        <v>0</v>
      </c>
      <c r="K1019" s="2" t="str">
        <f t="shared" si="71"/>
        <v/>
      </c>
    </row>
    <row r="1020" spans="1:11" x14ac:dyDescent="0.35">
      <c r="A1020" s="45" t="str">
        <f>'Budget Source'!B1020</f>
        <v>59</v>
      </c>
      <c r="B1020" s="45" t="str">
        <f>'Budget Source'!C1020</f>
        <v>4</v>
      </c>
      <c r="C1020" s="45" t="str">
        <f>'Budget Source'!D1020</f>
        <v>6155</v>
      </c>
      <c r="D1020" s="45" t="str">
        <f>'Budget Source'!E1020</f>
        <v>3300</v>
      </c>
      <c r="E1020" s="45" t="str">
        <f t="shared" si="69"/>
        <v/>
      </c>
      <c r="F1020" s="2" t="str">
        <f>'Budget Source'!F1020</f>
        <v/>
      </c>
      <c r="G1020" s="45" t="str">
        <f>IF('Budget Source'!G1020="Y",'Budget Source'!F1020&amp;'Budget Source'!C1020&amp;'Budget Source'!D1020,'Budget Source'!B1020&amp;'Budget Source'!C1020&amp;'Budget Source'!D1020)</f>
        <v>5946155</v>
      </c>
      <c r="H1020" s="45" t="str">
        <f t="shared" si="70"/>
        <v>59461553300</v>
      </c>
      <c r="I1020" s="47">
        <f>'Budget Source'!I1020</f>
        <v>0.60570000000000002</v>
      </c>
      <c r="J1020" s="2">
        <f>'Budget Source'!H1020</f>
        <v>2383965</v>
      </c>
      <c r="K1020" s="2" t="str">
        <f t="shared" si="71"/>
        <v/>
      </c>
    </row>
    <row r="1021" spans="1:11" x14ac:dyDescent="0.35">
      <c r="A1021" s="45" t="str">
        <f>'Budget Source'!B1021</f>
        <v>59</v>
      </c>
      <c r="B1021" s="45" t="str">
        <f>'Budget Source'!C1021</f>
        <v>4</v>
      </c>
      <c r="C1021" s="45" t="str">
        <f>'Budget Source'!D1021</f>
        <v>6160</v>
      </c>
      <c r="D1021" s="45" t="str">
        <f>'Budget Source'!E1021</f>
        <v>0061</v>
      </c>
      <c r="E1021" s="45" t="str">
        <f t="shared" si="69"/>
        <v/>
      </c>
      <c r="F1021" s="2" t="str">
        <f>'Budget Source'!F1021</f>
        <v/>
      </c>
      <c r="G1021" s="45" t="str">
        <f>IF('Budget Source'!G1021="Y",'Budget Source'!F1021&amp;'Budget Source'!C1021&amp;'Budget Source'!D1021,'Budget Source'!B1021&amp;'Budget Source'!C1021&amp;'Budget Source'!D1021)</f>
        <v>5946160</v>
      </c>
      <c r="H1021" s="45" t="str">
        <f t="shared" si="70"/>
        <v>59461600061</v>
      </c>
      <c r="I1021" s="47">
        <f>'Budget Source'!I1021</f>
        <v>0</v>
      </c>
      <c r="J1021" s="2">
        <f>'Budget Source'!H1021</f>
        <v>0</v>
      </c>
      <c r="K1021" s="2" t="str">
        <f t="shared" si="71"/>
        <v/>
      </c>
    </row>
    <row r="1022" spans="1:11" x14ac:dyDescent="0.35">
      <c r="A1022" s="45" t="str">
        <f>'Budget Source'!B1022</f>
        <v>59</v>
      </c>
      <c r="B1022" s="45" t="str">
        <f>'Budget Source'!C1022</f>
        <v>4</v>
      </c>
      <c r="C1022" s="45" t="str">
        <f>'Budget Source'!D1022</f>
        <v>6160</v>
      </c>
      <c r="D1022" s="45" t="str">
        <f>'Budget Source'!E1022</f>
        <v>0180</v>
      </c>
      <c r="E1022" s="45" t="str">
        <f t="shared" si="69"/>
        <v>8</v>
      </c>
      <c r="F1022" s="2" t="str">
        <f>'Budget Source'!F1022</f>
        <v/>
      </c>
      <c r="G1022" s="45" t="str">
        <f>IF('Budget Source'!G1022="Y",'Budget Source'!F1022&amp;'Budget Source'!C1022&amp;'Budget Source'!D1022,'Budget Source'!B1022&amp;'Budget Source'!C1022&amp;'Budget Source'!D1022)</f>
        <v>5946160</v>
      </c>
      <c r="H1022" s="45" t="str">
        <f t="shared" si="70"/>
        <v>59461600180</v>
      </c>
      <c r="I1022" s="47">
        <f>'Budget Source'!I1022</f>
        <v>0.3271</v>
      </c>
      <c r="J1022" s="2">
        <f>'Budget Source'!H1022</f>
        <v>1082140</v>
      </c>
      <c r="K1022" s="2" t="str">
        <f t="shared" si="71"/>
        <v/>
      </c>
    </row>
    <row r="1023" spans="1:11" x14ac:dyDescent="0.35">
      <c r="A1023" s="45" t="str">
        <f>'Budget Source'!B1023</f>
        <v>59</v>
      </c>
      <c r="B1023" s="45" t="str">
        <f>'Budget Source'!C1023</f>
        <v>4</v>
      </c>
      <c r="C1023" s="45" t="str">
        <f>'Budget Source'!D1023</f>
        <v>6160</v>
      </c>
      <c r="D1023" s="45" t="str">
        <f>'Budget Source'!E1023</f>
        <v>0186</v>
      </c>
      <c r="E1023" s="45" t="str">
        <f t="shared" si="69"/>
        <v>8</v>
      </c>
      <c r="F1023" s="2" t="str">
        <f>'Budget Source'!F1023</f>
        <v/>
      </c>
      <c r="G1023" s="45" t="str">
        <f>IF('Budget Source'!G1023="Y",'Budget Source'!F1023&amp;'Budget Source'!C1023&amp;'Budget Source'!D1023,'Budget Source'!B1023&amp;'Budget Source'!C1023&amp;'Budget Source'!D1023)</f>
        <v>5946160</v>
      </c>
      <c r="H1023" s="45" t="str">
        <f t="shared" si="70"/>
        <v>59461600186</v>
      </c>
      <c r="I1023" s="47">
        <f>'Budget Source'!I1023</f>
        <v>0</v>
      </c>
      <c r="J1023" s="2">
        <f>'Budget Source'!H1023</f>
        <v>0</v>
      </c>
      <c r="K1023" s="2" t="str">
        <f t="shared" si="71"/>
        <v/>
      </c>
    </row>
    <row r="1024" spans="1:11" x14ac:dyDescent="0.35">
      <c r="A1024" s="45" t="str">
        <f>'Budget Source'!B1024</f>
        <v>59</v>
      </c>
      <c r="B1024" s="45" t="str">
        <f>'Budget Source'!C1024</f>
        <v>4</v>
      </c>
      <c r="C1024" s="45" t="str">
        <f>'Budget Source'!D1024</f>
        <v>6160</v>
      </c>
      <c r="D1024" s="45" t="str">
        <f>'Budget Source'!E1024</f>
        <v>3101</v>
      </c>
      <c r="E1024" s="45" t="str">
        <f t="shared" si="69"/>
        <v/>
      </c>
      <c r="F1024" s="2" t="str">
        <f>'Budget Source'!F1024</f>
        <v/>
      </c>
      <c r="G1024" s="45" t="str">
        <f>IF('Budget Source'!G1024="Y",'Budget Source'!F1024&amp;'Budget Source'!C1024&amp;'Budget Source'!D1024,'Budget Source'!B1024&amp;'Budget Source'!C1024&amp;'Budget Source'!D1024)</f>
        <v>5946160</v>
      </c>
      <c r="H1024" s="45" t="str">
        <f t="shared" si="70"/>
        <v>59461603101</v>
      </c>
      <c r="I1024" s="47">
        <f>'Budget Source'!I1024</f>
        <v>0</v>
      </c>
      <c r="J1024" s="2">
        <f>'Budget Source'!H1024</f>
        <v>0</v>
      </c>
      <c r="K1024" s="2" t="str">
        <f t="shared" si="71"/>
        <v/>
      </c>
    </row>
    <row r="1025" spans="1:11" x14ac:dyDescent="0.35">
      <c r="A1025" s="45" t="str">
        <f>'Budget Source'!B1025</f>
        <v>59</v>
      </c>
      <c r="B1025" s="45" t="str">
        <f>'Budget Source'!C1025</f>
        <v>4</v>
      </c>
      <c r="C1025" s="45" t="str">
        <f>'Budget Source'!D1025</f>
        <v>6160</v>
      </c>
      <c r="D1025" s="45" t="str">
        <f>'Budget Source'!E1025</f>
        <v>3300</v>
      </c>
      <c r="E1025" s="45" t="str">
        <f t="shared" si="69"/>
        <v/>
      </c>
      <c r="F1025" s="2" t="str">
        <f>'Budget Source'!F1025</f>
        <v/>
      </c>
      <c r="G1025" s="45" t="str">
        <f>IF('Budget Source'!G1025="Y",'Budget Source'!F1025&amp;'Budget Source'!C1025&amp;'Budget Source'!D1025,'Budget Source'!B1025&amp;'Budget Source'!C1025&amp;'Budget Source'!D1025)</f>
        <v>5946160</v>
      </c>
      <c r="H1025" s="45" t="str">
        <f t="shared" si="70"/>
        <v>59461603300</v>
      </c>
      <c r="I1025" s="47">
        <f>'Budget Source'!I1025</f>
        <v>0.60609999999999997</v>
      </c>
      <c r="J1025" s="2">
        <f>'Budget Source'!H1025</f>
        <v>2005151</v>
      </c>
      <c r="K1025" s="2" t="str">
        <f t="shared" si="71"/>
        <v/>
      </c>
    </row>
    <row r="1026" spans="1:11" x14ac:dyDescent="0.35">
      <c r="A1026" s="45" t="str">
        <f>'Budget Source'!B1026</f>
        <v>60</v>
      </c>
      <c r="B1026" s="45" t="str">
        <f>'Budget Source'!C1026</f>
        <v>4</v>
      </c>
      <c r="C1026" s="45" t="str">
        <f>'Budget Source'!D1026</f>
        <v>6195</v>
      </c>
      <c r="D1026" s="45" t="str">
        <f>'Budget Source'!E1026</f>
        <v>0061</v>
      </c>
      <c r="E1026" s="45" t="str">
        <f t="shared" si="69"/>
        <v/>
      </c>
      <c r="F1026" s="2" t="str">
        <f>'Budget Source'!F1026</f>
        <v/>
      </c>
      <c r="G1026" s="45" t="str">
        <f>IF('Budget Source'!G1026="Y",'Budget Source'!F1026&amp;'Budget Source'!C1026&amp;'Budget Source'!D1026,'Budget Source'!B1026&amp;'Budget Source'!C1026&amp;'Budget Source'!D1026)</f>
        <v>6046195</v>
      </c>
      <c r="H1026" s="45" t="str">
        <f t="shared" si="70"/>
        <v>60461950061</v>
      </c>
      <c r="I1026" s="47">
        <f>'Budget Source'!I1026</f>
        <v>0</v>
      </c>
      <c r="J1026" s="2">
        <f>'Budget Source'!H1026</f>
        <v>0</v>
      </c>
      <c r="K1026" s="2" t="str">
        <f t="shared" si="71"/>
        <v/>
      </c>
    </row>
    <row r="1027" spans="1:11" x14ac:dyDescent="0.35">
      <c r="A1027" s="45" t="str">
        <f>'Budget Source'!B1027</f>
        <v>60</v>
      </c>
      <c r="B1027" s="45" t="str">
        <f>'Budget Source'!C1027</f>
        <v>4</v>
      </c>
      <c r="C1027" s="45" t="str">
        <f>'Budget Source'!D1027</f>
        <v>6195</v>
      </c>
      <c r="D1027" s="45" t="str">
        <f>'Budget Source'!E1027</f>
        <v>0180</v>
      </c>
      <c r="E1027" s="45" t="str">
        <f t="shared" ref="E1027:E1090" si="72">IF(OR(D1027="0187",D1027="0287"),"",IF(MID(D1027,3,1)="8","8",""))</f>
        <v>8</v>
      </c>
      <c r="F1027" s="2" t="str">
        <f>'Budget Source'!F1027</f>
        <v/>
      </c>
      <c r="G1027" s="45" t="str">
        <f>IF('Budget Source'!G1027="Y",'Budget Source'!F1027&amp;'Budget Source'!C1027&amp;'Budget Source'!D1027,'Budget Source'!B1027&amp;'Budget Source'!C1027&amp;'Budget Source'!D1027)</f>
        <v>6046195</v>
      </c>
      <c r="H1027" s="45" t="str">
        <f t="shared" ref="H1027:H1090" si="73">G1027&amp;D1027</f>
        <v>60461950180</v>
      </c>
      <c r="I1027" s="47">
        <f>'Budget Source'!I1027</f>
        <v>0.26950000000000002</v>
      </c>
      <c r="J1027" s="2">
        <f>'Budget Source'!H1027</f>
        <v>2525037</v>
      </c>
      <c r="K1027" s="2" t="str">
        <f t="shared" ref="K1027:K1090" si="74">IF(F1027="","",IF(F1027=A1027,"Y",""))</f>
        <v/>
      </c>
    </row>
    <row r="1028" spans="1:11" x14ac:dyDescent="0.35">
      <c r="A1028" s="45" t="str">
        <f>'Budget Source'!B1028</f>
        <v>60</v>
      </c>
      <c r="B1028" s="45" t="str">
        <f>'Budget Source'!C1028</f>
        <v>4</v>
      </c>
      <c r="C1028" s="45" t="str">
        <f>'Budget Source'!D1028</f>
        <v>6195</v>
      </c>
      <c r="D1028" s="45" t="str">
        <f>'Budget Source'!E1028</f>
        <v>3101</v>
      </c>
      <c r="E1028" s="45" t="str">
        <f t="shared" si="72"/>
        <v/>
      </c>
      <c r="F1028" s="2" t="str">
        <f>'Budget Source'!F1028</f>
        <v/>
      </c>
      <c r="G1028" s="45" t="str">
        <f>IF('Budget Source'!G1028="Y",'Budget Source'!F1028&amp;'Budget Source'!C1028&amp;'Budget Source'!D1028,'Budget Source'!B1028&amp;'Budget Source'!C1028&amp;'Budget Source'!D1028)</f>
        <v>6046195</v>
      </c>
      <c r="H1028" s="45" t="str">
        <f t="shared" si="73"/>
        <v>60461953101</v>
      </c>
      <c r="I1028" s="47">
        <f>'Budget Source'!I1028</f>
        <v>0</v>
      </c>
      <c r="J1028" s="2">
        <f>'Budget Source'!H1028</f>
        <v>0</v>
      </c>
      <c r="K1028" s="2" t="str">
        <f t="shared" si="74"/>
        <v/>
      </c>
    </row>
    <row r="1029" spans="1:11" x14ac:dyDescent="0.35">
      <c r="A1029" s="45" t="str">
        <f>'Budget Source'!B1029</f>
        <v>60</v>
      </c>
      <c r="B1029" s="45" t="str">
        <f>'Budget Source'!C1029</f>
        <v>4</v>
      </c>
      <c r="C1029" s="45" t="str">
        <f>'Budget Source'!D1029</f>
        <v>6195</v>
      </c>
      <c r="D1029" s="45" t="str">
        <f>'Budget Source'!E1029</f>
        <v>3300</v>
      </c>
      <c r="E1029" s="45" t="str">
        <f t="shared" si="72"/>
        <v/>
      </c>
      <c r="F1029" s="2" t="str">
        <f>'Budget Source'!F1029</f>
        <v/>
      </c>
      <c r="G1029" s="45" t="str">
        <f>IF('Budget Source'!G1029="Y",'Budget Source'!F1029&amp;'Budget Source'!C1029&amp;'Budget Source'!D1029,'Budget Source'!B1029&amp;'Budget Source'!C1029&amp;'Budget Source'!D1029)</f>
        <v>6046195</v>
      </c>
      <c r="H1029" s="45" t="str">
        <f t="shared" si="73"/>
        <v>60461953300</v>
      </c>
      <c r="I1029" s="47">
        <f>'Budget Source'!I1029</f>
        <v>0.61270000000000002</v>
      </c>
      <c r="J1029" s="2">
        <f>'Budget Source'!H1029</f>
        <v>5740593</v>
      </c>
      <c r="K1029" s="2" t="str">
        <f t="shared" si="74"/>
        <v/>
      </c>
    </row>
    <row r="1030" spans="1:11" x14ac:dyDescent="0.35">
      <c r="A1030" s="45" t="str">
        <f>'Budget Source'!B1030</f>
        <v>60</v>
      </c>
      <c r="B1030" s="45" t="str">
        <f>'Budget Source'!C1030</f>
        <v>4</v>
      </c>
      <c r="C1030" s="45" t="str">
        <f>'Budget Source'!D1030</f>
        <v>6750</v>
      </c>
      <c r="D1030" s="45" t="str">
        <f>'Budget Source'!E1030</f>
        <v>0061</v>
      </c>
      <c r="E1030" s="45" t="str">
        <f t="shared" si="72"/>
        <v/>
      </c>
      <c r="F1030" s="2" t="str">
        <f>'Budget Source'!F1030</f>
        <v>67</v>
      </c>
      <c r="G1030" s="45" t="str">
        <f>IF('Budget Source'!G1030="Y",'Budget Source'!F1030&amp;'Budget Source'!C1030&amp;'Budget Source'!D1030,'Budget Source'!B1030&amp;'Budget Source'!C1030&amp;'Budget Source'!D1030)</f>
        <v>6746750</v>
      </c>
      <c r="H1030" s="45" t="str">
        <f t="shared" si="73"/>
        <v>67467500061</v>
      </c>
      <c r="I1030" s="47">
        <f>'Budget Source'!I1030</f>
        <v>0</v>
      </c>
      <c r="J1030" s="2">
        <f>'Budget Source'!H1030</f>
        <v>0</v>
      </c>
      <c r="K1030" s="2" t="str">
        <f t="shared" si="74"/>
        <v/>
      </c>
    </row>
    <row r="1031" spans="1:11" x14ac:dyDescent="0.35">
      <c r="A1031" s="45" t="str">
        <f>'Budget Source'!B1031</f>
        <v>60</v>
      </c>
      <c r="B1031" s="45" t="str">
        <f>'Budget Source'!C1031</f>
        <v>4</v>
      </c>
      <c r="C1031" s="45" t="str">
        <f>'Budget Source'!D1031</f>
        <v>6750</v>
      </c>
      <c r="D1031" s="45" t="str">
        <f>'Budget Source'!E1031</f>
        <v>0180</v>
      </c>
      <c r="E1031" s="45" t="str">
        <f t="shared" si="72"/>
        <v>8</v>
      </c>
      <c r="F1031" s="2" t="str">
        <f>'Budget Source'!F1031</f>
        <v>67</v>
      </c>
      <c r="G1031" s="45" t="str">
        <f>IF('Budget Source'!G1031="Y",'Budget Source'!F1031&amp;'Budget Source'!C1031&amp;'Budget Source'!D1031,'Budget Source'!B1031&amp;'Budget Source'!C1031&amp;'Budget Source'!D1031)</f>
        <v>6746750</v>
      </c>
      <c r="H1031" s="45" t="str">
        <f t="shared" si="73"/>
        <v>67467500180</v>
      </c>
      <c r="I1031" s="47">
        <f>'Budget Source'!I1031</f>
        <v>0.30869999999999997</v>
      </c>
      <c r="J1031" s="2">
        <f>'Budget Source'!H1031</f>
        <v>529711</v>
      </c>
      <c r="K1031" s="2" t="str">
        <f t="shared" si="74"/>
        <v/>
      </c>
    </row>
    <row r="1032" spans="1:11" x14ac:dyDescent="0.35">
      <c r="A1032" s="45" t="str">
        <f>'Budget Source'!B1032</f>
        <v>60</v>
      </c>
      <c r="B1032" s="45" t="str">
        <f>'Budget Source'!C1032</f>
        <v>4</v>
      </c>
      <c r="C1032" s="45" t="str">
        <f>'Budget Source'!D1032</f>
        <v>6750</v>
      </c>
      <c r="D1032" s="45" t="str">
        <f>'Budget Source'!E1032</f>
        <v>0186</v>
      </c>
      <c r="E1032" s="45" t="str">
        <f t="shared" si="72"/>
        <v>8</v>
      </c>
      <c r="F1032" s="2" t="str">
        <f>'Budget Source'!F1032</f>
        <v>67</v>
      </c>
      <c r="G1032" s="45" t="str">
        <f>IF('Budget Source'!G1032="Y",'Budget Source'!F1032&amp;'Budget Source'!C1032&amp;'Budget Source'!D1032,'Budget Source'!B1032&amp;'Budget Source'!C1032&amp;'Budget Source'!D1032)</f>
        <v>6746750</v>
      </c>
      <c r="H1032" s="45" t="str">
        <f t="shared" si="73"/>
        <v>67467500186</v>
      </c>
      <c r="I1032" s="47">
        <f>'Budget Source'!I1032</f>
        <v>0</v>
      </c>
      <c r="J1032" s="2">
        <f>'Budget Source'!H1032</f>
        <v>0</v>
      </c>
      <c r="K1032" s="2" t="str">
        <f t="shared" si="74"/>
        <v/>
      </c>
    </row>
    <row r="1033" spans="1:11" x14ac:dyDescent="0.35">
      <c r="A1033" s="45" t="str">
        <f>'Budget Source'!B1033</f>
        <v>60</v>
      </c>
      <c r="B1033" s="45" t="str">
        <f>'Budget Source'!C1033</f>
        <v>4</v>
      </c>
      <c r="C1033" s="45" t="str">
        <f>'Budget Source'!D1033</f>
        <v>6750</v>
      </c>
      <c r="D1033" s="45" t="str">
        <f>'Budget Source'!E1033</f>
        <v>3101</v>
      </c>
      <c r="E1033" s="45" t="str">
        <f t="shared" si="72"/>
        <v/>
      </c>
      <c r="F1033" s="2" t="str">
        <f>'Budget Source'!F1033</f>
        <v>67</v>
      </c>
      <c r="G1033" s="45" t="str">
        <f>IF('Budget Source'!G1033="Y",'Budget Source'!F1033&amp;'Budget Source'!C1033&amp;'Budget Source'!D1033,'Budget Source'!B1033&amp;'Budget Source'!C1033&amp;'Budget Source'!D1033)</f>
        <v>6746750</v>
      </c>
      <c r="H1033" s="45" t="str">
        <f t="shared" si="73"/>
        <v>67467503101</v>
      </c>
      <c r="I1033" s="47">
        <f>'Budget Source'!I1033</f>
        <v>0</v>
      </c>
      <c r="J1033" s="2">
        <f>'Budget Source'!H1033</f>
        <v>0</v>
      </c>
      <c r="K1033" s="2" t="str">
        <f t="shared" si="74"/>
        <v/>
      </c>
    </row>
    <row r="1034" spans="1:11" x14ac:dyDescent="0.35">
      <c r="A1034" s="45" t="str">
        <f>'Budget Source'!B1034</f>
        <v>60</v>
      </c>
      <c r="B1034" s="45" t="str">
        <f>'Budget Source'!C1034</f>
        <v>4</v>
      </c>
      <c r="C1034" s="45" t="str">
        <f>'Budget Source'!D1034</f>
        <v>6750</v>
      </c>
      <c r="D1034" s="45" t="str">
        <f>'Budget Source'!E1034</f>
        <v>3300</v>
      </c>
      <c r="E1034" s="45" t="str">
        <f t="shared" si="72"/>
        <v/>
      </c>
      <c r="F1034" s="2" t="str">
        <f>'Budget Source'!F1034</f>
        <v>67</v>
      </c>
      <c r="G1034" s="45" t="str">
        <f>IF('Budget Source'!G1034="Y",'Budget Source'!F1034&amp;'Budget Source'!C1034&amp;'Budget Source'!D1034,'Budget Source'!B1034&amp;'Budget Source'!C1034&amp;'Budget Source'!D1034)</f>
        <v>6746750</v>
      </c>
      <c r="H1034" s="45" t="str">
        <f t="shared" si="73"/>
        <v>67467503300</v>
      </c>
      <c r="I1034" s="47">
        <f>'Budget Source'!I1034</f>
        <v>0.77049999999999996</v>
      </c>
      <c r="J1034" s="2">
        <f>'Budget Source'!H1034</f>
        <v>1322134</v>
      </c>
      <c r="K1034" s="2" t="str">
        <f t="shared" si="74"/>
        <v/>
      </c>
    </row>
    <row r="1035" spans="1:11" x14ac:dyDescent="0.35">
      <c r="A1035" s="45" t="str">
        <f>'Budget Source'!B1035</f>
        <v>61</v>
      </c>
      <c r="B1035" s="45" t="str">
        <f>'Budget Source'!C1035</f>
        <v>4</v>
      </c>
      <c r="C1035" s="45" t="str">
        <f>'Budget Source'!D1035</f>
        <v>1125</v>
      </c>
      <c r="D1035" s="45" t="str">
        <f>'Budget Source'!E1035</f>
        <v>0061</v>
      </c>
      <c r="E1035" s="45" t="str">
        <f t="shared" si="72"/>
        <v/>
      </c>
      <c r="F1035" s="2" t="str">
        <f>'Budget Source'!F1035</f>
        <v>11</v>
      </c>
      <c r="G1035" s="45" t="str">
        <f>IF('Budget Source'!G1035="Y",'Budget Source'!F1035&amp;'Budget Source'!C1035&amp;'Budget Source'!D1035,'Budget Source'!B1035&amp;'Budget Source'!C1035&amp;'Budget Source'!D1035)</f>
        <v>1141125</v>
      </c>
      <c r="H1035" s="45" t="str">
        <f t="shared" si="73"/>
        <v>11411250061</v>
      </c>
      <c r="I1035" s="47">
        <f>'Budget Source'!I1035</f>
        <v>0</v>
      </c>
      <c r="J1035" s="2">
        <f>'Budget Source'!H1035</f>
        <v>0</v>
      </c>
      <c r="K1035" s="2" t="str">
        <f t="shared" si="74"/>
        <v/>
      </c>
    </row>
    <row r="1036" spans="1:11" x14ac:dyDescent="0.35">
      <c r="A1036" s="45" t="str">
        <f>'Budget Source'!B1036</f>
        <v>61</v>
      </c>
      <c r="B1036" s="45" t="str">
        <f>'Budget Source'!C1036</f>
        <v>4</v>
      </c>
      <c r="C1036" s="45" t="str">
        <f>'Budget Source'!D1036</f>
        <v>1125</v>
      </c>
      <c r="D1036" s="45" t="str">
        <f>'Budget Source'!E1036</f>
        <v>0180</v>
      </c>
      <c r="E1036" s="45" t="str">
        <f t="shared" si="72"/>
        <v>8</v>
      </c>
      <c r="F1036" s="2" t="str">
        <f>'Budget Source'!F1036</f>
        <v>11</v>
      </c>
      <c r="G1036" s="45" t="str">
        <f>IF('Budget Source'!G1036="Y",'Budget Source'!F1036&amp;'Budget Source'!C1036&amp;'Budget Source'!D1036,'Budget Source'!B1036&amp;'Budget Source'!C1036&amp;'Budget Source'!D1036)</f>
        <v>1141125</v>
      </c>
      <c r="H1036" s="45" t="str">
        <f t="shared" si="73"/>
        <v>11411250180</v>
      </c>
      <c r="I1036" s="47">
        <f>'Budget Source'!I1036</f>
        <v>0.24299999999999999</v>
      </c>
      <c r="J1036" s="2">
        <f>'Budget Source'!H1036</f>
        <v>203811</v>
      </c>
      <c r="K1036" s="2" t="str">
        <f t="shared" si="74"/>
        <v/>
      </c>
    </row>
    <row r="1037" spans="1:11" x14ac:dyDescent="0.35">
      <c r="A1037" s="45" t="str">
        <f>'Budget Source'!B1037</f>
        <v>61</v>
      </c>
      <c r="B1037" s="45" t="str">
        <f>'Budget Source'!C1037</f>
        <v>4</v>
      </c>
      <c r="C1037" s="45" t="str">
        <f>'Budget Source'!D1037</f>
        <v>1125</v>
      </c>
      <c r="D1037" s="45" t="str">
        <f>'Budget Source'!E1037</f>
        <v>3101</v>
      </c>
      <c r="E1037" s="45" t="str">
        <f t="shared" si="72"/>
        <v/>
      </c>
      <c r="F1037" s="2" t="str">
        <f>'Budget Source'!F1037</f>
        <v>11</v>
      </c>
      <c r="G1037" s="45" t="str">
        <f>IF('Budget Source'!G1037="Y",'Budget Source'!F1037&amp;'Budget Source'!C1037&amp;'Budget Source'!D1037,'Budget Source'!B1037&amp;'Budget Source'!C1037&amp;'Budget Source'!D1037)</f>
        <v>1141125</v>
      </c>
      <c r="H1037" s="45" t="str">
        <f t="shared" si="73"/>
        <v>11411253101</v>
      </c>
      <c r="I1037" s="47">
        <f>'Budget Source'!I1037</f>
        <v>0</v>
      </c>
      <c r="J1037" s="2">
        <f>'Budget Source'!H1037</f>
        <v>0</v>
      </c>
      <c r="K1037" s="2" t="str">
        <f t="shared" si="74"/>
        <v/>
      </c>
    </row>
    <row r="1038" spans="1:11" x14ac:dyDescent="0.35">
      <c r="A1038" s="45" t="str">
        <f>'Budget Source'!B1038</f>
        <v>61</v>
      </c>
      <c r="B1038" s="45" t="str">
        <f>'Budget Source'!C1038</f>
        <v>4</v>
      </c>
      <c r="C1038" s="45" t="str">
        <f>'Budget Source'!D1038</f>
        <v>1125</v>
      </c>
      <c r="D1038" s="45" t="str">
        <f>'Budget Source'!E1038</f>
        <v>3300</v>
      </c>
      <c r="E1038" s="45" t="str">
        <f t="shared" si="72"/>
        <v/>
      </c>
      <c r="F1038" s="2" t="str">
        <f>'Budget Source'!F1038</f>
        <v>11</v>
      </c>
      <c r="G1038" s="45" t="str">
        <f>IF('Budget Source'!G1038="Y",'Budget Source'!F1038&amp;'Budget Source'!C1038&amp;'Budget Source'!D1038,'Budget Source'!B1038&amp;'Budget Source'!C1038&amp;'Budget Source'!D1038)</f>
        <v>1141125</v>
      </c>
      <c r="H1038" s="45" t="str">
        <f t="shared" si="73"/>
        <v>11411253300</v>
      </c>
      <c r="I1038" s="47">
        <f>'Budget Source'!I1038</f>
        <v>0.65900000000000003</v>
      </c>
      <c r="J1038" s="2">
        <f>'Budget Source'!H1038</f>
        <v>552723</v>
      </c>
      <c r="K1038" s="2" t="str">
        <f t="shared" si="74"/>
        <v/>
      </c>
    </row>
    <row r="1039" spans="1:11" x14ac:dyDescent="0.35">
      <c r="A1039" s="45" t="str">
        <f>'Budget Source'!B1039</f>
        <v>61</v>
      </c>
      <c r="B1039" s="45" t="str">
        <f>'Budget Source'!C1039</f>
        <v>4</v>
      </c>
      <c r="C1039" s="45" t="str">
        <f>'Budget Source'!D1039</f>
        <v>6260</v>
      </c>
      <c r="D1039" s="45" t="str">
        <f>'Budget Source'!E1039</f>
        <v>0061</v>
      </c>
      <c r="E1039" s="45" t="str">
        <f t="shared" si="72"/>
        <v/>
      </c>
      <c r="F1039" s="2" t="str">
        <f>'Budget Source'!F1039</f>
        <v/>
      </c>
      <c r="G1039" s="45" t="str">
        <f>IF('Budget Source'!G1039="Y",'Budget Source'!F1039&amp;'Budget Source'!C1039&amp;'Budget Source'!D1039,'Budget Source'!B1039&amp;'Budget Source'!C1039&amp;'Budget Source'!D1039)</f>
        <v>6146260</v>
      </c>
      <c r="H1039" s="45" t="str">
        <f t="shared" si="73"/>
        <v>61462600061</v>
      </c>
      <c r="I1039" s="47">
        <f>'Budget Source'!I1039</f>
        <v>0</v>
      </c>
      <c r="J1039" s="2">
        <f>'Budget Source'!H1039</f>
        <v>0</v>
      </c>
      <c r="K1039" s="2" t="str">
        <f t="shared" si="74"/>
        <v/>
      </c>
    </row>
    <row r="1040" spans="1:11" x14ac:dyDescent="0.35">
      <c r="A1040" s="45" t="str">
        <f>'Budget Source'!B1040</f>
        <v>61</v>
      </c>
      <c r="B1040" s="45" t="str">
        <f>'Budget Source'!C1040</f>
        <v>4</v>
      </c>
      <c r="C1040" s="45" t="str">
        <f>'Budget Source'!D1040</f>
        <v>6260</v>
      </c>
      <c r="D1040" s="45" t="str">
        <f>'Budget Source'!E1040</f>
        <v>0180</v>
      </c>
      <c r="E1040" s="45" t="str">
        <f t="shared" si="72"/>
        <v>8</v>
      </c>
      <c r="F1040" s="2" t="str">
        <f>'Budget Source'!F1040</f>
        <v/>
      </c>
      <c r="G1040" s="45" t="str">
        <f>IF('Budget Source'!G1040="Y",'Budget Source'!F1040&amp;'Budget Source'!C1040&amp;'Budget Source'!D1040,'Budget Source'!B1040&amp;'Budget Source'!C1040&amp;'Budget Source'!D1040)</f>
        <v>6146260</v>
      </c>
      <c r="H1040" s="45" t="str">
        <f t="shared" si="73"/>
        <v>61462600180</v>
      </c>
      <c r="I1040" s="47">
        <f>'Budget Source'!I1040</f>
        <v>0.44629999999999997</v>
      </c>
      <c r="J1040" s="2">
        <f>'Budget Source'!H1040</f>
        <v>1245899</v>
      </c>
      <c r="K1040" s="2" t="str">
        <f t="shared" si="74"/>
        <v/>
      </c>
    </row>
    <row r="1041" spans="1:11" x14ac:dyDescent="0.35">
      <c r="A1041" s="45" t="str">
        <f>'Budget Source'!B1041</f>
        <v>61</v>
      </c>
      <c r="B1041" s="45" t="str">
        <f>'Budget Source'!C1041</f>
        <v>4</v>
      </c>
      <c r="C1041" s="45" t="str">
        <f>'Budget Source'!D1041</f>
        <v>6260</v>
      </c>
      <c r="D1041" s="45" t="str">
        <f>'Budget Source'!E1041</f>
        <v>3101</v>
      </c>
      <c r="E1041" s="45" t="str">
        <f t="shared" si="72"/>
        <v/>
      </c>
      <c r="F1041" s="2" t="str">
        <f>'Budget Source'!F1041</f>
        <v/>
      </c>
      <c r="G1041" s="45" t="str">
        <f>IF('Budget Source'!G1041="Y",'Budget Source'!F1041&amp;'Budget Source'!C1041&amp;'Budget Source'!D1041,'Budget Source'!B1041&amp;'Budget Source'!C1041&amp;'Budget Source'!D1041)</f>
        <v>6146260</v>
      </c>
      <c r="H1041" s="45" t="str">
        <f t="shared" si="73"/>
        <v>61462603101</v>
      </c>
      <c r="I1041" s="47">
        <f>'Budget Source'!I1041</f>
        <v>0</v>
      </c>
      <c r="J1041" s="2">
        <f>'Budget Source'!H1041</f>
        <v>0</v>
      </c>
      <c r="K1041" s="2" t="str">
        <f t="shared" si="74"/>
        <v/>
      </c>
    </row>
    <row r="1042" spans="1:11" x14ac:dyDescent="0.35">
      <c r="A1042" s="45" t="str">
        <f>'Budget Source'!B1042</f>
        <v>61</v>
      </c>
      <c r="B1042" s="45" t="str">
        <f>'Budget Source'!C1042</f>
        <v>4</v>
      </c>
      <c r="C1042" s="45" t="str">
        <f>'Budget Source'!D1042</f>
        <v>6260</v>
      </c>
      <c r="D1042" s="45" t="str">
        <f>'Budget Source'!E1042</f>
        <v>3300</v>
      </c>
      <c r="E1042" s="45" t="str">
        <f t="shared" si="72"/>
        <v/>
      </c>
      <c r="F1042" s="2" t="str">
        <f>'Budget Source'!F1042</f>
        <v/>
      </c>
      <c r="G1042" s="45" t="str">
        <f>IF('Budget Source'!G1042="Y",'Budget Source'!F1042&amp;'Budget Source'!C1042&amp;'Budget Source'!D1042,'Budget Source'!B1042&amp;'Budget Source'!C1042&amp;'Budget Source'!D1042)</f>
        <v>6146260</v>
      </c>
      <c r="H1042" s="45" t="str">
        <f t="shared" si="73"/>
        <v>61462603300</v>
      </c>
      <c r="I1042" s="47">
        <f>'Budget Source'!I1042</f>
        <v>0.61899999999999999</v>
      </c>
      <c r="J1042" s="2">
        <f>'Budget Source'!H1042</f>
        <v>1728011</v>
      </c>
      <c r="K1042" s="2" t="str">
        <f t="shared" si="74"/>
        <v/>
      </c>
    </row>
    <row r="1043" spans="1:11" x14ac:dyDescent="0.35">
      <c r="A1043" s="45" t="str">
        <f>'Budget Source'!B1043</f>
        <v>61</v>
      </c>
      <c r="B1043" s="45" t="str">
        <f>'Budget Source'!C1043</f>
        <v>4</v>
      </c>
      <c r="C1043" s="45" t="str">
        <f>'Budget Source'!D1043</f>
        <v>6375</v>
      </c>
      <c r="D1043" s="45" t="str">
        <f>'Budget Source'!E1043</f>
        <v>0061</v>
      </c>
      <c r="E1043" s="45" t="str">
        <f t="shared" si="72"/>
        <v/>
      </c>
      <c r="F1043" s="2" t="str">
        <f>'Budget Source'!F1043</f>
        <v/>
      </c>
      <c r="G1043" s="45" t="str">
        <f>IF('Budget Source'!G1043="Y",'Budget Source'!F1043&amp;'Budget Source'!C1043&amp;'Budget Source'!D1043,'Budget Source'!B1043&amp;'Budget Source'!C1043&amp;'Budget Source'!D1043)</f>
        <v>6146375</v>
      </c>
      <c r="H1043" s="45" t="str">
        <f t="shared" si="73"/>
        <v>61463750061</v>
      </c>
      <c r="I1043" s="47">
        <f>'Budget Source'!I1043</f>
        <v>0</v>
      </c>
      <c r="J1043" s="2">
        <f>'Budget Source'!H1043</f>
        <v>0</v>
      </c>
      <c r="K1043" s="2" t="str">
        <f t="shared" si="74"/>
        <v/>
      </c>
    </row>
    <row r="1044" spans="1:11" x14ac:dyDescent="0.35">
      <c r="A1044" s="45" t="str">
        <f>'Budget Source'!B1044</f>
        <v>61</v>
      </c>
      <c r="B1044" s="45" t="str">
        <f>'Budget Source'!C1044</f>
        <v>4</v>
      </c>
      <c r="C1044" s="45" t="str">
        <f>'Budget Source'!D1044</f>
        <v>6375</v>
      </c>
      <c r="D1044" s="45" t="str">
        <f>'Budget Source'!E1044</f>
        <v>0180</v>
      </c>
      <c r="E1044" s="45" t="str">
        <f t="shared" si="72"/>
        <v>8</v>
      </c>
      <c r="F1044" s="2" t="str">
        <f>'Budget Source'!F1044</f>
        <v/>
      </c>
      <c r="G1044" s="45" t="str">
        <f>IF('Budget Source'!G1044="Y",'Budget Source'!F1044&amp;'Budget Source'!C1044&amp;'Budget Source'!D1044,'Budget Source'!B1044&amp;'Budget Source'!C1044&amp;'Budget Source'!D1044)</f>
        <v>6146375</v>
      </c>
      <c r="H1044" s="45" t="str">
        <f t="shared" si="73"/>
        <v>61463750180</v>
      </c>
      <c r="I1044" s="47">
        <f>'Budget Source'!I1044</f>
        <v>0</v>
      </c>
      <c r="J1044" s="2">
        <f>'Budget Source'!H1044</f>
        <v>0</v>
      </c>
      <c r="K1044" s="2" t="str">
        <f t="shared" si="74"/>
        <v/>
      </c>
    </row>
    <row r="1045" spans="1:11" x14ac:dyDescent="0.35">
      <c r="A1045" s="45" t="str">
        <f>'Budget Source'!B1045</f>
        <v>61</v>
      </c>
      <c r="B1045" s="45" t="str">
        <f>'Budget Source'!C1045</f>
        <v>4</v>
      </c>
      <c r="C1045" s="45" t="str">
        <f>'Budget Source'!D1045</f>
        <v>6375</v>
      </c>
      <c r="D1045" s="45" t="str">
        <f>'Budget Source'!E1045</f>
        <v>0181</v>
      </c>
      <c r="E1045" s="45" t="str">
        <f t="shared" si="72"/>
        <v>8</v>
      </c>
      <c r="F1045" s="2" t="str">
        <f>'Budget Source'!F1045</f>
        <v/>
      </c>
      <c r="G1045" s="45" t="str">
        <f>IF('Budget Source'!G1045="Y",'Budget Source'!F1045&amp;'Budget Source'!C1045&amp;'Budget Source'!D1045,'Budget Source'!B1045&amp;'Budget Source'!C1045&amp;'Budget Source'!D1045)</f>
        <v>6146375</v>
      </c>
      <c r="H1045" s="45" t="str">
        <f t="shared" si="73"/>
        <v>61463750181</v>
      </c>
      <c r="I1045" s="47">
        <f>'Budget Source'!I1045</f>
        <v>0.2092</v>
      </c>
      <c r="J1045" s="2">
        <f>'Budget Source'!H1045</f>
        <v>857914</v>
      </c>
      <c r="K1045" s="2" t="str">
        <f t="shared" si="74"/>
        <v/>
      </c>
    </row>
    <row r="1046" spans="1:11" x14ac:dyDescent="0.35">
      <c r="A1046" s="45" t="str">
        <f>'Budget Source'!B1046</f>
        <v>61</v>
      </c>
      <c r="B1046" s="45" t="str">
        <f>'Budget Source'!C1046</f>
        <v>4</v>
      </c>
      <c r="C1046" s="45" t="str">
        <f>'Budget Source'!D1046</f>
        <v>6375</v>
      </c>
      <c r="D1046" s="45" t="str">
        <f>'Budget Source'!E1046</f>
        <v>0182</v>
      </c>
      <c r="E1046" s="45" t="str">
        <f t="shared" si="72"/>
        <v>8</v>
      </c>
      <c r="F1046" s="2" t="str">
        <f>'Budget Source'!F1046</f>
        <v/>
      </c>
      <c r="G1046" s="45" t="str">
        <f>IF('Budget Source'!G1046="Y",'Budget Source'!F1046&amp;'Budget Source'!C1046&amp;'Budget Source'!D1046,'Budget Source'!B1046&amp;'Budget Source'!C1046&amp;'Budget Source'!D1046)</f>
        <v>6146375</v>
      </c>
      <c r="H1046" s="45" t="str">
        <f t="shared" si="73"/>
        <v>61463750182</v>
      </c>
      <c r="I1046" s="47">
        <f>'Budget Source'!I1046</f>
        <v>5.4100000000000002E-2</v>
      </c>
      <c r="J1046" s="2">
        <f>'Budget Source'!H1046</f>
        <v>181566</v>
      </c>
      <c r="K1046" s="2" t="str">
        <f t="shared" si="74"/>
        <v/>
      </c>
    </row>
    <row r="1047" spans="1:11" x14ac:dyDescent="0.35">
      <c r="A1047" s="45" t="str">
        <f>'Budget Source'!B1047</f>
        <v>61</v>
      </c>
      <c r="B1047" s="45" t="str">
        <f>'Budget Source'!C1047</f>
        <v>4</v>
      </c>
      <c r="C1047" s="45" t="str">
        <f>'Budget Source'!D1047</f>
        <v>6375</v>
      </c>
      <c r="D1047" s="45" t="str">
        <f>'Budget Source'!E1047</f>
        <v>3101</v>
      </c>
      <c r="E1047" s="45" t="str">
        <f t="shared" si="72"/>
        <v/>
      </c>
      <c r="F1047" s="2" t="str">
        <f>'Budget Source'!F1047</f>
        <v/>
      </c>
      <c r="G1047" s="45" t="str">
        <f>IF('Budget Source'!G1047="Y",'Budget Source'!F1047&amp;'Budget Source'!C1047&amp;'Budget Source'!D1047,'Budget Source'!B1047&amp;'Budget Source'!C1047&amp;'Budget Source'!D1047)</f>
        <v>6146375</v>
      </c>
      <c r="H1047" s="45" t="str">
        <f t="shared" si="73"/>
        <v>61463753101</v>
      </c>
      <c r="I1047" s="47">
        <f>'Budget Source'!I1047</f>
        <v>0</v>
      </c>
      <c r="J1047" s="2">
        <f>'Budget Source'!H1047</f>
        <v>0</v>
      </c>
      <c r="K1047" s="2" t="str">
        <f t="shared" si="74"/>
        <v/>
      </c>
    </row>
    <row r="1048" spans="1:11" x14ac:dyDescent="0.35">
      <c r="A1048" s="45" t="str">
        <f>'Budget Source'!B1048</f>
        <v>61</v>
      </c>
      <c r="B1048" s="45" t="str">
        <f>'Budget Source'!C1048</f>
        <v>4</v>
      </c>
      <c r="C1048" s="45" t="str">
        <f>'Budget Source'!D1048</f>
        <v>6375</v>
      </c>
      <c r="D1048" s="45" t="str">
        <f>'Budget Source'!E1048</f>
        <v>3300</v>
      </c>
      <c r="E1048" s="45" t="str">
        <f t="shared" si="72"/>
        <v/>
      </c>
      <c r="F1048" s="2" t="str">
        <f>'Budget Source'!F1048</f>
        <v/>
      </c>
      <c r="G1048" s="45" t="str">
        <f>IF('Budget Source'!G1048="Y",'Budget Source'!F1048&amp;'Budget Source'!C1048&amp;'Budget Source'!D1048,'Budget Source'!B1048&amp;'Budget Source'!C1048&amp;'Budget Source'!D1048)</f>
        <v>6146375</v>
      </c>
      <c r="H1048" s="45" t="str">
        <f t="shared" si="73"/>
        <v>61463753300</v>
      </c>
      <c r="I1048" s="47">
        <f>'Budget Source'!I1048</f>
        <v>0.50139999999999996</v>
      </c>
      <c r="J1048" s="2">
        <f>'Budget Source'!H1048</f>
        <v>3738959</v>
      </c>
      <c r="K1048" s="2" t="str">
        <f t="shared" si="74"/>
        <v/>
      </c>
    </row>
    <row r="1049" spans="1:11" x14ac:dyDescent="0.35">
      <c r="A1049" s="45" t="str">
        <f>'Budget Source'!B1049</f>
        <v>62</v>
      </c>
      <c r="B1049" s="45" t="str">
        <f>'Budget Source'!C1049</f>
        <v>4</v>
      </c>
      <c r="C1049" s="45" t="str">
        <f>'Budget Source'!D1049</f>
        <v>6325</v>
      </c>
      <c r="D1049" s="45" t="str">
        <f>'Budget Source'!E1049</f>
        <v>0061</v>
      </c>
      <c r="E1049" s="45" t="str">
        <f t="shared" si="72"/>
        <v/>
      </c>
      <c r="F1049" s="2" t="str">
        <f>'Budget Source'!F1049</f>
        <v/>
      </c>
      <c r="G1049" s="45" t="str">
        <f>IF('Budget Source'!G1049="Y",'Budget Source'!F1049&amp;'Budget Source'!C1049&amp;'Budget Source'!D1049,'Budget Source'!B1049&amp;'Budget Source'!C1049&amp;'Budget Source'!D1049)</f>
        <v>6246325</v>
      </c>
      <c r="H1049" s="45" t="str">
        <f t="shared" si="73"/>
        <v>62463250061</v>
      </c>
      <c r="I1049" s="47">
        <f>'Budget Source'!I1049</f>
        <v>0</v>
      </c>
      <c r="J1049" s="2">
        <f>'Budget Source'!H1049</f>
        <v>0</v>
      </c>
      <c r="K1049" s="2" t="str">
        <f t="shared" si="74"/>
        <v/>
      </c>
    </row>
    <row r="1050" spans="1:11" x14ac:dyDescent="0.35">
      <c r="A1050" s="45" t="str">
        <f>'Budget Source'!B1050</f>
        <v>62</v>
      </c>
      <c r="B1050" s="45" t="str">
        <f>'Budget Source'!C1050</f>
        <v>4</v>
      </c>
      <c r="C1050" s="45" t="str">
        <f>'Budget Source'!D1050</f>
        <v>6325</v>
      </c>
      <c r="D1050" s="45" t="str">
        <f>'Budget Source'!E1050</f>
        <v>0180</v>
      </c>
      <c r="E1050" s="45" t="str">
        <f t="shared" si="72"/>
        <v>8</v>
      </c>
      <c r="F1050" s="2" t="str">
        <f>'Budget Source'!F1050</f>
        <v/>
      </c>
      <c r="G1050" s="45" t="str">
        <f>IF('Budget Source'!G1050="Y",'Budget Source'!F1050&amp;'Budget Source'!C1050&amp;'Budget Source'!D1050,'Budget Source'!B1050&amp;'Budget Source'!C1050&amp;'Budget Source'!D1050)</f>
        <v>6246325</v>
      </c>
      <c r="H1050" s="45" t="str">
        <f t="shared" si="73"/>
        <v>62463250180</v>
      </c>
      <c r="I1050" s="47">
        <f>'Budget Source'!I1050</f>
        <v>0.4032</v>
      </c>
      <c r="J1050" s="2">
        <f>'Budget Source'!H1050</f>
        <v>1172237</v>
      </c>
      <c r="K1050" s="2" t="str">
        <f t="shared" si="74"/>
        <v/>
      </c>
    </row>
    <row r="1051" spans="1:11" x14ac:dyDescent="0.35">
      <c r="A1051" s="45" t="str">
        <f>'Budget Source'!B1051</f>
        <v>62</v>
      </c>
      <c r="B1051" s="45" t="str">
        <f>'Budget Source'!C1051</f>
        <v>4</v>
      </c>
      <c r="C1051" s="45" t="str">
        <f>'Budget Source'!D1051</f>
        <v>6325</v>
      </c>
      <c r="D1051" s="45" t="str">
        <f>'Budget Source'!E1051</f>
        <v>0186</v>
      </c>
      <c r="E1051" s="45" t="str">
        <f t="shared" si="72"/>
        <v>8</v>
      </c>
      <c r="F1051" s="2" t="str">
        <f>'Budget Source'!F1051</f>
        <v/>
      </c>
      <c r="G1051" s="45" t="str">
        <f>IF('Budget Source'!G1051="Y",'Budget Source'!F1051&amp;'Budget Source'!C1051&amp;'Budget Source'!D1051,'Budget Source'!B1051&amp;'Budget Source'!C1051&amp;'Budget Source'!D1051)</f>
        <v>6246325</v>
      </c>
      <c r="H1051" s="45" t="str">
        <f t="shared" si="73"/>
        <v>62463250186</v>
      </c>
      <c r="I1051" s="47">
        <f>'Budget Source'!I1051</f>
        <v>5.8299999999999998E-2</v>
      </c>
      <c r="J1051" s="2">
        <f>'Budget Source'!H1051</f>
        <v>169498</v>
      </c>
      <c r="K1051" s="2" t="str">
        <f t="shared" si="74"/>
        <v/>
      </c>
    </row>
    <row r="1052" spans="1:11" x14ac:dyDescent="0.35">
      <c r="A1052" s="45" t="str">
        <f>'Budget Source'!B1052</f>
        <v>62</v>
      </c>
      <c r="B1052" s="45" t="str">
        <f>'Budget Source'!C1052</f>
        <v>4</v>
      </c>
      <c r="C1052" s="45" t="str">
        <f>'Budget Source'!D1052</f>
        <v>6325</v>
      </c>
      <c r="D1052" s="45" t="str">
        <f>'Budget Source'!E1052</f>
        <v>3101</v>
      </c>
      <c r="E1052" s="45" t="str">
        <f t="shared" si="72"/>
        <v/>
      </c>
      <c r="F1052" s="2" t="str">
        <f>'Budget Source'!F1052</f>
        <v/>
      </c>
      <c r="G1052" s="45" t="str">
        <f>IF('Budget Source'!G1052="Y",'Budget Source'!F1052&amp;'Budget Source'!C1052&amp;'Budget Source'!D1052,'Budget Source'!B1052&amp;'Budget Source'!C1052&amp;'Budget Source'!D1052)</f>
        <v>6246325</v>
      </c>
      <c r="H1052" s="45" t="str">
        <f t="shared" si="73"/>
        <v>62463253101</v>
      </c>
      <c r="I1052" s="47">
        <f>'Budget Source'!I1052</f>
        <v>0</v>
      </c>
      <c r="J1052" s="2">
        <f>'Budget Source'!H1052</f>
        <v>0</v>
      </c>
      <c r="K1052" s="2" t="str">
        <f t="shared" si="74"/>
        <v/>
      </c>
    </row>
    <row r="1053" spans="1:11" x14ac:dyDescent="0.35">
      <c r="A1053" s="45" t="str">
        <f>'Budget Source'!B1053</f>
        <v>62</v>
      </c>
      <c r="B1053" s="45" t="str">
        <f>'Budget Source'!C1053</f>
        <v>4</v>
      </c>
      <c r="C1053" s="45" t="str">
        <f>'Budget Source'!D1053</f>
        <v>6325</v>
      </c>
      <c r="D1053" s="45" t="str">
        <f>'Budget Source'!E1053</f>
        <v>3300</v>
      </c>
      <c r="E1053" s="45" t="str">
        <f t="shared" si="72"/>
        <v/>
      </c>
      <c r="F1053" s="2" t="str">
        <f>'Budget Source'!F1053</f>
        <v/>
      </c>
      <c r="G1053" s="45" t="str">
        <f>IF('Budget Source'!G1053="Y",'Budget Source'!F1053&amp;'Budget Source'!C1053&amp;'Budget Source'!D1053,'Budget Source'!B1053&amp;'Budget Source'!C1053&amp;'Budget Source'!D1053)</f>
        <v>6246325</v>
      </c>
      <c r="H1053" s="45" t="str">
        <f t="shared" si="73"/>
        <v>62463253300</v>
      </c>
      <c r="I1053" s="47">
        <f>'Budget Source'!I1053</f>
        <v>0.72299999999999998</v>
      </c>
      <c r="J1053" s="2">
        <f>'Budget Source'!H1053</f>
        <v>2102002</v>
      </c>
      <c r="K1053" s="2" t="str">
        <f t="shared" si="74"/>
        <v/>
      </c>
    </row>
    <row r="1054" spans="1:11" x14ac:dyDescent="0.35">
      <c r="A1054" s="45" t="str">
        <f>'Budget Source'!B1054</f>
        <v>62</v>
      </c>
      <c r="B1054" s="45" t="str">
        <f>'Budget Source'!C1054</f>
        <v>4</v>
      </c>
      <c r="C1054" s="45" t="str">
        <f>'Budget Source'!D1054</f>
        <v>6340</v>
      </c>
      <c r="D1054" s="45" t="str">
        <f>'Budget Source'!E1054</f>
        <v>0022</v>
      </c>
      <c r="E1054" s="45" t="str">
        <f t="shared" si="72"/>
        <v/>
      </c>
      <c r="F1054" s="2" t="str">
        <f>'Budget Source'!F1054</f>
        <v/>
      </c>
      <c r="G1054" s="45" t="str">
        <f>IF('Budget Source'!G1054="Y",'Budget Source'!F1054&amp;'Budget Source'!C1054&amp;'Budget Source'!D1054,'Budget Source'!B1054&amp;'Budget Source'!C1054&amp;'Budget Source'!D1054)</f>
        <v>6246340</v>
      </c>
      <c r="H1054" s="45" t="str">
        <f t="shared" si="73"/>
        <v>62463400022</v>
      </c>
      <c r="I1054" s="47">
        <f>'Budget Source'!I1054</f>
        <v>0.41</v>
      </c>
      <c r="J1054" s="2">
        <f>'Budget Source'!H1054</f>
        <v>81715</v>
      </c>
      <c r="K1054" s="2" t="str">
        <f t="shared" si="74"/>
        <v/>
      </c>
    </row>
    <row r="1055" spans="1:11" x14ac:dyDescent="0.35">
      <c r="A1055" s="45" t="str">
        <f>'Budget Source'!B1055</f>
        <v>62</v>
      </c>
      <c r="B1055" s="45" t="str">
        <f>'Budget Source'!C1055</f>
        <v>4</v>
      </c>
      <c r="C1055" s="45" t="str">
        <f>'Budget Source'!D1055</f>
        <v>6340</v>
      </c>
      <c r="D1055" s="45" t="str">
        <f>'Budget Source'!E1055</f>
        <v>0180</v>
      </c>
      <c r="E1055" s="45" t="str">
        <f t="shared" si="72"/>
        <v>8</v>
      </c>
      <c r="F1055" s="2" t="str">
        <f>'Budget Source'!F1055</f>
        <v/>
      </c>
      <c r="G1055" s="45" t="str">
        <f>IF('Budget Source'!G1055="Y",'Budget Source'!F1055&amp;'Budget Source'!C1055&amp;'Budget Source'!D1055,'Budget Source'!B1055&amp;'Budget Source'!C1055&amp;'Budget Source'!D1055)</f>
        <v>6246340</v>
      </c>
      <c r="H1055" s="45" t="str">
        <f t="shared" si="73"/>
        <v>62463400180</v>
      </c>
      <c r="I1055" s="47">
        <f>'Budget Source'!I1055</f>
        <v>1.3210999999999999</v>
      </c>
      <c r="J1055" s="2">
        <f>'Budget Source'!H1055</f>
        <v>263302</v>
      </c>
      <c r="K1055" s="2" t="str">
        <f t="shared" si="74"/>
        <v/>
      </c>
    </row>
    <row r="1056" spans="1:11" x14ac:dyDescent="0.35">
      <c r="A1056" s="45" t="str">
        <f>'Budget Source'!B1056</f>
        <v>62</v>
      </c>
      <c r="B1056" s="45" t="str">
        <f>'Budget Source'!C1056</f>
        <v>4</v>
      </c>
      <c r="C1056" s="45" t="str">
        <f>'Budget Source'!D1056</f>
        <v>6340</v>
      </c>
      <c r="D1056" s="45" t="str">
        <f>'Budget Source'!E1056</f>
        <v>3101</v>
      </c>
      <c r="E1056" s="45" t="str">
        <f t="shared" si="72"/>
        <v/>
      </c>
      <c r="F1056" s="2" t="str">
        <f>'Budget Source'!F1056</f>
        <v/>
      </c>
      <c r="G1056" s="45" t="str">
        <f>IF('Budget Source'!G1056="Y",'Budget Source'!F1056&amp;'Budget Source'!C1056&amp;'Budget Source'!D1056,'Budget Source'!B1056&amp;'Budget Source'!C1056&amp;'Budget Source'!D1056)</f>
        <v>6246340</v>
      </c>
      <c r="H1056" s="45" t="str">
        <f t="shared" si="73"/>
        <v>62463403101</v>
      </c>
      <c r="I1056" s="47">
        <f>'Budget Source'!I1056</f>
        <v>0</v>
      </c>
      <c r="J1056" s="2">
        <f>'Budget Source'!H1056</f>
        <v>0</v>
      </c>
      <c r="K1056" s="2" t="str">
        <f t="shared" si="74"/>
        <v/>
      </c>
    </row>
    <row r="1057" spans="1:11" x14ac:dyDescent="0.35">
      <c r="A1057" s="45" t="str">
        <f>'Budget Source'!B1057</f>
        <v>62</v>
      </c>
      <c r="B1057" s="45" t="str">
        <f>'Budget Source'!C1057</f>
        <v>4</v>
      </c>
      <c r="C1057" s="45" t="str">
        <f>'Budget Source'!D1057</f>
        <v>6340</v>
      </c>
      <c r="D1057" s="45" t="str">
        <f>'Budget Source'!E1057</f>
        <v>3300</v>
      </c>
      <c r="E1057" s="45" t="str">
        <f t="shared" si="72"/>
        <v/>
      </c>
      <c r="F1057" s="2" t="str">
        <f>'Budget Source'!F1057</f>
        <v/>
      </c>
      <c r="G1057" s="45" t="str">
        <f>IF('Budget Source'!G1057="Y",'Budget Source'!F1057&amp;'Budget Source'!C1057&amp;'Budget Source'!D1057,'Budget Source'!B1057&amp;'Budget Source'!C1057&amp;'Budget Source'!D1057)</f>
        <v>6246340</v>
      </c>
      <c r="H1057" s="45" t="str">
        <f t="shared" si="73"/>
        <v>62463403300</v>
      </c>
      <c r="I1057" s="47">
        <f>'Budget Source'!I1057</f>
        <v>1.2734000000000001</v>
      </c>
      <c r="J1057" s="2">
        <f>'Budget Source'!H1057</f>
        <v>253795</v>
      </c>
      <c r="K1057" s="2" t="str">
        <f t="shared" si="74"/>
        <v/>
      </c>
    </row>
    <row r="1058" spans="1:11" x14ac:dyDescent="0.35">
      <c r="A1058" s="45" t="str">
        <f>'Budget Source'!B1058</f>
        <v>62</v>
      </c>
      <c r="B1058" s="45" t="str">
        <f>'Budget Source'!C1058</f>
        <v>4</v>
      </c>
      <c r="C1058" s="45" t="str">
        <f>'Budget Source'!D1058</f>
        <v>6350</v>
      </c>
      <c r="D1058" s="45" t="str">
        <f>'Budget Source'!E1058</f>
        <v>0061</v>
      </c>
      <c r="E1058" s="45" t="str">
        <f t="shared" si="72"/>
        <v/>
      </c>
      <c r="F1058" s="2" t="str">
        <f>'Budget Source'!F1058</f>
        <v/>
      </c>
      <c r="G1058" s="45" t="str">
        <f>IF('Budget Source'!G1058="Y",'Budget Source'!F1058&amp;'Budget Source'!C1058&amp;'Budget Source'!D1058,'Budget Source'!B1058&amp;'Budget Source'!C1058&amp;'Budget Source'!D1058)</f>
        <v>6246350</v>
      </c>
      <c r="H1058" s="45" t="str">
        <f t="shared" si="73"/>
        <v>62463500061</v>
      </c>
      <c r="I1058" s="47">
        <f>'Budget Source'!I1058</f>
        <v>0</v>
      </c>
      <c r="J1058" s="2">
        <f>'Budget Source'!H1058</f>
        <v>0</v>
      </c>
      <c r="K1058" s="2" t="str">
        <f t="shared" si="74"/>
        <v/>
      </c>
    </row>
    <row r="1059" spans="1:11" x14ac:dyDescent="0.35">
      <c r="A1059" s="45" t="str">
        <f>'Budget Source'!B1059</f>
        <v>62</v>
      </c>
      <c r="B1059" s="45" t="str">
        <f>'Budget Source'!C1059</f>
        <v>4</v>
      </c>
      <c r="C1059" s="45" t="str">
        <f>'Budget Source'!D1059</f>
        <v>6350</v>
      </c>
      <c r="D1059" s="45" t="str">
        <f>'Budget Source'!E1059</f>
        <v>0180</v>
      </c>
      <c r="E1059" s="45" t="str">
        <f t="shared" si="72"/>
        <v>8</v>
      </c>
      <c r="F1059" s="2" t="str">
        <f>'Budget Source'!F1059</f>
        <v/>
      </c>
      <c r="G1059" s="45" t="str">
        <f>IF('Budget Source'!G1059="Y",'Budget Source'!F1059&amp;'Budget Source'!C1059&amp;'Budget Source'!D1059,'Budget Source'!B1059&amp;'Budget Source'!C1059&amp;'Budget Source'!D1059)</f>
        <v>6246350</v>
      </c>
      <c r="H1059" s="45" t="str">
        <f t="shared" si="73"/>
        <v>62463500180</v>
      </c>
      <c r="I1059" s="47">
        <f>'Budget Source'!I1059</f>
        <v>0.59899999999999998</v>
      </c>
      <c r="J1059" s="2">
        <f>'Budget Source'!H1059</f>
        <v>2782404</v>
      </c>
      <c r="K1059" s="2" t="str">
        <f t="shared" si="74"/>
        <v/>
      </c>
    </row>
    <row r="1060" spans="1:11" x14ac:dyDescent="0.35">
      <c r="A1060" s="45" t="str">
        <f>'Budget Source'!B1060</f>
        <v>62</v>
      </c>
      <c r="B1060" s="45" t="str">
        <f>'Budget Source'!C1060</f>
        <v>4</v>
      </c>
      <c r="C1060" s="45" t="str">
        <f>'Budget Source'!D1060</f>
        <v>6350</v>
      </c>
      <c r="D1060" s="45" t="str">
        <f>'Budget Source'!E1060</f>
        <v>0186</v>
      </c>
      <c r="E1060" s="45" t="str">
        <f t="shared" si="72"/>
        <v>8</v>
      </c>
      <c r="F1060" s="2" t="str">
        <f>'Budget Source'!F1060</f>
        <v/>
      </c>
      <c r="G1060" s="45" t="str">
        <f>IF('Budget Source'!G1060="Y",'Budget Source'!F1060&amp;'Budget Source'!C1060&amp;'Budget Source'!D1060,'Budget Source'!B1060&amp;'Budget Source'!C1060&amp;'Budget Source'!D1060)</f>
        <v>6246350</v>
      </c>
      <c r="H1060" s="45" t="str">
        <f t="shared" si="73"/>
        <v>62463500186</v>
      </c>
      <c r="I1060" s="47">
        <f>'Budget Source'!I1060</f>
        <v>9.0800000000000006E-2</v>
      </c>
      <c r="J1060" s="2">
        <f>'Budget Source'!H1060</f>
        <v>421773</v>
      </c>
      <c r="K1060" s="2" t="str">
        <f t="shared" si="74"/>
        <v/>
      </c>
    </row>
    <row r="1061" spans="1:11" x14ac:dyDescent="0.35">
      <c r="A1061" s="45" t="str">
        <f>'Budget Source'!B1061</f>
        <v>62</v>
      </c>
      <c r="B1061" s="45" t="str">
        <f>'Budget Source'!C1061</f>
        <v>4</v>
      </c>
      <c r="C1061" s="45" t="str">
        <f>'Budget Source'!D1061</f>
        <v>6350</v>
      </c>
      <c r="D1061" s="45" t="str">
        <f>'Budget Source'!E1061</f>
        <v>3101</v>
      </c>
      <c r="E1061" s="45" t="str">
        <f t="shared" si="72"/>
        <v/>
      </c>
      <c r="F1061" s="2" t="str">
        <f>'Budget Source'!F1061</f>
        <v/>
      </c>
      <c r="G1061" s="45" t="str">
        <f>IF('Budget Source'!G1061="Y",'Budget Source'!F1061&amp;'Budget Source'!C1061&amp;'Budget Source'!D1061,'Budget Source'!B1061&amp;'Budget Source'!C1061&amp;'Budget Source'!D1061)</f>
        <v>6246350</v>
      </c>
      <c r="H1061" s="45" t="str">
        <f t="shared" si="73"/>
        <v>62463503101</v>
      </c>
      <c r="I1061" s="47">
        <f>'Budget Source'!I1061</f>
        <v>0</v>
      </c>
      <c r="J1061" s="2">
        <f>'Budget Source'!H1061</f>
        <v>0</v>
      </c>
      <c r="K1061" s="2" t="str">
        <f t="shared" si="74"/>
        <v/>
      </c>
    </row>
    <row r="1062" spans="1:11" x14ac:dyDescent="0.35">
      <c r="A1062" s="45" t="str">
        <f>'Budget Source'!B1062</f>
        <v>62</v>
      </c>
      <c r="B1062" s="45" t="str">
        <f>'Budget Source'!C1062</f>
        <v>4</v>
      </c>
      <c r="C1062" s="45" t="str">
        <f>'Budget Source'!D1062</f>
        <v>6350</v>
      </c>
      <c r="D1062" s="45" t="str">
        <f>'Budget Source'!E1062</f>
        <v>3300</v>
      </c>
      <c r="E1062" s="45" t="str">
        <f t="shared" si="72"/>
        <v/>
      </c>
      <c r="F1062" s="2" t="str">
        <f>'Budget Source'!F1062</f>
        <v/>
      </c>
      <c r="G1062" s="45" t="str">
        <f>IF('Budget Source'!G1062="Y",'Budget Source'!F1062&amp;'Budget Source'!C1062&amp;'Budget Source'!D1062,'Budget Source'!B1062&amp;'Budget Source'!C1062&amp;'Budget Source'!D1062)</f>
        <v>6246350</v>
      </c>
      <c r="H1062" s="45" t="str">
        <f t="shared" si="73"/>
        <v>62463503300</v>
      </c>
      <c r="I1062" s="47">
        <f>'Budget Source'!I1062</f>
        <v>0.43740000000000001</v>
      </c>
      <c r="J1062" s="2">
        <f>'Budget Source'!H1062</f>
        <v>2031758</v>
      </c>
      <c r="K1062" s="2" t="str">
        <f t="shared" si="74"/>
        <v/>
      </c>
    </row>
    <row r="1063" spans="1:11" x14ac:dyDescent="0.35">
      <c r="A1063" s="45" t="str">
        <f>'Budget Source'!B1063</f>
        <v>63</v>
      </c>
      <c r="B1063" s="45" t="str">
        <f>'Budget Source'!C1063</f>
        <v>4</v>
      </c>
      <c r="C1063" s="45" t="str">
        <f>'Budget Source'!D1063</f>
        <v>6445</v>
      </c>
      <c r="D1063" s="45" t="str">
        <f>'Budget Source'!E1063</f>
        <v>0061</v>
      </c>
      <c r="E1063" s="45" t="str">
        <f t="shared" si="72"/>
        <v/>
      </c>
      <c r="F1063" s="2" t="str">
        <f>'Budget Source'!F1063</f>
        <v/>
      </c>
      <c r="G1063" s="45" t="str">
        <f>IF('Budget Source'!G1063="Y",'Budget Source'!F1063&amp;'Budget Source'!C1063&amp;'Budget Source'!D1063,'Budget Source'!B1063&amp;'Budget Source'!C1063&amp;'Budget Source'!D1063)</f>
        <v>6346445</v>
      </c>
      <c r="H1063" s="45" t="str">
        <f t="shared" si="73"/>
        <v>63464450061</v>
      </c>
      <c r="I1063" s="47">
        <f>'Budget Source'!I1063</f>
        <v>0</v>
      </c>
      <c r="J1063" s="2">
        <f>'Budget Source'!H1063</f>
        <v>0</v>
      </c>
      <c r="K1063" s="2" t="str">
        <f t="shared" si="74"/>
        <v/>
      </c>
    </row>
    <row r="1064" spans="1:11" x14ac:dyDescent="0.35">
      <c r="A1064" s="45" t="str">
        <f>'Budget Source'!B1064</f>
        <v>63</v>
      </c>
      <c r="B1064" s="45" t="str">
        <f>'Budget Source'!C1064</f>
        <v>4</v>
      </c>
      <c r="C1064" s="45" t="str">
        <f>'Budget Source'!D1064</f>
        <v>6445</v>
      </c>
      <c r="D1064" s="45" t="str">
        <f>'Budget Source'!E1064</f>
        <v>0180</v>
      </c>
      <c r="E1064" s="45" t="str">
        <f t="shared" si="72"/>
        <v>8</v>
      </c>
      <c r="F1064" s="2" t="str">
        <f>'Budget Source'!F1064</f>
        <v/>
      </c>
      <c r="G1064" s="45" t="str">
        <f>IF('Budget Source'!G1064="Y",'Budget Source'!F1064&amp;'Budget Source'!C1064&amp;'Budget Source'!D1064,'Budget Source'!B1064&amp;'Budget Source'!C1064&amp;'Budget Source'!D1064)</f>
        <v>6346445</v>
      </c>
      <c r="H1064" s="45" t="str">
        <f t="shared" si="73"/>
        <v>63464450180</v>
      </c>
      <c r="I1064" s="47">
        <f>'Budget Source'!I1064</f>
        <v>0.15329999999999999</v>
      </c>
      <c r="J1064" s="2">
        <f>'Budget Source'!H1064</f>
        <v>1096468</v>
      </c>
      <c r="K1064" s="2" t="str">
        <f t="shared" si="74"/>
        <v/>
      </c>
    </row>
    <row r="1065" spans="1:11" x14ac:dyDescent="0.35">
      <c r="A1065" s="45" t="str">
        <f>'Budget Source'!B1065</f>
        <v>63</v>
      </c>
      <c r="B1065" s="45" t="str">
        <f>'Budget Source'!C1065</f>
        <v>4</v>
      </c>
      <c r="C1065" s="45" t="str">
        <f>'Budget Source'!D1065</f>
        <v>6445</v>
      </c>
      <c r="D1065" s="45" t="str">
        <f>'Budget Source'!E1065</f>
        <v>3101</v>
      </c>
      <c r="E1065" s="45" t="str">
        <f t="shared" si="72"/>
        <v/>
      </c>
      <c r="F1065" s="2" t="str">
        <f>'Budget Source'!F1065</f>
        <v/>
      </c>
      <c r="G1065" s="45" t="str">
        <f>IF('Budget Source'!G1065="Y",'Budget Source'!F1065&amp;'Budget Source'!C1065&amp;'Budget Source'!D1065,'Budget Source'!B1065&amp;'Budget Source'!C1065&amp;'Budget Source'!D1065)</f>
        <v>6346445</v>
      </c>
      <c r="H1065" s="45" t="str">
        <f t="shared" si="73"/>
        <v>63464453101</v>
      </c>
      <c r="I1065" s="47">
        <f>'Budget Source'!I1065</f>
        <v>0</v>
      </c>
      <c r="J1065" s="2">
        <f>'Budget Source'!H1065</f>
        <v>0</v>
      </c>
      <c r="K1065" s="2" t="str">
        <f t="shared" si="74"/>
        <v/>
      </c>
    </row>
    <row r="1066" spans="1:11" x14ac:dyDescent="0.35">
      <c r="A1066" s="45" t="str">
        <f>'Budget Source'!B1066</f>
        <v>63</v>
      </c>
      <c r="B1066" s="45" t="str">
        <f>'Budget Source'!C1066</f>
        <v>4</v>
      </c>
      <c r="C1066" s="45" t="str">
        <f>'Budget Source'!D1066</f>
        <v>6445</v>
      </c>
      <c r="D1066" s="45" t="str">
        <f>'Budget Source'!E1066</f>
        <v>3300</v>
      </c>
      <c r="E1066" s="45" t="str">
        <f t="shared" si="72"/>
        <v/>
      </c>
      <c r="F1066" s="2" t="str">
        <f>'Budget Source'!F1066</f>
        <v/>
      </c>
      <c r="G1066" s="45" t="str">
        <f>IF('Budget Source'!G1066="Y",'Budget Source'!F1066&amp;'Budget Source'!C1066&amp;'Budget Source'!D1066,'Budget Source'!B1066&amp;'Budget Source'!C1066&amp;'Budget Source'!D1066)</f>
        <v>6346445</v>
      </c>
      <c r="H1066" s="45" t="str">
        <f t="shared" si="73"/>
        <v>63464453300</v>
      </c>
      <c r="I1066" s="47">
        <f>'Budget Source'!I1066</f>
        <v>0.96889999999999998</v>
      </c>
      <c r="J1066" s="2">
        <f>'Budget Source'!H1066</f>
        <v>6929995</v>
      </c>
      <c r="K1066" s="2" t="str">
        <f t="shared" si="74"/>
        <v/>
      </c>
    </row>
    <row r="1067" spans="1:11" x14ac:dyDescent="0.35">
      <c r="A1067" s="45" t="str">
        <f>'Budget Source'!B1067</f>
        <v>64</v>
      </c>
      <c r="B1067" s="45" t="str">
        <f>'Budget Source'!C1067</f>
        <v>4</v>
      </c>
      <c r="C1067" s="45" t="str">
        <f>'Budget Source'!D1067</f>
        <v>4925</v>
      </c>
      <c r="D1067" s="45" t="str">
        <f>'Budget Source'!E1067</f>
        <v>0061</v>
      </c>
      <c r="E1067" s="45" t="str">
        <f t="shared" si="72"/>
        <v/>
      </c>
      <c r="F1067" s="2" t="str">
        <f>'Budget Source'!F1067</f>
        <v>46</v>
      </c>
      <c r="G1067" s="45" t="str">
        <f>IF('Budget Source'!G1067="Y",'Budget Source'!F1067&amp;'Budget Source'!C1067&amp;'Budget Source'!D1067,'Budget Source'!B1067&amp;'Budget Source'!C1067&amp;'Budget Source'!D1067)</f>
        <v>4644925</v>
      </c>
      <c r="H1067" s="45" t="str">
        <f t="shared" si="73"/>
        <v>46449250061</v>
      </c>
      <c r="I1067" s="47">
        <f>'Budget Source'!I1067</f>
        <v>0</v>
      </c>
      <c r="J1067" s="2">
        <f>'Budget Source'!H1067</f>
        <v>0</v>
      </c>
      <c r="K1067" s="2" t="str">
        <f t="shared" si="74"/>
        <v/>
      </c>
    </row>
    <row r="1068" spans="1:11" x14ac:dyDescent="0.35">
      <c r="A1068" s="45" t="str">
        <f>'Budget Source'!B1068</f>
        <v>64</v>
      </c>
      <c r="B1068" s="45" t="str">
        <f>'Budget Source'!C1068</f>
        <v>4</v>
      </c>
      <c r="C1068" s="45" t="str">
        <f>'Budget Source'!D1068</f>
        <v>4925</v>
      </c>
      <c r="D1068" s="45" t="str">
        <f>'Budget Source'!E1068</f>
        <v>0180</v>
      </c>
      <c r="E1068" s="45" t="str">
        <f t="shared" si="72"/>
        <v>8</v>
      </c>
      <c r="F1068" s="2" t="str">
        <f>'Budget Source'!F1068</f>
        <v>46</v>
      </c>
      <c r="G1068" s="45" t="str">
        <f>IF('Budget Source'!G1068="Y",'Budget Source'!F1068&amp;'Budget Source'!C1068&amp;'Budget Source'!D1068,'Budget Source'!B1068&amp;'Budget Source'!C1068&amp;'Budget Source'!D1068)</f>
        <v>4644925</v>
      </c>
      <c r="H1068" s="45" t="str">
        <f t="shared" si="73"/>
        <v>46449250180</v>
      </c>
      <c r="I1068" s="47">
        <f>'Budget Source'!I1068</f>
        <v>0.41020000000000001</v>
      </c>
      <c r="J1068" s="2">
        <f>'Budget Source'!H1068</f>
        <v>1328026</v>
      </c>
      <c r="K1068" s="2" t="str">
        <f t="shared" si="74"/>
        <v/>
      </c>
    </row>
    <row r="1069" spans="1:11" x14ac:dyDescent="0.35">
      <c r="A1069" s="45" t="str">
        <f>'Budget Source'!B1069</f>
        <v>64</v>
      </c>
      <c r="B1069" s="45" t="str">
        <f>'Budget Source'!C1069</f>
        <v>4</v>
      </c>
      <c r="C1069" s="45" t="str">
        <f>'Budget Source'!D1069</f>
        <v>4925</v>
      </c>
      <c r="D1069" s="45" t="str">
        <f>'Budget Source'!E1069</f>
        <v>0186</v>
      </c>
      <c r="E1069" s="45" t="str">
        <f t="shared" si="72"/>
        <v>8</v>
      </c>
      <c r="F1069" s="2" t="str">
        <f>'Budget Source'!F1069</f>
        <v>46</v>
      </c>
      <c r="G1069" s="45" t="str">
        <f>IF('Budget Source'!G1069="Y",'Budget Source'!F1069&amp;'Budget Source'!C1069&amp;'Budget Source'!D1069,'Budget Source'!B1069&amp;'Budget Source'!C1069&amp;'Budget Source'!D1069)</f>
        <v>4644925</v>
      </c>
      <c r="H1069" s="45" t="str">
        <f t="shared" si="73"/>
        <v>46449250186</v>
      </c>
      <c r="I1069" s="47">
        <f>'Budget Source'!I1069</f>
        <v>2.2599999999999999E-2</v>
      </c>
      <c r="J1069" s="2">
        <f>'Budget Source'!H1069</f>
        <v>73168</v>
      </c>
      <c r="K1069" s="2" t="str">
        <f t="shared" si="74"/>
        <v/>
      </c>
    </row>
    <row r="1070" spans="1:11" x14ac:dyDescent="0.35">
      <c r="A1070" s="45" t="str">
        <f>'Budget Source'!B1070</f>
        <v>64</v>
      </c>
      <c r="B1070" s="45" t="str">
        <f>'Budget Source'!C1070</f>
        <v>4</v>
      </c>
      <c r="C1070" s="45" t="str">
        <f>'Budget Source'!D1070</f>
        <v>4925</v>
      </c>
      <c r="D1070" s="45" t="str">
        <f>'Budget Source'!E1070</f>
        <v>3101</v>
      </c>
      <c r="E1070" s="45" t="str">
        <f t="shared" si="72"/>
        <v/>
      </c>
      <c r="F1070" s="2" t="str">
        <f>'Budget Source'!F1070</f>
        <v>46</v>
      </c>
      <c r="G1070" s="45" t="str">
        <f>IF('Budget Source'!G1070="Y",'Budget Source'!F1070&amp;'Budget Source'!C1070&amp;'Budget Source'!D1070,'Budget Source'!B1070&amp;'Budget Source'!C1070&amp;'Budget Source'!D1070)</f>
        <v>4644925</v>
      </c>
      <c r="H1070" s="45" t="str">
        <f t="shared" si="73"/>
        <v>46449253101</v>
      </c>
      <c r="I1070" s="47">
        <f>'Budget Source'!I1070</f>
        <v>0</v>
      </c>
      <c r="J1070" s="2">
        <f>'Budget Source'!H1070</f>
        <v>0</v>
      </c>
      <c r="K1070" s="2" t="str">
        <f t="shared" si="74"/>
        <v/>
      </c>
    </row>
    <row r="1071" spans="1:11" x14ac:dyDescent="0.35">
      <c r="A1071" s="45" t="str">
        <f>'Budget Source'!B1071</f>
        <v>64</v>
      </c>
      <c r="B1071" s="45" t="str">
        <f>'Budget Source'!C1071</f>
        <v>4</v>
      </c>
      <c r="C1071" s="45" t="str">
        <f>'Budget Source'!D1071</f>
        <v>4925</v>
      </c>
      <c r="D1071" s="45" t="str">
        <f>'Budget Source'!E1071</f>
        <v>3300</v>
      </c>
      <c r="E1071" s="45" t="str">
        <f t="shared" si="72"/>
        <v/>
      </c>
      <c r="F1071" s="2" t="str">
        <f>'Budget Source'!F1071</f>
        <v>46</v>
      </c>
      <c r="G1071" s="45" t="str">
        <f>IF('Budget Source'!G1071="Y",'Budget Source'!F1071&amp;'Budget Source'!C1071&amp;'Budget Source'!D1071,'Budget Source'!B1071&amp;'Budget Source'!C1071&amp;'Budget Source'!D1071)</f>
        <v>4644925</v>
      </c>
      <c r="H1071" s="45" t="str">
        <f t="shared" si="73"/>
        <v>46449253300</v>
      </c>
      <c r="I1071" s="47">
        <f>'Budget Source'!I1071</f>
        <v>0.3896</v>
      </c>
      <c r="J1071" s="2">
        <f>'Budget Source'!H1071</f>
        <v>1261333</v>
      </c>
      <c r="K1071" s="2" t="str">
        <f t="shared" si="74"/>
        <v/>
      </c>
    </row>
    <row r="1072" spans="1:11" x14ac:dyDescent="0.35">
      <c r="A1072" s="45" t="str">
        <f>'Budget Source'!B1072</f>
        <v>64</v>
      </c>
      <c r="B1072" s="45" t="str">
        <f>'Budget Source'!C1072</f>
        <v>4</v>
      </c>
      <c r="C1072" s="45" t="str">
        <f>'Budget Source'!D1072</f>
        <v>6460</v>
      </c>
      <c r="D1072" s="45" t="str">
        <f>'Budget Source'!E1072</f>
        <v>0022</v>
      </c>
      <c r="E1072" s="45" t="str">
        <f t="shared" si="72"/>
        <v/>
      </c>
      <c r="F1072" s="2" t="str">
        <f>'Budget Source'!F1072</f>
        <v/>
      </c>
      <c r="G1072" s="45" t="str">
        <f>IF('Budget Source'!G1072="Y",'Budget Source'!F1072&amp;'Budget Source'!C1072&amp;'Budget Source'!D1072,'Budget Source'!B1072&amp;'Budget Source'!C1072&amp;'Budget Source'!D1072)</f>
        <v>6446460</v>
      </c>
      <c r="H1072" s="45" t="str">
        <f t="shared" si="73"/>
        <v>64464600022</v>
      </c>
      <c r="I1072" s="47">
        <f>'Budget Source'!I1072</f>
        <v>0.20910000000000001</v>
      </c>
      <c r="J1072" s="2">
        <f>'Budget Source'!H1072</f>
        <v>718454</v>
      </c>
      <c r="K1072" s="2" t="str">
        <f t="shared" si="74"/>
        <v/>
      </c>
    </row>
    <row r="1073" spans="1:11" x14ac:dyDescent="0.35">
      <c r="A1073" s="45" t="str">
        <f>'Budget Source'!B1073</f>
        <v>64</v>
      </c>
      <c r="B1073" s="45" t="str">
        <f>'Budget Source'!C1073</f>
        <v>4</v>
      </c>
      <c r="C1073" s="45" t="str">
        <f>'Budget Source'!D1073</f>
        <v>6460</v>
      </c>
      <c r="D1073" s="45" t="str">
        <f>'Budget Source'!E1073</f>
        <v>0180</v>
      </c>
      <c r="E1073" s="45" t="str">
        <f t="shared" si="72"/>
        <v>8</v>
      </c>
      <c r="F1073" s="2" t="str">
        <f>'Budget Source'!F1073</f>
        <v/>
      </c>
      <c r="G1073" s="45" t="str">
        <f>IF('Budget Source'!G1073="Y",'Budget Source'!F1073&amp;'Budget Source'!C1073&amp;'Budget Source'!D1073,'Budget Source'!B1073&amp;'Budget Source'!C1073&amp;'Budget Source'!D1073)</f>
        <v>6446460</v>
      </c>
      <c r="H1073" s="45" t="str">
        <f t="shared" si="73"/>
        <v>64464600180</v>
      </c>
      <c r="I1073" s="47">
        <f>'Budget Source'!I1073</f>
        <v>0.78900000000000003</v>
      </c>
      <c r="J1073" s="2">
        <f>'Budget Source'!H1073</f>
        <v>2689529</v>
      </c>
      <c r="K1073" s="2" t="str">
        <f t="shared" si="74"/>
        <v/>
      </c>
    </row>
    <row r="1074" spans="1:11" x14ac:dyDescent="0.35">
      <c r="A1074" s="45" t="str">
        <f>'Budget Source'!B1074</f>
        <v>64</v>
      </c>
      <c r="B1074" s="45" t="str">
        <f>'Budget Source'!C1074</f>
        <v>4</v>
      </c>
      <c r="C1074" s="45" t="str">
        <f>'Budget Source'!D1074</f>
        <v>6460</v>
      </c>
      <c r="D1074" s="45" t="str">
        <f>'Budget Source'!E1074</f>
        <v>0186</v>
      </c>
      <c r="E1074" s="45" t="str">
        <f t="shared" si="72"/>
        <v>8</v>
      </c>
      <c r="F1074" s="2" t="str">
        <f>'Budget Source'!F1074</f>
        <v/>
      </c>
      <c r="G1074" s="45" t="str">
        <f>IF('Budget Source'!G1074="Y",'Budget Source'!F1074&amp;'Budget Source'!C1074&amp;'Budget Source'!D1074,'Budget Source'!B1074&amp;'Budget Source'!C1074&amp;'Budget Source'!D1074)</f>
        <v>6446460</v>
      </c>
      <c r="H1074" s="45" t="str">
        <f t="shared" si="73"/>
        <v>64464600186</v>
      </c>
      <c r="I1074" s="47">
        <f>'Budget Source'!I1074</f>
        <v>0</v>
      </c>
      <c r="J1074" s="2">
        <f>'Budget Source'!H1074</f>
        <v>0</v>
      </c>
      <c r="K1074" s="2" t="str">
        <f t="shared" si="74"/>
        <v/>
      </c>
    </row>
    <row r="1075" spans="1:11" x14ac:dyDescent="0.35">
      <c r="A1075" s="45" t="str">
        <f>'Budget Source'!B1075</f>
        <v>64</v>
      </c>
      <c r="B1075" s="45" t="str">
        <f>'Budget Source'!C1075</f>
        <v>4</v>
      </c>
      <c r="C1075" s="45" t="str">
        <f>'Budget Source'!D1075</f>
        <v>6460</v>
      </c>
      <c r="D1075" s="45" t="str">
        <f>'Budget Source'!E1075</f>
        <v>3101</v>
      </c>
      <c r="E1075" s="45" t="str">
        <f t="shared" si="72"/>
        <v/>
      </c>
      <c r="F1075" s="2" t="str">
        <f>'Budget Source'!F1075</f>
        <v/>
      </c>
      <c r="G1075" s="45" t="str">
        <f>IF('Budget Source'!G1075="Y",'Budget Source'!F1075&amp;'Budget Source'!C1075&amp;'Budget Source'!D1075,'Budget Source'!B1075&amp;'Budget Source'!C1075&amp;'Budget Source'!D1075)</f>
        <v>6446460</v>
      </c>
      <c r="H1075" s="45" t="str">
        <f t="shared" si="73"/>
        <v>64464603101</v>
      </c>
      <c r="I1075" s="47">
        <f>'Budget Source'!I1075</f>
        <v>0</v>
      </c>
      <c r="J1075" s="2">
        <f>'Budget Source'!H1075</f>
        <v>0</v>
      </c>
      <c r="K1075" s="2" t="str">
        <f t="shared" si="74"/>
        <v/>
      </c>
    </row>
    <row r="1076" spans="1:11" x14ac:dyDescent="0.35">
      <c r="A1076" s="45" t="str">
        <f>'Budget Source'!B1076</f>
        <v>64</v>
      </c>
      <c r="B1076" s="45" t="str">
        <f>'Budget Source'!C1076</f>
        <v>4</v>
      </c>
      <c r="C1076" s="45" t="str">
        <f>'Budget Source'!D1076</f>
        <v>6460</v>
      </c>
      <c r="D1076" s="45" t="str">
        <f>'Budget Source'!E1076</f>
        <v>3300</v>
      </c>
      <c r="E1076" s="45" t="str">
        <f t="shared" si="72"/>
        <v/>
      </c>
      <c r="F1076" s="2" t="str">
        <f>'Budget Source'!F1076</f>
        <v/>
      </c>
      <c r="G1076" s="45" t="str">
        <f>IF('Budget Source'!G1076="Y",'Budget Source'!F1076&amp;'Budget Source'!C1076&amp;'Budget Source'!D1076,'Budget Source'!B1076&amp;'Budget Source'!C1076&amp;'Budget Source'!D1076)</f>
        <v>6446460</v>
      </c>
      <c r="H1076" s="45" t="str">
        <f t="shared" si="73"/>
        <v>64464603300</v>
      </c>
      <c r="I1076" s="47">
        <f>'Budget Source'!I1076</f>
        <v>0.4869</v>
      </c>
      <c r="J1076" s="2">
        <f>'Budget Source'!H1076</f>
        <v>1659736</v>
      </c>
      <c r="K1076" s="2" t="str">
        <f t="shared" si="74"/>
        <v/>
      </c>
    </row>
    <row r="1077" spans="1:11" x14ac:dyDescent="0.35">
      <c r="A1077" s="45" t="str">
        <f>'Budget Source'!B1077</f>
        <v>64</v>
      </c>
      <c r="B1077" s="45" t="str">
        <f>'Budget Source'!C1077</f>
        <v>4</v>
      </c>
      <c r="C1077" s="45" t="str">
        <f>'Budget Source'!D1077</f>
        <v>6470</v>
      </c>
      <c r="D1077" s="45" t="str">
        <f>'Budget Source'!E1077</f>
        <v>0022</v>
      </c>
      <c r="E1077" s="45" t="str">
        <f t="shared" si="72"/>
        <v/>
      </c>
      <c r="F1077" s="2" t="str">
        <f>'Budget Source'!F1077</f>
        <v/>
      </c>
      <c r="G1077" s="45" t="str">
        <f>IF('Budget Source'!G1077="Y",'Budget Source'!F1077&amp;'Budget Source'!C1077&amp;'Budget Source'!D1077,'Budget Source'!B1077&amp;'Budget Source'!C1077&amp;'Budget Source'!D1077)</f>
        <v>6446470</v>
      </c>
      <c r="H1077" s="45" t="str">
        <f t="shared" si="73"/>
        <v>64464700022</v>
      </c>
      <c r="I1077" s="47">
        <f>'Budget Source'!I1077</f>
        <v>0.21829999999999999</v>
      </c>
      <c r="J1077" s="2">
        <f>'Budget Source'!H1077</f>
        <v>8358163</v>
      </c>
      <c r="K1077" s="2" t="str">
        <f t="shared" si="74"/>
        <v/>
      </c>
    </row>
    <row r="1078" spans="1:11" x14ac:dyDescent="0.35">
      <c r="A1078" s="45" t="str">
        <f>'Budget Source'!B1078</f>
        <v>64</v>
      </c>
      <c r="B1078" s="45" t="str">
        <f>'Budget Source'!C1078</f>
        <v>4</v>
      </c>
      <c r="C1078" s="45" t="str">
        <f>'Budget Source'!D1078</f>
        <v>6470</v>
      </c>
      <c r="D1078" s="45" t="str">
        <f>'Budget Source'!E1078</f>
        <v>0180</v>
      </c>
      <c r="E1078" s="45" t="str">
        <f t="shared" si="72"/>
        <v>8</v>
      </c>
      <c r="F1078" s="2" t="str">
        <f>'Budget Source'!F1078</f>
        <v/>
      </c>
      <c r="G1078" s="45" t="str">
        <f>IF('Budget Source'!G1078="Y",'Budget Source'!F1078&amp;'Budget Source'!C1078&amp;'Budget Source'!D1078,'Budget Source'!B1078&amp;'Budget Source'!C1078&amp;'Budget Source'!D1078)</f>
        <v>6446470</v>
      </c>
      <c r="H1078" s="45" t="str">
        <f t="shared" si="73"/>
        <v>64464700180</v>
      </c>
      <c r="I1078" s="47">
        <f>'Budget Source'!I1078</f>
        <v>0.34</v>
      </c>
      <c r="J1078" s="2">
        <f>'Budget Source'!H1078</f>
        <v>11981911</v>
      </c>
      <c r="K1078" s="2" t="str">
        <f t="shared" si="74"/>
        <v/>
      </c>
    </row>
    <row r="1079" spans="1:11" x14ac:dyDescent="0.35">
      <c r="A1079" s="45" t="str">
        <f>'Budget Source'!B1079</f>
        <v>64</v>
      </c>
      <c r="B1079" s="45" t="str">
        <f>'Budget Source'!C1079</f>
        <v>4</v>
      </c>
      <c r="C1079" s="45" t="str">
        <f>'Budget Source'!D1079</f>
        <v>6470</v>
      </c>
      <c r="D1079" s="45" t="str">
        <f>'Budget Source'!E1079</f>
        <v>3101</v>
      </c>
      <c r="E1079" s="45" t="str">
        <f t="shared" si="72"/>
        <v/>
      </c>
      <c r="F1079" s="2" t="str">
        <f>'Budget Source'!F1079</f>
        <v/>
      </c>
      <c r="G1079" s="45" t="str">
        <f>IF('Budget Source'!G1079="Y",'Budget Source'!F1079&amp;'Budget Source'!C1079&amp;'Budget Source'!D1079,'Budget Source'!B1079&amp;'Budget Source'!C1079&amp;'Budget Source'!D1079)</f>
        <v>6446470</v>
      </c>
      <c r="H1079" s="45" t="str">
        <f t="shared" si="73"/>
        <v>64464703101</v>
      </c>
      <c r="I1079" s="47">
        <f>'Budget Source'!I1079</f>
        <v>0</v>
      </c>
      <c r="J1079" s="2">
        <f>'Budget Source'!H1079</f>
        <v>0</v>
      </c>
      <c r="K1079" s="2" t="str">
        <f t="shared" si="74"/>
        <v/>
      </c>
    </row>
    <row r="1080" spans="1:11" x14ac:dyDescent="0.35">
      <c r="A1080" s="45" t="str">
        <f>'Budget Source'!B1080</f>
        <v>64</v>
      </c>
      <c r="B1080" s="45" t="str">
        <f>'Budget Source'!C1080</f>
        <v>4</v>
      </c>
      <c r="C1080" s="45" t="str">
        <f>'Budget Source'!D1080</f>
        <v>6470</v>
      </c>
      <c r="D1080" s="45" t="str">
        <f>'Budget Source'!E1080</f>
        <v>3300</v>
      </c>
      <c r="E1080" s="45" t="str">
        <f t="shared" si="72"/>
        <v/>
      </c>
      <c r="F1080" s="2" t="str">
        <f>'Budget Source'!F1080</f>
        <v/>
      </c>
      <c r="G1080" s="45" t="str">
        <f>IF('Budget Source'!G1080="Y",'Budget Source'!F1080&amp;'Budget Source'!C1080&amp;'Budget Source'!D1080,'Budget Source'!B1080&amp;'Budget Source'!C1080&amp;'Budget Source'!D1080)</f>
        <v>6446470</v>
      </c>
      <c r="H1080" s="45" t="str">
        <f t="shared" si="73"/>
        <v>64464703300</v>
      </c>
      <c r="I1080" s="47">
        <f>'Budget Source'!I1080</f>
        <v>0.4914</v>
      </c>
      <c r="J1080" s="2">
        <f>'Budget Source'!H1080</f>
        <v>17317386</v>
      </c>
      <c r="K1080" s="2" t="str">
        <f t="shared" si="74"/>
        <v/>
      </c>
    </row>
    <row r="1081" spans="1:11" x14ac:dyDescent="0.35">
      <c r="A1081" s="45" t="str">
        <f>'Budget Source'!B1081</f>
        <v>64</v>
      </c>
      <c r="B1081" s="45" t="str">
        <f>'Budget Source'!C1081</f>
        <v>4</v>
      </c>
      <c r="C1081" s="45" t="str">
        <f>'Budget Source'!D1081</f>
        <v>6510</v>
      </c>
      <c r="D1081" s="45" t="str">
        <f>'Budget Source'!E1081</f>
        <v>0061</v>
      </c>
      <c r="E1081" s="45" t="str">
        <f t="shared" si="72"/>
        <v/>
      </c>
      <c r="F1081" s="2" t="str">
        <f>'Budget Source'!F1081</f>
        <v/>
      </c>
      <c r="G1081" s="45" t="str">
        <f>IF('Budget Source'!G1081="Y",'Budget Source'!F1081&amp;'Budget Source'!C1081&amp;'Budget Source'!D1081,'Budget Source'!B1081&amp;'Budget Source'!C1081&amp;'Budget Source'!D1081)</f>
        <v>6446510</v>
      </c>
      <c r="H1081" s="45" t="str">
        <f t="shared" si="73"/>
        <v>64465100061</v>
      </c>
      <c r="I1081" s="47">
        <f>'Budget Source'!I1081</f>
        <v>0</v>
      </c>
      <c r="J1081" s="2">
        <f>'Budget Source'!H1081</f>
        <v>0</v>
      </c>
      <c r="K1081" s="2" t="str">
        <f t="shared" si="74"/>
        <v/>
      </c>
    </row>
    <row r="1082" spans="1:11" x14ac:dyDescent="0.35">
      <c r="A1082" s="45" t="str">
        <f>'Budget Source'!B1082</f>
        <v>64</v>
      </c>
      <c r="B1082" s="45" t="str">
        <f>'Budget Source'!C1082</f>
        <v>4</v>
      </c>
      <c r="C1082" s="45" t="str">
        <f>'Budget Source'!D1082</f>
        <v>6510</v>
      </c>
      <c r="D1082" s="45" t="str">
        <f>'Budget Source'!E1082</f>
        <v>0180</v>
      </c>
      <c r="E1082" s="45" t="str">
        <f t="shared" si="72"/>
        <v>8</v>
      </c>
      <c r="F1082" s="2" t="str">
        <f>'Budget Source'!F1082</f>
        <v/>
      </c>
      <c r="G1082" s="45" t="str">
        <f>IF('Budget Source'!G1082="Y",'Budget Source'!F1082&amp;'Budget Source'!C1082&amp;'Budget Source'!D1082,'Budget Source'!B1082&amp;'Budget Source'!C1082&amp;'Budget Source'!D1082)</f>
        <v>6446510</v>
      </c>
      <c r="H1082" s="45" t="str">
        <f t="shared" si="73"/>
        <v>64465100180</v>
      </c>
      <c r="I1082" s="47">
        <f>'Budget Source'!I1082</f>
        <v>0.53859999999999997</v>
      </c>
      <c r="J1082" s="2">
        <f>'Budget Source'!H1082</f>
        <v>7594467</v>
      </c>
      <c r="K1082" s="2" t="str">
        <f t="shared" si="74"/>
        <v/>
      </c>
    </row>
    <row r="1083" spans="1:11" x14ac:dyDescent="0.35">
      <c r="A1083" s="45" t="str">
        <f>'Budget Source'!B1083</f>
        <v>64</v>
      </c>
      <c r="B1083" s="45" t="str">
        <f>'Budget Source'!C1083</f>
        <v>4</v>
      </c>
      <c r="C1083" s="45" t="str">
        <f>'Budget Source'!D1083</f>
        <v>6510</v>
      </c>
      <c r="D1083" s="45" t="str">
        <f>'Budget Source'!E1083</f>
        <v>3101</v>
      </c>
      <c r="E1083" s="45" t="str">
        <f t="shared" si="72"/>
        <v/>
      </c>
      <c r="F1083" s="2" t="str">
        <f>'Budget Source'!F1083</f>
        <v/>
      </c>
      <c r="G1083" s="45" t="str">
        <f>IF('Budget Source'!G1083="Y",'Budget Source'!F1083&amp;'Budget Source'!C1083&amp;'Budget Source'!D1083,'Budget Source'!B1083&amp;'Budget Source'!C1083&amp;'Budget Source'!D1083)</f>
        <v>6446510</v>
      </c>
      <c r="H1083" s="45" t="str">
        <f t="shared" si="73"/>
        <v>64465103101</v>
      </c>
      <c r="I1083" s="47">
        <f>'Budget Source'!I1083</f>
        <v>0</v>
      </c>
      <c r="J1083" s="2">
        <f>'Budget Source'!H1083</f>
        <v>0</v>
      </c>
      <c r="K1083" s="2" t="str">
        <f t="shared" si="74"/>
        <v/>
      </c>
    </row>
    <row r="1084" spans="1:11" x14ac:dyDescent="0.35">
      <c r="A1084" s="45" t="str">
        <f>'Budget Source'!B1084</f>
        <v>64</v>
      </c>
      <c r="B1084" s="45" t="str">
        <f>'Budget Source'!C1084</f>
        <v>4</v>
      </c>
      <c r="C1084" s="45" t="str">
        <f>'Budget Source'!D1084</f>
        <v>6510</v>
      </c>
      <c r="D1084" s="45" t="str">
        <f>'Budget Source'!E1084</f>
        <v>3300</v>
      </c>
      <c r="E1084" s="45" t="str">
        <f t="shared" si="72"/>
        <v/>
      </c>
      <c r="F1084" s="2" t="str">
        <f>'Budget Source'!F1084</f>
        <v/>
      </c>
      <c r="G1084" s="45" t="str">
        <f>IF('Budget Source'!G1084="Y",'Budget Source'!F1084&amp;'Budget Source'!C1084&amp;'Budget Source'!D1084,'Budget Source'!B1084&amp;'Budget Source'!C1084&amp;'Budget Source'!D1084)</f>
        <v>6446510</v>
      </c>
      <c r="H1084" s="45" t="str">
        <f t="shared" si="73"/>
        <v>64465103300</v>
      </c>
      <c r="I1084" s="47">
        <f>'Budget Source'!I1084</f>
        <v>0.34639999999999999</v>
      </c>
      <c r="J1084" s="2">
        <f>'Budget Source'!H1084</f>
        <v>4884373</v>
      </c>
      <c r="K1084" s="2" t="str">
        <f t="shared" si="74"/>
        <v/>
      </c>
    </row>
    <row r="1085" spans="1:11" x14ac:dyDescent="0.35">
      <c r="A1085" s="45" t="str">
        <f>'Budget Source'!B1085</f>
        <v>64</v>
      </c>
      <c r="B1085" s="45" t="str">
        <f>'Budget Source'!C1085</f>
        <v>4</v>
      </c>
      <c r="C1085" s="45" t="str">
        <f>'Budget Source'!D1085</f>
        <v>6520</v>
      </c>
      <c r="D1085" s="45" t="str">
        <f>'Budget Source'!E1085</f>
        <v>0180</v>
      </c>
      <c r="E1085" s="45" t="str">
        <f t="shared" si="72"/>
        <v>8</v>
      </c>
      <c r="F1085" s="2" t="str">
        <f>'Budget Source'!F1085</f>
        <v/>
      </c>
      <c r="G1085" s="45" t="str">
        <f>IF('Budget Source'!G1085="Y",'Budget Source'!F1085&amp;'Budget Source'!C1085&amp;'Budget Source'!D1085,'Budget Source'!B1085&amp;'Budget Source'!C1085&amp;'Budget Source'!D1085)</f>
        <v>6446520</v>
      </c>
      <c r="H1085" s="45" t="str">
        <f t="shared" si="73"/>
        <v>64465200180</v>
      </c>
      <c r="I1085" s="47">
        <f>'Budget Source'!I1085</f>
        <v>0.56989999999999996</v>
      </c>
      <c r="J1085" s="2">
        <f>'Budget Source'!H1085</f>
        <v>4640977</v>
      </c>
      <c r="K1085" s="2" t="str">
        <f t="shared" si="74"/>
        <v/>
      </c>
    </row>
    <row r="1086" spans="1:11" x14ac:dyDescent="0.35">
      <c r="A1086" s="45" t="str">
        <f>'Budget Source'!B1086</f>
        <v>64</v>
      </c>
      <c r="B1086" s="45" t="str">
        <f>'Budget Source'!C1086</f>
        <v>4</v>
      </c>
      <c r="C1086" s="45" t="str">
        <f>'Budget Source'!D1086</f>
        <v>6520</v>
      </c>
      <c r="D1086" s="45" t="str">
        <f>'Budget Source'!E1086</f>
        <v>0186</v>
      </c>
      <c r="E1086" s="45" t="str">
        <f t="shared" si="72"/>
        <v>8</v>
      </c>
      <c r="F1086" s="2" t="str">
        <f>'Budget Source'!F1086</f>
        <v/>
      </c>
      <c r="G1086" s="45" t="str">
        <f>IF('Budget Source'!G1086="Y",'Budget Source'!F1086&amp;'Budget Source'!C1086&amp;'Budget Source'!D1086,'Budget Source'!B1086&amp;'Budget Source'!C1086&amp;'Budget Source'!D1086)</f>
        <v>6446520</v>
      </c>
      <c r="H1086" s="45" t="str">
        <f t="shared" si="73"/>
        <v>64465200186</v>
      </c>
      <c r="I1086" s="47">
        <f>'Budget Source'!I1086</f>
        <v>7.1999999999999998E-3</v>
      </c>
      <c r="J1086" s="2">
        <f>'Budget Source'!H1086</f>
        <v>58633</v>
      </c>
      <c r="K1086" s="2" t="str">
        <f t="shared" si="74"/>
        <v/>
      </c>
    </row>
    <row r="1087" spans="1:11" x14ac:dyDescent="0.35">
      <c r="A1087" s="45" t="str">
        <f>'Budget Source'!B1087</f>
        <v>64</v>
      </c>
      <c r="B1087" s="45" t="str">
        <f>'Budget Source'!C1087</f>
        <v>4</v>
      </c>
      <c r="C1087" s="45" t="str">
        <f>'Budget Source'!D1087</f>
        <v>6520</v>
      </c>
      <c r="D1087" s="45" t="str">
        <f>'Budget Source'!E1087</f>
        <v>3101</v>
      </c>
      <c r="E1087" s="45" t="str">
        <f t="shared" si="72"/>
        <v/>
      </c>
      <c r="F1087" s="2" t="str">
        <f>'Budget Source'!F1087</f>
        <v/>
      </c>
      <c r="G1087" s="45" t="str">
        <f>IF('Budget Source'!G1087="Y",'Budget Source'!F1087&amp;'Budget Source'!C1087&amp;'Budget Source'!D1087,'Budget Source'!B1087&amp;'Budget Source'!C1087&amp;'Budget Source'!D1087)</f>
        <v>6446520</v>
      </c>
      <c r="H1087" s="45" t="str">
        <f t="shared" si="73"/>
        <v>64465203101</v>
      </c>
      <c r="I1087" s="47">
        <f>'Budget Source'!I1087</f>
        <v>0</v>
      </c>
      <c r="J1087" s="2">
        <f>'Budget Source'!H1087</f>
        <v>0</v>
      </c>
      <c r="K1087" s="2" t="str">
        <f t="shared" si="74"/>
        <v/>
      </c>
    </row>
    <row r="1088" spans="1:11" x14ac:dyDescent="0.35">
      <c r="A1088" s="45" t="str">
        <f>'Budget Source'!B1088</f>
        <v>64</v>
      </c>
      <c r="B1088" s="45" t="str">
        <f>'Budget Source'!C1088</f>
        <v>4</v>
      </c>
      <c r="C1088" s="45" t="str">
        <f>'Budget Source'!D1088</f>
        <v>6520</v>
      </c>
      <c r="D1088" s="45" t="str">
        <f>'Budget Source'!E1088</f>
        <v>3300</v>
      </c>
      <c r="E1088" s="45" t="str">
        <f t="shared" si="72"/>
        <v/>
      </c>
      <c r="F1088" s="2" t="str">
        <f>'Budget Source'!F1088</f>
        <v/>
      </c>
      <c r="G1088" s="45" t="str">
        <f>IF('Budget Source'!G1088="Y",'Budget Source'!F1088&amp;'Budget Source'!C1088&amp;'Budget Source'!D1088,'Budget Source'!B1088&amp;'Budget Source'!C1088&amp;'Budget Source'!D1088)</f>
        <v>6446520</v>
      </c>
      <c r="H1088" s="45" t="str">
        <f t="shared" si="73"/>
        <v>64465203300</v>
      </c>
      <c r="I1088" s="47">
        <f>'Budget Source'!I1088</f>
        <v>0.39029999999999998</v>
      </c>
      <c r="J1088" s="2">
        <f>'Budget Source'!H1088</f>
        <v>3178406</v>
      </c>
      <c r="K1088" s="2" t="str">
        <f t="shared" si="74"/>
        <v/>
      </c>
    </row>
    <row r="1089" spans="1:11" x14ac:dyDescent="0.35">
      <c r="A1089" s="45" t="str">
        <f>'Budget Source'!B1089</f>
        <v>64</v>
      </c>
      <c r="B1089" s="45" t="str">
        <f>'Budget Source'!C1089</f>
        <v>4</v>
      </c>
      <c r="C1089" s="45" t="str">
        <f>'Budget Source'!D1089</f>
        <v>6530</v>
      </c>
      <c r="D1089" s="45" t="str">
        <f>'Budget Source'!E1089</f>
        <v>0022</v>
      </c>
      <c r="E1089" s="45" t="str">
        <f t="shared" si="72"/>
        <v/>
      </c>
      <c r="F1089" s="2" t="str">
        <f>'Budget Source'!F1089</f>
        <v/>
      </c>
      <c r="G1089" s="45" t="str">
        <f>IF('Budget Source'!G1089="Y",'Budget Source'!F1089&amp;'Budget Source'!C1089&amp;'Budget Source'!D1089,'Budget Source'!B1089&amp;'Budget Source'!C1089&amp;'Budget Source'!D1089)</f>
        <v>6446530</v>
      </c>
      <c r="H1089" s="45" t="str">
        <f t="shared" si="73"/>
        <v>64465300022</v>
      </c>
      <c r="I1089" s="47">
        <f>'Budget Source'!I1089</f>
        <v>0.20369999999999999</v>
      </c>
      <c r="J1089" s="2">
        <f>'Budget Source'!H1089</f>
        <v>1849777</v>
      </c>
      <c r="K1089" s="2" t="str">
        <f t="shared" si="74"/>
        <v/>
      </c>
    </row>
    <row r="1090" spans="1:11" x14ac:dyDescent="0.35">
      <c r="A1090" s="45" t="str">
        <f>'Budget Source'!B1090</f>
        <v>64</v>
      </c>
      <c r="B1090" s="45" t="str">
        <f>'Budget Source'!C1090</f>
        <v>4</v>
      </c>
      <c r="C1090" s="45" t="str">
        <f>'Budget Source'!D1090</f>
        <v>6530</v>
      </c>
      <c r="D1090" s="45" t="str">
        <f>'Budget Source'!E1090</f>
        <v>0180</v>
      </c>
      <c r="E1090" s="45" t="str">
        <f t="shared" si="72"/>
        <v>8</v>
      </c>
      <c r="F1090" s="2" t="str">
        <f>'Budget Source'!F1090</f>
        <v/>
      </c>
      <c r="G1090" s="45" t="str">
        <f>IF('Budget Source'!G1090="Y",'Budget Source'!F1090&amp;'Budget Source'!C1090&amp;'Budget Source'!D1090,'Budget Source'!B1090&amp;'Budget Source'!C1090&amp;'Budget Source'!D1090)</f>
        <v>6446530</v>
      </c>
      <c r="H1090" s="45" t="str">
        <f t="shared" si="73"/>
        <v>64465300180</v>
      </c>
      <c r="I1090" s="47">
        <f>'Budget Source'!I1090</f>
        <v>0.41470000000000001</v>
      </c>
      <c r="J1090" s="2">
        <f>'Budget Source'!H1090</f>
        <v>3765845</v>
      </c>
      <c r="K1090" s="2" t="str">
        <f t="shared" si="74"/>
        <v/>
      </c>
    </row>
    <row r="1091" spans="1:11" x14ac:dyDescent="0.35">
      <c r="A1091" s="45" t="str">
        <f>'Budget Source'!B1091</f>
        <v>64</v>
      </c>
      <c r="B1091" s="45" t="str">
        <f>'Budget Source'!C1091</f>
        <v>4</v>
      </c>
      <c r="C1091" s="45" t="str">
        <f>'Budget Source'!D1091</f>
        <v>6530</v>
      </c>
      <c r="D1091" s="45" t="str">
        <f>'Budget Source'!E1091</f>
        <v>0186</v>
      </c>
      <c r="E1091" s="45" t="str">
        <f t="shared" ref="E1091:E1154" si="75">IF(OR(D1091="0187",D1091="0287"),"",IF(MID(D1091,3,1)="8","8",""))</f>
        <v>8</v>
      </c>
      <c r="F1091" s="2" t="str">
        <f>'Budget Source'!F1091</f>
        <v/>
      </c>
      <c r="G1091" s="45" t="str">
        <f>IF('Budget Source'!G1091="Y",'Budget Source'!F1091&amp;'Budget Source'!C1091&amp;'Budget Source'!D1091,'Budget Source'!B1091&amp;'Budget Source'!C1091&amp;'Budget Source'!D1091)</f>
        <v>6446530</v>
      </c>
      <c r="H1091" s="45" t="str">
        <f t="shared" ref="H1091:H1154" si="76">G1091&amp;D1091</f>
        <v>64465300186</v>
      </c>
      <c r="I1091" s="47">
        <f>'Budget Source'!I1091</f>
        <v>9.4999999999999998E-3</v>
      </c>
      <c r="J1091" s="2">
        <f>'Budget Source'!H1091</f>
        <v>86268</v>
      </c>
      <c r="K1091" s="2" t="str">
        <f t="shared" ref="K1091:K1154" si="77">IF(F1091="","",IF(F1091=A1091,"Y",""))</f>
        <v/>
      </c>
    </row>
    <row r="1092" spans="1:11" x14ac:dyDescent="0.35">
      <c r="A1092" s="45" t="str">
        <f>'Budget Source'!B1092</f>
        <v>64</v>
      </c>
      <c r="B1092" s="45" t="str">
        <f>'Budget Source'!C1092</f>
        <v>4</v>
      </c>
      <c r="C1092" s="45" t="str">
        <f>'Budget Source'!D1092</f>
        <v>6530</v>
      </c>
      <c r="D1092" s="45" t="str">
        <f>'Budget Source'!E1092</f>
        <v>3101</v>
      </c>
      <c r="E1092" s="45" t="str">
        <f t="shared" si="75"/>
        <v/>
      </c>
      <c r="F1092" s="2" t="str">
        <f>'Budget Source'!F1092</f>
        <v/>
      </c>
      <c r="G1092" s="45" t="str">
        <f>IF('Budget Source'!G1092="Y",'Budget Source'!F1092&amp;'Budget Source'!C1092&amp;'Budget Source'!D1092,'Budget Source'!B1092&amp;'Budget Source'!C1092&amp;'Budget Source'!D1092)</f>
        <v>6446530</v>
      </c>
      <c r="H1092" s="45" t="str">
        <f t="shared" si="76"/>
        <v>64465303101</v>
      </c>
      <c r="I1092" s="47">
        <f>'Budget Source'!I1092</f>
        <v>0</v>
      </c>
      <c r="J1092" s="2">
        <f>'Budget Source'!H1092</f>
        <v>0</v>
      </c>
      <c r="K1092" s="2" t="str">
        <f t="shared" si="77"/>
        <v/>
      </c>
    </row>
    <row r="1093" spans="1:11" x14ac:dyDescent="0.35">
      <c r="A1093" s="45" t="str">
        <f>'Budget Source'!B1093</f>
        <v>64</v>
      </c>
      <c r="B1093" s="45" t="str">
        <f>'Budget Source'!C1093</f>
        <v>4</v>
      </c>
      <c r="C1093" s="45" t="str">
        <f>'Budget Source'!D1093</f>
        <v>6530</v>
      </c>
      <c r="D1093" s="45" t="str">
        <f>'Budget Source'!E1093</f>
        <v>3300</v>
      </c>
      <c r="E1093" s="45" t="str">
        <f t="shared" si="75"/>
        <v/>
      </c>
      <c r="F1093" s="2" t="str">
        <f>'Budget Source'!F1093</f>
        <v/>
      </c>
      <c r="G1093" s="45" t="str">
        <f>IF('Budget Source'!G1093="Y",'Budget Source'!F1093&amp;'Budget Source'!C1093&amp;'Budget Source'!D1093,'Budget Source'!B1093&amp;'Budget Source'!C1093&amp;'Budget Source'!D1093)</f>
        <v>6446530</v>
      </c>
      <c r="H1093" s="45" t="str">
        <f t="shared" si="76"/>
        <v>64465303300</v>
      </c>
      <c r="I1093" s="47">
        <f>'Budget Source'!I1093</f>
        <v>0.3921</v>
      </c>
      <c r="J1093" s="2">
        <f>'Budget Source'!H1093</f>
        <v>3560617</v>
      </c>
      <c r="K1093" s="2" t="str">
        <f t="shared" si="77"/>
        <v/>
      </c>
    </row>
    <row r="1094" spans="1:11" x14ac:dyDescent="0.35">
      <c r="A1094" s="45" t="str">
        <f>'Budget Source'!B1094</f>
        <v>64</v>
      </c>
      <c r="B1094" s="45" t="str">
        <f>'Budget Source'!C1094</f>
        <v>4</v>
      </c>
      <c r="C1094" s="45" t="str">
        <f>'Budget Source'!D1094</f>
        <v>6550</v>
      </c>
      <c r="D1094" s="45" t="str">
        <f>'Budget Source'!E1094</f>
        <v>0061</v>
      </c>
      <c r="E1094" s="45" t="str">
        <f t="shared" si="75"/>
        <v/>
      </c>
      <c r="F1094" s="2" t="str">
        <f>'Budget Source'!F1094</f>
        <v/>
      </c>
      <c r="G1094" s="45" t="str">
        <f>IF('Budget Source'!G1094="Y",'Budget Source'!F1094&amp;'Budget Source'!C1094&amp;'Budget Source'!D1094,'Budget Source'!B1094&amp;'Budget Source'!C1094&amp;'Budget Source'!D1094)</f>
        <v>6446550</v>
      </c>
      <c r="H1094" s="45" t="str">
        <f t="shared" si="76"/>
        <v>64465500061</v>
      </c>
      <c r="I1094" s="47">
        <f>'Budget Source'!I1094</f>
        <v>0</v>
      </c>
      <c r="J1094" s="2">
        <f>'Budget Source'!H1094</f>
        <v>0</v>
      </c>
      <c r="K1094" s="2" t="str">
        <f t="shared" si="77"/>
        <v/>
      </c>
    </row>
    <row r="1095" spans="1:11" x14ac:dyDescent="0.35">
      <c r="A1095" s="45" t="str">
        <f>'Budget Source'!B1095</f>
        <v>64</v>
      </c>
      <c r="B1095" s="45" t="str">
        <f>'Budget Source'!C1095</f>
        <v>4</v>
      </c>
      <c r="C1095" s="45" t="str">
        <f>'Budget Source'!D1095</f>
        <v>6550</v>
      </c>
      <c r="D1095" s="45" t="str">
        <f>'Budget Source'!E1095</f>
        <v>0180</v>
      </c>
      <c r="E1095" s="45" t="str">
        <f t="shared" si="75"/>
        <v>8</v>
      </c>
      <c r="F1095" s="2" t="str">
        <f>'Budget Source'!F1095</f>
        <v/>
      </c>
      <c r="G1095" s="45" t="str">
        <f>IF('Budget Source'!G1095="Y",'Budget Source'!F1095&amp;'Budget Source'!C1095&amp;'Budget Source'!D1095,'Budget Source'!B1095&amp;'Budget Source'!C1095&amp;'Budget Source'!D1095)</f>
        <v>6446550</v>
      </c>
      <c r="H1095" s="45" t="str">
        <f t="shared" si="76"/>
        <v>64465500180</v>
      </c>
      <c r="I1095" s="47">
        <f>'Budget Source'!I1095</f>
        <v>0.32340000000000002</v>
      </c>
      <c r="J1095" s="2">
        <f>'Budget Source'!H1095</f>
        <v>8555495</v>
      </c>
      <c r="K1095" s="2" t="str">
        <f t="shared" si="77"/>
        <v/>
      </c>
    </row>
    <row r="1096" spans="1:11" x14ac:dyDescent="0.35">
      <c r="A1096" s="45" t="str">
        <f>'Budget Source'!B1096</f>
        <v>64</v>
      </c>
      <c r="B1096" s="45" t="str">
        <f>'Budget Source'!C1096</f>
        <v>4</v>
      </c>
      <c r="C1096" s="45" t="str">
        <f>'Budget Source'!D1096</f>
        <v>6550</v>
      </c>
      <c r="D1096" s="45" t="str">
        <f>'Budget Source'!E1096</f>
        <v>0186</v>
      </c>
      <c r="E1096" s="45" t="str">
        <f t="shared" si="75"/>
        <v>8</v>
      </c>
      <c r="F1096" s="2" t="str">
        <f>'Budget Source'!F1096</f>
        <v/>
      </c>
      <c r="G1096" s="45" t="str">
        <f>IF('Budget Source'!G1096="Y",'Budget Source'!F1096&amp;'Budget Source'!C1096&amp;'Budget Source'!D1096,'Budget Source'!B1096&amp;'Budget Source'!C1096&amp;'Budget Source'!D1096)</f>
        <v>6446550</v>
      </c>
      <c r="H1096" s="45" t="str">
        <f t="shared" si="76"/>
        <v>64465500186</v>
      </c>
      <c r="I1096" s="47">
        <f>'Budget Source'!I1096</f>
        <v>2.2700000000000001E-2</v>
      </c>
      <c r="J1096" s="2">
        <f>'Budget Source'!H1096</f>
        <v>600525</v>
      </c>
      <c r="K1096" s="2" t="str">
        <f t="shared" si="77"/>
        <v/>
      </c>
    </row>
    <row r="1097" spans="1:11" x14ac:dyDescent="0.35">
      <c r="A1097" s="45" t="str">
        <f>'Budget Source'!B1097</f>
        <v>64</v>
      </c>
      <c r="B1097" s="45" t="str">
        <f>'Budget Source'!C1097</f>
        <v>4</v>
      </c>
      <c r="C1097" s="45" t="str">
        <f>'Budget Source'!D1097</f>
        <v>6550</v>
      </c>
      <c r="D1097" s="45" t="str">
        <f>'Budget Source'!E1097</f>
        <v>3101</v>
      </c>
      <c r="E1097" s="45" t="str">
        <f t="shared" si="75"/>
        <v/>
      </c>
      <c r="F1097" s="2" t="str">
        <f>'Budget Source'!F1097</f>
        <v/>
      </c>
      <c r="G1097" s="45" t="str">
        <f>IF('Budget Source'!G1097="Y",'Budget Source'!F1097&amp;'Budget Source'!C1097&amp;'Budget Source'!D1097,'Budget Source'!B1097&amp;'Budget Source'!C1097&amp;'Budget Source'!D1097)</f>
        <v>6446550</v>
      </c>
      <c r="H1097" s="45" t="str">
        <f t="shared" si="76"/>
        <v>64465503101</v>
      </c>
      <c r="I1097" s="47">
        <f>'Budget Source'!I1097</f>
        <v>0</v>
      </c>
      <c r="J1097" s="2">
        <f>'Budget Source'!H1097</f>
        <v>0</v>
      </c>
      <c r="K1097" s="2" t="str">
        <f t="shared" si="77"/>
        <v/>
      </c>
    </row>
    <row r="1098" spans="1:11" x14ac:dyDescent="0.35">
      <c r="A1098" s="45" t="str">
        <f>'Budget Source'!B1098</f>
        <v>64</v>
      </c>
      <c r="B1098" s="45" t="str">
        <f>'Budget Source'!C1098</f>
        <v>4</v>
      </c>
      <c r="C1098" s="45" t="str">
        <f>'Budget Source'!D1098</f>
        <v>6550</v>
      </c>
      <c r="D1098" s="45" t="str">
        <f>'Budget Source'!E1098</f>
        <v>3300</v>
      </c>
      <c r="E1098" s="45" t="str">
        <f t="shared" si="75"/>
        <v/>
      </c>
      <c r="F1098" s="2" t="str">
        <f>'Budget Source'!F1098</f>
        <v/>
      </c>
      <c r="G1098" s="45" t="str">
        <f>IF('Budget Source'!G1098="Y",'Budget Source'!F1098&amp;'Budget Source'!C1098&amp;'Budget Source'!D1098,'Budget Source'!B1098&amp;'Budget Source'!C1098&amp;'Budget Source'!D1098)</f>
        <v>6446550</v>
      </c>
      <c r="H1098" s="45" t="str">
        <f t="shared" si="76"/>
        <v>64465503300</v>
      </c>
      <c r="I1098" s="47">
        <f>'Budget Source'!I1098</f>
        <v>0.497</v>
      </c>
      <c r="J1098" s="2">
        <f>'Budget Source'!H1098</f>
        <v>13148056</v>
      </c>
      <c r="K1098" s="2" t="str">
        <f t="shared" si="77"/>
        <v/>
      </c>
    </row>
    <row r="1099" spans="1:11" x14ac:dyDescent="0.35">
      <c r="A1099" s="45" t="str">
        <f>'Budget Source'!B1099</f>
        <v>64</v>
      </c>
      <c r="B1099" s="45" t="str">
        <f>'Budget Source'!C1099</f>
        <v>4</v>
      </c>
      <c r="C1099" s="45" t="str">
        <f>'Budget Source'!D1099</f>
        <v>6560</v>
      </c>
      <c r="D1099" s="45" t="str">
        <f>'Budget Source'!E1099</f>
        <v>0022</v>
      </c>
      <c r="E1099" s="45" t="str">
        <f t="shared" si="75"/>
        <v/>
      </c>
      <c r="F1099" s="2" t="str">
        <f>'Budget Source'!F1099</f>
        <v/>
      </c>
      <c r="G1099" s="45" t="str">
        <f>IF('Budget Source'!G1099="Y",'Budget Source'!F1099&amp;'Budget Source'!C1099&amp;'Budget Source'!D1099,'Budget Source'!B1099&amp;'Budget Source'!C1099&amp;'Budget Source'!D1099)</f>
        <v>6446560</v>
      </c>
      <c r="H1099" s="45" t="str">
        <f t="shared" si="76"/>
        <v>64465600022</v>
      </c>
      <c r="I1099" s="47">
        <f>'Budget Source'!I1099</f>
        <v>0.14560000000000001</v>
      </c>
      <c r="J1099" s="2">
        <f>'Budget Source'!H1099</f>
        <v>5026477</v>
      </c>
      <c r="K1099" s="2" t="str">
        <f t="shared" si="77"/>
        <v/>
      </c>
    </row>
    <row r="1100" spans="1:11" x14ac:dyDescent="0.35">
      <c r="A1100" s="45" t="str">
        <f>'Budget Source'!B1100</f>
        <v>64</v>
      </c>
      <c r="B1100" s="45" t="str">
        <f>'Budget Source'!C1100</f>
        <v>4</v>
      </c>
      <c r="C1100" s="45" t="str">
        <f>'Budget Source'!D1100</f>
        <v>6560</v>
      </c>
      <c r="D1100" s="45" t="str">
        <f>'Budget Source'!E1100</f>
        <v>0180</v>
      </c>
      <c r="E1100" s="45" t="str">
        <f t="shared" si="75"/>
        <v>8</v>
      </c>
      <c r="F1100" s="2" t="str">
        <f>'Budget Source'!F1100</f>
        <v/>
      </c>
      <c r="G1100" s="45" t="str">
        <f>IF('Budget Source'!G1100="Y",'Budget Source'!F1100&amp;'Budget Source'!C1100&amp;'Budget Source'!D1100,'Budget Source'!B1100&amp;'Budget Source'!C1100&amp;'Budget Source'!D1100)</f>
        <v>6446560</v>
      </c>
      <c r="H1100" s="45" t="str">
        <f t="shared" si="76"/>
        <v>64465600180</v>
      </c>
      <c r="I1100" s="47">
        <f>'Budget Source'!I1100</f>
        <v>0.12130000000000001</v>
      </c>
      <c r="J1100" s="2">
        <f>'Budget Source'!H1100</f>
        <v>3946052</v>
      </c>
      <c r="K1100" s="2" t="str">
        <f t="shared" si="77"/>
        <v/>
      </c>
    </row>
    <row r="1101" spans="1:11" x14ac:dyDescent="0.35">
      <c r="A1101" s="45" t="str">
        <f>'Budget Source'!B1101</f>
        <v>64</v>
      </c>
      <c r="B1101" s="45" t="str">
        <f>'Budget Source'!C1101</f>
        <v>4</v>
      </c>
      <c r="C1101" s="45" t="str">
        <f>'Budget Source'!D1101</f>
        <v>6560</v>
      </c>
      <c r="D1101" s="45" t="str">
        <f>'Budget Source'!E1101</f>
        <v>0186</v>
      </c>
      <c r="E1101" s="45" t="str">
        <f t="shared" si="75"/>
        <v>8</v>
      </c>
      <c r="F1101" s="2" t="str">
        <f>'Budget Source'!F1101</f>
        <v/>
      </c>
      <c r="G1101" s="45" t="str">
        <f>IF('Budget Source'!G1101="Y",'Budget Source'!F1101&amp;'Budget Source'!C1101&amp;'Budget Source'!D1101,'Budget Source'!B1101&amp;'Budget Source'!C1101&amp;'Budget Source'!D1101)</f>
        <v>6446560</v>
      </c>
      <c r="H1101" s="45" t="str">
        <f t="shared" si="76"/>
        <v>64465600186</v>
      </c>
      <c r="I1101" s="47">
        <f>'Budget Source'!I1101</f>
        <v>4.1399999999999999E-2</v>
      </c>
      <c r="J1101" s="2">
        <f>'Budget Source'!H1101</f>
        <v>1346798</v>
      </c>
      <c r="K1101" s="2" t="str">
        <f t="shared" si="77"/>
        <v/>
      </c>
    </row>
    <row r="1102" spans="1:11" x14ac:dyDescent="0.35">
      <c r="A1102" s="45" t="str">
        <f>'Budget Source'!B1102</f>
        <v>64</v>
      </c>
      <c r="B1102" s="45" t="str">
        <f>'Budget Source'!C1102</f>
        <v>4</v>
      </c>
      <c r="C1102" s="45" t="str">
        <f>'Budget Source'!D1102</f>
        <v>6560</v>
      </c>
      <c r="D1102" s="45" t="str">
        <f>'Budget Source'!E1102</f>
        <v>0287</v>
      </c>
      <c r="E1102" s="45" t="str">
        <f t="shared" si="75"/>
        <v/>
      </c>
      <c r="F1102" s="2" t="str">
        <f>'Budget Source'!F1102</f>
        <v/>
      </c>
      <c r="G1102" s="45" t="str">
        <f>IF('Budget Source'!G1102="Y",'Budget Source'!F1102&amp;'Budget Source'!C1102&amp;'Budget Source'!D1102,'Budget Source'!B1102&amp;'Budget Source'!C1102&amp;'Budget Source'!D1102)</f>
        <v>6446560</v>
      </c>
      <c r="H1102" s="45" t="str">
        <f t="shared" si="76"/>
        <v>64465600287</v>
      </c>
      <c r="I1102" s="47">
        <f>'Budget Source'!I1102</f>
        <v>0.30559999999999998</v>
      </c>
      <c r="J1102" s="2">
        <f>'Budget Source'!H1102</f>
        <v>10550078</v>
      </c>
      <c r="K1102" s="2" t="str">
        <f t="shared" si="77"/>
        <v/>
      </c>
    </row>
    <row r="1103" spans="1:11" x14ac:dyDescent="0.35">
      <c r="A1103" s="45" t="str">
        <f>'Budget Source'!B1103</f>
        <v>64</v>
      </c>
      <c r="B1103" s="45" t="str">
        <f>'Budget Source'!C1103</f>
        <v>4</v>
      </c>
      <c r="C1103" s="45" t="str">
        <f>'Budget Source'!D1103</f>
        <v>6560</v>
      </c>
      <c r="D1103" s="45" t="str">
        <f>'Budget Source'!E1103</f>
        <v>3101</v>
      </c>
      <c r="E1103" s="45" t="str">
        <f t="shared" si="75"/>
        <v/>
      </c>
      <c r="F1103" s="2" t="str">
        <f>'Budget Source'!F1103</f>
        <v/>
      </c>
      <c r="G1103" s="45" t="str">
        <f>IF('Budget Source'!G1103="Y",'Budget Source'!F1103&amp;'Budget Source'!C1103&amp;'Budget Source'!D1103,'Budget Source'!B1103&amp;'Budget Source'!C1103&amp;'Budget Source'!D1103)</f>
        <v>6446560</v>
      </c>
      <c r="H1103" s="45" t="str">
        <f t="shared" si="76"/>
        <v>64465603101</v>
      </c>
      <c r="I1103" s="47">
        <f>'Budget Source'!I1103</f>
        <v>0</v>
      </c>
      <c r="J1103" s="2">
        <f>'Budget Source'!H1103</f>
        <v>0</v>
      </c>
      <c r="K1103" s="2" t="str">
        <f t="shared" si="77"/>
        <v/>
      </c>
    </row>
    <row r="1104" spans="1:11" x14ac:dyDescent="0.35">
      <c r="A1104" s="45" t="str">
        <f>'Budget Source'!B1104</f>
        <v>64</v>
      </c>
      <c r="B1104" s="45" t="str">
        <f>'Budget Source'!C1104</f>
        <v>4</v>
      </c>
      <c r="C1104" s="45" t="str">
        <f>'Budget Source'!D1104</f>
        <v>6560</v>
      </c>
      <c r="D1104" s="45" t="str">
        <f>'Budget Source'!E1104</f>
        <v>3300</v>
      </c>
      <c r="E1104" s="45" t="str">
        <f t="shared" si="75"/>
        <v/>
      </c>
      <c r="F1104" s="2" t="str">
        <f>'Budget Source'!F1104</f>
        <v/>
      </c>
      <c r="G1104" s="45" t="str">
        <f>IF('Budget Source'!G1104="Y",'Budget Source'!F1104&amp;'Budget Source'!C1104&amp;'Budget Source'!D1104,'Budget Source'!B1104&amp;'Budget Source'!C1104&amp;'Budget Source'!D1104)</f>
        <v>6446560</v>
      </c>
      <c r="H1104" s="45" t="str">
        <f t="shared" si="76"/>
        <v>64465603300</v>
      </c>
      <c r="I1104" s="47">
        <f>'Budget Source'!I1104</f>
        <v>0.32829999999999998</v>
      </c>
      <c r="J1104" s="2">
        <f>'Budget Source'!H1104</f>
        <v>10680041</v>
      </c>
      <c r="K1104" s="2" t="str">
        <f t="shared" si="77"/>
        <v/>
      </c>
    </row>
    <row r="1105" spans="1:11" x14ac:dyDescent="0.35">
      <c r="A1105" s="45" t="str">
        <f>'Budget Source'!B1105</f>
        <v>65</v>
      </c>
      <c r="B1105" s="45" t="str">
        <f>'Budget Source'!C1105</f>
        <v>4</v>
      </c>
      <c r="C1105" s="45" t="str">
        <f>'Budget Source'!D1105</f>
        <v>6590</v>
      </c>
      <c r="D1105" s="45" t="str">
        <f>'Budget Source'!E1105</f>
        <v>0061</v>
      </c>
      <c r="E1105" s="45" t="str">
        <f t="shared" si="75"/>
        <v/>
      </c>
      <c r="F1105" s="2" t="str">
        <f>'Budget Source'!F1105</f>
        <v/>
      </c>
      <c r="G1105" s="45" t="str">
        <f>IF('Budget Source'!G1105="Y",'Budget Source'!F1105&amp;'Budget Source'!C1105&amp;'Budget Source'!D1105,'Budget Source'!B1105&amp;'Budget Source'!C1105&amp;'Budget Source'!D1105)</f>
        <v>6546590</v>
      </c>
      <c r="H1105" s="45" t="str">
        <f t="shared" si="76"/>
        <v>65465900061</v>
      </c>
      <c r="I1105" s="47">
        <f>'Budget Source'!I1105</f>
        <v>0</v>
      </c>
      <c r="J1105" s="2">
        <f>'Budget Source'!H1105</f>
        <v>0</v>
      </c>
      <c r="K1105" s="2" t="str">
        <f t="shared" si="77"/>
        <v/>
      </c>
    </row>
    <row r="1106" spans="1:11" x14ac:dyDescent="0.35">
      <c r="A1106" s="45" t="str">
        <f>'Budget Source'!B1106</f>
        <v>65</v>
      </c>
      <c r="B1106" s="45" t="str">
        <f>'Budget Source'!C1106</f>
        <v>4</v>
      </c>
      <c r="C1106" s="45" t="str">
        <f>'Budget Source'!D1106</f>
        <v>6590</v>
      </c>
      <c r="D1106" s="45" t="str">
        <f>'Budget Source'!E1106</f>
        <v>0180</v>
      </c>
      <c r="E1106" s="45" t="str">
        <f t="shared" si="75"/>
        <v>8</v>
      </c>
      <c r="F1106" s="2" t="str">
        <f>'Budget Source'!F1106</f>
        <v/>
      </c>
      <c r="G1106" s="45" t="str">
        <f>IF('Budget Source'!G1106="Y",'Budget Source'!F1106&amp;'Budget Source'!C1106&amp;'Budget Source'!D1106,'Budget Source'!B1106&amp;'Budget Source'!C1106&amp;'Budget Source'!D1106)</f>
        <v>6546590</v>
      </c>
      <c r="H1106" s="45" t="str">
        <f t="shared" si="76"/>
        <v>65465900180</v>
      </c>
      <c r="I1106" s="47">
        <f>'Budget Source'!I1106</f>
        <v>0.1275</v>
      </c>
      <c r="J1106" s="2">
        <f>'Budget Source'!H1106</f>
        <v>2082233</v>
      </c>
      <c r="K1106" s="2" t="str">
        <f t="shared" si="77"/>
        <v/>
      </c>
    </row>
    <row r="1107" spans="1:11" x14ac:dyDescent="0.35">
      <c r="A1107" s="45" t="str">
        <f>'Budget Source'!B1107</f>
        <v>65</v>
      </c>
      <c r="B1107" s="45" t="str">
        <f>'Budget Source'!C1107</f>
        <v>4</v>
      </c>
      <c r="C1107" s="45" t="str">
        <f>'Budget Source'!D1107</f>
        <v>6590</v>
      </c>
      <c r="D1107" s="45" t="str">
        <f>'Budget Source'!E1107</f>
        <v>3101</v>
      </c>
      <c r="E1107" s="45" t="str">
        <f t="shared" si="75"/>
        <v/>
      </c>
      <c r="F1107" s="2" t="str">
        <f>'Budget Source'!F1107</f>
        <v/>
      </c>
      <c r="G1107" s="45" t="str">
        <f>IF('Budget Source'!G1107="Y",'Budget Source'!F1107&amp;'Budget Source'!C1107&amp;'Budget Source'!D1107,'Budget Source'!B1107&amp;'Budget Source'!C1107&amp;'Budget Source'!D1107)</f>
        <v>6546590</v>
      </c>
      <c r="H1107" s="45" t="str">
        <f t="shared" si="76"/>
        <v>65465903101</v>
      </c>
      <c r="I1107" s="47">
        <f>'Budget Source'!I1107</f>
        <v>0</v>
      </c>
      <c r="J1107" s="2">
        <f>'Budget Source'!H1107</f>
        <v>0</v>
      </c>
      <c r="K1107" s="2" t="str">
        <f t="shared" si="77"/>
        <v/>
      </c>
    </row>
    <row r="1108" spans="1:11" x14ac:dyDescent="0.35">
      <c r="A1108" s="45" t="str">
        <f>'Budget Source'!B1108</f>
        <v>65</v>
      </c>
      <c r="B1108" s="45" t="str">
        <f>'Budget Source'!C1108</f>
        <v>4</v>
      </c>
      <c r="C1108" s="45" t="str">
        <f>'Budget Source'!D1108</f>
        <v>6590</v>
      </c>
      <c r="D1108" s="45" t="str">
        <f>'Budget Source'!E1108</f>
        <v>3300</v>
      </c>
      <c r="E1108" s="45" t="str">
        <f t="shared" si="75"/>
        <v/>
      </c>
      <c r="F1108" s="2" t="str">
        <f>'Budget Source'!F1108</f>
        <v/>
      </c>
      <c r="G1108" s="45" t="str">
        <f>IF('Budget Source'!G1108="Y",'Budget Source'!F1108&amp;'Budget Source'!C1108&amp;'Budget Source'!D1108,'Budget Source'!B1108&amp;'Budget Source'!C1108&amp;'Budget Source'!D1108)</f>
        <v>6546590</v>
      </c>
      <c r="H1108" s="45" t="str">
        <f t="shared" si="76"/>
        <v>65465903300</v>
      </c>
      <c r="I1108" s="47">
        <f>'Budget Source'!I1108</f>
        <v>0.70569999999999999</v>
      </c>
      <c r="J1108" s="2">
        <f>'Budget Source'!H1108</f>
        <v>11524955</v>
      </c>
      <c r="K1108" s="2" t="str">
        <f t="shared" si="77"/>
        <v/>
      </c>
    </row>
    <row r="1109" spans="1:11" x14ac:dyDescent="0.35">
      <c r="A1109" s="45" t="str">
        <f>'Budget Source'!B1109</f>
        <v>65</v>
      </c>
      <c r="B1109" s="45" t="str">
        <f>'Budget Source'!C1109</f>
        <v>4</v>
      </c>
      <c r="C1109" s="45" t="str">
        <f>'Budget Source'!D1109</f>
        <v>6600</v>
      </c>
      <c r="D1109" s="45" t="str">
        <f>'Budget Source'!E1109</f>
        <v>0061</v>
      </c>
      <c r="E1109" s="45" t="str">
        <f t="shared" si="75"/>
        <v/>
      </c>
      <c r="F1109" s="2" t="str">
        <f>'Budget Source'!F1109</f>
        <v/>
      </c>
      <c r="G1109" s="45" t="str">
        <f>IF('Budget Source'!G1109="Y",'Budget Source'!F1109&amp;'Budget Source'!C1109&amp;'Budget Source'!D1109,'Budget Source'!B1109&amp;'Budget Source'!C1109&amp;'Budget Source'!D1109)</f>
        <v>6546600</v>
      </c>
      <c r="H1109" s="45" t="str">
        <f t="shared" si="76"/>
        <v>65466000061</v>
      </c>
      <c r="I1109" s="47">
        <f>'Budget Source'!I1109</f>
        <v>0</v>
      </c>
      <c r="J1109" s="2">
        <f>'Budget Source'!H1109</f>
        <v>0</v>
      </c>
      <c r="K1109" s="2" t="str">
        <f t="shared" si="77"/>
        <v/>
      </c>
    </row>
    <row r="1110" spans="1:11" x14ac:dyDescent="0.35">
      <c r="A1110" s="45" t="str">
        <f>'Budget Source'!B1110</f>
        <v>65</v>
      </c>
      <c r="B1110" s="45" t="str">
        <f>'Budget Source'!C1110</f>
        <v>4</v>
      </c>
      <c r="C1110" s="45" t="str">
        <f>'Budget Source'!D1110</f>
        <v>6600</v>
      </c>
      <c r="D1110" s="45" t="str">
        <f>'Budget Source'!E1110</f>
        <v>0180</v>
      </c>
      <c r="E1110" s="45" t="str">
        <f t="shared" si="75"/>
        <v>8</v>
      </c>
      <c r="F1110" s="2" t="str">
        <f>'Budget Source'!F1110</f>
        <v/>
      </c>
      <c r="G1110" s="45" t="str">
        <f>IF('Budget Source'!G1110="Y",'Budget Source'!F1110&amp;'Budget Source'!C1110&amp;'Budget Source'!D1110,'Budget Source'!B1110&amp;'Budget Source'!C1110&amp;'Budget Source'!D1110)</f>
        <v>6546600</v>
      </c>
      <c r="H1110" s="45" t="str">
        <f t="shared" si="76"/>
        <v>65466000180</v>
      </c>
      <c r="I1110" s="47">
        <f>'Budget Source'!I1110</f>
        <v>4.1599999999999998E-2</v>
      </c>
      <c r="J1110" s="2">
        <f>'Budget Source'!H1110</f>
        <v>220268</v>
      </c>
      <c r="K1110" s="2" t="str">
        <f t="shared" si="77"/>
        <v/>
      </c>
    </row>
    <row r="1111" spans="1:11" x14ac:dyDescent="0.35">
      <c r="A1111" s="45" t="str">
        <f>'Budget Source'!B1111</f>
        <v>65</v>
      </c>
      <c r="B1111" s="45" t="str">
        <f>'Budget Source'!C1111</f>
        <v>4</v>
      </c>
      <c r="C1111" s="45" t="str">
        <f>'Budget Source'!D1111</f>
        <v>6600</v>
      </c>
      <c r="D1111" s="45" t="str">
        <f>'Budget Source'!E1111</f>
        <v>0181</v>
      </c>
      <c r="E1111" s="45" t="str">
        <f t="shared" si="75"/>
        <v>8</v>
      </c>
      <c r="F1111" s="2" t="str">
        <f>'Budget Source'!F1111</f>
        <v/>
      </c>
      <c r="G1111" s="45" t="str">
        <f>IF('Budget Source'!G1111="Y",'Budget Source'!F1111&amp;'Budget Source'!C1111&amp;'Budget Source'!D1111,'Budget Source'!B1111&amp;'Budget Source'!C1111&amp;'Budget Source'!D1111)</f>
        <v>6546600</v>
      </c>
      <c r="H1111" s="45" t="str">
        <f t="shared" si="76"/>
        <v>65466000181</v>
      </c>
      <c r="I1111" s="47">
        <f>'Budget Source'!I1111</f>
        <v>0.2135</v>
      </c>
      <c r="J1111" s="2">
        <f>'Budget Source'!H1111</f>
        <v>1346623</v>
      </c>
      <c r="K1111" s="2" t="str">
        <f t="shared" si="77"/>
        <v/>
      </c>
    </row>
    <row r="1112" spans="1:11" x14ac:dyDescent="0.35">
      <c r="A1112" s="45" t="str">
        <f>'Budget Source'!B1112</f>
        <v>65</v>
      </c>
      <c r="B1112" s="45" t="str">
        <f>'Budget Source'!C1112</f>
        <v>4</v>
      </c>
      <c r="C1112" s="45" t="str">
        <f>'Budget Source'!D1112</f>
        <v>6600</v>
      </c>
      <c r="D1112" s="45" t="str">
        <f>'Budget Source'!E1112</f>
        <v>3101</v>
      </c>
      <c r="E1112" s="45" t="str">
        <f t="shared" si="75"/>
        <v/>
      </c>
      <c r="F1112" s="2" t="str">
        <f>'Budget Source'!F1112</f>
        <v/>
      </c>
      <c r="G1112" s="45" t="str">
        <f>IF('Budget Source'!G1112="Y",'Budget Source'!F1112&amp;'Budget Source'!C1112&amp;'Budget Source'!D1112,'Budget Source'!B1112&amp;'Budget Source'!C1112&amp;'Budget Source'!D1112)</f>
        <v>6546600</v>
      </c>
      <c r="H1112" s="45" t="str">
        <f t="shared" si="76"/>
        <v>65466003101</v>
      </c>
      <c r="I1112" s="47">
        <f>'Budget Source'!I1112</f>
        <v>0</v>
      </c>
      <c r="J1112" s="2">
        <f>'Budget Source'!H1112</f>
        <v>0</v>
      </c>
      <c r="K1112" s="2" t="str">
        <f t="shared" si="77"/>
        <v/>
      </c>
    </row>
    <row r="1113" spans="1:11" x14ac:dyDescent="0.35">
      <c r="A1113" s="45" t="str">
        <f>'Budget Source'!B1113</f>
        <v>65</v>
      </c>
      <c r="B1113" s="45" t="str">
        <f>'Budget Source'!C1113</f>
        <v>4</v>
      </c>
      <c r="C1113" s="45" t="str">
        <f>'Budget Source'!D1113</f>
        <v>6600</v>
      </c>
      <c r="D1113" s="45" t="str">
        <f>'Budget Source'!E1113</f>
        <v>3300</v>
      </c>
      <c r="E1113" s="45" t="str">
        <f t="shared" si="75"/>
        <v/>
      </c>
      <c r="F1113" s="2" t="str">
        <f>'Budget Source'!F1113</f>
        <v/>
      </c>
      <c r="G1113" s="45" t="str">
        <f>IF('Budget Source'!G1113="Y",'Budget Source'!F1113&amp;'Budget Source'!C1113&amp;'Budget Source'!D1113,'Budget Source'!B1113&amp;'Budget Source'!C1113&amp;'Budget Source'!D1113)</f>
        <v>6546600</v>
      </c>
      <c r="H1113" s="45" t="str">
        <f t="shared" si="76"/>
        <v>65466003300</v>
      </c>
      <c r="I1113" s="47">
        <f>'Budget Source'!I1113</f>
        <v>0.56879999999999997</v>
      </c>
      <c r="J1113" s="2">
        <f>'Budget Source'!H1113</f>
        <v>3587631</v>
      </c>
      <c r="K1113" s="2" t="str">
        <f t="shared" si="77"/>
        <v/>
      </c>
    </row>
    <row r="1114" spans="1:11" x14ac:dyDescent="0.35">
      <c r="A1114" s="45" t="str">
        <f>'Budget Source'!B1114</f>
        <v>66</v>
      </c>
      <c r="B1114" s="45" t="str">
        <f>'Budget Source'!C1114</f>
        <v>4</v>
      </c>
      <c r="C1114" s="45" t="str">
        <f>'Budget Source'!D1114</f>
        <v>5455</v>
      </c>
      <c r="D1114" s="45" t="str">
        <f>'Budget Source'!E1114</f>
        <v>0022</v>
      </c>
      <c r="E1114" s="45" t="str">
        <f t="shared" si="75"/>
        <v/>
      </c>
      <c r="F1114" s="2" t="str">
        <f>'Budget Source'!F1114</f>
        <v>50</v>
      </c>
      <c r="G1114" s="45" t="str">
        <f>IF('Budget Source'!G1114="Y",'Budget Source'!F1114&amp;'Budget Source'!C1114&amp;'Budget Source'!D1114,'Budget Source'!B1114&amp;'Budget Source'!C1114&amp;'Budget Source'!D1114)</f>
        <v>5045455</v>
      </c>
      <c r="H1114" s="45" t="str">
        <f t="shared" si="76"/>
        <v>50454550022</v>
      </c>
      <c r="I1114" s="47">
        <f>'Budget Source'!I1114</f>
        <v>0.15920000000000001</v>
      </c>
      <c r="J1114" s="2">
        <f>'Budget Source'!H1114</f>
        <v>147632</v>
      </c>
      <c r="K1114" s="2" t="str">
        <f t="shared" si="77"/>
        <v/>
      </c>
    </row>
    <row r="1115" spans="1:11" x14ac:dyDescent="0.35">
      <c r="A1115" s="45" t="str">
        <f>'Budget Source'!B1115</f>
        <v>66</v>
      </c>
      <c r="B1115" s="45" t="str">
        <f>'Budget Source'!C1115</f>
        <v>4</v>
      </c>
      <c r="C1115" s="45" t="str">
        <f>'Budget Source'!D1115</f>
        <v>5455</v>
      </c>
      <c r="D1115" s="45" t="str">
        <f>'Budget Source'!E1115</f>
        <v>0061</v>
      </c>
      <c r="E1115" s="45" t="str">
        <f t="shared" si="75"/>
        <v/>
      </c>
      <c r="F1115" s="2" t="str">
        <f>'Budget Source'!F1115</f>
        <v>50</v>
      </c>
      <c r="G1115" s="45" t="str">
        <f>IF('Budget Source'!G1115="Y",'Budget Source'!F1115&amp;'Budget Source'!C1115&amp;'Budget Source'!D1115,'Budget Source'!B1115&amp;'Budget Source'!C1115&amp;'Budget Source'!D1115)</f>
        <v>5045455</v>
      </c>
      <c r="H1115" s="45" t="str">
        <f t="shared" si="76"/>
        <v>50454550061</v>
      </c>
      <c r="I1115" s="47">
        <f>'Budget Source'!I1115</f>
        <v>0</v>
      </c>
      <c r="J1115" s="2">
        <f>'Budget Source'!H1115</f>
        <v>0</v>
      </c>
      <c r="K1115" s="2" t="str">
        <f t="shared" si="77"/>
        <v/>
      </c>
    </row>
    <row r="1116" spans="1:11" x14ac:dyDescent="0.35">
      <c r="A1116" s="45" t="str">
        <f>'Budget Source'!B1116</f>
        <v>66</v>
      </c>
      <c r="B1116" s="45" t="str">
        <f>'Budget Source'!C1116</f>
        <v>4</v>
      </c>
      <c r="C1116" s="45" t="str">
        <f>'Budget Source'!D1116</f>
        <v>5455</v>
      </c>
      <c r="D1116" s="45" t="str">
        <f>'Budget Source'!E1116</f>
        <v>0180</v>
      </c>
      <c r="E1116" s="45" t="str">
        <f t="shared" si="75"/>
        <v>8</v>
      </c>
      <c r="F1116" s="2" t="str">
        <f>'Budget Source'!F1116</f>
        <v>50</v>
      </c>
      <c r="G1116" s="45" t="str">
        <f>IF('Budget Source'!G1116="Y",'Budget Source'!F1116&amp;'Budget Source'!C1116&amp;'Budget Source'!D1116,'Budget Source'!B1116&amp;'Budget Source'!C1116&amp;'Budget Source'!D1116)</f>
        <v>5045455</v>
      </c>
      <c r="H1116" s="45" t="str">
        <f t="shared" si="76"/>
        <v>50454550180</v>
      </c>
      <c r="I1116" s="47">
        <f>'Budget Source'!I1116</f>
        <v>0.16009999999999999</v>
      </c>
      <c r="J1116" s="2">
        <f>'Budget Source'!H1116</f>
        <v>148466</v>
      </c>
      <c r="K1116" s="2" t="str">
        <f t="shared" si="77"/>
        <v/>
      </c>
    </row>
    <row r="1117" spans="1:11" x14ac:dyDescent="0.35">
      <c r="A1117" s="45" t="str">
        <f>'Budget Source'!B1117</f>
        <v>66</v>
      </c>
      <c r="B1117" s="45" t="str">
        <f>'Budget Source'!C1117</f>
        <v>4</v>
      </c>
      <c r="C1117" s="45" t="str">
        <f>'Budget Source'!D1117</f>
        <v>5455</v>
      </c>
      <c r="D1117" s="45" t="str">
        <f>'Budget Source'!E1117</f>
        <v>3101</v>
      </c>
      <c r="E1117" s="45" t="str">
        <f t="shared" si="75"/>
        <v/>
      </c>
      <c r="F1117" s="2" t="str">
        <f>'Budget Source'!F1117</f>
        <v>50</v>
      </c>
      <c r="G1117" s="45" t="str">
        <f>IF('Budget Source'!G1117="Y",'Budget Source'!F1117&amp;'Budget Source'!C1117&amp;'Budget Source'!D1117,'Budget Source'!B1117&amp;'Budget Source'!C1117&amp;'Budget Source'!D1117)</f>
        <v>5045455</v>
      </c>
      <c r="H1117" s="45" t="str">
        <f t="shared" si="76"/>
        <v>50454553101</v>
      </c>
      <c r="I1117" s="47">
        <f>'Budget Source'!I1117</f>
        <v>0</v>
      </c>
      <c r="J1117" s="2">
        <f>'Budget Source'!H1117</f>
        <v>0</v>
      </c>
      <c r="K1117" s="2" t="str">
        <f t="shared" si="77"/>
        <v/>
      </c>
    </row>
    <row r="1118" spans="1:11" x14ac:dyDescent="0.35">
      <c r="A1118" s="45" t="str">
        <f>'Budget Source'!B1118</f>
        <v>66</v>
      </c>
      <c r="B1118" s="45" t="str">
        <f>'Budget Source'!C1118</f>
        <v>4</v>
      </c>
      <c r="C1118" s="45" t="str">
        <f>'Budget Source'!D1118</f>
        <v>5455</v>
      </c>
      <c r="D1118" s="45" t="str">
        <f>'Budget Source'!E1118</f>
        <v>3300</v>
      </c>
      <c r="E1118" s="45" t="str">
        <f t="shared" si="75"/>
        <v/>
      </c>
      <c r="F1118" s="2" t="str">
        <f>'Budget Source'!F1118</f>
        <v>50</v>
      </c>
      <c r="G1118" s="45" t="str">
        <f>IF('Budget Source'!G1118="Y",'Budget Source'!F1118&amp;'Budget Source'!C1118&amp;'Budget Source'!D1118,'Budget Source'!B1118&amp;'Budget Source'!C1118&amp;'Budget Source'!D1118)</f>
        <v>5045455</v>
      </c>
      <c r="H1118" s="45" t="str">
        <f t="shared" si="76"/>
        <v>50454553300</v>
      </c>
      <c r="I1118" s="47">
        <f>'Budget Source'!I1118</f>
        <v>0.25679999999999997</v>
      </c>
      <c r="J1118" s="2">
        <f>'Budget Source'!H1118</f>
        <v>238139</v>
      </c>
      <c r="K1118" s="2" t="str">
        <f t="shared" si="77"/>
        <v/>
      </c>
    </row>
    <row r="1119" spans="1:11" x14ac:dyDescent="0.35">
      <c r="A1119" s="45" t="str">
        <f>'Budget Source'!B1119</f>
        <v>66</v>
      </c>
      <c r="B1119" s="45" t="str">
        <f>'Budget Source'!C1119</f>
        <v>4</v>
      </c>
      <c r="C1119" s="45" t="str">
        <f>'Budget Source'!D1119</f>
        <v>6620</v>
      </c>
      <c r="D1119" s="45" t="str">
        <f>'Budget Source'!E1119</f>
        <v>0061</v>
      </c>
      <c r="E1119" s="45" t="str">
        <f t="shared" si="75"/>
        <v/>
      </c>
      <c r="F1119" s="2" t="str">
        <f>'Budget Source'!F1119</f>
        <v>66</v>
      </c>
      <c r="G1119" s="45" t="str">
        <f>IF('Budget Source'!G1119="Y",'Budget Source'!F1119&amp;'Budget Source'!C1119&amp;'Budget Source'!D1119,'Budget Source'!B1119&amp;'Budget Source'!C1119&amp;'Budget Source'!D1119)</f>
        <v>6646620</v>
      </c>
      <c r="H1119" s="45" t="str">
        <f t="shared" si="76"/>
        <v>66466200061</v>
      </c>
      <c r="I1119" s="47">
        <f>'Budget Source'!I1119</f>
        <v>0</v>
      </c>
      <c r="J1119" s="2">
        <f>'Budget Source'!H1119</f>
        <v>0</v>
      </c>
      <c r="K1119" s="2" t="str">
        <f t="shared" si="77"/>
        <v>Y</v>
      </c>
    </row>
    <row r="1120" spans="1:11" x14ac:dyDescent="0.35">
      <c r="A1120" s="45" t="str">
        <f>'Budget Source'!B1120</f>
        <v>66</v>
      </c>
      <c r="B1120" s="45" t="str">
        <f>'Budget Source'!C1120</f>
        <v>4</v>
      </c>
      <c r="C1120" s="45" t="str">
        <f>'Budget Source'!D1120</f>
        <v>6620</v>
      </c>
      <c r="D1120" s="45" t="str">
        <f>'Budget Source'!E1120</f>
        <v>0180</v>
      </c>
      <c r="E1120" s="45" t="str">
        <f t="shared" si="75"/>
        <v>8</v>
      </c>
      <c r="F1120" s="2" t="str">
        <f>'Budget Source'!F1120</f>
        <v>66</v>
      </c>
      <c r="G1120" s="45" t="str">
        <f>IF('Budget Source'!G1120="Y",'Budget Source'!F1120&amp;'Budget Source'!C1120&amp;'Budget Source'!D1120,'Budget Source'!B1120&amp;'Budget Source'!C1120&amp;'Budget Source'!D1120)</f>
        <v>6646620</v>
      </c>
      <c r="H1120" s="45" t="str">
        <f t="shared" si="76"/>
        <v>66466200180</v>
      </c>
      <c r="I1120" s="47">
        <f>'Budget Source'!I1120</f>
        <v>0.17169999999999999</v>
      </c>
      <c r="J1120" s="2">
        <f>'Budget Source'!H1120</f>
        <v>971008</v>
      </c>
      <c r="K1120" s="2" t="str">
        <f t="shared" si="77"/>
        <v>Y</v>
      </c>
    </row>
    <row r="1121" spans="1:11" x14ac:dyDescent="0.35">
      <c r="A1121" s="45" t="str">
        <f>'Budget Source'!B1121</f>
        <v>66</v>
      </c>
      <c r="B1121" s="45" t="str">
        <f>'Budget Source'!C1121</f>
        <v>4</v>
      </c>
      <c r="C1121" s="45" t="str">
        <f>'Budget Source'!D1121</f>
        <v>6620</v>
      </c>
      <c r="D1121" s="45" t="str">
        <f>'Budget Source'!E1121</f>
        <v>3101</v>
      </c>
      <c r="E1121" s="45" t="str">
        <f t="shared" si="75"/>
        <v/>
      </c>
      <c r="F1121" s="2" t="str">
        <f>'Budget Source'!F1121</f>
        <v>66</v>
      </c>
      <c r="G1121" s="45" t="str">
        <f>IF('Budget Source'!G1121="Y",'Budget Source'!F1121&amp;'Budget Source'!C1121&amp;'Budget Source'!D1121,'Budget Source'!B1121&amp;'Budget Source'!C1121&amp;'Budget Source'!D1121)</f>
        <v>6646620</v>
      </c>
      <c r="H1121" s="45" t="str">
        <f t="shared" si="76"/>
        <v>66466203101</v>
      </c>
      <c r="I1121" s="47">
        <f>'Budget Source'!I1121</f>
        <v>0</v>
      </c>
      <c r="J1121" s="2">
        <f>'Budget Source'!H1121</f>
        <v>0</v>
      </c>
      <c r="K1121" s="2" t="str">
        <f t="shared" si="77"/>
        <v>Y</v>
      </c>
    </row>
    <row r="1122" spans="1:11" x14ac:dyDescent="0.35">
      <c r="A1122" s="45" t="str">
        <f>'Budget Source'!B1122</f>
        <v>66</v>
      </c>
      <c r="B1122" s="45" t="str">
        <f>'Budget Source'!C1122</f>
        <v>4</v>
      </c>
      <c r="C1122" s="45" t="str">
        <f>'Budget Source'!D1122</f>
        <v>6620</v>
      </c>
      <c r="D1122" s="45" t="str">
        <f>'Budget Source'!E1122</f>
        <v>3300</v>
      </c>
      <c r="E1122" s="45" t="str">
        <f t="shared" si="75"/>
        <v/>
      </c>
      <c r="F1122" s="2" t="str">
        <f>'Budget Source'!F1122</f>
        <v>66</v>
      </c>
      <c r="G1122" s="45" t="str">
        <f>IF('Budget Source'!G1122="Y",'Budget Source'!F1122&amp;'Budget Source'!C1122&amp;'Budget Source'!D1122,'Budget Source'!B1122&amp;'Budget Source'!C1122&amp;'Budget Source'!D1122)</f>
        <v>6646620</v>
      </c>
      <c r="H1122" s="45" t="str">
        <f t="shared" si="76"/>
        <v>66466203300</v>
      </c>
      <c r="I1122" s="47">
        <f>'Budget Source'!I1122</f>
        <v>0.52149999999999996</v>
      </c>
      <c r="J1122" s="2">
        <f>'Budget Source'!H1122</f>
        <v>2949218</v>
      </c>
      <c r="K1122" s="2" t="str">
        <f t="shared" si="77"/>
        <v>Y</v>
      </c>
    </row>
    <row r="1123" spans="1:11" x14ac:dyDescent="0.35">
      <c r="A1123" s="45" t="str">
        <f>'Budget Source'!B1123</f>
        <v>66</v>
      </c>
      <c r="B1123" s="45" t="str">
        <f>'Budget Source'!C1123</f>
        <v>4</v>
      </c>
      <c r="C1123" s="45" t="str">
        <f>'Budget Source'!D1123</f>
        <v>6630</v>
      </c>
      <c r="D1123" s="45" t="str">
        <f>'Budget Source'!E1123</f>
        <v>0061</v>
      </c>
      <c r="E1123" s="45" t="str">
        <f t="shared" si="75"/>
        <v/>
      </c>
      <c r="F1123" s="2" t="str">
        <f>'Budget Source'!F1123</f>
        <v>66</v>
      </c>
      <c r="G1123" s="45" t="str">
        <f>IF('Budget Source'!G1123="Y",'Budget Source'!F1123&amp;'Budget Source'!C1123&amp;'Budget Source'!D1123,'Budget Source'!B1123&amp;'Budget Source'!C1123&amp;'Budget Source'!D1123)</f>
        <v>6646630</v>
      </c>
      <c r="H1123" s="45" t="str">
        <f t="shared" si="76"/>
        <v>66466300061</v>
      </c>
      <c r="I1123" s="47">
        <f>'Budget Source'!I1123</f>
        <v>0</v>
      </c>
      <c r="J1123" s="2">
        <f>'Budget Source'!H1123</f>
        <v>0</v>
      </c>
      <c r="K1123" s="2" t="str">
        <f t="shared" si="77"/>
        <v>Y</v>
      </c>
    </row>
    <row r="1124" spans="1:11" x14ac:dyDescent="0.35">
      <c r="A1124" s="45" t="str">
        <f>'Budget Source'!B1124</f>
        <v>66</v>
      </c>
      <c r="B1124" s="45" t="str">
        <f>'Budget Source'!C1124</f>
        <v>4</v>
      </c>
      <c r="C1124" s="45" t="str">
        <f>'Budget Source'!D1124</f>
        <v>6630</v>
      </c>
      <c r="D1124" s="45" t="str">
        <f>'Budget Source'!E1124</f>
        <v>0180</v>
      </c>
      <c r="E1124" s="45" t="str">
        <f t="shared" si="75"/>
        <v>8</v>
      </c>
      <c r="F1124" s="2" t="str">
        <f>'Budget Source'!F1124</f>
        <v>66</v>
      </c>
      <c r="G1124" s="45" t="str">
        <f>IF('Budget Source'!G1124="Y",'Budget Source'!F1124&amp;'Budget Source'!C1124&amp;'Budget Source'!D1124,'Budget Source'!B1124&amp;'Budget Source'!C1124&amp;'Budget Source'!D1124)</f>
        <v>6646630</v>
      </c>
      <c r="H1124" s="45" t="str">
        <f t="shared" si="76"/>
        <v>66466300180</v>
      </c>
      <c r="I1124" s="47">
        <f>'Budget Source'!I1124</f>
        <v>0.14169999999999999</v>
      </c>
      <c r="J1124" s="2">
        <f>'Budget Source'!H1124</f>
        <v>568081</v>
      </c>
      <c r="K1124" s="2" t="str">
        <f t="shared" si="77"/>
        <v>Y</v>
      </c>
    </row>
    <row r="1125" spans="1:11" x14ac:dyDescent="0.35">
      <c r="A1125" s="45" t="str">
        <f>'Budget Source'!B1125</f>
        <v>66</v>
      </c>
      <c r="B1125" s="45" t="str">
        <f>'Budget Source'!C1125</f>
        <v>4</v>
      </c>
      <c r="C1125" s="45" t="str">
        <f>'Budget Source'!D1125</f>
        <v>6630</v>
      </c>
      <c r="D1125" s="45" t="str">
        <f>'Budget Source'!E1125</f>
        <v>3101</v>
      </c>
      <c r="E1125" s="45" t="str">
        <f t="shared" si="75"/>
        <v/>
      </c>
      <c r="F1125" s="2" t="str">
        <f>'Budget Source'!F1125</f>
        <v>66</v>
      </c>
      <c r="G1125" s="45" t="str">
        <f>IF('Budget Source'!G1125="Y",'Budget Source'!F1125&amp;'Budget Source'!C1125&amp;'Budget Source'!D1125,'Budget Source'!B1125&amp;'Budget Source'!C1125&amp;'Budget Source'!D1125)</f>
        <v>6646630</v>
      </c>
      <c r="H1125" s="45" t="str">
        <f t="shared" si="76"/>
        <v>66466303101</v>
      </c>
      <c r="I1125" s="47">
        <f>'Budget Source'!I1125</f>
        <v>0</v>
      </c>
      <c r="J1125" s="2">
        <f>'Budget Source'!H1125</f>
        <v>0</v>
      </c>
      <c r="K1125" s="2" t="str">
        <f t="shared" si="77"/>
        <v>Y</v>
      </c>
    </row>
    <row r="1126" spans="1:11" x14ac:dyDescent="0.35">
      <c r="A1126" s="45" t="str">
        <f>'Budget Source'!B1126</f>
        <v>66</v>
      </c>
      <c r="B1126" s="45" t="str">
        <f>'Budget Source'!C1126</f>
        <v>4</v>
      </c>
      <c r="C1126" s="45" t="str">
        <f>'Budget Source'!D1126</f>
        <v>6630</v>
      </c>
      <c r="D1126" s="45" t="str">
        <f>'Budget Source'!E1126</f>
        <v>3300</v>
      </c>
      <c r="E1126" s="45" t="str">
        <f t="shared" si="75"/>
        <v/>
      </c>
      <c r="F1126" s="2" t="str">
        <f>'Budget Source'!F1126</f>
        <v>66</v>
      </c>
      <c r="G1126" s="45" t="str">
        <f>IF('Budget Source'!G1126="Y",'Budget Source'!F1126&amp;'Budget Source'!C1126&amp;'Budget Source'!D1126,'Budget Source'!B1126&amp;'Budget Source'!C1126&amp;'Budget Source'!D1126)</f>
        <v>6646630</v>
      </c>
      <c r="H1126" s="45" t="str">
        <f t="shared" si="76"/>
        <v>66466303300</v>
      </c>
      <c r="I1126" s="47">
        <f>'Budget Source'!I1126</f>
        <v>0.4375</v>
      </c>
      <c r="J1126" s="2">
        <f>'Budget Source'!H1126</f>
        <v>1753957</v>
      </c>
      <c r="K1126" s="2" t="str">
        <f t="shared" si="77"/>
        <v>Y</v>
      </c>
    </row>
    <row r="1127" spans="1:11" x14ac:dyDescent="0.35">
      <c r="A1127" s="45" t="str">
        <f>'Budget Source'!B1127</f>
        <v>66</v>
      </c>
      <c r="B1127" s="45" t="str">
        <f>'Budget Source'!C1127</f>
        <v>4</v>
      </c>
      <c r="C1127" s="45" t="str">
        <f>'Budget Source'!D1127</f>
        <v>7515</v>
      </c>
      <c r="D1127" s="45" t="str">
        <f>'Budget Source'!E1127</f>
        <v>0061</v>
      </c>
      <c r="E1127" s="45" t="str">
        <f t="shared" si="75"/>
        <v/>
      </c>
      <c r="F1127" s="2" t="str">
        <f>'Budget Source'!F1127</f>
        <v>75</v>
      </c>
      <c r="G1127" s="45" t="str">
        <f>IF('Budget Source'!G1127="Y",'Budget Source'!F1127&amp;'Budget Source'!C1127&amp;'Budget Source'!D1127,'Budget Source'!B1127&amp;'Budget Source'!C1127&amp;'Budget Source'!D1127)</f>
        <v>7547515</v>
      </c>
      <c r="H1127" s="45" t="str">
        <f t="shared" si="76"/>
        <v>75475150061</v>
      </c>
      <c r="I1127" s="47">
        <f>'Budget Source'!I1127</f>
        <v>0</v>
      </c>
      <c r="J1127" s="2">
        <f>'Budget Source'!H1127</f>
        <v>0</v>
      </c>
      <c r="K1127" s="2" t="str">
        <f t="shared" si="77"/>
        <v/>
      </c>
    </row>
    <row r="1128" spans="1:11" x14ac:dyDescent="0.35">
      <c r="A1128" s="45" t="str">
        <f>'Budget Source'!B1128</f>
        <v>66</v>
      </c>
      <c r="B1128" s="45" t="str">
        <f>'Budget Source'!C1128</f>
        <v>4</v>
      </c>
      <c r="C1128" s="45" t="str">
        <f>'Budget Source'!D1128</f>
        <v>7515</v>
      </c>
      <c r="D1128" s="45" t="str">
        <f>'Budget Source'!E1128</f>
        <v>0180</v>
      </c>
      <c r="E1128" s="45" t="str">
        <f t="shared" si="75"/>
        <v>8</v>
      </c>
      <c r="F1128" s="2" t="str">
        <f>'Budget Source'!F1128</f>
        <v>75</v>
      </c>
      <c r="G1128" s="45" t="str">
        <f>IF('Budget Source'!G1128="Y",'Budget Source'!F1128&amp;'Budget Source'!C1128&amp;'Budget Source'!D1128,'Budget Source'!B1128&amp;'Budget Source'!C1128&amp;'Budget Source'!D1128)</f>
        <v>7547515</v>
      </c>
      <c r="H1128" s="45" t="str">
        <f t="shared" si="76"/>
        <v>75475150180</v>
      </c>
      <c r="I1128" s="47">
        <f>'Budget Source'!I1128</f>
        <v>0.28079999999999999</v>
      </c>
      <c r="J1128" s="2">
        <f>'Budget Source'!H1128</f>
        <v>234794</v>
      </c>
      <c r="K1128" s="2" t="str">
        <f t="shared" si="77"/>
        <v/>
      </c>
    </row>
    <row r="1129" spans="1:11" x14ac:dyDescent="0.35">
      <c r="A1129" s="45" t="str">
        <f>'Budget Source'!B1129</f>
        <v>66</v>
      </c>
      <c r="B1129" s="45" t="str">
        <f>'Budget Source'!C1129</f>
        <v>4</v>
      </c>
      <c r="C1129" s="45" t="str">
        <f>'Budget Source'!D1129</f>
        <v>7515</v>
      </c>
      <c r="D1129" s="45" t="str">
        <f>'Budget Source'!E1129</f>
        <v>0186</v>
      </c>
      <c r="E1129" s="45" t="str">
        <f t="shared" si="75"/>
        <v>8</v>
      </c>
      <c r="F1129" s="2" t="str">
        <f>'Budget Source'!F1129</f>
        <v>75</v>
      </c>
      <c r="G1129" s="45" t="str">
        <f>IF('Budget Source'!G1129="Y",'Budget Source'!F1129&amp;'Budget Source'!C1129&amp;'Budget Source'!D1129,'Budget Source'!B1129&amp;'Budget Source'!C1129&amp;'Budget Source'!D1129)</f>
        <v>7547515</v>
      </c>
      <c r="H1129" s="45" t="str">
        <f t="shared" si="76"/>
        <v>75475150186</v>
      </c>
      <c r="I1129" s="47">
        <f>'Budget Source'!I1129</f>
        <v>1.47E-2</v>
      </c>
      <c r="J1129" s="2">
        <f>'Budget Source'!H1129</f>
        <v>12292</v>
      </c>
      <c r="K1129" s="2" t="str">
        <f t="shared" si="77"/>
        <v/>
      </c>
    </row>
    <row r="1130" spans="1:11" x14ac:dyDescent="0.35">
      <c r="A1130" s="45" t="str">
        <f>'Budget Source'!B1130</f>
        <v>66</v>
      </c>
      <c r="B1130" s="45" t="str">
        <f>'Budget Source'!C1130</f>
        <v>4</v>
      </c>
      <c r="C1130" s="45" t="str">
        <f>'Budget Source'!D1130</f>
        <v>7515</v>
      </c>
      <c r="D1130" s="45" t="str">
        <f>'Budget Source'!E1130</f>
        <v>3101</v>
      </c>
      <c r="E1130" s="45" t="str">
        <f t="shared" si="75"/>
        <v/>
      </c>
      <c r="F1130" s="2" t="str">
        <f>'Budget Source'!F1130</f>
        <v>75</v>
      </c>
      <c r="G1130" s="45" t="str">
        <f>IF('Budget Source'!G1130="Y",'Budget Source'!F1130&amp;'Budget Source'!C1130&amp;'Budget Source'!D1130,'Budget Source'!B1130&amp;'Budget Source'!C1130&amp;'Budget Source'!D1130)</f>
        <v>7547515</v>
      </c>
      <c r="H1130" s="45" t="str">
        <f t="shared" si="76"/>
        <v>75475153101</v>
      </c>
      <c r="I1130" s="47">
        <f>'Budget Source'!I1130</f>
        <v>0</v>
      </c>
      <c r="J1130" s="2">
        <f>'Budget Source'!H1130</f>
        <v>0</v>
      </c>
      <c r="K1130" s="2" t="str">
        <f t="shared" si="77"/>
        <v/>
      </c>
    </row>
    <row r="1131" spans="1:11" x14ac:dyDescent="0.35">
      <c r="A1131" s="45" t="str">
        <f>'Budget Source'!B1131</f>
        <v>66</v>
      </c>
      <c r="B1131" s="45" t="str">
        <f>'Budget Source'!C1131</f>
        <v>4</v>
      </c>
      <c r="C1131" s="45" t="str">
        <f>'Budget Source'!D1131</f>
        <v>7515</v>
      </c>
      <c r="D1131" s="45" t="str">
        <f>'Budget Source'!E1131</f>
        <v>3300</v>
      </c>
      <c r="E1131" s="45" t="str">
        <f t="shared" si="75"/>
        <v/>
      </c>
      <c r="F1131" s="2" t="str">
        <f>'Budget Source'!F1131</f>
        <v>75</v>
      </c>
      <c r="G1131" s="45" t="str">
        <f>IF('Budget Source'!G1131="Y",'Budget Source'!F1131&amp;'Budget Source'!C1131&amp;'Budget Source'!D1131,'Budget Source'!B1131&amp;'Budget Source'!C1131&amp;'Budget Source'!D1131)</f>
        <v>7547515</v>
      </c>
      <c r="H1131" s="45" t="str">
        <f t="shared" si="76"/>
        <v>75475153300</v>
      </c>
      <c r="I1131" s="47">
        <f>'Budget Source'!I1131</f>
        <v>0.56789999999999996</v>
      </c>
      <c r="J1131" s="2">
        <f>'Budget Source'!H1131</f>
        <v>474855</v>
      </c>
      <c r="K1131" s="2" t="str">
        <f t="shared" si="77"/>
        <v/>
      </c>
    </row>
    <row r="1132" spans="1:11" x14ac:dyDescent="0.35">
      <c r="A1132" s="45" t="str">
        <f>'Budget Source'!B1132</f>
        <v>67</v>
      </c>
      <c r="B1132" s="45" t="str">
        <f>'Budget Source'!C1132</f>
        <v>4</v>
      </c>
      <c r="C1132" s="45" t="str">
        <f>'Budget Source'!D1132</f>
        <v>6705</v>
      </c>
      <c r="D1132" s="45" t="str">
        <f>'Budget Source'!E1132</f>
        <v>0061</v>
      </c>
      <c r="E1132" s="45" t="str">
        <f t="shared" si="75"/>
        <v/>
      </c>
      <c r="F1132" s="2" t="str">
        <f>'Budget Source'!F1132</f>
        <v/>
      </c>
      <c r="G1132" s="45" t="str">
        <f>IF('Budget Source'!G1132="Y",'Budget Source'!F1132&amp;'Budget Source'!C1132&amp;'Budget Source'!D1132,'Budget Source'!B1132&amp;'Budget Source'!C1132&amp;'Budget Source'!D1132)</f>
        <v>6746705</v>
      </c>
      <c r="H1132" s="45" t="str">
        <f t="shared" si="76"/>
        <v>67467050061</v>
      </c>
      <c r="I1132" s="47">
        <f>'Budget Source'!I1132</f>
        <v>0</v>
      </c>
      <c r="J1132" s="2">
        <f>'Budget Source'!H1132</f>
        <v>0</v>
      </c>
      <c r="K1132" s="2" t="str">
        <f t="shared" si="77"/>
        <v/>
      </c>
    </row>
    <row r="1133" spans="1:11" x14ac:dyDescent="0.35">
      <c r="A1133" s="45" t="str">
        <f>'Budget Source'!B1133</f>
        <v>67</v>
      </c>
      <c r="B1133" s="45" t="str">
        <f>'Budget Source'!C1133</f>
        <v>4</v>
      </c>
      <c r="C1133" s="45" t="str">
        <f>'Budget Source'!D1133</f>
        <v>6705</v>
      </c>
      <c r="D1133" s="45" t="str">
        <f>'Budget Source'!E1133</f>
        <v>0180</v>
      </c>
      <c r="E1133" s="45" t="str">
        <f t="shared" si="75"/>
        <v>8</v>
      </c>
      <c r="F1133" s="2" t="str">
        <f>'Budget Source'!F1133</f>
        <v/>
      </c>
      <c r="G1133" s="45" t="str">
        <f>IF('Budget Source'!G1133="Y",'Budget Source'!F1133&amp;'Budget Source'!C1133&amp;'Budget Source'!D1133,'Budget Source'!B1133&amp;'Budget Source'!C1133&amp;'Budget Source'!D1133)</f>
        <v>6746705</v>
      </c>
      <c r="H1133" s="45" t="str">
        <f t="shared" si="76"/>
        <v>67467050180</v>
      </c>
      <c r="I1133" s="47">
        <f>'Budget Source'!I1133</f>
        <v>0.61509999999999998</v>
      </c>
      <c r="J1133" s="2">
        <f>'Budget Source'!H1133</f>
        <v>2366824</v>
      </c>
      <c r="K1133" s="2" t="str">
        <f t="shared" si="77"/>
        <v/>
      </c>
    </row>
    <row r="1134" spans="1:11" x14ac:dyDescent="0.35">
      <c r="A1134" s="45" t="str">
        <f>'Budget Source'!B1134</f>
        <v>67</v>
      </c>
      <c r="B1134" s="45" t="str">
        <f>'Budget Source'!C1134</f>
        <v>4</v>
      </c>
      <c r="C1134" s="45" t="str">
        <f>'Budget Source'!D1134</f>
        <v>6705</v>
      </c>
      <c r="D1134" s="45" t="str">
        <f>'Budget Source'!E1134</f>
        <v>0186</v>
      </c>
      <c r="E1134" s="45" t="str">
        <f t="shared" si="75"/>
        <v>8</v>
      </c>
      <c r="F1134" s="2" t="str">
        <f>'Budget Source'!F1134</f>
        <v/>
      </c>
      <c r="G1134" s="45" t="str">
        <f>IF('Budget Source'!G1134="Y",'Budget Source'!F1134&amp;'Budget Source'!C1134&amp;'Budget Source'!D1134,'Budget Source'!B1134&amp;'Budget Source'!C1134&amp;'Budget Source'!D1134)</f>
        <v>6746705</v>
      </c>
      <c r="H1134" s="45" t="str">
        <f t="shared" si="76"/>
        <v>67467050186</v>
      </c>
      <c r="I1134" s="47">
        <f>'Budget Source'!I1134</f>
        <v>2.4899999999999999E-2</v>
      </c>
      <c r="J1134" s="2">
        <f>'Budget Source'!H1134</f>
        <v>95812</v>
      </c>
      <c r="K1134" s="2" t="str">
        <f t="shared" si="77"/>
        <v/>
      </c>
    </row>
    <row r="1135" spans="1:11" x14ac:dyDescent="0.35">
      <c r="A1135" s="45" t="str">
        <f>'Budget Source'!B1135</f>
        <v>67</v>
      </c>
      <c r="B1135" s="45" t="str">
        <f>'Budget Source'!C1135</f>
        <v>4</v>
      </c>
      <c r="C1135" s="45" t="str">
        <f>'Budget Source'!D1135</f>
        <v>6705</v>
      </c>
      <c r="D1135" s="45" t="str">
        <f>'Budget Source'!E1135</f>
        <v>3101</v>
      </c>
      <c r="E1135" s="45" t="str">
        <f t="shared" si="75"/>
        <v/>
      </c>
      <c r="F1135" s="2" t="str">
        <f>'Budget Source'!F1135</f>
        <v/>
      </c>
      <c r="G1135" s="45" t="str">
        <f>IF('Budget Source'!G1135="Y",'Budget Source'!F1135&amp;'Budget Source'!C1135&amp;'Budget Source'!D1135,'Budget Source'!B1135&amp;'Budget Source'!C1135&amp;'Budget Source'!D1135)</f>
        <v>6746705</v>
      </c>
      <c r="H1135" s="45" t="str">
        <f t="shared" si="76"/>
        <v>67467053101</v>
      </c>
      <c r="I1135" s="47">
        <f>'Budget Source'!I1135</f>
        <v>0</v>
      </c>
      <c r="J1135" s="2">
        <f>'Budget Source'!H1135</f>
        <v>0</v>
      </c>
      <c r="K1135" s="2" t="str">
        <f t="shared" si="77"/>
        <v/>
      </c>
    </row>
    <row r="1136" spans="1:11" x14ac:dyDescent="0.35">
      <c r="A1136" s="45" t="str">
        <f>'Budget Source'!B1136</f>
        <v>67</v>
      </c>
      <c r="B1136" s="45" t="str">
        <f>'Budget Source'!C1136</f>
        <v>4</v>
      </c>
      <c r="C1136" s="45" t="str">
        <f>'Budget Source'!D1136</f>
        <v>6705</v>
      </c>
      <c r="D1136" s="45" t="str">
        <f>'Budget Source'!E1136</f>
        <v>3300</v>
      </c>
      <c r="E1136" s="45" t="str">
        <f t="shared" si="75"/>
        <v/>
      </c>
      <c r="F1136" s="2" t="str">
        <f>'Budget Source'!F1136</f>
        <v/>
      </c>
      <c r="G1136" s="45" t="str">
        <f>IF('Budget Source'!G1136="Y",'Budget Source'!F1136&amp;'Budget Source'!C1136&amp;'Budget Source'!D1136,'Budget Source'!B1136&amp;'Budget Source'!C1136&amp;'Budget Source'!D1136)</f>
        <v>6746705</v>
      </c>
      <c r="H1136" s="45" t="str">
        <f t="shared" si="76"/>
        <v>67467053300</v>
      </c>
      <c r="I1136" s="47">
        <f>'Budget Source'!I1136</f>
        <v>0.68</v>
      </c>
      <c r="J1136" s="2">
        <f>'Budget Source'!H1136</f>
        <v>2616550</v>
      </c>
      <c r="K1136" s="2" t="str">
        <f t="shared" si="77"/>
        <v/>
      </c>
    </row>
    <row r="1137" spans="1:11" x14ac:dyDescent="0.35">
      <c r="A1137" s="45" t="str">
        <f>'Budget Source'!B1137</f>
        <v>67</v>
      </c>
      <c r="B1137" s="45" t="str">
        <f>'Budget Source'!C1137</f>
        <v>4</v>
      </c>
      <c r="C1137" s="45" t="str">
        <f>'Budget Source'!D1137</f>
        <v>6715</v>
      </c>
      <c r="D1137" s="45" t="str">
        <f>'Budget Source'!E1137</f>
        <v>0061</v>
      </c>
      <c r="E1137" s="45" t="str">
        <f t="shared" si="75"/>
        <v/>
      </c>
      <c r="F1137" s="2" t="str">
        <f>'Budget Source'!F1137</f>
        <v/>
      </c>
      <c r="G1137" s="45" t="str">
        <f>IF('Budget Source'!G1137="Y",'Budget Source'!F1137&amp;'Budget Source'!C1137&amp;'Budget Source'!D1137,'Budget Source'!B1137&amp;'Budget Source'!C1137&amp;'Budget Source'!D1137)</f>
        <v>6746715</v>
      </c>
      <c r="H1137" s="45" t="str">
        <f t="shared" si="76"/>
        <v>67467150061</v>
      </c>
      <c r="I1137" s="47">
        <f>'Budget Source'!I1137</f>
        <v>0</v>
      </c>
      <c r="J1137" s="2">
        <f>'Budget Source'!H1137</f>
        <v>0</v>
      </c>
      <c r="K1137" s="2" t="str">
        <f t="shared" si="77"/>
        <v/>
      </c>
    </row>
    <row r="1138" spans="1:11" x14ac:dyDescent="0.35">
      <c r="A1138" s="45" t="str">
        <f>'Budget Source'!B1138</f>
        <v>67</v>
      </c>
      <c r="B1138" s="45" t="str">
        <f>'Budget Source'!C1138</f>
        <v>4</v>
      </c>
      <c r="C1138" s="45" t="str">
        <f>'Budget Source'!D1138</f>
        <v>6715</v>
      </c>
      <c r="D1138" s="45" t="str">
        <f>'Budget Source'!E1138</f>
        <v>0180</v>
      </c>
      <c r="E1138" s="45" t="str">
        <f t="shared" si="75"/>
        <v>8</v>
      </c>
      <c r="F1138" s="2" t="str">
        <f>'Budget Source'!F1138</f>
        <v/>
      </c>
      <c r="G1138" s="45" t="str">
        <f>IF('Budget Source'!G1138="Y",'Budget Source'!F1138&amp;'Budget Source'!C1138&amp;'Budget Source'!D1138,'Budget Source'!B1138&amp;'Budget Source'!C1138&amp;'Budget Source'!D1138)</f>
        <v>6746715</v>
      </c>
      <c r="H1138" s="45" t="str">
        <f t="shared" si="76"/>
        <v>67467150180</v>
      </c>
      <c r="I1138" s="47">
        <f>'Budget Source'!I1138</f>
        <v>0.69420000000000004</v>
      </c>
      <c r="J1138" s="2">
        <f>'Budget Source'!H1138</f>
        <v>4949378</v>
      </c>
      <c r="K1138" s="2" t="str">
        <f t="shared" si="77"/>
        <v/>
      </c>
    </row>
    <row r="1139" spans="1:11" x14ac:dyDescent="0.35">
      <c r="A1139" s="45" t="str">
        <f>'Budget Source'!B1139</f>
        <v>67</v>
      </c>
      <c r="B1139" s="45" t="str">
        <f>'Budget Source'!C1139</f>
        <v>4</v>
      </c>
      <c r="C1139" s="45" t="str">
        <f>'Budget Source'!D1139</f>
        <v>6715</v>
      </c>
      <c r="D1139" s="45" t="str">
        <f>'Budget Source'!E1139</f>
        <v>3101</v>
      </c>
      <c r="E1139" s="45" t="str">
        <f t="shared" si="75"/>
        <v/>
      </c>
      <c r="F1139" s="2" t="str">
        <f>'Budget Source'!F1139</f>
        <v/>
      </c>
      <c r="G1139" s="45" t="str">
        <f>IF('Budget Source'!G1139="Y",'Budget Source'!F1139&amp;'Budget Source'!C1139&amp;'Budget Source'!D1139,'Budget Source'!B1139&amp;'Budget Source'!C1139&amp;'Budget Source'!D1139)</f>
        <v>6746715</v>
      </c>
      <c r="H1139" s="45" t="str">
        <f t="shared" si="76"/>
        <v>67467153101</v>
      </c>
      <c r="I1139" s="47">
        <f>'Budget Source'!I1139</f>
        <v>0</v>
      </c>
      <c r="J1139" s="2">
        <f>'Budget Source'!H1139</f>
        <v>0</v>
      </c>
      <c r="K1139" s="2" t="str">
        <f t="shared" si="77"/>
        <v/>
      </c>
    </row>
    <row r="1140" spans="1:11" x14ac:dyDescent="0.35">
      <c r="A1140" s="45" t="str">
        <f>'Budget Source'!B1140</f>
        <v>67</v>
      </c>
      <c r="B1140" s="45" t="str">
        <f>'Budget Source'!C1140</f>
        <v>4</v>
      </c>
      <c r="C1140" s="45" t="str">
        <f>'Budget Source'!D1140</f>
        <v>6715</v>
      </c>
      <c r="D1140" s="45" t="str">
        <f>'Budget Source'!E1140</f>
        <v>3300</v>
      </c>
      <c r="E1140" s="45" t="str">
        <f t="shared" si="75"/>
        <v/>
      </c>
      <c r="F1140" s="2" t="str">
        <f>'Budget Source'!F1140</f>
        <v/>
      </c>
      <c r="G1140" s="45" t="str">
        <f>IF('Budget Source'!G1140="Y",'Budget Source'!F1140&amp;'Budget Source'!C1140&amp;'Budget Source'!D1140,'Budget Source'!B1140&amp;'Budget Source'!C1140&amp;'Budget Source'!D1140)</f>
        <v>6746715</v>
      </c>
      <c r="H1140" s="45" t="str">
        <f t="shared" si="76"/>
        <v>67467153300</v>
      </c>
      <c r="I1140" s="47">
        <f>'Budget Source'!I1140</f>
        <v>0.49580000000000002</v>
      </c>
      <c r="J1140" s="2">
        <f>'Budget Source'!H1140</f>
        <v>3534862</v>
      </c>
      <c r="K1140" s="2" t="str">
        <f t="shared" si="77"/>
        <v/>
      </c>
    </row>
    <row r="1141" spans="1:11" x14ac:dyDescent="0.35">
      <c r="A1141" s="45" t="str">
        <f>'Budget Source'!B1141</f>
        <v>67</v>
      </c>
      <c r="B1141" s="45" t="str">
        <f>'Budget Source'!C1141</f>
        <v>4</v>
      </c>
      <c r="C1141" s="45" t="str">
        <f>'Budget Source'!D1141</f>
        <v>6750</v>
      </c>
      <c r="D1141" s="45" t="str">
        <f>'Budget Source'!E1141</f>
        <v>0061</v>
      </c>
      <c r="E1141" s="45" t="str">
        <f t="shared" si="75"/>
        <v/>
      </c>
      <c r="F1141" s="2" t="str">
        <f>'Budget Source'!F1141</f>
        <v>67</v>
      </c>
      <c r="G1141" s="45" t="str">
        <f>IF('Budget Source'!G1141="Y",'Budget Source'!F1141&amp;'Budget Source'!C1141&amp;'Budget Source'!D1141,'Budget Source'!B1141&amp;'Budget Source'!C1141&amp;'Budget Source'!D1141)</f>
        <v>6746750</v>
      </c>
      <c r="H1141" s="45" t="str">
        <f t="shared" si="76"/>
        <v>67467500061</v>
      </c>
      <c r="I1141" s="47">
        <f>'Budget Source'!I1141</f>
        <v>0</v>
      </c>
      <c r="J1141" s="2">
        <f>'Budget Source'!H1141</f>
        <v>0</v>
      </c>
      <c r="K1141" s="2" t="str">
        <f t="shared" si="77"/>
        <v>Y</v>
      </c>
    </row>
    <row r="1142" spans="1:11" x14ac:dyDescent="0.35">
      <c r="A1142" s="45" t="str">
        <f>'Budget Source'!B1142</f>
        <v>67</v>
      </c>
      <c r="B1142" s="45" t="str">
        <f>'Budget Source'!C1142</f>
        <v>4</v>
      </c>
      <c r="C1142" s="45" t="str">
        <f>'Budget Source'!D1142</f>
        <v>6750</v>
      </c>
      <c r="D1142" s="45" t="str">
        <f>'Budget Source'!E1142</f>
        <v>0180</v>
      </c>
      <c r="E1142" s="45" t="str">
        <f t="shared" si="75"/>
        <v>8</v>
      </c>
      <c r="F1142" s="2" t="str">
        <f>'Budget Source'!F1142</f>
        <v>67</v>
      </c>
      <c r="G1142" s="45" t="str">
        <f>IF('Budget Source'!G1142="Y",'Budget Source'!F1142&amp;'Budget Source'!C1142&amp;'Budget Source'!D1142,'Budget Source'!B1142&amp;'Budget Source'!C1142&amp;'Budget Source'!D1142)</f>
        <v>6746750</v>
      </c>
      <c r="H1142" s="45" t="str">
        <f t="shared" si="76"/>
        <v>67467500180</v>
      </c>
      <c r="I1142" s="47">
        <f>'Budget Source'!I1142</f>
        <v>0.30869999999999997</v>
      </c>
      <c r="J1142" s="2">
        <f>'Budget Source'!H1142</f>
        <v>470611</v>
      </c>
      <c r="K1142" s="2" t="str">
        <f t="shared" si="77"/>
        <v>Y</v>
      </c>
    </row>
    <row r="1143" spans="1:11" x14ac:dyDescent="0.35">
      <c r="A1143" s="45" t="str">
        <f>'Budget Source'!B1143</f>
        <v>67</v>
      </c>
      <c r="B1143" s="45" t="str">
        <f>'Budget Source'!C1143</f>
        <v>4</v>
      </c>
      <c r="C1143" s="45" t="str">
        <f>'Budget Source'!D1143</f>
        <v>6750</v>
      </c>
      <c r="D1143" s="45" t="str">
        <f>'Budget Source'!E1143</f>
        <v>0186</v>
      </c>
      <c r="E1143" s="45" t="str">
        <f t="shared" si="75"/>
        <v>8</v>
      </c>
      <c r="F1143" s="2" t="str">
        <f>'Budget Source'!F1143</f>
        <v>67</v>
      </c>
      <c r="G1143" s="45" t="str">
        <f>IF('Budget Source'!G1143="Y",'Budget Source'!F1143&amp;'Budget Source'!C1143&amp;'Budget Source'!D1143,'Budget Source'!B1143&amp;'Budget Source'!C1143&amp;'Budget Source'!D1143)</f>
        <v>6746750</v>
      </c>
      <c r="H1143" s="45" t="str">
        <f t="shared" si="76"/>
        <v>67467500186</v>
      </c>
      <c r="I1143" s="47">
        <f>'Budget Source'!I1143</f>
        <v>0</v>
      </c>
      <c r="J1143" s="2">
        <f>'Budget Source'!H1143</f>
        <v>0</v>
      </c>
      <c r="K1143" s="2" t="str">
        <f t="shared" si="77"/>
        <v>Y</v>
      </c>
    </row>
    <row r="1144" spans="1:11" x14ac:dyDescent="0.35">
      <c r="A1144" s="45" t="str">
        <f>'Budget Source'!B1144</f>
        <v>67</v>
      </c>
      <c r="B1144" s="45" t="str">
        <f>'Budget Source'!C1144</f>
        <v>4</v>
      </c>
      <c r="C1144" s="45" t="str">
        <f>'Budget Source'!D1144</f>
        <v>6750</v>
      </c>
      <c r="D1144" s="45" t="str">
        <f>'Budget Source'!E1144</f>
        <v>3101</v>
      </c>
      <c r="E1144" s="45" t="str">
        <f t="shared" si="75"/>
        <v/>
      </c>
      <c r="F1144" s="2" t="str">
        <f>'Budget Source'!F1144</f>
        <v>67</v>
      </c>
      <c r="G1144" s="45" t="str">
        <f>IF('Budget Source'!G1144="Y",'Budget Source'!F1144&amp;'Budget Source'!C1144&amp;'Budget Source'!D1144,'Budget Source'!B1144&amp;'Budget Source'!C1144&amp;'Budget Source'!D1144)</f>
        <v>6746750</v>
      </c>
      <c r="H1144" s="45" t="str">
        <f t="shared" si="76"/>
        <v>67467503101</v>
      </c>
      <c r="I1144" s="47">
        <f>'Budget Source'!I1144</f>
        <v>0</v>
      </c>
      <c r="J1144" s="2">
        <f>'Budget Source'!H1144</f>
        <v>0</v>
      </c>
      <c r="K1144" s="2" t="str">
        <f t="shared" si="77"/>
        <v>Y</v>
      </c>
    </row>
    <row r="1145" spans="1:11" x14ac:dyDescent="0.35">
      <c r="A1145" s="45" t="str">
        <f>'Budget Source'!B1145</f>
        <v>67</v>
      </c>
      <c r="B1145" s="45" t="str">
        <f>'Budget Source'!C1145</f>
        <v>4</v>
      </c>
      <c r="C1145" s="45" t="str">
        <f>'Budget Source'!D1145</f>
        <v>6750</v>
      </c>
      <c r="D1145" s="45" t="str">
        <f>'Budget Source'!E1145</f>
        <v>3300</v>
      </c>
      <c r="E1145" s="45" t="str">
        <f t="shared" si="75"/>
        <v/>
      </c>
      <c r="F1145" s="2" t="str">
        <f>'Budget Source'!F1145</f>
        <v>67</v>
      </c>
      <c r="G1145" s="45" t="str">
        <f>IF('Budget Source'!G1145="Y",'Budget Source'!F1145&amp;'Budget Source'!C1145&amp;'Budget Source'!D1145,'Budget Source'!B1145&amp;'Budget Source'!C1145&amp;'Budget Source'!D1145)</f>
        <v>6746750</v>
      </c>
      <c r="H1145" s="45" t="str">
        <f t="shared" si="76"/>
        <v>67467503300</v>
      </c>
      <c r="I1145" s="47">
        <f>'Budget Source'!I1145</f>
        <v>0.77049999999999996</v>
      </c>
      <c r="J1145" s="2">
        <f>'Budget Source'!H1145</f>
        <v>1174621</v>
      </c>
      <c r="K1145" s="2" t="str">
        <f t="shared" si="77"/>
        <v>Y</v>
      </c>
    </row>
    <row r="1146" spans="1:11" x14ac:dyDescent="0.35">
      <c r="A1146" s="45" t="str">
        <f>'Budget Source'!B1146</f>
        <v>67</v>
      </c>
      <c r="B1146" s="45" t="str">
        <f>'Budget Source'!C1146</f>
        <v>4</v>
      </c>
      <c r="C1146" s="45" t="str">
        <f>'Budget Source'!D1146</f>
        <v>6755</v>
      </c>
      <c r="D1146" s="45" t="str">
        <f>'Budget Source'!E1146</f>
        <v>0061</v>
      </c>
      <c r="E1146" s="45" t="str">
        <f t="shared" si="75"/>
        <v/>
      </c>
      <c r="F1146" s="2" t="str">
        <f>'Budget Source'!F1146</f>
        <v/>
      </c>
      <c r="G1146" s="45" t="str">
        <f>IF('Budget Source'!G1146="Y",'Budget Source'!F1146&amp;'Budget Source'!C1146&amp;'Budget Source'!D1146,'Budget Source'!B1146&amp;'Budget Source'!C1146&amp;'Budget Source'!D1146)</f>
        <v>6746755</v>
      </c>
      <c r="H1146" s="45" t="str">
        <f t="shared" si="76"/>
        <v>67467550061</v>
      </c>
      <c r="I1146" s="47">
        <f>'Budget Source'!I1146</f>
        <v>0</v>
      </c>
      <c r="J1146" s="2">
        <f>'Budget Source'!H1146</f>
        <v>0</v>
      </c>
      <c r="K1146" s="2" t="str">
        <f t="shared" si="77"/>
        <v/>
      </c>
    </row>
    <row r="1147" spans="1:11" x14ac:dyDescent="0.35">
      <c r="A1147" s="45" t="str">
        <f>'Budget Source'!B1147</f>
        <v>67</v>
      </c>
      <c r="B1147" s="45" t="str">
        <f>'Budget Source'!C1147</f>
        <v>4</v>
      </c>
      <c r="C1147" s="45" t="str">
        <f>'Budget Source'!D1147</f>
        <v>6755</v>
      </c>
      <c r="D1147" s="45" t="str">
        <f>'Budget Source'!E1147</f>
        <v>0180</v>
      </c>
      <c r="E1147" s="45" t="str">
        <f t="shared" si="75"/>
        <v>8</v>
      </c>
      <c r="F1147" s="2" t="str">
        <f>'Budget Source'!F1147</f>
        <v/>
      </c>
      <c r="G1147" s="45" t="str">
        <f>IF('Budget Source'!G1147="Y",'Budget Source'!F1147&amp;'Budget Source'!C1147&amp;'Budget Source'!D1147,'Budget Source'!B1147&amp;'Budget Source'!C1147&amp;'Budget Source'!D1147)</f>
        <v>6746755</v>
      </c>
      <c r="H1147" s="45" t="str">
        <f t="shared" si="76"/>
        <v>67467550180</v>
      </c>
      <c r="I1147" s="47">
        <f>'Budget Source'!I1147</f>
        <v>0.61990000000000001</v>
      </c>
      <c r="J1147" s="2">
        <f>'Budget Source'!H1147</f>
        <v>3244810</v>
      </c>
      <c r="K1147" s="2" t="str">
        <f t="shared" si="77"/>
        <v/>
      </c>
    </row>
    <row r="1148" spans="1:11" x14ac:dyDescent="0.35">
      <c r="A1148" s="45" t="str">
        <f>'Budget Source'!B1148</f>
        <v>67</v>
      </c>
      <c r="B1148" s="45" t="str">
        <f>'Budget Source'!C1148</f>
        <v>4</v>
      </c>
      <c r="C1148" s="45" t="str">
        <f>'Budget Source'!D1148</f>
        <v>6755</v>
      </c>
      <c r="D1148" s="45" t="str">
        <f>'Budget Source'!E1148</f>
        <v>0186</v>
      </c>
      <c r="E1148" s="45" t="str">
        <f t="shared" si="75"/>
        <v>8</v>
      </c>
      <c r="F1148" s="2" t="str">
        <f>'Budget Source'!F1148</f>
        <v/>
      </c>
      <c r="G1148" s="45" t="str">
        <f>IF('Budget Source'!G1148="Y",'Budget Source'!F1148&amp;'Budget Source'!C1148&amp;'Budget Source'!D1148,'Budget Source'!B1148&amp;'Budget Source'!C1148&amp;'Budget Source'!D1148)</f>
        <v>6746755</v>
      </c>
      <c r="H1148" s="45" t="str">
        <f t="shared" si="76"/>
        <v>67467550186</v>
      </c>
      <c r="I1148" s="47">
        <f>'Budget Source'!I1148</f>
        <v>0</v>
      </c>
      <c r="J1148" s="2">
        <f>'Budget Source'!H1148</f>
        <v>0</v>
      </c>
      <c r="K1148" s="2" t="str">
        <f t="shared" si="77"/>
        <v/>
      </c>
    </row>
    <row r="1149" spans="1:11" x14ac:dyDescent="0.35">
      <c r="A1149" s="45" t="str">
        <f>'Budget Source'!B1149</f>
        <v>67</v>
      </c>
      <c r="B1149" s="45" t="str">
        <f>'Budget Source'!C1149</f>
        <v>4</v>
      </c>
      <c r="C1149" s="45" t="str">
        <f>'Budget Source'!D1149</f>
        <v>6755</v>
      </c>
      <c r="D1149" s="45" t="str">
        <f>'Budget Source'!E1149</f>
        <v>3101</v>
      </c>
      <c r="E1149" s="45" t="str">
        <f t="shared" si="75"/>
        <v/>
      </c>
      <c r="F1149" s="2" t="str">
        <f>'Budget Source'!F1149</f>
        <v/>
      </c>
      <c r="G1149" s="45" t="str">
        <f>IF('Budget Source'!G1149="Y",'Budget Source'!F1149&amp;'Budget Source'!C1149&amp;'Budget Source'!D1149,'Budget Source'!B1149&amp;'Budget Source'!C1149&amp;'Budget Source'!D1149)</f>
        <v>6746755</v>
      </c>
      <c r="H1149" s="45" t="str">
        <f t="shared" si="76"/>
        <v>67467553101</v>
      </c>
      <c r="I1149" s="47">
        <f>'Budget Source'!I1149</f>
        <v>0</v>
      </c>
      <c r="J1149" s="2">
        <f>'Budget Source'!H1149</f>
        <v>0</v>
      </c>
      <c r="K1149" s="2" t="str">
        <f t="shared" si="77"/>
        <v/>
      </c>
    </row>
    <row r="1150" spans="1:11" x14ac:dyDescent="0.35">
      <c r="A1150" s="45" t="str">
        <f>'Budget Source'!B1150</f>
        <v>67</v>
      </c>
      <c r="B1150" s="45" t="str">
        <f>'Budget Source'!C1150</f>
        <v>4</v>
      </c>
      <c r="C1150" s="45" t="str">
        <f>'Budget Source'!D1150</f>
        <v>6755</v>
      </c>
      <c r="D1150" s="45" t="str">
        <f>'Budget Source'!E1150</f>
        <v>3300</v>
      </c>
      <c r="E1150" s="45" t="str">
        <f t="shared" si="75"/>
        <v/>
      </c>
      <c r="F1150" s="2" t="str">
        <f>'Budget Source'!F1150</f>
        <v/>
      </c>
      <c r="G1150" s="45" t="str">
        <f>IF('Budget Source'!G1150="Y",'Budget Source'!F1150&amp;'Budget Source'!C1150&amp;'Budget Source'!D1150,'Budget Source'!B1150&amp;'Budget Source'!C1150&amp;'Budget Source'!D1150)</f>
        <v>6746755</v>
      </c>
      <c r="H1150" s="45" t="str">
        <f t="shared" si="76"/>
        <v>67467553300</v>
      </c>
      <c r="I1150" s="47">
        <f>'Budget Source'!I1150</f>
        <v>0.75109999999999999</v>
      </c>
      <c r="J1150" s="2">
        <f>'Budget Source'!H1150</f>
        <v>3931564</v>
      </c>
      <c r="K1150" s="2" t="str">
        <f t="shared" si="77"/>
        <v/>
      </c>
    </row>
    <row r="1151" spans="1:11" x14ac:dyDescent="0.35">
      <c r="A1151" s="45" t="str">
        <f>'Budget Source'!B1151</f>
        <v>68</v>
      </c>
      <c r="B1151" s="45" t="str">
        <f>'Budget Source'!C1151</f>
        <v>4</v>
      </c>
      <c r="C1151" s="45" t="str">
        <f>'Budget Source'!D1151</f>
        <v>6795</v>
      </c>
      <c r="D1151" s="45" t="str">
        <f>'Budget Source'!E1151</f>
        <v>0061</v>
      </c>
      <c r="E1151" s="45" t="str">
        <f t="shared" si="75"/>
        <v/>
      </c>
      <c r="F1151" s="2" t="str">
        <f>'Budget Source'!F1151</f>
        <v>68</v>
      </c>
      <c r="G1151" s="45" t="str">
        <f>IF('Budget Source'!G1151="Y",'Budget Source'!F1151&amp;'Budget Source'!C1151&amp;'Budget Source'!D1151,'Budget Source'!B1151&amp;'Budget Source'!C1151&amp;'Budget Source'!D1151)</f>
        <v>6846795</v>
      </c>
      <c r="H1151" s="45" t="str">
        <f t="shared" si="76"/>
        <v>68467950061</v>
      </c>
      <c r="I1151" s="47">
        <f>'Budget Source'!I1151</f>
        <v>0</v>
      </c>
      <c r="J1151" s="2">
        <f>'Budget Source'!H1151</f>
        <v>0</v>
      </c>
      <c r="K1151" s="2" t="str">
        <f t="shared" si="77"/>
        <v>Y</v>
      </c>
    </row>
    <row r="1152" spans="1:11" x14ac:dyDescent="0.35">
      <c r="A1152" s="45" t="str">
        <f>'Budget Source'!B1152</f>
        <v>68</v>
      </c>
      <c r="B1152" s="45" t="str">
        <f>'Budget Source'!C1152</f>
        <v>4</v>
      </c>
      <c r="C1152" s="45" t="str">
        <f>'Budget Source'!D1152</f>
        <v>6795</v>
      </c>
      <c r="D1152" s="45" t="str">
        <f>'Budget Source'!E1152</f>
        <v>0180</v>
      </c>
      <c r="E1152" s="45" t="str">
        <f t="shared" si="75"/>
        <v>8</v>
      </c>
      <c r="F1152" s="2" t="str">
        <f>'Budget Source'!F1152</f>
        <v>68</v>
      </c>
      <c r="G1152" s="45" t="str">
        <f>IF('Budget Source'!G1152="Y",'Budget Source'!F1152&amp;'Budget Source'!C1152&amp;'Budget Source'!D1152,'Budget Source'!B1152&amp;'Budget Source'!C1152&amp;'Budget Source'!D1152)</f>
        <v>6846795</v>
      </c>
      <c r="H1152" s="45" t="str">
        <f t="shared" si="76"/>
        <v>68467950180</v>
      </c>
      <c r="I1152" s="47">
        <f>'Budget Source'!I1152</f>
        <v>0.2346</v>
      </c>
      <c r="J1152" s="2">
        <f>'Budget Source'!H1152</f>
        <v>468582</v>
      </c>
      <c r="K1152" s="2" t="str">
        <f t="shared" si="77"/>
        <v>Y</v>
      </c>
    </row>
    <row r="1153" spans="1:11" x14ac:dyDescent="0.35">
      <c r="A1153" s="45" t="str">
        <f>'Budget Source'!B1153</f>
        <v>68</v>
      </c>
      <c r="B1153" s="45" t="str">
        <f>'Budget Source'!C1153</f>
        <v>4</v>
      </c>
      <c r="C1153" s="45" t="str">
        <f>'Budget Source'!D1153</f>
        <v>6795</v>
      </c>
      <c r="D1153" s="45" t="str">
        <f>'Budget Source'!E1153</f>
        <v>3101</v>
      </c>
      <c r="E1153" s="45" t="str">
        <f t="shared" si="75"/>
        <v/>
      </c>
      <c r="F1153" s="2" t="str">
        <f>'Budget Source'!F1153</f>
        <v>68</v>
      </c>
      <c r="G1153" s="45" t="str">
        <f>IF('Budget Source'!G1153="Y",'Budget Source'!F1153&amp;'Budget Source'!C1153&amp;'Budget Source'!D1153,'Budget Source'!B1153&amp;'Budget Source'!C1153&amp;'Budget Source'!D1153)</f>
        <v>6846795</v>
      </c>
      <c r="H1153" s="45" t="str">
        <f t="shared" si="76"/>
        <v>68467953101</v>
      </c>
      <c r="I1153" s="47">
        <f>'Budget Source'!I1153</f>
        <v>0</v>
      </c>
      <c r="J1153" s="2">
        <f>'Budget Source'!H1153</f>
        <v>0</v>
      </c>
      <c r="K1153" s="2" t="str">
        <f t="shared" si="77"/>
        <v>Y</v>
      </c>
    </row>
    <row r="1154" spans="1:11" x14ac:dyDescent="0.35">
      <c r="A1154" s="45" t="str">
        <f>'Budget Source'!B1154</f>
        <v>68</v>
      </c>
      <c r="B1154" s="45" t="str">
        <f>'Budget Source'!C1154</f>
        <v>4</v>
      </c>
      <c r="C1154" s="45" t="str">
        <f>'Budget Source'!D1154</f>
        <v>6795</v>
      </c>
      <c r="D1154" s="45" t="str">
        <f>'Budget Source'!E1154</f>
        <v>3300</v>
      </c>
      <c r="E1154" s="45" t="str">
        <f t="shared" si="75"/>
        <v/>
      </c>
      <c r="F1154" s="2" t="str">
        <f>'Budget Source'!F1154</f>
        <v>68</v>
      </c>
      <c r="G1154" s="45" t="str">
        <f>IF('Budget Source'!G1154="Y",'Budget Source'!F1154&amp;'Budget Source'!C1154&amp;'Budget Source'!D1154,'Budget Source'!B1154&amp;'Budget Source'!C1154&amp;'Budget Source'!D1154)</f>
        <v>6846795</v>
      </c>
      <c r="H1154" s="45" t="str">
        <f t="shared" si="76"/>
        <v>68467953300</v>
      </c>
      <c r="I1154" s="47">
        <f>'Budget Source'!I1154</f>
        <v>0.55520000000000003</v>
      </c>
      <c r="J1154" s="2">
        <f>'Budget Source'!H1154</f>
        <v>1108938</v>
      </c>
      <c r="K1154" s="2" t="str">
        <f t="shared" si="77"/>
        <v>Y</v>
      </c>
    </row>
    <row r="1155" spans="1:11" x14ac:dyDescent="0.35">
      <c r="A1155" s="45" t="str">
        <f>'Budget Source'!B1155</f>
        <v>68</v>
      </c>
      <c r="B1155" s="45" t="str">
        <f>'Budget Source'!C1155</f>
        <v>4</v>
      </c>
      <c r="C1155" s="45" t="str">
        <f>'Budget Source'!D1155</f>
        <v>6805</v>
      </c>
      <c r="D1155" s="45" t="str">
        <f>'Budget Source'!E1155</f>
        <v>0061</v>
      </c>
      <c r="E1155" s="45" t="str">
        <f t="shared" ref="E1155:E1218" si="78">IF(OR(D1155="0187",D1155="0287"),"",IF(MID(D1155,3,1)="8","8",""))</f>
        <v/>
      </c>
      <c r="F1155" s="2" t="str">
        <f>'Budget Source'!F1155</f>
        <v/>
      </c>
      <c r="G1155" s="45" t="str">
        <f>IF('Budget Source'!G1155="Y",'Budget Source'!F1155&amp;'Budget Source'!C1155&amp;'Budget Source'!D1155,'Budget Source'!B1155&amp;'Budget Source'!C1155&amp;'Budget Source'!D1155)</f>
        <v>6846805</v>
      </c>
      <c r="H1155" s="45" t="str">
        <f t="shared" ref="H1155:H1218" si="79">G1155&amp;D1155</f>
        <v>68468050061</v>
      </c>
      <c r="I1155" s="47">
        <f>'Budget Source'!I1155</f>
        <v>0</v>
      </c>
      <c r="J1155" s="2">
        <f>'Budget Source'!H1155</f>
        <v>0</v>
      </c>
      <c r="K1155" s="2" t="str">
        <f t="shared" ref="K1155:K1218" si="80">IF(F1155="","",IF(F1155=A1155,"Y",""))</f>
        <v/>
      </c>
    </row>
    <row r="1156" spans="1:11" x14ac:dyDescent="0.35">
      <c r="A1156" s="45" t="str">
        <f>'Budget Source'!B1156</f>
        <v>68</v>
      </c>
      <c r="B1156" s="45" t="str">
        <f>'Budget Source'!C1156</f>
        <v>4</v>
      </c>
      <c r="C1156" s="45" t="str">
        <f>'Budget Source'!D1156</f>
        <v>6805</v>
      </c>
      <c r="D1156" s="45" t="str">
        <f>'Budget Source'!E1156</f>
        <v>0180</v>
      </c>
      <c r="E1156" s="45" t="str">
        <f t="shared" si="78"/>
        <v>8</v>
      </c>
      <c r="F1156" s="2" t="str">
        <f>'Budget Source'!F1156</f>
        <v/>
      </c>
      <c r="G1156" s="45" t="str">
        <f>IF('Budget Source'!G1156="Y",'Budget Source'!F1156&amp;'Budget Source'!C1156&amp;'Budget Source'!D1156,'Budget Source'!B1156&amp;'Budget Source'!C1156&amp;'Budget Source'!D1156)</f>
        <v>6846805</v>
      </c>
      <c r="H1156" s="45" t="str">
        <f t="shared" si="79"/>
        <v>68468050180</v>
      </c>
      <c r="I1156" s="47">
        <f>'Budget Source'!I1156</f>
        <v>0.2266</v>
      </c>
      <c r="J1156" s="2">
        <f>'Budget Source'!H1156</f>
        <v>520041</v>
      </c>
      <c r="K1156" s="2" t="str">
        <f t="shared" si="80"/>
        <v/>
      </c>
    </row>
    <row r="1157" spans="1:11" x14ac:dyDescent="0.35">
      <c r="A1157" s="45" t="str">
        <f>'Budget Source'!B1157</f>
        <v>68</v>
      </c>
      <c r="B1157" s="45" t="str">
        <f>'Budget Source'!C1157</f>
        <v>4</v>
      </c>
      <c r="C1157" s="45" t="str">
        <f>'Budget Source'!D1157</f>
        <v>6805</v>
      </c>
      <c r="D1157" s="45" t="str">
        <f>'Budget Source'!E1157</f>
        <v>3101</v>
      </c>
      <c r="E1157" s="45" t="str">
        <f t="shared" si="78"/>
        <v/>
      </c>
      <c r="F1157" s="2" t="str">
        <f>'Budget Source'!F1157</f>
        <v/>
      </c>
      <c r="G1157" s="45" t="str">
        <f>IF('Budget Source'!G1157="Y",'Budget Source'!F1157&amp;'Budget Source'!C1157&amp;'Budget Source'!D1157,'Budget Source'!B1157&amp;'Budget Source'!C1157&amp;'Budget Source'!D1157)</f>
        <v>6846805</v>
      </c>
      <c r="H1157" s="45" t="str">
        <f t="shared" si="79"/>
        <v>68468053101</v>
      </c>
      <c r="I1157" s="47">
        <f>'Budget Source'!I1157</f>
        <v>0</v>
      </c>
      <c r="J1157" s="2">
        <f>'Budget Source'!H1157</f>
        <v>0</v>
      </c>
      <c r="K1157" s="2" t="str">
        <f t="shared" si="80"/>
        <v/>
      </c>
    </row>
    <row r="1158" spans="1:11" x14ac:dyDescent="0.35">
      <c r="A1158" s="45" t="str">
        <f>'Budget Source'!B1158</f>
        <v>68</v>
      </c>
      <c r="B1158" s="45" t="str">
        <f>'Budget Source'!C1158</f>
        <v>4</v>
      </c>
      <c r="C1158" s="45" t="str">
        <f>'Budget Source'!D1158</f>
        <v>6805</v>
      </c>
      <c r="D1158" s="45" t="str">
        <f>'Budget Source'!E1158</f>
        <v>3300</v>
      </c>
      <c r="E1158" s="45" t="str">
        <f t="shared" si="78"/>
        <v/>
      </c>
      <c r="F1158" s="2" t="str">
        <f>'Budget Source'!F1158</f>
        <v/>
      </c>
      <c r="G1158" s="45" t="str">
        <f>IF('Budget Source'!G1158="Y",'Budget Source'!F1158&amp;'Budget Source'!C1158&amp;'Budget Source'!D1158,'Budget Source'!B1158&amp;'Budget Source'!C1158&amp;'Budget Source'!D1158)</f>
        <v>6846805</v>
      </c>
      <c r="H1158" s="45" t="str">
        <f t="shared" si="79"/>
        <v>68468053300</v>
      </c>
      <c r="I1158" s="47">
        <f>'Budget Source'!I1158</f>
        <v>0.56789999999999996</v>
      </c>
      <c r="J1158" s="2">
        <f>'Budget Source'!H1158</f>
        <v>1303315</v>
      </c>
      <c r="K1158" s="2" t="str">
        <f t="shared" si="80"/>
        <v/>
      </c>
    </row>
    <row r="1159" spans="1:11" x14ac:dyDescent="0.35">
      <c r="A1159" s="45" t="str">
        <f>'Budget Source'!B1159</f>
        <v>68</v>
      </c>
      <c r="B1159" s="45" t="str">
        <f>'Budget Source'!C1159</f>
        <v>4</v>
      </c>
      <c r="C1159" s="45" t="str">
        <f>'Budget Source'!D1159</f>
        <v>6820</v>
      </c>
      <c r="D1159" s="45" t="str">
        <f>'Budget Source'!E1159</f>
        <v>0180</v>
      </c>
      <c r="E1159" s="45" t="str">
        <f t="shared" si="78"/>
        <v>8</v>
      </c>
      <c r="F1159" s="2" t="str">
        <f>'Budget Source'!F1159</f>
        <v/>
      </c>
      <c r="G1159" s="45" t="str">
        <f>IF('Budget Source'!G1159="Y",'Budget Source'!F1159&amp;'Budget Source'!C1159&amp;'Budget Source'!D1159,'Budget Source'!B1159&amp;'Budget Source'!C1159&amp;'Budget Source'!D1159)</f>
        <v>6846820</v>
      </c>
      <c r="H1159" s="45" t="str">
        <f t="shared" si="79"/>
        <v>68468200180</v>
      </c>
      <c r="I1159" s="47">
        <f>'Budget Source'!I1159</f>
        <v>0.31230000000000002</v>
      </c>
      <c r="J1159" s="2">
        <f>'Budget Source'!H1159</f>
        <v>752144</v>
      </c>
      <c r="K1159" s="2" t="str">
        <f t="shared" si="80"/>
        <v/>
      </c>
    </row>
    <row r="1160" spans="1:11" x14ac:dyDescent="0.35">
      <c r="A1160" s="45" t="str">
        <f>'Budget Source'!B1160</f>
        <v>68</v>
      </c>
      <c r="B1160" s="45" t="str">
        <f>'Budget Source'!C1160</f>
        <v>4</v>
      </c>
      <c r="C1160" s="45" t="str">
        <f>'Budget Source'!D1160</f>
        <v>6820</v>
      </c>
      <c r="D1160" s="45" t="str">
        <f>'Budget Source'!E1160</f>
        <v>0186</v>
      </c>
      <c r="E1160" s="45" t="str">
        <f t="shared" si="78"/>
        <v>8</v>
      </c>
      <c r="F1160" s="2" t="str">
        <f>'Budget Source'!F1160</f>
        <v/>
      </c>
      <c r="G1160" s="45" t="str">
        <f>IF('Budget Source'!G1160="Y",'Budget Source'!F1160&amp;'Budget Source'!C1160&amp;'Budget Source'!D1160,'Budget Source'!B1160&amp;'Budget Source'!C1160&amp;'Budget Source'!D1160)</f>
        <v>6846820</v>
      </c>
      <c r="H1160" s="45" t="str">
        <f t="shared" si="79"/>
        <v>68468200186</v>
      </c>
      <c r="I1160" s="47">
        <f>'Budget Source'!I1160</f>
        <v>4.1099999999999998E-2</v>
      </c>
      <c r="J1160" s="2">
        <f>'Budget Source'!H1160</f>
        <v>98985</v>
      </c>
      <c r="K1160" s="2" t="str">
        <f t="shared" si="80"/>
        <v/>
      </c>
    </row>
    <row r="1161" spans="1:11" x14ac:dyDescent="0.35">
      <c r="A1161" s="45" t="str">
        <f>'Budget Source'!B1161</f>
        <v>68</v>
      </c>
      <c r="B1161" s="45" t="str">
        <f>'Budget Source'!C1161</f>
        <v>4</v>
      </c>
      <c r="C1161" s="45" t="str">
        <f>'Budget Source'!D1161</f>
        <v>6820</v>
      </c>
      <c r="D1161" s="45" t="str">
        <f>'Budget Source'!E1161</f>
        <v>3101</v>
      </c>
      <c r="E1161" s="45" t="str">
        <f t="shared" si="78"/>
        <v/>
      </c>
      <c r="F1161" s="2" t="str">
        <f>'Budget Source'!F1161</f>
        <v/>
      </c>
      <c r="G1161" s="45" t="str">
        <f>IF('Budget Source'!G1161="Y",'Budget Source'!F1161&amp;'Budget Source'!C1161&amp;'Budget Source'!D1161,'Budget Source'!B1161&amp;'Budget Source'!C1161&amp;'Budget Source'!D1161)</f>
        <v>6846820</v>
      </c>
      <c r="H1161" s="45" t="str">
        <f t="shared" si="79"/>
        <v>68468203101</v>
      </c>
      <c r="I1161" s="47">
        <f>'Budget Source'!I1161</f>
        <v>0</v>
      </c>
      <c r="J1161" s="2">
        <f>'Budget Source'!H1161</f>
        <v>0</v>
      </c>
      <c r="K1161" s="2" t="str">
        <f t="shared" si="80"/>
        <v/>
      </c>
    </row>
    <row r="1162" spans="1:11" x14ac:dyDescent="0.35">
      <c r="A1162" s="45" t="str">
        <f>'Budget Source'!B1162</f>
        <v>68</v>
      </c>
      <c r="B1162" s="45" t="str">
        <f>'Budget Source'!C1162</f>
        <v>4</v>
      </c>
      <c r="C1162" s="45" t="str">
        <f>'Budget Source'!D1162</f>
        <v>6820</v>
      </c>
      <c r="D1162" s="45" t="str">
        <f>'Budget Source'!E1162</f>
        <v>3300</v>
      </c>
      <c r="E1162" s="45" t="str">
        <f t="shared" si="78"/>
        <v/>
      </c>
      <c r="F1162" s="2" t="str">
        <f>'Budget Source'!F1162</f>
        <v/>
      </c>
      <c r="G1162" s="45" t="str">
        <f>IF('Budget Source'!G1162="Y",'Budget Source'!F1162&amp;'Budget Source'!C1162&amp;'Budget Source'!D1162,'Budget Source'!B1162&amp;'Budget Source'!C1162&amp;'Budget Source'!D1162)</f>
        <v>6846820</v>
      </c>
      <c r="H1162" s="45" t="str">
        <f t="shared" si="79"/>
        <v>68468203300</v>
      </c>
      <c r="I1162" s="47">
        <f>'Budget Source'!I1162</f>
        <v>0.84770000000000001</v>
      </c>
      <c r="J1162" s="2">
        <f>'Budget Source'!H1162</f>
        <v>2041603</v>
      </c>
      <c r="K1162" s="2" t="str">
        <f t="shared" si="80"/>
        <v/>
      </c>
    </row>
    <row r="1163" spans="1:11" x14ac:dyDescent="0.35">
      <c r="A1163" s="45" t="str">
        <f>'Budget Source'!B1163</f>
        <v>68</v>
      </c>
      <c r="B1163" s="45" t="str">
        <f>'Budget Source'!C1163</f>
        <v>4</v>
      </c>
      <c r="C1163" s="45" t="str">
        <f>'Budget Source'!D1163</f>
        <v>6825</v>
      </c>
      <c r="D1163" s="45" t="str">
        <f>'Budget Source'!E1163</f>
        <v>0061</v>
      </c>
      <c r="E1163" s="45" t="str">
        <f t="shared" si="78"/>
        <v/>
      </c>
      <c r="F1163" s="2" t="str">
        <f>'Budget Source'!F1163</f>
        <v/>
      </c>
      <c r="G1163" s="45" t="str">
        <f>IF('Budget Source'!G1163="Y",'Budget Source'!F1163&amp;'Budget Source'!C1163&amp;'Budget Source'!D1163,'Budget Source'!B1163&amp;'Budget Source'!C1163&amp;'Budget Source'!D1163)</f>
        <v>6846825</v>
      </c>
      <c r="H1163" s="45" t="str">
        <f t="shared" si="79"/>
        <v>68468250061</v>
      </c>
      <c r="I1163" s="47">
        <f>'Budget Source'!I1163</f>
        <v>0</v>
      </c>
      <c r="J1163" s="2">
        <f>'Budget Source'!H1163</f>
        <v>0</v>
      </c>
      <c r="K1163" s="2" t="str">
        <f t="shared" si="80"/>
        <v/>
      </c>
    </row>
    <row r="1164" spans="1:11" x14ac:dyDescent="0.35">
      <c r="A1164" s="45" t="str">
        <f>'Budget Source'!B1164</f>
        <v>68</v>
      </c>
      <c r="B1164" s="45" t="str">
        <f>'Budget Source'!C1164</f>
        <v>4</v>
      </c>
      <c r="C1164" s="45" t="str">
        <f>'Budget Source'!D1164</f>
        <v>6825</v>
      </c>
      <c r="D1164" s="45" t="str">
        <f>'Budget Source'!E1164</f>
        <v>0180</v>
      </c>
      <c r="E1164" s="45" t="str">
        <f t="shared" si="78"/>
        <v>8</v>
      </c>
      <c r="F1164" s="2" t="str">
        <f>'Budget Source'!F1164</f>
        <v/>
      </c>
      <c r="G1164" s="45" t="str">
        <f>IF('Budget Source'!G1164="Y",'Budget Source'!F1164&amp;'Budget Source'!C1164&amp;'Budget Source'!D1164,'Budget Source'!B1164&amp;'Budget Source'!C1164&amp;'Budget Source'!D1164)</f>
        <v>6846825</v>
      </c>
      <c r="H1164" s="45" t="str">
        <f t="shared" si="79"/>
        <v>68468250180</v>
      </c>
      <c r="I1164" s="47">
        <f>'Budget Source'!I1164</f>
        <v>0.39989999999999998</v>
      </c>
      <c r="J1164" s="2">
        <f>'Budget Source'!H1164</f>
        <v>1927112</v>
      </c>
      <c r="K1164" s="2" t="str">
        <f t="shared" si="80"/>
        <v/>
      </c>
    </row>
    <row r="1165" spans="1:11" x14ac:dyDescent="0.35">
      <c r="A1165" s="45" t="str">
        <f>'Budget Source'!B1165</f>
        <v>68</v>
      </c>
      <c r="B1165" s="45" t="str">
        <f>'Budget Source'!C1165</f>
        <v>4</v>
      </c>
      <c r="C1165" s="45" t="str">
        <f>'Budget Source'!D1165</f>
        <v>6825</v>
      </c>
      <c r="D1165" s="45" t="str">
        <f>'Budget Source'!E1165</f>
        <v>3101</v>
      </c>
      <c r="E1165" s="45" t="str">
        <f t="shared" si="78"/>
        <v/>
      </c>
      <c r="F1165" s="2" t="str">
        <f>'Budget Source'!F1165</f>
        <v/>
      </c>
      <c r="G1165" s="45" t="str">
        <f>IF('Budget Source'!G1165="Y",'Budget Source'!F1165&amp;'Budget Source'!C1165&amp;'Budget Source'!D1165,'Budget Source'!B1165&amp;'Budget Source'!C1165&amp;'Budget Source'!D1165)</f>
        <v>6846825</v>
      </c>
      <c r="H1165" s="45" t="str">
        <f t="shared" si="79"/>
        <v>68468253101</v>
      </c>
      <c r="I1165" s="47">
        <f>'Budget Source'!I1165</f>
        <v>0</v>
      </c>
      <c r="J1165" s="2">
        <f>'Budget Source'!H1165</f>
        <v>0</v>
      </c>
      <c r="K1165" s="2" t="str">
        <f t="shared" si="80"/>
        <v/>
      </c>
    </row>
    <row r="1166" spans="1:11" x14ac:dyDescent="0.35">
      <c r="A1166" s="45" t="str">
        <f>'Budget Source'!B1166</f>
        <v>68</v>
      </c>
      <c r="B1166" s="45" t="str">
        <f>'Budget Source'!C1166</f>
        <v>4</v>
      </c>
      <c r="C1166" s="45" t="str">
        <f>'Budget Source'!D1166</f>
        <v>6825</v>
      </c>
      <c r="D1166" s="45" t="str">
        <f>'Budget Source'!E1166</f>
        <v>3300</v>
      </c>
      <c r="E1166" s="45" t="str">
        <f t="shared" si="78"/>
        <v/>
      </c>
      <c r="F1166" s="2" t="str">
        <f>'Budget Source'!F1166</f>
        <v/>
      </c>
      <c r="G1166" s="45" t="str">
        <f>IF('Budget Source'!G1166="Y",'Budget Source'!F1166&amp;'Budget Source'!C1166&amp;'Budget Source'!D1166,'Budget Source'!B1166&amp;'Budget Source'!C1166&amp;'Budget Source'!D1166)</f>
        <v>6846825</v>
      </c>
      <c r="H1166" s="45" t="str">
        <f t="shared" si="79"/>
        <v>68468253300</v>
      </c>
      <c r="I1166" s="47">
        <f>'Budget Source'!I1166</f>
        <v>0.69369999999999998</v>
      </c>
      <c r="J1166" s="2">
        <f>'Budget Source'!H1166</f>
        <v>3342930</v>
      </c>
      <c r="K1166" s="2" t="str">
        <f t="shared" si="80"/>
        <v/>
      </c>
    </row>
    <row r="1167" spans="1:11" x14ac:dyDescent="0.35">
      <c r="A1167" s="45" t="str">
        <f>'Budget Source'!B1167</f>
        <v>68</v>
      </c>
      <c r="B1167" s="45" t="str">
        <f>'Budget Source'!C1167</f>
        <v>4</v>
      </c>
      <c r="C1167" s="45" t="str">
        <f>'Budget Source'!D1167</f>
        <v>6835</v>
      </c>
      <c r="D1167" s="45" t="str">
        <f>'Budget Source'!E1167</f>
        <v>0061</v>
      </c>
      <c r="E1167" s="45" t="str">
        <f t="shared" si="78"/>
        <v/>
      </c>
      <c r="F1167" s="2" t="str">
        <f>'Budget Source'!F1167</f>
        <v/>
      </c>
      <c r="G1167" s="45" t="str">
        <f>IF('Budget Source'!G1167="Y",'Budget Source'!F1167&amp;'Budget Source'!C1167&amp;'Budget Source'!D1167,'Budget Source'!B1167&amp;'Budget Source'!C1167&amp;'Budget Source'!D1167)</f>
        <v>6846835</v>
      </c>
      <c r="H1167" s="45" t="str">
        <f t="shared" si="79"/>
        <v>68468350061</v>
      </c>
      <c r="I1167" s="47">
        <f>'Budget Source'!I1167</f>
        <v>0</v>
      </c>
      <c r="J1167" s="2">
        <f>'Budget Source'!H1167</f>
        <v>0</v>
      </c>
      <c r="K1167" s="2" t="str">
        <f t="shared" si="80"/>
        <v/>
      </c>
    </row>
    <row r="1168" spans="1:11" x14ac:dyDescent="0.35">
      <c r="A1168" s="45" t="str">
        <f>'Budget Source'!B1168</f>
        <v>68</v>
      </c>
      <c r="B1168" s="45" t="str">
        <f>'Budget Source'!C1168</f>
        <v>4</v>
      </c>
      <c r="C1168" s="45" t="str">
        <f>'Budget Source'!D1168</f>
        <v>6835</v>
      </c>
      <c r="D1168" s="45" t="str">
        <f>'Budget Source'!E1168</f>
        <v>0180</v>
      </c>
      <c r="E1168" s="45" t="str">
        <f t="shared" si="78"/>
        <v>8</v>
      </c>
      <c r="F1168" s="2" t="str">
        <f>'Budget Source'!F1168</f>
        <v/>
      </c>
      <c r="G1168" s="45" t="str">
        <f>IF('Budget Source'!G1168="Y",'Budget Source'!F1168&amp;'Budget Source'!C1168&amp;'Budget Source'!D1168,'Budget Source'!B1168&amp;'Budget Source'!C1168&amp;'Budget Source'!D1168)</f>
        <v>6846835</v>
      </c>
      <c r="H1168" s="45" t="str">
        <f t="shared" si="79"/>
        <v>68468350180</v>
      </c>
      <c r="I1168" s="47">
        <f>'Budget Source'!I1168</f>
        <v>0.53029999999999999</v>
      </c>
      <c r="J1168" s="2">
        <f>'Budget Source'!H1168</f>
        <v>1216124</v>
      </c>
      <c r="K1168" s="2" t="str">
        <f t="shared" si="80"/>
        <v/>
      </c>
    </row>
    <row r="1169" spans="1:11" x14ac:dyDescent="0.35">
      <c r="A1169" s="45" t="str">
        <f>'Budget Source'!B1169</f>
        <v>68</v>
      </c>
      <c r="B1169" s="45" t="str">
        <f>'Budget Source'!C1169</f>
        <v>4</v>
      </c>
      <c r="C1169" s="45" t="str">
        <f>'Budget Source'!D1169</f>
        <v>6835</v>
      </c>
      <c r="D1169" s="45" t="str">
        <f>'Budget Source'!E1169</f>
        <v>3101</v>
      </c>
      <c r="E1169" s="45" t="str">
        <f t="shared" si="78"/>
        <v/>
      </c>
      <c r="F1169" s="2" t="str">
        <f>'Budget Source'!F1169</f>
        <v/>
      </c>
      <c r="G1169" s="45" t="str">
        <f>IF('Budget Source'!G1169="Y",'Budget Source'!F1169&amp;'Budget Source'!C1169&amp;'Budget Source'!D1169,'Budget Source'!B1169&amp;'Budget Source'!C1169&amp;'Budget Source'!D1169)</f>
        <v>6846835</v>
      </c>
      <c r="H1169" s="45" t="str">
        <f t="shared" si="79"/>
        <v>68468353101</v>
      </c>
      <c r="I1169" s="47">
        <f>'Budget Source'!I1169</f>
        <v>0</v>
      </c>
      <c r="J1169" s="2">
        <f>'Budget Source'!H1169</f>
        <v>0</v>
      </c>
      <c r="K1169" s="2" t="str">
        <f t="shared" si="80"/>
        <v/>
      </c>
    </row>
    <row r="1170" spans="1:11" x14ac:dyDescent="0.35">
      <c r="A1170" s="45" t="str">
        <f>'Budget Source'!B1170</f>
        <v>68</v>
      </c>
      <c r="B1170" s="45" t="str">
        <f>'Budget Source'!C1170</f>
        <v>4</v>
      </c>
      <c r="C1170" s="45" t="str">
        <f>'Budget Source'!D1170</f>
        <v>6835</v>
      </c>
      <c r="D1170" s="45" t="str">
        <f>'Budget Source'!E1170</f>
        <v>3300</v>
      </c>
      <c r="E1170" s="45" t="str">
        <f t="shared" si="78"/>
        <v/>
      </c>
      <c r="F1170" s="2" t="str">
        <f>'Budget Source'!F1170</f>
        <v/>
      </c>
      <c r="G1170" s="45" t="str">
        <f>IF('Budget Source'!G1170="Y",'Budget Source'!F1170&amp;'Budget Source'!C1170&amp;'Budget Source'!D1170,'Budget Source'!B1170&amp;'Budget Source'!C1170&amp;'Budget Source'!D1170)</f>
        <v>6846835</v>
      </c>
      <c r="H1170" s="45" t="str">
        <f t="shared" si="79"/>
        <v>68468353300</v>
      </c>
      <c r="I1170" s="47">
        <f>'Budget Source'!I1170</f>
        <v>0.74670000000000003</v>
      </c>
      <c r="J1170" s="2">
        <f>'Budget Source'!H1170</f>
        <v>1712389</v>
      </c>
      <c r="K1170" s="2" t="str">
        <f t="shared" si="80"/>
        <v/>
      </c>
    </row>
    <row r="1171" spans="1:11" x14ac:dyDescent="0.35">
      <c r="A1171" s="45" t="str">
        <f>'Budget Source'!B1171</f>
        <v>69</v>
      </c>
      <c r="B1171" s="45" t="str">
        <f>'Budget Source'!C1171</f>
        <v>4</v>
      </c>
      <c r="C1171" s="45" t="str">
        <f>'Budget Source'!D1171</f>
        <v>1560</v>
      </c>
      <c r="D1171" s="45" t="str">
        <f>'Budget Source'!E1171</f>
        <v>0180</v>
      </c>
      <c r="E1171" s="45" t="str">
        <f t="shared" si="78"/>
        <v>8</v>
      </c>
      <c r="F1171" s="2" t="str">
        <f>'Budget Source'!F1171</f>
        <v>15</v>
      </c>
      <c r="G1171" s="45" t="str">
        <f>IF('Budget Source'!G1171="Y",'Budget Source'!F1171&amp;'Budget Source'!C1171&amp;'Budget Source'!D1171,'Budget Source'!B1171&amp;'Budget Source'!C1171&amp;'Budget Source'!D1171)</f>
        <v>1541560</v>
      </c>
      <c r="H1171" s="45" t="str">
        <f t="shared" si="79"/>
        <v>15415600180</v>
      </c>
      <c r="I1171" s="47">
        <f>'Budget Source'!I1171</f>
        <v>0.49009999999999998</v>
      </c>
      <c r="J1171" s="2">
        <f>'Budget Source'!H1171</f>
        <v>790006</v>
      </c>
      <c r="K1171" s="2" t="str">
        <f t="shared" si="80"/>
        <v/>
      </c>
    </row>
    <row r="1172" spans="1:11" x14ac:dyDescent="0.35">
      <c r="A1172" s="45" t="str">
        <f>'Budget Source'!B1172</f>
        <v>69</v>
      </c>
      <c r="B1172" s="45" t="str">
        <f>'Budget Source'!C1172</f>
        <v>4</v>
      </c>
      <c r="C1172" s="45" t="str">
        <f>'Budget Source'!D1172</f>
        <v>1560</v>
      </c>
      <c r="D1172" s="45" t="str">
        <f>'Budget Source'!E1172</f>
        <v>0186</v>
      </c>
      <c r="E1172" s="45" t="str">
        <f t="shared" si="78"/>
        <v>8</v>
      </c>
      <c r="F1172" s="2" t="str">
        <f>'Budget Source'!F1172</f>
        <v>15</v>
      </c>
      <c r="G1172" s="45" t="str">
        <f>IF('Budget Source'!G1172="Y",'Budget Source'!F1172&amp;'Budget Source'!C1172&amp;'Budget Source'!D1172,'Budget Source'!B1172&amp;'Budget Source'!C1172&amp;'Budget Source'!D1172)</f>
        <v>1541560</v>
      </c>
      <c r="H1172" s="45" t="str">
        <f t="shared" si="79"/>
        <v>15415600186</v>
      </c>
      <c r="I1172" s="47">
        <f>'Budget Source'!I1172</f>
        <v>7.2300000000000003E-2</v>
      </c>
      <c r="J1172" s="2">
        <f>'Budget Source'!H1172</f>
        <v>116542</v>
      </c>
      <c r="K1172" s="2" t="str">
        <f t="shared" si="80"/>
        <v/>
      </c>
    </row>
    <row r="1173" spans="1:11" x14ac:dyDescent="0.35">
      <c r="A1173" s="45" t="str">
        <f>'Budget Source'!B1173</f>
        <v>69</v>
      </c>
      <c r="B1173" s="45" t="str">
        <f>'Budget Source'!C1173</f>
        <v>4</v>
      </c>
      <c r="C1173" s="45" t="str">
        <f>'Budget Source'!D1173</f>
        <v>1560</v>
      </c>
      <c r="D1173" s="45" t="str">
        <f>'Budget Source'!E1173</f>
        <v>3101</v>
      </c>
      <c r="E1173" s="45" t="str">
        <f t="shared" si="78"/>
        <v/>
      </c>
      <c r="F1173" s="2" t="str">
        <f>'Budget Source'!F1173</f>
        <v>15</v>
      </c>
      <c r="G1173" s="45" t="str">
        <f>IF('Budget Source'!G1173="Y",'Budget Source'!F1173&amp;'Budget Source'!C1173&amp;'Budget Source'!D1173,'Budget Source'!B1173&amp;'Budget Source'!C1173&amp;'Budget Source'!D1173)</f>
        <v>1541560</v>
      </c>
      <c r="H1173" s="45" t="str">
        <f t="shared" si="79"/>
        <v>15415603101</v>
      </c>
      <c r="I1173" s="47">
        <f>'Budget Source'!I1173</f>
        <v>0</v>
      </c>
      <c r="J1173" s="2">
        <f>'Budget Source'!H1173</f>
        <v>0</v>
      </c>
      <c r="K1173" s="2" t="str">
        <f t="shared" si="80"/>
        <v/>
      </c>
    </row>
    <row r="1174" spans="1:11" x14ac:dyDescent="0.35">
      <c r="A1174" s="45" t="str">
        <f>'Budget Source'!B1174</f>
        <v>69</v>
      </c>
      <c r="B1174" s="45" t="str">
        <f>'Budget Source'!C1174</f>
        <v>4</v>
      </c>
      <c r="C1174" s="45" t="str">
        <f>'Budget Source'!D1174</f>
        <v>1560</v>
      </c>
      <c r="D1174" s="45" t="str">
        <f>'Budget Source'!E1174</f>
        <v>3300</v>
      </c>
      <c r="E1174" s="45" t="str">
        <f t="shared" si="78"/>
        <v/>
      </c>
      <c r="F1174" s="2" t="str">
        <f>'Budget Source'!F1174</f>
        <v>15</v>
      </c>
      <c r="G1174" s="45" t="str">
        <f>IF('Budget Source'!G1174="Y",'Budget Source'!F1174&amp;'Budget Source'!C1174&amp;'Budget Source'!D1174,'Budget Source'!B1174&amp;'Budget Source'!C1174&amp;'Budget Source'!D1174)</f>
        <v>1541560</v>
      </c>
      <c r="H1174" s="45" t="str">
        <f t="shared" si="79"/>
        <v>15415603300</v>
      </c>
      <c r="I1174" s="47">
        <f>'Budget Source'!I1174</f>
        <v>0.59650000000000003</v>
      </c>
      <c r="J1174" s="2">
        <f>'Budget Source'!H1174</f>
        <v>961516</v>
      </c>
      <c r="K1174" s="2" t="str">
        <f t="shared" si="80"/>
        <v/>
      </c>
    </row>
    <row r="1175" spans="1:11" x14ac:dyDescent="0.35">
      <c r="A1175" s="45" t="str">
        <f>'Budget Source'!B1175</f>
        <v>69</v>
      </c>
      <c r="B1175" s="45" t="str">
        <f>'Budget Source'!C1175</f>
        <v>4</v>
      </c>
      <c r="C1175" s="45" t="str">
        <f>'Budget Source'!D1175</f>
        <v>6865</v>
      </c>
      <c r="D1175" s="45" t="str">
        <f>'Budget Source'!E1175</f>
        <v>0061</v>
      </c>
      <c r="E1175" s="45" t="str">
        <f t="shared" si="78"/>
        <v/>
      </c>
      <c r="F1175" s="2" t="str">
        <f>'Budget Source'!F1175</f>
        <v/>
      </c>
      <c r="G1175" s="45" t="str">
        <f>IF('Budget Source'!G1175="Y",'Budget Source'!F1175&amp;'Budget Source'!C1175&amp;'Budget Source'!D1175,'Budget Source'!B1175&amp;'Budget Source'!C1175&amp;'Budget Source'!D1175)</f>
        <v>6946865</v>
      </c>
      <c r="H1175" s="45" t="str">
        <f t="shared" si="79"/>
        <v>69468650061</v>
      </c>
      <c r="I1175" s="47">
        <f>'Budget Source'!I1175</f>
        <v>0</v>
      </c>
      <c r="J1175" s="2">
        <f>'Budget Source'!H1175</f>
        <v>0</v>
      </c>
      <c r="K1175" s="2" t="str">
        <f t="shared" si="80"/>
        <v/>
      </c>
    </row>
    <row r="1176" spans="1:11" x14ac:dyDescent="0.35">
      <c r="A1176" s="45" t="str">
        <f>'Budget Source'!B1176</f>
        <v>69</v>
      </c>
      <c r="B1176" s="45" t="str">
        <f>'Budget Source'!C1176</f>
        <v>4</v>
      </c>
      <c r="C1176" s="45" t="str">
        <f>'Budget Source'!D1176</f>
        <v>6865</v>
      </c>
      <c r="D1176" s="45" t="str">
        <f>'Budget Source'!E1176</f>
        <v>0180</v>
      </c>
      <c r="E1176" s="45" t="str">
        <f t="shared" si="78"/>
        <v>8</v>
      </c>
      <c r="F1176" s="2" t="str">
        <f>'Budget Source'!F1176</f>
        <v/>
      </c>
      <c r="G1176" s="45" t="str">
        <f>IF('Budget Source'!G1176="Y",'Budget Source'!F1176&amp;'Budget Source'!C1176&amp;'Budget Source'!D1176,'Budget Source'!B1176&amp;'Budget Source'!C1176&amp;'Budget Source'!D1176)</f>
        <v>6946865</v>
      </c>
      <c r="H1176" s="45" t="str">
        <f t="shared" si="79"/>
        <v>69468650180</v>
      </c>
      <c r="I1176" s="47">
        <f>'Budget Source'!I1176</f>
        <v>0.46279999999999999</v>
      </c>
      <c r="J1176" s="2">
        <f>'Budget Source'!H1176</f>
        <v>1693546</v>
      </c>
      <c r="K1176" s="2" t="str">
        <f t="shared" si="80"/>
        <v/>
      </c>
    </row>
    <row r="1177" spans="1:11" x14ac:dyDescent="0.35">
      <c r="A1177" s="45" t="str">
        <f>'Budget Source'!B1177</f>
        <v>69</v>
      </c>
      <c r="B1177" s="45" t="str">
        <f>'Budget Source'!C1177</f>
        <v>4</v>
      </c>
      <c r="C1177" s="45" t="str">
        <f>'Budget Source'!D1177</f>
        <v>6865</v>
      </c>
      <c r="D1177" s="45" t="str">
        <f>'Budget Source'!E1177</f>
        <v>3101</v>
      </c>
      <c r="E1177" s="45" t="str">
        <f t="shared" si="78"/>
        <v/>
      </c>
      <c r="F1177" s="2" t="str">
        <f>'Budget Source'!F1177</f>
        <v/>
      </c>
      <c r="G1177" s="45" t="str">
        <f>IF('Budget Source'!G1177="Y",'Budget Source'!F1177&amp;'Budget Source'!C1177&amp;'Budget Source'!D1177,'Budget Source'!B1177&amp;'Budget Source'!C1177&amp;'Budget Source'!D1177)</f>
        <v>6946865</v>
      </c>
      <c r="H1177" s="45" t="str">
        <f t="shared" si="79"/>
        <v>69468653101</v>
      </c>
      <c r="I1177" s="47">
        <f>'Budget Source'!I1177</f>
        <v>0</v>
      </c>
      <c r="J1177" s="2">
        <f>'Budget Source'!H1177</f>
        <v>0</v>
      </c>
      <c r="K1177" s="2" t="str">
        <f t="shared" si="80"/>
        <v/>
      </c>
    </row>
    <row r="1178" spans="1:11" x14ac:dyDescent="0.35">
      <c r="A1178" s="45" t="str">
        <f>'Budget Source'!B1178</f>
        <v>69</v>
      </c>
      <c r="B1178" s="45" t="str">
        <f>'Budget Source'!C1178</f>
        <v>4</v>
      </c>
      <c r="C1178" s="45" t="str">
        <f>'Budget Source'!D1178</f>
        <v>6865</v>
      </c>
      <c r="D1178" s="45" t="str">
        <f>'Budget Source'!E1178</f>
        <v>3300</v>
      </c>
      <c r="E1178" s="45" t="str">
        <f t="shared" si="78"/>
        <v/>
      </c>
      <c r="F1178" s="2" t="str">
        <f>'Budget Source'!F1178</f>
        <v/>
      </c>
      <c r="G1178" s="45" t="str">
        <f>IF('Budget Source'!G1178="Y",'Budget Source'!F1178&amp;'Budget Source'!C1178&amp;'Budget Source'!D1178,'Budget Source'!B1178&amp;'Budget Source'!C1178&amp;'Budget Source'!D1178)</f>
        <v>6946865</v>
      </c>
      <c r="H1178" s="45" t="str">
        <f t="shared" si="79"/>
        <v>69468653300</v>
      </c>
      <c r="I1178" s="47">
        <f>'Budget Source'!I1178</f>
        <v>0.81010000000000004</v>
      </c>
      <c r="J1178" s="2">
        <f>'Budget Source'!H1178</f>
        <v>2964437</v>
      </c>
      <c r="K1178" s="2" t="str">
        <f t="shared" si="80"/>
        <v/>
      </c>
    </row>
    <row r="1179" spans="1:11" x14ac:dyDescent="0.35">
      <c r="A1179" s="45" t="str">
        <f>'Budget Source'!B1179</f>
        <v>69</v>
      </c>
      <c r="B1179" s="45" t="str">
        <f>'Budget Source'!C1179</f>
        <v>4</v>
      </c>
      <c r="C1179" s="45" t="str">
        <f>'Budget Source'!D1179</f>
        <v>6895</v>
      </c>
      <c r="D1179" s="45" t="str">
        <f>'Budget Source'!E1179</f>
        <v>0061</v>
      </c>
      <c r="E1179" s="45" t="str">
        <f t="shared" si="78"/>
        <v/>
      </c>
      <c r="F1179" s="2" t="str">
        <f>'Budget Source'!F1179</f>
        <v>69</v>
      </c>
      <c r="G1179" s="45" t="str">
        <f>IF('Budget Source'!G1179="Y",'Budget Source'!F1179&amp;'Budget Source'!C1179&amp;'Budget Source'!D1179,'Budget Source'!B1179&amp;'Budget Source'!C1179&amp;'Budget Source'!D1179)</f>
        <v>6946895</v>
      </c>
      <c r="H1179" s="45" t="str">
        <f t="shared" si="79"/>
        <v>69468950061</v>
      </c>
      <c r="I1179" s="47">
        <f>'Budget Source'!I1179</f>
        <v>0</v>
      </c>
      <c r="J1179" s="2">
        <f>'Budget Source'!H1179</f>
        <v>0</v>
      </c>
      <c r="K1179" s="2" t="str">
        <f t="shared" si="80"/>
        <v>Y</v>
      </c>
    </row>
    <row r="1180" spans="1:11" x14ac:dyDescent="0.35">
      <c r="A1180" s="45" t="str">
        <f>'Budget Source'!B1180</f>
        <v>69</v>
      </c>
      <c r="B1180" s="45" t="str">
        <f>'Budget Source'!C1180</f>
        <v>4</v>
      </c>
      <c r="C1180" s="45" t="str">
        <f>'Budget Source'!D1180</f>
        <v>6895</v>
      </c>
      <c r="D1180" s="45" t="str">
        <f>'Budget Source'!E1180</f>
        <v>0180</v>
      </c>
      <c r="E1180" s="45" t="str">
        <f t="shared" si="78"/>
        <v>8</v>
      </c>
      <c r="F1180" s="2" t="str">
        <f>'Budget Source'!F1180</f>
        <v>69</v>
      </c>
      <c r="G1180" s="45" t="str">
        <f>IF('Budget Source'!G1180="Y",'Budget Source'!F1180&amp;'Budget Source'!C1180&amp;'Budget Source'!D1180,'Budget Source'!B1180&amp;'Budget Source'!C1180&amp;'Budget Source'!D1180)</f>
        <v>6946895</v>
      </c>
      <c r="H1180" s="45" t="str">
        <f t="shared" si="79"/>
        <v>69468950180</v>
      </c>
      <c r="I1180" s="47">
        <f>'Budget Source'!I1180</f>
        <v>0.34649999999999997</v>
      </c>
      <c r="J1180" s="2">
        <f>'Budget Source'!H1180</f>
        <v>1539937</v>
      </c>
      <c r="K1180" s="2" t="str">
        <f t="shared" si="80"/>
        <v>Y</v>
      </c>
    </row>
    <row r="1181" spans="1:11" x14ac:dyDescent="0.35">
      <c r="A1181" s="45" t="str">
        <f>'Budget Source'!B1181</f>
        <v>69</v>
      </c>
      <c r="B1181" s="45" t="str">
        <f>'Budget Source'!C1181</f>
        <v>4</v>
      </c>
      <c r="C1181" s="45" t="str">
        <f>'Budget Source'!D1181</f>
        <v>6895</v>
      </c>
      <c r="D1181" s="45" t="str">
        <f>'Budget Source'!E1181</f>
        <v>3101</v>
      </c>
      <c r="E1181" s="45" t="str">
        <f t="shared" si="78"/>
        <v/>
      </c>
      <c r="F1181" s="2" t="str">
        <f>'Budget Source'!F1181</f>
        <v>69</v>
      </c>
      <c r="G1181" s="45" t="str">
        <f>IF('Budget Source'!G1181="Y",'Budget Source'!F1181&amp;'Budget Source'!C1181&amp;'Budget Source'!D1181,'Budget Source'!B1181&amp;'Budget Source'!C1181&amp;'Budget Source'!D1181)</f>
        <v>6946895</v>
      </c>
      <c r="H1181" s="45" t="str">
        <f t="shared" si="79"/>
        <v>69468953101</v>
      </c>
      <c r="I1181" s="47">
        <f>'Budget Source'!I1181</f>
        <v>0</v>
      </c>
      <c r="J1181" s="2">
        <f>'Budget Source'!H1181</f>
        <v>0</v>
      </c>
      <c r="K1181" s="2" t="str">
        <f t="shared" si="80"/>
        <v>Y</v>
      </c>
    </row>
    <row r="1182" spans="1:11" x14ac:dyDescent="0.35">
      <c r="A1182" s="45" t="str">
        <f>'Budget Source'!B1182</f>
        <v>69</v>
      </c>
      <c r="B1182" s="45" t="str">
        <f>'Budget Source'!C1182</f>
        <v>4</v>
      </c>
      <c r="C1182" s="45" t="str">
        <f>'Budget Source'!D1182</f>
        <v>6895</v>
      </c>
      <c r="D1182" s="45" t="str">
        <f>'Budget Source'!E1182</f>
        <v>3300</v>
      </c>
      <c r="E1182" s="45" t="str">
        <f t="shared" si="78"/>
        <v/>
      </c>
      <c r="F1182" s="2" t="str">
        <f>'Budget Source'!F1182</f>
        <v>69</v>
      </c>
      <c r="G1182" s="45" t="str">
        <f>IF('Budget Source'!G1182="Y",'Budget Source'!F1182&amp;'Budget Source'!C1182&amp;'Budget Source'!D1182,'Budget Source'!B1182&amp;'Budget Source'!C1182&amp;'Budget Source'!D1182)</f>
        <v>6946895</v>
      </c>
      <c r="H1182" s="45" t="str">
        <f t="shared" si="79"/>
        <v>69468953300</v>
      </c>
      <c r="I1182" s="47">
        <f>'Budget Source'!I1182</f>
        <v>0.56069999999999998</v>
      </c>
      <c r="J1182" s="2">
        <f>'Budget Source'!H1182</f>
        <v>2491898</v>
      </c>
      <c r="K1182" s="2" t="str">
        <f t="shared" si="80"/>
        <v>Y</v>
      </c>
    </row>
    <row r="1183" spans="1:11" x14ac:dyDescent="0.35">
      <c r="A1183" s="45" t="str">
        <f>'Budget Source'!B1183</f>
        <v>69</v>
      </c>
      <c r="B1183" s="45" t="str">
        <f>'Budget Source'!C1183</f>
        <v>4</v>
      </c>
      <c r="C1183" s="45" t="str">
        <f>'Budget Source'!D1183</f>
        <v>6900</v>
      </c>
      <c r="D1183" s="45" t="str">
        <f>'Budget Source'!E1183</f>
        <v>0061</v>
      </c>
      <c r="E1183" s="45" t="str">
        <f t="shared" si="78"/>
        <v/>
      </c>
      <c r="F1183" s="2" t="str">
        <f>'Budget Source'!F1183</f>
        <v/>
      </c>
      <c r="G1183" s="45" t="str">
        <f>IF('Budget Source'!G1183="Y",'Budget Source'!F1183&amp;'Budget Source'!C1183&amp;'Budget Source'!D1183,'Budget Source'!B1183&amp;'Budget Source'!C1183&amp;'Budget Source'!D1183)</f>
        <v>6946900</v>
      </c>
      <c r="H1183" s="45" t="str">
        <f t="shared" si="79"/>
        <v>69469000061</v>
      </c>
      <c r="I1183" s="47">
        <f>'Budget Source'!I1183</f>
        <v>0</v>
      </c>
      <c r="J1183" s="2">
        <f>'Budget Source'!H1183</f>
        <v>0</v>
      </c>
      <c r="K1183" s="2" t="str">
        <f t="shared" si="80"/>
        <v/>
      </c>
    </row>
    <row r="1184" spans="1:11" x14ac:dyDescent="0.35">
      <c r="A1184" s="45" t="str">
        <f>'Budget Source'!B1184</f>
        <v>69</v>
      </c>
      <c r="B1184" s="45" t="str">
        <f>'Budget Source'!C1184</f>
        <v>4</v>
      </c>
      <c r="C1184" s="45" t="str">
        <f>'Budget Source'!D1184</f>
        <v>6900</v>
      </c>
      <c r="D1184" s="45" t="str">
        <f>'Budget Source'!E1184</f>
        <v>0180</v>
      </c>
      <c r="E1184" s="45" t="str">
        <f t="shared" si="78"/>
        <v>8</v>
      </c>
      <c r="F1184" s="2" t="str">
        <f>'Budget Source'!F1184</f>
        <v/>
      </c>
      <c r="G1184" s="45" t="str">
        <f>IF('Budget Source'!G1184="Y",'Budget Source'!F1184&amp;'Budget Source'!C1184&amp;'Budget Source'!D1184,'Budget Source'!B1184&amp;'Budget Source'!C1184&amp;'Budget Source'!D1184)</f>
        <v>6946900</v>
      </c>
      <c r="H1184" s="45" t="str">
        <f t="shared" si="79"/>
        <v>69469000180</v>
      </c>
      <c r="I1184" s="47">
        <f>'Budget Source'!I1184</f>
        <v>0.3881</v>
      </c>
      <c r="J1184" s="2">
        <f>'Budget Source'!H1184</f>
        <v>1045031</v>
      </c>
      <c r="K1184" s="2" t="str">
        <f t="shared" si="80"/>
        <v/>
      </c>
    </row>
    <row r="1185" spans="1:11" x14ac:dyDescent="0.35">
      <c r="A1185" s="45" t="str">
        <f>'Budget Source'!B1185</f>
        <v>69</v>
      </c>
      <c r="B1185" s="45" t="str">
        <f>'Budget Source'!C1185</f>
        <v>4</v>
      </c>
      <c r="C1185" s="45" t="str">
        <f>'Budget Source'!D1185</f>
        <v>6900</v>
      </c>
      <c r="D1185" s="45" t="str">
        <f>'Budget Source'!E1185</f>
        <v>3101</v>
      </c>
      <c r="E1185" s="45" t="str">
        <f t="shared" si="78"/>
        <v/>
      </c>
      <c r="F1185" s="2" t="str">
        <f>'Budget Source'!F1185</f>
        <v/>
      </c>
      <c r="G1185" s="45" t="str">
        <f>IF('Budget Source'!G1185="Y",'Budget Source'!F1185&amp;'Budget Source'!C1185&amp;'Budget Source'!D1185,'Budget Source'!B1185&amp;'Budget Source'!C1185&amp;'Budget Source'!D1185)</f>
        <v>6946900</v>
      </c>
      <c r="H1185" s="45" t="str">
        <f t="shared" si="79"/>
        <v>69469003101</v>
      </c>
      <c r="I1185" s="47">
        <f>'Budget Source'!I1185</f>
        <v>0</v>
      </c>
      <c r="J1185" s="2">
        <f>'Budget Source'!H1185</f>
        <v>0</v>
      </c>
      <c r="K1185" s="2" t="str">
        <f t="shared" si="80"/>
        <v/>
      </c>
    </row>
    <row r="1186" spans="1:11" x14ac:dyDescent="0.35">
      <c r="A1186" s="45" t="str">
        <f>'Budget Source'!B1186</f>
        <v>69</v>
      </c>
      <c r="B1186" s="45" t="str">
        <f>'Budget Source'!C1186</f>
        <v>4</v>
      </c>
      <c r="C1186" s="45" t="str">
        <f>'Budget Source'!D1186</f>
        <v>6900</v>
      </c>
      <c r="D1186" s="45" t="str">
        <f>'Budget Source'!E1186</f>
        <v>3300</v>
      </c>
      <c r="E1186" s="45" t="str">
        <f t="shared" si="78"/>
        <v/>
      </c>
      <c r="F1186" s="2" t="str">
        <f>'Budget Source'!F1186</f>
        <v/>
      </c>
      <c r="G1186" s="45" t="str">
        <f>IF('Budget Source'!G1186="Y",'Budget Source'!F1186&amp;'Budget Source'!C1186&amp;'Budget Source'!D1186,'Budget Source'!B1186&amp;'Budget Source'!C1186&amp;'Budget Source'!D1186)</f>
        <v>6946900</v>
      </c>
      <c r="H1186" s="45" t="str">
        <f t="shared" si="79"/>
        <v>69469003300</v>
      </c>
      <c r="I1186" s="47">
        <f>'Budget Source'!I1186</f>
        <v>0.59730000000000005</v>
      </c>
      <c r="J1186" s="2">
        <f>'Budget Source'!H1186</f>
        <v>1608341</v>
      </c>
      <c r="K1186" s="2" t="str">
        <f t="shared" si="80"/>
        <v/>
      </c>
    </row>
    <row r="1187" spans="1:11" x14ac:dyDescent="0.35">
      <c r="A1187" s="45" t="str">
        <f>'Budget Source'!B1187</f>
        <v>69</v>
      </c>
      <c r="B1187" s="45" t="str">
        <f>'Budget Source'!C1187</f>
        <v>4</v>
      </c>
      <c r="C1187" s="45" t="str">
        <f>'Budget Source'!D1187</f>
        <v>6910</v>
      </c>
      <c r="D1187" s="45" t="str">
        <f>'Budget Source'!E1187</f>
        <v>0061</v>
      </c>
      <c r="E1187" s="45" t="str">
        <f t="shared" si="78"/>
        <v/>
      </c>
      <c r="F1187" s="2" t="str">
        <f>'Budget Source'!F1187</f>
        <v/>
      </c>
      <c r="G1187" s="45" t="str">
        <f>IF('Budget Source'!G1187="Y",'Budget Source'!F1187&amp;'Budget Source'!C1187&amp;'Budget Source'!D1187,'Budget Source'!B1187&amp;'Budget Source'!C1187&amp;'Budget Source'!D1187)</f>
        <v>6946910</v>
      </c>
      <c r="H1187" s="45" t="str">
        <f t="shared" si="79"/>
        <v>69469100061</v>
      </c>
      <c r="I1187" s="47">
        <f>'Budget Source'!I1187</f>
        <v>0</v>
      </c>
      <c r="J1187" s="2">
        <f>'Budget Source'!H1187</f>
        <v>0</v>
      </c>
      <c r="K1187" s="2" t="str">
        <f t="shared" si="80"/>
        <v/>
      </c>
    </row>
    <row r="1188" spans="1:11" x14ac:dyDescent="0.35">
      <c r="A1188" s="45" t="str">
        <f>'Budget Source'!B1188</f>
        <v>69</v>
      </c>
      <c r="B1188" s="45" t="str">
        <f>'Budget Source'!C1188</f>
        <v>4</v>
      </c>
      <c r="C1188" s="45" t="str">
        <f>'Budget Source'!D1188</f>
        <v>6910</v>
      </c>
      <c r="D1188" s="45" t="str">
        <f>'Budget Source'!E1188</f>
        <v>0180</v>
      </c>
      <c r="E1188" s="45" t="str">
        <f t="shared" si="78"/>
        <v>8</v>
      </c>
      <c r="F1188" s="2" t="str">
        <f>'Budget Source'!F1188</f>
        <v/>
      </c>
      <c r="G1188" s="45" t="str">
        <f>IF('Budget Source'!G1188="Y",'Budget Source'!F1188&amp;'Budget Source'!C1188&amp;'Budget Source'!D1188,'Budget Source'!B1188&amp;'Budget Source'!C1188&amp;'Budget Source'!D1188)</f>
        <v>6946910</v>
      </c>
      <c r="H1188" s="45" t="str">
        <f t="shared" si="79"/>
        <v>69469100180</v>
      </c>
      <c r="I1188" s="47">
        <f>'Budget Source'!I1188</f>
        <v>0.51790000000000003</v>
      </c>
      <c r="J1188" s="2">
        <f>'Budget Source'!H1188</f>
        <v>1262094</v>
      </c>
      <c r="K1188" s="2" t="str">
        <f t="shared" si="80"/>
        <v/>
      </c>
    </row>
    <row r="1189" spans="1:11" x14ac:dyDescent="0.35">
      <c r="A1189" s="45" t="str">
        <f>'Budget Source'!B1189</f>
        <v>69</v>
      </c>
      <c r="B1189" s="45" t="str">
        <f>'Budget Source'!C1189</f>
        <v>4</v>
      </c>
      <c r="C1189" s="45" t="str">
        <f>'Budget Source'!D1189</f>
        <v>6910</v>
      </c>
      <c r="D1189" s="45" t="str">
        <f>'Budget Source'!E1189</f>
        <v>3101</v>
      </c>
      <c r="E1189" s="45" t="str">
        <f t="shared" si="78"/>
        <v/>
      </c>
      <c r="F1189" s="2" t="str">
        <f>'Budget Source'!F1189</f>
        <v/>
      </c>
      <c r="G1189" s="45" t="str">
        <f>IF('Budget Source'!G1189="Y",'Budget Source'!F1189&amp;'Budget Source'!C1189&amp;'Budget Source'!D1189,'Budget Source'!B1189&amp;'Budget Source'!C1189&amp;'Budget Source'!D1189)</f>
        <v>6946910</v>
      </c>
      <c r="H1189" s="45" t="str">
        <f t="shared" si="79"/>
        <v>69469103101</v>
      </c>
      <c r="I1189" s="47">
        <f>'Budget Source'!I1189</f>
        <v>0</v>
      </c>
      <c r="J1189" s="2">
        <f>'Budget Source'!H1189</f>
        <v>0</v>
      </c>
      <c r="K1189" s="2" t="str">
        <f t="shared" si="80"/>
        <v/>
      </c>
    </row>
    <row r="1190" spans="1:11" x14ac:dyDescent="0.35">
      <c r="A1190" s="45" t="str">
        <f>'Budget Source'!B1190</f>
        <v>69</v>
      </c>
      <c r="B1190" s="45" t="str">
        <f>'Budget Source'!C1190</f>
        <v>4</v>
      </c>
      <c r="C1190" s="45" t="str">
        <f>'Budget Source'!D1190</f>
        <v>6910</v>
      </c>
      <c r="D1190" s="45" t="str">
        <f>'Budget Source'!E1190</f>
        <v>3300</v>
      </c>
      <c r="E1190" s="45" t="str">
        <f t="shared" si="78"/>
        <v/>
      </c>
      <c r="F1190" s="2" t="str">
        <f>'Budget Source'!F1190</f>
        <v/>
      </c>
      <c r="G1190" s="45" t="str">
        <f>IF('Budget Source'!G1190="Y",'Budget Source'!F1190&amp;'Budget Source'!C1190&amp;'Budget Source'!D1190,'Budget Source'!B1190&amp;'Budget Source'!C1190&amp;'Budget Source'!D1190)</f>
        <v>6946910</v>
      </c>
      <c r="H1190" s="45" t="str">
        <f t="shared" si="79"/>
        <v>69469103300</v>
      </c>
      <c r="I1190" s="47">
        <f>'Budget Source'!I1190</f>
        <v>0.88919999999999999</v>
      </c>
      <c r="J1190" s="2">
        <f>'Budget Source'!H1190</f>
        <v>2166932</v>
      </c>
      <c r="K1190" s="2" t="str">
        <f t="shared" si="80"/>
        <v/>
      </c>
    </row>
    <row r="1191" spans="1:11" x14ac:dyDescent="0.35">
      <c r="A1191" s="45" t="str">
        <f>'Budget Source'!B1191</f>
        <v>70</v>
      </c>
      <c r="B1191" s="45" t="str">
        <f>'Budget Source'!C1191</f>
        <v>4</v>
      </c>
      <c r="C1191" s="45" t="str">
        <f>'Budget Source'!D1191</f>
        <v>3455</v>
      </c>
      <c r="D1191" s="45" t="str">
        <f>'Budget Source'!E1191</f>
        <v>0061</v>
      </c>
      <c r="E1191" s="45" t="str">
        <f t="shared" si="78"/>
        <v/>
      </c>
      <c r="F1191" s="2" t="str">
        <f>'Budget Source'!F1191</f>
        <v>33</v>
      </c>
      <c r="G1191" s="45" t="str">
        <f>IF('Budget Source'!G1191="Y",'Budget Source'!F1191&amp;'Budget Source'!C1191&amp;'Budget Source'!D1191,'Budget Source'!B1191&amp;'Budget Source'!C1191&amp;'Budget Source'!D1191)</f>
        <v>3343455</v>
      </c>
      <c r="H1191" s="45" t="str">
        <f t="shared" si="79"/>
        <v>33434550061</v>
      </c>
      <c r="I1191" s="47">
        <f>'Budget Source'!I1191</f>
        <v>0</v>
      </c>
      <c r="J1191" s="2">
        <f>'Budget Source'!H1191</f>
        <v>0</v>
      </c>
      <c r="K1191" s="2" t="str">
        <f t="shared" si="80"/>
        <v/>
      </c>
    </row>
    <row r="1192" spans="1:11" x14ac:dyDescent="0.35">
      <c r="A1192" s="45" t="str">
        <f>'Budget Source'!B1192</f>
        <v>70</v>
      </c>
      <c r="B1192" s="45" t="str">
        <f>'Budget Source'!C1192</f>
        <v>4</v>
      </c>
      <c r="C1192" s="45" t="str">
        <f>'Budget Source'!D1192</f>
        <v>3455</v>
      </c>
      <c r="D1192" s="45" t="str">
        <f>'Budget Source'!E1192</f>
        <v>0180</v>
      </c>
      <c r="E1192" s="45" t="str">
        <f t="shared" si="78"/>
        <v>8</v>
      </c>
      <c r="F1192" s="2" t="str">
        <f>'Budget Source'!F1192</f>
        <v>33</v>
      </c>
      <c r="G1192" s="45" t="str">
        <f>IF('Budget Source'!G1192="Y",'Budget Source'!F1192&amp;'Budget Source'!C1192&amp;'Budget Source'!D1192,'Budget Source'!B1192&amp;'Budget Source'!C1192&amp;'Budget Source'!D1192)</f>
        <v>3343455</v>
      </c>
      <c r="H1192" s="45" t="str">
        <f t="shared" si="79"/>
        <v>33434550180</v>
      </c>
      <c r="I1192" s="47">
        <f>'Budget Source'!I1192</f>
        <v>0.78759999999999997</v>
      </c>
      <c r="J1192" s="2">
        <f>'Budget Source'!H1192</f>
        <v>942454</v>
      </c>
      <c r="K1192" s="2" t="str">
        <f t="shared" si="80"/>
        <v/>
      </c>
    </row>
    <row r="1193" spans="1:11" x14ac:dyDescent="0.35">
      <c r="A1193" s="45" t="str">
        <f>'Budget Source'!B1193</f>
        <v>70</v>
      </c>
      <c r="B1193" s="45" t="str">
        <f>'Budget Source'!C1193</f>
        <v>4</v>
      </c>
      <c r="C1193" s="45" t="str">
        <f>'Budget Source'!D1193</f>
        <v>3455</v>
      </c>
      <c r="D1193" s="45" t="str">
        <f>'Budget Source'!E1193</f>
        <v>3101</v>
      </c>
      <c r="E1193" s="45" t="str">
        <f t="shared" si="78"/>
        <v/>
      </c>
      <c r="F1193" s="2" t="str">
        <f>'Budget Source'!F1193</f>
        <v>33</v>
      </c>
      <c r="G1193" s="45" t="str">
        <f>IF('Budget Source'!G1193="Y",'Budget Source'!F1193&amp;'Budget Source'!C1193&amp;'Budget Source'!D1193,'Budget Source'!B1193&amp;'Budget Source'!C1193&amp;'Budget Source'!D1193)</f>
        <v>3343455</v>
      </c>
      <c r="H1193" s="45" t="str">
        <f t="shared" si="79"/>
        <v>33434553101</v>
      </c>
      <c r="I1193" s="47">
        <f>'Budget Source'!I1193</f>
        <v>0</v>
      </c>
      <c r="J1193" s="2">
        <f>'Budget Source'!H1193</f>
        <v>0</v>
      </c>
      <c r="K1193" s="2" t="str">
        <f t="shared" si="80"/>
        <v/>
      </c>
    </row>
    <row r="1194" spans="1:11" x14ac:dyDescent="0.35">
      <c r="A1194" s="45" t="str">
        <f>'Budget Source'!B1194</f>
        <v>70</v>
      </c>
      <c r="B1194" s="45" t="str">
        <f>'Budget Source'!C1194</f>
        <v>4</v>
      </c>
      <c r="C1194" s="45" t="str">
        <f>'Budget Source'!D1194</f>
        <v>3455</v>
      </c>
      <c r="D1194" s="45" t="str">
        <f>'Budget Source'!E1194</f>
        <v>3300</v>
      </c>
      <c r="E1194" s="45" t="str">
        <f t="shared" si="78"/>
        <v/>
      </c>
      <c r="F1194" s="2" t="str">
        <f>'Budget Source'!F1194</f>
        <v>33</v>
      </c>
      <c r="G1194" s="45" t="str">
        <f>IF('Budget Source'!G1194="Y",'Budget Source'!F1194&amp;'Budget Source'!C1194&amp;'Budget Source'!D1194,'Budget Source'!B1194&amp;'Budget Source'!C1194&amp;'Budget Source'!D1194)</f>
        <v>3343455</v>
      </c>
      <c r="H1194" s="45" t="str">
        <f t="shared" si="79"/>
        <v>33434553300</v>
      </c>
      <c r="I1194" s="47">
        <f>'Budget Source'!I1194</f>
        <v>0.62729999999999997</v>
      </c>
      <c r="J1194" s="2">
        <f>'Budget Source'!H1194</f>
        <v>750636</v>
      </c>
      <c r="K1194" s="2" t="str">
        <f t="shared" si="80"/>
        <v/>
      </c>
    </row>
    <row r="1195" spans="1:11" x14ac:dyDescent="0.35">
      <c r="A1195" s="45" t="str">
        <f>'Budget Source'!B1195</f>
        <v>70</v>
      </c>
      <c r="B1195" s="45" t="str">
        <f>'Budget Source'!C1195</f>
        <v>4</v>
      </c>
      <c r="C1195" s="45" t="str">
        <f>'Budget Source'!D1195</f>
        <v>6995</v>
      </c>
      <c r="D1195" s="45" t="str">
        <f>'Budget Source'!E1195</f>
        <v>0061</v>
      </c>
      <c r="E1195" s="45" t="str">
        <f t="shared" si="78"/>
        <v/>
      </c>
      <c r="F1195" s="2" t="str">
        <f>'Budget Source'!F1195</f>
        <v/>
      </c>
      <c r="G1195" s="45" t="str">
        <f>IF('Budget Source'!G1195="Y",'Budget Source'!F1195&amp;'Budget Source'!C1195&amp;'Budget Source'!D1195,'Budget Source'!B1195&amp;'Budget Source'!C1195&amp;'Budget Source'!D1195)</f>
        <v>7046995</v>
      </c>
      <c r="H1195" s="45" t="str">
        <f t="shared" si="79"/>
        <v>70469950061</v>
      </c>
      <c r="I1195" s="47">
        <f>'Budget Source'!I1195</f>
        <v>0</v>
      </c>
      <c r="J1195" s="2">
        <f>'Budget Source'!H1195</f>
        <v>0</v>
      </c>
      <c r="K1195" s="2" t="str">
        <f t="shared" si="80"/>
        <v/>
      </c>
    </row>
    <row r="1196" spans="1:11" x14ac:dyDescent="0.35">
      <c r="A1196" s="45" t="str">
        <f>'Budget Source'!B1196</f>
        <v>70</v>
      </c>
      <c r="B1196" s="45" t="str">
        <f>'Budget Source'!C1196</f>
        <v>4</v>
      </c>
      <c r="C1196" s="45" t="str">
        <f>'Budget Source'!D1196</f>
        <v>6995</v>
      </c>
      <c r="D1196" s="45" t="str">
        <f>'Budget Source'!E1196</f>
        <v>0180</v>
      </c>
      <c r="E1196" s="45" t="str">
        <f t="shared" si="78"/>
        <v>8</v>
      </c>
      <c r="F1196" s="2" t="str">
        <f>'Budget Source'!F1196</f>
        <v/>
      </c>
      <c r="G1196" s="45" t="str">
        <f>IF('Budget Source'!G1196="Y",'Budget Source'!F1196&amp;'Budget Source'!C1196&amp;'Budget Source'!D1196,'Budget Source'!B1196&amp;'Budget Source'!C1196&amp;'Budget Source'!D1196)</f>
        <v>7046995</v>
      </c>
      <c r="H1196" s="45" t="str">
        <f t="shared" si="79"/>
        <v>70469950180</v>
      </c>
      <c r="I1196" s="47">
        <f>'Budget Source'!I1196</f>
        <v>0.27950000000000003</v>
      </c>
      <c r="J1196" s="2">
        <f>'Budget Source'!H1196</f>
        <v>3267114</v>
      </c>
      <c r="K1196" s="2" t="str">
        <f t="shared" si="80"/>
        <v/>
      </c>
    </row>
    <row r="1197" spans="1:11" x14ac:dyDescent="0.35">
      <c r="A1197" s="45" t="str">
        <f>'Budget Source'!B1197</f>
        <v>70</v>
      </c>
      <c r="B1197" s="45" t="str">
        <f>'Budget Source'!C1197</f>
        <v>4</v>
      </c>
      <c r="C1197" s="45" t="str">
        <f>'Budget Source'!D1197</f>
        <v>6995</v>
      </c>
      <c r="D1197" s="45" t="str">
        <f>'Budget Source'!E1197</f>
        <v>3101</v>
      </c>
      <c r="E1197" s="45" t="str">
        <f t="shared" si="78"/>
        <v/>
      </c>
      <c r="F1197" s="2" t="str">
        <f>'Budget Source'!F1197</f>
        <v/>
      </c>
      <c r="G1197" s="45" t="str">
        <f>IF('Budget Source'!G1197="Y",'Budget Source'!F1197&amp;'Budget Source'!C1197&amp;'Budget Source'!D1197,'Budget Source'!B1197&amp;'Budget Source'!C1197&amp;'Budget Source'!D1197)</f>
        <v>7046995</v>
      </c>
      <c r="H1197" s="45" t="str">
        <f t="shared" si="79"/>
        <v>70469953101</v>
      </c>
      <c r="I1197" s="47">
        <f>'Budget Source'!I1197</f>
        <v>0</v>
      </c>
      <c r="J1197" s="2">
        <f>'Budget Source'!H1197</f>
        <v>0</v>
      </c>
      <c r="K1197" s="2" t="str">
        <f t="shared" si="80"/>
        <v/>
      </c>
    </row>
    <row r="1198" spans="1:11" x14ac:dyDescent="0.35">
      <c r="A1198" s="45" t="str">
        <f>'Budget Source'!B1198</f>
        <v>70</v>
      </c>
      <c r="B1198" s="45" t="str">
        <f>'Budget Source'!C1198</f>
        <v>4</v>
      </c>
      <c r="C1198" s="45" t="str">
        <f>'Budget Source'!D1198</f>
        <v>6995</v>
      </c>
      <c r="D1198" s="45" t="str">
        <f>'Budget Source'!E1198</f>
        <v>3300</v>
      </c>
      <c r="E1198" s="45" t="str">
        <f t="shared" si="78"/>
        <v/>
      </c>
      <c r="F1198" s="2" t="str">
        <f>'Budget Source'!F1198</f>
        <v/>
      </c>
      <c r="G1198" s="45" t="str">
        <f>IF('Budget Source'!G1198="Y",'Budget Source'!F1198&amp;'Budget Source'!C1198&amp;'Budget Source'!D1198,'Budget Source'!B1198&amp;'Budget Source'!C1198&amp;'Budget Source'!D1198)</f>
        <v>7046995</v>
      </c>
      <c r="H1198" s="45" t="str">
        <f t="shared" si="79"/>
        <v>70469953300</v>
      </c>
      <c r="I1198" s="47">
        <f>'Budget Source'!I1198</f>
        <v>0.51800000000000002</v>
      </c>
      <c r="J1198" s="2">
        <f>'Budget Source'!H1198</f>
        <v>6054973</v>
      </c>
      <c r="K1198" s="2" t="str">
        <f t="shared" si="80"/>
        <v/>
      </c>
    </row>
    <row r="1199" spans="1:11" x14ac:dyDescent="0.35">
      <c r="A1199" s="45" t="str">
        <f>'Budget Source'!B1199</f>
        <v>71</v>
      </c>
      <c r="B1199" s="45" t="str">
        <f>'Budget Source'!C1199</f>
        <v>4</v>
      </c>
      <c r="C1199" s="45" t="str">
        <f>'Budget Source'!D1199</f>
        <v>4805</v>
      </c>
      <c r="D1199" s="45" t="str">
        <f>'Budget Source'!E1199</f>
        <v>0061</v>
      </c>
      <c r="E1199" s="45" t="str">
        <f t="shared" si="78"/>
        <v/>
      </c>
      <c r="F1199" s="2" t="str">
        <f>'Budget Source'!F1199</f>
        <v>46</v>
      </c>
      <c r="G1199" s="45" t="str">
        <f>IF('Budget Source'!G1199="Y",'Budget Source'!F1199&amp;'Budget Source'!C1199&amp;'Budget Source'!D1199,'Budget Source'!B1199&amp;'Budget Source'!C1199&amp;'Budget Source'!D1199)</f>
        <v>4644805</v>
      </c>
      <c r="H1199" s="45" t="str">
        <f t="shared" si="79"/>
        <v>46448050061</v>
      </c>
      <c r="I1199" s="47">
        <f>'Budget Source'!I1199</f>
        <v>0</v>
      </c>
      <c r="J1199" s="2">
        <f>'Budget Source'!H1199</f>
        <v>0</v>
      </c>
      <c r="K1199" s="2" t="str">
        <f t="shared" si="80"/>
        <v/>
      </c>
    </row>
    <row r="1200" spans="1:11" x14ac:dyDescent="0.35">
      <c r="A1200" s="45" t="str">
        <f>'Budget Source'!B1200</f>
        <v>71</v>
      </c>
      <c r="B1200" s="45" t="str">
        <f>'Budget Source'!C1200</f>
        <v>4</v>
      </c>
      <c r="C1200" s="45" t="str">
        <f>'Budget Source'!D1200</f>
        <v>4805</v>
      </c>
      <c r="D1200" s="45" t="str">
        <f>'Budget Source'!E1200</f>
        <v>0180</v>
      </c>
      <c r="E1200" s="45" t="str">
        <f t="shared" si="78"/>
        <v>8</v>
      </c>
      <c r="F1200" s="2" t="str">
        <f>'Budget Source'!F1200</f>
        <v>46</v>
      </c>
      <c r="G1200" s="45" t="str">
        <f>IF('Budget Source'!G1200="Y",'Budget Source'!F1200&amp;'Budget Source'!C1200&amp;'Budget Source'!D1200,'Budget Source'!B1200&amp;'Budget Source'!C1200&amp;'Budget Source'!D1200)</f>
        <v>4644805</v>
      </c>
      <c r="H1200" s="45" t="str">
        <f t="shared" si="79"/>
        <v>46448050180</v>
      </c>
      <c r="I1200" s="47">
        <f>'Budget Source'!I1200</f>
        <v>0.24970000000000001</v>
      </c>
      <c r="J1200" s="2">
        <f>'Budget Source'!H1200</f>
        <v>968945</v>
      </c>
      <c r="K1200" s="2" t="str">
        <f t="shared" si="80"/>
        <v/>
      </c>
    </row>
    <row r="1201" spans="1:11" x14ac:dyDescent="0.35">
      <c r="A1201" s="45" t="str">
        <f>'Budget Source'!B1201</f>
        <v>71</v>
      </c>
      <c r="B1201" s="45" t="str">
        <f>'Budget Source'!C1201</f>
        <v>4</v>
      </c>
      <c r="C1201" s="45" t="str">
        <f>'Budget Source'!D1201</f>
        <v>4805</v>
      </c>
      <c r="D1201" s="45" t="str">
        <f>'Budget Source'!E1201</f>
        <v>0287</v>
      </c>
      <c r="E1201" s="45" t="str">
        <f t="shared" si="78"/>
        <v/>
      </c>
      <c r="F1201" s="2" t="str">
        <f>'Budget Source'!F1201</f>
        <v>46</v>
      </c>
      <c r="G1201" s="45" t="str">
        <f>IF('Budget Source'!G1201="Y",'Budget Source'!F1201&amp;'Budget Source'!C1201&amp;'Budget Source'!D1201,'Budget Source'!B1201&amp;'Budget Source'!C1201&amp;'Budget Source'!D1201)</f>
        <v>4644805</v>
      </c>
      <c r="H1201" s="45" t="str">
        <f t="shared" si="79"/>
        <v>46448050287</v>
      </c>
      <c r="I1201" s="47">
        <f>'Budget Source'!I1201</f>
        <v>0.25669999999999998</v>
      </c>
      <c r="J1201" s="2">
        <f>'Budget Source'!H1201</f>
        <v>1403681</v>
      </c>
      <c r="K1201" s="2" t="str">
        <f t="shared" si="80"/>
        <v/>
      </c>
    </row>
    <row r="1202" spans="1:11" x14ac:dyDescent="0.35">
      <c r="A1202" s="45" t="str">
        <f>'Budget Source'!B1202</f>
        <v>71</v>
      </c>
      <c r="B1202" s="45" t="str">
        <f>'Budget Source'!C1202</f>
        <v>4</v>
      </c>
      <c r="C1202" s="45" t="str">
        <f>'Budget Source'!D1202</f>
        <v>4805</v>
      </c>
      <c r="D1202" s="45" t="str">
        <f>'Budget Source'!E1202</f>
        <v>3101</v>
      </c>
      <c r="E1202" s="45" t="str">
        <f t="shared" si="78"/>
        <v/>
      </c>
      <c r="F1202" s="2" t="str">
        <f>'Budget Source'!F1202</f>
        <v>46</v>
      </c>
      <c r="G1202" s="45" t="str">
        <f>IF('Budget Source'!G1202="Y",'Budget Source'!F1202&amp;'Budget Source'!C1202&amp;'Budget Source'!D1202,'Budget Source'!B1202&amp;'Budget Source'!C1202&amp;'Budget Source'!D1202)</f>
        <v>4644805</v>
      </c>
      <c r="H1202" s="45" t="str">
        <f t="shared" si="79"/>
        <v>46448053101</v>
      </c>
      <c r="I1202" s="47">
        <f>'Budget Source'!I1202</f>
        <v>0</v>
      </c>
      <c r="J1202" s="2">
        <f>'Budget Source'!H1202</f>
        <v>0</v>
      </c>
      <c r="K1202" s="2" t="str">
        <f t="shared" si="80"/>
        <v/>
      </c>
    </row>
    <row r="1203" spans="1:11" x14ac:dyDescent="0.35">
      <c r="A1203" s="45" t="str">
        <f>'Budget Source'!B1203</f>
        <v>71</v>
      </c>
      <c r="B1203" s="45" t="str">
        <f>'Budget Source'!C1203</f>
        <v>4</v>
      </c>
      <c r="C1203" s="45" t="str">
        <f>'Budget Source'!D1203</f>
        <v>4805</v>
      </c>
      <c r="D1203" s="45" t="str">
        <f>'Budget Source'!E1203</f>
        <v>3300</v>
      </c>
      <c r="E1203" s="45" t="str">
        <f t="shared" si="78"/>
        <v/>
      </c>
      <c r="F1203" s="2" t="str">
        <f>'Budget Source'!F1203</f>
        <v>46</v>
      </c>
      <c r="G1203" s="45" t="str">
        <f>IF('Budget Source'!G1203="Y",'Budget Source'!F1203&amp;'Budget Source'!C1203&amp;'Budget Source'!D1203,'Budget Source'!B1203&amp;'Budget Source'!C1203&amp;'Budget Source'!D1203)</f>
        <v>4644805</v>
      </c>
      <c r="H1203" s="45" t="str">
        <f t="shared" si="79"/>
        <v>46448053300</v>
      </c>
      <c r="I1203" s="47">
        <f>'Budget Source'!I1203</f>
        <v>0.64570000000000005</v>
      </c>
      <c r="J1203" s="2">
        <f>'Budget Source'!H1203</f>
        <v>2505599</v>
      </c>
      <c r="K1203" s="2" t="str">
        <f t="shared" si="80"/>
        <v/>
      </c>
    </row>
    <row r="1204" spans="1:11" x14ac:dyDescent="0.35">
      <c r="A1204" s="45" t="str">
        <f>'Budget Source'!B1204</f>
        <v>71</v>
      </c>
      <c r="B1204" s="45" t="str">
        <f>'Budget Source'!C1204</f>
        <v>4</v>
      </c>
      <c r="C1204" s="45" t="str">
        <f>'Budget Source'!D1204</f>
        <v>7150</v>
      </c>
      <c r="D1204" s="45" t="str">
        <f>'Budget Source'!E1204</f>
        <v>0061</v>
      </c>
      <c r="E1204" s="45" t="str">
        <f t="shared" si="78"/>
        <v/>
      </c>
      <c r="F1204" s="2" t="str">
        <f>'Budget Source'!F1204</f>
        <v>71</v>
      </c>
      <c r="G1204" s="45" t="str">
        <f>IF('Budget Source'!G1204="Y",'Budget Source'!F1204&amp;'Budget Source'!C1204&amp;'Budget Source'!D1204,'Budget Source'!B1204&amp;'Budget Source'!C1204&amp;'Budget Source'!D1204)</f>
        <v>7147150</v>
      </c>
      <c r="H1204" s="45" t="str">
        <f t="shared" si="79"/>
        <v>71471500061</v>
      </c>
      <c r="I1204" s="47">
        <f>'Budget Source'!I1204</f>
        <v>0</v>
      </c>
      <c r="J1204" s="2">
        <f>'Budget Source'!H1204</f>
        <v>0</v>
      </c>
      <c r="K1204" s="2" t="str">
        <f t="shared" si="80"/>
        <v>Y</v>
      </c>
    </row>
    <row r="1205" spans="1:11" x14ac:dyDescent="0.35">
      <c r="A1205" s="45" t="str">
        <f>'Budget Source'!B1205</f>
        <v>71</v>
      </c>
      <c r="B1205" s="45" t="str">
        <f>'Budget Source'!C1205</f>
        <v>4</v>
      </c>
      <c r="C1205" s="45" t="str">
        <f>'Budget Source'!D1205</f>
        <v>7150</v>
      </c>
      <c r="D1205" s="45" t="str">
        <f>'Budget Source'!E1205</f>
        <v>0180</v>
      </c>
      <c r="E1205" s="45" t="str">
        <f t="shared" si="78"/>
        <v>8</v>
      </c>
      <c r="F1205" s="2" t="str">
        <f>'Budget Source'!F1205</f>
        <v>71</v>
      </c>
      <c r="G1205" s="45" t="str">
        <f>IF('Budget Source'!G1205="Y",'Budget Source'!F1205&amp;'Budget Source'!C1205&amp;'Budget Source'!D1205,'Budget Source'!B1205&amp;'Budget Source'!C1205&amp;'Budget Source'!D1205)</f>
        <v>7147150</v>
      </c>
      <c r="H1205" s="45" t="str">
        <f t="shared" si="79"/>
        <v>71471500180</v>
      </c>
      <c r="I1205" s="47">
        <f>'Budget Source'!I1205</f>
        <v>0.44879999999999998</v>
      </c>
      <c r="J1205" s="2">
        <f>'Budget Source'!H1205</f>
        <v>1730808</v>
      </c>
      <c r="K1205" s="2" t="str">
        <f t="shared" si="80"/>
        <v>Y</v>
      </c>
    </row>
    <row r="1206" spans="1:11" x14ac:dyDescent="0.35">
      <c r="A1206" s="45" t="str">
        <f>'Budget Source'!B1206</f>
        <v>71</v>
      </c>
      <c r="B1206" s="45" t="str">
        <f>'Budget Source'!C1206</f>
        <v>4</v>
      </c>
      <c r="C1206" s="45" t="str">
        <f>'Budget Source'!D1206</f>
        <v>7150</v>
      </c>
      <c r="D1206" s="45" t="str">
        <f>'Budget Source'!E1206</f>
        <v>3101</v>
      </c>
      <c r="E1206" s="45" t="str">
        <f t="shared" si="78"/>
        <v/>
      </c>
      <c r="F1206" s="2" t="str">
        <f>'Budget Source'!F1206</f>
        <v>71</v>
      </c>
      <c r="G1206" s="45" t="str">
        <f>IF('Budget Source'!G1206="Y",'Budget Source'!F1206&amp;'Budget Source'!C1206&amp;'Budget Source'!D1206,'Budget Source'!B1206&amp;'Budget Source'!C1206&amp;'Budget Source'!D1206)</f>
        <v>7147150</v>
      </c>
      <c r="H1206" s="45" t="str">
        <f t="shared" si="79"/>
        <v>71471503101</v>
      </c>
      <c r="I1206" s="47">
        <f>'Budget Source'!I1206</f>
        <v>0</v>
      </c>
      <c r="J1206" s="2">
        <f>'Budget Source'!H1206</f>
        <v>0</v>
      </c>
      <c r="K1206" s="2" t="str">
        <f t="shared" si="80"/>
        <v>Y</v>
      </c>
    </row>
    <row r="1207" spans="1:11" x14ac:dyDescent="0.35">
      <c r="A1207" s="45" t="str">
        <f>'Budget Source'!B1207</f>
        <v>71</v>
      </c>
      <c r="B1207" s="45" t="str">
        <f>'Budget Source'!C1207</f>
        <v>4</v>
      </c>
      <c r="C1207" s="45" t="str">
        <f>'Budget Source'!D1207</f>
        <v>7150</v>
      </c>
      <c r="D1207" s="45" t="str">
        <f>'Budget Source'!E1207</f>
        <v>3300</v>
      </c>
      <c r="E1207" s="45" t="str">
        <f t="shared" si="78"/>
        <v/>
      </c>
      <c r="F1207" s="2" t="str">
        <f>'Budget Source'!F1207</f>
        <v>71</v>
      </c>
      <c r="G1207" s="45" t="str">
        <f>IF('Budget Source'!G1207="Y",'Budget Source'!F1207&amp;'Budget Source'!C1207&amp;'Budget Source'!D1207,'Budget Source'!B1207&amp;'Budget Source'!C1207&amp;'Budget Source'!D1207)</f>
        <v>7147150</v>
      </c>
      <c r="H1207" s="45" t="str">
        <f t="shared" si="79"/>
        <v>71471503300</v>
      </c>
      <c r="I1207" s="47">
        <f>'Budget Source'!I1207</f>
        <v>0.55640000000000001</v>
      </c>
      <c r="J1207" s="2">
        <f>'Budget Source'!H1207</f>
        <v>2145770</v>
      </c>
      <c r="K1207" s="2" t="str">
        <f t="shared" si="80"/>
        <v>Y</v>
      </c>
    </row>
    <row r="1208" spans="1:11" x14ac:dyDescent="0.35">
      <c r="A1208" s="45" t="str">
        <f>'Budget Source'!B1208</f>
        <v>71</v>
      </c>
      <c r="B1208" s="45" t="str">
        <f>'Budget Source'!C1208</f>
        <v>4</v>
      </c>
      <c r="C1208" s="45" t="str">
        <f>'Budget Source'!D1208</f>
        <v>7175</v>
      </c>
      <c r="D1208" s="45" t="str">
        <f>'Budget Source'!E1208</f>
        <v>0180</v>
      </c>
      <c r="E1208" s="45" t="str">
        <f t="shared" si="78"/>
        <v>8</v>
      </c>
      <c r="F1208" s="2" t="str">
        <f>'Budget Source'!F1208</f>
        <v/>
      </c>
      <c r="G1208" s="45" t="str">
        <f>IF('Budget Source'!G1208="Y",'Budget Source'!F1208&amp;'Budget Source'!C1208&amp;'Budget Source'!D1208,'Budget Source'!B1208&amp;'Budget Source'!C1208&amp;'Budget Source'!D1208)</f>
        <v>7147175</v>
      </c>
      <c r="H1208" s="45" t="str">
        <f t="shared" si="79"/>
        <v>71471750180</v>
      </c>
      <c r="I1208" s="47">
        <f>'Budget Source'!I1208</f>
        <v>0.42649999999999999</v>
      </c>
      <c r="J1208" s="2">
        <f>'Budget Source'!H1208</f>
        <v>16070914</v>
      </c>
      <c r="K1208" s="2" t="str">
        <f t="shared" si="80"/>
        <v/>
      </c>
    </row>
    <row r="1209" spans="1:11" x14ac:dyDescent="0.35">
      <c r="A1209" s="45" t="str">
        <f>'Budget Source'!B1209</f>
        <v>71</v>
      </c>
      <c r="B1209" s="45" t="str">
        <f>'Budget Source'!C1209</f>
        <v>4</v>
      </c>
      <c r="C1209" s="45" t="str">
        <f>'Budget Source'!D1209</f>
        <v>7175</v>
      </c>
      <c r="D1209" s="45" t="str">
        <f>'Budget Source'!E1209</f>
        <v>3101</v>
      </c>
      <c r="E1209" s="45" t="str">
        <f t="shared" si="78"/>
        <v/>
      </c>
      <c r="F1209" s="2" t="str">
        <f>'Budget Source'!F1209</f>
        <v/>
      </c>
      <c r="G1209" s="45" t="str">
        <f>IF('Budget Source'!G1209="Y",'Budget Source'!F1209&amp;'Budget Source'!C1209&amp;'Budget Source'!D1209,'Budget Source'!B1209&amp;'Budget Source'!C1209&amp;'Budget Source'!D1209)</f>
        <v>7147175</v>
      </c>
      <c r="H1209" s="45" t="str">
        <f t="shared" si="79"/>
        <v>71471753101</v>
      </c>
      <c r="I1209" s="47">
        <f>'Budget Source'!I1209</f>
        <v>0</v>
      </c>
      <c r="J1209" s="2">
        <f>'Budget Source'!H1209</f>
        <v>0</v>
      </c>
      <c r="K1209" s="2" t="str">
        <f t="shared" si="80"/>
        <v/>
      </c>
    </row>
    <row r="1210" spans="1:11" x14ac:dyDescent="0.35">
      <c r="A1210" s="45" t="str">
        <f>'Budget Source'!B1210</f>
        <v>71</v>
      </c>
      <c r="B1210" s="45" t="str">
        <f>'Budget Source'!C1210</f>
        <v>4</v>
      </c>
      <c r="C1210" s="45" t="str">
        <f>'Budget Source'!D1210</f>
        <v>7175</v>
      </c>
      <c r="D1210" s="45" t="str">
        <f>'Budget Source'!E1210</f>
        <v>3300</v>
      </c>
      <c r="E1210" s="45" t="str">
        <f t="shared" si="78"/>
        <v/>
      </c>
      <c r="F1210" s="2" t="str">
        <f>'Budget Source'!F1210</f>
        <v/>
      </c>
      <c r="G1210" s="45" t="str">
        <f>IF('Budget Source'!G1210="Y",'Budget Source'!F1210&amp;'Budget Source'!C1210&amp;'Budget Source'!D1210,'Budget Source'!B1210&amp;'Budget Source'!C1210&amp;'Budget Source'!D1210)</f>
        <v>7147175</v>
      </c>
      <c r="H1210" s="45" t="str">
        <f t="shared" si="79"/>
        <v>71471753300</v>
      </c>
      <c r="I1210" s="47">
        <f>'Budget Source'!I1210</f>
        <v>0.501</v>
      </c>
      <c r="J1210" s="2">
        <f>'Budget Source'!H1210</f>
        <v>18878143</v>
      </c>
      <c r="K1210" s="2" t="str">
        <f t="shared" si="80"/>
        <v/>
      </c>
    </row>
    <row r="1211" spans="1:11" x14ac:dyDescent="0.35">
      <c r="A1211" s="45" t="str">
        <f>'Budget Source'!B1211</f>
        <v>71</v>
      </c>
      <c r="B1211" s="45" t="str">
        <f>'Budget Source'!C1211</f>
        <v>4</v>
      </c>
      <c r="C1211" s="45" t="str">
        <f>'Budget Source'!D1211</f>
        <v>7200</v>
      </c>
      <c r="D1211" s="45" t="str">
        <f>'Budget Source'!E1211</f>
        <v>0022</v>
      </c>
      <c r="E1211" s="45" t="str">
        <f t="shared" si="78"/>
        <v/>
      </c>
      <c r="F1211" s="2" t="str">
        <f>'Budget Source'!F1211</f>
        <v/>
      </c>
      <c r="G1211" s="45" t="str">
        <f>IF('Budget Source'!G1211="Y",'Budget Source'!F1211&amp;'Budget Source'!C1211&amp;'Budget Source'!D1211,'Budget Source'!B1211&amp;'Budget Source'!C1211&amp;'Budget Source'!D1211)</f>
        <v>7147200</v>
      </c>
      <c r="H1211" s="45" t="str">
        <f t="shared" si="79"/>
        <v>71472000022</v>
      </c>
      <c r="I1211" s="47">
        <f>'Budget Source'!I1211</f>
        <v>0.24340000000000001</v>
      </c>
      <c r="J1211" s="2">
        <f>'Budget Source'!H1211</f>
        <v>2610967</v>
      </c>
      <c r="K1211" s="2" t="str">
        <f t="shared" si="80"/>
        <v/>
      </c>
    </row>
    <row r="1212" spans="1:11" x14ac:dyDescent="0.35">
      <c r="A1212" s="45" t="str">
        <f>'Budget Source'!B1212</f>
        <v>71</v>
      </c>
      <c r="B1212" s="45" t="str">
        <f>'Budget Source'!C1212</f>
        <v>4</v>
      </c>
      <c r="C1212" s="45" t="str">
        <f>'Budget Source'!D1212</f>
        <v>7200</v>
      </c>
      <c r="D1212" s="45" t="str">
        <f>'Budget Source'!E1212</f>
        <v>0180</v>
      </c>
      <c r="E1212" s="45" t="str">
        <f t="shared" si="78"/>
        <v>8</v>
      </c>
      <c r="F1212" s="2" t="str">
        <f>'Budget Source'!F1212</f>
        <v/>
      </c>
      <c r="G1212" s="45" t="str">
        <f>IF('Budget Source'!G1212="Y",'Budget Source'!F1212&amp;'Budget Source'!C1212&amp;'Budget Source'!D1212,'Budget Source'!B1212&amp;'Budget Source'!C1212&amp;'Budget Source'!D1212)</f>
        <v>7147200</v>
      </c>
      <c r="H1212" s="45" t="str">
        <f t="shared" si="79"/>
        <v>71472000180</v>
      </c>
      <c r="I1212" s="47">
        <f>'Budget Source'!I1212</f>
        <v>0.68700000000000006</v>
      </c>
      <c r="J1212" s="2">
        <f>'Budget Source'!H1212</f>
        <v>6780530</v>
      </c>
      <c r="K1212" s="2" t="str">
        <f t="shared" si="80"/>
        <v/>
      </c>
    </row>
    <row r="1213" spans="1:11" x14ac:dyDescent="0.35">
      <c r="A1213" s="45" t="str">
        <f>'Budget Source'!B1213</f>
        <v>71</v>
      </c>
      <c r="B1213" s="45" t="str">
        <f>'Budget Source'!C1213</f>
        <v>4</v>
      </c>
      <c r="C1213" s="45" t="str">
        <f>'Budget Source'!D1213</f>
        <v>7200</v>
      </c>
      <c r="D1213" s="45" t="str">
        <f>'Budget Source'!E1213</f>
        <v>0287</v>
      </c>
      <c r="E1213" s="45" t="str">
        <f t="shared" si="78"/>
        <v/>
      </c>
      <c r="F1213" s="2" t="str">
        <f>'Budget Source'!F1213</f>
        <v/>
      </c>
      <c r="G1213" s="45" t="str">
        <f>IF('Budget Source'!G1213="Y",'Budget Source'!F1213&amp;'Budget Source'!C1213&amp;'Budget Source'!D1213,'Budget Source'!B1213&amp;'Budget Source'!C1213&amp;'Budget Source'!D1213)</f>
        <v>7147200</v>
      </c>
      <c r="H1213" s="45" t="str">
        <f t="shared" si="79"/>
        <v>71472000287</v>
      </c>
      <c r="I1213" s="47">
        <f>'Budget Source'!I1213</f>
        <v>0.104</v>
      </c>
      <c r="J1213" s="2">
        <f>'Budget Source'!H1213</f>
        <v>1115614</v>
      </c>
      <c r="K1213" s="2" t="str">
        <f t="shared" si="80"/>
        <v/>
      </c>
    </row>
    <row r="1214" spans="1:11" x14ac:dyDescent="0.35">
      <c r="A1214" s="45" t="str">
        <f>'Budget Source'!B1214</f>
        <v>71</v>
      </c>
      <c r="B1214" s="45" t="str">
        <f>'Budget Source'!C1214</f>
        <v>4</v>
      </c>
      <c r="C1214" s="45" t="str">
        <f>'Budget Source'!D1214</f>
        <v>7200</v>
      </c>
      <c r="D1214" s="45" t="str">
        <f>'Budget Source'!E1214</f>
        <v>3101</v>
      </c>
      <c r="E1214" s="45" t="str">
        <f t="shared" si="78"/>
        <v/>
      </c>
      <c r="F1214" s="2" t="str">
        <f>'Budget Source'!F1214</f>
        <v/>
      </c>
      <c r="G1214" s="45" t="str">
        <f>IF('Budget Source'!G1214="Y",'Budget Source'!F1214&amp;'Budget Source'!C1214&amp;'Budget Source'!D1214,'Budget Source'!B1214&amp;'Budget Source'!C1214&amp;'Budget Source'!D1214)</f>
        <v>7147200</v>
      </c>
      <c r="H1214" s="45" t="str">
        <f t="shared" si="79"/>
        <v>71472003101</v>
      </c>
      <c r="I1214" s="47">
        <f>'Budget Source'!I1214</f>
        <v>0</v>
      </c>
      <c r="J1214" s="2">
        <f>'Budget Source'!H1214</f>
        <v>0</v>
      </c>
      <c r="K1214" s="2" t="str">
        <f t="shared" si="80"/>
        <v/>
      </c>
    </row>
    <row r="1215" spans="1:11" x14ac:dyDescent="0.35">
      <c r="A1215" s="45" t="str">
        <f>'Budget Source'!B1215</f>
        <v>71</v>
      </c>
      <c r="B1215" s="45" t="str">
        <f>'Budget Source'!C1215</f>
        <v>4</v>
      </c>
      <c r="C1215" s="45" t="str">
        <f>'Budget Source'!D1215</f>
        <v>7200</v>
      </c>
      <c r="D1215" s="45" t="str">
        <f>'Budget Source'!E1215</f>
        <v>3300</v>
      </c>
      <c r="E1215" s="45" t="str">
        <f t="shared" si="78"/>
        <v/>
      </c>
      <c r="F1215" s="2" t="str">
        <f>'Budget Source'!F1215</f>
        <v/>
      </c>
      <c r="G1215" s="45" t="str">
        <f>IF('Budget Source'!G1215="Y",'Budget Source'!F1215&amp;'Budget Source'!C1215&amp;'Budget Source'!D1215,'Budget Source'!B1215&amp;'Budget Source'!C1215&amp;'Budget Source'!D1215)</f>
        <v>7147200</v>
      </c>
      <c r="H1215" s="45" t="str">
        <f t="shared" si="79"/>
        <v>71472003300</v>
      </c>
      <c r="I1215" s="47">
        <f>'Budget Source'!I1215</f>
        <v>0.40039999999999998</v>
      </c>
      <c r="J1215" s="2">
        <f>'Budget Source'!H1215</f>
        <v>3951855</v>
      </c>
      <c r="K1215" s="2" t="str">
        <f t="shared" si="80"/>
        <v/>
      </c>
    </row>
    <row r="1216" spans="1:11" x14ac:dyDescent="0.35">
      <c r="A1216" s="45" t="str">
        <f>'Budget Source'!B1216</f>
        <v>71</v>
      </c>
      <c r="B1216" s="45" t="str">
        <f>'Budget Source'!C1216</f>
        <v>4</v>
      </c>
      <c r="C1216" s="45" t="str">
        <f>'Budget Source'!D1216</f>
        <v>7205</v>
      </c>
      <c r="D1216" s="45" t="str">
        <f>'Budget Source'!E1216</f>
        <v>0022</v>
      </c>
      <c r="E1216" s="45" t="str">
        <f t="shared" si="78"/>
        <v/>
      </c>
      <c r="F1216" s="2" t="str">
        <f>'Budget Source'!F1216</f>
        <v/>
      </c>
      <c r="G1216" s="45" t="str">
        <f>IF('Budget Source'!G1216="Y",'Budget Source'!F1216&amp;'Budget Source'!C1216&amp;'Budget Source'!D1216,'Budget Source'!B1216&amp;'Budget Source'!C1216&amp;'Budget Source'!D1216)</f>
        <v>7147205</v>
      </c>
      <c r="H1216" s="45" t="str">
        <f t="shared" si="79"/>
        <v>71472050022</v>
      </c>
      <c r="I1216" s="47">
        <f>'Budget Source'!I1216</f>
        <v>0.33339999999999997</v>
      </c>
      <c r="J1216" s="2">
        <f>'Budget Source'!H1216</f>
        <v>27999181</v>
      </c>
      <c r="K1216" s="2" t="str">
        <f t="shared" si="80"/>
        <v/>
      </c>
    </row>
    <row r="1217" spans="1:11" x14ac:dyDescent="0.35">
      <c r="A1217" s="45" t="str">
        <f>'Budget Source'!B1217</f>
        <v>71</v>
      </c>
      <c r="B1217" s="45" t="str">
        <f>'Budget Source'!C1217</f>
        <v>4</v>
      </c>
      <c r="C1217" s="45" t="str">
        <f>'Budget Source'!D1217</f>
        <v>7205</v>
      </c>
      <c r="D1217" s="45" t="str">
        <f>'Budget Source'!E1217</f>
        <v>0180</v>
      </c>
      <c r="E1217" s="45" t="str">
        <f t="shared" si="78"/>
        <v>8</v>
      </c>
      <c r="F1217" s="2" t="str">
        <f>'Budget Source'!F1217</f>
        <v/>
      </c>
      <c r="G1217" s="45" t="str">
        <f>IF('Budget Source'!G1217="Y",'Budget Source'!F1217&amp;'Budget Source'!C1217&amp;'Budget Source'!D1217,'Budget Source'!B1217&amp;'Budget Source'!C1217&amp;'Budget Source'!D1217)</f>
        <v>7147205</v>
      </c>
      <c r="H1217" s="45" t="str">
        <f t="shared" si="79"/>
        <v>71472050180</v>
      </c>
      <c r="I1217" s="47">
        <f>'Budget Source'!I1217</f>
        <v>0.24249999999999999</v>
      </c>
      <c r="J1217" s="2">
        <f>'Budget Source'!H1217</f>
        <v>16262761</v>
      </c>
      <c r="K1217" s="2" t="str">
        <f t="shared" si="80"/>
        <v/>
      </c>
    </row>
    <row r="1218" spans="1:11" x14ac:dyDescent="0.35">
      <c r="A1218" s="45" t="str">
        <f>'Budget Source'!B1218</f>
        <v>71</v>
      </c>
      <c r="B1218" s="45" t="str">
        <f>'Budget Source'!C1218</f>
        <v>4</v>
      </c>
      <c r="C1218" s="45" t="str">
        <f>'Budget Source'!D1218</f>
        <v>7205</v>
      </c>
      <c r="D1218" s="45" t="str">
        <f>'Budget Source'!E1218</f>
        <v>0287</v>
      </c>
      <c r="E1218" s="45" t="str">
        <f t="shared" si="78"/>
        <v/>
      </c>
      <c r="F1218" s="2" t="str">
        <f>'Budget Source'!F1218</f>
        <v/>
      </c>
      <c r="G1218" s="45" t="str">
        <f>IF('Budget Source'!G1218="Y",'Budget Source'!F1218&amp;'Budget Source'!C1218&amp;'Budget Source'!D1218,'Budget Source'!B1218&amp;'Budget Source'!C1218&amp;'Budget Source'!D1218)</f>
        <v>7147205</v>
      </c>
      <c r="H1218" s="45" t="str">
        <f t="shared" si="79"/>
        <v>71472050287</v>
      </c>
      <c r="I1218" s="47">
        <f>'Budget Source'!I1218</f>
        <v>5.0599999999999999E-2</v>
      </c>
      <c r="J1218" s="2">
        <f>'Budget Source'!H1218</f>
        <v>4249426</v>
      </c>
      <c r="K1218" s="2" t="str">
        <f t="shared" si="80"/>
        <v/>
      </c>
    </row>
    <row r="1219" spans="1:11" x14ac:dyDescent="0.35">
      <c r="A1219" s="45" t="str">
        <f>'Budget Source'!B1219</f>
        <v>71</v>
      </c>
      <c r="B1219" s="45" t="str">
        <f>'Budget Source'!C1219</f>
        <v>4</v>
      </c>
      <c r="C1219" s="45" t="str">
        <f>'Budget Source'!D1219</f>
        <v>7205</v>
      </c>
      <c r="D1219" s="45" t="str">
        <f>'Budget Source'!E1219</f>
        <v>3101</v>
      </c>
      <c r="E1219" s="45" t="str">
        <f t="shared" ref="E1219:E1282" si="81">IF(OR(D1219="0187",D1219="0287"),"",IF(MID(D1219,3,1)="8","8",""))</f>
        <v/>
      </c>
      <c r="F1219" s="2" t="str">
        <f>'Budget Source'!F1219</f>
        <v/>
      </c>
      <c r="G1219" s="45" t="str">
        <f>IF('Budget Source'!G1219="Y",'Budget Source'!F1219&amp;'Budget Source'!C1219&amp;'Budget Source'!D1219,'Budget Source'!B1219&amp;'Budget Source'!C1219&amp;'Budget Source'!D1219)</f>
        <v>7147205</v>
      </c>
      <c r="H1219" s="45" t="str">
        <f t="shared" ref="H1219:H1282" si="82">G1219&amp;D1219</f>
        <v>71472053101</v>
      </c>
      <c r="I1219" s="47">
        <f>'Budget Source'!I1219</f>
        <v>0</v>
      </c>
      <c r="J1219" s="2">
        <f>'Budget Source'!H1219</f>
        <v>0</v>
      </c>
      <c r="K1219" s="2" t="str">
        <f t="shared" ref="K1219:K1282" si="83">IF(F1219="","",IF(F1219=A1219,"Y",""))</f>
        <v/>
      </c>
    </row>
    <row r="1220" spans="1:11" x14ac:dyDescent="0.35">
      <c r="A1220" s="45" t="str">
        <f>'Budget Source'!B1220</f>
        <v>71</v>
      </c>
      <c r="B1220" s="45" t="str">
        <f>'Budget Source'!C1220</f>
        <v>4</v>
      </c>
      <c r="C1220" s="45" t="str">
        <f>'Budget Source'!D1220</f>
        <v>7205</v>
      </c>
      <c r="D1220" s="45" t="str">
        <f>'Budget Source'!E1220</f>
        <v>3300</v>
      </c>
      <c r="E1220" s="45" t="str">
        <f t="shared" si="81"/>
        <v/>
      </c>
      <c r="F1220" s="2" t="str">
        <f>'Budget Source'!F1220</f>
        <v/>
      </c>
      <c r="G1220" s="45" t="str">
        <f>IF('Budget Source'!G1220="Y",'Budget Source'!F1220&amp;'Budget Source'!C1220&amp;'Budget Source'!D1220,'Budget Source'!B1220&amp;'Budget Source'!C1220&amp;'Budget Source'!D1220)</f>
        <v>7147205</v>
      </c>
      <c r="H1220" s="45" t="str">
        <f t="shared" si="82"/>
        <v>71472053300</v>
      </c>
      <c r="I1220" s="47">
        <f>'Budget Source'!I1220</f>
        <v>0.65569999999999995</v>
      </c>
      <c r="J1220" s="2">
        <f>'Budget Source'!H1220</f>
        <v>43973163</v>
      </c>
      <c r="K1220" s="2" t="str">
        <f t="shared" si="83"/>
        <v/>
      </c>
    </row>
    <row r="1221" spans="1:11" x14ac:dyDescent="0.35">
      <c r="A1221" s="45" t="str">
        <f>'Budget Source'!B1221</f>
        <v>71</v>
      </c>
      <c r="B1221" s="45" t="str">
        <f>'Budget Source'!C1221</f>
        <v>4</v>
      </c>
      <c r="C1221" s="45" t="str">
        <f>'Budget Source'!D1221</f>
        <v>7215</v>
      </c>
      <c r="D1221" s="45" t="str">
        <f>'Budget Source'!E1221</f>
        <v>0180</v>
      </c>
      <c r="E1221" s="45" t="str">
        <f t="shared" si="81"/>
        <v>8</v>
      </c>
      <c r="F1221" s="2" t="str">
        <f>'Budget Source'!F1221</f>
        <v>50</v>
      </c>
      <c r="G1221" s="45" t="str">
        <f>IF('Budget Source'!G1221="Y",'Budget Source'!F1221&amp;'Budget Source'!C1221&amp;'Budget Source'!D1221,'Budget Source'!B1221&amp;'Budget Source'!C1221&amp;'Budget Source'!D1221)</f>
        <v>5047215</v>
      </c>
      <c r="H1221" s="45" t="str">
        <f t="shared" si="82"/>
        <v>50472150180</v>
      </c>
      <c r="I1221" s="47">
        <f>'Budget Source'!I1221</f>
        <v>0.56720000000000004</v>
      </c>
      <c r="J1221" s="2">
        <f>'Budget Source'!H1221</f>
        <v>1289956</v>
      </c>
      <c r="K1221" s="2" t="str">
        <f t="shared" si="83"/>
        <v/>
      </c>
    </row>
    <row r="1222" spans="1:11" x14ac:dyDescent="0.35">
      <c r="A1222" s="45" t="str">
        <f>'Budget Source'!B1222</f>
        <v>71</v>
      </c>
      <c r="B1222" s="45" t="str">
        <f>'Budget Source'!C1222</f>
        <v>4</v>
      </c>
      <c r="C1222" s="45" t="str">
        <f>'Budget Source'!D1222</f>
        <v>7215</v>
      </c>
      <c r="D1222" s="45" t="str">
        <f>'Budget Source'!E1222</f>
        <v>3101</v>
      </c>
      <c r="E1222" s="45" t="str">
        <f t="shared" si="81"/>
        <v/>
      </c>
      <c r="F1222" s="2" t="str">
        <f>'Budget Source'!F1222</f>
        <v>50</v>
      </c>
      <c r="G1222" s="45" t="str">
        <f>IF('Budget Source'!G1222="Y",'Budget Source'!F1222&amp;'Budget Source'!C1222&amp;'Budget Source'!D1222,'Budget Source'!B1222&amp;'Budget Source'!C1222&amp;'Budget Source'!D1222)</f>
        <v>5047215</v>
      </c>
      <c r="H1222" s="45" t="str">
        <f t="shared" si="82"/>
        <v>50472153101</v>
      </c>
      <c r="I1222" s="47">
        <f>'Budget Source'!I1222</f>
        <v>0</v>
      </c>
      <c r="J1222" s="2">
        <f>'Budget Source'!H1222</f>
        <v>0</v>
      </c>
      <c r="K1222" s="2" t="str">
        <f t="shared" si="83"/>
        <v/>
      </c>
    </row>
    <row r="1223" spans="1:11" x14ac:dyDescent="0.35">
      <c r="A1223" s="45" t="str">
        <f>'Budget Source'!B1223</f>
        <v>71</v>
      </c>
      <c r="B1223" s="45" t="str">
        <f>'Budget Source'!C1223</f>
        <v>4</v>
      </c>
      <c r="C1223" s="45" t="str">
        <f>'Budget Source'!D1223</f>
        <v>7215</v>
      </c>
      <c r="D1223" s="45" t="str">
        <f>'Budget Source'!E1223</f>
        <v>3300</v>
      </c>
      <c r="E1223" s="45" t="str">
        <f t="shared" si="81"/>
        <v/>
      </c>
      <c r="F1223" s="2" t="str">
        <f>'Budget Source'!F1223</f>
        <v>50</v>
      </c>
      <c r="G1223" s="45" t="str">
        <f>IF('Budget Source'!G1223="Y",'Budget Source'!F1223&amp;'Budget Source'!C1223&amp;'Budget Source'!D1223,'Budget Source'!B1223&amp;'Budget Source'!C1223&amp;'Budget Source'!D1223)</f>
        <v>5047215</v>
      </c>
      <c r="H1223" s="45" t="str">
        <f t="shared" si="82"/>
        <v>50472153300</v>
      </c>
      <c r="I1223" s="47">
        <f>'Budget Source'!I1223</f>
        <v>0.45760000000000001</v>
      </c>
      <c r="J1223" s="2">
        <f>'Budget Source'!H1223</f>
        <v>1040698</v>
      </c>
      <c r="K1223" s="2" t="str">
        <f t="shared" si="83"/>
        <v/>
      </c>
    </row>
    <row r="1224" spans="1:11" x14ac:dyDescent="0.35">
      <c r="A1224" s="45" t="str">
        <f>'Budget Source'!B1224</f>
        <v>72</v>
      </c>
      <c r="B1224" s="45" t="str">
        <f>'Budget Source'!C1224</f>
        <v>4</v>
      </c>
      <c r="C1224" s="45" t="str">
        <f>'Budget Source'!D1224</f>
        <v>7230</v>
      </c>
      <c r="D1224" s="45" t="str">
        <f>'Budget Source'!E1224</f>
        <v>0180</v>
      </c>
      <c r="E1224" s="45" t="str">
        <f t="shared" si="81"/>
        <v>8</v>
      </c>
      <c r="F1224" s="2" t="str">
        <f>'Budget Source'!F1224</f>
        <v/>
      </c>
      <c r="G1224" s="45" t="str">
        <f>IF('Budget Source'!G1224="Y",'Budget Source'!F1224&amp;'Budget Source'!C1224&amp;'Budget Source'!D1224,'Budget Source'!B1224&amp;'Budget Source'!C1224&amp;'Budget Source'!D1224)</f>
        <v>7247230</v>
      </c>
      <c r="H1224" s="45" t="str">
        <f t="shared" si="82"/>
        <v>72472300180</v>
      </c>
      <c r="I1224" s="47">
        <f>'Budget Source'!I1224</f>
        <v>0.36270000000000002</v>
      </c>
      <c r="J1224" s="2">
        <f>'Budget Source'!H1224</f>
        <v>705014</v>
      </c>
      <c r="K1224" s="2" t="str">
        <f t="shared" si="83"/>
        <v/>
      </c>
    </row>
    <row r="1225" spans="1:11" x14ac:dyDescent="0.35">
      <c r="A1225" s="45" t="str">
        <f>'Budget Source'!B1225</f>
        <v>72</v>
      </c>
      <c r="B1225" s="45" t="str">
        <f>'Budget Source'!C1225</f>
        <v>4</v>
      </c>
      <c r="C1225" s="45" t="str">
        <f>'Budget Source'!D1225</f>
        <v>7230</v>
      </c>
      <c r="D1225" s="45" t="str">
        <f>'Budget Source'!E1225</f>
        <v>0186</v>
      </c>
      <c r="E1225" s="45" t="str">
        <f t="shared" si="81"/>
        <v>8</v>
      </c>
      <c r="F1225" s="2" t="str">
        <f>'Budget Source'!F1225</f>
        <v/>
      </c>
      <c r="G1225" s="45" t="str">
        <f>IF('Budget Source'!G1225="Y",'Budget Source'!F1225&amp;'Budget Source'!C1225&amp;'Budget Source'!D1225,'Budget Source'!B1225&amp;'Budget Source'!C1225&amp;'Budget Source'!D1225)</f>
        <v>7247230</v>
      </c>
      <c r="H1225" s="45" t="str">
        <f t="shared" si="82"/>
        <v>72472300186</v>
      </c>
      <c r="I1225" s="47">
        <f>'Budget Source'!I1225</f>
        <v>4.3799999999999999E-2</v>
      </c>
      <c r="J1225" s="2">
        <f>'Budget Source'!H1225</f>
        <v>85138</v>
      </c>
      <c r="K1225" s="2" t="str">
        <f t="shared" si="83"/>
        <v/>
      </c>
    </row>
    <row r="1226" spans="1:11" x14ac:dyDescent="0.35">
      <c r="A1226" s="45" t="str">
        <f>'Budget Source'!B1226</f>
        <v>72</v>
      </c>
      <c r="B1226" s="45" t="str">
        <f>'Budget Source'!C1226</f>
        <v>4</v>
      </c>
      <c r="C1226" s="45" t="str">
        <f>'Budget Source'!D1226</f>
        <v>7230</v>
      </c>
      <c r="D1226" s="45" t="str">
        <f>'Budget Source'!E1226</f>
        <v>0287</v>
      </c>
      <c r="E1226" s="45" t="str">
        <f t="shared" si="81"/>
        <v/>
      </c>
      <c r="F1226" s="2" t="str">
        <f>'Budget Source'!F1226</f>
        <v/>
      </c>
      <c r="G1226" s="45" t="str">
        <f>IF('Budget Source'!G1226="Y",'Budget Source'!F1226&amp;'Budget Source'!C1226&amp;'Budget Source'!D1226,'Budget Source'!B1226&amp;'Budget Source'!C1226&amp;'Budget Source'!D1226)</f>
        <v>7247230</v>
      </c>
      <c r="H1226" s="45" t="str">
        <f t="shared" si="82"/>
        <v>72472300287</v>
      </c>
      <c r="I1226" s="47">
        <f>'Budget Source'!I1226</f>
        <v>0.64459999999999995</v>
      </c>
      <c r="J1226" s="2">
        <f>'Budget Source'!H1226</f>
        <v>1621039</v>
      </c>
      <c r="K1226" s="2" t="str">
        <f t="shared" si="83"/>
        <v/>
      </c>
    </row>
    <row r="1227" spans="1:11" x14ac:dyDescent="0.35">
      <c r="A1227" s="45" t="str">
        <f>'Budget Source'!B1227</f>
        <v>72</v>
      </c>
      <c r="B1227" s="45" t="str">
        <f>'Budget Source'!C1227</f>
        <v>4</v>
      </c>
      <c r="C1227" s="45" t="str">
        <f>'Budget Source'!D1227</f>
        <v>7230</v>
      </c>
      <c r="D1227" s="45" t="str">
        <f>'Budget Source'!E1227</f>
        <v>3101</v>
      </c>
      <c r="E1227" s="45" t="str">
        <f t="shared" si="81"/>
        <v/>
      </c>
      <c r="F1227" s="2" t="str">
        <f>'Budget Source'!F1227</f>
        <v/>
      </c>
      <c r="G1227" s="45" t="str">
        <f>IF('Budget Source'!G1227="Y",'Budget Source'!F1227&amp;'Budget Source'!C1227&amp;'Budget Source'!D1227,'Budget Source'!B1227&amp;'Budget Source'!C1227&amp;'Budget Source'!D1227)</f>
        <v>7247230</v>
      </c>
      <c r="H1227" s="45" t="str">
        <f t="shared" si="82"/>
        <v>72472303101</v>
      </c>
      <c r="I1227" s="47">
        <f>'Budget Source'!I1227</f>
        <v>0</v>
      </c>
      <c r="J1227" s="2">
        <f>'Budget Source'!H1227</f>
        <v>0</v>
      </c>
      <c r="K1227" s="2" t="str">
        <f t="shared" si="83"/>
        <v/>
      </c>
    </row>
    <row r="1228" spans="1:11" x14ac:dyDescent="0.35">
      <c r="A1228" s="45" t="str">
        <f>'Budget Source'!B1228</f>
        <v>72</v>
      </c>
      <c r="B1228" s="45" t="str">
        <f>'Budget Source'!C1228</f>
        <v>4</v>
      </c>
      <c r="C1228" s="45" t="str">
        <f>'Budget Source'!D1228</f>
        <v>7230</v>
      </c>
      <c r="D1228" s="45" t="str">
        <f>'Budget Source'!E1228</f>
        <v>3300</v>
      </c>
      <c r="E1228" s="45" t="str">
        <f t="shared" si="81"/>
        <v/>
      </c>
      <c r="F1228" s="2" t="str">
        <f>'Budget Source'!F1228</f>
        <v/>
      </c>
      <c r="G1228" s="45" t="str">
        <f>IF('Budget Source'!G1228="Y",'Budget Source'!F1228&amp;'Budget Source'!C1228&amp;'Budget Source'!D1228,'Budget Source'!B1228&amp;'Budget Source'!C1228&amp;'Budget Source'!D1228)</f>
        <v>7247230</v>
      </c>
      <c r="H1228" s="45" t="str">
        <f t="shared" si="82"/>
        <v>72472303300</v>
      </c>
      <c r="I1228" s="47">
        <f>'Budget Source'!I1228</f>
        <v>0.74519999999999997</v>
      </c>
      <c r="J1228" s="2">
        <f>'Budget Source'!H1228</f>
        <v>1448514</v>
      </c>
      <c r="K1228" s="2" t="str">
        <f t="shared" si="83"/>
        <v/>
      </c>
    </row>
    <row r="1229" spans="1:11" x14ac:dyDescent="0.35">
      <c r="A1229" s="45" t="str">
        <f>'Budget Source'!B1229</f>
        <v>72</v>
      </c>
      <c r="B1229" s="45" t="str">
        <f>'Budget Source'!C1229</f>
        <v>4</v>
      </c>
      <c r="C1229" s="45" t="str">
        <f>'Budget Source'!D1229</f>
        <v>7255</v>
      </c>
      <c r="D1229" s="45" t="str">
        <f>'Budget Source'!E1229</f>
        <v>0061</v>
      </c>
      <c r="E1229" s="45" t="str">
        <f t="shared" si="81"/>
        <v/>
      </c>
      <c r="F1229" s="2" t="str">
        <f>'Budget Source'!F1229</f>
        <v/>
      </c>
      <c r="G1229" s="45" t="str">
        <f>IF('Budget Source'!G1229="Y",'Budget Source'!F1229&amp;'Budget Source'!C1229&amp;'Budget Source'!D1229,'Budget Source'!B1229&amp;'Budget Source'!C1229&amp;'Budget Source'!D1229)</f>
        <v>7247255</v>
      </c>
      <c r="H1229" s="45" t="str">
        <f t="shared" si="82"/>
        <v>72472550061</v>
      </c>
      <c r="I1229" s="47">
        <f>'Budget Source'!I1229</f>
        <v>0</v>
      </c>
      <c r="J1229" s="2">
        <f>'Budget Source'!H1229</f>
        <v>0</v>
      </c>
      <c r="K1229" s="2" t="str">
        <f t="shared" si="83"/>
        <v/>
      </c>
    </row>
    <row r="1230" spans="1:11" x14ac:dyDescent="0.35">
      <c r="A1230" s="45" t="str">
        <f>'Budget Source'!B1230</f>
        <v>72</v>
      </c>
      <c r="B1230" s="45" t="str">
        <f>'Budget Source'!C1230</f>
        <v>4</v>
      </c>
      <c r="C1230" s="45" t="str">
        <f>'Budget Source'!D1230</f>
        <v>7255</v>
      </c>
      <c r="D1230" s="45" t="str">
        <f>'Budget Source'!E1230</f>
        <v>0180</v>
      </c>
      <c r="E1230" s="45" t="str">
        <f t="shared" si="81"/>
        <v>8</v>
      </c>
      <c r="F1230" s="2" t="str">
        <f>'Budget Source'!F1230</f>
        <v/>
      </c>
      <c r="G1230" s="45" t="str">
        <f>IF('Budget Source'!G1230="Y",'Budget Source'!F1230&amp;'Budget Source'!C1230&amp;'Budget Source'!D1230,'Budget Source'!B1230&amp;'Budget Source'!C1230&amp;'Budget Source'!D1230)</f>
        <v>7247255</v>
      </c>
      <c r="H1230" s="45" t="str">
        <f t="shared" si="82"/>
        <v>72472550180</v>
      </c>
      <c r="I1230" s="47">
        <f>'Budget Source'!I1230</f>
        <v>0.4456</v>
      </c>
      <c r="J1230" s="2">
        <f>'Budget Source'!H1230</f>
        <v>3109790</v>
      </c>
      <c r="K1230" s="2" t="str">
        <f t="shared" si="83"/>
        <v/>
      </c>
    </row>
    <row r="1231" spans="1:11" x14ac:dyDescent="0.35">
      <c r="A1231" s="45" t="str">
        <f>'Budget Source'!B1231</f>
        <v>72</v>
      </c>
      <c r="B1231" s="45" t="str">
        <f>'Budget Source'!C1231</f>
        <v>4</v>
      </c>
      <c r="C1231" s="45" t="str">
        <f>'Budget Source'!D1231</f>
        <v>7255</v>
      </c>
      <c r="D1231" s="45" t="str">
        <f>'Budget Source'!E1231</f>
        <v>3101</v>
      </c>
      <c r="E1231" s="45" t="str">
        <f t="shared" si="81"/>
        <v/>
      </c>
      <c r="F1231" s="2" t="str">
        <f>'Budget Source'!F1231</f>
        <v/>
      </c>
      <c r="G1231" s="45" t="str">
        <f>IF('Budget Source'!G1231="Y",'Budget Source'!F1231&amp;'Budget Source'!C1231&amp;'Budget Source'!D1231,'Budget Source'!B1231&amp;'Budget Source'!C1231&amp;'Budget Source'!D1231)</f>
        <v>7247255</v>
      </c>
      <c r="H1231" s="45" t="str">
        <f t="shared" si="82"/>
        <v>72472553101</v>
      </c>
      <c r="I1231" s="47">
        <f>'Budget Source'!I1231</f>
        <v>0</v>
      </c>
      <c r="J1231" s="2">
        <f>'Budget Source'!H1231</f>
        <v>0</v>
      </c>
      <c r="K1231" s="2" t="str">
        <f t="shared" si="83"/>
        <v/>
      </c>
    </row>
    <row r="1232" spans="1:11" x14ac:dyDescent="0.35">
      <c r="A1232" s="45" t="str">
        <f>'Budget Source'!B1232</f>
        <v>72</v>
      </c>
      <c r="B1232" s="45" t="str">
        <f>'Budget Source'!C1232</f>
        <v>4</v>
      </c>
      <c r="C1232" s="45" t="str">
        <f>'Budget Source'!D1232</f>
        <v>7255</v>
      </c>
      <c r="D1232" s="45" t="str">
        <f>'Budget Source'!E1232</f>
        <v>3300</v>
      </c>
      <c r="E1232" s="45" t="str">
        <f t="shared" si="81"/>
        <v/>
      </c>
      <c r="F1232" s="2" t="str">
        <f>'Budget Source'!F1232</f>
        <v/>
      </c>
      <c r="G1232" s="45" t="str">
        <f>IF('Budget Source'!G1232="Y",'Budget Source'!F1232&amp;'Budget Source'!C1232&amp;'Budget Source'!D1232,'Budget Source'!B1232&amp;'Budget Source'!C1232&amp;'Budget Source'!D1232)</f>
        <v>7247255</v>
      </c>
      <c r="H1232" s="45" t="str">
        <f t="shared" si="82"/>
        <v>72472553300</v>
      </c>
      <c r="I1232" s="47">
        <f>'Budget Source'!I1232</f>
        <v>0.72709999999999997</v>
      </c>
      <c r="J1232" s="2">
        <f>'Budget Source'!H1232</f>
        <v>5074345</v>
      </c>
      <c r="K1232" s="2" t="str">
        <f t="shared" si="83"/>
        <v/>
      </c>
    </row>
    <row r="1233" spans="1:11" x14ac:dyDescent="0.35">
      <c r="A1233" s="45" t="str">
        <f>'Budget Source'!B1233</f>
        <v>73</v>
      </c>
      <c r="B1233" s="45" t="str">
        <f>'Budget Source'!C1233</f>
        <v>4</v>
      </c>
      <c r="C1233" s="45" t="str">
        <f>'Budget Source'!D1233</f>
        <v>1655</v>
      </c>
      <c r="D1233" s="45" t="str">
        <f>'Budget Source'!E1233</f>
        <v>0061</v>
      </c>
      <c r="E1233" s="45" t="str">
        <f t="shared" si="81"/>
        <v/>
      </c>
      <c r="F1233" s="2" t="str">
        <f>'Budget Source'!F1233</f>
        <v>16</v>
      </c>
      <c r="G1233" s="45" t="str">
        <f>IF('Budget Source'!G1233="Y",'Budget Source'!F1233&amp;'Budget Source'!C1233&amp;'Budget Source'!D1233,'Budget Source'!B1233&amp;'Budget Source'!C1233&amp;'Budget Source'!D1233)</f>
        <v>1641655</v>
      </c>
      <c r="H1233" s="45" t="str">
        <f t="shared" si="82"/>
        <v>16416550061</v>
      </c>
      <c r="I1233" s="47">
        <f>'Budget Source'!I1233</f>
        <v>0</v>
      </c>
      <c r="J1233" s="2">
        <f>'Budget Source'!H1233</f>
        <v>0</v>
      </c>
      <c r="K1233" s="2" t="str">
        <f t="shared" si="83"/>
        <v/>
      </c>
    </row>
    <row r="1234" spans="1:11" x14ac:dyDescent="0.35">
      <c r="A1234" s="45" t="str">
        <f>'Budget Source'!B1234</f>
        <v>73</v>
      </c>
      <c r="B1234" s="45" t="str">
        <f>'Budget Source'!C1234</f>
        <v>4</v>
      </c>
      <c r="C1234" s="45" t="str">
        <f>'Budget Source'!D1234</f>
        <v>1655</v>
      </c>
      <c r="D1234" s="45" t="str">
        <f>'Budget Source'!E1234</f>
        <v>0180</v>
      </c>
      <c r="E1234" s="45" t="str">
        <f t="shared" si="81"/>
        <v>8</v>
      </c>
      <c r="F1234" s="2" t="str">
        <f>'Budget Source'!F1234</f>
        <v>16</v>
      </c>
      <c r="G1234" s="45" t="str">
        <f>IF('Budget Source'!G1234="Y",'Budget Source'!F1234&amp;'Budget Source'!C1234&amp;'Budget Source'!D1234,'Budget Source'!B1234&amp;'Budget Source'!C1234&amp;'Budget Source'!D1234)</f>
        <v>1641655</v>
      </c>
      <c r="H1234" s="45" t="str">
        <f t="shared" si="82"/>
        <v>16416550180</v>
      </c>
      <c r="I1234" s="47">
        <f>'Budget Source'!I1234</f>
        <v>0.29070000000000001</v>
      </c>
      <c r="J1234" s="2">
        <f>'Budget Source'!H1234</f>
        <v>10450</v>
      </c>
      <c r="K1234" s="2" t="str">
        <f t="shared" si="83"/>
        <v/>
      </c>
    </row>
    <row r="1235" spans="1:11" x14ac:dyDescent="0.35">
      <c r="A1235" s="45" t="str">
        <f>'Budget Source'!B1235</f>
        <v>73</v>
      </c>
      <c r="B1235" s="45" t="str">
        <f>'Budget Source'!C1235</f>
        <v>4</v>
      </c>
      <c r="C1235" s="45" t="str">
        <f>'Budget Source'!D1235</f>
        <v>1655</v>
      </c>
      <c r="D1235" s="45" t="str">
        <f>'Budget Source'!E1235</f>
        <v>0186</v>
      </c>
      <c r="E1235" s="45" t="str">
        <f t="shared" si="81"/>
        <v>8</v>
      </c>
      <c r="F1235" s="2" t="str">
        <f>'Budget Source'!F1235</f>
        <v>16</v>
      </c>
      <c r="G1235" s="45" t="str">
        <f>IF('Budget Source'!G1235="Y",'Budget Source'!F1235&amp;'Budget Source'!C1235&amp;'Budget Source'!D1235,'Budget Source'!B1235&amp;'Budget Source'!C1235&amp;'Budget Source'!D1235)</f>
        <v>1641655</v>
      </c>
      <c r="H1235" s="45" t="str">
        <f t="shared" si="82"/>
        <v>16416550186</v>
      </c>
      <c r="I1235" s="47">
        <f>'Budget Source'!I1235</f>
        <v>1.44E-2</v>
      </c>
      <c r="J1235" s="2">
        <f>'Budget Source'!H1235</f>
        <v>518</v>
      </c>
      <c r="K1235" s="2" t="str">
        <f t="shared" si="83"/>
        <v/>
      </c>
    </row>
    <row r="1236" spans="1:11" x14ac:dyDescent="0.35">
      <c r="A1236" s="45" t="str">
        <f>'Budget Source'!B1236</f>
        <v>73</v>
      </c>
      <c r="B1236" s="45" t="str">
        <f>'Budget Source'!C1236</f>
        <v>4</v>
      </c>
      <c r="C1236" s="45" t="str">
        <f>'Budget Source'!D1236</f>
        <v>1655</v>
      </c>
      <c r="D1236" s="45" t="str">
        <f>'Budget Source'!E1236</f>
        <v>3101</v>
      </c>
      <c r="E1236" s="45" t="str">
        <f t="shared" si="81"/>
        <v/>
      </c>
      <c r="F1236" s="2" t="str">
        <f>'Budget Source'!F1236</f>
        <v>16</v>
      </c>
      <c r="G1236" s="45" t="str">
        <f>IF('Budget Source'!G1236="Y",'Budget Source'!F1236&amp;'Budget Source'!C1236&amp;'Budget Source'!D1236,'Budget Source'!B1236&amp;'Budget Source'!C1236&amp;'Budget Source'!D1236)</f>
        <v>1641655</v>
      </c>
      <c r="H1236" s="45" t="str">
        <f t="shared" si="82"/>
        <v>16416553101</v>
      </c>
      <c r="I1236" s="47">
        <f>'Budget Source'!I1236</f>
        <v>0</v>
      </c>
      <c r="J1236" s="2">
        <f>'Budget Source'!H1236</f>
        <v>0</v>
      </c>
      <c r="K1236" s="2" t="str">
        <f t="shared" si="83"/>
        <v/>
      </c>
    </row>
    <row r="1237" spans="1:11" x14ac:dyDescent="0.35">
      <c r="A1237" s="45" t="str">
        <f>'Budget Source'!B1237</f>
        <v>73</v>
      </c>
      <c r="B1237" s="45" t="str">
        <f>'Budget Source'!C1237</f>
        <v>4</v>
      </c>
      <c r="C1237" s="45" t="str">
        <f>'Budget Source'!D1237</f>
        <v>1655</v>
      </c>
      <c r="D1237" s="45" t="str">
        <f>'Budget Source'!E1237</f>
        <v>3300</v>
      </c>
      <c r="E1237" s="45" t="str">
        <f t="shared" si="81"/>
        <v/>
      </c>
      <c r="F1237" s="2" t="str">
        <f>'Budget Source'!F1237</f>
        <v>16</v>
      </c>
      <c r="G1237" s="45" t="str">
        <f>IF('Budget Source'!G1237="Y",'Budget Source'!F1237&amp;'Budget Source'!C1237&amp;'Budget Source'!D1237,'Budget Source'!B1237&amp;'Budget Source'!C1237&amp;'Budget Source'!D1237)</f>
        <v>1641655</v>
      </c>
      <c r="H1237" s="45" t="str">
        <f t="shared" si="82"/>
        <v>16416553300</v>
      </c>
      <c r="I1237" s="47">
        <f>'Budget Source'!I1237</f>
        <v>0.377</v>
      </c>
      <c r="J1237" s="2">
        <f>'Budget Source'!H1237</f>
        <v>13552</v>
      </c>
      <c r="K1237" s="2" t="str">
        <f t="shared" si="83"/>
        <v/>
      </c>
    </row>
    <row r="1238" spans="1:11" x14ac:dyDescent="0.35">
      <c r="A1238" s="45" t="str">
        <f>'Budget Source'!B1238</f>
        <v>73</v>
      </c>
      <c r="B1238" s="45" t="str">
        <f>'Budget Source'!C1238</f>
        <v>4</v>
      </c>
      <c r="C1238" s="45" t="str">
        <f>'Budget Source'!D1238</f>
        <v>7285</v>
      </c>
      <c r="D1238" s="45" t="str">
        <f>'Budget Source'!E1238</f>
        <v>0061</v>
      </c>
      <c r="E1238" s="45" t="str">
        <f t="shared" si="81"/>
        <v/>
      </c>
      <c r="F1238" s="2" t="str">
        <f>'Budget Source'!F1238</f>
        <v/>
      </c>
      <c r="G1238" s="45" t="str">
        <f>IF('Budget Source'!G1238="Y",'Budget Source'!F1238&amp;'Budget Source'!C1238&amp;'Budget Source'!D1238,'Budget Source'!B1238&amp;'Budget Source'!C1238&amp;'Budget Source'!D1238)</f>
        <v>7347285</v>
      </c>
      <c r="H1238" s="45" t="str">
        <f t="shared" si="82"/>
        <v>73472850061</v>
      </c>
      <c r="I1238" s="47">
        <f>'Budget Source'!I1238</f>
        <v>0</v>
      </c>
      <c r="J1238" s="2">
        <f>'Budget Source'!H1238</f>
        <v>0</v>
      </c>
      <c r="K1238" s="2" t="str">
        <f t="shared" si="83"/>
        <v/>
      </c>
    </row>
    <row r="1239" spans="1:11" x14ac:dyDescent="0.35">
      <c r="A1239" s="45" t="str">
        <f>'Budget Source'!B1239</f>
        <v>73</v>
      </c>
      <c r="B1239" s="45" t="str">
        <f>'Budget Source'!C1239</f>
        <v>4</v>
      </c>
      <c r="C1239" s="45" t="str">
        <f>'Budget Source'!D1239</f>
        <v>7285</v>
      </c>
      <c r="D1239" s="45" t="str">
        <f>'Budget Source'!E1239</f>
        <v>0180</v>
      </c>
      <c r="E1239" s="45" t="str">
        <f t="shared" si="81"/>
        <v>8</v>
      </c>
      <c r="F1239" s="2" t="str">
        <f>'Budget Source'!F1239</f>
        <v/>
      </c>
      <c r="G1239" s="45" t="str">
        <f>IF('Budget Source'!G1239="Y",'Budget Source'!F1239&amp;'Budget Source'!C1239&amp;'Budget Source'!D1239,'Budget Source'!B1239&amp;'Budget Source'!C1239&amp;'Budget Source'!D1239)</f>
        <v>7347285</v>
      </c>
      <c r="H1239" s="45" t="str">
        <f t="shared" si="82"/>
        <v>73472850180</v>
      </c>
      <c r="I1239" s="47">
        <f>'Budget Source'!I1239</f>
        <v>0.54769999999999996</v>
      </c>
      <c r="J1239" s="2">
        <f>'Budget Source'!H1239</f>
        <v>3357788</v>
      </c>
      <c r="K1239" s="2" t="str">
        <f t="shared" si="83"/>
        <v/>
      </c>
    </row>
    <row r="1240" spans="1:11" x14ac:dyDescent="0.35">
      <c r="A1240" s="45" t="str">
        <f>'Budget Source'!B1240</f>
        <v>73</v>
      </c>
      <c r="B1240" s="45" t="str">
        <f>'Budget Source'!C1240</f>
        <v>4</v>
      </c>
      <c r="C1240" s="45" t="str">
        <f>'Budget Source'!D1240</f>
        <v>7285</v>
      </c>
      <c r="D1240" s="45" t="str">
        <f>'Budget Source'!E1240</f>
        <v>3101</v>
      </c>
      <c r="E1240" s="45" t="str">
        <f t="shared" si="81"/>
        <v/>
      </c>
      <c r="F1240" s="2" t="str">
        <f>'Budget Source'!F1240</f>
        <v/>
      </c>
      <c r="G1240" s="45" t="str">
        <f>IF('Budget Source'!G1240="Y",'Budget Source'!F1240&amp;'Budget Source'!C1240&amp;'Budget Source'!D1240,'Budget Source'!B1240&amp;'Budget Source'!C1240&amp;'Budget Source'!D1240)</f>
        <v>7347285</v>
      </c>
      <c r="H1240" s="45" t="str">
        <f t="shared" si="82"/>
        <v>73472853101</v>
      </c>
      <c r="I1240" s="47">
        <f>'Budget Source'!I1240</f>
        <v>0</v>
      </c>
      <c r="J1240" s="2">
        <f>'Budget Source'!H1240</f>
        <v>0</v>
      </c>
      <c r="K1240" s="2" t="str">
        <f t="shared" si="83"/>
        <v/>
      </c>
    </row>
    <row r="1241" spans="1:11" x14ac:dyDescent="0.35">
      <c r="A1241" s="45" t="str">
        <f>'Budget Source'!B1241</f>
        <v>73</v>
      </c>
      <c r="B1241" s="45" t="str">
        <f>'Budget Source'!C1241</f>
        <v>4</v>
      </c>
      <c r="C1241" s="45" t="str">
        <f>'Budget Source'!D1241</f>
        <v>7285</v>
      </c>
      <c r="D1241" s="45" t="str">
        <f>'Budget Source'!E1241</f>
        <v>3300</v>
      </c>
      <c r="E1241" s="45" t="str">
        <f t="shared" si="81"/>
        <v/>
      </c>
      <c r="F1241" s="2" t="str">
        <f>'Budget Source'!F1241</f>
        <v/>
      </c>
      <c r="G1241" s="45" t="str">
        <f>IF('Budget Source'!G1241="Y",'Budget Source'!F1241&amp;'Budget Source'!C1241&amp;'Budget Source'!D1241,'Budget Source'!B1241&amp;'Budget Source'!C1241&amp;'Budget Source'!D1241)</f>
        <v>7347285</v>
      </c>
      <c r="H1241" s="45" t="str">
        <f t="shared" si="82"/>
        <v>73472853300</v>
      </c>
      <c r="I1241" s="47">
        <f>'Budget Source'!I1241</f>
        <v>0.5121</v>
      </c>
      <c r="J1241" s="2">
        <f>'Budget Source'!H1241</f>
        <v>3139535</v>
      </c>
      <c r="K1241" s="2" t="str">
        <f t="shared" si="83"/>
        <v/>
      </c>
    </row>
    <row r="1242" spans="1:11" x14ac:dyDescent="0.35">
      <c r="A1242" s="45" t="str">
        <f>'Budget Source'!B1242</f>
        <v>73</v>
      </c>
      <c r="B1242" s="45" t="str">
        <f>'Budget Source'!C1242</f>
        <v>4</v>
      </c>
      <c r="C1242" s="45" t="str">
        <f>'Budget Source'!D1242</f>
        <v>7350</v>
      </c>
      <c r="D1242" s="45" t="str">
        <f>'Budget Source'!E1242</f>
        <v>0180</v>
      </c>
      <c r="E1242" s="45" t="str">
        <f t="shared" si="81"/>
        <v>8</v>
      </c>
      <c r="F1242" s="2" t="str">
        <f>'Budget Source'!F1242</f>
        <v/>
      </c>
      <c r="G1242" s="45" t="str">
        <f>IF('Budget Source'!G1242="Y",'Budget Source'!F1242&amp;'Budget Source'!C1242&amp;'Budget Source'!D1242,'Budget Source'!B1242&amp;'Budget Source'!C1242&amp;'Budget Source'!D1242)</f>
        <v>7347350</v>
      </c>
      <c r="H1242" s="45" t="str">
        <f t="shared" si="82"/>
        <v>73473500180</v>
      </c>
      <c r="I1242" s="47">
        <f>'Budget Source'!I1242</f>
        <v>0.41799999999999998</v>
      </c>
      <c r="J1242" s="2">
        <f>'Budget Source'!H1242</f>
        <v>2442506</v>
      </c>
      <c r="K1242" s="2" t="str">
        <f t="shared" si="83"/>
        <v/>
      </c>
    </row>
    <row r="1243" spans="1:11" x14ac:dyDescent="0.35">
      <c r="A1243" s="45" t="str">
        <f>'Budget Source'!B1243</f>
        <v>73</v>
      </c>
      <c r="B1243" s="45" t="str">
        <f>'Budget Source'!C1243</f>
        <v>4</v>
      </c>
      <c r="C1243" s="45" t="str">
        <f>'Budget Source'!D1243</f>
        <v>7350</v>
      </c>
      <c r="D1243" s="45" t="str">
        <f>'Budget Source'!E1243</f>
        <v>3101</v>
      </c>
      <c r="E1243" s="45" t="str">
        <f t="shared" si="81"/>
        <v/>
      </c>
      <c r="F1243" s="2" t="str">
        <f>'Budget Source'!F1243</f>
        <v/>
      </c>
      <c r="G1243" s="45" t="str">
        <f>IF('Budget Source'!G1243="Y",'Budget Source'!F1243&amp;'Budget Source'!C1243&amp;'Budget Source'!D1243,'Budget Source'!B1243&amp;'Budget Source'!C1243&amp;'Budget Source'!D1243)</f>
        <v>7347350</v>
      </c>
      <c r="H1243" s="45" t="str">
        <f t="shared" si="82"/>
        <v>73473503101</v>
      </c>
      <c r="I1243" s="47">
        <f>'Budget Source'!I1243</f>
        <v>0</v>
      </c>
      <c r="J1243" s="2">
        <f>'Budget Source'!H1243</f>
        <v>0</v>
      </c>
      <c r="K1243" s="2" t="str">
        <f t="shared" si="83"/>
        <v/>
      </c>
    </row>
    <row r="1244" spans="1:11" x14ac:dyDescent="0.35">
      <c r="A1244" s="45" t="str">
        <f>'Budget Source'!B1244</f>
        <v>73</v>
      </c>
      <c r="B1244" s="45" t="str">
        <f>'Budget Source'!C1244</f>
        <v>4</v>
      </c>
      <c r="C1244" s="45" t="str">
        <f>'Budget Source'!D1244</f>
        <v>7350</v>
      </c>
      <c r="D1244" s="45" t="str">
        <f>'Budget Source'!E1244</f>
        <v>3300</v>
      </c>
      <c r="E1244" s="45" t="str">
        <f t="shared" si="81"/>
        <v/>
      </c>
      <c r="F1244" s="2" t="str">
        <f>'Budget Source'!F1244</f>
        <v/>
      </c>
      <c r="G1244" s="45" t="str">
        <f>IF('Budget Source'!G1244="Y",'Budget Source'!F1244&amp;'Budget Source'!C1244&amp;'Budget Source'!D1244,'Budget Source'!B1244&amp;'Budget Source'!C1244&amp;'Budget Source'!D1244)</f>
        <v>7347350</v>
      </c>
      <c r="H1244" s="45" t="str">
        <f t="shared" si="82"/>
        <v>73473503300</v>
      </c>
      <c r="I1244" s="47">
        <f>'Budget Source'!I1244</f>
        <v>0.4446</v>
      </c>
      <c r="J1244" s="2">
        <f>'Budget Source'!H1244</f>
        <v>2597938</v>
      </c>
      <c r="K1244" s="2" t="str">
        <f t="shared" si="83"/>
        <v/>
      </c>
    </row>
    <row r="1245" spans="1:11" x14ac:dyDescent="0.35">
      <c r="A1245" s="45" t="str">
        <f>'Budget Source'!B1245</f>
        <v>73</v>
      </c>
      <c r="B1245" s="45" t="str">
        <f>'Budget Source'!C1245</f>
        <v>4</v>
      </c>
      <c r="C1245" s="45" t="str">
        <f>'Budget Source'!D1245</f>
        <v>7360</v>
      </c>
      <c r="D1245" s="45" t="str">
        <f>'Budget Source'!E1245</f>
        <v>0061</v>
      </c>
      <c r="E1245" s="45" t="str">
        <f t="shared" si="81"/>
        <v/>
      </c>
      <c r="F1245" s="2" t="str">
        <f>'Budget Source'!F1245</f>
        <v/>
      </c>
      <c r="G1245" s="45" t="str">
        <f>IF('Budget Source'!G1245="Y",'Budget Source'!F1245&amp;'Budget Source'!C1245&amp;'Budget Source'!D1245,'Budget Source'!B1245&amp;'Budget Source'!C1245&amp;'Budget Source'!D1245)</f>
        <v>7347360</v>
      </c>
      <c r="H1245" s="45" t="str">
        <f t="shared" si="82"/>
        <v>73473600061</v>
      </c>
      <c r="I1245" s="47">
        <f>'Budget Source'!I1245</f>
        <v>0</v>
      </c>
      <c r="J1245" s="2">
        <f>'Budget Source'!H1245</f>
        <v>0</v>
      </c>
      <c r="K1245" s="2" t="str">
        <f t="shared" si="83"/>
        <v/>
      </c>
    </row>
    <row r="1246" spans="1:11" x14ac:dyDescent="0.35">
      <c r="A1246" s="45" t="str">
        <f>'Budget Source'!B1246</f>
        <v>73</v>
      </c>
      <c r="B1246" s="45" t="str">
        <f>'Budget Source'!C1246</f>
        <v>4</v>
      </c>
      <c r="C1246" s="45" t="str">
        <f>'Budget Source'!D1246</f>
        <v>7360</v>
      </c>
      <c r="D1246" s="45" t="str">
        <f>'Budget Source'!E1246</f>
        <v>0180</v>
      </c>
      <c r="E1246" s="45" t="str">
        <f t="shared" si="81"/>
        <v>8</v>
      </c>
      <c r="F1246" s="2" t="str">
        <f>'Budget Source'!F1246</f>
        <v/>
      </c>
      <c r="G1246" s="45" t="str">
        <f>IF('Budget Source'!G1246="Y",'Budget Source'!F1246&amp;'Budget Source'!C1246&amp;'Budget Source'!D1246,'Budget Source'!B1246&amp;'Budget Source'!C1246&amp;'Budget Source'!D1246)</f>
        <v>7347360</v>
      </c>
      <c r="H1246" s="45" t="str">
        <f t="shared" si="82"/>
        <v>73473600180</v>
      </c>
      <c r="I1246" s="47">
        <f>'Budget Source'!I1246</f>
        <v>0.17549999999999999</v>
      </c>
      <c r="J1246" s="2">
        <f>'Budget Source'!H1246</f>
        <v>670563</v>
      </c>
      <c r="K1246" s="2" t="str">
        <f t="shared" si="83"/>
        <v/>
      </c>
    </row>
    <row r="1247" spans="1:11" x14ac:dyDescent="0.35">
      <c r="A1247" s="45" t="str">
        <f>'Budget Source'!B1247</f>
        <v>73</v>
      </c>
      <c r="B1247" s="45" t="str">
        <f>'Budget Source'!C1247</f>
        <v>4</v>
      </c>
      <c r="C1247" s="45" t="str">
        <f>'Budget Source'!D1247</f>
        <v>7360</v>
      </c>
      <c r="D1247" s="45" t="str">
        <f>'Budget Source'!E1247</f>
        <v>3101</v>
      </c>
      <c r="E1247" s="45" t="str">
        <f t="shared" si="81"/>
        <v/>
      </c>
      <c r="F1247" s="2" t="str">
        <f>'Budget Source'!F1247</f>
        <v/>
      </c>
      <c r="G1247" s="45" t="str">
        <f>IF('Budget Source'!G1247="Y",'Budget Source'!F1247&amp;'Budget Source'!C1247&amp;'Budget Source'!D1247,'Budget Source'!B1247&amp;'Budget Source'!C1247&amp;'Budget Source'!D1247)</f>
        <v>7347360</v>
      </c>
      <c r="H1247" s="45" t="str">
        <f t="shared" si="82"/>
        <v>73473603101</v>
      </c>
      <c r="I1247" s="47">
        <f>'Budget Source'!I1247</f>
        <v>0</v>
      </c>
      <c r="J1247" s="2">
        <f>'Budget Source'!H1247</f>
        <v>0</v>
      </c>
      <c r="K1247" s="2" t="str">
        <f t="shared" si="83"/>
        <v/>
      </c>
    </row>
    <row r="1248" spans="1:11" x14ac:dyDescent="0.35">
      <c r="A1248" s="45" t="str">
        <f>'Budget Source'!B1248</f>
        <v>73</v>
      </c>
      <c r="B1248" s="45" t="str">
        <f>'Budget Source'!C1248</f>
        <v>4</v>
      </c>
      <c r="C1248" s="45" t="str">
        <f>'Budget Source'!D1248</f>
        <v>7360</v>
      </c>
      <c r="D1248" s="45" t="str">
        <f>'Budget Source'!E1248</f>
        <v>3300</v>
      </c>
      <c r="E1248" s="45" t="str">
        <f t="shared" si="81"/>
        <v/>
      </c>
      <c r="F1248" s="2" t="str">
        <f>'Budget Source'!F1248</f>
        <v/>
      </c>
      <c r="G1248" s="45" t="str">
        <f>IF('Budget Source'!G1248="Y",'Budget Source'!F1248&amp;'Budget Source'!C1248&amp;'Budget Source'!D1248,'Budget Source'!B1248&amp;'Budget Source'!C1248&amp;'Budget Source'!D1248)</f>
        <v>7347360</v>
      </c>
      <c r="H1248" s="45" t="str">
        <f t="shared" si="82"/>
        <v>73473603300</v>
      </c>
      <c r="I1248" s="47">
        <f>'Budget Source'!I1248</f>
        <v>0.47610000000000002</v>
      </c>
      <c r="J1248" s="2">
        <f>'Budget Source'!H1248</f>
        <v>1819118</v>
      </c>
      <c r="K1248" s="2" t="str">
        <f t="shared" si="83"/>
        <v/>
      </c>
    </row>
    <row r="1249" spans="1:11" x14ac:dyDescent="0.35">
      <c r="A1249" s="45" t="str">
        <f>'Budget Source'!B1249</f>
        <v>73</v>
      </c>
      <c r="B1249" s="45" t="str">
        <f>'Budget Source'!C1249</f>
        <v>4</v>
      </c>
      <c r="C1249" s="45" t="str">
        <f>'Budget Source'!D1249</f>
        <v>7365</v>
      </c>
      <c r="D1249" s="45" t="str">
        <f>'Budget Source'!E1249</f>
        <v>0061</v>
      </c>
      <c r="E1249" s="45" t="str">
        <f t="shared" si="81"/>
        <v/>
      </c>
      <c r="F1249" s="2" t="str">
        <f>'Budget Source'!F1249</f>
        <v/>
      </c>
      <c r="G1249" s="45" t="str">
        <f>IF('Budget Source'!G1249="Y",'Budget Source'!F1249&amp;'Budget Source'!C1249&amp;'Budget Source'!D1249,'Budget Source'!B1249&amp;'Budget Source'!C1249&amp;'Budget Source'!D1249)</f>
        <v>7347365</v>
      </c>
      <c r="H1249" s="45" t="str">
        <f t="shared" si="82"/>
        <v>73473650061</v>
      </c>
      <c r="I1249" s="47">
        <f>'Budget Source'!I1249</f>
        <v>0</v>
      </c>
      <c r="J1249" s="2">
        <f>'Budget Source'!H1249</f>
        <v>0</v>
      </c>
      <c r="K1249" s="2" t="str">
        <f t="shared" si="83"/>
        <v/>
      </c>
    </row>
    <row r="1250" spans="1:11" x14ac:dyDescent="0.35">
      <c r="A1250" s="45" t="str">
        <f>'Budget Source'!B1250</f>
        <v>73</v>
      </c>
      <c r="B1250" s="45" t="str">
        <f>'Budget Source'!C1250</f>
        <v>4</v>
      </c>
      <c r="C1250" s="45" t="str">
        <f>'Budget Source'!D1250</f>
        <v>7365</v>
      </c>
      <c r="D1250" s="45" t="str">
        <f>'Budget Source'!E1250</f>
        <v>0180</v>
      </c>
      <c r="E1250" s="45" t="str">
        <f t="shared" si="81"/>
        <v>8</v>
      </c>
      <c r="F1250" s="2" t="str">
        <f>'Budget Source'!F1250</f>
        <v/>
      </c>
      <c r="G1250" s="45" t="str">
        <f>IF('Budget Source'!G1250="Y",'Budget Source'!F1250&amp;'Budget Source'!C1250&amp;'Budget Source'!D1250,'Budget Source'!B1250&amp;'Budget Source'!C1250&amp;'Budget Source'!D1250)</f>
        <v>7347365</v>
      </c>
      <c r="H1250" s="45" t="str">
        <f t="shared" si="82"/>
        <v>73473650180</v>
      </c>
      <c r="I1250" s="47">
        <f>'Budget Source'!I1250</f>
        <v>0.56210000000000004</v>
      </c>
      <c r="J1250" s="2">
        <f>'Budget Source'!H1250</f>
        <v>7687846</v>
      </c>
      <c r="K1250" s="2" t="str">
        <f t="shared" si="83"/>
        <v/>
      </c>
    </row>
    <row r="1251" spans="1:11" x14ac:dyDescent="0.35">
      <c r="A1251" s="45" t="str">
        <f>'Budget Source'!B1251</f>
        <v>73</v>
      </c>
      <c r="B1251" s="45" t="str">
        <f>'Budget Source'!C1251</f>
        <v>4</v>
      </c>
      <c r="C1251" s="45" t="str">
        <f>'Budget Source'!D1251</f>
        <v>7365</v>
      </c>
      <c r="D1251" s="45" t="str">
        <f>'Budget Source'!E1251</f>
        <v>3101</v>
      </c>
      <c r="E1251" s="45" t="str">
        <f t="shared" si="81"/>
        <v/>
      </c>
      <c r="F1251" s="2" t="str">
        <f>'Budget Source'!F1251</f>
        <v/>
      </c>
      <c r="G1251" s="45" t="str">
        <f>IF('Budget Source'!G1251="Y",'Budget Source'!F1251&amp;'Budget Source'!C1251&amp;'Budget Source'!D1251,'Budget Source'!B1251&amp;'Budget Source'!C1251&amp;'Budget Source'!D1251)</f>
        <v>7347365</v>
      </c>
      <c r="H1251" s="45" t="str">
        <f t="shared" si="82"/>
        <v>73473653101</v>
      </c>
      <c r="I1251" s="47">
        <f>'Budget Source'!I1251</f>
        <v>0</v>
      </c>
      <c r="J1251" s="2">
        <f>'Budget Source'!H1251</f>
        <v>0</v>
      </c>
      <c r="K1251" s="2" t="str">
        <f t="shared" si="83"/>
        <v/>
      </c>
    </row>
    <row r="1252" spans="1:11" x14ac:dyDescent="0.35">
      <c r="A1252" s="45" t="str">
        <f>'Budget Source'!B1252</f>
        <v>73</v>
      </c>
      <c r="B1252" s="45" t="str">
        <f>'Budget Source'!C1252</f>
        <v>4</v>
      </c>
      <c r="C1252" s="45" t="str">
        <f>'Budget Source'!D1252</f>
        <v>7365</v>
      </c>
      <c r="D1252" s="45" t="str">
        <f>'Budget Source'!E1252</f>
        <v>3300</v>
      </c>
      <c r="E1252" s="45" t="str">
        <f t="shared" si="81"/>
        <v/>
      </c>
      <c r="F1252" s="2" t="str">
        <f>'Budget Source'!F1252</f>
        <v/>
      </c>
      <c r="G1252" s="45" t="str">
        <f>IF('Budget Source'!G1252="Y",'Budget Source'!F1252&amp;'Budget Source'!C1252&amp;'Budget Source'!D1252,'Budget Source'!B1252&amp;'Budget Source'!C1252&amp;'Budget Source'!D1252)</f>
        <v>7347365</v>
      </c>
      <c r="H1252" s="45" t="str">
        <f t="shared" si="82"/>
        <v>73473653300</v>
      </c>
      <c r="I1252" s="47">
        <f>'Budget Source'!I1252</f>
        <v>0.50629999999999997</v>
      </c>
      <c r="J1252" s="2">
        <f>'Budget Source'!H1252</f>
        <v>6924669</v>
      </c>
      <c r="K1252" s="2" t="str">
        <f t="shared" si="83"/>
        <v/>
      </c>
    </row>
    <row r="1253" spans="1:11" x14ac:dyDescent="0.35">
      <c r="A1253" s="45" t="str">
        <f>'Budget Source'!B1253</f>
        <v>74</v>
      </c>
      <c r="B1253" s="45" t="str">
        <f>'Budget Source'!C1253</f>
        <v>4</v>
      </c>
      <c r="C1253" s="45" t="str">
        <f>'Budget Source'!D1253</f>
        <v>7385</v>
      </c>
      <c r="D1253" s="45" t="str">
        <f>'Budget Source'!E1253</f>
        <v>0061</v>
      </c>
      <c r="E1253" s="45" t="str">
        <f t="shared" si="81"/>
        <v/>
      </c>
      <c r="F1253" s="2" t="str">
        <f>'Budget Source'!F1253</f>
        <v/>
      </c>
      <c r="G1253" s="45" t="str">
        <f>IF('Budget Source'!G1253="Y",'Budget Source'!F1253&amp;'Budget Source'!C1253&amp;'Budget Source'!D1253,'Budget Source'!B1253&amp;'Budget Source'!C1253&amp;'Budget Source'!D1253)</f>
        <v>7447385</v>
      </c>
      <c r="H1253" s="45" t="str">
        <f t="shared" si="82"/>
        <v>74473850061</v>
      </c>
      <c r="I1253" s="47">
        <f>'Budget Source'!I1253</f>
        <v>0</v>
      </c>
      <c r="J1253" s="2">
        <f>'Budget Source'!H1253</f>
        <v>0</v>
      </c>
      <c r="K1253" s="2" t="str">
        <f t="shared" si="83"/>
        <v/>
      </c>
    </row>
    <row r="1254" spans="1:11" x14ac:dyDescent="0.35">
      <c r="A1254" s="45" t="str">
        <f>'Budget Source'!B1254</f>
        <v>74</v>
      </c>
      <c r="B1254" s="45" t="str">
        <f>'Budget Source'!C1254</f>
        <v>4</v>
      </c>
      <c r="C1254" s="45" t="str">
        <f>'Budget Source'!D1254</f>
        <v>7385</v>
      </c>
      <c r="D1254" s="45" t="str">
        <f>'Budget Source'!E1254</f>
        <v>0180</v>
      </c>
      <c r="E1254" s="45" t="str">
        <f t="shared" si="81"/>
        <v>8</v>
      </c>
      <c r="F1254" s="2" t="str">
        <f>'Budget Source'!F1254</f>
        <v/>
      </c>
      <c r="G1254" s="45" t="str">
        <f>IF('Budget Source'!G1254="Y",'Budget Source'!F1254&amp;'Budget Source'!C1254&amp;'Budget Source'!D1254,'Budget Source'!B1254&amp;'Budget Source'!C1254&amp;'Budget Source'!D1254)</f>
        <v>7447385</v>
      </c>
      <c r="H1254" s="45" t="str">
        <f t="shared" si="82"/>
        <v>74473850180</v>
      </c>
      <c r="I1254" s="47">
        <f>'Budget Source'!I1254</f>
        <v>0.32919999999999999</v>
      </c>
      <c r="J1254" s="2">
        <f>'Budget Source'!H1254</f>
        <v>3600889</v>
      </c>
      <c r="K1254" s="2" t="str">
        <f t="shared" si="83"/>
        <v/>
      </c>
    </row>
    <row r="1255" spans="1:11" x14ac:dyDescent="0.35">
      <c r="A1255" s="45" t="str">
        <f>'Budget Source'!B1255</f>
        <v>74</v>
      </c>
      <c r="B1255" s="45" t="str">
        <f>'Budget Source'!C1255</f>
        <v>4</v>
      </c>
      <c r="C1255" s="45" t="str">
        <f>'Budget Source'!D1255</f>
        <v>7385</v>
      </c>
      <c r="D1255" s="45" t="str">
        <f>'Budget Source'!E1255</f>
        <v>0186</v>
      </c>
      <c r="E1255" s="45" t="str">
        <f t="shared" si="81"/>
        <v>8</v>
      </c>
      <c r="F1255" s="2" t="str">
        <f>'Budget Source'!F1255</f>
        <v/>
      </c>
      <c r="G1255" s="45" t="str">
        <f>IF('Budget Source'!G1255="Y",'Budget Source'!F1255&amp;'Budget Source'!C1255&amp;'Budget Source'!D1255,'Budget Source'!B1255&amp;'Budget Source'!C1255&amp;'Budget Source'!D1255)</f>
        <v>7447385</v>
      </c>
      <c r="H1255" s="45" t="str">
        <f t="shared" si="82"/>
        <v>74473850186</v>
      </c>
      <c r="I1255" s="47">
        <f>'Budget Source'!I1255</f>
        <v>2.8E-3</v>
      </c>
      <c r="J1255" s="2">
        <f>'Budget Source'!H1255</f>
        <v>30627</v>
      </c>
      <c r="K1255" s="2" t="str">
        <f t="shared" si="83"/>
        <v/>
      </c>
    </row>
    <row r="1256" spans="1:11" x14ac:dyDescent="0.35">
      <c r="A1256" s="45" t="str">
        <f>'Budget Source'!B1256</f>
        <v>74</v>
      </c>
      <c r="B1256" s="45" t="str">
        <f>'Budget Source'!C1256</f>
        <v>4</v>
      </c>
      <c r="C1256" s="45" t="str">
        <f>'Budget Source'!D1256</f>
        <v>7385</v>
      </c>
      <c r="D1256" s="45" t="str">
        <f>'Budget Source'!E1256</f>
        <v>3101</v>
      </c>
      <c r="E1256" s="45" t="str">
        <f t="shared" si="81"/>
        <v/>
      </c>
      <c r="F1256" s="2" t="str">
        <f>'Budget Source'!F1256</f>
        <v/>
      </c>
      <c r="G1256" s="45" t="str">
        <f>IF('Budget Source'!G1256="Y",'Budget Source'!F1256&amp;'Budget Source'!C1256&amp;'Budget Source'!D1256,'Budget Source'!B1256&amp;'Budget Source'!C1256&amp;'Budget Source'!D1256)</f>
        <v>7447385</v>
      </c>
      <c r="H1256" s="45" t="str">
        <f t="shared" si="82"/>
        <v>74473853101</v>
      </c>
      <c r="I1256" s="47">
        <f>'Budget Source'!I1256</f>
        <v>0</v>
      </c>
      <c r="J1256" s="2">
        <f>'Budget Source'!H1256</f>
        <v>0</v>
      </c>
      <c r="K1256" s="2" t="str">
        <f t="shared" si="83"/>
        <v/>
      </c>
    </row>
    <row r="1257" spans="1:11" x14ac:dyDescent="0.35">
      <c r="A1257" s="45" t="str">
        <f>'Budget Source'!B1257</f>
        <v>74</v>
      </c>
      <c r="B1257" s="45" t="str">
        <f>'Budget Source'!C1257</f>
        <v>4</v>
      </c>
      <c r="C1257" s="45" t="str">
        <f>'Budget Source'!D1257</f>
        <v>7385</v>
      </c>
      <c r="D1257" s="45" t="str">
        <f>'Budget Source'!E1257</f>
        <v>3300</v>
      </c>
      <c r="E1257" s="45" t="str">
        <f t="shared" si="81"/>
        <v/>
      </c>
      <c r="F1257" s="2" t="str">
        <f>'Budget Source'!F1257</f>
        <v/>
      </c>
      <c r="G1257" s="45" t="str">
        <f>IF('Budget Source'!G1257="Y",'Budget Source'!F1257&amp;'Budget Source'!C1257&amp;'Budget Source'!D1257,'Budget Source'!B1257&amp;'Budget Source'!C1257&amp;'Budget Source'!D1257)</f>
        <v>7447385</v>
      </c>
      <c r="H1257" s="45" t="str">
        <f t="shared" si="82"/>
        <v>74473853300</v>
      </c>
      <c r="I1257" s="47">
        <f>'Budget Source'!I1257</f>
        <v>0.53800000000000003</v>
      </c>
      <c r="J1257" s="2">
        <f>'Budget Source'!H1257</f>
        <v>5884806</v>
      </c>
      <c r="K1257" s="2" t="str">
        <f t="shared" si="83"/>
        <v/>
      </c>
    </row>
    <row r="1258" spans="1:11" x14ac:dyDescent="0.35">
      <c r="A1258" s="45" t="str">
        <f>'Budget Source'!B1258</f>
        <v>74</v>
      </c>
      <c r="B1258" s="45" t="str">
        <f>'Budget Source'!C1258</f>
        <v>4</v>
      </c>
      <c r="C1258" s="45" t="str">
        <f>'Budget Source'!D1258</f>
        <v>7445</v>
      </c>
      <c r="D1258" s="45" t="str">
        <f>'Budget Source'!E1258</f>
        <v>0061</v>
      </c>
      <c r="E1258" s="45" t="str">
        <f t="shared" si="81"/>
        <v/>
      </c>
      <c r="F1258" s="2" t="str">
        <f>'Budget Source'!F1258</f>
        <v/>
      </c>
      <c r="G1258" s="45" t="str">
        <f>IF('Budget Source'!G1258="Y",'Budget Source'!F1258&amp;'Budget Source'!C1258&amp;'Budget Source'!D1258,'Budget Source'!B1258&amp;'Budget Source'!C1258&amp;'Budget Source'!D1258)</f>
        <v>7447445</v>
      </c>
      <c r="H1258" s="45" t="str">
        <f t="shared" si="82"/>
        <v>74474450061</v>
      </c>
      <c r="I1258" s="47">
        <f>'Budget Source'!I1258</f>
        <v>0</v>
      </c>
      <c r="J1258" s="2">
        <f>'Budget Source'!H1258</f>
        <v>0</v>
      </c>
      <c r="K1258" s="2" t="str">
        <f t="shared" si="83"/>
        <v/>
      </c>
    </row>
    <row r="1259" spans="1:11" x14ac:dyDescent="0.35">
      <c r="A1259" s="45" t="str">
        <f>'Budget Source'!B1259</f>
        <v>74</v>
      </c>
      <c r="B1259" s="45" t="str">
        <f>'Budget Source'!C1259</f>
        <v>4</v>
      </c>
      <c r="C1259" s="45" t="str">
        <f>'Budget Source'!D1259</f>
        <v>7445</v>
      </c>
      <c r="D1259" s="45" t="str">
        <f>'Budget Source'!E1259</f>
        <v>0180</v>
      </c>
      <c r="E1259" s="45" t="str">
        <f t="shared" si="81"/>
        <v>8</v>
      </c>
      <c r="F1259" s="2" t="str">
        <f>'Budget Source'!F1259</f>
        <v/>
      </c>
      <c r="G1259" s="45" t="str">
        <f>IF('Budget Source'!G1259="Y",'Budget Source'!F1259&amp;'Budget Source'!C1259&amp;'Budget Source'!D1259,'Budget Source'!B1259&amp;'Budget Source'!C1259&amp;'Budget Source'!D1259)</f>
        <v>7447445</v>
      </c>
      <c r="H1259" s="45" t="str">
        <f t="shared" si="82"/>
        <v>74474450180</v>
      </c>
      <c r="I1259" s="47">
        <f>'Budget Source'!I1259</f>
        <v>0.1371</v>
      </c>
      <c r="J1259" s="2">
        <f>'Budget Source'!H1259</f>
        <v>1347519</v>
      </c>
      <c r="K1259" s="2" t="str">
        <f t="shared" si="83"/>
        <v/>
      </c>
    </row>
    <row r="1260" spans="1:11" x14ac:dyDescent="0.35">
      <c r="A1260" s="45" t="str">
        <f>'Budget Source'!B1260</f>
        <v>74</v>
      </c>
      <c r="B1260" s="45" t="str">
        <f>'Budget Source'!C1260</f>
        <v>4</v>
      </c>
      <c r="C1260" s="45" t="str">
        <f>'Budget Source'!D1260</f>
        <v>7445</v>
      </c>
      <c r="D1260" s="45" t="str">
        <f>'Budget Source'!E1260</f>
        <v>3101</v>
      </c>
      <c r="E1260" s="45" t="str">
        <f t="shared" si="81"/>
        <v/>
      </c>
      <c r="F1260" s="2" t="str">
        <f>'Budget Source'!F1260</f>
        <v/>
      </c>
      <c r="G1260" s="45" t="str">
        <f>IF('Budget Source'!G1260="Y",'Budget Source'!F1260&amp;'Budget Source'!C1260&amp;'Budget Source'!D1260,'Budget Source'!B1260&amp;'Budget Source'!C1260&amp;'Budget Source'!D1260)</f>
        <v>7447445</v>
      </c>
      <c r="H1260" s="45" t="str">
        <f t="shared" si="82"/>
        <v>74474453101</v>
      </c>
      <c r="I1260" s="47">
        <f>'Budget Source'!I1260</f>
        <v>0</v>
      </c>
      <c r="J1260" s="2">
        <f>'Budget Source'!H1260</f>
        <v>0</v>
      </c>
      <c r="K1260" s="2" t="str">
        <f t="shared" si="83"/>
        <v/>
      </c>
    </row>
    <row r="1261" spans="1:11" x14ac:dyDescent="0.35">
      <c r="A1261" s="45" t="str">
        <f>'Budget Source'!B1261</f>
        <v>74</v>
      </c>
      <c r="B1261" s="45" t="str">
        <f>'Budget Source'!C1261</f>
        <v>4</v>
      </c>
      <c r="C1261" s="45" t="str">
        <f>'Budget Source'!D1261</f>
        <v>7445</v>
      </c>
      <c r="D1261" s="45" t="str">
        <f>'Budget Source'!E1261</f>
        <v>3300</v>
      </c>
      <c r="E1261" s="45" t="str">
        <f t="shared" si="81"/>
        <v/>
      </c>
      <c r="F1261" s="2" t="str">
        <f>'Budget Source'!F1261</f>
        <v/>
      </c>
      <c r="G1261" s="45" t="str">
        <f>IF('Budget Source'!G1261="Y",'Budget Source'!F1261&amp;'Budget Source'!C1261&amp;'Budget Source'!D1261,'Budget Source'!B1261&amp;'Budget Source'!C1261&amp;'Budget Source'!D1261)</f>
        <v>7447445</v>
      </c>
      <c r="H1261" s="45" t="str">
        <f t="shared" si="82"/>
        <v>74474453300</v>
      </c>
      <c r="I1261" s="47">
        <f>'Budget Source'!I1261</f>
        <v>0.4481</v>
      </c>
      <c r="J1261" s="2">
        <f>'Budget Source'!H1261</f>
        <v>4404255</v>
      </c>
      <c r="K1261" s="2" t="str">
        <f t="shared" si="83"/>
        <v/>
      </c>
    </row>
    <row r="1262" spans="1:11" x14ac:dyDescent="0.35">
      <c r="A1262" s="45" t="str">
        <f>'Budget Source'!B1262</f>
        <v>75</v>
      </c>
      <c r="B1262" s="45" t="str">
        <f>'Budget Source'!C1262</f>
        <v>4</v>
      </c>
      <c r="C1262" s="45" t="str">
        <f>'Budget Source'!D1262</f>
        <v>5455</v>
      </c>
      <c r="D1262" s="45" t="str">
        <f>'Budget Source'!E1262</f>
        <v>0022</v>
      </c>
      <c r="E1262" s="45" t="str">
        <f t="shared" si="81"/>
        <v/>
      </c>
      <c r="F1262" s="2" t="str">
        <f>'Budget Source'!F1262</f>
        <v>50</v>
      </c>
      <c r="G1262" s="45" t="str">
        <f>IF('Budget Source'!G1262="Y",'Budget Source'!F1262&amp;'Budget Source'!C1262&amp;'Budget Source'!D1262,'Budget Source'!B1262&amp;'Budget Source'!C1262&amp;'Budget Source'!D1262)</f>
        <v>5045455</v>
      </c>
      <c r="H1262" s="45" t="str">
        <f t="shared" si="82"/>
        <v>50454550022</v>
      </c>
      <c r="I1262" s="47">
        <f>'Budget Source'!I1262</f>
        <v>0.15920000000000001</v>
      </c>
      <c r="J1262" s="2">
        <f>'Budget Source'!H1262</f>
        <v>277248</v>
      </c>
      <c r="K1262" s="2" t="str">
        <f t="shared" si="83"/>
        <v/>
      </c>
    </row>
    <row r="1263" spans="1:11" x14ac:dyDescent="0.35">
      <c r="A1263" s="45" t="str">
        <f>'Budget Source'!B1263</f>
        <v>75</v>
      </c>
      <c r="B1263" s="45" t="str">
        <f>'Budget Source'!C1263</f>
        <v>4</v>
      </c>
      <c r="C1263" s="45" t="str">
        <f>'Budget Source'!D1263</f>
        <v>5455</v>
      </c>
      <c r="D1263" s="45" t="str">
        <f>'Budget Source'!E1263</f>
        <v>0061</v>
      </c>
      <c r="E1263" s="45" t="str">
        <f t="shared" si="81"/>
        <v/>
      </c>
      <c r="F1263" s="2" t="str">
        <f>'Budget Source'!F1263</f>
        <v>50</v>
      </c>
      <c r="G1263" s="45" t="str">
        <f>IF('Budget Source'!G1263="Y",'Budget Source'!F1263&amp;'Budget Source'!C1263&amp;'Budget Source'!D1263,'Budget Source'!B1263&amp;'Budget Source'!C1263&amp;'Budget Source'!D1263)</f>
        <v>5045455</v>
      </c>
      <c r="H1263" s="45" t="str">
        <f t="shared" si="82"/>
        <v>50454550061</v>
      </c>
      <c r="I1263" s="47">
        <f>'Budget Source'!I1263</f>
        <v>0</v>
      </c>
      <c r="J1263" s="2">
        <f>'Budget Source'!H1263</f>
        <v>0</v>
      </c>
      <c r="K1263" s="2" t="str">
        <f t="shared" si="83"/>
        <v/>
      </c>
    </row>
    <row r="1264" spans="1:11" x14ac:dyDescent="0.35">
      <c r="A1264" s="45" t="str">
        <f>'Budget Source'!B1264</f>
        <v>75</v>
      </c>
      <c r="B1264" s="45" t="str">
        <f>'Budget Source'!C1264</f>
        <v>4</v>
      </c>
      <c r="C1264" s="45" t="str">
        <f>'Budget Source'!D1264</f>
        <v>5455</v>
      </c>
      <c r="D1264" s="45" t="str">
        <f>'Budget Source'!E1264</f>
        <v>0180</v>
      </c>
      <c r="E1264" s="45" t="str">
        <f t="shared" si="81"/>
        <v>8</v>
      </c>
      <c r="F1264" s="2" t="str">
        <f>'Budget Source'!F1264</f>
        <v>50</v>
      </c>
      <c r="G1264" s="45" t="str">
        <f>IF('Budget Source'!G1264="Y",'Budget Source'!F1264&amp;'Budget Source'!C1264&amp;'Budget Source'!D1264,'Budget Source'!B1264&amp;'Budget Source'!C1264&amp;'Budget Source'!D1264)</f>
        <v>5045455</v>
      </c>
      <c r="H1264" s="45" t="str">
        <f t="shared" si="82"/>
        <v>50454550180</v>
      </c>
      <c r="I1264" s="47">
        <f>'Budget Source'!I1264</f>
        <v>0.16009999999999999</v>
      </c>
      <c r="J1264" s="2">
        <f>'Budget Source'!H1264</f>
        <v>278815</v>
      </c>
      <c r="K1264" s="2" t="str">
        <f t="shared" si="83"/>
        <v/>
      </c>
    </row>
    <row r="1265" spans="1:11" x14ac:dyDescent="0.35">
      <c r="A1265" s="45" t="str">
        <f>'Budget Source'!B1265</f>
        <v>75</v>
      </c>
      <c r="B1265" s="45" t="str">
        <f>'Budget Source'!C1265</f>
        <v>4</v>
      </c>
      <c r="C1265" s="45" t="str">
        <f>'Budget Source'!D1265</f>
        <v>5455</v>
      </c>
      <c r="D1265" s="45" t="str">
        <f>'Budget Source'!E1265</f>
        <v>3101</v>
      </c>
      <c r="E1265" s="45" t="str">
        <f t="shared" si="81"/>
        <v/>
      </c>
      <c r="F1265" s="2" t="str">
        <f>'Budget Source'!F1265</f>
        <v>50</v>
      </c>
      <c r="G1265" s="45" t="str">
        <f>IF('Budget Source'!G1265="Y",'Budget Source'!F1265&amp;'Budget Source'!C1265&amp;'Budget Source'!D1265,'Budget Source'!B1265&amp;'Budget Source'!C1265&amp;'Budget Source'!D1265)</f>
        <v>5045455</v>
      </c>
      <c r="H1265" s="45" t="str">
        <f t="shared" si="82"/>
        <v>50454553101</v>
      </c>
      <c r="I1265" s="47">
        <f>'Budget Source'!I1265</f>
        <v>0</v>
      </c>
      <c r="J1265" s="2">
        <f>'Budget Source'!H1265</f>
        <v>0</v>
      </c>
      <c r="K1265" s="2" t="str">
        <f t="shared" si="83"/>
        <v/>
      </c>
    </row>
    <row r="1266" spans="1:11" x14ac:dyDescent="0.35">
      <c r="A1266" s="45" t="str">
        <f>'Budget Source'!B1266</f>
        <v>75</v>
      </c>
      <c r="B1266" s="45" t="str">
        <f>'Budget Source'!C1266</f>
        <v>4</v>
      </c>
      <c r="C1266" s="45" t="str">
        <f>'Budget Source'!D1266</f>
        <v>5455</v>
      </c>
      <c r="D1266" s="45" t="str">
        <f>'Budget Source'!E1266</f>
        <v>3300</v>
      </c>
      <c r="E1266" s="45" t="str">
        <f t="shared" si="81"/>
        <v/>
      </c>
      <c r="F1266" s="2" t="str">
        <f>'Budget Source'!F1266</f>
        <v>50</v>
      </c>
      <c r="G1266" s="45" t="str">
        <f>IF('Budget Source'!G1266="Y",'Budget Source'!F1266&amp;'Budget Source'!C1266&amp;'Budget Source'!D1266,'Budget Source'!B1266&amp;'Budget Source'!C1266&amp;'Budget Source'!D1266)</f>
        <v>5045455</v>
      </c>
      <c r="H1266" s="45" t="str">
        <f t="shared" si="82"/>
        <v>50454553300</v>
      </c>
      <c r="I1266" s="47">
        <f>'Budget Source'!I1266</f>
        <v>0.25679999999999997</v>
      </c>
      <c r="J1266" s="2">
        <f>'Budget Source'!H1266</f>
        <v>447219</v>
      </c>
      <c r="K1266" s="2" t="str">
        <f t="shared" si="83"/>
        <v/>
      </c>
    </row>
    <row r="1267" spans="1:11" x14ac:dyDescent="0.35">
      <c r="A1267" s="45" t="str">
        <f>'Budget Source'!B1267</f>
        <v>75</v>
      </c>
      <c r="B1267" s="45" t="str">
        <f>'Budget Source'!C1267</f>
        <v>4</v>
      </c>
      <c r="C1267" s="45" t="str">
        <f>'Budget Source'!D1267</f>
        <v>7495</v>
      </c>
      <c r="D1267" s="45" t="str">
        <f>'Budget Source'!E1267</f>
        <v>0022</v>
      </c>
      <c r="E1267" s="45" t="str">
        <f t="shared" si="81"/>
        <v/>
      </c>
      <c r="F1267" s="2" t="str">
        <f>'Budget Source'!F1267</f>
        <v/>
      </c>
      <c r="G1267" s="45" t="str">
        <f>IF('Budget Source'!G1267="Y",'Budget Source'!F1267&amp;'Budget Source'!C1267&amp;'Budget Source'!D1267,'Budget Source'!B1267&amp;'Budget Source'!C1267&amp;'Budget Source'!D1267)</f>
        <v>7547495</v>
      </c>
      <c r="H1267" s="45" t="str">
        <f t="shared" si="82"/>
        <v>75474950022</v>
      </c>
      <c r="I1267" s="47">
        <f>'Budget Source'!I1267</f>
        <v>0.27300000000000002</v>
      </c>
      <c r="J1267" s="2">
        <f>'Budget Source'!H1267</f>
        <v>853995</v>
      </c>
      <c r="K1267" s="2" t="str">
        <f t="shared" si="83"/>
        <v/>
      </c>
    </row>
    <row r="1268" spans="1:11" x14ac:dyDescent="0.35">
      <c r="A1268" s="45" t="str">
        <f>'Budget Source'!B1268</f>
        <v>75</v>
      </c>
      <c r="B1268" s="45" t="str">
        <f>'Budget Source'!C1268</f>
        <v>4</v>
      </c>
      <c r="C1268" s="45" t="str">
        <f>'Budget Source'!D1268</f>
        <v>7495</v>
      </c>
      <c r="D1268" s="45" t="str">
        <f>'Budget Source'!E1268</f>
        <v>0061</v>
      </c>
      <c r="E1268" s="45" t="str">
        <f t="shared" si="81"/>
        <v/>
      </c>
      <c r="F1268" s="2" t="str">
        <f>'Budget Source'!F1268</f>
        <v/>
      </c>
      <c r="G1268" s="45" t="str">
        <f>IF('Budget Source'!G1268="Y",'Budget Source'!F1268&amp;'Budget Source'!C1268&amp;'Budget Source'!D1268,'Budget Source'!B1268&amp;'Budget Source'!C1268&amp;'Budget Source'!D1268)</f>
        <v>7547495</v>
      </c>
      <c r="H1268" s="45" t="str">
        <f t="shared" si="82"/>
        <v>75474950061</v>
      </c>
      <c r="I1268" s="47">
        <f>'Budget Source'!I1268</f>
        <v>0</v>
      </c>
      <c r="J1268" s="2">
        <f>'Budget Source'!H1268</f>
        <v>0</v>
      </c>
      <c r="K1268" s="2" t="str">
        <f t="shared" si="83"/>
        <v/>
      </c>
    </row>
    <row r="1269" spans="1:11" x14ac:dyDescent="0.35">
      <c r="A1269" s="45" t="str">
        <f>'Budget Source'!B1269</f>
        <v>75</v>
      </c>
      <c r="B1269" s="45" t="str">
        <f>'Budget Source'!C1269</f>
        <v>4</v>
      </c>
      <c r="C1269" s="45" t="str">
        <f>'Budget Source'!D1269</f>
        <v>7495</v>
      </c>
      <c r="D1269" s="45" t="str">
        <f>'Budget Source'!E1269</f>
        <v>0180</v>
      </c>
      <c r="E1269" s="45" t="str">
        <f t="shared" si="81"/>
        <v>8</v>
      </c>
      <c r="F1269" s="2" t="str">
        <f>'Budget Source'!F1269</f>
        <v/>
      </c>
      <c r="G1269" s="45" t="str">
        <f>IF('Budget Source'!G1269="Y",'Budget Source'!F1269&amp;'Budget Source'!C1269&amp;'Budget Source'!D1269,'Budget Source'!B1269&amp;'Budget Source'!C1269&amp;'Budget Source'!D1269)</f>
        <v>7547495</v>
      </c>
      <c r="H1269" s="45" t="str">
        <f t="shared" si="82"/>
        <v>75474950180</v>
      </c>
      <c r="I1269" s="47">
        <f>'Budget Source'!I1269</f>
        <v>0.32400000000000001</v>
      </c>
      <c r="J1269" s="2">
        <f>'Budget Source'!H1269</f>
        <v>1013532</v>
      </c>
      <c r="K1269" s="2" t="str">
        <f t="shared" si="83"/>
        <v/>
      </c>
    </row>
    <row r="1270" spans="1:11" x14ac:dyDescent="0.35">
      <c r="A1270" s="45" t="str">
        <f>'Budget Source'!B1270</f>
        <v>75</v>
      </c>
      <c r="B1270" s="45" t="str">
        <f>'Budget Source'!C1270</f>
        <v>4</v>
      </c>
      <c r="C1270" s="45" t="str">
        <f>'Budget Source'!D1270</f>
        <v>7495</v>
      </c>
      <c r="D1270" s="45" t="str">
        <f>'Budget Source'!E1270</f>
        <v>3101</v>
      </c>
      <c r="E1270" s="45" t="str">
        <f t="shared" si="81"/>
        <v/>
      </c>
      <c r="F1270" s="2" t="str">
        <f>'Budget Source'!F1270</f>
        <v/>
      </c>
      <c r="G1270" s="45" t="str">
        <f>IF('Budget Source'!G1270="Y",'Budget Source'!F1270&amp;'Budget Source'!C1270&amp;'Budget Source'!D1270,'Budget Source'!B1270&amp;'Budget Source'!C1270&amp;'Budget Source'!D1270)</f>
        <v>7547495</v>
      </c>
      <c r="H1270" s="45" t="str">
        <f t="shared" si="82"/>
        <v>75474953101</v>
      </c>
      <c r="I1270" s="47">
        <f>'Budget Source'!I1270</f>
        <v>0</v>
      </c>
      <c r="J1270" s="2">
        <f>'Budget Source'!H1270</f>
        <v>0</v>
      </c>
      <c r="K1270" s="2" t="str">
        <f t="shared" si="83"/>
        <v/>
      </c>
    </row>
    <row r="1271" spans="1:11" x14ac:dyDescent="0.35">
      <c r="A1271" s="45" t="str">
        <f>'Budget Source'!B1271</f>
        <v>75</v>
      </c>
      <c r="B1271" s="45" t="str">
        <f>'Budget Source'!C1271</f>
        <v>4</v>
      </c>
      <c r="C1271" s="45" t="str">
        <f>'Budget Source'!D1271</f>
        <v>7495</v>
      </c>
      <c r="D1271" s="45" t="str">
        <f>'Budget Source'!E1271</f>
        <v>3300</v>
      </c>
      <c r="E1271" s="45" t="str">
        <f t="shared" si="81"/>
        <v/>
      </c>
      <c r="F1271" s="2" t="str">
        <f>'Budget Source'!F1271</f>
        <v/>
      </c>
      <c r="G1271" s="45" t="str">
        <f>IF('Budget Source'!G1271="Y",'Budget Source'!F1271&amp;'Budget Source'!C1271&amp;'Budget Source'!D1271,'Budget Source'!B1271&amp;'Budget Source'!C1271&amp;'Budget Source'!D1271)</f>
        <v>7547495</v>
      </c>
      <c r="H1271" s="45" t="str">
        <f t="shared" si="82"/>
        <v>75474953300</v>
      </c>
      <c r="I1271" s="47">
        <f>'Budget Source'!I1271</f>
        <v>0.40860000000000002</v>
      </c>
      <c r="J1271" s="2">
        <f>'Budget Source'!H1271</f>
        <v>1278177</v>
      </c>
      <c r="K1271" s="2" t="str">
        <f t="shared" si="83"/>
        <v/>
      </c>
    </row>
    <row r="1272" spans="1:11" x14ac:dyDescent="0.35">
      <c r="A1272" s="45" t="str">
        <f>'Budget Source'!B1272</f>
        <v>75</v>
      </c>
      <c r="B1272" s="45" t="str">
        <f>'Budget Source'!C1272</f>
        <v>4</v>
      </c>
      <c r="C1272" s="45" t="str">
        <f>'Budget Source'!D1272</f>
        <v>7515</v>
      </c>
      <c r="D1272" s="45" t="str">
        <f>'Budget Source'!E1272</f>
        <v>0061</v>
      </c>
      <c r="E1272" s="45" t="str">
        <f t="shared" si="81"/>
        <v/>
      </c>
      <c r="F1272" s="2" t="str">
        <f>'Budget Source'!F1272</f>
        <v>75</v>
      </c>
      <c r="G1272" s="45" t="str">
        <f>IF('Budget Source'!G1272="Y",'Budget Source'!F1272&amp;'Budget Source'!C1272&amp;'Budget Source'!D1272,'Budget Source'!B1272&amp;'Budget Source'!C1272&amp;'Budget Source'!D1272)</f>
        <v>7547515</v>
      </c>
      <c r="H1272" s="45" t="str">
        <f t="shared" si="82"/>
        <v>75475150061</v>
      </c>
      <c r="I1272" s="47">
        <f>'Budget Source'!I1272</f>
        <v>0</v>
      </c>
      <c r="J1272" s="2">
        <f>'Budget Source'!H1272</f>
        <v>0</v>
      </c>
      <c r="K1272" s="2" t="str">
        <f t="shared" si="83"/>
        <v>Y</v>
      </c>
    </row>
    <row r="1273" spans="1:11" x14ac:dyDescent="0.35">
      <c r="A1273" s="45" t="str">
        <f>'Budget Source'!B1273</f>
        <v>75</v>
      </c>
      <c r="B1273" s="45" t="str">
        <f>'Budget Source'!C1273</f>
        <v>4</v>
      </c>
      <c r="C1273" s="45" t="str">
        <f>'Budget Source'!D1273</f>
        <v>7515</v>
      </c>
      <c r="D1273" s="45" t="str">
        <f>'Budget Source'!E1273</f>
        <v>0180</v>
      </c>
      <c r="E1273" s="45" t="str">
        <f t="shared" si="81"/>
        <v>8</v>
      </c>
      <c r="F1273" s="2" t="str">
        <f>'Budget Source'!F1273</f>
        <v>75</v>
      </c>
      <c r="G1273" s="45" t="str">
        <f>IF('Budget Source'!G1273="Y",'Budget Source'!F1273&amp;'Budget Source'!C1273&amp;'Budget Source'!D1273,'Budget Source'!B1273&amp;'Budget Source'!C1273&amp;'Budget Source'!D1273)</f>
        <v>7547515</v>
      </c>
      <c r="H1273" s="45" t="str">
        <f t="shared" si="82"/>
        <v>75475150180</v>
      </c>
      <c r="I1273" s="47">
        <f>'Budget Source'!I1273</f>
        <v>0.28079999999999999</v>
      </c>
      <c r="J1273" s="2">
        <f>'Budget Source'!H1273</f>
        <v>921986</v>
      </c>
      <c r="K1273" s="2" t="str">
        <f t="shared" si="83"/>
        <v>Y</v>
      </c>
    </row>
    <row r="1274" spans="1:11" x14ac:dyDescent="0.35">
      <c r="A1274" s="45" t="str">
        <f>'Budget Source'!B1274</f>
        <v>75</v>
      </c>
      <c r="B1274" s="45" t="str">
        <f>'Budget Source'!C1274</f>
        <v>4</v>
      </c>
      <c r="C1274" s="45" t="str">
        <f>'Budget Source'!D1274</f>
        <v>7515</v>
      </c>
      <c r="D1274" s="45" t="str">
        <f>'Budget Source'!E1274</f>
        <v>0186</v>
      </c>
      <c r="E1274" s="45" t="str">
        <f t="shared" si="81"/>
        <v>8</v>
      </c>
      <c r="F1274" s="2" t="str">
        <f>'Budget Source'!F1274</f>
        <v>75</v>
      </c>
      <c r="G1274" s="45" t="str">
        <f>IF('Budget Source'!G1274="Y",'Budget Source'!F1274&amp;'Budget Source'!C1274&amp;'Budget Source'!D1274,'Budget Source'!B1274&amp;'Budget Source'!C1274&amp;'Budget Source'!D1274)</f>
        <v>7547515</v>
      </c>
      <c r="H1274" s="45" t="str">
        <f t="shared" si="82"/>
        <v>75475150186</v>
      </c>
      <c r="I1274" s="47">
        <f>'Budget Source'!I1274</f>
        <v>1.47E-2</v>
      </c>
      <c r="J1274" s="2">
        <f>'Budget Source'!H1274</f>
        <v>48266</v>
      </c>
      <c r="K1274" s="2" t="str">
        <f t="shared" si="83"/>
        <v>Y</v>
      </c>
    </row>
    <row r="1275" spans="1:11" x14ac:dyDescent="0.35">
      <c r="A1275" s="45" t="str">
        <f>'Budget Source'!B1275</f>
        <v>75</v>
      </c>
      <c r="B1275" s="45" t="str">
        <f>'Budget Source'!C1275</f>
        <v>4</v>
      </c>
      <c r="C1275" s="45" t="str">
        <f>'Budget Source'!D1275</f>
        <v>7515</v>
      </c>
      <c r="D1275" s="45" t="str">
        <f>'Budget Source'!E1275</f>
        <v>3101</v>
      </c>
      <c r="E1275" s="45" t="str">
        <f t="shared" si="81"/>
        <v/>
      </c>
      <c r="F1275" s="2" t="str">
        <f>'Budget Source'!F1275</f>
        <v>75</v>
      </c>
      <c r="G1275" s="45" t="str">
        <f>IF('Budget Source'!G1275="Y",'Budget Source'!F1275&amp;'Budget Source'!C1275&amp;'Budget Source'!D1275,'Budget Source'!B1275&amp;'Budget Source'!C1275&amp;'Budget Source'!D1275)</f>
        <v>7547515</v>
      </c>
      <c r="H1275" s="45" t="str">
        <f t="shared" si="82"/>
        <v>75475153101</v>
      </c>
      <c r="I1275" s="47">
        <f>'Budget Source'!I1275</f>
        <v>0</v>
      </c>
      <c r="J1275" s="2">
        <f>'Budget Source'!H1275</f>
        <v>0</v>
      </c>
      <c r="K1275" s="2" t="str">
        <f t="shared" si="83"/>
        <v>Y</v>
      </c>
    </row>
    <row r="1276" spans="1:11" x14ac:dyDescent="0.35">
      <c r="A1276" s="45" t="str">
        <f>'Budget Source'!B1276</f>
        <v>75</v>
      </c>
      <c r="B1276" s="45" t="str">
        <f>'Budget Source'!C1276</f>
        <v>4</v>
      </c>
      <c r="C1276" s="45" t="str">
        <f>'Budget Source'!D1276</f>
        <v>7515</v>
      </c>
      <c r="D1276" s="45" t="str">
        <f>'Budget Source'!E1276</f>
        <v>3300</v>
      </c>
      <c r="E1276" s="45" t="str">
        <f t="shared" si="81"/>
        <v/>
      </c>
      <c r="F1276" s="2" t="str">
        <f>'Budget Source'!F1276</f>
        <v>75</v>
      </c>
      <c r="G1276" s="45" t="str">
        <f>IF('Budget Source'!G1276="Y",'Budget Source'!F1276&amp;'Budget Source'!C1276&amp;'Budget Source'!D1276,'Budget Source'!B1276&amp;'Budget Source'!C1276&amp;'Budget Source'!D1276)</f>
        <v>7547515</v>
      </c>
      <c r="H1276" s="45" t="str">
        <f t="shared" si="82"/>
        <v>75475153300</v>
      </c>
      <c r="I1276" s="47">
        <f>'Budget Source'!I1276</f>
        <v>0.56789999999999996</v>
      </c>
      <c r="J1276" s="2">
        <f>'Budget Source'!H1276</f>
        <v>1864658</v>
      </c>
      <c r="K1276" s="2" t="str">
        <f t="shared" si="83"/>
        <v>Y</v>
      </c>
    </row>
    <row r="1277" spans="1:11" x14ac:dyDescent="0.35">
      <c r="A1277" s="45" t="str">
        <f>'Budget Source'!B1277</f>
        <v>75</v>
      </c>
      <c r="B1277" s="45" t="str">
        <f>'Budget Source'!C1277</f>
        <v>4</v>
      </c>
      <c r="C1277" s="45" t="str">
        <f>'Budget Source'!D1277</f>
        <v>7525</v>
      </c>
      <c r="D1277" s="45" t="str">
        <f>'Budget Source'!E1277</f>
        <v>0061</v>
      </c>
      <c r="E1277" s="45" t="str">
        <f t="shared" si="81"/>
        <v/>
      </c>
      <c r="F1277" s="2" t="str">
        <f>'Budget Source'!F1277</f>
        <v/>
      </c>
      <c r="G1277" s="45" t="str">
        <f>IF('Budget Source'!G1277="Y",'Budget Source'!F1277&amp;'Budget Source'!C1277&amp;'Budget Source'!D1277,'Budget Source'!B1277&amp;'Budget Source'!C1277&amp;'Budget Source'!D1277)</f>
        <v>7547525</v>
      </c>
      <c r="H1277" s="45" t="str">
        <f t="shared" si="82"/>
        <v>75475250061</v>
      </c>
      <c r="I1277" s="47">
        <f>'Budget Source'!I1277</f>
        <v>0</v>
      </c>
      <c r="J1277" s="2">
        <f>'Budget Source'!H1277</f>
        <v>0</v>
      </c>
      <c r="K1277" s="2" t="str">
        <f t="shared" si="83"/>
        <v/>
      </c>
    </row>
    <row r="1278" spans="1:11" x14ac:dyDescent="0.35">
      <c r="A1278" s="45" t="str">
        <f>'Budget Source'!B1278</f>
        <v>75</v>
      </c>
      <c r="B1278" s="45" t="str">
        <f>'Budget Source'!C1278</f>
        <v>4</v>
      </c>
      <c r="C1278" s="45" t="str">
        <f>'Budget Source'!D1278</f>
        <v>7525</v>
      </c>
      <c r="D1278" s="45" t="str">
        <f>'Budget Source'!E1278</f>
        <v>0180</v>
      </c>
      <c r="E1278" s="45" t="str">
        <f t="shared" si="81"/>
        <v>8</v>
      </c>
      <c r="F1278" s="2" t="str">
        <f>'Budget Source'!F1278</f>
        <v/>
      </c>
      <c r="G1278" s="45" t="str">
        <f>IF('Budget Source'!G1278="Y",'Budget Source'!F1278&amp;'Budget Source'!C1278&amp;'Budget Source'!D1278,'Budget Source'!B1278&amp;'Budget Source'!C1278&amp;'Budget Source'!D1278)</f>
        <v>7547525</v>
      </c>
      <c r="H1278" s="45" t="str">
        <f t="shared" si="82"/>
        <v>75475250180</v>
      </c>
      <c r="I1278" s="47">
        <f>'Budget Source'!I1278</f>
        <v>0.4007</v>
      </c>
      <c r="J1278" s="2">
        <f>'Budget Source'!H1278</f>
        <v>2577999</v>
      </c>
      <c r="K1278" s="2" t="str">
        <f t="shared" si="83"/>
        <v/>
      </c>
    </row>
    <row r="1279" spans="1:11" x14ac:dyDescent="0.35">
      <c r="A1279" s="45" t="str">
        <f>'Budget Source'!B1279</f>
        <v>75</v>
      </c>
      <c r="B1279" s="45" t="str">
        <f>'Budget Source'!C1279</f>
        <v>4</v>
      </c>
      <c r="C1279" s="45" t="str">
        <f>'Budget Source'!D1279</f>
        <v>7525</v>
      </c>
      <c r="D1279" s="45" t="str">
        <f>'Budget Source'!E1279</f>
        <v>3101</v>
      </c>
      <c r="E1279" s="45" t="str">
        <f t="shared" si="81"/>
        <v/>
      </c>
      <c r="F1279" s="2" t="str">
        <f>'Budget Source'!F1279</f>
        <v/>
      </c>
      <c r="G1279" s="45" t="str">
        <f>IF('Budget Source'!G1279="Y",'Budget Source'!F1279&amp;'Budget Source'!C1279&amp;'Budget Source'!D1279,'Budget Source'!B1279&amp;'Budget Source'!C1279&amp;'Budget Source'!D1279)</f>
        <v>7547525</v>
      </c>
      <c r="H1279" s="45" t="str">
        <f t="shared" si="82"/>
        <v>75475253101</v>
      </c>
      <c r="I1279" s="47">
        <f>'Budget Source'!I1279</f>
        <v>0</v>
      </c>
      <c r="J1279" s="2">
        <f>'Budget Source'!H1279</f>
        <v>0</v>
      </c>
      <c r="K1279" s="2" t="str">
        <f t="shared" si="83"/>
        <v/>
      </c>
    </row>
    <row r="1280" spans="1:11" x14ac:dyDescent="0.35">
      <c r="A1280" s="45" t="str">
        <f>'Budget Source'!B1280</f>
        <v>75</v>
      </c>
      <c r="B1280" s="45" t="str">
        <f>'Budget Source'!C1280</f>
        <v>4</v>
      </c>
      <c r="C1280" s="45" t="str">
        <f>'Budget Source'!D1280</f>
        <v>7525</v>
      </c>
      <c r="D1280" s="45" t="str">
        <f>'Budget Source'!E1280</f>
        <v>3300</v>
      </c>
      <c r="E1280" s="45" t="str">
        <f t="shared" si="81"/>
        <v/>
      </c>
      <c r="F1280" s="2" t="str">
        <f>'Budget Source'!F1280</f>
        <v/>
      </c>
      <c r="G1280" s="45" t="str">
        <f>IF('Budget Source'!G1280="Y",'Budget Source'!F1280&amp;'Budget Source'!C1280&amp;'Budget Source'!D1280,'Budget Source'!B1280&amp;'Budget Source'!C1280&amp;'Budget Source'!D1280)</f>
        <v>7547525</v>
      </c>
      <c r="H1280" s="45" t="str">
        <f t="shared" si="82"/>
        <v>75475253300</v>
      </c>
      <c r="I1280" s="47">
        <f>'Budget Source'!I1280</f>
        <v>0.49740000000000001</v>
      </c>
      <c r="J1280" s="2">
        <f>'Budget Source'!H1280</f>
        <v>3200141</v>
      </c>
      <c r="K1280" s="2" t="str">
        <f t="shared" si="83"/>
        <v/>
      </c>
    </row>
    <row r="1281" spans="1:11" x14ac:dyDescent="0.35">
      <c r="A1281" s="45" t="str">
        <f>'Budget Source'!B1281</f>
        <v>76</v>
      </c>
      <c r="B1281" s="45" t="str">
        <f>'Budget Source'!C1281</f>
        <v>4</v>
      </c>
      <c r="C1281" s="45" t="str">
        <f>'Budget Source'!D1281</f>
        <v>1835</v>
      </c>
      <c r="D1281" s="45" t="str">
        <f>'Budget Source'!E1281</f>
        <v>0061</v>
      </c>
      <c r="E1281" s="45" t="str">
        <f t="shared" si="81"/>
        <v/>
      </c>
      <c r="F1281" s="2" t="str">
        <f>'Budget Source'!F1281</f>
        <v>17</v>
      </c>
      <c r="G1281" s="45" t="str">
        <f>IF('Budget Source'!G1281="Y",'Budget Source'!F1281&amp;'Budget Source'!C1281&amp;'Budget Source'!D1281,'Budget Source'!B1281&amp;'Budget Source'!C1281&amp;'Budget Source'!D1281)</f>
        <v>1741835</v>
      </c>
      <c r="H1281" s="45" t="str">
        <f t="shared" si="82"/>
        <v>17418350061</v>
      </c>
      <c r="I1281" s="47">
        <f>'Budget Source'!I1281</f>
        <v>0</v>
      </c>
      <c r="J1281" s="2">
        <f>'Budget Source'!H1281</f>
        <v>0</v>
      </c>
      <c r="K1281" s="2" t="str">
        <f t="shared" si="83"/>
        <v/>
      </c>
    </row>
    <row r="1282" spans="1:11" x14ac:dyDescent="0.35">
      <c r="A1282" s="45" t="str">
        <f>'Budget Source'!B1282</f>
        <v>76</v>
      </c>
      <c r="B1282" s="45" t="str">
        <f>'Budget Source'!C1282</f>
        <v>4</v>
      </c>
      <c r="C1282" s="45" t="str">
        <f>'Budget Source'!D1282</f>
        <v>1835</v>
      </c>
      <c r="D1282" s="45" t="str">
        <f>'Budget Source'!E1282</f>
        <v>0180</v>
      </c>
      <c r="E1282" s="45" t="str">
        <f t="shared" si="81"/>
        <v>8</v>
      </c>
      <c r="F1282" s="2" t="str">
        <f>'Budget Source'!F1282</f>
        <v>17</v>
      </c>
      <c r="G1282" s="45" t="str">
        <f>IF('Budget Source'!G1282="Y",'Budget Source'!F1282&amp;'Budget Source'!C1282&amp;'Budget Source'!D1282,'Budget Source'!B1282&amp;'Budget Source'!C1282&amp;'Budget Source'!D1282)</f>
        <v>1741835</v>
      </c>
      <c r="H1282" s="45" t="str">
        <f t="shared" si="82"/>
        <v>17418350180</v>
      </c>
      <c r="I1282" s="47">
        <f>'Budget Source'!I1282</f>
        <v>0.29630000000000001</v>
      </c>
      <c r="J1282" s="2">
        <f>'Budget Source'!H1282</f>
        <v>99622</v>
      </c>
      <c r="K1282" s="2" t="str">
        <f t="shared" si="83"/>
        <v/>
      </c>
    </row>
    <row r="1283" spans="1:11" x14ac:dyDescent="0.35">
      <c r="A1283" s="45" t="str">
        <f>'Budget Source'!B1283</f>
        <v>76</v>
      </c>
      <c r="B1283" s="45" t="str">
        <f>'Budget Source'!C1283</f>
        <v>4</v>
      </c>
      <c r="C1283" s="45" t="str">
        <f>'Budget Source'!D1283</f>
        <v>1835</v>
      </c>
      <c r="D1283" s="45" t="str">
        <f>'Budget Source'!E1283</f>
        <v>3101</v>
      </c>
      <c r="E1283" s="45" t="str">
        <f t="shared" ref="E1283:E1346" si="84">IF(OR(D1283="0187",D1283="0287"),"",IF(MID(D1283,3,1)="8","8",""))</f>
        <v/>
      </c>
      <c r="F1283" s="2" t="str">
        <f>'Budget Source'!F1283</f>
        <v>17</v>
      </c>
      <c r="G1283" s="45" t="str">
        <f>IF('Budget Source'!G1283="Y",'Budget Source'!F1283&amp;'Budget Source'!C1283&amp;'Budget Source'!D1283,'Budget Source'!B1283&amp;'Budget Source'!C1283&amp;'Budget Source'!D1283)</f>
        <v>1741835</v>
      </c>
      <c r="H1283" s="45" t="str">
        <f t="shared" ref="H1283:H1298" si="85">G1283&amp;D1283</f>
        <v>17418353101</v>
      </c>
      <c r="I1283" s="47">
        <f>'Budget Source'!I1283</f>
        <v>0</v>
      </c>
      <c r="J1283" s="2">
        <f>'Budget Source'!H1283</f>
        <v>0</v>
      </c>
      <c r="K1283" s="2" t="str">
        <f t="shared" ref="K1283:K1346" si="86">IF(F1283="","",IF(F1283=A1283,"Y",""))</f>
        <v/>
      </c>
    </row>
    <row r="1284" spans="1:11" x14ac:dyDescent="0.35">
      <c r="A1284" s="45" t="str">
        <f>'Budget Source'!B1284</f>
        <v>76</v>
      </c>
      <c r="B1284" s="45" t="str">
        <f>'Budget Source'!C1284</f>
        <v>4</v>
      </c>
      <c r="C1284" s="45" t="str">
        <f>'Budget Source'!D1284</f>
        <v>1835</v>
      </c>
      <c r="D1284" s="45" t="str">
        <f>'Budget Source'!E1284</f>
        <v>3300</v>
      </c>
      <c r="E1284" s="45" t="str">
        <f t="shared" si="84"/>
        <v/>
      </c>
      <c r="F1284" s="2" t="str">
        <f>'Budget Source'!F1284</f>
        <v>17</v>
      </c>
      <c r="G1284" s="45" t="str">
        <f>IF('Budget Source'!G1284="Y",'Budget Source'!F1284&amp;'Budget Source'!C1284&amp;'Budget Source'!D1284,'Budget Source'!B1284&amp;'Budget Source'!C1284&amp;'Budget Source'!D1284)</f>
        <v>1741835</v>
      </c>
      <c r="H1284" s="45" t="str">
        <f t="shared" si="85"/>
        <v>17418353300</v>
      </c>
      <c r="I1284" s="47">
        <f>'Budget Source'!I1284</f>
        <v>0.51060000000000005</v>
      </c>
      <c r="J1284" s="2">
        <f>'Budget Source'!H1284</f>
        <v>171673</v>
      </c>
      <c r="K1284" s="2" t="str">
        <f t="shared" si="86"/>
        <v/>
      </c>
    </row>
    <row r="1285" spans="1:11" x14ac:dyDescent="0.35">
      <c r="A1285" s="45" t="str">
        <f>'Budget Source'!B1285</f>
        <v>76</v>
      </c>
      <c r="B1285" s="45" t="str">
        <f>'Budget Source'!C1285</f>
        <v>4</v>
      </c>
      <c r="C1285" s="45" t="str">
        <f>'Budget Source'!D1285</f>
        <v>4515</v>
      </c>
      <c r="D1285" s="45" t="str">
        <f>'Budget Source'!E1285</f>
        <v>0022</v>
      </c>
      <c r="E1285" s="45" t="str">
        <f t="shared" si="84"/>
        <v/>
      </c>
      <c r="F1285" s="2" t="str">
        <f>'Budget Source'!F1285</f>
        <v>76</v>
      </c>
      <c r="G1285" s="45" t="str">
        <f>IF('Budget Source'!G1285="Y",'Budget Source'!F1285&amp;'Budget Source'!C1285&amp;'Budget Source'!D1285,'Budget Source'!B1285&amp;'Budget Source'!C1285&amp;'Budget Source'!D1285)</f>
        <v>7644515</v>
      </c>
      <c r="H1285" s="45" t="str">
        <f t="shared" si="85"/>
        <v>76445150022</v>
      </c>
      <c r="I1285" s="47">
        <f>'Budget Source'!I1285</f>
        <v>0.2006</v>
      </c>
      <c r="J1285" s="2">
        <f>'Budget Source'!H1285</f>
        <v>1412491</v>
      </c>
      <c r="K1285" s="2" t="str">
        <f t="shared" si="86"/>
        <v>Y</v>
      </c>
    </row>
    <row r="1286" spans="1:11" x14ac:dyDescent="0.35">
      <c r="A1286" s="45" t="str">
        <f>'Budget Source'!B1286</f>
        <v>76</v>
      </c>
      <c r="B1286" s="45" t="str">
        <f>'Budget Source'!C1286</f>
        <v>4</v>
      </c>
      <c r="C1286" s="45" t="str">
        <f>'Budget Source'!D1286</f>
        <v>4515</v>
      </c>
      <c r="D1286" s="45" t="str">
        <f>'Budget Source'!E1286</f>
        <v>0061</v>
      </c>
      <c r="E1286" s="45" t="str">
        <f t="shared" si="84"/>
        <v/>
      </c>
      <c r="F1286" s="2" t="str">
        <f>'Budget Source'!F1286</f>
        <v>76</v>
      </c>
      <c r="G1286" s="45" t="str">
        <f>IF('Budget Source'!G1286="Y",'Budget Source'!F1286&amp;'Budget Source'!C1286&amp;'Budget Source'!D1286,'Budget Source'!B1286&amp;'Budget Source'!C1286&amp;'Budget Source'!D1286)</f>
        <v>7644515</v>
      </c>
      <c r="H1286" s="45" t="str">
        <f t="shared" si="85"/>
        <v>76445150061</v>
      </c>
      <c r="I1286" s="47">
        <f>'Budget Source'!I1286</f>
        <v>0</v>
      </c>
      <c r="J1286" s="2">
        <f>'Budget Source'!H1286</f>
        <v>0</v>
      </c>
      <c r="K1286" s="2" t="str">
        <f t="shared" si="86"/>
        <v>Y</v>
      </c>
    </row>
    <row r="1287" spans="1:11" x14ac:dyDescent="0.35">
      <c r="A1287" s="45" t="str">
        <f>'Budget Source'!B1287</f>
        <v>76</v>
      </c>
      <c r="B1287" s="45" t="str">
        <f>'Budget Source'!C1287</f>
        <v>4</v>
      </c>
      <c r="C1287" s="45" t="str">
        <f>'Budget Source'!D1287</f>
        <v>4515</v>
      </c>
      <c r="D1287" s="45" t="str">
        <f>'Budget Source'!E1287</f>
        <v>0180</v>
      </c>
      <c r="E1287" s="45" t="str">
        <f t="shared" si="84"/>
        <v>8</v>
      </c>
      <c r="F1287" s="2" t="str">
        <f>'Budget Source'!F1287</f>
        <v>76</v>
      </c>
      <c r="G1287" s="45" t="str">
        <f>IF('Budget Source'!G1287="Y",'Budget Source'!F1287&amp;'Budget Source'!C1287&amp;'Budget Source'!D1287,'Budget Source'!B1287&amp;'Budget Source'!C1287&amp;'Budget Source'!D1287)</f>
        <v>7644515</v>
      </c>
      <c r="H1287" s="45" t="str">
        <f t="shared" si="85"/>
        <v>76445150180</v>
      </c>
      <c r="I1287" s="47">
        <f>'Budget Source'!I1287</f>
        <v>6.6400000000000001E-2</v>
      </c>
      <c r="J1287" s="2">
        <f>'Budget Source'!H1287</f>
        <v>459382</v>
      </c>
      <c r="K1287" s="2" t="str">
        <f t="shared" si="86"/>
        <v>Y</v>
      </c>
    </row>
    <row r="1288" spans="1:11" x14ac:dyDescent="0.35">
      <c r="A1288" s="45" t="str">
        <f>'Budget Source'!B1288</f>
        <v>76</v>
      </c>
      <c r="B1288" s="45" t="str">
        <f>'Budget Source'!C1288</f>
        <v>4</v>
      </c>
      <c r="C1288" s="45" t="str">
        <f>'Budget Source'!D1288</f>
        <v>4515</v>
      </c>
      <c r="D1288" s="45" t="str">
        <f>'Budget Source'!E1288</f>
        <v>3101</v>
      </c>
      <c r="E1288" s="45" t="str">
        <f t="shared" si="84"/>
        <v/>
      </c>
      <c r="F1288" s="2" t="str">
        <f>'Budget Source'!F1288</f>
        <v>76</v>
      </c>
      <c r="G1288" s="45" t="str">
        <f>IF('Budget Source'!G1288="Y",'Budget Source'!F1288&amp;'Budget Source'!C1288&amp;'Budget Source'!D1288,'Budget Source'!B1288&amp;'Budget Source'!C1288&amp;'Budget Source'!D1288)</f>
        <v>7644515</v>
      </c>
      <c r="H1288" s="45" t="str">
        <f t="shared" si="85"/>
        <v>76445153101</v>
      </c>
      <c r="I1288" s="47">
        <f>'Budget Source'!I1288</f>
        <v>0</v>
      </c>
      <c r="J1288" s="2">
        <f>'Budget Source'!H1288</f>
        <v>0</v>
      </c>
      <c r="K1288" s="2" t="str">
        <f t="shared" si="86"/>
        <v>Y</v>
      </c>
    </row>
    <row r="1289" spans="1:11" x14ac:dyDescent="0.35">
      <c r="A1289" s="45" t="str">
        <f>'Budget Source'!B1289</f>
        <v>76</v>
      </c>
      <c r="B1289" s="45" t="str">
        <f>'Budget Source'!C1289</f>
        <v>4</v>
      </c>
      <c r="C1289" s="45" t="str">
        <f>'Budget Source'!D1289</f>
        <v>4515</v>
      </c>
      <c r="D1289" s="45" t="str">
        <f>'Budget Source'!E1289</f>
        <v>3300</v>
      </c>
      <c r="E1289" s="45" t="str">
        <f t="shared" si="84"/>
        <v/>
      </c>
      <c r="F1289" s="2" t="str">
        <f>'Budget Source'!F1289</f>
        <v>76</v>
      </c>
      <c r="G1289" s="45" t="str">
        <f>IF('Budget Source'!G1289="Y",'Budget Source'!F1289&amp;'Budget Source'!C1289&amp;'Budget Source'!D1289,'Budget Source'!B1289&amp;'Budget Source'!C1289&amp;'Budget Source'!D1289)</f>
        <v>7644515</v>
      </c>
      <c r="H1289" s="45" t="str">
        <f t="shared" si="85"/>
        <v>76445153300</v>
      </c>
      <c r="I1289" s="47">
        <f>'Budget Source'!I1289</f>
        <v>0.38190000000000002</v>
      </c>
      <c r="J1289" s="2">
        <f>'Budget Source'!H1289</f>
        <v>2642139</v>
      </c>
      <c r="K1289" s="2" t="str">
        <f t="shared" si="86"/>
        <v>Y</v>
      </c>
    </row>
    <row r="1290" spans="1:11" x14ac:dyDescent="0.35">
      <c r="A1290" s="45" t="str">
        <f>'Budget Source'!B1290</f>
        <v>76</v>
      </c>
      <c r="B1290" s="45" t="str">
        <f>'Budget Source'!C1290</f>
        <v>4</v>
      </c>
      <c r="C1290" s="45" t="str">
        <f>'Budget Source'!D1290</f>
        <v>7605</v>
      </c>
      <c r="D1290" s="45" t="str">
        <f>'Budget Source'!E1290</f>
        <v>0022</v>
      </c>
      <c r="E1290" s="45" t="str">
        <f t="shared" si="84"/>
        <v/>
      </c>
      <c r="F1290" s="2" t="str">
        <f>'Budget Source'!F1290</f>
        <v/>
      </c>
      <c r="G1290" s="45" t="str">
        <f>IF('Budget Source'!G1290="Y",'Budget Source'!F1290&amp;'Budget Source'!C1290&amp;'Budget Source'!D1290,'Budget Source'!B1290&amp;'Budget Source'!C1290&amp;'Budget Source'!D1290)</f>
        <v>7647605</v>
      </c>
      <c r="H1290" s="45" t="str">
        <f t="shared" si="85"/>
        <v>76476050022</v>
      </c>
      <c r="I1290" s="47">
        <f>'Budget Source'!I1290</f>
        <v>0</v>
      </c>
      <c r="J1290" s="2">
        <f>'Budget Source'!H1290</f>
        <v>0</v>
      </c>
      <c r="K1290" s="2" t="str">
        <f t="shared" si="86"/>
        <v/>
      </c>
    </row>
    <row r="1291" spans="1:11" x14ac:dyDescent="0.35">
      <c r="A1291" s="45" t="str">
        <f>'Budget Source'!B1291</f>
        <v>76</v>
      </c>
      <c r="B1291" s="45" t="str">
        <f>'Budget Source'!C1291</f>
        <v>4</v>
      </c>
      <c r="C1291" s="45" t="str">
        <f>'Budget Source'!D1291</f>
        <v>7605</v>
      </c>
      <c r="D1291" s="45" t="str">
        <f>'Budget Source'!E1291</f>
        <v>0061</v>
      </c>
      <c r="E1291" s="45" t="str">
        <f t="shared" si="84"/>
        <v/>
      </c>
      <c r="F1291" s="2" t="str">
        <f>'Budget Source'!F1291</f>
        <v/>
      </c>
      <c r="G1291" s="45" t="str">
        <f>IF('Budget Source'!G1291="Y",'Budget Source'!F1291&amp;'Budget Source'!C1291&amp;'Budget Source'!D1291,'Budget Source'!B1291&amp;'Budget Source'!C1291&amp;'Budget Source'!D1291)</f>
        <v>7647605</v>
      </c>
      <c r="H1291" s="45" t="str">
        <f t="shared" si="85"/>
        <v>76476050061</v>
      </c>
      <c r="I1291" s="47">
        <f>'Budget Source'!I1291</f>
        <v>0</v>
      </c>
      <c r="J1291" s="2">
        <f>'Budget Source'!H1291</f>
        <v>0</v>
      </c>
      <c r="K1291" s="2" t="str">
        <f t="shared" si="86"/>
        <v/>
      </c>
    </row>
    <row r="1292" spans="1:11" x14ac:dyDescent="0.35">
      <c r="A1292" s="45" t="str">
        <f>'Budget Source'!B1292</f>
        <v>76</v>
      </c>
      <c r="B1292" s="45" t="str">
        <f>'Budget Source'!C1292</f>
        <v>4</v>
      </c>
      <c r="C1292" s="45" t="str">
        <f>'Budget Source'!D1292</f>
        <v>7605</v>
      </c>
      <c r="D1292" s="45" t="str">
        <f>'Budget Source'!E1292</f>
        <v>0180</v>
      </c>
      <c r="E1292" s="45" t="str">
        <f t="shared" si="84"/>
        <v>8</v>
      </c>
      <c r="F1292" s="2" t="str">
        <f>'Budget Source'!F1292</f>
        <v/>
      </c>
      <c r="G1292" s="45" t="str">
        <f>IF('Budget Source'!G1292="Y",'Budget Source'!F1292&amp;'Budget Source'!C1292&amp;'Budget Source'!D1292,'Budget Source'!B1292&amp;'Budget Source'!C1292&amp;'Budget Source'!D1292)</f>
        <v>7647605</v>
      </c>
      <c r="H1292" s="45" t="str">
        <f t="shared" si="85"/>
        <v>76476050180</v>
      </c>
      <c r="I1292" s="47">
        <f>'Budget Source'!I1292</f>
        <v>0.29859999999999998</v>
      </c>
      <c r="J1292" s="2">
        <f>'Budget Source'!H1292</f>
        <v>4667478</v>
      </c>
      <c r="K1292" s="2" t="str">
        <f t="shared" si="86"/>
        <v/>
      </c>
    </row>
    <row r="1293" spans="1:11" x14ac:dyDescent="0.35">
      <c r="A1293" s="45" t="str">
        <f>'Budget Source'!B1293</f>
        <v>76</v>
      </c>
      <c r="B1293" s="45" t="str">
        <f>'Budget Source'!C1293</f>
        <v>4</v>
      </c>
      <c r="C1293" s="45" t="str">
        <f>'Budget Source'!D1293</f>
        <v>7605</v>
      </c>
      <c r="D1293" s="45" t="str">
        <f>'Budget Source'!E1293</f>
        <v>3101</v>
      </c>
      <c r="E1293" s="45" t="str">
        <f t="shared" si="84"/>
        <v/>
      </c>
      <c r="F1293" s="2" t="str">
        <f>'Budget Source'!F1293</f>
        <v/>
      </c>
      <c r="G1293" s="45" t="str">
        <f>IF('Budget Source'!G1293="Y",'Budget Source'!F1293&amp;'Budget Source'!C1293&amp;'Budget Source'!D1293,'Budget Source'!B1293&amp;'Budget Source'!C1293&amp;'Budget Source'!D1293)</f>
        <v>7647605</v>
      </c>
      <c r="H1293" s="45" t="str">
        <f t="shared" si="85"/>
        <v>76476053101</v>
      </c>
      <c r="I1293" s="47">
        <f>'Budget Source'!I1293</f>
        <v>0</v>
      </c>
      <c r="J1293" s="2">
        <f>'Budget Source'!H1293</f>
        <v>0</v>
      </c>
      <c r="K1293" s="2" t="str">
        <f t="shared" si="86"/>
        <v/>
      </c>
    </row>
    <row r="1294" spans="1:11" x14ac:dyDescent="0.35">
      <c r="A1294" s="45" t="str">
        <f>'Budget Source'!B1294</f>
        <v>76</v>
      </c>
      <c r="B1294" s="45" t="str">
        <f>'Budget Source'!C1294</f>
        <v>4</v>
      </c>
      <c r="C1294" s="45" t="str">
        <f>'Budget Source'!D1294</f>
        <v>7605</v>
      </c>
      <c r="D1294" s="45" t="str">
        <f>'Budget Source'!E1294</f>
        <v>3300</v>
      </c>
      <c r="E1294" s="45" t="str">
        <f t="shared" si="84"/>
        <v/>
      </c>
      <c r="F1294" s="2" t="str">
        <f>'Budget Source'!F1294</f>
        <v/>
      </c>
      <c r="G1294" s="45" t="str">
        <f>IF('Budget Source'!G1294="Y",'Budget Source'!F1294&amp;'Budget Source'!C1294&amp;'Budget Source'!D1294,'Budget Source'!B1294&amp;'Budget Source'!C1294&amp;'Budget Source'!D1294)</f>
        <v>7647605</v>
      </c>
      <c r="H1294" s="45" t="str">
        <f t="shared" si="85"/>
        <v>76476053300</v>
      </c>
      <c r="I1294" s="47">
        <f>'Budget Source'!I1294</f>
        <v>0.24840000000000001</v>
      </c>
      <c r="J1294" s="2">
        <f>'Budget Source'!H1294</f>
        <v>3882791</v>
      </c>
      <c r="K1294" s="2" t="str">
        <f t="shared" si="86"/>
        <v/>
      </c>
    </row>
    <row r="1295" spans="1:11" x14ac:dyDescent="0.35">
      <c r="A1295" s="45" t="str">
        <f>'Budget Source'!B1295</f>
        <v>76</v>
      </c>
      <c r="B1295" s="45" t="str">
        <f>'Budget Source'!C1295</f>
        <v>4</v>
      </c>
      <c r="C1295" s="45" t="str">
        <f>'Budget Source'!D1295</f>
        <v>7610</v>
      </c>
      <c r="D1295" s="45" t="str">
        <f>'Budget Source'!E1295</f>
        <v>0022</v>
      </c>
      <c r="E1295" s="45" t="str">
        <f t="shared" si="84"/>
        <v/>
      </c>
      <c r="F1295" s="2" t="str">
        <f>'Budget Source'!F1295</f>
        <v>76</v>
      </c>
      <c r="G1295" s="45" t="str">
        <f>IF('Budget Source'!G1295="Y",'Budget Source'!F1295&amp;'Budget Source'!C1295&amp;'Budget Source'!D1295,'Budget Source'!B1295&amp;'Budget Source'!C1295&amp;'Budget Source'!D1295)</f>
        <v>7647610</v>
      </c>
      <c r="H1295" s="45" t="str">
        <f t="shared" si="85"/>
        <v>76476100022</v>
      </c>
      <c r="I1295" s="47">
        <f>'Budget Source'!I1295</f>
        <v>0.4032</v>
      </c>
      <c r="J1295" s="2">
        <f>'Budget Source'!H1295</f>
        <v>2023447</v>
      </c>
      <c r="K1295" s="2" t="str">
        <f t="shared" si="86"/>
        <v>Y</v>
      </c>
    </row>
    <row r="1296" spans="1:11" x14ac:dyDescent="0.35">
      <c r="A1296" s="45" t="str">
        <f>'Budget Source'!B1296</f>
        <v>76</v>
      </c>
      <c r="B1296" s="45" t="str">
        <f>'Budget Source'!C1296</f>
        <v>4</v>
      </c>
      <c r="C1296" s="45" t="str">
        <f>'Budget Source'!D1296</f>
        <v>7610</v>
      </c>
      <c r="D1296" s="45" t="str">
        <f>'Budget Source'!E1296</f>
        <v>0061</v>
      </c>
      <c r="E1296" s="45" t="str">
        <f t="shared" si="84"/>
        <v/>
      </c>
      <c r="F1296" s="2" t="str">
        <f>'Budget Source'!F1296</f>
        <v>76</v>
      </c>
      <c r="G1296" s="45" t="str">
        <f>IF('Budget Source'!G1296="Y",'Budget Source'!F1296&amp;'Budget Source'!C1296&amp;'Budget Source'!D1296,'Budget Source'!B1296&amp;'Budget Source'!C1296&amp;'Budget Source'!D1296)</f>
        <v>7647610</v>
      </c>
      <c r="H1296" s="45" t="str">
        <f t="shared" si="85"/>
        <v>76476100061</v>
      </c>
      <c r="I1296" s="47">
        <f>'Budget Source'!I1296</f>
        <v>0</v>
      </c>
      <c r="J1296" s="2">
        <f>'Budget Source'!H1296</f>
        <v>0</v>
      </c>
      <c r="K1296" s="2" t="str">
        <f t="shared" si="86"/>
        <v>Y</v>
      </c>
    </row>
    <row r="1297" spans="1:11" x14ac:dyDescent="0.35">
      <c r="A1297" s="45" t="str">
        <f>'Budget Source'!B1297</f>
        <v>76</v>
      </c>
      <c r="B1297" s="45" t="str">
        <f>'Budget Source'!C1297</f>
        <v>4</v>
      </c>
      <c r="C1297" s="45" t="str">
        <f>'Budget Source'!D1297</f>
        <v>7610</v>
      </c>
      <c r="D1297" s="45" t="str">
        <f>'Budget Source'!E1297</f>
        <v>0180</v>
      </c>
      <c r="E1297" s="45" t="str">
        <f t="shared" si="84"/>
        <v>8</v>
      </c>
      <c r="F1297" s="2" t="str">
        <f>'Budget Source'!F1297</f>
        <v>76</v>
      </c>
      <c r="G1297" s="45" t="str">
        <f>IF('Budget Source'!G1297="Y",'Budget Source'!F1297&amp;'Budget Source'!C1297&amp;'Budget Source'!D1297,'Budget Source'!B1297&amp;'Budget Source'!C1297&amp;'Budget Source'!D1297)</f>
        <v>7647610</v>
      </c>
      <c r="H1297" s="45" t="str">
        <f t="shared" si="85"/>
        <v>76476100180</v>
      </c>
      <c r="I1297" s="47">
        <f>'Budget Source'!I1297</f>
        <v>4.4600000000000001E-2</v>
      </c>
      <c r="J1297" s="2">
        <f>'Budget Source'!H1297</f>
        <v>220769</v>
      </c>
      <c r="K1297" s="2" t="str">
        <f t="shared" si="86"/>
        <v>Y</v>
      </c>
    </row>
    <row r="1298" spans="1:11" x14ac:dyDescent="0.35">
      <c r="A1298" s="45" t="str">
        <f>'Budget Source'!B1298</f>
        <v>76</v>
      </c>
      <c r="B1298" s="45" t="str">
        <f>'Budget Source'!C1298</f>
        <v>4</v>
      </c>
      <c r="C1298" s="45" t="str">
        <f>'Budget Source'!D1298</f>
        <v>7610</v>
      </c>
      <c r="D1298" s="45" t="str">
        <f>'Budget Source'!E1298</f>
        <v>3101</v>
      </c>
      <c r="E1298" s="45" t="str">
        <f t="shared" si="84"/>
        <v/>
      </c>
      <c r="F1298" s="2" t="str">
        <f>'Budget Source'!F1298</f>
        <v>76</v>
      </c>
      <c r="G1298" s="45" t="str">
        <f>IF('Budget Source'!G1298="Y",'Budget Source'!F1298&amp;'Budget Source'!C1298&amp;'Budget Source'!D1298,'Budget Source'!B1298&amp;'Budget Source'!C1298&amp;'Budget Source'!D1298)</f>
        <v>7647610</v>
      </c>
      <c r="H1298" s="45" t="str">
        <f t="shared" si="85"/>
        <v>76476103101</v>
      </c>
      <c r="I1298" s="47">
        <f>'Budget Source'!I1298</f>
        <v>0</v>
      </c>
      <c r="J1298" s="2">
        <f>'Budget Source'!H1298</f>
        <v>0</v>
      </c>
      <c r="K1298" s="2" t="str">
        <f t="shared" si="86"/>
        <v>Y</v>
      </c>
    </row>
    <row r="1299" spans="1:11" x14ac:dyDescent="0.35">
      <c r="A1299" s="45" t="str">
        <f>'Budget Source'!B1299</f>
        <v>76</v>
      </c>
      <c r="B1299" s="45" t="str">
        <f>'Budget Source'!C1299</f>
        <v>4</v>
      </c>
      <c r="C1299" s="45" t="str">
        <f>'Budget Source'!D1299</f>
        <v>7610</v>
      </c>
      <c r="D1299" s="45" t="str">
        <f>'Budget Source'!E1299</f>
        <v>3300</v>
      </c>
      <c r="E1299" s="45" t="str">
        <f t="shared" si="84"/>
        <v/>
      </c>
      <c r="F1299" s="2" t="str">
        <f>'Budget Source'!F1299</f>
        <v>76</v>
      </c>
      <c r="G1299" s="45" t="str">
        <f>IF('Budget Source'!G1299="Y",'Budget Source'!F1299&amp;'Budget Source'!C1299&amp;'Budget Source'!D1299,'Budget Source'!B1299&amp;'Budget Source'!C1299&amp;'Budget Source'!D1299)</f>
        <v>7647610</v>
      </c>
      <c r="H1299" s="45" t="str">
        <f t="shared" ref="H1299:H1362" si="87">G1299&amp;D1299</f>
        <v>76476103300</v>
      </c>
      <c r="I1299" s="47">
        <f>'Budget Source'!I1299</f>
        <v>0.29360000000000003</v>
      </c>
      <c r="J1299" s="2">
        <f>'Budget Source'!H1299</f>
        <v>1453315</v>
      </c>
      <c r="K1299" s="2" t="str">
        <f t="shared" si="86"/>
        <v>Y</v>
      </c>
    </row>
    <row r="1300" spans="1:11" x14ac:dyDescent="0.35">
      <c r="A1300" s="45" t="str">
        <f>'Budget Source'!B1300</f>
        <v>76</v>
      </c>
      <c r="B1300" s="45" t="str">
        <f>'Budget Source'!C1300</f>
        <v>4</v>
      </c>
      <c r="C1300" s="45" t="str">
        <f>'Budget Source'!D1300</f>
        <v>7615</v>
      </c>
      <c r="D1300" s="45" t="str">
        <f>'Budget Source'!E1300</f>
        <v>0061</v>
      </c>
      <c r="E1300" s="45" t="str">
        <f t="shared" si="84"/>
        <v/>
      </c>
      <c r="F1300" s="2" t="str">
        <f>'Budget Source'!F1300</f>
        <v/>
      </c>
      <c r="G1300" s="45" t="str">
        <f>IF('Budget Source'!G1300="Y",'Budget Source'!F1300&amp;'Budget Source'!C1300&amp;'Budget Source'!D1300,'Budget Source'!B1300&amp;'Budget Source'!C1300&amp;'Budget Source'!D1300)</f>
        <v>7647615</v>
      </c>
      <c r="H1300" s="45" t="str">
        <f t="shared" si="87"/>
        <v>76476150061</v>
      </c>
      <c r="I1300" s="47">
        <f>'Budget Source'!I1300</f>
        <v>0</v>
      </c>
      <c r="J1300" s="2">
        <f>'Budget Source'!H1300</f>
        <v>0</v>
      </c>
      <c r="K1300" s="2" t="str">
        <f t="shared" si="86"/>
        <v/>
      </c>
    </row>
    <row r="1301" spans="1:11" x14ac:dyDescent="0.35">
      <c r="A1301" s="45" t="str">
        <f>'Budget Source'!B1301</f>
        <v>76</v>
      </c>
      <c r="B1301" s="45" t="str">
        <f>'Budget Source'!C1301</f>
        <v>4</v>
      </c>
      <c r="C1301" s="45" t="str">
        <f>'Budget Source'!D1301</f>
        <v>7615</v>
      </c>
      <c r="D1301" s="45" t="str">
        <f>'Budget Source'!E1301</f>
        <v>0180</v>
      </c>
      <c r="E1301" s="45" t="str">
        <f t="shared" si="84"/>
        <v>8</v>
      </c>
      <c r="F1301" s="2" t="str">
        <f>'Budget Source'!F1301</f>
        <v/>
      </c>
      <c r="G1301" s="45" t="str">
        <f>IF('Budget Source'!G1301="Y",'Budget Source'!F1301&amp;'Budget Source'!C1301&amp;'Budget Source'!D1301,'Budget Source'!B1301&amp;'Budget Source'!C1301&amp;'Budget Source'!D1301)</f>
        <v>7647615</v>
      </c>
      <c r="H1301" s="45" t="str">
        <f t="shared" si="87"/>
        <v>76476150180</v>
      </c>
      <c r="I1301" s="47">
        <f>'Budget Source'!I1301</f>
        <v>0.219</v>
      </c>
      <c r="J1301" s="2">
        <f>'Budget Source'!H1301</f>
        <v>4057751</v>
      </c>
      <c r="K1301" s="2" t="str">
        <f t="shared" si="86"/>
        <v/>
      </c>
    </row>
    <row r="1302" spans="1:11" x14ac:dyDescent="0.35">
      <c r="A1302" s="45" t="str">
        <f>'Budget Source'!B1302</f>
        <v>76</v>
      </c>
      <c r="B1302" s="45" t="str">
        <f>'Budget Source'!C1302</f>
        <v>4</v>
      </c>
      <c r="C1302" s="45" t="str">
        <f>'Budget Source'!D1302</f>
        <v>7615</v>
      </c>
      <c r="D1302" s="45" t="str">
        <f>'Budget Source'!E1302</f>
        <v>0186</v>
      </c>
      <c r="E1302" s="45" t="str">
        <f t="shared" si="84"/>
        <v>8</v>
      </c>
      <c r="F1302" s="2" t="str">
        <f>'Budget Source'!F1302</f>
        <v/>
      </c>
      <c r="G1302" s="45" t="str">
        <f>IF('Budget Source'!G1302="Y",'Budget Source'!F1302&amp;'Budget Source'!C1302&amp;'Budget Source'!D1302,'Budget Source'!B1302&amp;'Budget Source'!C1302&amp;'Budget Source'!D1302)</f>
        <v>7647615</v>
      </c>
      <c r="H1302" s="45" t="str">
        <f t="shared" si="87"/>
        <v>76476150186</v>
      </c>
      <c r="I1302" s="47">
        <f>'Budget Source'!I1302</f>
        <v>0</v>
      </c>
      <c r="J1302" s="2">
        <f>'Budget Source'!H1302</f>
        <v>0</v>
      </c>
      <c r="K1302" s="2" t="str">
        <f t="shared" si="86"/>
        <v/>
      </c>
    </row>
    <row r="1303" spans="1:11" x14ac:dyDescent="0.35">
      <c r="A1303" s="45" t="str">
        <f>'Budget Source'!B1303</f>
        <v>76</v>
      </c>
      <c r="B1303" s="45" t="str">
        <f>'Budget Source'!C1303</f>
        <v>4</v>
      </c>
      <c r="C1303" s="45" t="str">
        <f>'Budget Source'!D1303</f>
        <v>7615</v>
      </c>
      <c r="D1303" s="45" t="str">
        <f>'Budget Source'!E1303</f>
        <v>3101</v>
      </c>
      <c r="E1303" s="45" t="str">
        <f t="shared" si="84"/>
        <v/>
      </c>
      <c r="F1303" s="2" t="str">
        <f>'Budget Source'!F1303</f>
        <v/>
      </c>
      <c r="G1303" s="45" t="str">
        <f>IF('Budget Source'!G1303="Y",'Budget Source'!F1303&amp;'Budget Source'!C1303&amp;'Budget Source'!D1303,'Budget Source'!B1303&amp;'Budget Source'!C1303&amp;'Budget Source'!D1303)</f>
        <v>7647615</v>
      </c>
      <c r="H1303" s="45" t="str">
        <f t="shared" si="87"/>
        <v>76476153101</v>
      </c>
      <c r="I1303" s="47">
        <f>'Budget Source'!I1303</f>
        <v>0</v>
      </c>
      <c r="J1303" s="2">
        <f>'Budget Source'!H1303</f>
        <v>0</v>
      </c>
      <c r="K1303" s="2" t="str">
        <f t="shared" si="86"/>
        <v/>
      </c>
    </row>
    <row r="1304" spans="1:11" x14ac:dyDescent="0.35">
      <c r="A1304" s="45" t="str">
        <f>'Budget Source'!B1304</f>
        <v>76</v>
      </c>
      <c r="B1304" s="45" t="str">
        <f>'Budget Source'!C1304</f>
        <v>4</v>
      </c>
      <c r="C1304" s="45" t="str">
        <f>'Budget Source'!D1304</f>
        <v>7615</v>
      </c>
      <c r="D1304" s="45" t="str">
        <f>'Budget Source'!E1304</f>
        <v>3300</v>
      </c>
      <c r="E1304" s="45" t="str">
        <f t="shared" si="84"/>
        <v/>
      </c>
      <c r="F1304" s="2" t="str">
        <f>'Budget Source'!F1304</f>
        <v/>
      </c>
      <c r="G1304" s="45" t="str">
        <f>IF('Budget Source'!G1304="Y",'Budget Source'!F1304&amp;'Budget Source'!C1304&amp;'Budget Source'!D1304,'Budget Source'!B1304&amp;'Budget Source'!C1304&amp;'Budget Source'!D1304)</f>
        <v>7647615</v>
      </c>
      <c r="H1304" s="45" t="str">
        <f t="shared" si="87"/>
        <v>76476153300</v>
      </c>
      <c r="I1304" s="47">
        <f>'Budget Source'!I1304</f>
        <v>0.34420000000000001</v>
      </c>
      <c r="J1304" s="2">
        <f>'Budget Source'!H1304</f>
        <v>6377525</v>
      </c>
      <c r="K1304" s="2" t="str">
        <f t="shared" si="86"/>
        <v/>
      </c>
    </row>
    <row r="1305" spans="1:11" x14ac:dyDescent="0.35">
      <c r="A1305" s="45" t="str">
        <f>'Budget Source'!B1305</f>
        <v>77</v>
      </c>
      <c r="B1305" s="45" t="str">
        <f>'Budget Source'!C1305</f>
        <v>4</v>
      </c>
      <c r="C1305" s="45" t="str">
        <f>'Budget Source'!D1305</f>
        <v>7645</v>
      </c>
      <c r="D1305" s="45" t="str">
        <f>'Budget Source'!E1305</f>
        <v>0061</v>
      </c>
      <c r="E1305" s="45" t="str">
        <f t="shared" si="84"/>
        <v/>
      </c>
      <c r="F1305" s="2" t="str">
        <f>'Budget Source'!F1305</f>
        <v/>
      </c>
      <c r="G1305" s="45" t="str">
        <f>IF('Budget Source'!G1305="Y",'Budget Source'!F1305&amp;'Budget Source'!C1305&amp;'Budget Source'!D1305,'Budget Source'!B1305&amp;'Budget Source'!C1305&amp;'Budget Source'!D1305)</f>
        <v>7747645</v>
      </c>
      <c r="H1305" s="45" t="str">
        <f t="shared" si="87"/>
        <v>77476450061</v>
      </c>
      <c r="I1305" s="47">
        <f>'Budget Source'!I1305</f>
        <v>0</v>
      </c>
      <c r="J1305" s="2">
        <f>'Budget Source'!H1305</f>
        <v>0</v>
      </c>
      <c r="K1305" s="2" t="str">
        <f t="shared" si="86"/>
        <v/>
      </c>
    </row>
    <row r="1306" spans="1:11" x14ac:dyDescent="0.35">
      <c r="A1306" s="45" t="str">
        <f>'Budget Source'!B1306</f>
        <v>77</v>
      </c>
      <c r="B1306" s="45" t="str">
        <f>'Budget Source'!C1306</f>
        <v>4</v>
      </c>
      <c r="C1306" s="45" t="str">
        <f>'Budget Source'!D1306</f>
        <v>7645</v>
      </c>
      <c r="D1306" s="45" t="str">
        <f>'Budget Source'!E1306</f>
        <v>0180</v>
      </c>
      <c r="E1306" s="45" t="str">
        <f t="shared" si="84"/>
        <v>8</v>
      </c>
      <c r="F1306" s="2" t="str">
        <f>'Budget Source'!F1306</f>
        <v/>
      </c>
      <c r="G1306" s="45" t="str">
        <f>IF('Budget Source'!G1306="Y",'Budget Source'!F1306&amp;'Budget Source'!C1306&amp;'Budget Source'!D1306,'Budget Source'!B1306&amp;'Budget Source'!C1306&amp;'Budget Source'!D1306)</f>
        <v>7747645</v>
      </c>
      <c r="H1306" s="45" t="str">
        <f t="shared" si="87"/>
        <v>77476450180</v>
      </c>
      <c r="I1306" s="47">
        <f>'Budget Source'!I1306</f>
        <v>0.22420000000000001</v>
      </c>
      <c r="J1306" s="2">
        <f>'Budget Source'!H1306</f>
        <v>996009</v>
      </c>
      <c r="K1306" s="2" t="str">
        <f t="shared" si="86"/>
        <v/>
      </c>
    </row>
    <row r="1307" spans="1:11" x14ac:dyDescent="0.35">
      <c r="A1307" s="45" t="str">
        <f>'Budget Source'!B1307</f>
        <v>77</v>
      </c>
      <c r="B1307" s="45" t="str">
        <f>'Budget Source'!C1307</f>
        <v>4</v>
      </c>
      <c r="C1307" s="45" t="str">
        <f>'Budget Source'!D1307</f>
        <v>7645</v>
      </c>
      <c r="D1307" s="45" t="str">
        <f>'Budget Source'!E1307</f>
        <v>0186</v>
      </c>
      <c r="E1307" s="45" t="str">
        <f t="shared" si="84"/>
        <v>8</v>
      </c>
      <c r="F1307" s="2" t="str">
        <f>'Budget Source'!F1307</f>
        <v/>
      </c>
      <c r="G1307" s="45" t="str">
        <f>IF('Budget Source'!G1307="Y",'Budget Source'!F1307&amp;'Budget Source'!C1307&amp;'Budget Source'!D1307,'Budget Source'!B1307&amp;'Budget Source'!C1307&amp;'Budget Source'!D1307)</f>
        <v>7747645</v>
      </c>
      <c r="H1307" s="45" t="str">
        <f t="shared" si="87"/>
        <v>77476450186</v>
      </c>
      <c r="I1307" s="47">
        <f>'Budget Source'!I1307</f>
        <v>7.1199999999999999E-2</v>
      </c>
      <c r="J1307" s="2">
        <f>'Budget Source'!H1307</f>
        <v>316306</v>
      </c>
      <c r="K1307" s="2" t="str">
        <f t="shared" si="86"/>
        <v/>
      </c>
    </row>
    <row r="1308" spans="1:11" x14ac:dyDescent="0.35">
      <c r="A1308" s="45" t="str">
        <f>'Budget Source'!B1308</f>
        <v>77</v>
      </c>
      <c r="B1308" s="45" t="str">
        <f>'Budget Source'!C1308</f>
        <v>4</v>
      </c>
      <c r="C1308" s="45" t="str">
        <f>'Budget Source'!D1308</f>
        <v>7645</v>
      </c>
      <c r="D1308" s="45" t="str">
        <f>'Budget Source'!E1308</f>
        <v>3101</v>
      </c>
      <c r="E1308" s="45" t="str">
        <f t="shared" si="84"/>
        <v/>
      </c>
      <c r="F1308" s="2" t="str">
        <f>'Budget Source'!F1308</f>
        <v/>
      </c>
      <c r="G1308" s="45" t="str">
        <f>IF('Budget Source'!G1308="Y",'Budget Source'!F1308&amp;'Budget Source'!C1308&amp;'Budget Source'!D1308,'Budget Source'!B1308&amp;'Budget Source'!C1308&amp;'Budget Source'!D1308)</f>
        <v>7747645</v>
      </c>
      <c r="H1308" s="45" t="str">
        <f t="shared" si="87"/>
        <v>77476453101</v>
      </c>
      <c r="I1308" s="47">
        <f>'Budget Source'!I1308</f>
        <v>0</v>
      </c>
      <c r="J1308" s="2">
        <f>'Budget Source'!H1308</f>
        <v>0</v>
      </c>
      <c r="K1308" s="2" t="str">
        <f t="shared" si="86"/>
        <v/>
      </c>
    </row>
    <row r="1309" spans="1:11" x14ac:dyDescent="0.35">
      <c r="A1309" s="45" t="str">
        <f>'Budget Source'!B1309</f>
        <v>77</v>
      </c>
      <c r="B1309" s="45" t="str">
        <f>'Budget Source'!C1309</f>
        <v>4</v>
      </c>
      <c r="C1309" s="45" t="str">
        <f>'Budget Source'!D1309</f>
        <v>7645</v>
      </c>
      <c r="D1309" s="45" t="str">
        <f>'Budget Source'!E1309</f>
        <v>3300</v>
      </c>
      <c r="E1309" s="45" t="str">
        <f t="shared" si="84"/>
        <v/>
      </c>
      <c r="F1309" s="2" t="str">
        <f>'Budget Source'!F1309</f>
        <v/>
      </c>
      <c r="G1309" s="45" t="str">
        <f>IF('Budget Source'!G1309="Y",'Budget Source'!F1309&amp;'Budget Source'!C1309&amp;'Budget Source'!D1309,'Budget Source'!B1309&amp;'Budget Source'!C1309&amp;'Budget Source'!D1309)</f>
        <v>7747645</v>
      </c>
      <c r="H1309" s="45" t="str">
        <f t="shared" si="87"/>
        <v>77476453300</v>
      </c>
      <c r="I1309" s="47">
        <f>'Budget Source'!I1309</f>
        <v>0.58709999999999996</v>
      </c>
      <c r="J1309" s="2">
        <f>'Budget Source'!H1309</f>
        <v>2608192</v>
      </c>
      <c r="K1309" s="2" t="str">
        <f t="shared" si="86"/>
        <v/>
      </c>
    </row>
    <row r="1310" spans="1:11" x14ac:dyDescent="0.35">
      <c r="A1310" s="45" t="str">
        <f>'Budget Source'!B1310</f>
        <v>77</v>
      </c>
      <c r="B1310" s="45" t="str">
        <f>'Budget Source'!C1310</f>
        <v>4</v>
      </c>
      <c r="C1310" s="45" t="str">
        <f>'Budget Source'!D1310</f>
        <v>7715</v>
      </c>
      <c r="D1310" s="45" t="str">
        <f>'Budget Source'!E1310</f>
        <v>0061</v>
      </c>
      <c r="E1310" s="45" t="str">
        <f t="shared" si="84"/>
        <v/>
      </c>
      <c r="F1310" s="2" t="str">
        <f>'Budget Source'!F1310</f>
        <v/>
      </c>
      <c r="G1310" s="45" t="str">
        <f>IF('Budget Source'!G1310="Y",'Budget Source'!F1310&amp;'Budget Source'!C1310&amp;'Budget Source'!D1310,'Budget Source'!B1310&amp;'Budget Source'!C1310&amp;'Budget Source'!D1310)</f>
        <v>7747715</v>
      </c>
      <c r="H1310" s="45" t="str">
        <f t="shared" si="87"/>
        <v>77477150061</v>
      </c>
      <c r="I1310" s="47">
        <f>'Budget Source'!I1310</f>
        <v>0</v>
      </c>
      <c r="J1310" s="2">
        <f>'Budget Source'!H1310</f>
        <v>0</v>
      </c>
      <c r="K1310" s="2" t="str">
        <f t="shared" si="86"/>
        <v/>
      </c>
    </row>
    <row r="1311" spans="1:11" x14ac:dyDescent="0.35">
      <c r="A1311" s="45" t="str">
        <f>'Budget Source'!B1311</f>
        <v>77</v>
      </c>
      <c r="B1311" s="45" t="str">
        <f>'Budget Source'!C1311</f>
        <v>4</v>
      </c>
      <c r="C1311" s="45" t="str">
        <f>'Budget Source'!D1311</f>
        <v>7715</v>
      </c>
      <c r="D1311" s="45" t="str">
        <f>'Budget Source'!E1311</f>
        <v>0180</v>
      </c>
      <c r="E1311" s="45" t="str">
        <f t="shared" si="84"/>
        <v>8</v>
      </c>
      <c r="F1311" s="2" t="str">
        <f>'Budget Source'!F1311</f>
        <v/>
      </c>
      <c r="G1311" s="45" t="str">
        <f>IF('Budget Source'!G1311="Y",'Budget Source'!F1311&amp;'Budget Source'!C1311&amp;'Budget Source'!D1311,'Budget Source'!B1311&amp;'Budget Source'!C1311&amp;'Budget Source'!D1311)</f>
        <v>7747715</v>
      </c>
      <c r="H1311" s="45" t="str">
        <f t="shared" si="87"/>
        <v>77477150180</v>
      </c>
      <c r="I1311" s="47">
        <f>'Budget Source'!I1311</f>
        <v>0.39989999999999998</v>
      </c>
      <c r="J1311" s="2">
        <f>'Budget Source'!H1311</f>
        <v>2321481</v>
      </c>
      <c r="K1311" s="2" t="str">
        <f t="shared" si="86"/>
        <v/>
      </c>
    </row>
    <row r="1312" spans="1:11" x14ac:dyDescent="0.35">
      <c r="A1312" s="45" t="str">
        <f>'Budget Source'!B1312</f>
        <v>77</v>
      </c>
      <c r="B1312" s="45" t="str">
        <f>'Budget Source'!C1312</f>
        <v>4</v>
      </c>
      <c r="C1312" s="45" t="str">
        <f>'Budget Source'!D1312</f>
        <v>7715</v>
      </c>
      <c r="D1312" s="45" t="str">
        <f>'Budget Source'!E1312</f>
        <v>3101</v>
      </c>
      <c r="E1312" s="45" t="str">
        <f t="shared" si="84"/>
        <v/>
      </c>
      <c r="F1312" s="2" t="str">
        <f>'Budget Source'!F1312</f>
        <v/>
      </c>
      <c r="G1312" s="45" t="str">
        <f>IF('Budget Source'!G1312="Y",'Budget Source'!F1312&amp;'Budget Source'!C1312&amp;'Budget Source'!D1312,'Budget Source'!B1312&amp;'Budget Source'!C1312&amp;'Budget Source'!D1312)</f>
        <v>7747715</v>
      </c>
      <c r="H1312" s="45" t="str">
        <f t="shared" si="87"/>
        <v>77477153101</v>
      </c>
      <c r="I1312" s="47">
        <f>'Budget Source'!I1312</f>
        <v>0</v>
      </c>
      <c r="J1312" s="2">
        <f>'Budget Source'!H1312</f>
        <v>0</v>
      </c>
      <c r="K1312" s="2" t="str">
        <f t="shared" si="86"/>
        <v/>
      </c>
    </row>
    <row r="1313" spans="1:11" x14ac:dyDescent="0.35">
      <c r="A1313" s="45" t="str">
        <f>'Budget Source'!B1313</f>
        <v>77</v>
      </c>
      <c r="B1313" s="45" t="str">
        <f>'Budget Source'!C1313</f>
        <v>4</v>
      </c>
      <c r="C1313" s="45" t="str">
        <f>'Budget Source'!D1313</f>
        <v>7715</v>
      </c>
      <c r="D1313" s="45" t="str">
        <f>'Budget Source'!E1313</f>
        <v>3300</v>
      </c>
      <c r="E1313" s="45" t="str">
        <f t="shared" si="84"/>
        <v/>
      </c>
      <c r="F1313" s="2" t="str">
        <f>'Budget Source'!F1313</f>
        <v/>
      </c>
      <c r="G1313" s="45" t="str">
        <f>IF('Budget Source'!G1313="Y",'Budget Source'!F1313&amp;'Budget Source'!C1313&amp;'Budget Source'!D1313,'Budget Source'!B1313&amp;'Budget Source'!C1313&amp;'Budget Source'!D1313)</f>
        <v>7747715</v>
      </c>
      <c r="H1313" s="45" t="str">
        <f t="shared" si="87"/>
        <v>77477153300</v>
      </c>
      <c r="I1313" s="47">
        <f>'Budget Source'!I1313</f>
        <v>0.94340000000000002</v>
      </c>
      <c r="J1313" s="2">
        <f>'Budget Source'!H1313</f>
        <v>5476582</v>
      </c>
      <c r="K1313" s="2" t="str">
        <f t="shared" si="86"/>
        <v/>
      </c>
    </row>
    <row r="1314" spans="1:11" x14ac:dyDescent="0.35">
      <c r="A1314" s="45" t="str">
        <f>'Budget Source'!B1314</f>
        <v>78</v>
      </c>
      <c r="B1314" s="45" t="str">
        <f>'Budget Source'!C1314</f>
        <v>4</v>
      </c>
      <c r="C1314" s="45" t="str">
        <f>'Budget Source'!D1314</f>
        <v>7775</v>
      </c>
      <c r="D1314" s="45" t="str">
        <f>'Budget Source'!E1314</f>
        <v>0061</v>
      </c>
      <c r="E1314" s="45" t="str">
        <f t="shared" si="84"/>
        <v/>
      </c>
      <c r="F1314" s="2" t="str">
        <f>'Budget Source'!F1314</f>
        <v/>
      </c>
      <c r="G1314" s="45" t="str">
        <f>IF('Budget Source'!G1314="Y",'Budget Source'!F1314&amp;'Budget Source'!C1314&amp;'Budget Source'!D1314,'Budget Source'!B1314&amp;'Budget Source'!C1314&amp;'Budget Source'!D1314)</f>
        <v>7847775</v>
      </c>
      <c r="H1314" s="45" t="str">
        <f t="shared" si="87"/>
        <v>78477750061</v>
      </c>
      <c r="I1314" s="47">
        <f>'Budget Source'!I1314</f>
        <v>0</v>
      </c>
      <c r="J1314" s="2">
        <f>'Budget Source'!H1314</f>
        <v>0</v>
      </c>
      <c r="K1314" s="2" t="str">
        <f t="shared" si="86"/>
        <v/>
      </c>
    </row>
    <row r="1315" spans="1:11" x14ac:dyDescent="0.35">
      <c r="A1315" s="45" t="str">
        <f>'Budget Source'!B1315</f>
        <v>78</v>
      </c>
      <c r="B1315" s="45" t="str">
        <f>'Budget Source'!C1315</f>
        <v>4</v>
      </c>
      <c r="C1315" s="45" t="str">
        <f>'Budget Source'!D1315</f>
        <v>7775</v>
      </c>
      <c r="D1315" s="45" t="str">
        <f>'Budget Source'!E1315</f>
        <v>0180</v>
      </c>
      <c r="E1315" s="45" t="str">
        <f t="shared" si="84"/>
        <v>8</v>
      </c>
      <c r="F1315" s="2" t="str">
        <f>'Budget Source'!F1315</f>
        <v/>
      </c>
      <c r="G1315" s="45" t="str">
        <f>IF('Budget Source'!G1315="Y",'Budget Source'!F1315&amp;'Budget Source'!C1315&amp;'Budget Source'!D1315,'Budget Source'!B1315&amp;'Budget Source'!C1315&amp;'Budget Source'!D1315)</f>
        <v>7847775</v>
      </c>
      <c r="H1315" s="45" t="str">
        <f t="shared" si="87"/>
        <v>78477750180</v>
      </c>
      <c r="I1315" s="47">
        <f>'Budget Source'!I1315</f>
        <v>0</v>
      </c>
      <c r="J1315" s="2">
        <f>'Budget Source'!H1315</f>
        <v>0</v>
      </c>
      <c r="K1315" s="2" t="str">
        <f t="shared" si="86"/>
        <v/>
      </c>
    </row>
    <row r="1316" spans="1:11" x14ac:dyDescent="0.35">
      <c r="A1316" s="45" t="str">
        <f>'Budget Source'!B1316</f>
        <v>78</v>
      </c>
      <c r="B1316" s="45" t="str">
        <f>'Budget Source'!C1316</f>
        <v>4</v>
      </c>
      <c r="C1316" s="45" t="str">
        <f>'Budget Source'!D1316</f>
        <v>7775</v>
      </c>
      <c r="D1316" s="45" t="str">
        <f>'Budget Source'!E1316</f>
        <v>3101</v>
      </c>
      <c r="E1316" s="45" t="str">
        <f t="shared" si="84"/>
        <v/>
      </c>
      <c r="F1316" s="2" t="str">
        <f>'Budget Source'!F1316</f>
        <v/>
      </c>
      <c r="G1316" s="45" t="str">
        <f>IF('Budget Source'!G1316="Y",'Budget Source'!F1316&amp;'Budget Source'!C1316&amp;'Budget Source'!D1316,'Budget Source'!B1316&amp;'Budget Source'!C1316&amp;'Budget Source'!D1316)</f>
        <v>7847775</v>
      </c>
      <c r="H1316" s="45" t="str">
        <f t="shared" si="87"/>
        <v>78477753101</v>
      </c>
      <c r="I1316" s="47">
        <f>'Budget Source'!I1316</f>
        <v>0</v>
      </c>
      <c r="J1316" s="2">
        <f>'Budget Source'!H1316</f>
        <v>0</v>
      </c>
      <c r="K1316" s="2" t="str">
        <f t="shared" si="86"/>
        <v/>
      </c>
    </row>
    <row r="1317" spans="1:11" x14ac:dyDescent="0.35">
      <c r="A1317" s="45" t="str">
        <f>'Budget Source'!B1317</f>
        <v>78</v>
      </c>
      <c r="B1317" s="45" t="str">
        <f>'Budget Source'!C1317</f>
        <v>4</v>
      </c>
      <c r="C1317" s="45" t="str">
        <f>'Budget Source'!D1317</f>
        <v>7775</v>
      </c>
      <c r="D1317" s="45" t="str">
        <f>'Budget Source'!E1317</f>
        <v>3300</v>
      </c>
      <c r="E1317" s="45" t="str">
        <f t="shared" si="84"/>
        <v/>
      </c>
      <c r="F1317" s="2" t="str">
        <f>'Budget Source'!F1317</f>
        <v/>
      </c>
      <c r="G1317" s="45" t="str">
        <f>IF('Budget Source'!G1317="Y",'Budget Source'!F1317&amp;'Budget Source'!C1317&amp;'Budget Source'!D1317,'Budget Source'!B1317&amp;'Budget Source'!C1317&amp;'Budget Source'!D1317)</f>
        <v>7847775</v>
      </c>
      <c r="H1317" s="45" t="str">
        <f t="shared" si="87"/>
        <v>78477753300</v>
      </c>
      <c r="I1317" s="47">
        <f>'Budget Source'!I1317</f>
        <v>0.75319999999999998</v>
      </c>
      <c r="J1317" s="2">
        <f>'Budget Source'!H1317</f>
        <v>3977742</v>
      </c>
      <c r="K1317" s="2" t="str">
        <f t="shared" si="86"/>
        <v/>
      </c>
    </row>
    <row r="1318" spans="1:11" x14ac:dyDescent="0.35">
      <c r="A1318" s="45" t="str">
        <f>'Budget Source'!B1318</f>
        <v>79</v>
      </c>
      <c r="B1318" s="45" t="str">
        <f>'Budget Source'!C1318</f>
        <v>4</v>
      </c>
      <c r="C1318" s="45" t="str">
        <f>'Budget Source'!D1318</f>
        <v>0395</v>
      </c>
      <c r="D1318" s="45" t="str">
        <f>'Budget Source'!E1318</f>
        <v>0022</v>
      </c>
      <c r="E1318" s="45" t="str">
        <f t="shared" si="84"/>
        <v/>
      </c>
      <c r="F1318" s="2" t="str">
        <f>'Budget Source'!F1318</f>
        <v>04</v>
      </c>
      <c r="G1318" s="45" t="str">
        <f>IF('Budget Source'!G1318="Y",'Budget Source'!F1318&amp;'Budget Source'!C1318&amp;'Budget Source'!D1318,'Budget Source'!B1318&amp;'Budget Source'!C1318&amp;'Budget Source'!D1318)</f>
        <v>0440395</v>
      </c>
      <c r="H1318" s="45" t="str">
        <f t="shared" si="87"/>
        <v>04403950022</v>
      </c>
      <c r="I1318" s="47">
        <f>'Budget Source'!I1318</f>
        <v>0.29110000000000003</v>
      </c>
      <c r="J1318" s="2">
        <f>'Budget Source'!H1318</f>
        <v>638361</v>
      </c>
      <c r="K1318" s="2" t="str">
        <f t="shared" si="86"/>
        <v/>
      </c>
    </row>
    <row r="1319" spans="1:11" x14ac:dyDescent="0.35">
      <c r="A1319" s="45" t="str">
        <f>'Budget Source'!B1319</f>
        <v>79</v>
      </c>
      <c r="B1319" s="45" t="str">
        <f>'Budget Source'!C1319</f>
        <v>4</v>
      </c>
      <c r="C1319" s="45" t="str">
        <f>'Budget Source'!D1319</f>
        <v>0395</v>
      </c>
      <c r="D1319" s="45" t="str">
        <f>'Budget Source'!E1319</f>
        <v>0061</v>
      </c>
      <c r="E1319" s="45" t="str">
        <f t="shared" si="84"/>
        <v/>
      </c>
      <c r="F1319" s="2" t="str">
        <f>'Budget Source'!F1319</f>
        <v>04</v>
      </c>
      <c r="G1319" s="45" t="str">
        <f>IF('Budget Source'!G1319="Y",'Budget Source'!F1319&amp;'Budget Source'!C1319&amp;'Budget Source'!D1319,'Budget Source'!B1319&amp;'Budget Source'!C1319&amp;'Budget Source'!D1319)</f>
        <v>0440395</v>
      </c>
      <c r="H1319" s="45" t="str">
        <f t="shared" si="87"/>
        <v>04403950061</v>
      </c>
      <c r="I1319" s="47">
        <f>'Budget Source'!I1319</f>
        <v>0</v>
      </c>
      <c r="J1319" s="2">
        <f>'Budget Source'!H1319</f>
        <v>0</v>
      </c>
      <c r="K1319" s="2" t="str">
        <f t="shared" si="86"/>
        <v/>
      </c>
    </row>
    <row r="1320" spans="1:11" x14ac:dyDescent="0.35">
      <c r="A1320" s="45" t="str">
        <f>'Budget Source'!B1320</f>
        <v>79</v>
      </c>
      <c r="B1320" s="45" t="str">
        <f>'Budget Source'!C1320</f>
        <v>4</v>
      </c>
      <c r="C1320" s="45" t="str">
        <f>'Budget Source'!D1320</f>
        <v>0395</v>
      </c>
      <c r="D1320" s="45" t="str">
        <f>'Budget Source'!E1320</f>
        <v>0180</v>
      </c>
      <c r="E1320" s="45" t="str">
        <f t="shared" si="84"/>
        <v>8</v>
      </c>
      <c r="F1320" s="2" t="str">
        <f>'Budget Source'!F1320</f>
        <v>04</v>
      </c>
      <c r="G1320" s="45" t="str">
        <f>IF('Budget Source'!G1320="Y",'Budget Source'!F1320&amp;'Budget Source'!C1320&amp;'Budget Source'!D1320,'Budget Source'!B1320&amp;'Budget Source'!C1320&amp;'Budget Source'!D1320)</f>
        <v>0440395</v>
      </c>
      <c r="H1320" s="45" t="str">
        <f t="shared" si="87"/>
        <v>04403950180</v>
      </c>
      <c r="I1320" s="47">
        <f>'Budget Source'!I1320</f>
        <v>0.18809999999999999</v>
      </c>
      <c r="J1320" s="2">
        <f>'Budget Source'!H1320</f>
        <v>412490</v>
      </c>
      <c r="K1320" s="2" t="str">
        <f t="shared" si="86"/>
        <v/>
      </c>
    </row>
    <row r="1321" spans="1:11" x14ac:dyDescent="0.35">
      <c r="A1321" s="45" t="str">
        <f>'Budget Source'!B1321</f>
        <v>79</v>
      </c>
      <c r="B1321" s="45" t="str">
        <f>'Budget Source'!C1321</f>
        <v>4</v>
      </c>
      <c r="C1321" s="45" t="str">
        <f>'Budget Source'!D1321</f>
        <v>0395</v>
      </c>
      <c r="D1321" s="45" t="str">
        <f>'Budget Source'!E1321</f>
        <v>3101</v>
      </c>
      <c r="E1321" s="45" t="str">
        <f t="shared" si="84"/>
        <v/>
      </c>
      <c r="F1321" s="2" t="str">
        <f>'Budget Source'!F1321</f>
        <v>04</v>
      </c>
      <c r="G1321" s="45" t="str">
        <f>IF('Budget Source'!G1321="Y",'Budget Source'!F1321&amp;'Budget Source'!C1321&amp;'Budget Source'!D1321,'Budget Source'!B1321&amp;'Budget Source'!C1321&amp;'Budget Source'!D1321)</f>
        <v>0440395</v>
      </c>
      <c r="H1321" s="45" t="str">
        <f t="shared" si="87"/>
        <v>04403953101</v>
      </c>
      <c r="I1321" s="47">
        <f>'Budget Source'!I1321</f>
        <v>0</v>
      </c>
      <c r="J1321" s="2">
        <f>'Budget Source'!H1321</f>
        <v>0</v>
      </c>
      <c r="K1321" s="2" t="str">
        <f t="shared" si="86"/>
        <v/>
      </c>
    </row>
    <row r="1322" spans="1:11" x14ac:dyDescent="0.35">
      <c r="A1322" s="45" t="str">
        <f>'Budget Source'!B1322</f>
        <v>79</v>
      </c>
      <c r="B1322" s="45" t="str">
        <f>'Budget Source'!C1322</f>
        <v>4</v>
      </c>
      <c r="C1322" s="45" t="str">
        <f>'Budget Source'!D1322</f>
        <v>0395</v>
      </c>
      <c r="D1322" s="45" t="str">
        <f>'Budget Source'!E1322</f>
        <v>3300</v>
      </c>
      <c r="E1322" s="45" t="str">
        <f t="shared" si="84"/>
        <v/>
      </c>
      <c r="F1322" s="2" t="str">
        <f>'Budget Source'!F1322</f>
        <v>04</v>
      </c>
      <c r="G1322" s="45" t="str">
        <f>IF('Budget Source'!G1322="Y",'Budget Source'!F1322&amp;'Budget Source'!C1322&amp;'Budget Source'!D1322,'Budget Source'!B1322&amp;'Budget Source'!C1322&amp;'Budget Source'!D1322)</f>
        <v>0440395</v>
      </c>
      <c r="H1322" s="45" t="str">
        <f t="shared" si="87"/>
        <v>04403953300</v>
      </c>
      <c r="I1322" s="47">
        <f>'Budget Source'!I1322</f>
        <v>0.43309999999999998</v>
      </c>
      <c r="J1322" s="2">
        <f>'Budget Source'!H1322</f>
        <v>949757</v>
      </c>
      <c r="K1322" s="2" t="str">
        <f t="shared" si="86"/>
        <v/>
      </c>
    </row>
    <row r="1323" spans="1:11" x14ac:dyDescent="0.35">
      <c r="A1323" s="45" t="str">
        <f>'Budget Source'!B1323</f>
        <v>79</v>
      </c>
      <c r="B1323" s="45" t="str">
        <f>'Budget Source'!C1323</f>
        <v>4</v>
      </c>
      <c r="C1323" s="45" t="str">
        <f>'Budget Source'!D1323</f>
        <v>7855</v>
      </c>
      <c r="D1323" s="45" t="str">
        <f>'Budget Source'!E1323</f>
        <v>0180</v>
      </c>
      <c r="E1323" s="45" t="str">
        <f t="shared" si="84"/>
        <v>8</v>
      </c>
      <c r="F1323" s="2" t="str">
        <f>'Budget Source'!F1323</f>
        <v/>
      </c>
      <c r="G1323" s="45" t="str">
        <f>IF('Budget Source'!G1323="Y",'Budget Source'!F1323&amp;'Budget Source'!C1323&amp;'Budget Source'!D1323,'Budget Source'!B1323&amp;'Budget Source'!C1323&amp;'Budget Source'!D1323)</f>
        <v>7947855</v>
      </c>
      <c r="H1323" s="45" t="str">
        <f t="shared" si="87"/>
        <v>79478550180</v>
      </c>
      <c r="I1323" s="47">
        <f>'Budget Source'!I1323</f>
        <v>0.32919999999999999</v>
      </c>
      <c r="J1323" s="2">
        <f>'Budget Source'!H1323</f>
        <v>9652536</v>
      </c>
      <c r="K1323" s="2" t="str">
        <f t="shared" si="86"/>
        <v/>
      </c>
    </row>
    <row r="1324" spans="1:11" x14ac:dyDescent="0.35">
      <c r="A1324" s="45" t="str">
        <f>'Budget Source'!B1324</f>
        <v>79</v>
      </c>
      <c r="B1324" s="45" t="str">
        <f>'Budget Source'!C1324</f>
        <v>4</v>
      </c>
      <c r="C1324" s="45" t="str">
        <f>'Budget Source'!D1324</f>
        <v>7855</v>
      </c>
      <c r="D1324" s="45" t="str">
        <f>'Budget Source'!E1324</f>
        <v>3101</v>
      </c>
      <c r="E1324" s="45" t="str">
        <f t="shared" si="84"/>
        <v/>
      </c>
      <c r="F1324" s="2" t="str">
        <f>'Budget Source'!F1324</f>
        <v/>
      </c>
      <c r="G1324" s="45" t="str">
        <f>IF('Budget Source'!G1324="Y",'Budget Source'!F1324&amp;'Budget Source'!C1324&amp;'Budget Source'!D1324,'Budget Source'!B1324&amp;'Budget Source'!C1324&amp;'Budget Source'!D1324)</f>
        <v>7947855</v>
      </c>
      <c r="H1324" s="45" t="str">
        <f t="shared" si="87"/>
        <v>79478553101</v>
      </c>
      <c r="I1324" s="47">
        <f>'Budget Source'!I1324</f>
        <v>0</v>
      </c>
      <c r="J1324" s="2">
        <f>'Budget Source'!H1324</f>
        <v>0</v>
      </c>
      <c r="K1324" s="2" t="str">
        <f t="shared" si="86"/>
        <v/>
      </c>
    </row>
    <row r="1325" spans="1:11" x14ac:dyDescent="0.35">
      <c r="A1325" s="45" t="str">
        <f>'Budget Source'!B1325</f>
        <v>79</v>
      </c>
      <c r="B1325" s="45" t="str">
        <f>'Budget Source'!C1325</f>
        <v>4</v>
      </c>
      <c r="C1325" s="45" t="str">
        <f>'Budget Source'!D1325</f>
        <v>7855</v>
      </c>
      <c r="D1325" s="45" t="str">
        <f>'Budget Source'!E1325</f>
        <v>3300</v>
      </c>
      <c r="E1325" s="45" t="str">
        <f t="shared" si="84"/>
        <v/>
      </c>
      <c r="F1325" s="2" t="str">
        <f>'Budget Source'!F1325</f>
        <v/>
      </c>
      <c r="G1325" s="45" t="str">
        <f>IF('Budget Source'!G1325="Y",'Budget Source'!F1325&amp;'Budget Source'!C1325&amp;'Budget Source'!D1325,'Budget Source'!B1325&amp;'Budget Source'!C1325&amp;'Budget Source'!D1325)</f>
        <v>7947855</v>
      </c>
      <c r="H1325" s="45" t="str">
        <f t="shared" si="87"/>
        <v>79478553300</v>
      </c>
      <c r="I1325" s="47">
        <f>'Budget Source'!I1325</f>
        <v>0.48249999999999998</v>
      </c>
      <c r="J1325" s="2">
        <f>'Budget Source'!H1325</f>
        <v>14147475</v>
      </c>
      <c r="K1325" s="2" t="str">
        <f t="shared" si="86"/>
        <v/>
      </c>
    </row>
    <row r="1326" spans="1:11" x14ac:dyDescent="0.35">
      <c r="A1326" s="45" t="str">
        <f>'Budget Source'!B1326</f>
        <v>79</v>
      </c>
      <c r="B1326" s="45" t="str">
        <f>'Budget Source'!C1326</f>
        <v>4</v>
      </c>
      <c r="C1326" s="45" t="str">
        <f>'Budget Source'!D1326</f>
        <v>7865</v>
      </c>
      <c r="D1326" s="45" t="str">
        <f>'Budget Source'!E1326</f>
        <v>0061</v>
      </c>
      <c r="E1326" s="45" t="str">
        <f t="shared" si="84"/>
        <v/>
      </c>
      <c r="F1326" s="2" t="str">
        <f>'Budget Source'!F1326</f>
        <v/>
      </c>
      <c r="G1326" s="45" t="str">
        <f>IF('Budget Source'!G1326="Y",'Budget Source'!F1326&amp;'Budget Source'!C1326&amp;'Budget Source'!D1326,'Budget Source'!B1326&amp;'Budget Source'!C1326&amp;'Budget Source'!D1326)</f>
        <v>7947865</v>
      </c>
      <c r="H1326" s="45" t="str">
        <f t="shared" si="87"/>
        <v>79478650061</v>
      </c>
      <c r="I1326" s="47">
        <f>'Budget Source'!I1326</f>
        <v>0</v>
      </c>
      <c r="J1326" s="2">
        <f>'Budget Source'!H1326</f>
        <v>0</v>
      </c>
      <c r="K1326" s="2" t="str">
        <f t="shared" si="86"/>
        <v/>
      </c>
    </row>
    <row r="1327" spans="1:11" x14ac:dyDescent="0.35">
      <c r="A1327" s="45" t="str">
        <f>'Budget Source'!B1327</f>
        <v>79</v>
      </c>
      <c r="B1327" s="45" t="str">
        <f>'Budget Source'!C1327</f>
        <v>4</v>
      </c>
      <c r="C1327" s="45" t="str">
        <f>'Budget Source'!D1327</f>
        <v>7865</v>
      </c>
      <c r="D1327" s="45" t="str">
        <f>'Budget Source'!E1327</f>
        <v>0180</v>
      </c>
      <c r="E1327" s="45" t="str">
        <f t="shared" si="84"/>
        <v>8</v>
      </c>
      <c r="F1327" s="2" t="str">
        <f>'Budget Source'!F1327</f>
        <v/>
      </c>
      <c r="G1327" s="45" t="str">
        <f>IF('Budget Source'!G1327="Y",'Budget Source'!F1327&amp;'Budget Source'!C1327&amp;'Budget Source'!D1327,'Budget Source'!B1327&amp;'Budget Source'!C1327&amp;'Budget Source'!D1327)</f>
        <v>7947865</v>
      </c>
      <c r="H1327" s="45" t="str">
        <f t="shared" si="87"/>
        <v>79478650180</v>
      </c>
      <c r="I1327" s="47">
        <f>'Budget Source'!I1327</f>
        <v>0.4778</v>
      </c>
      <c r="J1327" s="2">
        <f>'Budget Source'!H1327</f>
        <v>29819950</v>
      </c>
      <c r="K1327" s="2" t="str">
        <f t="shared" si="86"/>
        <v/>
      </c>
    </row>
    <row r="1328" spans="1:11" x14ac:dyDescent="0.35">
      <c r="A1328" s="45" t="str">
        <f>'Budget Source'!B1328</f>
        <v>79</v>
      </c>
      <c r="B1328" s="45" t="str">
        <f>'Budget Source'!C1328</f>
        <v>4</v>
      </c>
      <c r="C1328" s="45" t="str">
        <f>'Budget Source'!D1328</f>
        <v>7865</v>
      </c>
      <c r="D1328" s="45" t="str">
        <f>'Budget Source'!E1328</f>
        <v>3101</v>
      </c>
      <c r="E1328" s="45" t="str">
        <f t="shared" si="84"/>
        <v/>
      </c>
      <c r="F1328" s="2" t="str">
        <f>'Budget Source'!F1328</f>
        <v/>
      </c>
      <c r="G1328" s="45" t="str">
        <f>IF('Budget Source'!G1328="Y",'Budget Source'!F1328&amp;'Budget Source'!C1328&amp;'Budget Source'!D1328,'Budget Source'!B1328&amp;'Budget Source'!C1328&amp;'Budget Source'!D1328)</f>
        <v>7947865</v>
      </c>
      <c r="H1328" s="45" t="str">
        <f t="shared" si="87"/>
        <v>79478653101</v>
      </c>
      <c r="I1328" s="47">
        <f>'Budget Source'!I1328</f>
        <v>0</v>
      </c>
      <c r="J1328" s="2">
        <f>'Budget Source'!H1328</f>
        <v>0</v>
      </c>
      <c r="K1328" s="2" t="str">
        <f t="shared" si="86"/>
        <v/>
      </c>
    </row>
    <row r="1329" spans="1:11" x14ac:dyDescent="0.35">
      <c r="A1329" s="45" t="str">
        <f>'Budget Source'!B1329</f>
        <v>79</v>
      </c>
      <c r="B1329" s="45" t="str">
        <f>'Budget Source'!C1329</f>
        <v>4</v>
      </c>
      <c r="C1329" s="45" t="str">
        <f>'Budget Source'!D1329</f>
        <v>7865</v>
      </c>
      <c r="D1329" s="45" t="str">
        <f>'Budget Source'!E1329</f>
        <v>3300</v>
      </c>
      <c r="E1329" s="45" t="str">
        <f t="shared" si="84"/>
        <v/>
      </c>
      <c r="F1329" s="2" t="str">
        <f>'Budget Source'!F1329</f>
        <v/>
      </c>
      <c r="G1329" s="45" t="str">
        <f>IF('Budget Source'!G1329="Y",'Budget Source'!F1329&amp;'Budget Source'!C1329&amp;'Budget Source'!D1329,'Budget Source'!B1329&amp;'Budget Source'!C1329&amp;'Budget Source'!D1329)</f>
        <v>7947865</v>
      </c>
      <c r="H1329" s="45" t="str">
        <f t="shared" si="87"/>
        <v>79478653300</v>
      </c>
      <c r="I1329" s="47">
        <f>'Budget Source'!I1329</f>
        <v>0.41959999999999997</v>
      </c>
      <c r="J1329" s="2">
        <f>'Budget Source'!H1329</f>
        <v>26187633</v>
      </c>
      <c r="K1329" s="2" t="str">
        <f t="shared" si="86"/>
        <v/>
      </c>
    </row>
    <row r="1330" spans="1:11" x14ac:dyDescent="0.35">
      <c r="A1330" s="45" t="str">
        <f>'Budget Source'!B1330</f>
        <v>79</v>
      </c>
      <c r="B1330" s="45" t="str">
        <f>'Budget Source'!C1330</f>
        <v>4</v>
      </c>
      <c r="C1330" s="45" t="str">
        <f>'Budget Source'!D1330</f>
        <v>7875</v>
      </c>
      <c r="D1330" s="45" t="str">
        <f>'Budget Source'!E1330</f>
        <v>0022</v>
      </c>
      <c r="E1330" s="45" t="str">
        <f t="shared" si="84"/>
        <v/>
      </c>
      <c r="F1330" s="2" t="str">
        <f>'Budget Source'!F1330</f>
        <v/>
      </c>
      <c r="G1330" s="45" t="str">
        <f>IF('Budget Source'!G1330="Y",'Budget Source'!F1330&amp;'Budget Source'!C1330&amp;'Budget Source'!D1330,'Budget Source'!B1330&amp;'Budget Source'!C1330&amp;'Budget Source'!D1330)</f>
        <v>7947875</v>
      </c>
      <c r="H1330" s="45" t="str">
        <f t="shared" si="87"/>
        <v>79478750022</v>
      </c>
      <c r="I1330" s="47">
        <f>'Budget Source'!I1330</f>
        <v>0.37</v>
      </c>
      <c r="J1330" s="2">
        <f>'Budget Source'!H1330</f>
        <v>7988537</v>
      </c>
      <c r="K1330" s="2" t="str">
        <f t="shared" si="86"/>
        <v/>
      </c>
    </row>
    <row r="1331" spans="1:11" x14ac:dyDescent="0.35">
      <c r="A1331" s="45" t="str">
        <f>'Budget Source'!B1331</f>
        <v>79</v>
      </c>
      <c r="B1331" s="45" t="str">
        <f>'Budget Source'!C1331</f>
        <v>4</v>
      </c>
      <c r="C1331" s="45" t="str">
        <f>'Budget Source'!D1331</f>
        <v>7875</v>
      </c>
      <c r="D1331" s="45" t="str">
        <f>'Budget Source'!E1331</f>
        <v>0061</v>
      </c>
      <c r="E1331" s="45" t="str">
        <f t="shared" si="84"/>
        <v/>
      </c>
      <c r="F1331" s="2" t="str">
        <f>'Budget Source'!F1331</f>
        <v/>
      </c>
      <c r="G1331" s="45" t="str">
        <f>IF('Budget Source'!G1331="Y",'Budget Source'!F1331&amp;'Budget Source'!C1331&amp;'Budget Source'!D1331,'Budget Source'!B1331&amp;'Budget Source'!C1331&amp;'Budget Source'!D1331)</f>
        <v>7947875</v>
      </c>
      <c r="H1331" s="45" t="str">
        <f t="shared" si="87"/>
        <v>79478750061</v>
      </c>
      <c r="I1331" s="47">
        <f>'Budget Source'!I1331</f>
        <v>0</v>
      </c>
      <c r="J1331" s="2">
        <f>'Budget Source'!H1331</f>
        <v>0</v>
      </c>
      <c r="K1331" s="2" t="str">
        <f t="shared" si="86"/>
        <v/>
      </c>
    </row>
    <row r="1332" spans="1:11" x14ac:dyDescent="0.35">
      <c r="A1332" s="45" t="str">
        <f>'Budget Source'!B1332</f>
        <v>79</v>
      </c>
      <c r="B1332" s="45" t="str">
        <f>'Budget Source'!C1332</f>
        <v>4</v>
      </c>
      <c r="C1332" s="45" t="str">
        <f>'Budget Source'!D1332</f>
        <v>7875</v>
      </c>
      <c r="D1332" s="45" t="str">
        <f>'Budget Source'!E1332</f>
        <v>0180</v>
      </c>
      <c r="E1332" s="45" t="str">
        <f t="shared" si="84"/>
        <v>8</v>
      </c>
      <c r="F1332" s="2" t="str">
        <f>'Budget Source'!F1332</f>
        <v/>
      </c>
      <c r="G1332" s="45" t="str">
        <f>IF('Budget Source'!G1332="Y",'Budget Source'!F1332&amp;'Budget Source'!C1332&amp;'Budget Source'!D1332,'Budget Source'!B1332&amp;'Budget Source'!C1332&amp;'Budget Source'!D1332)</f>
        <v>7947875</v>
      </c>
      <c r="H1332" s="45" t="str">
        <f t="shared" si="87"/>
        <v>79478750180</v>
      </c>
      <c r="I1332" s="47">
        <f>'Budget Source'!I1332</f>
        <v>0.4909</v>
      </c>
      <c r="J1332" s="2">
        <f>'Budget Source'!H1332</f>
        <v>6199020</v>
      </c>
      <c r="K1332" s="2" t="str">
        <f t="shared" si="86"/>
        <v/>
      </c>
    </row>
    <row r="1333" spans="1:11" x14ac:dyDescent="0.35">
      <c r="A1333" s="45" t="str">
        <f>'Budget Source'!B1333</f>
        <v>79</v>
      </c>
      <c r="B1333" s="45" t="str">
        <f>'Budget Source'!C1333</f>
        <v>4</v>
      </c>
      <c r="C1333" s="45" t="str">
        <f>'Budget Source'!D1333</f>
        <v>7875</v>
      </c>
      <c r="D1333" s="45" t="str">
        <f>'Budget Source'!E1333</f>
        <v>3101</v>
      </c>
      <c r="E1333" s="45" t="str">
        <f t="shared" si="84"/>
        <v/>
      </c>
      <c r="F1333" s="2" t="str">
        <f>'Budget Source'!F1333</f>
        <v/>
      </c>
      <c r="G1333" s="45" t="str">
        <f>IF('Budget Source'!G1333="Y",'Budget Source'!F1333&amp;'Budget Source'!C1333&amp;'Budget Source'!D1333,'Budget Source'!B1333&amp;'Budget Source'!C1333&amp;'Budget Source'!D1333)</f>
        <v>7947875</v>
      </c>
      <c r="H1333" s="45" t="str">
        <f t="shared" si="87"/>
        <v>79478753101</v>
      </c>
      <c r="I1333" s="47">
        <f>'Budget Source'!I1333</f>
        <v>0</v>
      </c>
      <c r="J1333" s="2">
        <f>'Budget Source'!H1333</f>
        <v>0</v>
      </c>
      <c r="K1333" s="2" t="str">
        <f t="shared" si="86"/>
        <v/>
      </c>
    </row>
    <row r="1334" spans="1:11" x14ac:dyDescent="0.35">
      <c r="A1334" s="45" t="str">
        <f>'Budget Source'!B1334</f>
        <v>79</v>
      </c>
      <c r="B1334" s="45" t="str">
        <f>'Budget Source'!C1334</f>
        <v>4</v>
      </c>
      <c r="C1334" s="45" t="str">
        <f>'Budget Source'!D1334</f>
        <v>7875</v>
      </c>
      <c r="D1334" s="45" t="str">
        <f>'Budget Source'!E1334</f>
        <v>3300</v>
      </c>
      <c r="E1334" s="45" t="str">
        <f t="shared" si="84"/>
        <v/>
      </c>
      <c r="F1334" s="2" t="str">
        <f>'Budget Source'!F1334</f>
        <v/>
      </c>
      <c r="G1334" s="45" t="str">
        <f>IF('Budget Source'!G1334="Y",'Budget Source'!F1334&amp;'Budget Source'!C1334&amp;'Budget Source'!D1334,'Budget Source'!B1334&amp;'Budget Source'!C1334&amp;'Budget Source'!D1334)</f>
        <v>7947875</v>
      </c>
      <c r="H1334" s="45" t="str">
        <f t="shared" si="87"/>
        <v>79478753300</v>
      </c>
      <c r="I1334" s="47">
        <f>'Budget Source'!I1334</f>
        <v>0.33479999999999999</v>
      </c>
      <c r="J1334" s="2">
        <f>'Budget Source'!H1334</f>
        <v>4227810</v>
      </c>
      <c r="K1334" s="2" t="str">
        <f t="shared" si="86"/>
        <v/>
      </c>
    </row>
    <row r="1335" spans="1:11" x14ac:dyDescent="0.35">
      <c r="A1335" s="45" t="str">
        <f>'Budget Source'!B1335</f>
        <v>80</v>
      </c>
      <c r="B1335" s="45" t="str">
        <f>'Budget Source'!C1335</f>
        <v>4</v>
      </c>
      <c r="C1335" s="45" t="str">
        <f>'Budget Source'!D1335</f>
        <v>7935</v>
      </c>
      <c r="D1335" s="45" t="str">
        <f>'Budget Source'!E1335</f>
        <v>0180</v>
      </c>
      <c r="E1335" s="45" t="str">
        <f t="shared" si="84"/>
        <v>8</v>
      </c>
      <c r="F1335" s="2" t="str">
        <f>'Budget Source'!F1335</f>
        <v/>
      </c>
      <c r="G1335" s="45" t="str">
        <f>IF('Budget Source'!G1335="Y",'Budget Source'!F1335&amp;'Budget Source'!C1335&amp;'Budget Source'!D1335,'Budget Source'!B1335&amp;'Budget Source'!C1335&amp;'Budget Source'!D1335)</f>
        <v>8047935</v>
      </c>
      <c r="H1335" s="45" t="str">
        <f t="shared" si="87"/>
        <v>80479350180</v>
      </c>
      <c r="I1335" s="47">
        <f>'Budget Source'!I1335</f>
        <v>0.33800000000000002</v>
      </c>
      <c r="J1335" s="2">
        <f>'Budget Source'!H1335</f>
        <v>1413367</v>
      </c>
      <c r="K1335" s="2" t="str">
        <f t="shared" si="86"/>
        <v/>
      </c>
    </row>
    <row r="1336" spans="1:11" x14ac:dyDescent="0.35">
      <c r="A1336" s="45" t="str">
        <f>'Budget Source'!B1336</f>
        <v>80</v>
      </c>
      <c r="B1336" s="45" t="str">
        <f>'Budget Source'!C1336</f>
        <v>4</v>
      </c>
      <c r="C1336" s="45" t="str">
        <f>'Budget Source'!D1336</f>
        <v>7935</v>
      </c>
      <c r="D1336" s="45" t="str">
        <f>'Budget Source'!E1336</f>
        <v>3101</v>
      </c>
      <c r="E1336" s="45" t="str">
        <f t="shared" si="84"/>
        <v/>
      </c>
      <c r="F1336" s="2" t="str">
        <f>'Budget Source'!F1336</f>
        <v/>
      </c>
      <c r="G1336" s="45" t="str">
        <f>IF('Budget Source'!G1336="Y",'Budget Source'!F1336&amp;'Budget Source'!C1336&amp;'Budget Source'!D1336,'Budget Source'!B1336&amp;'Budget Source'!C1336&amp;'Budget Source'!D1336)</f>
        <v>8047935</v>
      </c>
      <c r="H1336" s="45" t="str">
        <f t="shared" si="87"/>
        <v>80479353101</v>
      </c>
      <c r="I1336" s="47">
        <f>'Budget Source'!I1336</f>
        <v>0</v>
      </c>
      <c r="J1336" s="2">
        <f>'Budget Source'!H1336</f>
        <v>0</v>
      </c>
      <c r="K1336" s="2" t="str">
        <f t="shared" si="86"/>
        <v/>
      </c>
    </row>
    <row r="1337" spans="1:11" x14ac:dyDescent="0.35">
      <c r="A1337" s="45" t="str">
        <f>'Budget Source'!B1337</f>
        <v>80</v>
      </c>
      <c r="B1337" s="45" t="str">
        <f>'Budget Source'!C1337</f>
        <v>4</v>
      </c>
      <c r="C1337" s="45" t="str">
        <f>'Budget Source'!D1337</f>
        <v>7935</v>
      </c>
      <c r="D1337" s="45" t="str">
        <f>'Budget Source'!E1337</f>
        <v>3300</v>
      </c>
      <c r="E1337" s="45" t="str">
        <f t="shared" si="84"/>
        <v/>
      </c>
      <c r="F1337" s="2" t="str">
        <f>'Budget Source'!F1337</f>
        <v/>
      </c>
      <c r="G1337" s="45" t="str">
        <f>IF('Budget Source'!G1337="Y",'Budget Source'!F1337&amp;'Budget Source'!C1337&amp;'Budget Source'!D1337,'Budget Source'!B1337&amp;'Budget Source'!C1337&amp;'Budget Source'!D1337)</f>
        <v>8047935</v>
      </c>
      <c r="H1337" s="45" t="str">
        <f t="shared" si="87"/>
        <v>80479353300</v>
      </c>
      <c r="I1337" s="47">
        <f>'Budget Source'!I1337</f>
        <v>0.4672</v>
      </c>
      <c r="J1337" s="2">
        <f>'Budget Source'!H1337</f>
        <v>1953625</v>
      </c>
      <c r="K1337" s="2" t="str">
        <f t="shared" si="86"/>
        <v/>
      </c>
    </row>
    <row r="1338" spans="1:11" x14ac:dyDescent="0.35">
      <c r="A1338" s="45" t="str">
        <f>'Budget Source'!B1338</f>
        <v>80</v>
      </c>
      <c r="B1338" s="45" t="str">
        <f>'Budget Source'!C1338</f>
        <v>4</v>
      </c>
      <c r="C1338" s="45" t="str">
        <f>'Budget Source'!D1338</f>
        <v>7945</v>
      </c>
      <c r="D1338" s="45" t="str">
        <f>'Budget Source'!E1338</f>
        <v>0061</v>
      </c>
      <c r="E1338" s="45" t="str">
        <f t="shared" si="84"/>
        <v/>
      </c>
      <c r="F1338" s="2" t="str">
        <f>'Budget Source'!F1338</f>
        <v/>
      </c>
      <c r="G1338" s="45" t="str">
        <f>IF('Budget Source'!G1338="Y",'Budget Source'!F1338&amp;'Budget Source'!C1338&amp;'Budget Source'!D1338,'Budget Source'!B1338&amp;'Budget Source'!C1338&amp;'Budget Source'!D1338)</f>
        <v>8047945</v>
      </c>
      <c r="H1338" s="45" t="str">
        <f t="shared" si="87"/>
        <v>80479450061</v>
      </c>
      <c r="I1338" s="47">
        <f>'Budget Source'!I1338</f>
        <v>0</v>
      </c>
      <c r="J1338" s="2">
        <f>'Budget Source'!H1338</f>
        <v>0</v>
      </c>
      <c r="K1338" s="2" t="str">
        <f t="shared" si="86"/>
        <v/>
      </c>
    </row>
    <row r="1339" spans="1:11" x14ac:dyDescent="0.35">
      <c r="A1339" s="45" t="str">
        <f>'Budget Source'!B1339</f>
        <v>80</v>
      </c>
      <c r="B1339" s="45" t="str">
        <f>'Budget Source'!C1339</f>
        <v>4</v>
      </c>
      <c r="C1339" s="45" t="str">
        <f>'Budget Source'!D1339</f>
        <v>7945</v>
      </c>
      <c r="D1339" s="45" t="str">
        <f>'Budget Source'!E1339</f>
        <v>0180</v>
      </c>
      <c r="E1339" s="45" t="str">
        <f t="shared" si="84"/>
        <v>8</v>
      </c>
      <c r="F1339" s="2" t="str">
        <f>'Budget Source'!F1339</f>
        <v/>
      </c>
      <c r="G1339" s="45" t="str">
        <f>IF('Budget Source'!G1339="Y",'Budget Source'!F1339&amp;'Budget Source'!C1339&amp;'Budget Source'!D1339,'Budget Source'!B1339&amp;'Budget Source'!C1339&amp;'Budget Source'!D1339)</f>
        <v>8047945</v>
      </c>
      <c r="H1339" s="45" t="str">
        <f t="shared" si="87"/>
        <v>80479450180</v>
      </c>
      <c r="I1339" s="47">
        <f>'Budget Source'!I1339</f>
        <v>0.41770000000000002</v>
      </c>
      <c r="J1339" s="2">
        <f>'Budget Source'!H1339</f>
        <v>3286288</v>
      </c>
      <c r="K1339" s="2" t="str">
        <f t="shared" si="86"/>
        <v/>
      </c>
    </row>
    <row r="1340" spans="1:11" x14ac:dyDescent="0.35">
      <c r="A1340" s="45" t="str">
        <f>'Budget Source'!B1340</f>
        <v>80</v>
      </c>
      <c r="B1340" s="45" t="str">
        <f>'Budget Source'!C1340</f>
        <v>4</v>
      </c>
      <c r="C1340" s="45" t="str">
        <f>'Budget Source'!D1340</f>
        <v>7945</v>
      </c>
      <c r="D1340" s="45" t="str">
        <f>'Budget Source'!E1340</f>
        <v>3101</v>
      </c>
      <c r="E1340" s="45" t="str">
        <f t="shared" si="84"/>
        <v/>
      </c>
      <c r="F1340" s="2" t="str">
        <f>'Budget Source'!F1340</f>
        <v/>
      </c>
      <c r="G1340" s="45" t="str">
        <f>IF('Budget Source'!G1340="Y",'Budget Source'!F1340&amp;'Budget Source'!C1340&amp;'Budget Source'!D1340,'Budget Source'!B1340&amp;'Budget Source'!C1340&amp;'Budget Source'!D1340)</f>
        <v>8047945</v>
      </c>
      <c r="H1340" s="45" t="str">
        <f t="shared" si="87"/>
        <v>80479453101</v>
      </c>
      <c r="I1340" s="47">
        <f>'Budget Source'!I1340</f>
        <v>0</v>
      </c>
      <c r="J1340" s="2">
        <f>'Budget Source'!H1340</f>
        <v>0</v>
      </c>
      <c r="K1340" s="2" t="str">
        <f t="shared" si="86"/>
        <v/>
      </c>
    </row>
    <row r="1341" spans="1:11" x14ac:dyDescent="0.35">
      <c r="A1341" s="45" t="str">
        <f>'Budget Source'!B1341</f>
        <v>80</v>
      </c>
      <c r="B1341" s="45" t="str">
        <f>'Budget Source'!C1341</f>
        <v>4</v>
      </c>
      <c r="C1341" s="45" t="str">
        <f>'Budget Source'!D1341</f>
        <v>7945</v>
      </c>
      <c r="D1341" s="45" t="str">
        <f>'Budget Source'!E1341</f>
        <v>3300</v>
      </c>
      <c r="E1341" s="45" t="str">
        <f t="shared" si="84"/>
        <v/>
      </c>
      <c r="F1341" s="2" t="str">
        <f>'Budget Source'!F1341</f>
        <v/>
      </c>
      <c r="G1341" s="45" t="str">
        <f>IF('Budget Source'!G1341="Y",'Budget Source'!F1341&amp;'Budget Source'!C1341&amp;'Budget Source'!D1341,'Budget Source'!B1341&amp;'Budget Source'!C1341&amp;'Budget Source'!D1341)</f>
        <v>8047945</v>
      </c>
      <c r="H1341" s="45" t="str">
        <f t="shared" si="87"/>
        <v>80479453300</v>
      </c>
      <c r="I1341" s="47">
        <f>'Budget Source'!I1341</f>
        <v>0.49159999999999998</v>
      </c>
      <c r="J1341" s="2">
        <f>'Budget Source'!H1341</f>
        <v>3867702</v>
      </c>
      <c r="K1341" s="2" t="str">
        <f t="shared" si="86"/>
        <v/>
      </c>
    </row>
    <row r="1342" spans="1:11" x14ac:dyDescent="0.35">
      <c r="A1342" s="45" t="str">
        <f>'Budget Source'!B1342</f>
        <v>81</v>
      </c>
      <c r="B1342" s="45" t="str">
        <f>'Budget Source'!C1342</f>
        <v>4</v>
      </c>
      <c r="C1342" s="45" t="str">
        <f>'Budget Source'!D1342</f>
        <v>7950</v>
      </c>
      <c r="D1342" s="45" t="str">
        <f>'Budget Source'!E1342</f>
        <v>0061</v>
      </c>
      <c r="E1342" s="45" t="str">
        <f t="shared" si="84"/>
        <v/>
      </c>
      <c r="F1342" s="2" t="str">
        <f>'Budget Source'!F1342</f>
        <v>81</v>
      </c>
      <c r="G1342" s="45" t="str">
        <f>IF('Budget Source'!G1342="Y",'Budget Source'!F1342&amp;'Budget Source'!C1342&amp;'Budget Source'!D1342,'Budget Source'!B1342&amp;'Budget Source'!C1342&amp;'Budget Source'!D1342)</f>
        <v>8147950</v>
      </c>
      <c r="H1342" s="45" t="str">
        <f t="shared" si="87"/>
        <v>81479500061</v>
      </c>
      <c r="I1342" s="47">
        <f>'Budget Source'!I1342</f>
        <v>0</v>
      </c>
      <c r="J1342" s="2">
        <f>'Budget Source'!H1342</f>
        <v>0</v>
      </c>
      <c r="K1342" s="2" t="str">
        <f t="shared" si="86"/>
        <v>Y</v>
      </c>
    </row>
    <row r="1343" spans="1:11" x14ac:dyDescent="0.35">
      <c r="A1343" s="45" t="str">
        <f>'Budget Source'!B1343</f>
        <v>81</v>
      </c>
      <c r="B1343" s="45" t="str">
        <f>'Budget Source'!C1343</f>
        <v>4</v>
      </c>
      <c r="C1343" s="45" t="str">
        <f>'Budget Source'!D1343</f>
        <v>7950</v>
      </c>
      <c r="D1343" s="45" t="str">
        <f>'Budget Source'!E1343</f>
        <v>0180</v>
      </c>
      <c r="E1343" s="45" t="str">
        <f t="shared" si="84"/>
        <v>8</v>
      </c>
      <c r="F1343" s="2" t="str">
        <f>'Budget Source'!F1343</f>
        <v>81</v>
      </c>
      <c r="G1343" s="45" t="str">
        <f>IF('Budget Source'!G1343="Y",'Budget Source'!F1343&amp;'Budget Source'!C1343&amp;'Budget Source'!D1343,'Budget Source'!B1343&amp;'Budget Source'!C1343&amp;'Budget Source'!D1343)</f>
        <v>8147950</v>
      </c>
      <c r="H1343" s="45" t="str">
        <f t="shared" si="87"/>
        <v>81479500180</v>
      </c>
      <c r="I1343" s="47">
        <f>'Budget Source'!I1343</f>
        <v>0.31269999999999998</v>
      </c>
      <c r="J1343" s="2">
        <f>'Budget Source'!H1343</f>
        <v>1319751</v>
      </c>
      <c r="K1343" s="2" t="str">
        <f t="shared" si="86"/>
        <v>Y</v>
      </c>
    </row>
    <row r="1344" spans="1:11" x14ac:dyDescent="0.35">
      <c r="A1344" s="45" t="str">
        <f>'Budget Source'!B1344</f>
        <v>81</v>
      </c>
      <c r="B1344" s="45" t="str">
        <f>'Budget Source'!C1344</f>
        <v>4</v>
      </c>
      <c r="C1344" s="45" t="str">
        <f>'Budget Source'!D1344</f>
        <v>7950</v>
      </c>
      <c r="D1344" s="45" t="str">
        <f>'Budget Source'!E1344</f>
        <v>0186</v>
      </c>
      <c r="E1344" s="45" t="str">
        <f t="shared" si="84"/>
        <v>8</v>
      </c>
      <c r="F1344" s="2" t="str">
        <f>'Budget Source'!F1344</f>
        <v>81</v>
      </c>
      <c r="G1344" s="45" t="str">
        <f>IF('Budget Source'!G1344="Y",'Budget Source'!F1344&amp;'Budget Source'!C1344&amp;'Budget Source'!D1344,'Budget Source'!B1344&amp;'Budget Source'!C1344&amp;'Budget Source'!D1344)</f>
        <v>8147950</v>
      </c>
      <c r="H1344" s="45" t="str">
        <f t="shared" si="87"/>
        <v>81479500186</v>
      </c>
      <c r="I1344" s="47">
        <f>'Budget Source'!I1344</f>
        <v>2.35E-2</v>
      </c>
      <c r="J1344" s="2">
        <f>'Budget Source'!H1344</f>
        <v>99182</v>
      </c>
      <c r="K1344" s="2" t="str">
        <f t="shared" si="86"/>
        <v>Y</v>
      </c>
    </row>
    <row r="1345" spans="1:11" x14ac:dyDescent="0.35">
      <c r="A1345" s="45" t="str">
        <f>'Budget Source'!B1345</f>
        <v>81</v>
      </c>
      <c r="B1345" s="45" t="str">
        <f>'Budget Source'!C1345</f>
        <v>4</v>
      </c>
      <c r="C1345" s="45" t="str">
        <f>'Budget Source'!D1345</f>
        <v>7950</v>
      </c>
      <c r="D1345" s="45" t="str">
        <f>'Budget Source'!E1345</f>
        <v>3101</v>
      </c>
      <c r="E1345" s="45" t="str">
        <f t="shared" si="84"/>
        <v/>
      </c>
      <c r="F1345" s="2" t="str">
        <f>'Budget Source'!F1345</f>
        <v>81</v>
      </c>
      <c r="G1345" s="45" t="str">
        <f>IF('Budget Source'!G1345="Y",'Budget Source'!F1345&amp;'Budget Source'!C1345&amp;'Budget Source'!D1345,'Budget Source'!B1345&amp;'Budget Source'!C1345&amp;'Budget Source'!D1345)</f>
        <v>8147950</v>
      </c>
      <c r="H1345" s="45" t="str">
        <f t="shared" si="87"/>
        <v>81479503101</v>
      </c>
      <c r="I1345" s="47">
        <f>'Budget Source'!I1345</f>
        <v>0</v>
      </c>
      <c r="J1345" s="2">
        <f>'Budget Source'!H1345</f>
        <v>0</v>
      </c>
      <c r="K1345" s="2" t="str">
        <f t="shared" si="86"/>
        <v>Y</v>
      </c>
    </row>
    <row r="1346" spans="1:11" x14ac:dyDescent="0.35">
      <c r="A1346" s="45" t="str">
        <f>'Budget Source'!B1346</f>
        <v>81</v>
      </c>
      <c r="B1346" s="45" t="str">
        <f>'Budget Source'!C1346</f>
        <v>4</v>
      </c>
      <c r="C1346" s="45" t="str">
        <f>'Budget Source'!D1346</f>
        <v>7950</v>
      </c>
      <c r="D1346" s="45" t="str">
        <f>'Budget Source'!E1346</f>
        <v>3300</v>
      </c>
      <c r="E1346" s="45" t="str">
        <f t="shared" si="84"/>
        <v/>
      </c>
      <c r="F1346" s="2" t="str">
        <f>'Budget Source'!F1346</f>
        <v>81</v>
      </c>
      <c r="G1346" s="45" t="str">
        <f>IF('Budget Source'!G1346="Y",'Budget Source'!F1346&amp;'Budget Source'!C1346&amp;'Budget Source'!D1346,'Budget Source'!B1346&amp;'Budget Source'!C1346&amp;'Budget Source'!D1346)</f>
        <v>8147950</v>
      </c>
      <c r="H1346" s="45" t="str">
        <f t="shared" si="87"/>
        <v>81479503300</v>
      </c>
      <c r="I1346" s="47">
        <f>'Budget Source'!I1346</f>
        <v>0.66259999999999997</v>
      </c>
      <c r="J1346" s="2">
        <f>'Budget Source'!H1346</f>
        <v>2796504</v>
      </c>
      <c r="K1346" s="2" t="str">
        <f t="shared" si="86"/>
        <v>Y</v>
      </c>
    </row>
    <row r="1347" spans="1:11" x14ac:dyDescent="0.35">
      <c r="A1347" s="45" t="str">
        <f>'Budget Source'!B1347</f>
        <v>82</v>
      </c>
      <c r="B1347" s="45" t="str">
        <f>'Budget Source'!C1347</f>
        <v>4</v>
      </c>
      <c r="C1347" s="45" t="str">
        <f>'Budget Source'!D1347</f>
        <v>7995</v>
      </c>
      <c r="D1347" s="45" t="str">
        <f>'Budget Source'!E1347</f>
        <v>0061</v>
      </c>
      <c r="E1347" s="45" t="str">
        <f t="shared" ref="E1347:E1410" si="88">IF(OR(D1347="0187",D1347="0287"),"",IF(MID(D1347,3,1)="8","8",""))</f>
        <v/>
      </c>
      <c r="F1347" s="2" t="str">
        <f>'Budget Source'!F1347</f>
        <v/>
      </c>
      <c r="G1347" s="45" t="str">
        <f>IF('Budget Source'!G1347="Y",'Budget Source'!F1347&amp;'Budget Source'!C1347&amp;'Budget Source'!D1347,'Budget Source'!B1347&amp;'Budget Source'!C1347&amp;'Budget Source'!D1347)</f>
        <v>8247995</v>
      </c>
      <c r="H1347" s="45" t="str">
        <f t="shared" si="87"/>
        <v>82479950061</v>
      </c>
      <c r="I1347" s="47">
        <f>'Budget Source'!I1347</f>
        <v>0</v>
      </c>
      <c r="J1347" s="2">
        <f>'Budget Source'!H1347</f>
        <v>0</v>
      </c>
      <c r="K1347" s="2" t="str">
        <f t="shared" ref="K1347:K1410" si="89">IF(F1347="","",IF(F1347=A1347,"Y",""))</f>
        <v/>
      </c>
    </row>
    <row r="1348" spans="1:11" x14ac:dyDescent="0.35">
      <c r="A1348" s="45" t="str">
        <f>'Budget Source'!B1348</f>
        <v>82</v>
      </c>
      <c r="B1348" s="45" t="str">
        <f>'Budget Source'!C1348</f>
        <v>4</v>
      </c>
      <c r="C1348" s="45" t="str">
        <f>'Budget Source'!D1348</f>
        <v>7995</v>
      </c>
      <c r="D1348" s="45" t="str">
        <f>'Budget Source'!E1348</f>
        <v>0180</v>
      </c>
      <c r="E1348" s="45" t="str">
        <f t="shared" si="88"/>
        <v>8</v>
      </c>
      <c r="F1348" s="2" t="str">
        <f>'Budget Source'!F1348</f>
        <v/>
      </c>
      <c r="G1348" s="45" t="str">
        <f>IF('Budget Source'!G1348="Y",'Budget Source'!F1348&amp;'Budget Source'!C1348&amp;'Budget Source'!D1348,'Budget Source'!B1348&amp;'Budget Source'!C1348&amp;'Budget Source'!D1348)</f>
        <v>8247995</v>
      </c>
      <c r="H1348" s="45" t="str">
        <f t="shared" si="87"/>
        <v>82479950180</v>
      </c>
      <c r="I1348" s="47">
        <f>'Budget Source'!I1348</f>
        <v>0.153</v>
      </c>
      <c r="J1348" s="2">
        <f>'Budget Source'!H1348</f>
        <v>13192915</v>
      </c>
      <c r="K1348" s="2" t="str">
        <f t="shared" si="89"/>
        <v/>
      </c>
    </row>
    <row r="1349" spans="1:11" x14ac:dyDescent="0.35">
      <c r="A1349" s="45" t="str">
        <f>'Budget Source'!B1349</f>
        <v>82</v>
      </c>
      <c r="B1349" s="45" t="str">
        <f>'Budget Source'!C1349</f>
        <v>4</v>
      </c>
      <c r="C1349" s="45" t="str">
        <f>'Budget Source'!D1349</f>
        <v>7995</v>
      </c>
      <c r="D1349" s="45" t="str">
        <f>'Budget Source'!E1349</f>
        <v>0187</v>
      </c>
      <c r="E1349" s="45" t="str">
        <f t="shared" si="88"/>
        <v/>
      </c>
      <c r="F1349" s="2" t="str">
        <f>'Budget Source'!F1349</f>
        <v/>
      </c>
      <c r="G1349" s="45" t="str">
        <f>IF('Budget Source'!G1349="Y",'Budget Source'!F1349&amp;'Budget Source'!C1349&amp;'Budget Source'!D1349,'Budget Source'!B1349&amp;'Budget Source'!C1349&amp;'Budget Source'!D1349)</f>
        <v>8247995</v>
      </c>
      <c r="H1349" s="45" t="str">
        <f t="shared" si="87"/>
        <v>82479950187</v>
      </c>
      <c r="I1349" s="47">
        <f>'Budget Source'!I1349</f>
        <v>0.17180000000000001</v>
      </c>
      <c r="J1349" s="2">
        <f>'Budget Source'!H1349</f>
        <v>14814005</v>
      </c>
      <c r="K1349" s="2" t="str">
        <f t="shared" si="89"/>
        <v/>
      </c>
    </row>
    <row r="1350" spans="1:11" x14ac:dyDescent="0.35">
      <c r="A1350" s="45" t="str">
        <f>'Budget Source'!B1350</f>
        <v>82</v>
      </c>
      <c r="B1350" s="45" t="str">
        <f>'Budget Source'!C1350</f>
        <v>4</v>
      </c>
      <c r="C1350" s="45" t="str">
        <f>'Budget Source'!D1350</f>
        <v>7995</v>
      </c>
      <c r="D1350" s="45" t="str">
        <f>'Budget Source'!E1350</f>
        <v>3101</v>
      </c>
      <c r="E1350" s="45" t="str">
        <f t="shared" si="88"/>
        <v/>
      </c>
      <c r="F1350" s="2" t="str">
        <f>'Budget Source'!F1350</f>
        <v/>
      </c>
      <c r="G1350" s="45" t="str">
        <f>IF('Budget Source'!G1350="Y",'Budget Source'!F1350&amp;'Budget Source'!C1350&amp;'Budget Source'!D1350,'Budget Source'!B1350&amp;'Budget Source'!C1350&amp;'Budget Source'!D1350)</f>
        <v>8247995</v>
      </c>
      <c r="H1350" s="45" t="str">
        <f t="shared" si="87"/>
        <v>82479953101</v>
      </c>
      <c r="I1350" s="47">
        <f>'Budget Source'!I1350</f>
        <v>0</v>
      </c>
      <c r="J1350" s="2">
        <f>'Budget Source'!H1350</f>
        <v>0</v>
      </c>
      <c r="K1350" s="2" t="str">
        <f t="shared" si="89"/>
        <v/>
      </c>
    </row>
    <row r="1351" spans="1:11" x14ac:dyDescent="0.35">
      <c r="A1351" s="45" t="str">
        <f>'Budget Source'!B1351</f>
        <v>82</v>
      </c>
      <c r="B1351" s="45" t="str">
        <f>'Budget Source'!C1351</f>
        <v>4</v>
      </c>
      <c r="C1351" s="45" t="str">
        <f>'Budget Source'!D1351</f>
        <v>7995</v>
      </c>
      <c r="D1351" s="45" t="str">
        <f>'Budget Source'!E1351</f>
        <v>3300</v>
      </c>
      <c r="E1351" s="45" t="str">
        <f t="shared" si="88"/>
        <v/>
      </c>
      <c r="F1351" s="2" t="str">
        <f>'Budget Source'!F1351</f>
        <v/>
      </c>
      <c r="G1351" s="45" t="str">
        <f>IF('Budget Source'!G1351="Y",'Budget Source'!F1351&amp;'Budget Source'!C1351&amp;'Budget Source'!D1351,'Budget Source'!B1351&amp;'Budget Source'!C1351&amp;'Budget Source'!D1351)</f>
        <v>8247995</v>
      </c>
      <c r="H1351" s="45" t="str">
        <f t="shared" si="87"/>
        <v>82479953300</v>
      </c>
      <c r="I1351" s="47">
        <f>'Budget Source'!I1351</f>
        <v>0.57369999999999999</v>
      </c>
      <c r="J1351" s="2">
        <f>'Budget Source'!H1351</f>
        <v>49469120</v>
      </c>
      <c r="K1351" s="2" t="str">
        <f t="shared" si="89"/>
        <v/>
      </c>
    </row>
    <row r="1352" spans="1:11" x14ac:dyDescent="0.35">
      <c r="A1352" s="45" t="str">
        <f>'Budget Source'!B1352</f>
        <v>83</v>
      </c>
      <c r="B1352" s="45" t="str">
        <f>'Budget Source'!C1352</f>
        <v>4</v>
      </c>
      <c r="C1352" s="45" t="str">
        <f>'Budget Source'!D1352</f>
        <v>8010</v>
      </c>
      <c r="D1352" s="45" t="str">
        <f>'Budget Source'!E1352</f>
        <v>0061</v>
      </c>
      <c r="E1352" s="45" t="str">
        <f t="shared" si="88"/>
        <v/>
      </c>
      <c r="F1352" s="2" t="str">
        <f>'Budget Source'!F1352</f>
        <v/>
      </c>
      <c r="G1352" s="45" t="str">
        <f>IF('Budget Source'!G1352="Y",'Budget Source'!F1352&amp;'Budget Source'!C1352&amp;'Budget Source'!D1352,'Budget Source'!B1352&amp;'Budget Source'!C1352&amp;'Budget Source'!D1352)</f>
        <v>8348010</v>
      </c>
      <c r="H1352" s="45" t="str">
        <f t="shared" si="87"/>
        <v>83480100061</v>
      </c>
      <c r="I1352" s="47">
        <f>'Budget Source'!I1352</f>
        <v>0</v>
      </c>
      <c r="J1352" s="2">
        <f>'Budget Source'!H1352</f>
        <v>0</v>
      </c>
      <c r="K1352" s="2" t="str">
        <f t="shared" si="89"/>
        <v/>
      </c>
    </row>
    <row r="1353" spans="1:11" x14ac:dyDescent="0.35">
      <c r="A1353" s="45" t="str">
        <f>'Budget Source'!B1353</f>
        <v>83</v>
      </c>
      <c r="B1353" s="45" t="str">
        <f>'Budget Source'!C1353</f>
        <v>4</v>
      </c>
      <c r="C1353" s="45" t="str">
        <f>'Budget Source'!D1353</f>
        <v>8010</v>
      </c>
      <c r="D1353" s="45" t="str">
        <f>'Budget Source'!E1353</f>
        <v>0180</v>
      </c>
      <c r="E1353" s="45" t="str">
        <f t="shared" si="88"/>
        <v>8</v>
      </c>
      <c r="F1353" s="2" t="str">
        <f>'Budget Source'!F1353</f>
        <v/>
      </c>
      <c r="G1353" s="45" t="str">
        <f>IF('Budget Source'!G1353="Y",'Budget Source'!F1353&amp;'Budget Source'!C1353&amp;'Budget Source'!D1353,'Budget Source'!B1353&amp;'Budget Source'!C1353&amp;'Budget Source'!D1353)</f>
        <v>8348010</v>
      </c>
      <c r="H1353" s="45" t="str">
        <f t="shared" si="87"/>
        <v>83480100180</v>
      </c>
      <c r="I1353" s="47">
        <f>'Budget Source'!I1353</f>
        <v>0.2944</v>
      </c>
      <c r="J1353" s="2">
        <f>'Budget Source'!H1353</f>
        <v>1273381</v>
      </c>
      <c r="K1353" s="2" t="str">
        <f t="shared" si="89"/>
        <v/>
      </c>
    </row>
    <row r="1354" spans="1:11" x14ac:dyDescent="0.35">
      <c r="A1354" s="45" t="str">
        <f>'Budget Source'!B1354</f>
        <v>83</v>
      </c>
      <c r="B1354" s="45" t="str">
        <f>'Budget Source'!C1354</f>
        <v>4</v>
      </c>
      <c r="C1354" s="45" t="str">
        <f>'Budget Source'!D1354</f>
        <v>8010</v>
      </c>
      <c r="D1354" s="45" t="str">
        <f>'Budget Source'!E1354</f>
        <v>3101</v>
      </c>
      <c r="E1354" s="45" t="str">
        <f t="shared" si="88"/>
        <v/>
      </c>
      <c r="F1354" s="2" t="str">
        <f>'Budget Source'!F1354</f>
        <v/>
      </c>
      <c r="G1354" s="45" t="str">
        <f>IF('Budget Source'!G1354="Y",'Budget Source'!F1354&amp;'Budget Source'!C1354&amp;'Budget Source'!D1354,'Budget Source'!B1354&amp;'Budget Source'!C1354&amp;'Budget Source'!D1354)</f>
        <v>8348010</v>
      </c>
      <c r="H1354" s="45" t="str">
        <f t="shared" si="87"/>
        <v>83480103101</v>
      </c>
      <c r="I1354" s="47">
        <f>'Budget Source'!I1354</f>
        <v>0</v>
      </c>
      <c r="J1354" s="2">
        <f>'Budget Source'!H1354</f>
        <v>0</v>
      </c>
      <c r="K1354" s="2" t="str">
        <f t="shared" si="89"/>
        <v/>
      </c>
    </row>
    <row r="1355" spans="1:11" x14ac:dyDescent="0.35">
      <c r="A1355" s="45" t="str">
        <f>'Budget Source'!B1355</f>
        <v>83</v>
      </c>
      <c r="B1355" s="45" t="str">
        <f>'Budget Source'!C1355</f>
        <v>4</v>
      </c>
      <c r="C1355" s="45" t="str">
        <f>'Budget Source'!D1355</f>
        <v>8010</v>
      </c>
      <c r="D1355" s="45" t="str">
        <f>'Budget Source'!E1355</f>
        <v>3300</v>
      </c>
      <c r="E1355" s="45" t="str">
        <f t="shared" si="88"/>
        <v/>
      </c>
      <c r="F1355" s="2" t="str">
        <f>'Budget Source'!F1355</f>
        <v/>
      </c>
      <c r="G1355" s="45" t="str">
        <f>IF('Budget Source'!G1355="Y",'Budget Source'!F1355&amp;'Budget Source'!C1355&amp;'Budget Source'!D1355,'Budget Source'!B1355&amp;'Budget Source'!C1355&amp;'Budget Source'!D1355)</f>
        <v>8348010</v>
      </c>
      <c r="H1355" s="45" t="str">
        <f t="shared" si="87"/>
        <v>83480103300</v>
      </c>
      <c r="I1355" s="47">
        <f>'Budget Source'!I1355</f>
        <v>0.50460000000000005</v>
      </c>
      <c r="J1355" s="2">
        <f>'Budget Source'!H1355</f>
        <v>2182567</v>
      </c>
      <c r="K1355" s="2" t="str">
        <f t="shared" si="89"/>
        <v/>
      </c>
    </row>
    <row r="1356" spans="1:11" x14ac:dyDescent="0.35">
      <c r="A1356" s="45" t="str">
        <f>'Budget Source'!B1356</f>
        <v>83</v>
      </c>
      <c r="B1356" s="45" t="str">
        <f>'Budget Source'!C1356</f>
        <v>4</v>
      </c>
      <c r="C1356" s="45" t="str">
        <f>'Budget Source'!D1356</f>
        <v>8020</v>
      </c>
      <c r="D1356" s="45" t="str">
        <f>'Budget Source'!E1356</f>
        <v>0180</v>
      </c>
      <c r="E1356" s="45" t="str">
        <f t="shared" si="88"/>
        <v>8</v>
      </c>
      <c r="F1356" s="2" t="str">
        <f>'Budget Source'!F1356</f>
        <v/>
      </c>
      <c r="G1356" s="45" t="str">
        <f>IF('Budget Source'!G1356="Y",'Budget Source'!F1356&amp;'Budget Source'!C1356&amp;'Budget Source'!D1356,'Budget Source'!B1356&amp;'Budget Source'!C1356&amp;'Budget Source'!D1356)</f>
        <v>8348020</v>
      </c>
      <c r="H1356" s="45" t="str">
        <f t="shared" si="87"/>
        <v>83480200180</v>
      </c>
      <c r="I1356" s="47">
        <f>'Budget Source'!I1356</f>
        <v>0.36890000000000001</v>
      </c>
      <c r="J1356" s="2">
        <f>'Budget Source'!H1356</f>
        <v>1922434</v>
      </c>
      <c r="K1356" s="2" t="str">
        <f t="shared" si="89"/>
        <v/>
      </c>
    </row>
    <row r="1357" spans="1:11" x14ac:dyDescent="0.35">
      <c r="A1357" s="45" t="str">
        <f>'Budget Source'!B1357</f>
        <v>83</v>
      </c>
      <c r="B1357" s="45" t="str">
        <f>'Budget Source'!C1357</f>
        <v>4</v>
      </c>
      <c r="C1357" s="45" t="str">
        <f>'Budget Source'!D1357</f>
        <v>8020</v>
      </c>
      <c r="D1357" s="45" t="str">
        <f>'Budget Source'!E1357</f>
        <v>3101</v>
      </c>
      <c r="E1357" s="45" t="str">
        <f t="shared" si="88"/>
        <v/>
      </c>
      <c r="F1357" s="2" t="str">
        <f>'Budget Source'!F1357</f>
        <v/>
      </c>
      <c r="G1357" s="45" t="str">
        <f>IF('Budget Source'!G1357="Y",'Budget Source'!F1357&amp;'Budget Source'!C1357&amp;'Budget Source'!D1357,'Budget Source'!B1357&amp;'Budget Source'!C1357&amp;'Budget Source'!D1357)</f>
        <v>8348020</v>
      </c>
      <c r="H1357" s="45" t="str">
        <f t="shared" si="87"/>
        <v>83480203101</v>
      </c>
      <c r="I1357" s="47">
        <f>'Budget Source'!I1357</f>
        <v>0</v>
      </c>
      <c r="J1357" s="2">
        <f>'Budget Source'!H1357</f>
        <v>0</v>
      </c>
      <c r="K1357" s="2" t="str">
        <f t="shared" si="89"/>
        <v/>
      </c>
    </row>
    <row r="1358" spans="1:11" x14ac:dyDescent="0.35">
      <c r="A1358" s="45" t="str">
        <f>'Budget Source'!B1358</f>
        <v>83</v>
      </c>
      <c r="B1358" s="45" t="str">
        <f>'Budget Source'!C1358</f>
        <v>4</v>
      </c>
      <c r="C1358" s="45" t="str">
        <f>'Budget Source'!D1358</f>
        <v>8020</v>
      </c>
      <c r="D1358" s="45" t="str">
        <f>'Budget Source'!E1358</f>
        <v>3300</v>
      </c>
      <c r="E1358" s="45" t="str">
        <f t="shared" si="88"/>
        <v/>
      </c>
      <c r="F1358" s="2" t="str">
        <f>'Budget Source'!F1358</f>
        <v/>
      </c>
      <c r="G1358" s="45" t="str">
        <f>IF('Budget Source'!G1358="Y",'Budget Source'!F1358&amp;'Budget Source'!C1358&amp;'Budget Source'!D1358,'Budget Source'!B1358&amp;'Budget Source'!C1358&amp;'Budget Source'!D1358)</f>
        <v>8348020</v>
      </c>
      <c r="H1358" s="45" t="str">
        <f t="shared" si="87"/>
        <v>83480203300</v>
      </c>
      <c r="I1358" s="47">
        <f>'Budget Source'!I1358</f>
        <v>0.745</v>
      </c>
      <c r="J1358" s="2">
        <f>'Budget Source'!H1358</f>
        <v>3882389</v>
      </c>
      <c r="K1358" s="2" t="str">
        <f t="shared" si="89"/>
        <v/>
      </c>
    </row>
    <row r="1359" spans="1:11" x14ac:dyDescent="0.35">
      <c r="A1359" s="45" t="str">
        <f>'Budget Source'!B1359</f>
        <v>84</v>
      </c>
      <c r="B1359" s="45" t="str">
        <f>'Budget Source'!C1359</f>
        <v>4</v>
      </c>
      <c r="C1359" s="45" t="str">
        <f>'Budget Source'!D1359</f>
        <v>8030</v>
      </c>
      <c r="D1359" s="45" t="str">
        <f>'Budget Source'!E1359</f>
        <v>0022</v>
      </c>
      <c r="E1359" s="45" t="str">
        <f t="shared" si="88"/>
        <v/>
      </c>
      <c r="F1359" s="2" t="str">
        <f>'Budget Source'!F1359</f>
        <v/>
      </c>
      <c r="G1359" s="45" t="str">
        <f>IF('Budget Source'!G1359="Y",'Budget Source'!F1359&amp;'Budget Source'!C1359&amp;'Budget Source'!D1359,'Budget Source'!B1359&amp;'Budget Source'!C1359&amp;'Budget Source'!D1359)</f>
        <v>8448030</v>
      </c>
      <c r="H1359" s="45" t="str">
        <f t="shared" si="87"/>
        <v>84480300022</v>
      </c>
      <c r="I1359" s="47">
        <f>'Budget Source'!I1359</f>
        <v>0.16200000000000001</v>
      </c>
      <c r="J1359" s="2">
        <f>'Budget Source'!H1359</f>
        <v>7734603</v>
      </c>
      <c r="K1359" s="2" t="str">
        <f t="shared" si="89"/>
        <v/>
      </c>
    </row>
    <row r="1360" spans="1:11" x14ac:dyDescent="0.35">
      <c r="A1360" s="45" t="str">
        <f>'Budget Source'!B1360</f>
        <v>84</v>
      </c>
      <c r="B1360" s="45" t="str">
        <f>'Budget Source'!C1360</f>
        <v>4</v>
      </c>
      <c r="C1360" s="45" t="str">
        <f>'Budget Source'!D1360</f>
        <v>8030</v>
      </c>
      <c r="D1360" s="45" t="str">
        <f>'Budget Source'!E1360</f>
        <v>0061</v>
      </c>
      <c r="E1360" s="45" t="str">
        <f t="shared" si="88"/>
        <v/>
      </c>
      <c r="F1360" s="2" t="str">
        <f>'Budget Source'!F1360</f>
        <v/>
      </c>
      <c r="G1360" s="45" t="str">
        <f>IF('Budget Source'!G1360="Y",'Budget Source'!F1360&amp;'Budget Source'!C1360&amp;'Budget Source'!D1360,'Budget Source'!B1360&amp;'Budget Source'!C1360&amp;'Budget Source'!D1360)</f>
        <v>8448030</v>
      </c>
      <c r="H1360" s="45" t="str">
        <f t="shared" si="87"/>
        <v>84480300061</v>
      </c>
      <c r="I1360" s="47">
        <f>'Budget Source'!I1360</f>
        <v>0</v>
      </c>
      <c r="J1360" s="2">
        <f>'Budget Source'!H1360</f>
        <v>0</v>
      </c>
      <c r="K1360" s="2" t="str">
        <f t="shared" si="89"/>
        <v/>
      </c>
    </row>
    <row r="1361" spans="1:11" x14ac:dyDescent="0.35">
      <c r="A1361" s="45" t="str">
        <f>'Budget Source'!B1361</f>
        <v>84</v>
      </c>
      <c r="B1361" s="45" t="str">
        <f>'Budget Source'!C1361</f>
        <v>4</v>
      </c>
      <c r="C1361" s="45" t="str">
        <f>'Budget Source'!D1361</f>
        <v>8030</v>
      </c>
      <c r="D1361" s="45" t="str">
        <f>'Budget Source'!E1361</f>
        <v>0180</v>
      </c>
      <c r="E1361" s="45" t="str">
        <f t="shared" si="88"/>
        <v>8</v>
      </c>
      <c r="F1361" s="2" t="str">
        <f>'Budget Source'!F1361</f>
        <v/>
      </c>
      <c r="G1361" s="45" t="str">
        <f>IF('Budget Source'!G1361="Y",'Budget Source'!F1361&amp;'Budget Source'!C1361&amp;'Budget Source'!D1361,'Budget Source'!B1361&amp;'Budget Source'!C1361&amp;'Budget Source'!D1361)</f>
        <v>8448030</v>
      </c>
      <c r="H1361" s="45" t="str">
        <f t="shared" si="87"/>
        <v>84480300180</v>
      </c>
      <c r="I1361" s="47">
        <f>'Budget Source'!I1361</f>
        <v>0.21840000000000001</v>
      </c>
      <c r="J1361" s="2">
        <f>'Budget Source'!H1361</f>
        <v>9798463</v>
      </c>
      <c r="K1361" s="2" t="str">
        <f t="shared" si="89"/>
        <v/>
      </c>
    </row>
    <row r="1362" spans="1:11" x14ac:dyDescent="0.35">
      <c r="A1362" s="45" t="str">
        <f>'Budget Source'!B1362</f>
        <v>84</v>
      </c>
      <c r="B1362" s="45" t="str">
        <f>'Budget Source'!C1362</f>
        <v>4</v>
      </c>
      <c r="C1362" s="45" t="str">
        <f>'Budget Source'!D1362</f>
        <v>8030</v>
      </c>
      <c r="D1362" s="45" t="str">
        <f>'Budget Source'!E1362</f>
        <v>3101</v>
      </c>
      <c r="E1362" s="45" t="str">
        <f t="shared" si="88"/>
        <v/>
      </c>
      <c r="F1362" s="2" t="str">
        <f>'Budget Source'!F1362</f>
        <v/>
      </c>
      <c r="G1362" s="45" t="str">
        <f>IF('Budget Source'!G1362="Y",'Budget Source'!F1362&amp;'Budget Source'!C1362&amp;'Budget Source'!D1362,'Budget Source'!B1362&amp;'Budget Source'!C1362&amp;'Budget Source'!D1362)</f>
        <v>8448030</v>
      </c>
      <c r="H1362" s="45" t="str">
        <f t="shared" si="87"/>
        <v>84480303101</v>
      </c>
      <c r="I1362" s="47">
        <f>'Budget Source'!I1362</f>
        <v>0</v>
      </c>
      <c r="J1362" s="2">
        <f>'Budget Source'!H1362</f>
        <v>0</v>
      </c>
      <c r="K1362" s="2" t="str">
        <f t="shared" si="89"/>
        <v/>
      </c>
    </row>
    <row r="1363" spans="1:11" x14ac:dyDescent="0.35">
      <c r="A1363" s="45" t="str">
        <f>'Budget Source'!B1363</f>
        <v>84</v>
      </c>
      <c r="B1363" s="45" t="str">
        <f>'Budget Source'!C1363</f>
        <v>4</v>
      </c>
      <c r="C1363" s="45" t="str">
        <f>'Budget Source'!D1363</f>
        <v>8030</v>
      </c>
      <c r="D1363" s="45" t="str">
        <f>'Budget Source'!E1363</f>
        <v>3300</v>
      </c>
      <c r="E1363" s="45" t="str">
        <f t="shared" si="88"/>
        <v/>
      </c>
      <c r="F1363" s="2" t="str">
        <f>'Budget Source'!F1363</f>
        <v/>
      </c>
      <c r="G1363" s="45" t="str">
        <f>IF('Budget Source'!G1363="Y",'Budget Source'!F1363&amp;'Budget Source'!C1363&amp;'Budget Source'!D1363,'Budget Source'!B1363&amp;'Budget Source'!C1363&amp;'Budget Source'!D1363)</f>
        <v>8448030</v>
      </c>
      <c r="H1363" s="45" t="str">
        <f t="shared" ref="H1363:H1426" si="90">G1363&amp;D1363</f>
        <v>84480303300</v>
      </c>
      <c r="I1363" s="47">
        <f>'Budget Source'!I1363</f>
        <v>0.59889999999999999</v>
      </c>
      <c r="J1363" s="2">
        <f>'Budget Source'!H1363</f>
        <v>26869503</v>
      </c>
      <c r="K1363" s="2" t="str">
        <f t="shared" si="89"/>
        <v/>
      </c>
    </row>
    <row r="1364" spans="1:11" x14ac:dyDescent="0.35">
      <c r="A1364" s="45" t="str">
        <f>'Budget Source'!B1364</f>
        <v>85</v>
      </c>
      <c r="B1364" s="45" t="str">
        <f>'Budget Source'!C1364</f>
        <v>4</v>
      </c>
      <c r="C1364" s="45" t="str">
        <f>'Budget Source'!D1364</f>
        <v>8045</v>
      </c>
      <c r="D1364" s="45" t="str">
        <f>'Budget Source'!E1364</f>
        <v>0180</v>
      </c>
      <c r="E1364" s="45" t="str">
        <f t="shared" si="88"/>
        <v>8</v>
      </c>
      <c r="F1364" s="2" t="str">
        <f>'Budget Source'!F1364</f>
        <v/>
      </c>
      <c r="G1364" s="45" t="str">
        <f>IF('Budget Source'!G1364="Y",'Budget Source'!F1364&amp;'Budget Source'!C1364&amp;'Budget Source'!D1364,'Budget Source'!B1364&amp;'Budget Source'!C1364&amp;'Budget Source'!D1364)</f>
        <v>8548045</v>
      </c>
      <c r="H1364" s="45" t="str">
        <f t="shared" si="90"/>
        <v>85480450180</v>
      </c>
      <c r="I1364" s="47">
        <f>'Budget Source'!I1364</f>
        <v>0.4531</v>
      </c>
      <c r="J1364" s="2">
        <f>'Budget Source'!H1364</f>
        <v>2331935</v>
      </c>
      <c r="K1364" s="2" t="str">
        <f t="shared" si="89"/>
        <v/>
      </c>
    </row>
    <row r="1365" spans="1:11" x14ac:dyDescent="0.35">
      <c r="A1365" s="45" t="str">
        <f>'Budget Source'!B1365</f>
        <v>85</v>
      </c>
      <c r="B1365" s="45" t="str">
        <f>'Budget Source'!C1365</f>
        <v>4</v>
      </c>
      <c r="C1365" s="45" t="str">
        <f>'Budget Source'!D1365</f>
        <v>8045</v>
      </c>
      <c r="D1365" s="45" t="str">
        <f>'Budget Source'!E1365</f>
        <v>3101</v>
      </c>
      <c r="E1365" s="45" t="str">
        <f t="shared" si="88"/>
        <v/>
      </c>
      <c r="F1365" s="2" t="str">
        <f>'Budget Source'!F1365</f>
        <v/>
      </c>
      <c r="G1365" s="45" t="str">
        <f>IF('Budget Source'!G1365="Y",'Budget Source'!F1365&amp;'Budget Source'!C1365&amp;'Budget Source'!D1365,'Budget Source'!B1365&amp;'Budget Source'!C1365&amp;'Budget Source'!D1365)</f>
        <v>8548045</v>
      </c>
      <c r="H1365" s="45" t="str">
        <f t="shared" si="90"/>
        <v>85480453101</v>
      </c>
      <c r="I1365" s="47">
        <f>'Budget Source'!I1365</f>
        <v>0</v>
      </c>
      <c r="J1365" s="2">
        <f>'Budget Source'!H1365</f>
        <v>0</v>
      </c>
      <c r="K1365" s="2" t="str">
        <f t="shared" si="89"/>
        <v/>
      </c>
    </row>
    <row r="1366" spans="1:11" x14ac:dyDescent="0.35">
      <c r="A1366" s="45" t="str">
        <f>'Budget Source'!B1366</f>
        <v>85</v>
      </c>
      <c r="B1366" s="45" t="str">
        <f>'Budget Source'!C1366</f>
        <v>4</v>
      </c>
      <c r="C1366" s="45" t="str">
        <f>'Budget Source'!D1366</f>
        <v>8045</v>
      </c>
      <c r="D1366" s="45" t="str">
        <f>'Budget Source'!E1366</f>
        <v>3300</v>
      </c>
      <c r="E1366" s="45" t="str">
        <f t="shared" si="88"/>
        <v/>
      </c>
      <c r="F1366" s="2" t="str">
        <f>'Budget Source'!F1366</f>
        <v/>
      </c>
      <c r="G1366" s="45" t="str">
        <f>IF('Budget Source'!G1366="Y",'Budget Source'!F1366&amp;'Budget Source'!C1366&amp;'Budget Source'!D1366,'Budget Source'!B1366&amp;'Budget Source'!C1366&amp;'Budget Source'!D1366)</f>
        <v>8548045</v>
      </c>
      <c r="H1366" s="45" t="str">
        <f t="shared" si="90"/>
        <v>85480453300</v>
      </c>
      <c r="I1366" s="47">
        <f>'Budget Source'!I1366</f>
        <v>0.46789999999999998</v>
      </c>
      <c r="J1366" s="2">
        <f>'Budget Source'!H1366</f>
        <v>2408105</v>
      </c>
      <c r="K1366" s="2" t="str">
        <f t="shared" si="89"/>
        <v/>
      </c>
    </row>
    <row r="1367" spans="1:11" x14ac:dyDescent="0.35">
      <c r="A1367" s="45" t="str">
        <f>'Budget Source'!B1367</f>
        <v>85</v>
      </c>
      <c r="B1367" s="45" t="str">
        <f>'Budget Source'!C1367</f>
        <v>4</v>
      </c>
      <c r="C1367" s="45" t="str">
        <f>'Budget Source'!D1367</f>
        <v>8050</v>
      </c>
      <c r="D1367" s="45" t="str">
        <f>'Budget Source'!E1367</f>
        <v>0061</v>
      </c>
      <c r="E1367" s="45" t="str">
        <f t="shared" si="88"/>
        <v/>
      </c>
      <c r="F1367" s="2" t="str">
        <f>'Budget Source'!F1367</f>
        <v/>
      </c>
      <c r="G1367" s="45" t="str">
        <f>IF('Budget Source'!G1367="Y",'Budget Source'!F1367&amp;'Budget Source'!C1367&amp;'Budget Source'!D1367,'Budget Source'!B1367&amp;'Budget Source'!C1367&amp;'Budget Source'!D1367)</f>
        <v>8548050</v>
      </c>
      <c r="H1367" s="45" t="str">
        <f t="shared" si="90"/>
        <v>85480500061</v>
      </c>
      <c r="I1367" s="47">
        <f>'Budget Source'!I1367</f>
        <v>0</v>
      </c>
      <c r="J1367" s="2">
        <f>'Budget Source'!H1367</f>
        <v>0</v>
      </c>
      <c r="K1367" s="2" t="str">
        <f t="shared" si="89"/>
        <v/>
      </c>
    </row>
    <row r="1368" spans="1:11" x14ac:dyDescent="0.35">
      <c r="A1368" s="45" t="str">
        <f>'Budget Source'!B1368</f>
        <v>85</v>
      </c>
      <c r="B1368" s="45" t="str">
        <f>'Budget Source'!C1368</f>
        <v>4</v>
      </c>
      <c r="C1368" s="45" t="str">
        <f>'Budget Source'!D1368</f>
        <v>8050</v>
      </c>
      <c r="D1368" s="45" t="str">
        <f>'Budget Source'!E1368</f>
        <v>0180</v>
      </c>
      <c r="E1368" s="45" t="str">
        <f t="shared" si="88"/>
        <v>8</v>
      </c>
      <c r="F1368" s="2" t="str">
        <f>'Budget Source'!F1368</f>
        <v/>
      </c>
      <c r="G1368" s="45" t="str">
        <f>IF('Budget Source'!G1368="Y",'Budget Source'!F1368&amp;'Budget Source'!C1368&amp;'Budget Source'!D1368,'Budget Source'!B1368&amp;'Budget Source'!C1368&amp;'Budget Source'!D1368)</f>
        <v>8548050</v>
      </c>
      <c r="H1368" s="45" t="str">
        <f t="shared" si="90"/>
        <v>85480500180</v>
      </c>
      <c r="I1368" s="47">
        <f>'Budget Source'!I1368</f>
        <v>0.58819999999999995</v>
      </c>
      <c r="J1368" s="2">
        <f>'Budget Source'!H1368</f>
        <v>5536151</v>
      </c>
      <c r="K1368" s="2" t="str">
        <f t="shared" si="89"/>
        <v/>
      </c>
    </row>
    <row r="1369" spans="1:11" x14ac:dyDescent="0.35">
      <c r="A1369" s="45" t="str">
        <f>'Budget Source'!B1369</f>
        <v>85</v>
      </c>
      <c r="B1369" s="45" t="str">
        <f>'Budget Source'!C1369</f>
        <v>4</v>
      </c>
      <c r="C1369" s="45" t="str">
        <f>'Budget Source'!D1369</f>
        <v>8050</v>
      </c>
      <c r="D1369" s="45" t="str">
        <f>'Budget Source'!E1369</f>
        <v>3101</v>
      </c>
      <c r="E1369" s="45" t="str">
        <f t="shared" si="88"/>
        <v/>
      </c>
      <c r="F1369" s="2" t="str">
        <f>'Budget Source'!F1369</f>
        <v/>
      </c>
      <c r="G1369" s="45" t="str">
        <f>IF('Budget Source'!G1369="Y",'Budget Source'!F1369&amp;'Budget Source'!C1369&amp;'Budget Source'!D1369,'Budget Source'!B1369&amp;'Budget Source'!C1369&amp;'Budget Source'!D1369)</f>
        <v>8548050</v>
      </c>
      <c r="H1369" s="45" t="str">
        <f t="shared" si="90"/>
        <v>85480503101</v>
      </c>
      <c r="I1369" s="47">
        <f>'Budget Source'!I1369</f>
        <v>0</v>
      </c>
      <c r="J1369" s="2">
        <f>'Budget Source'!H1369</f>
        <v>0</v>
      </c>
      <c r="K1369" s="2" t="str">
        <f t="shared" si="89"/>
        <v/>
      </c>
    </row>
    <row r="1370" spans="1:11" x14ac:dyDescent="0.35">
      <c r="A1370" s="45" t="str">
        <f>'Budget Source'!B1370</f>
        <v>85</v>
      </c>
      <c r="B1370" s="45" t="str">
        <f>'Budget Source'!C1370</f>
        <v>4</v>
      </c>
      <c r="C1370" s="45" t="str">
        <f>'Budget Source'!D1370</f>
        <v>8050</v>
      </c>
      <c r="D1370" s="45" t="str">
        <f>'Budget Source'!E1370</f>
        <v>3300</v>
      </c>
      <c r="E1370" s="45" t="str">
        <f t="shared" si="88"/>
        <v/>
      </c>
      <c r="F1370" s="2" t="str">
        <f>'Budget Source'!F1370</f>
        <v/>
      </c>
      <c r="G1370" s="45" t="str">
        <f>IF('Budget Source'!G1370="Y",'Budget Source'!F1370&amp;'Budget Source'!C1370&amp;'Budget Source'!D1370,'Budget Source'!B1370&amp;'Budget Source'!C1370&amp;'Budget Source'!D1370)</f>
        <v>8548050</v>
      </c>
      <c r="H1370" s="45" t="str">
        <f t="shared" si="90"/>
        <v>85480503300</v>
      </c>
      <c r="I1370" s="47">
        <f>'Budget Source'!I1370</f>
        <v>0.51180000000000003</v>
      </c>
      <c r="J1370" s="2">
        <f>'Budget Source'!H1370</f>
        <v>4817072</v>
      </c>
      <c r="K1370" s="2" t="str">
        <f t="shared" si="89"/>
        <v/>
      </c>
    </row>
    <row r="1371" spans="1:11" x14ac:dyDescent="0.35">
      <c r="A1371" s="45" t="str">
        <f>'Budget Source'!B1371</f>
        <v>85</v>
      </c>
      <c r="B1371" s="45" t="str">
        <f>'Budget Source'!C1371</f>
        <v>4</v>
      </c>
      <c r="C1371" s="45" t="str">
        <f>'Budget Source'!D1371</f>
        <v>8060</v>
      </c>
      <c r="D1371" s="45" t="str">
        <f>'Budget Source'!E1371</f>
        <v>0180</v>
      </c>
      <c r="E1371" s="45" t="str">
        <f t="shared" si="88"/>
        <v>8</v>
      </c>
      <c r="F1371" s="2" t="str">
        <f>'Budget Source'!F1371</f>
        <v/>
      </c>
      <c r="G1371" s="45" t="str">
        <f>IF('Budget Source'!G1371="Y",'Budget Source'!F1371&amp;'Budget Source'!C1371&amp;'Budget Source'!D1371,'Budget Source'!B1371&amp;'Budget Source'!C1371&amp;'Budget Source'!D1371)</f>
        <v>8548060</v>
      </c>
      <c r="H1371" s="45" t="str">
        <f t="shared" si="90"/>
        <v>85480600180</v>
      </c>
      <c r="I1371" s="47">
        <f>'Budget Source'!I1371</f>
        <v>0.64239999999999997</v>
      </c>
      <c r="J1371" s="2">
        <f>'Budget Source'!H1371</f>
        <v>1740413</v>
      </c>
      <c r="K1371" s="2" t="str">
        <f t="shared" si="89"/>
        <v/>
      </c>
    </row>
    <row r="1372" spans="1:11" x14ac:dyDescent="0.35">
      <c r="A1372" s="45" t="str">
        <f>'Budget Source'!B1372</f>
        <v>85</v>
      </c>
      <c r="B1372" s="45" t="str">
        <f>'Budget Source'!C1372</f>
        <v>4</v>
      </c>
      <c r="C1372" s="45" t="str">
        <f>'Budget Source'!D1372</f>
        <v>8060</v>
      </c>
      <c r="D1372" s="45" t="str">
        <f>'Budget Source'!E1372</f>
        <v>3101</v>
      </c>
      <c r="E1372" s="45" t="str">
        <f t="shared" si="88"/>
        <v/>
      </c>
      <c r="F1372" s="2" t="str">
        <f>'Budget Source'!F1372</f>
        <v/>
      </c>
      <c r="G1372" s="45" t="str">
        <f>IF('Budget Source'!G1372="Y",'Budget Source'!F1372&amp;'Budget Source'!C1372&amp;'Budget Source'!D1372,'Budget Source'!B1372&amp;'Budget Source'!C1372&amp;'Budget Source'!D1372)</f>
        <v>8548060</v>
      </c>
      <c r="H1372" s="45" t="str">
        <f t="shared" si="90"/>
        <v>85480603101</v>
      </c>
      <c r="I1372" s="47">
        <f>'Budget Source'!I1372</f>
        <v>0</v>
      </c>
      <c r="J1372" s="2">
        <f>'Budget Source'!H1372</f>
        <v>0</v>
      </c>
      <c r="K1372" s="2" t="str">
        <f t="shared" si="89"/>
        <v/>
      </c>
    </row>
    <row r="1373" spans="1:11" x14ac:dyDescent="0.35">
      <c r="A1373" s="45" t="str">
        <f>'Budget Source'!B1373</f>
        <v>85</v>
      </c>
      <c r="B1373" s="45" t="str">
        <f>'Budget Source'!C1373</f>
        <v>4</v>
      </c>
      <c r="C1373" s="45" t="str">
        <f>'Budget Source'!D1373</f>
        <v>8060</v>
      </c>
      <c r="D1373" s="45" t="str">
        <f>'Budget Source'!E1373</f>
        <v>3300</v>
      </c>
      <c r="E1373" s="45" t="str">
        <f t="shared" si="88"/>
        <v/>
      </c>
      <c r="F1373" s="2" t="str">
        <f>'Budget Source'!F1373</f>
        <v/>
      </c>
      <c r="G1373" s="45" t="str">
        <f>IF('Budget Source'!G1373="Y",'Budget Source'!F1373&amp;'Budget Source'!C1373&amp;'Budget Source'!D1373,'Budget Source'!B1373&amp;'Budget Source'!C1373&amp;'Budget Source'!D1373)</f>
        <v>8548060</v>
      </c>
      <c r="H1373" s="45" t="str">
        <f t="shared" si="90"/>
        <v>85480603300</v>
      </c>
      <c r="I1373" s="47">
        <f>'Budget Source'!I1373</f>
        <v>0.73460000000000003</v>
      </c>
      <c r="J1373" s="2">
        <f>'Budget Source'!H1373</f>
        <v>1990205</v>
      </c>
      <c r="K1373" s="2" t="str">
        <f t="shared" si="89"/>
        <v/>
      </c>
    </row>
    <row r="1374" spans="1:11" x14ac:dyDescent="0.35">
      <c r="A1374" s="45" t="str">
        <f>'Budget Source'!B1374</f>
        <v>86</v>
      </c>
      <c r="B1374" s="45" t="str">
        <f>'Budget Source'!C1374</f>
        <v>4</v>
      </c>
      <c r="C1374" s="45" t="str">
        <f>'Budget Source'!D1374</f>
        <v>0395</v>
      </c>
      <c r="D1374" s="45" t="str">
        <f>'Budget Source'!E1374</f>
        <v>0022</v>
      </c>
      <c r="E1374" s="45" t="str">
        <f t="shared" si="88"/>
        <v/>
      </c>
      <c r="F1374" s="2" t="str">
        <f>'Budget Source'!F1374</f>
        <v>04</v>
      </c>
      <c r="G1374" s="45" t="str">
        <f>IF('Budget Source'!G1374="Y",'Budget Source'!F1374&amp;'Budget Source'!C1374&amp;'Budget Source'!D1374,'Budget Source'!B1374&amp;'Budget Source'!C1374&amp;'Budget Source'!D1374)</f>
        <v>0440395</v>
      </c>
      <c r="H1374" s="45" t="str">
        <f t="shared" si="90"/>
        <v>04403950022</v>
      </c>
      <c r="I1374" s="47">
        <f>'Budget Source'!I1374</f>
        <v>0.29110000000000003</v>
      </c>
      <c r="J1374" s="2">
        <f>'Budget Source'!H1374</f>
        <v>430445</v>
      </c>
      <c r="K1374" s="2" t="str">
        <f t="shared" si="89"/>
        <v/>
      </c>
    </row>
    <row r="1375" spans="1:11" x14ac:dyDescent="0.35">
      <c r="A1375" s="45" t="str">
        <f>'Budget Source'!B1375</f>
        <v>86</v>
      </c>
      <c r="B1375" s="45" t="str">
        <f>'Budget Source'!C1375</f>
        <v>4</v>
      </c>
      <c r="C1375" s="45" t="str">
        <f>'Budget Source'!D1375</f>
        <v>0395</v>
      </c>
      <c r="D1375" s="45" t="str">
        <f>'Budget Source'!E1375</f>
        <v>0061</v>
      </c>
      <c r="E1375" s="45" t="str">
        <f t="shared" si="88"/>
        <v/>
      </c>
      <c r="F1375" s="2" t="str">
        <f>'Budget Source'!F1375</f>
        <v>04</v>
      </c>
      <c r="G1375" s="45" t="str">
        <f>IF('Budget Source'!G1375="Y",'Budget Source'!F1375&amp;'Budget Source'!C1375&amp;'Budget Source'!D1375,'Budget Source'!B1375&amp;'Budget Source'!C1375&amp;'Budget Source'!D1375)</f>
        <v>0440395</v>
      </c>
      <c r="H1375" s="45" t="str">
        <f t="shared" si="90"/>
        <v>04403950061</v>
      </c>
      <c r="I1375" s="47">
        <f>'Budget Source'!I1375</f>
        <v>0</v>
      </c>
      <c r="J1375" s="2">
        <f>'Budget Source'!H1375</f>
        <v>0</v>
      </c>
      <c r="K1375" s="2" t="str">
        <f t="shared" si="89"/>
        <v/>
      </c>
    </row>
    <row r="1376" spans="1:11" x14ac:dyDescent="0.35">
      <c r="A1376" s="45" t="str">
        <f>'Budget Source'!B1376</f>
        <v>86</v>
      </c>
      <c r="B1376" s="45" t="str">
        <f>'Budget Source'!C1376</f>
        <v>4</v>
      </c>
      <c r="C1376" s="45" t="str">
        <f>'Budget Source'!D1376</f>
        <v>0395</v>
      </c>
      <c r="D1376" s="45" t="str">
        <f>'Budget Source'!E1376</f>
        <v>0180</v>
      </c>
      <c r="E1376" s="45" t="str">
        <f t="shared" si="88"/>
        <v>8</v>
      </c>
      <c r="F1376" s="2" t="str">
        <f>'Budget Source'!F1376</f>
        <v>04</v>
      </c>
      <c r="G1376" s="45" t="str">
        <f>IF('Budget Source'!G1376="Y",'Budget Source'!F1376&amp;'Budget Source'!C1376&amp;'Budget Source'!D1376,'Budget Source'!B1376&amp;'Budget Source'!C1376&amp;'Budget Source'!D1376)</f>
        <v>0440395</v>
      </c>
      <c r="H1376" s="45" t="str">
        <f t="shared" si="90"/>
        <v>04403950180</v>
      </c>
      <c r="I1376" s="47">
        <f>'Budget Source'!I1376</f>
        <v>0.18809999999999999</v>
      </c>
      <c r="J1376" s="2">
        <f>'Budget Source'!H1376</f>
        <v>278141</v>
      </c>
      <c r="K1376" s="2" t="str">
        <f t="shared" si="89"/>
        <v/>
      </c>
    </row>
    <row r="1377" spans="1:11" x14ac:dyDescent="0.35">
      <c r="A1377" s="45" t="str">
        <f>'Budget Source'!B1377</f>
        <v>86</v>
      </c>
      <c r="B1377" s="45" t="str">
        <f>'Budget Source'!C1377</f>
        <v>4</v>
      </c>
      <c r="C1377" s="45" t="str">
        <f>'Budget Source'!D1377</f>
        <v>0395</v>
      </c>
      <c r="D1377" s="45" t="str">
        <f>'Budget Source'!E1377</f>
        <v>3101</v>
      </c>
      <c r="E1377" s="45" t="str">
        <f t="shared" si="88"/>
        <v/>
      </c>
      <c r="F1377" s="2" t="str">
        <f>'Budget Source'!F1377</f>
        <v>04</v>
      </c>
      <c r="G1377" s="45" t="str">
        <f>IF('Budget Source'!G1377="Y",'Budget Source'!F1377&amp;'Budget Source'!C1377&amp;'Budget Source'!D1377,'Budget Source'!B1377&amp;'Budget Source'!C1377&amp;'Budget Source'!D1377)</f>
        <v>0440395</v>
      </c>
      <c r="H1377" s="45" t="str">
        <f t="shared" si="90"/>
        <v>04403953101</v>
      </c>
      <c r="I1377" s="47">
        <f>'Budget Source'!I1377</f>
        <v>0</v>
      </c>
      <c r="J1377" s="2">
        <f>'Budget Source'!H1377</f>
        <v>0</v>
      </c>
      <c r="K1377" s="2" t="str">
        <f t="shared" si="89"/>
        <v/>
      </c>
    </row>
    <row r="1378" spans="1:11" x14ac:dyDescent="0.35">
      <c r="A1378" s="45" t="str">
        <f>'Budget Source'!B1378</f>
        <v>86</v>
      </c>
      <c r="B1378" s="45" t="str">
        <f>'Budget Source'!C1378</f>
        <v>4</v>
      </c>
      <c r="C1378" s="45" t="str">
        <f>'Budget Source'!D1378</f>
        <v>0395</v>
      </c>
      <c r="D1378" s="45" t="str">
        <f>'Budget Source'!E1378</f>
        <v>3300</v>
      </c>
      <c r="E1378" s="45" t="str">
        <f t="shared" si="88"/>
        <v/>
      </c>
      <c r="F1378" s="2" t="str">
        <f>'Budget Source'!F1378</f>
        <v>04</v>
      </c>
      <c r="G1378" s="45" t="str">
        <f>IF('Budget Source'!G1378="Y",'Budget Source'!F1378&amp;'Budget Source'!C1378&amp;'Budget Source'!D1378,'Budget Source'!B1378&amp;'Budget Source'!C1378&amp;'Budget Source'!D1378)</f>
        <v>0440395</v>
      </c>
      <c r="H1378" s="45" t="str">
        <f t="shared" si="90"/>
        <v>04403953300</v>
      </c>
      <c r="I1378" s="47">
        <f>'Budget Source'!I1378</f>
        <v>0.43309999999999998</v>
      </c>
      <c r="J1378" s="2">
        <f>'Budget Source'!H1378</f>
        <v>640418</v>
      </c>
      <c r="K1378" s="2" t="str">
        <f t="shared" si="89"/>
        <v/>
      </c>
    </row>
    <row r="1379" spans="1:11" x14ac:dyDescent="0.35">
      <c r="A1379" s="45" t="str">
        <f>'Budget Source'!B1379</f>
        <v>86</v>
      </c>
      <c r="B1379" s="45" t="str">
        <f>'Budget Source'!C1379</f>
        <v>4</v>
      </c>
      <c r="C1379" s="45" t="str">
        <f>'Budget Source'!D1379</f>
        <v>2440</v>
      </c>
      <c r="D1379" s="45" t="str">
        <f>'Budget Source'!E1379</f>
        <v>0061</v>
      </c>
      <c r="E1379" s="45" t="str">
        <f t="shared" si="88"/>
        <v/>
      </c>
      <c r="F1379" s="2" t="str">
        <f>'Budget Source'!F1379</f>
        <v>23</v>
      </c>
      <c r="G1379" s="45" t="str">
        <f>IF('Budget Source'!G1379="Y",'Budget Source'!F1379&amp;'Budget Source'!C1379&amp;'Budget Source'!D1379,'Budget Source'!B1379&amp;'Budget Source'!C1379&amp;'Budget Source'!D1379)</f>
        <v>2342440</v>
      </c>
      <c r="H1379" s="45" t="str">
        <f t="shared" si="90"/>
        <v>23424400061</v>
      </c>
      <c r="I1379" s="47">
        <f>'Budget Source'!I1379</f>
        <v>0</v>
      </c>
      <c r="J1379" s="2">
        <f>'Budget Source'!H1379</f>
        <v>0</v>
      </c>
      <c r="K1379" s="2" t="str">
        <f t="shared" si="89"/>
        <v/>
      </c>
    </row>
    <row r="1380" spans="1:11" x14ac:dyDescent="0.35">
      <c r="A1380" s="45" t="str">
        <f>'Budget Source'!B1380</f>
        <v>86</v>
      </c>
      <c r="B1380" s="45" t="str">
        <f>'Budget Source'!C1380</f>
        <v>4</v>
      </c>
      <c r="C1380" s="45" t="str">
        <f>'Budget Source'!D1380</f>
        <v>2440</v>
      </c>
      <c r="D1380" s="45" t="str">
        <f>'Budget Source'!E1380</f>
        <v>0180</v>
      </c>
      <c r="E1380" s="45" t="str">
        <f t="shared" si="88"/>
        <v>8</v>
      </c>
      <c r="F1380" s="2" t="str">
        <f>'Budget Source'!F1380</f>
        <v>23</v>
      </c>
      <c r="G1380" s="45" t="str">
        <f>IF('Budget Source'!G1380="Y",'Budget Source'!F1380&amp;'Budget Source'!C1380&amp;'Budget Source'!D1380,'Budget Source'!B1380&amp;'Budget Source'!C1380&amp;'Budget Source'!D1380)</f>
        <v>2342440</v>
      </c>
      <c r="H1380" s="45" t="str">
        <f t="shared" si="90"/>
        <v>23424400180</v>
      </c>
      <c r="I1380" s="47">
        <f>'Budget Source'!I1380</f>
        <v>0.3095</v>
      </c>
      <c r="J1380" s="2">
        <f>'Budget Source'!H1380</f>
        <v>190248</v>
      </c>
      <c r="K1380" s="2" t="str">
        <f t="shared" si="89"/>
        <v/>
      </c>
    </row>
    <row r="1381" spans="1:11" x14ac:dyDescent="0.35">
      <c r="A1381" s="45" t="str">
        <f>'Budget Source'!B1381</f>
        <v>86</v>
      </c>
      <c r="B1381" s="45" t="str">
        <f>'Budget Source'!C1381</f>
        <v>4</v>
      </c>
      <c r="C1381" s="45" t="str">
        <f>'Budget Source'!D1381</f>
        <v>2440</v>
      </c>
      <c r="D1381" s="45" t="str">
        <f>'Budget Source'!E1381</f>
        <v>3101</v>
      </c>
      <c r="E1381" s="45" t="str">
        <f t="shared" si="88"/>
        <v/>
      </c>
      <c r="F1381" s="2" t="str">
        <f>'Budget Source'!F1381</f>
        <v>23</v>
      </c>
      <c r="G1381" s="45" t="str">
        <f>IF('Budget Source'!G1381="Y",'Budget Source'!F1381&amp;'Budget Source'!C1381&amp;'Budget Source'!D1381,'Budget Source'!B1381&amp;'Budget Source'!C1381&amp;'Budget Source'!D1381)</f>
        <v>2342440</v>
      </c>
      <c r="H1381" s="45" t="str">
        <f t="shared" si="90"/>
        <v>23424403101</v>
      </c>
      <c r="I1381" s="47">
        <f>'Budget Source'!I1381</f>
        <v>0</v>
      </c>
      <c r="J1381" s="2">
        <f>'Budget Source'!H1381</f>
        <v>0</v>
      </c>
      <c r="K1381" s="2" t="str">
        <f t="shared" si="89"/>
        <v/>
      </c>
    </row>
    <row r="1382" spans="1:11" x14ac:dyDescent="0.35">
      <c r="A1382" s="45" t="str">
        <f>'Budget Source'!B1382</f>
        <v>86</v>
      </c>
      <c r="B1382" s="45" t="str">
        <f>'Budget Source'!C1382</f>
        <v>4</v>
      </c>
      <c r="C1382" s="45" t="str">
        <f>'Budget Source'!D1382</f>
        <v>2440</v>
      </c>
      <c r="D1382" s="45" t="str">
        <f>'Budget Source'!E1382</f>
        <v>3300</v>
      </c>
      <c r="E1382" s="45" t="str">
        <f t="shared" si="88"/>
        <v/>
      </c>
      <c r="F1382" s="2" t="str">
        <f>'Budget Source'!F1382</f>
        <v>23</v>
      </c>
      <c r="G1382" s="45" t="str">
        <f>IF('Budget Source'!G1382="Y",'Budget Source'!F1382&amp;'Budget Source'!C1382&amp;'Budget Source'!D1382,'Budget Source'!B1382&amp;'Budget Source'!C1382&amp;'Budget Source'!D1382)</f>
        <v>2342440</v>
      </c>
      <c r="H1382" s="45" t="str">
        <f t="shared" si="90"/>
        <v>23424403300</v>
      </c>
      <c r="I1382" s="47">
        <f>'Budget Source'!I1382</f>
        <v>0.41570000000000001</v>
      </c>
      <c r="J1382" s="2">
        <f>'Budget Source'!H1382</f>
        <v>255528</v>
      </c>
      <c r="K1382" s="2" t="str">
        <f t="shared" si="89"/>
        <v/>
      </c>
    </row>
    <row r="1383" spans="1:11" x14ac:dyDescent="0.35">
      <c r="A1383" s="45" t="str">
        <f>'Budget Source'!B1383</f>
        <v>86</v>
      </c>
      <c r="B1383" s="45" t="str">
        <f>'Budget Source'!C1383</f>
        <v>4</v>
      </c>
      <c r="C1383" s="45" t="str">
        <f>'Budget Source'!D1383</f>
        <v>8115</v>
      </c>
      <c r="D1383" s="45" t="str">
        <f>'Budget Source'!E1383</f>
        <v>0061</v>
      </c>
      <c r="E1383" s="45" t="str">
        <f t="shared" si="88"/>
        <v/>
      </c>
      <c r="F1383" s="2" t="str">
        <f>'Budget Source'!F1383</f>
        <v/>
      </c>
      <c r="G1383" s="45" t="str">
        <f>IF('Budget Source'!G1383="Y",'Budget Source'!F1383&amp;'Budget Source'!C1383&amp;'Budget Source'!D1383,'Budget Source'!B1383&amp;'Budget Source'!C1383&amp;'Budget Source'!D1383)</f>
        <v>8648115</v>
      </c>
      <c r="H1383" s="45" t="str">
        <f t="shared" si="90"/>
        <v>86481150061</v>
      </c>
      <c r="I1383" s="47">
        <f>'Budget Source'!I1383</f>
        <v>0</v>
      </c>
      <c r="J1383" s="2">
        <f>'Budget Source'!H1383</f>
        <v>0</v>
      </c>
      <c r="K1383" s="2" t="str">
        <f t="shared" si="89"/>
        <v/>
      </c>
    </row>
    <row r="1384" spans="1:11" x14ac:dyDescent="0.35">
      <c r="A1384" s="45" t="str">
        <f>'Budget Source'!B1384</f>
        <v>86</v>
      </c>
      <c r="B1384" s="45" t="str">
        <f>'Budget Source'!C1384</f>
        <v>4</v>
      </c>
      <c r="C1384" s="45" t="str">
        <f>'Budget Source'!D1384</f>
        <v>8115</v>
      </c>
      <c r="D1384" s="45" t="str">
        <f>'Budget Source'!E1384</f>
        <v>0180</v>
      </c>
      <c r="E1384" s="45" t="str">
        <f t="shared" si="88"/>
        <v>8</v>
      </c>
      <c r="F1384" s="2" t="str">
        <f>'Budget Source'!F1384</f>
        <v/>
      </c>
      <c r="G1384" s="45" t="str">
        <f>IF('Budget Source'!G1384="Y",'Budget Source'!F1384&amp;'Budget Source'!C1384&amp;'Budget Source'!D1384,'Budget Source'!B1384&amp;'Budget Source'!C1384&amp;'Budget Source'!D1384)</f>
        <v>8648115</v>
      </c>
      <c r="H1384" s="45" t="str">
        <f t="shared" si="90"/>
        <v>86481150180</v>
      </c>
      <c r="I1384" s="47">
        <f>'Budget Source'!I1384</f>
        <v>0.51870000000000005</v>
      </c>
      <c r="J1384" s="2">
        <f>'Budget Source'!H1384</f>
        <v>3126246</v>
      </c>
      <c r="K1384" s="2" t="str">
        <f t="shared" si="89"/>
        <v/>
      </c>
    </row>
    <row r="1385" spans="1:11" x14ac:dyDescent="0.35">
      <c r="A1385" s="45" t="str">
        <f>'Budget Source'!B1385</f>
        <v>86</v>
      </c>
      <c r="B1385" s="45" t="str">
        <f>'Budget Source'!C1385</f>
        <v>4</v>
      </c>
      <c r="C1385" s="45" t="str">
        <f>'Budget Source'!D1385</f>
        <v>8115</v>
      </c>
      <c r="D1385" s="45" t="str">
        <f>'Budget Source'!E1385</f>
        <v>3101</v>
      </c>
      <c r="E1385" s="45" t="str">
        <f t="shared" si="88"/>
        <v/>
      </c>
      <c r="F1385" s="2" t="str">
        <f>'Budget Source'!F1385</f>
        <v/>
      </c>
      <c r="G1385" s="45" t="str">
        <f>IF('Budget Source'!G1385="Y",'Budget Source'!F1385&amp;'Budget Source'!C1385&amp;'Budget Source'!D1385,'Budget Source'!B1385&amp;'Budget Source'!C1385&amp;'Budget Source'!D1385)</f>
        <v>8648115</v>
      </c>
      <c r="H1385" s="45" t="str">
        <f t="shared" si="90"/>
        <v>86481153101</v>
      </c>
      <c r="I1385" s="47">
        <f>'Budget Source'!I1385</f>
        <v>0</v>
      </c>
      <c r="J1385" s="2">
        <f>'Budget Source'!H1385</f>
        <v>0</v>
      </c>
      <c r="K1385" s="2" t="str">
        <f t="shared" si="89"/>
        <v/>
      </c>
    </row>
    <row r="1386" spans="1:11" x14ac:dyDescent="0.35">
      <c r="A1386" s="45" t="str">
        <f>'Budget Source'!B1386</f>
        <v>86</v>
      </c>
      <c r="B1386" s="45" t="str">
        <f>'Budget Source'!C1386</f>
        <v>4</v>
      </c>
      <c r="C1386" s="45" t="str">
        <f>'Budget Source'!D1386</f>
        <v>8115</v>
      </c>
      <c r="D1386" s="45" t="str">
        <f>'Budget Source'!E1386</f>
        <v>3300</v>
      </c>
      <c r="E1386" s="45" t="str">
        <f t="shared" si="88"/>
        <v/>
      </c>
      <c r="F1386" s="2" t="str">
        <f>'Budget Source'!F1386</f>
        <v/>
      </c>
      <c r="G1386" s="45" t="str">
        <f>IF('Budget Source'!G1386="Y",'Budget Source'!F1386&amp;'Budget Source'!C1386&amp;'Budget Source'!D1386,'Budget Source'!B1386&amp;'Budget Source'!C1386&amp;'Budget Source'!D1386)</f>
        <v>8648115</v>
      </c>
      <c r="H1386" s="45" t="str">
        <f t="shared" si="90"/>
        <v>86481153300</v>
      </c>
      <c r="I1386" s="47">
        <f>'Budget Source'!I1386</f>
        <v>0.50309999999999999</v>
      </c>
      <c r="J1386" s="2">
        <f>'Budget Source'!H1386</f>
        <v>3032224</v>
      </c>
      <c r="K1386" s="2" t="str">
        <f t="shared" si="89"/>
        <v/>
      </c>
    </row>
    <row r="1387" spans="1:11" x14ac:dyDescent="0.35">
      <c r="A1387" s="45" t="str">
        <f>'Budget Source'!B1387</f>
        <v>87</v>
      </c>
      <c r="B1387" s="45" t="str">
        <f>'Budget Source'!C1387</f>
        <v>4</v>
      </c>
      <c r="C1387" s="45" t="str">
        <f>'Budget Source'!D1387</f>
        <v>8130</v>
      </c>
      <c r="D1387" s="45" t="str">
        <f>'Budget Source'!E1387</f>
        <v>0061</v>
      </c>
      <c r="E1387" s="45" t="str">
        <f t="shared" si="88"/>
        <v/>
      </c>
      <c r="F1387" s="2" t="str">
        <f>'Budget Source'!F1387</f>
        <v/>
      </c>
      <c r="G1387" s="45" t="str">
        <f>IF('Budget Source'!G1387="Y",'Budget Source'!F1387&amp;'Budget Source'!C1387&amp;'Budget Source'!D1387,'Budget Source'!B1387&amp;'Budget Source'!C1387&amp;'Budget Source'!D1387)</f>
        <v>8748130</v>
      </c>
      <c r="H1387" s="45" t="str">
        <f t="shared" si="90"/>
        <v>87481300061</v>
      </c>
      <c r="I1387" s="47">
        <f>'Budget Source'!I1387</f>
        <v>0</v>
      </c>
      <c r="J1387" s="2">
        <f>'Budget Source'!H1387</f>
        <v>0</v>
      </c>
      <c r="K1387" s="2" t="str">
        <f t="shared" si="89"/>
        <v/>
      </c>
    </row>
    <row r="1388" spans="1:11" x14ac:dyDescent="0.35">
      <c r="A1388" s="45" t="str">
        <f>'Budget Source'!B1388</f>
        <v>87</v>
      </c>
      <c r="B1388" s="45" t="str">
        <f>'Budget Source'!C1388</f>
        <v>4</v>
      </c>
      <c r="C1388" s="45" t="str">
        <f>'Budget Source'!D1388</f>
        <v>8130</v>
      </c>
      <c r="D1388" s="45" t="str">
        <f>'Budget Source'!E1388</f>
        <v>0180</v>
      </c>
      <c r="E1388" s="45" t="str">
        <f t="shared" si="88"/>
        <v>8</v>
      </c>
      <c r="F1388" s="2" t="str">
        <f>'Budget Source'!F1388</f>
        <v/>
      </c>
      <c r="G1388" s="45" t="str">
        <f>IF('Budget Source'!G1388="Y",'Budget Source'!F1388&amp;'Budget Source'!C1388&amp;'Budget Source'!D1388,'Budget Source'!B1388&amp;'Budget Source'!C1388&amp;'Budget Source'!D1388)</f>
        <v>8748130</v>
      </c>
      <c r="H1388" s="45" t="str">
        <f t="shared" si="90"/>
        <v>87481300180</v>
      </c>
      <c r="I1388" s="47">
        <f>'Budget Source'!I1388</f>
        <v>0.14030000000000001</v>
      </c>
      <c r="J1388" s="2">
        <f>'Budget Source'!H1388</f>
        <v>6305753</v>
      </c>
      <c r="K1388" s="2" t="str">
        <f t="shared" si="89"/>
        <v/>
      </c>
    </row>
    <row r="1389" spans="1:11" x14ac:dyDescent="0.35">
      <c r="A1389" s="45" t="str">
        <f>'Budget Source'!B1389</f>
        <v>87</v>
      </c>
      <c r="B1389" s="45" t="str">
        <f>'Budget Source'!C1389</f>
        <v>4</v>
      </c>
      <c r="C1389" s="45" t="str">
        <f>'Budget Source'!D1389</f>
        <v>8130</v>
      </c>
      <c r="D1389" s="45" t="str">
        <f>'Budget Source'!E1389</f>
        <v>3101</v>
      </c>
      <c r="E1389" s="45" t="str">
        <f t="shared" si="88"/>
        <v/>
      </c>
      <c r="F1389" s="2" t="str">
        <f>'Budget Source'!F1389</f>
        <v/>
      </c>
      <c r="G1389" s="45" t="str">
        <f>IF('Budget Source'!G1389="Y",'Budget Source'!F1389&amp;'Budget Source'!C1389&amp;'Budget Source'!D1389,'Budget Source'!B1389&amp;'Budget Source'!C1389&amp;'Budget Source'!D1389)</f>
        <v>8748130</v>
      </c>
      <c r="H1389" s="45" t="str">
        <f t="shared" si="90"/>
        <v>87481303101</v>
      </c>
      <c r="I1389" s="47">
        <f>'Budget Source'!I1389</f>
        <v>0</v>
      </c>
      <c r="J1389" s="2">
        <f>'Budget Source'!H1389</f>
        <v>0</v>
      </c>
      <c r="K1389" s="2" t="str">
        <f t="shared" si="89"/>
        <v/>
      </c>
    </row>
    <row r="1390" spans="1:11" x14ac:dyDescent="0.35">
      <c r="A1390" s="45" t="str">
        <f>'Budget Source'!B1390</f>
        <v>87</v>
      </c>
      <c r="B1390" s="45" t="str">
        <f>'Budget Source'!C1390</f>
        <v>4</v>
      </c>
      <c r="C1390" s="45" t="str">
        <f>'Budget Source'!D1390</f>
        <v>8130</v>
      </c>
      <c r="D1390" s="45" t="str">
        <f>'Budget Source'!E1390</f>
        <v>3300</v>
      </c>
      <c r="E1390" s="45" t="str">
        <f t="shared" si="88"/>
        <v/>
      </c>
      <c r="F1390" s="2" t="str">
        <f>'Budget Source'!F1390</f>
        <v/>
      </c>
      <c r="G1390" s="45" t="str">
        <f>IF('Budget Source'!G1390="Y",'Budget Source'!F1390&amp;'Budget Source'!C1390&amp;'Budget Source'!D1390,'Budget Source'!B1390&amp;'Budget Source'!C1390&amp;'Budget Source'!D1390)</f>
        <v>8748130</v>
      </c>
      <c r="H1390" s="45" t="str">
        <f t="shared" si="90"/>
        <v>87481303300</v>
      </c>
      <c r="I1390" s="47">
        <f>'Budget Source'!I1390</f>
        <v>0.4849</v>
      </c>
      <c r="J1390" s="2">
        <f>'Budget Source'!H1390</f>
        <v>21793724</v>
      </c>
      <c r="K1390" s="2" t="str">
        <f t="shared" si="89"/>
        <v/>
      </c>
    </row>
    <row r="1391" spans="1:11" x14ac:dyDescent="0.35">
      <c r="A1391" s="45" t="str">
        <f>'Budget Source'!B1391</f>
        <v>88</v>
      </c>
      <c r="B1391" s="45" t="str">
        <f>'Budget Source'!C1391</f>
        <v>4</v>
      </c>
      <c r="C1391" s="45" t="str">
        <f>'Budget Source'!D1391</f>
        <v>8205</v>
      </c>
      <c r="D1391" s="45" t="str">
        <f>'Budget Source'!E1391</f>
        <v>0061</v>
      </c>
      <c r="E1391" s="45" t="str">
        <f t="shared" si="88"/>
        <v/>
      </c>
      <c r="F1391" s="2" t="str">
        <f>'Budget Source'!F1391</f>
        <v/>
      </c>
      <c r="G1391" s="45" t="str">
        <f>IF('Budget Source'!G1391="Y",'Budget Source'!F1391&amp;'Budget Source'!C1391&amp;'Budget Source'!D1391,'Budget Source'!B1391&amp;'Budget Source'!C1391&amp;'Budget Source'!D1391)</f>
        <v>8848205</v>
      </c>
      <c r="H1391" s="45" t="str">
        <f t="shared" si="90"/>
        <v>88482050061</v>
      </c>
      <c r="I1391" s="47">
        <f>'Budget Source'!I1391</f>
        <v>0</v>
      </c>
      <c r="J1391" s="2">
        <f>'Budget Source'!H1391</f>
        <v>0</v>
      </c>
      <c r="K1391" s="2" t="str">
        <f t="shared" si="89"/>
        <v/>
      </c>
    </row>
    <row r="1392" spans="1:11" x14ac:dyDescent="0.35">
      <c r="A1392" s="45" t="str">
        <f>'Budget Source'!B1392</f>
        <v>88</v>
      </c>
      <c r="B1392" s="45" t="str">
        <f>'Budget Source'!C1392</f>
        <v>4</v>
      </c>
      <c r="C1392" s="45" t="str">
        <f>'Budget Source'!D1392</f>
        <v>8205</v>
      </c>
      <c r="D1392" s="45" t="str">
        <f>'Budget Source'!E1392</f>
        <v>0180</v>
      </c>
      <c r="E1392" s="45" t="str">
        <f t="shared" si="88"/>
        <v>8</v>
      </c>
      <c r="F1392" s="2" t="str">
        <f>'Budget Source'!F1392</f>
        <v/>
      </c>
      <c r="G1392" s="45" t="str">
        <f>IF('Budget Source'!G1392="Y",'Budget Source'!F1392&amp;'Budget Source'!C1392&amp;'Budget Source'!D1392,'Budget Source'!B1392&amp;'Budget Source'!C1392&amp;'Budget Source'!D1392)</f>
        <v>8848205</v>
      </c>
      <c r="H1392" s="45" t="str">
        <f t="shared" si="90"/>
        <v>88482050180</v>
      </c>
      <c r="I1392" s="47">
        <f>'Budget Source'!I1392</f>
        <v>0.50080000000000002</v>
      </c>
      <c r="J1392" s="2">
        <f>'Budget Source'!H1392</f>
        <v>2677115</v>
      </c>
      <c r="K1392" s="2" t="str">
        <f t="shared" si="89"/>
        <v/>
      </c>
    </row>
    <row r="1393" spans="1:11" x14ac:dyDescent="0.35">
      <c r="A1393" s="45" t="str">
        <f>'Budget Source'!B1393</f>
        <v>88</v>
      </c>
      <c r="B1393" s="45" t="str">
        <f>'Budget Source'!C1393</f>
        <v>4</v>
      </c>
      <c r="C1393" s="45" t="str">
        <f>'Budget Source'!D1393</f>
        <v>8205</v>
      </c>
      <c r="D1393" s="45" t="str">
        <f>'Budget Source'!E1393</f>
        <v>3101</v>
      </c>
      <c r="E1393" s="45" t="str">
        <f t="shared" si="88"/>
        <v/>
      </c>
      <c r="F1393" s="2" t="str">
        <f>'Budget Source'!F1393</f>
        <v/>
      </c>
      <c r="G1393" s="45" t="str">
        <f>IF('Budget Source'!G1393="Y",'Budget Source'!F1393&amp;'Budget Source'!C1393&amp;'Budget Source'!D1393,'Budget Source'!B1393&amp;'Budget Source'!C1393&amp;'Budget Source'!D1393)</f>
        <v>8848205</v>
      </c>
      <c r="H1393" s="45" t="str">
        <f t="shared" si="90"/>
        <v>88482053101</v>
      </c>
      <c r="I1393" s="47">
        <f>'Budget Source'!I1393</f>
        <v>0</v>
      </c>
      <c r="J1393" s="2">
        <f>'Budget Source'!H1393</f>
        <v>0</v>
      </c>
      <c r="K1393" s="2" t="str">
        <f t="shared" si="89"/>
        <v/>
      </c>
    </row>
    <row r="1394" spans="1:11" x14ac:dyDescent="0.35">
      <c r="A1394" s="45" t="str">
        <f>'Budget Source'!B1394</f>
        <v>88</v>
      </c>
      <c r="B1394" s="45" t="str">
        <f>'Budget Source'!C1394</f>
        <v>4</v>
      </c>
      <c r="C1394" s="45" t="str">
        <f>'Budget Source'!D1394</f>
        <v>8205</v>
      </c>
      <c r="D1394" s="45" t="str">
        <f>'Budget Source'!E1394</f>
        <v>3300</v>
      </c>
      <c r="E1394" s="45" t="str">
        <f t="shared" si="88"/>
        <v/>
      </c>
      <c r="F1394" s="2" t="str">
        <f>'Budget Source'!F1394</f>
        <v/>
      </c>
      <c r="G1394" s="45" t="str">
        <f>IF('Budget Source'!G1394="Y",'Budget Source'!F1394&amp;'Budget Source'!C1394&amp;'Budget Source'!D1394,'Budget Source'!B1394&amp;'Budget Source'!C1394&amp;'Budget Source'!D1394)</f>
        <v>8848205</v>
      </c>
      <c r="H1394" s="45" t="str">
        <f t="shared" si="90"/>
        <v>88482053300</v>
      </c>
      <c r="I1394" s="47">
        <f>'Budget Source'!I1394</f>
        <v>0.6008</v>
      </c>
      <c r="J1394" s="2">
        <f>'Budget Source'!H1394</f>
        <v>3211682</v>
      </c>
      <c r="K1394" s="2" t="str">
        <f t="shared" si="89"/>
        <v/>
      </c>
    </row>
    <row r="1395" spans="1:11" x14ac:dyDescent="0.35">
      <c r="A1395" s="45" t="str">
        <f>'Budget Source'!B1395</f>
        <v>88</v>
      </c>
      <c r="B1395" s="45" t="str">
        <f>'Budget Source'!C1395</f>
        <v>4</v>
      </c>
      <c r="C1395" s="45" t="str">
        <f>'Budget Source'!D1395</f>
        <v>8215</v>
      </c>
      <c r="D1395" s="45" t="str">
        <f>'Budget Source'!E1395</f>
        <v>0180</v>
      </c>
      <c r="E1395" s="45" t="str">
        <f t="shared" si="88"/>
        <v>8</v>
      </c>
      <c r="F1395" s="2" t="str">
        <f>'Budget Source'!F1395</f>
        <v/>
      </c>
      <c r="G1395" s="45" t="str">
        <f>IF('Budget Source'!G1395="Y",'Budget Source'!F1395&amp;'Budget Source'!C1395&amp;'Budget Source'!D1395,'Budget Source'!B1395&amp;'Budget Source'!C1395&amp;'Budget Source'!D1395)</f>
        <v>8848215</v>
      </c>
      <c r="H1395" s="45" t="str">
        <f t="shared" si="90"/>
        <v>88482150180</v>
      </c>
      <c r="I1395" s="47">
        <f>'Budget Source'!I1395</f>
        <v>0.43380000000000002</v>
      </c>
      <c r="J1395" s="2">
        <f>'Budget Source'!H1395</f>
        <v>1799670</v>
      </c>
      <c r="K1395" s="2" t="str">
        <f t="shared" si="89"/>
        <v/>
      </c>
    </row>
    <row r="1396" spans="1:11" x14ac:dyDescent="0.35">
      <c r="A1396" s="45" t="str">
        <f>'Budget Source'!B1396</f>
        <v>88</v>
      </c>
      <c r="B1396" s="45" t="str">
        <f>'Budget Source'!C1396</f>
        <v>4</v>
      </c>
      <c r="C1396" s="45" t="str">
        <f>'Budget Source'!D1396</f>
        <v>8215</v>
      </c>
      <c r="D1396" s="45" t="str">
        <f>'Budget Source'!E1396</f>
        <v>3101</v>
      </c>
      <c r="E1396" s="45" t="str">
        <f t="shared" si="88"/>
        <v/>
      </c>
      <c r="F1396" s="2" t="str">
        <f>'Budget Source'!F1396</f>
        <v/>
      </c>
      <c r="G1396" s="45" t="str">
        <f>IF('Budget Source'!G1396="Y",'Budget Source'!F1396&amp;'Budget Source'!C1396&amp;'Budget Source'!D1396,'Budget Source'!B1396&amp;'Budget Source'!C1396&amp;'Budget Source'!D1396)</f>
        <v>8848215</v>
      </c>
      <c r="H1396" s="45" t="str">
        <f t="shared" si="90"/>
        <v>88482153101</v>
      </c>
      <c r="I1396" s="47">
        <f>'Budget Source'!I1396</f>
        <v>0</v>
      </c>
      <c r="J1396" s="2">
        <f>'Budget Source'!H1396</f>
        <v>0</v>
      </c>
      <c r="K1396" s="2" t="str">
        <f t="shared" si="89"/>
        <v/>
      </c>
    </row>
    <row r="1397" spans="1:11" x14ac:dyDescent="0.35">
      <c r="A1397" s="45" t="str">
        <f>'Budget Source'!B1397</f>
        <v>88</v>
      </c>
      <c r="B1397" s="45" t="str">
        <f>'Budget Source'!C1397</f>
        <v>4</v>
      </c>
      <c r="C1397" s="45" t="str">
        <f>'Budget Source'!D1397</f>
        <v>8215</v>
      </c>
      <c r="D1397" s="45" t="str">
        <f>'Budget Source'!E1397</f>
        <v>3300</v>
      </c>
      <c r="E1397" s="45" t="str">
        <f t="shared" si="88"/>
        <v/>
      </c>
      <c r="F1397" s="2" t="str">
        <f>'Budget Source'!F1397</f>
        <v/>
      </c>
      <c r="G1397" s="45" t="str">
        <f>IF('Budget Source'!G1397="Y",'Budget Source'!F1397&amp;'Budget Source'!C1397&amp;'Budget Source'!D1397,'Budget Source'!B1397&amp;'Budget Source'!C1397&amp;'Budget Source'!D1397)</f>
        <v>8848215</v>
      </c>
      <c r="H1397" s="45" t="str">
        <f t="shared" si="90"/>
        <v>88482153300</v>
      </c>
      <c r="I1397" s="47">
        <f>'Budget Source'!I1397</f>
        <v>0.60370000000000001</v>
      </c>
      <c r="J1397" s="2">
        <f>'Budget Source'!H1397</f>
        <v>2504520</v>
      </c>
      <c r="K1397" s="2" t="str">
        <f t="shared" si="89"/>
        <v/>
      </c>
    </row>
    <row r="1398" spans="1:11" x14ac:dyDescent="0.35">
      <c r="A1398" s="45" t="str">
        <f>'Budget Source'!B1398</f>
        <v>88</v>
      </c>
      <c r="B1398" s="45" t="str">
        <f>'Budget Source'!C1398</f>
        <v>4</v>
      </c>
      <c r="C1398" s="45" t="str">
        <f>'Budget Source'!D1398</f>
        <v>8220</v>
      </c>
      <c r="D1398" s="45" t="str">
        <f>'Budget Source'!E1398</f>
        <v>0061</v>
      </c>
      <c r="E1398" s="45" t="str">
        <f t="shared" si="88"/>
        <v/>
      </c>
      <c r="F1398" s="2" t="str">
        <f>'Budget Source'!F1398</f>
        <v/>
      </c>
      <c r="G1398" s="45" t="str">
        <f>IF('Budget Source'!G1398="Y",'Budget Source'!F1398&amp;'Budget Source'!C1398&amp;'Budget Source'!D1398,'Budget Source'!B1398&amp;'Budget Source'!C1398&amp;'Budget Source'!D1398)</f>
        <v>8848220</v>
      </c>
      <c r="H1398" s="45" t="str">
        <f t="shared" si="90"/>
        <v>88482200061</v>
      </c>
      <c r="I1398" s="47">
        <f>'Budget Source'!I1398</f>
        <v>0</v>
      </c>
      <c r="J1398" s="2">
        <f>'Budget Source'!H1398</f>
        <v>0</v>
      </c>
      <c r="K1398" s="2" t="str">
        <f t="shared" si="89"/>
        <v/>
      </c>
    </row>
    <row r="1399" spans="1:11" x14ac:dyDescent="0.35">
      <c r="A1399" s="45" t="str">
        <f>'Budget Source'!B1399</f>
        <v>88</v>
      </c>
      <c r="B1399" s="45" t="str">
        <f>'Budget Source'!C1399</f>
        <v>4</v>
      </c>
      <c r="C1399" s="45" t="str">
        <f>'Budget Source'!D1399</f>
        <v>8220</v>
      </c>
      <c r="D1399" s="45" t="str">
        <f>'Budget Source'!E1399</f>
        <v>0180</v>
      </c>
      <c r="E1399" s="45" t="str">
        <f t="shared" si="88"/>
        <v>8</v>
      </c>
      <c r="F1399" s="2" t="str">
        <f>'Budget Source'!F1399</f>
        <v/>
      </c>
      <c r="G1399" s="45" t="str">
        <f>IF('Budget Source'!G1399="Y",'Budget Source'!F1399&amp;'Budget Source'!C1399&amp;'Budget Source'!D1399,'Budget Source'!B1399&amp;'Budget Source'!C1399&amp;'Budget Source'!D1399)</f>
        <v>8848220</v>
      </c>
      <c r="H1399" s="45" t="str">
        <f t="shared" si="90"/>
        <v>88482200180</v>
      </c>
      <c r="I1399" s="47">
        <f>'Budget Source'!I1399</f>
        <v>0.1865</v>
      </c>
      <c r="J1399" s="2">
        <f>'Budget Source'!H1399</f>
        <v>564850</v>
      </c>
      <c r="K1399" s="2" t="str">
        <f t="shared" si="89"/>
        <v/>
      </c>
    </row>
    <row r="1400" spans="1:11" x14ac:dyDescent="0.35">
      <c r="A1400" s="45" t="str">
        <f>'Budget Source'!B1400</f>
        <v>88</v>
      </c>
      <c r="B1400" s="45" t="str">
        <f>'Budget Source'!C1400</f>
        <v>4</v>
      </c>
      <c r="C1400" s="45" t="str">
        <f>'Budget Source'!D1400</f>
        <v>8220</v>
      </c>
      <c r="D1400" s="45" t="str">
        <f>'Budget Source'!E1400</f>
        <v>3101</v>
      </c>
      <c r="E1400" s="45" t="str">
        <f t="shared" si="88"/>
        <v/>
      </c>
      <c r="F1400" s="2" t="str">
        <f>'Budget Source'!F1400</f>
        <v/>
      </c>
      <c r="G1400" s="45" t="str">
        <f>IF('Budget Source'!G1400="Y",'Budget Source'!F1400&amp;'Budget Source'!C1400&amp;'Budget Source'!D1400,'Budget Source'!B1400&amp;'Budget Source'!C1400&amp;'Budget Source'!D1400)</f>
        <v>8848220</v>
      </c>
      <c r="H1400" s="45" t="str">
        <f t="shared" si="90"/>
        <v>88482203101</v>
      </c>
      <c r="I1400" s="47">
        <f>'Budget Source'!I1400</f>
        <v>0</v>
      </c>
      <c r="J1400" s="2">
        <f>'Budget Source'!H1400</f>
        <v>0</v>
      </c>
      <c r="K1400" s="2" t="str">
        <f t="shared" si="89"/>
        <v/>
      </c>
    </row>
    <row r="1401" spans="1:11" x14ac:dyDescent="0.35">
      <c r="A1401" s="45" t="str">
        <f>'Budget Source'!B1401</f>
        <v>88</v>
      </c>
      <c r="B1401" s="45" t="str">
        <f>'Budget Source'!C1401</f>
        <v>4</v>
      </c>
      <c r="C1401" s="45" t="str">
        <f>'Budget Source'!D1401</f>
        <v>8220</v>
      </c>
      <c r="D1401" s="45" t="str">
        <f>'Budget Source'!E1401</f>
        <v>3300</v>
      </c>
      <c r="E1401" s="45" t="str">
        <f t="shared" si="88"/>
        <v/>
      </c>
      <c r="F1401" s="2" t="str">
        <f>'Budget Source'!F1401</f>
        <v/>
      </c>
      <c r="G1401" s="45" t="str">
        <f>IF('Budget Source'!G1401="Y",'Budget Source'!F1401&amp;'Budget Source'!C1401&amp;'Budget Source'!D1401,'Budget Source'!B1401&amp;'Budget Source'!C1401&amp;'Budget Source'!D1401)</f>
        <v>8848220</v>
      </c>
      <c r="H1401" s="45" t="str">
        <f t="shared" si="90"/>
        <v>88482203300</v>
      </c>
      <c r="I1401" s="47">
        <f>'Budget Source'!I1401</f>
        <v>0.70220000000000005</v>
      </c>
      <c r="J1401" s="2">
        <f>'Budget Source'!H1401</f>
        <v>2126745</v>
      </c>
      <c r="K1401" s="2" t="str">
        <f t="shared" si="89"/>
        <v/>
      </c>
    </row>
    <row r="1402" spans="1:11" x14ac:dyDescent="0.35">
      <c r="A1402" s="45" t="str">
        <f>'Budget Source'!B1402</f>
        <v>89</v>
      </c>
      <c r="B1402" s="45" t="str">
        <f>'Budget Source'!C1402</f>
        <v>4</v>
      </c>
      <c r="C1402" s="45" t="str">
        <f>'Budget Source'!D1402</f>
        <v>8305</v>
      </c>
      <c r="D1402" s="45" t="str">
        <f>'Budget Source'!E1402</f>
        <v>0180</v>
      </c>
      <c r="E1402" s="45" t="str">
        <f t="shared" si="88"/>
        <v>8</v>
      </c>
      <c r="F1402" s="2" t="str">
        <f>'Budget Source'!F1402</f>
        <v>89</v>
      </c>
      <c r="G1402" s="45" t="str">
        <f>IF('Budget Source'!G1402="Y",'Budget Source'!F1402&amp;'Budget Source'!C1402&amp;'Budget Source'!D1402,'Budget Source'!B1402&amp;'Budget Source'!C1402&amp;'Budget Source'!D1402)</f>
        <v>8948305</v>
      </c>
      <c r="H1402" s="45" t="str">
        <f t="shared" si="90"/>
        <v>89483050180</v>
      </c>
      <c r="I1402" s="47">
        <f>'Budget Source'!I1402</f>
        <v>0.39989999999999998</v>
      </c>
      <c r="J1402" s="2">
        <f>'Budget Source'!H1402</f>
        <v>1142999</v>
      </c>
      <c r="K1402" s="2" t="str">
        <f t="shared" si="89"/>
        <v>Y</v>
      </c>
    </row>
    <row r="1403" spans="1:11" x14ac:dyDescent="0.35">
      <c r="A1403" s="45" t="str">
        <f>'Budget Source'!B1403</f>
        <v>89</v>
      </c>
      <c r="B1403" s="45" t="str">
        <f>'Budget Source'!C1403</f>
        <v>4</v>
      </c>
      <c r="C1403" s="45" t="str">
        <f>'Budget Source'!D1403</f>
        <v>8305</v>
      </c>
      <c r="D1403" s="45" t="str">
        <f>'Budget Source'!E1403</f>
        <v>3101</v>
      </c>
      <c r="E1403" s="45" t="str">
        <f t="shared" si="88"/>
        <v/>
      </c>
      <c r="F1403" s="2" t="str">
        <f>'Budget Source'!F1403</f>
        <v>89</v>
      </c>
      <c r="G1403" s="45" t="str">
        <f>IF('Budget Source'!G1403="Y",'Budget Source'!F1403&amp;'Budget Source'!C1403&amp;'Budget Source'!D1403,'Budget Source'!B1403&amp;'Budget Source'!C1403&amp;'Budget Source'!D1403)</f>
        <v>8948305</v>
      </c>
      <c r="H1403" s="45" t="str">
        <f t="shared" si="90"/>
        <v>89483053101</v>
      </c>
      <c r="I1403" s="47">
        <f>'Budget Source'!I1403</f>
        <v>0</v>
      </c>
      <c r="J1403" s="2">
        <f>'Budget Source'!H1403</f>
        <v>0</v>
      </c>
      <c r="K1403" s="2" t="str">
        <f t="shared" si="89"/>
        <v>Y</v>
      </c>
    </row>
    <row r="1404" spans="1:11" x14ac:dyDescent="0.35">
      <c r="A1404" s="45" t="str">
        <f>'Budget Source'!B1404</f>
        <v>89</v>
      </c>
      <c r="B1404" s="45" t="str">
        <f>'Budget Source'!C1404</f>
        <v>4</v>
      </c>
      <c r="C1404" s="45" t="str">
        <f>'Budget Source'!D1404</f>
        <v>8305</v>
      </c>
      <c r="D1404" s="45" t="str">
        <f>'Budget Source'!E1404</f>
        <v>3300</v>
      </c>
      <c r="E1404" s="45" t="str">
        <f t="shared" si="88"/>
        <v/>
      </c>
      <c r="F1404" s="2" t="str">
        <f>'Budget Source'!F1404</f>
        <v>89</v>
      </c>
      <c r="G1404" s="45" t="str">
        <f>IF('Budget Source'!G1404="Y",'Budget Source'!F1404&amp;'Budget Source'!C1404&amp;'Budget Source'!D1404,'Budget Source'!B1404&amp;'Budget Source'!C1404&amp;'Budget Source'!D1404)</f>
        <v>8948305</v>
      </c>
      <c r="H1404" s="45" t="str">
        <f t="shared" si="90"/>
        <v>89483053300</v>
      </c>
      <c r="I1404" s="47">
        <f>'Budget Source'!I1404</f>
        <v>0.55289999999999995</v>
      </c>
      <c r="J1404" s="2">
        <f>'Budget Source'!H1404</f>
        <v>1580306</v>
      </c>
      <c r="K1404" s="2" t="str">
        <f t="shared" si="89"/>
        <v>Y</v>
      </c>
    </row>
    <row r="1405" spans="1:11" x14ac:dyDescent="0.35">
      <c r="A1405" s="45" t="str">
        <f>'Budget Source'!B1405</f>
        <v>89</v>
      </c>
      <c r="B1405" s="45" t="str">
        <f>'Budget Source'!C1405</f>
        <v>4</v>
      </c>
      <c r="C1405" s="45" t="str">
        <f>'Budget Source'!D1405</f>
        <v>8355</v>
      </c>
      <c r="D1405" s="45" t="str">
        <f>'Budget Source'!E1405</f>
        <v>0022</v>
      </c>
      <c r="E1405" s="45" t="str">
        <f t="shared" si="88"/>
        <v/>
      </c>
      <c r="F1405" s="2" t="str">
        <f>'Budget Source'!F1405</f>
        <v/>
      </c>
      <c r="G1405" s="45" t="str">
        <f>IF('Budget Source'!G1405="Y",'Budget Source'!F1405&amp;'Budget Source'!C1405&amp;'Budget Source'!D1405,'Budget Source'!B1405&amp;'Budget Source'!C1405&amp;'Budget Source'!D1405)</f>
        <v>8948355</v>
      </c>
      <c r="H1405" s="45" t="str">
        <f t="shared" si="90"/>
        <v>89483550022</v>
      </c>
      <c r="I1405" s="47">
        <f>'Budget Source'!I1405</f>
        <v>0.18940000000000001</v>
      </c>
      <c r="J1405" s="2">
        <f>'Budget Source'!H1405</f>
        <v>547178</v>
      </c>
      <c r="K1405" s="2" t="str">
        <f t="shared" si="89"/>
        <v/>
      </c>
    </row>
    <row r="1406" spans="1:11" x14ac:dyDescent="0.35">
      <c r="A1406" s="45" t="str">
        <f>'Budget Source'!B1406</f>
        <v>89</v>
      </c>
      <c r="B1406" s="45" t="str">
        <f>'Budget Source'!C1406</f>
        <v>4</v>
      </c>
      <c r="C1406" s="45" t="str">
        <f>'Budget Source'!D1406</f>
        <v>8355</v>
      </c>
      <c r="D1406" s="45" t="str">
        <f>'Budget Source'!E1406</f>
        <v>0061</v>
      </c>
      <c r="E1406" s="45" t="str">
        <f t="shared" si="88"/>
        <v/>
      </c>
      <c r="F1406" s="2" t="str">
        <f>'Budget Source'!F1406</f>
        <v/>
      </c>
      <c r="G1406" s="45" t="str">
        <f>IF('Budget Source'!G1406="Y",'Budget Source'!F1406&amp;'Budget Source'!C1406&amp;'Budget Source'!D1406,'Budget Source'!B1406&amp;'Budget Source'!C1406&amp;'Budget Source'!D1406)</f>
        <v>8948355</v>
      </c>
      <c r="H1406" s="45" t="str">
        <f t="shared" si="90"/>
        <v>89483550061</v>
      </c>
      <c r="I1406" s="47">
        <f>'Budget Source'!I1406</f>
        <v>0</v>
      </c>
      <c r="J1406" s="2">
        <f>'Budget Source'!H1406</f>
        <v>0</v>
      </c>
      <c r="K1406" s="2" t="str">
        <f t="shared" si="89"/>
        <v/>
      </c>
    </row>
    <row r="1407" spans="1:11" x14ac:dyDescent="0.35">
      <c r="A1407" s="45" t="str">
        <f>'Budget Source'!B1407</f>
        <v>89</v>
      </c>
      <c r="B1407" s="45" t="str">
        <f>'Budget Source'!C1407</f>
        <v>4</v>
      </c>
      <c r="C1407" s="45" t="str">
        <f>'Budget Source'!D1407</f>
        <v>8355</v>
      </c>
      <c r="D1407" s="45" t="str">
        <f>'Budget Source'!E1407</f>
        <v>0180</v>
      </c>
      <c r="E1407" s="45" t="str">
        <f t="shared" si="88"/>
        <v>8</v>
      </c>
      <c r="F1407" s="2" t="str">
        <f>'Budget Source'!F1407</f>
        <v/>
      </c>
      <c r="G1407" s="45" t="str">
        <f>IF('Budget Source'!G1407="Y",'Budget Source'!F1407&amp;'Budget Source'!C1407&amp;'Budget Source'!D1407,'Budget Source'!B1407&amp;'Budget Source'!C1407&amp;'Budget Source'!D1407)</f>
        <v>8948355</v>
      </c>
      <c r="H1407" s="45" t="str">
        <f t="shared" si="90"/>
        <v>89483550180</v>
      </c>
      <c r="I1407" s="47">
        <f>'Budget Source'!I1407</f>
        <v>0.47849999999999998</v>
      </c>
      <c r="J1407" s="2">
        <f>'Budget Source'!H1407</f>
        <v>1192268</v>
      </c>
      <c r="K1407" s="2" t="str">
        <f t="shared" si="89"/>
        <v/>
      </c>
    </row>
    <row r="1408" spans="1:11" x14ac:dyDescent="0.35">
      <c r="A1408" s="45" t="str">
        <f>'Budget Source'!B1408</f>
        <v>89</v>
      </c>
      <c r="B1408" s="45" t="str">
        <f>'Budget Source'!C1408</f>
        <v>4</v>
      </c>
      <c r="C1408" s="45" t="str">
        <f>'Budget Source'!D1408</f>
        <v>8355</v>
      </c>
      <c r="D1408" s="45" t="str">
        <f>'Budget Source'!E1408</f>
        <v>3101</v>
      </c>
      <c r="E1408" s="45" t="str">
        <f t="shared" si="88"/>
        <v/>
      </c>
      <c r="F1408" s="2" t="str">
        <f>'Budget Source'!F1408</f>
        <v/>
      </c>
      <c r="G1408" s="45" t="str">
        <f>IF('Budget Source'!G1408="Y",'Budget Source'!F1408&amp;'Budget Source'!C1408&amp;'Budget Source'!D1408,'Budget Source'!B1408&amp;'Budget Source'!C1408&amp;'Budget Source'!D1408)</f>
        <v>8948355</v>
      </c>
      <c r="H1408" s="45" t="str">
        <f t="shared" si="90"/>
        <v>89483553101</v>
      </c>
      <c r="I1408" s="47">
        <f>'Budget Source'!I1408</f>
        <v>0</v>
      </c>
      <c r="J1408" s="2">
        <f>'Budget Source'!H1408</f>
        <v>0</v>
      </c>
      <c r="K1408" s="2" t="str">
        <f t="shared" si="89"/>
        <v/>
      </c>
    </row>
    <row r="1409" spans="1:11" x14ac:dyDescent="0.35">
      <c r="A1409" s="45" t="str">
        <f>'Budget Source'!B1409</f>
        <v>89</v>
      </c>
      <c r="B1409" s="45" t="str">
        <f>'Budget Source'!C1409</f>
        <v>4</v>
      </c>
      <c r="C1409" s="45" t="str">
        <f>'Budget Source'!D1409</f>
        <v>8355</v>
      </c>
      <c r="D1409" s="45" t="str">
        <f>'Budget Source'!E1409</f>
        <v>3300</v>
      </c>
      <c r="E1409" s="45" t="str">
        <f t="shared" si="88"/>
        <v/>
      </c>
      <c r="F1409" s="2" t="str">
        <f>'Budget Source'!F1409</f>
        <v/>
      </c>
      <c r="G1409" s="45" t="str">
        <f>IF('Budget Source'!G1409="Y",'Budget Source'!F1409&amp;'Budget Source'!C1409&amp;'Budget Source'!D1409,'Budget Source'!B1409&amp;'Budget Source'!C1409&amp;'Budget Source'!D1409)</f>
        <v>8948355</v>
      </c>
      <c r="H1409" s="45" t="str">
        <f t="shared" si="90"/>
        <v>89483553300</v>
      </c>
      <c r="I1409" s="47">
        <f>'Budget Source'!I1409</f>
        <v>0.59309999999999996</v>
      </c>
      <c r="J1409" s="2">
        <f>'Budget Source'!H1409</f>
        <v>1477815</v>
      </c>
      <c r="K1409" s="2" t="str">
        <f t="shared" si="89"/>
        <v/>
      </c>
    </row>
    <row r="1410" spans="1:11" x14ac:dyDescent="0.35">
      <c r="A1410" s="45" t="str">
        <f>'Budget Source'!B1410</f>
        <v>89</v>
      </c>
      <c r="B1410" s="45" t="str">
        <f>'Budget Source'!C1410</f>
        <v>4</v>
      </c>
      <c r="C1410" s="45" t="str">
        <f>'Budget Source'!D1410</f>
        <v>8360</v>
      </c>
      <c r="D1410" s="45" t="str">
        <f>'Budget Source'!E1410</f>
        <v>0061</v>
      </c>
      <c r="E1410" s="45" t="str">
        <f t="shared" si="88"/>
        <v/>
      </c>
      <c r="F1410" s="2" t="str">
        <f>'Budget Source'!F1410</f>
        <v/>
      </c>
      <c r="G1410" s="45" t="str">
        <f>IF('Budget Source'!G1410="Y",'Budget Source'!F1410&amp;'Budget Source'!C1410&amp;'Budget Source'!D1410,'Budget Source'!B1410&amp;'Budget Source'!C1410&amp;'Budget Source'!D1410)</f>
        <v>8948360</v>
      </c>
      <c r="H1410" s="45" t="str">
        <f t="shared" si="90"/>
        <v>89483600061</v>
      </c>
      <c r="I1410" s="47">
        <f>'Budget Source'!I1410</f>
        <v>0</v>
      </c>
      <c r="J1410" s="2">
        <f>'Budget Source'!H1410</f>
        <v>0</v>
      </c>
      <c r="K1410" s="2" t="str">
        <f t="shared" si="89"/>
        <v/>
      </c>
    </row>
    <row r="1411" spans="1:11" x14ac:dyDescent="0.35">
      <c r="A1411" s="45" t="str">
        <f>'Budget Source'!B1411</f>
        <v>89</v>
      </c>
      <c r="B1411" s="45" t="str">
        <f>'Budget Source'!C1411</f>
        <v>4</v>
      </c>
      <c r="C1411" s="45" t="str">
        <f>'Budget Source'!D1411</f>
        <v>8360</v>
      </c>
      <c r="D1411" s="45" t="str">
        <f>'Budget Source'!E1411</f>
        <v>0180</v>
      </c>
      <c r="E1411" s="45" t="str">
        <f t="shared" ref="E1411:E1474" si="91">IF(OR(D1411="0187",D1411="0287"),"",IF(MID(D1411,3,1)="8","8",""))</f>
        <v>8</v>
      </c>
      <c r="F1411" s="2" t="str">
        <f>'Budget Source'!F1411</f>
        <v/>
      </c>
      <c r="G1411" s="45" t="str">
        <f>IF('Budget Source'!G1411="Y",'Budget Source'!F1411&amp;'Budget Source'!C1411&amp;'Budget Source'!D1411,'Budget Source'!B1411&amp;'Budget Source'!C1411&amp;'Budget Source'!D1411)</f>
        <v>8948360</v>
      </c>
      <c r="H1411" s="45" t="str">
        <f t="shared" si="90"/>
        <v>89483600180</v>
      </c>
      <c r="I1411" s="47">
        <f>'Budget Source'!I1411</f>
        <v>0.47860000000000003</v>
      </c>
      <c r="J1411" s="2">
        <f>'Budget Source'!H1411</f>
        <v>1567702</v>
      </c>
      <c r="K1411" s="2" t="str">
        <f t="shared" ref="K1411:K1474" si="92">IF(F1411="","",IF(F1411=A1411,"Y",""))</f>
        <v/>
      </c>
    </row>
    <row r="1412" spans="1:11" x14ac:dyDescent="0.35">
      <c r="A1412" s="45" t="str">
        <f>'Budget Source'!B1412</f>
        <v>89</v>
      </c>
      <c r="B1412" s="45" t="str">
        <f>'Budget Source'!C1412</f>
        <v>4</v>
      </c>
      <c r="C1412" s="45" t="str">
        <f>'Budget Source'!D1412</f>
        <v>8360</v>
      </c>
      <c r="D1412" s="45" t="str">
        <f>'Budget Source'!E1412</f>
        <v>3101</v>
      </c>
      <c r="E1412" s="45" t="str">
        <f t="shared" si="91"/>
        <v/>
      </c>
      <c r="F1412" s="2" t="str">
        <f>'Budget Source'!F1412</f>
        <v/>
      </c>
      <c r="G1412" s="45" t="str">
        <f>IF('Budget Source'!G1412="Y",'Budget Source'!F1412&amp;'Budget Source'!C1412&amp;'Budget Source'!D1412,'Budget Source'!B1412&amp;'Budget Source'!C1412&amp;'Budget Source'!D1412)</f>
        <v>8948360</v>
      </c>
      <c r="H1412" s="45" t="str">
        <f t="shared" si="90"/>
        <v>89483603101</v>
      </c>
      <c r="I1412" s="47">
        <f>'Budget Source'!I1412</f>
        <v>0</v>
      </c>
      <c r="J1412" s="2">
        <f>'Budget Source'!H1412</f>
        <v>0</v>
      </c>
      <c r="K1412" s="2" t="str">
        <f t="shared" si="92"/>
        <v/>
      </c>
    </row>
    <row r="1413" spans="1:11" x14ac:dyDescent="0.35">
      <c r="A1413" s="45" t="str">
        <f>'Budget Source'!B1413</f>
        <v>89</v>
      </c>
      <c r="B1413" s="45" t="str">
        <f>'Budget Source'!C1413</f>
        <v>4</v>
      </c>
      <c r="C1413" s="45" t="str">
        <f>'Budget Source'!D1413</f>
        <v>8360</v>
      </c>
      <c r="D1413" s="45" t="str">
        <f>'Budget Source'!E1413</f>
        <v>3300</v>
      </c>
      <c r="E1413" s="45" t="str">
        <f t="shared" si="91"/>
        <v/>
      </c>
      <c r="F1413" s="2" t="str">
        <f>'Budget Source'!F1413</f>
        <v/>
      </c>
      <c r="G1413" s="45" t="str">
        <f>IF('Budget Source'!G1413="Y",'Budget Source'!F1413&amp;'Budget Source'!C1413&amp;'Budget Source'!D1413,'Budget Source'!B1413&amp;'Budget Source'!C1413&amp;'Budget Source'!D1413)</f>
        <v>8948360</v>
      </c>
      <c r="H1413" s="45" t="str">
        <f t="shared" si="90"/>
        <v>89483603300</v>
      </c>
      <c r="I1413" s="47">
        <f>'Budget Source'!I1413</f>
        <v>0.84360000000000002</v>
      </c>
      <c r="J1413" s="2">
        <f>'Budget Source'!H1413</f>
        <v>2763296</v>
      </c>
      <c r="K1413" s="2" t="str">
        <f t="shared" si="92"/>
        <v/>
      </c>
    </row>
    <row r="1414" spans="1:11" x14ac:dyDescent="0.35">
      <c r="A1414" s="45" t="str">
        <f>'Budget Source'!B1414</f>
        <v>89</v>
      </c>
      <c r="B1414" s="45" t="str">
        <f>'Budget Source'!C1414</f>
        <v>4</v>
      </c>
      <c r="C1414" s="45" t="str">
        <f>'Budget Source'!D1414</f>
        <v>8375</v>
      </c>
      <c r="D1414" s="45" t="str">
        <f>'Budget Source'!E1414</f>
        <v>0061</v>
      </c>
      <c r="E1414" s="45" t="str">
        <f t="shared" si="91"/>
        <v/>
      </c>
      <c r="F1414" s="2" t="str">
        <f>'Budget Source'!F1414</f>
        <v/>
      </c>
      <c r="G1414" s="45" t="str">
        <f>IF('Budget Source'!G1414="Y",'Budget Source'!F1414&amp;'Budget Source'!C1414&amp;'Budget Source'!D1414,'Budget Source'!B1414&amp;'Budget Source'!C1414&amp;'Budget Source'!D1414)</f>
        <v>8948375</v>
      </c>
      <c r="H1414" s="45" t="str">
        <f t="shared" si="90"/>
        <v>89483750061</v>
      </c>
      <c r="I1414" s="47">
        <f>'Budget Source'!I1414</f>
        <v>0</v>
      </c>
      <c r="J1414" s="2">
        <f>'Budget Source'!H1414</f>
        <v>0</v>
      </c>
      <c r="K1414" s="2" t="str">
        <f t="shared" si="92"/>
        <v/>
      </c>
    </row>
    <row r="1415" spans="1:11" x14ac:dyDescent="0.35">
      <c r="A1415" s="45" t="str">
        <f>'Budget Source'!B1415</f>
        <v>89</v>
      </c>
      <c r="B1415" s="45" t="str">
        <f>'Budget Source'!C1415</f>
        <v>4</v>
      </c>
      <c r="C1415" s="45" t="str">
        <f>'Budget Source'!D1415</f>
        <v>8375</v>
      </c>
      <c r="D1415" s="45" t="str">
        <f>'Budget Source'!E1415</f>
        <v>0180</v>
      </c>
      <c r="E1415" s="45" t="str">
        <f t="shared" si="91"/>
        <v>8</v>
      </c>
      <c r="F1415" s="2" t="str">
        <f>'Budget Source'!F1415</f>
        <v/>
      </c>
      <c r="G1415" s="45" t="str">
        <f>IF('Budget Source'!G1415="Y",'Budget Source'!F1415&amp;'Budget Source'!C1415&amp;'Budget Source'!D1415,'Budget Source'!B1415&amp;'Budget Source'!C1415&amp;'Budget Source'!D1415)</f>
        <v>8948375</v>
      </c>
      <c r="H1415" s="45" t="str">
        <f t="shared" si="90"/>
        <v>89483750180</v>
      </c>
      <c r="I1415" s="47">
        <f>'Budget Source'!I1415</f>
        <v>0.40679999999999999</v>
      </c>
      <c r="J1415" s="2">
        <f>'Budget Source'!H1415</f>
        <v>1057708</v>
      </c>
      <c r="K1415" s="2" t="str">
        <f t="shared" si="92"/>
        <v/>
      </c>
    </row>
    <row r="1416" spans="1:11" x14ac:dyDescent="0.35">
      <c r="A1416" s="45" t="str">
        <f>'Budget Source'!B1416</f>
        <v>89</v>
      </c>
      <c r="B1416" s="45" t="str">
        <f>'Budget Source'!C1416</f>
        <v>4</v>
      </c>
      <c r="C1416" s="45" t="str">
        <f>'Budget Source'!D1416</f>
        <v>8375</v>
      </c>
      <c r="D1416" s="45" t="str">
        <f>'Budget Source'!E1416</f>
        <v>0186</v>
      </c>
      <c r="E1416" s="45" t="str">
        <f t="shared" si="91"/>
        <v>8</v>
      </c>
      <c r="F1416" s="2" t="str">
        <f>'Budget Source'!F1416</f>
        <v/>
      </c>
      <c r="G1416" s="45" t="str">
        <f>IF('Budget Source'!G1416="Y",'Budget Source'!F1416&amp;'Budget Source'!C1416&amp;'Budget Source'!D1416,'Budget Source'!B1416&amp;'Budget Source'!C1416&amp;'Budget Source'!D1416)</f>
        <v>8948375</v>
      </c>
      <c r="H1416" s="45" t="str">
        <f t="shared" si="90"/>
        <v>89483750186</v>
      </c>
      <c r="I1416" s="47">
        <f>'Budget Source'!I1416</f>
        <v>4.3299999999999998E-2</v>
      </c>
      <c r="J1416" s="2">
        <f>'Budget Source'!H1416</f>
        <v>112583</v>
      </c>
      <c r="K1416" s="2" t="str">
        <f t="shared" si="92"/>
        <v/>
      </c>
    </row>
    <row r="1417" spans="1:11" x14ac:dyDescent="0.35">
      <c r="A1417" s="45" t="str">
        <f>'Budget Source'!B1417</f>
        <v>89</v>
      </c>
      <c r="B1417" s="45" t="str">
        <f>'Budget Source'!C1417</f>
        <v>4</v>
      </c>
      <c r="C1417" s="45" t="str">
        <f>'Budget Source'!D1417</f>
        <v>8375</v>
      </c>
      <c r="D1417" s="45" t="str">
        <f>'Budget Source'!E1417</f>
        <v>3101</v>
      </c>
      <c r="E1417" s="45" t="str">
        <f t="shared" si="91"/>
        <v/>
      </c>
      <c r="F1417" s="2" t="str">
        <f>'Budget Source'!F1417</f>
        <v/>
      </c>
      <c r="G1417" s="45" t="str">
        <f>IF('Budget Source'!G1417="Y",'Budget Source'!F1417&amp;'Budget Source'!C1417&amp;'Budget Source'!D1417,'Budget Source'!B1417&amp;'Budget Source'!C1417&amp;'Budget Source'!D1417)</f>
        <v>8948375</v>
      </c>
      <c r="H1417" s="45" t="str">
        <f t="shared" si="90"/>
        <v>89483753101</v>
      </c>
      <c r="I1417" s="47">
        <f>'Budget Source'!I1417</f>
        <v>0</v>
      </c>
      <c r="J1417" s="2">
        <f>'Budget Source'!H1417</f>
        <v>0</v>
      </c>
      <c r="K1417" s="2" t="str">
        <f t="shared" si="92"/>
        <v/>
      </c>
    </row>
    <row r="1418" spans="1:11" x14ac:dyDescent="0.35">
      <c r="A1418" s="45" t="str">
        <f>'Budget Source'!B1418</f>
        <v>89</v>
      </c>
      <c r="B1418" s="45" t="str">
        <f>'Budget Source'!C1418</f>
        <v>4</v>
      </c>
      <c r="C1418" s="45" t="str">
        <f>'Budget Source'!D1418</f>
        <v>8375</v>
      </c>
      <c r="D1418" s="45" t="str">
        <f>'Budget Source'!E1418</f>
        <v>3300</v>
      </c>
      <c r="E1418" s="45" t="str">
        <f t="shared" si="91"/>
        <v/>
      </c>
      <c r="F1418" s="2" t="str">
        <f>'Budget Source'!F1418</f>
        <v/>
      </c>
      <c r="G1418" s="45" t="str">
        <f>IF('Budget Source'!G1418="Y",'Budget Source'!F1418&amp;'Budget Source'!C1418&amp;'Budget Source'!D1418,'Budget Source'!B1418&amp;'Budget Source'!C1418&amp;'Budget Source'!D1418)</f>
        <v>8948375</v>
      </c>
      <c r="H1418" s="45" t="str">
        <f t="shared" si="90"/>
        <v>89483753300</v>
      </c>
      <c r="I1418" s="47">
        <f>'Budget Source'!I1418</f>
        <v>0.72760000000000002</v>
      </c>
      <c r="J1418" s="2">
        <f>'Budget Source'!H1418</f>
        <v>1891809</v>
      </c>
      <c r="K1418" s="2" t="str">
        <f t="shared" si="92"/>
        <v/>
      </c>
    </row>
    <row r="1419" spans="1:11" x14ac:dyDescent="0.35">
      <c r="A1419" s="45" t="str">
        <f>'Budget Source'!B1419</f>
        <v>89</v>
      </c>
      <c r="B1419" s="45" t="str">
        <f>'Budget Source'!C1419</f>
        <v>4</v>
      </c>
      <c r="C1419" s="45" t="str">
        <f>'Budget Source'!D1419</f>
        <v>8385</v>
      </c>
      <c r="D1419" s="45" t="str">
        <f>'Budget Source'!E1419</f>
        <v>0061</v>
      </c>
      <c r="E1419" s="45" t="str">
        <f t="shared" si="91"/>
        <v/>
      </c>
      <c r="F1419" s="2" t="str">
        <f>'Budget Source'!F1419</f>
        <v/>
      </c>
      <c r="G1419" s="45" t="str">
        <f>IF('Budget Source'!G1419="Y",'Budget Source'!F1419&amp;'Budget Source'!C1419&amp;'Budget Source'!D1419,'Budget Source'!B1419&amp;'Budget Source'!C1419&amp;'Budget Source'!D1419)</f>
        <v>8948385</v>
      </c>
      <c r="H1419" s="45" t="str">
        <f t="shared" si="90"/>
        <v>89483850061</v>
      </c>
      <c r="I1419" s="47">
        <f>'Budget Source'!I1419</f>
        <v>0</v>
      </c>
      <c r="J1419" s="2">
        <f>'Budget Source'!H1419</f>
        <v>0</v>
      </c>
      <c r="K1419" s="2" t="str">
        <f t="shared" si="92"/>
        <v/>
      </c>
    </row>
    <row r="1420" spans="1:11" x14ac:dyDescent="0.35">
      <c r="A1420" s="45" t="str">
        <f>'Budget Source'!B1420</f>
        <v>89</v>
      </c>
      <c r="B1420" s="45" t="str">
        <f>'Budget Source'!C1420</f>
        <v>4</v>
      </c>
      <c r="C1420" s="45" t="str">
        <f>'Budget Source'!D1420</f>
        <v>8385</v>
      </c>
      <c r="D1420" s="45" t="str">
        <f>'Budget Source'!E1420</f>
        <v>0180</v>
      </c>
      <c r="E1420" s="45" t="str">
        <f t="shared" si="91"/>
        <v>8</v>
      </c>
      <c r="F1420" s="2" t="str">
        <f>'Budget Source'!F1420</f>
        <v/>
      </c>
      <c r="G1420" s="45" t="str">
        <f>IF('Budget Source'!G1420="Y",'Budget Source'!F1420&amp;'Budget Source'!C1420&amp;'Budget Source'!D1420,'Budget Source'!B1420&amp;'Budget Source'!C1420&amp;'Budget Source'!D1420)</f>
        <v>8948385</v>
      </c>
      <c r="H1420" s="45" t="str">
        <f t="shared" si="90"/>
        <v>89483850180</v>
      </c>
      <c r="I1420" s="47">
        <f>'Budget Source'!I1420</f>
        <v>0.15079999999999999</v>
      </c>
      <c r="J1420" s="2">
        <f>'Budget Source'!H1420</f>
        <v>2407622</v>
      </c>
      <c r="K1420" s="2" t="str">
        <f t="shared" si="92"/>
        <v/>
      </c>
    </row>
    <row r="1421" spans="1:11" x14ac:dyDescent="0.35">
      <c r="A1421" s="45" t="str">
        <f>'Budget Source'!B1421</f>
        <v>89</v>
      </c>
      <c r="B1421" s="45" t="str">
        <f>'Budget Source'!C1421</f>
        <v>4</v>
      </c>
      <c r="C1421" s="45" t="str">
        <f>'Budget Source'!D1421</f>
        <v>8385</v>
      </c>
      <c r="D1421" s="45" t="str">
        <f>'Budget Source'!E1421</f>
        <v>3101</v>
      </c>
      <c r="E1421" s="45" t="str">
        <f t="shared" si="91"/>
        <v/>
      </c>
      <c r="F1421" s="2" t="str">
        <f>'Budget Source'!F1421</f>
        <v/>
      </c>
      <c r="G1421" s="45" t="str">
        <f>IF('Budget Source'!G1421="Y",'Budget Source'!F1421&amp;'Budget Source'!C1421&amp;'Budget Source'!D1421,'Budget Source'!B1421&amp;'Budget Source'!C1421&amp;'Budget Source'!D1421)</f>
        <v>8948385</v>
      </c>
      <c r="H1421" s="45" t="str">
        <f t="shared" si="90"/>
        <v>89483853101</v>
      </c>
      <c r="I1421" s="47">
        <f>'Budget Source'!I1421</f>
        <v>0</v>
      </c>
      <c r="J1421" s="2">
        <f>'Budget Source'!H1421</f>
        <v>0</v>
      </c>
      <c r="K1421" s="2" t="str">
        <f t="shared" si="92"/>
        <v/>
      </c>
    </row>
    <row r="1422" spans="1:11" x14ac:dyDescent="0.35">
      <c r="A1422" s="45" t="str">
        <f>'Budget Source'!B1422</f>
        <v>89</v>
      </c>
      <c r="B1422" s="45" t="str">
        <f>'Budget Source'!C1422</f>
        <v>4</v>
      </c>
      <c r="C1422" s="45" t="str">
        <f>'Budget Source'!D1422</f>
        <v>8385</v>
      </c>
      <c r="D1422" s="45" t="str">
        <f>'Budget Source'!E1422</f>
        <v>3300</v>
      </c>
      <c r="E1422" s="45" t="str">
        <f t="shared" si="91"/>
        <v/>
      </c>
      <c r="F1422" s="2" t="str">
        <f>'Budget Source'!F1422</f>
        <v/>
      </c>
      <c r="G1422" s="45" t="str">
        <f>IF('Budget Source'!G1422="Y",'Budget Source'!F1422&amp;'Budget Source'!C1422&amp;'Budget Source'!D1422,'Budget Source'!B1422&amp;'Budget Source'!C1422&amp;'Budget Source'!D1422)</f>
        <v>8948385</v>
      </c>
      <c r="H1422" s="45" t="str">
        <f t="shared" si="90"/>
        <v>89483853300</v>
      </c>
      <c r="I1422" s="47">
        <f>'Budget Source'!I1422</f>
        <v>0.66320000000000001</v>
      </c>
      <c r="J1422" s="2">
        <f>'Budget Source'!H1422</f>
        <v>10588426</v>
      </c>
      <c r="K1422" s="2" t="str">
        <f t="shared" si="92"/>
        <v/>
      </c>
    </row>
    <row r="1423" spans="1:11" x14ac:dyDescent="0.35">
      <c r="A1423" s="45" t="str">
        <f>'Budget Source'!B1423</f>
        <v>90</v>
      </c>
      <c r="B1423" s="45" t="str">
        <f>'Budget Source'!C1423</f>
        <v>4</v>
      </c>
      <c r="C1423" s="45" t="str">
        <f>'Budget Source'!D1423</f>
        <v>8425</v>
      </c>
      <c r="D1423" s="45" t="str">
        <f>'Budget Source'!E1423</f>
        <v>0022</v>
      </c>
      <c r="E1423" s="45" t="str">
        <f t="shared" si="91"/>
        <v/>
      </c>
      <c r="F1423" s="2" t="str">
        <f>'Budget Source'!F1423</f>
        <v/>
      </c>
      <c r="G1423" s="45" t="str">
        <f>IF('Budget Source'!G1423="Y",'Budget Source'!F1423&amp;'Budget Source'!C1423&amp;'Budget Source'!D1423,'Budget Source'!B1423&amp;'Budget Source'!C1423&amp;'Budget Source'!D1423)</f>
        <v>9048425</v>
      </c>
      <c r="H1423" s="45" t="str">
        <f t="shared" si="90"/>
        <v>90484250022</v>
      </c>
      <c r="I1423" s="47">
        <f>'Budget Source'!I1423</f>
        <v>0.1221</v>
      </c>
      <c r="J1423" s="2">
        <f>'Budget Source'!H1423</f>
        <v>571773</v>
      </c>
      <c r="K1423" s="2" t="str">
        <f t="shared" si="92"/>
        <v/>
      </c>
    </row>
    <row r="1424" spans="1:11" x14ac:dyDescent="0.35">
      <c r="A1424" s="45" t="str">
        <f>'Budget Source'!B1424</f>
        <v>90</v>
      </c>
      <c r="B1424" s="45" t="str">
        <f>'Budget Source'!C1424</f>
        <v>4</v>
      </c>
      <c r="C1424" s="45" t="str">
        <f>'Budget Source'!D1424</f>
        <v>8425</v>
      </c>
      <c r="D1424" s="45" t="str">
        <f>'Budget Source'!E1424</f>
        <v>0061</v>
      </c>
      <c r="E1424" s="45" t="str">
        <f t="shared" si="91"/>
        <v/>
      </c>
      <c r="F1424" s="2" t="str">
        <f>'Budget Source'!F1424</f>
        <v/>
      </c>
      <c r="G1424" s="45" t="str">
        <f>IF('Budget Source'!G1424="Y",'Budget Source'!F1424&amp;'Budget Source'!C1424&amp;'Budget Source'!D1424,'Budget Source'!B1424&amp;'Budget Source'!C1424&amp;'Budget Source'!D1424)</f>
        <v>9048425</v>
      </c>
      <c r="H1424" s="45" t="str">
        <f t="shared" si="90"/>
        <v>90484250061</v>
      </c>
      <c r="I1424" s="47">
        <f>'Budget Source'!I1424</f>
        <v>0</v>
      </c>
      <c r="J1424" s="2">
        <f>'Budget Source'!H1424</f>
        <v>0</v>
      </c>
      <c r="K1424" s="2" t="str">
        <f t="shared" si="92"/>
        <v/>
      </c>
    </row>
    <row r="1425" spans="1:11" x14ac:dyDescent="0.35">
      <c r="A1425" s="45" t="str">
        <f>'Budget Source'!B1425</f>
        <v>90</v>
      </c>
      <c r="B1425" s="45" t="str">
        <f>'Budget Source'!C1425</f>
        <v>4</v>
      </c>
      <c r="C1425" s="45" t="str">
        <f>'Budget Source'!D1425</f>
        <v>8425</v>
      </c>
      <c r="D1425" s="45" t="str">
        <f>'Budget Source'!E1425</f>
        <v>0180</v>
      </c>
      <c r="E1425" s="45" t="str">
        <f t="shared" si="91"/>
        <v>8</v>
      </c>
      <c r="F1425" s="2" t="str">
        <f>'Budget Source'!F1425</f>
        <v/>
      </c>
      <c r="G1425" s="45" t="str">
        <f>IF('Budget Source'!G1425="Y",'Budget Source'!F1425&amp;'Budget Source'!C1425&amp;'Budget Source'!D1425,'Budget Source'!B1425&amp;'Budget Source'!C1425&amp;'Budget Source'!D1425)</f>
        <v>9048425</v>
      </c>
      <c r="H1425" s="45" t="str">
        <f t="shared" si="90"/>
        <v>90484250180</v>
      </c>
      <c r="I1425" s="47">
        <f>'Budget Source'!I1425</f>
        <v>0.1244</v>
      </c>
      <c r="J1425" s="2">
        <f>'Budget Source'!H1425</f>
        <v>582544</v>
      </c>
      <c r="K1425" s="2" t="str">
        <f t="shared" si="92"/>
        <v/>
      </c>
    </row>
    <row r="1426" spans="1:11" x14ac:dyDescent="0.35">
      <c r="A1426" s="45" t="str">
        <f>'Budget Source'!B1426</f>
        <v>90</v>
      </c>
      <c r="B1426" s="45" t="str">
        <f>'Budget Source'!C1426</f>
        <v>4</v>
      </c>
      <c r="C1426" s="45" t="str">
        <f>'Budget Source'!D1426</f>
        <v>8425</v>
      </c>
      <c r="D1426" s="45" t="str">
        <f>'Budget Source'!E1426</f>
        <v>3101</v>
      </c>
      <c r="E1426" s="45" t="str">
        <f t="shared" si="91"/>
        <v/>
      </c>
      <c r="F1426" s="2" t="str">
        <f>'Budget Source'!F1426</f>
        <v/>
      </c>
      <c r="G1426" s="45" t="str">
        <f>IF('Budget Source'!G1426="Y",'Budget Source'!F1426&amp;'Budget Source'!C1426&amp;'Budget Source'!D1426,'Budget Source'!B1426&amp;'Budget Source'!C1426&amp;'Budget Source'!D1426)</f>
        <v>9048425</v>
      </c>
      <c r="H1426" s="45" t="str">
        <f t="shared" si="90"/>
        <v>90484253101</v>
      </c>
      <c r="I1426" s="47">
        <f>'Budget Source'!I1426</f>
        <v>0</v>
      </c>
      <c r="J1426" s="2">
        <f>'Budget Source'!H1426</f>
        <v>0</v>
      </c>
      <c r="K1426" s="2" t="str">
        <f t="shared" si="92"/>
        <v/>
      </c>
    </row>
    <row r="1427" spans="1:11" x14ac:dyDescent="0.35">
      <c r="A1427" s="45" t="str">
        <f>'Budget Source'!B1427</f>
        <v>90</v>
      </c>
      <c r="B1427" s="45" t="str">
        <f>'Budget Source'!C1427</f>
        <v>4</v>
      </c>
      <c r="C1427" s="45" t="str">
        <f>'Budget Source'!D1427</f>
        <v>8425</v>
      </c>
      <c r="D1427" s="45" t="str">
        <f>'Budget Source'!E1427</f>
        <v>3300</v>
      </c>
      <c r="E1427" s="45" t="str">
        <f t="shared" si="91"/>
        <v/>
      </c>
      <c r="F1427" s="2" t="str">
        <f>'Budget Source'!F1427</f>
        <v/>
      </c>
      <c r="G1427" s="45" t="str">
        <f>IF('Budget Source'!G1427="Y",'Budget Source'!F1427&amp;'Budget Source'!C1427&amp;'Budget Source'!D1427,'Budget Source'!B1427&amp;'Budget Source'!C1427&amp;'Budget Source'!D1427)</f>
        <v>9048425</v>
      </c>
      <c r="H1427" s="45" t="str">
        <f t="shared" ref="H1427:H1490" si="93">G1427&amp;D1427</f>
        <v>90484253300</v>
      </c>
      <c r="I1427" s="47">
        <f>'Budget Source'!I1427</f>
        <v>0.39739999999999998</v>
      </c>
      <c r="J1427" s="2">
        <f>'Budget Source'!H1427</f>
        <v>1860955</v>
      </c>
      <c r="K1427" s="2" t="str">
        <f t="shared" si="92"/>
        <v/>
      </c>
    </row>
    <row r="1428" spans="1:11" x14ac:dyDescent="0.35">
      <c r="A1428" s="45" t="str">
        <f>'Budget Source'!B1428</f>
        <v>90</v>
      </c>
      <c r="B1428" s="45" t="str">
        <f>'Budget Source'!C1428</f>
        <v>4</v>
      </c>
      <c r="C1428" s="45" t="str">
        <f>'Budget Source'!D1428</f>
        <v>8435</v>
      </c>
      <c r="D1428" s="45" t="str">
        <f>'Budget Source'!E1428</f>
        <v>0061</v>
      </c>
      <c r="E1428" s="45" t="str">
        <f t="shared" si="91"/>
        <v/>
      </c>
      <c r="F1428" s="2" t="str">
        <f>'Budget Source'!F1428</f>
        <v/>
      </c>
      <c r="G1428" s="45" t="str">
        <f>IF('Budget Source'!G1428="Y",'Budget Source'!F1428&amp;'Budget Source'!C1428&amp;'Budget Source'!D1428,'Budget Source'!B1428&amp;'Budget Source'!C1428&amp;'Budget Source'!D1428)</f>
        <v>9048435</v>
      </c>
      <c r="H1428" s="45" t="str">
        <f t="shared" si="93"/>
        <v>90484350061</v>
      </c>
      <c r="I1428" s="47">
        <f>'Budget Source'!I1428</f>
        <v>0</v>
      </c>
      <c r="J1428" s="2">
        <f>'Budget Source'!H1428</f>
        <v>0</v>
      </c>
      <c r="K1428" s="2" t="str">
        <f t="shared" si="92"/>
        <v/>
      </c>
    </row>
    <row r="1429" spans="1:11" x14ac:dyDescent="0.35">
      <c r="A1429" s="45" t="str">
        <f>'Budget Source'!B1429</f>
        <v>90</v>
      </c>
      <c r="B1429" s="45" t="str">
        <f>'Budget Source'!C1429</f>
        <v>4</v>
      </c>
      <c r="C1429" s="45" t="str">
        <f>'Budget Source'!D1429</f>
        <v>8435</v>
      </c>
      <c r="D1429" s="45" t="str">
        <f>'Budget Source'!E1429</f>
        <v>0180</v>
      </c>
      <c r="E1429" s="45" t="str">
        <f t="shared" si="91"/>
        <v>8</v>
      </c>
      <c r="F1429" s="2" t="str">
        <f>'Budget Source'!F1429</f>
        <v/>
      </c>
      <c r="G1429" s="45" t="str">
        <f>IF('Budget Source'!G1429="Y",'Budget Source'!F1429&amp;'Budget Source'!C1429&amp;'Budget Source'!D1429,'Budget Source'!B1429&amp;'Budget Source'!C1429&amp;'Budget Source'!D1429)</f>
        <v>9048435</v>
      </c>
      <c r="H1429" s="45" t="str">
        <f t="shared" si="93"/>
        <v>90484350180</v>
      </c>
      <c r="I1429" s="47">
        <f>'Budget Source'!I1429</f>
        <v>0.37759999999999999</v>
      </c>
      <c r="J1429" s="2">
        <f>'Budget Source'!H1429</f>
        <v>4138024</v>
      </c>
      <c r="K1429" s="2" t="str">
        <f t="shared" si="92"/>
        <v/>
      </c>
    </row>
    <row r="1430" spans="1:11" x14ac:dyDescent="0.35">
      <c r="A1430" s="45" t="str">
        <f>'Budget Source'!B1430</f>
        <v>90</v>
      </c>
      <c r="B1430" s="45" t="str">
        <f>'Budget Source'!C1430</f>
        <v>4</v>
      </c>
      <c r="C1430" s="45" t="str">
        <f>'Budget Source'!D1430</f>
        <v>8435</v>
      </c>
      <c r="D1430" s="45" t="str">
        <f>'Budget Source'!E1430</f>
        <v>0287</v>
      </c>
      <c r="E1430" s="45" t="str">
        <f t="shared" si="91"/>
        <v/>
      </c>
      <c r="F1430" s="2" t="str">
        <f>'Budget Source'!F1430</f>
        <v/>
      </c>
      <c r="G1430" s="45" t="str">
        <f>IF('Budget Source'!G1430="Y",'Budget Source'!F1430&amp;'Budget Source'!C1430&amp;'Budget Source'!D1430,'Budget Source'!B1430&amp;'Budget Source'!C1430&amp;'Budget Source'!D1430)</f>
        <v>9048435</v>
      </c>
      <c r="H1430" s="45" t="str">
        <f t="shared" si="93"/>
        <v>90484350287</v>
      </c>
      <c r="I1430" s="47">
        <f>'Budget Source'!I1430</f>
        <v>7.9000000000000001E-2</v>
      </c>
      <c r="J1430" s="2">
        <f>'Budget Source'!H1430</f>
        <v>907481</v>
      </c>
      <c r="K1430" s="2" t="str">
        <f t="shared" si="92"/>
        <v/>
      </c>
    </row>
    <row r="1431" spans="1:11" x14ac:dyDescent="0.35">
      <c r="A1431" s="45" t="str">
        <f>'Budget Source'!B1431</f>
        <v>90</v>
      </c>
      <c r="B1431" s="45" t="str">
        <f>'Budget Source'!C1431</f>
        <v>4</v>
      </c>
      <c r="C1431" s="45" t="str">
        <f>'Budget Source'!D1431</f>
        <v>8435</v>
      </c>
      <c r="D1431" s="45" t="str">
        <f>'Budget Source'!E1431</f>
        <v>3101</v>
      </c>
      <c r="E1431" s="45" t="str">
        <f t="shared" si="91"/>
        <v/>
      </c>
      <c r="F1431" s="2" t="str">
        <f>'Budget Source'!F1431</f>
        <v/>
      </c>
      <c r="G1431" s="45" t="str">
        <f>IF('Budget Source'!G1431="Y",'Budget Source'!F1431&amp;'Budget Source'!C1431&amp;'Budget Source'!D1431,'Budget Source'!B1431&amp;'Budget Source'!C1431&amp;'Budget Source'!D1431)</f>
        <v>9048435</v>
      </c>
      <c r="H1431" s="45" t="str">
        <f t="shared" si="93"/>
        <v>90484353101</v>
      </c>
      <c r="I1431" s="47">
        <f>'Budget Source'!I1431</f>
        <v>0</v>
      </c>
      <c r="J1431" s="2">
        <f>'Budget Source'!H1431</f>
        <v>0</v>
      </c>
      <c r="K1431" s="2" t="str">
        <f t="shared" si="92"/>
        <v/>
      </c>
    </row>
    <row r="1432" spans="1:11" x14ac:dyDescent="0.35">
      <c r="A1432" s="45" t="str">
        <f>'Budget Source'!B1432</f>
        <v>90</v>
      </c>
      <c r="B1432" s="45" t="str">
        <f>'Budget Source'!C1432</f>
        <v>4</v>
      </c>
      <c r="C1432" s="45" t="str">
        <f>'Budget Source'!D1432</f>
        <v>8435</v>
      </c>
      <c r="D1432" s="45" t="str">
        <f>'Budget Source'!E1432</f>
        <v>3300</v>
      </c>
      <c r="E1432" s="45" t="str">
        <f t="shared" si="91"/>
        <v/>
      </c>
      <c r="F1432" s="2" t="str">
        <f>'Budget Source'!F1432</f>
        <v/>
      </c>
      <c r="G1432" s="45" t="str">
        <f>IF('Budget Source'!G1432="Y",'Budget Source'!F1432&amp;'Budget Source'!C1432&amp;'Budget Source'!D1432,'Budget Source'!B1432&amp;'Budget Source'!C1432&amp;'Budget Source'!D1432)</f>
        <v>9048435</v>
      </c>
      <c r="H1432" s="45" t="str">
        <f t="shared" si="93"/>
        <v>90484353300</v>
      </c>
      <c r="I1432" s="47">
        <f>'Budget Source'!I1432</f>
        <v>0.44009999999999999</v>
      </c>
      <c r="J1432" s="2">
        <f>'Budget Source'!H1432</f>
        <v>4822946</v>
      </c>
      <c r="K1432" s="2" t="str">
        <f t="shared" si="92"/>
        <v/>
      </c>
    </row>
    <row r="1433" spans="1:11" x14ac:dyDescent="0.35">
      <c r="A1433" s="45" t="str">
        <f>'Budget Source'!B1433</f>
        <v>90</v>
      </c>
      <c r="B1433" s="45" t="str">
        <f>'Budget Source'!C1433</f>
        <v>4</v>
      </c>
      <c r="C1433" s="45" t="str">
        <f>'Budget Source'!D1433</f>
        <v>8445</v>
      </c>
      <c r="D1433" s="45" t="str">
        <f>'Budget Source'!E1433</f>
        <v>0061</v>
      </c>
      <c r="E1433" s="45" t="str">
        <f t="shared" si="91"/>
        <v/>
      </c>
      <c r="F1433" s="2" t="str">
        <f>'Budget Source'!F1433</f>
        <v/>
      </c>
      <c r="G1433" s="45" t="str">
        <f>IF('Budget Source'!G1433="Y",'Budget Source'!F1433&amp;'Budget Source'!C1433&amp;'Budget Source'!D1433,'Budget Source'!B1433&amp;'Budget Source'!C1433&amp;'Budget Source'!D1433)</f>
        <v>9048445</v>
      </c>
      <c r="H1433" s="45" t="str">
        <f t="shared" si="93"/>
        <v>90484450061</v>
      </c>
      <c r="I1433" s="47">
        <f>'Budget Source'!I1433</f>
        <v>0</v>
      </c>
      <c r="J1433" s="2">
        <f>'Budget Source'!H1433</f>
        <v>0</v>
      </c>
      <c r="K1433" s="2" t="str">
        <f t="shared" si="92"/>
        <v/>
      </c>
    </row>
    <row r="1434" spans="1:11" x14ac:dyDescent="0.35">
      <c r="A1434" s="45" t="str">
        <f>'Budget Source'!B1434</f>
        <v>90</v>
      </c>
      <c r="B1434" s="45" t="str">
        <f>'Budget Source'!C1434</f>
        <v>4</v>
      </c>
      <c r="C1434" s="45" t="str">
        <f>'Budget Source'!D1434</f>
        <v>8445</v>
      </c>
      <c r="D1434" s="45" t="str">
        <f>'Budget Source'!E1434</f>
        <v>0180</v>
      </c>
      <c r="E1434" s="45" t="str">
        <f t="shared" si="91"/>
        <v>8</v>
      </c>
      <c r="F1434" s="2" t="str">
        <f>'Budget Source'!F1434</f>
        <v/>
      </c>
      <c r="G1434" s="45" t="str">
        <f>IF('Budget Source'!G1434="Y",'Budget Source'!F1434&amp;'Budget Source'!C1434&amp;'Budget Source'!D1434,'Budget Source'!B1434&amp;'Budget Source'!C1434&amp;'Budget Source'!D1434)</f>
        <v>9048445</v>
      </c>
      <c r="H1434" s="45" t="str">
        <f t="shared" si="93"/>
        <v>90484450180</v>
      </c>
      <c r="I1434" s="47">
        <f>'Budget Source'!I1434</f>
        <v>0.4879</v>
      </c>
      <c r="J1434" s="2">
        <f>'Budget Source'!H1434</f>
        <v>2842378</v>
      </c>
      <c r="K1434" s="2" t="str">
        <f t="shared" si="92"/>
        <v/>
      </c>
    </row>
    <row r="1435" spans="1:11" x14ac:dyDescent="0.35">
      <c r="A1435" s="45" t="str">
        <f>'Budget Source'!B1435</f>
        <v>90</v>
      </c>
      <c r="B1435" s="45" t="str">
        <f>'Budget Source'!C1435</f>
        <v>4</v>
      </c>
      <c r="C1435" s="45" t="str">
        <f>'Budget Source'!D1435</f>
        <v>8445</v>
      </c>
      <c r="D1435" s="45" t="str">
        <f>'Budget Source'!E1435</f>
        <v>3101</v>
      </c>
      <c r="E1435" s="45" t="str">
        <f t="shared" si="91"/>
        <v/>
      </c>
      <c r="F1435" s="2" t="str">
        <f>'Budget Source'!F1435</f>
        <v/>
      </c>
      <c r="G1435" s="45" t="str">
        <f>IF('Budget Source'!G1435="Y",'Budget Source'!F1435&amp;'Budget Source'!C1435&amp;'Budget Source'!D1435,'Budget Source'!B1435&amp;'Budget Source'!C1435&amp;'Budget Source'!D1435)</f>
        <v>9048445</v>
      </c>
      <c r="H1435" s="45" t="str">
        <f t="shared" si="93"/>
        <v>90484453101</v>
      </c>
      <c r="I1435" s="47">
        <f>'Budget Source'!I1435</f>
        <v>0</v>
      </c>
      <c r="J1435" s="2">
        <f>'Budget Source'!H1435</f>
        <v>0</v>
      </c>
      <c r="K1435" s="2" t="str">
        <f t="shared" si="92"/>
        <v/>
      </c>
    </row>
    <row r="1436" spans="1:11" x14ac:dyDescent="0.35">
      <c r="A1436" s="45" t="str">
        <f>'Budget Source'!B1436</f>
        <v>90</v>
      </c>
      <c r="B1436" s="45" t="str">
        <f>'Budget Source'!C1436</f>
        <v>4</v>
      </c>
      <c r="C1436" s="45" t="str">
        <f>'Budget Source'!D1436</f>
        <v>8445</v>
      </c>
      <c r="D1436" s="45" t="str">
        <f>'Budget Source'!E1436</f>
        <v>3300</v>
      </c>
      <c r="E1436" s="45" t="str">
        <f t="shared" si="91"/>
        <v/>
      </c>
      <c r="F1436" s="2" t="str">
        <f>'Budget Source'!F1436</f>
        <v/>
      </c>
      <c r="G1436" s="45" t="str">
        <f>IF('Budget Source'!G1436="Y",'Budget Source'!F1436&amp;'Budget Source'!C1436&amp;'Budget Source'!D1436,'Budget Source'!B1436&amp;'Budget Source'!C1436&amp;'Budget Source'!D1436)</f>
        <v>9048445</v>
      </c>
      <c r="H1436" s="45" t="str">
        <f t="shared" si="93"/>
        <v>90484453300</v>
      </c>
      <c r="I1436" s="47">
        <f>'Budget Source'!I1436</f>
        <v>0.48099999999999998</v>
      </c>
      <c r="J1436" s="2">
        <f>'Budget Source'!H1436</f>
        <v>2802180</v>
      </c>
      <c r="K1436" s="2" t="str">
        <f t="shared" si="92"/>
        <v/>
      </c>
    </row>
    <row r="1437" spans="1:11" x14ac:dyDescent="0.35">
      <c r="A1437" s="45" t="str">
        <f>'Budget Source'!B1437</f>
        <v>91</v>
      </c>
      <c r="B1437" s="45" t="str">
        <f>'Budget Source'!C1437</f>
        <v>4</v>
      </c>
      <c r="C1437" s="45" t="str">
        <f>'Budget Source'!D1437</f>
        <v>0775</v>
      </c>
      <c r="D1437" s="45" t="str">
        <f>'Budget Source'!E1437</f>
        <v>0061</v>
      </c>
      <c r="E1437" s="45" t="str">
        <f t="shared" si="91"/>
        <v/>
      </c>
      <c r="F1437" s="2" t="str">
        <f>'Budget Source'!F1437</f>
        <v>09</v>
      </c>
      <c r="G1437" s="45" t="str">
        <f>IF('Budget Source'!G1437="Y",'Budget Source'!F1437&amp;'Budget Source'!C1437&amp;'Budget Source'!D1437,'Budget Source'!B1437&amp;'Budget Source'!C1437&amp;'Budget Source'!D1437)</f>
        <v>0940775</v>
      </c>
      <c r="H1437" s="45" t="str">
        <f t="shared" si="93"/>
        <v>09407750061</v>
      </c>
      <c r="I1437" s="47">
        <f>'Budget Source'!I1437</f>
        <v>0</v>
      </c>
      <c r="J1437" s="2">
        <f>'Budget Source'!H1437</f>
        <v>0</v>
      </c>
      <c r="K1437" s="2" t="str">
        <f t="shared" si="92"/>
        <v/>
      </c>
    </row>
    <row r="1438" spans="1:11" x14ac:dyDescent="0.35">
      <c r="A1438" s="45" t="str">
        <f>'Budget Source'!B1438</f>
        <v>91</v>
      </c>
      <c r="B1438" s="45" t="str">
        <f>'Budget Source'!C1438</f>
        <v>4</v>
      </c>
      <c r="C1438" s="45" t="str">
        <f>'Budget Source'!D1438</f>
        <v>0775</v>
      </c>
      <c r="D1438" s="45" t="str">
        <f>'Budget Source'!E1438</f>
        <v>0180</v>
      </c>
      <c r="E1438" s="45" t="str">
        <f t="shared" si="91"/>
        <v>8</v>
      </c>
      <c r="F1438" s="2" t="str">
        <f>'Budget Source'!F1438</f>
        <v>09</v>
      </c>
      <c r="G1438" s="45" t="str">
        <f>IF('Budget Source'!G1438="Y",'Budget Source'!F1438&amp;'Budget Source'!C1438&amp;'Budget Source'!D1438,'Budget Source'!B1438&amp;'Budget Source'!C1438&amp;'Budget Source'!D1438)</f>
        <v>0940775</v>
      </c>
      <c r="H1438" s="45" t="str">
        <f t="shared" si="93"/>
        <v>09407750180</v>
      </c>
      <c r="I1438" s="47">
        <f>'Budget Source'!I1438</f>
        <v>0.3054</v>
      </c>
      <c r="J1438" s="2">
        <f>'Budget Source'!H1438</f>
        <v>115833</v>
      </c>
      <c r="K1438" s="2" t="str">
        <f t="shared" si="92"/>
        <v/>
      </c>
    </row>
    <row r="1439" spans="1:11" x14ac:dyDescent="0.35">
      <c r="A1439" s="45" t="str">
        <f>'Budget Source'!B1439</f>
        <v>91</v>
      </c>
      <c r="B1439" s="45" t="str">
        <f>'Budget Source'!C1439</f>
        <v>4</v>
      </c>
      <c r="C1439" s="45" t="str">
        <f>'Budget Source'!D1439</f>
        <v>0775</v>
      </c>
      <c r="D1439" s="45" t="str">
        <f>'Budget Source'!E1439</f>
        <v>0186</v>
      </c>
      <c r="E1439" s="45" t="str">
        <f t="shared" si="91"/>
        <v>8</v>
      </c>
      <c r="F1439" s="2" t="str">
        <f>'Budget Source'!F1439</f>
        <v>09</v>
      </c>
      <c r="G1439" s="45" t="str">
        <f>IF('Budget Source'!G1439="Y",'Budget Source'!F1439&amp;'Budget Source'!C1439&amp;'Budget Source'!D1439,'Budget Source'!B1439&amp;'Budget Source'!C1439&amp;'Budget Source'!D1439)</f>
        <v>0940775</v>
      </c>
      <c r="H1439" s="45" t="str">
        <f t="shared" si="93"/>
        <v>09407750186</v>
      </c>
      <c r="I1439" s="47">
        <f>'Budget Source'!I1439</f>
        <v>4.48E-2</v>
      </c>
      <c r="J1439" s="2">
        <f>'Budget Source'!H1439</f>
        <v>16992</v>
      </c>
      <c r="K1439" s="2" t="str">
        <f t="shared" si="92"/>
        <v/>
      </c>
    </row>
    <row r="1440" spans="1:11" x14ac:dyDescent="0.35">
      <c r="A1440" s="45" t="str">
        <f>'Budget Source'!B1440</f>
        <v>91</v>
      </c>
      <c r="B1440" s="45" t="str">
        <f>'Budget Source'!C1440</f>
        <v>4</v>
      </c>
      <c r="C1440" s="45" t="str">
        <f>'Budget Source'!D1440</f>
        <v>0775</v>
      </c>
      <c r="D1440" s="45" t="str">
        <f>'Budget Source'!E1440</f>
        <v>3101</v>
      </c>
      <c r="E1440" s="45" t="str">
        <f t="shared" si="91"/>
        <v/>
      </c>
      <c r="F1440" s="2" t="str">
        <f>'Budget Source'!F1440</f>
        <v>09</v>
      </c>
      <c r="G1440" s="45" t="str">
        <f>IF('Budget Source'!G1440="Y",'Budget Source'!F1440&amp;'Budget Source'!C1440&amp;'Budget Source'!D1440,'Budget Source'!B1440&amp;'Budget Source'!C1440&amp;'Budget Source'!D1440)</f>
        <v>0940775</v>
      </c>
      <c r="H1440" s="45" t="str">
        <f t="shared" si="93"/>
        <v>09407753101</v>
      </c>
      <c r="I1440" s="47">
        <f>'Budget Source'!I1440</f>
        <v>0</v>
      </c>
      <c r="J1440" s="2">
        <f>'Budget Source'!H1440</f>
        <v>0</v>
      </c>
      <c r="K1440" s="2" t="str">
        <f t="shared" si="92"/>
        <v/>
      </c>
    </row>
    <row r="1441" spans="1:11" x14ac:dyDescent="0.35">
      <c r="A1441" s="45" t="str">
        <f>'Budget Source'!B1441</f>
        <v>91</v>
      </c>
      <c r="B1441" s="45" t="str">
        <f>'Budget Source'!C1441</f>
        <v>4</v>
      </c>
      <c r="C1441" s="45" t="str">
        <f>'Budget Source'!D1441</f>
        <v>0775</v>
      </c>
      <c r="D1441" s="45" t="str">
        <f>'Budget Source'!E1441</f>
        <v>3300</v>
      </c>
      <c r="E1441" s="45" t="str">
        <f t="shared" si="91"/>
        <v/>
      </c>
      <c r="F1441" s="2" t="str">
        <f>'Budget Source'!F1441</f>
        <v>09</v>
      </c>
      <c r="G1441" s="45" t="str">
        <f>IF('Budget Source'!G1441="Y",'Budget Source'!F1441&amp;'Budget Source'!C1441&amp;'Budget Source'!D1441,'Budget Source'!B1441&amp;'Budget Source'!C1441&amp;'Budget Source'!D1441)</f>
        <v>0940775</v>
      </c>
      <c r="H1441" s="45" t="str">
        <f t="shared" si="93"/>
        <v>09407753300</v>
      </c>
      <c r="I1441" s="47">
        <f>'Budget Source'!I1441</f>
        <v>0.66159999999999997</v>
      </c>
      <c r="J1441" s="2">
        <f>'Budget Source'!H1441</f>
        <v>250935</v>
      </c>
      <c r="K1441" s="2" t="str">
        <f t="shared" si="92"/>
        <v/>
      </c>
    </row>
    <row r="1442" spans="1:11" x14ac:dyDescent="0.35">
      <c r="A1442" s="45" t="str">
        <f>'Budget Source'!B1442</f>
        <v>91</v>
      </c>
      <c r="B1442" s="45" t="str">
        <f>'Budget Source'!C1442</f>
        <v>4</v>
      </c>
      <c r="C1442" s="45" t="str">
        <f>'Budget Source'!D1442</f>
        <v>8515</v>
      </c>
      <c r="D1442" s="45" t="str">
        <f>'Budget Source'!E1442</f>
        <v>0061</v>
      </c>
      <c r="E1442" s="45" t="str">
        <f t="shared" si="91"/>
        <v/>
      </c>
      <c r="F1442" s="2" t="str">
        <f>'Budget Source'!F1442</f>
        <v/>
      </c>
      <c r="G1442" s="45" t="str">
        <f>IF('Budget Source'!G1442="Y",'Budget Source'!F1442&amp;'Budget Source'!C1442&amp;'Budget Source'!D1442,'Budget Source'!B1442&amp;'Budget Source'!C1442&amp;'Budget Source'!D1442)</f>
        <v>9148515</v>
      </c>
      <c r="H1442" s="45" t="str">
        <f t="shared" si="93"/>
        <v>91485150061</v>
      </c>
      <c r="I1442" s="47">
        <f>'Budget Source'!I1442</f>
        <v>0</v>
      </c>
      <c r="J1442" s="2">
        <f>'Budget Source'!H1442</f>
        <v>0</v>
      </c>
      <c r="K1442" s="2" t="str">
        <f t="shared" si="92"/>
        <v/>
      </c>
    </row>
    <row r="1443" spans="1:11" x14ac:dyDescent="0.35">
      <c r="A1443" s="45" t="str">
        <f>'Budget Source'!B1443</f>
        <v>91</v>
      </c>
      <c r="B1443" s="45" t="str">
        <f>'Budget Source'!C1443</f>
        <v>4</v>
      </c>
      <c r="C1443" s="45" t="str">
        <f>'Budget Source'!D1443</f>
        <v>8515</v>
      </c>
      <c r="D1443" s="45" t="str">
        <f>'Budget Source'!E1443</f>
        <v>0180</v>
      </c>
      <c r="E1443" s="45" t="str">
        <f t="shared" si="91"/>
        <v>8</v>
      </c>
      <c r="F1443" s="2" t="str">
        <f>'Budget Source'!F1443</f>
        <v/>
      </c>
      <c r="G1443" s="45" t="str">
        <f>IF('Budget Source'!G1443="Y",'Budget Source'!F1443&amp;'Budget Source'!C1443&amp;'Budget Source'!D1443,'Budget Source'!B1443&amp;'Budget Source'!C1443&amp;'Budget Source'!D1443)</f>
        <v>9148515</v>
      </c>
      <c r="H1443" s="45" t="str">
        <f t="shared" si="93"/>
        <v>91485150180</v>
      </c>
      <c r="I1443" s="47">
        <f>'Budget Source'!I1443</f>
        <v>0.158</v>
      </c>
      <c r="J1443" s="2">
        <f>'Budget Source'!H1443</f>
        <v>1141008</v>
      </c>
      <c r="K1443" s="2" t="str">
        <f t="shared" si="92"/>
        <v/>
      </c>
    </row>
    <row r="1444" spans="1:11" x14ac:dyDescent="0.35">
      <c r="A1444" s="45" t="str">
        <f>'Budget Source'!B1444</f>
        <v>91</v>
      </c>
      <c r="B1444" s="45" t="str">
        <f>'Budget Source'!C1444</f>
        <v>4</v>
      </c>
      <c r="C1444" s="45" t="str">
        <f>'Budget Source'!D1444</f>
        <v>8515</v>
      </c>
      <c r="D1444" s="45" t="str">
        <f>'Budget Source'!E1444</f>
        <v>3101</v>
      </c>
      <c r="E1444" s="45" t="str">
        <f t="shared" si="91"/>
        <v/>
      </c>
      <c r="F1444" s="2" t="str">
        <f>'Budget Source'!F1444</f>
        <v/>
      </c>
      <c r="G1444" s="45" t="str">
        <f>IF('Budget Source'!G1444="Y",'Budget Source'!F1444&amp;'Budget Source'!C1444&amp;'Budget Source'!D1444,'Budget Source'!B1444&amp;'Budget Source'!C1444&amp;'Budget Source'!D1444)</f>
        <v>9148515</v>
      </c>
      <c r="H1444" s="45" t="str">
        <f t="shared" si="93"/>
        <v>91485153101</v>
      </c>
      <c r="I1444" s="47">
        <f>'Budget Source'!I1444</f>
        <v>0</v>
      </c>
      <c r="J1444" s="2">
        <f>'Budget Source'!H1444</f>
        <v>0</v>
      </c>
      <c r="K1444" s="2" t="str">
        <f t="shared" si="92"/>
        <v/>
      </c>
    </row>
    <row r="1445" spans="1:11" x14ac:dyDescent="0.35">
      <c r="A1445" s="45" t="str">
        <f>'Budget Source'!B1445</f>
        <v>91</v>
      </c>
      <c r="B1445" s="45" t="str">
        <f>'Budget Source'!C1445</f>
        <v>4</v>
      </c>
      <c r="C1445" s="45" t="str">
        <f>'Budget Source'!D1445</f>
        <v>8515</v>
      </c>
      <c r="D1445" s="45" t="str">
        <f>'Budget Source'!E1445</f>
        <v>3300</v>
      </c>
      <c r="E1445" s="45" t="str">
        <f t="shared" si="91"/>
        <v/>
      </c>
      <c r="F1445" s="2" t="str">
        <f>'Budget Source'!F1445</f>
        <v/>
      </c>
      <c r="G1445" s="45" t="str">
        <f>IF('Budget Source'!G1445="Y",'Budget Source'!F1445&amp;'Budget Source'!C1445&amp;'Budget Source'!D1445,'Budget Source'!B1445&amp;'Budget Source'!C1445&amp;'Budget Source'!D1445)</f>
        <v>9148515</v>
      </c>
      <c r="H1445" s="45" t="str">
        <f t="shared" si="93"/>
        <v>91485153300</v>
      </c>
      <c r="I1445" s="47">
        <f>'Budget Source'!I1445</f>
        <v>0.37230000000000002</v>
      </c>
      <c r="J1445" s="2">
        <f>'Budget Source'!H1445</f>
        <v>2688591</v>
      </c>
      <c r="K1445" s="2" t="str">
        <f t="shared" si="92"/>
        <v/>
      </c>
    </row>
    <row r="1446" spans="1:11" x14ac:dyDescent="0.35">
      <c r="A1446" s="45" t="str">
        <f>'Budget Source'!B1446</f>
        <v>91</v>
      </c>
      <c r="B1446" s="45" t="str">
        <f>'Budget Source'!C1446</f>
        <v>4</v>
      </c>
      <c r="C1446" s="45" t="str">
        <f>'Budget Source'!D1446</f>
        <v>8525</v>
      </c>
      <c r="D1446" s="45" t="str">
        <f>'Budget Source'!E1446</f>
        <v>0022</v>
      </c>
      <c r="E1446" s="45" t="str">
        <f t="shared" si="91"/>
        <v/>
      </c>
      <c r="F1446" s="2" t="str">
        <f>'Budget Source'!F1446</f>
        <v/>
      </c>
      <c r="G1446" s="45" t="str">
        <f>IF('Budget Source'!G1446="Y",'Budget Source'!F1446&amp;'Budget Source'!C1446&amp;'Budget Source'!D1446,'Budget Source'!B1446&amp;'Budget Source'!C1446&amp;'Budget Source'!D1446)</f>
        <v>9148525</v>
      </c>
      <c r="H1446" s="45" t="str">
        <f t="shared" si="93"/>
        <v>91485250022</v>
      </c>
      <c r="I1446" s="47">
        <f>'Budget Source'!I1446</f>
        <v>0.19089999999999999</v>
      </c>
      <c r="J1446" s="2">
        <f>'Budget Source'!H1446</f>
        <v>1086097</v>
      </c>
      <c r="K1446" s="2" t="str">
        <f t="shared" si="92"/>
        <v/>
      </c>
    </row>
    <row r="1447" spans="1:11" x14ac:dyDescent="0.35">
      <c r="A1447" s="45" t="str">
        <f>'Budget Source'!B1447</f>
        <v>91</v>
      </c>
      <c r="B1447" s="45" t="str">
        <f>'Budget Source'!C1447</f>
        <v>4</v>
      </c>
      <c r="C1447" s="45" t="str">
        <f>'Budget Source'!D1447</f>
        <v>8525</v>
      </c>
      <c r="D1447" s="45" t="str">
        <f>'Budget Source'!E1447</f>
        <v>0061</v>
      </c>
      <c r="E1447" s="45" t="str">
        <f t="shared" si="91"/>
        <v/>
      </c>
      <c r="F1447" s="2" t="str">
        <f>'Budget Source'!F1447</f>
        <v/>
      </c>
      <c r="G1447" s="45" t="str">
        <f>IF('Budget Source'!G1447="Y",'Budget Source'!F1447&amp;'Budget Source'!C1447&amp;'Budget Source'!D1447,'Budget Source'!B1447&amp;'Budget Source'!C1447&amp;'Budget Source'!D1447)</f>
        <v>9148525</v>
      </c>
      <c r="H1447" s="45" t="str">
        <f t="shared" si="93"/>
        <v>91485250061</v>
      </c>
      <c r="I1447" s="47">
        <f>'Budget Source'!I1447</f>
        <v>0</v>
      </c>
      <c r="J1447" s="2">
        <f>'Budget Source'!H1447</f>
        <v>0</v>
      </c>
      <c r="K1447" s="2" t="str">
        <f t="shared" si="92"/>
        <v/>
      </c>
    </row>
    <row r="1448" spans="1:11" x14ac:dyDescent="0.35">
      <c r="A1448" s="45" t="str">
        <f>'Budget Source'!B1448</f>
        <v>91</v>
      </c>
      <c r="B1448" s="45" t="str">
        <f>'Budget Source'!C1448</f>
        <v>4</v>
      </c>
      <c r="C1448" s="45" t="str">
        <f>'Budget Source'!D1448</f>
        <v>8525</v>
      </c>
      <c r="D1448" s="45" t="str">
        <f>'Budget Source'!E1448</f>
        <v>0180</v>
      </c>
      <c r="E1448" s="45" t="str">
        <f t="shared" si="91"/>
        <v>8</v>
      </c>
      <c r="F1448" s="2" t="str">
        <f>'Budget Source'!F1448</f>
        <v/>
      </c>
      <c r="G1448" s="45" t="str">
        <f>IF('Budget Source'!G1448="Y",'Budget Source'!F1448&amp;'Budget Source'!C1448&amp;'Budget Source'!D1448,'Budget Source'!B1448&amp;'Budget Source'!C1448&amp;'Budget Source'!D1448)</f>
        <v>9148525</v>
      </c>
      <c r="H1448" s="45" t="str">
        <f t="shared" si="93"/>
        <v>91485250180</v>
      </c>
      <c r="I1448" s="47">
        <f>'Budget Source'!I1448</f>
        <v>0.1101</v>
      </c>
      <c r="J1448" s="2">
        <f>'Budget Source'!H1448</f>
        <v>623800</v>
      </c>
      <c r="K1448" s="2" t="str">
        <f t="shared" si="92"/>
        <v/>
      </c>
    </row>
    <row r="1449" spans="1:11" x14ac:dyDescent="0.35">
      <c r="A1449" s="45" t="str">
        <f>'Budget Source'!B1449</f>
        <v>91</v>
      </c>
      <c r="B1449" s="45" t="str">
        <f>'Budget Source'!C1449</f>
        <v>4</v>
      </c>
      <c r="C1449" s="45" t="str">
        <f>'Budget Source'!D1449</f>
        <v>8525</v>
      </c>
      <c r="D1449" s="45" t="str">
        <f>'Budget Source'!E1449</f>
        <v>3101</v>
      </c>
      <c r="E1449" s="45" t="str">
        <f t="shared" si="91"/>
        <v/>
      </c>
      <c r="F1449" s="2" t="str">
        <f>'Budget Source'!F1449</f>
        <v/>
      </c>
      <c r="G1449" s="45" t="str">
        <f>IF('Budget Source'!G1449="Y",'Budget Source'!F1449&amp;'Budget Source'!C1449&amp;'Budget Source'!D1449,'Budget Source'!B1449&amp;'Budget Source'!C1449&amp;'Budget Source'!D1449)</f>
        <v>9148525</v>
      </c>
      <c r="H1449" s="45" t="str">
        <f t="shared" si="93"/>
        <v>91485253101</v>
      </c>
      <c r="I1449" s="47">
        <f>'Budget Source'!I1449</f>
        <v>0</v>
      </c>
      <c r="J1449" s="2">
        <f>'Budget Source'!H1449</f>
        <v>0</v>
      </c>
      <c r="K1449" s="2" t="str">
        <f t="shared" si="92"/>
        <v/>
      </c>
    </row>
    <row r="1450" spans="1:11" x14ac:dyDescent="0.35">
      <c r="A1450" s="45" t="str">
        <f>'Budget Source'!B1450</f>
        <v>91</v>
      </c>
      <c r="B1450" s="45" t="str">
        <f>'Budget Source'!C1450</f>
        <v>4</v>
      </c>
      <c r="C1450" s="45" t="str">
        <f>'Budget Source'!D1450</f>
        <v>8525</v>
      </c>
      <c r="D1450" s="45" t="str">
        <f>'Budget Source'!E1450</f>
        <v>3300</v>
      </c>
      <c r="E1450" s="45" t="str">
        <f t="shared" si="91"/>
        <v/>
      </c>
      <c r="F1450" s="2" t="str">
        <f>'Budget Source'!F1450</f>
        <v/>
      </c>
      <c r="G1450" s="45" t="str">
        <f>IF('Budget Source'!G1450="Y",'Budget Source'!F1450&amp;'Budget Source'!C1450&amp;'Budget Source'!D1450,'Budget Source'!B1450&amp;'Budget Source'!C1450&amp;'Budget Source'!D1450)</f>
        <v>9148525</v>
      </c>
      <c r="H1450" s="45" t="str">
        <f t="shared" si="93"/>
        <v>91485253300</v>
      </c>
      <c r="I1450" s="47">
        <f>'Budget Source'!I1450</f>
        <v>0.29310000000000003</v>
      </c>
      <c r="J1450" s="2">
        <f>'Budget Source'!H1450</f>
        <v>1660635</v>
      </c>
      <c r="K1450" s="2" t="str">
        <f t="shared" si="92"/>
        <v/>
      </c>
    </row>
    <row r="1451" spans="1:11" x14ac:dyDescent="0.35">
      <c r="A1451" s="45" t="str">
        <f>'Budget Source'!B1451</f>
        <v>91</v>
      </c>
      <c r="B1451" s="45" t="str">
        <f>'Budget Source'!C1451</f>
        <v>4</v>
      </c>
      <c r="C1451" s="45" t="str">
        <f>'Budget Source'!D1451</f>
        <v>8535</v>
      </c>
      <c r="D1451" s="45" t="str">
        <f>'Budget Source'!E1451</f>
        <v>0022</v>
      </c>
      <c r="E1451" s="45" t="str">
        <f t="shared" si="91"/>
        <v/>
      </c>
      <c r="F1451" s="2" t="str">
        <f>'Budget Source'!F1451</f>
        <v>91</v>
      </c>
      <c r="G1451" s="45" t="str">
        <f>IF('Budget Source'!G1451="Y",'Budget Source'!F1451&amp;'Budget Source'!C1451&amp;'Budget Source'!D1451,'Budget Source'!B1451&amp;'Budget Source'!C1451&amp;'Budget Source'!D1451)</f>
        <v>9148535</v>
      </c>
      <c r="H1451" s="45" t="str">
        <f t="shared" si="93"/>
        <v>91485350022</v>
      </c>
      <c r="I1451" s="47">
        <f>'Budget Source'!I1451</f>
        <v>0.25280000000000002</v>
      </c>
      <c r="J1451" s="2">
        <f>'Budget Source'!H1451</f>
        <v>1326343</v>
      </c>
      <c r="K1451" s="2" t="str">
        <f t="shared" si="92"/>
        <v>Y</v>
      </c>
    </row>
    <row r="1452" spans="1:11" x14ac:dyDescent="0.35">
      <c r="A1452" s="45" t="str">
        <f>'Budget Source'!B1452</f>
        <v>91</v>
      </c>
      <c r="B1452" s="45" t="str">
        <f>'Budget Source'!C1452</f>
        <v>4</v>
      </c>
      <c r="C1452" s="45" t="str">
        <f>'Budget Source'!D1452</f>
        <v>8535</v>
      </c>
      <c r="D1452" s="45" t="str">
        <f>'Budget Source'!E1452</f>
        <v>0061</v>
      </c>
      <c r="E1452" s="45" t="str">
        <f t="shared" si="91"/>
        <v/>
      </c>
      <c r="F1452" s="2" t="str">
        <f>'Budget Source'!F1452</f>
        <v>91</v>
      </c>
      <c r="G1452" s="45" t="str">
        <f>IF('Budget Source'!G1452="Y",'Budget Source'!F1452&amp;'Budget Source'!C1452&amp;'Budget Source'!D1452,'Budget Source'!B1452&amp;'Budget Source'!C1452&amp;'Budget Source'!D1452)</f>
        <v>9148535</v>
      </c>
      <c r="H1452" s="45" t="str">
        <f t="shared" si="93"/>
        <v>91485350061</v>
      </c>
      <c r="I1452" s="47">
        <f>'Budget Source'!I1452</f>
        <v>0</v>
      </c>
      <c r="J1452" s="2">
        <f>'Budget Source'!H1452</f>
        <v>0</v>
      </c>
      <c r="K1452" s="2" t="str">
        <f t="shared" si="92"/>
        <v>Y</v>
      </c>
    </row>
    <row r="1453" spans="1:11" x14ac:dyDescent="0.35">
      <c r="A1453" s="45" t="str">
        <f>'Budget Source'!B1453</f>
        <v>91</v>
      </c>
      <c r="B1453" s="45" t="str">
        <f>'Budget Source'!C1453</f>
        <v>4</v>
      </c>
      <c r="C1453" s="45" t="str">
        <f>'Budget Source'!D1453</f>
        <v>8535</v>
      </c>
      <c r="D1453" s="45" t="str">
        <f>'Budget Source'!E1453</f>
        <v>0180</v>
      </c>
      <c r="E1453" s="45" t="str">
        <f t="shared" si="91"/>
        <v>8</v>
      </c>
      <c r="F1453" s="2" t="str">
        <f>'Budget Source'!F1453</f>
        <v>91</v>
      </c>
      <c r="G1453" s="45" t="str">
        <f>IF('Budget Source'!G1453="Y",'Budget Source'!F1453&amp;'Budget Source'!C1453&amp;'Budget Source'!D1453,'Budget Source'!B1453&amp;'Budget Source'!C1453&amp;'Budget Source'!D1453)</f>
        <v>9148535</v>
      </c>
      <c r="H1453" s="45" t="str">
        <f t="shared" si="93"/>
        <v>91485350180</v>
      </c>
      <c r="I1453" s="47">
        <f>'Budget Source'!I1453</f>
        <v>7.1300000000000002E-2</v>
      </c>
      <c r="J1453" s="2">
        <f>'Budget Source'!H1453</f>
        <v>367978</v>
      </c>
      <c r="K1453" s="2" t="str">
        <f t="shared" si="92"/>
        <v>Y</v>
      </c>
    </row>
    <row r="1454" spans="1:11" x14ac:dyDescent="0.35">
      <c r="A1454" s="45" t="str">
        <f>'Budget Source'!B1454</f>
        <v>91</v>
      </c>
      <c r="B1454" s="45" t="str">
        <f>'Budget Source'!C1454</f>
        <v>4</v>
      </c>
      <c r="C1454" s="45" t="str">
        <f>'Budget Source'!D1454</f>
        <v>8535</v>
      </c>
      <c r="D1454" s="45" t="str">
        <f>'Budget Source'!E1454</f>
        <v>3101</v>
      </c>
      <c r="E1454" s="45" t="str">
        <f t="shared" si="91"/>
        <v/>
      </c>
      <c r="F1454" s="2" t="str">
        <f>'Budget Source'!F1454</f>
        <v>91</v>
      </c>
      <c r="G1454" s="45" t="str">
        <f>IF('Budget Source'!G1454="Y",'Budget Source'!F1454&amp;'Budget Source'!C1454&amp;'Budget Source'!D1454,'Budget Source'!B1454&amp;'Budget Source'!C1454&amp;'Budget Source'!D1454)</f>
        <v>9148535</v>
      </c>
      <c r="H1454" s="45" t="str">
        <f t="shared" si="93"/>
        <v>91485353101</v>
      </c>
      <c r="I1454" s="47">
        <f>'Budget Source'!I1454</f>
        <v>0</v>
      </c>
      <c r="J1454" s="2">
        <f>'Budget Source'!H1454</f>
        <v>0</v>
      </c>
      <c r="K1454" s="2" t="str">
        <f t="shared" si="92"/>
        <v>Y</v>
      </c>
    </row>
    <row r="1455" spans="1:11" x14ac:dyDescent="0.35">
      <c r="A1455" s="45" t="str">
        <f>'Budget Source'!B1455</f>
        <v>91</v>
      </c>
      <c r="B1455" s="45" t="str">
        <f>'Budget Source'!C1455</f>
        <v>4</v>
      </c>
      <c r="C1455" s="45" t="str">
        <f>'Budget Source'!D1455</f>
        <v>8535</v>
      </c>
      <c r="D1455" s="45" t="str">
        <f>'Budget Source'!E1455</f>
        <v>3300</v>
      </c>
      <c r="E1455" s="45" t="str">
        <f t="shared" si="91"/>
        <v/>
      </c>
      <c r="F1455" s="2" t="str">
        <f>'Budget Source'!F1455</f>
        <v>91</v>
      </c>
      <c r="G1455" s="45" t="str">
        <f>IF('Budget Source'!G1455="Y",'Budget Source'!F1455&amp;'Budget Source'!C1455&amp;'Budget Source'!D1455,'Budget Source'!B1455&amp;'Budget Source'!C1455&amp;'Budget Source'!D1455)</f>
        <v>9148535</v>
      </c>
      <c r="H1455" s="45" t="str">
        <f t="shared" si="93"/>
        <v>91485353300</v>
      </c>
      <c r="I1455" s="47">
        <f>'Budget Source'!I1455</f>
        <v>0.36680000000000001</v>
      </c>
      <c r="J1455" s="2">
        <f>'Budget Source'!H1455</f>
        <v>1893047</v>
      </c>
      <c r="K1455" s="2" t="str">
        <f t="shared" si="92"/>
        <v>Y</v>
      </c>
    </row>
    <row r="1456" spans="1:11" x14ac:dyDescent="0.35">
      <c r="A1456" s="45" t="str">
        <f>'Budget Source'!B1456</f>
        <v>91</v>
      </c>
      <c r="B1456" s="45" t="str">
        <f>'Budget Source'!C1456</f>
        <v>4</v>
      </c>
      <c r="C1456" s="45" t="str">
        <f>'Budget Source'!D1456</f>
        <v>8565</v>
      </c>
      <c r="D1456" s="45" t="str">
        <f>'Budget Source'!E1456</f>
        <v>0061</v>
      </c>
      <c r="E1456" s="45" t="str">
        <f t="shared" si="91"/>
        <v/>
      </c>
      <c r="F1456" s="2" t="str">
        <f>'Budget Source'!F1456</f>
        <v>91</v>
      </c>
      <c r="G1456" s="45" t="str">
        <f>IF('Budget Source'!G1456="Y",'Budget Source'!F1456&amp;'Budget Source'!C1456&amp;'Budget Source'!D1456,'Budget Source'!B1456&amp;'Budget Source'!C1456&amp;'Budget Source'!D1456)</f>
        <v>9148565</v>
      </c>
      <c r="H1456" s="45" t="str">
        <f t="shared" si="93"/>
        <v>91485650061</v>
      </c>
      <c r="I1456" s="47">
        <f>'Budget Source'!I1456</f>
        <v>0</v>
      </c>
      <c r="J1456" s="2">
        <f>'Budget Source'!H1456</f>
        <v>0</v>
      </c>
      <c r="K1456" s="2" t="str">
        <f t="shared" si="92"/>
        <v>Y</v>
      </c>
    </row>
    <row r="1457" spans="1:11" x14ac:dyDescent="0.35">
      <c r="A1457" s="45" t="str">
        <f>'Budget Source'!B1457</f>
        <v>91</v>
      </c>
      <c r="B1457" s="45" t="str">
        <f>'Budget Source'!C1457</f>
        <v>4</v>
      </c>
      <c r="C1457" s="45" t="str">
        <f>'Budget Source'!D1457</f>
        <v>8565</v>
      </c>
      <c r="D1457" s="45" t="str">
        <f>'Budget Source'!E1457</f>
        <v>0180</v>
      </c>
      <c r="E1457" s="45" t="str">
        <f t="shared" si="91"/>
        <v>8</v>
      </c>
      <c r="F1457" s="2" t="str">
        <f>'Budget Source'!F1457</f>
        <v>91</v>
      </c>
      <c r="G1457" s="45" t="str">
        <f>IF('Budget Source'!G1457="Y",'Budget Source'!F1457&amp;'Budget Source'!C1457&amp;'Budget Source'!D1457,'Budget Source'!B1457&amp;'Budget Source'!C1457&amp;'Budget Source'!D1457)</f>
        <v>9148565</v>
      </c>
      <c r="H1457" s="45" t="str">
        <f t="shared" si="93"/>
        <v>91485650180</v>
      </c>
      <c r="I1457" s="47">
        <f>'Budget Source'!I1457</f>
        <v>0.28070000000000001</v>
      </c>
      <c r="J1457" s="2">
        <f>'Budget Source'!H1457</f>
        <v>2946901</v>
      </c>
      <c r="K1457" s="2" t="str">
        <f t="shared" si="92"/>
        <v>Y</v>
      </c>
    </row>
    <row r="1458" spans="1:11" x14ac:dyDescent="0.35">
      <c r="A1458" s="45" t="str">
        <f>'Budget Source'!B1458</f>
        <v>91</v>
      </c>
      <c r="B1458" s="45" t="str">
        <f>'Budget Source'!C1458</f>
        <v>4</v>
      </c>
      <c r="C1458" s="45" t="str">
        <f>'Budget Source'!D1458</f>
        <v>8565</v>
      </c>
      <c r="D1458" s="45" t="str">
        <f>'Budget Source'!E1458</f>
        <v>3101</v>
      </c>
      <c r="E1458" s="45" t="str">
        <f t="shared" si="91"/>
        <v/>
      </c>
      <c r="F1458" s="2" t="str">
        <f>'Budget Source'!F1458</f>
        <v>91</v>
      </c>
      <c r="G1458" s="45" t="str">
        <f>IF('Budget Source'!G1458="Y",'Budget Source'!F1458&amp;'Budget Source'!C1458&amp;'Budget Source'!D1458,'Budget Source'!B1458&amp;'Budget Source'!C1458&amp;'Budget Source'!D1458)</f>
        <v>9148565</v>
      </c>
      <c r="H1458" s="45" t="str">
        <f t="shared" si="93"/>
        <v>91485653101</v>
      </c>
      <c r="I1458" s="47">
        <f>'Budget Source'!I1458</f>
        <v>0</v>
      </c>
      <c r="J1458" s="2">
        <f>'Budget Source'!H1458</f>
        <v>0</v>
      </c>
      <c r="K1458" s="2" t="str">
        <f t="shared" si="92"/>
        <v>Y</v>
      </c>
    </row>
    <row r="1459" spans="1:11" x14ac:dyDescent="0.35">
      <c r="A1459" s="45" t="str">
        <f>'Budget Source'!B1459</f>
        <v>91</v>
      </c>
      <c r="B1459" s="45" t="str">
        <f>'Budget Source'!C1459</f>
        <v>4</v>
      </c>
      <c r="C1459" s="45" t="str">
        <f>'Budget Source'!D1459</f>
        <v>8565</v>
      </c>
      <c r="D1459" s="45" t="str">
        <f>'Budget Source'!E1459</f>
        <v>3300</v>
      </c>
      <c r="E1459" s="45" t="str">
        <f t="shared" si="91"/>
        <v/>
      </c>
      <c r="F1459" s="2" t="str">
        <f>'Budget Source'!F1459</f>
        <v>91</v>
      </c>
      <c r="G1459" s="45" t="str">
        <f>IF('Budget Source'!G1459="Y",'Budget Source'!F1459&amp;'Budget Source'!C1459&amp;'Budget Source'!D1459,'Budget Source'!B1459&amp;'Budget Source'!C1459&amp;'Budget Source'!D1459)</f>
        <v>9148565</v>
      </c>
      <c r="H1459" s="45" t="str">
        <f t="shared" si="93"/>
        <v>91485653300</v>
      </c>
      <c r="I1459" s="47">
        <f>'Budget Source'!I1459</f>
        <v>0.3967</v>
      </c>
      <c r="J1459" s="2">
        <f>'Budget Source'!H1459</f>
        <v>4164716</v>
      </c>
      <c r="K1459" s="2" t="str">
        <f t="shared" si="92"/>
        <v>Y</v>
      </c>
    </row>
    <row r="1460" spans="1:11" x14ac:dyDescent="0.35">
      <c r="A1460" s="45" t="str">
        <f>'Budget Source'!B1460</f>
        <v>92</v>
      </c>
      <c r="B1460" s="45" t="str">
        <f>'Budget Source'!C1460</f>
        <v>4</v>
      </c>
      <c r="C1460" s="45" t="str">
        <f>'Budget Source'!D1460</f>
        <v>4455</v>
      </c>
      <c r="D1460" s="45" t="str">
        <f>'Budget Source'!E1460</f>
        <v>0061</v>
      </c>
      <c r="E1460" s="45" t="str">
        <f t="shared" si="91"/>
        <v/>
      </c>
      <c r="F1460" s="2" t="str">
        <f>'Budget Source'!F1460</f>
        <v>43</v>
      </c>
      <c r="G1460" s="45" t="str">
        <f>IF('Budget Source'!G1460="Y",'Budget Source'!F1460&amp;'Budget Source'!C1460&amp;'Budget Source'!D1460,'Budget Source'!B1460&amp;'Budget Source'!C1460&amp;'Budget Source'!D1460)</f>
        <v>4344455</v>
      </c>
      <c r="H1460" s="45" t="str">
        <f t="shared" si="93"/>
        <v>43444550061</v>
      </c>
      <c r="I1460" s="47">
        <f>'Budget Source'!I1460</f>
        <v>0</v>
      </c>
      <c r="J1460" s="2">
        <f>'Budget Source'!H1460</f>
        <v>0</v>
      </c>
      <c r="K1460" s="2" t="str">
        <f t="shared" si="92"/>
        <v/>
      </c>
    </row>
    <row r="1461" spans="1:11" x14ac:dyDescent="0.35">
      <c r="A1461" s="45" t="str">
        <f>'Budget Source'!B1461</f>
        <v>92</v>
      </c>
      <c r="B1461" s="45" t="str">
        <f>'Budget Source'!C1461</f>
        <v>4</v>
      </c>
      <c r="C1461" s="45" t="str">
        <f>'Budget Source'!D1461</f>
        <v>4455</v>
      </c>
      <c r="D1461" s="45" t="str">
        <f>'Budget Source'!E1461</f>
        <v>0180</v>
      </c>
      <c r="E1461" s="45" t="str">
        <f t="shared" si="91"/>
        <v>8</v>
      </c>
      <c r="F1461" s="2" t="str">
        <f>'Budget Source'!F1461</f>
        <v>43</v>
      </c>
      <c r="G1461" s="45" t="str">
        <f>IF('Budget Source'!G1461="Y",'Budget Source'!F1461&amp;'Budget Source'!C1461&amp;'Budget Source'!D1461,'Budget Source'!B1461&amp;'Budget Source'!C1461&amp;'Budget Source'!D1461)</f>
        <v>4344455</v>
      </c>
      <c r="H1461" s="45" t="str">
        <f t="shared" si="93"/>
        <v>43444550180</v>
      </c>
      <c r="I1461" s="47">
        <f>'Budget Source'!I1461</f>
        <v>0.44230000000000003</v>
      </c>
      <c r="J1461" s="2">
        <f>'Budget Source'!H1461</f>
        <v>1359536</v>
      </c>
      <c r="K1461" s="2" t="str">
        <f t="shared" si="92"/>
        <v/>
      </c>
    </row>
    <row r="1462" spans="1:11" x14ac:dyDescent="0.35">
      <c r="A1462" s="45" t="str">
        <f>'Budget Source'!B1462</f>
        <v>92</v>
      </c>
      <c r="B1462" s="45" t="str">
        <f>'Budget Source'!C1462</f>
        <v>4</v>
      </c>
      <c r="C1462" s="45" t="str">
        <f>'Budget Source'!D1462</f>
        <v>4455</v>
      </c>
      <c r="D1462" s="45" t="str">
        <f>'Budget Source'!E1462</f>
        <v>3101</v>
      </c>
      <c r="E1462" s="45" t="str">
        <f t="shared" si="91"/>
        <v/>
      </c>
      <c r="F1462" s="2" t="str">
        <f>'Budget Source'!F1462</f>
        <v>43</v>
      </c>
      <c r="G1462" s="45" t="str">
        <f>IF('Budget Source'!G1462="Y",'Budget Source'!F1462&amp;'Budget Source'!C1462&amp;'Budget Source'!D1462,'Budget Source'!B1462&amp;'Budget Source'!C1462&amp;'Budget Source'!D1462)</f>
        <v>4344455</v>
      </c>
      <c r="H1462" s="45" t="str">
        <f t="shared" si="93"/>
        <v>43444553101</v>
      </c>
      <c r="I1462" s="47">
        <f>'Budget Source'!I1462</f>
        <v>0</v>
      </c>
      <c r="J1462" s="2">
        <f>'Budget Source'!H1462</f>
        <v>0</v>
      </c>
      <c r="K1462" s="2" t="str">
        <f t="shared" si="92"/>
        <v/>
      </c>
    </row>
    <row r="1463" spans="1:11" x14ac:dyDescent="0.35">
      <c r="A1463" s="45" t="str">
        <f>'Budget Source'!B1463</f>
        <v>92</v>
      </c>
      <c r="B1463" s="45" t="str">
        <f>'Budget Source'!C1463</f>
        <v>4</v>
      </c>
      <c r="C1463" s="45" t="str">
        <f>'Budget Source'!D1463</f>
        <v>4455</v>
      </c>
      <c r="D1463" s="45" t="str">
        <f>'Budget Source'!E1463</f>
        <v>3300</v>
      </c>
      <c r="E1463" s="45" t="str">
        <f t="shared" si="91"/>
        <v/>
      </c>
      <c r="F1463" s="2" t="str">
        <f>'Budget Source'!F1463</f>
        <v>43</v>
      </c>
      <c r="G1463" s="45" t="str">
        <f>IF('Budget Source'!G1463="Y",'Budget Source'!F1463&amp;'Budget Source'!C1463&amp;'Budget Source'!D1463,'Budget Source'!B1463&amp;'Budget Source'!C1463&amp;'Budget Source'!D1463)</f>
        <v>4344455</v>
      </c>
      <c r="H1463" s="45" t="str">
        <f t="shared" si="93"/>
        <v>43444553300</v>
      </c>
      <c r="I1463" s="47">
        <f>'Budget Source'!I1463</f>
        <v>0.55700000000000005</v>
      </c>
      <c r="J1463" s="2">
        <f>'Budget Source'!H1463</f>
        <v>1712099</v>
      </c>
      <c r="K1463" s="2" t="str">
        <f t="shared" si="92"/>
        <v/>
      </c>
    </row>
    <row r="1464" spans="1:11" x14ac:dyDescent="0.35">
      <c r="A1464" s="45" t="str">
        <f>'Budget Source'!B1464</f>
        <v>92</v>
      </c>
      <c r="B1464" s="45" t="str">
        <f>'Budget Source'!C1464</f>
        <v>4</v>
      </c>
      <c r="C1464" s="45" t="str">
        <f>'Budget Source'!D1464</f>
        <v>8625</v>
      </c>
      <c r="D1464" s="45" t="str">
        <f>'Budget Source'!E1464</f>
        <v>0022</v>
      </c>
      <c r="E1464" s="45" t="str">
        <f t="shared" si="91"/>
        <v/>
      </c>
      <c r="F1464" s="2" t="str">
        <f>'Budget Source'!F1464</f>
        <v>92</v>
      </c>
      <c r="G1464" s="45" t="str">
        <f>IF('Budget Source'!G1464="Y",'Budget Source'!F1464&amp;'Budget Source'!C1464&amp;'Budget Source'!D1464,'Budget Source'!B1464&amp;'Budget Source'!C1464&amp;'Budget Source'!D1464)</f>
        <v>9248625</v>
      </c>
      <c r="H1464" s="45" t="str">
        <f t="shared" si="93"/>
        <v>92486250022</v>
      </c>
      <c r="I1464" s="47">
        <f>'Budget Source'!I1464</f>
        <v>0.3211</v>
      </c>
      <c r="J1464" s="2">
        <f>'Budget Source'!H1464</f>
        <v>990154</v>
      </c>
      <c r="K1464" s="2" t="str">
        <f t="shared" si="92"/>
        <v>Y</v>
      </c>
    </row>
    <row r="1465" spans="1:11" x14ac:dyDescent="0.35">
      <c r="A1465" s="45" t="str">
        <f>'Budget Source'!B1465</f>
        <v>92</v>
      </c>
      <c r="B1465" s="45" t="str">
        <f>'Budget Source'!C1465</f>
        <v>4</v>
      </c>
      <c r="C1465" s="45" t="str">
        <f>'Budget Source'!D1465</f>
        <v>8625</v>
      </c>
      <c r="D1465" s="45" t="str">
        <f>'Budget Source'!E1465</f>
        <v>0061</v>
      </c>
      <c r="E1465" s="45" t="str">
        <f t="shared" si="91"/>
        <v/>
      </c>
      <c r="F1465" s="2" t="str">
        <f>'Budget Source'!F1465</f>
        <v>92</v>
      </c>
      <c r="G1465" s="45" t="str">
        <f>IF('Budget Source'!G1465="Y",'Budget Source'!F1465&amp;'Budget Source'!C1465&amp;'Budget Source'!D1465,'Budget Source'!B1465&amp;'Budget Source'!C1465&amp;'Budget Source'!D1465)</f>
        <v>9248625</v>
      </c>
      <c r="H1465" s="45" t="str">
        <f t="shared" si="93"/>
        <v>92486250061</v>
      </c>
      <c r="I1465" s="47">
        <f>'Budget Source'!I1465</f>
        <v>0</v>
      </c>
      <c r="J1465" s="2">
        <f>'Budget Source'!H1465</f>
        <v>0</v>
      </c>
      <c r="K1465" s="2" t="str">
        <f t="shared" si="92"/>
        <v>Y</v>
      </c>
    </row>
    <row r="1466" spans="1:11" x14ac:dyDescent="0.35">
      <c r="A1466" s="45" t="str">
        <f>'Budget Source'!B1466</f>
        <v>92</v>
      </c>
      <c r="B1466" s="45" t="str">
        <f>'Budget Source'!C1466</f>
        <v>4</v>
      </c>
      <c r="C1466" s="45" t="str">
        <f>'Budget Source'!D1466</f>
        <v>8625</v>
      </c>
      <c r="D1466" s="45" t="str">
        <f>'Budget Source'!E1466</f>
        <v>0180</v>
      </c>
      <c r="E1466" s="45" t="str">
        <f t="shared" si="91"/>
        <v>8</v>
      </c>
      <c r="F1466" s="2" t="str">
        <f>'Budget Source'!F1466</f>
        <v>92</v>
      </c>
      <c r="G1466" s="45" t="str">
        <f>IF('Budget Source'!G1466="Y",'Budget Source'!F1466&amp;'Budget Source'!C1466&amp;'Budget Source'!D1466,'Budget Source'!B1466&amp;'Budget Source'!C1466&amp;'Budget Source'!D1466)</f>
        <v>9248625</v>
      </c>
      <c r="H1466" s="45" t="str">
        <f t="shared" si="93"/>
        <v>92486250180</v>
      </c>
      <c r="I1466" s="47">
        <f>'Budget Source'!I1466</f>
        <v>0.2379</v>
      </c>
      <c r="J1466" s="2">
        <f>'Budget Source'!H1466</f>
        <v>732179</v>
      </c>
      <c r="K1466" s="2" t="str">
        <f t="shared" si="92"/>
        <v>Y</v>
      </c>
    </row>
    <row r="1467" spans="1:11" x14ac:dyDescent="0.35">
      <c r="A1467" s="45" t="str">
        <f>'Budget Source'!B1467</f>
        <v>92</v>
      </c>
      <c r="B1467" s="45" t="str">
        <f>'Budget Source'!C1467</f>
        <v>4</v>
      </c>
      <c r="C1467" s="45" t="str">
        <f>'Budget Source'!D1467</f>
        <v>8625</v>
      </c>
      <c r="D1467" s="45" t="str">
        <f>'Budget Source'!E1467</f>
        <v>3101</v>
      </c>
      <c r="E1467" s="45" t="str">
        <f t="shared" si="91"/>
        <v/>
      </c>
      <c r="F1467" s="2" t="str">
        <f>'Budget Source'!F1467</f>
        <v>92</v>
      </c>
      <c r="G1467" s="45" t="str">
        <f>IF('Budget Source'!G1467="Y",'Budget Source'!F1467&amp;'Budget Source'!C1467&amp;'Budget Source'!D1467,'Budget Source'!B1467&amp;'Budget Source'!C1467&amp;'Budget Source'!D1467)</f>
        <v>9248625</v>
      </c>
      <c r="H1467" s="45" t="str">
        <f t="shared" si="93"/>
        <v>92486253101</v>
      </c>
      <c r="I1467" s="47">
        <f>'Budget Source'!I1467</f>
        <v>0</v>
      </c>
      <c r="J1467" s="2">
        <f>'Budget Source'!H1467</f>
        <v>0</v>
      </c>
      <c r="K1467" s="2" t="str">
        <f t="shared" si="92"/>
        <v>Y</v>
      </c>
    </row>
    <row r="1468" spans="1:11" x14ac:dyDescent="0.35">
      <c r="A1468" s="45" t="str">
        <f>'Budget Source'!B1468</f>
        <v>92</v>
      </c>
      <c r="B1468" s="45" t="str">
        <f>'Budget Source'!C1468</f>
        <v>4</v>
      </c>
      <c r="C1468" s="45" t="str">
        <f>'Budget Source'!D1468</f>
        <v>8625</v>
      </c>
      <c r="D1468" s="45" t="str">
        <f>'Budget Source'!E1468</f>
        <v>3300</v>
      </c>
      <c r="E1468" s="45" t="str">
        <f t="shared" si="91"/>
        <v/>
      </c>
      <c r="F1468" s="2" t="str">
        <f>'Budget Source'!F1468</f>
        <v>92</v>
      </c>
      <c r="G1468" s="45" t="str">
        <f>IF('Budget Source'!G1468="Y",'Budget Source'!F1468&amp;'Budget Source'!C1468&amp;'Budget Source'!D1468,'Budget Source'!B1468&amp;'Budget Source'!C1468&amp;'Budget Source'!D1468)</f>
        <v>9248625</v>
      </c>
      <c r="H1468" s="45" t="str">
        <f t="shared" si="93"/>
        <v>92486253300</v>
      </c>
      <c r="I1468" s="47">
        <f>'Budget Source'!I1468</f>
        <v>0.43640000000000001</v>
      </c>
      <c r="J1468" s="2">
        <f>'Budget Source'!H1468</f>
        <v>1343097</v>
      </c>
      <c r="K1468" s="2" t="str">
        <f t="shared" si="92"/>
        <v>Y</v>
      </c>
    </row>
    <row r="1469" spans="1:11" x14ac:dyDescent="0.35">
      <c r="A1469" s="45" t="str">
        <f>'Budget Source'!B1469</f>
        <v>92</v>
      </c>
      <c r="B1469" s="45" t="str">
        <f>'Budget Source'!C1469</f>
        <v>4</v>
      </c>
      <c r="C1469" s="45" t="str">
        <f>'Budget Source'!D1469</f>
        <v>8665</v>
      </c>
      <c r="D1469" s="45" t="str">
        <f>'Budget Source'!E1469</f>
        <v>0061</v>
      </c>
      <c r="E1469" s="45" t="str">
        <f t="shared" si="91"/>
        <v/>
      </c>
      <c r="F1469" s="2" t="str">
        <f>'Budget Source'!F1469</f>
        <v/>
      </c>
      <c r="G1469" s="45" t="str">
        <f>IF('Budget Source'!G1469="Y",'Budget Source'!F1469&amp;'Budget Source'!C1469&amp;'Budget Source'!D1469,'Budget Source'!B1469&amp;'Budget Source'!C1469&amp;'Budget Source'!D1469)</f>
        <v>9248665</v>
      </c>
      <c r="H1469" s="45" t="str">
        <f t="shared" si="93"/>
        <v>92486650061</v>
      </c>
      <c r="I1469" s="47">
        <f>'Budget Source'!I1469</f>
        <v>0</v>
      </c>
      <c r="J1469" s="2">
        <f>'Budget Source'!H1469</f>
        <v>0</v>
      </c>
      <c r="K1469" s="2" t="str">
        <f t="shared" si="92"/>
        <v/>
      </c>
    </row>
    <row r="1470" spans="1:11" x14ac:dyDescent="0.35">
      <c r="A1470" s="45" t="str">
        <f>'Budget Source'!B1470</f>
        <v>92</v>
      </c>
      <c r="B1470" s="45" t="str">
        <f>'Budget Source'!C1470</f>
        <v>4</v>
      </c>
      <c r="C1470" s="45" t="str">
        <f>'Budget Source'!D1470</f>
        <v>8665</v>
      </c>
      <c r="D1470" s="45" t="str">
        <f>'Budget Source'!E1470</f>
        <v>0180</v>
      </c>
      <c r="E1470" s="45" t="str">
        <f t="shared" si="91"/>
        <v>8</v>
      </c>
      <c r="F1470" s="2" t="str">
        <f>'Budget Source'!F1470</f>
        <v/>
      </c>
      <c r="G1470" s="45" t="str">
        <f>IF('Budget Source'!G1470="Y",'Budget Source'!F1470&amp;'Budget Source'!C1470&amp;'Budget Source'!D1470,'Budget Source'!B1470&amp;'Budget Source'!C1470&amp;'Budget Source'!D1470)</f>
        <v>9248665</v>
      </c>
      <c r="H1470" s="45" t="str">
        <f t="shared" si="93"/>
        <v>92486650180</v>
      </c>
      <c r="I1470" s="47">
        <f>'Budget Source'!I1470</f>
        <v>0.2515</v>
      </c>
      <c r="J1470" s="2">
        <f>'Budget Source'!H1470</f>
        <v>4161062</v>
      </c>
      <c r="K1470" s="2" t="str">
        <f t="shared" si="92"/>
        <v/>
      </c>
    </row>
    <row r="1471" spans="1:11" x14ac:dyDescent="0.35">
      <c r="A1471" s="45" t="str">
        <f>'Budget Source'!B1471</f>
        <v>92</v>
      </c>
      <c r="B1471" s="45" t="str">
        <f>'Budget Source'!C1471</f>
        <v>4</v>
      </c>
      <c r="C1471" s="45" t="str">
        <f>'Budget Source'!D1471</f>
        <v>8665</v>
      </c>
      <c r="D1471" s="45" t="str">
        <f>'Budget Source'!E1471</f>
        <v>0186</v>
      </c>
      <c r="E1471" s="45" t="str">
        <f t="shared" si="91"/>
        <v>8</v>
      </c>
      <c r="F1471" s="2" t="str">
        <f>'Budget Source'!F1471</f>
        <v/>
      </c>
      <c r="G1471" s="45" t="str">
        <f>IF('Budget Source'!G1471="Y",'Budget Source'!F1471&amp;'Budget Source'!C1471&amp;'Budget Source'!D1471,'Budget Source'!B1471&amp;'Budget Source'!C1471&amp;'Budget Source'!D1471)</f>
        <v>9248665</v>
      </c>
      <c r="H1471" s="45" t="str">
        <f t="shared" si="93"/>
        <v>92486650186</v>
      </c>
      <c r="I1471" s="47">
        <f>'Budget Source'!I1471</f>
        <v>1.15E-2</v>
      </c>
      <c r="J1471" s="2">
        <f>'Budget Source'!H1471</f>
        <v>190267</v>
      </c>
      <c r="K1471" s="2" t="str">
        <f t="shared" si="92"/>
        <v/>
      </c>
    </row>
    <row r="1472" spans="1:11" x14ac:dyDescent="0.35">
      <c r="A1472" s="45" t="str">
        <f>'Budget Source'!B1472</f>
        <v>92</v>
      </c>
      <c r="B1472" s="45" t="str">
        <f>'Budget Source'!C1472</f>
        <v>4</v>
      </c>
      <c r="C1472" s="45" t="str">
        <f>'Budget Source'!D1472</f>
        <v>8665</v>
      </c>
      <c r="D1472" s="45" t="str">
        <f>'Budget Source'!E1472</f>
        <v>0287</v>
      </c>
      <c r="E1472" s="45" t="str">
        <f t="shared" si="91"/>
        <v/>
      </c>
      <c r="F1472" s="2" t="str">
        <f>'Budget Source'!F1472</f>
        <v/>
      </c>
      <c r="G1472" s="45" t="str">
        <f>IF('Budget Source'!G1472="Y",'Budget Source'!F1472&amp;'Budget Source'!C1472&amp;'Budget Source'!D1472,'Budget Source'!B1472&amp;'Budget Source'!C1472&amp;'Budget Source'!D1472)</f>
        <v>9248665</v>
      </c>
      <c r="H1472" s="45" t="str">
        <f t="shared" si="93"/>
        <v>92486650287</v>
      </c>
      <c r="I1472" s="47">
        <f>'Budget Source'!I1472</f>
        <v>0.28849999999999998</v>
      </c>
      <c r="J1472" s="2">
        <f>'Budget Source'!H1472</f>
        <v>5641688</v>
      </c>
      <c r="K1472" s="2" t="str">
        <f t="shared" si="92"/>
        <v/>
      </c>
    </row>
    <row r="1473" spans="1:11" x14ac:dyDescent="0.35">
      <c r="A1473" s="45" t="str">
        <f>'Budget Source'!B1473</f>
        <v>92</v>
      </c>
      <c r="B1473" s="45" t="str">
        <f>'Budget Source'!C1473</f>
        <v>4</v>
      </c>
      <c r="C1473" s="45" t="str">
        <f>'Budget Source'!D1473</f>
        <v>8665</v>
      </c>
      <c r="D1473" s="45" t="str">
        <f>'Budget Source'!E1473</f>
        <v>3101</v>
      </c>
      <c r="E1473" s="45" t="str">
        <f t="shared" si="91"/>
        <v/>
      </c>
      <c r="F1473" s="2" t="str">
        <f>'Budget Source'!F1473</f>
        <v/>
      </c>
      <c r="G1473" s="45" t="str">
        <f>IF('Budget Source'!G1473="Y",'Budget Source'!F1473&amp;'Budget Source'!C1473&amp;'Budget Source'!D1473,'Budget Source'!B1473&amp;'Budget Source'!C1473&amp;'Budget Source'!D1473)</f>
        <v>9248665</v>
      </c>
      <c r="H1473" s="45" t="str">
        <f t="shared" si="93"/>
        <v>92486653101</v>
      </c>
      <c r="I1473" s="47">
        <f>'Budget Source'!I1473</f>
        <v>0</v>
      </c>
      <c r="J1473" s="2">
        <f>'Budget Source'!H1473</f>
        <v>0</v>
      </c>
      <c r="K1473" s="2" t="str">
        <f t="shared" si="92"/>
        <v/>
      </c>
    </row>
    <row r="1474" spans="1:11" x14ac:dyDescent="0.35">
      <c r="A1474" s="45" t="str">
        <f>'Budget Source'!B1474</f>
        <v>92</v>
      </c>
      <c r="B1474" s="45" t="str">
        <f>'Budget Source'!C1474</f>
        <v>4</v>
      </c>
      <c r="C1474" s="45" t="str">
        <f>'Budget Source'!D1474</f>
        <v>8665</v>
      </c>
      <c r="D1474" s="45" t="str">
        <f>'Budget Source'!E1474</f>
        <v>3300</v>
      </c>
      <c r="E1474" s="45" t="str">
        <f t="shared" si="91"/>
        <v/>
      </c>
      <c r="F1474" s="2" t="str">
        <f>'Budget Source'!F1474</f>
        <v/>
      </c>
      <c r="G1474" s="45" t="str">
        <f>IF('Budget Source'!G1474="Y",'Budget Source'!F1474&amp;'Budget Source'!C1474&amp;'Budget Source'!D1474,'Budget Source'!B1474&amp;'Budget Source'!C1474&amp;'Budget Source'!D1474)</f>
        <v>9248665</v>
      </c>
      <c r="H1474" s="45" t="str">
        <f t="shared" si="93"/>
        <v>92486653300</v>
      </c>
      <c r="I1474" s="47">
        <f>'Budget Source'!I1474</f>
        <v>0.4022</v>
      </c>
      <c r="J1474" s="2">
        <f>'Budget Source'!H1474</f>
        <v>6654390</v>
      </c>
      <c r="K1474" s="2" t="str">
        <f t="shared" si="92"/>
        <v/>
      </c>
    </row>
    <row r="1475" spans="1:11" x14ac:dyDescent="0.35">
      <c r="A1475" s="45">
        <f>'Budget Source'!B1475</f>
        <v>0</v>
      </c>
      <c r="B1475" s="45">
        <f>'Budget Source'!C1475</f>
        <v>0</v>
      </c>
      <c r="C1475" s="45">
        <f>'Budget Source'!D1475</f>
        <v>0</v>
      </c>
      <c r="D1475" s="45">
        <f>'Budget Source'!E1475</f>
        <v>0</v>
      </c>
      <c r="E1475" s="45" t="str">
        <f t="shared" ref="E1475:E1499" si="94">IF(OR(D1475="0187",D1475="0287"),"",IF(MID(D1475,3,1)="8","8",""))</f>
        <v/>
      </c>
      <c r="F1475" s="2">
        <f>'Budget Source'!F1475</f>
        <v>0</v>
      </c>
      <c r="G1475" s="45" t="str">
        <f>IF('Budget Source'!G1475="Y",'Budget Source'!F1475&amp;'Budget Source'!C1475&amp;'Budget Source'!D1475,'Budget Source'!B1475&amp;'Budget Source'!C1475&amp;'Budget Source'!D1475)</f>
        <v/>
      </c>
      <c r="H1475" s="45" t="str">
        <f t="shared" si="93"/>
        <v>0</v>
      </c>
      <c r="I1475" s="47">
        <f>'Budget Source'!I1475</f>
        <v>0</v>
      </c>
      <c r="J1475" s="2">
        <f>'Budget Source'!H1475</f>
        <v>0</v>
      </c>
      <c r="K1475" s="2" t="str">
        <f t="shared" ref="K1475:K1499" si="95">IF(F1475="","",IF(F1475=A1475,"Y",""))</f>
        <v>Y</v>
      </c>
    </row>
    <row r="1476" spans="1:11" x14ac:dyDescent="0.35">
      <c r="A1476" s="45">
        <f>'Budget Source'!B1476</f>
        <v>0</v>
      </c>
      <c r="B1476" s="45">
        <f>'Budget Source'!C1476</f>
        <v>0</v>
      </c>
      <c r="C1476" s="45">
        <f>'Budget Source'!D1476</f>
        <v>0</v>
      </c>
      <c r="D1476" s="45">
        <f>'Budget Source'!E1476</f>
        <v>0</v>
      </c>
      <c r="E1476" s="45" t="str">
        <f t="shared" si="94"/>
        <v/>
      </c>
      <c r="F1476" s="2">
        <f>'Budget Source'!F1476</f>
        <v>0</v>
      </c>
      <c r="G1476" s="45" t="str">
        <f>IF('Budget Source'!G1476="Y",'Budget Source'!F1476&amp;'Budget Source'!C1476&amp;'Budget Source'!D1476,'Budget Source'!B1476&amp;'Budget Source'!C1476&amp;'Budget Source'!D1476)</f>
        <v/>
      </c>
      <c r="H1476" s="45" t="str">
        <f t="shared" si="93"/>
        <v>0</v>
      </c>
      <c r="I1476" s="47">
        <f>'Budget Source'!I1476</f>
        <v>0</v>
      </c>
      <c r="J1476" s="2">
        <f>'Budget Source'!H1476</f>
        <v>0</v>
      </c>
      <c r="K1476" s="2" t="str">
        <f t="shared" si="95"/>
        <v>Y</v>
      </c>
    </row>
    <row r="1477" spans="1:11" x14ac:dyDescent="0.35">
      <c r="A1477" s="45">
        <f>'Budget Source'!B1477</f>
        <v>0</v>
      </c>
      <c r="B1477" s="45">
        <f>'Budget Source'!C1477</f>
        <v>0</v>
      </c>
      <c r="C1477" s="45">
        <f>'Budget Source'!D1477</f>
        <v>0</v>
      </c>
      <c r="D1477" s="45">
        <f>'Budget Source'!E1477</f>
        <v>0</v>
      </c>
      <c r="E1477" s="45" t="str">
        <f t="shared" si="94"/>
        <v/>
      </c>
      <c r="F1477" s="2">
        <f>'Budget Source'!F1477</f>
        <v>0</v>
      </c>
      <c r="G1477" s="45" t="str">
        <f>IF('Budget Source'!G1477="Y",'Budget Source'!F1477&amp;'Budget Source'!C1477&amp;'Budget Source'!D1477,'Budget Source'!B1477&amp;'Budget Source'!C1477&amp;'Budget Source'!D1477)</f>
        <v/>
      </c>
      <c r="H1477" s="45" t="str">
        <f t="shared" si="93"/>
        <v>0</v>
      </c>
      <c r="I1477" s="47">
        <f>'Budget Source'!I1477</f>
        <v>0</v>
      </c>
      <c r="J1477" s="2">
        <f>'Budget Source'!H1477</f>
        <v>0</v>
      </c>
      <c r="K1477" s="2" t="str">
        <f t="shared" si="95"/>
        <v>Y</v>
      </c>
    </row>
    <row r="1478" spans="1:11" x14ac:dyDescent="0.35">
      <c r="A1478" s="45">
        <f>'Budget Source'!B1478</f>
        <v>0</v>
      </c>
      <c r="B1478" s="45">
        <f>'Budget Source'!C1478</f>
        <v>0</v>
      </c>
      <c r="C1478" s="45">
        <f>'Budget Source'!D1478</f>
        <v>0</v>
      </c>
      <c r="D1478" s="45">
        <f>'Budget Source'!E1478</f>
        <v>0</v>
      </c>
      <c r="E1478" s="45" t="str">
        <f t="shared" si="94"/>
        <v/>
      </c>
      <c r="F1478" s="2">
        <f>'Budget Source'!F1478</f>
        <v>0</v>
      </c>
      <c r="G1478" s="45" t="str">
        <f>IF('Budget Source'!G1478="Y",'Budget Source'!F1478&amp;'Budget Source'!C1478&amp;'Budget Source'!D1478,'Budget Source'!B1478&amp;'Budget Source'!C1478&amp;'Budget Source'!D1478)</f>
        <v/>
      </c>
      <c r="H1478" s="45" t="str">
        <f t="shared" si="93"/>
        <v>0</v>
      </c>
      <c r="I1478" s="47">
        <f>'Budget Source'!I1478</f>
        <v>0</v>
      </c>
      <c r="J1478" s="2">
        <f>'Budget Source'!H1478</f>
        <v>0</v>
      </c>
      <c r="K1478" s="2" t="str">
        <f t="shared" si="95"/>
        <v>Y</v>
      </c>
    </row>
    <row r="1479" spans="1:11" x14ac:dyDescent="0.35">
      <c r="A1479" s="45">
        <f>'Budget Source'!B1479</f>
        <v>0</v>
      </c>
      <c r="B1479" s="45">
        <f>'Budget Source'!C1479</f>
        <v>0</v>
      </c>
      <c r="C1479" s="45">
        <f>'Budget Source'!D1479</f>
        <v>0</v>
      </c>
      <c r="D1479" s="45">
        <f>'Budget Source'!E1479</f>
        <v>0</v>
      </c>
      <c r="E1479" s="45" t="str">
        <f t="shared" si="94"/>
        <v/>
      </c>
      <c r="F1479" s="2">
        <f>'Budget Source'!F1479</f>
        <v>0</v>
      </c>
      <c r="G1479" s="45" t="str">
        <f>IF('Budget Source'!G1479="Y",'Budget Source'!F1479&amp;'Budget Source'!C1479&amp;'Budget Source'!D1479,'Budget Source'!B1479&amp;'Budget Source'!C1479&amp;'Budget Source'!D1479)</f>
        <v/>
      </c>
      <c r="H1479" s="45" t="str">
        <f t="shared" si="93"/>
        <v>0</v>
      </c>
      <c r="I1479" s="47">
        <f>'Budget Source'!I1479</f>
        <v>0</v>
      </c>
      <c r="J1479" s="2">
        <f>'Budget Source'!H1479</f>
        <v>0</v>
      </c>
      <c r="K1479" s="2" t="str">
        <f t="shared" si="95"/>
        <v>Y</v>
      </c>
    </row>
    <row r="1480" spans="1:11" x14ac:dyDescent="0.35">
      <c r="A1480" s="45">
        <f>'Budget Source'!B1480</f>
        <v>0</v>
      </c>
      <c r="B1480" s="45">
        <f>'Budget Source'!C1480</f>
        <v>0</v>
      </c>
      <c r="C1480" s="45">
        <f>'Budget Source'!D1480</f>
        <v>0</v>
      </c>
      <c r="D1480" s="45">
        <f>'Budget Source'!E1480</f>
        <v>0</v>
      </c>
      <c r="E1480" s="45" t="str">
        <f t="shared" si="94"/>
        <v/>
      </c>
      <c r="F1480" s="2">
        <f>'Budget Source'!F1480</f>
        <v>0</v>
      </c>
      <c r="G1480" s="45" t="str">
        <f>IF('Budget Source'!G1480="Y",'Budget Source'!F1480&amp;'Budget Source'!C1480&amp;'Budget Source'!D1480,'Budget Source'!B1480&amp;'Budget Source'!C1480&amp;'Budget Source'!D1480)</f>
        <v/>
      </c>
      <c r="H1480" s="45" t="str">
        <f t="shared" si="93"/>
        <v>0</v>
      </c>
      <c r="I1480" s="47">
        <f>'Budget Source'!I1480</f>
        <v>0</v>
      </c>
      <c r="J1480" s="2">
        <f>'Budget Source'!H1480</f>
        <v>0</v>
      </c>
      <c r="K1480" s="2" t="str">
        <f t="shared" si="95"/>
        <v>Y</v>
      </c>
    </row>
    <row r="1481" spans="1:11" x14ac:dyDescent="0.35">
      <c r="A1481" s="45">
        <f>'Budget Source'!B1481</f>
        <v>0</v>
      </c>
      <c r="B1481" s="45">
        <f>'Budget Source'!C1481</f>
        <v>0</v>
      </c>
      <c r="C1481" s="45">
        <f>'Budget Source'!D1481</f>
        <v>0</v>
      </c>
      <c r="D1481" s="45">
        <f>'Budget Source'!E1481</f>
        <v>0</v>
      </c>
      <c r="E1481" s="45" t="str">
        <f t="shared" si="94"/>
        <v/>
      </c>
      <c r="F1481" s="2">
        <f>'Budget Source'!F1481</f>
        <v>0</v>
      </c>
      <c r="G1481" s="45" t="str">
        <f>IF('Budget Source'!G1481="Y",'Budget Source'!F1481&amp;'Budget Source'!C1481&amp;'Budget Source'!D1481,'Budget Source'!B1481&amp;'Budget Source'!C1481&amp;'Budget Source'!D1481)</f>
        <v/>
      </c>
      <c r="H1481" s="45" t="str">
        <f t="shared" si="93"/>
        <v>0</v>
      </c>
      <c r="I1481" s="47">
        <f>'Budget Source'!I1481</f>
        <v>0</v>
      </c>
      <c r="J1481" s="2">
        <f>'Budget Source'!H1481</f>
        <v>0</v>
      </c>
      <c r="K1481" s="2" t="str">
        <f t="shared" si="95"/>
        <v>Y</v>
      </c>
    </row>
    <row r="1482" spans="1:11" x14ac:dyDescent="0.35">
      <c r="A1482" s="45">
        <f>'Budget Source'!B1482</f>
        <v>0</v>
      </c>
      <c r="B1482" s="45">
        <f>'Budget Source'!C1482</f>
        <v>0</v>
      </c>
      <c r="C1482" s="45">
        <f>'Budget Source'!D1482</f>
        <v>0</v>
      </c>
      <c r="D1482" s="45">
        <f>'Budget Source'!E1482</f>
        <v>0</v>
      </c>
      <c r="E1482" s="45" t="str">
        <f t="shared" si="94"/>
        <v/>
      </c>
      <c r="F1482" s="2">
        <f>'Budget Source'!F1482</f>
        <v>0</v>
      </c>
      <c r="G1482" s="45" t="str">
        <f>IF('Budget Source'!G1482="Y",'Budget Source'!F1482&amp;'Budget Source'!C1482&amp;'Budget Source'!D1482,'Budget Source'!B1482&amp;'Budget Source'!C1482&amp;'Budget Source'!D1482)</f>
        <v/>
      </c>
      <c r="H1482" s="45" t="str">
        <f t="shared" si="93"/>
        <v>0</v>
      </c>
      <c r="I1482" s="47">
        <f>'Budget Source'!I1482</f>
        <v>0</v>
      </c>
      <c r="J1482" s="2">
        <f>'Budget Source'!H1482</f>
        <v>0</v>
      </c>
      <c r="K1482" s="2" t="str">
        <f t="shared" si="95"/>
        <v>Y</v>
      </c>
    </row>
    <row r="1483" spans="1:11" x14ac:dyDescent="0.35">
      <c r="A1483" s="45">
        <f>'Budget Source'!B1483</f>
        <v>0</v>
      </c>
      <c r="B1483" s="45">
        <f>'Budget Source'!C1483</f>
        <v>0</v>
      </c>
      <c r="C1483" s="45">
        <f>'Budget Source'!D1483</f>
        <v>0</v>
      </c>
      <c r="D1483" s="45">
        <f>'Budget Source'!E1483</f>
        <v>0</v>
      </c>
      <c r="E1483" s="45" t="str">
        <f t="shared" si="94"/>
        <v/>
      </c>
      <c r="F1483" s="2">
        <f>'Budget Source'!F1483</f>
        <v>0</v>
      </c>
      <c r="G1483" s="45" t="str">
        <f>IF('Budget Source'!G1483="Y",'Budget Source'!F1483&amp;'Budget Source'!C1483&amp;'Budget Source'!D1483,'Budget Source'!B1483&amp;'Budget Source'!C1483&amp;'Budget Source'!D1483)</f>
        <v/>
      </c>
      <c r="H1483" s="45" t="str">
        <f t="shared" si="93"/>
        <v>0</v>
      </c>
      <c r="I1483" s="47">
        <f>'Budget Source'!I1483</f>
        <v>0</v>
      </c>
      <c r="J1483" s="2">
        <f>'Budget Source'!H1483</f>
        <v>0</v>
      </c>
      <c r="K1483" s="2" t="str">
        <f t="shared" si="95"/>
        <v>Y</v>
      </c>
    </row>
    <row r="1484" spans="1:11" x14ac:dyDescent="0.35">
      <c r="A1484" s="45">
        <f>'Budget Source'!B1484</f>
        <v>0</v>
      </c>
      <c r="B1484" s="45">
        <f>'Budget Source'!C1484</f>
        <v>0</v>
      </c>
      <c r="C1484" s="45">
        <f>'Budget Source'!D1484</f>
        <v>0</v>
      </c>
      <c r="D1484" s="45">
        <f>'Budget Source'!E1484</f>
        <v>0</v>
      </c>
      <c r="E1484" s="45" t="str">
        <f t="shared" si="94"/>
        <v/>
      </c>
      <c r="F1484" s="2">
        <f>'Budget Source'!F1484</f>
        <v>0</v>
      </c>
      <c r="G1484" s="45" t="str">
        <f>IF('Budget Source'!G1484="Y",'Budget Source'!F1484&amp;'Budget Source'!C1484&amp;'Budget Source'!D1484,'Budget Source'!B1484&amp;'Budget Source'!C1484&amp;'Budget Source'!D1484)</f>
        <v/>
      </c>
      <c r="H1484" s="45" t="str">
        <f t="shared" si="93"/>
        <v>0</v>
      </c>
      <c r="I1484" s="47">
        <f>'Budget Source'!I1484</f>
        <v>0</v>
      </c>
      <c r="J1484" s="2">
        <f>'Budget Source'!H1484</f>
        <v>0</v>
      </c>
      <c r="K1484" s="2" t="str">
        <f t="shared" si="95"/>
        <v>Y</v>
      </c>
    </row>
    <row r="1485" spans="1:11" x14ac:dyDescent="0.35">
      <c r="A1485" s="45">
        <f>'Budget Source'!B1485</f>
        <v>0</v>
      </c>
      <c r="B1485" s="45">
        <f>'Budget Source'!C1485</f>
        <v>0</v>
      </c>
      <c r="C1485" s="45">
        <f>'Budget Source'!D1485</f>
        <v>0</v>
      </c>
      <c r="D1485" s="45">
        <f>'Budget Source'!E1485</f>
        <v>0</v>
      </c>
      <c r="E1485" s="45" t="str">
        <f t="shared" si="94"/>
        <v/>
      </c>
      <c r="F1485" s="2">
        <f>'Budget Source'!F1485</f>
        <v>0</v>
      </c>
      <c r="G1485" s="45" t="str">
        <f>IF('Budget Source'!G1485="Y",'Budget Source'!F1485&amp;'Budget Source'!C1485&amp;'Budget Source'!D1485,'Budget Source'!B1485&amp;'Budget Source'!C1485&amp;'Budget Source'!D1485)</f>
        <v/>
      </c>
      <c r="H1485" s="45" t="str">
        <f t="shared" si="93"/>
        <v>0</v>
      </c>
      <c r="I1485" s="47">
        <f>'Budget Source'!I1485</f>
        <v>0</v>
      </c>
      <c r="J1485" s="2">
        <f>'Budget Source'!H1485</f>
        <v>0</v>
      </c>
      <c r="K1485" s="2" t="str">
        <f t="shared" si="95"/>
        <v>Y</v>
      </c>
    </row>
    <row r="1486" spans="1:11" x14ac:dyDescent="0.35">
      <c r="A1486" s="45">
        <f>'Budget Source'!B1486</f>
        <v>0</v>
      </c>
      <c r="B1486" s="45">
        <f>'Budget Source'!C1486</f>
        <v>0</v>
      </c>
      <c r="C1486" s="45">
        <f>'Budget Source'!D1486</f>
        <v>0</v>
      </c>
      <c r="D1486" s="45">
        <f>'Budget Source'!E1486</f>
        <v>0</v>
      </c>
      <c r="E1486" s="45" t="str">
        <f t="shared" si="94"/>
        <v/>
      </c>
      <c r="F1486" s="2">
        <f>'Budget Source'!F1486</f>
        <v>0</v>
      </c>
      <c r="G1486" s="45" t="str">
        <f>IF('Budget Source'!G1486="Y",'Budget Source'!F1486&amp;'Budget Source'!C1486&amp;'Budget Source'!D1486,'Budget Source'!B1486&amp;'Budget Source'!C1486&amp;'Budget Source'!D1486)</f>
        <v/>
      </c>
      <c r="H1486" s="45" t="str">
        <f t="shared" si="93"/>
        <v>0</v>
      </c>
      <c r="I1486" s="47">
        <f>'Budget Source'!I1486</f>
        <v>0</v>
      </c>
      <c r="J1486" s="2">
        <f>'Budget Source'!H1486</f>
        <v>0</v>
      </c>
      <c r="K1486" s="2" t="str">
        <f t="shared" si="95"/>
        <v>Y</v>
      </c>
    </row>
    <row r="1487" spans="1:11" x14ac:dyDescent="0.35">
      <c r="A1487" s="45">
        <f>'Budget Source'!B1487</f>
        <v>0</v>
      </c>
      <c r="B1487" s="45">
        <f>'Budget Source'!C1487</f>
        <v>0</v>
      </c>
      <c r="C1487" s="45">
        <f>'Budget Source'!D1487</f>
        <v>0</v>
      </c>
      <c r="D1487" s="45">
        <f>'Budget Source'!E1487</f>
        <v>0</v>
      </c>
      <c r="E1487" s="45" t="str">
        <f t="shared" si="94"/>
        <v/>
      </c>
      <c r="F1487" s="2">
        <f>'Budget Source'!F1487</f>
        <v>0</v>
      </c>
      <c r="G1487" s="45" t="str">
        <f>IF('Budget Source'!G1487="Y",'Budget Source'!F1487&amp;'Budget Source'!C1487&amp;'Budget Source'!D1487,'Budget Source'!B1487&amp;'Budget Source'!C1487&amp;'Budget Source'!D1487)</f>
        <v/>
      </c>
      <c r="H1487" s="45" t="str">
        <f t="shared" si="93"/>
        <v>0</v>
      </c>
      <c r="I1487" s="47">
        <f>'Budget Source'!I1487</f>
        <v>0</v>
      </c>
      <c r="J1487" s="2">
        <f>'Budget Source'!H1487</f>
        <v>0</v>
      </c>
      <c r="K1487" s="2" t="str">
        <f t="shared" si="95"/>
        <v>Y</v>
      </c>
    </row>
    <row r="1488" spans="1:11" x14ac:dyDescent="0.35">
      <c r="A1488" s="45">
        <f>'Budget Source'!B1488</f>
        <v>0</v>
      </c>
      <c r="B1488" s="45">
        <f>'Budget Source'!C1488</f>
        <v>0</v>
      </c>
      <c r="C1488" s="45">
        <f>'Budget Source'!D1488</f>
        <v>0</v>
      </c>
      <c r="D1488" s="45">
        <f>'Budget Source'!E1488</f>
        <v>0</v>
      </c>
      <c r="E1488" s="45" t="str">
        <f t="shared" si="94"/>
        <v/>
      </c>
      <c r="F1488" s="2">
        <f>'Budget Source'!F1488</f>
        <v>0</v>
      </c>
      <c r="G1488" s="45" t="str">
        <f>IF('Budget Source'!G1488="Y",'Budget Source'!F1488&amp;'Budget Source'!C1488&amp;'Budget Source'!D1488,'Budget Source'!B1488&amp;'Budget Source'!C1488&amp;'Budget Source'!D1488)</f>
        <v/>
      </c>
      <c r="H1488" s="45" t="str">
        <f t="shared" si="93"/>
        <v>0</v>
      </c>
      <c r="I1488" s="47">
        <f>'Budget Source'!I1488</f>
        <v>0</v>
      </c>
      <c r="J1488" s="2">
        <f>'Budget Source'!H1488</f>
        <v>0</v>
      </c>
      <c r="K1488" s="2" t="str">
        <f t="shared" si="95"/>
        <v>Y</v>
      </c>
    </row>
    <row r="1489" spans="1:11" x14ac:dyDescent="0.35">
      <c r="A1489" s="45">
        <f>'Budget Source'!B1489</f>
        <v>0</v>
      </c>
      <c r="B1489" s="45">
        <f>'Budget Source'!C1489</f>
        <v>0</v>
      </c>
      <c r="C1489" s="45">
        <f>'Budget Source'!D1489</f>
        <v>0</v>
      </c>
      <c r="D1489" s="45">
        <f>'Budget Source'!E1489</f>
        <v>0</v>
      </c>
      <c r="E1489" s="45" t="str">
        <f t="shared" si="94"/>
        <v/>
      </c>
      <c r="F1489" s="2">
        <f>'Budget Source'!F1489</f>
        <v>0</v>
      </c>
      <c r="G1489" s="45" t="str">
        <f>IF('Budget Source'!G1489="Y",'Budget Source'!F1489&amp;'Budget Source'!C1489&amp;'Budget Source'!D1489,'Budget Source'!B1489&amp;'Budget Source'!C1489&amp;'Budget Source'!D1489)</f>
        <v/>
      </c>
      <c r="H1489" s="45" t="str">
        <f t="shared" si="93"/>
        <v>0</v>
      </c>
      <c r="I1489" s="47">
        <f>'Budget Source'!I1489</f>
        <v>0</v>
      </c>
      <c r="J1489" s="2">
        <f>'Budget Source'!H1489</f>
        <v>0</v>
      </c>
      <c r="K1489" s="2" t="str">
        <f t="shared" si="95"/>
        <v>Y</v>
      </c>
    </row>
    <row r="1490" spans="1:11" x14ac:dyDescent="0.35">
      <c r="A1490" s="45">
        <f>'Budget Source'!B1490</f>
        <v>0</v>
      </c>
      <c r="B1490" s="45">
        <f>'Budget Source'!C1490</f>
        <v>0</v>
      </c>
      <c r="C1490" s="45">
        <f>'Budget Source'!D1490</f>
        <v>0</v>
      </c>
      <c r="D1490" s="45">
        <f>'Budget Source'!E1490</f>
        <v>0</v>
      </c>
      <c r="E1490" s="45" t="str">
        <f t="shared" si="94"/>
        <v/>
      </c>
      <c r="F1490" s="2">
        <f>'Budget Source'!F1490</f>
        <v>0</v>
      </c>
      <c r="G1490" s="45" t="str">
        <f>IF('Budget Source'!G1490="Y",'Budget Source'!F1490&amp;'Budget Source'!C1490&amp;'Budget Source'!D1490,'Budget Source'!B1490&amp;'Budget Source'!C1490&amp;'Budget Source'!D1490)</f>
        <v/>
      </c>
      <c r="H1490" s="45" t="str">
        <f t="shared" si="93"/>
        <v>0</v>
      </c>
      <c r="I1490" s="47">
        <f>'Budget Source'!I1490</f>
        <v>0</v>
      </c>
      <c r="J1490" s="2">
        <f>'Budget Source'!H1490</f>
        <v>0</v>
      </c>
      <c r="K1490" s="2" t="str">
        <f t="shared" si="95"/>
        <v>Y</v>
      </c>
    </row>
    <row r="1491" spans="1:11" x14ac:dyDescent="0.35">
      <c r="A1491" s="45">
        <f>'Budget Source'!B1491</f>
        <v>0</v>
      </c>
      <c r="B1491" s="45">
        <f>'Budget Source'!C1491</f>
        <v>0</v>
      </c>
      <c r="C1491" s="45">
        <f>'Budget Source'!D1491</f>
        <v>0</v>
      </c>
      <c r="D1491" s="45">
        <f>'Budget Source'!E1491</f>
        <v>0</v>
      </c>
      <c r="E1491" s="45" t="str">
        <f t="shared" si="94"/>
        <v/>
      </c>
      <c r="F1491" s="2">
        <f>'Budget Source'!F1491</f>
        <v>0</v>
      </c>
      <c r="G1491" s="45" t="str">
        <f>IF('Budget Source'!G1491="Y",'Budget Source'!F1491&amp;'Budget Source'!C1491&amp;'Budget Source'!D1491,'Budget Source'!B1491&amp;'Budget Source'!C1491&amp;'Budget Source'!D1491)</f>
        <v/>
      </c>
      <c r="H1491" s="45" t="str">
        <f t="shared" ref="H1491:H1499" si="96">G1491&amp;D1491</f>
        <v>0</v>
      </c>
      <c r="I1491" s="47">
        <f>'Budget Source'!I1491</f>
        <v>0</v>
      </c>
      <c r="J1491" s="2">
        <f>'Budget Source'!H1491</f>
        <v>0</v>
      </c>
      <c r="K1491" s="2" t="str">
        <f t="shared" si="95"/>
        <v>Y</v>
      </c>
    </row>
    <row r="1492" spans="1:11" x14ac:dyDescent="0.35">
      <c r="A1492" s="45">
        <f>'Budget Source'!B1492</f>
        <v>0</v>
      </c>
      <c r="B1492" s="45">
        <f>'Budget Source'!C1492</f>
        <v>0</v>
      </c>
      <c r="C1492" s="45">
        <f>'Budget Source'!D1492</f>
        <v>0</v>
      </c>
      <c r="D1492" s="45">
        <f>'Budget Source'!E1492</f>
        <v>0</v>
      </c>
      <c r="E1492" s="45" t="str">
        <f t="shared" si="94"/>
        <v/>
      </c>
      <c r="F1492" s="2">
        <f>'Budget Source'!F1492</f>
        <v>0</v>
      </c>
      <c r="G1492" s="45" t="str">
        <f>IF('Budget Source'!G1492="Y",'Budget Source'!F1492&amp;'Budget Source'!C1492&amp;'Budget Source'!D1492,'Budget Source'!B1492&amp;'Budget Source'!C1492&amp;'Budget Source'!D1492)</f>
        <v/>
      </c>
      <c r="H1492" s="45" t="str">
        <f t="shared" si="96"/>
        <v>0</v>
      </c>
      <c r="I1492" s="47">
        <f>'Budget Source'!I1492</f>
        <v>0</v>
      </c>
      <c r="J1492" s="2">
        <f>'Budget Source'!H1492</f>
        <v>0</v>
      </c>
      <c r="K1492" s="2" t="str">
        <f t="shared" si="95"/>
        <v>Y</v>
      </c>
    </row>
    <row r="1493" spans="1:11" x14ac:dyDescent="0.35">
      <c r="A1493" s="45">
        <f>'Budget Source'!B1493</f>
        <v>0</v>
      </c>
      <c r="B1493" s="45">
        <f>'Budget Source'!C1493</f>
        <v>0</v>
      </c>
      <c r="C1493" s="45">
        <f>'Budget Source'!D1493</f>
        <v>0</v>
      </c>
      <c r="D1493" s="45">
        <f>'Budget Source'!E1493</f>
        <v>0</v>
      </c>
      <c r="E1493" s="45" t="str">
        <f t="shared" si="94"/>
        <v/>
      </c>
      <c r="F1493" s="2">
        <f>'Budget Source'!F1493</f>
        <v>0</v>
      </c>
      <c r="G1493" s="45" t="str">
        <f>IF('Budget Source'!G1493="Y",'Budget Source'!F1493&amp;'Budget Source'!C1493&amp;'Budget Source'!D1493,'Budget Source'!B1493&amp;'Budget Source'!C1493&amp;'Budget Source'!D1493)</f>
        <v/>
      </c>
      <c r="H1493" s="45" t="str">
        <f t="shared" si="96"/>
        <v>0</v>
      </c>
      <c r="I1493" s="47">
        <f>'Budget Source'!I1493</f>
        <v>0</v>
      </c>
      <c r="J1493" s="2">
        <f>'Budget Source'!H1493</f>
        <v>0</v>
      </c>
      <c r="K1493" s="2" t="str">
        <f t="shared" si="95"/>
        <v>Y</v>
      </c>
    </row>
    <row r="1494" spans="1:11" x14ac:dyDescent="0.35">
      <c r="A1494" s="45">
        <f>'Budget Source'!B1494</f>
        <v>0</v>
      </c>
      <c r="B1494" s="45">
        <f>'Budget Source'!C1494</f>
        <v>0</v>
      </c>
      <c r="C1494" s="45">
        <f>'Budget Source'!D1494</f>
        <v>0</v>
      </c>
      <c r="D1494" s="45">
        <f>'Budget Source'!E1494</f>
        <v>0</v>
      </c>
      <c r="E1494" s="45" t="str">
        <f t="shared" si="94"/>
        <v/>
      </c>
      <c r="F1494" s="2">
        <f>'Budget Source'!F1494</f>
        <v>0</v>
      </c>
      <c r="G1494" s="45" t="str">
        <f>IF('Budget Source'!G1494="Y",'Budget Source'!F1494&amp;'Budget Source'!C1494&amp;'Budget Source'!D1494,'Budget Source'!B1494&amp;'Budget Source'!C1494&amp;'Budget Source'!D1494)</f>
        <v/>
      </c>
      <c r="H1494" s="45" t="str">
        <f t="shared" si="96"/>
        <v>0</v>
      </c>
      <c r="I1494" s="47">
        <f>'Budget Source'!I1494</f>
        <v>0</v>
      </c>
      <c r="J1494" s="2">
        <f>'Budget Source'!H1494</f>
        <v>0</v>
      </c>
      <c r="K1494" s="2" t="str">
        <f t="shared" si="95"/>
        <v>Y</v>
      </c>
    </row>
    <row r="1495" spans="1:11" x14ac:dyDescent="0.35">
      <c r="A1495" s="45">
        <f>'Budget Source'!B1495</f>
        <v>0</v>
      </c>
      <c r="B1495" s="45">
        <f>'Budget Source'!C1495</f>
        <v>0</v>
      </c>
      <c r="C1495" s="45">
        <f>'Budget Source'!D1495</f>
        <v>0</v>
      </c>
      <c r="D1495" s="45">
        <f>'Budget Source'!E1495</f>
        <v>0</v>
      </c>
      <c r="E1495" s="45" t="str">
        <f t="shared" si="94"/>
        <v/>
      </c>
      <c r="F1495" s="2">
        <f>'Budget Source'!F1495</f>
        <v>0</v>
      </c>
      <c r="G1495" s="45" t="str">
        <f>IF('Budget Source'!G1495="Y",'Budget Source'!F1495&amp;'Budget Source'!C1495&amp;'Budget Source'!D1495,'Budget Source'!B1495&amp;'Budget Source'!C1495&amp;'Budget Source'!D1495)</f>
        <v/>
      </c>
      <c r="H1495" s="45" t="str">
        <f t="shared" si="96"/>
        <v>0</v>
      </c>
      <c r="I1495" s="47">
        <f>'Budget Source'!I1495</f>
        <v>0</v>
      </c>
      <c r="J1495" s="2">
        <f>'Budget Source'!H1495</f>
        <v>0</v>
      </c>
      <c r="K1495" s="2" t="str">
        <f t="shared" si="95"/>
        <v>Y</v>
      </c>
    </row>
    <row r="1496" spans="1:11" x14ac:dyDescent="0.35">
      <c r="A1496" s="45">
        <f>'Budget Source'!B1496</f>
        <v>0</v>
      </c>
      <c r="B1496" s="45">
        <f>'Budget Source'!C1496</f>
        <v>0</v>
      </c>
      <c r="C1496" s="45">
        <f>'Budget Source'!D1496</f>
        <v>0</v>
      </c>
      <c r="D1496" s="45">
        <f>'Budget Source'!E1496</f>
        <v>0</v>
      </c>
      <c r="E1496" s="45" t="str">
        <f t="shared" si="94"/>
        <v/>
      </c>
      <c r="F1496" s="2">
        <f>'Budget Source'!F1496</f>
        <v>0</v>
      </c>
      <c r="G1496" s="45" t="str">
        <f>IF('Budget Source'!G1496="Y",'Budget Source'!F1496&amp;'Budget Source'!C1496&amp;'Budget Source'!D1496,'Budget Source'!B1496&amp;'Budget Source'!C1496&amp;'Budget Source'!D1496)</f>
        <v/>
      </c>
      <c r="H1496" s="45" t="str">
        <f t="shared" si="96"/>
        <v>0</v>
      </c>
      <c r="I1496" s="47">
        <f>'Budget Source'!I1496</f>
        <v>0</v>
      </c>
      <c r="J1496" s="2">
        <f>'Budget Source'!H1496</f>
        <v>0</v>
      </c>
      <c r="K1496" s="2" t="str">
        <f t="shared" si="95"/>
        <v>Y</v>
      </c>
    </row>
    <row r="1497" spans="1:11" x14ac:dyDescent="0.35">
      <c r="A1497" s="45">
        <f>'Budget Source'!B1497</f>
        <v>0</v>
      </c>
      <c r="B1497" s="45">
        <f>'Budget Source'!C1497</f>
        <v>0</v>
      </c>
      <c r="C1497" s="45">
        <f>'Budget Source'!D1497</f>
        <v>0</v>
      </c>
      <c r="D1497" s="45">
        <f>'Budget Source'!E1497</f>
        <v>0</v>
      </c>
      <c r="E1497" s="45" t="str">
        <f t="shared" si="94"/>
        <v/>
      </c>
      <c r="F1497" s="2">
        <f>'Budget Source'!F1497</f>
        <v>0</v>
      </c>
      <c r="G1497" s="45" t="str">
        <f>IF('Budget Source'!G1497="Y",'Budget Source'!F1497&amp;'Budget Source'!C1497&amp;'Budget Source'!D1497,'Budget Source'!B1497&amp;'Budget Source'!C1497&amp;'Budget Source'!D1497)</f>
        <v/>
      </c>
      <c r="H1497" s="45" t="str">
        <f t="shared" si="96"/>
        <v>0</v>
      </c>
      <c r="I1497" s="47">
        <f>'Budget Source'!I1497</f>
        <v>0</v>
      </c>
      <c r="J1497" s="2">
        <f>'Budget Source'!H1497</f>
        <v>0</v>
      </c>
      <c r="K1497" s="2" t="str">
        <f t="shared" si="95"/>
        <v>Y</v>
      </c>
    </row>
    <row r="1498" spans="1:11" x14ac:dyDescent="0.35">
      <c r="A1498" s="45">
        <f>'Budget Source'!B1498</f>
        <v>0</v>
      </c>
      <c r="B1498" s="45">
        <f>'Budget Source'!C1498</f>
        <v>0</v>
      </c>
      <c r="C1498" s="45">
        <f>'Budget Source'!D1498</f>
        <v>0</v>
      </c>
      <c r="D1498" s="45">
        <f>'Budget Source'!E1498</f>
        <v>0</v>
      </c>
      <c r="E1498" s="45" t="str">
        <f t="shared" si="94"/>
        <v/>
      </c>
      <c r="F1498" s="2">
        <f>'Budget Source'!F1498</f>
        <v>0</v>
      </c>
      <c r="G1498" s="45" t="str">
        <f>IF('Budget Source'!G1498="Y",'Budget Source'!F1498&amp;'Budget Source'!C1498&amp;'Budget Source'!D1498,'Budget Source'!B1498&amp;'Budget Source'!C1498&amp;'Budget Source'!D1498)</f>
        <v/>
      </c>
      <c r="H1498" s="45" t="str">
        <f t="shared" si="96"/>
        <v>0</v>
      </c>
      <c r="I1498" s="47">
        <f>'Budget Source'!I1498</f>
        <v>0</v>
      </c>
      <c r="J1498" s="2">
        <f>'Budget Source'!H1498</f>
        <v>0</v>
      </c>
      <c r="K1498" s="2" t="str">
        <f t="shared" si="95"/>
        <v>Y</v>
      </c>
    </row>
    <row r="1499" spans="1:11" x14ac:dyDescent="0.35">
      <c r="A1499" s="45">
        <f>'Budget Source'!B1499</f>
        <v>0</v>
      </c>
      <c r="B1499" s="45">
        <f>'Budget Source'!C1499</f>
        <v>0</v>
      </c>
      <c r="C1499" s="45">
        <f>'Budget Source'!D1499</f>
        <v>0</v>
      </c>
      <c r="D1499" s="45">
        <f>'Budget Source'!E1499</f>
        <v>0</v>
      </c>
      <c r="E1499" s="45" t="str">
        <f t="shared" si="94"/>
        <v/>
      </c>
      <c r="F1499" s="2">
        <f>'Budget Source'!F1499</f>
        <v>0</v>
      </c>
      <c r="G1499" s="45" t="str">
        <f>IF('Budget Source'!G1499="Y",'Budget Source'!F1499&amp;'Budget Source'!C1499&amp;'Budget Source'!D1499,'Budget Source'!B1499&amp;'Budget Source'!C1499&amp;'Budget Source'!D1499)</f>
        <v/>
      </c>
      <c r="H1499" s="45" t="str">
        <f t="shared" si="96"/>
        <v>0</v>
      </c>
      <c r="I1499" s="47">
        <f>'Budget Source'!I1499</f>
        <v>0</v>
      </c>
      <c r="J1499" s="2">
        <f>'Budget Source'!H1499</f>
        <v>0</v>
      </c>
      <c r="K1499" s="2" t="str">
        <f t="shared" si="95"/>
        <v>Y</v>
      </c>
    </row>
    <row r="1500" spans="1:11" x14ac:dyDescent="0.35">
      <c r="E1500" s="45"/>
      <c r="G1500" s="45"/>
      <c r="H1500" s="45"/>
      <c r="J1500"/>
    </row>
    <row r="1501" spans="1:11" x14ac:dyDescent="0.35">
      <c r="F1501"/>
      <c r="J1501"/>
      <c r="K1501"/>
    </row>
    <row r="1502" spans="1:11" x14ac:dyDescent="0.35">
      <c r="F1502"/>
      <c r="J1502"/>
      <c r="K1502"/>
    </row>
    <row r="1503" spans="1:11" x14ac:dyDescent="0.35">
      <c r="F1503"/>
      <c r="J1503"/>
      <c r="K1503"/>
    </row>
    <row r="1504" spans="1:11" x14ac:dyDescent="0.35">
      <c r="F1504"/>
      <c r="J1504"/>
      <c r="K1504"/>
    </row>
    <row r="1505" spans="6:11" x14ac:dyDescent="0.35">
      <c r="F1505"/>
      <c r="J1505"/>
      <c r="K1505"/>
    </row>
    <row r="1506" spans="6:11" x14ac:dyDescent="0.35">
      <c r="F1506"/>
      <c r="J1506"/>
      <c r="K1506"/>
    </row>
    <row r="1507" spans="6:11" x14ac:dyDescent="0.35">
      <c r="F1507"/>
      <c r="J1507"/>
      <c r="K1507"/>
    </row>
    <row r="1508" spans="6:11" x14ac:dyDescent="0.35">
      <c r="F1508"/>
      <c r="J1508"/>
      <c r="K1508"/>
    </row>
    <row r="1509" spans="6:11" x14ac:dyDescent="0.35">
      <c r="F1509"/>
      <c r="J1509"/>
      <c r="K1509"/>
    </row>
    <row r="1510" spans="6:11" x14ac:dyDescent="0.35">
      <c r="F1510"/>
      <c r="J1510"/>
      <c r="K1510"/>
    </row>
    <row r="1511" spans="6:11" x14ac:dyDescent="0.35">
      <c r="F1511"/>
      <c r="J1511"/>
      <c r="K1511"/>
    </row>
  </sheetData>
  <autoFilter ref="A1:S1499"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N11604"/>
  <sheetViews>
    <sheetView zoomScale="70" zoomScaleNormal="70" workbookViewId="0">
      <selection activeCell="B1" sqref="B1:L1"/>
    </sheetView>
  </sheetViews>
  <sheetFormatPr defaultRowHeight="14.5" x14ac:dyDescent="0.35"/>
  <cols>
    <col min="1" max="1" width="19.1796875" bestFit="1" customWidth="1"/>
    <col min="2" max="2" width="19.1796875" customWidth="1"/>
    <col min="3" max="3" width="20.7265625" bestFit="1" customWidth="1"/>
    <col min="4" max="4" width="16.26953125" bestFit="1" customWidth="1"/>
    <col min="5" max="5" width="68.7265625" bestFit="1" customWidth="1"/>
    <col min="6" max="6" width="17.26953125" bestFit="1" customWidth="1"/>
    <col min="7" max="7" width="71" bestFit="1" customWidth="1"/>
    <col min="8" max="8" width="36.26953125" bestFit="1" customWidth="1"/>
    <col min="9" max="9" width="27.81640625" bestFit="1" customWidth="1"/>
    <col min="10" max="10" width="29.54296875" bestFit="1" customWidth="1"/>
    <col min="11" max="11" width="25.7265625" bestFit="1" customWidth="1"/>
  </cols>
  <sheetData>
    <row r="1" spans="1:14" s="31" customFormat="1" ht="20.25" customHeight="1" x14ac:dyDescent="0.3">
      <c r="A1" s="43" t="s">
        <v>2843</v>
      </c>
      <c r="B1" s="43" t="s">
        <v>2844</v>
      </c>
      <c r="C1" s="43" t="s">
        <v>2845</v>
      </c>
      <c r="D1" s="43" t="s">
        <v>2846</v>
      </c>
      <c r="E1" s="31" t="s">
        <v>2847</v>
      </c>
      <c r="F1" s="43" t="s">
        <v>2848</v>
      </c>
      <c r="G1" s="31" t="s">
        <v>2849</v>
      </c>
      <c r="H1" s="44" t="s">
        <v>2850</v>
      </c>
      <c r="I1" s="44" t="s">
        <v>2851</v>
      </c>
      <c r="J1" s="44" t="s">
        <v>2852</v>
      </c>
      <c r="K1" s="44" t="s">
        <v>2853</v>
      </c>
      <c r="L1" s="31" t="s">
        <v>2854</v>
      </c>
      <c r="M1" s="31" t="s">
        <v>2855</v>
      </c>
      <c r="N1" s="31" t="s">
        <v>2856</v>
      </c>
    </row>
    <row r="2" spans="1:14" x14ac:dyDescent="0.35">
      <c r="A2" t="s">
        <v>2857</v>
      </c>
      <c r="B2" t="s">
        <v>2858</v>
      </c>
      <c r="C2" t="s">
        <v>2857</v>
      </c>
      <c r="D2" t="s">
        <v>2859</v>
      </c>
      <c r="E2" t="s">
        <v>2860</v>
      </c>
      <c r="F2" t="s">
        <v>2170</v>
      </c>
      <c r="G2" t="s">
        <v>2171</v>
      </c>
      <c r="H2">
        <v>0</v>
      </c>
      <c r="I2">
        <v>0</v>
      </c>
      <c r="J2">
        <v>0</v>
      </c>
      <c r="K2">
        <v>0</v>
      </c>
      <c r="L2">
        <v>0</v>
      </c>
    </row>
    <row r="3" spans="1:14" x14ac:dyDescent="0.35">
      <c r="A3" t="s">
        <v>2857</v>
      </c>
      <c r="B3" t="s">
        <v>2858</v>
      </c>
      <c r="C3" t="s">
        <v>2857</v>
      </c>
      <c r="D3" t="s">
        <v>2859</v>
      </c>
      <c r="E3" t="s">
        <v>2860</v>
      </c>
      <c r="F3" t="s">
        <v>2172</v>
      </c>
      <c r="G3" t="s">
        <v>2173</v>
      </c>
      <c r="H3">
        <v>9727851.6048000008</v>
      </c>
      <c r="I3">
        <v>43485.567879429502</v>
      </c>
      <c r="J3">
        <v>330947.21468232601</v>
      </c>
      <c r="K3">
        <v>374432.78256175597</v>
      </c>
      <c r="L3">
        <v>9353418.8222382497</v>
      </c>
    </row>
    <row r="4" spans="1:14" x14ac:dyDescent="0.35">
      <c r="A4" t="s">
        <v>2857</v>
      </c>
      <c r="B4" t="s">
        <v>2858</v>
      </c>
      <c r="C4" t="s">
        <v>2857</v>
      </c>
      <c r="D4" t="s">
        <v>2859</v>
      </c>
      <c r="E4" t="s">
        <v>2860</v>
      </c>
      <c r="F4" t="s">
        <v>2861</v>
      </c>
      <c r="G4" t="s">
        <v>2862</v>
      </c>
      <c r="H4">
        <v>224387.35029999999</v>
      </c>
      <c r="I4">
        <v>1003.05923195428</v>
      </c>
      <c r="J4">
        <v>7633.7892124824202</v>
      </c>
      <c r="K4">
        <v>8636.8484444367004</v>
      </c>
      <c r="L4">
        <v>215750.50185556299</v>
      </c>
    </row>
    <row r="5" spans="1:14" x14ac:dyDescent="0.35">
      <c r="A5" t="s">
        <v>2857</v>
      </c>
      <c r="B5" t="s">
        <v>2858</v>
      </c>
      <c r="C5" t="s">
        <v>2857</v>
      </c>
      <c r="D5" t="s">
        <v>2859</v>
      </c>
      <c r="E5" t="s">
        <v>2860</v>
      </c>
      <c r="F5" t="s">
        <v>2863</v>
      </c>
      <c r="G5" t="s">
        <v>2864</v>
      </c>
      <c r="H5">
        <v>71653.103499999997</v>
      </c>
      <c r="I5">
        <v>320.30462869128098</v>
      </c>
      <c r="J5">
        <v>2437.6805888599301</v>
      </c>
      <c r="K5">
        <v>2757.9852175512101</v>
      </c>
      <c r="L5">
        <v>68895.118282448806</v>
      </c>
    </row>
    <row r="6" spans="1:14" x14ac:dyDescent="0.35">
      <c r="A6" t="s">
        <v>2857</v>
      </c>
      <c r="B6" t="s">
        <v>2858</v>
      </c>
      <c r="C6" t="s">
        <v>2857</v>
      </c>
      <c r="D6" t="s">
        <v>2859</v>
      </c>
      <c r="E6" t="s">
        <v>2860</v>
      </c>
      <c r="F6" t="s">
        <v>2865</v>
      </c>
      <c r="G6" t="s">
        <v>2866</v>
      </c>
      <c r="H6">
        <v>0</v>
      </c>
      <c r="I6">
        <v>0</v>
      </c>
      <c r="J6">
        <v>0</v>
      </c>
      <c r="K6">
        <v>0</v>
      </c>
      <c r="L6">
        <v>0</v>
      </c>
    </row>
    <row r="7" spans="1:14" x14ac:dyDescent="0.35">
      <c r="A7" t="s">
        <v>2857</v>
      </c>
      <c r="B7" t="s">
        <v>2858</v>
      </c>
      <c r="C7" t="s">
        <v>2857</v>
      </c>
      <c r="D7" t="s">
        <v>2859</v>
      </c>
      <c r="E7" t="s">
        <v>2860</v>
      </c>
      <c r="F7" t="s">
        <v>2867</v>
      </c>
      <c r="G7" t="s">
        <v>2868</v>
      </c>
      <c r="H7">
        <v>0</v>
      </c>
      <c r="I7">
        <v>0</v>
      </c>
      <c r="J7">
        <v>0</v>
      </c>
      <c r="K7">
        <v>0</v>
      </c>
      <c r="L7">
        <v>0</v>
      </c>
    </row>
    <row r="8" spans="1:14" x14ac:dyDescent="0.35">
      <c r="A8" t="s">
        <v>2857</v>
      </c>
      <c r="B8" t="s">
        <v>2858</v>
      </c>
      <c r="C8" t="s">
        <v>2857</v>
      </c>
      <c r="D8" t="s">
        <v>2859</v>
      </c>
      <c r="E8" t="s">
        <v>2860</v>
      </c>
      <c r="F8" t="s">
        <v>2869</v>
      </c>
      <c r="G8" t="s">
        <v>2870</v>
      </c>
      <c r="H8">
        <v>916405.48160000006</v>
      </c>
      <c r="I8">
        <v>4096.5276195779697</v>
      </c>
      <c r="J8">
        <v>31176.651741734899</v>
      </c>
      <c r="K8">
        <v>35273.179361312898</v>
      </c>
      <c r="L8">
        <v>881132.30223868706</v>
      </c>
    </row>
    <row r="9" spans="1:14" x14ac:dyDescent="0.35">
      <c r="A9" t="s">
        <v>2857</v>
      </c>
      <c r="B9" t="s">
        <v>2858</v>
      </c>
      <c r="C9" t="s">
        <v>2857</v>
      </c>
      <c r="D9" t="s">
        <v>2859</v>
      </c>
      <c r="E9" t="s">
        <v>2860</v>
      </c>
      <c r="F9" t="s">
        <v>2871</v>
      </c>
      <c r="G9" t="s">
        <v>2872</v>
      </c>
      <c r="H9">
        <v>324324.57390000002</v>
      </c>
      <c r="I9">
        <v>1449.7998982868501</v>
      </c>
      <c r="J9">
        <v>11033.7121390502</v>
      </c>
      <c r="K9">
        <v>12483.512037337099</v>
      </c>
      <c r="L9">
        <v>311841.06186266302</v>
      </c>
    </row>
    <row r="10" spans="1:14" x14ac:dyDescent="0.35">
      <c r="A10" t="s">
        <v>2857</v>
      </c>
      <c r="B10" t="s">
        <v>2858</v>
      </c>
      <c r="C10" t="s">
        <v>2857</v>
      </c>
      <c r="D10" t="s">
        <v>2859</v>
      </c>
      <c r="E10" t="s">
        <v>2860</v>
      </c>
      <c r="F10" t="s">
        <v>2873</v>
      </c>
      <c r="G10" t="s">
        <v>2874</v>
      </c>
      <c r="H10">
        <v>565682.39610000001</v>
      </c>
      <c r="I10">
        <v>2528.7207528259</v>
      </c>
      <c r="J10">
        <v>19244.846754157399</v>
      </c>
      <c r="K10">
        <v>21773.567506983301</v>
      </c>
      <c r="L10">
        <v>543908.82859301695</v>
      </c>
    </row>
    <row r="11" spans="1:14" x14ac:dyDescent="0.35">
      <c r="A11" t="s">
        <v>2857</v>
      </c>
      <c r="B11" t="s">
        <v>2858</v>
      </c>
      <c r="C11" t="s">
        <v>2857</v>
      </c>
      <c r="D11" t="s">
        <v>2859</v>
      </c>
      <c r="E11" t="s">
        <v>2860</v>
      </c>
      <c r="F11" t="s">
        <v>2875</v>
      </c>
      <c r="G11" t="s">
        <v>2876</v>
      </c>
      <c r="H11">
        <v>152734.24710000001</v>
      </c>
      <c r="I11">
        <v>682.75460326299401</v>
      </c>
      <c r="J11">
        <v>5196.1086236224901</v>
      </c>
      <c r="K11">
        <v>5878.8632268854799</v>
      </c>
      <c r="L11">
        <v>146855.383873115</v>
      </c>
    </row>
    <row r="12" spans="1:14" x14ac:dyDescent="0.35">
      <c r="A12" t="s">
        <v>2857</v>
      </c>
      <c r="B12" t="s">
        <v>2858</v>
      </c>
      <c r="C12" t="s">
        <v>2857</v>
      </c>
      <c r="D12" t="s">
        <v>2859</v>
      </c>
      <c r="E12" t="s">
        <v>2860</v>
      </c>
      <c r="F12" t="s">
        <v>2877</v>
      </c>
      <c r="G12" t="s">
        <v>2878</v>
      </c>
      <c r="H12">
        <v>578881.65190000006</v>
      </c>
      <c r="I12">
        <v>2587.72423705851</v>
      </c>
      <c r="J12">
        <v>19693.893178421</v>
      </c>
      <c r="K12">
        <v>22281.617415479501</v>
      </c>
      <c r="L12">
        <v>556600.03448452102</v>
      </c>
    </row>
    <row r="13" spans="1:14" x14ac:dyDescent="0.35">
      <c r="A13" t="s">
        <v>2857</v>
      </c>
      <c r="B13" t="s">
        <v>2858</v>
      </c>
      <c r="C13" t="s">
        <v>2879</v>
      </c>
      <c r="D13" t="s">
        <v>2880</v>
      </c>
      <c r="E13" t="s">
        <v>2881</v>
      </c>
      <c r="F13" t="s">
        <v>2170</v>
      </c>
      <c r="G13" t="s">
        <v>2171</v>
      </c>
      <c r="H13">
        <v>0</v>
      </c>
      <c r="I13">
        <v>0</v>
      </c>
      <c r="J13">
        <v>0</v>
      </c>
      <c r="K13">
        <v>0</v>
      </c>
      <c r="L13">
        <v>0</v>
      </c>
    </row>
    <row r="14" spans="1:14" x14ac:dyDescent="0.35">
      <c r="A14" t="s">
        <v>2857</v>
      </c>
      <c r="B14" t="s">
        <v>2858</v>
      </c>
      <c r="C14" t="s">
        <v>2879</v>
      </c>
      <c r="D14" t="s">
        <v>2880</v>
      </c>
      <c r="E14" t="s">
        <v>2881</v>
      </c>
      <c r="F14" t="s">
        <v>2172</v>
      </c>
      <c r="G14" t="s">
        <v>2173</v>
      </c>
      <c r="H14">
        <v>24965.063600000001</v>
      </c>
      <c r="I14">
        <v>72.203564578633902</v>
      </c>
      <c r="J14">
        <v>0</v>
      </c>
      <c r="K14">
        <v>72.203564578633902</v>
      </c>
      <c r="L14">
        <v>24892.8600354214</v>
      </c>
    </row>
    <row r="15" spans="1:14" x14ac:dyDescent="0.35">
      <c r="A15" t="s">
        <v>2857</v>
      </c>
      <c r="B15" t="s">
        <v>2858</v>
      </c>
      <c r="C15" t="s">
        <v>2879</v>
      </c>
      <c r="D15" t="s">
        <v>2880</v>
      </c>
      <c r="E15" t="s">
        <v>2881</v>
      </c>
      <c r="F15" t="s">
        <v>2882</v>
      </c>
      <c r="G15" t="s">
        <v>2883</v>
      </c>
      <c r="H15">
        <v>0</v>
      </c>
      <c r="I15">
        <v>0</v>
      </c>
      <c r="J15">
        <v>0</v>
      </c>
      <c r="K15">
        <v>0</v>
      </c>
      <c r="L15">
        <v>0</v>
      </c>
    </row>
    <row r="16" spans="1:14" x14ac:dyDescent="0.35">
      <c r="A16" t="s">
        <v>2857</v>
      </c>
      <c r="B16" t="s">
        <v>2858</v>
      </c>
      <c r="C16" t="s">
        <v>2879</v>
      </c>
      <c r="D16" t="s">
        <v>2880</v>
      </c>
      <c r="E16" t="s">
        <v>2881</v>
      </c>
      <c r="F16" t="s">
        <v>2884</v>
      </c>
      <c r="G16" t="s">
        <v>2885</v>
      </c>
      <c r="H16">
        <v>8321.6877999999997</v>
      </c>
      <c r="I16">
        <v>24.0678548595446</v>
      </c>
      <c r="J16">
        <v>0</v>
      </c>
      <c r="K16">
        <v>24.0678548595446</v>
      </c>
      <c r="L16">
        <v>8297.6199451404591</v>
      </c>
    </row>
    <row r="17" spans="1:12" x14ac:dyDescent="0.35">
      <c r="A17" t="s">
        <v>2857</v>
      </c>
      <c r="B17" t="s">
        <v>2858</v>
      </c>
      <c r="C17" t="s">
        <v>2879</v>
      </c>
      <c r="D17" t="s">
        <v>2886</v>
      </c>
      <c r="E17" t="s">
        <v>2887</v>
      </c>
      <c r="F17" t="s">
        <v>2172</v>
      </c>
      <c r="G17" t="s">
        <v>2173</v>
      </c>
      <c r="H17">
        <v>14210.804099999999</v>
      </c>
      <c r="I17">
        <v>34.657151248656703</v>
      </c>
      <c r="J17">
        <v>0</v>
      </c>
      <c r="K17">
        <v>34.657151248656703</v>
      </c>
      <c r="L17">
        <v>14176.1469487513</v>
      </c>
    </row>
    <row r="18" spans="1:12" x14ac:dyDescent="0.35">
      <c r="A18" t="s">
        <v>2857</v>
      </c>
      <c r="B18" t="s">
        <v>2858</v>
      </c>
      <c r="C18" t="s">
        <v>2879</v>
      </c>
      <c r="D18" t="s">
        <v>2886</v>
      </c>
      <c r="E18" t="s">
        <v>2887</v>
      </c>
      <c r="F18" t="s">
        <v>2882</v>
      </c>
      <c r="G18" t="s">
        <v>2883</v>
      </c>
      <c r="H18">
        <v>0</v>
      </c>
      <c r="I18">
        <v>0</v>
      </c>
      <c r="J18">
        <v>0</v>
      </c>
      <c r="K18">
        <v>0</v>
      </c>
      <c r="L18">
        <v>0</v>
      </c>
    </row>
    <row r="19" spans="1:12" x14ac:dyDescent="0.35">
      <c r="A19" t="s">
        <v>2857</v>
      </c>
      <c r="B19" t="s">
        <v>2858</v>
      </c>
      <c r="C19" t="s">
        <v>2879</v>
      </c>
      <c r="D19" t="s">
        <v>2886</v>
      </c>
      <c r="E19" t="s">
        <v>2887</v>
      </c>
      <c r="F19" t="s">
        <v>2884</v>
      </c>
      <c r="G19" t="s">
        <v>2885</v>
      </c>
      <c r="H19">
        <v>22451.3887</v>
      </c>
      <c r="I19">
        <v>54.754197534860097</v>
      </c>
      <c r="J19">
        <v>0</v>
      </c>
      <c r="K19">
        <v>54.754197534860097</v>
      </c>
      <c r="L19">
        <v>22396.634502465098</v>
      </c>
    </row>
    <row r="20" spans="1:12" x14ac:dyDescent="0.35">
      <c r="A20" t="s">
        <v>2857</v>
      </c>
      <c r="B20" t="s">
        <v>2858</v>
      </c>
      <c r="C20" t="s">
        <v>2879</v>
      </c>
      <c r="D20" t="s">
        <v>2888</v>
      </c>
      <c r="E20" t="s">
        <v>2889</v>
      </c>
      <c r="F20" t="s">
        <v>2170</v>
      </c>
      <c r="G20" t="s">
        <v>2171</v>
      </c>
      <c r="H20">
        <v>0</v>
      </c>
      <c r="I20">
        <v>0</v>
      </c>
      <c r="J20">
        <v>0</v>
      </c>
      <c r="K20">
        <v>0</v>
      </c>
      <c r="L20">
        <v>0</v>
      </c>
    </row>
    <row r="21" spans="1:12" x14ac:dyDescent="0.35">
      <c r="A21" t="s">
        <v>2857</v>
      </c>
      <c r="B21" t="s">
        <v>2858</v>
      </c>
      <c r="C21" t="s">
        <v>2879</v>
      </c>
      <c r="D21" t="s">
        <v>2888</v>
      </c>
      <c r="E21" t="s">
        <v>2889</v>
      </c>
      <c r="F21" t="s">
        <v>2172</v>
      </c>
      <c r="G21" t="s">
        <v>2173</v>
      </c>
      <c r="H21">
        <v>18825.940500000001</v>
      </c>
      <c r="I21">
        <v>44.451402465874096</v>
      </c>
      <c r="J21">
        <v>0</v>
      </c>
      <c r="K21">
        <v>44.451402465874096</v>
      </c>
      <c r="L21">
        <v>18781.4890975341</v>
      </c>
    </row>
    <row r="22" spans="1:12" x14ac:dyDescent="0.35">
      <c r="A22" t="s">
        <v>2857</v>
      </c>
      <c r="B22" t="s">
        <v>2858</v>
      </c>
      <c r="C22" t="s">
        <v>2879</v>
      </c>
      <c r="D22" t="s">
        <v>2888</v>
      </c>
      <c r="E22" t="s">
        <v>2889</v>
      </c>
      <c r="F22" t="s">
        <v>2882</v>
      </c>
      <c r="G22" t="s">
        <v>2883</v>
      </c>
      <c r="H22">
        <v>1580.2797</v>
      </c>
      <c r="I22">
        <v>3.7313221047996499</v>
      </c>
      <c r="J22">
        <v>0</v>
      </c>
      <c r="K22">
        <v>3.7313221047996499</v>
      </c>
      <c r="L22">
        <v>1576.5483778952</v>
      </c>
    </row>
    <row r="23" spans="1:12" x14ac:dyDescent="0.35">
      <c r="A23" t="s">
        <v>2857</v>
      </c>
      <c r="B23" t="s">
        <v>2858</v>
      </c>
      <c r="C23" t="s">
        <v>2879</v>
      </c>
      <c r="D23" t="s">
        <v>2888</v>
      </c>
      <c r="E23" t="s">
        <v>2889</v>
      </c>
      <c r="F23" t="s">
        <v>2884</v>
      </c>
      <c r="G23" t="s">
        <v>2885</v>
      </c>
      <c r="H23">
        <v>17176.953000000001</v>
      </c>
      <c r="I23">
        <v>40.557848965213601</v>
      </c>
      <c r="J23">
        <v>0</v>
      </c>
      <c r="K23">
        <v>40.557848965213601</v>
      </c>
      <c r="L23">
        <v>17136.395151034802</v>
      </c>
    </row>
    <row r="24" spans="1:12" x14ac:dyDescent="0.35">
      <c r="A24" t="s">
        <v>2857</v>
      </c>
      <c r="B24" t="s">
        <v>2858</v>
      </c>
      <c r="C24" t="s">
        <v>2879</v>
      </c>
      <c r="D24" t="s">
        <v>2888</v>
      </c>
      <c r="E24" t="s">
        <v>2889</v>
      </c>
      <c r="F24" t="s">
        <v>2890</v>
      </c>
      <c r="G24" t="s">
        <v>2891</v>
      </c>
      <c r="H24">
        <v>5084.3780999999999</v>
      </c>
      <c r="I24">
        <v>12.0051232937032</v>
      </c>
      <c r="J24">
        <v>0</v>
      </c>
      <c r="K24">
        <v>12.0051232937032</v>
      </c>
      <c r="L24">
        <v>5072.3729767062996</v>
      </c>
    </row>
    <row r="25" spans="1:12" x14ac:dyDescent="0.35">
      <c r="A25" t="s">
        <v>2857</v>
      </c>
      <c r="B25" t="s">
        <v>2858</v>
      </c>
      <c r="C25" t="s">
        <v>2879</v>
      </c>
      <c r="D25" t="s">
        <v>2892</v>
      </c>
      <c r="E25" t="s">
        <v>2893</v>
      </c>
      <c r="F25" t="s">
        <v>2170</v>
      </c>
      <c r="G25" t="s">
        <v>2171</v>
      </c>
      <c r="H25">
        <v>0</v>
      </c>
      <c r="I25">
        <v>0</v>
      </c>
      <c r="J25">
        <v>0</v>
      </c>
      <c r="K25">
        <v>0</v>
      </c>
      <c r="L25">
        <v>0</v>
      </c>
    </row>
    <row r="26" spans="1:12" x14ac:dyDescent="0.35">
      <c r="A26" t="s">
        <v>2857</v>
      </c>
      <c r="B26" t="s">
        <v>2858</v>
      </c>
      <c r="C26" t="s">
        <v>2879</v>
      </c>
      <c r="D26" t="s">
        <v>2892</v>
      </c>
      <c r="E26" t="s">
        <v>2893</v>
      </c>
      <c r="F26" t="s">
        <v>2172</v>
      </c>
      <c r="G26" t="s">
        <v>2173</v>
      </c>
      <c r="H26">
        <v>12169.8992</v>
      </c>
      <c r="I26">
        <v>10.968704408144999</v>
      </c>
      <c r="J26">
        <v>0</v>
      </c>
      <c r="K26">
        <v>10.968704408144999</v>
      </c>
      <c r="L26">
        <v>12158.9304955919</v>
      </c>
    </row>
    <row r="27" spans="1:12" x14ac:dyDescent="0.35">
      <c r="A27" t="s">
        <v>2857</v>
      </c>
      <c r="B27" t="s">
        <v>2858</v>
      </c>
      <c r="C27" t="s">
        <v>2879</v>
      </c>
      <c r="D27" t="s">
        <v>2892</v>
      </c>
      <c r="E27" t="s">
        <v>2893</v>
      </c>
      <c r="F27" t="s">
        <v>2882</v>
      </c>
      <c r="G27" t="s">
        <v>2883</v>
      </c>
      <c r="H27">
        <v>919.81799999999998</v>
      </c>
      <c r="I27">
        <v>0.82902998433654096</v>
      </c>
      <c r="J27">
        <v>0</v>
      </c>
      <c r="K27">
        <v>0.82902998433654096</v>
      </c>
      <c r="L27">
        <v>918.98897001566297</v>
      </c>
    </row>
    <row r="28" spans="1:12" x14ac:dyDescent="0.35">
      <c r="A28" t="s">
        <v>2857</v>
      </c>
      <c r="B28" t="s">
        <v>2858</v>
      </c>
      <c r="C28" t="s">
        <v>2879</v>
      </c>
      <c r="D28" t="s">
        <v>2892</v>
      </c>
      <c r="E28" t="s">
        <v>2893</v>
      </c>
      <c r="F28" t="s">
        <v>2884</v>
      </c>
      <c r="G28" t="s">
        <v>2885</v>
      </c>
      <c r="H28">
        <v>10188.7528</v>
      </c>
      <c r="I28">
        <v>9.1831013649586009</v>
      </c>
      <c r="J28">
        <v>0</v>
      </c>
      <c r="K28">
        <v>9.1831013649586009</v>
      </c>
      <c r="L28">
        <v>10179.569698634999</v>
      </c>
    </row>
    <row r="29" spans="1:12" x14ac:dyDescent="0.35">
      <c r="A29" t="s">
        <v>2857</v>
      </c>
      <c r="B29" t="s">
        <v>2858</v>
      </c>
      <c r="C29" t="s">
        <v>2879</v>
      </c>
      <c r="D29" t="s">
        <v>2894</v>
      </c>
      <c r="E29" t="s">
        <v>2895</v>
      </c>
      <c r="F29" t="s">
        <v>2172</v>
      </c>
      <c r="G29" t="s">
        <v>2173</v>
      </c>
      <c r="H29">
        <v>21854.889200000001</v>
      </c>
      <c r="I29">
        <v>50.0184725084954</v>
      </c>
      <c r="J29">
        <v>0</v>
      </c>
      <c r="K29">
        <v>50.0184725084954</v>
      </c>
      <c r="L29">
        <v>21804.8707274915</v>
      </c>
    </row>
    <row r="30" spans="1:12" x14ac:dyDescent="0.35">
      <c r="A30" t="s">
        <v>2857</v>
      </c>
      <c r="B30" t="s">
        <v>2858</v>
      </c>
      <c r="C30" t="s">
        <v>2879</v>
      </c>
      <c r="D30" t="s">
        <v>2894</v>
      </c>
      <c r="E30" t="s">
        <v>2895</v>
      </c>
      <c r="F30" t="s">
        <v>2882</v>
      </c>
      <c r="G30" t="s">
        <v>2883</v>
      </c>
      <c r="H30">
        <v>0</v>
      </c>
      <c r="I30">
        <v>0</v>
      </c>
      <c r="J30">
        <v>0</v>
      </c>
      <c r="K30">
        <v>0</v>
      </c>
      <c r="L30">
        <v>0</v>
      </c>
    </row>
    <row r="31" spans="1:12" x14ac:dyDescent="0.35">
      <c r="A31" t="s">
        <v>2857</v>
      </c>
      <c r="B31" t="s">
        <v>2858</v>
      </c>
      <c r="C31" t="s">
        <v>2879</v>
      </c>
      <c r="D31" t="s">
        <v>2894</v>
      </c>
      <c r="E31" t="s">
        <v>2895</v>
      </c>
      <c r="F31" t="s">
        <v>2884</v>
      </c>
      <c r="G31" t="s">
        <v>2885</v>
      </c>
      <c r="H31">
        <v>22367.1132</v>
      </c>
      <c r="I31">
        <v>51.190780457913199</v>
      </c>
      <c r="J31">
        <v>0</v>
      </c>
      <c r="K31">
        <v>51.190780457913199</v>
      </c>
      <c r="L31">
        <v>22315.922419542101</v>
      </c>
    </row>
    <row r="32" spans="1:12" x14ac:dyDescent="0.35">
      <c r="A32" t="s">
        <v>2857</v>
      </c>
      <c r="B32" t="s">
        <v>2858</v>
      </c>
      <c r="C32" t="s">
        <v>2879</v>
      </c>
      <c r="D32" t="s">
        <v>2894</v>
      </c>
      <c r="E32" t="s">
        <v>2895</v>
      </c>
      <c r="F32" t="s">
        <v>2896</v>
      </c>
      <c r="G32" t="s">
        <v>2897</v>
      </c>
      <c r="H32">
        <v>23989.155699999999</v>
      </c>
      <c r="I32">
        <v>54.903088964403103</v>
      </c>
      <c r="J32">
        <v>0</v>
      </c>
      <c r="K32">
        <v>54.903088964403103</v>
      </c>
      <c r="L32">
        <v>23934.252611035601</v>
      </c>
    </row>
    <row r="33" spans="1:12" x14ac:dyDescent="0.35">
      <c r="A33" t="s">
        <v>2857</v>
      </c>
      <c r="B33" t="s">
        <v>2858</v>
      </c>
      <c r="C33" t="s">
        <v>2879</v>
      </c>
      <c r="D33" t="s">
        <v>2898</v>
      </c>
      <c r="E33" t="s">
        <v>2899</v>
      </c>
      <c r="F33" t="s">
        <v>2170</v>
      </c>
      <c r="G33" t="s">
        <v>2171</v>
      </c>
      <c r="H33">
        <v>0</v>
      </c>
      <c r="I33">
        <v>0</v>
      </c>
      <c r="J33">
        <v>0</v>
      </c>
      <c r="K33">
        <v>0</v>
      </c>
      <c r="L33">
        <v>0</v>
      </c>
    </row>
    <row r="34" spans="1:12" x14ac:dyDescent="0.35">
      <c r="A34" t="s">
        <v>2857</v>
      </c>
      <c r="B34" t="s">
        <v>2858</v>
      </c>
      <c r="C34" t="s">
        <v>2879</v>
      </c>
      <c r="D34" t="s">
        <v>2898</v>
      </c>
      <c r="E34" t="s">
        <v>2899</v>
      </c>
      <c r="F34" t="s">
        <v>2172</v>
      </c>
      <c r="G34" t="s">
        <v>2173</v>
      </c>
      <c r="H34">
        <v>15812.230299999999</v>
      </c>
      <c r="I34">
        <v>43.660827192695898</v>
      </c>
      <c r="J34">
        <v>210.419444297193</v>
      </c>
      <c r="K34">
        <v>254.08027148988899</v>
      </c>
      <c r="L34">
        <v>15558.150028510099</v>
      </c>
    </row>
    <row r="35" spans="1:12" x14ac:dyDescent="0.35">
      <c r="A35" t="s">
        <v>2857</v>
      </c>
      <c r="B35" t="s">
        <v>2858</v>
      </c>
      <c r="C35" t="s">
        <v>2879</v>
      </c>
      <c r="D35" t="s">
        <v>2898</v>
      </c>
      <c r="E35" t="s">
        <v>2899</v>
      </c>
      <c r="F35" t="s">
        <v>2882</v>
      </c>
      <c r="G35" t="s">
        <v>2883</v>
      </c>
      <c r="H35">
        <v>0</v>
      </c>
      <c r="I35">
        <v>0</v>
      </c>
      <c r="J35">
        <v>0</v>
      </c>
      <c r="K35">
        <v>0</v>
      </c>
      <c r="L35">
        <v>0</v>
      </c>
    </row>
    <row r="36" spans="1:12" x14ac:dyDescent="0.35">
      <c r="A36" t="s">
        <v>2857</v>
      </c>
      <c r="B36" t="s">
        <v>2858</v>
      </c>
      <c r="C36" t="s">
        <v>2879</v>
      </c>
      <c r="D36" t="s">
        <v>2898</v>
      </c>
      <c r="E36" t="s">
        <v>2899</v>
      </c>
      <c r="F36" t="s">
        <v>2884</v>
      </c>
      <c r="G36" t="s">
        <v>2885</v>
      </c>
      <c r="H36">
        <v>56555.066599999998</v>
      </c>
      <c r="I36">
        <v>63.468232824702</v>
      </c>
      <c r="J36">
        <v>0</v>
      </c>
      <c r="K36">
        <v>63.468232824702</v>
      </c>
      <c r="L36">
        <v>56491.598367175298</v>
      </c>
    </row>
    <row r="37" spans="1:12" x14ac:dyDescent="0.35">
      <c r="A37" t="s">
        <v>2857</v>
      </c>
      <c r="B37" t="s">
        <v>2858</v>
      </c>
      <c r="C37" t="s">
        <v>2879</v>
      </c>
      <c r="D37" t="s">
        <v>2898</v>
      </c>
      <c r="E37" t="s">
        <v>2899</v>
      </c>
      <c r="F37" t="s">
        <v>2896</v>
      </c>
      <c r="G37" t="s">
        <v>2897</v>
      </c>
      <c r="H37">
        <v>53787.8462</v>
      </c>
      <c r="I37">
        <v>60.3627535427594</v>
      </c>
      <c r="J37">
        <v>0</v>
      </c>
      <c r="K37">
        <v>60.3627535427594</v>
      </c>
      <c r="L37">
        <v>53727.483446457198</v>
      </c>
    </row>
    <row r="38" spans="1:12" x14ac:dyDescent="0.35">
      <c r="A38" t="s">
        <v>2857</v>
      </c>
      <c r="B38" t="s">
        <v>2858</v>
      </c>
      <c r="C38" t="s">
        <v>2879</v>
      </c>
      <c r="D38" t="s">
        <v>2898</v>
      </c>
      <c r="E38" t="s">
        <v>2899</v>
      </c>
      <c r="F38" t="s">
        <v>2900</v>
      </c>
      <c r="G38" t="s">
        <v>2901</v>
      </c>
      <c r="H38">
        <v>7609.8561</v>
      </c>
      <c r="I38">
        <v>8.5400680253421708</v>
      </c>
      <c r="J38">
        <v>0</v>
      </c>
      <c r="K38">
        <v>8.5400680253421708</v>
      </c>
      <c r="L38">
        <v>7601.3160319746603</v>
      </c>
    </row>
    <row r="39" spans="1:12" x14ac:dyDescent="0.35">
      <c r="A39" t="s">
        <v>2857</v>
      </c>
      <c r="B39" t="s">
        <v>2858</v>
      </c>
      <c r="C39" t="s">
        <v>2879</v>
      </c>
      <c r="D39" t="s">
        <v>2902</v>
      </c>
      <c r="E39" t="s">
        <v>2903</v>
      </c>
      <c r="F39" t="s">
        <v>2170</v>
      </c>
      <c r="G39" t="s">
        <v>2171</v>
      </c>
      <c r="H39">
        <v>0</v>
      </c>
      <c r="I39">
        <v>0</v>
      </c>
      <c r="J39">
        <v>0</v>
      </c>
      <c r="K39">
        <v>0</v>
      </c>
      <c r="L39">
        <v>0</v>
      </c>
    </row>
    <row r="40" spans="1:12" x14ac:dyDescent="0.35">
      <c r="A40" t="s">
        <v>2857</v>
      </c>
      <c r="B40" t="s">
        <v>2858</v>
      </c>
      <c r="C40" t="s">
        <v>2879</v>
      </c>
      <c r="D40" t="s">
        <v>2902</v>
      </c>
      <c r="E40" t="s">
        <v>2903</v>
      </c>
      <c r="F40" t="s">
        <v>2172</v>
      </c>
      <c r="G40" t="s">
        <v>2173</v>
      </c>
      <c r="H40">
        <v>6063.8609999999999</v>
      </c>
      <c r="I40">
        <v>17.8991738581351</v>
      </c>
      <c r="J40">
        <v>0</v>
      </c>
      <c r="K40">
        <v>17.8991738581351</v>
      </c>
      <c r="L40">
        <v>6045.96182614186</v>
      </c>
    </row>
    <row r="41" spans="1:12" x14ac:dyDescent="0.35">
      <c r="A41" t="s">
        <v>2857</v>
      </c>
      <c r="B41" t="s">
        <v>2858</v>
      </c>
      <c r="C41" t="s">
        <v>2879</v>
      </c>
      <c r="D41" t="s">
        <v>2902</v>
      </c>
      <c r="E41" t="s">
        <v>2903</v>
      </c>
      <c r="F41" t="s">
        <v>2882</v>
      </c>
      <c r="G41" t="s">
        <v>2883</v>
      </c>
      <c r="H41">
        <v>0</v>
      </c>
      <c r="I41">
        <v>0</v>
      </c>
      <c r="J41">
        <v>0</v>
      </c>
      <c r="K41">
        <v>0</v>
      </c>
      <c r="L41">
        <v>0</v>
      </c>
    </row>
    <row r="42" spans="1:12" x14ac:dyDescent="0.35">
      <c r="A42" t="s">
        <v>2857</v>
      </c>
      <c r="B42" t="s">
        <v>2858</v>
      </c>
      <c r="C42" t="s">
        <v>2879</v>
      </c>
      <c r="D42" t="s">
        <v>2902</v>
      </c>
      <c r="E42" t="s">
        <v>2903</v>
      </c>
      <c r="F42" t="s">
        <v>2884</v>
      </c>
      <c r="G42" t="s">
        <v>2885</v>
      </c>
      <c r="H42">
        <v>41234.2549</v>
      </c>
      <c r="I42">
        <v>121.71438223531899</v>
      </c>
      <c r="J42">
        <v>0</v>
      </c>
      <c r="K42">
        <v>121.71438223531899</v>
      </c>
      <c r="L42">
        <v>41112.540517764697</v>
      </c>
    </row>
    <row r="43" spans="1:12" x14ac:dyDescent="0.35">
      <c r="A43" t="s">
        <v>2857</v>
      </c>
      <c r="B43" t="s">
        <v>2858</v>
      </c>
      <c r="C43" t="s">
        <v>2879</v>
      </c>
      <c r="D43" t="s">
        <v>2904</v>
      </c>
      <c r="E43" t="s">
        <v>2905</v>
      </c>
      <c r="F43" t="s">
        <v>2170</v>
      </c>
      <c r="G43" t="s">
        <v>2171</v>
      </c>
      <c r="H43">
        <v>0</v>
      </c>
      <c r="I43">
        <v>0</v>
      </c>
      <c r="J43">
        <v>0</v>
      </c>
      <c r="K43">
        <v>0</v>
      </c>
      <c r="L43">
        <v>0</v>
      </c>
    </row>
    <row r="44" spans="1:12" x14ac:dyDescent="0.35">
      <c r="A44" t="s">
        <v>2857</v>
      </c>
      <c r="B44" t="s">
        <v>2858</v>
      </c>
      <c r="C44" t="s">
        <v>2879</v>
      </c>
      <c r="D44" t="s">
        <v>2904</v>
      </c>
      <c r="E44" t="s">
        <v>2905</v>
      </c>
      <c r="F44" t="s">
        <v>2172</v>
      </c>
      <c r="G44" t="s">
        <v>2173</v>
      </c>
      <c r="H44">
        <v>47349.0501</v>
      </c>
      <c r="I44">
        <v>363.88285322074302</v>
      </c>
      <c r="J44">
        <v>2688.6397618655601</v>
      </c>
      <c r="K44">
        <v>3052.5226150863</v>
      </c>
      <c r="L44">
        <v>44296.527484913699</v>
      </c>
    </row>
    <row r="45" spans="1:12" x14ac:dyDescent="0.35">
      <c r="A45" t="s">
        <v>2857</v>
      </c>
      <c r="B45" t="s">
        <v>2858</v>
      </c>
      <c r="C45" t="s">
        <v>2879</v>
      </c>
      <c r="D45" t="s">
        <v>2904</v>
      </c>
      <c r="E45" t="s">
        <v>2905</v>
      </c>
      <c r="F45" t="s">
        <v>2882</v>
      </c>
      <c r="G45" t="s">
        <v>2883</v>
      </c>
      <c r="H45">
        <v>16025.832399999999</v>
      </c>
      <c r="I45">
        <v>123.160350320867</v>
      </c>
      <c r="J45">
        <v>910.00115016988195</v>
      </c>
      <c r="K45">
        <v>1033.1615004907501</v>
      </c>
      <c r="L45">
        <v>14992.670899509299</v>
      </c>
    </row>
    <row r="46" spans="1:12" x14ac:dyDescent="0.35">
      <c r="A46" t="s">
        <v>2857</v>
      </c>
      <c r="B46" t="s">
        <v>2858</v>
      </c>
      <c r="C46" t="s">
        <v>2879</v>
      </c>
      <c r="D46" t="s">
        <v>2904</v>
      </c>
      <c r="E46" t="s">
        <v>2905</v>
      </c>
      <c r="F46" t="s">
        <v>2884</v>
      </c>
      <c r="G46" t="s">
        <v>2885</v>
      </c>
      <c r="H46">
        <v>24123.711200000002</v>
      </c>
      <c r="I46">
        <v>150.58286988373899</v>
      </c>
      <c r="J46">
        <v>0.80683017465626194</v>
      </c>
      <c r="K46">
        <v>151.38970005839599</v>
      </c>
      <c r="L46">
        <v>23972.321499941601</v>
      </c>
    </row>
    <row r="47" spans="1:12" x14ac:dyDescent="0.35">
      <c r="A47" t="s">
        <v>2857</v>
      </c>
      <c r="B47" t="s">
        <v>2858</v>
      </c>
      <c r="C47" t="s">
        <v>2879</v>
      </c>
      <c r="D47" t="s">
        <v>2904</v>
      </c>
      <c r="E47" t="s">
        <v>2905</v>
      </c>
      <c r="F47" t="s">
        <v>2900</v>
      </c>
      <c r="G47" t="s">
        <v>2901</v>
      </c>
      <c r="H47">
        <v>10702.773300000001</v>
      </c>
      <c r="I47">
        <v>66.807892976588604</v>
      </c>
      <c r="J47">
        <v>0.357959866220736</v>
      </c>
      <c r="K47">
        <v>67.1658528428094</v>
      </c>
      <c r="L47">
        <v>10635.607447157199</v>
      </c>
    </row>
    <row r="48" spans="1:12" x14ac:dyDescent="0.35">
      <c r="A48" t="s">
        <v>2857</v>
      </c>
      <c r="B48" t="s">
        <v>2858</v>
      </c>
      <c r="C48" t="s">
        <v>2879</v>
      </c>
      <c r="D48" t="s">
        <v>2906</v>
      </c>
      <c r="E48" t="s">
        <v>2907</v>
      </c>
      <c r="F48" t="s">
        <v>2172</v>
      </c>
      <c r="G48" t="s">
        <v>2173</v>
      </c>
      <c r="H48">
        <v>4088.4503</v>
      </c>
      <c r="I48">
        <v>21.654462833099601</v>
      </c>
      <c r="J48">
        <v>0</v>
      </c>
      <c r="K48">
        <v>21.654462833099601</v>
      </c>
      <c r="L48">
        <v>4066.7958371669001</v>
      </c>
    </row>
    <row r="49" spans="1:12" x14ac:dyDescent="0.35">
      <c r="A49" t="s">
        <v>2857</v>
      </c>
      <c r="B49" t="s">
        <v>2858</v>
      </c>
      <c r="C49" t="s">
        <v>2879</v>
      </c>
      <c r="D49" t="s">
        <v>2906</v>
      </c>
      <c r="E49" t="s">
        <v>2907</v>
      </c>
      <c r="F49" t="s">
        <v>2882</v>
      </c>
      <c r="G49" t="s">
        <v>2883</v>
      </c>
      <c r="H49">
        <v>10221.125700000001</v>
      </c>
      <c r="I49">
        <v>54.136157082748902</v>
      </c>
      <c r="J49">
        <v>0</v>
      </c>
      <c r="K49">
        <v>54.136157082748902</v>
      </c>
      <c r="L49">
        <v>10166.989542917299</v>
      </c>
    </row>
    <row r="50" spans="1:12" x14ac:dyDescent="0.35">
      <c r="A50" t="s">
        <v>2857</v>
      </c>
      <c r="B50" t="s">
        <v>2858</v>
      </c>
      <c r="C50" t="s">
        <v>2879</v>
      </c>
      <c r="D50" t="s">
        <v>2906</v>
      </c>
      <c r="E50" t="s">
        <v>2907</v>
      </c>
      <c r="F50" t="s">
        <v>2884</v>
      </c>
      <c r="G50" t="s">
        <v>2885</v>
      </c>
      <c r="H50">
        <v>18319.402300000002</v>
      </c>
      <c r="I50">
        <v>97.028650771388499</v>
      </c>
      <c r="J50">
        <v>0</v>
      </c>
      <c r="K50">
        <v>97.028650771388499</v>
      </c>
      <c r="L50">
        <v>18222.373649228601</v>
      </c>
    </row>
    <row r="51" spans="1:12" x14ac:dyDescent="0.35">
      <c r="A51" t="s">
        <v>2857</v>
      </c>
      <c r="B51" t="s">
        <v>2858</v>
      </c>
      <c r="C51" t="s">
        <v>2879</v>
      </c>
      <c r="D51" t="s">
        <v>2906</v>
      </c>
      <c r="E51" t="s">
        <v>2907</v>
      </c>
      <c r="F51" t="s">
        <v>2890</v>
      </c>
      <c r="G51" t="s">
        <v>2891</v>
      </c>
      <c r="H51">
        <v>20285.003400000001</v>
      </c>
      <c r="I51">
        <v>107.43945021037899</v>
      </c>
      <c r="J51">
        <v>0</v>
      </c>
      <c r="K51">
        <v>107.43945021037899</v>
      </c>
      <c r="L51">
        <v>20177.563949789601</v>
      </c>
    </row>
    <row r="52" spans="1:12" x14ac:dyDescent="0.35">
      <c r="A52" t="s">
        <v>2857</v>
      </c>
      <c r="B52" t="s">
        <v>2858</v>
      </c>
      <c r="C52" t="s">
        <v>2879</v>
      </c>
      <c r="D52" t="s">
        <v>2908</v>
      </c>
      <c r="E52" t="s">
        <v>2909</v>
      </c>
      <c r="F52" t="s">
        <v>2172</v>
      </c>
      <c r="G52" t="s">
        <v>2173</v>
      </c>
      <c r="H52">
        <v>31210.023399999998</v>
      </c>
      <c r="I52">
        <v>159.63913121476199</v>
      </c>
      <c r="J52">
        <v>0</v>
      </c>
      <c r="K52">
        <v>159.63913121476199</v>
      </c>
      <c r="L52">
        <v>31050.384268785201</v>
      </c>
    </row>
    <row r="53" spans="1:12" x14ac:dyDescent="0.35">
      <c r="A53" t="s">
        <v>2857</v>
      </c>
      <c r="B53" t="s">
        <v>2858</v>
      </c>
      <c r="C53" t="s">
        <v>2879</v>
      </c>
      <c r="D53" t="s">
        <v>2908</v>
      </c>
      <c r="E53" t="s">
        <v>2909</v>
      </c>
      <c r="F53" t="s">
        <v>2882</v>
      </c>
      <c r="G53" t="s">
        <v>2883</v>
      </c>
      <c r="H53">
        <v>0</v>
      </c>
      <c r="I53">
        <v>0</v>
      </c>
      <c r="J53">
        <v>0</v>
      </c>
      <c r="K53">
        <v>0</v>
      </c>
      <c r="L53">
        <v>0</v>
      </c>
    </row>
    <row r="54" spans="1:12" x14ac:dyDescent="0.35">
      <c r="A54" t="s">
        <v>2857</v>
      </c>
      <c r="B54" t="s">
        <v>2858</v>
      </c>
      <c r="C54" t="s">
        <v>2879</v>
      </c>
      <c r="D54" t="s">
        <v>2908</v>
      </c>
      <c r="E54" t="s">
        <v>2909</v>
      </c>
      <c r="F54" t="s">
        <v>2884</v>
      </c>
      <c r="G54" t="s">
        <v>2885</v>
      </c>
      <c r="H54">
        <v>9047.4</v>
      </c>
      <c r="I54">
        <v>46.277411071245503</v>
      </c>
      <c r="J54">
        <v>0</v>
      </c>
      <c r="K54">
        <v>46.277411071245503</v>
      </c>
      <c r="L54">
        <v>9001.1225889287507</v>
      </c>
    </row>
    <row r="55" spans="1:12" x14ac:dyDescent="0.35">
      <c r="A55" t="s">
        <v>2857</v>
      </c>
      <c r="B55" t="s">
        <v>2858</v>
      </c>
      <c r="C55" t="s">
        <v>2879</v>
      </c>
      <c r="D55" t="s">
        <v>2908</v>
      </c>
      <c r="E55" t="s">
        <v>2909</v>
      </c>
      <c r="F55" t="s">
        <v>2896</v>
      </c>
      <c r="G55" t="s">
        <v>2897</v>
      </c>
      <c r="H55">
        <v>23354.916399999998</v>
      </c>
      <c r="I55">
        <v>119.460293695541</v>
      </c>
      <c r="J55">
        <v>0</v>
      </c>
      <c r="K55">
        <v>119.460293695541</v>
      </c>
      <c r="L55">
        <v>23235.4561063045</v>
      </c>
    </row>
    <row r="56" spans="1:12" x14ac:dyDescent="0.35">
      <c r="A56" t="s">
        <v>2857</v>
      </c>
      <c r="B56" t="s">
        <v>2858</v>
      </c>
      <c r="C56" t="s">
        <v>2879</v>
      </c>
      <c r="D56" t="s">
        <v>2908</v>
      </c>
      <c r="E56" t="s">
        <v>2909</v>
      </c>
      <c r="F56" t="s">
        <v>2890</v>
      </c>
      <c r="G56" t="s">
        <v>2891</v>
      </c>
      <c r="H56">
        <v>10169.558199999999</v>
      </c>
      <c r="I56">
        <v>52.017245002562802</v>
      </c>
      <c r="J56">
        <v>0</v>
      </c>
      <c r="K56">
        <v>52.017245002562802</v>
      </c>
      <c r="L56">
        <v>10117.540954997399</v>
      </c>
    </row>
    <row r="57" spans="1:12" x14ac:dyDescent="0.35">
      <c r="A57" t="s">
        <v>2857</v>
      </c>
      <c r="B57" t="s">
        <v>2858</v>
      </c>
      <c r="C57" t="s">
        <v>2879</v>
      </c>
      <c r="D57" t="s">
        <v>2910</v>
      </c>
      <c r="E57" t="s">
        <v>2911</v>
      </c>
      <c r="F57" t="s">
        <v>2170</v>
      </c>
      <c r="G57" t="s">
        <v>2171</v>
      </c>
      <c r="H57">
        <v>0</v>
      </c>
      <c r="I57">
        <v>0</v>
      </c>
      <c r="J57">
        <v>0</v>
      </c>
      <c r="K57">
        <v>0</v>
      </c>
      <c r="L57">
        <v>0</v>
      </c>
    </row>
    <row r="58" spans="1:12" x14ac:dyDescent="0.35">
      <c r="A58" t="s">
        <v>2857</v>
      </c>
      <c r="B58" t="s">
        <v>2858</v>
      </c>
      <c r="C58" t="s">
        <v>2879</v>
      </c>
      <c r="D58" t="s">
        <v>2910</v>
      </c>
      <c r="E58" t="s">
        <v>2911</v>
      </c>
      <c r="F58" t="s">
        <v>2172</v>
      </c>
      <c r="G58" t="s">
        <v>2173</v>
      </c>
      <c r="H58">
        <v>21391.786800000002</v>
      </c>
      <c r="I58">
        <v>76.051700884364905</v>
      </c>
      <c r="J58">
        <v>1578.8853595590199</v>
      </c>
      <c r="K58">
        <v>1654.93706044339</v>
      </c>
      <c r="L58">
        <v>19736.849739556601</v>
      </c>
    </row>
    <row r="59" spans="1:12" x14ac:dyDescent="0.35">
      <c r="A59" t="s">
        <v>2857</v>
      </c>
      <c r="B59" t="s">
        <v>2858</v>
      </c>
      <c r="C59" t="s">
        <v>2879</v>
      </c>
      <c r="D59" t="s">
        <v>2910</v>
      </c>
      <c r="E59" t="s">
        <v>2911</v>
      </c>
      <c r="F59" t="s">
        <v>2882</v>
      </c>
      <c r="G59" t="s">
        <v>2883</v>
      </c>
      <c r="H59">
        <v>41608.200700000001</v>
      </c>
      <c r="I59">
        <v>147.92473688497401</v>
      </c>
      <c r="J59">
        <v>3071.0187762851401</v>
      </c>
      <c r="K59">
        <v>3218.9435131701098</v>
      </c>
      <c r="L59">
        <v>38389.257186829898</v>
      </c>
    </row>
    <row r="60" spans="1:12" x14ac:dyDescent="0.35">
      <c r="A60" t="s">
        <v>2857</v>
      </c>
      <c r="B60" t="s">
        <v>2858</v>
      </c>
      <c r="C60" t="s">
        <v>2879</v>
      </c>
      <c r="D60" t="s">
        <v>2910</v>
      </c>
      <c r="E60" t="s">
        <v>2911</v>
      </c>
      <c r="F60" t="s">
        <v>2884</v>
      </c>
      <c r="G60" t="s">
        <v>2885</v>
      </c>
      <c r="H60">
        <v>17669.9264</v>
      </c>
      <c r="I60">
        <v>41.367564956695503</v>
      </c>
      <c r="J60">
        <v>0</v>
      </c>
      <c r="K60">
        <v>41.367564956695503</v>
      </c>
      <c r="L60">
        <v>17628.558835043299</v>
      </c>
    </row>
    <row r="61" spans="1:12" x14ac:dyDescent="0.35">
      <c r="A61" t="s">
        <v>2857</v>
      </c>
      <c r="B61" t="s">
        <v>2858</v>
      </c>
      <c r="C61" t="s">
        <v>2879</v>
      </c>
      <c r="D61" t="s">
        <v>2910</v>
      </c>
      <c r="E61" t="s">
        <v>2911</v>
      </c>
      <c r="F61" t="s">
        <v>2900</v>
      </c>
      <c r="G61" t="s">
        <v>2901</v>
      </c>
      <c r="H61">
        <v>4501.8921</v>
      </c>
      <c r="I61">
        <v>10.539506995336399</v>
      </c>
      <c r="J61">
        <v>0</v>
      </c>
      <c r="K61">
        <v>10.539506995336399</v>
      </c>
      <c r="L61">
        <v>4491.3525930046599</v>
      </c>
    </row>
    <row r="62" spans="1:12" x14ac:dyDescent="0.35">
      <c r="A62" t="s">
        <v>2857</v>
      </c>
      <c r="B62" t="s">
        <v>2858</v>
      </c>
      <c r="C62" t="s">
        <v>2879</v>
      </c>
      <c r="D62" t="s">
        <v>2912</v>
      </c>
      <c r="E62" t="s">
        <v>2913</v>
      </c>
      <c r="F62" t="s">
        <v>2172</v>
      </c>
      <c r="G62" t="s">
        <v>2173</v>
      </c>
      <c r="H62">
        <v>40572.927499999998</v>
      </c>
      <c r="I62">
        <v>224.11097345068501</v>
      </c>
      <c r="J62">
        <v>2338.8908232039198</v>
      </c>
      <c r="K62">
        <v>2563.0017966546002</v>
      </c>
      <c r="L62">
        <v>38009.925703345398</v>
      </c>
    </row>
    <row r="63" spans="1:12" x14ac:dyDescent="0.35">
      <c r="A63" t="s">
        <v>2857</v>
      </c>
      <c r="B63" t="s">
        <v>2858</v>
      </c>
      <c r="C63" t="s">
        <v>2879</v>
      </c>
      <c r="D63" t="s">
        <v>2912</v>
      </c>
      <c r="E63" t="s">
        <v>2913</v>
      </c>
      <c r="F63" t="s">
        <v>2882</v>
      </c>
      <c r="G63" t="s">
        <v>2883</v>
      </c>
      <c r="H63">
        <v>0</v>
      </c>
      <c r="I63">
        <v>0</v>
      </c>
      <c r="J63">
        <v>0</v>
      </c>
      <c r="K63">
        <v>0</v>
      </c>
      <c r="L63">
        <v>0</v>
      </c>
    </row>
    <row r="64" spans="1:12" x14ac:dyDescent="0.35">
      <c r="A64" t="s">
        <v>2857</v>
      </c>
      <c r="B64" t="s">
        <v>2858</v>
      </c>
      <c r="C64" t="s">
        <v>2879</v>
      </c>
      <c r="D64" t="s">
        <v>2912</v>
      </c>
      <c r="E64" t="s">
        <v>2913</v>
      </c>
      <c r="F64" t="s">
        <v>2884</v>
      </c>
      <c r="G64" t="s">
        <v>2885</v>
      </c>
      <c r="H64">
        <v>0</v>
      </c>
      <c r="I64">
        <v>0</v>
      </c>
      <c r="J64">
        <v>0</v>
      </c>
      <c r="K64">
        <v>0</v>
      </c>
      <c r="L64">
        <v>0</v>
      </c>
    </row>
    <row r="65" spans="1:12" x14ac:dyDescent="0.35">
      <c r="A65" t="s">
        <v>2857</v>
      </c>
      <c r="B65" t="s">
        <v>2858</v>
      </c>
      <c r="C65" t="s">
        <v>2879</v>
      </c>
      <c r="D65" t="s">
        <v>2912</v>
      </c>
      <c r="E65" t="s">
        <v>2913</v>
      </c>
      <c r="F65" t="s">
        <v>2900</v>
      </c>
      <c r="G65" t="s">
        <v>2901</v>
      </c>
      <c r="H65">
        <v>0</v>
      </c>
      <c r="I65">
        <v>0</v>
      </c>
      <c r="J65">
        <v>0</v>
      </c>
      <c r="K65">
        <v>0</v>
      </c>
      <c r="L65">
        <v>0</v>
      </c>
    </row>
    <row r="66" spans="1:12" x14ac:dyDescent="0.35">
      <c r="A66" t="s">
        <v>2857</v>
      </c>
      <c r="B66" t="s">
        <v>2858</v>
      </c>
      <c r="C66" t="s">
        <v>2879</v>
      </c>
      <c r="D66" t="s">
        <v>2912</v>
      </c>
      <c r="E66" t="s">
        <v>2913</v>
      </c>
      <c r="F66" t="s">
        <v>392</v>
      </c>
      <c r="G66" t="s">
        <v>2914</v>
      </c>
      <c r="H66">
        <v>0</v>
      </c>
      <c r="I66">
        <v>0</v>
      </c>
      <c r="J66">
        <v>0</v>
      </c>
      <c r="K66">
        <v>0</v>
      </c>
      <c r="L66">
        <v>0</v>
      </c>
    </row>
    <row r="67" spans="1:12" x14ac:dyDescent="0.35">
      <c r="A67" t="s">
        <v>2857</v>
      </c>
      <c r="B67" t="s">
        <v>2858</v>
      </c>
      <c r="C67" t="s">
        <v>2915</v>
      </c>
      <c r="D67" t="s">
        <v>2916</v>
      </c>
      <c r="E67" t="s">
        <v>2917</v>
      </c>
      <c r="F67" t="s">
        <v>2170</v>
      </c>
      <c r="G67" t="s">
        <v>2171</v>
      </c>
      <c r="H67">
        <v>0</v>
      </c>
      <c r="I67">
        <v>0</v>
      </c>
      <c r="J67">
        <v>0</v>
      </c>
      <c r="K67">
        <v>0</v>
      </c>
      <c r="L67">
        <v>0</v>
      </c>
    </row>
    <row r="68" spans="1:12" x14ac:dyDescent="0.35">
      <c r="A68" t="s">
        <v>2857</v>
      </c>
      <c r="B68" t="s">
        <v>2858</v>
      </c>
      <c r="C68" t="s">
        <v>2915</v>
      </c>
      <c r="D68" t="s">
        <v>2916</v>
      </c>
      <c r="E68" t="s">
        <v>2917</v>
      </c>
      <c r="F68" t="s">
        <v>2172</v>
      </c>
      <c r="G68" t="s">
        <v>2173</v>
      </c>
      <c r="H68">
        <v>3007105.6941999998</v>
      </c>
      <c r="I68">
        <v>23721.495964079699</v>
      </c>
      <c r="J68">
        <v>292385.11419146502</v>
      </c>
      <c r="K68">
        <v>316106.61015554401</v>
      </c>
      <c r="L68">
        <v>2690999.0840444602</v>
      </c>
    </row>
    <row r="69" spans="1:12" x14ac:dyDescent="0.35">
      <c r="A69" t="s">
        <v>2857</v>
      </c>
      <c r="B69" t="s">
        <v>2858</v>
      </c>
      <c r="C69" t="s">
        <v>2915</v>
      </c>
      <c r="D69" t="s">
        <v>2916</v>
      </c>
      <c r="E69" t="s">
        <v>2917</v>
      </c>
      <c r="F69" t="s">
        <v>2918</v>
      </c>
      <c r="G69" t="s">
        <v>2919</v>
      </c>
      <c r="H69">
        <v>140257.62359999999</v>
      </c>
      <c r="I69">
        <v>1106.4195903541199</v>
      </c>
      <c r="J69">
        <v>13637.4459165318</v>
      </c>
      <c r="K69">
        <v>14743.865506885901</v>
      </c>
      <c r="L69">
        <v>125513.758093114</v>
      </c>
    </row>
    <row r="70" spans="1:12" x14ac:dyDescent="0.35">
      <c r="A70" t="s">
        <v>2857</v>
      </c>
      <c r="B70" t="s">
        <v>2858</v>
      </c>
      <c r="C70" t="s">
        <v>2915</v>
      </c>
      <c r="D70" t="s">
        <v>2916</v>
      </c>
      <c r="E70" t="s">
        <v>2917</v>
      </c>
      <c r="F70" t="s">
        <v>2920</v>
      </c>
      <c r="G70" t="s">
        <v>2921</v>
      </c>
      <c r="H70">
        <v>216600.3806</v>
      </c>
      <c r="I70">
        <v>1708.64797497726</v>
      </c>
      <c r="J70">
        <v>21060.359516669301</v>
      </c>
      <c r="K70">
        <v>22769.0074916466</v>
      </c>
      <c r="L70">
        <v>193831.373108353</v>
      </c>
    </row>
    <row r="71" spans="1:12" x14ac:dyDescent="0.35">
      <c r="A71" t="s">
        <v>2857</v>
      </c>
      <c r="B71" t="s">
        <v>2858</v>
      </c>
      <c r="C71" t="s">
        <v>2915</v>
      </c>
      <c r="D71" t="s">
        <v>2916</v>
      </c>
      <c r="E71" t="s">
        <v>2917</v>
      </c>
      <c r="F71" t="s">
        <v>2867</v>
      </c>
      <c r="G71" t="s">
        <v>2868</v>
      </c>
      <c r="H71">
        <v>0</v>
      </c>
      <c r="I71">
        <v>0</v>
      </c>
      <c r="J71">
        <v>0</v>
      </c>
      <c r="K71">
        <v>0</v>
      </c>
      <c r="L71">
        <v>0</v>
      </c>
    </row>
    <row r="72" spans="1:12" x14ac:dyDescent="0.35">
      <c r="A72" t="s">
        <v>2857</v>
      </c>
      <c r="B72" t="s">
        <v>2858</v>
      </c>
      <c r="C72" t="s">
        <v>2915</v>
      </c>
      <c r="D72" t="s">
        <v>2916</v>
      </c>
      <c r="E72" t="s">
        <v>2917</v>
      </c>
      <c r="F72" t="s">
        <v>2922</v>
      </c>
      <c r="G72" t="s">
        <v>2923</v>
      </c>
      <c r="H72">
        <v>1036841.1663</v>
      </c>
      <c r="I72">
        <v>8179.1017818583396</v>
      </c>
      <c r="J72">
        <v>100813.524243729</v>
      </c>
      <c r="K72">
        <v>108992.626025587</v>
      </c>
      <c r="L72">
        <v>927848.54027441295</v>
      </c>
    </row>
    <row r="73" spans="1:12" x14ac:dyDescent="0.35">
      <c r="A73" t="s">
        <v>2857</v>
      </c>
      <c r="B73" t="s">
        <v>2858</v>
      </c>
      <c r="C73" t="s">
        <v>2915</v>
      </c>
      <c r="D73" t="s">
        <v>2916</v>
      </c>
      <c r="E73" t="s">
        <v>2917</v>
      </c>
      <c r="F73" t="s">
        <v>2875</v>
      </c>
      <c r="G73" t="s">
        <v>2876</v>
      </c>
      <c r="H73">
        <v>765202.98400000005</v>
      </c>
      <c r="I73">
        <v>6036.2891575016201</v>
      </c>
      <c r="J73">
        <v>74401.761899053105</v>
      </c>
      <c r="K73">
        <v>80438.051056554701</v>
      </c>
      <c r="L73">
        <v>684764.93294344505</v>
      </c>
    </row>
    <row r="74" spans="1:12" x14ac:dyDescent="0.35">
      <c r="A74" t="s">
        <v>2857</v>
      </c>
      <c r="B74" t="s">
        <v>2858</v>
      </c>
      <c r="C74" t="s">
        <v>2915</v>
      </c>
      <c r="D74" t="s">
        <v>2916</v>
      </c>
      <c r="E74" t="s">
        <v>2917</v>
      </c>
      <c r="F74" t="s">
        <v>2924</v>
      </c>
      <c r="G74" t="s">
        <v>2925</v>
      </c>
      <c r="H74">
        <v>0</v>
      </c>
      <c r="I74">
        <v>0</v>
      </c>
      <c r="J74">
        <v>0</v>
      </c>
      <c r="K74">
        <v>0</v>
      </c>
      <c r="L74">
        <v>0</v>
      </c>
    </row>
    <row r="75" spans="1:12" x14ac:dyDescent="0.35">
      <c r="A75" t="s">
        <v>2857</v>
      </c>
      <c r="B75" t="s">
        <v>2858</v>
      </c>
      <c r="C75" t="s">
        <v>2915</v>
      </c>
      <c r="D75" t="s">
        <v>2916</v>
      </c>
      <c r="E75" t="s">
        <v>2917</v>
      </c>
      <c r="F75" t="s">
        <v>2877</v>
      </c>
      <c r="G75" t="s">
        <v>2878</v>
      </c>
      <c r="H75">
        <v>213493.40789999999</v>
      </c>
      <c r="I75">
        <v>1684.1386802542199</v>
      </c>
      <c r="J75">
        <v>20758.2641957335</v>
      </c>
      <c r="K75">
        <v>22442.4028759877</v>
      </c>
      <c r="L75">
        <v>191051.005024012</v>
      </c>
    </row>
    <row r="76" spans="1:12" x14ac:dyDescent="0.35">
      <c r="A76" t="s">
        <v>2857</v>
      </c>
      <c r="B76" t="s">
        <v>2858</v>
      </c>
      <c r="C76" t="s">
        <v>2915</v>
      </c>
      <c r="D76" t="s">
        <v>2926</v>
      </c>
      <c r="E76" t="s">
        <v>2927</v>
      </c>
      <c r="F76" t="s">
        <v>2170</v>
      </c>
      <c r="G76" t="s">
        <v>2171</v>
      </c>
      <c r="H76">
        <v>0</v>
      </c>
      <c r="I76">
        <v>0</v>
      </c>
      <c r="J76">
        <v>0</v>
      </c>
      <c r="K76">
        <v>0</v>
      </c>
      <c r="L76">
        <v>0</v>
      </c>
    </row>
    <row r="77" spans="1:12" x14ac:dyDescent="0.35">
      <c r="A77" t="s">
        <v>2857</v>
      </c>
      <c r="B77" t="s">
        <v>2858</v>
      </c>
      <c r="C77" t="s">
        <v>2915</v>
      </c>
      <c r="D77" t="s">
        <v>2926</v>
      </c>
      <c r="E77" t="s">
        <v>2927</v>
      </c>
      <c r="F77" t="s">
        <v>2172</v>
      </c>
      <c r="G77" t="s">
        <v>2173</v>
      </c>
      <c r="H77">
        <v>1324977.9764</v>
      </c>
      <c r="I77">
        <v>5925.2352675133798</v>
      </c>
      <c r="J77">
        <v>123622.10694641899</v>
      </c>
      <c r="K77">
        <v>129547.34221393301</v>
      </c>
      <c r="L77">
        <v>1195430.6341860699</v>
      </c>
    </row>
    <row r="78" spans="1:12" x14ac:dyDescent="0.35">
      <c r="A78" t="s">
        <v>2857</v>
      </c>
      <c r="B78" t="s">
        <v>2858</v>
      </c>
      <c r="C78" t="s">
        <v>2915</v>
      </c>
      <c r="D78" t="s">
        <v>2926</v>
      </c>
      <c r="E78" t="s">
        <v>2927</v>
      </c>
      <c r="F78" t="s">
        <v>2920</v>
      </c>
      <c r="G78" t="s">
        <v>2921</v>
      </c>
      <c r="H78">
        <v>0</v>
      </c>
      <c r="I78">
        <v>0</v>
      </c>
      <c r="J78">
        <v>0</v>
      </c>
      <c r="K78">
        <v>0</v>
      </c>
      <c r="L78">
        <v>0</v>
      </c>
    </row>
    <row r="79" spans="1:12" x14ac:dyDescent="0.35">
      <c r="A79" t="s">
        <v>2857</v>
      </c>
      <c r="B79" t="s">
        <v>2858</v>
      </c>
      <c r="C79" t="s">
        <v>2915</v>
      </c>
      <c r="D79" t="s">
        <v>2926</v>
      </c>
      <c r="E79" t="s">
        <v>2927</v>
      </c>
      <c r="F79" t="s">
        <v>2867</v>
      </c>
      <c r="G79" t="s">
        <v>2868</v>
      </c>
      <c r="H79">
        <v>0</v>
      </c>
      <c r="I79">
        <v>0</v>
      </c>
      <c r="J79">
        <v>0</v>
      </c>
      <c r="K79">
        <v>0</v>
      </c>
      <c r="L79">
        <v>0</v>
      </c>
    </row>
    <row r="80" spans="1:12" x14ac:dyDescent="0.35">
      <c r="A80" t="s">
        <v>2857</v>
      </c>
      <c r="B80" t="s">
        <v>2858</v>
      </c>
      <c r="C80" t="s">
        <v>2915</v>
      </c>
      <c r="D80" t="s">
        <v>2926</v>
      </c>
      <c r="E80" t="s">
        <v>2927</v>
      </c>
      <c r="F80" t="s">
        <v>2922</v>
      </c>
      <c r="G80" t="s">
        <v>2923</v>
      </c>
      <c r="H80">
        <v>406840.35279999999</v>
      </c>
      <c r="I80">
        <v>1819.3697171563499</v>
      </c>
      <c r="J80">
        <v>37958.715155587102</v>
      </c>
      <c r="K80">
        <v>39778.084872743399</v>
      </c>
      <c r="L80">
        <v>367062.26792725699</v>
      </c>
    </row>
    <row r="81" spans="1:12" x14ac:dyDescent="0.35">
      <c r="A81" t="s">
        <v>2857</v>
      </c>
      <c r="B81" t="s">
        <v>2858</v>
      </c>
      <c r="C81" t="s">
        <v>2915</v>
      </c>
      <c r="D81" t="s">
        <v>2926</v>
      </c>
      <c r="E81" t="s">
        <v>2927</v>
      </c>
      <c r="F81" t="s">
        <v>2924</v>
      </c>
      <c r="G81" t="s">
        <v>2925</v>
      </c>
      <c r="H81">
        <v>0</v>
      </c>
      <c r="I81">
        <v>0</v>
      </c>
      <c r="J81">
        <v>0</v>
      </c>
      <c r="K81">
        <v>0</v>
      </c>
      <c r="L81">
        <v>0</v>
      </c>
    </row>
    <row r="82" spans="1:12" x14ac:dyDescent="0.35">
      <c r="A82" t="s">
        <v>2857</v>
      </c>
      <c r="B82" t="s">
        <v>2858</v>
      </c>
      <c r="C82" t="s">
        <v>2915</v>
      </c>
      <c r="D82" t="s">
        <v>2926</v>
      </c>
      <c r="E82" t="s">
        <v>2927</v>
      </c>
      <c r="F82" t="s">
        <v>2877</v>
      </c>
      <c r="G82" t="s">
        <v>2878</v>
      </c>
      <c r="H82">
        <v>63757.407899999998</v>
      </c>
      <c r="I82">
        <v>285.11994045964798</v>
      </c>
      <c r="J82">
        <v>5948.6461179543103</v>
      </c>
      <c r="K82">
        <v>6233.7660584139603</v>
      </c>
      <c r="L82">
        <v>57523.641841586097</v>
      </c>
    </row>
    <row r="83" spans="1:12" x14ac:dyDescent="0.35">
      <c r="A83" t="s">
        <v>2857</v>
      </c>
      <c r="B83" t="s">
        <v>2858</v>
      </c>
      <c r="C83" t="s">
        <v>2915</v>
      </c>
      <c r="D83" t="s">
        <v>2928</v>
      </c>
      <c r="E83" t="s">
        <v>2929</v>
      </c>
      <c r="F83" t="s">
        <v>2170</v>
      </c>
      <c r="G83" t="s">
        <v>2171</v>
      </c>
      <c r="H83">
        <v>0</v>
      </c>
      <c r="I83">
        <v>0</v>
      </c>
      <c r="J83">
        <v>0</v>
      </c>
      <c r="K83">
        <v>0</v>
      </c>
      <c r="L83">
        <v>0</v>
      </c>
    </row>
    <row r="84" spans="1:12" x14ac:dyDescent="0.35">
      <c r="A84" t="s">
        <v>2857</v>
      </c>
      <c r="B84" t="s">
        <v>2858</v>
      </c>
      <c r="C84" t="s">
        <v>2915</v>
      </c>
      <c r="D84" t="s">
        <v>2928</v>
      </c>
      <c r="E84" t="s">
        <v>2929</v>
      </c>
      <c r="F84" t="s">
        <v>2172</v>
      </c>
      <c r="G84" t="s">
        <v>2173</v>
      </c>
      <c r="H84">
        <v>522621.49180000002</v>
      </c>
      <c r="I84">
        <v>2546.4157346828601</v>
      </c>
      <c r="J84">
        <v>77288.129571390004</v>
      </c>
      <c r="K84">
        <v>79834.545306072905</v>
      </c>
      <c r="L84">
        <v>442786.94649392698</v>
      </c>
    </row>
    <row r="85" spans="1:12" x14ac:dyDescent="0.35">
      <c r="A85" t="s">
        <v>2857</v>
      </c>
      <c r="B85" t="s">
        <v>2858</v>
      </c>
      <c r="C85" t="s">
        <v>2915</v>
      </c>
      <c r="D85" t="s">
        <v>2928</v>
      </c>
      <c r="E85" t="s">
        <v>2929</v>
      </c>
      <c r="F85" t="s">
        <v>2867</v>
      </c>
      <c r="G85" t="s">
        <v>2868</v>
      </c>
      <c r="H85">
        <v>0</v>
      </c>
      <c r="I85">
        <v>0</v>
      </c>
      <c r="J85">
        <v>0</v>
      </c>
      <c r="K85">
        <v>0</v>
      </c>
      <c r="L85">
        <v>0</v>
      </c>
    </row>
    <row r="86" spans="1:12" x14ac:dyDescent="0.35">
      <c r="A86" t="s">
        <v>2857</v>
      </c>
      <c r="B86" t="s">
        <v>2858</v>
      </c>
      <c r="C86" t="s">
        <v>2915</v>
      </c>
      <c r="D86" t="s">
        <v>2928</v>
      </c>
      <c r="E86" t="s">
        <v>2929</v>
      </c>
      <c r="F86" t="s">
        <v>2922</v>
      </c>
      <c r="G86" t="s">
        <v>2923</v>
      </c>
      <c r="H86">
        <v>186842.40650000001</v>
      </c>
      <c r="I86">
        <v>910.36907476383305</v>
      </c>
      <c r="J86">
        <v>27631.278761673399</v>
      </c>
      <c r="K86">
        <v>28541.647836437201</v>
      </c>
      <c r="L86">
        <v>158300.758663563</v>
      </c>
    </row>
    <row r="87" spans="1:12" x14ac:dyDescent="0.35">
      <c r="A87" t="s">
        <v>2857</v>
      </c>
      <c r="B87" t="s">
        <v>2858</v>
      </c>
      <c r="C87" t="s">
        <v>2915</v>
      </c>
      <c r="D87" t="s">
        <v>2928</v>
      </c>
      <c r="E87" t="s">
        <v>2929</v>
      </c>
      <c r="F87" t="s">
        <v>2930</v>
      </c>
      <c r="G87" t="s">
        <v>2931</v>
      </c>
      <c r="H87">
        <v>14198.6585</v>
      </c>
      <c r="I87">
        <v>69.181401619433203</v>
      </c>
      <c r="J87">
        <v>2099.7754056680201</v>
      </c>
      <c r="K87">
        <v>2168.9568072874499</v>
      </c>
      <c r="L87">
        <v>12029.701692712601</v>
      </c>
    </row>
    <row r="88" spans="1:12" x14ac:dyDescent="0.35">
      <c r="A88" t="s">
        <v>2857</v>
      </c>
      <c r="B88" t="s">
        <v>2858</v>
      </c>
      <c r="C88" t="s">
        <v>2915</v>
      </c>
      <c r="D88" t="s">
        <v>2928</v>
      </c>
      <c r="E88" t="s">
        <v>2929</v>
      </c>
      <c r="F88" t="s">
        <v>2924</v>
      </c>
      <c r="G88" t="s">
        <v>2925</v>
      </c>
      <c r="H88">
        <v>0</v>
      </c>
      <c r="I88">
        <v>0</v>
      </c>
      <c r="J88">
        <v>0</v>
      </c>
      <c r="K88">
        <v>0</v>
      </c>
      <c r="L88">
        <v>0</v>
      </c>
    </row>
    <row r="89" spans="1:12" x14ac:dyDescent="0.35">
      <c r="A89" t="s">
        <v>2857</v>
      </c>
      <c r="B89" t="s">
        <v>2858</v>
      </c>
      <c r="C89" t="s">
        <v>2915</v>
      </c>
      <c r="D89" t="s">
        <v>2928</v>
      </c>
      <c r="E89" t="s">
        <v>2929</v>
      </c>
      <c r="F89" t="s">
        <v>2877</v>
      </c>
      <c r="G89" t="s">
        <v>2878</v>
      </c>
      <c r="H89">
        <v>18974.183199999999</v>
      </c>
      <c r="I89">
        <v>92.449620782726001</v>
      </c>
      <c r="J89">
        <v>2806.00617273954</v>
      </c>
      <c r="K89">
        <v>2898.4557935222701</v>
      </c>
      <c r="L89">
        <v>16075.727406477699</v>
      </c>
    </row>
    <row r="90" spans="1:12" x14ac:dyDescent="0.35">
      <c r="A90" t="s">
        <v>2857</v>
      </c>
      <c r="B90" t="s">
        <v>2858</v>
      </c>
      <c r="C90" t="s">
        <v>2915</v>
      </c>
      <c r="D90" t="s">
        <v>2932</v>
      </c>
      <c r="E90" t="s">
        <v>2933</v>
      </c>
      <c r="F90" t="s">
        <v>2172</v>
      </c>
      <c r="G90" t="s">
        <v>2173</v>
      </c>
      <c r="H90">
        <v>121399.07490000001</v>
      </c>
      <c r="I90">
        <v>711.20264770777101</v>
      </c>
      <c r="J90">
        <v>748.448120838161</v>
      </c>
      <c r="K90">
        <v>1459.6507685459301</v>
      </c>
      <c r="L90">
        <v>119939.424131454</v>
      </c>
    </row>
    <row r="91" spans="1:12" x14ac:dyDescent="0.35">
      <c r="A91" t="s">
        <v>2857</v>
      </c>
      <c r="B91" t="s">
        <v>2858</v>
      </c>
      <c r="C91" t="s">
        <v>2915</v>
      </c>
      <c r="D91" t="s">
        <v>2932</v>
      </c>
      <c r="E91" t="s">
        <v>2933</v>
      </c>
      <c r="F91" t="s">
        <v>2867</v>
      </c>
      <c r="G91" t="s">
        <v>2868</v>
      </c>
      <c r="H91">
        <v>0</v>
      </c>
      <c r="I91">
        <v>0</v>
      </c>
      <c r="J91">
        <v>0</v>
      </c>
      <c r="K91">
        <v>0</v>
      </c>
      <c r="L91">
        <v>0</v>
      </c>
    </row>
    <row r="92" spans="1:12" x14ac:dyDescent="0.35">
      <c r="A92" t="s">
        <v>2857</v>
      </c>
      <c r="B92" t="s">
        <v>2858</v>
      </c>
      <c r="C92" t="s">
        <v>2915</v>
      </c>
      <c r="D92" t="s">
        <v>2932</v>
      </c>
      <c r="E92" t="s">
        <v>2933</v>
      </c>
      <c r="F92" t="s">
        <v>2922</v>
      </c>
      <c r="G92" t="s">
        <v>2923</v>
      </c>
      <c r="H92">
        <v>143966.5987</v>
      </c>
      <c r="I92">
        <v>843.41191468497198</v>
      </c>
      <c r="J92">
        <v>887.58114817629098</v>
      </c>
      <c r="K92">
        <v>1730.9930628612599</v>
      </c>
      <c r="L92">
        <v>142235.605637139</v>
      </c>
    </row>
    <row r="93" spans="1:12" x14ac:dyDescent="0.35">
      <c r="A93" t="s">
        <v>2857</v>
      </c>
      <c r="B93" t="s">
        <v>2858</v>
      </c>
      <c r="C93" t="s">
        <v>2915</v>
      </c>
      <c r="D93" t="s">
        <v>2932</v>
      </c>
      <c r="E93" t="s">
        <v>2933</v>
      </c>
      <c r="F93" t="s">
        <v>2875</v>
      </c>
      <c r="G93" t="s">
        <v>2876</v>
      </c>
      <c r="H93">
        <v>2130.5005000000001</v>
      </c>
      <c r="I93">
        <v>12.481294434910501</v>
      </c>
      <c r="J93">
        <v>13.134936147306</v>
      </c>
      <c r="K93">
        <v>25.616230582216598</v>
      </c>
      <c r="L93">
        <v>2104.8842694177802</v>
      </c>
    </row>
    <row r="94" spans="1:12" x14ac:dyDescent="0.35">
      <c r="A94" t="s">
        <v>2857</v>
      </c>
      <c r="B94" t="s">
        <v>2858</v>
      </c>
      <c r="C94" t="s">
        <v>2915</v>
      </c>
      <c r="D94" t="s">
        <v>2932</v>
      </c>
      <c r="E94" t="s">
        <v>2933</v>
      </c>
      <c r="F94" t="s">
        <v>2924</v>
      </c>
      <c r="G94" t="s">
        <v>2925</v>
      </c>
      <c r="H94">
        <v>0</v>
      </c>
      <c r="I94">
        <v>0</v>
      </c>
      <c r="J94">
        <v>0</v>
      </c>
      <c r="K94">
        <v>0</v>
      </c>
      <c r="L94">
        <v>0</v>
      </c>
    </row>
    <row r="95" spans="1:12" x14ac:dyDescent="0.35">
      <c r="A95" t="s">
        <v>2857</v>
      </c>
      <c r="B95" t="s">
        <v>2858</v>
      </c>
      <c r="C95" t="s">
        <v>2915</v>
      </c>
      <c r="D95" t="s">
        <v>2932</v>
      </c>
      <c r="E95" t="s">
        <v>2933</v>
      </c>
      <c r="F95" t="s">
        <v>2877</v>
      </c>
      <c r="G95" t="s">
        <v>2878</v>
      </c>
      <c r="H95">
        <v>19095.597099999999</v>
      </c>
      <c r="I95">
        <v>111.869379749939</v>
      </c>
      <c r="J95">
        <v>117.727946209187</v>
      </c>
      <c r="K95">
        <v>229.59732595912601</v>
      </c>
      <c r="L95">
        <v>18865.999774040902</v>
      </c>
    </row>
    <row r="96" spans="1:12" x14ac:dyDescent="0.35">
      <c r="A96" t="s">
        <v>2857</v>
      </c>
      <c r="B96" t="s">
        <v>2858</v>
      </c>
      <c r="C96" t="s">
        <v>17</v>
      </c>
      <c r="D96" t="s">
        <v>18</v>
      </c>
      <c r="E96" t="s">
        <v>2934</v>
      </c>
      <c r="F96" t="s">
        <v>2170</v>
      </c>
      <c r="G96" t="s">
        <v>2171</v>
      </c>
      <c r="H96">
        <v>0</v>
      </c>
      <c r="I96">
        <v>0</v>
      </c>
      <c r="J96">
        <v>0</v>
      </c>
      <c r="K96">
        <v>0</v>
      </c>
      <c r="L96">
        <v>0</v>
      </c>
    </row>
    <row r="97" spans="1:14" x14ac:dyDescent="0.35">
      <c r="A97" t="s">
        <v>2857</v>
      </c>
      <c r="B97" t="s">
        <v>2858</v>
      </c>
      <c r="C97" t="s">
        <v>17</v>
      </c>
      <c r="D97" t="s">
        <v>18</v>
      </c>
      <c r="E97" t="s">
        <v>2934</v>
      </c>
      <c r="F97" t="s">
        <v>19</v>
      </c>
      <c r="G97" t="s">
        <v>2174</v>
      </c>
      <c r="H97">
        <v>2843122.9748</v>
      </c>
      <c r="I97">
        <v>8287.5307136883894</v>
      </c>
      <c r="J97">
        <v>0</v>
      </c>
      <c r="K97">
        <v>8287.5307136883894</v>
      </c>
      <c r="L97">
        <v>2834835.44408631</v>
      </c>
      <c r="N97" t="s">
        <v>2198</v>
      </c>
    </row>
    <row r="98" spans="1:14" x14ac:dyDescent="0.35">
      <c r="A98" t="s">
        <v>2857</v>
      </c>
      <c r="B98" t="s">
        <v>2858</v>
      </c>
      <c r="C98" t="s">
        <v>17</v>
      </c>
      <c r="D98" t="s">
        <v>18</v>
      </c>
      <c r="E98" t="s">
        <v>2934</v>
      </c>
      <c r="F98" t="s">
        <v>2787</v>
      </c>
      <c r="G98" t="s">
        <v>2935</v>
      </c>
      <c r="H98">
        <v>0</v>
      </c>
      <c r="I98">
        <v>0</v>
      </c>
      <c r="J98">
        <v>0</v>
      </c>
      <c r="K98">
        <v>0</v>
      </c>
      <c r="L98">
        <v>0</v>
      </c>
    </row>
    <row r="99" spans="1:14" x14ac:dyDescent="0.35">
      <c r="A99" t="s">
        <v>2857</v>
      </c>
      <c r="B99" t="s">
        <v>2858</v>
      </c>
      <c r="C99" t="s">
        <v>17</v>
      </c>
      <c r="D99" t="s">
        <v>18</v>
      </c>
      <c r="E99" t="s">
        <v>2934</v>
      </c>
      <c r="F99" t="s">
        <v>2788</v>
      </c>
      <c r="G99" t="s">
        <v>2936</v>
      </c>
      <c r="H99">
        <v>2699553.3023000001</v>
      </c>
      <c r="I99">
        <v>7869.03384200866</v>
      </c>
      <c r="J99">
        <v>2432.1523432761701</v>
      </c>
      <c r="K99">
        <v>10301.1861852848</v>
      </c>
      <c r="L99">
        <v>2689252.11611471</v>
      </c>
    </row>
    <row r="100" spans="1:14" x14ac:dyDescent="0.35">
      <c r="A100" t="s">
        <v>2857</v>
      </c>
      <c r="B100" t="s">
        <v>2858</v>
      </c>
      <c r="C100" t="s">
        <v>17</v>
      </c>
      <c r="D100" t="s">
        <v>26</v>
      </c>
      <c r="E100" t="s">
        <v>2937</v>
      </c>
      <c r="F100" t="s">
        <v>2170</v>
      </c>
      <c r="G100" t="s">
        <v>2171</v>
      </c>
      <c r="H100">
        <v>0</v>
      </c>
      <c r="I100">
        <v>0</v>
      </c>
      <c r="J100">
        <v>0</v>
      </c>
      <c r="K100">
        <v>0</v>
      </c>
      <c r="L100">
        <v>0</v>
      </c>
    </row>
    <row r="101" spans="1:14" x14ac:dyDescent="0.35">
      <c r="A101" t="s">
        <v>2857</v>
      </c>
      <c r="B101" t="s">
        <v>2858</v>
      </c>
      <c r="C101" t="s">
        <v>17</v>
      </c>
      <c r="D101" t="s">
        <v>26</v>
      </c>
      <c r="E101" t="s">
        <v>2937</v>
      </c>
      <c r="F101" t="s">
        <v>19</v>
      </c>
      <c r="G101" t="s">
        <v>2174</v>
      </c>
      <c r="H101">
        <v>3600246.8788000001</v>
      </c>
      <c r="I101">
        <v>23629.007521723001</v>
      </c>
      <c r="J101">
        <v>0</v>
      </c>
      <c r="K101">
        <v>23629.007521723001</v>
      </c>
      <c r="L101">
        <v>3576617.8712782799</v>
      </c>
      <c r="N101" t="s">
        <v>2198</v>
      </c>
    </row>
    <row r="102" spans="1:14" x14ac:dyDescent="0.35">
      <c r="A102" t="s">
        <v>2857</v>
      </c>
      <c r="B102" t="s">
        <v>2858</v>
      </c>
      <c r="C102" t="s">
        <v>17</v>
      </c>
      <c r="D102" t="s">
        <v>26</v>
      </c>
      <c r="E102" t="s">
        <v>2937</v>
      </c>
      <c r="F102" t="s">
        <v>30</v>
      </c>
      <c r="G102" t="s">
        <v>2182</v>
      </c>
      <c r="H102">
        <v>172365.1574</v>
      </c>
      <c r="I102">
        <v>1131.26064331917</v>
      </c>
      <c r="J102">
        <v>0</v>
      </c>
      <c r="K102">
        <v>1131.26064331917</v>
      </c>
      <c r="L102">
        <v>171233.896756681</v>
      </c>
      <c r="N102" t="s">
        <v>2198</v>
      </c>
    </row>
    <row r="103" spans="1:14" x14ac:dyDescent="0.35">
      <c r="A103" t="s">
        <v>2857</v>
      </c>
      <c r="B103" t="s">
        <v>2858</v>
      </c>
      <c r="C103" t="s">
        <v>17</v>
      </c>
      <c r="D103" t="s">
        <v>26</v>
      </c>
      <c r="E103" t="s">
        <v>2937</v>
      </c>
      <c r="F103" t="s">
        <v>2787</v>
      </c>
      <c r="G103" t="s">
        <v>2935</v>
      </c>
      <c r="H103">
        <v>0</v>
      </c>
      <c r="I103">
        <v>0</v>
      </c>
      <c r="J103">
        <v>0</v>
      </c>
      <c r="K103">
        <v>0</v>
      </c>
      <c r="L103">
        <v>0</v>
      </c>
    </row>
    <row r="104" spans="1:14" x14ac:dyDescent="0.35">
      <c r="A104" t="s">
        <v>2857</v>
      </c>
      <c r="B104" t="s">
        <v>2858</v>
      </c>
      <c r="C104" t="s">
        <v>17</v>
      </c>
      <c r="D104" t="s">
        <v>26</v>
      </c>
      <c r="E104" t="s">
        <v>2937</v>
      </c>
      <c r="F104" t="s">
        <v>2788</v>
      </c>
      <c r="G104" t="s">
        <v>2936</v>
      </c>
      <c r="H104">
        <v>5375688.9226000002</v>
      </c>
      <c r="I104">
        <v>35281.523256193701</v>
      </c>
      <c r="J104">
        <v>487948.17722069402</v>
      </c>
      <c r="K104">
        <v>523229.700476887</v>
      </c>
      <c r="L104">
        <v>4852459.2221231097</v>
      </c>
    </row>
    <row r="105" spans="1:14" x14ac:dyDescent="0.35">
      <c r="A105" t="s">
        <v>2857</v>
      </c>
      <c r="B105" t="s">
        <v>2858</v>
      </c>
      <c r="C105" t="s">
        <v>17</v>
      </c>
      <c r="D105" t="s">
        <v>35</v>
      </c>
      <c r="E105" t="s">
        <v>2183</v>
      </c>
      <c r="F105" t="s">
        <v>2170</v>
      </c>
      <c r="G105" t="s">
        <v>2171</v>
      </c>
      <c r="H105">
        <v>0</v>
      </c>
      <c r="I105">
        <v>0</v>
      </c>
      <c r="J105">
        <v>0</v>
      </c>
      <c r="K105">
        <v>0</v>
      </c>
      <c r="L105">
        <v>0</v>
      </c>
    </row>
    <row r="106" spans="1:14" x14ac:dyDescent="0.35">
      <c r="A106" t="s">
        <v>2857</v>
      </c>
      <c r="B106" t="s">
        <v>2858</v>
      </c>
      <c r="C106" t="s">
        <v>17</v>
      </c>
      <c r="D106" t="s">
        <v>35</v>
      </c>
      <c r="E106" t="s">
        <v>2183</v>
      </c>
      <c r="F106" t="s">
        <v>19</v>
      </c>
      <c r="G106" t="s">
        <v>2174</v>
      </c>
      <c r="H106">
        <v>2103897.1091</v>
      </c>
      <c r="I106">
        <v>6053.7382741009596</v>
      </c>
      <c r="J106">
        <v>0</v>
      </c>
      <c r="K106">
        <v>6053.7382741009596</v>
      </c>
      <c r="L106">
        <v>2097843.3708259002</v>
      </c>
      <c r="N106" t="s">
        <v>2198</v>
      </c>
    </row>
    <row r="107" spans="1:14" x14ac:dyDescent="0.35">
      <c r="A107" t="s">
        <v>2857</v>
      </c>
      <c r="B107" t="s">
        <v>2858</v>
      </c>
      <c r="C107" t="s">
        <v>17</v>
      </c>
      <c r="D107" t="s">
        <v>35</v>
      </c>
      <c r="E107" t="s">
        <v>2183</v>
      </c>
      <c r="F107" t="s">
        <v>2787</v>
      </c>
      <c r="G107" t="s">
        <v>2935</v>
      </c>
      <c r="H107">
        <v>0</v>
      </c>
      <c r="I107">
        <v>0</v>
      </c>
      <c r="J107">
        <v>0</v>
      </c>
      <c r="K107">
        <v>0</v>
      </c>
      <c r="L107">
        <v>0</v>
      </c>
    </row>
    <row r="108" spans="1:14" x14ac:dyDescent="0.35">
      <c r="A108" t="s">
        <v>2857</v>
      </c>
      <c r="B108" t="s">
        <v>2858</v>
      </c>
      <c r="C108" t="s">
        <v>17</v>
      </c>
      <c r="D108" t="s">
        <v>35</v>
      </c>
      <c r="E108" t="s">
        <v>2183</v>
      </c>
      <c r="F108" t="s">
        <v>2788</v>
      </c>
      <c r="G108" t="s">
        <v>2936</v>
      </c>
      <c r="H108">
        <v>3322382.4323</v>
      </c>
      <c r="I108">
        <v>9559.7991008383397</v>
      </c>
      <c r="J108">
        <v>215614.105762261</v>
      </c>
      <c r="K108">
        <v>225173.9048631</v>
      </c>
      <c r="L108">
        <v>3097208.5274369</v>
      </c>
    </row>
    <row r="109" spans="1:14" x14ac:dyDescent="0.35">
      <c r="A109" t="s">
        <v>2857</v>
      </c>
      <c r="B109" t="s">
        <v>2858</v>
      </c>
      <c r="C109" t="s">
        <v>2938</v>
      </c>
      <c r="D109" t="s">
        <v>2880</v>
      </c>
      <c r="E109" t="s">
        <v>2939</v>
      </c>
      <c r="F109" t="s">
        <v>2170</v>
      </c>
      <c r="G109" t="s">
        <v>2171</v>
      </c>
      <c r="H109">
        <v>0</v>
      </c>
      <c r="I109">
        <v>0</v>
      </c>
      <c r="J109">
        <v>0</v>
      </c>
      <c r="K109">
        <v>0</v>
      </c>
      <c r="L109">
        <v>0</v>
      </c>
    </row>
    <row r="110" spans="1:14" x14ac:dyDescent="0.35">
      <c r="A110" t="s">
        <v>2857</v>
      </c>
      <c r="B110" t="s">
        <v>2858</v>
      </c>
      <c r="C110" t="s">
        <v>2938</v>
      </c>
      <c r="D110" t="s">
        <v>2880</v>
      </c>
      <c r="E110" t="s">
        <v>2939</v>
      </c>
      <c r="F110" t="s">
        <v>2172</v>
      </c>
      <c r="G110" t="s">
        <v>2173</v>
      </c>
      <c r="H110">
        <v>377282.91360000003</v>
      </c>
      <c r="I110">
        <v>1687.19032728307</v>
      </c>
      <c r="J110">
        <v>35200.969018380099</v>
      </c>
      <c r="K110">
        <v>36888.159345663204</v>
      </c>
      <c r="L110">
        <v>340394.75425433699</v>
      </c>
    </row>
    <row r="111" spans="1:14" x14ac:dyDescent="0.35">
      <c r="A111" t="s">
        <v>2857</v>
      </c>
      <c r="B111" t="s">
        <v>2858</v>
      </c>
      <c r="C111" t="s">
        <v>2938</v>
      </c>
      <c r="D111" t="s">
        <v>2880</v>
      </c>
      <c r="E111" t="s">
        <v>2939</v>
      </c>
      <c r="F111" t="s">
        <v>2940</v>
      </c>
      <c r="G111" t="s">
        <v>2941</v>
      </c>
      <c r="H111">
        <v>0</v>
      </c>
      <c r="I111">
        <v>0</v>
      </c>
      <c r="J111">
        <v>0</v>
      </c>
      <c r="K111">
        <v>0</v>
      </c>
      <c r="L111">
        <v>0</v>
      </c>
    </row>
    <row r="112" spans="1:14" x14ac:dyDescent="0.35">
      <c r="A112" t="s">
        <v>2857</v>
      </c>
      <c r="B112" t="s">
        <v>2858</v>
      </c>
      <c r="C112" t="s">
        <v>2938</v>
      </c>
      <c r="D112" t="s">
        <v>2942</v>
      </c>
      <c r="E112" t="s">
        <v>2943</v>
      </c>
      <c r="F112" t="s">
        <v>2170</v>
      </c>
      <c r="G112" t="s">
        <v>2171</v>
      </c>
      <c r="H112">
        <v>0</v>
      </c>
      <c r="I112">
        <v>0</v>
      </c>
      <c r="J112">
        <v>0</v>
      </c>
      <c r="K112">
        <v>0</v>
      </c>
      <c r="L112">
        <v>0</v>
      </c>
    </row>
    <row r="113" spans="1:14" x14ac:dyDescent="0.35">
      <c r="A113" t="s">
        <v>2857</v>
      </c>
      <c r="B113" t="s">
        <v>2858</v>
      </c>
      <c r="C113" t="s">
        <v>2938</v>
      </c>
      <c r="D113" t="s">
        <v>2942</v>
      </c>
      <c r="E113" t="s">
        <v>2943</v>
      </c>
      <c r="F113" t="s">
        <v>2172</v>
      </c>
      <c r="G113" t="s">
        <v>2173</v>
      </c>
      <c r="H113">
        <v>884442.1888</v>
      </c>
      <c r="I113">
        <v>6743.1070298436698</v>
      </c>
      <c r="J113">
        <v>89922.109195691693</v>
      </c>
      <c r="K113">
        <v>96665.216225535405</v>
      </c>
      <c r="L113">
        <v>787776.97257446498</v>
      </c>
    </row>
    <row r="114" spans="1:14" x14ac:dyDescent="0.35">
      <c r="A114" t="s">
        <v>2857</v>
      </c>
      <c r="B114" t="s">
        <v>2858</v>
      </c>
      <c r="C114" t="s">
        <v>2938</v>
      </c>
      <c r="D114" t="s">
        <v>2942</v>
      </c>
      <c r="E114" t="s">
        <v>2943</v>
      </c>
      <c r="F114" t="s">
        <v>2940</v>
      </c>
      <c r="G114" t="s">
        <v>2941</v>
      </c>
      <c r="H114">
        <v>0</v>
      </c>
      <c r="I114">
        <v>0</v>
      </c>
      <c r="J114">
        <v>0</v>
      </c>
      <c r="K114">
        <v>0</v>
      </c>
      <c r="L114">
        <v>0</v>
      </c>
    </row>
    <row r="115" spans="1:14" x14ac:dyDescent="0.35">
      <c r="A115" t="s">
        <v>2857</v>
      </c>
      <c r="B115" t="s">
        <v>2858</v>
      </c>
      <c r="C115" t="s">
        <v>2944</v>
      </c>
      <c r="D115" t="s">
        <v>2945</v>
      </c>
      <c r="E115" t="s">
        <v>2946</v>
      </c>
      <c r="F115" t="s">
        <v>2947</v>
      </c>
      <c r="G115" t="s">
        <v>2948</v>
      </c>
      <c r="H115">
        <v>925833.52179999999</v>
      </c>
      <c r="I115">
        <v>4138.6729654583996</v>
      </c>
      <c r="J115">
        <v>31497.3991876375</v>
      </c>
      <c r="K115">
        <v>35636.072153095898</v>
      </c>
      <c r="L115">
        <v>890197.44964690402</v>
      </c>
    </row>
    <row r="116" spans="1:14" x14ac:dyDescent="0.35">
      <c r="A116" t="s">
        <v>2879</v>
      </c>
      <c r="B116" t="s">
        <v>2949</v>
      </c>
      <c r="C116" t="s">
        <v>2857</v>
      </c>
      <c r="D116" t="s">
        <v>2859</v>
      </c>
      <c r="E116" t="s">
        <v>2950</v>
      </c>
      <c r="F116" t="s">
        <v>2172</v>
      </c>
      <c r="G116" t="s">
        <v>2173</v>
      </c>
      <c r="H116">
        <v>84904414.504699901</v>
      </c>
      <c r="I116">
        <v>454346.667405418</v>
      </c>
      <c r="J116">
        <v>2680430.5237744199</v>
      </c>
      <c r="K116">
        <v>3134777.1911798399</v>
      </c>
      <c r="L116">
        <v>81769637.313520104</v>
      </c>
    </row>
    <row r="117" spans="1:14" x14ac:dyDescent="0.35">
      <c r="A117" t="s">
        <v>2879</v>
      </c>
      <c r="B117" t="s">
        <v>2949</v>
      </c>
      <c r="C117" t="s">
        <v>2857</v>
      </c>
      <c r="D117" t="s">
        <v>2859</v>
      </c>
      <c r="E117" t="s">
        <v>2950</v>
      </c>
      <c r="F117" t="s">
        <v>2861</v>
      </c>
      <c r="G117" t="s">
        <v>2862</v>
      </c>
      <c r="H117">
        <v>672510.21409999998</v>
      </c>
      <c r="I117">
        <v>3598.78548439936</v>
      </c>
      <c r="J117">
        <v>21231.132861579601</v>
      </c>
      <c r="K117">
        <v>24829.918345978898</v>
      </c>
      <c r="L117">
        <v>647680.29575402103</v>
      </c>
    </row>
    <row r="118" spans="1:14" x14ac:dyDescent="0.35">
      <c r="A118" t="s">
        <v>2879</v>
      </c>
      <c r="B118" t="s">
        <v>2949</v>
      </c>
      <c r="C118" t="s">
        <v>2857</v>
      </c>
      <c r="D118" t="s">
        <v>2859</v>
      </c>
      <c r="E118" t="s">
        <v>2950</v>
      </c>
      <c r="F118" t="s">
        <v>2865</v>
      </c>
      <c r="G118" t="s">
        <v>2866</v>
      </c>
      <c r="H118">
        <v>0</v>
      </c>
      <c r="I118">
        <v>0</v>
      </c>
      <c r="J118">
        <v>0</v>
      </c>
      <c r="K118">
        <v>0</v>
      </c>
      <c r="L118">
        <v>0</v>
      </c>
    </row>
    <row r="119" spans="1:14" x14ac:dyDescent="0.35">
      <c r="A119" t="s">
        <v>2879</v>
      </c>
      <c r="B119" t="s">
        <v>2949</v>
      </c>
      <c r="C119" t="s">
        <v>2857</v>
      </c>
      <c r="D119" t="s">
        <v>2859</v>
      </c>
      <c r="E119" t="s">
        <v>2950</v>
      </c>
      <c r="F119" t="s">
        <v>2867</v>
      </c>
      <c r="G119" t="s">
        <v>2868</v>
      </c>
      <c r="H119">
        <v>0</v>
      </c>
      <c r="I119">
        <v>0</v>
      </c>
      <c r="J119">
        <v>0</v>
      </c>
      <c r="K119">
        <v>0</v>
      </c>
      <c r="L119">
        <v>0</v>
      </c>
    </row>
    <row r="120" spans="1:14" x14ac:dyDescent="0.35">
      <c r="A120" t="s">
        <v>2879</v>
      </c>
      <c r="B120" t="s">
        <v>2949</v>
      </c>
      <c r="C120" t="s">
        <v>2857</v>
      </c>
      <c r="D120" t="s">
        <v>2859</v>
      </c>
      <c r="E120" t="s">
        <v>2950</v>
      </c>
      <c r="F120" t="s">
        <v>2951</v>
      </c>
      <c r="G120" t="s">
        <v>2952</v>
      </c>
      <c r="H120">
        <v>5380081.7110000001</v>
      </c>
      <c r="I120">
        <v>28790.2838751948</v>
      </c>
      <c r="J120">
        <v>169849.06289263701</v>
      </c>
      <c r="K120">
        <v>198639.346767832</v>
      </c>
      <c r="L120">
        <v>5181442.3642321704</v>
      </c>
    </row>
    <row r="121" spans="1:14" x14ac:dyDescent="0.35">
      <c r="A121" t="s">
        <v>2879</v>
      </c>
      <c r="B121" t="s">
        <v>2949</v>
      </c>
      <c r="C121" t="s">
        <v>2857</v>
      </c>
      <c r="D121" t="s">
        <v>2859</v>
      </c>
      <c r="E121" t="s">
        <v>2950</v>
      </c>
      <c r="F121" t="s">
        <v>2871</v>
      </c>
      <c r="G121" t="s">
        <v>2872</v>
      </c>
      <c r="H121">
        <v>3626751.5106000002</v>
      </c>
      <c r="I121">
        <v>19407.7360051537</v>
      </c>
      <c r="J121">
        <v>114496.466503519</v>
      </c>
      <c r="K121">
        <v>133904.202508672</v>
      </c>
      <c r="L121">
        <v>3492847.3080913299</v>
      </c>
    </row>
    <row r="122" spans="1:14" x14ac:dyDescent="0.35">
      <c r="A122" t="s">
        <v>2879</v>
      </c>
      <c r="B122" t="s">
        <v>2949</v>
      </c>
      <c r="C122" t="s">
        <v>2857</v>
      </c>
      <c r="D122" t="s">
        <v>2859</v>
      </c>
      <c r="E122" t="s">
        <v>2950</v>
      </c>
      <c r="F122" t="s">
        <v>2877</v>
      </c>
      <c r="G122" t="s">
        <v>2878</v>
      </c>
      <c r="H122">
        <v>4347298.1683999998</v>
      </c>
      <c r="I122">
        <v>23263.577595581501</v>
      </c>
      <c r="J122">
        <v>137244.108855211</v>
      </c>
      <c r="K122">
        <v>160507.68645079201</v>
      </c>
      <c r="L122">
        <v>4186790.4819492102</v>
      </c>
    </row>
    <row r="123" spans="1:14" x14ac:dyDescent="0.35">
      <c r="A123" t="s">
        <v>2879</v>
      </c>
      <c r="B123" t="s">
        <v>2949</v>
      </c>
      <c r="C123" t="s">
        <v>2857</v>
      </c>
      <c r="D123" t="s">
        <v>2859</v>
      </c>
      <c r="E123" t="s">
        <v>2950</v>
      </c>
      <c r="F123" t="s">
        <v>2947</v>
      </c>
      <c r="G123" t="s">
        <v>2948</v>
      </c>
      <c r="H123">
        <v>0</v>
      </c>
      <c r="I123">
        <v>0</v>
      </c>
      <c r="J123">
        <v>0</v>
      </c>
      <c r="K123">
        <v>0</v>
      </c>
      <c r="L123">
        <v>0</v>
      </c>
    </row>
    <row r="124" spans="1:14" x14ac:dyDescent="0.35">
      <c r="A124" t="s">
        <v>2879</v>
      </c>
      <c r="B124" t="s">
        <v>2949</v>
      </c>
      <c r="C124" t="s">
        <v>2879</v>
      </c>
      <c r="D124" t="s">
        <v>2880</v>
      </c>
      <c r="E124" t="s">
        <v>2953</v>
      </c>
      <c r="F124" t="s">
        <v>2172</v>
      </c>
      <c r="G124" t="s">
        <v>2173</v>
      </c>
      <c r="H124">
        <v>142425.44940000001</v>
      </c>
      <c r="I124">
        <v>267.31683799346303</v>
      </c>
      <c r="J124">
        <v>4637.79894653465</v>
      </c>
      <c r="K124">
        <v>4905.1157845281195</v>
      </c>
      <c r="L124">
        <v>137520.33361547199</v>
      </c>
    </row>
    <row r="125" spans="1:14" x14ac:dyDescent="0.35">
      <c r="A125" t="s">
        <v>2879</v>
      </c>
      <c r="B125" t="s">
        <v>2949</v>
      </c>
      <c r="C125" t="s">
        <v>2879</v>
      </c>
      <c r="D125" t="s">
        <v>2880</v>
      </c>
      <c r="E125" t="s">
        <v>2953</v>
      </c>
      <c r="F125" t="s">
        <v>19</v>
      </c>
      <c r="G125" t="s">
        <v>2174</v>
      </c>
      <c r="H125">
        <v>0</v>
      </c>
      <c r="I125">
        <v>0</v>
      </c>
      <c r="J125">
        <v>0</v>
      </c>
      <c r="K125">
        <v>0</v>
      </c>
      <c r="L125">
        <v>0</v>
      </c>
      <c r="N125" t="s">
        <v>2198</v>
      </c>
    </row>
    <row r="126" spans="1:14" x14ac:dyDescent="0.35">
      <c r="A126" t="s">
        <v>2879</v>
      </c>
      <c r="B126" t="s">
        <v>2949</v>
      </c>
      <c r="C126" t="s">
        <v>2879</v>
      </c>
      <c r="D126" t="s">
        <v>2880</v>
      </c>
      <c r="E126" t="s">
        <v>2953</v>
      </c>
      <c r="F126" t="s">
        <v>2882</v>
      </c>
      <c r="G126" t="s">
        <v>2883</v>
      </c>
      <c r="H126">
        <v>7912.5249000000003</v>
      </c>
      <c r="I126">
        <v>14.8509354440813</v>
      </c>
      <c r="J126">
        <v>257.65549702970299</v>
      </c>
      <c r="K126">
        <v>272.506432473784</v>
      </c>
      <c r="L126">
        <v>7640.0184675262199</v>
      </c>
    </row>
    <row r="127" spans="1:14" x14ac:dyDescent="0.35">
      <c r="A127" t="s">
        <v>2879</v>
      </c>
      <c r="B127" t="s">
        <v>2949</v>
      </c>
      <c r="C127" t="s">
        <v>2879</v>
      </c>
      <c r="D127" t="s">
        <v>2880</v>
      </c>
      <c r="E127" t="s">
        <v>2953</v>
      </c>
      <c r="F127" t="s">
        <v>2954</v>
      </c>
      <c r="G127" t="s">
        <v>2955</v>
      </c>
      <c r="H127">
        <v>0</v>
      </c>
      <c r="I127">
        <v>0</v>
      </c>
      <c r="J127">
        <v>0</v>
      </c>
      <c r="K127">
        <v>0</v>
      </c>
      <c r="L127">
        <v>0</v>
      </c>
    </row>
    <row r="128" spans="1:14" x14ac:dyDescent="0.35">
      <c r="A128" t="s">
        <v>2879</v>
      </c>
      <c r="B128" t="s">
        <v>2949</v>
      </c>
      <c r="C128" t="s">
        <v>2879</v>
      </c>
      <c r="D128" t="s">
        <v>2880</v>
      </c>
      <c r="E128" t="s">
        <v>2953</v>
      </c>
      <c r="F128" t="s">
        <v>2884</v>
      </c>
      <c r="G128" t="s">
        <v>2885</v>
      </c>
      <c r="H128">
        <v>0</v>
      </c>
      <c r="I128">
        <v>0</v>
      </c>
      <c r="J128">
        <v>0</v>
      </c>
      <c r="K128">
        <v>0</v>
      </c>
      <c r="L128">
        <v>0</v>
      </c>
    </row>
    <row r="129" spans="1:14" x14ac:dyDescent="0.35">
      <c r="A129" t="s">
        <v>2879</v>
      </c>
      <c r="B129" t="s">
        <v>2949</v>
      </c>
      <c r="C129" t="s">
        <v>2879</v>
      </c>
      <c r="D129" t="s">
        <v>2880</v>
      </c>
      <c r="E129" t="s">
        <v>2953</v>
      </c>
      <c r="F129" t="s">
        <v>2956</v>
      </c>
      <c r="G129" t="s">
        <v>2957</v>
      </c>
      <c r="H129">
        <v>0</v>
      </c>
      <c r="I129">
        <v>0</v>
      </c>
      <c r="J129">
        <v>0</v>
      </c>
      <c r="K129">
        <v>0</v>
      </c>
      <c r="L129">
        <v>0</v>
      </c>
      <c r="N129" t="s">
        <v>2198</v>
      </c>
    </row>
    <row r="130" spans="1:14" x14ac:dyDescent="0.35">
      <c r="A130" t="s">
        <v>2879</v>
      </c>
      <c r="B130" t="s">
        <v>2949</v>
      </c>
      <c r="C130" t="s">
        <v>2879</v>
      </c>
      <c r="D130" t="s">
        <v>2880</v>
      </c>
      <c r="E130" t="s">
        <v>2953</v>
      </c>
      <c r="F130" t="s">
        <v>2896</v>
      </c>
      <c r="G130" t="s">
        <v>2897</v>
      </c>
      <c r="H130">
        <v>0</v>
      </c>
      <c r="I130">
        <v>0</v>
      </c>
      <c r="J130">
        <v>0</v>
      </c>
      <c r="K130">
        <v>0</v>
      </c>
      <c r="L130">
        <v>0</v>
      </c>
    </row>
    <row r="131" spans="1:14" x14ac:dyDescent="0.35">
      <c r="A131" t="s">
        <v>2879</v>
      </c>
      <c r="B131" t="s">
        <v>2949</v>
      </c>
      <c r="C131" t="s">
        <v>2879</v>
      </c>
      <c r="D131" t="s">
        <v>2880</v>
      </c>
      <c r="E131" t="s">
        <v>2953</v>
      </c>
      <c r="F131" t="s">
        <v>2890</v>
      </c>
      <c r="G131" t="s">
        <v>2891</v>
      </c>
      <c r="H131">
        <v>253200.799</v>
      </c>
      <c r="I131">
        <v>475.22993421059999</v>
      </c>
      <c r="J131">
        <v>8244.9759049504992</v>
      </c>
      <c r="K131">
        <v>8720.2058391611008</v>
      </c>
      <c r="L131">
        <v>244480.59316083899</v>
      </c>
    </row>
    <row r="132" spans="1:14" x14ac:dyDescent="0.35">
      <c r="A132" t="s">
        <v>2879</v>
      </c>
      <c r="B132" t="s">
        <v>2949</v>
      </c>
      <c r="C132" t="s">
        <v>2879</v>
      </c>
      <c r="D132" t="s">
        <v>2886</v>
      </c>
      <c r="E132" t="s">
        <v>2958</v>
      </c>
      <c r="F132" t="s">
        <v>2172</v>
      </c>
      <c r="G132" t="s">
        <v>2173</v>
      </c>
      <c r="H132">
        <v>199464.4872</v>
      </c>
      <c r="I132">
        <v>2355.8575263760399</v>
      </c>
      <c r="J132">
        <v>10680.445710292401</v>
      </c>
      <c r="K132">
        <v>13036.3032366684</v>
      </c>
      <c r="L132">
        <v>186428.18396333201</v>
      </c>
    </row>
    <row r="133" spans="1:14" x14ac:dyDescent="0.35">
      <c r="A133" t="s">
        <v>2879</v>
      </c>
      <c r="B133" t="s">
        <v>2949</v>
      </c>
      <c r="C133" t="s">
        <v>2879</v>
      </c>
      <c r="D133" t="s">
        <v>2886</v>
      </c>
      <c r="E133" t="s">
        <v>2958</v>
      </c>
      <c r="F133" t="s">
        <v>2959</v>
      </c>
      <c r="G133" t="s">
        <v>2960</v>
      </c>
      <c r="H133">
        <v>0</v>
      </c>
      <c r="I133">
        <v>0</v>
      </c>
      <c r="J133">
        <v>0</v>
      </c>
      <c r="K133">
        <v>0</v>
      </c>
      <c r="L133">
        <v>0</v>
      </c>
    </row>
    <row r="134" spans="1:14" x14ac:dyDescent="0.35">
      <c r="A134" t="s">
        <v>2879</v>
      </c>
      <c r="B134" t="s">
        <v>2949</v>
      </c>
      <c r="C134" t="s">
        <v>2879</v>
      </c>
      <c r="D134" t="s">
        <v>2886</v>
      </c>
      <c r="E134" t="s">
        <v>2958</v>
      </c>
      <c r="F134" t="s">
        <v>2882</v>
      </c>
      <c r="G134" t="s">
        <v>2883</v>
      </c>
      <c r="H134">
        <v>199464.4872</v>
      </c>
      <c r="I134">
        <v>2355.8575263760399</v>
      </c>
      <c r="J134">
        <v>10680.445710292401</v>
      </c>
      <c r="K134">
        <v>13036.3032366684</v>
      </c>
      <c r="L134">
        <v>186428.18396333201</v>
      </c>
    </row>
    <row r="135" spans="1:14" x14ac:dyDescent="0.35">
      <c r="A135" t="s">
        <v>2879</v>
      </c>
      <c r="B135" t="s">
        <v>2949</v>
      </c>
      <c r="C135" t="s">
        <v>2879</v>
      </c>
      <c r="D135" t="s">
        <v>2888</v>
      </c>
      <c r="E135" t="s">
        <v>2961</v>
      </c>
      <c r="F135" t="s">
        <v>2170</v>
      </c>
      <c r="G135" t="s">
        <v>2171</v>
      </c>
      <c r="H135">
        <v>0</v>
      </c>
      <c r="I135">
        <v>0</v>
      </c>
      <c r="J135">
        <v>0</v>
      </c>
      <c r="K135">
        <v>0</v>
      </c>
      <c r="L135">
        <v>0</v>
      </c>
    </row>
    <row r="136" spans="1:14" x14ac:dyDescent="0.35">
      <c r="A136" t="s">
        <v>2879</v>
      </c>
      <c r="B136" t="s">
        <v>2949</v>
      </c>
      <c r="C136" t="s">
        <v>2879</v>
      </c>
      <c r="D136" t="s">
        <v>2888</v>
      </c>
      <c r="E136" t="s">
        <v>2961</v>
      </c>
      <c r="F136" t="s">
        <v>2172</v>
      </c>
      <c r="G136" t="s">
        <v>2173</v>
      </c>
      <c r="H136">
        <v>0</v>
      </c>
      <c r="I136">
        <v>0</v>
      </c>
      <c r="J136">
        <v>0</v>
      </c>
      <c r="K136">
        <v>0</v>
      </c>
      <c r="L136">
        <v>0</v>
      </c>
    </row>
    <row r="137" spans="1:14" x14ac:dyDescent="0.35">
      <c r="A137" t="s">
        <v>2879</v>
      </c>
      <c r="B137" t="s">
        <v>2949</v>
      </c>
      <c r="C137" t="s">
        <v>2879</v>
      </c>
      <c r="D137" t="s">
        <v>2888</v>
      </c>
      <c r="E137" t="s">
        <v>2961</v>
      </c>
      <c r="F137" t="s">
        <v>2882</v>
      </c>
      <c r="G137" t="s">
        <v>2883</v>
      </c>
      <c r="H137">
        <v>11372.5247</v>
      </c>
      <c r="I137">
        <v>25.330716272268699</v>
      </c>
      <c r="J137">
        <v>12.5430782233208</v>
      </c>
      <c r="K137">
        <v>37.8737944955895</v>
      </c>
      <c r="L137">
        <v>11334.650905504401</v>
      </c>
    </row>
    <row r="138" spans="1:14" x14ac:dyDescent="0.35">
      <c r="A138" t="s">
        <v>2879</v>
      </c>
      <c r="B138" t="s">
        <v>2949</v>
      </c>
      <c r="C138" t="s">
        <v>2879</v>
      </c>
      <c r="D138" t="s">
        <v>2888</v>
      </c>
      <c r="E138" t="s">
        <v>2961</v>
      </c>
      <c r="F138" t="s">
        <v>2962</v>
      </c>
      <c r="G138" t="s">
        <v>2963</v>
      </c>
      <c r="H138">
        <v>0</v>
      </c>
      <c r="I138">
        <v>0</v>
      </c>
      <c r="J138">
        <v>0</v>
      </c>
      <c r="K138">
        <v>0</v>
      </c>
      <c r="L138">
        <v>0</v>
      </c>
    </row>
    <row r="139" spans="1:14" x14ac:dyDescent="0.35">
      <c r="A139" t="s">
        <v>2879</v>
      </c>
      <c r="B139" t="s">
        <v>2949</v>
      </c>
      <c r="C139" t="s">
        <v>2879</v>
      </c>
      <c r="D139" t="s">
        <v>2888</v>
      </c>
      <c r="E139" t="s">
        <v>2961</v>
      </c>
      <c r="F139" t="s">
        <v>2964</v>
      </c>
      <c r="G139" t="s">
        <v>2965</v>
      </c>
      <c r="H139">
        <v>0</v>
      </c>
      <c r="I139">
        <v>0</v>
      </c>
      <c r="J139">
        <v>0</v>
      </c>
      <c r="K139">
        <v>0</v>
      </c>
      <c r="L139">
        <v>0</v>
      </c>
    </row>
    <row r="140" spans="1:14" x14ac:dyDescent="0.35">
      <c r="A140" t="s">
        <v>2879</v>
      </c>
      <c r="B140" t="s">
        <v>2949</v>
      </c>
      <c r="C140" t="s">
        <v>2879</v>
      </c>
      <c r="D140" t="s">
        <v>2892</v>
      </c>
      <c r="E140" t="s">
        <v>2966</v>
      </c>
      <c r="F140" t="s">
        <v>2172</v>
      </c>
      <c r="G140" t="s">
        <v>2173</v>
      </c>
      <c r="H140">
        <v>0</v>
      </c>
      <c r="I140">
        <v>0</v>
      </c>
      <c r="J140">
        <v>0</v>
      </c>
      <c r="K140">
        <v>0</v>
      </c>
      <c r="L140">
        <v>0</v>
      </c>
    </row>
    <row r="141" spans="1:14" x14ac:dyDescent="0.35">
      <c r="A141" t="s">
        <v>2879</v>
      </c>
      <c r="B141" t="s">
        <v>2949</v>
      </c>
      <c r="C141" t="s">
        <v>2879</v>
      </c>
      <c r="D141" t="s">
        <v>2892</v>
      </c>
      <c r="E141" t="s">
        <v>2966</v>
      </c>
      <c r="F141" t="s">
        <v>2882</v>
      </c>
      <c r="G141" t="s">
        <v>2883</v>
      </c>
      <c r="H141">
        <v>0</v>
      </c>
      <c r="I141">
        <v>0</v>
      </c>
      <c r="J141">
        <v>0</v>
      </c>
      <c r="K141">
        <v>0</v>
      </c>
      <c r="L141">
        <v>0</v>
      </c>
    </row>
    <row r="142" spans="1:14" x14ac:dyDescent="0.35">
      <c r="A142" t="s">
        <v>2879</v>
      </c>
      <c r="B142" t="s">
        <v>2949</v>
      </c>
      <c r="C142" t="s">
        <v>2879</v>
      </c>
      <c r="D142" t="s">
        <v>2892</v>
      </c>
      <c r="E142" t="s">
        <v>2966</v>
      </c>
      <c r="F142" t="s">
        <v>2890</v>
      </c>
      <c r="G142" t="s">
        <v>2891</v>
      </c>
      <c r="H142">
        <v>0</v>
      </c>
      <c r="I142">
        <v>0</v>
      </c>
      <c r="J142">
        <v>0</v>
      </c>
      <c r="K142">
        <v>0</v>
      </c>
      <c r="L142">
        <v>0</v>
      </c>
    </row>
    <row r="143" spans="1:14" x14ac:dyDescent="0.35">
      <c r="A143" t="s">
        <v>2879</v>
      </c>
      <c r="B143" t="s">
        <v>2949</v>
      </c>
      <c r="C143" t="s">
        <v>2879</v>
      </c>
      <c r="D143" t="s">
        <v>2894</v>
      </c>
      <c r="E143" t="s">
        <v>2967</v>
      </c>
      <c r="F143" t="s">
        <v>2170</v>
      </c>
      <c r="G143" t="s">
        <v>2171</v>
      </c>
      <c r="H143">
        <v>0</v>
      </c>
      <c r="I143">
        <v>0</v>
      </c>
      <c r="J143">
        <v>0</v>
      </c>
      <c r="K143">
        <v>0</v>
      </c>
      <c r="L143">
        <v>0</v>
      </c>
    </row>
    <row r="144" spans="1:14" x14ac:dyDescent="0.35">
      <c r="A144" t="s">
        <v>2879</v>
      </c>
      <c r="B144" t="s">
        <v>2949</v>
      </c>
      <c r="C144" t="s">
        <v>2879</v>
      </c>
      <c r="D144" t="s">
        <v>2894</v>
      </c>
      <c r="E144" t="s">
        <v>2967</v>
      </c>
      <c r="F144" t="s">
        <v>2172</v>
      </c>
      <c r="G144" t="s">
        <v>2173</v>
      </c>
      <c r="H144">
        <v>5946.5237999999999</v>
      </c>
      <c r="I144">
        <v>10.0922187690021</v>
      </c>
      <c r="J144">
        <v>0</v>
      </c>
      <c r="K144">
        <v>10.0922187690021</v>
      </c>
      <c r="L144">
        <v>5936.4315812309997</v>
      </c>
    </row>
    <row r="145" spans="1:12" x14ac:dyDescent="0.35">
      <c r="A145" t="s">
        <v>2879</v>
      </c>
      <c r="B145" t="s">
        <v>2949</v>
      </c>
      <c r="C145" t="s">
        <v>2879</v>
      </c>
      <c r="D145" t="s">
        <v>2894</v>
      </c>
      <c r="E145" t="s">
        <v>2967</v>
      </c>
      <c r="F145" t="s">
        <v>2882</v>
      </c>
      <c r="G145" t="s">
        <v>2883</v>
      </c>
      <c r="H145">
        <v>1937.6313</v>
      </c>
      <c r="I145">
        <v>3.2884757786635999</v>
      </c>
      <c r="J145">
        <v>0</v>
      </c>
      <c r="K145">
        <v>3.2884757786635999</v>
      </c>
      <c r="L145">
        <v>1934.3428242213399</v>
      </c>
    </row>
    <row r="146" spans="1:12" x14ac:dyDescent="0.35">
      <c r="A146" t="s">
        <v>2879</v>
      </c>
      <c r="B146" t="s">
        <v>2949</v>
      </c>
      <c r="C146" t="s">
        <v>2879</v>
      </c>
      <c r="D146" t="s">
        <v>2894</v>
      </c>
      <c r="E146" t="s">
        <v>2967</v>
      </c>
      <c r="F146" t="s">
        <v>2884</v>
      </c>
      <c r="G146" t="s">
        <v>2885</v>
      </c>
      <c r="H146">
        <v>12561.1963</v>
      </c>
      <c r="I146">
        <v>21.318394703060601</v>
      </c>
      <c r="J146">
        <v>0</v>
      </c>
      <c r="K146">
        <v>21.318394703060601</v>
      </c>
      <c r="L146">
        <v>12539.8779052969</v>
      </c>
    </row>
    <row r="147" spans="1:12" x14ac:dyDescent="0.35">
      <c r="A147" t="s">
        <v>2879</v>
      </c>
      <c r="B147" t="s">
        <v>2949</v>
      </c>
      <c r="C147" t="s">
        <v>2879</v>
      </c>
      <c r="D147" t="s">
        <v>2894</v>
      </c>
      <c r="E147" t="s">
        <v>2967</v>
      </c>
      <c r="F147" t="s">
        <v>2896</v>
      </c>
      <c r="G147" t="s">
        <v>2897</v>
      </c>
      <c r="H147">
        <v>6681.4874</v>
      </c>
      <c r="I147">
        <v>11.339571650564199</v>
      </c>
      <c r="J147">
        <v>0</v>
      </c>
      <c r="K147">
        <v>11.339571650564199</v>
      </c>
      <c r="L147">
        <v>6670.1478283494398</v>
      </c>
    </row>
    <row r="148" spans="1:12" x14ac:dyDescent="0.35">
      <c r="A148" t="s">
        <v>2879</v>
      </c>
      <c r="B148" t="s">
        <v>2949</v>
      </c>
      <c r="C148" t="s">
        <v>2879</v>
      </c>
      <c r="D148" t="s">
        <v>2898</v>
      </c>
      <c r="E148" t="s">
        <v>2893</v>
      </c>
      <c r="F148" t="s">
        <v>2172</v>
      </c>
      <c r="G148" t="s">
        <v>2173</v>
      </c>
      <c r="H148">
        <v>41374.502</v>
      </c>
      <c r="I148">
        <v>252.74183735756401</v>
      </c>
      <c r="J148">
        <v>245.86916946092299</v>
      </c>
      <c r="K148">
        <v>498.611006818487</v>
      </c>
      <c r="L148">
        <v>40875.8909931815</v>
      </c>
    </row>
    <row r="149" spans="1:12" x14ac:dyDescent="0.35">
      <c r="A149" t="s">
        <v>2879</v>
      </c>
      <c r="B149" t="s">
        <v>2949</v>
      </c>
      <c r="C149" t="s">
        <v>2879</v>
      </c>
      <c r="D149" t="s">
        <v>2898</v>
      </c>
      <c r="E149" t="s">
        <v>2893</v>
      </c>
      <c r="F149" t="s">
        <v>2882</v>
      </c>
      <c r="G149" t="s">
        <v>2883</v>
      </c>
      <c r="H149">
        <v>9765.4104000000007</v>
      </c>
      <c r="I149">
        <v>59.653352916692</v>
      </c>
      <c r="J149">
        <v>58.031232543572003</v>
      </c>
      <c r="K149">
        <v>117.684585460264</v>
      </c>
      <c r="L149">
        <v>9647.7258145397409</v>
      </c>
    </row>
    <row r="150" spans="1:12" x14ac:dyDescent="0.35">
      <c r="A150" t="s">
        <v>2879</v>
      </c>
      <c r="B150" t="s">
        <v>2949</v>
      </c>
      <c r="C150" t="s">
        <v>2879</v>
      </c>
      <c r="D150" t="s">
        <v>2898</v>
      </c>
      <c r="E150" t="s">
        <v>2893</v>
      </c>
      <c r="F150" t="s">
        <v>2890</v>
      </c>
      <c r="G150" t="s">
        <v>2891</v>
      </c>
      <c r="H150">
        <v>29810.200199999999</v>
      </c>
      <c r="I150">
        <v>182.09970890358599</v>
      </c>
      <c r="J150">
        <v>177.14797302774599</v>
      </c>
      <c r="K150">
        <v>359.24768193133201</v>
      </c>
      <c r="L150">
        <v>29450.952518068701</v>
      </c>
    </row>
    <row r="151" spans="1:12" x14ac:dyDescent="0.35">
      <c r="A151" t="s">
        <v>2879</v>
      </c>
      <c r="B151" t="s">
        <v>2949</v>
      </c>
      <c r="C151" t="s">
        <v>2879</v>
      </c>
      <c r="D151" t="s">
        <v>2902</v>
      </c>
      <c r="E151" t="s">
        <v>2968</v>
      </c>
      <c r="F151" t="s">
        <v>2170</v>
      </c>
      <c r="G151" t="s">
        <v>2171</v>
      </c>
      <c r="H151">
        <v>0</v>
      </c>
      <c r="I151">
        <v>0</v>
      </c>
      <c r="J151">
        <v>0</v>
      </c>
      <c r="K151">
        <v>0</v>
      </c>
      <c r="L151">
        <v>0</v>
      </c>
    </row>
    <row r="152" spans="1:12" x14ac:dyDescent="0.35">
      <c r="A152" t="s">
        <v>2879</v>
      </c>
      <c r="B152" t="s">
        <v>2949</v>
      </c>
      <c r="C152" t="s">
        <v>2879</v>
      </c>
      <c r="D152" t="s">
        <v>2902</v>
      </c>
      <c r="E152" t="s">
        <v>2968</v>
      </c>
      <c r="F152" t="s">
        <v>2172</v>
      </c>
      <c r="G152" t="s">
        <v>2173</v>
      </c>
      <c r="H152">
        <v>16096.6909</v>
      </c>
      <c r="I152">
        <v>34.106270492815</v>
      </c>
      <c r="J152">
        <v>0</v>
      </c>
      <c r="K152">
        <v>34.106270492815</v>
      </c>
      <c r="L152">
        <v>16062.584629507201</v>
      </c>
    </row>
    <row r="153" spans="1:12" x14ac:dyDescent="0.35">
      <c r="A153" t="s">
        <v>2879</v>
      </c>
      <c r="B153" t="s">
        <v>2949</v>
      </c>
      <c r="C153" t="s">
        <v>2879</v>
      </c>
      <c r="D153" t="s">
        <v>2902</v>
      </c>
      <c r="E153" t="s">
        <v>2968</v>
      </c>
      <c r="F153" t="s">
        <v>2882</v>
      </c>
      <c r="G153" t="s">
        <v>2883</v>
      </c>
      <c r="H153">
        <v>16096.6909</v>
      </c>
      <c r="I153">
        <v>34.106270492815</v>
      </c>
      <c r="J153">
        <v>0</v>
      </c>
      <c r="K153">
        <v>34.106270492815</v>
      </c>
      <c r="L153">
        <v>16062.584629507201</v>
      </c>
    </row>
    <row r="154" spans="1:12" x14ac:dyDescent="0.35">
      <c r="A154" t="s">
        <v>2879</v>
      </c>
      <c r="B154" t="s">
        <v>2949</v>
      </c>
      <c r="C154" t="s">
        <v>2879</v>
      </c>
      <c r="D154" t="s">
        <v>2904</v>
      </c>
      <c r="E154" t="s">
        <v>2969</v>
      </c>
      <c r="F154" t="s">
        <v>2170</v>
      </c>
      <c r="G154" t="s">
        <v>2171</v>
      </c>
      <c r="H154">
        <v>0</v>
      </c>
      <c r="I154">
        <v>0</v>
      </c>
      <c r="J154">
        <v>0</v>
      </c>
      <c r="K154">
        <v>0</v>
      </c>
      <c r="L154">
        <v>0</v>
      </c>
    </row>
    <row r="155" spans="1:12" x14ac:dyDescent="0.35">
      <c r="A155" t="s">
        <v>2879</v>
      </c>
      <c r="B155" t="s">
        <v>2949</v>
      </c>
      <c r="C155" t="s">
        <v>2879</v>
      </c>
      <c r="D155" t="s">
        <v>2904</v>
      </c>
      <c r="E155" t="s">
        <v>2969</v>
      </c>
      <c r="F155" t="s">
        <v>2172</v>
      </c>
      <c r="G155" t="s">
        <v>2173</v>
      </c>
      <c r="H155">
        <v>54453.246400000004</v>
      </c>
      <c r="I155">
        <v>223.971170636002</v>
      </c>
      <c r="J155">
        <v>0</v>
      </c>
      <c r="K155">
        <v>223.971170636002</v>
      </c>
      <c r="L155">
        <v>54229.275229364001</v>
      </c>
    </row>
    <row r="156" spans="1:12" x14ac:dyDescent="0.35">
      <c r="A156" t="s">
        <v>2879</v>
      </c>
      <c r="B156" t="s">
        <v>2949</v>
      </c>
      <c r="C156" t="s">
        <v>2879</v>
      </c>
      <c r="D156" t="s">
        <v>2904</v>
      </c>
      <c r="E156" t="s">
        <v>2969</v>
      </c>
      <c r="F156" t="s">
        <v>2882</v>
      </c>
      <c r="G156" t="s">
        <v>2883</v>
      </c>
      <c r="H156">
        <v>9815.6065999999992</v>
      </c>
      <c r="I156">
        <v>40.372485694043299</v>
      </c>
      <c r="J156">
        <v>0</v>
      </c>
      <c r="K156">
        <v>40.372485694043299</v>
      </c>
      <c r="L156">
        <v>9775.2341143059602</v>
      </c>
    </row>
    <row r="157" spans="1:12" x14ac:dyDescent="0.35">
      <c r="A157" t="s">
        <v>2879</v>
      </c>
      <c r="B157" t="s">
        <v>2949</v>
      </c>
      <c r="C157" t="s">
        <v>2879</v>
      </c>
      <c r="D157" t="s">
        <v>2904</v>
      </c>
      <c r="E157" t="s">
        <v>2969</v>
      </c>
      <c r="F157" t="s">
        <v>2884</v>
      </c>
      <c r="G157" t="s">
        <v>2885</v>
      </c>
      <c r="H157">
        <v>0</v>
      </c>
      <c r="I157">
        <v>0</v>
      </c>
      <c r="J157">
        <v>0</v>
      </c>
      <c r="K157">
        <v>0</v>
      </c>
      <c r="L157">
        <v>0</v>
      </c>
    </row>
    <row r="158" spans="1:12" x14ac:dyDescent="0.35">
      <c r="A158" t="s">
        <v>2879</v>
      </c>
      <c r="B158" t="s">
        <v>2949</v>
      </c>
      <c r="C158" t="s">
        <v>2879</v>
      </c>
      <c r="D158" t="s">
        <v>2904</v>
      </c>
      <c r="E158" t="s">
        <v>2969</v>
      </c>
      <c r="F158" t="s">
        <v>2896</v>
      </c>
      <c r="G158" t="s">
        <v>2897</v>
      </c>
      <c r="H158">
        <v>0</v>
      </c>
      <c r="I158">
        <v>0</v>
      </c>
      <c r="J158">
        <v>0</v>
      </c>
      <c r="K158">
        <v>0</v>
      </c>
      <c r="L158">
        <v>0</v>
      </c>
    </row>
    <row r="159" spans="1:12" x14ac:dyDescent="0.35">
      <c r="A159" t="s">
        <v>2879</v>
      </c>
      <c r="B159" t="s">
        <v>2949</v>
      </c>
      <c r="C159" t="s">
        <v>2879</v>
      </c>
      <c r="D159" t="s">
        <v>2904</v>
      </c>
      <c r="E159" t="s">
        <v>2969</v>
      </c>
      <c r="F159" t="s">
        <v>2890</v>
      </c>
      <c r="G159" t="s">
        <v>2891</v>
      </c>
      <c r="H159">
        <v>6777.4426999999996</v>
      </c>
      <c r="I159">
        <v>27.876240122077501</v>
      </c>
      <c r="J159">
        <v>0</v>
      </c>
      <c r="K159">
        <v>27.876240122077501</v>
      </c>
      <c r="L159">
        <v>6749.5664598779204</v>
      </c>
    </row>
    <row r="160" spans="1:12" x14ac:dyDescent="0.35">
      <c r="A160" t="s">
        <v>2879</v>
      </c>
      <c r="B160" t="s">
        <v>2949</v>
      </c>
      <c r="C160" t="s">
        <v>2879</v>
      </c>
      <c r="D160" t="s">
        <v>2906</v>
      </c>
      <c r="E160" t="s">
        <v>2970</v>
      </c>
      <c r="F160" t="s">
        <v>2170</v>
      </c>
      <c r="G160" t="s">
        <v>2171</v>
      </c>
      <c r="H160">
        <v>0</v>
      </c>
      <c r="I160">
        <v>0</v>
      </c>
      <c r="J160">
        <v>0</v>
      </c>
      <c r="K160">
        <v>0</v>
      </c>
      <c r="L160">
        <v>0</v>
      </c>
    </row>
    <row r="161" spans="1:12" x14ac:dyDescent="0.35">
      <c r="A161" t="s">
        <v>2879</v>
      </c>
      <c r="B161" t="s">
        <v>2949</v>
      </c>
      <c r="C161" t="s">
        <v>2879</v>
      </c>
      <c r="D161" t="s">
        <v>2906</v>
      </c>
      <c r="E161" t="s">
        <v>2970</v>
      </c>
      <c r="F161" t="s">
        <v>2172</v>
      </c>
      <c r="G161" t="s">
        <v>2173</v>
      </c>
      <c r="H161">
        <v>9307.9071999999996</v>
      </c>
      <c r="I161">
        <v>36.331751262290702</v>
      </c>
      <c r="J161">
        <v>0</v>
      </c>
      <c r="K161">
        <v>36.331751262290702</v>
      </c>
      <c r="L161">
        <v>9271.5754487377108</v>
      </c>
    </row>
    <row r="162" spans="1:12" x14ac:dyDescent="0.35">
      <c r="A162" t="s">
        <v>2879</v>
      </c>
      <c r="B162" t="s">
        <v>2949</v>
      </c>
      <c r="C162" t="s">
        <v>2879</v>
      </c>
      <c r="D162" t="s">
        <v>2906</v>
      </c>
      <c r="E162" t="s">
        <v>2970</v>
      </c>
      <c r="F162" t="s">
        <v>2882</v>
      </c>
      <c r="G162" t="s">
        <v>2883</v>
      </c>
      <c r="H162">
        <v>2463.8578000000002</v>
      </c>
      <c r="I162">
        <v>9.6172282753122502</v>
      </c>
      <c r="J162">
        <v>0</v>
      </c>
      <c r="K162">
        <v>9.6172282753122502</v>
      </c>
      <c r="L162">
        <v>2454.2405717246902</v>
      </c>
    </row>
    <row r="163" spans="1:12" x14ac:dyDescent="0.35">
      <c r="A163" t="s">
        <v>2879</v>
      </c>
      <c r="B163" t="s">
        <v>2949</v>
      </c>
      <c r="C163" t="s">
        <v>2879</v>
      </c>
      <c r="D163" t="s">
        <v>2906</v>
      </c>
      <c r="E163" t="s">
        <v>2970</v>
      </c>
      <c r="F163" t="s">
        <v>2884</v>
      </c>
      <c r="G163" t="s">
        <v>2885</v>
      </c>
      <c r="H163">
        <v>61322.6826</v>
      </c>
      <c r="I163">
        <v>239.362125963327</v>
      </c>
      <c r="J163">
        <v>0</v>
      </c>
      <c r="K163">
        <v>239.362125963327</v>
      </c>
      <c r="L163">
        <v>61083.3204740367</v>
      </c>
    </row>
    <row r="164" spans="1:12" x14ac:dyDescent="0.35">
      <c r="A164" t="s">
        <v>2879</v>
      </c>
      <c r="B164" t="s">
        <v>2949</v>
      </c>
      <c r="C164" t="s">
        <v>2879</v>
      </c>
      <c r="D164" t="s">
        <v>2906</v>
      </c>
      <c r="E164" t="s">
        <v>2970</v>
      </c>
      <c r="F164" t="s">
        <v>2896</v>
      </c>
      <c r="G164" t="s">
        <v>2897</v>
      </c>
      <c r="H164">
        <v>16836.361499999999</v>
      </c>
      <c r="I164">
        <v>65.717726547967004</v>
      </c>
      <c r="J164">
        <v>0</v>
      </c>
      <c r="K164">
        <v>65.717726547967004</v>
      </c>
      <c r="L164">
        <v>16770.643773452</v>
      </c>
    </row>
    <row r="165" spans="1:12" x14ac:dyDescent="0.35">
      <c r="A165" t="s">
        <v>2879</v>
      </c>
      <c r="B165" t="s">
        <v>2949</v>
      </c>
      <c r="C165" t="s">
        <v>2879</v>
      </c>
      <c r="D165" t="s">
        <v>2908</v>
      </c>
      <c r="E165" t="s">
        <v>2971</v>
      </c>
      <c r="F165" t="s">
        <v>2170</v>
      </c>
      <c r="G165" t="s">
        <v>2171</v>
      </c>
      <c r="H165">
        <v>0</v>
      </c>
      <c r="I165">
        <v>0</v>
      </c>
      <c r="J165">
        <v>0</v>
      </c>
      <c r="K165">
        <v>0</v>
      </c>
      <c r="L165">
        <v>0</v>
      </c>
    </row>
    <row r="166" spans="1:12" x14ac:dyDescent="0.35">
      <c r="A166" t="s">
        <v>2879</v>
      </c>
      <c r="B166" t="s">
        <v>2949</v>
      </c>
      <c r="C166" t="s">
        <v>2879</v>
      </c>
      <c r="D166" t="s">
        <v>2908</v>
      </c>
      <c r="E166" t="s">
        <v>2971</v>
      </c>
      <c r="F166" t="s">
        <v>2172</v>
      </c>
      <c r="G166" t="s">
        <v>2173</v>
      </c>
      <c r="H166">
        <v>34323.712500000001</v>
      </c>
      <c r="I166">
        <v>352.01434408072902</v>
      </c>
      <c r="J166">
        <v>0.767071129707113</v>
      </c>
      <c r="K166">
        <v>352.78141521043602</v>
      </c>
      <c r="L166">
        <v>33970.931084789598</v>
      </c>
    </row>
    <row r="167" spans="1:12" x14ac:dyDescent="0.35">
      <c r="A167" t="s">
        <v>2879</v>
      </c>
      <c r="B167" t="s">
        <v>2949</v>
      </c>
      <c r="C167" t="s">
        <v>2879</v>
      </c>
      <c r="D167" t="s">
        <v>2908</v>
      </c>
      <c r="E167" t="s">
        <v>2971</v>
      </c>
      <c r="F167" t="s">
        <v>2882</v>
      </c>
      <c r="G167" t="s">
        <v>2883</v>
      </c>
      <c r="H167">
        <v>11441.237499999999</v>
      </c>
      <c r="I167">
        <v>117.338114693576</v>
      </c>
      <c r="J167">
        <v>0.25569037656903798</v>
      </c>
      <c r="K167">
        <v>117.593805070145</v>
      </c>
      <c r="L167">
        <v>11323.6436949299</v>
      </c>
    </row>
    <row r="168" spans="1:12" x14ac:dyDescent="0.35">
      <c r="A168" t="s">
        <v>2879</v>
      </c>
      <c r="B168" t="s">
        <v>2949</v>
      </c>
      <c r="C168" t="s">
        <v>2879</v>
      </c>
      <c r="D168" t="s">
        <v>2908</v>
      </c>
      <c r="E168" t="s">
        <v>2971</v>
      </c>
      <c r="F168" t="s">
        <v>2884</v>
      </c>
      <c r="G168" t="s">
        <v>2885</v>
      </c>
      <c r="H168">
        <v>0</v>
      </c>
      <c r="I168">
        <v>0</v>
      </c>
      <c r="J168">
        <v>0</v>
      </c>
      <c r="K168">
        <v>0</v>
      </c>
      <c r="L168">
        <v>0</v>
      </c>
    </row>
    <row r="169" spans="1:12" x14ac:dyDescent="0.35">
      <c r="A169" t="s">
        <v>2879</v>
      </c>
      <c r="B169" t="s">
        <v>2949</v>
      </c>
      <c r="C169" t="s">
        <v>2879</v>
      </c>
      <c r="D169" t="s">
        <v>2908</v>
      </c>
      <c r="E169" t="s">
        <v>2971</v>
      </c>
      <c r="F169" t="s">
        <v>2896</v>
      </c>
      <c r="G169" t="s">
        <v>2897</v>
      </c>
      <c r="H169">
        <v>0</v>
      </c>
      <c r="I169">
        <v>0</v>
      </c>
      <c r="J169">
        <v>0</v>
      </c>
      <c r="K169">
        <v>0</v>
      </c>
      <c r="L169">
        <v>0</v>
      </c>
    </row>
    <row r="170" spans="1:12" x14ac:dyDescent="0.35">
      <c r="A170" t="s">
        <v>2879</v>
      </c>
      <c r="B170" t="s">
        <v>2949</v>
      </c>
      <c r="C170" t="s">
        <v>2879</v>
      </c>
      <c r="D170" t="s">
        <v>2910</v>
      </c>
      <c r="E170" t="s">
        <v>2972</v>
      </c>
      <c r="F170" t="s">
        <v>2170</v>
      </c>
      <c r="G170" t="s">
        <v>2171</v>
      </c>
      <c r="H170">
        <v>0</v>
      </c>
      <c r="I170">
        <v>0</v>
      </c>
      <c r="J170">
        <v>0</v>
      </c>
      <c r="K170">
        <v>0</v>
      </c>
      <c r="L170">
        <v>0</v>
      </c>
    </row>
    <row r="171" spans="1:12" x14ac:dyDescent="0.35">
      <c r="A171" t="s">
        <v>2879</v>
      </c>
      <c r="B171" t="s">
        <v>2949</v>
      </c>
      <c r="C171" t="s">
        <v>2879</v>
      </c>
      <c r="D171" t="s">
        <v>2910</v>
      </c>
      <c r="E171" t="s">
        <v>2972</v>
      </c>
      <c r="F171" t="s">
        <v>2172</v>
      </c>
      <c r="G171" t="s">
        <v>2173</v>
      </c>
      <c r="H171">
        <v>17046.266800000001</v>
      </c>
      <c r="I171">
        <v>123.44166043000401</v>
      </c>
      <c r="J171">
        <v>42.452945990179998</v>
      </c>
      <c r="K171">
        <v>165.894606420184</v>
      </c>
      <c r="L171">
        <v>16880.372193579798</v>
      </c>
    </row>
    <row r="172" spans="1:12" x14ac:dyDescent="0.35">
      <c r="A172" t="s">
        <v>2879</v>
      </c>
      <c r="B172" t="s">
        <v>2949</v>
      </c>
      <c r="C172" t="s">
        <v>2879</v>
      </c>
      <c r="D172" t="s">
        <v>2910</v>
      </c>
      <c r="E172" t="s">
        <v>2972</v>
      </c>
      <c r="F172" t="s">
        <v>2882</v>
      </c>
      <c r="G172" t="s">
        <v>2883</v>
      </c>
      <c r="H172">
        <v>2917.8294999999998</v>
      </c>
      <c r="I172">
        <v>21.129653587117801</v>
      </c>
      <c r="J172">
        <v>7.2667204848055897</v>
      </c>
      <c r="K172">
        <v>28.3963740719234</v>
      </c>
      <c r="L172">
        <v>2889.4331259280798</v>
      </c>
    </row>
    <row r="173" spans="1:12" x14ac:dyDescent="0.35">
      <c r="A173" t="s">
        <v>2879</v>
      </c>
      <c r="B173" t="s">
        <v>2949</v>
      </c>
      <c r="C173" t="s">
        <v>2879</v>
      </c>
      <c r="D173" t="s">
        <v>2910</v>
      </c>
      <c r="E173" t="s">
        <v>2972</v>
      </c>
      <c r="F173" t="s">
        <v>2890</v>
      </c>
      <c r="G173" t="s">
        <v>2891</v>
      </c>
      <c r="H173">
        <v>27489.024799999999</v>
      </c>
      <c r="I173">
        <v>199.06357853126801</v>
      </c>
      <c r="J173">
        <v>68.460156146326398</v>
      </c>
      <c r="K173">
        <v>267.52373467759401</v>
      </c>
      <c r="L173">
        <v>27221.501065322402</v>
      </c>
    </row>
    <row r="174" spans="1:12" x14ac:dyDescent="0.35">
      <c r="A174" t="s">
        <v>2879</v>
      </c>
      <c r="B174" t="s">
        <v>2949</v>
      </c>
      <c r="C174" t="s">
        <v>2879</v>
      </c>
      <c r="D174" t="s">
        <v>2912</v>
      </c>
      <c r="E174" t="s">
        <v>2973</v>
      </c>
      <c r="F174" t="s">
        <v>2170</v>
      </c>
      <c r="G174" t="s">
        <v>2171</v>
      </c>
      <c r="H174">
        <v>0</v>
      </c>
      <c r="I174">
        <v>0</v>
      </c>
      <c r="J174">
        <v>0</v>
      </c>
      <c r="K174">
        <v>0</v>
      </c>
      <c r="L174">
        <v>0</v>
      </c>
    </row>
    <row r="175" spans="1:12" x14ac:dyDescent="0.35">
      <c r="A175" t="s">
        <v>2879</v>
      </c>
      <c r="B175" t="s">
        <v>2949</v>
      </c>
      <c r="C175" t="s">
        <v>2879</v>
      </c>
      <c r="D175" t="s">
        <v>2912</v>
      </c>
      <c r="E175" t="s">
        <v>2973</v>
      </c>
      <c r="F175" t="s">
        <v>2172</v>
      </c>
      <c r="G175" t="s">
        <v>2173</v>
      </c>
      <c r="H175">
        <v>38651.929799999998</v>
      </c>
      <c r="I175">
        <v>113.628762911184</v>
      </c>
      <c r="J175">
        <v>1.89780213845988</v>
      </c>
      <c r="K175">
        <v>115.52656504964401</v>
      </c>
      <c r="L175">
        <v>38536.403234950398</v>
      </c>
    </row>
    <row r="176" spans="1:12" x14ac:dyDescent="0.35">
      <c r="A176" t="s">
        <v>2879</v>
      </c>
      <c r="B176" t="s">
        <v>2949</v>
      </c>
      <c r="C176" t="s">
        <v>2879</v>
      </c>
      <c r="D176" t="s">
        <v>2912</v>
      </c>
      <c r="E176" t="s">
        <v>2973</v>
      </c>
      <c r="F176" t="s">
        <v>2882</v>
      </c>
      <c r="G176" t="s">
        <v>2883</v>
      </c>
      <c r="H176">
        <v>0</v>
      </c>
      <c r="I176">
        <v>0</v>
      </c>
      <c r="J176">
        <v>0</v>
      </c>
      <c r="K176">
        <v>0</v>
      </c>
      <c r="L176">
        <v>0</v>
      </c>
    </row>
    <row r="177" spans="1:14" x14ac:dyDescent="0.35">
      <c r="A177" t="s">
        <v>2879</v>
      </c>
      <c r="B177" t="s">
        <v>2949</v>
      </c>
      <c r="C177" t="s">
        <v>2879</v>
      </c>
      <c r="D177" t="s">
        <v>2912</v>
      </c>
      <c r="E177" t="s">
        <v>2973</v>
      </c>
      <c r="F177" t="s">
        <v>2974</v>
      </c>
      <c r="G177" t="s">
        <v>2975</v>
      </c>
      <c r="H177">
        <v>114828.9544</v>
      </c>
      <c r="I177">
        <v>325.574801618523</v>
      </c>
      <c r="J177">
        <v>0</v>
      </c>
      <c r="K177">
        <v>325.574801618523</v>
      </c>
      <c r="L177">
        <v>114503.379598381</v>
      </c>
      <c r="N177" t="s">
        <v>2198</v>
      </c>
    </row>
    <row r="178" spans="1:14" x14ac:dyDescent="0.35">
      <c r="A178" t="s">
        <v>2879</v>
      </c>
      <c r="B178" t="s">
        <v>2949</v>
      </c>
      <c r="C178" t="s">
        <v>2879</v>
      </c>
      <c r="D178" t="s">
        <v>2976</v>
      </c>
      <c r="E178" t="s">
        <v>2899</v>
      </c>
      <c r="F178" t="s">
        <v>2170</v>
      </c>
      <c r="G178" t="s">
        <v>2171</v>
      </c>
      <c r="H178">
        <v>0</v>
      </c>
      <c r="I178">
        <v>0</v>
      </c>
      <c r="J178">
        <v>0</v>
      </c>
      <c r="K178">
        <v>0</v>
      </c>
      <c r="L178">
        <v>0</v>
      </c>
    </row>
    <row r="179" spans="1:14" x14ac:dyDescent="0.35">
      <c r="A179" t="s">
        <v>2879</v>
      </c>
      <c r="B179" t="s">
        <v>2949</v>
      </c>
      <c r="C179" t="s">
        <v>2879</v>
      </c>
      <c r="D179" t="s">
        <v>2976</v>
      </c>
      <c r="E179" t="s">
        <v>2899</v>
      </c>
      <c r="F179" t="s">
        <v>2172</v>
      </c>
      <c r="G179" t="s">
        <v>2173</v>
      </c>
      <c r="H179">
        <v>33017.725599999998</v>
      </c>
      <c r="I179">
        <v>361.77103480428502</v>
      </c>
      <c r="J179">
        <v>371.15885180835102</v>
      </c>
      <c r="K179">
        <v>732.92988661263598</v>
      </c>
      <c r="L179">
        <v>32284.795713387401</v>
      </c>
    </row>
    <row r="180" spans="1:14" x14ac:dyDescent="0.35">
      <c r="A180" t="s">
        <v>2879</v>
      </c>
      <c r="B180" t="s">
        <v>2949</v>
      </c>
      <c r="C180" t="s">
        <v>2879</v>
      </c>
      <c r="D180" t="s">
        <v>2976</v>
      </c>
      <c r="E180" t="s">
        <v>2899</v>
      </c>
      <c r="F180" t="s">
        <v>2882</v>
      </c>
      <c r="G180" t="s">
        <v>2883</v>
      </c>
      <c r="H180">
        <v>14575.392400000001</v>
      </c>
      <c r="I180">
        <v>159.700727075766</v>
      </c>
      <c r="J180">
        <v>163.84489854602899</v>
      </c>
      <c r="K180">
        <v>323.54562562179399</v>
      </c>
      <c r="L180">
        <v>14251.8467743782</v>
      </c>
    </row>
    <row r="181" spans="1:14" x14ac:dyDescent="0.35">
      <c r="A181" t="s">
        <v>2879</v>
      </c>
      <c r="B181" t="s">
        <v>2949</v>
      </c>
      <c r="C181" t="s">
        <v>2879</v>
      </c>
      <c r="D181" t="s">
        <v>2976</v>
      </c>
      <c r="E181" t="s">
        <v>2899</v>
      </c>
      <c r="F181" t="s">
        <v>2884</v>
      </c>
      <c r="G181" t="s">
        <v>2885</v>
      </c>
      <c r="H181">
        <v>20797.507799999999</v>
      </c>
      <c r="I181">
        <v>136.823864954702</v>
      </c>
      <c r="J181">
        <v>0</v>
      </c>
      <c r="K181">
        <v>136.823864954702</v>
      </c>
      <c r="L181">
        <v>20660.683935045301</v>
      </c>
    </row>
    <row r="182" spans="1:14" x14ac:dyDescent="0.35">
      <c r="A182" t="s">
        <v>2879</v>
      </c>
      <c r="B182" t="s">
        <v>2949</v>
      </c>
      <c r="C182" t="s">
        <v>2879</v>
      </c>
      <c r="D182" t="s">
        <v>2976</v>
      </c>
      <c r="E182" t="s">
        <v>2899</v>
      </c>
      <c r="F182" t="s">
        <v>2896</v>
      </c>
      <c r="G182" t="s">
        <v>2897</v>
      </c>
      <c r="H182">
        <v>7925.8795</v>
      </c>
      <c r="I182">
        <v>52.143241217493298</v>
      </c>
      <c r="J182">
        <v>0</v>
      </c>
      <c r="K182">
        <v>52.143241217493298</v>
      </c>
      <c r="L182">
        <v>7873.73625878251</v>
      </c>
    </row>
    <row r="183" spans="1:14" x14ac:dyDescent="0.35">
      <c r="A183" t="s">
        <v>2879</v>
      </c>
      <c r="B183" t="s">
        <v>2949</v>
      </c>
      <c r="C183" t="s">
        <v>2879</v>
      </c>
      <c r="D183" t="s">
        <v>2976</v>
      </c>
      <c r="E183" t="s">
        <v>2899</v>
      </c>
      <c r="F183" t="s">
        <v>2890</v>
      </c>
      <c r="G183" t="s">
        <v>2891</v>
      </c>
      <c r="H183">
        <v>1487.2849000000001</v>
      </c>
      <c r="I183">
        <v>16.2959925587516</v>
      </c>
      <c r="J183">
        <v>16.718867198574401</v>
      </c>
      <c r="K183">
        <v>33.014859757326001</v>
      </c>
      <c r="L183">
        <v>1454.2700402426699</v>
      </c>
    </row>
    <row r="184" spans="1:14" x14ac:dyDescent="0.35">
      <c r="A184" t="s">
        <v>2879</v>
      </c>
      <c r="B184" t="s">
        <v>2949</v>
      </c>
      <c r="C184" t="s">
        <v>2879</v>
      </c>
      <c r="D184" t="s">
        <v>2977</v>
      </c>
      <c r="E184" t="s">
        <v>2978</v>
      </c>
      <c r="F184" t="s">
        <v>2170</v>
      </c>
      <c r="G184" t="s">
        <v>2171</v>
      </c>
      <c r="H184">
        <v>0</v>
      </c>
      <c r="I184">
        <v>0</v>
      </c>
      <c r="J184">
        <v>0</v>
      </c>
      <c r="K184">
        <v>0</v>
      </c>
      <c r="L184">
        <v>0</v>
      </c>
    </row>
    <row r="185" spans="1:14" x14ac:dyDescent="0.35">
      <c r="A185" t="s">
        <v>2879</v>
      </c>
      <c r="B185" t="s">
        <v>2949</v>
      </c>
      <c r="C185" t="s">
        <v>2879</v>
      </c>
      <c r="D185" t="s">
        <v>2977</v>
      </c>
      <c r="E185" t="s">
        <v>2978</v>
      </c>
      <c r="F185" t="s">
        <v>2172</v>
      </c>
      <c r="G185" t="s">
        <v>2173</v>
      </c>
      <c r="H185">
        <v>62963.8321</v>
      </c>
      <c r="I185">
        <v>81.952737511759196</v>
      </c>
      <c r="J185">
        <v>1428.0215224837</v>
      </c>
      <c r="K185">
        <v>1509.97425999546</v>
      </c>
      <c r="L185">
        <v>61453.857840004501</v>
      </c>
    </row>
    <row r="186" spans="1:14" x14ac:dyDescent="0.35">
      <c r="A186" t="s">
        <v>2879</v>
      </c>
      <c r="B186" t="s">
        <v>2949</v>
      </c>
      <c r="C186" t="s">
        <v>2879</v>
      </c>
      <c r="D186" t="s">
        <v>2977</v>
      </c>
      <c r="E186" t="s">
        <v>2978</v>
      </c>
      <c r="F186" t="s">
        <v>2882</v>
      </c>
      <c r="G186" t="s">
        <v>2883</v>
      </c>
      <c r="H186">
        <v>44074.682399999998</v>
      </c>
      <c r="I186">
        <v>57.366916258231399</v>
      </c>
      <c r="J186">
        <v>999.61506573859197</v>
      </c>
      <c r="K186">
        <v>1056.98198199682</v>
      </c>
      <c r="L186">
        <v>43017.700418003202</v>
      </c>
    </row>
    <row r="187" spans="1:14" x14ac:dyDescent="0.35">
      <c r="A187" t="s">
        <v>2879</v>
      </c>
      <c r="B187" t="s">
        <v>2949</v>
      </c>
      <c r="C187" t="s">
        <v>2879</v>
      </c>
      <c r="D187" t="s">
        <v>2977</v>
      </c>
      <c r="E187" t="s">
        <v>2978</v>
      </c>
      <c r="F187" t="s">
        <v>2962</v>
      </c>
      <c r="G187" t="s">
        <v>2963</v>
      </c>
      <c r="H187">
        <v>0</v>
      </c>
      <c r="I187">
        <v>0</v>
      </c>
      <c r="J187">
        <v>0</v>
      </c>
      <c r="K187">
        <v>0</v>
      </c>
      <c r="L187">
        <v>0</v>
      </c>
    </row>
    <row r="188" spans="1:14" x14ac:dyDescent="0.35">
      <c r="A188" t="s">
        <v>2879</v>
      </c>
      <c r="B188" t="s">
        <v>2949</v>
      </c>
      <c r="C188" t="s">
        <v>2879</v>
      </c>
      <c r="D188" t="s">
        <v>2977</v>
      </c>
      <c r="E188" t="s">
        <v>2978</v>
      </c>
      <c r="F188" t="s">
        <v>2964</v>
      </c>
      <c r="G188" t="s">
        <v>2965</v>
      </c>
      <c r="H188">
        <v>0</v>
      </c>
      <c r="I188">
        <v>0</v>
      </c>
      <c r="J188">
        <v>0</v>
      </c>
      <c r="K188">
        <v>0</v>
      </c>
      <c r="L188">
        <v>0</v>
      </c>
    </row>
    <row r="189" spans="1:14" x14ac:dyDescent="0.35">
      <c r="A189" t="s">
        <v>2879</v>
      </c>
      <c r="B189" t="s">
        <v>2949</v>
      </c>
      <c r="C189" t="s">
        <v>2879</v>
      </c>
      <c r="D189" t="s">
        <v>18</v>
      </c>
      <c r="E189" t="s">
        <v>2979</v>
      </c>
      <c r="F189" t="s">
        <v>2170</v>
      </c>
      <c r="G189" t="s">
        <v>2171</v>
      </c>
      <c r="H189">
        <v>0</v>
      </c>
      <c r="I189">
        <v>0</v>
      </c>
      <c r="J189">
        <v>0</v>
      </c>
      <c r="K189">
        <v>0</v>
      </c>
      <c r="L189">
        <v>0</v>
      </c>
    </row>
    <row r="190" spans="1:14" x14ac:dyDescent="0.35">
      <c r="A190" t="s">
        <v>2879</v>
      </c>
      <c r="B190" t="s">
        <v>2949</v>
      </c>
      <c r="C190" t="s">
        <v>2879</v>
      </c>
      <c r="D190" t="s">
        <v>18</v>
      </c>
      <c r="E190" t="s">
        <v>2979</v>
      </c>
      <c r="F190" t="s">
        <v>2172</v>
      </c>
      <c r="G190" t="s">
        <v>2173</v>
      </c>
      <c r="H190">
        <v>9917.9459000000006</v>
      </c>
      <c r="I190">
        <v>62.521361098968903</v>
      </c>
      <c r="J190">
        <v>1.1759472196041501</v>
      </c>
      <c r="K190">
        <v>63.6973083185731</v>
      </c>
      <c r="L190">
        <v>9854.2485916814294</v>
      </c>
    </row>
    <row r="191" spans="1:14" x14ac:dyDescent="0.35">
      <c r="A191" t="s">
        <v>2879</v>
      </c>
      <c r="B191" t="s">
        <v>2949</v>
      </c>
      <c r="C191" t="s">
        <v>2879</v>
      </c>
      <c r="D191" t="s">
        <v>18</v>
      </c>
      <c r="E191" t="s">
        <v>2979</v>
      </c>
      <c r="F191" t="s">
        <v>2882</v>
      </c>
      <c r="G191" t="s">
        <v>2883</v>
      </c>
      <c r="H191">
        <v>11984.1847</v>
      </c>
      <c r="I191">
        <v>75.546644661254106</v>
      </c>
      <c r="J191">
        <v>1.42093622368834</v>
      </c>
      <c r="K191">
        <v>76.967580884942507</v>
      </c>
      <c r="L191">
        <v>11907.217119115099</v>
      </c>
    </row>
    <row r="192" spans="1:14" x14ac:dyDescent="0.35">
      <c r="A192" t="s">
        <v>2879</v>
      </c>
      <c r="B192" t="s">
        <v>2949</v>
      </c>
      <c r="C192" t="s">
        <v>2879</v>
      </c>
      <c r="D192" t="s">
        <v>2980</v>
      </c>
      <c r="E192" t="s">
        <v>2981</v>
      </c>
      <c r="F192" t="s">
        <v>2172</v>
      </c>
      <c r="G192" t="s">
        <v>2173</v>
      </c>
      <c r="H192">
        <v>7304.9098999999997</v>
      </c>
      <c r="I192">
        <v>30.882103056383102</v>
      </c>
      <c r="J192">
        <v>0</v>
      </c>
      <c r="K192">
        <v>30.882103056383102</v>
      </c>
      <c r="L192">
        <v>7274.0277969436202</v>
      </c>
    </row>
    <row r="193" spans="1:14" x14ac:dyDescent="0.35">
      <c r="A193" t="s">
        <v>2879</v>
      </c>
      <c r="B193" t="s">
        <v>2949</v>
      </c>
      <c r="C193" t="s">
        <v>2879</v>
      </c>
      <c r="D193" t="s">
        <v>2980</v>
      </c>
      <c r="E193" t="s">
        <v>2981</v>
      </c>
      <c r="F193" t="s">
        <v>2882</v>
      </c>
      <c r="G193" t="s">
        <v>2883</v>
      </c>
      <c r="H193">
        <v>960.07389999999998</v>
      </c>
      <c r="I193">
        <v>4.0587906874103501</v>
      </c>
      <c r="J193">
        <v>0</v>
      </c>
      <c r="K193">
        <v>4.0587906874103501</v>
      </c>
      <c r="L193">
        <v>956.01510931258997</v>
      </c>
    </row>
    <row r="194" spans="1:14" x14ac:dyDescent="0.35">
      <c r="A194" t="s">
        <v>2879</v>
      </c>
      <c r="B194" t="s">
        <v>2949</v>
      </c>
      <c r="C194" t="s">
        <v>2879</v>
      </c>
      <c r="D194" t="s">
        <v>2980</v>
      </c>
      <c r="E194" t="s">
        <v>2981</v>
      </c>
      <c r="F194" t="s">
        <v>2884</v>
      </c>
      <c r="G194" t="s">
        <v>2885</v>
      </c>
      <c r="H194">
        <v>0</v>
      </c>
      <c r="I194">
        <v>0</v>
      </c>
      <c r="J194">
        <v>0</v>
      </c>
      <c r="K194">
        <v>0</v>
      </c>
      <c r="L194">
        <v>0</v>
      </c>
    </row>
    <row r="195" spans="1:14" x14ac:dyDescent="0.35">
      <c r="A195" t="s">
        <v>2879</v>
      </c>
      <c r="B195" t="s">
        <v>2949</v>
      </c>
      <c r="C195" t="s">
        <v>2879</v>
      </c>
      <c r="D195" t="s">
        <v>2982</v>
      </c>
      <c r="E195" t="s">
        <v>2983</v>
      </c>
      <c r="F195" t="s">
        <v>2170</v>
      </c>
      <c r="G195" t="s">
        <v>2171</v>
      </c>
      <c r="H195">
        <v>0</v>
      </c>
      <c r="I195">
        <v>0</v>
      </c>
      <c r="J195">
        <v>0</v>
      </c>
      <c r="K195">
        <v>0</v>
      </c>
      <c r="L195">
        <v>0</v>
      </c>
    </row>
    <row r="196" spans="1:14" x14ac:dyDescent="0.35">
      <c r="A196" t="s">
        <v>2879</v>
      </c>
      <c r="B196" t="s">
        <v>2949</v>
      </c>
      <c r="C196" t="s">
        <v>2879</v>
      </c>
      <c r="D196" t="s">
        <v>2982</v>
      </c>
      <c r="E196" t="s">
        <v>2983</v>
      </c>
      <c r="F196" t="s">
        <v>2172</v>
      </c>
      <c r="G196" t="s">
        <v>2173</v>
      </c>
      <c r="H196">
        <v>37539.270700000001</v>
      </c>
      <c r="I196">
        <v>126.257697046367</v>
      </c>
      <c r="J196">
        <v>0</v>
      </c>
      <c r="K196">
        <v>126.257697046367</v>
      </c>
      <c r="L196">
        <v>37413.013002953601</v>
      </c>
    </row>
    <row r="197" spans="1:14" x14ac:dyDescent="0.35">
      <c r="A197" t="s">
        <v>2879</v>
      </c>
      <c r="B197" t="s">
        <v>2949</v>
      </c>
      <c r="C197" t="s">
        <v>2879</v>
      </c>
      <c r="D197" t="s">
        <v>2982</v>
      </c>
      <c r="E197" t="s">
        <v>2983</v>
      </c>
      <c r="F197" t="s">
        <v>2882</v>
      </c>
      <c r="G197" t="s">
        <v>2883</v>
      </c>
      <c r="H197">
        <v>29909.3377</v>
      </c>
      <c r="I197">
        <v>100.595563500358</v>
      </c>
      <c r="J197">
        <v>0</v>
      </c>
      <c r="K197">
        <v>100.595563500358</v>
      </c>
      <c r="L197">
        <v>29808.742136499601</v>
      </c>
    </row>
    <row r="198" spans="1:14" x14ac:dyDescent="0.35">
      <c r="A198" t="s">
        <v>2879</v>
      </c>
      <c r="B198" t="s">
        <v>2949</v>
      </c>
      <c r="C198" t="s">
        <v>2879</v>
      </c>
      <c r="D198" t="s">
        <v>2982</v>
      </c>
      <c r="E198" t="s">
        <v>2983</v>
      </c>
      <c r="F198" t="s">
        <v>2890</v>
      </c>
      <c r="G198" t="s">
        <v>2891</v>
      </c>
      <c r="H198">
        <v>9766.3143</v>
      </c>
      <c r="I198">
        <v>32.847530938892298</v>
      </c>
      <c r="J198">
        <v>0</v>
      </c>
      <c r="K198">
        <v>32.847530938892298</v>
      </c>
      <c r="L198">
        <v>9733.4667690611095</v>
      </c>
    </row>
    <row r="199" spans="1:14" x14ac:dyDescent="0.35">
      <c r="A199" t="s">
        <v>2879</v>
      </c>
      <c r="B199" t="s">
        <v>2949</v>
      </c>
      <c r="C199" t="s">
        <v>2879</v>
      </c>
      <c r="D199" t="s">
        <v>2984</v>
      </c>
      <c r="E199" t="s">
        <v>2985</v>
      </c>
      <c r="F199" t="s">
        <v>2170</v>
      </c>
      <c r="G199" t="s">
        <v>2171</v>
      </c>
      <c r="H199">
        <v>0</v>
      </c>
      <c r="I199">
        <v>0</v>
      </c>
      <c r="J199">
        <v>0</v>
      </c>
      <c r="K199">
        <v>0</v>
      </c>
      <c r="L199">
        <v>0</v>
      </c>
    </row>
    <row r="200" spans="1:14" x14ac:dyDescent="0.35">
      <c r="A200" t="s">
        <v>2879</v>
      </c>
      <c r="B200" t="s">
        <v>2949</v>
      </c>
      <c r="C200" t="s">
        <v>2879</v>
      </c>
      <c r="D200" t="s">
        <v>2984</v>
      </c>
      <c r="E200" t="s">
        <v>2985</v>
      </c>
      <c r="F200" t="s">
        <v>2172</v>
      </c>
      <c r="G200" t="s">
        <v>2173</v>
      </c>
      <c r="H200">
        <v>394581.21769999998</v>
      </c>
      <c r="I200">
        <v>3520.8813186523598</v>
      </c>
      <c r="J200">
        <v>15825.966213459</v>
      </c>
      <c r="K200">
        <v>19346.8475321113</v>
      </c>
      <c r="L200">
        <v>375234.37016788899</v>
      </c>
    </row>
    <row r="201" spans="1:14" x14ac:dyDescent="0.35">
      <c r="A201" t="s">
        <v>2879</v>
      </c>
      <c r="B201" t="s">
        <v>2949</v>
      </c>
      <c r="C201" t="s">
        <v>2879</v>
      </c>
      <c r="D201" t="s">
        <v>2984</v>
      </c>
      <c r="E201" t="s">
        <v>2985</v>
      </c>
      <c r="F201" t="s">
        <v>2882</v>
      </c>
      <c r="G201" t="s">
        <v>2883</v>
      </c>
      <c r="H201">
        <v>203036.93729999999</v>
      </c>
      <c r="I201">
        <v>1811.7156299861599</v>
      </c>
      <c r="J201">
        <v>8143.4583428478199</v>
      </c>
      <c r="K201">
        <v>9955.1739728339908</v>
      </c>
      <c r="L201">
        <v>193081.763327166</v>
      </c>
    </row>
    <row r="202" spans="1:14" x14ac:dyDescent="0.35">
      <c r="A202" t="s">
        <v>2879</v>
      </c>
      <c r="B202" t="s">
        <v>2949</v>
      </c>
      <c r="C202" t="s">
        <v>2879</v>
      </c>
      <c r="D202" t="s">
        <v>2984</v>
      </c>
      <c r="E202" t="s">
        <v>2985</v>
      </c>
      <c r="F202" t="s">
        <v>2884</v>
      </c>
      <c r="G202" t="s">
        <v>2885</v>
      </c>
      <c r="H202">
        <v>278566.96980000002</v>
      </c>
      <c r="I202">
        <v>1074.2258092391601</v>
      </c>
      <c r="J202">
        <v>0</v>
      </c>
      <c r="K202">
        <v>1074.2258092391601</v>
      </c>
      <c r="L202">
        <v>277492.743990761</v>
      </c>
    </row>
    <row r="203" spans="1:14" x14ac:dyDescent="0.35">
      <c r="A203" t="s">
        <v>2879</v>
      </c>
      <c r="B203" t="s">
        <v>2949</v>
      </c>
      <c r="C203" t="s">
        <v>2879</v>
      </c>
      <c r="D203" t="s">
        <v>2984</v>
      </c>
      <c r="E203" t="s">
        <v>2985</v>
      </c>
      <c r="F203" t="s">
        <v>2896</v>
      </c>
      <c r="G203" t="s">
        <v>2897</v>
      </c>
      <c r="H203">
        <v>44629.5674</v>
      </c>
      <c r="I203">
        <v>172.10307859289301</v>
      </c>
      <c r="J203">
        <v>0</v>
      </c>
      <c r="K203">
        <v>172.10307859289301</v>
      </c>
      <c r="L203">
        <v>44457.464321407097</v>
      </c>
    </row>
    <row r="204" spans="1:14" x14ac:dyDescent="0.35">
      <c r="A204" t="s">
        <v>2879</v>
      </c>
      <c r="B204" t="s">
        <v>2949</v>
      </c>
      <c r="C204" t="s">
        <v>2879</v>
      </c>
      <c r="D204" t="s">
        <v>2984</v>
      </c>
      <c r="E204" t="s">
        <v>2985</v>
      </c>
      <c r="F204" t="s">
        <v>2890</v>
      </c>
      <c r="G204" t="s">
        <v>2891</v>
      </c>
      <c r="H204">
        <v>164728.08110000001</v>
      </c>
      <c r="I204">
        <v>1469.88249225293</v>
      </c>
      <c r="J204">
        <v>6606.9567687255903</v>
      </c>
      <c r="K204">
        <v>8076.8392609785196</v>
      </c>
      <c r="L204">
        <v>156651.241839022</v>
      </c>
    </row>
    <row r="205" spans="1:14" x14ac:dyDescent="0.35">
      <c r="A205" t="s">
        <v>2879</v>
      </c>
      <c r="B205" t="s">
        <v>2949</v>
      </c>
      <c r="C205" t="s">
        <v>2879</v>
      </c>
      <c r="D205" t="s">
        <v>2986</v>
      </c>
      <c r="E205" t="s">
        <v>2913</v>
      </c>
      <c r="F205" t="s">
        <v>2170</v>
      </c>
      <c r="G205" t="s">
        <v>2171</v>
      </c>
      <c r="H205">
        <v>0</v>
      </c>
      <c r="I205">
        <v>0</v>
      </c>
      <c r="J205">
        <v>0</v>
      </c>
      <c r="K205">
        <v>0</v>
      </c>
      <c r="L205">
        <v>0</v>
      </c>
    </row>
    <row r="206" spans="1:14" x14ac:dyDescent="0.35">
      <c r="A206" t="s">
        <v>2879</v>
      </c>
      <c r="B206" t="s">
        <v>2949</v>
      </c>
      <c r="C206" t="s">
        <v>2879</v>
      </c>
      <c r="D206" t="s">
        <v>2986</v>
      </c>
      <c r="E206" t="s">
        <v>2913</v>
      </c>
      <c r="F206" t="s">
        <v>2172</v>
      </c>
      <c r="G206" t="s">
        <v>2173</v>
      </c>
      <c r="H206">
        <v>48224.2546</v>
      </c>
      <c r="I206">
        <v>278.65411284532303</v>
      </c>
      <c r="J206">
        <v>1352.48622044068</v>
      </c>
      <c r="K206">
        <v>1631.140333286</v>
      </c>
      <c r="L206">
        <v>46593.114266714001</v>
      </c>
    </row>
    <row r="207" spans="1:14" x14ac:dyDescent="0.35">
      <c r="A207" t="s">
        <v>2879</v>
      </c>
      <c r="B207" t="s">
        <v>2949</v>
      </c>
      <c r="C207" t="s">
        <v>2879</v>
      </c>
      <c r="D207" t="s">
        <v>2986</v>
      </c>
      <c r="E207" t="s">
        <v>2913</v>
      </c>
      <c r="F207" t="s">
        <v>19</v>
      </c>
      <c r="G207" t="s">
        <v>2174</v>
      </c>
      <c r="H207">
        <v>77158.8073</v>
      </c>
      <c r="I207">
        <v>445.84658055251703</v>
      </c>
      <c r="J207">
        <v>0</v>
      </c>
      <c r="K207">
        <v>445.84658055251703</v>
      </c>
      <c r="L207">
        <v>76712.960719447496</v>
      </c>
      <c r="N207" t="s">
        <v>2198</v>
      </c>
    </row>
    <row r="208" spans="1:14" x14ac:dyDescent="0.35">
      <c r="A208" t="s">
        <v>2879</v>
      </c>
      <c r="B208" t="s">
        <v>2949</v>
      </c>
      <c r="C208" t="s">
        <v>2879</v>
      </c>
      <c r="D208" t="s">
        <v>2986</v>
      </c>
      <c r="E208" t="s">
        <v>2913</v>
      </c>
      <c r="F208" t="s">
        <v>2882</v>
      </c>
      <c r="G208" t="s">
        <v>2883</v>
      </c>
      <c r="H208">
        <v>347214.63299999997</v>
      </c>
      <c r="I208">
        <v>2006.30961248633</v>
      </c>
      <c r="J208">
        <v>9737.90078717287</v>
      </c>
      <c r="K208">
        <v>11744.2103996592</v>
      </c>
      <c r="L208">
        <v>335470.42260034097</v>
      </c>
    </row>
    <row r="209" spans="1:14" x14ac:dyDescent="0.35">
      <c r="A209" t="s">
        <v>2879</v>
      </c>
      <c r="B209" t="s">
        <v>2949</v>
      </c>
      <c r="C209" t="s">
        <v>2879</v>
      </c>
      <c r="D209" t="s">
        <v>2986</v>
      </c>
      <c r="E209" t="s">
        <v>2913</v>
      </c>
      <c r="F209" t="s">
        <v>2954</v>
      </c>
      <c r="G209" t="s">
        <v>2955</v>
      </c>
      <c r="H209">
        <v>0</v>
      </c>
      <c r="I209">
        <v>0</v>
      </c>
      <c r="J209">
        <v>0</v>
      </c>
      <c r="K209">
        <v>0</v>
      </c>
      <c r="L209">
        <v>0</v>
      </c>
    </row>
    <row r="210" spans="1:14" x14ac:dyDescent="0.35">
      <c r="A210" t="s">
        <v>2879</v>
      </c>
      <c r="B210" t="s">
        <v>2949</v>
      </c>
      <c r="C210" t="s">
        <v>2879</v>
      </c>
      <c r="D210" t="s">
        <v>2986</v>
      </c>
      <c r="E210" t="s">
        <v>2913</v>
      </c>
      <c r="F210" t="s">
        <v>2987</v>
      </c>
      <c r="G210" t="s">
        <v>2988</v>
      </c>
      <c r="H210">
        <v>0</v>
      </c>
      <c r="I210">
        <v>0</v>
      </c>
      <c r="J210">
        <v>0</v>
      </c>
      <c r="K210">
        <v>0</v>
      </c>
      <c r="L210">
        <v>0</v>
      </c>
    </row>
    <row r="211" spans="1:14" x14ac:dyDescent="0.35">
      <c r="A211" t="s">
        <v>2879</v>
      </c>
      <c r="B211" t="s">
        <v>2949</v>
      </c>
      <c r="C211" t="s">
        <v>2879</v>
      </c>
      <c r="D211" t="s">
        <v>2986</v>
      </c>
      <c r="E211" t="s">
        <v>2913</v>
      </c>
      <c r="F211" t="s">
        <v>2884</v>
      </c>
      <c r="G211" t="s">
        <v>2885</v>
      </c>
      <c r="H211">
        <v>0</v>
      </c>
      <c r="I211">
        <v>0</v>
      </c>
      <c r="J211">
        <v>0</v>
      </c>
      <c r="K211">
        <v>0</v>
      </c>
      <c r="L211">
        <v>0</v>
      </c>
    </row>
    <row r="212" spans="1:14" x14ac:dyDescent="0.35">
      <c r="A212" t="s">
        <v>2879</v>
      </c>
      <c r="B212" t="s">
        <v>2949</v>
      </c>
      <c r="C212" t="s">
        <v>2879</v>
      </c>
      <c r="D212" t="s">
        <v>2986</v>
      </c>
      <c r="E212" t="s">
        <v>2913</v>
      </c>
      <c r="F212" t="s">
        <v>2989</v>
      </c>
      <c r="G212" t="s">
        <v>2990</v>
      </c>
      <c r="H212">
        <v>97619.169899999994</v>
      </c>
      <c r="I212">
        <v>727.22478680715199</v>
      </c>
      <c r="J212">
        <v>0</v>
      </c>
      <c r="K212">
        <v>727.22478680715199</v>
      </c>
      <c r="L212">
        <v>96891.945113192894</v>
      </c>
      <c r="N212" t="s">
        <v>2198</v>
      </c>
    </row>
    <row r="213" spans="1:14" x14ac:dyDescent="0.35">
      <c r="A213" t="s">
        <v>2879</v>
      </c>
      <c r="B213" t="s">
        <v>2949</v>
      </c>
      <c r="C213" t="s">
        <v>2879</v>
      </c>
      <c r="D213" t="s">
        <v>2986</v>
      </c>
      <c r="E213" t="s">
        <v>2913</v>
      </c>
      <c r="F213" t="s">
        <v>2896</v>
      </c>
      <c r="G213" t="s">
        <v>2897</v>
      </c>
      <c r="H213">
        <v>0</v>
      </c>
      <c r="I213">
        <v>0</v>
      </c>
      <c r="J213">
        <v>0</v>
      </c>
      <c r="K213">
        <v>0</v>
      </c>
      <c r="L213">
        <v>0</v>
      </c>
    </row>
    <row r="214" spans="1:14" x14ac:dyDescent="0.35">
      <c r="A214" t="s">
        <v>2879</v>
      </c>
      <c r="B214" t="s">
        <v>2949</v>
      </c>
      <c r="C214" t="s">
        <v>2879</v>
      </c>
      <c r="D214" t="s">
        <v>2986</v>
      </c>
      <c r="E214" t="s">
        <v>2913</v>
      </c>
      <c r="F214" t="s">
        <v>2890</v>
      </c>
      <c r="G214" t="s">
        <v>2891</v>
      </c>
      <c r="H214">
        <v>16074.7515</v>
      </c>
      <c r="I214">
        <v>92.884704281774304</v>
      </c>
      <c r="J214">
        <v>450.82874014689202</v>
      </c>
      <c r="K214">
        <v>543.71344442866598</v>
      </c>
      <c r="L214">
        <v>15531.0380555713</v>
      </c>
    </row>
    <row r="215" spans="1:14" x14ac:dyDescent="0.35">
      <c r="A215" t="s">
        <v>2879</v>
      </c>
      <c r="B215" t="s">
        <v>2949</v>
      </c>
      <c r="C215" t="s">
        <v>2879</v>
      </c>
      <c r="D215" t="s">
        <v>2991</v>
      </c>
      <c r="E215" t="s">
        <v>2992</v>
      </c>
      <c r="F215" t="s">
        <v>2172</v>
      </c>
      <c r="G215" t="s">
        <v>2173</v>
      </c>
      <c r="H215">
        <v>349537.42660000001</v>
      </c>
      <c r="I215">
        <v>2598.2654892170099</v>
      </c>
      <c r="J215">
        <v>21707.6571982446</v>
      </c>
      <c r="K215">
        <v>24305.9226874616</v>
      </c>
      <c r="L215">
        <v>325231.503912538</v>
      </c>
    </row>
    <row r="216" spans="1:14" x14ac:dyDescent="0.35">
      <c r="A216" t="s">
        <v>2879</v>
      </c>
      <c r="B216" t="s">
        <v>2949</v>
      </c>
      <c r="C216" t="s">
        <v>2879</v>
      </c>
      <c r="D216" t="s">
        <v>2991</v>
      </c>
      <c r="E216" t="s">
        <v>2992</v>
      </c>
      <c r="F216" t="s">
        <v>2882</v>
      </c>
      <c r="G216" t="s">
        <v>2883</v>
      </c>
      <c r="H216">
        <v>2877587.1861999999</v>
      </c>
      <c r="I216">
        <v>21390.371701926</v>
      </c>
      <c r="J216">
        <v>178709.54995764201</v>
      </c>
      <c r="K216">
        <v>200099.921659568</v>
      </c>
      <c r="L216">
        <v>2677487.2645404302</v>
      </c>
    </row>
    <row r="217" spans="1:14" x14ac:dyDescent="0.35">
      <c r="A217" t="s">
        <v>2879</v>
      </c>
      <c r="B217" t="s">
        <v>2949</v>
      </c>
      <c r="C217" t="s">
        <v>2915</v>
      </c>
      <c r="D217" t="s">
        <v>2993</v>
      </c>
      <c r="E217" t="s">
        <v>2994</v>
      </c>
      <c r="F217" t="s">
        <v>2172</v>
      </c>
      <c r="G217" t="s">
        <v>2173</v>
      </c>
      <c r="H217">
        <v>81336495.539199993</v>
      </c>
      <c r="I217">
        <v>561988.44226738403</v>
      </c>
      <c r="J217">
        <v>4288277.4318836797</v>
      </c>
      <c r="K217">
        <v>4850265.8741510604</v>
      </c>
      <c r="L217">
        <v>76486229.665048897</v>
      </c>
    </row>
    <row r="218" spans="1:14" x14ac:dyDescent="0.35">
      <c r="A218" t="s">
        <v>2879</v>
      </c>
      <c r="B218" t="s">
        <v>2949</v>
      </c>
      <c r="C218" t="s">
        <v>2915</v>
      </c>
      <c r="D218" t="s">
        <v>2993</v>
      </c>
      <c r="E218" t="s">
        <v>2994</v>
      </c>
      <c r="F218" t="s">
        <v>2918</v>
      </c>
      <c r="G218" t="s">
        <v>2919</v>
      </c>
      <c r="H218">
        <v>0</v>
      </c>
      <c r="I218">
        <v>0</v>
      </c>
      <c r="J218">
        <v>0</v>
      </c>
      <c r="K218">
        <v>0</v>
      </c>
      <c r="L218">
        <v>0</v>
      </c>
    </row>
    <row r="219" spans="1:14" x14ac:dyDescent="0.35">
      <c r="A219" t="s">
        <v>2879</v>
      </c>
      <c r="B219" t="s">
        <v>2949</v>
      </c>
      <c r="C219" t="s">
        <v>2915</v>
      </c>
      <c r="D219" t="s">
        <v>2993</v>
      </c>
      <c r="E219" t="s">
        <v>2994</v>
      </c>
      <c r="F219" t="s">
        <v>2920</v>
      </c>
      <c r="G219" t="s">
        <v>2921</v>
      </c>
      <c r="H219">
        <v>0</v>
      </c>
      <c r="I219">
        <v>0</v>
      </c>
      <c r="J219">
        <v>0</v>
      </c>
      <c r="K219">
        <v>0</v>
      </c>
      <c r="L219">
        <v>0</v>
      </c>
    </row>
    <row r="220" spans="1:14" x14ac:dyDescent="0.35">
      <c r="A220" t="s">
        <v>2879</v>
      </c>
      <c r="B220" t="s">
        <v>2949</v>
      </c>
      <c r="C220" t="s">
        <v>2915</v>
      </c>
      <c r="D220" t="s">
        <v>2993</v>
      </c>
      <c r="E220" t="s">
        <v>2994</v>
      </c>
      <c r="F220" t="s">
        <v>2995</v>
      </c>
      <c r="G220" t="s">
        <v>2996</v>
      </c>
      <c r="H220">
        <v>815539.72790000006</v>
      </c>
      <c r="I220">
        <v>5634.9108516114702</v>
      </c>
      <c r="J220">
        <v>42997.434143218699</v>
      </c>
      <c r="K220">
        <v>48632.3449948302</v>
      </c>
      <c r="L220">
        <v>766907.38290516997</v>
      </c>
    </row>
    <row r="221" spans="1:14" x14ac:dyDescent="0.35">
      <c r="A221" t="s">
        <v>2879</v>
      </c>
      <c r="B221" t="s">
        <v>2949</v>
      </c>
      <c r="C221" t="s">
        <v>2915</v>
      </c>
      <c r="D221" t="s">
        <v>2993</v>
      </c>
      <c r="E221" t="s">
        <v>2994</v>
      </c>
      <c r="F221" t="s">
        <v>2959</v>
      </c>
      <c r="G221" t="s">
        <v>2960</v>
      </c>
      <c r="H221">
        <v>0</v>
      </c>
      <c r="I221">
        <v>0</v>
      </c>
      <c r="J221">
        <v>0</v>
      </c>
      <c r="K221">
        <v>0</v>
      </c>
      <c r="L221">
        <v>0</v>
      </c>
    </row>
    <row r="222" spans="1:14" x14ac:dyDescent="0.35">
      <c r="A222" t="s">
        <v>2879</v>
      </c>
      <c r="B222" t="s">
        <v>2949</v>
      </c>
      <c r="C222" t="s">
        <v>2915</v>
      </c>
      <c r="D222" t="s">
        <v>2993</v>
      </c>
      <c r="E222" t="s">
        <v>2994</v>
      </c>
      <c r="F222" t="s">
        <v>2867</v>
      </c>
      <c r="G222" t="s">
        <v>2868</v>
      </c>
      <c r="H222">
        <v>0</v>
      </c>
      <c r="I222">
        <v>0</v>
      </c>
      <c r="J222">
        <v>0</v>
      </c>
      <c r="K222">
        <v>0</v>
      </c>
      <c r="L222">
        <v>0</v>
      </c>
    </row>
    <row r="223" spans="1:14" x14ac:dyDescent="0.35">
      <c r="A223" t="s">
        <v>2879</v>
      </c>
      <c r="B223" t="s">
        <v>2949</v>
      </c>
      <c r="C223" t="s">
        <v>2915</v>
      </c>
      <c r="D223" t="s">
        <v>2993</v>
      </c>
      <c r="E223" t="s">
        <v>2994</v>
      </c>
      <c r="F223" t="s">
        <v>2922</v>
      </c>
      <c r="G223" t="s">
        <v>2923</v>
      </c>
      <c r="H223">
        <v>0</v>
      </c>
      <c r="I223">
        <v>0</v>
      </c>
      <c r="J223">
        <v>0</v>
      </c>
      <c r="K223">
        <v>0</v>
      </c>
      <c r="L223">
        <v>0</v>
      </c>
    </row>
    <row r="224" spans="1:14" x14ac:dyDescent="0.35">
      <c r="A224" t="s">
        <v>2879</v>
      </c>
      <c r="B224" t="s">
        <v>2949</v>
      </c>
      <c r="C224" t="s">
        <v>2915</v>
      </c>
      <c r="D224" t="s">
        <v>2993</v>
      </c>
      <c r="E224" t="s">
        <v>2994</v>
      </c>
      <c r="F224" t="s">
        <v>2997</v>
      </c>
      <c r="G224" t="s">
        <v>2998</v>
      </c>
      <c r="H224">
        <v>59439253.842500001</v>
      </c>
      <c r="I224">
        <v>410691.08590161602</v>
      </c>
      <c r="J224">
        <v>3133796.3251382601</v>
      </c>
      <c r="K224">
        <v>3544487.4110398702</v>
      </c>
      <c r="L224">
        <v>55894766.431460097</v>
      </c>
    </row>
    <row r="225" spans="1:14" x14ac:dyDescent="0.35">
      <c r="A225" t="s">
        <v>2879</v>
      </c>
      <c r="B225" t="s">
        <v>2949</v>
      </c>
      <c r="C225" t="s">
        <v>2915</v>
      </c>
      <c r="D225" t="s">
        <v>2993</v>
      </c>
      <c r="E225" t="s">
        <v>2994</v>
      </c>
      <c r="F225" t="s">
        <v>2884</v>
      </c>
      <c r="G225" t="s">
        <v>2885</v>
      </c>
      <c r="H225">
        <v>0</v>
      </c>
      <c r="I225">
        <v>0</v>
      </c>
      <c r="J225">
        <v>0</v>
      </c>
      <c r="K225">
        <v>0</v>
      </c>
      <c r="L225">
        <v>0</v>
      </c>
    </row>
    <row r="226" spans="1:14" x14ac:dyDescent="0.35">
      <c r="A226" t="s">
        <v>2879</v>
      </c>
      <c r="B226" t="s">
        <v>2949</v>
      </c>
      <c r="C226" t="s">
        <v>2915</v>
      </c>
      <c r="D226" t="s">
        <v>2993</v>
      </c>
      <c r="E226" t="s">
        <v>2994</v>
      </c>
      <c r="F226" t="s">
        <v>2999</v>
      </c>
      <c r="G226" t="s">
        <v>3000</v>
      </c>
      <c r="H226">
        <v>24351968.943500001</v>
      </c>
      <c r="I226">
        <v>165992.502259892</v>
      </c>
      <c r="J226">
        <v>1284722.4521137199</v>
      </c>
      <c r="K226">
        <v>1450714.95437362</v>
      </c>
      <c r="L226">
        <v>22901253.989126399</v>
      </c>
    </row>
    <row r="227" spans="1:14" x14ac:dyDescent="0.35">
      <c r="A227" t="s">
        <v>2879</v>
      </c>
      <c r="B227" t="s">
        <v>2949</v>
      </c>
      <c r="C227" t="s">
        <v>2915</v>
      </c>
      <c r="D227" t="s">
        <v>2993</v>
      </c>
      <c r="E227" t="s">
        <v>2994</v>
      </c>
      <c r="F227" t="s">
        <v>2924</v>
      </c>
      <c r="G227" t="s">
        <v>2925</v>
      </c>
      <c r="H227">
        <v>0</v>
      </c>
      <c r="I227">
        <v>0</v>
      </c>
      <c r="J227">
        <v>0</v>
      </c>
      <c r="K227">
        <v>0</v>
      </c>
      <c r="L227">
        <v>0</v>
      </c>
    </row>
    <row r="228" spans="1:14" x14ac:dyDescent="0.35">
      <c r="A228" t="s">
        <v>2879</v>
      </c>
      <c r="B228" t="s">
        <v>2949</v>
      </c>
      <c r="C228" t="s">
        <v>2915</v>
      </c>
      <c r="D228" t="s">
        <v>2993</v>
      </c>
      <c r="E228" t="s">
        <v>2994</v>
      </c>
      <c r="F228" t="s">
        <v>2877</v>
      </c>
      <c r="G228" t="s">
        <v>2878</v>
      </c>
      <c r="H228">
        <v>6034993.9872000003</v>
      </c>
      <c r="I228">
        <v>41698.340301924902</v>
      </c>
      <c r="J228">
        <v>318181.01265981799</v>
      </c>
      <c r="K228">
        <v>359879.35296174302</v>
      </c>
      <c r="L228">
        <v>5675114.6342382599</v>
      </c>
    </row>
    <row r="229" spans="1:14" x14ac:dyDescent="0.35">
      <c r="A229" t="s">
        <v>2879</v>
      </c>
      <c r="B229" t="s">
        <v>2949</v>
      </c>
      <c r="C229" t="s">
        <v>2915</v>
      </c>
      <c r="D229" t="s">
        <v>2993</v>
      </c>
      <c r="E229" t="s">
        <v>2994</v>
      </c>
      <c r="F229" t="s">
        <v>3001</v>
      </c>
      <c r="G229" t="s">
        <v>3002</v>
      </c>
      <c r="H229">
        <v>1087386.304</v>
      </c>
      <c r="I229">
        <v>7513.2144688152903</v>
      </c>
      <c r="J229">
        <v>57329.912190958297</v>
      </c>
      <c r="K229">
        <v>64843.126659773603</v>
      </c>
      <c r="L229">
        <v>1022543.17734023</v>
      </c>
    </row>
    <row r="230" spans="1:14" x14ac:dyDescent="0.35">
      <c r="A230" t="s">
        <v>2879</v>
      </c>
      <c r="B230" t="s">
        <v>2949</v>
      </c>
      <c r="C230" t="s">
        <v>2915</v>
      </c>
      <c r="D230" t="s">
        <v>3003</v>
      </c>
      <c r="E230" t="s">
        <v>3004</v>
      </c>
      <c r="F230" t="s">
        <v>2170</v>
      </c>
      <c r="G230" t="s">
        <v>2171</v>
      </c>
      <c r="H230">
        <v>0</v>
      </c>
      <c r="I230">
        <v>0</v>
      </c>
      <c r="J230">
        <v>0</v>
      </c>
      <c r="K230">
        <v>0</v>
      </c>
      <c r="L230">
        <v>0</v>
      </c>
    </row>
    <row r="231" spans="1:14" x14ac:dyDescent="0.35">
      <c r="A231" t="s">
        <v>2879</v>
      </c>
      <c r="B231" t="s">
        <v>2949</v>
      </c>
      <c r="C231" t="s">
        <v>2915</v>
      </c>
      <c r="D231" t="s">
        <v>3003</v>
      </c>
      <c r="E231" t="s">
        <v>3004</v>
      </c>
      <c r="F231" t="s">
        <v>2172</v>
      </c>
      <c r="G231" t="s">
        <v>2173</v>
      </c>
      <c r="H231">
        <v>3936582.8623000002</v>
      </c>
      <c r="I231">
        <v>34677.4128429048</v>
      </c>
      <c r="J231">
        <v>203126.12593525901</v>
      </c>
      <c r="K231">
        <v>237803.53877816399</v>
      </c>
      <c r="L231">
        <v>3698779.3235218399</v>
      </c>
    </row>
    <row r="232" spans="1:14" x14ac:dyDescent="0.35">
      <c r="A232" t="s">
        <v>2879</v>
      </c>
      <c r="B232" t="s">
        <v>2949</v>
      </c>
      <c r="C232" t="s">
        <v>2915</v>
      </c>
      <c r="D232" t="s">
        <v>3003</v>
      </c>
      <c r="E232" t="s">
        <v>3004</v>
      </c>
      <c r="F232" t="s">
        <v>19</v>
      </c>
      <c r="G232" t="s">
        <v>2174</v>
      </c>
      <c r="H232">
        <v>0</v>
      </c>
      <c r="I232">
        <v>0</v>
      </c>
      <c r="J232">
        <v>0</v>
      </c>
      <c r="K232">
        <v>0</v>
      </c>
      <c r="L232">
        <v>0</v>
      </c>
      <c r="N232" t="s">
        <v>2198</v>
      </c>
    </row>
    <row r="233" spans="1:14" x14ac:dyDescent="0.35">
      <c r="A233" t="s">
        <v>2879</v>
      </c>
      <c r="B233" t="s">
        <v>2949</v>
      </c>
      <c r="C233" t="s">
        <v>2915</v>
      </c>
      <c r="D233" t="s">
        <v>3003</v>
      </c>
      <c r="E233" t="s">
        <v>3004</v>
      </c>
      <c r="F233" t="s">
        <v>3005</v>
      </c>
      <c r="G233" t="s">
        <v>3006</v>
      </c>
      <c r="H233">
        <v>104540.6539</v>
      </c>
      <c r="I233">
        <v>920.90006487425205</v>
      </c>
      <c r="J233">
        <v>0</v>
      </c>
      <c r="K233">
        <v>920.90006487425205</v>
      </c>
      <c r="L233">
        <v>103619.753835126</v>
      </c>
      <c r="N233" t="s">
        <v>2198</v>
      </c>
    </row>
    <row r="234" spans="1:14" x14ac:dyDescent="0.35">
      <c r="A234" t="s">
        <v>2879</v>
      </c>
      <c r="B234" t="s">
        <v>2949</v>
      </c>
      <c r="C234" t="s">
        <v>2915</v>
      </c>
      <c r="D234" t="s">
        <v>3003</v>
      </c>
      <c r="E234" t="s">
        <v>3004</v>
      </c>
      <c r="F234" t="s">
        <v>3007</v>
      </c>
      <c r="G234" t="s">
        <v>3008</v>
      </c>
      <c r="H234">
        <v>546956.701</v>
      </c>
      <c r="I234">
        <v>4818.1491394220802</v>
      </c>
      <c r="J234">
        <v>0</v>
      </c>
      <c r="K234">
        <v>4818.1491394220802</v>
      </c>
      <c r="L234">
        <v>542138.55186057801</v>
      </c>
      <c r="N234" t="s">
        <v>2198</v>
      </c>
    </row>
    <row r="235" spans="1:14" x14ac:dyDescent="0.35">
      <c r="A235" t="s">
        <v>2879</v>
      </c>
      <c r="B235" t="s">
        <v>2949</v>
      </c>
      <c r="C235" t="s">
        <v>2915</v>
      </c>
      <c r="D235" t="s">
        <v>3003</v>
      </c>
      <c r="E235" t="s">
        <v>3004</v>
      </c>
      <c r="F235" t="s">
        <v>2920</v>
      </c>
      <c r="G235" t="s">
        <v>2921</v>
      </c>
      <c r="H235">
        <v>0</v>
      </c>
      <c r="I235">
        <v>0</v>
      </c>
      <c r="J235">
        <v>0</v>
      </c>
      <c r="K235">
        <v>0</v>
      </c>
      <c r="L235">
        <v>0</v>
      </c>
    </row>
    <row r="236" spans="1:14" x14ac:dyDescent="0.35">
      <c r="A236" t="s">
        <v>2879</v>
      </c>
      <c r="B236" t="s">
        <v>2949</v>
      </c>
      <c r="C236" t="s">
        <v>2915</v>
      </c>
      <c r="D236" t="s">
        <v>3003</v>
      </c>
      <c r="E236" t="s">
        <v>3004</v>
      </c>
      <c r="F236" t="s">
        <v>2867</v>
      </c>
      <c r="G236" t="s">
        <v>2868</v>
      </c>
      <c r="H236">
        <v>0</v>
      </c>
      <c r="I236">
        <v>0</v>
      </c>
      <c r="J236">
        <v>0</v>
      </c>
      <c r="K236">
        <v>0</v>
      </c>
      <c r="L236">
        <v>0</v>
      </c>
    </row>
    <row r="237" spans="1:14" x14ac:dyDescent="0.35">
      <c r="A237" t="s">
        <v>2879</v>
      </c>
      <c r="B237" t="s">
        <v>2949</v>
      </c>
      <c r="C237" t="s">
        <v>2915</v>
      </c>
      <c r="D237" t="s">
        <v>3003</v>
      </c>
      <c r="E237" t="s">
        <v>3004</v>
      </c>
      <c r="F237" t="s">
        <v>2922</v>
      </c>
      <c r="G237" t="s">
        <v>2923</v>
      </c>
      <c r="H237">
        <v>1262851.0988</v>
      </c>
      <c r="I237">
        <v>11124.472783681</v>
      </c>
      <c r="J237">
        <v>65162.619537336002</v>
      </c>
      <c r="K237">
        <v>76287.092321017</v>
      </c>
      <c r="L237">
        <v>1186564.00647898</v>
      </c>
    </row>
    <row r="238" spans="1:14" x14ac:dyDescent="0.35">
      <c r="A238" t="s">
        <v>2879</v>
      </c>
      <c r="B238" t="s">
        <v>2949</v>
      </c>
      <c r="C238" t="s">
        <v>2915</v>
      </c>
      <c r="D238" t="s">
        <v>3003</v>
      </c>
      <c r="E238" t="s">
        <v>3004</v>
      </c>
      <c r="F238" t="s">
        <v>2875</v>
      </c>
      <c r="G238" t="s">
        <v>2876</v>
      </c>
      <c r="H238">
        <v>1157788.7015</v>
      </c>
      <c r="I238">
        <v>11074.225355254801</v>
      </c>
      <c r="J238">
        <v>56422.533461501996</v>
      </c>
      <c r="K238">
        <v>67496.758816756803</v>
      </c>
      <c r="L238">
        <v>1090291.9426832399</v>
      </c>
    </row>
    <row r="239" spans="1:14" x14ac:dyDescent="0.35">
      <c r="A239" t="s">
        <v>2879</v>
      </c>
      <c r="B239" t="s">
        <v>2949</v>
      </c>
      <c r="C239" t="s">
        <v>2915</v>
      </c>
      <c r="D239" t="s">
        <v>3003</v>
      </c>
      <c r="E239" t="s">
        <v>3004</v>
      </c>
      <c r="F239" t="s">
        <v>3009</v>
      </c>
      <c r="G239" t="s">
        <v>3010</v>
      </c>
      <c r="H239">
        <v>319545.18099999998</v>
      </c>
      <c r="I239">
        <v>3056.4431495552699</v>
      </c>
      <c r="J239">
        <v>0</v>
      </c>
      <c r="K239">
        <v>3056.4431495552699</v>
      </c>
      <c r="L239">
        <v>316488.73785044497</v>
      </c>
      <c r="N239" t="s">
        <v>2198</v>
      </c>
    </row>
    <row r="240" spans="1:14" x14ac:dyDescent="0.35">
      <c r="A240" t="s">
        <v>2879</v>
      </c>
      <c r="B240" t="s">
        <v>2949</v>
      </c>
      <c r="C240" t="s">
        <v>2915</v>
      </c>
      <c r="D240" t="s">
        <v>3003</v>
      </c>
      <c r="E240" t="s">
        <v>3004</v>
      </c>
      <c r="F240" t="s">
        <v>3011</v>
      </c>
      <c r="G240" t="s">
        <v>3012</v>
      </c>
      <c r="H240">
        <v>132768.77249999999</v>
      </c>
      <c r="I240">
        <v>1269.9306043926799</v>
      </c>
      <c r="J240">
        <v>0</v>
      </c>
      <c r="K240">
        <v>1269.9306043926799</v>
      </c>
      <c r="L240">
        <v>131498.84189560701</v>
      </c>
      <c r="N240" t="s">
        <v>2198</v>
      </c>
    </row>
    <row r="241" spans="1:12" x14ac:dyDescent="0.35">
      <c r="A241" t="s">
        <v>2879</v>
      </c>
      <c r="B241" t="s">
        <v>2949</v>
      </c>
      <c r="C241" t="s">
        <v>2915</v>
      </c>
      <c r="D241" t="s">
        <v>3003</v>
      </c>
      <c r="E241" t="s">
        <v>3004</v>
      </c>
      <c r="F241" t="s">
        <v>2924</v>
      </c>
      <c r="G241" t="s">
        <v>2925</v>
      </c>
      <c r="H241">
        <v>0</v>
      </c>
      <c r="I241">
        <v>0</v>
      </c>
      <c r="J241">
        <v>0</v>
      </c>
      <c r="K241">
        <v>0</v>
      </c>
      <c r="L241">
        <v>0</v>
      </c>
    </row>
    <row r="242" spans="1:12" x14ac:dyDescent="0.35">
      <c r="A242" t="s">
        <v>2879</v>
      </c>
      <c r="B242" t="s">
        <v>2949</v>
      </c>
      <c r="C242" t="s">
        <v>2915</v>
      </c>
      <c r="D242" t="s">
        <v>3003</v>
      </c>
      <c r="E242" t="s">
        <v>3004</v>
      </c>
      <c r="F242" t="s">
        <v>2877</v>
      </c>
      <c r="G242" t="s">
        <v>2878</v>
      </c>
      <c r="H242">
        <v>418162.61550000001</v>
      </c>
      <c r="I242">
        <v>3683.60025949701</v>
      </c>
      <c r="J242">
        <v>21577.026336866202</v>
      </c>
      <c r="K242">
        <v>25260.626596363199</v>
      </c>
      <c r="L242">
        <v>392901.98890363699</v>
      </c>
    </row>
    <row r="243" spans="1:12" x14ac:dyDescent="0.35">
      <c r="A243" t="s">
        <v>2879</v>
      </c>
      <c r="B243" t="s">
        <v>2949</v>
      </c>
      <c r="C243" t="s">
        <v>2915</v>
      </c>
      <c r="D243" t="s">
        <v>3003</v>
      </c>
      <c r="E243" t="s">
        <v>3004</v>
      </c>
      <c r="F243" t="s">
        <v>2962</v>
      </c>
      <c r="G243" t="s">
        <v>2963</v>
      </c>
      <c r="H243">
        <v>4366889.4807000002</v>
      </c>
      <c r="I243">
        <v>30970.411012504399</v>
      </c>
      <c r="J243">
        <v>115241.146328595</v>
      </c>
      <c r="K243">
        <v>146211.55734110001</v>
      </c>
      <c r="L243">
        <v>4220677.9233588995</v>
      </c>
    </row>
    <row r="244" spans="1:12" x14ac:dyDescent="0.35">
      <c r="A244" t="s">
        <v>2879</v>
      </c>
      <c r="B244" t="s">
        <v>2949</v>
      </c>
      <c r="C244" t="s">
        <v>2915</v>
      </c>
      <c r="D244" t="s">
        <v>3003</v>
      </c>
      <c r="E244" t="s">
        <v>3004</v>
      </c>
      <c r="F244" t="s">
        <v>2964</v>
      </c>
      <c r="G244" t="s">
        <v>2965</v>
      </c>
      <c r="H244">
        <v>549366.90480000002</v>
      </c>
      <c r="I244">
        <v>3896.1642868016502</v>
      </c>
      <c r="J244">
        <v>14497.6583783235</v>
      </c>
      <c r="K244">
        <v>18393.822665125099</v>
      </c>
      <c r="L244">
        <v>530973.082134875</v>
      </c>
    </row>
    <row r="245" spans="1:12" x14ac:dyDescent="0.35">
      <c r="A245" t="s">
        <v>2879</v>
      </c>
      <c r="B245" t="s">
        <v>2949</v>
      </c>
      <c r="C245" t="s">
        <v>2915</v>
      </c>
      <c r="D245" t="s">
        <v>3013</v>
      </c>
      <c r="E245" t="s">
        <v>3014</v>
      </c>
      <c r="F245" t="s">
        <v>2170</v>
      </c>
      <c r="G245" t="s">
        <v>2171</v>
      </c>
      <c r="H245">
        <v>0</v>
      </c>
      <c r="I245">
        <v>0</v>
      </c>
      <c r="J245">
        <v>0</v>
      </c>
      <c r="K245">
        <v>0</v>
      </c>
      <c r="L245">
        <v>0</v>
      </c>
    </row>
    <row r="246" spans="1:12" x14ac:dyDescent="0.35">
      <c r="A246" t="s">
        <v>2879</v>
      </c>
      <c r="B246" t="s">
        <v>2949</v>
      </c>
      <c r="C246" t="s">
        <v>2915</v>
      </c>
      <c r="D246" t="s">
        <v>3013</v>
      </c>
      <c r="E246" t="s">
        <v>3014</v>
      </c>
      <c r="F246" t="s">
        <v>2172</v>
      </c>
      <c r="G246" t="s">
        <v>2173</v>
      </c>
      <c r="H246">
        <v>259562.8775</v>
      </c>
      <c r="I246">
        <v>3333.2842252399701</v>
      </c>
      <c r="J246">
        <v>1721.83029592604</v>
      </c>
      <c r="K246">
        <v>5055.1145211660096</v>
      </c>
      <c r="L246">
        <v>254507.76297883401</v>
      </c>
    </row>
    <row r="247" spans="1:12" x14ac:dyDescent="0.35">
      <c r="A247" t="s">
        <v>2879</v>
      </c>
      <c r="B247" t="s">
        <v>2949</v>
      </c>
      <c r="C247" t="s">
        <v>2915</v>
      </c>
      <c r="D247" t="s">
        <v>3013</v>
      </c>
      <c r="E247" t="s">
        <v>3014</v>
      </c>
      <c r="F247" t="s">
        <v>2867</v>
      </c>
      <c r="G247" t="s">
        <v>2868</v>
      </c>
      <c r="H247">
        <v>0</v>
      </c>
      <c r="I247">
        <v>0</v>
      </c>
      <c r="J247">
        <v>0</v>
      </c>
      <c r="K247">
        <v>0</v>
      </c>
      <c r="L247">
        <v>0</v>
      </c>
    </row>
    <row r="248" spans="1:12" x14ac:dyDescent="0.35">
      <c r="A248" t="s">
        <v>2879</v>
      </c>
      <c r="B248" t="s">
        <v>2949</v>
      </c>
      <c r="C248" t="s">
        <v>2915</v>
      </c>
      <c r="D248" t="s">
        <v>3013</v>
      </c>
      <c r="E248" t="s">
        <v>3014</v>
      </c>
      <c r="F248" t="s">
        <v>2922</v>
      </c>
      <c r="G248" t="s">
        <v>2923</v>
      </c>
      <c r="H248">
        <v>0</v>
      </c>
      <c r="I248">
        <v>0</v>
      </c>
      <c r="J248">
        <v>0</v>
      </c>
      <c r="K248">
        <v>0</v>
      </c>
      <c r="L248">
        <v>0</v>
      </c>
    </row>
    <row r="249" spans="1:12" x14ac:dyDescent="0.35">
      <c r="A249" t="s">
        <v>2879</v>
      </c>
      <c r="B249" t="s">
        <v>2949</v>
      </c>
      <c r="C249" t="s">
        <v>2915</v>
      </c>
      <c r="D249" t="s">
        <v>3013</v>
      </c>
      <c r="E249" t="s">
        <v>3014</v>
      </c>
      <c r="F249" t="s">
        <v>2924</v>
      </c>
      <c r="G249" t="s">
        <v>2925</v>
      </c>
      <c r="H249">
        <v>0</v>
      </c>
      <c r="I249">
        <v>0</v>
      </c>
      <c r="J249">
        <v>0</v>
      </c>
      <c r="K249">
        <v>0</v>
      </c>
      <c r="L249">
        <v>0</v>
      </c>
    </row>
    <row r="250" spans="1:12" x14ac:dyDescent="0.35">
      <c r="A250" t="s">
        <v>2879</v>
      </c>
      <c r="B250" t="s">
        <v>2949</v>
      </c>
      <c r="C250" t="s">
        <v>2915</v>
      </c>
      <c r="D250" t="s">
        <v>3013</v>
      </c>
      <c r="E250" t="s">
        <v>3014</v>
      </c>
      <c r="F250" t="s">
        <v>2877</v>
      </c>
      <c r="G250" t="s">
        <v>2878</v>
      </c>
      <c r="H250">
        <v>24272.761299999998</v>
      </c>
      <c r="I250">
        <v>311.70872030786899</v>
      </c>
      <c r="J250">
        <v>161.01522758437699</v>
      </c>
      <c r="K250">
        <v>472.72394789224597</v>
      </c>
      <c r="L250">
        <v>23800.0373521078</v>
      </c>
    </row>
    <row r="251" spans="1:12" x14ac:dyDescent="0.35">
      <c r="A251" t="s">
        <v>2879</v>
      </c>
      <c r="B251" t="s">
        <v>2949</v>
      </c>
      <c r="C251" t="s">
        <v>2915</v>
      </c>
      <c r="D251" t="s">
        <v>3015</v>
      </c>
      <c r="E251" t="s">
        <v>3016</v>
      </c>
      <c r="F251" t="s">
        <v>2172</v>
      </c>
      <c r="G251" t="s">
        <v>2173</v>
      </c>
      <c r="H251">
        <v>3809.3389999999999</v>
      </c>
      <c r="I251">
        <v>92.232016985138003</v>
      </c>
      <c r="J251">
        <v>0</v>
      </c>
      <c r="K251">
        <v>92.232016985138003</v>
      </c>
      <c r="L251">
        <v>3717.1069830148599</v>
      </c>
    </row>
    <row r="252" spans="1:12" x14ac:dyDescent="0.35">
      <c r="A252" t="s">
        <v>2879</v>
      </c>
      <c r="B252" t="s">
        <v>2949</v>
      </c>
      <c r="C252" t="s">
        <v>2915</v>
      </c>
      <c r="D252" t="s">
        <v>3015</v>
      </c>
      <c r="E252" t="s">
        <v>3016</v>
      </c>
      <c r="F252" t="s">
        <v>2867</v>
      </c>
      <c r="G252" t="s">
        <v>2868</v>
      </c>
      <c r="H252">
        <v>0</v>
      </c>
      <c r="I252">
        <v>0</v>
      </c>
      <c r="J252">
        <v>0</v>
      </c>
      <c r="K252">
        <v>0</v>
      </c>
      <c r="L252">
        <v>0</v>
      </c>
    </row>
    <row r="253" spans="1:12" x14ac:dyDescent="0.35">
      <c r="A253" t="s">
        <v>2879</v>
      </c>
      <c r="B253" t="s">
        <v>2949</v>
      </c>
      <c r="C253" t="s">
        <v>2915</v>
      </c>
      <c r="D253" t="s">
        <v>3015</v>
      </c>
      <c r="E253" t="s">
        <v>3016</v>
      </c>
      <c r="F253" t="s">
        <v>2922</v>
      </c>
      <c r="G253" t="s">
        <v>2923</v>
      </c>
      <c r="H253">
        <v>0</v>
      </c>
      <c r="I253">
        <v>0</v>
      </c>
      <c r="J253">
        <v>0</v>
      </c>
      <c r="K253">
        <v>0</v>
      </c>
      <c r="L253">
        <v>0</v>
      </c>
    </row>
    <row r="254" spans="1:12" x14ac:dyDescent="0.35">
      <c r="A254" t="s">
        <v>2879</v>
      </c>
      <c r="B254" t="s">
        <v>2949</v>
      </c>
      <c r="C254" t="s">
        <v>2915</v>
      </c>
      <c r="D254" t="s">
        <v>3015</v>
      </c>
      <c r="E254" t="s">
        <v>3016</v>
      </c>
      <c r="F254" t="s">
        <v>2924</v>
      </c>
      <c r="G254" t="s">
        <v>2925</v>
      </c>
      <c r="H254">
        <v>0</v>
      </c>
      <c r="I254">
        <v>0</v>
      </c>
      <c r="J254">
        <v>0</v>
      </c>
      <c r="K254">
        <v>0</v>
      </c>
      <c r="L254">
        <v>0</v>
      </c>
    </row>
    <row r="255" spans="1:12" x14ac:dyDescent="0.35">
      <c r="A255" t="s">
        <v>2879</v>
      </c>
      <c r="B255" t="s">
        <v>2949</v>
      </c>
      <c r="C255" t="s">
        <v>2915</v>
      </c>
      <c r="D255" t="s">
        <v>3015</v>
      </c>
      <c r="E255" t="s">
        <v>3016</v>
      </c>
      <c r="F255" t="s">
        <v>2877</v>
      </c>
      <c r="G255" t="s">
        <v>2878</v>
      </c>
      <c r="H255">
        <v>2890.2420000000002</v>
      </c>
      <c r="I255">
        <v>69.978768577494705</v>
      </c>
      <c r="J255">
        <v>0</v>
      </c>
      <c r="K255">
        <v>69.978768577494705</v>
      </c>
      <c r="L255">
        <v>2820.2632314225102</v>
      </c>
    </row>
    <row r="256" spans="1:12" x14ac:dyDescent="0.35">
      <c r="A256" t="s">
        <v>2879</v>
      </c>
      <c r="B256" t="s">
        <v>2949</v>
      </c>
      <c r="C256" t="s">
        <v>2915</v>
      </c>
      <c r="D256" t="s">
        <v>3017</v>
      </c>
      <c r="E256" t="s">
        <v>3018</v>
      </c>
      <c r="F256" t="s">
        <v>2170</v>
      </c>
      <c r="G256" t="s">
        <v>2171</v>
      </c>
      <c r="H256">
        <v>0</v>
      </c>
      <c r="I256">
        <v>0</v>
      </c>
      <c r="J256">
        <v>0</v>
      </c>
      <c r="K256">
        <v>0</v>
      </c>
      <c r="L256">
        <v>0</v>
      </c>
    </row>
    <row r="257" spans="1:14" x14ac:dyDescent="0.35">
      <c r="A257" t="s">
        <v>2879</v>
      </c>
      <c r="B257" t="s">
        <v>2949</v>
      </c>
      <c r="C257" t="s">
        <v>2915</v>
      </c>
      <c r="D257" t="s">
        <v>3017</v>
      </c>
      <c r="E257" t="s">
        <v>3018</v>
      </c>
      <c r="F257" t="s">
        <v>2172</v>
      </c>
      <c r="G257" t="s">
        <v>2173</v>
      </c>
      <c r="H257">
        <v>200368.47570000001</v>
      </c>
      <c r="I257">
        <v>1832.8638520177601</v>
      </c>
      <c r="J257">
        <v>3819.9778010923801</v>
      </c>
      <c r="K257">
        <v>5652.8416531101402</v>
      </c>
      <c r="L257">
        <v>194715.63404688999</v>
      </c>
    </row>
    <row r="258" spans="1:14" x14ac:dyDescent="0.35">
      <c r="A258" t="s">
        <v>2879</v>
      </c>
      <c r="B258" t="s">
        <v>2949</v>
      </c>
      <c r="C258" t="s">
        <v>2915</v>
      </c>
      <c r="D258" t="s">
        <v>3017</v>
      </c>
      <c r="E258" t="s">
        <v>3018</v>
      </c>
      <c r="F258" t="s">
        <v>2867</v>
      </c>
      <c r="G258" t="s">
        <v>2868</v>
      </c>
      <c r="H258">
        <v>0</v>
      </c>
      <c r="I258">
        <v>0</v>
      </c>
      <c r="J258">
        <v>0</v>
      </c>
      <c r="K258">
        <v>0</v>
      </c>
      <c r="L258">
        <v>0</v>
      </c>
    </row>
    <row r="259" spans="1:14" x14ac:dyDescent="0.35">
      <c r="A259" t="s">
        <v>2879</v>
      </c>
      <c r="B259" t="s">
        <v>2949</v>
      </c>
      <c r="C259" t="s">
        <v>2915</v>
      </c>
      <c r="D259" t="s">
        <v>3017</v>
      </c>
      <c r="E259" t="s">
        <v>3018</v>
      </c>
      <c r="F259" t="s">
        <v>2922</v>
      </c>
      <c r="G259" t="s">
        <v>2923</v>
      </c>
      <c r="H259">
        <v>186591.94149999999</v>
      </c>
      <c r="I259">
        <v>1706.8434720421201</v>
      </c>
      <c r="J259">
        <v>3557.3314220598099</v>
      </c>
      <c r="K259">
        <v>5264.1748941019296</v>
      </c>
      <c r="L259">
        <v>181327.76660589801</v>
      </c>
    </row>
    <row r="260" spans="1:14" x14ac:dyDescent="0.35">
      <c r="A260" t="s">
        <v>2879</v>
      </c>
      <c r="B260" t="s">
        <v>2949</v>
      </c>
      <c r="C260" t="s">
        <v>2915</v>
      </c>
      <c r="D260" t="s">
        <v>3017</v>
      </c>
      <c r="E260" t="s">
        <v>3018</v>
      </c>
      <c r="F260" t="s">
        <v>3019</v>
      </c>
      <c r="G260" t="s">
        <v>3020</v>
      </c>
      <c r="H260">
        <v>62859.441800000001</v>
      </c>
      <c r="I260">
        <v>575.00461747023496</v>
      </c>
      <c r="J260">
        <v>1198.4004550277</v>
      </c>
      <c r="K260">
        <v>1773.40507249794</v>
      </c>
      <c r="L260">
        <v>61086.036727502098</v>
      </c>
    </row>
    <row r="261" spans="1:14" x14ac:dyDescent="0.35">
      <c r="A261" t="s">
        <v>2879</v>
      </c>
      <c r="B261" t="s">
        <v>2949</v>
      </c>
      <c r="C261" t="s">
        <v>2915</v>
      </c>
      <c r="D261" t="s">
        <v>3017</v>
      </c>
      <c r="E261" t="s">
        <v>3018</v>
      </c>
      <c r="F261" t="s">
        <v>2924</v>
      </c>
      <c r="G261" t="s">
        <v>2925</v>
      </c>
      <c r="H261">
        <v>0</v>
      </c>
      <c r="I261">
        <v>0</v>
      </c>
      <c r="J261">
        <v>0</v>
      </c>
      <c r="K261">
        <v>0</v>
      </c>
      <c r="L261">
        <v>0</v>
      </c>
    </row>
    <row r="262" spans="1:14" x14ac:dyDescent="0.35">
      <c r="A262" t="s">
        <v>2879</v>
      </c>
      <c r="B262" t="s">
        <v>2949</v>
      </c>
      <c r="C262" t="s">
        <v>2915</v>
      </c>
      <c r="D262" t="s">
        <v>3017</v>
      </c>
      <c r="E262" t="s">
        <v>3018</v>
      </c>
      <c r="F262" t="s">
        <v>2877</v>
      </c>
      <c r="G262" t="s">
        <v>2878</v>
      </c>
      <c r="H262">
        <v>31461.759399999999</v>
      </c>
      <c r="I262">
        <v>287.79537938622298</v>
      </c>
      <c r="J262">
        <v>599.81103304648502</v>
      </c>
      <c r="K262">
        <v>887.606412432708</v>
      </c>
      <c r="L262">
        <v>30574.1529875673</v>
      </c>
    </row>
    <row r="263" spans="1:14" x14ac:dyDescent="0.35">
      <c r="A263" t="s">
        <v>2879</v>
      </c>
      <c r="B263" t="s">
        <v>2949</v>
      </c>
      <c r="C263" t="s">
        <v>2915</v>
      </c>
      <c r="D263" t="s">
        <v>3021</v>
      </c>
      <c r="E263" t="s">
        <v>3022</v>
      </c>
      <c r="F263" t="s">
        <v>2170</v>
      </c>
      <c r="G263" t="s">
        <v>2171</v>
      </c>
      <c r="H263">
        <v>0</v>
      </c>
      <c r="I263">
        <v>0</v>
      </c>
      <c r="J263">
        <v>0</v>
      </c>
      <c r="K263">
        <v>0</v>
      </c>
      <c r="L263">
        <v>0</v>
      </c>
    </row>
    <row r="264" spans="1:14" x14ac:dyDescent="0.35">
      <c r="A264" t="s">
        <v>2879</v>
      </c>
      <c r="B264" t="s">
        <v>2949</v>
      </c>
      <c r="C264" t="s">
        <v>2915</v>
      </c>
      <c r="D264" t="s">
        <v>3021</v>
      </c>
      <c r="E264" t="s">
        <v>3022</v>
      </c>
      <c r="F264" t="s">
        <v>2172</v>
      </c>
      <c r="G264" t="s">
        <v>2173</v>
      </c>
      <c r="H264">
        <v>284029.64500000002</v>
      </c>
      <c r="I264">
        <v>364.70795848051398</v>
      </c>
      <c r="J264">
        <v>0</v>
      </c>
      <c r="K264">
        <v>364.70795848051398</v>
      </c>
      <c r="L264">
        <v>283664.93704152002</v>
      </c>
    </row>
    <row r="265" spans="1:14" x14ac:dyDescent="0.35">
      <c r="A265" t="s">
        <v>2879</v>
      </c>
      <c r="B265" t="s">
        <v>2949</v>
      </c>
      <c r="C265" t="s">
        <v>2915</v>
      </c>
      <c r="D265" t="s">
        <v>3021</v>
      </c>
      <c r="E265" t="s">
        <v>3022</v>
      </c>
      <c r="F265" t="s">
        <v>3007</v>
      </c>
      <c r="G265" t="s">
        <v>3008</v>
      </c>
      <c r="H265">
        <v>104872.4843</v>
      </c>
      <c r="I265">
        <v>134.661400054344</v>
      </c>
      <c r="J265">
        <v>0</v>
      </c>
      <c r="K265">
        <v>134.661400054344</v>
      </c>
      <c r="L265">
        <v>104737.822899946</v>
      </c>
      <c r="N265" t="s">
        <v>2198</v>
      </c>
    </row>
    <row r="266" spans="1:14" x14ac:dyDescent="0.35">
      <c r="A266" t="s">
        <v>2879</v>
      </c>
      <c r="B266" t="s">
        <v>2949</v>
      </c>
      <c r="C266" t="s">
        <v>2915</v>
      </c>
      <c r="D266" t="s">
        <v>3021</v>
      </c>
      <c r="E266" t="s">
        <v>3022</v>
      </c>
      <c r="F266" t="s">
        <v>2867</v>
      </c>
      <c r="G266" t="s">
        <v>2868</v>
      </c>
      <c r="H266">
        <v>0</v>
      </c>
      <c r="I266">
        <v>0</v>
      </c>
      <c r="J266">
        <v>0</v>
      </c>
      <c r="K266">
        <v>0</v>
      </c>
      <c r="L266">
        <v>0</v>
      </c>
    </row>
    <row r="267" spans="1:14" x14ac:dyDescent="0.35">
      <c r="A267" t="s">
        <v>2879</v>
      </c>
      <c r="B267" t="s">
        <v>2949</v>
      </c>
      <c r="C267" t="s">
        <v>2915</v>
      </c>
      <c r="D267" t="s">
        <v>3021</v>
      </c>
      <c r="E267" t="s">
        <v>3022</v>
      </c>
      <c r="F267" t="s">
        <v>2922</v>
      </c>
      <c r="G267" t="s">
        <v>2923</v>
      </c>
      <c r="H267">
        <v>0</v>
      </c>
      <c r="I267">
        <v>0</v>
      </c>
      <c r="J267">
        <v>0</v>
      </c>
      <c r="K267">
        <v>0</v>
      </c>
      <c r="L267">
        <v>0</v>
      </c>
    </row>
    <row r="268" spans="1:14" x14ac:dyDescent="0.35">
      <c r="A268" t="s">
        <v>2879</v>
      </c>
      <c r="B268" t="s">
        <v>2949</v>
      </c>
      <c r="C268" t="s">
        <v>2915</v>
      </c>
      <c r="D268" t="s">
        <v>3021</v>
      </c>
      <c r="E268" t="s">
        <v>3022</v>
      </c>
      <c r="F268" t="s">
        <v>2924</v>
      </c>
      <c r="G268" t="s">
        <v>2925</v>
      </c>
      <c r="H268">
        <v>0</v>
      </c>
      <c r="I268">
        <v>0</v>
      </c>
      <c r="J268">
        <v>0</v>
      </c>
      <c r="K268">
        <v>0</v>
      </c>
      <c r="L268">
        <v>0</v>
      </c>
    </row>
    <row r="269" spans="1:14" x14ac:dyDescent="0.35">
      <c r="A269" t="s">
        <v>2879</v>
      </c>
      <c r="B269" t="s">
        <v>2949</v>
      </c>
      <c r="C269" t="s">
        <v>2915</v>
      </c>
      <c r="D269" t="s">
        <v>3021</v>
      </c>
      <c r="E269" t="s">
        <v>3022</v>
      </c>
      <c r="F269" t="s">
        <v>2877</v>
      </c>
      <c r="G269" t="s">
        <v>2878</v>
      </c>
      <c r="H269">
        <v>436968.68449999997</v>
      </c>
      <c r="I269">
        <v>561.08916689309797</v>
      </c>
      <c r="J269">
        <v>0</v>
      </c>
      <c r="K269">
        <v>561.08916689309797</v>
      </c>
      <c r="L269">
        <v>436407.59533310699</v>
      </c>
    </row>
    <row r="270" spans="1:14" x14ac:dyDescent="0.35">
      <c r="A270" t="s">
        <v>2879</v>
      </c>
      <c r="B270" t="s">
        <v>2949</v>
      </c>
      <c r="C270" t="s">
        <v>2915</v>
      </c>
      <c r="D270" t="s">
        <v>3023</v>
      </c>
      <c r="E270" t="s">
        <v>3024</v>
      </c>
      <c r="F270" t="s">
        <v>2172</v>
      </c>
      <c r="G270" t="s">
        <v>2173</v>
      </c>
      <c r="H270">
        <v>332824.42310000001</v>
      </c>
      <c r="I270">
        <v>6231.4200291604202</v>
      </c>
      <c r="J270">
        <v>10377.9581657284</v>
      </c>
      <c r="K270">
        <v>16609.378194888799</v>
      </c>
      <c r="L270">
        <v>316215.04490511102</v>
      </c>
    </row>
    <row r="271" spans="1:14" x14ac:dyDescent="0.35">
      <c r="A271" t="s">
        <v>2879</v>
      </c>
      <c r="B271" t="s">
        <v>2949</v>
      </c>
      <c r="C271" t="s">
        <v>2915</v>
      </c>
      <c r="D271" t="s">
        <v>3023</v>
      </c>
      <c r="E271" t="s">
        <v>3024</v>
      </c>
      <c r="F271" t="s">
        <v>2867</v>
      </c>
      <c r="G271" t="s">
        <v>2868</v>
      </c>
      <c r="H271">
        <v>0</v>
      </c>
      <c r="I271">
        <v>0</v>
      </c>
      <c r="J271">
        <v>0</v>
      </c>
      <c r="K271">
        <v>0</v>
      </c>
      <c r="L271">
        <v>0</v>
      </c>
    </row>
    <row r="272" spans="1:14" x14ac:dyDescent="0.35">
      <c r="A272" t="s">
        <v>2879</v>
      </c>
      <c r="B272" t="s">
        <v>2949</v>
      </c>
      <c r="C272" t="s">
        <v>2915</v>
      </c>
      <c r="D272" t="s">
        <v>3023</v>
      </c>
      <c r="E272" t="s">
        <v>3024</v>
      </c>
      <c r="F272" t="s">
        <v>2922</v>
      </c>
      <c r="G272" t="s">
        <v>2923</v>
      </c>
      <c r="H272">
        <v>0</v>
      </c>
      <c r="I272">
        <v>0</v>
      </c>
      <c r="J272">
        <v>0</v>
      </c>
      <c r="K272">
        <v>0</v>
      </c>
      <c r="L272">
        <v>0</v>
      </c>
    </row>
    <row r="273" spans="1:14" x14ac:dyDescent="0.35">
      <c r="A273" t="s">
        <v>2879</v>
      </c>
      <c r="B273" t="s">
        <v>2949</v>
      </c>
      <c r="C273" t="s">
        <v>2915</v>
      </c>
      <c r="D273" t="s">
        <v>3023</v>
      </c>
      <c r="E273" t="s">
        <v>3024</v>
      </c>
      <c r="F273" t="s">
        <v>2875</v>
      </c>
      <c r="G273" t="s">
        <v>2876</v>
      </c>
      <c r="H273">
        <v>17515.193599999999</v>
      </c>
      <c r="I273">
        <v>327.934251346645</v>
      </c>
      <c r="J273">
        <v>546.14966182009596</v>
      </c>
      <c r="K273">
        <v>874.08391316674101</v>
      </c>
      <c r="L273">
        <v>16641.109686833301</v>
      </c>
    </row>
    <row r="274" spans="1:14" x14ac:dyDescent="0.35">
      <c r="A274" t="s">
        <v>2879</v>
      </c>
      <c r="B274" t="s">
        <v>2949</v>
      </c>
      <c r="C274" t="s">
        <v>2915</v>
      </c>
      <c r="D274" t="s">
        <v>3025</v>
      </c>
      <c r="E274" t="s">
        <v>3026</v>
      </c>
      <c r="F274" t="s">
        <v>2170</v>
      </c>
      <c r="G274" t="s">
        <v>2171</v>
      </c>
      <c r="H274">
        <v>0</v>
      </c>
      <c r="I274">
        <v>0</v>
      </c>
      <c r="J274">
        <v>0</v>
      </c>
      <c r="K274">
        <v>0</v>
      </c>
      <c r="L274">
        <v>0</v>
      </c>
    </row>
    <row r="275" spans="1:14" x14ac:dyDescent="0.35">
      <c r="A275" t="s">
        <v>2879</v>
      </c>
      <c r="B275" t="s">
        <v>2949</v>
      </c>
      <c r="C275" t="s">
        <v>2915</v>
      </c>
      <c r="D275" t="s">
        <v>3025</v>
      </c>
      <c r="E275" t="s">
        <v>3026</v>
      </c>
      <c r="F275" t="s">
        <v>2172</v>
      </c>
      <c r="G275" t="s">
        <v>2173</v>
      </c>
      <c r="H275">
        <v>456666.33630000002</v>
      </c>
      <c r="I275">
        <v>1580.24432533662</v>
      </c>
      <c r="J275">
        <v>63.791373032429398</v>
      </c>
      <c r="K275">
        <v>1644.0356983690499</v>
      </c>
      <c r="L275">
        <v>455022.300601631</v>
      </c>
    </row>
    <row r="276" spans="1:14" x14ac:dyDescent="0.35">
      <c r="A276" t="s">
        <v>2879</v>
      </c>
      <c r="B276" t="s">
        <v>2949</v>
      </c>
      <c r="C276" t="s">
        <v>2915</v>
      </c>
      <c r="D276" t="s">
        <v>3025</v>
      </c>
      <c r="E276" t="s">
        <v>3026</v>
      </c>
      <c r="F276" t="s">
        <v>2867</v>
      </c>
      <c r="G276" t="s">
        <v>2868</v>
      </c>
      <c r="H276">
        <v>0</v>
      </c>
      <c r="I276">
        <v>0</v>
      </c>
      <c r="J276">
        <v>0</v>
      </c>
      <c r="K276">
        <v>0</v>
      </c>
      <c r="L276">
        <v>0</v>
      </c>
    </row>
    <row r="277" spans="1:14" x14ac:dyDescent="0.35">
      <c r="A277" t="s">
        <v>2879</v>
      </c>
      <c r="B277" t="s">
        <v>2949</v>
      </c>
      <c r="C277" t="s">
        <v>2915</v>
      </c>
      <c r="D277" t="s">
        <v>3025</v>
      </c>
      <c r="E277" t="s">
        <v>3026</v>
      </c>
      <c r="F277" t="s">
        <v>2922</v>
      </c>
      <c r="G277" t="s">
        <v>2923</v>
      </c>
      <c r="H277">
        <v>79348.994399999996</v>
      </c>
      <c r="I277">
        <v>274.57858856438497</v>
      </c>
      <c r="J277">
        <v>11.084200644794199</v>
      </c>
      <c r="K277">
        <v>285.66278920917898</v>
      </c>
      <c r="L277">
        <v>79063.331610790803</v>
      </c>
    </row>
    <row r="278" spans="1:14" x14ac:dyDescent="0.35">
      <c r="A278" t="s">
        <v>2879</v>
      </c>
      <c r="B278" t="s">
        <v>2949</v>
      </c>
      <c r="C278" t="s">
        <v>2915</v>
      </c>
      <c r="D278" t="s">
        <v>3025</v>
      </c>
      <c r="E278" t="s">
        <v>3026</v>
      </c>
      <c r="F278" t="s">
        <v>2930</v>
      </c>
      <c r="G278" t="s">
        <v>2931</v>
      </c>
      <c r="H278">
        <v>0</v>
      </c>
      <c r="I278">
        <v>0</v>
      </c>
      <c r="J278">
        <v>0</v>
      </c>
      <c r="K278">
        <v>0</v>
      </c>
      <c r="L278">
        <v>0</v>
      </c>
    </row>
    <row r="279" spans="1:14" x14ac:dyDescent="0.35">
      <c r="A279" t="s">
        <v>2879</v>
      </c>
      <c r="B279" t="s">
        <v>2949</v>
      </c>
      <c r="C279" t="s">
        <v>2915</v>
      </c>
      <c r="D279" t="s">
        <v>3025</v>
      </c>
      <c r="E279" t="s">
        <v>3026</v>
      </c>
      <c r="F279" t="s">
        <v>2999</v>
      </c>
      <c r="G279" t="s">
        <v>3000</v>
      </c>
      <c r="H279">
        <v>89413.911099999998</v>
      </c>
      <c r="I279">
        <v>309.40714109614999</v>
      </c>
      <c r="J279">
        <v>12.490161198558701</v>
      </c>
      <c r="K279">
        <v>321.89730229470899</v>
      </c>
      <c r="L279">
        <v>89092.013797705295</v>
      </c>
    </row>
    <row r="280" spans="1:14" x14ac:dyDescent="0.35">
      <c r="A280" t="s">
        <v>2879</v>
      </c>
      <c r="B280" t="s">
        <v>2949</v>
      </c>
      <c r="C280" t="s">
        <v>2915</v>
      </c>
      <c r="D280" t="s">
        <v>3025</v>
      </c>
      <c r="E280" t="s">
        <v>3026</v>
      </c>
      <c r="F280" t="s">
        <v>2924</v>
      </c>
      <c r="G280" t="s">
        <v>2925</v>
      </c>
      <c r="H280">
        <v>0</v>
      </c>
      <c r="I280">
        <v>0</v>
      </c>
      <c r="J280">
        <v>0</v>
      </c>
      <c r="K280">
        <v>0</v>
      </c>
      <c r="L280">
        <v>0</v>
      </c>
    </row>
    <row r="281" spans="1:14" x14ac:dyDescent="0.35">
      <c r="A281" t="s">
        <v>2879</v>
      </c>
      <c r="B281" t="s">
        <v>2949</v>
      </c>
      <c r="C281" t="s">
        <v>2915</v>
      </c>
      <c r="D281" t="s">
        <v>3025</v>
      </c>
      <c r="E281" t="s">
        <v>3026</v>
      </c>
      <c r="F281" t="s">
        <v>2877</v>
      </c>
      <c r="G281" t="s">
        <v>2878</v>
      </c>
      <c r="H281">
        <v>112820.69409999999</v>
      </c>
      <c r="I281">
        <v>390.40377489095403</v>
      </c>
      <c r="J281">
        <v>15.759836904987701</v>
      </c>
      <c r="K281">
        <v>406.16361179594202</v>
      </c>
      <c r="L281">
        <v>112414.53048820401</v>
      </c>
    </row>
    <row r="282" spans="1:14" x14ac:dyDescent="0.35">
      <c r="A282" t="s">
        <v>2879</v>
      </c>
      <c r="B282" t="s">
        <v>2949</v>
      </c>
      <c r="C282" t="s">
        <v>17</v>
      </c>
      <c r="D282" t="s">
        <v>40</v>
      </c>
      <c r="E282" t="s">
        <v>3027</v>
      </c>
      <c r="F282" t="s">
        <v>2206</v>
      </c>
      <c r="G282" t="s">
        <v>3028</v>
      </c>
      <c r="H282">
        <v>6601723.1228999998</v>
      </c>
      <c r="I282">
        <v>12416.0993205084</v>
      </c>
      <c r="J282">
        <v>0</v>
      </c>
      <c r="K282">
        <v>12416.0993205084</v>
      </c>
      <c r="L282">
        <v>6589307.0235794904</v>
      </c>
      <c r="M282" t="s">
        <v>2198</v>
      </c>
    </row>
    <row r="283" spans="1:14" x14ac:dyDescent="0.35">
      <c r="A283" t="s">
        <v>2879</v>
      </c>
      <c r="B283" t="s">
        <v>2949</v>
      </c>
      <c r="C283" t="s">
        <v>17</v>
      </c>
      <c r="D283" t="s">
        <v>40</v>
      </c>
      <c r="E283" t="s">
        <v>3027</v>
      </c>
      <c r="F283" t="s">
        <v>19</v>
      </c>
      <c r="G283" t="s">
        <v>2174</v>
      </c>
      <c r="H283">
        <v>12127690.0901</v>
      </c>
      <c r="I283">
        <v>23146.598033474002</v>
      </c>
      <c r="J283">
        <v>0</v>
      </c>
      <c r="K283">
        <v>23146.598033474002</v>
      </c>
      <c r="L283">
        <v>12104543.492066501</v>
      </c>
      <c r="N283" t="s">
        <v>2198</v>
      </c>
    </row>
    <row r="284" spans="1:14" x14ac:dyDescent="0.35">
      <c r="A284" t="s">
        <v>2879</v>
      </c>
      <c r="B284" t="s">
        <v>2949</v>
      </c>
      <c r="C284" t="s">
        <v>17</v>
      </c>
      <c r="D284" t="s">
        <v>40</v>
      </c>
      <c r="E284" t="s">
        <v>3027</v>
      </c>
      <c r="F284" t="s">
        <v>2787</v>
      </c>
      <c r="G284" t="s">
        <v>2935</v>
      </c>
      <c r="H284">
        <v>0</v>
      </c>
      <c r="I284">
        <v>0</v>
      </c>
      <c r="J284">
        <v>0</v>
      </c>
      <c r="K284">
        <v>0</v>
      </c>
      <c r="L284">
        <v>0</v>
      </c>
    </row>
    <row r="285" spans="1:14" x14ac:dyDescent="0.35">
      <c r="A285" t="s">
        <v>2879</v>
      </c>
      <c r="B285" t="s">
        <v>2949</v>
      </c>
      <c r="C285" t="s">
        <v>17</v>
      </c>
      <c r="D285" t="s">
        <v>40</v>
      </c>
      <c r="E285" t="s">
        <v>3027</v>
      </c>
      <c r="F285" t="s">
        <v>2788</v>
      </c>
      <c r="G285" t="s">
        <v>2936</v>
      </c>
      <c r="H285">
        <v>16033680.366699999</v>
      </c>
      <c r="I285">
        <v>30601.470823534299</v>
      </c>
      <c r="J285">
        <v>796928.452312871</v>
      </c>
      <c r="K285">
        <v>827529.923136406</v>
      </c>
      <c r="L285">
        <v>15206150.443563599</v>
      </c>
    </row>
    <row r="286" spans="1:14" x14ac:dyDescent="0.35">
      <c r="A286" t="s">
        <v>2879</v>
      </c>
      <c r="B286" t="s">
        <v>2949</v>
      </c>
      <c r="C286" t="s">
        <v>17</v>
      </c>
      <c r="D286" t="s">
        <v>45</v>
      </c>
      <c r="E286" t="s">
        <v>3029</v>
      </c>
      <c r="F286" t="s">
        <v>19</v>
      </c>
      <c r="G286" t="s">
        <v>2174</v>
      </c>
      <c r="H286">
        <v>17979987.489500001</v>
      </c>
      <c r="I286">
        <v>31405.2491535433</v>
      </c>
      <c r="J286">
        <v>0</v>
      </c>
      <c r="K286">
        <v>31405.2491535433</v>
      </c>
      <c r="L286">
        <v>17948582.240346499</v>
      </c>
      <c r="N286" t="s">
        <v>2198</v>
      </c>
    </row>
    <row r="287" spans="1:14" x14ac:dyDescent="0.35">
      <c r="A287" t="s">
        <v>2879</v>
      </c>
      <c r="B287" t="s">
        <v>2949</v>
      </c>
      <c r="C287" t="s">
        <v>17</v>
      </c>
      <c r="D287" t="s">
        <v>45</v>
      </c>
      <c r="E287" t="s">
        <v>3029</v>
      </c>
      <c r="F287" t="s">
        <v>50</v>
      </c>
      <c r="G287" t="s">
        <v>3030</v>
      </c>
      <c r="H287">
        <v>2450669.9013999999</v>
      </c>
      <c r="I287">
        <v>4229.6631856623899</v>
      </c>
      <c r="J287">
        <v>0</v>
      </c>
      <c r="K287">
        <v>4229.6631856623899</v>
      </c>
      <c r="L287">
        <v>2446440.2382143401</v>
      </c>
      <c r="M287" t="s">
        <v>2198</v>
      </c>
      <c r="N287" t="s">
        <v>2198</v>
      </c>
    </row>
    <row r="288" spans="1:14" x14ac:dyDescent="0.35">
      <c r="A288" t="s">
        <v>2879</v>
      </c>
      <c r="B288" t="s">
        <v>2949</v>
      </c>
      <c r="C288" t="s">
        <v>17</v>
      </c>
      <c r="D288" t="s">
        <v>45</v>
      </c>
      <c r="E288" t="s">
        <v>3029</v>
      </c>
      <c r="F288" t="s">
        <v>2787</v>
      </c>
      <c r="G288" t="s">
        <v>2935</v>
      </c>
      <c r="H288">
        <v>0</v>
      </c>
      <c r="I288">
        <v>0</v>
      </c>
      <c r="J288">
        <v>0</v>
      </c>
      <c r="K288">
        <v>0</v>
      </c>
      <c r="L288">
        <v>0</v>
      </c>
    </row>
    <row r="289" spans="1:14" x14ac:dyDescent="0.35">
      <c r="A289" t="s">
        <v>2879</v>
      </c>
      <c r="B289" t="s">
        <v>2949</v>
      </c>
      <c r="C289" t="s">
        <v>17</v>
      </c>
      <c r="D289" t="s">
        <v>45</v>
      </c>
      <c r="E289" t="s">
        <v>3029</v>
      </c>
      <c r="F289" t="s">
        <v>2788</v>
      </c>
      <c r="G289" t="s">
        <v>2936</v>
      </c>
      <c r="H289">
        <v>12883387.500399999</v>
      </c>
      <c r="I289">
        <v>22503.129917469501</v>
      </c>
      <c r="J289">
        <v>582418.57794497802</v>
      </c>
      <c r="K289">
        <v>604921.70786244795</v>
      </c>
      <c r="L289">
        <v>12278465.7925376</v>
      </c>
    </row>
    <row r="290" spans="1:14" x14ac:dyDescent="0.35">
      <c r="A290" t="s">
        <v>2879</v>
      </c>
      <c r="B290" t="s">
        <v>2949</v>
      </c>
      <c r="C290" t="s">
        <v>17</v>
      </c>
      <c r="D290" t="s">
        <v>52</v>
      </c>
      <c r="E290" t="s">
        <v>2188</v>
      </c>
      <c r="F290" t="s">
        <v>26</v>
      </c>
      <c r="G290" t="s">
        <v>3031</v>
      </c>
      <c r="H290">
        <v>7450646.7577999998</v>
      </c>
      <c r="I290">
        <v>51004.3096479749</v>
      </c>
      <c r="J290">
        <v>0</v>
      </c>
      <c r="K290">
        <v>51004.3096479749</v>
      </c>
      <c r="L290">
        <v>7399642.4481520196</v>
      </c>
      <c r="M290" t="s">
        <v>2198</v>
      </c>
    </row>
    <row r="291" spans="1:14" x14ac:dyDescent="0.35">
      <c r="A291" t="s">
        <v>2879</v>
      </c>
      <c r="B291" t="s">
        <v>2949</v>
      </c>
      <c r="C291" t="s">
        <v>17</v>
      </c>
      <c r="D291" t="s">
        <v>52</v>
      </c>
      <c r="E291" t="s">
        <v>2188</v>
      </c>
      <c r="F291" t="s">
        <v>19</v>
      </c>
      <c r="G291" t="s">
        <v>2174</v>
      </c>
      <c r="H291">
        <v>8789659.9339000005</v>
      </c>
      <c r="I291">
        <v>65210.207972746502</v>
      </c>
      <c r="J291">
        <v>0</v>
      </c>
      <c r="K291">
        <v>65210.207972746502</v>
      </c>
      <c r="L291">
        <v>8724449.7259272505</v>
      </c>
      <c r="N291" t="s">
        <v>2198</v>
      </c>
    </row>
    <row r="292" spans="1:14" x14ac:dyDescent="0.35">
      <c r="A292" t="s">
        <v>2879</v>
      </c>
      <c r="B292" t="s">
        <v>2949</v>
      </c>
      <c r="C292" t="s">
        <v>17</v>
      </c>
      <c r="D292" t="s">
        <v>52</v>
      </c>
      <c r="E292" t="s">
        <v>2188</v>
      </c>
      <c r="F292" t="s">
        <v>50</v>
      </c>
      <c r="G292" t="s">
        <v>3030</v>
      </c>
      <c r="H292">
        <v>28327458.981600001</v>
      </c>
      <c r="I292">
        <v>193919.06990320701</v>
      </c>
      <c r="J292">
        <v>0</v>
      </c>
      <c r="K292">
        <v>193919.06990320701</v>
      </c>
      <c r="L292">
        <v>28133539.911696799</v>
      </c>
      <c r="M292" t="s">
        <v>2198</v>
      </c>
      <c r="N292" t="s">
        <v>2198</v>
      </c>
    </row>
    <row r="293" spans="1:14" x14ac:dyDescent="0.35">
      <c r="A293" t="s">
        <v>2879</v>
      </c>
      <c r="B293" t="s">
        <v>2949</v>
      </c>
      <c r="C293" t="s">
        <v>17</v>
      </c>
      <c r="D293" t="s">
        <v>52</v>
      </c>
      <c r="E293" t="s">
        <v>2188</v>
      </c>
      <c r="F293" t="s">
        <v>2787</v>
      </c>
      <c r="G293" t="s">
        <v>2935</v>
      </c>
      <c r="H293">
        <v>0</v>
      </c>
      <c r="I293">
        <v>0</v>
      </c>
      <c r="J293">
        <v>0</v>
      </c>
      <c r="K293">
        <v>0</v>
      </c>
      <c r="L293">
        <v>0</v>
      </c>
    </row>
    <row r="294" spans="1:14" x14ac:dyDescent="0.35">
      <c r="A294" t="s">
        <v>2879</v>
      </c>
      <c r="B294" t="s">
        <v>2949</v>
      </c>
      <c r="C294" t="s">
        <v>17</v>
      </c>
      <c r="D294" t="s">
        <v>52</v>
      </c>
      <c r="E294" t="s">
        <v>2188</v>
      </c>
      <c r="F294" t="s">
        <v>2788</v>
      </c>
      <c r="G294" t="s">
        <v>2936</v>
      </c>
      <c r="H294">
        <v>65599469.874600001</v>
      </c>
      <c r="I294">
        <v>486680.38417455298</v>
      </c>
      <c r="J294">
        <v>3109045.8454807</v>
      </c>
      <c r="K294">
        <v>3595726.2296552602</v>
      </c>
      <c r="L294">
        <v>62003743.644944698</v>
      </c>
    </row>
    <row r="295" spans="1:14" x14ac:dyDescent="0.35">
      <c r="A295" t="s">
        <v>2879</v>
      </c>
      <c r="B295" t="s">
        <v>2949</v>
      </c>
      <c r="C295" t="s">
        <v>17</v>
      </c>
      <c r="D295" t="s">
        <v>77</v>
      </c>
      <c r="E295" t="s">
        <v>2193</v>
      </c>
      <c r="F295" t="s">
        <v>19</v>
      </c>
      <c r="G295" t="s">
        <v>2174</v>
      </c>
      <c r="H295">
        <v>15771541.1478</v>
      </c>
      <c r="I295">
        <v>105163.75283812299</v>
      </c>
      <c r="J295">
        <v>0</v>
      </c>
      <c r="K295">
        <v>105163.75283812299</v>
      </c>
      <c r="L295">
        <v>15666377.394961899</v>
      </c>
      <c r="N295" t="s">
        <v>2198</v>
      </c>
    </row>
    <row r="296" spans="1:14" x14ac:dyDescent="0.35">
      <c r="A296" t="s">
        <v>2879</v>
      </c>
      <c r="B296" t="s">
        <v>2949</v>
      </c>
      <c r="C296" t="s">
        <v>17</v>
      </c>
      <c r="D296" t="s">
        <v>77</v>
      </c>
      <c r="E296" t="s">
        <v>2193</v>
      </c>
      <c r="F296" t="s">
        <v>30</v>
      </c>
      <c r="G296" t="s">
        <v>2182</v>
      </c>
      <c r="H296">
        <v>0</v>
      </c>
      <c r="I296">
        <v>0</v>
      </c>
      <c r="J296">
        <v>0</v>
      </c>
      <c r="K296">
        <v>0</v>
      </c>
      <c r="L296">
        <v>0</v>
      </c>
      <c r="N296" t="s">
        <v>2198</v>
      </c>
    </row>
    <row r="297" spans="1:14" x14ac:dyDescent="0.35">
      <c r="A297" t="s">
        <v>2879</v>
      </c>
      <c r="B297" t="s">
        <v>2949</v>
      </c>
      <c r="C297" t="s">
        <v>17</v>
      </c>
      <c r="D297" t="s">
        <v>77</v>
      </c>
      <c r="E297" t="s">
        <v>2193</v>
      </c>
      <c r="F297" t="s">
        <v>2787</v>
      </c>
      <c r="G297" t="s">
        <v>2935</v>
      </c>
      <c r="H297">
        <v>0</v>
      </c>
      <c r="I297">
        <v>0</v>
      </c>
      <c r="J297">
        <v>0</v>
      </c>
      <c r="K297">
        <v>0</v>
      </c>
      <c r="L297">
        <v>0</v>
      </c>
    </row>
    <row r="298" spans="1:14" x14ac:dyDescent="0.35">
      <c r="A298" t="s">
        <v>2879</v>
      </c>
      <c r="B298" t="s">
        <v>2949</v>
      </c>
      <c r="C298" t="s">
        <v>17</v>
      </c>
      <c r="D298" t="s">
        <v>77</v>
      </c>
      <c r="E298" t="s">
        <v>2193</v>
      </c>
      <c r="F298" t="s">
        <v>2788</v>
      </c>
      <c r="G298" t="s">
        <v>2936</v>
      </c>
      <c r="H298">
        <v>20349974.339299999</v>
      </c>
      <c r="I298">
        <v>135692.48887106701</v>
      </c>
      <c r="J298">
        <v>661337.80061781197</v>
      </c>
      <c r="K298">
        <v>797030.28948887996</v>
      </c>
      <c r="L298">
        <v>19552944.049811099</v>
      </c>
    </row>
    <row r="299" spans="1:14" x14ac:dyDescent="0.35">
      <c r="A299" t="s">
        <v>2879</v>
      </c>
      <c r="B299" t="s">
        <v>2949</v>
      </c>
      <c r="C299" t="s">
        <v>2938</v>
      </c>
      <c r="D299" t="s">
        <v>3032</v>
      </c>
      <c r="E299" t="s">
        <v>3033</v>
      </c>
      <c r="F299" t="s">
        <v>2172</v>
      </c>
      <c r="G299" t="s">
        <v>2173</v>
      </c>
      <c r="H299">
        <v>29614467.6336</v>
      </c>
      <c r="I299">
        <v>158475.08936658601</v>
      </c>
      <c r="J299">
        <v>934928.10065455805</v>
      </c>
      <c r="K299">
        <v>1093403.19002114</v>
      </c>
      <c r="L299">
        <v>28521064.443578899</v>
      </c>
    </row>
    <row r="300" spans="1:14" x14ac:dyDescent="0.35">
      <c r="A300" t="s">
        <v>2879</v>
      </c>
      <c r="B300" t="s">
        <v>2949</v>
      </c>
      <c r="C300" t="s">
        <v>2944</v>
      </c>
      <c r="D300" t="s">
        <v>3034</v>
      </c>
      <c r="E300" t="s">
        <v>3035</v>
      </c>
      <c r="F300" t="s">
        <v>2170</v>
      </c>
      <c r="G300" t="s">
        <v>2171</v>
      </c>
      <c r="H300">
        <v>0</v>
      </c>
      <c r="I300">
        <v>0</v>
      </c>
      <c r="J300">
        <v>0</v>
      </c>
      <c r="K300">
        <v>0</v>
      </c>
      <c r="L300">
        <v>0</v>
      </c>
    </row>
    <row r="301" spans="1:14" x14ac:dyDescent="0.35">
      <c r="A301" t="s">
        <v>2879</v>
      </c>
      <c r="B301" t="s">
        <v>2949</v>
      </c>
      <c r="C301" t="s">
        <v>2944</v>
      </c>
      <c r="D301" t="s">
        <v>3034</v>
      </c>
      <c r="E301" t="s">
        <v>3035</v>
      </c>
      <c r="F301" t="s">
        <v>3036</v>
      </c>
      <c r="G301" t="s">
        <v>3037</v>
      </c>
      <c r="H301">
        <v>7667768.7218000004</v>
      </c>
      <c r="I301">
        <v>53882.169535311798</v>
      </c>
      <c r="J301">
        <v>394369.80206546601</v>
      </c>
      <c r="K301">
        <v>448251.97160077799</v>
      </c>
      <c r="L301">
        <v>7219516.7501992201</v>
      </c>
    </row>
    <row r="302" spans="1:14" x14ac:dyDescent="0.35">
      <c r="A302" t="s">
        <v>2879</v>
      </c>
      <c r="B302" t="s">
        <v>2949</v>
      </c>
      <c r="C302" t="s">
        <v>2944</v>
      </c>
      <c r="D302" t="s">
        <v>3034</v>
      </c>
      <c r="E302" t="s">
        <v>3035</v>
      </c>
      <c r="F302" t="s">
        <v>3038</v>
      </c>
      <c r="G302" t="s">
        <v>3039</v>
      </c>
      <c r="H302">
        <v>0</v>
      </c>
      <c r="I302">
        <v>0</v>
      </c>
      <c r="J302">
        <v>0</v>
      </c>
      <c r="K302">
        <v>0</v>
      </c>
      <c r="L302">
        <v>0</v>
      </c>
    </row>
    <row r="303" spans="1:14" x14ac:dyDescent="0.35">
      <c r="A303" t="s">
        <v>2879</v>
      </c>
      <c r="B303" t="s">
        <v>2949</v>
      </c>
      <c r="C303" t="s">
        <v>2944</v>
      </c>
      <c r="D303" t="s">
        <v>3040</v>
      </c>
      <c r="E303" t="s">
        <v>3041</v>
      </c>
      <c r="F303" t="s">
        <v>1621</v>
      </c>
      <c r="G303" t="s">
        <v>2416</v>
      </c>
      <c r="H303">
        <v>816619.54559999995</v>
      </c>
      <c r="I303">
        <v>4369.9538024849298</v>
      </c>
      <c r="J303">
        <v>0</v>
      </c>
      <c r="K303">
        <v>4369.9538024849298</v>
      </c>
      <c r="L303">
        <v>812249.59179751505</v>
      </c>
      <c r="N303" t="s">
        <v>2198</v>
      </c>
    </row>
    <row r="304" spans="1:14" x14ac:dyDescent="0.35">
      <c r="A304" t="s">
        <v>2879</v>
      </c>
      <c r="B304" t="s">
        <v>2949</v>
      </c>
      <c r="C304" t="s">
        <v>2944</v>
      </c>
      <c r="D304" t="s">
        <v>3040</v>
      </c>
      <c r="E304" t="s">
        <v>3041</v>
      </c>
      <c r="F304" t="s">
        <v>3005</v>
      </c>
      <c r="G304" t="s">
        <v>3006</v>
      </c>
      <c r="H304">
        <v>960728.87719999999</v>
      </c>
      <c r="I304">
        <v>5141.1221205705097</v>
      </c>
      <c r="J304">
        <v>0</v>
      </c>
      <c r="K304">
        <v>5141.1221205705097</v>
      </c>
      <c r="L304">
        <v>955587.75507942901</v>
      </c>
      <c r="N304" t="s">
        <v>2198</v>
      </c>
    </row>
    <row r="305" spans="1:14" x14ac:dyDescent="0.35">
      <c r="A305" t="s">
        <v>2879</v>
      </c>
      <c r="B305" t="s">
        <v>2949</v>
      </c>
      <c r="C305" t="s">
        <v>2944</v>
      </c>
      <c r="D305" t="s">
        <v>3040</v>
      </c>
      <c r="E305" t="s">
        <v>3041</v>
      </c>
      <c r="F305" t="s">
        <v>3042</v>
      </c>
      <c r="G305" t="s">
        <v>3043</v>
      </c>
      <c r="H305">
        <v>5500172.8206000002</v>
      </c>
      <c r="I305">
        <v>29432.924140266201</v>
      </c>
      <c r="J305">
        <v>223251.86136589601</v>
      </c>
      <c r="K305">
        <v>252684.78550616201</v>
      </c>
      <c r="L305">
        <v>5247488.0350938402</v>
      </c>
    </row>
    <row r="306" spans="1:14" x14ac:dyDescent="0.35">
      <c r="A306" t="s">
        <v>2879</v>
      </c>
      <c r="B306" t="s">
        <v>2949</v>
      </c>
      <c r="C306" t="s">
        <v>2944</v>
      </c>
      <c r="D306" t="s">
        <v>3040</v>
      </c>
      <c r="E306" t="s">
        <v>3041</v>
      </c>
      <c r="F306" t="s">
        <v>3044</v>
      </c>
      <c r="G306" t="s">
        <v>3045</v>
      </c>
      <c r="H306">
        <v>720546.65780000004</v>
      </c>
      <c r="I306">
        <v>3855.84159042788</v>
      </c>
      <c r="J306">
        <v>29246.9687378903</v>
      </c>
      <c r="K306">
        <v>33102.810328318097</v>
      </c>
      <c r="L306">
        <v>687443.84747168201</v>
      </c>
    </row>
    <row r="307" spans="1:14" x14ac:dyDescent="0.35">
      <c r="A307" t="s">
        <v>2879</v>
      </c>
      <c r="B307" t="s">
        <v>2949</v>
      </c>
      <c r="C307" t="s">
        <v>2944</v>
      </c>
      <c r="D307" t="s">
        <v>3046</v>
      </c>
      <c r="E307" t="s">
        <v>3047</v>
      </c>
      <c r="F307" t="s">
        <v>3048</v>
      </c>
      <c r="G307" t="s">
        <v>3049</v>
      </c>
      <c r="H307">
        <v>8001147.4642000003</v>
      </c>
      <c r="I307">
        <v>38515.104258812898</v>
      </c>
      <c r="J307">
        <v>30.7226192468619</v>
      </c>
      <c r="K307">
        <v>38545.826878059801</v>
      </c>
      <c r="L307">
        <v>7962601.6373219397</v>
      </c>
    </row>
    <row r="308" spans="1:14" x14ac:dyDescent="0.35">
      <c r="A308" t="s">
        <v>2879</v>
      </c>
      <c r="B308" t="s">
        <v>2949</v>
      </c>
      <c r="C308" t="s">
        <v>2944</v>
      </c>
      <c r="D308" t="s">
        <v>3046</v>
      </c>
      <c r="E308" t="s">
        <v>3047</v>
      </c>
      <c r="F308" t="s">
        <v>3050</v>
      </c>
      <c r="G308" t="s">
        <v>3051</v>
      </c>
      <c r="H308">
        <v>492765.32370000001</v>
      </c>
      <c r="I308">
        <v>2372.0232510051201</v>
      </c>
      <c r="J308">
        <v>1.8921087866108799</v>
      </c>
      <c r="K308">
        <v>2373.9153597917302</v>
      </c>
      <c r="L308">
        <v>490391.408340208</v>
      </c>
    </row>
    <row r="309" spans="1:14" x14ac:dyDescent="0.35">
      <c r="A309" t="s">
        <v>2879</v>
      </c>
      <c r="B309" t="s">
        <v>2949</v>
      </c>
      <c r="C309" t="s">
        <v>2944</v>
      </c>
      <c r="D309" t="s">
        <v>2873</v>
      </c>
      <c r="E309" t="s">
        <v>3052</v>
      </c>
      <c r="F309" t="s">
        <v>3048</v>
      </c>
      <c r="G309" t="s">
        <v>3049</v>
      </c>
      <c r="H309">
        <v>6500863.0207000002</v>
      </c>
      <c r="I309">
        <v>5803.6065913746897</v>
      </c>
      <c r="J309">
        <v>0</v>
      </c>
      <c r="K309">
        <v>5803.6065913746897</v>
      </c>
      <c r="L309">
        <v>6495059.41410862</v>
      </c>
    </row>
    <row r="310" spans="1:14" x14ac:dyDescent="0.35">
      <c r="A310" t="s">
        <v>2879</v>
      </c>
      <c r="B310" t="s">
        <v>2949</v>
      </c>
      <c r="C310" t="s">
        <v>2944</v>
      </c>
      <c r="D310" t="s">
        <v>2873</v>
      </c>
      <c r="E310" t="s">
        <v>3052</v>
      </c>
      <c r="F310" t="s">
        <v>3050</v>
      </c>
      <c r="G310" t="s">
        <v>3051</v>
      </c>
      <c r="H310">
        <v>670212.81299999997</v>
      </c>
      <c r="I310">
        <v>598.32848140178703</v>
      </c>
      <c r="J310">
        <v>0</v>
      </c>
      <c r="K310">
        <v>598.32848140178703</v>
      </c>
      <c r="L310">
        <v>669614.48451859795</v>
      </c>
    </row>
    <row r="311" spans="1:14" x14ac:dyDescent="0.35">
      <c r="A311" t="s">
        <v>2879</v>
      </c>
      <c r="B311" t="s">
        <v>2949</v>
      </c>
      <c r="C311" t="s">
        <v>2944</v>
      </c>
      <c r="D311" t="s">
        <v>3053</v>
      </c>
      <c r="E311" t="s">
        <v>3054</v>
      </c>
      <c r="F311" t="s">
        <v>3048</v>
      </c>
      <c r="G311" t="s">
        <v>3049</v>
      </c>
      <c r="H311">
        <v>8208058.8666000003</v>
      </c>
      <c r="I311">
        <v>16810.470974308399</v>
      </c>
      <c r="J311">
        <v>0</v>
      </c>
      <c r="K311">
        <v>16810.470974308399</v>
      </c>
      <c r="L311">
        <v>8191248.39562569</v>
      </c>
    </row>
    <row r="312" spans="1:14" x14ac:dyDescent="0.35">
      <c r="A312" t="s">
        <v>2879</v>
      </c>
      <c r="B312" t="s">
        <v>2949</v>
      </c>
      <c r="C312" t="s">
        <v>2944</v>
      </c>
      <c r="D312" t="s">
        <v>3053</v>
      </c>
      <c r="E312" t="s">
        <v>3054</v>
      </c>
      <c r="F312" t="s">
        <v>3050</v>
      </c>
      <c r="G312" t="s">
        <v>3051</v>
      </c>
      <c r="H312">
        <v>1078218.3836000001</v>
      </c>
      <c r="I312">
        <v>2208.2393824239498</v>
      </c>
      <c r="J312">
        <v>0</v>
      </c>
      <c r="K312">
        <v>2208.2393824239498</v>
      </c>
      <c r="L312">
        <v>1076010.1442175801</v>
      </c>
    </row>
    <row r="313" spans="1:14" x14ac:dyDescent="0.35">
      <c r="A313" t="s">
        <v>2879</v>
      </c>
      <c r="B313" t="s">
        <v>2949</v>
      </c>
      <c r="C313" t="s">
        <v>2944</v>
      </c>
      <c r="D313" t="s">
        <v>3055</v>
      </c>
      <c r="E313" t="s">
        <v>3056</v>
      </c>
      <c r="F313" t="s">
        <v>3048</v>
      </c>
      <c r="G313" t="s">
        <v>3049</v>
      </c>
      <c r="H313">
        <v>4774227.0784</v>
      </c>
      <c r="I313">
        <v>11955.2836140462</v>
      </c>
      <c r="J313">
        <v>4013.7850314626598</v>
      </c>
      <c r="K313">
        <v>15969.0686455089</v>
      </c>
      <c r="L313">
        <v>4758258.0097544901</v>
      </c>
    </row>
    <row r="314" spans="1:14" x14ac:dyDescent="0.35">
      <c r="A314" t="s">
        <v>2879</v>
      </c>
      <c r="B314" t="s">
        <v>2949</v>
      </c>
      <c r="C314" t="s">
        <v>2944</v>
      </c>
      <c r="D314" t="s">
        <v>3055</v>
      </c>
      <c r="E314" t="s">
        <v>3056</v>
      </c>
      <c r="F314" t="s">
        <v>3050</v>
      </c>
      <c r="G314" t="s">
        <v>3051</v>
      </c>
      <c r="H314">
        <v>496818.00550000003</v>
      </c>
      <c r="I314">
        <v>1244.09670108668</v>
      </c>
      <c r="J314">
        <v>417.68450483658302</v>
      </c>
      <c r="K314">
        <v>1661.7812059232699</v>
      </c>
      <c r="L314">
        <v>495156.22429407702</v>
      </c>
    </row>
    <row r="315" spans="1:14" x14ac:dyDescent="0.35">
      <c r="A315" t="s">
        <v>2915</v>
      </c>
      <c r="B315" t="s">
        <v>3057</v>
      </c>
      <c r="C315" t="s">
        <v>2857</v>
      </c>
      <c r="D315" t="s">
        <v>2859</v>
      </c>
      <c r="E315" t="s">
        <v>3058</v>
      </c>
      <c r="F315" t="s">
        <v>2172</v>
      </c>
      <c r="G315" t="s">
        <v>2173</v>
      </c>
      <c r="H315">
        <v>17330249.686799999</v>
      </c>
      <c r="I315">
        <v>91169.026991549094</v>
      </c>
      <c r="J315">
        <v>936896.06779852603</v>
      </c>
      <c r="K315">
        <v>1028065.09479008</v>
      </c>
      <c r="L315">
        <v>16302184.5920099</v>
      </c>
    </row>
    <row r="316" spans="1:14" x14ac:dyDescent="0.35">
      <c r="A316" t="s">
        <v>2915</v>
      </c>
      <c r="B316" t="s">
        <v>3057</v>
      </c>
      <c r="C316" t="s">
        <v>2857</v>
      </c>
      <c r="D316" t="s">
        <v>2859</v>
      </c>
      <c r="E316" t="s">
        <v>3058</v>
      </c>
      <c r="F316" t="s">
        <v>3059</v>
      </c>
      <c r="G316" t="s">
        <v>3060</v>
      </c>
      <c r="H316">
        <v>302305.5968</v>
      </c>
      <c r="I316">
        <v>1590.33525781971</v>
      </c>
      <c r="J316">
        <v>16343.0377475758</v>
      </c>
      <c r="K316">
        <v>17933.373005395501</v>
      </c>
      <c r="L316">
        <v>284372.22379460401</v>
      </c>
    </row>
    <row r="317" spans="1:14" x14ac:dyDescent="0.35">
      <c r="A317" t="s">
        <v>2915</v>
      </c>
      <c r="B317" t="s">
        <v>3057</v>
      </c>
      <c r="C317" t="s">
        <v>2857</v>
      </c>
      <c r="D317" t="s">
        <v>2859</v>
      </c>
      <c r="E317" t="s">
        <v>3058</v>
      </c>
      <c r="F317" t="s">
        <v>2861</v>
      </c>
      <c r="G317" t="s">
        <v>2862</v>
      </c>
      <c r="H317">
        <v>558102.64009999996</v>
      </c>
      <c r="I317">
        <v>2936.0035528979301</v>
      </c>
      <c r="J317">
        <v>30171.761995524499</v>
      </c>
      <c r="K317">
        <v>33107.765548422401</v>
      </c>
      <c r="L317">
        <v>524994.87455157796</v>
      </c>
    </row>
    <row r="318" spans="1:14" x14ac:dyDescent="0.35">
      <c r="A318" t="s">
        <v>2915</v>
      </c>
      <c r="B318" t="s">
        <v>3057</v>
      </c>
      <c r="C318" t="s">
        <v>2857</v>
      </c>
      <c r="D318" t="s">
        <v>2859</v>
      </c>
      <c r="E318" t="s">
        <v>3058</v>
      </c>
      <c r="F318" t="s">
        <v>19</v>
      </c>
      <c r="G318" t="s">
        <v>2174</v>
      </c>
      <c r="H318">
        <v>1656867.2127</v>
      </c>
      <c r="I318">
        <v>8716.26054766571</v>
      </c>
      <c r="J318">
        <v>0</v>
      </c>
      <c r="K318">
        <v>8716.26054766571</v>
      </c>
      <c r="L318">
        <v>1648150.95215233</v>
      </c>
      <c r="N318" t="s">
        <v>2198</v>
      </c>
    </row>
    <row r="319" spans="1:14" x14ac:dyDescent="0.35">
      <c r="A319" t="s">
        <v>2915</v>
      </c>
      <c r="B319" t="s">
        <v>3057</v>
      </c>
      <c r="C319" t="s">
        <v>2857</v>
      </c>
      <c r="D319" t="s">
        <v>2859</v>
      </c>
      <c r="E319" t="s">
        <v>3058</v>
      </c>
      <c r="F319" t="s">
        <v>2865</v>
      </c>
      <c r="G319" t="s">
        <v>2866</v>
      </c>
      <c r="H319">
        <v>0</v>
      </c>
      <c r="I319">
        <v>0</v>
      </c>
      <c r="J319">
        <v>0</v>
      </c>
      <c r="K319">
        <v>0</v>
      </c>
      <c r="L319">
        <v>0</v>
      </c>
    </row>
    <row r="320" spans="1:14" x14ac:dyDescent="0.35">
      <c r="A320" t="s">
        <v>2915</v>
      </c>
      <c r="B320" t="s">
        <v>3057</v>
      </c>
      <c r="C320" t="s">
        <v>2857</v>
      </c>
      <c r="D320" t="s">
        <v>2859</v>
      </c>
      <c r="E320" t="s">
        <v>3058</v>
      </c>
      <c r="F320" t="s">
        <v>2867</v>
      </c>
      <c r="G320" t="s">
        <v>2868</v>
      </c>
      <c r="H320">
        <v>0</v>
      </c>
      <c r="I320">
        <v>0</v>
      </c>
      <c r="J320">
        <v>0</v>
      </c>
      <c r="K320">
        <v>0</v>
      </c>
      <c r="L320">
        <v>0</v>
      </c>
    </row>
    <row r="321" spans="1:14" x14ac:dyDescent="0.35">
      <c r="A321" t="s">
        <v>2915</v>
      </c>
      <c r="B321" t="s">
        <v>3057</v>
      </c>
      <c r="C321" t="s">
        <v>2857</v>
      </c>
      <c r="D321" t="s">
        <v>2859</v>
      </c>
      <c r="E321" t="s">
        <v>3058</v>
      </c>
      <c r="F321" t="s">
        <v>2869</v>
      </c>
      <c r="G321" t="s">
        <v>2870</v>
      </c>
      <c r="H321">
        <v>2185902.0066999998</v>
      </c>
      <c r="I321">
        <v>11499.347248850199</v>
      </c>
      <c r="J321">
        <v>118172.734482471</v>
      </c>
      <c r="K321">
        <v>129672.081731321</v>
      </c>
      <c r="L321">
        <v>2056229.9249686799</v>
      </c>
    </row>
    <row r="322" spans="1:14" x14ac:dyDescent="0.35">
      <c r="A322" t="s">
        <v>2915</v>
      </c>
      <c r="B322" t="s">
        <v>3057</v>
      </c>
      <c r="C322" t="s">
        <v>2857</v>
      </c>
      <c r="D322" t="s">
        <v>2859</v>
      </c>
      <c r="E322" t="s">
        <v>3058</v>
      </c>
      <c r="F322" t="s">
        <v>2871</v>
      </c>
      <c r="G322" t="s">
        <v>2872</v>
      </c>
      <c r="H322">
        <v>1116205.28</v>
      </c>
      <c r="I322">
        <v>5872.0071057958503</v>
      </c>
      <c r="J322">
        <v>60343.523991048998</v>
      </c>
      <c r="K322">
        <v>66215.531096844803</v>
      </c>
      <c r="L322">
        <v>1049989.74890315</v>
      </c>
    </row>
    <row r="323" spans="1:14" x14ac:dyDescent="0.35">
      <c r="A323" t="s">
        <v>2915</v>
      </c>
      <c r="B323" t="s">
        <v>3057</v>
      </c>
      <c r="C323" t="s">
        <v>2879</v>
      </c>
      <c r="D323" t="s">
        <v>2880</v>
      </c>
      <c r="E323" t="s">
        <v>3061</v>
      </c>
      <c r="F323" t="s">
        <v>2170</v>
      </c>
      <c r="G323" t="s">
        <v>2171</v>
      </c>
      <c r="H323">
        <v>0</v>
      </c>
      <c r="I323">
        <v>0</v>
      </c>
      <c r="J323">
        <v>0</v>
      </c>
      <c r="K323">
        <v>0</v>
      </c>
      <c r="L323">
        <v>0</v>
      </c>
    </row>
    <row r="324" spans="1:14" x14ac:dyDescent="0.35">
      <c r="A324" t="s">
        <v>2915</v>
      </c>
      <c r="B324" t="s">
        <v>3057</v>
      </c>
      <c r="C324" t="s">
        <v>2879</v>
      </c>
      <c r="D324" t="s">
        <v>2880</v>
      </c>
      <c r="E324" t="s">
        <v>3061</v>
      </c>
      <c r="F324" t="s">
        <v>2172</v>
      </c>
      <c r="G324" t="s">
        <v>2173</v>
      </c>
      <c r="H324">
        <v>26628.9195</v>
      </c>
      <c r="I324">
        <v>242.29041775933899</v>
      </c>
      <c r="J324">
        <v>614.92479657020397</v>
      </c>
      <c r="K324">
        <v>857.21521432954205</v>
      </c>
      <c r="L324">
        <v>25771.704285670501</v>
      </c>
    </row>
    <row r="325" spans="1:14" x14ac:dyDescent="0.35">
      <c r="A325" t="s">
        <v>2915</v>
      </c>
      <c r="B325" t="s">
        <v>3057</v>
      </c>
      <c r="C325" t="s">
        <v>2879</v>
      </c>
      <c r="D325" t="s">
        <v>2880</v>
      </c>
      <c r="E325" t="s">
        <v>3061</v>
      </c>
      <c r="F325" t="s">
        <v>2882</v>
      </c>
      <c r="G325" t="s">
        <v>2883</v>
      </c>
      <c r="H325">
        <v>2873.6244000000002</v>
      </c>
      <c r="I325">
        <v>26.146447959640799</v>
      </c>
      <c r="J325">
        <v>66.358790996784606</v>
      </c>
      <c r="K325">
        <v>92.505238956425401</v>
      </c>
      <c r="L325">
        <v>2781.1191610435699</v>
      </c>
    </row>
    <row r="326" spans="1:14" x14ac:dyDescent="0.35">
      <c r="A326" t="s">
        <v>2915</v>
      </c>
      <c r="B326" t="s">
        <v>3057</v>
      </c>
      <c r="C326" t="s">
        <v>2879</v>
      </c>
      <c r="D326" t="s">
        <v>2880</v>
      </c>
      <c r="E326" t="s">
        <v>3061</v>
      </c>
      <c r="F326" t="s">
        <v>2884</v>
      </c>
      <c r="G326" t="s">
        <v>2885</v>
      </c>
      <c r="H326">
        <v>30933.587299999999</v>
      </c>
      <c r="I326">
        <v>290.85895802437301</v>
      </c>
      <c r="J326">
        <v>0</v>
      </c>
      <c r="K326">
        <v>290.85895802437301</v>
      </c>
      <c r="L326">
        <v>30642.728341975599</v>
      </c>
    </row>
    <row r="327" spans="1:14" x14ac:dyDescent="0.35">
      <c r="A327" t="s">
        <v>2915</v>
      </c>
      <c r="B327" t="s">
        <v>3057</v>
      </c>
      <c r="C327" t="s">
        <v>2879</v>
      </c>
      <c r="D327" t="s">
        <v>2880</v>
      </c>
      <c r="E327" t="s">
        <v>3061</v>
      </c>
      <c r="F327" t="s">
        <v>2974</v>
      </c>
      <c r="G327" t="s">
        <v>2975</v>
      </c>
      <c r="H327">
        <v>39899.844499999999</v>
      </c>
      <c r="I327">
        <v>375.16590237926403</v>
      </c>
      <c r="J327">
        <v>0</v>
      </c>
      <c r="K327">
        <v>375.16590237926403</v>
      </c>
      <c r="L327">
        <v>39524.678597620703</v>
      </c>
      <c r="N327" t="s">
        <v>2198</v>
      </c>
    </row>
    <row r="328" spans="1:14" x14ac:dyDescent="0.35">
      <c r="A328" t="s">
        <v>2915</v>
      </c>
      <c r="B328" t="s">
        <v>3057</v>
      </c>
      <c r="C328" t="s">
        <v>2879</v>
      </c>
      <c r="D328" t="s">
        <v>2886</v>
      </c>
      <c r="E328" t="s">
        <v>3062</v>
      </c>
      <c r="F328" t="s">
        <v>2172</v>
      </c>
      <c r="G328" t="s">
        <v>2173</v>
      </c>
      <c r="H328">
        <v>33766.8583</v>
      </c>
      <c r="I328">
        <v>140.88374650633699</v>
      </c>
      <c r="J328">
        <v>0</v>
      </c>
      <c r="K328">
        <v>140.88374650633699</v>
      </c>
      <c r="L328">
        <v>33625.974553493703</v>
      </c>
    </row>
    <row r="329" spans="1:14" x14ac:dyDescent="0.35">
      <c r="A329" t="s">
        <v>2915</v>
      </c>
      <c r="B329" t="s">
        <v>3057</v>
      </c>
      <c r="C329" t="s">
        <v>2879</v>
      </c>
      <c r="D329" t="s">
        <v>2886</v>
      </c>
      <c r="E329" t="s">
        <v>3062</v>
      </c>
      <c r="F329" t="s">
        <v>2882</v>
      </c>
      <c r="G329" t="s">
        <v>2883</v>
      </c>
      <c r="H329">
        <v>685.62149999999997</v>
      </c>
      <c r="I329">
        <v>2.8605836854078599</v>
      </c>
      <c r="J329">
        <v>0</v>
      </c>
      <c r="K329">
        <v>2.8605836854078599</v>
      </c>
      <c r="L329">
        <v>682.76091631459201</v>
      </c>
    </row>
    <row r="330" spans="1:14" x14ac:dyDescent="0.35">
      <c r="A330" t="s">
        <v>2915</v>
      </c>
      <c r="B330" t="s">
        <v>3057</v>
      </c>
      <c r="C330" t="s">
        <v>2879</v>
      </c>
      <c r="D330" t="s">
        <v>2886</v>
      </c>
      <c r="E330" t="s">
        <v>3062</v>
      </c>
      <c r="F330" t="s">
        <v>2884</v>
      </c>
      <c r="G330" t="s">
        <v>2885</v>
      </c>
      <c r="H330">
        <v>8741.6740000000009</v>
      </c>
      <c r="I330">
        <v>36.472441988950301</v>
      </c>
      <c r="J330">
        <v>0</v>
      </c>
      <c r="K330">
        <v>36.472441988950301</v>
      </c>
      <c r="L330">
        <v>8705.2015580110492</v>
      </c>
    </row>
    <row r="331" spans="1:14" x14ac:dyDescent="0.35">
      <c r="A331" t="s">
        <v>2915</v>
      </c>
      <c r="B331" t="s">
        <v>3057</v>
      </c>
      <c r="C331" t="s">
        <v>2879</v>
      </c>
      <c r="D331" t="s">
        <v>2888</v>
      </c>
      <c r="E331" t="s">
        <v>3063</v>
      </c>
      <c r="F331" t="s">
        <v>2172</v>
      </c>
      <c r="G331" t="s">
        <v>2173</v>
      </c>
      <c r="H331">
        <v>301078.7156</v>
      </c>
      <c r="I331">
        <v>1752.5164416274099</v>
      </c>
      <c r="J331">
        <v>23576.5865780731</v>
      </c>
      <c r="K331">
        <v>25329.103019700498</v>
      </c>
      <c r="L331">
        <v>275749.61258029903</v>
      </c>
    </row>
    <row r="332" spans="1:14" x14ac:dyDescent="0.35">
      <c r="A332" t="s">
        <v>2915</v>
      </c>
      <c r="B332" t="s">
        <v>3057</v>
      </c>
      <c r="C332" t="s">
        <v>2879</v>
      </c>
      <c r="D332" t="s">
        <v>2888</v>
      </c>
      <c r="E332" t="s">
        <v>3063</v>
      </c>
      <c r="F332" t="s">
        <v>2882</v>
      </c>
      <c r="G332" t="s">
        <v>2883</v>
      </c>
      <c r="H332">
        <v>682231.55779999995</v>
      </c>
      <c r="I332">
        <v>3971.1276815599899</v>
      </c>
      <c r="J332">
        <v>53423.5419269103</v>
      </c>
      <c r="K332">
        <v>57394.6696084703</v>
      </c>
      <c r="L332">
        <v>624836.88819153002</v>
      </c>
    </row>
    <row r="333" spans="1:14" x14ac:dyDescent="0.35">
      <c r="A333" t="s">
        <v>2915</v>
      </c>
      <c r="B333" t="s">
        <v>3057</v>
      </c>
      <c r="C333" t="s">
        <v>2879</v>
      </c>
      <c r="D333" t="s">
        <v>2888</v>
      </c>
      <c r="E333" t="s">
        <v>3063</v>
      </c>
      <c r="F333" t="s">
        <v>2884</v>
      </c>
      <c r="G333" t="s">
        <v>2885</v>
      </c>
      <c r="H333">
        <v>637983.49959999998</v>
      </c>
      <c r="I333">
        <v>4485.2237065425697</v>
      </c>
      <c r="J333">
        <v>0</v>
      </c>
      <c r="K333">
        <v>4485.2237065425697</v>
      </c>
      <c r="L333">
        <v>633498.275893457</v>
      </c>
    </row>
    <row r="334" spans="1:14" x14ac:dyDescent="0.35">
      <c r="A334" t="s">
        <v>2915</v>
      </c>
      <c r="B334" t="s">
        <v>3057</v>
      </c>
      <c r="C334" t="s">
        <v>2879</v>
      </c>
      <c r="D334" t="s">
        <v>2888</v>
      </c>
      <c r="E334" t="s">
        <v>3063</v>
      </c>
      <c r="F334" t="s">
        <v>2896</v>
      </c>
      <c r="G334" t="s">
        <v>2897</v>
      </c>
      <c r="H334">
        <v>36612.798799999997</v>
      </c>
      <c r="I334">
        <v>257.39943607993399</v>
      </c>
      <c r="J334">
        <v>0</v>
      </c>
      <c r="K334">
        <v>257.39943607993399</v>
      </c>
      <c r="L334">
        <v>36355.3993639201</v>
      </c>
    </row>
    <row r="335" spans="1:14" x14ac:dyDescent="0.35">
      <c r="A335" t="s">
        <v>2915</v>
      </c>
      <c r="B335" t="s">
        <v>3057</v>
      </c>
      <c r="C335" t="s">
        <v>2879</v>
      </c>
      <c r="D335" t="s">
        <v>2892</v>
      </c>
      <c r="E335" t="s">
        <v>3064</v>
      </c>
      <c r="F335" t="s">
        <v>2172</v>
      </c>
      <c r="G335" t="s">
        <v>2173</v>
      </c>
      <c r="H335">
        <v>21684.5396</v>
      </c>
      <c r="I335">
        <v>189.10596970138999</v>
      </c>
      <c r="J335">
        <v>0</v>
      </c>
      <c r="K335">
        <v>189.10596970138999</v>
      </c>
      <c r="L335">
        <v>21495.433630298601</v>
      </c>
    </row>
    <row r="336" spans="1:14" x14ac:dyDescent="0.35">
      <c r="A336" t="s">
        <v>2915</v>
      </c>
      <c r="B336" t="s">
        <v>3057</v>
      </c>
      <c r="C336" t="s">
        <v>2879</v>
      </c>
      <c r="D336" t="s">
        <v>2892</v>
      </c>
      <c r="E336" t="s">
        <v>3064</v>
      </c>
      <c r="F336" t="s">
        <v>2882</v>
      </c>
      <c r="G336" t="s">
        <v>2883</v>
      </c>
      <c r="H336">
        <v>4907.5537999999997</v>
      </c>
      <c r="I336">
        <v>42.797666827156696</v>
      </c>
      <c r="J336">
        <v>0</v>
      </c>
      <c r="K336">
        <v>42.797666827156696</v>
      </c>
      <c r="L336">
        <v>4864.7561331728402</v>
      </c>
    </row>
    <row r="337" spans="1:12" x14ac:dyDescent="0.35">
      <c r="A337" t="s">
        <v>2915</v>
      </c>
      <c r="B337" t="s">
        <v>3057</v>
      </c>
      <c r="C337" t="s">
        <v>2879</v>
      </c>
      <c r="D337" t="s">
        <v>2892</v>
      </c>
      <c r="E337" t="s">
        <v>3064</v>
      </c>
      <c r="F337" t="s">
        <v>2884</v>
      </c>
      <c r="G337" t="s">
        <v>2885</v>
      </c>
      <c r="H337">
        <v>34792.782599999999</v>
      </c>
      <c r="I337">
        <v>280.87551856755601</v>
      </c>
      <c r="J337">
        <v>0</v>
      </c>
      <c r="K337">
        <v>280.87551856755601</v>
      </c>
      <c r="L337">
        <v>34511.9070814324</v>
      </c>
    </row>
    <row r="338" spans="1:12" x14ac:dyDescent="0.35">
      <c r="A338" t="s">
        <v>2915</v>
      </c>
      <c r="B338" t="s">
        <v>3057</v>
      </c>
      <c r="C338" t="s">
        <v>2879</v>
      </c>
      <c r="D338" t="s">
        <v>2892</v>
      </c>
      <c r="E338" t="s">
        <v>3064</v>
      </c>
      <c r="F338" t="s">
        <v>2896</v>
      </c>
      <c r="G338" t="s">
        <v>2897</v>
      </c>
      <c r="H338">
        <v>35981.356</v>
      </c>
      <c r="I338">
        <v>290.47064497824903</v>
      </c>
      <c r="J338">
        <v>0</v>
      </c>
      <c r="K338">
        <v>290.47064497824903</v>
      </c>
      <c r="L338">
        <v>35690.885355021797</v>
      </c>
    </row>
    <row r="339" spans="1:12" x14ac:dyDescent="0.35">
      <c r="A339" t="s">
        <v>2915</v>
      </c>
      <c r="B339" t="s">
        <v>3057</v>
      </c>
      <c r="C339" t="s">
        <v>2879</v>
      </c>
      <c r="D339" t="s">
        <v>2894</v>
      </c>
      <c r="E339" t="s">
        <v>3065</v>
      </c>
      <c r="F339" t="s">
        <v>2172</v>
      </c>
      <c r="G339" t="s">
        <v>2173</v>
      </c>
      <c r="H339">
        <v>38451.082600000002</v>
      </c>
      <c r="I339">
        <v>221.499408167974</v>
      </c>
      <c r="J339">
        <v>982.00778642033595</v>
      </c>
      <c r="K339">
        <v>1203.5071945883101</v>
      </c>
      <c r="L339">
        <v>37247.575405411699</v>
      </c>
    </row>
    <row r="340" spans="1:12" x14ac:dyDescent="0.35">
      <c r="A340" t="s">
        <v>2915</v>
      </c>
      <c r="B340" t="s">
        <v>3057</v>
      </c>
      <c r="C340" t="s">
        <v>2879</v>
      </c>
      <c r="D340" t="s">
        <v>2894</v>
      </c>
      <c r="E340" t="s">
        <v>3065</v>
      </c>
      <c r="F340" t="s">
        <v>2882</v>
      </c>
      <c r="G340" t="s">
        <v>2883</v>
      </c>
      <c r="H340">
        <v>48704.704599999997</v>
      </c>
      <c r="I340">
        <v>280.56591701276699</v>
      </c>
      <c r="J340">
        <v>1243.8765294657601</v>
      </c>
      <c r="K340">
        <v>1524.44244647853</v>
      </c>
      <c r="L340">
        <v>47180.2621535215</v>
      </c>
    </row>
    <row r="341" spans="1:12" x14ac:dyDescent="0.35">
      <c r="A341" t="s">
        <v>2915</v>
      </c>
      <c r="B341" t="s">
        <v>3057</v>
      </c>
      <c r="C341" t="s">
        <v>2879</v>
      </c>
      <c r="D341" t="s">
        <v>2894</v>
      </c>
      <c r="E341" t="s">
        <v>3065</v>
      </c>
      <c r="F341" t="s">
        <v>2884</v>
      </c>
      <c r="G341" t="s">
        <v>2885</v>
      </c>
      <c r="H341">
        <v>47433.130499999999</v>
      </c>
      <c r="I341">
        <v>309.48244424390901</v>
      </c>
      <c r="J341">
        <v>0</v>
      </c>
      <c r="K341">
        <v>309.48244424390901</v>
      </c>
      <c r="L341">
        <v>47123.648055756101</v>
      </c>
    </row>
    <row r="342" spans="1:12" x14ac:dyDescent="0.35">
      <c r="A342" t="s">
        <v>2915</v>
      </c>
      <c r="B342" t="s">
        <v>3057</v>
      </c>
      <c r="C342" t="s">
        <v>2879</v>
      </c>
      <c r="D342" t="s">
        <v>2894</v>
      </c>
      <c r="E342" t="s">
        <v>3065</v>
      </c>
      <c r="F342" t="s">
        <v>2896</v>
      </c>
      <c r="G342" t="s">
        <v>2897</v>
      </c>
      <c r="H342">
        <v>105565.46339999999</v>
      </c>
      <c r="I342">
        <v>688.77295861802304</v>
      </c>
      <c r="J342">
        <v>0</v>
      </c>
      <c r="K342">
        <v>688.77295861802304</v>
      </c>
      <c r="L342">
        <v>104876.690441382</v>
      </c>
    </row>
    <row r="343" spans="1:12" x14ac:dyDescent="0.35">
      <c r="A343" t="s">
        <v>2915</v>
      </c>
      <c r="B343" t="s">
        <v>3057</v>
      </c>
      <c r="C343" t="s">
        <v>2879</v>
      </c>
      <c r="D343" t="s">
        <v>2898</v>
      </c>
      <c r="E343" t="s">
        <v>3066</v>
      </c>
      <c r="F343" t="s">
        <v>2170</v>
      </c>
      <c r="G343" t="s">
        <v>2171</v>
      </c>
      <c r="H343">
        <v>0</v>
      </c>
      <c r="I343">
        <v>0</v>
      </c>
      <c r="J343">
        <v>0</v>
      </c>
      <c r="K343">
        <v>0</v>
      </c>
      <c r="L343">
        <v>0</v>
      </c>
    </row>
    <row r="344" spans="1:12" x14ac:dyDescent="0.35">
      <c r="A344" t="s">
        <v>2915</v>
      </c>
      <c r="B344" t="s">
        <v>3057</v>
      </c>
      <c r="C344" t="s">
        <v>2879</v>
      </c>
      <c r="D344" t="s">
        <v>2898</v>
      </c>
      <c r="E344" t="s">
        <v>3066</v>
      </c>
      <c r="F344" t="s">
        <v>2172</v>
      </c>
      <c r="G344" t="s">
        <v>2173</v>
      </c>
      <c r="H344">
        <v>61205.8223</v>
      </c>
      <c r="I344">
        <v>90.946270622999293</v>
      </c>
      <c r="J344">
        <v>3200.2461163757998</v>
      </c>
      <c r="K344">
        <v>3291.1923869988</v>
      </c>
      <c r="L344">
        <v>57914.629913001198</v>
      </c>
    </row>
    <row r="345" spans="1:12" x14ac:dyDescent="0.35">
      <c r="A345" t="s">
        <v>2915</v>
      </c>
      <c r="B345" t="s">
        <v>3057</v>
      </c>
      <c r="C345" t="s">
        <v>2879</v>
      </c>
      <c r="D345" t="s">
        <v>2898</v>
      </c>
      <c r="E345" t="s">
        <v>3066</v>
      </c>
      <c r="F345" t="s">
        <v>2882</v>
      </c>
      <c r="G345" t="s">
        <v>2883</v>
      </c>
      <c r="H345">
        <v>9963.7384000000002</v>
      </c>
      <c r="I345">
        <v>14.8052068456045</v>
      </c>
      <c r="J345">
        <v>520.97029801466499</v>
      </c>
      <c r="K345">
        <v>535.77550486026905</v>
      </c>
      <c r="L345">
        <v>9427.9628951397299</v>
      </c>
    </row>
    <row r="346" spans="1:12" x14ac:dyDescent="0.35">
      <c r="A346" t="s">
        <v>2915</v>
      </c>
      <c r="B346" t="s">
        <v>3057</v>
      </c>
      <c r="C346" t="s">
        <v>2879</v>
      </c>
      <c r="D346" t="s">
        <v>2898</v>
      </c>
      <c r="E346" t="s">
        <v>3066</v>
      </c>
      <c r="F346" t="s">
        <v>2884</v>
      </c>
      <c r="G346" t="s">
        <v>2885</v>
      </c>
      <c r="H346">
        <v>316352.97779999999</v>
      </c>
      <c r="I346">
        <v>650.72409135680903</v>
      </c>
      <c r="J346">
        <v>0</v>
      </c>
      <c r="K346">
        <v>650.72409135680903</v>
      </c>
      <c r="L346">
        <v>315702.25370864302</v>
      </c>
    </row>
    <row r="347" spans="1:12" x14ac:dyDescent="0.35">
      <c r="A347" t="s">
        <v>2915</v>
      </c>
      <c r="B347" t="s">
        <v>3057</v>
      </c>
      <c r="C347" t="s">
        <v>2879</v>
      </c>
      <c r="D347" t="s">
        <v>2898</v>
      </c>
      <c r="E347" t="s">
        <v>3066</v>
      </c>
      <c r="F347" t="s">
        <v>2896</v>
      </c>
      <c r="G347" t="s">
        <v>2897</v>
      </c>
      <c r="H347">
        <v>99395.843500000003</v>
      </c>
      <c r="I347">
        <v>204.452856439301</v>
      </c>
      <c r="J347">
        <v>0</v>
      </c>
      <c r="K347">
        <v>204.452856439301</v>
      </c>
      <c r="L347">
        <v>99191.390643560706</v>
      </c>
    </row>
    <row r="348" spans="1:12" x14ac:dyDescent="0.35">
      <c r="A348" t="s">
        <v>2915</v>
      </c>
      <c r="B348" t="s">
        <v>3057</v>
      </c>
      <c r="C348" t="s">
        <v>2879</v>
      </c>
      <c r="D348" t="s">
        <v>2902</v>
      </c>
      <c r="E348" t="s">
        <v>3067</v>
      </c>
      <c r="F348" t="s">
        <v>2172</v>
      </c>
      <c r="G348" t="s">
        <v>2173</v>
      </c>
      <c r="H348">
        <v>42111.212</v>
      </c>
      <c r="I348">
        <v>400.04771965571302</v>
      </c>
      <c r="J348">
        <v>0</v>
      </c>
      <c r="K348">
        <v>400.04771965571302</v>
      </c>
      <c r="L348">
        <v>41711.164280344303</v>
      </c>
    </row>
    <row r="349" spans="1:12" x14ac:dyDescent="0.35">
      <c r="A349" t="s">
        <v>2915</v>
      </c>
      <c r="B349" t="s">
        <v>3057</v>
      </c>
      <c r="C349" t="s">
        <v>2879</v>
      </c>
      <c r="D349" t="s">
        <v>2902</v>
      </c>
      <c r="E349" t="s">
        <v>3067</v>
      </c>
      <c r="F349" t="s">
        <v>2882</v>
      </c>
      <c r="G349" t="s">
        <v>2883</v>
      </c>
      <c r="H349">
        <v>24309.654200000001</v>
      </c>
      <c r="I349">
        <v>230.93663816488899</v>
      </c>
      <c r="J349">
        <v>0</v>
      </c>
      <c r="K349">
        <v>230.93663816488899</v>
      </c>
      <c r="L349">
        <v>24078.717561835099</v>
      </c>
    </row>
    <row r="350" spans="1:12" x14ac:dyDescent="0.35">
      <c r="A350" t="s">
        <v>2915</v>
      </c>
      <c r="B350" t="s">
        <v>3057</v>
      </c>
      <c r="C350" t="s">
        <v>2879</v>
      </c>
      <c r="D350" t="s">
        <v>2902</v>
      </c>
      <c r="E350" t="s">
        <v>3067</v>
      </c>
      <c r="F350" t="s">
        <v>2884</v>
      </c>
      <c r="G350" t="s">
        <v>2885</v>
      </c>
      <c r="H350">
        <v>111609.4289</v>
      </c>
      <c r="I350">
        <v>342.39557319549601</v>
      </c>
      <c r="J350">
        <v>0</v>
      </c>
      <c r="K350">
        <v>342.39557319549601</v>
      </c>
      <c r="L350">
        <v>111267.033326805</v>
      </c>
    </row>
    <row r="351" spans="1:12" x14ac:dyDescent="0.35">
      <c r="A351" t="s">
        <v>2915</v>
      </c>
      <c r="B351" t="s">
        <v>3057</v>
      </c>
      <c r="C351" t="s">
        <v>2879</v>
      </c>
      <c r="D351" t="s">
        <v>2904</v>
      </c>
      <c r="E351" t="s">
        <v>2967</v>
      </c>
      <c r="F351" t="s">
        <v>2172</v>
      </c>
      <c r="G351" t="s">
        <v>2173</v>
      </c>
      <c r="H351">
        <v>14041.662399999999</v>
      </c>
      <c r="I351">
        <v>106.241325390916</v>
      </c>
      <c r="J351">
        <v>0</v>
      </c>
      <c r="K351">
        <v>106.241325390916</v>
      </c>
      <c r="L351">
        <v>13935.421074609099</v>
      </c>
    </row>
    <row r="352" spans="1:12" x14ac:dyDescent="0.35">
      <c r="A352" t="s">
        <v>2915</v>
      </c>
      <c r="B352" t="s">
        <v>3057</v>
      </c>
      <c r="C352" t="s">
        <v>2879</v>
      </c>
      <c r="D352" t="s">
        <v>2904</v>
      </c>
      <c r="E352" t="s">
        <v>2967</v>
      </c>
      <c r="F352" t="s">
        <v>2882</v>
      </c>
      <c r="G352" t="s">
        <v>2883</v>
      </c>
      <c r="H352">
        <v>2978.5344</v>
      </c>
      <c r="I352">
        <v>22.536038719285202</v>
      </c>
      <c r="J352">
        <v>0</v>
      </c>
      <c r="K352">
        <v>22.536038719285202</v>
      </c>
      <c r="L352">
        <v>2955.99836128072</v>
      </c>
    </row>
    <row r="353" spans="1:14" x14ac:dyDescent="0.35">
      <c r="A353" t="s">
        <v>2915</v>
      </c>
      <c r="B353" t="s">
        <v>3057</v>
      </c>
      <c r="C353" t="s">
        <v>2879</v>
      </c>
      <c r="D353" t="s">
        <v>2906</v>
      </c>
      <c r="E353" t="s">
        <v>3068</v>
      </c>
      <c r="F353" t="s">
        <v>2172</v>
      </c>
      <c r="G353" t="s">
        <v>2173</v>
      </c>
      <c r="H353">
        <v>6457.7012999999997</v>
      </c>
      <c r="I353">
        <v>18.2760328552164</v>
      </c>
      <c r="J353">
        <v>0</v>
      </c>
      <c r="K353">
        <v>18.2760328552164</v>
      </c>
      <c r="L353">
        <v>6439.4252671447803</v>
      </c>
    </row>
    <row r="354" spans="1:14" x14ac:dyDescent="0.35">
      <c r="A354" t="s">
        <v>2915</v>
      </c>
      <c r="B354" t="s">
        <v>3057</v>
      </c>
      <c r="C354" t="s">
        <v>2879</v>
      </c>
      <c r="D354" t="s">
        <v>2906</v>
      </c>
      <c r="E354" t="s">
        <v>3068</v>
      </c>
      <c r="F354" t="s">
        <v>19</v>
      </c>
      <c r="G354" t="s">
        <v>2174</v>
      </c>
      <c r="H354">
        <v>69189.656400000007</v>
      </c>
      <c r="I354">
        <v>195.814637734461</v>
      </c>
      <c r="J354">
        <v>0</v>
      </c>
      <c r="K354">
        <v>195.814637734461</v>
      </c>
      <c r="L354">
        <v>68993.841762265496</v>
      </c>
      <c r="N354" t="s">
        <v>2198</v>
      </c>
    </row>
    <row r="355" spans="1:14" x14ac:dyDescent="0.35">
      <c r="A355" t="s">
        <v>2915</v>
      </c>
      <c r="B355" t="s">
        <v>3057</v>
      </c>
      <c r="C355" t="s">
        <v>2879</v>
      </c>
      <c r="D355" t="s">
        <v>2906</v>
      </c>
      <c r="E355" t="s">
        <v>3068</v>
      </c>
      <c r="F355" t="s">
        <v>2882</v>
      </c>
      <c r="G355" t="s">
        <v>2883</v>
      </c>
      <c r="H355">
        <v>16144.253199999999</v>
      </c>
      <c r="I355">
        <v>45.690082138040999</v>
      </c>
      <c r="J355">
        <v>0</v>
      </c>
      <c r="K355">
        <v>45.690082138040999</v>
      </c>
      <c r="L355">
        <v>16098.563117862001</v>
      </c>
    </row>
    <row r="356" spans="1:14" x14ac:dyDescent="0.35">
      <c r="A356" t="s">
        <v>2915</v>
      </c>
      <c r="B356" t="s">
        <v>3057</v>
      </c>
      <c r="C356" t="s">
        <v>2879</v>
      </c>
      <c r="D356" t="s">
        <v>2906</v>
      </c>
      <c r="E356" t="s">
        <v>3068</v>
      </c>
      <c r="F356" t="s">
        <v>2962</v>
      </c>
      <c r="G356" t="s">
        <v>2963</v>
      </c>
      <c r="H356">
        <v>229222.28289999999</v>
      </c>
      <c r="I356">
        <v>941.33325503742606</v>
      </c>
      <c r="J356">
        <v>0</v>
      </c>
      <c r="K356">
        <v>941.33325503742606</v>
      </c>
      <c r="L356">
        <v>228280.949644963</v>
      </c>
    </row>
    <row r="357" spans="1:14" x14ac:dyDescent="0.35">
      <c r="A357" t="s">
        <v>2915</v>
      </c>
      <c r="B357" t="s">
        <v>3057</v>
      </c>
      <c r="C357" t="s">
        <v>2879</v>
      </c>
      <c r="D357" t="s">
        <v>2906</v>
      </c>
      <c r="E357" t="s">
        <v>3068</v>
      </c>
      <c r="F357" t="s">
        <v>2964</v>
      </c>
      <c r="G357" t="s">
        <v>2965</v>
      </c>
      <c r="H357">
        <v>97561.550199999998</v>
      </c>
      <c r="I357">
        <v>400.65010441675599</v>
      </c>
      <c r="J357">
        <v>0</v>
      </c>
      <c r="K357">
        <v>400.65010441675599</v>
      </c>
      <c r="L357">
        <v>97160.900095583202</v>
      </c>
    </row>
    <row r="358" spans="1:14" x14ac:dyDescent="0.35">
      <c r="A358" t="s">
        <v>2915</v>
      </c>
      <c r="B358" t="s">
        <v>3057</v>
      </c>
      <c r="C358" t="s">
        <v>2879</v>
      </c>
      <c r="D358" t="s">
        <v>2908</v>
      </c>
      <c r="E358" t="s">
        <v>3069</v>
      </c>
      <c r="F358" t="s">
        <v>2172</v>
      </c>
      <c r="G358" t="s">
        <v>2173</v>
      </c>
      <c r="H358">
        <v>17807.699199999999</v>
      </c>
      <c r="I358">
        <v>61.665486839564998</v>
      </c>
      <c r="J358">
        <v>0</v>
      </c>
      <c r="K358">
        <v>61.665486839564998</v>
      </c>
      <c r="L358">
        <v>17746.033713160399</v>
      </c>
    </row>
    <row r="359" spans="1:14" x14ac:dyDescent="0.35">
      <c r="A359" t="s">
        <v>2915</v>
      </c>
      <c r="B359" t="s">
        <v>3057</v>
      </c>
      <c r="C359" t="s">
        <v>2879</v>
      </c>
      <c r="D359" t="s">
        <v>2908</v>
      </c>
      <c r="E359" t="s">
        <v>3069</v>
      </c>
      <c r="F359" t="s">
        <v>2882</v>
      </c>
      <c r="G359" t="s">
        <v>2883</v>
      </c>
      <c r="H359">
        <v>0</v>
      </c>
      <c r="I359">
        <v>0</v>
      </c>
      <c r="J359">
        <v>0</v>
      </c>
      <c r="K359">
        <v>0</v>
      </c>
      <c r="L359">
        <v>0</v>
      </c>
    </row>
    <row r="360" spans="1:14" x14ac:dyDescent="0.35">
      <c r="A360" t="s">
        <v>2915</v>
      </c>
      <c r="B360" t="s">
        <v>3057</v>
      </c>
      <c r="C360" t="s">
        <v>2879</v>
      </c>
      <c r="D360" t="s">
        <v>2908</v>
      </c>
      <c r="E360" t="s">
        <v>3069</v>
      </c>
      <c r="F360" t="s">
        <v>2884</v>
      </c>
      <c r="G360" t="s">
        <v>2885</v>
      </c>
      <c r="H360">
        <v>12643.466399999999</v>
      </c>
      <c r="I360">
        <v>43.7824956560911</v>
      </c>
      <c r="J360">
        <v>0</v>
      </c>
      <c r="K360">
        <v>43.7824956560911</v>
      </c>
      <c r="L360">
        <v>12599.683904343899</v>
      </c>
    </row>
    <row r="361" spans="1:14" x14ac:dyDescent="0.35">
      <c r="A361" t="s">
        <v>2915</v>
      </c>
      <c r="B361" t="s">
        <v>3057</v>
      </c>
      <c r="C361" t="s">
        <v>2879</v>
      </c>
      <c r="D361" t="s">
        <v>2908</v>
      </c>
      <c r="E361" t="s">
        <v>3069</v>
      </c>
      <c r="F361" t="s">
        <v>2896</v>
      </c>
      <c r="G361" t="s">
        <v>2897</v>
      </c>
      <c r="H361">
        <v>28136.164700000001</v>
      </c>
      <c r="I361">
        <v>97.431469206512702</v>
      </c>
      <c r="J361">
        <v>0</v>
      </c>
      <c r="K361">
        <v>97.431469206512702</v>
      </c>
      <c r="L361">
        <v>28038.733230793499</v>
      </c>
    </row>
    <row r="362" spans="1:14" x14ac:dyDescent="0.35">
      <c r="A362" t="s">
        <v>2915</v>
      </c>
      <c r="B362" t="s">
        <v>3057</v>
      </c>
      <c r="C362" t="s">
        <v>2879</v>
      </c>
      <c r="D362" t="s">
        <v>2910</v>
      </c>
      <c r="E362" t="s">
        <v>3070</v>
      </c>
      <c r="F362" t="s">
        <v>2172</v>
      </c>
      <c r="G362" t="s">
        <v>2173</v>
      </c>
      <c r="H362">
        <v>26499.017599999999</v>
      </c>
      <c r="I362">
        <v>154.98984919789899</v>
      </c>
      <c r="J362">
        <v>0</v>
      </c>
      <c r="K362">
        <v>154.98984919789899</v>
      </c>
      <c r="L362">
        <v>26344.027750802099</v>
      </c>
    </row>
    <row r="363" spans="1:14" x14ac:dyDescent="0.35">
      <c r="A363" t="s">
        <v>2915</v>
      </c>
      <c r="B363" t="s">
        <v>3057</v>
      </c>
      <c r="C363" t="s">
        <v>2879</v>
      </c>
      <c r="D363" t="s">
        <v>2910</v>
      </c>
      <c r="E363" t="s">
        <v>3070</v>
      </c>
      <c r="F363" t="s">
        <v>2882</v>
      </c>
      <c r="G363" t="s">
        <v>2883</v>
      </c>
      <c r="H363">
        <v>1927.2012999999999</v>
      </c>
      <c r="I363">
        <v>11.271989032574499</v>
      </c>
      <c r="J363">
        <v>0</v>
      </c>
      <c r="K363">
        <v>11.271989032574499</v>
      </c>
      <c r="L363">
        <v>1915.92931096743</v>
      </c>
    </row>
    <row r="364" spans="1:14" x14ac:dyDescent="0.35">
      <c r="A364" t="s">
        <v>2915</v>
      </c>
      <c r="B364" t="s">
        <v>3057</v>
      </c>
      <c r="C364" t="s">
        <v>2879</v>
      </c>
      <c r="D364" t="s">
        <v>2910</v>
      </c>
      <c r="E364" t="s">
        <v>3070</v>
      </c>
      <c r="F364" t="s">
        <v>2884</v>
      </c>
      <c r="G364" t="s">
        <v>2885</v>
      </c>
      <c r="H364">
        <v>17502.574799999999</v>
      </c>
      <c r="I364">
        <v>104.02272751080299</v>
      </c>
      <c r="J364">
        <v>0</v>
      </c>
      <c r="K364">
        <v>104.02272751080299</v>
      </c>
      <c r="L364">
        <v>17398.552072489201</v>
      </c>
    </row>
    <row r="365" spans="1:14" x14ac:dyDescent="0.35">
      <c r="A365" t="s">
        <v>2915</v>
      </c>
      <c r="B365" t="s">
        <v>3057</v>
      </c>
      <c r="C365" t="s">
        <v>2879</v>
      </c>
      <c r="D365" t="s">
        <v>2912</v>
      </c>
      <c r="E365" t="s">
        <v>2992</v>
      </c>
      <c r="F365" t="s">
        <v>2170</v>
      </c>
      <c r="G365" t="s">
        <v>2171</v>
      </c>
      <c r="H365">
        <v>0</v>
      </c>
      <c r="I365">
        <v>0</v>
      </c>
      <c r="J365">
        <v>0</v>
      </c>
      <c r="K365">
        <v>0</v>
      </c>
      <c r="L365">
        <v>0</v>
      </c>
    </row>
    <row r="366" spans="1:14" x14ac:dyDescent="0.35">
      <c r="A366" t="s">
        <v>2915</v>
      </c>
      <c r="B366" t="s">
        <v>3057</v>
      </c>
      <c r="C366" t="s">
        <v>2879</v>
      </c>
      <c r="D366" t="s">
        <v>2912</v>
      </c>
      <c r="E366" t="s">
        <v>2992</v>
      </c>
      <c r="F366" t="s">
        <v>2172</v>
      </c>
      <c r="G366" t="s">
        <v>2173</v>
      </c>
      <c r="H366">
        <v>98541.526800000007</v>
      </c>
      <c r="I366">
        <v>254.146241240823</v>
      </c>
      <c r="J366">
        <v>137.24849710734901</v>
      </c>
      <c r="K366">
        <v>391.39473834817301</v>
      </c>
      <c r="L366">
        <v>98150.132061651806</v>
      </c>
    </row>
    <row r="367" spans="1:14" x14ac:dyDescent="0.35">
      <c r="A367" t="s">
        <v>2915</v>
      </c>
      <c r="B367" t="s">
        <v>3057</v>
      </c>
      <c r="C367" t="s">
        <v>2879</v>
      </c>
      <c r="D367" t="s">
        <v>2912</v>
      </c>
      <c r="E367" t="s">
        <v>2992</v>
      </c>
      <c r="F367" t="s">
        <v>19</v>
      </c>
      <c r="G367" t="s">
        <v>2174</v>
      </c>
      <c r="H367">
        <v>0</v>
      </c>
      <c r="I367">
        <v>0</v>
      </c>
      <c r="J367">
        <v>0</v>
      </c>
      <c r="K367">
        <v>0</v>
      </c>
      <c r="L367">
        <v>0</v>
      </c>
      <c r="N367" t="s">
        <v>2198</v>
      </c>
    </row>
    <row r="368" spans="1:14" x14ac:dyDescent="0.35">
      <c r="A368" t="s">
        <v>2915</v>
      </c>
      <c r="B368" t="s">
        <v>3057</v>
      </c>
      <c r="C368" t="s">
        <v>2879</v>
      </c>
      <c r="D368" t="s">
        <v>2912</v>
      </c>
      <c r="E368" t="s">
        <v>2992</v>
      </c>
      <c r="F368" t="s">
        <v>2882</v>
      </c>
      <c r="G368" t="s">
        <v>2883</v>
      </c>
      <c r="H368">
        <v>0</v>
      </c>
      <c r="I368">
        <v>0</v>
      </c>
      <c r="J368">
        <v>0</v>
      </c>
      <c r="K368">
        <v>0</v>
      </c>
      <c r="L368">
        <v>0</v>
      </c>
    </row>
    <row r="369" spans="1:14" x14ac:dyDescent="0.35">
      <c r="A369" t="s">
        <v>2915</v>
      </c>
      <c r="B369" t="s">
        <v>3057</v>
      </c>
      <c r="C369" t="s">
        <v>2879</v>
      </c>
      <c r="D369" t="s">
        <v>2912</v>
      </c>
      <c r="E369" t="s">
        <v>2992</v>
      </c>
      <c r="F369" t="s">
        <v>2884</v>
      </c>
      <c r="G369" t="s">
        <v>2885</v>
      </c>
      <c r="H369">
        <v>38353.9787</v>
      </c>
      <c r="I369">
        <v>337.85923846153901</v>
      </c>
      <c r="J369">
        <v>0</v>
      </c>
      <c r="K369">
        <v>337.85923846153901</v>
      </c>
      <c r="L369">
        <v>38016.119461538503</v>
      </c>
    </row>
    <row r="370" spans="1:14" x14ac:dyDescent="0.35">
      <c r="A370" t="s">
        <v>2915</v>
      </c>
      <c r="B370" t="s">
        <v>3057</v>
      </c>
      <c r="C370" t="s">
        <v>2879</v>
      </c>
      <c r="D370" t="s">
        <v>2912</v>
      </c>
      <c r="E370" t="s">
        <v>2992</v>
      </c>
      <c r="F370" t="s">
        <v>2896</v>
      </c>
      <c r="G370" t="s">
        <v>2897</v>
      </c>
      <c r="H370">
        <v>57530.968099999998</v>
      </c>
      <c r="I370">
        <v>506.788857692308</v>
      </c>
      <c r="J370">
        <v>0</v>
      </c>
      <c r="K370">
        <v>506.788857692308</v>
      </c>
      <c r="L370">
        <v>57024.179242307699</v>
      </c>
    </row>
    <row r="371" spans="1:14" x14ac:dyDescent="0.35">
      <c r="A371" t="s">
        <v>2915</v>
      </c>
      <c r="B371" t="s">
        <v>3057</v>
      </c>
      <c r="C371" t="s">
        <v>2915</v>
      </c>
      <c r="D371" t="s">
        <v>3071</v>
      </c>
      <c r="E371" t="s">
        <v>3072</v>
      </c>
      <c r="F371" t="s">
        <v>2172</v>
      </c>
      <c r="G371" t="s">
        <v>2173</v>
      </c>
      <c r="H371">
        <v>27541541.1866</v>
      </c>
      <c r="I371">
        <v>134308.548470562</v>
      </c>
      <c r="J371">
        <v>2208154.4447761802</v>
      </c>
      <c r="K371">
        <v>2342462.9932467402</v>
      </c>
      <c r="L371">
        <v>25199078.193353299</v>
      </c>
    </row>
    <row r="372" spans="1:14" x14ac:dyDescent="0.35">
      <c r="A372" t="s">
        <v>2915</v>
      </c>
      <c r="B372" t="s">
        <v>3057</v>
      </c>
      <c r="C372" t="s">
        <v>2915</v>
      </c>
      <c r="D372" t="s">
        <v>3071</v>
      </c>
      <c r="E372" t="s">
        <v>3072</v>
      </c>
      <c r="F372" t="s">
        <v>19</v>
      </c>
      <c r="G372" t="s">
        <v>2174</v>
      </c>
      <c r="H372">
        <v>626595.12589999998</v>
      </c>
      <c r="I372">
        <v>3055.6417033734201</v>
      </c>
      <c r="J372">
        <v>0</v>
      </c>
      <c r="K372">
        <v>3055.6417033734201</v>
      </c>
      <c r="L372">
        <v>623539.48419662705</v>
      </c>
      <c r="N372" t="s">
        <v>2198</v>
      </c>
    </row>
    <row r="373" spans="1:14" x14ac:dyDescent="0.35">
      <c r="A373" t="s">
        <v>2915</v>
      </c>
      <c r="B373" t="s">
        <v>3057</v>
      </c>
      <c r="C373" t="s">
        <v>2915</v>
      </c>
      <c r="D373" t="s">
        <v>3071</v>
      </c>
      <c r="E373" t="s">
        <v>3072</v>
      </c>
      <c r="F373" t="s">
        <v>2918</v>
      </c>
      <c r="G373" t="s">
        <v>2919</v>
      </c>
      <c r="H373">
        <v>0</v>
      </c>
      <c r="I373">
        <v>0</v>
      </c>
      <c r="J373">
        <v>0</v>
      </c>
      <c r="K373">
        <v>0</v>
      </c>
      <c r="L373">
        <v>0</v>
      </c>
    </row>
    <row r="374" spans="1:14" x14ac:dyDescent="0.35">
      <c r="A374" t="s">
        <v>2915</v>
      </c>
      <c r="B374" t="s">
        <v>3057</v>
      </c>
      <c r="C374" t="s">
        <v>2915</v>
      </c>
      <c r="D374" t="s">
        <v>3071</v>
      </c>
      <c r="E374" t="s">
        <v>3072</v>
      </c>
      <c r="F374" t="s">
        <v>2920</v>
      </c>
      <c r="G374" t="s">
        <v>2921</v>
      </c>
      <c r="H374">
        <v>0</v>
      </c>
      <c r="I374">
        <v>0</v>
      </c>
      <c r="J374">
        <v>0</v>
      </c>
      <c r="K374">
        <v>0</v>
      </c>
      <c r="L374">
        <v>0</v>
      </c>
    </row>
    <row r="375" spans="1:14" x14ac:dyDescent="0.35">
      <c r="A375" t="s">
        <v>2915</v>
      </c>
      <c r="B375" t="s">
        <v>3057</v>
      </c>
      <c r="C375" t="s">
        <v>2915</v>
      </c>
      <c r="D375" t="s">
        <v>3071</v>
      </c>
      <c r="E375" t="s">
        <v>3072</v>
      </c>
      <c r="F375" t="s">
        <v>3073</v>
      </c>
      <c r="G375" t="s">
        <v>3074</v>
      </c>
      <c r="H375">
        <v>1543214.2812999999</v>
      </c>
      <c r="I375">
        <v>7525.6089951653803</v>
      </c>
      <c r="J375">
        <v>123727.842654516</v>
      </c>
      <c r="K375">
        <v>131253.451649681</v>
      </c>
      <c r="L375">
        <v>1411960.8296503201</v>
      </c>
    </row>
    <row r="376" spans="1:14" x14ac:dyDescent="0.35">
      <c r="A376" t="s">
        <v>2915</v>
      </c>
      <c r="B376" t="s">
        <v>3057</v>
      </c>
      <c r="C376" t="s">
        <v>2915</v>
      </c>
      <c r="D376" t="s">
        <v>3071</v>
      </c>
      <c r="E376" t="s">
        <v>3072</v>
      </c>
      <c r="F376" t="s">
        <v>2867</v>
      </c>
      <c r="G376" t="s">
        <v>2868</v>
      </c>
      <c r="H376">
        <v>0</v>
      </c>
      <c r="I376">
        <v>0</v>
      </c>
      <c r="J376">
        <v>0</v>
      </c>
      <c r="K376">
        <v>0</v>
      </c>
      <c r="L376">
        <v>0</v>
      </c>
    </row>
    <row r="377" spans="1:14" x14ac:dyDescent="0.35">
      <c r="A377" t="s">
        <v>2915</v>
      </c>
      <c r="B377" t="s">
        <v>3057</v>
      </c>
      <c r="C377" t="s">
        <v>2915</v>
      </c>
      <c r="D377" t="s">
        <v>3071</v>
      </c>
      <c r="E377" t="s">
        <v>3072</v>
      </c>
      <c r="F377" t="s">
        <v>2922</v>
      </c>
      <c r="G377" t="s">
        <v>2923</v>
      </c>
      <c r="H377">
        <v>0</v>
      </c>
      <c r="I377">
        <v>0</v>
      </c>
      <c r="J377">
        <v>0</v>
      </c>
      <c r="K377">
        <v>0</v>
      </c>
      <c r="L377">
        <v>0</v>
      </c>
    </row>
    <row r="378" spans="1:14" x14ac:dyDescent="0.35">
      <c r="A378" t="s">
        <v>2915</v>
      </c>
      <c r="B378" t="s">
        <v>3057</v>
      </c>
      <c r="C378" t="s">
        <v>2915</v>
      </c>
      <c r="D378" t="s">
        <v>3071</v>
      </c>
      <c r="E378" t="s">
        <v>3072</v>
      </c>
      <c r="F378" t="s">
        <v>2890</v>
      </c>
      <c r="G378" t="s">
        <v>2891</v>
      </c>
      <c r="H378">
        <v>7769779.5598999998</v>
      </c>
      <c r="I378">
        <v>37889.957121830397</v>
      </c>
      <c r="J378">
        <v>622945.28668282798</v>
      </c>
      <c r="K378">
        <v>660835.243804659</v>
      </c>
      <c r="L378">
        <v>7108944.3160953401</v>
      </c>
    </row>
    <row r="379" spans="1:14" x14ac:dyDescent="0.35">
      <c r="A379" t="s">
        <v>2915</v>
      </c>
      <c r="B379" t="s">
        <v>3057</v>
      </c>
      <c r="C379" t="s">
        <v>2915</v>
      </c>
      <c r="D379" t="s">
        <v>3071</v>
      </c>
      <c r="E379" t="s">
        <v>3072</v>
      </c>
      <c r="F379" t="s">
        <v>3009</v>
      </c>
      <c r="G379" t="s">
        <v>3010</v>
      </c>
      <c r="H379">
        <v>221993.70170000001</v>
      </c>
      <c r="I379">
        <v>1082.5702034808701</v>
      </c>
      <c r="J379">
        <v>0</v>
      </c>
      <c r="K379">
        <v>1082.5702034808701</v>
      </c>
      <c r="L379">
        <v>220911.131496519</v>
      </c>
      <c r="N379" t="s">
        <v>2198</v>
      </c>
    </row>
    <row r="380" spans="1:14" x14ac:dyDescent="0.35">
      <c r="A380" t="s">
        <v>2915</v>
      </c>
      <c r="B380" t="s">
        <v>3057</v>
      </c>
      <c r="C380" t="s">
        <v>2915</v>
      </c>
      <c r="D380" t="s">
        <v>3071</v>
      </c>
      <c r="E380" t="s">
        <v>3072</v>
      </c>
      <c r="F380" t="s">
        <v>2924</v>
      </c>
      <c r="G380" t="s">
        <v>2925</v>
      </c>
      <c r="H380">
        <v>0</v>
      </c>
      <c r="I380">
        <v>0</v>
      </c>
      <c r="J380">
        <v>0</v>
      </c>
      <c r="K380">
        <v>0</v>
      </c>
      <c r="L380">
        <v>0</v>
      </c>
    </row>
    <row r="381" spans="1:14" x14ac:dyDescent="0.35">
      <c r="A381" t="s">
        <v>2915</v>
      </c>
      <c r="B381" t="s">
        <v>3057</v>
      </c>
      <c r="C381" t="s">
        <v>2915</v>
      </c>
      <c r="D381" t="s">
        <v>3071</v>
      </c>
      <c r="E381" t="s">
        <v>3072</v>
      </c>
      <c r="F381" t="s">
        <v>2877</v>
      </c>
      <c r="G381" t="s">
        <v>2878</v>
      </c>
      <c r="H381">
        <v>1664952.7629</v>
      </c>
      <c r="I381">
        <v>8119.2765261064997</v>
      </c>
      <c r="J381">
        <v>133488.275717749</v>
      </c>
      <c r="K381">
        <v>141607.552243855</v>
      </c>
      <c r="L381">
        <v>1523345.21065614</v>
      </c>
    </row>
    <row r="382" spans="1:14" x14ac:dyDescent="0.35">
      <c r="A382" t="s">
        <v>2915</v>
      </c>
      <c r="B382" t="s">
        <v>3057</v>
      </c>
      <c r="C382" t="s">
        <v>2915</v>
      </c>
      <c r="D382" t="s">
        <v>3075</v>
      </c>
      <c r="E382" t="s">
        <v>3076</v>
      </c>
      <c r="F382" t="s">
        <v>2172</v>
      </c>
      <c r="G382" t="s">
        <v>2173</v>
      </c>
      <c r="H382">
        <v>7623.8197</v>
      </c>
      <c r="I382">
        <v>175.166750107898</v>
      </c>
      <c r="J382">
        <v>0</v>
      </c>
      <c r="K382">
        <v>175.166750107898</v>
      </c>
      <c r="L382">
        <v>7448.6529498921</v>
      </c>
    </row>
    <row r="383" spans="1:14" x14ac:dyDescent="0.35">
      <c r="A383" t="s">
        <v>2915</v>
      </c>
      <c r="B383" t="s">
        <v>3057</v>
      </c>
      <c r="C383" t="s">
        <v>2915</v>
      </c>
      <c r="D383" t="s">
        <v>3075</v>
      </c>
      <c r="E383" t="s">
        <v>3076</v>
      </c>
      <c r="F383" t="s">
        <v>2867</v>
      </c>
      <c r="G383" t="s">
        <v>2868</v>
      </c>
      <c r="H383">
        <v>0</v>
      </c>
      <c r="I383">
        <v>0</v>
      </c>
      <c r="J383">
        <v>0</v>
      </c>
      <c r="K383">
        <v>0</v>
      </c>
      <c r="L383">
        <v>0</v>
      </c>
    </row>
    <row r="384" spans="1:14" x14ac:dyDescent="0.35">
      <c r="A384" t="s">
        <v>2915</v>
      </c>
      <c r="B384" t="s">
        <v>3057</v>
      </c>
      <c r="C384" t="s">
        <v>2915</v>
      </c>
      <c r="D384" t="s">
        <v>3075</v>
      </c>
      <c r="E384" t="s">
        <v>3076</v>
      </c>
      <c r="F384" t="s">
        <v>2922</v>
      </c>
      <c r="G384" t="s">
        <v>2923</v>
      </c>
      <c r="H384">
        <v>10204.3542</v>
      </c>
      <c r="I384">
        <v>234.45774277082401</v>
      </c>
      <c r="J384">
        <v>0</v>
      </c>
      <c r="K384">
        <v>234.45774277082401</v>
      </c>
      <c r="L384">
        <v>9969.8964572291807</v>
      </c>
    </row>
    <row r="385" spans="1:12" x14ac:dyDescent="0.35">
      <c r="A385" t="s">
        <v>2915</v>
      </c>
      <c r="B385" t="s">
        <v>3057</v>
      </c>
      <c r="C385" t="s">
        <v>2915</v>
      </c>
      <c r="D385" t="s">
        <v>3077</v>
      </c>
      <c r="E385" t="s">
        <v>3078</v>
      </c>
      <c r="F385" t="s">
        <v>2172</v>
      </c>
      <c r="G385" t="s">
        <v>2173</v>
      </c>
      <c r="H385">
        <v>14287.1582</v>
      </c>
      <c r="I385">
        <v>66.801134649910196</v>
      </c>
      <c r="J385">
        <v>0</v>
      </c>
      <c r="K385">
        <v>66.801134649910196</v>
      </c>
      <c r="L385">
        <v>14220.357065350099</v>
      </c>
    </row>
    <row r="386" spans="1:12" x14ac:dyDescent="0.35">
      <c r="A386" t="s">
        <v>2915</v>
      </c>
      <c r="B386" t="s">
        <v>3057</v>
      </c>
      <c r="C386" t="s">
        <v>2915</v>
      </c>
      <c r="D386" t="s">
        <v>3077</v>
      </c>
      <c r="E386" t="s">
        <v>3078</v>
      </c>
      <c r="F386" t="s">
        <v>2867</v>
      </c>
      <c r="G386" t="s">
        <v>2868</v>
      </c>
      <c r="H386">
        <v>0</v>
      </c>
      <c r="I386">
        <v>0</v>
      </c>
      <c r="J386">
        <v>0</v>
      </c>
      <c r="K386">
        <v>0</v>
      </c>
      <c r="L386">
        <v>0</v>
      </c>
    </row>
    <row r="387" spans="1:12" x14ac:dyDescent="0.35">
      <c r="A387" t="s">
        <v>2915</v>
      </c>
      <c r="B387" t="s">
        <v>3057</v>
      </c>
      <c r="C387" t="s">
        <v>2915</v>
      </c>
      <c r="D387" t="s">
        <v>3077</v>
      </c>
      <c r="E387" t="s">
        <v>3078</v>
      </c>
      <c r="F387" t="s">
        <v>2922</v>
      </c>
      <c r="G387" t="s">
        <v>2923</v>
      </c>
      <c r="H387">
        <v>0</v>
      </c>
      <c r="I387">
        <v>0</v>
      </c>
      <c r="J387">
        <v>0</v>
      </c>
      <c r="K387">
        <v>0</v>
      </c>
      <c r="L387">
        <v>0</v>
      </c>
    </row>
    <row r="388" spans="1:12" x14ac:dyDescent="0.35">
      <c r="A388" t="s">
        <v>2915</v>
      </c>
      <c r="B388" t="s">
        <v>3057</v>
      </c>
      <c r="C388" t="s">
        <v>2915</v>
      </c>
      <c r="D388" t="s">
        <v>3079</v>
      </c>
      <c r="E388" t="s">
        <v>3080</v>
      </c>
      <c r="F388" t="s">
        <v>2172</v>
      </c>
      <c r="G388" t="s">
        <v>2173</v>
      </c>
      <c r="H388">
        <v>29196.4362</v>
      </c>
      <c r="I388">
        <v>713.73399989436405</v>
      </c>
      <c r="J388">
        <v>0</v>
      </c>
      <c r="K388">
        <v>713.73399989436405</v>
      </c>
      <c r="L388">
        <v>28482.702200105599</v>
      </c>
    </row>
    <row r="389" spans="1:12" x14ac:dyDescent="0.35">
      <c r="A389" t="s">
        <v>2915</v>
      </c>
      <c r="B389" t="s">
        <v>3057</v>
      </c>
      <c r="C389" t="s">
        <v>2915</v>
      </c>
      <c r="D389" t="s">
        <v>3079</v>
      </c>
      <c r="E389" t="s">
        <v>3080</v>
      </c>
      <c r="F389" t="s">
        <v>2867</v>
      </c>
      <c r="G389" t="s">
        <v>2868</v>
      </c>
      <c r="H389">
        <v>0</v>
      </c>
      <c r="I389">
        <v>0</v>
      </c>
      <c r="J389">
        <v>0</v>
      </c>
      <c r="K389">
        <v>0</v>
      </c>
      <c r="L389">
        <v>0</v>
      </c>
    </row>
    <row r="390" spans="1:12" x14ac:dyDescent="0.35">
      <c r="A390" t="s">
        <v>2915</v>
      </c>
      <c r="B390" t="s">
        <v>3057</v>
      </c>
      <c r="C390" t="s">
        <v>2915</v>
      </c>
      <c r="D390" t="s">
        <v>3079</v>
      </c>
      <c r="E390" t="s">
        <v>3080</v>
      </c>
      <c r="F390" t="s">
        <v>2922</v>
      </c>
      <c r="G390" t="s">
        <v>2923</v>
      </c>
      <c r="H390">
        <v>0</v>
      </c>
      <c r="I390">
        <v>0</v>
      </c>
      <c r="J390">
        <v>0</v>
      </c>
      <c r="K390">
        <v>0</v>
      </c>
      <c r="L390">
        <v>0</v>
      </c>
    </row>
    <row r="391" spans="1:12" x14ac:dyDescent="0.35">
      <c r="A391" t="s">
        <v>2915</v>
      </c>
      <c r="B391" t="s">
        <v>3057</v>
      </c>
      <c r="C391" t="s">
        <v>2915</v>
      </c>
      <c r="D391" t="s">
        <v>3079</v>
      </c>
      <c r="E391" t="s">
        <v>3080</v>
      </c>
      <c r="F391" t="s">
        <v>2924</v>
      </c>
      <c r="G391" t="s">
        <v>2925</v>
      </c>
      <c r="H391">
        <v>0</v>
      </c>
      <c r="I391">
        <v>0</v>
      </c>
      <c r="J391">
        <v>0</v>
      </c>
      <c r="K391">
        <v>0</v>
      </c>
      <c r="L391">
        <v>0</v>
      </c>
    </row>
    <row r="392" spans="1:12" x14ac:dyDescent="0.35">
      <c r="A392" t="s">
        <v>2915</v>
      </c>
      <c r="B392" t="s">
        <v>3057</v>
      </c>
      <c r="C392" t="s">
        <v>2915</v>
      </c>
      <c r="D392" t="s">
        <v>3081</v>
      </c>
      <c r="E392" t="s">
        <v>3082</v>
      </c>
      <c r="F392" t="s">
        <v>2170</v>
      </c>
      <c r="G392" t="s">
        <v>2171</v>
      </c>
      <c r="H392">
        <v>0</v>
      </c>
      <c r="I392">
        <v>0</v>
      </c>
      <c r="J392">
        <v>0</v>
      </c>
      <c r="K392">
        <v>0</v>
      </c>
      <c r="L392">
        <v>0</v>
      </c>
    </row>
    <row r="393" spans="1:12" x14ac:dyDescent="0.35">
      <c r="A393" t="s">
        <v>2915</v>
      </c>
      <c r="B393" t="s">
        <v>3057</v>
      </c>
      <c r="C393" t="s">
        <v>2915</v>
      </c>
      <c r="D393" t="s">
        <v>3081</v>
      </c>
      <c r="E393" t="s">
        <v>3082</v>
      </c>
      <c r="F393" t="s">
        <v>2172</v>
      </c>
      <c r="G393" t="s">
        <v>2173</v>
      </c>
      <c r="H393">
        <v>385156.22580000001</v>
      </c>
      <c r="I393">
        <v>7606.2005332352701</v>
      </c>
      <c r="J393">
        <v>0</v>
      </c>
      <c r="K393">
        <v>7606.2005332352701</v>
      </c>
      <c r="L393">
        <v>377550.02526676498</v>
      </c>
    </row>
    <row r="394" spans="1:12" x14ac:dyDescent="0.35">
      <c r="A394" t="s">
        <v>2915</v>
      </c>
      <c r="B394" t="s">
        <v>3057</v>
      </c>
      <c r="C394" t="s">
        <v>2915</v>
      </c>
      <c r="D394" t="s">
        <v>3081</v>
      </c>
      <c r="E394" t="s">
        <v>3082</v>
      </c>
      <c r="F394" t="s">
        <v>2867</v>
      </c>
      <c r="G394" t="s">
        <v>2868</v>
      </c>
      <c r="H394">
        <v>0</v>
      </c>
      <c r="I394">
        <v>0</v>
      </c>
      <c r="J394">
        <v>0</v>
      </c>
      <c r="K394">
        <v>0</v>
      </c>
      <c r="L394">
        <v>0</v>
      </c>
    </row>
    <row r="395" spans="1:12" x14ac:dyDescent="0.35">
      <c r="A395" t="s">
        <v>2915</v>
      </c>
      <c r="B395" t="s">
        <v>3057</v>
      </c>
      <c r="C395" t="s">
        <v>2915</v>
      </c>
      <c r="D395" t="s">
        <v>3081</v>
      </c>
      <c r="E395" t="s">
        <v>3082</v>
      </c>
      <c r="F395" t="s">
        <v>2922</v>
      </c>
      <c r="G395" t="s">
        <v>2923</v>
      </c>
      <c r="H395">
        <v>0</v>
      </c>
      <c r="I395">
        <v>0</v>
      </c>
      <c r="J395">
        <v>0</v>
      </c>
      <c r="K395">
        <v>0</v>
      </c>
      <c r="L395">
        <v>0</v>
      </c>
    </row>
    <row r="396" spans="1:12" x14ac:dyDescent="0.35">
      <c r="A396" t="s">
        <v>2915</v>
      </c>
      <c r="B396" t="s">
        <v>3057</v>
      </c>
      <c r="C396" t="s">
        <v>2915</v>
      </c>
      <c r="D396" t="s">
        <v>3081</v>
      </c>
      <c r="E396" t="s">
        <v>3082</v>
      </c>
      <c r="F396" t="s">
        <v>2924</v>
      </c>
      <c r="G396" t="s">
        <v>2925</v>
      </c>
      <c r="H396">
        <v>0</v>
      </c>
      <c r="I396">
        <v>0</v>
      </c>
      <c r="J396">
        <v>0</v>
      </c>
      <c r="K396">
        <v>0</v>
      </c>
      <c r="L396">
        <v>0</v>
      </c>
    </row>
    <row r="397" spans="1:12" x14ac:dyDescent="0.35">
      <c r="A397" t="s">
        <v>2915</v>
      </c>
      <c r="B397" t="s">
        <v>3057</v>
      </c>
      <c r="C397" t="s">
        <v>2915</v>
      </c>
      <c r="D397" t="s">
        <v>3081</v>
      </c>
      <c r="E397" t="s">
        <v>3082</v>
      </c>
      <c r="F397" t="s">
        <v>2877</v>
      </c>
      <c r="G397" t="s">
        <v>2878</v>
      </c>
      <c r="H397">
        <v>23096.683099999998</v>
      </c>
      <c r="I397">
        <v>456.12141583157103</v>
      </c>
      <c r="J397">
        <v>0</v>
      </c>
      <c r="K397">
        <v>456.12141583157103</v>
      </c>
      <c r="L397">
        <v>22640.561684168399</v>
      </c>
    </row>
    <row r="398" spans="1:12" x14ac:dyDescent="0.35">
      <c r="A398" t="s">
        <v>2915</v>
      </c>
      <c r="B398" t="s">
        <v>3057</v>
      </c>
      <c r="C398" t="s">
        <v>2915</v>
      </c>
      <c r="D398" t="s">
        <v>3083</v>
      </c>
      <c r="E398" t="s">
        <v>3084</v>
      </c>
      <c r="F398" t="s">
        <v>2172</v>
      </c>
      <c r="G398" t="s">
        <v>2173</v>
      </c>
      <c r="H398">
        <v>11381.0638</v>
      </c>
      <c r="I398">
        <v>14.434386295402399</v>
      </c>
      <c r="J398">
        <v>0</v>
      </c>
      <c r="K398">
        <v>14.434386295402399</v>
      </c>
      <c r="L398">
        <v>11366.629413704601</v>
      </c>
    </row>
    <row r="399" spans="1:12" x14ac:dyDescent="0.35">
      <c r="A399" t="s">
        <v>2915</v>
      </c>
      <c r="B399" t="s">
        <v>3057</v>
      </c>
      <c r="C399" t="s">
        <v>2915</v>
      </c>
      <c r="D399" t="s">
        <v>3085</v>
      </c>
      <c r="E399" t="s">
        <v>3086</v>
      </c>
      <c r="F399" t="s">
        <v>2172</v>
      </c>
      <c r="G399" t="s">
        <v>2173</v>
      </c>
      <c r="H399">
        <v>821857.3504</v>
      </c>
      <c r="I399">
        <v>1561.99391693351</v>
      </c>
      <c r="J399">
        <v>127028.16277228401</v>
      </c>
      <c r="K399">
        <v>128590.15668921699</v>
      </c>
      <c r="L399">
        <v>693267.19371078303</v>
      </c>
    </row>
    <row r="400" spans="1:12" x14ac:dyDescent="0.35">
      <c r="A400" t="s">
        <v>2915</v>
      </c>
      <c r="B400" t="s">
        <v>3057</v>
      </c>
      <c r="C400" t="s">
        <v>2915</v>
      </c>
      <c r="D400" t="s">
        <v>3085</v>
      </c>
      <c r="E400" t="s">
        <v>3086</v>
      </c>
      <c r="F400" t="s">
        <v>2867</v>
      </c>
      <c r="G400" t="s">
        <v>2868</v>
      </c>
      <c r="H400">
        <v>0</v>
      </c>
      <c r="I400">
        <v>0</v>
      </c>
      <c r="J400">
        <v>0</v>
      </c>
      <c r="K400">
        <v>0</v>
      </c>
      <c r="L400">
        <v>0</v>
      </c>
    </row>
    <row r="401" spans="1:14" x14ac:dyDescent="0.35">
      <c r="A401" t="s">
        <v>2915</v>
      </c>
      <c r="B401" t="s">
        <v>3057</v>
      </c>
      <c r="C401" t="s">
        <v>2915</v>
      </c>
      <c r="D401" t="s">
        <v>3085</v>
      </c>
      <c r="E401" t="s">
        <v>3086</v>
      </c>
      <c r="F401" t="s">
        <v>2922</v>
      </c>
      <c r="G401" t="s">
        <v>2923</v>
      </c>
      <c r="H401">
        <v>348311.6447</v>
      </c>
      <c r="I401">
        <v>661.98917592766998</v>
      </c>
      <c r="J401">
        <v>53835.849091088203</v>
      </c>
      <c r="K401">
        <v>54497.838267015897</v>
      </c>
      <c r="L401">
        <v>293813.80643298401</v>
      </c>
    </row>
    <row r="402" spans="1:14" x14ac:dyDescent="0.35">
      <c r="A402" t="s">
        <v>2915</v>
      </c>
      <c r="B402" t="s">
        <v>3057</v>
      </c>
      <c r="C402" t="s">
        <v>2915</v>
      </c>
      <c r="D402" t="s">
        <v>3085</v>
      </c>
      <c r="E402" t="s">
        <v>3086</v>
      </c>
      <c r="F402" t="s">
        <v>2875</v>
      </c>
      <c r="G402" t="s">
        <v>2876</v>
      </c>
      <c r="H402">
        <v>383114.57150000002</v>
      </c>
      <c r="I402">
        <v>728.13442597476001</v>
      </c>
      <c r="J402">
        <v>59215.069521146303</v>
      </c>
      <c r="K402">
        <v>59943.203947121001</v>
      </c>
      <c r="L402">
        <v>323171.36755287898</v>
      </c>
    </row>
    <row r="403" spans="1:14" x14ac:dyDescent="0.35">
      <c r="A403" t="s">
        <v>2915</v>
      </c>
      <c r="B403" t="s">
        <v>3057</v>
      </c>
      <c r="C403" t="s">
        <v>2915</v>
      </c>
      <c r="D403" t="s">
        <v>3085</v>
      </c>
      <c r="E403" t="s">
        <v>3086</v>
      </c>
      <c r="F403" t="s">
        <v>2924</v>
      </c>
      <c r="G403" t="s">
        <v>2925</v>
      </c>
      <c r="H403">
        <v>0</v>
      </c>
      <c r="I403">
        <v>0</v>
      </c>
      <c r="J403">
        <v>0</v>
      </c>
      <c r="K403">
        <v>0</v>
      </c>
      <c r="L403">
        <v>0</v>
      </c>
    </row>
    <row r="404" spans="1:14" x14ac:dyDescent="0.35">
      <c r="A404" t="s">
        <v>2915</v>
      </c>
      <c r="B404" t="s">
        <v>3057</v>
      </c>
      <c r="C404" t="s">
        <v>2915</v>
      </c>
      <c r="D404" t="s">
        <v>3085</v>
      </c>
      <c r="E404" t="s">
        <v>3086</v>
      </c>
      <c r="F404" t="s">
        <v>2877</v>
      </c>
      <c r="G404" t="s">
        <v>2878</v>
      </c>
      <c r="H404">
        <v>16236.6595</v>
      </c>
      <c r="I404">
        <v>30.8588387643624</v>
      </c>
      <c r="J404">
        <v>2509.5754541852998</v>
      </c>
      <c r="K404">
        <v>2540.4342929496702</v>
      </c>
      <c r="L404">
        <v>13696.2252070503</v>
      </c>
    </row>
    <row r="405" spans="1:14" x14ac:dyDescent="0.35">
      <c r="A405" t="s">
        <v>2915</v>
      </c>
      <c r="B405" t="s">
        <v>3057</v>
      </c>
      <c r="C405" t="s">
        <v>17</v>
      </c>
      <c r="D405" t="s">
        <v>86</v>
      </c>
      <c r="E405" t="s">
        <v>3087</v>
      </c>
      <c r="F405" t="s">
        <v>2206</v>
      </c>
      <c r="G405" t="s">
        <v>3028</v>
      </c>
      <c r="H405">
        <v>9467423.2324999999</v>
      </c>
      <c r="I405">
        <v>42392.869541079403</v>
      </c>
      <c r="J405">
        <v>0</v>
      </c>
      <c r="K405">
        <v>42392.869541079403</v>
      </c>
      <c r="L405">
        <v>9425030.3629589193</v>
      </c>
      <c r="M405" t="s">
        <v>2198</v>
      </c>
    </row>
    <row r="406" spans="1:14" x14ac:dyDescent="0.35">
      <c r="A406" t="s">
        <v>2915</v>
      </c>
      <c r="B406" t="s">
        <v>3057</v>
      </c>
      <c r="C406" t="s">
        <v>17</v>
      </c>
      <c r="D406" t="s">
        <v>86</v>
      </c>
      <c r="E406" t="s">
        <v>3087</v>
      </c>
      <c r="F406" t="s">
        <v>19</v>
      </c>
      <c r="G406" t="s">
        <v>2174</v>
      </c>
      <c r="H406">
        <v>16554258.6281</v>
      </c>
      <c r="I406">
        <v>83182.879607985</v>
      </c>
      <c r="J406">
        <v>0</v>
      </c>
      <c r="K406">
        <v>83182.879607985</v>
      </c>
      <c r="L406">
        <v>16471075.748492001</v>
      </c>
      <c r="N406" t="s">
        <v>2198</v>
      </c>
    </row>
    <row r="407" spans="1:14" x14ac:dyDescent="0.35">
      <c r="A407" t="s">
        <v>2915</v>
      </c>
      <c r="B407" t="s">
        <v>3057</v>
      </c>
      <c r="C407" t="s">
        <v>17</v>
      </c>
      <c r="D407" t="s">
        <v>86</v>
      </c>
      <c r="E407" t="s">
        <v>3087</v>
      </c>
      <c r="F407" t="s">
        <v>94</v>
      </c>
      <c r="G407" t="s">
        <v>2195</v>
      </c>
      <c r="H407">
        <v>6440211.5790999997</v>
      </c>
      <c r="I407">
        <v>32361.1800734055</v>
      </c>
      <c r="J407">
        <v>0</v>
      </c>
      <c r="K407">
        <v>32361.1800734055</v>
      </c>
      <c r="L407">
        <v>6407850.3990265904</v>
      </c>
      <c r="M407" t="s">
        <v>2198</v>
      </c>
      <c r="N407" t="s">
        <v>2198</v>
      </c>
    </row>
    <row r="408" spans="1:14" x14ac:dyDescent="0.35">
      <c r="A408" t="s">
        <v>2915</v>
      </c>
      <c r="B408" t="s">
        <v>3057</v>
      </c>
      <c r="C408" t="s">
        <v>17</v>
      </c>
      <c r="D408" t="s">
        <v>86</v>
      </c>
      <c r="E408" t="s">
        <v>3087</v>
      </c>
      <c r="F408" t="s">
        <v>2787</v>
      </c>
      <c r="G408" t="s">
        <v>2935</v>
      </c>
      <c r="H408">
        <v>0</v>
      </c>
      <c r="I408">
        <v>0</v>
      </c>
      <c r="J408">
        <v>0</v>
      </c>
      <c r="K408">
        <v>0</v>
      </c>
      <c r="L408">
        <v>0</v>
      </c>
    </row>
    <row r="409" spans="1:14" x14ac:dyDescent="0.35">
      <c r="A409" t="s">
        <v>2915</v>
      </c>
      <c r="B409" t="s">
        <v>3057</v>
      </c>
      <c r="C409" t="s">
        <v>17</v>
      </c>
      <c r="D409" t="s">
        <v>86</v>
      </c>
      <c r="E409" t="s">
        <v>3087</v>
      </c>
      <c r="F409" t="s">
        <v>2788</v>
      </c>
      <c r="G409" t="s">
        <v>2936</v>
      </c>
      <c r="H409">
        <v>23483948.286200002</v>
      </c>
      <c r="I409">
        <v>118003.61990900199</v>
      </c>
      <c r="J409">
        <v>2104047.1788737802</v>
      </c>
      <c r="K409">
        <v>2222050.7987827798</v>
      </c>
      <c r="L409">
        <v>21261897.487417199</v>
      </c>
    </row>
    <row r="410" spans="1:14" x14ac:dyDescent="0.35">
      <c r="A410" t="s">
        <v>2915</v>
      </c>
      <c r="B410" t="s">
        <v>3057</v>
      </c>
      <c r="C410" t="s">
        <v>17</v>
      </c>
      <c r="D410" t="s">
        <v>102</v>
      </c>
      <c r="E410" t="s">
        <v>2196</v>
      </c>
      <c r="F410" t="s">
        <v>2170</v>
      </c>
      <c r="G410" t="s">
        <v>2171</v>
      </c>
      <c r="H410">
        <v>0</v>
      </c>
      <c r="I410">
        <v>0</v>
      </c>
      <c r="J410">
        <v>0</v>
      </c>
      <c r="K410">
        <v>0</v>
      </c>
      <c r="L410">
        <v>0</v>
      </c>
    </row>
    <row r="411" spans="1:14" x14ac:dyDescent="0.35">
      <c r="A411" t="s">
        <v>2915</v>
      </c>
      <c r="B411" t="s">
        <v>3057</v>
      </c>
      <c r="C411" t="s">
        <v>17</v>
      </c>
      <c r="D411" t="s">
        <v>102</v>
      </c>
      <c r="E411" t="s">
        <v>2196</v>
      </c>
      <c r="F411" t="s">
        <v>19</v>
      </c>
      <c r="G411" t="s">
        <v>2174</v>
      </c>
      <c r="H411">
        <v>255434.57990000001</v>
      </c>
      <c r="I411">
        <v>2352.2476013778301</v>
      </c>
      <c r="J411">
        <v>0</v>
      </c>
      <c r="K411">
        <v>2352.2476013778301</v>
      </c>
      <c r="L411">
        <v>253082.332298622</v>
      </c>
      <c r="N411" t="s">
        <v>2198</v>
      </c>
    </row>
    <row r="412" spans="1:14" x14ac:dyDescent="0.35">
      <c r="A412" t="s">
        <v>2915</v>
      </c>
      <c r="B412" t="s">
        <v>3057</v>
      </c>
      <c r="C412" t="s">
        <v>17</v>
      </c>
      <c r="D412" t="s">
        <v>102</v>
      </c>
      <c r="E412" t="s">
        <v>2196</v>
      </c>
      <c r="F412" t="s">
        <v>94</v>
      </c>
      <c r="G412" t="s">
        <v>2195</v>
      </c>
      <c r="H412">
        <v>1409167.8026999999</v>
      </c>
      <c r="I412">
        <v>12976.753513821201</v>
      </c>
      <c r="J412">
        <v>0</v>
      </c>
      <c r="K412">
        <v>12976.753513821201</v>
      </c>
      <c r="L412">
        <v>1396191.0491861801</v>
      </c>
      <c r="M412" t="s">
        <v>2198</v>
      </c>
      <c r="N412" t="s">
        <v>2198</v>
      </c>
    </row>
    <row r="413" spans="1:14" x14ac:dyDescent="0.35">
      <c r="A413" t="s">
        <v>2915</v>
      </c>
      <c r="B413" t="s">
        <v>3057</v>
      </c>
      <c r="C413" t="s">
        <v>17</v>
      </c>
      <c r="D413" t="s">
        <v>102</v>
      </c>
      <c r="E413" t="s">
        <v>2196</v>
      </c>
      <c r="F413" t="s">
        <v>2787</v>
      </c>
      <c r="G413" t="s">
        <v>2935</v>
      </c>
      <c r="H413">
        <v>0</v>
      </c>
      <c r="I413">
        <v>0</v>
      </c>
      <c r="J413">
        <v>0</v>
      </c>
      <c r="K413">
        <v>0</v>
      </c>
      <c r="L413">
        <v>0</v>
      </c>
    </row>
    <row r="414" spans="1:14" x14ac:dyDescent="0.35">
      <c r="A414" t="s">
        <v>2915</v>
      </c>
      <c r="B414" t="s">
        <v>3057</v>
      </c>
      <c r="C414" t="s">
        <v>17</v>
      </c>
      <c r="D414" t="s">
        <v>102</v>
      </c>
      <c r="E414" t="s">
        <v>2196</v>
      </c>
      <c r="F414" t="s">
        <v>2788</v>
      </c>
      <c r="G414" t="s">
        <v>2936</v>
      </c>
      <c r="H414">
        <v>1414362.0467000001</v>
      </c>
      <c r="I414">
        <v>13024.5862999736</v>
      </c>
      <c r="J414">
        <v>0</v>
      </c>
      <c r="K414">
        <v>13024.5862999736</v>
      </c>
      <c r="L414">
        <v>1401337.46040003</v>
      </c>
    </row>
    <row r="415" spans="1:14" x14ac:dyDescent="0.35">
      <c r="A415" t="s">
        <v>2915</v>
      </c>
      <c r="B415" t="s">
        <v>3057</v>
      </c>
      <c r="C415" t="s">
        <v>17</v>
      </c>
      <c r="D415" t="s">
        <v>969</v>
      </c>
      <c r="E415" t="s">
        <v>2197</v>
      </c>
      <c r="F415" t="s">
        <v>2206</v>
      </c>
      <c r="G415" t="s">
        <v>3028</v>
      </c>
      <c r="H415">
        <v>31475.335999999999</v>
      </c>
      <c r="I415">
        <v>509.97585279713701</v>
      </c>
      <c r="J415">
        <v>0</v>
      </c>
      <c r="K415">
        <v>509.97585279713701</v>
      </c>
      <c r="L415">
        <v>30965.3601472029</v>
      </c>
      <c r="M415" t="s">
        <v>2198</v>
      </c>
    </row>
    <row r="416" spans="1:14" x14ac:dyDescent="0.35">
      <c r="A416" t="s">
        <v>2915</v>
      </c>
      <c r="B416" t="s">
        <v>3057</v>
      </c>
      <c r="C416" t="s">
        <v>17</v>
      </c>
      <c r="D416" t="s">
        <v>969</v>
      </c>
      <c r="E416" t="s">
        <v>2197</v>
      </c>
      <c r="F416" t="s">
        <v>2170</v>
      </c>
      <c r="G416" t="s">
        <v>2171</v>
      </c>
      <c r="H416">
        <v>0</v>
      </c>
      <c r="I416">
        <v>0</v>
      </c>
      <c r="J416">
        <v>0</v>
      </c>
      <c r="K416">
        <v>0</v>
      </c>
      <c r="L416">
        <v>0</v>
      </c>
    </row>
    <row r="417" spans="1:14" x14ac:dyDescent="0.35">
      <c r="A417" t="s">
        <v>2915</v>
      </c>
      <c r="B417" t="s">
        <v>3057</v>
      </c>
      <c r="C417" t="s">
        <v>17</v>
      </c>
      <c r="D417" t="s">
        <v>969</v>
      </c>
      <c r="E417" t="s">
        <v>2197</v>
      </c>
      <c r="F417" t="s">
        <v>19</v>
      </c>
      <c r="G417" t="s">
        <v>2174</v>
      </c>
      <c r="H417">
        <v>49423.491199999997</v>
      </c>
      <c r="I417">
        <v>801.65896355245798</v>
      </c>
      <c r="J417">
        <v>0</v>
      </c>
      <c r="K417">
        <v>801.65896355245798</v>
      </c>
      <c r="L417">
        <v>48621.832236447503</v>
      </c>
      <c r="N417" t="s">
        <v>2198</v>
      </c>
    </row>
    <row r="418" spans="1:14" x14ac:dyDescent="0.35">
      <c r="A418" t="s">
        <v>2915</v>
      </c>
      <c r="B418" t="s">
        <v>3057</v>
      </c>
      <c r="C418" t="s">
        <v>17</v>
      </c>
      <c r="D418" t="s">
        <v>969</v>
      </c>
      <c r="E418" t="s">
        <v>2197</v>
      </c>
      <c r="F418" t="s">
        <v>30</v>
      </c>
      <c r="G418" t="s">
        <v>2182</v>
      </c>
      <c r="H418">
        <v>3962.1509999999998</v>
      </c>
      <c r="I418">
        <v>64.266885948389501</v>
      </c>
      <c r="J418">
        <v>0</v>
      </c>
      <c r="K418">
        <v>64.266885948389501</v>
      </c>
      <c r="L418">
        <v>3897.8841140516101</v>
      </c>
      <c r="N418" t="s">
        <v>2198</v>
      </c>
    </row>
    <row r="419" spans="1:14" x14ac:dyDescent="0.35">
      <c r="A419" t="s">
        <v>2915</v>
      </c>
      <c r="B419" t="s">
        <v>3057</v>
      </c>
      <c r="C419" t="s">
        <v>17</v>
      </c>
      <c r="D419" t="s">
        <v>969</v>
      </c>
      <c r="E419" t="s">
        <v>2197</v>
      </c>
      <c r="F419" t="s">
        <v>2787</v>
      </c>
      <c r="G419" t="s">
        <v>2935</v>
      </c>
      <c r="H419">
        <v>0</v>
      </c>
      <c r="I419">
        <v>0</v>
      </c>
      <c r="J419">
        <v>0</v>
      </c>
      <c r="K419">
        <v>0</v>
      </c>
      <c r="L419">
        <v>0</v>
      </c>
    </row>
    <row r="420" spans="1:14" x14ac:dyDescent="0.35">
      <c r="A420" t="s">
        <v>2915</v>
      </c>
      <c r="B420" t="s">
        <v>3057</v>
      </c>
      <c r="C420" t="s">
        <v>17</v>
      </c>
      <c r="D420" t="s">
        <v>969</v>
      </c>
      <c r="E420" t="s">
        <v>2197</v>
      </c>
      <c r="F420" t="s">
        <v>2788</v>
      </c>
      <c r="G420" t="s">
        <v>2936</v>
      </c>
      <c r="H420">
        <v>36461.715300000003</v>
      </c>
      <c r="I420">
        <v>591.41635336221498</v>
      </c>
      <c r="J420">
        <v>30167.996503840099</v>
      </c>
      <c r="K420">
        <v>30759.4128572023</v>
      </c>
      <c r="L420">
        <v>5702.3024427976998</v>
      </c>
    </row>
    <row r="421" spans="1:14" x14ac:dyDescent="0.35">
      <c r="A421" t="s">
        <v>2915</v>
      </c>
      <c r="B421" t="s">
        <v>3057</v>
      </c>
      <c r="C421" t="s">
        <v>2938</v>
      </c>
      <c r="D421" t="s">
        <v>2898</v>
      </c>
      <c r="E421" t="s">
        <v>3088</v>
      </c>
      <c r="F421" t="s">
        <v>2170</v>
      </c>
      <c r="G421" t="s">
        <v>2171</v>
      </c>
      <c r="H421">
        <v>0</v>
      </c>
      <c r="I421">
        <v>0</v>
      </c>
      <c r="J421">
        <v>0</v>
      </c>
      <c r="K421">
        <v>0</v>
      </c>
      <c r="L421">
        <v>0</v>
      </c>
    </row>
    <row r="422" spans="1:14" x14ac:dyDescent="0.35">
      <c r="A422" t="s">
        <v>2915</v>
      </c>
      <c r="B422" t="s">
        <v>3057</v>
      </c>
      <c r="C422" t="s">
        <v>2938</v>
      </c>
      <c r="D422" t="s">
        <v>2898</v>
      </c>
      <c r="E422" t="s">
        <v>3088</v>
      </c>
      <c r="F422" t="s">
        <v>2172</v>
      </c>
      <c r="G422" t="s">
        <v>2173</v>
      </c>
      <c r="H422">
        <v>3382612.2722999998</v>
      </c>
      <c r="I422">
        <v>17934.5796708329</v>
      </c>
      <c r="J422">
        <v>165440.476175591</v>
      </c>
      <c r="K422">
        <v>183375.05584642399</v>
      </c>
      <c r="L422">
        <v>3199237.2164535802</v>
      </c>
    </row>
    <row r="423" spans="1:14" x14ac:dyDescent="0.35">
      <c r="A423" t="s">
        <v>2915</v>
      </c>
      <c r="B423" t="s">
        <v>3057</v>
      </c>
      <c r="C423" t="s">
        <v>2938</v>
      </c>
      <c r="D423" t="s">
        <v>2898</v>
      </c>
      <c r="E423" t="s">
        <v>3088</v>
      </c>
      <c r="F423" t="s">
        <v>2940</v>
      </c>
      <c r="G423" t="s">
        <v>2941</v>
      </c>
      <c r="H423">
        <v>0</v>
      </c>
      <c r="I423">
        <v>0</v>
      </c>
      <c r="J423">
        <v>0</v>
      </c>
      <c r="K423">
        <v>0</v>
      </c>
      <c r="L423">
        <v>0</v>
      </c>
    </row>
    <row r="424" spans="1:14" x14ac:dyDescent="0.35">
      <c r="A424" t="s">
        <v>2915</v>
      </c>
      <c r="B424" t="s">
        <v>3057</v>
      </c>
      <c r="C424" t="s">
        <v>2938</v>
      </c>
      <c r="D424" t="s">
        <v>3089</v>
      </c>
      <c r="E424" t="s">
        <v>3090</v>
      </c>
      <c r="F424" t="s">
        <v>2172</v>
      </c>
      <c r="G424" t="s">
        <v>2173</v>
      </c>
      <c r="H424">
        <v>75182.7932</v>
      </c>
      <c r="I424">
        <v>142.889840365417</v>
      </c>
      <c r="J424">
        <v>11620.4254726406</v>
      </c>
      <c r="K424">
        <v>11763.3153130061</v>
      </c>
      <c r="L424">
        <v>63419.477886993896</v>
      </c>
    </row>
    <row r="425" spans="1:14" x14ac:dyDescent="0.35">
      <c r="A425" t="s">
        <v>2915</v>
      </c>
      <c r="B425" t="s">
        <v>3057</v>
      </c>
      <c r="C425" t="s">
        <v>2944</v>
      </c>
      <c r="D425" t="s">
        <v>3091</v>
      </c>
      <c r="E425" t="s">
        <v>3092</v>
      </c>
      <c r="F425" t="s">
        <v>2947</v>
      </c>
      <c r="G425" t="s">
        <v>2948</v>
      </c>
      <c r="H425">
        <v>1889409.9798999999</v>
      </c>
      <c r="I425">
        <v>9939.5953613731908</v>
      </c>
      <c r="J425">
        <v>94833.328969091599</v>
      </c>
      <c r="K425">
        <v>104772.924330465</v>
      </c>
      <c r="L425">
        <v>1784637.05556954</v>
      </c>
    </row>
    <row r="426" spans="1:14" x14ac:dyDescent="0.35">
      <c r="A426" t="s">
        <v>17</v>
      </c>
      <c r="B426" t="s">
        <v>3093</v>
      </c>
      <c r="C426" t="s">
        <v>2857</v>
      </c>
      <c r="D426" t="s">
        <v>2859</v>
      </c>
      <c r="E426" t="s">
        <v>3094</v>
      </c>
      <c r="F426" t="s">
        <v>2170</v>
      </c>
      <c r="G426" t="s">
        <v>2171</v>
      </c>
      <c r="H426">
        <v>0</v>
      </c>
      <c r="I426">
        <v>0</v>
      </c>
      <c r="J426">
        <v>0</v>
      </c>
      <c r="K426">
        <v>0</v>
      </c>
      <c r="L426">
        <v>0</v>
      </c>
    </row>
    <row r="427" spans="1:14" x14ac:dyDescent="0.35">
      <c r="A427" t="s">
        <v>17</v>
      </c>
      <c r="B427" t="s">
        <v>3093</v>
      </c>
      <c r="C427" t="s">
        <v>2857</v>
      </c>
      <c r="D427" t="s">
        <v>2859</v>
      </c>
      <c r="E427" t="s">
        <v>3094</v>
      </c>
      <c r="F427" t="s">
        <v>2172</v>
      </c>
      <c r="G427" t="s">
        <v>2173</v>
      </c>
      <c r="H427">
        <v>3224760.9119000002</v>
      </c>
      <c r="I427">
        <v>8953.0323372111397</v>
      </c>
      <c r="J427">
        <v>28569.359781722</v>
      </c>
      <c r="K427">
        <v>37522.392118933203</v>
      </c>
      <c r="L427">
        <v>3187238.5197810698</v>
      </c>
    </row>
    <row r="428" spans="1:14" x14ac:dyDescent="0.35">
      <c r="A428" t="s">
        <v>17</v>
      </c>
      <c r="B428" t="s">
        <v>3093</v>
      </c>
      <c r="C428" t="s">
        <v>2857</v>
      </c>
      <c r="D428" t="s">
        <v>2859</v>
      </c>
      <c r="E428" t="s">
        <v>3094</v>
      </c>
      <c r="F428" t="s">
        <v>2861</v>
      </c>
      <c r="G428" t="s">
        <v>2862</v>
      </c>
      <c r="H428">
        <v>110925.4368</v>
      </c>
      <c r="I428">
        <v>307.96671430210301</v>
      </c>
      <c r="J428">
        <v>982.72982050149506</v>
      </c>
      <c r="K428">
        <v>1290.6965348035999</v>
      </c>
      <c r="L428">
        <v>109634.740265196</v>
      </c>
    </row>
    <row r="429" spans="1:14" x14ac:dyDescent="0.35">
      <c r="A429" t="s">
        <v>17</v>
      </c>
      <c r="B429" t="s">
        <v>3093</v>
      </c>
      <c r="C429" t="s">
        <v>2857</v>
      </c>
      <c r="D429" t="s">
        <v>2859</v>
      </c>
      <c r="E429" t="s">
        <v>3094</v>
      </c>
      <c r="F429" t="s">
        <v>2865</v>
      </c>
      <c r="G429" t="s">
        <v>2866</v>
      </c>
      <c r="H429">
        <v>0</v>
      </c>
      <c r="I429">
        <v>0</v>
      </c>
      <c r="J429">
        <v>0</v>
      </c>
      <c r="K429">
        <v>0</v>
      </c>
      <c r="L429">
        <v>0</v>
      </c>
    </row>
    <row r="430" spans="1:14" x14ac:dyDescent="0.35">
      <c r="A430" t="s">
        <v>17</v>
      </c>
      <c r="B430" t="s">
        <v>3093</v>
      </c>
      <c r="C430" t="s">
        <v>2857</v>
      </c>
      <c r="D430" t="s">
        <v>2859</v>
      </c>
      <c r="E430" t="s">
        <v>3094</v>
      </c>
      <c r="F430" t="s">
        <v>2867</v>
      </c>
      <c r="G430" t="s">
        <v>2868</v>
      </c>
      <c r="H430">
        <v>0</v>
      </c>
      <c r="I430">
        <v>0</v>
      </c>
      <c r="J430">
        <v>0</v>
      </c>
      <c r="K430">
        <v>0</v>
      </c>
      <c r="L430">
        <v>0</v>
      </c>
    </row>
    <row r="431" spans="1:14" x14ac:dyDescent="0.35">
      <c r="A431" t="s">
        <v>17</v>
      </c>
      <c r="B431" t="s">
        <v>3093</v>
      </c>
      <c r="C431" t="s">
        <v>2857</v>
      </c>
      <c r="D431" t="s">
        <v>2859</v>
      </c>
      <c r="E431" t="s">
        <v>3094</v>
      </c>
      <c r="F431" t="s">
        <v>2869</v>
      </c>
      <c r="G431" t="s">
        <v>2870</v>
      </c>
      <c r="H431">
        <v>257505.47829999999</v>
      </c>
      <c r="I431">
        <v>714.92272962988204</v>
      </c>
      <c r="J431">
        <v>2281.3370833070398</v>
      </c>
      <c r="K431">
        <v>2996.2598129369298</v>
      </c>
      <c r="L431">
        <v>254509.21848706299</v>
      </c>
    </row>
    <row r="432" spans="1:14" x14ac:dyDescent="0.35">
      <c r="A432" t="s">
        <v>17</v>
      </c>
      <c r="B432" t="s">
        <v>3093</v>
      </c>
      <c r="C432" t="s">
        <v>2857</v>
      </c>
      <c r="D432" t="s">
        <v>2859</v>
      </c>
      <c r="E432" t="s">
        <v>3094</v>
      </c>
      <c r="F432" t="s">
        <v>2871</v>
      </c>
      <c r="G432" t="s">
        <v>2872</v>
      </c>
      <c r="H432">
        <v>76591.373099999997</v>
      </c>
      <c r="I432">
        <v>212.643683684785</v>
      </c>
      <c r="J432">
        <v>678.55154272722302</v>
      </c>
      <c r="K432">
        <v>891.19522641200797</v>
      </c>
      <c r="L432">
        <v>75700.177873588007</v>
      </c>
    </row>
    <row r="433" spans="1:12" x14ac:dyDescent="0.35">
      <c r="A433" t="s">
        <v>17</v>
      </c>
      <c r="B433" t="s">
        <v>3093</v>
      </c>
      <c r="C433" t="s">
        <v>2857</v>
      </c>
      <c r="D433" t="s">
        <v>2859</v>
      </c>
      <c r="E433" t="s">
        <v>3094</v>
      </c>
      <c r="F433" t="s">
        <v>3095</v>
      </c>
      <c r="G433" t="s">
        <v>3096</v>
      </c>
      <c r="H433">
        <v>508408.25199999998</v>
      </c>
      <c r="I433">
        <v>1411.5141072179699</v>
      </c>
      <c r="J433">
        <v>4504.1783439651899</v>
      </c>
      <c r="K433">
        <v>5915.6924511831603</v>
      </c>
      <c r="L433">
        <v>502492.55954881699</v>
      </c>
    </row>
    <row r="434" spans="1:12" x14ac:dyDescent="0.35">
      <c r="A434" t="s">
        <v>17</v>
      </c>
      <c r="B434" t="s">
        <v>3093</v>
      </c>
      <c r="C434" t="s">
        <v>2857</v>
      </c>
      <c r="D434" t="s">
        <v>2859</v>
      </c>
      <c r="E434" t="s">
        <v>3094</v>
      </c>
      <c r="F434" t="s">
        <v>2873</v>
      </c>
      <c r="G434" t="s">
        <v>2874</v>
      </c>
      <c r="H434">
        <v>31692.982</v>
      </c>
      <c r="I434">
        <v>87.990489800600898</v>
      </c>
      <c r="J434">
        <v>280.77994871471299</v>
      </c>
      <c r="K434">
        <v>368.77043851531403</v>
      </c>
      <c r="L434">
        <v>31324.211561484699</v>
      </c>
    </row>
    <row r="435" spans="1:12" x14ac:dyDescent="0.35">
      <c r="A435" t="s">
        <v>17</v>
      </c>
      <c r="B435" t="s">
        <v>3093</v>
      </c>
      <c r="C435" t="s">
        <v>2857</v>
      </c>
      <c r="D435" t="s">
        <v>2859</v>
      </c>
      <c r="E435" t="s">
        <v>3094</v>
      </c>
      <c r="F435" t="s">
        <v>2877</v>
      </c>
      <c r="G435" t="s">
        <v>2878</v>
      </c>
      <c r="H435">
        <v>163747.07339999999</v>
      </c>
      <c r="I435">
        <v>454.617530636438</v>
      </c>
      <c r="J435">
        <v>1450.69640169268</v>
      </c>
      <c r="K435">
        <v>1905.31393232912</v>
      </c>
      <c r="L435">
        <v>161841.75946767101</v>
      </c>
    </row>
    <row r="436" spans="1:12" x14ac:dyDescent="0.35">
      <c r="A436" t="s">
        <v>17</v>
      </c>
      <c r="B436" t="s">
        <v>3093</v>
      </c>
      <c r="C436" t="s">
        <v>2879</v>
      </c>
      <c r="D436" t="s">
        <v>2880</v>
      </c>
      <c r="E436" t="s">
        <v>3097</v>
      </c>
      <c r="F436" t="s">
        <v>2170</v>
      </c>
      <c r="G436" t="s">
        <v>2171</v>
      </c>
      <c r="H436">
        <v>0</v>
      </c>
      <c r="I436">
        <v>0</v>
      </c>
      <c r="J436">
        <v>0</v>
      </c>
      <c r="K436">
        <v>0</v>
      </c>
      <c r="L436">
        <v>0</v>
      </c>
    </row>
    <row r="437" spans="1:12" x14ac:dyDescent="0.35">
      <c r="A437" t="s">
        <v>17</v>
      </c>
      <c r="B437" t="s">
        <v>3093</v>
      </c>
      <c r="C437" t="s">
        <v>2879</v>
      </c>
      <c r="D437" t="s">
        <v>2880</v>
      </c>
      <c r="E437" t="s">
        <v>3097</v>
      </c>
      <c r="F437" t="s">
        <v>2172</v>
      </c>
      <c r="G437" t="s">
        <v>2173</v>
      </c>
      <c r="H437">
        <v>15472.9256</v>
      </c>
      <c r="I437">
        <v>40.5534207340609</v>
      </c>
      <c r="J437">
        <v>29.098731245311299</v>
      </c>
      <c r="K437">
        <v>69.652151979372206</v>
      </c>
      <c r="L437">
        <v>15403.2734480206</v>
      </c>
    </row>
    <row r="438" spans="1:12" x14ac:dyDescent="0.35">
      <c r="A438" t="s">
        <v>17</v>
      </c>
      <c r="B438" t="s">
        <v>3093</v>
      </c>
      <c r="C438" t="s">
        <v>2879</v>
      </c>
      <c r="D438" t="s">
        <v>2880</v>
      </c>
      <c r="E438" t="s">
        <v>3097</v>
      </c>
      <c r="F438" t="s">
        <v>2882</v>
      </c>
      <c r="G438" t="s">
        <v>2883</v>
      </c>
      <c r="H438">
        <v>5078.8993</v>
      </c>
      <c r="I438">
        <v>13.311428179882601</v>
      </c>
      <c r="J438">
        <v>9.5514919354838703</v>
      </c>
      <c r="K438">
        <v>22.862920115366499</v>
      </c>
      <c r="L438">
        <v>5056.0363798846302</v>
      </c>
    </row>
    <row r="439" spans="1:12" x14ac:dyDescent="0.35">
      <c r="A439" t="s">
        <v>17</v>
      </c>
      <c r="B439" t="s">
        <v>3093</v>
      </c>
      <c r="C439" t="s">
        <v>2879</v>
      </c>
      <c r="D439" t="s">
        <v>2886</v>
      </c>
      <c r="E439" t="s">
        <v>3098</v>
      </c>
      <c r="F439" t="s">
        <v>2170</v>
      </c>
      <c r="G439" t="s">
        <v>2171</v>
      </c>
      <c r="H439">
        <v>0</v>
      </c>
      <c r="I439">
        <v>0</v>
      </c>
      <c r="J439">
        <v>0</v>
      </c>
      <c r="K439">
        <v>0</v>
      </c>
      <c r="L439">
        <v>0</v>
      </c>
    </row>
    <row r="440" spans="1:12" x14ac:dyDescent="0.35">
      <c r="A440" t="s">
        <v>17</v>
      </c>
      <c r="B440" t="s">
        <v>3093</v>
      </c>
      <c r="C440" t="s">
        <v>2879</v>
      </c>
      <c r="D440" t="s">
        <v>2886</v>
      </c>
      <c r="E440" t="s">
        <v>3098</v>
      </c>
      <c r="F440" t="s">
        <v>2172</v>
      </c>
      <c r="G440" t="s">
        <v>2173</v>
      </c>
      <c r="H440">
        <v>22058.060700000002</v>
      </c>
      <c r="I440">
        <v>145.283096289974</v>
      </c>
      <c r="J440">
        <v>762.40284565054196</v>
      </c>
      <c r="K440">
        <v>907.68594194051605</v>
      </c>
      <c r="L440">
        <v>21150.374758059501</v>
      </c>
    </row>
    <row r="441" spans="1:12" x14ac:dyDescent="0.35">
      <c r="A441" t="s">
        <v>17</v>
      </c>
      <c r="B441" t="s">
        <v>3093</v>
      </c>
      <c r="C441" t="s">
        <v>2879</v>
      </c>
      <c r="D441" t="s">
        <v>2886</v>
      </c>
      <c r="E441" t="s">
        <v>3098</v>
      </c>
      <c r="F441" t="s">
        <v>2882</v>
      </c>
      <c r="G441" t="s">
        <v>2883</v>
      </c>
      <c r="H441">
        <v>11916.4236</v>
      </c>
      <c r="I441">
        <v>78.486270409526298</v>
      </c>
      <c r="J441">
        <v>411.872801673281</v>
      </c>
      <c r="K441">
        <v>490.35907208280798</v>
      </c>
      <c r="L441">
        <v>11426.0645279172</v>
      </c>
    </row>
    <row r="442" spans="1:12" x14ac:dyDescent="0.35">
      <c r="A442" t="s">
        <v>17</v>
      </c>
      <c r="B442" t="s">
        <v>3093</v>
      </c>
      <c r="C442" t="s">
        <v>2879</v>
      </c>
      <c r="D442" t="s">
        <v>2886</v>
      </c>
      <c r="E442" t="s">
        <v>3098</v>
      </c>
      <c r="F442" t="s">
        <v>2884</v>
      </c>
      <c r="G442" t="s">
        <v>2885</v>
      </c>
      <c r="H442">
        <v>45229.295599999998</v>
      </c>
      <c r="I442">
        <v>35.183059891924401</v>
      </c>
      <c r="J442">
        <v>0</v>
      </c>
      <c r="K442">
        <v>35.183059891924401</v>
      </c>
      <c r="L442">
        <v>45194.112540108101</v>
      </c>
    </row>
    <row r="443" spans="1:12" x14ac:dyDescent="0.35">
      <c r="A443" t="s">
        <v>17</v>
      </c>
      <c r="B443" t="s">
        <v>3093</v>
      </c>
      <c r="C443" t="s">
        <v>2879</v>
      </c>
      <c r="D443" t="s">
        <v>2886</v>
      </c>
      <c r="E443" t="s">
        <v>3098</v>
      </c>
      <c r="F443" t="s">
        <v>2896</v>
      </c>
      <c r="G443" t="s">
        <v>2897</v>
      </c>
      <c r="H443">
        <v>17713.374299999999</v>
      </c>
      <c r="I443">
        <v>13.778916991894301</v>
      </c>
      <c r="J443">
        <v>0</v>
      </c>
      <c r="K443">
        <v>13.778916991894301</v>
      </c>
      <c r="L443">
        <v>17699.595383008102</v>
      </c>
    </row>
    <row r="444" spans="1:12" x14ac:dyDescent="0.35">
      <c r="A444" t="s">
        <v>17</v>
      </c>
      <c r="B444" t="s">
        <v>3093</v>
      </c>
      <c r="C444" t="s">
        <v>2879</v>
      </c>
      <c r="D444" t="s">
        <v>2888</v>
      </c>
      <c r="E444" t="s">
        <v>3099</v>
      </c>
      <c r="F444" t="s">
        <v>2170</v>
      </c>
      <c r="G444" t="s">
        <v>2171</v>
      </c>
      <c r="H444">
        <v>0</v>
      </c>
      <c r="I444">
        <v>0</v>
      </c>
      <c r="J444">
        <v>0</v>
      </c>
      <c r="K444">
        <v>0</v>
      </c>
      <c r="L444">
        <v>0</v>
      </c>
    </row>
    <row r="445" spans="1:12" x14ac:dyDescent="0.35">
      <c r="A445" t="s">
        <v>17</v>
      </c>
      <c r="B445" t="s">
        <v>3093</v>
      </c>
      <c r="C445" t="s">
        <v>2879</v>
      </c>
      <c r="D445" t="s">
        <v>2888</v>
      </c>
      <c r="E445" t="s">
        <v>3099</v>
      </c>
      <c r="F445" t="s">
        <v>2172</v>
      </c>
      <c r="G445" t="s">
        <v>2173</v>
      </c>
      <c r="H445">
        <v>4548.8236999999999</v>
      </c>
      <c r="I445">
        <v>3.2505058365758801</v>
      </c>
      <c r="J445">
        <v>0</v>
      </c>
      <c r="K445">
        <v>3.2505058365758801</v>
      </c>
      <c r="L445">
        <v>4545.5731941634203</v>
      </c>
    </row>
    <row r="446" spans="1:12" x14ac:dyDescent="0.35">
      <c r="A446" t="s">
        <v>17</v>
      </c>
      <c r="B446" t="s">
        <v>3093</v>
      </c>
      <c r="C446" t="s">
        <v>2879</v>
      </c>
      <c r="D446" t="s">
        <v>2888</v>
      </c>
      <c r="E446" t="s">
        <v>3099</v>
      </c>
      <c r="F446" t="s">
        <v>2882</v>
      </c>
      <c r="G446" t="s">
        <v>2883</v>
      </c>
      <c r="H446">
        <v>5054.2484999999997</v>
      </c>
      <c r="I446">
        <v>3.6116731517509701</v>
      </c>
      <c r="J446">
        <v>0</v>
      </c>
      <c r="K446">
        <v>3.6116731517509701</v>
      </c>
      <c r="L446">
        <v>5050.6368268482502</v>
      </c>
    </row>
    <row r="447" spans="1:12" x14ac:dyDescent="0.35">
      <c r="A447" t="s">
        <v>17</v>
      </c>
      <c r="B447" t="s">
        <v>3093</v>
      </c>
      <c r="C447" t="s">
        <v>2879</v>
      </c>
      <c r="D447" t="s">
        <v>2888</v>
      </c>
      <c r="E447" t="s">
        <v>3099</v>
      </c>
      <c r="F447" t="s">
        <v>2884</v>
      </c>
      <c r="G447" t="s">
        <v>2885</v>
      </c>
      <c r="H447">
        <v>3682.3811000000001</v>
      </c>
      <c r="I447">
        <v>2.63136186770428</v>
      </c>
      <c r="J447">
        <v>0</v>
      </c>
      <c r="K447">
        <v>2.63136186770428</v>
      </c>
      <c r="L447">
        <v>3679.7497381323001</v>
      </c>
    </row>
    <row r="448" spans="1:12" x14ac:dyDescent="0.35">
      <c r="A448" t="s">
        <v>17</v>
      </c>
      <c r="B448" t="s">
        <v>3093</v>
      </c>
      <c r="C448" t="s">
        <v>2879</v>
      </c>
      <c r="D448" t="s">
        <v>2892</v>
      </c>
      <c r="E448" t="s">
        <v>3100</v>
      </c>
      <c r="F448" t="s">
        <v>2170</v>
      </c>
      <c r="G448" t="s">
        <v>2171</v>
      </c>
      <c r="H448">
        <v>0</v>
      </c>
      <c r="I448">
        <v>0</v>
      </c>
      <c r="J448">
        <v>0</v>
      </c>
      <c r="K448">
        <v>0</v>
      </c>
      <c r="L448">
        <v>0</v>
      </c>
    </row>
    <row r="449" spans="1:12" x14ac:dyDescent="0.35">
      <c r="A449" t="s">
        <v>17</v>
      </c>
      <c r="B449" t="s">
        <v>3093</v>
      </c>
      <c r="C449" t="s">
        <v>2879</v>
      </c>
      <c r="D449" t="s">
        <v>2892</v>
      </c>
      <c r="E449" t="s">
        <v>3100</v>
      </c>
      <c r="F449" t="s">
        <v>2172</v>
      </c>
      <c r="G449" t="s">
        <v>2173</v>
      </c>
      <c r="H449">
        <v>7077.3752000000004</v>
      </c>
      <c r="I449">
        <v>19.9924902641914</v>
      </c>
      <c r="J449">
        <v>78.072937467157104</v>
      </c>
      <c r="K449">
        <v>98.065427731348507</v>
      </c>
      <c r="L449">
        <v>6979.3097722686498</v>
      </c>
    </row>
    <row r="450" spans="1:12" x14ac:dyDescent="0.35">
      <c r="A450" t="s">
        <v>17</v>
      </c>
      <c r="B450" t="s">
        <v>3093</v>
      </c>
      <c r="C450" t="s">
        <v>2879</v>
      </c>
      <c r="D450" t="s">
        <v>2892</v>
      </c>
      <c r="E450" t="s">
        <v>3100</v>
      </c>
      <c r="F450" t="s">
        <v>2882</v>
      </c>
      <c r="G450" t="s">
        <v>2883</v>
      </c>
      <c r="H450">
        <v>3904.7586999999999</v>
      </c>
      <c r="I450">
        <v>11.030339456105599</v>
      </c>
      <c r="J450">
        <v>43.074724119810803</v>
      </c>
      <c r="K450">
        <v>54.105063575916397</v>
      </c>
      <c r="L450">
        <v>3850.6536364240801</v>
      </c>
    </row>
    <row r="451" spans="1:12" x14ac:dyDescent="0.35">
      <c r="A451" t="s">
        <v>17</v>
      </c>
      <c r="B451" t="s">
        <v>3093</v>
      </c>
      <c r="C451" t="s">
        <v>2879</v>
      </c>
      <c r="D451" t="s">
        <v>2892</v>
      </c>
      <c r="E451" t="s">
        <v>3100</v>
      </c>
      <c r="F451" t="s">
        <v>2884</v>
      </c>
      <c r="G451" t="s">
        <v>2885</v>
      </c>
      <c r="H451">
        <v>20430.5108</v>
      </c>
      <c r="I451">
        <v>12.713720847554001</v>
      </c>
      <c r="J451">
        <v>0</v>
      </c>
      <c r="K451">
        <v>12.713720847554001</v>
      </c>
      <c r="L451">
        <v>20417.797079152399</v>
      </c>
    </row>
    <row r="452" spans="1:12" x14ac:dyDescent="0.35">
      <c r="A452" t="s">
        <v>17</v>
      </c>
      <c r="B452" t="s">
        <v>3093</v>
      </c>
      <c r="C452" t="s">
        <v>2879</v>
      </c>
      <c r="D452" t="s">
        <v>2892</v>
      </c>
      <c r="E452" t="s">
        <v>3100</v>
      </c>
      <c r="F452" t="s">
        <v>2896</v>
      </c>
      <c r="G452" t="s">
        <v>2897</v>
      </c>
      <c r="H452">
        <v>32551.962100000001</v>
      </c>
      <c r="I452">
        <v>20.256789675767902</v>
      </c>
      <c r="J452">
        <v>0</v>
      </c>
      <c r="K452">
        <v>20.256789675767902</v>
      </c>
      <c r="L452">
        <v>32531.7053103242</v>
      </c>
    </row>
    <row r="453" spans="1:12" x14ac:dyDescent="0.35">
      <c r="A453" t="s">
        <v>17</v>
      </c>
      <c r="B453" t="s">
        <v>3093</v>
      </c>
      <c r="C453" t="s">
        <v>2879</v>
      </c>
      <c r="D453" t="s">
        <v>2894</v>
      </c>
      <c r="E453" t="s">
        <v>3101</v>
      </c>
      <c r="F453" t="s">
        <v>2172</v>
      </c>
      <c r="G453" t="s">
        <v>2173</v>
      </c>
      <c r="H453">
        <v>31099.558700000001</v>
      </c>
      <c r="I453">
        <v>14.022925655976699</v>
      </c>
      <c r="J453">
        <v>60.993272382336301</v>
      </c>
      <c r="K453">
        <v>75.016198038312993</v>
      </c>
      <c r="L453">
        <v>31024.5425019617</v>
      </c>
    </row>
    <row r="454" spans="1:12" x14ac:dyDescent="0.35">
      <c r="A454" t="s">
        <v>17</v>
      </c>
      <c r="B454" t="s">
        <v>3093</v>
      </c>
      <c r="C454" t="s">
        <v>2879</v>
      </c>
      <c r="D454" t="s">
        <v>2894</v>
      </c>
      <c r="E454" t="s">
        <v>3101</v>
      </c>
      <c r="F454" t="s">
        <v>2882</v>
      </c>
      <c r="G454" t="s">
        <v>2883</v>
      </c>
      <c r="H454">
        <v>10297.1783</v>
      </c>
      <c r="I454">
        <v>4.6430422740524797</v>
      </c>
      <c r="J454">
        <v>20.1950968757568</v>
      </c>
      <c r="K454">
        <v>24.838139149809301</v>
      </c>
      <c r="L454">
        <v>10272.340160850201</v>
      </c>
    </row>
    <row r="455" spans="1:12" x14ac:dyDescent="0.35">
      <c r="A455" t="s">
        <v>17</v>
      </c>
      <c r="B455" t="s">
        <v>3093</v>
      </c>
      <c r="C455" t="s">
        <v>2879</v>
      </c>
      <c r="D455" t="s">
        <v>2894</v>
      </c>
      <c r="E455" t="s">
        <v>3101</v>
      </c>
      <c r="F455" t="s">
        <v>2884</v>
      </c>
      <c r="G455" t="s">
        <v>2885</v>
      </c>
      <c r="H455">
        <v>37850.500200000002</v>
      </c>
      <c r="I455">
        <v>17.5403819241983</v>
      </c>
      <c r="J455">
        <v>0</v>
      </c>
      <c r="K455">
        <v>17.5403819241983</v>
      </c>
      <c r="L455">
        <v>37832.959818075797</v>
      </c>
    </row>
    <row r="456" spans="1:12" x14ac:dyDescent="0.35">
      <c r="A456" t="s">
        <v>17</v>
      </c>
      <c r="B456" t="s">
        <v>3093</v>
      </c>
      <c r="C456" t="s">
        <v>2879</v>
      </c>
      <c r="D456" t="s">
        <v>2894</v>
      </c>
      <c r="E456" t="s">
        <v>3101</v>
      </c>
      <c r="F456" t="s">
        <v>2896</v>
      </c>
      <c r="G456" t="s">
        <v>2897</v>
      </c>
      <c r="H456">
        <v>12549.3637</v>
      </c>
      <c r="I456">
        <v>5.8155276967929996</v>
      </c>
      <c r="J456">
        <v>0</v>
      </c>
      <c r="K456">
        <v>5.8155276967929996</v>
      </c>
      <c r="L456">
        <v>12543.548172303201</v>
      </c>
    </row>
    <row r="457" spans="1:12" x14ac:dyDescent="0.35">
      <c r="A457" t="s">
        <v>17</v>
      </c>
      <c r="B457" t="s">
        <v>3093</v>
      </c>
      <c r="C457" t="s">
        <v>2879</v>
      </c>
      <c r="D457" t="s">
        <v>2898</v>
      </c>
      <c r="E457" t="s">
        <v>3102</v>
      </c>
      <c r="F457" t="s">
        <v>2170</v>
      </c>
      <c r="G457" t="s">
        <v>2171</v>
      </c>
      <c r="H457">
        <v>0</v>
      </c>
      <c r="I457">
        <v>0</v>
      </c>
      <c r="J457">
        <v>0</v>
      </c>
      <c r="K457">
        <v>0</v>
      </c>
      <c r="L457">
        <v>0</v>
      </c>
    </row>
    <row r="458" spans="1:12" x14ac:dyDescent="0.35">
      <c r="A458" t="s">
        <v>17</v>
      </c>
      <c r="B458" t="s">
        <v>3093</v>
      </c>
      <c r="C458" t="s">
        <v>2879</v>
      </c>
      <c r="D458" t="s">
        <v>2898</v>
      </c>
      <c r="E458" t="s">
        <v>3102</v>
      </c>
      <c r="F458" t="s">
        <v>2172</v>
      </c>
      <c r="G458" t="s">
        <v>2173</v>
      </c>
      <c r="H458">
        <v>16129.0267</v>
      </c>
      <c r="I458">
        <v>119.737217015468</v>
      </c>
      <c r="J458">
        <v>157.10081012658199</v>
      </c>
      <c r="K458">
        <v>276.83802714205098</v>
      </c>
      <c r="L458">
        <v>15852.188672857899</v>
      </c>
    </row>
    <row r="459" spans="1:12" x14ac:dyDescent="0.35">
      <c r="A459" t="s">
        <v>17</v>
      </c>
      <c r="B459" t="s">
        <v>3093</v>
      </c>
      <c r="C459" t="s">
        <v>2879</v>
      </c>
      <c r="D459" t="s">
        <v>2898</v>
      </c>
      <c r="E459" t="s">
        <v>3102</v>
      </c>
      <c r="F459" t="s">
        <v>2882</v>
      </c>
      <c r="G459" t="s">
        <v>2883</v>
      </c>
      <c r="H459">
        <v>7885.3019999999997</v>
      </c>
      <c r="I459">
        <v>58.538194985340098</v>
      </c>
      <c r="J459">
        <v>76.8048405063291</v>
      </c>
      <c r="K459">
        <v>135.34303549166901</v>
      </c>
      <c r="L459">
        <v>7749.9589645083297</v>
      </c>
    </row>
    <row r="460" spans="1:12" x14ac:dyDescent="0.35">
      <c r="A460" t="s">
        <v>17</v>
      </c>
      <c r="B460" t="s">
        <v>3093</v>
      </c>
      <c r="C460" t="s">
        <v>2879</v>
      </c>
      <c r="D460" t="s">
        <v>2898</v>
      </c>
      <c r="E460" t="s">
        <v>3102</v>
      </c>
      <c r="F460" t="s">
        <v>2884</v>
      </c>
      <c r="G460" t="s">
        <v>2885</v>
      </c>
      <c r="H460">
        <v>17321.337599999999</v>
      </c>
      <c r="I460">
        <v>41.516805622214598</v>
      </c>
      <c r="J460">
        <v>0</v>
      </c>
      <c r="K460">
        <v>41.516805622214598</v>
      </c>
      <c r="L460">
        <v>17279.8207943778</v>
      </c>
    </row>
    <row r="461" spans="1:12" x14ac:dyDescent="0.35">
      <c r="A461" t="s">
        <v>17</v>
      </c>
      <c r="B461" t="s">
        <v>3093</v>
      </c>
      <c r="C461" t="s">
        <v>2879</v>
      </c>
      <c r="D461" t="s">
        <v>2898</v>
      </c>
      <c r="E461" t="s">
        <v>3102</v>
      </c>
      <c r="F461" t="s">
        <v>2896</v>
      </c>
      <c r="G461" t="s">
        <v>2897</v>
      </c>
      <c r="H461">
        <v>28413.8197</v>
      </c>
      <c r="I461">
        <v>68.103922523140199</v>
      </c>
      <c r="J461">
        <v>0</v>
      </c>
      <c r="K461">
        <v>68.103922523140199</v>
      </c>
      <c r="L461">
        <v>28345.7157774769</v>
      </c>
    </row>
    <row r="462" spans="1:12" x14ac:dyDescent="0.35">
      <c r="A462" t="s">
        <v>17</v>
      </c>
      <c r="B462" t="s">
        <v>3093</v>
      </c>
      <c r="C462" t="s">
        <v>2879</v>
      </c>
      <c r="D462" t="s">
        <v>2902</v>
      </c>
      <c r="E462" t="s">
        <v>3103</v>
      </c>
      <c r="F462" t="s">
        <v>2170</v>
      </c>
      <c r="G462" t="s">
        <v>2171</v>
      </c>
      <c r="H462">
        <v>0</v>
      </c>
      <c r="I462">
        <v>0</v>
      </c>
      <c r="J462">
        <v>0</v>
      </c>
      <c r="K462">
        <v>0</v>
      </c>
      <c r="L462">
        <v>0</v>
      </c>
    </row>
    <row r="463" spans="1:12" x14ac:dyDescent="0.35">
      <c r="A463" t="s">
        <v>17</v>
      </c>
      <c r="B463" t="s">
        <v>3093</v>
      </c>
      <c r="C463" t="s">
        <v>2879</v>
      </c>
      <c r="D463" t="s">
        <v>2902</v>
      </c>
      <c r="E463" t="s">
        <v>3103</v>
      </c>
      <c r="F463" t="s">
        <v>2172</v>
      </c>
      <c r="G463" t="s">
        <v>2173</v>
      </c>
      <c r="H463">
        <v>20406.043000000001</v>
      </c>
      <c r="I463">
        <v>0.64296082949308797</v>
      </c>
      <c r="J463">
        <v>0</v>
      </c>
      <c r="K463">
        <v>0.64296082949308797</v>
      </c>
      <c r="L463">
        <v>20405.400039170501</v>
      </c>
    </row>
    <row r="464" spans="1:12" x14ac:dyDescent="0.35">
      <c r="A464" t="s">
        <v>17</v>
      </c>
      <c r="B464" t="s">
        <v>3093</v>
      </c>
      <c r="C464" t="s">
        <v>2879</v>
      </c>
      <c r="D464" t="s">
        <v>2902</v>
      </c>
      <c r="E464" t="s">
        <v>3103</v>
      </c>
      <c r="F464" t="s">
        <v>2882</v>
      </c>
      <c r="G464" t="s">
        <v>2883</v>
      </c>
      <c r="H464">
        <v>906.93520000000001</v>
      </c>
      <c r="I464">
        <v>2.85760368663594E-2</v>
      </c>
      <c r="J464">
        <v>0</v>
      </c>
      <c r="K464">
        <v>2.85760368663594E-2</v>
      </c>
      <c r="L464">
        <v>906.90662396313405</v>
      </c>
    </row>
    <row r="465" spans="1:12" x14ac:dyDescent="0.35">
      <c r="A465" t="s">
        <v>17</v>
      </c>
      <c r="B465" t="s">
        <v>3093</v>
      </c>
      <c r="C465" t="s">
        <v>2879</v>
      </c>
      <c r="D465" t="s">
        <v>2902</v>
      </c>
      <c r="E465" t="s">
        <v>3103</v>
      </c>
      <c r="F465" t="s">
        <v>2884</v>
      </c>
      <c r="G465" t="s">
        <v>2885</v>
      </c>
      <c r="H465">
        <v>8313.5730999999996</v>
      </c>
      <c r="I465">
        <v>0.26194700460829501</v>
      </c>
      <c r="J465">
        <v>0</v>
      </c>
      <c r="K465">
        <v>0.26194700460829501</v>
      </c>
      <c r="L465">
        <v>8313.3111529953894</v>
      </c>
    </row>
    <row r="466" spans="1:12" x14ac:dyDescent="0.35">
      <c r="A466" t="s">
        <v>17</v>
      </c>
      <c r="B466" t="s">
        <v>3093</v>
      </c>
      <c r="C466" t="s">
        <v>2879</v>
      </c>
      <c r="D466" t="s">
        <v>2904</v>
      </c>
      <c r="E466" t="s">
        <v>3104</v>
      </c>
      <c r="F466" t="s">
        <v>2172</v>
      </c>
      <c r="G466" t="s">
        <v>2173</v>
      </c>
      <c r="H466">
        <v>10420.7305</v>
      </c>
      <c r="I466">
        <v>10.208024053715</v>
      </c>
      <c r="J466">
        <v>0</v>
      </c>
      <c r="K466">
        <v>10.208024053715</v>
      </c>
      <c r="L466">
        <v>10410.5224759463</v>
      </c>
    </row>
    <row r="467" spans="1:12" x14ac:dyDescent="0.35">
      <c r="A467" t="s">
        <v>17</v>
      </c>
      <c r="B467" t="s">
        <v>3093</v>
      </c>
      <c r="C467" t="s">
        <v>2879</v>
      </c>
      <c r="D467" t="s">
        <v>2904</v>
      </c>
      <c r="E467" t="s">
        <v>3104</v>
      </c>
      <c r="F467" t="s">
        <v>2882</v>
      </c>
      <c r="G467" t="s">
        <v>2883</v>
      </c>
      <c r="H467">
        <v>0</v>
      </c>
      <c r="I467">
        <v>0</v>
      </c>
      <c r="J467">
        <v>0</v>
      </c>
      <c r="K467">
        <v>0</v>
      </c>
      <c r="L467">
        <v>0</v>
      </c>
    </row>
    <row r="468" spans="1:12" x14ac:dyDescent="0.35">
      <c r="A468" t="s">
        <v>17</v>
      </c>
      <c r="B468" t="s">
        <v>3093</v>
      </c>
      <c r="C468" t="s">
        <v>2879</v>
      </c>
      <c r="D468" t="s">
        <v>2906</v>
      </c>
      <c r="E468" t="s">
        <v>3105</v>
      </c>
      <c r="F468" t="s">
        <v>2170</v>
      </c>
      <c r="G468" t="s">
        <v>2171</v>
      </c>
      <c r="H468">
        <v>0</v>
      </c>
      <c r="I468">
        <v>0</v>
      </c>
      <c r="J468">
        <v>0</v>
      </c>
      <c r="K468">
        <v>0</v>
      </c>
      <c r="L468">
        <v>0</v>
      </c>
    </row>
    <row r="469" spans="1:12" x14ac:dyDescent="0.35">
      <c r="A469" t="s">
        <v>17</v>
      </c>
      <c r="B469" t="s">
        <v>3093</v>
      </c>
      <c r="C469" t="s">
        <v>2879</v>
      </c>
      <c r="D469" t="s">
        <v>2906</v>
      </c>
      <c r="E469" t="s">
        <v>3105</v>
      </c>
      <c r="F469" t="s">
        <v>2172</v>
      </c>
      <c r="G469" t="s">
        <v>2173</v>
      </c>
      <c r="H469">
        <v>12883.247799999999</v>
      </c>
      <c r="I469">
        <v>22.9075426577012</v>
      </c>
      <c r="J469">
        <v>0</v>
      </c>
      <c r="K469">
        <v>22.9075426577012</v>
      </c>
      <c r="L469">
        <v>12860.340257342301</v>
      </c>
    </row>
    <row r="470" spans="1:12" x14ac:dyDescent="0.35">
      <c r="A470" t="s">
        <v>17</v>
      </c>
      <c r="B470" t="s">
        <v>3093</v>
      </c>
      <c r="C470" t="s">
        <v>2879</v>
      </c>
      <c r="D470" t="s">
        <v>2906</v>
      </c>
      <c r="E470" t="s">
        <v>3105</v>
      </c>
      <c r="F470" t="s">
        <v>2882</v>
      </c>
      <c r="G470" t="s">
        <v>2883</v>
      </c>
      <c r="H470">
        <v>1994.8254999999999</v>
      </c>
      <c r="I470">
        <v>3.5469743469988999</v>
      </c>
      <c r="J470">
        <v>0</v>
      </c>
      <c r="K470">
        <v>3.5469743469988999</v>
      </c>
      <c r="L470">
        <v>1991.2785256530001</v>
      </c>
    </row>
    <row r="471" spans="1:12" x14ac:dyDescent="0.35">
      <c r="A471" t="s">
        <v>17</v>
      </c>
      <c r="B471" t="s">
        <v>3093</v>
      </c>
      <c r="C471" t="s">
        <v>2879</v>
      </c>
      <c r="D471" t="s">
        <v>2906</v>
      </c>
      <c r="E471" t="s">
        <v>3105</v>
      </c>
      <c r="F471" t="s">
        <v>2884</v>
      </c>
      <c r="G471" t="s">
        <v>2885</v>
      </c>
      <c r="H471">
        <v>29402.222399999999</v>
      </c>
      <c r="I471">
        <v>19.490941150539999</v>
      </c>
      <c r="J471">
        <v>0</v>
      </c>
      <c r="K471">
        <v>19.490941150539999</v>
      </c>
      <c r="L471">
        <v>29382.731458849499</v>
      </c>
    </row>
    <row r="472" spans="1:12" x14ac:dyDescent="0.35">
      <c r="A472" t="s">
        <v>17</v>
      </c>
      <c r="B472" t="s">
        <v>3093</v>
      </c>
      <c r="C472" t="s">
        <v>2879</v>
      </c>
      <c r="D472" t="s">
        <v>2906</v>
      </c>
      <c r="E472" t="s">
        <v>3105</v>
      </c>
      <c r="F472" t="s">
        <v>2890</v>
      </c>
      <c r="G472" t="s">
        <v>2891</v>
      </c>
      <c r="H472">
        <v>2992.2381999999998</v>
      </c>
      <c r="I472">
        <v>5.3204615204983501</v>
      </c>
      <c r="J472">
        <v>0</v>
      </c>
      <c r="K472">
        <v>5.3204615204983501</v>
      </c>
      <c r="L472">
        <v>2986.9177384794998</v>
      </c>
    </row>
    <row r="473" spans="1:12" x14ac:dyDescent="0.35">
      <c r="A473" t="s">
        <v>17</v>
      </c>
      <c r="B473" t="s">
        <v>3093</v>
      </c>
      <c r="C473" t="s">
        <v>2879</v>
      </c>
      <c r="D473" t="s">
        <v>2908</v>
      </c>
      <c r="E473" t="s">
        <v>2909</v>
      </c>
      <c r="F473" t="s">
        <v>2170</v>
      </c>
      <c r="G473" t="s">
        <v>2171</v>
      </c>
      <c r="H473">
        <v>0</v>
      </c>
      <c r="I473">
        <v>0</v>
      </c>
      <c r="J473">
        <v>0</v>
      </c>
      <c r="K473">
        <v>0</v>
      </c>
      <c r="L473">
        <v>0</v>
      </c>
    </row>
    <row r="474" spans="1:12" x14ac:dyDescent="0.35">
      <c r="A474" t="s">
        <v>17</v>
      </c>
      <c r="B474" t="s">
        <v>3093</v>
      </c>
      <c r="C474" t="s">
        <v>2879</v>
      </c>
      <c r="D474" t="s">
        <v>2908</v>
      </c>
      <c r="E474" t="s">
        <v>2909</v>
      </c>
      <c r="F474" t="s">
        <v>2172</v>
      </c>
      <c r="G474" t="s">
        <v>2173</v>
      </c>
      <c r="H474">
        <v>9002.0586999999996</v>
      </c>
      <c r="I474">
        <v>4.0229164743885599</v>
      </c>
      <c r="J474">
        <v>0</v>
      </c>
      <c r="K474">
        <v>4.0229164743885599</v>
      </c>
      <c r="L474">
        <v>8998.0357835256109</v>
      </c>
    </row>
    <row r="475" spans="1:12" x14ac:dyDescent="0.35">
      <c r="A475" t="s">
        <v>17</v>
      </c>
      <c r="B475" t="s">
        <v>3093</v>
      </c>
      <c r="C475" t="s">
        <v>2879</v>
      </c>
      <c r="D475" t="s">
        <v>2908</v>
      </c>
      <c r="E475" t="s">
        <v>2909</v>
      </c>
      <c r="F475" t="s">
        <v>2882</v>
      </c>
      <c r="G475" t="s">
        <v>2883</v>
      </c>
      <c r="H475">
        <v>0</v>
      </c>
      <c r="I475">
        <v>0</v>
      </c>
      <c r="J475">
        <v>0</v>
      </c>
      <c r="K475">
        <v>0</v>
      </c>
      <c r="L475">
        <v>0</v>
      </c>
    </row>
    <row r="476" spans="1:12" x14ac:dyDescent="0.35">
      <c r="A476" t="s">
        <v>17</v>
      </c>
      <c r="B476" t="s">
        <v>3093</v>
      </c>
      <c r="C476" t="s">
        <v>2879</v>
      </c>
      <c r="D476" t="s">
        <v>2908</v>
      </c>
      <c r="E476" t="s">
        <v>2909</v>
      </c>
      <c r="F476" t="s">
        <v>2884</v>
      </c>
      <c r="G476" t="s">
        <v>2885</v>
      </c>
      <c r="H476">
        <v>10073.732400000001</v>
      </c>
      <c r="I476">
        <v>4.5018351022919596</v>
      </c>
      <c r="J476">
        <v>0</v>
      </c>
      <c r="K476">
        <v>4.5018351022919596</v>
      </c>
      <c r="L476">
        <v>10069.2305648977</v>
      </c>
    </row>
    <row r="477" spans="1:12" x14ac:dyDescent="0.35">
      <c r="A477" t="s">
        <v>17</v>
      </c>
      <c r="B477" t="s">
        <v>3093</v>
      </c>
      <c r="C477" t="s">
        <v>2879</v>
      </c>
      <c r="D477" t="s">
        <v>2910</v>
      </c>
      <c r="E477" t="s">
        <v>3106</v>
      </c>
      <c r="F477" t="s">
        <v>2172</v>
      </c>
      <c r="G477" t="s">
        <v>2173</v>
      </c>
      <c r="H477">
        <v>12266.974700000001</v>
      </c>
      <c r="I477">
        <v>8.7839103887941103</v>
      </c>
      <c r="J477">
        <v>0</v>
      </c>
      <c r="K477">
        <v>8.7839103887941103</v>
      </c>
      <c r="L477">
        <v>12258.190789611201</v>
      </c>
    </row>
    <row r="478" spans="1:12" x14ac:dyDescent="0.35">
      <c r="A478" t="s">
        <v>17</v>
      </c>
      <c r="B478" t="s">
        <v>3093</v>
      </c>
      <c r="C478" t="s">
        <v>2879</v>
      </c>
      <c r="D478" t="s">
        <v>2910</v>
      </c>
      <c r="E478" t="s">
        <v>3106</v>
      </c>
      <c r="F478" t="s">
        <v>2882</v>
      </c>
      <c r="G478" t="s">
        <v>2883</v>
      </c>
      <c r="H478">
        <v>0</v>
      </c>
      <c r="I478">
        <v>0</v>
      </c>
      <c r="J478">
        <v>0</v>
      </c>
      <c r="K478">
        <v>0</v>
      </c>
      <c r="L478">
        <v>0</v>
      </c>
    </row>
    <row r="479" spans="1:12" x14ac:dyDescent="0.35">
      <c r="A479" t="s">
        <v>17</v>
      </c>
      <c r="B479" t="s">
        <v>3093</v>
      </c>
      <c r="C479" t="s">
        <v>2879</v>
      </c>
      <c r="D479" t="s">
        <v>2910</v>
      </c>
      <c r="E479" t="s">
        <v>3106</v>
      </c>
      <c r="F479" t="s">
        <v>2884</v>
      </c>
      <c r="G479" t="s">
        <v>2885</v>
      </c>
      <c r="H479">
        <v>11029.0231</v>
      </c>
      <c r="I479">
        <v>7.89746071653048</v>
      </c>
      <c r="J479">
        <v>0</v>
      </c>
      <c r="K479">
        <v>7.89746071653048</v>
      </c>
      <c r="L479">
        <v>11021.1256392835</v>
      </c>
    </row>
    <row r="480" spans="1:12" x14ac:dyDescent="0.35">
      <c r="A480" t="s">
        <v>17</v>
      </c>
      <c r="B480" t="s">
        <v>3093</v>
      </c>
      <c r="C480" t="s">
        <v>2915</v>
      </c>
      <c r="D480" t="s">
        <v>3107</v>
      </c>
      <c r="E480" t="s">
        <v>3108</v>
      </c>
      <c r="F480" t="s">
        <v>2172</v>
      </c>
      <c r="G480" t="s">
        <v>2173</v>
      </c>
      <c r="H480">
        <v>40602.789799999999</v>
      </c>
      <c r="J480">
        <v>2950.3200617583002</v>
      </c>
      <c r="K480">
        <v>2950.3200617583002</v>
      </c>
      <c r="L480">
        <v>37652.4697382417</v>
      </c>
    </row>
    <row r="481" spans="1:12" x14ac:dyDescent="0.35">
      <c r="A481" t="s">
        <v>17</v>
      </c>
      <c r="B481" t="s">
        <v>3093</v>
      </c>
      <c r="C481" t="s">
        <v>2915</v>
      </c>
      <c r="D481" t="s">
        <v>3107</v>
      </c>
      <c r="E481" t="s">
        <v>3108</v>
      </c>
      <c r="F481" t="s">
        <v>2867</v>
      </c>
      <c r="G481" t="s">
        <v>2868</v>
      </c>
      <c r="H481">
        <v>0</v>
      </c>
      <c r="J481">
        <v>0</v>
      </c>
      <c r="K481">
        <v>0</v>
      </c>
      <c r="L481">
        <v>0</v>
      </c>
    </row>
    <row r="482" spans="1:12" x14ac:dyDescent="0.35">
      <c r="A482" t="s">
        <v>17</v>
      </c>
      <c r="B482" t="s">
        <v>3093</v>
      </c>
      <c r="C482" t="s">
        <v>2915</v>
      </c>
      <c r="D482" t="s">
        <v>3107</v>
      </c>
      <c r="E482" t="s">
        <v>3108</v>
      </c>
      <c r="F482" t="s">
        <v>2922</v>
      </c>
      <c r="G482" t="s">
        <v>2923</v>
      </c>
      <c r="H482">
        <v>0</v>
      </c>
      <c r="J482">
        <v>0</v>
      </c>
      <c r="K482">
        <v>0</v>
      </c>
      <c r="L482">
        <v>0</v>
      </c>
    </row>
    <row r="483" spans="1:12" x14ac:dyDescent="0.35">
      <c r="A483" t="s">
        <v>17</v>
      </c>
      <c r="B483" t="s">
        <v>3093</v>
      </c>
      <c r="C483" t="s">
        <v>2915</v>
      </c>
      <c r="D483" t="s">
        <v>3107</v>
      </c>
      <c r="E483" t="s">
        <v>3108</v>
      </c>
      <c r="F483" t="s">
        <v>2924</v>
      </c>
      <c r="G483" t="s">
        <v>2925</v>
      </c>
      <c r="H483">
        <v>0</v>
      </c>
      <c r="J483">
        <v>0</v>
      </c>
      <c r="K483">
        <v>0</v>
      </c>
      <c r="L483">
        <v>0</v>
      </c>
    </row>
    <row r="484" spans="1:12" x14ac:dyDescent="0.35">
      <c r="A484" t="s">
        <v>17</v>
      </c>
      <c r="B484" t="s">
        <v>3093</v>
      </c>
      <c r="C484" t="s">
        <v>2915</v>
      </c>
      <c r="D484" t="s">
        <v>3109</v>
      </c>
      <c r="E484" t="s">
        <v>3110</v>
      </c>
      <c r="F484" t="s">
        <v>2170</v>
      </c>
      <c r="G484" t="s">
        <v>2171</v>
      </c>
      <c r="H484">
        <v>0</v>
      </c>
      <c r="I484">
        <v>0</v>
      </c>
      <c r="J484">
        <v>0</v>
      </c>
      <c r="K484">
        <v>0</v>
      </c>
      <c r="L484">
        <v>0</v>
      </c>
    </row>
    <row r="485" spans="1:12" x14ac:dyDescent="0.35">
      <c r="A485" t="s">
        <v>17</v>
      </c>
      <c r="B485" t="s">
        <v>3093</v>
      </c>
      <c r="C485" t="s">
        <v>2915</v>
      </c>
      <c r="D485" t="s">
        <v>3109</v>
      </c>
      <c r="E485" t="s">
        <v>3110</v>
      </c>
      <c r="F485" t="s">
        <v>2172</v>
      </c>
      <c r="G485" t="s">
        <v>2173</v>
      </c>
      <c r="H485">
        <v>342887.549</v>
      </c>
      <c r="I485">
        <v>4010.4716730560599</v>
      </c>
      <c r="J485">
        <v>19017.490698896501</v>
      </c>
      <c r="K485">
        <v>23027.962371952501</v>
      </c>
      <c r="L485">
        <v>319859.58662804699</v>
      </c>
    </row>
    <row r="486" spans="1:12" x14ac:dyDescent="0.35">
      <c r="A486" t="s">
        <v>17</v>
      </c>
      <c r="B486" t="s">
        <v>3093</v>
      </c>
      <c r="C486" t="s">
        <v>2915</v>
      </c>
      <c r="D486" t="s">
        <v>3109</v>
      </c>
      <c r="E486" t="s">
        <v>3110</v>
      </c>
      <c r="F486" t="s">
        <v>2867</v>
      </c>
      <c r="G486" t="s">
        <v>2868</v>
      </c>
      <c r="H486">
        <v>0</v>
      </c>
      <c r="I486">
        <v>0</v>
      </c>
      <c r="J486">
        <v>0</v>
      </c>
      <c r="K486">
        <v>0</v>
      </c>
      <c r="L486">
        <v>0</v>
      </c>
    </row>
    <row r="487" spans="1:12" x14ac:dyDescent="0.35">
      <c r="A487" t="s">
        <v>17</v>
      </c>
      <c r="B487" t="s">
        <v>3093</v>
      </c>
      <c r="C487" t="s">
        <v>2915</v>
      </c>
      <c r="D487" t="s">
        <v>3109</v>
      </c>
      <c r="E487" t="s">
        <v>3110</v>
      </c>
      <c r="F487" t="s">
        <v>2922</v>
      </c>
      <c r="G487" t="s">
        <v>2923</v>
      </c>
      <c r="H487">
        <v>0</v>
      </c>
      <c r="I487">
        <v>0</v>
      </c>
      <c r="J487">
        <v>0</v>
      </c>
      <c r="K487">
        <v>0</v>
      </c>
      <c r="L487">
        <v>0</v>
      </c>
    </row>
    <row r="488" spans="1:12" x14ac:dyDescent="0.35">
      <c r="A488" t="s">
        <v>17</v>
      </c>
      <c r="B488" t="s">
        <v>3093</v>
      </c>
      <c r="C488" t="s">
        <v>2915</v>
      </c>
      <c r="D488" t="s">
        <v>3109</v>
      </c>
      <c r="E488" t="s">
        <v>3110</v>
      </c>
      <c r="F488" t="s">
        <v>2924</v>
      </c>
      <c r="G488" t="s">
        <v>2925</v>
      </c>
      <c r="H488">
        <v>0</v>
      </c>
      <c r="I488">
        <v>0</v>
      </c>
      <c r="J488">
        <v>0</v>
      </c>
      <c r="K488">
        <v>0</v>
      </c>
      <c r="L488">
        <v>0</v>
      </c>
    </row>
    <row r="489" spans="1:12" x14ac:dyDescent="0.35">
      <c r="A489" t="s">
        <v>17</v>
      </c>
      <c r="B489" t="s">
        <v>3093</v>
      </c>
      <c r="C489" t="s">
        <v>2915</v>
      </c>
      <c r="D489" t="s">
        <v>3111</v>
      </c>
      <c r="E489" t="s">
        <v>3112</v>
      </c>
      <c r="F489" t="s">
        <v>2172</v>
      </c>
      <c r="G489" t="s">
        <v>2173</v>
      </c>
      <c r="H489">
        <v>92383.548699999999</v>
      </c>
      <c r="I489">
        <v>875.25642441331604</v>
      </c>
      <c r="J489">
        <v>0</v>
      </c>
      <c r="K489">
        <v>875.25642441331604</v>
      </c>
      <c r="L489">
        <v>91508.292275586704</v>
      </c>
    </row>
    <row r="490" spans="1:12" x14ac:dyDescent="0.35">
      <c r="A490" t="s">
        <v>17</v>
      </c>
      <c r="B490" t="s">
        <v>3093</v>
      </c>
      <c r="C490" t="s">
        <v>2915</v>
      </c>
      <c r="D490" t="s">
        <v>3111</v>
      </c>
      <c r="E490" t="s">
        <v>3112</v>
      </c>
      <c r="F490" t="s">
        <v>2867</v>
      </c>
      <c r="G490" t="s">
        <v>2868</v>
      </c>
      <c r="H490">
        <v>0</v>
      </c>
      <c r="I490">
        <v>0</v>
      </c>
      <c r="J490">
        <v>0</v>
      </c>
      <c r="K490">
        <v>0</v>
      </c>
      <c r="L490">
        <v>0</v>
      </c>
    </row>
    <row r="491" spans="1:12" x14ac:dyDescent="0.35">
      <c r="A491" t="s">
        <v>17</v>
      </c>
      <c r="B491" t="s">
        <v>3093</v>
      </c>
      <c r="C491" t="s">
        <v>2915</v>
      </c>
      <c r="D491" t="s">
        <v>3111</v>
      </c>
      <c r="E491" t="s">
        <v>3112</v>
      </c>
      <c r="F491" t="s">
        <v>2922</v>
      </c>
      <c r="G491" t="s">
        <v>2923</v>
      </c>
      <c r="H491">
        <v>0</v>
      </c>
      <c r="I491">
        <v>0</v>
      </c>
      <c r="J491">
        <v>0</v>
      </c>
      <c r="K491">
        <v>0</v>
      </c>
      <c r="L491">
        <v>0</v>
      </c>
    </row>
    <row r="492" spans="1:12" x14ac:dyDescent="0.35">
      <c r="A492" t="s">
        <v>17</v>
      </c>
      <c r="B492" t="s">
        <v>3093</v>
      </c>
      <c r="C492" t="s">
        <v>2915</v>
      </c>
      <c r="D492" t="s">
        <v>3111</v>
      </c>
      <c r="E492" t="s">
        <v>3112</v>
      </c>
      <c r="F492" t="s">
        <v>2924</v>
      </c>
      <c r="G492" t="s">
        <v>2925</v>
      </c>
      <c r="H492">
        <v>0</v>
      </c>
      <c r="I492">
        <v>0</v>
      </c>
      <c r="J492">
        <v>0</v>
      </c>
      <c r="K492">
        <v>0</v>
      </c>
      <c r="L492">
        <v>0</v>
      </c>
    </row>
    <row r="493" spans="1:12" x14ac:dyDescent="0.35">
      <c r="A493" t="s">
        <v>17</v>
      </c>
      <c r="B493" t="s">
        <v>3093</v>
      </c>
      <c r="C493" t="s">
        <v>2915</v>
      </c>
      <c r="D493" t="s">
        <v>3113</v>
      </c>
      <c r="E493" t="s">
        <v>3114</v>
      </c>
      <c r="F493" t="s">
        <v>2170</v>
      </c>
      <c r="G493" t="s">
        <v>2171</v>
      </c>
      <c r="H493">
        <v>0</v>
      </c>
      <c r="I493">
        <v>0</v>
      </c>
      <c r="J493">
        <v>0</v>
      </c>
      <c r="K493">
        <v>0</v>
      </c>
      <c r="L493">
        <v>0</v>
      </c>
    </row>
    <row r="494" spans="1:12" x14ac:dyDescent="0.35">
      <c r="A494" t="s">
        <v>17</v>
      </c>
      <c r="B494" t="s">
        <v>3093</v>
      </c>
      <c r="C494" t="s">
        <v>2915</v>
      </c>
      <c r="D494" t="s">
        <v>3113</v>
      </c>
      <c r="E494" t="s">
        <v>3114</v>
      </c>
      <c r="F494" t="s">
        <v>2172</v>
      </c>
      <c r="G494" t="s">
        <v>2173</v>
      </c>
      <c r="H494">
        <v>886056.02049999998</v>
      </c>
      <c r="I494">
        <v>16687.140461463699</v>
      </c>
      <c r="J494">
        <v>95195.196693124497</v>
      </c>
      <c r="K494">
        <v>111882.33715458801</v>
      </c>
      <c r="L494">
        <v>774173.68334541202</v>
      </c>
    </row>
    <row r="495" spans="1:12" x14ac:dyDescent="0.35">
      <c r="A495" t="s">
        <v>17</v>
      </c>
      <c r="B495" t="s">
        <v>3093</v>
      </c>
      <c r="C495" t="s">
        <v>2915</v>
      </c>
      <c r="D495" t="s">
        <v>3113</v>
      </c>
      <c r="E495" t="s">
        <v>3114</v>
      </c>
      <c r="F495" t="s">
        <v>2867</v>
      </c>
      <c r="G495" t="s">
        <v>2868</v>
      </c>
      <c r="H495">
        <v>0</v>
      </c>
      <c r="I495">
        <v>0</v>
      </c>
      <c r="J495">
        <v>0</v>
      </c>
      <c r="K495">
        <v>0</v>
      </c>
      <c r="L495">
        <v>0</v>
      </c>
    </row>
    <row r="496" spans="1:12" x14ac:dyDescent="0.35">
      <c r="A496" t="s">
        <v>17</v>
      </c>
      <c r="B496" t="s">
        <v>3093</v>
      </c>
      <c r="C496" t="s">
        <v>2915</v>
      </c>
      <c r="D496" t="s">
        <v>3113</v>
      </c>
      <c r="E496" t="s">
        <v>3114</v>
      </c>
      <c r="F496" t="s">
        <v>2922</v>
      </c>
      <c r="G496" t="s">
        <v>2923</v>
      </c>
      <c r="H496">
        <v>406608.60369999998</v>
      </c>
      <c r="I496">
        <v>7657.6815981217596</v>
      </c>
      <c r="J496">
        <v>43684.806730666103</v>
      </c>
      <c r="K496">
        <v>51342.488328787898</v>
      </c>
      <c r="L496">
        <v>355266.11537121201</v>
      </c>
    </row>
    <row r="497" spans="1:13" x14ac:dyDescent="0.35">
      <c r="A497" t="s">
        <v>17</v>
      </c>
      <c r="B497" t="s">
        <v>3093</v>
      </c>
      <c r="C497" t="s">
        <v>2915</v>
      </c>
      <c r="D497" t="s">
        <v>3113</v>
      </c>
      <c r="E497" t="s">
        <v>3114</v>
      </c>
      <c r="F497" t="s">
        <v>2999</v>
      </c>
      <c r="G497" t="s">
        <v>3000</v>
      </c>
      <c r="H497">
        <v>128385.5451</v>
      </c>
      <c r="I497">
        <v>2417.8918426165801</v>
      </c>
      <c r="J497">
        <v>13793.3572305052</v>
      </c>
      <c r="K497">
        <v>16211.2490731218</v>
      </c>
      <c r="L497">
        <v>112174.296026878</v>
      </c>
    </row>
    <row r="498" spans="1:13" x14ac:dyDescent="0.35">
      <c r="A498" t="s">
        <v>17</v>
      </c>
      <c r="B498" t="s">
        <v>3093</v>
      </c>
      <c r="C498" t="s">
        <v>2915</v>
      </c>
      <c r="D498" t="s">
        <v>3113</v>
      </c>
      <c r="E498" t="s">
        <v>3114</v>
      </c>
      <c r="F498" t="s">
        <v>2924</v>
      </c>
      <c r="G498" t="s">
        <v>2925</v>
      </c>
      <c r="H498">
        <v>0</v>
      </c>
      <c r="I498">
        <v>0</v>
      </c>
      <c r="J498">
        <v>0</v>
      </c>
      <c r="K498">
        <v>0</v>
      </c>
      <c r="L498">
        <v>0</v>
      </c>
    </row>
    <row r="499" spans="1:13" x14ac:dyDescent="0.35">
      <c r="A499" t="s">
        <v>17</v>
      </c>
      <c r="B499" t="s">
        <v>3093</v>
      </c>
      <c r="C499" t="s">
        <v>2915</v>
      </c>
      <c r="D499" t="s">
        <v>3113</v>
      </c>
      <c r="E499" t="s">
        <v>3114</v>
      </c>
      <c r="F499" t="s">
        <v>2877</v>
      </c>
      <c r="G499" t="s">
        <v>2878</v>
      </c>
      <c r="H499">
        <v>40783.21</v>
      </c>
      <c r="I499">
        <v>768.072376943005</v>
      </c>
      <c r="J499">
        <v>4381.6255497157599</v>
      </c>
      <c r="K499">
        <v>5149.6979266587596</v>
      </c>
      <c r="L499">
        <v>35633.512073341197</v>
      </c>
    </row>
    <row r="500" spans="1:13" x14ac:dyDescent="0.35">
      <c r="A500" t="s">
        <v>17</v>
      </c>
      <c r="B500" t="s">
        <v>3093</v>
      </c>
      <c r="C500" t="s">
        <v>2915</v>
      </c>
      <c r="D500" t="s">
        <v>3115</v>
      </c>
      <c r="E500" t="s">
        <v>3116</v>
      </c>
      <c r="F500" t="s">
        <v>2170</v>
      </c>
      <c r="G500" t="s">
        <v>2171</v>
      </c>
      <c r="H500">
        <v>0</v>
      </c>
      <c r="I500">
        <v>0</v>
      </c>
      <c r="J500">
        <v>0</v>
      </c>
      <c r="K500">
        <v>0</v>
      </c>
      <c r="L500">
        <v>0</v>
      </c>
    </row>
    <row r="501" spans="1:13" x14ac:dyDescent="0.35">
      <c r="A501" t="s">
        <v>17</v>
      </c>
      <c r="B501" t="s">
        <v>3093</v>
      </c>
      <c r="C501" t="s">
        <v>2915</v>
      </c>
      <c r="D501" t="s">
        <v>3115</v>
      </c>
      <c r="E501" t="s">
        <v>3116</v>
      </c>
      <c r="F501" t="s">
        <v>2172</v>
      </c>
      <c r="G501" t="s">
        <v>2173</v>
      </c>
      <c r="H501">
        <v>266678.11229999998</v>
      </c>
      <c r="I501">
        <v>2538.3948875778701</v>
      </c>
      <c r="J501">
        <v>1977.82521380345</v>
      </c>
      <c r="K501">
        <v>4516.2201013813201</v>
      </c>
      <c r="L501">
        <v>262161.89219861903</v>
      </c>
    </row>
    <row r="502" spans="1:13" x14ac:dyDescent="0.35">
      <c r="A502" t="s">
        <v>17</v>
      </c>
      <c r="B502" t="s">
        <v>3093</v>
      </c>
      <c r="C502" t="s">
        <v>2915</v>
      </c>
      <c r="D502" t="s">
        <v>3115</v>
      </c>
      <c r="E502" t="s">
        <v>3116</v>
      </c>
      <c r="F502" t="s">
        <v>2867</v>
      </c>
      <c r="G502" t="s">
        <v>2868</v>
      </c>
      <c r="H502">
        <v>0</v>
      </c>
      <c r="I502">
        <v>0</v>
      </c>
      <c r="J502">
        <v>0</v>
      </c>
      <c r="K502">
        <v>0</v>
      </c>
      <c r="L502">
        <v>0</v>
      </c>
    </row>
    <row r="503" spans="1:13" x14ac:dyDescent="0.35">
      <c r="A503" t="s">
        <v>17</v>
      </c>
      <c r="B503" t="s">
        <v>3093</v>
      </c>
      <c r="C503" t="s">
        <v>2915</v>
      </c>
      <c r="D503" t="s">
        <v>3115</v>
      </c>
      <c r="E503" t="s">
        <v>3116</v>
      </c>
      <c r="F503" t="s">
        <v>2922</v>
      </c>
      <c r="G503" t="s">
        <v>2923</v>
      </c>
      <c r="H503">
        <v>0</v>
      </c>
      <c r="I503">
        <v>0</v>
      </c>
      <c r="J503">
        <v>0</v>
      </c>
      <c r="K503">
        <v>0</v>
      </c>
      <c r="L503">
        <v>0</v>
      </c>
    </row>
    <row r="504" spans="1:13" x14ac:dyDescent="0.35">
      <c r="A504" t="s">
        <v>17</v>
      </c>
      <c r="B504" t="s">
        <v>3093</v>
      </c>
      <c r="C504" t="s">
        <v>2915</v>
      </c>
      <c r="D504" t="s">
        <v>3115</v>
      </c>
      <c r="E504" t="s">
        <v>3116</v>
      </c>
      <c r="F504" t="s">
        <v>2924</v>
      </c>
      <c r="G504" t="s">
        <v>2925</v>
      </c>
      <c r="H504">
        <v>0</v>
      </c>
      <c r="I504">
        <v>0</v>
      </c>
      <c r="J504">
        <v>0</v>
      </c>
      <c r="K504">
        <v>0</v>
      </c>
      <c r="L504">
        <v>0</v>
      </c>
    </row>
    <row r="505" spans="1:13" x14ac:dyDescent="0.35">
      <c r="A505" t="s">
        <v>17</v>
      </c>
      <c r="B505" t="s">
        <v>3093</v>
      </c>
      <c r="C505" t="s">
        <v>2915</v>
      </c>
      <c r="D505" t="s">
        <v>3115</v>
      </c>
      <c r="E505" t="s">
        <v>3116</v>
      </c>
      <c r="F505" t="s">
        <v>2877</v>
      </c>
      <c r="G505" t="s">
        <v>2878</v>
      </c>
      <c r="H505">
        <v>14975.186</v>
      </c>
      <c r="I505">
        <v>142.542390362639</v>
      </c>
      <c r="J505">
        <v>111.063859714929</v>
      </c>
      <c r="K505">
        <v>253.60625007756701</v>
      </c>
      <c r="L505">
        <v>14721.579749922401</v>
      </c>
    </row>
    <row r="506" spans="1:13" x14ac:dyDescent="0.35">
      <c r="A506" t="s">
        <v>17</v>
      </c>
      <c r="B506" t="s">
        <v>3093</v>
      </c>
      <c r="C506" t="s">
        <v>2915</v>
      </c>
      <c r="D506" t="s">
        <v>3117</v>
      </c>
      <c r="E506" t="s">
        <v>3118</v>
      </c>
      <c r="F506" t="s">
        <v>2170</v>
      </c>
      <c r="G506" t="s">
        <v>2171</v>
      </c>
      <c r="H506">
        <v>0</v>
      </c>
      <c r="I506">
        <v>0</v>
      </c>
      <c r="J506">
        <v>0</v>
      </c>
      <c r="K506">
        <v>0</v>
      </c>
      <c r="L506">
        <v>0</v>
      </c>
    </row>
    <row r="507" spans="1:13" x14ac:dyDescent="0.35">
      <c r="A507" t="s">
        <v>17</v>
      </c>
      <c r="B507" t="s">
        <v>3093</v>
      </c>
      <c r="C507" t="s">
        <v>2915</v>
      </c>
      <c r="D507" t="s">
        <v>3117</v>
      </c>
      <c r="E507" t="s">
        <v>3118</v>
      </c>
      <c r="F507" t="s">
        <v>2172</v>
      </c>
      <c r="G507" t="s">
        <v>2173</v>
      </c>
      <c r="H507">
        <v>411886.97610000003</v>
      </c>
      <c r="I507">
        <v>8231.4231889068396</v>
      </c>
      <c r="J507">
        <v>14036.666457384001</v>
      </c>
      <c r="K507">
        <v>22268.089646290799</v>
      </c>
      <c r="L507">
        <v>389618.88645370898</v>
      </c>
    </row>
    <row r="508" spans="1:13" x14ac:dyDescent="0.35">
      <c r="A508" t="s">
        <v>17</v>
      </c>
      <c r="B508" t="s">
        <v>3093</v>
      </c>
      <c r="C508" t="s">
        <v>2915</v>
      </c>
      <c r="D508" t="s">
        <v>3117</v>
      </c>
      <c r="E508" t="s">
        <v>3118</v>
      </c>
      <c r="F508" t="s">
        <v>2867</v>
      </c>
      <c r="G508" t="s">
        <v>2868</v>
      </c>
      <c r="H508">
        <v>0</v>
      </c>
      <c r="I508">
        <v>0</v>
      </c>
      <c r="J508">
        <v>0</v>
      </c>
      <c r="K508">
        <v>0</v>
      </c>
      <c r="L508">
        <v>0</v>
      </c>
    </row>
    <row r="509" spans="1:13" x14ac:dyDescent="0.35">
      <c r="A509" t="s">
        <v>17</v>
      </c>
      <c r="B509" t="s">
        <v>3093</v>
      </c>
      <c r="C509" t="s">
        <v>2915</v>
      </c>
      <c r="D509" t="s">
        <v>3117</v>
      </c>
      <c r="E509" t="s">
        <v>3118</v>
      </c>
      <c r="F509" t="s">
        <v>2922</v>
      </c>
      <c r="G509" t="s">
        <v>2923</v>
      </c>
      <c r="H509">
        <v>0</v>
      </c>
      <c r="I509">
        <v>0</v>
      </c>
      <c r="J509">
        <v>0</v>
      </c>
      <c r="K509">
        <v>0</v>
      </c>
      <c r="L509">
        <v>0</v>
      </c>
    </row>
    <row r="510" spans="1:13" x14ac:dyDescent="0.35">
      <c r="A510" t="s">
        <v>17</v>
      </c>
      <c r="B510" t="s">
        <v>3093</v>
      </c>
      <c r="C510" t="s">
        <v>2915</v>
      </c>
      <c r="D510" t="s">
        <v>3117</v>
      </c>
      <c r="E510" t="s">
        <v>3118</v>
      </c>
      <c r="F510" t="s">
        <v>2924</v>
      </c>
      <c r="G510" t="s">
        <v>2925</v>
      </c>
      <c r="H510">
        <v>0</v>
      </c>
      <c r="I510">
        <v>0</v>
      </c>
      <c r="J510">
        <v>0</v>
      </c>
      <c r="K510">
        <v>0</v>
      </c>
      <c r="L510">
        <v>0</v>
      </c>
    </row>
    <row r="511" spans="1:13" x14ac:dyDescent="0.35">
      <c r="A511" t="s">
        <v>17</v>
      </c>
      <c r="B511" t="s">
        <v>3093</v>
      </c>
      <c r="C511" t="s">
        <v>2915</v>
      </c>
      <c r="D511" t="s">
        <v>3117</v>
      </c>
      <c r="E511" t="s">
        <v>3118</v>
      </c>
      <c r="F511" t="s">
        <v>2877</v>
      </c>
      <c r="G511" t="s">
        <v>2878</v>
      </c>
      <c r="H511">
        <v>17073.742999999999</v>
      </c>
      <c r="I511">
        <v>341.21303220472703</v>
      </c>
      <c r="J511">
        <v>581.85485232067504</v>
      </c>
      <c r="K511">
        <v>923.06788452540297</v>
      </c>
      <c r="L511">
        <v>16150.6751154746</v>
      </c>
    </row>
    <row r="512" spans="1:13" x14ac:dyDescent="0.35">
      <c r="A512" t="s">
        <v>17</v>
      </c>
      <c r="B512" t="s">
        <v>3093</v>
      </c>
      <c r="C512" t="s">
        <v>17</v>
      </c>
      <c r="D512" t="s">
        <v>111</v>
      </c>
      <c r="E512" t="s">
        <v>2199</v>
      </c>
      <c r="F512" t="s">
        <v>2206</v>
      </c>
      <c r="G512" t="s">
        <v>3028</v>
      </c>
      <c r="H512">
        <v>3306509.8207999999</v>
      </c>
      <c r="I512">
        <v>10287.7323331346</v>
      </c>
      <c r="J512">
        <v>0</v>
      </c>
      <c r="K512">
        <v>10287.7323331346</v>
      </c>
      <c r="L512">
        <v>3296222.0884668701</v>
      </c>
      <c r="M512" t="s">
        <v>2198</v>
      </c>
    </row>
    <row r="513" spans="1:14" x14ac:dyDescent="0.35">
      <c r="A513" t="s">
        <v>17</v>
      </c>
      <c r="B513" t="s">
        <v>3093</v>
      </c>
      <c r="C513" t="s">
        <v>17</v>
      </c>
      <c r="D513" t="s">
        <v>111</v>
      </c>
      <c r="E513" t="s">
        <v>2199</v>
      </c>
      <c r="F513" t="s">
        <v>2170</v>
      </c>
      <c r="G513" t="s">
        <v>2171</v>
      </c>
      <c r="H513">
        <v>0</v>
      </c>
      <c r="I513">
        <v>0</v>
      </c>
      <c r="J513">
        <v>0</v>
      </c>
      <c r="K513">
        <v>0</v>
      </c>
      <c r="L513">
        <v>0</v>
      </c>
    </row>
    <row r="514" spans="1:14" x14ac:dyDescent="0.35">
      <c r="A514" t="s">
        <v>17</v>
      </c>
      <c r="B514" t="s">
        <v>3093</v>
      </c>
      <c r="C514" t="s">
        <v>17</v>
      </c>
      <c r="D514" t="s">
        <v>111</v>
      </c>
      <c r="E514" t="s">
        <v>2199</v>
      </c>
      <c r="F514" t="s">
        <v>19</v>
      </c>
      <c r="G514" t="s">
        <v>2174</v>
      </c>
      <c r="H514">
        <v>2136432.8627999998</v>
      </c>
      <c r="I514">
        <v>6647.6209270443896</v>
      </c>
      <c r="J514">
        <v>0</v>
      </c>
      <c r="K514">
        <v>6647.6209270443896</v>
      </c>
      <c r="L514">
        <v>2129785.2418729598</v>
      </c>
      <c r="N514" t="s">
        <v>2198</v>
      </c>
    </row>
    <row r="515" spans="1:14" x14ac:dyDescent="0.35">
      <c r="A515" t="s">
        <v>17</v>
      </c>
      <c r="B515" t="s">
        <v>3093</v>
      </c>
      <c r="C515" t="s">
        <v>17</v>
      </c>
      <c r="D515" t="s">
        <v>111</v>
      </c>
      <c r="E515" t="s">
        <v>2199</v>
      </c>
      <c r="F515" t="s">
        <v>2787</v>
      </c>
      <c r="G515" t="s">
        <v>2935</v>
      </c>
      <c r="H515">
        <v>0</v>
      </c>
      <c r="I515">
        <v>0</v>
      </c>
      <c r="J515">
        <v>0</v>
      </c>
      <c r="K515">
        <v>0</v>
      </c>
      <c r="L515">
        <v>0</v>
      </c>
    </row>
    <row r="516" spans="1:14" x14ac:dyDescent="0.35">
      <c r="A516" t="s">
        <v>17</v>
      </c>
      <c r="B516" t="s">
        <v>3093</v>
      </c>
      <c r="C516" t="s">
        <v>17</v>
      </c>
      <c r="D516" t="s">
        <v>111</v>
      </c>
      <c r="E516" t="s">
        <v>2199</v>
      </c>
      <c r="F516" t="s">
        <v>2788</v>
      </c>
      <c r="G516" t="s">
        <v>2936</v>
      </c>
      <c r="H516">
        <v>4919133.8272000002</v>
      </c>
      <c r="I516">
        <v>15306.1383492978</v>
      </c>
      <c r="J516">
        <v>72675.210058991506</v>
      </c>
      <c r="K516">
        <v>87981.348408289399</v>
      </c>
      <c r="L516">
        <v>4831152.47879171</v>
      </c>
    </row>
    <row r="517" spans="1:14" x14ac:dyDescent="0.35">
      <c r="A517" t="s">
        <v>17</v>
      </c>
      <c r="B517" t="s">
        <v>3093</v>
      </c>
      <c r="C517" t="s">
        <v>17</v>
      </c>
      <c r="D517" t="s">
        <v>1573</v>
      </c>
      <c r="E517" t="s">
        <v>2200</v>
      </c>
      <c r="F517" t="s">
        <v>2170</v>
      </c>
      <c r="G517" t="s">
        <v>2171</v>
      </c>
      <c r="H517">
        <v>0</v>
      </c>
      <c r="I517">
        <v>0</v>
      </c>
      <c r="J517">
        <v>0</v>
      </c>
      <c r="K517">
        <v>0</v>
      </c>
      <c r="L517">
        <v>0</v>
      </c>
    </row>
    <row r="518" spans="1:14" x14ac:dyDescent="0.35">
      <c r="A518" t="s">
        <v>17</v>
      </c>
      <c r="B518" t="s">
        <v>3093</v>
      </c>
      <c r="C518" t="s">
        <v>17</v>
      </c>
      <c r="D518" t="s">
        <v>1573</v>
      </c>
      <c r="E518" t="s">
        <v>2200</v>
      </c>
      <c r="F518" t="s">
        <v>19</v>
      </c>
      <c r="G518" t="s">
        <v>2174</v>
      </c>
      <c r="H518">
        <v>223506.52929999999</v>
      </c>
      <c r="I518">
        <v>160.04445901050599</v>
      </c>
      <c r="J518">
        <v>0</v>
      </c>
      <c r="K518">
        <v>160.04445901050599</v>
      </c>
      <c r="L518">
        <v>223346.484840989</v>
      </c>
      <c r="N518" t="s">
        <v>2198</v>
      </c>
    </row>
    <row r="519" spans="1:14" x14ac:dyDescent="0.35">
      <c r="A519" t="s">
        <v>17</v>
      </c>
      <c r="B519" t="s">
        <v>3093</v>
      </c>
      <c r="C519" t="s">
        <v>17</v>
      </c>
      <c r="D519" t="s">
        <v>1573</v>
      </c>
      <c r="E519" t="s">
        <v>2200</v>
      </c>
      <c r="F519" t="s">
        <v>2787</v>
      </c>
      <c r="G519" t="s">
        <v>2935</v>
      </c>
      <c r="H519">
        <v>0</v>
      </c>
      <c r="I519">
        <v>0</v>
      </c>
      <c r="J519">
        <v>0</v>
      </c>
      <c r="K519">
        <v>0</v>
      </c>
      <c r="L519">
        <v>0</v>
      </c>
    </row>
    <row r="520" spans="1:14" x14ac:dyDescent="0.35">
      <c r="A520" t="s">
        <v>17</v>
      </c>
      <c r="B520" t="s">
        <v>3093</v>
      </c>
      <c r="C520" t="s">
        <v>17</v>
      </c>
      <c r="D520" t="s">
        <v>1573</v>
      </c>
      <c r="E520" t="s">
        <v>2200</v>
      </c>
      <c r="F520" t="s">
        <v>2788</v>
      </c>
      <c r="G520" t="s">
        <v>2936</v>
      </c>
      <c r="H520">
        <v>616837.50600000005</v>
      </c>
      <c r="I520">
        <v>441.69369578881202</v>
      </c>
      <c r="J520">
        <v>0</v>
      </c>
      <c r="K520">
        <v>441.69369578881202</v>
      </c>
      <c r="L520">
        <v>616395.81230421097</v>
      </c>
    </row>
    <row r="521" spans="1:14" x14ac:dyDescent="0.35">
      <c r="A521" t="s">
        <v>17</v>
      </c>
      <c r="B521" t="s">
        <v>3093</v>
      </c>
      <c r="C521" t="s">
        <v>17</v>
      </c>
      <c r="D521" t="s">
        <v>2127</v>
      </c>
      <c r="E521" t="s">
        <v>2201</v>
      </c>
      <c r="F521" t="s">
        <v>2206</v>
      </c>
      <c r="G521" t="s">
        <v>3028</v>
      </c>
      <c r="H521">
        <v>182530.57440000001</v>
      </c>
      <c r="I521">
        <v>130.432996108949</v>
      </c>
      <c r="J521">
        <v>0</v>
      </c>
      <c r="K521">
        <v>130.432996108949</v>
      </c>
      <c r="L521">
        <v>182400.141403891</v>
      </c>
      <c r="M521" t="s">
        <v>2198</v>
      </c>
    </row>
    <row r="522" spans="1:14" x14ac:dyDescent="0.35">
      <c r="A522" t="s">
        <v>17</v>
      </c>
      <c r="B522" t="s">
        <v>3093</v>
      </c>
      <c r="C522" t="s">
        <v>17</v>
      </c>
      <c r="D522" t="s">
        <v>2127</v>
      </c>
      <c r="E522" t="s">
        <v>2201</v>
      </c>
      <c r="F522" t="s">
        <v>2170</v>
      </c>
      <c r="G522" t="s">
        <v>2171</v>
      </c>
      <c r="H522">
        <v>0</v>
      </c>
      <c r="I522">
        <v>0</v>
      </c>
      <c r="J522">
        <v>0</v>
      </c>
      <c r="K522">
        <v>0</v>
      </c>
      <c r="L522">
        <v>0</v>
      </c>
    </row>
    <row r="523" spans="1:14" x14ac:dyDescent="0.35">
      <c r="A523" t="s">
        <v>17</v>
      </c>
      <c r="B523" t="s">
        <v>3093</v>
      </c>
      <c r="C523" t="s">
        <v>17</v>
      </c>
      <c r="D523" t="s">
        <v>2127</v>
      </c>
      <c r="E523" t="s">
        <v>2201</v>
      </c>
      <c r="F523" t="s">
        <v>19</v>
      </c>
      <c r="G523" t="s">
        <v>2174</v>
      </c>
      <c r="H523">
        <v>51481.131200000003</v>
      </c>
      <c r="I523">
        <v>36.7874708171206</v>
      </c>
      <c r="J523">
        <v>0</v>
      </c>
      <c r="K523">
        <v>36.7874708171206</v>
      </c>
      <c r="L523">
        <v>51444.343729182903</v>
      </c>
      <c r="N523" t="s">
        <v>2198</v>
      </c>
    </row>
    <row r="524" spans="1:14" x14ac:dyDescent="0.35">
      <c r="A524" t="s">
        <v>17</v>
      </c>
      <c r="B524" t="s">
        <v>3093</v>
      </c>
      <c r="C524" t="s">
        <v>17</v>
      </c>
      <c r="D524" t="s">
        <v>2127</v>
      </c>
      <c r="E524" t="s">
        <v>2201</v>
      </c>
      <c r="F524" t="s">
        <v>2787</v>
      </c>
      <c r="G524" t="s">
        <v>2935</v>
      </c>
      <c r="H524">
        <v>0</v>
      </c>
      <c r="I524">
        <v>0</v>
      </c>
      <c r="J524">
        <v>0</v>
      </c>
      <c r="K524">
        <v>0</v>
      </c>
      <c r="L524">
        <v>0</v>
      </c>
    </row>
    <row r="525" spans="1:14" x14ac:dyDescent="0.35">
      <c r="A525" t="s">
        <v>17</v>
      </c>
      <c r="B525" t="s">
        <v>3093</v>
      </c>
      <c r="C525" t="s">
        <v>17</v>
      </c>
      <c r="D525" t="s">
        <v>2127</v>
      </c>
      <c r="E525" t="s">
        <v>2201</v>
      </c>
      <c r="F525" t="s">
        <v>2788</v>
      </c>
      <c r="G525" t="s">
        <v>2936</v>
      </c>
      <c r="H525">
        <v>264842.6214</v>
      </c>
      <c r="I525">
        <v>189.25167315175099</v>
      </c>
      <c r="J525">
        <v>0</v>
      </c>
      <c r="K525">
        <v>189.25167315175099</v>
      </c>
      <c r="L525">
        <v>264653.36972684797</v>
      </c>
    </row>
    <row r="526" spans="1:14" x14ac:dyDescent="0.35">
      <c r="A526" t="s">
        <v>17</v>
      </c>
      <c r="B526" t="s">
        <v>3093</v>
      </c>
      <c r="C526" t="s">
        <v>2938</v>
      </c>
      <c r="D526" t="s">
        <v>2902</v>
      </c>
      <c r="E526" t="s">
        <v>3119</v>
      </c>
      <c r="F526" t="s">
        <v>2170</v>
      </c>
      <c r="G526" t="s">
        <v>2171</v>
      </c>
      <c r="H526">
        <v>0</v>
      </c>
      <c r="I526">
        <v>0</v>
      </c>
      <c r="J526">
        <v>0</v>
      </c>
      <c r="K526">
        <v>0</v>
      </c>
      <c r="L526">
        <v>0</v>
      </c>
    </row>
    <row r="527" spans="1:14" x14ac:dyDescent="0.35">
      <c r="A527" t="s">
        <v>17</v>
      </c>
      <c r="B527" t="s">
        <v>3093</v>
      </c>
      <c r="C527" t="s">
        <v>2938</v>
      </c>
      <c r="D527" t="s">
        <v>2902</v>
      </c>
      <c r="E527" t="s">
        <v>3119</v>
      </c>
      <c r="F527" t="s">
        <v>2172</v>
      </c>
      <c r="G527" t="s">
        <v>2173</v>
      </c>
      <c r="H527">
        <v>121657.63890000001</v>
      </c>
      <c r="I527">
        <v>343.66401367929001</v>
      </c>
      <c r="J527">
        <v>1342.04687335786</v>
      </c>
      <c r="K527">
        <v>1685.7108870371501</v>
      </c>
      <c r="L527">
        <v>119971.92801296301</v>
      </c>
    </row>
    <row r="528" spans="1:14" x14ac:dyDescent="0.35">
      <c r="A528" t="s">
        <v>17</v>
      </c>
      <c r="B528" t="s">
        <v>3093</v>
      </c>
      <c r="C528" t="s">
        <v>2938</v>
      </c>
      <c r="D528" t="s">
        <v>2904</v>
      </c>
      <c r="E528" t="s">
        <v>3120</v>
      </c>
      <c r="F528" t="s">
        <v>2170</v>
      </c>
      <c r="G528" t="s">
        <v>2171</v>
      </c>
      <c r="H528">
        <v>0</v>
      </c>
      <c r="I528">
        <v>0</v>
      </c>
      <c r="J528">
        <v>0</v>
      </c>
      <c r="K528">
        <v>0</v>
      </c>
      <c r="L528">
        <v>0</v>
      </c>
    </row>
    <row r="529" spans="1:14" x14ac:dyDescent="0.35">
      <c r="A529" t="s">
        <v>17</v>
      </c>
      <c r="B529" t="s">
        <v>3093</v>
      </c>
      <c r="C529" t="s">
        <v>2938</v>
      </c>
      <c r="D529" t="s">
        <v>2904</v>
      </c>
      <c r="E529" t="s">
        <v>3120</v>
      </c>
      <c r="F529" t="s">
        <v>2172</v>
      </c>
      <c r="G529" t="s">
        <v>2173</v>
      </c>
      <c r="H529">
        <v>46213.4568</v>
      </c>
      <c r="I529">
        <v>82.1715723721411</v>
      </c>
      <c r="J529">
        <v>0</v>
      </c>
      <c r="K529">
        <v>82.1715723721411</v>
      </c>
      <c r="L529">
        <v>46131.285227627901</v>
      </c>
    </row>
    <row r="530" spans="1:14" x14ac:dyDescent="0.35">
      <c r="A530" t="s">
        <v>17</v>
      </c>
      <c r="B530" t="s">
        <v>3093</v>
      </c>
      <c r="C530" t="s">
        <v>2938</v>
      </c>
      <c r="D530" t="s">
        <v>2904</v>
      </c>
      <c r="E530" t="s">
        <v>3120</v>
      </c>
      <c r="F530" t="s">
        <v>2940</v>
      </c>
      <c r="G530" t="s">
        <v>2941</v>
      </c>
      <c r="H530">
        <v>0</v>
      </c>
      <c r="I530">
        <v>0</v>
      </c>
      <c r="J530">
        <v>0</v>
      </c>
      <c r="K530">
        <v>0</v>
      </c>
      <c r="L530">
        <v>0</v>
      </c>
    </row>
    <row r="531" spans="1:14" x14ac:dyDescent="0.35">
      <c r="A531" t="s">
        <v>17</v>
      </c>
      <c r="B531" t="s">
        <v>3093</v>
      </c>
      <c r="C531" t="s">
        <v>2938</v>
      </c>
      <c r="D531" t="s">
        <v>2906</v>
      </c>
      <c r="E531" t="s">
        <v>3121</v>
      </c>
      <c r="F531" t="s">
        <v>2170</v>
      </c>
      <c r="G531" t="s">
        <v>2171</v>
      </c>
      <c r="H531">
        <v>0</v>
      </c>
      <c r="I531">
        <v>0</v>
      </c>
      <c r="J531">
        <v>0</v>
      </c>
      <c r="K531">
        <v>0</v>
      </c>
      <c r="L531">
        <v>0</v>
      </c>
    </row>
    <row r="532" spans="1:14" x14ac:dyDescent="0.35">
      <c r="A532" t="s">
        <v>17</v>
      </c>
      <c r="B532" t="s">
        <v>3093</v>
      </c>
      <c r="C532" t="s">
        <v>2938</v>
      </c>
      <c r="D532" t="s">
        <v>2906</v>
      </c>
      <c r="E532" t="s">
        <v>3121</v>
      </c>
      <c r="F532" t="s">
        <v>2172</v>
      </c>
      <c r="G532" t="s">
        <v>2173</v>
      </c>
      <c r="H532">
        <v>92955.667700000005</v>
      </c>
      <c r="I532">
        <v>243.63009250157199</v>
      </c>
      <c r="J532">
        <v>362.51243810952701</v>
      </c>
      <c r="K532">
        <v>606.14253061109901</v>
      </c>
      <c r="L532">
        <v>92349.5251693889</v>
      </c>
    </row>
    <row r="533" spans="1:14" x14ac:dyDescent="0.35">
      <c r="A533" t="s">
        <v>17</v>
      </c>
      <c r="B533" t="s">
        <v>3093</v>
      </c>
      <c r="C533" t="s">
        <v>2938</v>
      </c>
      <c r="D533" t="s">
        <v>2906</v>
      </c>
      <c r="E533" t="s">
        <v>3121</v>
      </c>
      <c r="F533" t="s">
        <v>19</v>
      </c>
      <c r="G533" t="s">
        <v>2174</v>
      </c>
      <c r="H533">
        <v>99806.275899999993</v>
      </c>
      <c r="I533">
        <v>261.58504213955302</v>
      </c>
      <c r="J533">
        <v>0</v>
      </c>
      <c r="K533">
        <v>261.58504213955302</v>
      </c>
      <c r="L533">
        <v>99544.690857860405</v>
      </c>
      <c r="N533" t="s">
        <v>2198</v>
      </c>
    </row>
    <row r="534" spans="1:14" x14ac:dyDescent="0.35">
      <c r="A534" t="s">
        <v>17</v>
      </c>
      <c r="B534" t="s">
        <v>3093</v>
      </c>
      <c r="C534" t="s">
        <v>2938</v>
      </c>
      <c r="D534" t="s">
        <v>2906</v>
      </c>
      <c r="E534" t="s">
        <v>3121</v>
      </c>
      <c r="F534" t="s">
        <v>2940</v>
      </c>
      <c r="G534" t="s">
        <v>2941</v>
      </c>
      <c r="H534">
        <v>0</v>
      </c>
      <c r="I534">
        <v>0</v>
      </c>
      <c r="J534">
        <v>0</v>
      </c>
      <c r="K534">
        <v>0</v>
      </c>
      <c r="L534">
        <v>0</v>
      </c>
    </row>
    <row r="535" spans="1:14" x14ac:dyDescent="0.35">
      <c r="A535" t="s">
        <v>17</v>
      </c>
      <c r="B535" t="s">
        <v>3093</v>
      </c>
      <c r="C535" t="s">
        <v>2938</v>
      </c>
      <c r="D535" t="s">
        <v>2908</v>
      </c>
      <c r="E535" t="s">
        <v>3122</v>
      </c>
      <c r="F535" t="s">
        <v>2170</v>
      </c>
      <c r="G535" t="s">
        <v>2171</v>
      </c>
      <c r="H535">
        <v>0</v>
      </c>
      <c r="I535">
        <v>0</v>
      </c>
      <c r="J535">
        <v>0</v>
      </c>
      <c r="K535">
        <v>0</v>
      </c>
      <c r="L535">
        <v>0</v>
      </c>
    </row>
    <row r="536" spans="1:14" x14ac:dyDescent="0.35">
      <c r="A536" t="s">
        <v>17</v>
      </c>
      <c r="B536" t="s">
        <v>3093</v>
      </c>
      <c r="C536" t="s">
        <v>2938</v>
      </c>
      <c r="D536" t="s">
        <v>2908</v>
      </c>
      <c r="E536" t="s">
        <v>3122</v>
      </c>
      <c r="F536" t="s">
        <v>2172</v>
      </c>
      <c r="G536" t="s">
        <v>2173</v>
      </c>
      <c r="H536">
        <v>168817.14629999999</v>
      </c>
      <c r="I536">
        <v>1253.24953809524</v>
      </c>
      <c r="J536">
        <v>1644.3218126582301</v>
      </c>
      <c r="K536">
        <v>2897.5713507534601</v>
      </c>
      <c r="L536">
        <v>165919.57494924701</v>
      </c>
    </row>
    <row r="537" spans="1:14" x14ac:dyDescent="0.35">
      <c r="A537" t="s">
        <v>17</v>
      </c>
      <c r="B537" t="s">
        <v>3093</v>
      </c>
      <c r="C537" t="s">
        <v>2938</v>
      </c>
      <c r="D537" t="s">
        <v>2908</v>
      </c>
      <c r="E537" t="s">
        <v>3122</v>
      </c>
      <c r="F537" t="s">
        <v>2940</v>
      </c>
      <c r="G537" t="s">
        <v>2941</v>
      </c>
      <c r="H537">
        <v>0</v>
      </c>
      <c r="I537">
        <v>0</v>
      </c>
      <c r="J537">
        <v>0</v>
      </c>
      <c r="K537">
        <v>0</v>
      </c>
      <c r="L537">
        <v>0</v>
      </c>
    </row>
    <row r="538" spans="1:14" x14ac:dyDescent="0.35">
      <c r="A538" t="s">
        <v>17</v>
      </c>
      <c r="B538" t="s">
        <v>3093</v>
      </c>
      <c r="C538" t="s">
        <v>2938</v>
      </c>
      <c r="D538" t="s">
        <v>2910</v>
      </c>
      <c r="E538" t="s">
        <v>3123</v>
      </c>
      <c r="F538" t="s">
        <v>2170</v>
      </c>
      <c r="G538" t="s">
        <v>2171</v>
      </c>
      <c r="H538">
        <v>0</v>
      </c>
      <c r="I538">
        <v>0</v>
      </c>
      <c r="J538">
        <v>0</v>
      </c>
      <c r="K538">
        <v>0</v>
      </c>
      <c r="L538">
        <v>0</v>
      </c>
    </row>
    <row r="539" spans="1:14" x14ac:dyDescent="0.35">
      <c r="A539" t="s">
        <v>17</v>
      </c>
      <c r="B539" t="s">
        <v>3093</v>
      </c>
      <c r="C539" t="s">
        <v>2938</v>
      </c>
      <c r="D539" t="s">
        <v>2910</v>
      </c>
      <c r="E539" t="s">
        <v>3123</v>
      </c>
      <c r="F539" t="s">
        <v>2172</v>
      </c>
      <c r="G539" t="s">
        <v>2173</v>
      </c>
      <c r="H539">
        <v>297690.11410000001</v>
      </c>
      <c r="I539">
        <v>737.81043514502801</v>
      </c>
      <c r="J539">
        <v>3488.2571290391602</v>
      </c>
      <c r="K539">
        <v>4226.0675641841799</v>
      </c>
      <c r="L539">
        <v>293464.04653581599</v>
      </c>
    </row>
    <row r="540" spans="1:14" x14ac:dyDescent="0.35">
      <c r="A540" t="s">
        <v>17</v>
      </c>
      <c r="B540" t="s">
        <v>3093</v>
      </c>
      <c r="C540" t="s">
        <v>2938</v>
      </c>
      <c r="D540" t="s">
        <v>2910</v>
      </c>
      <c r="E540" t="s">
        <v>3123</v>
      </c>
      <c r="F540" t="s">
        <v>2940</v>
      </c>
      <c r="G540" t="s">
        <v>2941</v>
      </c>
      <c r="H540">
        <v>0</v>
      </c>
      <c r="I540">
        <v>0</v>
      </c>
      <c r="J540">
        <v>0</v>
      </c>
      <c r="K540">
        <v>0</v>
      </c>
      <c r="L540">
        <v>0</v>
      </c>
    </row>
    <row r="541" spans="1:14" x14ac:dyDescent="0.35">
      <c r="A541" t="s">
        <v>17</v>
      </c>
      <c r="B541" t="s">
        <v>3093</v>
      </c>
      <c r="C541" t="s">
        <v>2938</v>
      </c>
      <c r="D541" t="s">
        <v>2912</v>
      </c>
      <c r="E541" t="s">
        <v>3124</v>
      </c>
      <c r="F541" t="s">
        <v>2172</v>
      </c>
      <c r="G541" t="s">
        <v>2173</v>
      </c>
      <c r="H541">
        <v>16993.698899999999</v>
      </c>
      <c r="I541">
        <v>12.1685364101643</v>
      </c>
      <c r="J541">
        <v>0</v>
      </c>
      <c r="K541">
        <v>12.1685364101643</v>
      </c>
      <c r="L541">
        <v>16981.530363589802</v>
      </c>
    </row>
    <row r="542" spans="1:14" x14ac:dyDescent="0.35">
      <c r="A542" t="s">
        <v>17</v>
      </c>
      <c r="B542" t="s">
        <v>3093</v>
      </c>
      <c r="C542" t="s">
        <v>2944</v>
      </c>
      <c r="D542" t="s">
        <v>3125</v>
      </c>
      <c r="E542" t="s">
        <v>3126</v>
      </c>
      <c r="F542" t="s">
        <v>2947</v>
      </c>
      <c r="G542" t="s">
        <v>2948</v>
      </c>
      <c r="H542">
        <v>0</v>
      </c>
      <c r="I542">
        <v>0</v>
      </c>
      <c r="J542">
        <v>0</v>
      </c>
      <c r="K542">
        <v>0</v>
      </c>
      <c r="L542">
        <v>0</v>
      </c>
    </row>
    <row r="543" spans="1:14" x14ac:dyDescent="0.35">
      <c r="A543" t="s">
        <v>17</v>
      </c>
      <c r="B543" t="s">
        <v>3093</v>
      </c>
      <c r="C543" t="s">
        <v>2944</v>
      </c>
      <c r="D543" t="s">
        <v>3127</v>
      </c>
      <c r="E543" t="s">
        <v>3128</v>
      </c>
      <c r="F543" t="s">
        <v>2962</v>
      </c>
      <c r="G543" t="s">
        <v>2963</v>
      </c>
      <c r="H543">
        <v>50974.482900000003</v>
      </c>
      <c r="I543">
        <v>100.53278654143099</v>
      </c>
      <c r="J543">
        <v>57.975334771192799</v>
      </c>
      <c r="K543">
        <v>158.50812131262401</v>
      </c>
      <c r="L543">
        <v>50815.9747786874</v>
      </c>
    </row>
    <row r="544" spans="1:14" x14ac:dyDescent="0.35">
      <c r="A544" t="s">
        <v>17</v>
      </c>
      <c r="B544" t="s">
        <v>3093</v>
      </c>
      <c r="C544" t="s">
        <v>2944</v>
      </c>
      <c r="D544" t="s">
        <v>3127</v>
      </c>
      <c r="E544" t="s">
        <v>3128</v>
      </c>
      <c r="F544" t="s">
        <v>2964</v>
      </c>
      <c r="G544" t="s">
        <v>2965</v>
      </c>
      <c r="H544">
        <v>65036.409200000002</v>
      </c>
      <c r="I544">
        <v>128.26596903561901</v>
      </c>
      <c r="J544">
        <v>73.968530570142505</v>
      </c>
      <c r="K544">
        <v>202.23449960576099</v>
      </c>
      <c r="L544">
        <v>64834.1747003942</v>
      </c>
    </row>
    <row r="545" spans="1:14" x14ac:dyDescent="0.35">
      <c r="A545" t="s">
        <v>2938</v>
      </c>
      <c r="B545" t="s">
        <v>3129</v>
      </c>
      <c r="C545" t="s">
        <v>2857</v>
      </c>
      <c r="D545" t="s">
        <v>2859</v>
      </c>
      <c r="E545" t="s">
        <v>3130</v>
      </c>
      <c r="F545" t="s">
        <v>2170</v>
      </c>
      <c r="G545" t="s">
        <v>2171</v>
      </c>
      <c r="H545">
        <v>0</v>
      </c>
      <c r="I545">
        <v>0</v>
      </c>
      <c r="J545">
        <v>0</v>
      </c>
      <c r="K545">
        <v>0</v>
      </c>
      <c r="L545">
        <v>0</v>
      </c>
    </row>
    <row r="546" spans="1:14" x14ac:dyDescent="0.35">
      <c r="A546" t="s">
        <v>2938</v>
      </c>
      <c r="B546" t="s">
        <v>3129</v>
      </c>
      <c r="C546" t="s">
        <v>2857</v>
      </c>
      <c r="D546" t="s">
        <v>2859</v>
      </c>
      <c r="E546" t="s">
        <v>3130</v>
      </c>
      <c r="F546" t="s">
        <v>2172</v>
      </c>
      <c r="G546" t="s">
        <v>2173</v>
      </c>
      <c r="H546">
        <v>3769497.2162000001</v>
      </c>
      <c r="I546">
        <v>31638.112602038898</v>
      </c>
      <c r="J546">
        <v>441347.423463855</v>
      </c>
      <c r="K546">
        <v>472985.536065894</v>
      </c>
      <c r="L546">
        <v>3296511.6801341102</v>
      </c>
    </row>
    <row r="547" spans="1:14" x14ac:dyDescent="0.35">
      <c r="A547" t="s">
        <v>2938</v>
      </c>
      <c r="B547" t="s">
        <v>3129</v>
      </c>
      <c r="C547" t="s">
        <v>2857</v>
      </c>
      <c r="D547" t="s">
        <v>2859</v>
      </c>
      <c r="E547" t="s">
        <v>3130</v>
      </c>
      <c r="F547" t="s">
        <v>2861</v>
      </c>
      <c r="G547" t="s">
        <v>2862</v>
      </c>
      <c r="H547">
        <v>74637.501300000004</v>
      </c>
      <c r="I547">
        <v>626.446852873598</v>
      </c>
      <c r="J547">
        <v>8738.8494987208906</v>
      </c>
      <c r="K547">
        <v>9365.2963515944793</v>
      </c>
      <c r="L547">
        <v>65272.204948405502</v>
      </c>
    </row>
    <row r="548" spans="1:14" x14ac:dyDescent="0.35">
      <c r="A548" t="s">
        <v>2938</v>
      </c>
      <c r="B548" t="s">
        <v>3129</v>
      </c>
      <c r="C548" t="s">
        <v>2857</v>
      </c>
      <c r="D548" t="s">
        <v>2859</v>
      </c>
      <c r="E548" t="s">
        <v>3130</v>
      </c>
      <c r="F548" t="s">
        <v>194</v>
      </c>
      <c r="G548" t="s">
        <v>2415</v>
      </c>
      <c r="H548">
        <v>702684.76760000002</v>
      </c>
      <c r="I548">
        <v>5897.7679319319204</v>
      </c>
      <c r="J548">
        <v>0</v>
      </c>
      <c r="K548">
        <v>5897.7679319319204</v>
      </c>
      <c r="L548">
        <v>696786.99966806802</v>
      </c>
      <c r="N548" t="s">
        <v>2198</v>
      </c>
    </row>
    <row r="549" spans="1:14" x14ac:dyDescent="0.35">
      <c r="A549" t="s">
        <v>2938</v>
      </c>
      <c r="B549" t="s">
        <v>3129</v>
      </c>
      <c r="C549" t="s">
        <v>2857</v>
      </c>
      <c r="D549" t="s">
        <v>2859</v>
      </c>
      <c r="E549" t="s">
        <v>3130</v>
      </c>
      <c r="F549" t="s">
        <v>2863</v>
      </c>
      <c r="G549" t="s">
        <v>2864</v>
      </c>
      <c r="H549">
        <v>84346.444300000003</v>
      </c>
      <c r="I549">
        <v>707.93587438561099</v>
      </c>
      <c r="J549">
        <v>9875.6104091235993</v>
      </c>
      <c r="K549">
        <v>10583.5462835092</v>
      </c>
      <c r="L549">
        <v>73762.898016490799</v>
      </c>
    </row>
    <row r="550" spans="1:14" x14ac:dyDescent="0.35">
      <c r="A550" t="s">
        <v>2938</v>
      </c>
      <c r="B550" t="s">
        <v>3129</v>
      </c>
      <c r="C550" t="s">
        <v>2857</v>
      </c>
      <c r="D550" t="s">
        <v>2859</v>
      </c>
      <c r="E550" t="s">
        <v>3130</v>
      </c>
      <c r="F550" t="s">
        <v>2865</v>
      </c>
      <c r="G550" t="s">
        <v>2866</v>
      </c>
      <c r="H550">
        <v>0</v>
      </c>
      <c r="I550">
        <v>0</v>
      </c>
      <c r="J550">
        <v>0</v>
      </c>
      <c r="K550">
        <v>0</v>
      </c>
      <c r="L550">
        <v>0</v>
      </c>
    </row>
    <row r="551" spans="1:14" x14ac:dyDescent="0.35">
      <c r="A551" t="s">
        <v>2938</v>
      </c>
      <c r="B551" t="s">
        <v>3129</v>
      </c>
      <c r="C551" t="s">
        <v>2857</v>
      </c>
      <c r="D551" t="s">
        <v>2859</v>
      </c>
      <c r="E551" t="s">
        <v>3130</v>
      </c>
      <c r="F551" t="s">
        <v>2867</v>
      </c>
      <c r="G551" t="s">
        <v>2868</v>
      </c>
      <c r="H551">
        <v>0</v>
      </c>
      <c r="I551">
        <v>0</v>
      </c>
      <c r="J551">
        <v>0</v>
      </c>
      <c r="K551">
        <v>0</v>
      </c>
      <c r="L551">
        <v>0</v>
      </c>
    </row>
    <row r="552" spans="1:14" x14ac:dyDescent="0.35">
      <c r="A552" t="s">
        <v>2938</v>
      </c>
      <c r="B552" t="s">
        <v>3129</v>
      </c>
      <c r="C552" t="s">
        <v>2857</v>
      </c>
      <c r="D552" t="s">
        <v>2859</v>
      </c>
      <c r="E552" t="s">
        <v>3130</v>
      </c>
      <c r="F552" t="s">
        <v>2869</v>
      </c>
      <c r="G552" t="s">
        <v>2870</v>
      </c>
      <c r="H552">
        <v>222698.88560000001</v>
      </c>
      <c r="I552">
        <v>1869.1544309317901</v>
      </c>
      <c r="J552">
        <v>26074.453382362299</v>
      </c>
      <c r="K552">
        <v>27943.6078132941</v>
      </c>
      <c r="L552">
        <v>194755.27778670599</v>
      </c>
    </row>
    <row r="553" spans="1:14" x14ac:dyDescent="0.35">
      <c r="A553" t="s">
        <v>2938</v>
      </c>
      <c r="B553" t="s">
        <v>3129</v>
      </c>
      <c r="C553" t="s">
        <v>2857</v>
      </c>
      <c r="D553" t="s">
        <v>2859</v>
      </c>
      <c r="E553" t="s">
        <v>3130</v>
      </c>
      <c r="F553" t="s">
        <v>2871</v>
      </c>
      <c r="G553" t="s">
        <v>2872</v>
      </c>
      <c r="H553">
        <v>211169.51550000001</v>
      </c>
      <c r="I553">
        <v>1772.3862178862801</v>
      </c>
      <c r="J553">
        <v>24724.549801259102</v>
      </c>
      <c r="K553">
        <v>26496.9360191454</v>
      </c>
      <c r="L553">
        <v>184672.579480855</v>
      </c>
    </row>
    <row r="554" spans="1:14" x14ac:dyDescent="0.35">
      <c r="A554" t="s">
        <v>2938</v>
      </c>
      <c r="B554" t="s">
        <v>3129</v>
      </c>
      <c r="C554" t="s">
        <v>2857</v>
      </c>
      <c r="D554" t="s">
        <v>2859</v>
      </c>
      <c r="E554" t="s">
        <v>3130</v>
      </c>
      <c r="F554" t="s">
        <v>3131</v>
      </c>
      <c r="G554" t="s">
        <v>3132</v>
      </c>
      <c r="H554">
        <v>175922.94399999999</v>
      </c>
      <c r="I554">
        <v>1495.2556752977</v>
      </c>
      <c r="J554">
        <v>432.48252150564599</v>
      </c>
      <c r="K554">
        <v>1927.7381968033401</v>
      </c>
      <c r="L554">
        <v>173995.20580319699</v>
      </c>
    </row>
    <row r="555" spans="1:14" x14ac:dyDescent="0.35">
      <c r="A555" t="s">
        <v>2938</v>
      </c>
      <c r="B555" t="s">
        <v>3129</v>
      </c>
      <c r="C555" t="s">
        <v>2857</v>
      </c>
      <c r="D555" t="s">
        <v>2859</v>
      </c>
      <c r="E555" t="s">
        <v>3130</v>
      </c>
      <c r="F555" t="s">
        <v>2873</v>
      </c>
      <c r="G555" t="s">
        <v>2874</v>
      </c>
      <c r="H555">
        <v>61894.513299999999</v>
      </c>
      <c r="I555">
        <v>519.49251213908099</v>
      </c>
      <c r="J555">
        <v>7246.8508038173204</v>
      </c>
      <c r="K555">
        <v>7766.3433159564001</v>
      </c>
      <c r="L555">
        <v>54128.169984043598</v>
      </c>
    </row>
    <row r="556" spans="1:14" x14ac:dyDescent="0.35">
      <c r="A556" t="s">
        <v>2938</v>
      </c>
      <c r="B556" t="s">
        <v>3129</v>
      </c>
      <c r="C556" t="s">
        <v>2857</v>
      </c>
      <c r="D556" t="s">
        <v>2859</v>
      </c>
      <c r="E556" t="s">
        <v>3130</v>
      </c>
      <c r="F556" t="s">
        <v>2877</v>
      </c>
      <c r="G556" t="s">
        <v>2878</v>
      </c>
      <c r="H556">
        <v>109832.4204</v>
      </c>
      <c r="I556">
        <v>921.844555854644</v>
      </c>
      <c r="J556">
        <v>12859.6077989307</v>
      </c>
      <c r="K556">
        <v>13781.452354785401</v>
      </c>
      <c r="L556">
        <v>96050.968045214599</v>
      </c>
    </row>
    <row r="557" spans="1:14" x14ac:dyDescent="0.35">
      <c r="A557" t="s">
        <v>2938</v>
      </c>
      <c r="B557" t="s">
        <v>3129</v>
      </c>
      <c r="C557" t="s">
        <v>2879</v>
      </c>
      <c r="D557" t="s">
        <v>2880</v>
      </c>
      <c r="E557" t="s">
        <v>3066</v>
      </c>
      <c r="F557" t="s">
        <v>2172</v>
      </c>
      <c r="G557" t="s">
        <v>2173</v>
      </c>
      <c r="H557">
        <v>0</v>
      </c>
      <c r="I557">
        <v>0</v>
      </c>
      <c r="J557">
        <v>0</v>
      </c>
      <c r="K557">
        <v>0</v>
      </c>
      <c r="L557">
        <v>0</v>
      </c>
    </row>
    <row r="558" spans="1:14" x14ac:dyDescent="0.35">
      <c r="A558" t="s">
        <v>2938</v>
      </c>
      <c r="B558" t="s">
        <v>3129</v>
      </c>
      <c r="C558" t="s">
        <v>2879</v>
      </c>
      <c r="D558" t="s">
        <v>2880</v>
      </c>
      <c r="E558" t="s">
        <v>3066</v>
      </c>
      <c r="F558" t="s">
        <v>2882</v>
      </c>
      <c r="G558" t="s">
        <v>2883</v>
      </c>
      <c r="H558">
        <v>0</v>
      </c>
      <c r="I558">
        <v>0</v>
      </c>
      <c r="J558">
        <v>0</v>
      </c>
      <c r="K558">
        <v>0</v>
      </c>
      <c r="L558">
        <v>0</v>
      </c>
    </row>
    <row r="559" spans="1:14" x14ac:dyDescent="0.35">
      <c r="A559" t="s">
        <v>2938</v>
      </c>
      <c r="B559" t="s">
        <v>3129</v>
      </c>
      <c r="C559" t="s">
        <v>2879</v>
      </c>
      <c r="D559" t="s">
        <v>2880</v>
      </c>
      <c r="E559" t="s">
        <v>3066</v>
      </c>
      <c r="F559" t="s">
        <v>2884</v>
      </c>
      <c r="G559" t="s">
        <v>2885</v>
      </c>
      <c r="H559">
        <v>32134.5664</v>
      </c>
      <c r="I559">
        <v>199.04011166559599</v>
      </c>
      <c r="J559">
        <v>216.02699244033801</v>
      </c>
      <c r="K559">
        <v>415.06710410593399</v>
      </c>
      <c r="L559">
        <v>31719.4992958941</v>
      </c>
    </row>
    <row r="560" spans="1:14" x14ac:dyDescent="0.35">
      <c r="A560" t="s">
        <v>2938</v>
      </c>
      <c r="B560" t="s">
        <v>3129</v>
      </c>
      <c r="C560" t="s">
        <v>2879</v>
      </c>
      <c r="D560" t="s">
        <v>2886</v>
      </c>
      <c r="E560" t="s">
        <v>2967</v>
      </c>
      <c r="F560" t="s">
        <v>2172</v>
      </c>
      <c r="G560" t="s">
        <v>2173</v>
      </c>
      <c r="H560">
        <v>0</v>
      </c>
      <c r="I560">
        <v>0</v>
      </c>
      <c r="J560">
        <v>0</v>
      </c>
      <c r="K560">
        <v>0</v>
      </c>
      <c r="L560">
        <v>0</v>
      </c>
    </row>
    <row r="561" spans="1:14" x14ac:dyDescent="0.35">
      <c r="A561" t="s">
        <v>2938</v>
      </c>
      <c r="B561" t="s">
        <v>3129</v>
      </c>
      <c r="C561" t="s">
        <v>2879</v>
      </c>
      <c r="D561" t="s">
        <v>2886</v>
      </c>
      <c r="E561" t="s">
        <v>2967</v>
      </c>
      <c r="F561" t="s">
        <v>2882</v>
      </c>
      <c r="G561" t="s">
        <v>2883</v>
      </c>
      <c r="H561">
        <v>15252.8436</v>
      </c>
      <c r="I561">
        <v>63.501410927821901</v>
      </c>
      <c r="J561">
        <v>88.702374101686203</v>
      </c>
      <c r="K561">
        <v>152.203785029508</v>
      </c>
      <c r="L561">
        <v>15100.6398149705</v>
      </c>
    </row>
    <row r="562" spans="1:14" x14ac:dyDescent="0.35">
      <c r="A562" t="s">
        <v>2938</v>
      </c>
      <c r="B562" t="s">
        <v>3129</v>
      </c>
      <c r="C562" t="s">
        <v>2879</v>
      </c>
      <c r="D562" t="s">
        <v>2886</v>
      </c>
      <c r="E562" t="s">
        <v>2967</v>
      </c>
      <c r="F562" t="s">
        <v>2884</v>
      </c>
      <c r="G562" t="s">
        <v>2885</v>
      </c>
      <c r="H562">
        <v>50857.8825</v>
      </c>
      <c r="I562">
        <v>195.02038303276601</v>
      </c>
      <c r="J562">
        <v>14.0226588773178</v>
      </c>
      <c r="K562">
        <v>209.04304191008401</v>
      </c>
      <c r="L562">
        <v>50648.839458089897</v>
      </c>
    </row>
    <row r="563" spans="1:14" x14ac:dyDescent="0.35">
      <c r="A563" t="s">
        <v>2938</v>
      </c>
      <c r="B563" t="s">
        <v>3129</v>
      </c>
      <c r="C563" t="s">
        <v>2879</v>
      </c>
      <c r="D563" t="s">
        <v>2886</v>
      </c>
      <c r="E563" t="s">
        <v>2967</v>
      </c>
      <c r="F563" t="s">
        <v>2900</v>
      </c>
      <c r="G563" t="s">
        <v>2901</v>
      </c>
      <c r="H563">
        <v>10106.1787</v>
      </c>
      <c r="I563">
        <v>42.074554479783799</v>
      </c>
      <c r="J563">
        <v>58.772125171669401</v>
      </c>
      <c r="K563">
        <v>100.846679651453</v>
      </c>
      <c r="L563">
        <v>10005.3320203485</v>
      </c>
    </row>
    <row r="564" spans="1:14" x14ac:dyDescent="0.35">
      <c r="A564" t="s">
        <v>2938</v>
      </c>
      <c r="B564" t="s">
        <v>3129</v>
      </c>
      <c r="C564" t="s">
        <v>2879</v>
      </c>
      <c r="D564" t="s">
        <v>2888</v>
      </c>
      <c r="E564" t="s">
        <v>3133</v>
      </c>
      <c r="F564" t="s">
        <v>2172</v>
      </c>
      <c r="G564" t="s">
        <v>2173</v>
      </c>
      <c r="H564">
        <v>0</v>
      </c>
      <c r="I564">
        <v>0</v>
      </c>
      <c r="J564">
        <v>0</v>
      </c>
      <c r="K564">
        <v>0</v>
      </c>
      <c r="L564">
        <v>0</v>
      </c>
    </row>
    <row r="565" spans="1:14" x14ac:dyDescent="0.35">
      <c r="A565" t="s">
        <v>2938</v>
      </c>
      <c r="B565" t="s">
        <v>3129</v>
      </c>
      <c r="C565" t="s">
        <v>2879</v>
      </c>
      <c r="D565" t="s">
        <v>2888</v>
      </c>
      <c r="E565" t="s">
        <v>3133</v>
      </c>
      <c r="F565" t="s">
        <v>2882</v>
      </c>
      <c r="G565" t="s">
        <v>2883</v>
      </c>
      <c r="H565">
        <v>123994.1789</v>
      </c>
      <c r="I565">
        <v>1185.0618059108299</v>
      </c>
      <c r="J565">
        <v>21812.607944692001</v>
      </c>
      <c r="K565">
        <v>22997.669750602799</v>
      </c>
      <c r="L565">
        <v>100996.509149397</v>
      </c>
    </row>
    <row r="566" spans="1:14" x14ac:dyDescent="0.35">
      <c r="A566" t="s">
        <v>2938</v>
      </c>
      <c r="B566" t="s">
        <v>3129</v>
      </c>
      <c r="C566" t="s">
        <v>2879</v>
      </c>
      <c r="D566" t="s">
        <v>2888</v>
      </c>
      <c r="E566" t="s">
        <v>3133</v>
      </c>
      <c r="F566" t="s">
        <v>2884</v>
      </c>
      <c r="G566" t="s">
        <v>2885</v>
      </c>
      <c r="H566">
        <v>21461.956600000001</v>
      </c>
      <c r="I566">
        <v>220.660504804102</v>
      </c>
      <c r="J566">
        <v>42.421310300194101</v>
      </c>
      <c r="K566">
        <v>263.08181510429603</v>
      </c>
      <c r="L566">
        <v>21198.874784895699</v>
      </c>
    </row>
    <row r="567" spans="1:14" x14ac:dyDescent="0.35">
      <c r="A567" t="s">
        <v>2938</v>
      </c>
      <c r="B567" t="s">
        <v>3129</v>
      </c>
      <c r="C567" t="s">
        <v>2879</v>
      </c>
      <c r="D567" t="s">
        <v>2888</v>
      </c>
      <c r="E567" t="s">
        <v>3133</v>
      </c>
      <c r="F567" t="s">
        <v>2900</v>
      </c>
      <c r="G567" t="s">
        <v>2901</v>
      </c>
      <c r="H567">
        <v>11101.012000000001</v>
      </c>
      <c r="I567">
        <v>114.13474386419099</v>
      </c>
      <c r="J567">
        <v>21.942057051824602</v>
      </c>
      <c r="K567">
        <v>136.076800916015</v>
      </c>
      <c r="L567">
        <v>10964.935199084</v>
      </c>
    </row>
    <row r="568" spans="1:14" x14ac:dyDescent="0.35">
      <c r="A568" t="s">
        <v>2938</v>
      </c>
      <c r="B568" t="s">
        <v>3129</v>
      </c>
      <c r="C568" t="s">
        <v>2879</v>
      </c>
      <c r="D568" t="s">
        <v>2888</v>
      </c>
      <c r="E568" t="s">
        <v>3133</v>
      </c>
      <c r="F568" t="s">
        <v>392</v>
      </c>
      <c r="G568" t="s">
        <v>2914</v>
      </c>
      <c r="H568">
        <v>151915.38620000001</v>
      </c>
      <c r="I568">
        <v>1451.9159171692099</v>
      </c>
      <c r="J568">
        <v>26724.405859598399</v>
      </c>
      <c r="K568">
        <v>28176.3217767676</v>
      </c>
      <c r="L568">
        <v>123739.064423232</v>
      </c>
    </row>
    <row r="569" spans="1:14" x14ac:dyDescent="0.35">
      <c r="A569" t="s">
        <v>2938</v>
      </c>
      <c r="B569" t="s">
        <v>3129</v>
      </c>
      <c r="C569" t="s">
        <v>2879</v>
      </c>
      <c r="D569" t="s">
        <v>2892</v>
      </c>
      <c r="E569" t="s">
        <v>2913</v>
      </c>
      <c r="F569" t="s">
        <v>2172</v>
      </c>
      <c r="G569" t="s">
        <v>2173</v>
      </c>
      <c r="H569">
        <v>17786.015200000002</v>
      </c>
      <c r="I569">
        <v>245.37506859168701</v>
      </c>
      <c r="J569">
        <v>2.3316980938190399</v>
      </c>
      <c r="K569">
        <v>247.70676668550601</v>
      </c>
      <c r="L569">
        <v>17538.308433314502</v>
      </c>
    </row>
    <row r="570" spans="1:14" x14ac:dyDescent="0.35">
      <c r="A570" t="s">
        <v>2938</v>
      </c>
      <c r="B570" t="s">
        <v>3129</v>
      </c>
      <c r="C570" t="s">
        <v>2879</v>
      </c>
      <c r="D570" t="s">
        <v>2892</v>
      </c>
      <c r="E570" t="s">
        <v>2913</v>
      </c>
      <c r="F570" t="s">
        <v>2882</v>
      </c>
      <c r="G570" t="s">
        <v>2883</v>
      </c>
      <c r="H570">
        <v>0</v>
      </c>
      <c r="I570">
        <v>0</v>
      </c>
      <c r="J570">
        <v>0</v>
      </c>
      <c r="K570">
        <v>0</v>
      </c>
      <c r="L570">
        <v>0</v>
      </c>
    </row>
    <row r="571" spans="1:14" x14ac:dyDescent="0.35">
      <c r="A571" t="s">
        <v>2938</v>
      </c>
      <c r="B571" t="s">
        <v>3129</v>
      </c>
      <c r="C571" t="s">
        <v>2879</v>
      </c>
      <c r="D571" t="s">
        <v>2892</v>
      </c>
      <c r="E571" t="s">
        <v>2913</v>
      </c>
      <c r="F571" t="s">
        <v>2884</v>
      </c>
      <c r="G571" t="s">
        <v>2885</v>
      </c>
      <c r="H571">
        <v>29460.536199999999</v>
      </c>
      <c r="I571">
        <v>406.43623696244202</v>
      </c>
      <c r="J571">
        <v>3.8621959615681001</v>
      </c>
      <c r="K571">
        <v>410.29843292401</v>
      </c>
      <c r="L571">
        <v>29050.237767076</v>
      </c>
    </row>
    <row r="572" spans="1:14" x14ac:dyDescent="0.35">
      <c r="A572" t="s">
        <v>2938</v>
      </c>
      <c r="B572" t="s">
        <v>3129</v>
      </c>
      <c r="C572" t="s">
        <v>2915</v>
      </c>
      <c r="D572" t="s">
        <v>3134</v>
      </c>
      <c r="E572" t="s">
        <v>3135</v>
      </c>
      <c r="F572" t="s">
        <v>2170</v>
      </c>
      <c r="G572" t="s">
        <v>2171</v>
      </c>
      <c r="H572">
        <v>0</v>
      </c>
      <c r="I572">
        <v>0</v>
      </c>
      <c r="J572">
        <v>0</v>
      </c>
      <c r="K572">
        <v>0</v>
      </c>
      <c r="L572">
        <v>0</v>
      </c>
    </row>
    <row r="573" spans="1:14" x14ac:dyDescent="0.35">
      <c r="A573" t="s">
        <v>2938</v>
      </c>
      <c r="B573" t="s">
        <v>3129</v>
      </c>
      <c r="C573" t="s">
        <v>2915</v>
      </c>
      <c r="D573" t="s">
        <v>3134</v>
      </c>
      <c r="E573" t="s">
        <v>3135</v>
      </c>
      <c r="F573" t="s">
        <v>2172</v>
      </c>
      <c r="G573" t="s">
        <v>2173</v>
      </c>
      <c r="H573">
        <v>2639112.0948999999</v>
      </c>
      <c r="I573">
        <v>21529.719193364301</v>
      </c>
      <c r="J573">
        <v>793388.64386269695</v>
      </c>
      <c r="K573">
        <v>814918.36305606097</v>
      </c>
      <c r="L573">
        <v>1824193.73184394</v>
      </c>
    </row>
    <row r="574" spans="1:14" x14ac:dyDescent="0.35">
      <c r="A574" t="s">
        <v>2938</v>
      </c>
      <c r="B574" t="s">
        <v>3129</v>
      </c>
      <c r="C574" t="s">
        <v>2915</v>
      </c>
      <c r="D574" t="s">
        <v>3134</v>
      </c>
      <c r="E574" t="s">
        <v>3135</v>
      </c>
      <c r="F574" t="s">
        <v>19</v>
      </c>
      <c r="G574" t="s">
        <v>2174</v>
      </c>
      <c r="H574">
        <v>198287.16320000001</v>
      </c>
      <c r="I574">
        <v>1617.6148603607</v>
      </c>
      <c r="J574">
        <v>0</v>
      </c>
      <c r="K574">
        <v>1617.6148603607</v>
      </c>
      <c r="L574">
        <v>196669.548339639</v>
      </c>
      <c r="N574" t="s">
        <v>2198</v>
      </c>
    </row>
    <row r="575" spans="1:14" x14ac:dyDescent="0.35">
      <c r="A575" t="s">
        <v>2938</v>
      </c>
      <c r="B575" t="s">
        <v>3129</v>
      </c>
      <c r="C575" t="s">
        <v>2915</v>
      </c>
      <c r="D575" t="s">
        <v>3134</v>
      </c>
      <c r="E575" t="s">
        <v>3135</v>
      </c>
      <c r="F575" t="s">
        <v>2918</v>
      </c>
      <c r="G575" t="s">
        <v>2919</v>
      </c>
      <c r="H575">
        <v>0</v>
      </c>
      <c r="I575">
        <v>0</v>
      </c>
      <c r="J575">
        <v>0</v>
      </c>
      <c r="K575">
        <v>0</v>
      </c>
      <c r="L575">
        <v>0</v>
      </c>
    </row>
    <row r="576" spans="1:14" x14ac:dyDescent="0.35">
      <c r="A576" t="s">
        <v>2938</v>
      </c>
      <c r="B576" t="s">
        <v>3129</v>
      </c>
      <c r="C576" t="s">
        <v>2915</v>
      </c>
      <c r="D576" t="s">
        <v>3134</v>
      </c>
      <c r="E576" t="s">
        <v>3135</v>
      </c>
      <c r="F576" t="s">
        <v>2920</v>
      </c>
      <c r="G576" t="s">
        <v>2921</v>
      </c>
      <c r="H576">
        <v>0</v>
      </c>
      <c r="I576">
        <v>0</v>
      </c>
      <c r="J576">
        <v>0</v>
      </c>
      <c r="K576">
        <v>0</v>
      </c>
      <c r="L576">
        <v>0</v>
      </c>
    </row>
    <row r="577" spans="1:14" x14ac:dyDescent="0.35">
      <c r="A577" t="s">
        <v>2938</v>
      </c>
      <c r="B577" t="s">
        <v>3129</v>
      </c>
      <c r="C577" t="s">
        <v>2915</v>
      </c>
      <c r="D577" t="s">
        <v>3134</v>
      </c>
      <c r="E577" t="s">
        <v>3135</v>
      </c>
      <c r="F577" t="s">
        <v>2867</v>
      </c>
      <c r="G577" t="s">
        <v>2868</v>
      </c>
      <c r="H577">
        <v>0</v>
      </c>
      <c r="I577">
        <v>0</v>
      </c>
      <c r="J577">
        <v>0</v>
      </c>
      <c r="K577">
        <v>0</v>
      </c>
      <c r="L577">
        <v>0</v>
      </c>
    </row>
    <row r="578" spans="1:14" x14ac:dyDescent="0.35">
      <c r="A578" t="s">
        <v>2938</v>
      </c>
      <c r="B578" t="s">
        <v>3129</v>
      </c>
      <c r="C578" t="s">
        <v>2915</v>
      </c>
      <c r="D578" t="s">
        <v>3134</v>
      </c>
      <c r="E578" t="s">
        <v>3135</v>
      </c>
      <c r="F578" t="s">
        <v>2922</v>
      </c>
      <c r="G578" t="s">
        <v>2923</v>
      </c>
      <c r="H578">
        <v>230630.57440000001</v>
      </c>
      <c r="I578">
        <v>1881.4704816985</v>
      </c>
      <c r="J578">
        <v>69333.803220366593</v>
      </c>
      <c r="K578">
        <v>71215.273702065097</v>
      </c>
      <c r="L578">
        <v>159415.30069793499</v>
      </c>
    </row>
    <row r="579" spans="1:14" x14ac:dyDescent="0.35">
      <c r="A579" t="s">
        <v>2938</v>
      </c>
      <c r="B579" t="s">
        <v>3129</v>
      </c>
      <c r="C579" t="s">
        <v>2915</v>
      </c>
      <c r="D579" t="s">
        <v>3134</v>
      </c>
      <c r="E579" t="s">
        <v>3135</v>
      </c>
      <c r="F579" t="s">
        <v>2930</v>
      </c>
      <c r="G579" t="s">
        <v>2931</v>
      </c>
      <c r="H579">
        <v>0</v>
      </c>
      <c r="I579">
        <v>0</v>
      </c>
      <c r="J579">
        <v>0</v>
      </c>
      <c r="K579">
        <v>0</v>
      </c>
      <c r="L579">
        <v>0</v>
      </c>
    </row>
    <row r="580" spans="1:14" x14ac:dyDescent="0.35">
      <c r="A580" t="s">
        <v>2938</v>
      </c>
      <c r="B580" t="s">
        <v>3129</v>
      </c>
      <c r="C580" t="s">
        <v>2915</v>
      </c>
      <c r="D580" t="s">
        <v>3134</v>
      </c>
      <c r="E580" t="s">
        <v>3135</v>
      </c>
      <c r="F580" t="s">
        <v>2924</v>
      </c>
      <c r="G580" t="s">
        <v>2925</v>
      </c>
      <c r="H580">
        <v>0</v>
      </c>
      <c r="I580">
        <v>0</v>
      </c>
      <c r="J580">
        <v>0</v>
      </c>
      <c r="K580">
        <v>0</v>
      </c>
      <c r="L580">
        <v>0</v>
      </c>
    </row>
    <row r="581" spans="1:14" x14ac:dyDescent="0.35">
      <c r="A581" t="s">
        <v>2938</v>
      </c>
      <c r="B581" t="s">
        <v>3129</v>
      </c>
      <c r="C581" t="s">
        <v>2915</v>
      </c>
      <c r="D581" t="s">
        <v>3134</v>
      </c>
      <c r="E581" t="s">
        <v>3135</v>
      </c>
      <c r="F581" t="s">
        <v>2877</v>
      </c>
      <c r="G581" t="s">
        <v>2878</v>
      </c>
      <c r="H581">
        <v>63767.975599999998</v>
      </c>
      <c r="I581">
        <v>520.21534434213504</v>
      </c>
      <c r="J581">
        <v>19170.382244993802</v>
      </c>
      <c r="K581">
        <v>19690.597589335899</v>
      </c>
      <c r="L581">
        <v>44077.378010664099</v>
      </c>
    </row>
    <row r="582" spans="1:14" x14ac:dyDescent="0.35">
      <c r="A582" t="s">
        <v>2938</v>
      </c>
      <c r="B582" t="s">
        <v>3129</v>
      </c>
      <c r="C582" t="s">
        <v>2915</v>
      </c>
      <c r="D582" t="s">
        <v>3136</v>
      </c>
      <c r="E582" t="s">
        <v>3137</v>
      </c>
      <c r="F582" t="s">
        <v>2170</v>
      </c>
      <c r="G582" t="s">
        <v>2171</v>
      </c>
      <c r="H582">
        <v>0</v>
      </c>
      <c r="I582">
        <v>0</v>
      </c>
      <c r="J582">
        <v>0</v>
      </c>
      <c r="K582">
        <v>0</v>
      </c>
      <c r="L582">
        <v>0</v>
      </c>
    </row>
    <row r="583" spans="1:14" x14ac:dyDescent="0.35">
      <c r="A583" t="s">
        <v>2938</v>
      </c>
      <c r="B583" t="s">
        <v>3129</v>
      </c>
      <c r="C583" t="s">
        <v>2915</v>
      </c>
      <c r="D583" t="s">
        <v>3136</v>
      </c>
      <c r="E583" t="s">
        <v>3137</v>
      </c>
      <c r="F583" t="s">
        <v>2172</v>
      </c>
      <c r="G583" t="s">
        <v>2173</v>
      </c>
      <c r="H583">
        <v>28013.968400000002</v>
      </c>
      <c r="I583">
        <v>592.91008727347401</v>
      </c>
      <c r="J583">
        <v>8191.4746609168797</v>
      </c>
      <c r="K583">
        <v>8784.3847481903595</v>
      </c>
      <c r="L583">
        <v>19229.5836518096</v>
      </c>
    </row>
    <row r="584" spans="1:14" x14ac:dyDescent="0.35">
      <c r="A584" t="s">
        <v>2938</v>
      </c>
      <c r="B584" t="s">
        <v>3129</v>
      </c>
      <c r="C584" t="s">
        <v>2915</v>
      </c>
      <c r="D584" t="s">
        <v>3136</v>
      </c>
      <c r="E584" t="s">
        <v>3137</v>
      </c>
      <c r="F584" t="s">
        <v>2920</v>
      </c>
      <c r="G584" t="s">
        <v>2921</v>
      </c>
      <c r="H584">
        <v>0</v>
      </c>
      <c r="I584">
        <v>0</v>
      </c>
      <c r="J584">
        <v>0</v>
      </c>
      <c r="K584">
        <v>0</v>
      </c>
      <c r="L584">
        <v>0</v>
      </c>
    </row>
    <row r="585" spans="1:14" x14ac:dyDescent="0.35">
      <c r="A585" t="s">
        <v>2938</v>
      </c>
      <c r="B585" t="s">
        <v>3129</v>
      </c>
      <c r="C585" t="s">
        <v>2915</v>
      </c>
      <c r="D585" t="s">
        <v>3136</v>
      </c>
      <c r="E585" t="s">
        <v>3137</v>
      </c>
      <c r="F585" t="s">
        <v>2867</v>
      </c>
      <c r="G585" t="s">
        <v>2868</v>
      </c>
      <c r="H585">
        <v>0</v>
      </c>
      <c r="I585">
        <v>0</v>
      </c>
      <c r="J585">
        <v>0</v>
      </c>
      <c r="K585">
        <v>0</v>
      </c>
      <c r="L585">
        <v>0</v>
      </c>
    </row>
    <row r="586" spans="1:14" x14ac:dyDescent="0.35">
      <c r="A586" t="s">
        <v>2938</v>
      </c>
      <c r="B586" t="s">
        <v>3129</v>
      </c>
      <c r="C586" t="s">
        <v>2915</v>
      </c>
      <c r="D586" t="s">
        <v>3136</v>
      </c>
      <c r="E586" t="s">
        <v>3137</v>
      </c>
      <c r="F586" t="s">
        <v>2922</v>
      </c>
      <c r="G586" t="s">
        <v>2923</v>
      </c>
      <c r="H586">
        <v>3112.4659999999999</v>
      </c>
      <c r="I586">
        <v>65.874725601930294</v>
      </c>
      <c r="J586">
        <v>910.10619847014698</v>
      </c>
      <c r="K586">
        <v>975.98092407207798</v>
      </c>
      <c r="L586">
        <v>2136.4850759279202</v>
      </c>
    </row>
    <row r="587" spans="1:14" x14ac:dyDescent="0.35">
      <c r="A587" t="s">
        <v>2938</v>
      </c>
      <c r="B587" t="s">
        <v>3129</v>
      </c>
      <c r="C587" t="s">
        <v>2915</v>
      </c>
      <c r="D587" t="s">
        <v>3136</v>
      </c>
      <c r="E587" t="s">
        <v>3137</v>
      </c>
      <c r="F587" t="s">
        <v>2924</v>
      </c>
      <c r="G587" t="s">
        <v>2925</v>
      </c>
      <c r="H587">
        <v>0</v>
      </c>
      <c r="I587">
        <v>0</v>
      </c>
      <c r="J587">
        <v>0</v>
      </c>
      <c r="K587">
        <v>0</v>
      </c>
      <c r="L587">
        <v>0</v>
      </c>
    </row>
    <row r="588" spans="1:14" x14ac:dyDescent="0.35">
      <c r="A588" t="s">
        <v>2938</v>
      </c>
      <c r="B588" t="s">
        <v>3129</v>
      </c>
      <c r="C588" t="s">
        <v>2915</v>
      </c>
      <c r="D588" t="s">
        <v>3138</v>
      </c>
      <c r="E588" t="s">
        <v>3139</v>
      </c>
      <c r="F588" t="s">
        <v>2172</v>
      </c>
      <c r="G588" t="s">
        <v>2173</v>
      </c>
      <c r="H588">
        <v>624050.51569999999</v>
      </c>
      <c r="I588">
        <v>3005.1062190287398</v>
      </c>
      <c r="J588">
        <v>91686.919142496597</v>
      </c>
      <c r="K588">
        <v>94692.025361525302</v>
      </c>
      <c r="L588">
        <v>529358.49033847498</v>
      </c>
    </row>
    <row r="589" spans="1:14" x14ac:dyDescent="0.35">
      <c r="A589" t="s">
        <v>2938</v>
      </c>
      <c r="B589" t="s">
        <v>3129</v>
      </c>
      <c r="C589" t="s">
        <v>2915</v>
      </c>
      <c r="D589" t="s">
        <v>3138</v>
      </c>
      <c r="E589" t="s">
        <v>3139</v>
      </c>
      <c r="F589" t="s">
        <v>19</v>
      </c>
      <c r="G589" t="s">
        <v>2174</v>
      </c>
      <c r="H589">
        <v>86676.942999999999</v>
      </c>
      <c r="I589">
        <v>417.39156342913799</v>
      </c>
      <c r="J589">
        <v>0</v>
      </c>
      <c r="K589">
        <v>417.39156342913799</v>
      </c>
      <c r="L589">
        <v>86259.551436570895</v>
      </c>
      <c r="N589" t="s">
        <v>2198</v>
      </c>
    </row>
    <row r="590" spans="1:14" x14ac:dyDescent="0.35">
      <c r="A590" t="s">
        <v>2938</v>
      </c>
      <c r="B590" t="s">
        <v>3129</v>
      </c>
      <c r="C590" t="s">
        <v>2915</v>
      </c>
      <c r="D590" t="s">
        <v>3138</v>
      </c>
      <c r="E590" t="s">
        <v>3139</v>
      </c>
      <c r="F590" t="s">
        <v>2867</v>
      </c>
      <c r="G590" t="s">
        <v>2868</v>
      </c>
      <c r="H590">
        <v>0</v>
      </c>
      <c r="I590">
        <v>0</v>
      </c>
      <c r="J590">
        <v>0</v>
      </c>
      <c r="K590">
        <v>0</v>
      </c>
      <c r="L590">
        <v>0</v>
      </c>
    </row>
    <row r="591" spans="1:14" x14ac:dyDescent="0.35">
      <c r="A591" t="s">
        <v>2938</v>
      </c>
      <c r="B591" t="s">
        <v>3129</v>
      </c>
      <c r="C591" t="s">
        <v>2915</v>
      </c>
      <c r="D591" t="s">
        <v>3138</v>
      </c>
      <c r="E591" t="s">
        <v>3139</v>
      </c>
      <c r="F591" t="s">
        <v>2922</v>
      </c>
      <c r="G591" t="s">
        <v>2923</v>
      </c>
      <c r="H591">
        <v>21185.089</v>
      </c>
      <c r="I591">
        <v>102.01648909811701</v>
      </c>
      <c r="J591">
        <v>3112.56138898263</v>
      </c>
      <c r="K591">
        <v>3214.57787808074</v>
      </c>
      <c r="L591">
        <v>17970.511121919299</v>
      </c>
    </row>
    <row r="592" spans="1:14" x14ac:dyDescent="0.35">
      <c r="A592" t="s">
        <v>2938</v>
      </c>
      <c r="B592" t="s">
        <v>3129</v>
      </c>
      <c r="C592" t="s">
        <v>2915</v>
      </c>
      <c r="D592" t="s">
        <v>3138</v>
      </c>
      <c r="E592" t="s">
        <v>3139</v>
      </c>
      <c r="F592" t="s">
        <v>2924</v>
      </c>
      <c r="G592" t="s">
        <v>2925</v>
      </c>
      <c r="H592">
        <v>0</v>
      </c>
      <c r="I592">
        <v>0</v>
      </c>
      <c r="J592">
        <v>0</v>
      </c>
      <c r="K592">
        <v>0</v>
      </c>
      <c r="L592">
        <v>0</v>
      </c>
    </row>
    <row r="593" spans="1:14" x14ac:dyDescent="0.35">
      <c r="A593" t="s">
        <v>2938</v>
      </c>
      <c r="B593" t="s">
        <v>3129</v>
      </c>
      <c r="C593" t="s">
        <v>2915</v>
      </c>
      <c r="D593" t="s">
        <v>3138</v>
      </c>
      <c r="E593" t="s">
        <v>3139</v>
      </c>
      <c r="F593" t="s">
        <v>2877</v>
      </c>
      <c r="G593" t="s">
        <v>2878</v>
      </c>
      <c r="H593">
        <v>29342.228500000001</v>
      </c>
      <c r="I593">
        <v>141.29707631318101</v>
      </c>
      <c r="J593">
        <v>4311.0268545465797</v>
      </c>
      <c r="K593">
        <v>4452.3239308597604</v>
      </c>
      <c r="L593">
        <v>24889.904569140199</v>
      </c>
    </row>
    <row r="594" spans="1:14" x14ac:dyDescent="0.35">
      <c r="A594" t="s">
        <v>2938</v>
      </c>
      <c r="B594" t="s">
        <v>3129</v>
      </c>
      <c r="C594" t="s">
        <v>2915</v>
      </c>
      <c r="D594" t="s">
        <v>3140</v>
      </c>
      <c r="E594" t="s">
        <v>3141</v>
      </c>
      <c r="F594" t="s">
        <v>2172</v>
      </c>
      <c r="G594" t="s">
        <v>2173</v>
      </c>
      <c r="H594">
        <v>27534.5825</v>
      </c>
      <c r="I594">
        <v>726.463964415487</v>
      </c>
      <c r="J594">
        <v>2200.4085452950799</v>
      </c>
      <c r="K594">
        <v>2926.8725097105598</v>
      </c>
      <c r="L594">
        <v>24607.709990289401</v>
      </c>
    </row>
    <row r="595" spans="1:14" x14ac:dyDescent="0.35">
      <c r="A595" t="s">
        <v>2938</v>
      </c>
      <c r="B595" t="s">
        <v>3129</v>
      </c>
      <c r="C595" t="s">
        <v>2915</v>
      </c>
      <c r="D595" t="s">
        <v>3140</v>
      </c>
      <c r="E595" t="s">
        <v>3141</v>
      </c>
      <c r="F595" t="s">
        <v>2867</v>
      </c>
      <c r="G595" t="s">
        <v>2868</v>
      </c>
      <c r="H595">
        <v>0</v>
      </c>
      <c r="I595">
        <v>0</v>
      </c>
      <c r="J595">
        <v>0</v>
      </c>
      <c r="K595">
        <v>0</v>
      </c>
      <c r="L595">
        <v>0</v>
      </c>
    </row>
    <row r="596" spans="1:14" x14ac:dyDescent="0.35">
      <c r="A596" t="s">
        <v>2938</v>
      </c>
      <c r="B596" t="s">
        <v>3129</v>
      </c>
      <c r="C596" t="s">
        <v>2915</v>
      </c>
      <c r="D596" t="s">
        <v>3140</v>
      </c>
      <c r="E596" t="s">
        <v>3141</v>
      </c>
      <c r="F596" t="s">
        <v>2922</v>
      </c>
      <c r="G596" t="s">
        <v>2923</v>
      </c>
      <c r="H596">
        <v>22532.1983</v>
      </c>
      <c r="I596">
        <v>594.48259700121105</v>
      </c>
      <c r="J596">
        <v>1800.6462130894199</v>
      </c>
      <c r="K596">
        <v>2395.1288100906299</v>
      </c>
      <c r="L596">
        <v>20137.069489909401</v>
      </c>
    </row>
    <row r="597" spans="1:14" x14ac:dyDescent="0.35">
      <c r="A597" t="s">
        <v>2938</v>
      </c>
      <c r="B597" t="s">
        <v>3129</v>
      </c>
      <c r="C597" t="s">
        <v>17</v>
      </c>
      <c r="D597" t="s">
        <v>119</v>
      </c>
      <c r="E597" t="s">
        <v>2202</v>
      </c>
      <c r="F597" t="s">
        <v>2170</v>
      </c>
      <c r="G597" t="s">
        <v>2171</v>
      </c>
      <c r="H597">
        <v>0</v>
      </c>
      <c r="I597">
        <v>0</v>
      </c>
      <c r="J597">
        <v>0</v>
      </c>
      <c r="K597">
        <v>0</v>
      </c>
      <c r="L597">
        <v>0</v>
      </c>
    </row>
    <row r="598" spans="1:14" x14ac:dyDescent="0.35">
      <c r="A598" t="s">
        <v>2938</v>
      </c>
      <c r="B598" t="s">
        <v>3129</v>
      </c>
      <c r="C598" t="s">
        <v>17</v>
      </c>
      <c r="D598" t="s">
        <v>119</v>
      </c>
      <c r="E598" t="s">
        <v>2202</v>
      </c>
      <c r="F598" t="s">
        <v>19</v>
      </c>
      <c r="G598" t="s">
        <v>2174</v>
      </c>
      <c r="H598">
        <v>2509682.9275000002</v>
      </c>
      <c r="I598">
        <v>20970.242987880501</v>
      </c>
      <c r="J598">
        <v>0</v>
      </c>
      <c r="K598">
        <v>20970.242987880501</v>
      </c>
      <c r="L598">
        <v>2488712.6845121202</v>
      </c>
      <c r="N598" t="s">
        <v>2198</v>
      </c>
    </row>
    <row r="599" spans="1:14" x14ac:dyDescent="0.35">
      <c r="A599" t="s">
        <v>2938</v>
      </c>
      <c r="B599" t="s">
        <v>3129</v>
      </c>
      <c r="C599" t="s">
        <v>17</v>
      </c>
      <c r="D599" t="s">
        <v>119</v>
      </c>
      <c r="E599" t="s">
        <v>2202</v>
      </c>
      <c r="F599" t="s">
        <v>2787</v>
      </c>
      <c r="G599" t="s">
        <v>2935</v>
      </c>
      <c r="H599">
        <v>0</v>
      </c>
      <c r="I599">
        <v>0</v>
      </c>
      <c r="J599">
        <v>0</v>
      </c>
      <c r="K599">
        <v>0</v>
      </c>
      <c r="L599">
        <v>0</v>
      </c>
    </row>
    <row r="600" spans="1:14" x14ac:dyDescent="0.35">
      <c r="A600" t="s">
        <v>2938</v>
      </c>
      <c r="B600" t="s">
        <v>3129</v>
      </c>
      <c r="C600" t="s">
        <v>17</v>
      </c>
      <c r="D600" t="s">
        <v>119</v>
      </c>
      <c r="E600" t="s">
        <v>2202</v>
      </c>
      <c r="F600" t="s">
        <v>2788</v>
      </c>
      <c r="G600" t="s">
        <v>2936</v>
      </c>
      <c r="H600">
        <v>3371857.0290000001</v>
      </c>
      <c r="I600">
        <v>28174.340446349601</v>
      </c>
      <c r="J600">
        <v>592997.11948402203</v>
      </c>
      <c r="K600">
        <v>621171.45993037196</v>
      </c>
      <c r="L600">
        <v>2750685.56906963</v>
      </c>
    </row>
    <row r="601" spans="1:14" x14ac:dyDescent="0.35">
      <c r="A601" t="s">
        <v>2938</v>
      </c>
      <c r="B601" t="s">
        <v>3129</v>
      </c>
      <c r="C601" t="s">
        <v>17</v>
      </c>
      <c r="D601" t="s">
        <v>898</v>
      </c>
      <c r="E601" t="s">
        <v>2203</v>
      </c>
      <c r="F601" t="s">
        <v>2170</v>
      </c>
      <c r="G601" t="s">
        <v>2171</v>
      </c>
      <c r="H601">
        <v>0</v>
      </c>
      <c r="I601">
        <v>0</v>
      </c>
      <c r="J601">
        <v>0</v>
      </c>
      <c r="K601">
        <v>0</v>
      </c>
      <c r="L601">
        <v>0</v>
      </c>
    </row>
    <row r="602" spans="1:14" x14ac:dyDescent="0.35">
      <c r="A602" t="s">
        <v>2938</v>
      </c>
      <c r="B602" t="s">
        <v>3129</v>
      </c>
      <c r="C602" t="s">
        <v>17</v>
      </c>
      <c r="D602" t="s">
        <v>898</v>
      </c>
      <c r="E602" t="s">
        <v>2203</v>
      </c>
      <c r="F602" t="s">
        <v>19</v>
      </c>
      <c r="G602" t="s">
        <v>2174</v>
      </c>
      <c r="H602">
        <v>7094.4350000000004</v>
      </c>
      <c r="I602">
        <v>150.15231069356699</v>
      </c>
      <c r="J602">
        <v>0</v>
      </c>
      <c r="K602">
        <v>150.15231069356699</v>
      </c>
      <c r="L602">
        <v>6944.2826893064303</v>
      </c>
      <c r="N602" t="s">
        <v>2198</v>
      </c>
    </row>
    <row r="603" spans="1:14" x14ac:dyDescent="0.35">
      <c r="A603" t="s">
        <v>2938</v>
      </c>
      <c r="B603" t="s">
        <v>3129</v>
      </c>
      <c r="C603" t="s">
        <v>17</v>
      </c>
      <c r="D603" t="s">
        <v>898</v>
      </c>
      <c r="E603" t="s">
        <v>2203</v>
      </c>
      <c r="F603" t="s">
        <v>30</v>
      </c>
      <c r="G603" t="s">
        <v>2182</v>
      </c>
      <c r="H603">
        <v>947.58090000000004</v>
      </c>
      <c r="I603">
        <v>20.0553611581703</v>
      </c>
      <c r="J603">
        <v>0</v>
      </c>
      <c r="K603">
        <v>20.0553611581703</v>
      </c>
      <c r="L603">
        <v>927.52553884182998</v>
      </c>
      <c r="N603" t="s">
        <v>2198</v>
      </c>
    </row>
    <row r="604" spans="1:14" x14ac:dyDescent="0.35">
      <c r="A604" t="s">
        <v>2938</v>
      </c>
      <c r="B604" t="s">
        <v>3129</v>
      </c>
      <c r="C604" t="s">
        <v>17</v>
      </c>
      <c r="D604" t="s">
        <v>898</v>
      </c>
      <c r="E604" t="s">
        <v>2203</v>
      </c>
      <c r="F604" t="s">
        <v>2787</v>
      </c>
      <c r="G604" t="s">
        <v>2935</v>
      </c>
      <c r="H604">
        <v>0</v>
      </c>
      <c r="I604">
        <v>0</v>
      </c>
      <c r="J604">
        <v>0</v>
      </c>
      <c r="K604">
        <v>0</v>
      </c>
      <c r="L604">
        <v>0</v>
      </c>
    </row>
    <row r="605" spans="1:14" x14ac:dyDescent="0.35">
      <c r="A605" t="s">
        <v>2938</v>
      </c>
      <c r="B605" t="s">
        <v>3129</v>
      </c>
      <c r="C605" t="s">
        <v>17</v>
      </c>
      <c r="D605" t="s">
        <v>898</v>
      </c>
      <c r="E605" t="s">
        <v>2203</v>
      </c>
      <c r="F605" t="s">
        <v>2788</v>
      </c>
      <c r="G605" t="s">
        <v>2936</v>
      </c>
      <c r="H605">
        <v>10284.978800000001</v>
      </c>
      <c r="I605">
        <v>217.679537963961</v>
      </c>
      <c r="J605">
        <v>5358.9377524513602</v>
      </c>
      <c r="K605">
        <v>5576.61729041532</v>
      </c>
      <c r="L605">
        <v>4708.3615095846799</v>
      </c>
    </row>
    <row r="606" spans="1:14" x14ac:dyDescent="0.35">
      <c r="A606" t="s">
        <v>2938</v>
      </c>
      <c r="B606" t="s">
        <v>3129</v>
      </c>
      <c r="C606" t="s">
        <v>2938</v>
      </c>
      <c r="D606" t="s">
        <v>2976</v>
      </c>
      <c r="E606" t="s">
        <v>3142</v>
      </c>
      <c r="F606" t="s">
        <v>2170</v>
      </c>
      <c r="G606" t="s">
        <v>2171</v>
      </c>
      <c r="H606">
        <v>0</v>
      </c>
      <c r="I606">
        <v>0</v>
      </c>
      <c r="J606">
        <v>0</v>
      </c>
      <c r="K606">
        <v>0</v>
      </c>
      <c r="L606">
        <v>0</v>
      </c>
    </row>
    <row r="607" spans="1:14" x14ac:dyDescent="0.35">
      <c r="A607" t="s">
        <v>2938</v>
      </c>
      <c r="B607" t="s">
        <v>3129</v>
      </c>
      <c r="C607" t="s">
        <v>2938</v>
      </c>
      <c r="D607" t="s">
        <v>2976</v>
      </c>
      <c r="E607" t="s">
        <v>3142</v>
      </c>
      <c r="F607" t="s">
        <v>2172</v>
      </c>
      <c r="G607" t="s">
        <v>2173</v>
      </c>
      <c r="H607">
        <v>461628.6876</v>
      </c>
      <c r="I607">
        <v>3765.9393227303899</v>
      </c>
      <c r="J607">
        <v>160522.917297009</v>
      </c>
      <c r="K607">
        <v>164288.85661973999</v>
      </c>
      <c r="L607">
        <v>297339.83098025998</v>
      </c>
    </row>
    <row r="608" spans="1:14" x14ac:dyDescent="0.35">
      <c r="A608" t="s">
        <v>2938</v>
      </c>
      <c r="B608" t="s">
        <v>3129</v>
      </c>
      <c r="C608" t="s">
        <v>2938</v>
      </c>
      <c r="D608" t="s">
        <v>2976</v>
      </c>
      <c r="E608" t="s">
        <v>3142</v>
      </c>
      <c r="F608" t="s">
        <v>19</v>
      </c>
      <c r="G608" t="s">
        <v>2174</v>
      </c>
      <c r="H608">
        <v>108423.9354</v>
      </c>
      <c r="I608">
        <v>884.51600334829902</v>
      </c>
      <c r="J608">
        <v>0</v>
      </c>
      <c r="K608">
        <v>884.51600334829902</v>
      </c>
      <c r="L608">
        <v>107539.419396652</v>
      </c>
      <c r="N608" t="s">
        <v>2198</v>
      </c>
    </row>
    <row r="609" spans="1:14" x14ac:dyDescent="0.35">
      <c r="A609" t="s">
        <v>2938</v>
      </c>
      <c r="B609" t="s">
        <v>3129</v>
      </c>
      <c r="C609" t="s">
        <v>2938</v>
      </c>
      <c r="D609" t="s">
        <v>2976</v>
      </c>
      <c r="E609" t="s">
        <v>3142</v>
      </c>
      <c r="F609" t="s">
        <v>2940</v>
      </c>
      <c r="G609" t="s">
        <v>2941</v>
      </c>
      <c r="H609">
        <v>0</v>
      </c>
      <c r="I609">
        <v>0</v>
      </c>
      <c r="J609">
        <v>0</v>
      </c>
      <c r="K609">
        <v>0</v>
      </c>
      <c r="L609">
        <v>0</v>
      </c>
    </row>
    <row r="610" spans="1:14" x14ac:dyDescent="0.35">
      <c r="A610" t="s">
        <v>2938</v>
      </c>
      <c r="B610" t="s">
        <v>3129</v>
      </c>
      <c r="C610" t="s">
        <v>2938</v>
      </c>
      <c r="D610" t="s">
        <v>2977</v>
      </c>
      <c r="E610" t="s">
        <v>3143</v>
      </c>
      <c r="F610" t="s">
        <v>2172</v>
      </c>
      <c r="G610" t="s">
        <v>2173</v>
      </c>
      <c r="H610">
        <v>128727.9803</v>
      </c>
      <c r="I610">
        <v>720.00007315503399</v>
      </c>
      <c r="J610">
        <v>7792.3975028840196</v>
      </c>
      <c r="K610">
        <v>8512.3975760390495</v>
      </c>
      <c r="L610">
        <v>120215.58272396099</v>
      </c>
    </row>
    <row r="611" spans="1:14" x14ac:dyDescent="0.35">
      <c r="A611" t="s">
        <v>2938</v>
      </c>
      <c r="B611" t="s">
        <v>3129</v>
      </c>
      <c r="C611" t="s">
        <v>2938</v>
      </c>
      <c r="D611" t="s">
        <v>2977</v>
      </c>
      <c r="E611" t="s">
        <v>3143</v>
      </c>
      <c r="F611" t="s">
        <v>2940</v>
      </c>
      <c r="G611" t="s">
        <v>2941</v>
      </c>
      <c r="H611">
        <v>0</v>
      </c>
      <c r="I611">
        <v>0</v>
      </c>
      <c r="J611">
        <v>0</v>
      </c>
      <c r="K611">
        <v>0</v>
      </c>
      <c r="L611">
        <v>0</v>
      </c>
    </row>
    <row r="612" spans="1:14" x14ac:dyDescent="0.35">
      <c r="A612" t="s">
        <v>2938</v>
      </c>
      <c r="B612" t="s">
        <v>3129</v>
      </c>
      <c r="C612" t="s">
        <v>2938</v>
      </c>
      <c r="D612" t="s">
        <v>3144</v>
      </c>
      <c r="E612" t="s">
        <v>3145</v>
      </c>
      <c r="F612" t="s">
        <v>2172</v>
      </c>
      <c r="G612" t="s">
        <v>2173</v>
      </c>
      <c r="H612">
        <v>3866.6268</v>
      </c>
      <c r="I612">
        <v>81.836389445043395</v>
      </c>
      <c r="J612">
        <v>1130.6279398326401</v>
      </c>
      <c r="K612">
        <v>1212.46432927768</v>
      </c>
      <c r="L612">
        <v>2654.16247072232</v>
      </c>
    </row>
    <row r="613" spans="1:14" x14ac:dyDescent="0.35">
      <c r="A613" t="s">
        <v>2938</v>
      </c>
      <c r="B613" t="s">
        <v>3129</v>
      </c>
      <c r="C613" t="s">
        <v>2944</v>
      </c>
      <c r="D613" t="s">
        <v>3146</v>
      </c>
      <c r="E613" t="s">
        <v>3147</v>
      </c>
      <c r="F613" t="s">
        <v>2172</v>
      </c>
      <c r="G613" t="s">
        <v>2173</v>
      </c>
      <c r="H613">
        <v>5461.2806</v>
      </c>
      <c r="I613">
        <v>45.837574600507203</v>
      </c>
      <c r="J613">
        <v>553.68479608281598</v>
      </c>
      <c r="K613">
        <v>599.52237068332295</v>
      </c>
      <c r="L613">
        <v>4861.7582293166797</v>
      </c>
    </row>
    <row r="614" spans="1:14" x14ac:dyDescent="0.35">
      <c r="A614" t="s">
        <v>2944</v>
      </c>
      <c r="B614" t="s">
        <v>3148</v>
      </c>
      <c r="C614" t="s">
        <v>2857</v>
      </c>
      <c r="D614" t="s">
        <v>2859</v>
      </c>
      <c r="E614" t="s">
        <v>3149</v>
      </c>
      <c r="F614" t="s">
        <v>2170</v>
      </c>
      <c r="G614" t="s">
        <v>2171</v>
      </c>
      <c r="H614">
        <v>0</v>
      </c>
      <c r="I614">
        <v>0</v>
      </c>
      <c r="J614">
        <v>0</v>
      </c>
      <c r="K614">
        <v>0</v>
      </c>
      <c r="L614">
        <v>0</v>
      </c>
    </row>
    <row r="615" spans="1:14" x14ac:dyDescent="0.35">
      <c r="A615" t="s">
        <v>2944</v>
      </c>
      <c r="B615" t="s">
        <v>3148</v>
      </c>
      <c r="C615" t="s">
        <v>2857</v>
      </c>
      <c r="D615" t="s">
        <v>2859</v>
      </c>
      <c r="E615" t="s">
        <v>3149</v>
      </c>
      <c r="F615" t="s">
        <v>2172</v>
      </c>
      <c r="G615" t="s">
        <v>2173</v>
      </c>
      <c r="H615">
        <v>9666372.1776999999</v>
      </c>
      <c r="I615">
        <v>9862.2110073307595</v>
      </c>
      <c r="J615">
        <v>242098.57039371299</v>
      </c>
      <c r="K615">
        <v>251960.78140104399</v>
      </c>
      <c r="L615">
        <v>9414411.3962989599</v>
      </c>
    </row>
    <row r="616" spans="1:14" x14ac:dyDescent="0.35">
      <c r="A616" t="s">
        <v>2944</v>
      </c>
      <c r="B616" t="s">
        <v>3148</v>
      </c>
      <c r="C616" t="s">
        <v>2857</v>
      </c>
      <c r="D616" t="s">
        <v>2859</v>
      </c>
      <c r="E616" t="s">
        <v>3149</v>
      </c>
      <c r="F616" t="s">
        <v>2861</v>
      </c>
      <c r="G616" t="s">
        <v>2862</v>
      </c>
      <c r="H616">
        <v>447670.75280000002</v>
      </c>
      <c r="I616">
        <v>456.74047546814802</v>
      </c>
      <c r="J616">
        <v>11212.112179468701</v>
      </c>
      <c r="K616">
        <v>11668.8526549369</v>
      </c>
      <c r="L616">
        <v>436001.900145063</v>
      </c>
    </row>
    <row r="617" spans="1:14" x14ac:dyDescent="0.35">
      <c r="A617" t="s">
        <v>2944</v>
      </c>
      <c r="B617" t="s">
        <v>3148</v>
      </c>
      <c r="C617" t="s">
        <v>2857</v>
      </c>
      <c r="D617" t="s">
        <v>2859</v>
      </c>
      <c r="E617" t="s">
        <v>3149</v>
      </c>
      <c r="F617" t="s">
        <v>19</v>
      </c>
      <c r="G617" t="s">
        <v>2174</v>
      </c>
      <c r="H617">
        <v>887051.30610000005</v>
      </c>
      <c r="I617">
        <v>905.02279398318296</v>
      </c>
      <c r="J617">
        <v>0</v>
      </c>
      <c r="K617">
        <v>905.02279398318296</v>
      </c>
      <c r="L617">
        <v>886146.28330601705</v>
      </c>
      <c r="N617" t="s">
        <v>2198</v>
      </c>
    </row>
    <row r="618" spans="1:14" x14ac:dyDescent="0.35">
      <c r="A618" t="s">
        <v>2944</v>
      </c>
      <c r="B618" t="s">
        <v>3148</v>
      </c>
      <c r="C618" t="s">
        <v>2857</v>
      </c>
      <c r="D618" t="s">
        <v>2859</v>
      </c>
      <c r="E618" t="s">
        <v>3149</v>
      </c>
      <c r="F618" t="s">
        <v>2865</v>
      </c>
      <c r="G618" t="s">
        <v>2866</v>
      </c>
      <c r="H618">
        <v>0</v>
      </c>
      <c r="I618">
        <v>0</v>
      </c>
      <c r="J618">
        <v>0</v>
      </c>
      <c r="K618">
        <v>0</v>
      </c>
      <c r="L618">
        <v>0</v>
      </c>
    </row>
    <row r="619" spans="1:14" x14ac:dyDescent="0.35">
      <c r="A619" t="s">
        <v>2944</v>
      </c>
      <c r="B619" t="s">
        <v>3148</v>
      </c>
      <c r="C619" t="s">
        <v>2857</v>
      </c>
      <c r="D619" t="s">
        <v>2859</v>
      </c>
      <c r="E619" t="s">
        <v>3149</v>
      </c>
      <c r="F619" t="s">
        <v>2867</v>
      </c>
      <c r="G619" t="s">
        <v>2868</v>
      </c>
      <c r="H619">
        <v>0</v>
      </c>
      <c r="I619">
        <v>0</v>
      </c>
      <c r="J619">
        <v>0</v>
      </c>
      <c r="K619">
        <v>0</v>
      </c>
      <c r="L619">
        <v>0</v>
      </c>
    </row>
    <row r="620" spans="1:14" x14ac:dyDescent="0.35">
      <c r="A620" t="s">
        <v>2944</v>
      </c>
      <c r="B620" t="s">
        <v>3148</v>
      </c>
      <c r="C620" t="s">
        <v>2857</v>
      </c>
      <c r="D620" t="s">
        <v>2859</v>
      </c>
      <c r="E620" t="s">
        <v>3149</v>
      </c>
      <c r="F620" t="s">
        <v>2869</v>
      </c>
      <c r="G620" t="s">
        <v>2870</v>
      </c>
      <c r="H620">
        <v>1384463.2535000001</v>
      </c>
      <c r="I620">
        <v>1412.51221117001</v>
      </c>
      <c r="J620">
        <v>34674.495073542101</v>
      </c>
      <c r="K620">
        <v>36087.007284712097</v>
      </c>
      <c r="L620">
        <v>1348376.2462152899</v>
      </c>
    </row>
    <row r="621" spans="1:14" x14ac:dyDescent="0.35">
      <c r="A621" t="s">
        <v>2944</v>
      </c>
      <c r="B621" t="s">
        <v>3148</v>
      </c>
      <c r="C621" t="s">
        <v>2857</v>
      </c>
      <c r="D621" t="s">
        <v>2859</v>
      </c>
      <c r="E621" t="s">
        <v>3149</v>
      </c>
      <c r="F621" t="s">
        <v>2871</v>
      </c>
      <c r="G621" t="s">
        <v>2872</v>
      </c>
      <c r="H621">
        <v>911921.90370000002</v>
      </c>
      <c r="I621">
        <v>930.39726484252401</v>
      </c>
      <c r="J621">
        <v>22839.487772991801</v>
      </c>
      <c r="K621">
        <v>23769.885037834301</v>
      </c>
      <c r="L621">
        <v>888152.01866216597</v>
      </c>
    </row>
    <row r="622" spans="1:14" x14ac:dyDescent="0.35">
      <c r="A622" t="s">
        <v>2944</v>
      </c>
      <c r="B622" t="s">
        <v>3148</v>
      </c>
      <c r="C622" t="s">
        <v>2857</v>
      </c>
      <c r="D622" t="s">
        <v>2859</v>
      </c>
      <c r="E622" t="s">
        <v>3149</v>
      </c>
      <c r="F622" t="s">
        <v>2877</v>
      </c>
      <c r="G622" t="s">
        <v>2878</v>
      </c>
      <c r="H622">
        <v>2702604.9138000002</v>
      </c>
      <c r="I622">
        <v>2757.35916671512</v>
      </c>
      <c r="J622">
        <v>67687.936490866603</v>
      </c>
      <c r="K622">
        <v>70445.295657581693</v>
      </c>
      <c r="L622">
        <v>2632159.61814242</v>
      </c>
    </row>
    <row r="623" spans="1:14" x14ac:dyDescent="0.35">
      <c r="A623" t="s">
        <v>2944</v>
      </c>
      <c r="B623" t="s">
        <v>3148</v>
      </c>
      <c r="C623" t="s">
        <v>2879</v>
      </c>
      <c r="D623" t="s">
        <v>2880</v>
      </c>
      <c r="E623" t="s">
        <v>3098</v>
      </c>
      <c r="F623" t="s">
        <v>2170</v>
      </c>
      <c r="G623" t="s">
        <v>2171</v>
      </c>
      <c r="H623">
        <v>0</v>
      </c>
      <c r="I623">
        <v>0</v>
      </c>
      <c r="J623">
        <v>0</v>
      </c>
      <c r="K623">
        <v>0</v>
      </c>
      <c r="L623">
        <v>0</v>
      </c>
    </row>
    <row r="624" spans="1:14" x14ac:dyDescent="0.35">
      <c r="A624" t="s">
        <v>2944</v>
      </c>
      <c r="B624" t="s">
        <v>3148</v>
      </c>
      <c r="C624" t="s">
        <v>2879</v>
      </c>
      <c r="D624" t="s">
        <v>2880</v>
      </c>
      <c r="E624" t="s">
        <v>3098</v>
      </c>
      <c r="F624" t="s">
        <v>2172</v>
      </c>
      <c r="G624" t="s">
        <v>2173</v>
      </c>
      <c r="H624">
        <v>259224.45110000001</v>
      </c>
      <c r="I624">
        <v>892.58258013259297</v>
      </c>
      <c r="J624">
        <v>5.2870112619116396</v>
      </c>
      <c r="K624">
        <v>897.86959139450403</v>
      </c>
      <c r="L624">
        <v>258326.581508606</v>
      </c>
    </row>
    <row r="625" spans="1:12" x14ac:dyDescent="0.35">
      <c r="A625" t="s">
        <v>2944</v>
      </c>
      <c r="B625" t="s">
        <v>3148</v>
      </c>
      <c r="C625" t="s">
        <v>2879</v>
      </c>
      <c r="D625" t="s">
        <v>2880</v>
      </c>
      <c r="E625" t="s">
        <v>3098</v>
      </c>
      <c r="F625" t="s">
        <v>2882</v>
      </c>
      <c r="G625" t="s">
        <v>2883</v>
      </c>
      <c r="H625">
        <v>99825.565100000007</v>
      </c>
      <c r="I625">
        <v>343.72745321876198</v>
      </c>
      <c r="J625">
        <v>2.0359919145249799</v>
      </c>
      <c r="K625">
        <v>345.76344513328701</v>
      </c>
      <c r="L625">
        <v>99479.801654866693</v>
      </c>
    </row>
    <row r="626" spans="1:12" x14ac:dyDescent="0.35">
      <c r="A626" t="s">
        <v>2944</v>
      </c>
      <c r="B626" t="s">
        <v>3148</v>
      </c>
      <c r="C626" t="s">
        <v>2879</v>
      </c>
      <c r="D626" t="s">
        <v>2880</v>
      </c>
      <c r="E626" t="s">
        <v>3098</v>
      </c>
      <c r="F626" t="s">
        <v>2884</v>
      </c>
      <c r="G626" t="s">
        <v>2885</v>
      </c>
      <c r="H626">
        <v>435282.92349999998</v>
      </c>
      <c r="I626">
        <v>811.65103476707395</v>
      </c>
      <c r="J626">
        <v>0</v>
      </c>
      <c r="K626">
        <v>811.65103476707395</v>
      </c>
      <c r="L626">
        <v>434471.27246523299</v>
      </c>
    </row>
    <row r="627" spans="1:12" x14ac:dyDescent="0.35">
      <c r="A627" t="s">
        <v>2944</v>
      </c>
      <c r="B627" t="s">
        <v>3148</v>
      </c>
      <c r="C627" t="s">
        <v>2879</v>
      </c>
      <c r="D627" t="s">
        <v>2886</v>
      </c>
      <c r="E627" t="s">
        <v>3150</v>
      </c>
      <c r="F627" t="s">
        <v>2172</v>
      </c>
      <c r="G627" t="s">
        <v>2173</v>
      </c>
      <c r="H627">
        <v>7095.7556999999997</v>
      </c>
      <c r="I627">
        <v>6.7034694950911602</v>
      </c>
      <c r="J627">
        <v>0</v>
      </c>
      <c r="K627">
        <v>6.7034694950911602</v>
      </c>
      <c r="L627">
        <v>7089.0522305049099</v>
      </c>
    </row>
    <row r="628" spans="1:12" x14ac:dyDescent="0.35">
      <c r="A628" t="s">
        <v>2944</v>
      </c>
      <c r="B628" t="s">
        <v>3148</v>
      </c>
      <c r="C628" t="s">
        <v>2879</v>
      </c>
      <c r="D628" t="s">
        <v>2886</v>
      </c>
      <c r="E628" t="s">
        <v>3150</v>
      </c>
      <c r="F628" t="s">
        <v>2882</v>
      </c>
      <c r="G628" t="s">
        <v>2883</v>
      </c>
      <c r="H628">
        <v>0</v>
      </c>
      <c r="I628">
        <v>0</v>
      </c>
      <c r="J628">
        <v>0</v>
      </c>
      <c r="K628">
        <v>0</v>
      </c>
      <c r="L628">
        <v>0</v>
      </c>
    </row>
    <row r="629" spans="1:12" x14ac:dyDescent="0.35">
      <c r="A629" t="s">
        <v>2944</v>
      </c>
      <c r="B629" t="s">
        <v>3148</v>
      </c>
      <c r="C629" t="s">
        <v>2879</v>
      </c>
      <c r="D629" t="s">
        <v>2886</v>
      </c>
      <c r="E629" t="s">
        <v>3150</v>
      </c>
      <c r="F629" t="s">
        <v>3151</v>
      </c>
      <c r="G629" t="s">
        <v>3152</v>
      </c>
      <c r="H629">
        <v>0</v>
      </c>
      <c r="I629">
        <v>0</v>
      </c>
      <c r="J629">
        <v>0</v>
      </c>
      <c r="K629">
        <v>0</v>
      </c>
      <c r="L629">
        <v>0</v>
      </c>
    </row>
    <row r="630" spans="1:12" x14ac:dyDescent="0.35">
      <c r="A630" t="s">
        <v>2944</v>
      </c>
      <c r="B630" t="s">
        <v>3148</v>
      </c>
      <c r="C630" t="s">
        <v>2879</v>
      </c>
      <c r="D630" t="s">
        <v>2892</v>
      </c>
      <c r="E630" t="s">
        <v>3066</v>
      </c>
      <c r="F630" t="s">
        <v>2172</v>
      </c>
      <c r="G630" t="s">
        <v>2173</v>
      </c>
      <c r="H630">
        <v>14227.3074</v>
      </c>
      <c r="I630">
        <v>34.376906768615903</v>
      </c>
      <c r="J630">
        <v>0</v>
      </c>
      <c r="K630">
        <v>34.376906768615903</v>
      </c>
      <c r="L630">
        <v>14192.930493231401</v>
      </c>
    </row>
    <row r="631" spans="1:12" x14ac:dyDescent="0.35">
      <c r="A631" t="s">
        <v>2944</v>
      </c>
      <c r="B631" t="s">
        <v>3148</v>
      </c>
      <c r="C631" t="s">
        <v>2879</v>
      </c>
      <c r="D631" t="s">
        <v>2892</v>
      </c>
      <c r="E631" t="s">
        <v>3066</v>
      </c>
      <c r="F631" t="s">
        <v>2882</v>
      </c>
      <c r="G631" t="s">
        <v>2883</v>
      </c>
      <c r="H631">
        <v>0</v>
      </c>
      <c r="I631">
        <v>0</v>
      </c>
      <c r="J631">
        <v>0</v>
      </c>
      <c r="K631">
        <v>0</v>
      </c>
      <c r="L631">
        <v>0</v>
      </c>
    </row>
    <row r="632" spans="1:12" x14ac:dyDescent="0.35">
      <c r="A632" t="s">
        <v>2944</v>
      </c>
      <c r="B632" t="s">
        <v>3148</v>
      </c>
      <c r="C632" t="s">
        <v>2879</v>
      </c>
      <c r="D632" t="s">
        <v>2892</v>
      </c>
      <c r="E632" t="s">
        <v>3066</v>
      </c>
      <c r="F632" t="s">
        <v>3151</v>
      </c>
      <c r="G632" t="s">
        <v>3152</v>
      </c>
      <c r="H632">
        <v>2089.3249000000001</v>
      </c>
      <c r="I632">
        <v>5.0483569380484798</v>
      </c>
      <c r="J632">
        <v>0</v>
      </c>
      <c r="K632">
        <v>5.0483569380484798</v>
      </c>
      <c r="L632">
        <v>2084.2765430619502</v>
      </c>
    </row>
    <row r="633" spans="1:12" x14ac:dyDescent="0.35">
      <c r="A633" t="s">
        <v>2944</v>
      </c>
      <c r="B633" t="s">
        <v>3148</v>
      </c>
      <c r="C633" t="s">
        <v>2879</v>
      </c>
      <c r="D633" t="s">
        <v>2892</v>
      </c>
      <c r="E633" t="s">
        <v>3066</v>
      </c>
      <c r="F633" t="s">
        <v>2884</v>
      </c>
      <c r="G633" t="s">
        <v>2885</v>
      </c>
      <c r="H633">
        <v>0</v>
      </c>
      <c r="I633">
        <v>0</v>
      </c>
      <c r="J633">
        <v>0</v>
      </c>
      <c r="K633">
        <v>0</v>
      </c>
      <c r="L633">
        <v>0</v>
      </c>
    </row>
    <row r="634" spans="1:12" x14ac:dyDescent="0.35">
      <c r="A634" t="s">
        <v>2944</v>
      </c>
      <c r="B634" t="s">
        <v>3148</v>
      </c>
      <c r="C634" t="s">
        <v>2879</v>
      </c>
      <c r="D634" t="s">
        <v>2894</v>
      </c>
      <c r="E634" t="s">
        <v>2967</v>
      </c>
      <c r="F634" t="s">
        <v>2170</v>
      </c>
      <c r="G634" t="s">
        <v>2171</v>
      </c>
      <c r="H634">
        <v>0</v>
      </c>
      <c r="I634">
        <v>0</v>
      </c>
      <c r="J634">
        <v>0</v>
      </c>
      <c r="K634">
        <v>0</v>
      </c>
      <c r="L634">
        <v>0</v>
      </c>
    </row>
    <row r="635" spans="1:12" x14ac:dyDescent="0.35">
      <c r="A635" t="s">
        <v>2944</v>
      </c>
      <c r="B635" t="s">
        <v>3148</v>
      </c>
      <c r="C635" t="s">
        <v>2879</v>
      </c>
      <c r="D635" t="s">
        <v>2894</v>
      </c>
      <c r="E635" t="s">
        <v>2967</v>
      </c>
      <c r="F635" t="s">
        <v>2172</v>
      </c>
      <c r="G635" t="s">
        <v>2173</v>
      </c>
      <c r="H635">
        <v>20974.811399999999</v>
      </c>
      <c r="I635">
        <v>34.487119834142497</v>
      </c>
      <c r="J635">
        <v>17.683098791755501</v>
      </c>
      <c r="K635">
        <v>52.170218625898002</v>
      </c>
      <c r="L635">
        <v>20922.6411813741</v>
      </c>
    </row>
    <row r="636" spans="1:12" x14ac:dyDescent="0.35">
      <c r="A636" t="s">
        <v>2944</v>
      </c>
      <c r="B636" t="s">
        <v>3148</v>
      </c>
      <c r="C636" t="s">
        <v>2879</v>
      </c>
      <c r="D636" t="s">
        <v>2894</v>
      </c>
      <c r="E636" t="s">
        <v>2967</v>
      </c>
      <c r="F636" t="s">
        <v>2882</v>
      </c>
      <c r="G636" t="s">
        <v>2883</v>
      </c>
      <c r="H636">
        <v>5961.2622000000001</v>
      </c>
      <c r="I636">
        <v>9.8016024791773493</v>
      </c>
      <c r="J636">
        <v>5.0257228144989403</v>
      </c>
      <c r="K636">
        <v>14.827325293676299</v>
      </c>
      <c r="L636">
        <v>5946.4348747063204</v>
      </c>
    </row>
    <row r="637" spans="1:12" x14ac:dyDescent="0.35">
      <c r="A637" t="s">
        <v>2944</v>
      </c>
      <c r="B637" t="s">
        <v>3148</v>
      </c>
      <c r="C637" t="s">
        <v>2879</v>
      </c>
      <c r="D637" t="s">
        <v>2894</v>
      </c>
      <c r="E637" t="s">
        <v>2967</v>
      </c>
      <c r="F637" t="s">
        <v>2884</v>
      </c>
      <c r="G637" t="s">
        <v>2885</v>
      </c>
      <c r="H637">
        <v>33683.498399999997</v>
      </c>
      <c r="I637">
        <v>29.988170606372002</v>
      </c>
      <c r="J637">
        <v>0</v>
      </c>
      <c r="K637">
        <v>29.988170606372002</v>
      </c>
      <c r="L637">
        <v>33653.5102293936</v>
      </c>
    </row>
    <row r="638" spans="1:12" x14ac:dyDescent="0.35">
      <c r="A638" t="s">
        <v>2944</v>
      </c>
      <c r="B638" t="s">
        <v>3148</v>
      </c>
      <c r="C638" t="s">
        <v>2879</v>
      </c>
      <c r="D638" t="s">
        <v>2898</v>
      </c>
      <c r="E638" t="s">
        <v>2893</v>
      </c>
      <c r="F638" t="s">
        <v>2170</v>
      </c>
      <c r="G638" t="s">
        <v>2171</v>
      </c>
      <c r="H638">
        <v>0</v>
      </c>
      <c r="I638">
        <v>0</v>
      </c>
      <c r="J638">
        <v>0</v>
      </c>
      <c r="K638">
        <v>0</v>
      </c>
      <c r="L638">
        <v>0</v>
      </c>
    </row>
    <row r="639" spans="1:12" x14ac:dyDescent="0.35">
      <c r="A639" t="s">
        <v>2944</v>
      </c>
      <c r="B639" t="s">
        <v>3148</v>
      </c>
      <c r="C639" t="s">
        <v>2879</v>
      </c>
      <c r="D639" t="s">
        <v>2898</v>
      </c>
      <c r="E639" t="s">
        <v>2893</v>
      </c>
      <c r="F639" t="s">
        <v>2172</v>
      </c>
      <c r="G639" t="s">
        <v>2173</v>
      </c>
      <c r="H639">
        <v>10895.948200000001</v>
      </c>
      <c r="I639">
        <v>14.904965920155799</v>
      </c>
      <c r="J639">
        <v>0</v>
      </c>
      <c r="K639">
        <v>14.904965920155799</v>
      </c>
      <c r="L639">
        <v>10881.0432340798</v>
      </c>
    </row>
    <row r="640" spans="1:12" x14ac:dyDescent="0.35">
      <c r="A640" t="s">
        <v>2944</v>
      </c>
      <c r="B640" t="s">
        <v>3148</v>
      </c>
      <c r="C640" t="s">
        <v>2879</v>
      </c>
      <c r="D640" t="s">
        <v>2898</v>
      </c>
      <c r="E640" t="s">
        <v>2893</v>
      </c>
      <c r="F640" t="s">
        <v>2882</v>
      </c>
      <c r="G640" t="s">
        <v>2883</v>
      </c>
      <c r="H640">
        <v>0</v>
      </c>
      <c r="I640">
        <v>0</v>
      </c>
      <c r="J640">
        <v>0</v>
      </c>
      <c r="K640">
        <v>0</v>
      </c>
      <c r="L640">
        <v>0</v>
      </c>
    </row>
    <row r="641" spans="1:12" x14ac:dyDescent="0.35">
      <c r="A641" t="s">
        <v>2944</v>
      </c>
      <c r="B641" t="s">
        <v>3148</v>
      </c>
      <c r="C641" t="s">
        <v>2879</v>
      </c>
      <c r="D641" t="s">
        <v>2898</v>
      </c>
      <c r="E641" t="s">
        <v>2893</v>
      </c>
      <c r="F641" t="s">
        <v>2884</v>
      </c>
      <c r="G641" t="s">
        <v>2885</v>
      </c>
      <c r="H641">
        <v>18523.1119</v>
      </c>
      <c r="I641">
        <v>25.3384420642649</v>
      </c>
      <c r="J641">
        <v>0</v>
      </c>
      <c r="K641">
        <v>25.3384420642649</v>
      </c>
      <c r="L641">
        <v>18497.773457935698</v>
      </c>
    </row>
    <row r="642" spans="1:12" x14ac:dyDescent="0.35">
      <c r="A642" t="s">
        <v>2944</v>
      </c>
      <c r="B642" t="s">
        <v>3148</v>
      </c>
      <c r="C642" t="s">
        <v>2879</v>
      </c>
      <c r="D642" t="s">
        <v>2902</v>
      </c>
      <c r="E642" t="s">
        <v>2971</v>
      </c>
      <c r="F642" t="s">
        <v>2170</v>
      </c>
      <c r="G642" t="s">
        <v>2171</v>
      </c>
      <c r="H642">
        <v>0</v>
      </c>
      <c r="I642">
        <v>0</v>
      </c>
      <c r="J642">
        <v>0</v>
      </c>
      <c r="K642">
        <v>0</v>
      </c>
      <c r="L642">
        <v>0</v>
      </c>
    </row>
    <row r="643" spans="1:12" x14ac:dyDescent="0.35">
      <c r="A643" t="s">
        <v>2944</v>
      </c>
      <c r="B643" t="s">
        <v>3148</v>
      </c>
      <c r="C643" t="s">
        <v>2879</v>
      </c>
      <c r="D643" t="s">
        <v>2902</v>
      </c>
      <c r="E643" t="s">
        <v>2971</v>
      </c>
      <c r="F643" t="s">
        <v>2172</v>
      </c>
      <c r="G643" t="s">
        <v>2173</v>
      </c>
      <c r="H643">
        <v>6830.6923999999999</v>
      </c>
      <c r="I643">
        <v>10.727120867701499</v>
      </c>
      <c r="J643">
        <v>0</v>
      </c>
      <c r="K643">
        <v>10.727120867701499</v>
      </c>
      <c r="L643">
        <v>6819.9652791322997</v>
      </c>
    </row>
    <row r="644" spans="1:12" x14ac:dyDescent="0.35">
      <c r="A644" t="s">
        <v>2944</v>
      </c>
      <c r="B644" t="s">
        <v>3148</v>
      </c>
      <c r="C644" t="s">
        <v>2879</v>
      </c>
      <c r="D644" t="s">
        <v>2902</v>
      </c>
      <c r="E644" t="s">
        <v>2971</v>
      </c>
      <c r="F644" t="s">
        <v>2882</v>
      </c>
      <c r="G644" t="s">
        <v>2883</v>
      </c>
      <c r="H644">
        <v>539.26520000000005</v>
      </c>
      <c r="I644">
        <v>0.84687796323959197</v>
      </c>
      <c r="J644">
        <v>0</v>
      </c>
      <c r="K644">
        <v>0.84687796323959197</v>
      </c>
      <c r="L644">
        <v>538.41832203676097</v>
      </c>
    </row>
    <row r="645" spans="1:12" x14ac:dyDescent="0.35">
      <c r="A645" t="s">
        <v>2944</v>
      </c>
      <c r="B645" t="s">
        <v>3148</v>
      </c>
      <c r="C645" t="s">
        <v>2879</v>
      </c>
      <c r="D645" t="s">
        <v>2902</v>
      </c>
      <c r="E645" t="s">
        <v>2971</v>
      </c>
      <c r="F645" t="s">
        <v>2884</v>
      </c>
      <c r="G645" t="s">
        <v>2885</v>
      </c>
      <c r="H645">
        <v>15458.9355</v>
      </c>
      <c r="I645">
        <v>24.277168279535001</v>
      </c>
      <c r="J645">
        <v>0</v>
      </c>
      <c r="K645">
        <v>24.277168279535001</v>
      </c>
      <c r="L645">
        <v>15434.6583317205</v>
      </c>
    </row>
    <row r="646" spans="1:12" x14ac:dyDescent="0.35">
      <c r="A646" t="s">
        <v>2944</v>
      </c>
      <c r="B646" t="s">
        <v>3148</v>
      </c>
      <c r="C646" t="s">
        <v>2879</v>
      </c>
      <c r="D646" t="s">
        <v>2906</v>
      </c>
      <c r="E646" t="s">
        <v>3153</v>
      </c>
      <c r="F646" t="s">
        <v>2172</v>
      </c>
      <c r="G646" t="s">
        <v>2173</v>
      </c>
      <c r="H646">
        <v>35171.920100000003</v>
      </c>
      <c r="I646">
        <v>101.477959333968</v>
      </c>
      <c r="J646">
        <v>0</v>
      </c>
      <c r="K646">
        <v>101.477959333968</v>
      </c>
      <c r="L646">
        <v>35070.442140665997</v>
      </c>
    </row>
    <row r="647" spans="1:12" x14ac:dyDescent="0.35">
      <c r="A647" t="s">
        <v>2944</v>
      </c>
      <c r="B647" t="s">
        <v>3148</v>
      </c>
      <c r="C647" t="s">
        <v>2879</v>
      </c>
      <c r="D647" t="s">
        <v>2906</v>
      </c>
      <c r="E647" t="s">
        <v>3153</v>
      </c>
      <c r="F647" t="s">
        <v>2882</v>
      </c>
      <c r="G647" t="s">
        <v>2883</v>
      </c>
      <c r="H647">
        <v>0</v>
      </c>
      <c r="I647">
        <v>0</v>
      </c>
      <c r="J647">
        <v>0</v>
      </c>
      <c r="K647">
        <v>0</v>
      </c>
      <c r="L647">
        <v>0</v>
      </c>
    </row>
    <row r="648" spans="1:12" x14ac:dyDescent="0.35">
      <c r="A648" t="s">
        <v>2944</v>
      </c>
      <c r="B648" t="s">
        <v>3148</v>
      </c>
      <c r="C648" t="s">
        <v>2879</v>
      </c>
      <c r="D648" t="s">
        <v>2906</v>
      </c>
      <c r="E648" t="s">
        <v>3153</v>
      </c>
      <c r="F648" t="s">
        <v>2884</v>
      </c>
      <c r="G648" t="s">
        <v>2885</v>
      </c>
      <c r="H648">
        <v>49187.599600000001</v>
      </c>
      <c r="I648">
        <v>51.795578850007701</v>
      </c>
      <c r="J648">
        <v>0</v>
      </c>
      <c r="K648">
        <v>51.795578850007701</v>
      </c>
      <c r="L648">
        <v>49135.804021149997</v>
      </c>
    </row>
    <row r="649" spans="1:12" x14ac:dyDescent="0.35">
      <c r="A649" t="s">
        <v>2944</v>
      </c>
      <c r="B649" t="s">
        <v>3148</v>
      </c>
      <c r="C649" t="s">
        <v>2879</v>
      </c>
      <c r="D649" t="s">
        <v>2906</v>
      </c>
      <c r="E649" t="s">
        <v>3153</v>
      </c>
      <c r="F649" t="s">
        <v>2896</v>
      </c>
      <c r="G649" t="s">
        <v>2897</v>
      </c>
      <c r="H649">
        <v>12401.1109</v>
      </c>
      <c r="I649">
        <v>13.0586311083706</v>
      </c>
      <c r="J649">
        <v>0</v>
      </c>
      <c r="K649">
        <v>13.0586311083706</v>
      </c>
      <c r="L649">
        <v>12388.052268891601</v>
      </c>
    </row>
    <row r="650" spans="1:12" x14ac:dyDescent="0.35">
      <c r="A650" t="s">
        <v>2944</v>
      </c>
      <c r="B650" t="s">
        <v>3148</v>
      </c>
      <c r="C650" t="s">
        <v>2879</v>
      </c>
      <c r="D650" t="s">
        <v>2910</v>
      </c>
      <c r="E650" t="s">
        <v>2913</v>
      </c>
      <c r="F650" t="s">
        <v>2172</v>
      </c>
      <c r="G650" t="s">
        <v>2173</v>
      </c>
      <c r="H650">
        <v>11666.8244</v>
      </c>
      <c r="I650">
        <v>7.7774361477143303</v>
      </c>
      <c r="J650">
        <v>0</v>
      </c>
      <c r="K650">
        <v>7.7774361477143303</v>
      </c>
      <c r="L650">
        <v>11659.046963852301</v>
      </c>
    </row>
    <row r="651" spans="1:12" x14ac:dyDescent="0.35">
      <c r="A651" t="s">
        <v>2944</v>
      </c>
      <c r="B651" t="s">
        <v>3148</v>
      </c>
      <c r="C651" t="s">
        <v>2879</v>
      </c>
      <c r="D651" t="s">
        <v>2910</v>
      </c>
      <c r="E651" t="s">
        <v>2913</v>
      </c>
      <c r="F651" t="s">
        <v>2882</v>
      </c>
      <c r="G651" t="s">
        <v>2883</v>
      </c>
      <c r="H651">
        <v>0</v>
      </c>
      <c r="I651">
        <v>0</v>
      </c>
      <c r="J651">
        <v>0</v>
      </c>
      <c r="K651">
        <v>0</v>
      </c>
      <c r="L651">
        <v>0</v>
      </c>
    </row>
    <row r="652" spans="1:12" x14ac:dyDescent="0.35">
      <c r="A652" t="s">
        <v>2944</v>
      </c>
      <c r="B652" t="s">
        <v>3148</v>
      </c>
      <c r="C652" t="s">
        <v>2879</v>
      </c>
      <c r="D652" t="s">
        <v>2910</v>
      </c>
      <c r="E652" t="s">
        <v>2913</v>
      </c>
      <c r="F652" t="s">
        <v>2884</v>
      </c>
      <c r="G652" t="s">
        <v>2885</v>
      </c>
      <c r="H652">
        <v>10009.696599999999</v>
      </c>
      <c r="I652">
        <v>6.8885863022612703</v>
      </c>
      <c r="J652">
        <v>0</v>
      </c>
      <c r="K652">
        <v>6.8885863022612703</v>
      </c>
      <c r="L652">
        <v>10002.808013697701</v>
      </c>
    </row>
    <row r="653" spans="1:12" x14ac:dyDescent="0.35">
      <c r="A653" t="s">
        <v>2944</v>
      </c>
      <c r="B653" t="s">
        <v>3148</v>
      </c>
      <c r="C653" t="s">
        <v>2879</v>
      </c>
      <c r="D653" t="s">
        <v>2912</v>
      </c>
      <c r="E653" t="s">
        <v>3154</v>
      </c>
      <c r="F653" t="s">
        <v>2172</v>
      </c>
      <c r="G653" t="s">
        <v>2173</v>
      </c>
      <c r="H653">
        <v>25117.152099999999</v>
      </c>
      <c r="I653">
        <v>17.734588236250399</v>
      </c>
      <c r="J653">
        <v>2580.4300574101599</v>
      </c>
      <c r="K653">
        <v>2598.16464564641</v>
      </c>
      <c r="L653">
        <v>22518.987454353599</v>
      </c>
    </row>
    <row r="654" spans="1:12" x14ac:dyDescent="0.35">
      <c r="A654" t="s">
        <v>2944</v>
      </c>
      <c r="B654" t="s">
        <v>3148</v>
      </c>
      <c r="C654" t="s">
        <v>2879</v>
      </c>
      <c r="D654" t="s">
        <v>2912</v>
      </c>
      <c r="E654" t="s">
        <v>3154</v>
      </c>
      <c r="F654" t="s">
        <v>2882</v>
      </c>
      <c r="G654" t="s">
        <v>2883</v>
      </c>
      <c r="H654">
        <v>0</v>
      </c>
      <c r="I654">
        <v>0</v>
      </c>
      <c r="J654">
        <v>0</v>
      </c>
      <c r="K654">
        <v>0</v>
      </c>
      <c r="L654">
        <v>0</v>
      </c>
    </row>
    <row r="655" spans="1:12" x14ac:dyDescent="0.35">
      <c r="A655" t="s">
        <v>2944</v>
      </c>
      <c r="B655" t="s">
        <v>3148</v>
      </c>
      <c r="C655" t="s">
        <v>2879</v>
      </c>
      <c r="D655" t="s">
        <v>2912</v>
      </c>
      <c r="E655" t="s">
        <v>3154</v>
      </c>
      <c r="F655" t="s">
        <v>2884</v>
      </c>
      <c r="G655" t="s">
        <v>2885</v>
      </c>
      <c r="H655">
        <v>283450.71220000001</v>
      </c>
      <c r="I655">
        <v>211.231769202767</v>
      </c>
      <c r="J655">
        <v>0</v>
      </c>
      <c r="K655">
        <v>211.231769202767</v>
      </c>
      <c r="L655">
        <v>283239.48043079698</v>
      </c>
    </row>
    <row r="656" spans="1:12" x14ac:dyDescent="0.35">
      <c r="A656" t="s">
        <v>2944</v>
      </c>
      <c r="B656" t="s">
        <v>3148</v>
      </c>
      <c r="C656" t="s">
        <v>2879</v>
      </c>
      <c r="D656" t="s">
        <v>2912</v>
      </c>
      <c r="E656" t="s">
        <v>3154</v>
      </c>
      <c r="F656" t="s">
        <v>2890</v>
      </c>
      <c r="G656" t="s">
        <v>2891</v>
      </c>
      <c r="H656">
        <v>0</v>
      </c>
      <c r="I656">
        <v>0</v>
      </c>
      <c r="J656">
        <v>0</v>
      </c>
      <c r="K656">
        <v>0</v>
      </c>
      <c r="L656">
        <v>0</v>
      </c>
    </row>
    <row r="657" spans="1:14" x14ac:dyDescent="0.35">
      <c r="A657" t="s">
        <v>2944</v>
      </c>
      <c r="B657" t="s">
        <v>3148</v>
      </c>
      <c r="C657" t="s">
        <v>2915</v>
      </c>
      <c r="D657" t="s">
        <v>3155</v>
      </c>
      <c r="E657" t="s">
        <v>3156</v>
      </c>
      <c r="F657" t="s">
        <v>2172</v>
      </c>
      <c r="G657" t="s">
        <v>2173</v>
      </c>
      <c r="H657">
        <v>5846327.9175000004</v>
      </c>
      <c r="I657">
        <v>21854.284953350099</v>
      </c>
      <c r="J657">
        <v>172.17463306693699</v>
      </c>
      <c r="K657">
        <v>22026.459586417001</v>
      </c>
      <c r="L657">
        <v>5824301.4579135804</v>
      </c>
    </row>
    <row r="658" spans="1:14" x14ac:dyDescent="0.35">
      <c r="A658" t="s">
        <v>2944</v>
      </c>
      <c r="B658" t="s">
        <v>3148</v>
      </c>
      <c r="C658" t="s">
        <v>2915</v>
      </c>
      <c r="D658" t="s">
        <v>3155</v>
      </c>
      <c r="E658" t="s">
        <v>3156</v>
      </c>
      <c r="F658" t="s">
        <v>19</v>
      </c>
      <c r="G658" t="s">
        <v>2174</v>
      </c>
      <c r="H658">
        <v>143385.1826</v>
      </c>
      <c r="I658">
        <v>535.99125521867495</v>
      </c>
      <c r="J658">
        <v>0</v>
      </c>
      <c r="K658">
        <v>535.99125521867495</v>
      </c>
      <c r="L658">
        <v>142849.19134478099</v>
      </c>
      <c r="N658" t="s">
        <v>2198</v>
      </c>
    </row>
    <row r="659" spans="1:14" x14ac:dyDescent="0.35">
      <c r="A659" t="s">
        <v>2944</v>
      </c>
      <c r="B659" t="s">
        <v>3148</v>
      </c>
      <c r="C659" t="s">
        <v>2915</v>
      </c>
      <c r="D659" t="s">
        <v>3155</v>
      </c>
      <c r="E659" t="s">
        <v>3156</v>
      </c>
      <c r="F659" t="s">
        <v>1621</v>
      </c>
      <c r="G659" t="s">
        <v>2416</v>
      </c>
      <c r="H659">
        <v>4058.0711999999999</v>
      </c>
      <c r="I659">
        <v>15.1695638269436</v>
      </c>
      <c r="J659">
        <v>0</v>
      </c>
      <c r="K659">
        <v>15.1695638269436</v>
      </c>
      <c r="L659">
        <v>4042.9016361730601</v>
      </c>
      <c r="N659" t="s">
        <v>2198</v>
      </c>
    </row>
    <row r="660" spans="1:14" x14ac:dyDescent="0.35">
      <c r="A660" t="s">
        <v>2944</v>
      </c>
      <c r="B660" t="s">
        <v>3148</v>
      </c>
      <c r="C660" t="s">
        <v>2915</v>
      </c>
      <c r="D660" t="s">
        <v>3155</v>
      </c>
      <c r="E660" t="s">
        <v>3156</v>
      </c>
      <c r="F660" t="s">
        <v>3005</v>
      </c>
      <c r="G660" t="s">
        <v>3006</v>
      </c>
      <c r="H660">
        <v>374695.2414</v>
      </c>
      <c r="I660">
        <v>1400.6563933544601</v>
      </c>
      <c r="J660">
        <v>0</v>
      </c>
      <c r="K660">
        <v>1400.6563933544601</v>
      </c>
      <c r="L660">
        <v>373294.585006646</v>
      </c>
      <c r="N660" t="s">
        <v>2198</v>
      </c>
    </row>
    <row r="661" spans="1:14" x14ac:dyDescent="0.35">
      <c r="A661" t="s">
        <v>2944</v>
      </c>
      <c r="B661" t="s">
        <v>3148</v>
      </c>
      <c r="C661" t="s">
        <v>2915</v>
      </c>
      <c r="D661" t="s">
        <v>3155</v>
      </c>
      <c r="E661" t="s">
        <v>3156</v>
      </c>
      <c r="F661" t="s">
        <v>3157</v>
      </c>
      <c r="G661" t="s">
        <v>3158</v>
      </c>
      <c r="H661">
        <v>512669.66239999997</v>
      </c>
      <c r="I661">
        <v>1916.4215634705399</v>
      </c>
      <c r="J661">
        <v>0</v>
      </c>
      <c r="K661">
        <v>1916.4215634705399</v>
      </c>
      <c r="L661">
        <v>510753.240836529</v>
      </c>
      <c r="N661" t="s">
        <v>2198</v>
      </c>
    </row>
    <row r="662" spans="1:14" x14ac:dyDescent="0.35">
      <c r="A662" t="s">
        <v>2944</v>
      </c>
      <c r="B662" t="s">
        <v>3148</v>
      </c>
      <c r="C662" t="s">
        <v>2915</v>
      </c>
      <c r="D662" t="s">
        <v>3155</v>
      </c>
      <c r="E662" t="s">
        <v>3156</v>
      </c>
      <c r="F662" t="s">
        <v>2918</v>
      </c>
      <c r="G662" t="s">
        <v>2919</v>
      </c>
      <c r="H662">
        <v>0</v>
      </c>
      <c r="I662">
        <v>0</v>
      </c>
      <c r="J662">
        <v>0</v>
      </c>
      <c r="K662">
        <v>0</v>
      </c>
      <c r="L662">
        <v>0</v>
      </c>
    </row>
    <row r="663" spans="1:14" x14ac:dyDescent="0.35">
      <c r="A663" t="s">
        <v>2944</v>
      </c>
      <c r="B663" t="s">
        <v>3148</v>
      </c>
      <c r="C663" t="s">
        <v>2915</v>
      </c>
      <c r="D663" t="s">
        <v>3155</v>
      </c>
      <c r="E663" t="s">
        <v>3156</v>
      </c>
      <c r="F663" t="s">
        <v>2920</v>
      </c>
      <c r="G663" t="s">
        <v>2921</v>
      </c>
      <c r="H663">
        <v>0</v>
      </c>
      <c r="I663">
        <v>0</v>
      </c>
      <c r="J663">
        <v>0</v>
      </c>
      <c r="K663">
        <v>0</v>
      </c>
      <c r="L663">
        <v>0</v>
      </c>
    </row>
    <row r="664" spans="1:14" x14ac:dyDescent="0.35">
      <c r="A664" t="s">
        <v>2944</v>
      </c>
      <c r="B664" t="s">
        <v>3148</v>
      </c>
      <c r="C664" t="s">
        <v>2915</v>
      </c>
      <c r="D664" t="s">
        <v>3155</v>
      </c>
      <c r="E664" t="s">
        <v>3156</v>
      </c>
      <c r="F664" t="s">
        <v>2867</v>
      </c>
      <c r="G664" t="s">
        <v>2868</v>
      </c>
      <c r="H664">
        <v>0</v>
      </c>
      <c r="I664">
        <v>0</v>
      </c>
      <c r="J664">
        <v>0</v>
      </c>
      <c r="K664">
        <v>0</v>
      </c>
      <c r="L664">
        <v>0</v>
      </c>
    </row>
    <row r="665" spans="1:14" x14ac:dyDescent="0.35">
      <c r="A665" t="s">
        <v>2944</v>
      </c>
      <c r="B665" t="s">
        <v>3148</v>
      </c>
      <c r="C665" t="s">
        <v>2915</v>
      </c>
      <c r="D665" t="s">
        <v>3155</v>
      </c>
      <c r="E665" t="s">
        <v>3156</v>
      </c>
      <c r="F665" t="s">
        <v>2922</v>
      </c>
      <c r="G665" t="s">
        <v>2923</v>
      </c>
      <c r="H665">
        <v>662818.29689999996</v>
      </c>
      <c r="I665">
        <v>2477.6954250674598</v>
      </c>
      <c r="J665">
        <v>19.520030125589901</v>
      </c>
      <c r="K665">
        <v>2497.2154551930498</v>
      </c>
      <c r="L665">
        <v>660321.081444807</v>
      </c>
    </row>
    <row r="666" spans="1:14" x14ac:dyDescent="0.35">
      <c r="A666" t="s">
        <v>2944</v>
      </c>
      <c r="B666" t="s">
        <v>3148</v>
      </c>
      <c r="C666" t="s">
        <v>2915</v>
      </c>
      <c r="D666" t="s">
        <v>3155</v>
      </c>
      <c r="E666" t="s">
        <v>3156</v>
      </c>
      <c r="F666" t="s">
        <v>2875</v>
      </c>
      <c r="G666" t="s">
        <v>2876</v>
      </c>
      <c r="H666">
        <v>1324283.9036000001</v>
      </c>
      <c r="I666">
        <v>4950.3343288592696</v>
      </c>
      <c r="J666">
        <v>39.000223455004999</v>
      </c>
      <c r="K666">
        <v>4989.3345523142698</v>
      </c>
      <c r="L666">
        <v>1319294.5690476899</v>
      </c>
    </row>
    <row r="667" spans="1:14" x14ac:dyDescent="0.35">
      <c r="A667" t="s">
        <v>2944</v>
      </c>
      <c r="B667" t="s">
        <v>3148</v>
      </c>
      <c r="C667" t="s">
        <v>2915</v>
      </c>
      <c r="D667" t="s">
        <v>3155</v>
      </c>
      <c r="E667" t="s">
        <v>3156</v>
      </c>
      <c r="F667" t="s">
        <v>3009</v>
      </c>
      <c r="G667" t="s">
        <v>3010</v>
      </c>
      <c r="H667">
        <v>361168.33740000002</v>
      </c>
      <c r="I667">
        <v>1350.0911805979799</v>
      </c>
      <c r="J667">
        <v>0</v>
      </c>
      <c r="K667">
        <v>1350.0911805979799</v>
      </c>
      <c r="L667">
        <v>359818.246219402</v>
      </c>
      <c r="N667" t="s">
        <v>2198</v>
      </c>
    </row>
    <row r="668" spans="1:14" x14ac:dyDescent="0.35">
      <c r="A668" t="s">
        <v>2944</v>
      </c>
      <c r="B668" t="s">
        <v>3148</v>
      </c>
      <c r="C668" t="s">
        <v>2915</v>
      </c>
      <c r="D668" t="s">
        <v>3155</v>
      </c>
      <c r="E668" t="s">
        <v>3156</v>
      </c>
      <c r="F668" t="s">
        <v>2924</v>
      </c>
      <c r="G668" t="s">
        <v>2925</v>
      </c>
      <c r="H668">
        <v>0</v>
      </c>
      <c r="I668">
        <v>0</v>
      </c>
      <c r="J668">
        <v>0</v>
      </c>
      <c r="K668">
        <v>0</v>
      </c>
      <c r="L668">
        <v>0</v>
      </c>
    </row>
    <row r="669" spans="1:14" x14ac:dyDescent="0.35">
      <c r="A669" t="s">
        <v>2944</v>
      </c>
      <c r="B669" t="s">
        <v>3148</v>
      </c>
      <c r="C669" t="s">
        <v>2915</v>
      </c>
      <c r="D669" t="s">
        <v>3155</v>
      </c>
      <c r="E669" t="s">
        <v>3156</v>
      </c>
      <c r="F669" t="s">
        <v>2877</v>
      </c>
      <c r="G669" t="s">
        <v>2878</v>
      </c>
      <c r="H669">
        <v>676345.201</v>
      </c>
      <c r="I669">
        <v>2528.2606378239402</v>
      </c>
      <c r="J669">
        <v>19.918398087336598</v>
      </c>
      <c r="K669">
        <v>2548.1790359112701</v>
      </c>
      <c r="L669">
        <v>673797.02196408901</v>
      </c>
    </row>
    <row r="670" spans="1:14" x14ac:dyDescent="0.35">
      <c r="A670" t="s">
        <v>2944</v>
      </c>
      <c r="B670" t="s">
        <v>3148</v>
      </c>
      <c r="C670" t="s">
        <v>2915</v>
      </c>
      <c r="D670" t="s">
        <v>3155</v>
      </c>
      <c r="E670" t="s">
        <v>3156</v>
      </c>
      <c r="F670" t="s">
        <v>3159</v>
      </c>
      <c r="G670" t="s">
        <v>3160</v>
      </c>
      <c r="H670">
        <v>442329.76140000002</v>
      </c>
      <c r="I670">
        <v>1653.4824571368499</v>
      </c>
      <c r="J670">
        <v>0</v>
      </c>
      <c r="K670">
        <v>1653.4824571368499</v>
      </c>
      <c r="L670">
        <v>440676.27894286299</v>
      </c>
      <c r="N670" t="s">
        <v>2198</v>
      </c>
    </row>
    <row r="671" spans="1:14" x14ac:dyDescent="0.35">
      <c r="A671" t="s">
        <v>2944</v>
      </c>
      <c r="B671" t="s">
        <v>3148</v>
      </c>
      <c r="C671" t="s">
        <v>2915</v>
      </c>
      <c r="D671" t="s">
        <v>3155</v>
      </c>
      <c r="E671" t="s">
        <v>3156</v>
      </c>
      <c r="F671" t="s">
        <v>3161</v>
      </c>
      <c r="G671" t="s">
        <v>3162</v>
      </c>
      <c r="H671">
        <v>116331.3746</v>
      </c>
      <c r="I671">
        <v>434.86082970571698</v>
      </c>
      <c r="J671">
        <v>3.4259644710218899</v>
      </c>
      <c r="K671">
        <v>438.28679417673902</v>
      </c>
      <c r="L671">
        <v>115893.087805823</v>
      </c>
    </row>
    <row r="672" spans="1:14" x14ac:dyDescent="0.35">
      <c r="A672" t="s">
        <v>2944</v>
      </c>
      <c r="B672" t="s">
        <v>3148</v>
      </c>
      <c r="C672" t="s">
        <v>2915</v>
      </c>
      <c r="D672" t="s">
        <v>3163</v>
      </c>
      <c r="E672" t="s">
        <v>3164</v>
      </c>
      <c r="F672" t="s">
        <v>2170</v>
      </c>
      <c r="G672" t="s">
        <v>2171</v>
      </c>
      <c r="H672">
        <v>0</v>
      </c>
      <c r="I672">
        <v>0</v>
      </c>
      <c r="J672">
        <v>0</v>
      </c>
      <c r="K672">
        <v>0</v>
      </c>
      <c r="L672">
        <v>0</v>
      </c>
    </row>
    <row r="673" spans="1:12" x14ac:dyDescent="0.35">
      <c r="A673" t="s">
        <v>2944</v>
      </c>
      <c r="B673" t="s">
        <v>3148</v>
      </c>
      <c r="C673" t="s">
        <v>2915</v>
      </c>
      <c r="D673" t="s">
        <v>3163</v>
      </c>
      <c r="E673" t="s">
        <v>3164</v>
      </c>
      <c r="F673" t="s">
        <v>2172</v>
      </c>
      <c r="G673" t="s">
        <v>2173</v>
      </c>
      <c r="H673">
        <v>81432.850000000006</v>
      </c>
      <c r="I673">
        <v>289.91823359393499</v>
      </c>
      <c r="J673">
        <v>990.439670220327</v>
      </c>
      <c r="K673">
        <v>1280.35790381426</v>
      </c>
      <c r="L673">
        <v>80152.492096185699</v>
      </c>
    </row>
    <row r="674" spans="1:12" x14ac:dyDescent="0.35">
      <c r="A674" t="s">
        <v>2944</v>
      </c>
      <c r="B674" t="s">
        <v>3148</v>
      </c>
      <c r="C674" t="s">
        <v>2915</v>
      </c>
      <c r="D674" t="s">
        <v>3163</v>
      </c>
      <c r="E674" t="s">
        <v>3164</v>
      </c>
      <c r="F674" t="s">
        <v>2867</v>
      </c>
      <c r="G674" t="s">
        <v>2868</v>
      </c>
      <c r="H674">
        <v>0</v>
      </c>
      <c r="I674">
        <v>0</v>
      </c>
      <c r="J674">
        <v>0</v>
      </c>
      <c r="K674">
        <v>0</v>
      </c>
      <c r="L674">
        <v>0</v>
      </c>
    </row>
    <row r="675" spans="1:12" x14ac:dyDescent="0.35">
      <c r="A675" t="s">
        <v>2944</v>
      </c>
      <c r="B675" t="s">
        <v>3148</v>
      </c>
      <c r="C675" t="s">
        <v>2915</v>
      </c>
      <c r="D675" t="s">
        <v>3163</v>
      </c>
      <c r="E675" t="s">
        <v>3164</v>
      </c>
      <c r="F675" t="s">
        <v>2922</v>
      </c>
      <c r="G675" t="s">
        <v>2923</v>
      </c>
      <c r="H675">
        <v>36699.111900000004</v>
      </c>
      <c r="I675">
        <v>130.65662923477899</v>
      </c>
      <c r="J675">
        <v>446.35864108031302</v>
      </c>
      <c r="K675">
        <v>577.01527031509102</v>
      </c>
      <c r="L675">
        <v>36122.0966296849</v>
      </c>
    </row>
    <row r="676" spans="1:12" x14ac:dyDescent="0.35">
      <c r="A676" t="s">
        <v>2944</v>
      </c>
      <c r="B676" t="s">
        <v>3148</v>
      </c>
      <c r="C676" t="s">
        <v>2915</v>
      </c>
      <c r="D676" t="s">
        <v>3163</v>
      </c>
      <c r="E676" t="s">
        <v>3164</v>
      </c>
      <c r="F676" t="s">
        <v>2875</v>
      </c>
      <c r="G676" t="s">
        <v>2876</v>
      </c>
      <c r="H676">
        <v>21716.446899999999</v>
      </c>
      <c r="I676">
        <v>77.315161336176303</v>
      </c>
      <c r="J676">
        <v>264.12965458422201</v>
      </c>
      <c r="K676">
        <v>341.44481592039801</v>
      </c>
      <c r="L676">
        <v>21375.002084079599</v>
      </c>
    </row>
    <row r="677" spans="1:12" x14ac:dyDescent="0.35">
      <c r="A677" t="s">
        <v>2944</v>
      </c>
      <c r="B677" t="s">
        <v>3148</v>
      </c>
      <c r="C677" t="s">
        <v>2915</v>
      </c>
      <c r="D677" t="s">
        <v>3163</v>
      </c>
      <c r="E677" t="s">
        <v>3164</v>
      </c>
      <c r="F677" t="s">
        <v>2924</v>
      </c>
      <c r="G677" t="s">
        <v>2925</v>
      </c>
      <c r="H677">
        <v>0</v>
      </c>
      <c r="I677">
        <v>0</v>
      </c>
      <c r="J677">
        <v>0</v>
      </c>
      <c r="K677">
        <v>0</v>
      </c>
      <c r="L677">
        <v>0</v>
      </c>
    </row>
    <row r="678" spans="1:12" x14ac:dyDescent="0.35">
      <c r="A678" t="s">
        <v>2944</v>
      </c>
      <c r="B678" t="s">
        <v>3148</v>
      </c>
      <c r="C678" t="s">
        <v>2915</v>
      </c>
      <c r="D678" t="s">
        <v>3163</v>
      </c>
      <c r="E678" t="s">
        <v>3164</v>
      </c>
      <c r="F678" t="s">
        <v>2877</v>
      </c>
      <c r="G678" t="s">
        <v>2878</v>
      </c>
      <c r="H678">
        <v>7652.0249999999996</v>
      </c>
      <c r="I678">
        <v>27.242833451788702</v>
      </c>
      <c r="J678">
        <v>93.068941009239495</v>
      </c>
      <c r="K678">
        <v>120.31177446102799</v>
      </c>
      <c r="L678">
        <v>7531.7132255389697</v>
      </c>
    </row>
    <row r="679" spans="1:12" x14ac:dyDescent="0.35">
      <c r="A679" t="s">
        <v>2944</v>
      </c>
      <c r="B679" t="s">
        <v>3148</v>
      </c>
      <c r="C679" t="s">
        <v>2915</v>
      </c>
      <c r="D679" t="s">
        <v>3165</v>
      </c>
      <c r="E679" t="s">
        <v>3166</v>
      </c>
      <c r="F679" t="s">
        <v>2172</v>
      </c>
      <c r="G679" t="s">
        <v>2173</v>
      </c>
      <c r="H679">
        <v>148776.78150000001</v>
      </c>
      <c r="I679">
        <v>554.08150183859095</v>
      </c>
      <c r="J679">
        <v>0</v>
      </c>
      <c r="K679">
        <v>554.08150183859095</v>
      </c>
      <c r="L679">
        <v>148222.699998161</v>
      </c>
    </row>
    <row r="680" spans="1:12" x14ac:dyDescent="0.35">
      <c r="A680" t="s">
        <v>2944</v>
      </c>
      <c r="B680" t="s">
        <v>3148</v>
      </c>
      <c r="C680" t="s">
        <v>2915</v>
      </c>
      <c r="D680" t="s">
        <v>3165</v>
      </c>
      <c r="E680" t="s">
        <v>3166</v>
      </c>
      <c r="F680" t="s">
        <v>2867</v>
      </c>
      <c r="G680" t="s">
        <v>2868</v>
      </c>
      <c r="H680">
        <v>0</v>
      </c>
      <c r="I680">
        <v>0</v>
      </c>
      <c r="J680">
        <v>0</v>
      </c>
      <c r="K680">
        <v>0</v>
      </c>
      <c r="L680">
        <v>0</v>
      </c>
    </row>
    <row r="681" spans="1:12" x14ac:dyDescent="0.35">
      <c r="A681" t="s">
        <v>2944</v>
      </c>
      <c r="B681" t="s">
        <v>3148</v>
      </c>
      <c r="C681" t="s">
        <v>2915</v>
      </c>
      <c r="D681" t="s">
        <v>3165</v>
      </c>
      <c r="E681" t="s">
        <v>3166</v>
      </c>
      <c r="F681" t="s">
        <v>2922</v>
      </c>
      <c r="G681" t="s">
        <v>2923</v>
      </c>
      <c r="H681">
        <v>0</v>
      </c>
      <c r="I681">
        <v>0</v>
      </c>
      <c r="J681">
        <v>0</v>
      </c>
      <c r="K681">
        <v>0</v>
      </c>
      <c r="L681">
        <v>0</v>
      </c>
    </row>
    <row r="682" spans="1:12" x14ac:dyDescent="0.35">
      <c r="A682" t="s">
        <v>2944</v>
      </c>
      <c r="B682" t="s">
        <v>3148</v>
      </c>
      <c r="C682" t="s">
        <v>2915</v>
      </c>
      <c r="D682" t="s">
        <v>3165</v>
      </c>
      <c r="E682" t="s">
        <v>3166</v>
      </c>
      <c r="F682" t="s">
        <v>2930</v>
      </c>
      <c r="G682" t="s">
        <v>2931</v>
      </c>
      <c r="H682">
        <v>7844.3522000000003</v>
      </c>
      <c r="I682">
        <v>29.214306173795201</v>
      </c>
      <c r="J682">
        <v>0</v>
      </c>
      <c r="K682">
        <v>29.214306173795201</v>
      </c>
      <c r="L682">
        <v>7815.1378938262096</v>
      </c>
    </row>
    <row r="683" spans="1:12" x14ac:dyDescent="0.35">
      <c r="A683" t="s">
        <v>2944</v>
      </c>
      <c r="B683" t="s">
        <v>3148</v>
      </c>
      <c r="C683" t="s">
        <v>2915</v>
      </c>
      <c r="D683" t="s">
        <v>3165</v>
      </c>
      <c r="E683" t="s">
        <v>3166</v>
      </c>
      <c r="F683" t="s">
        <v>2875</v>
      </c>
      <c r="G683" t="s">
        <v>2876</v>
      </c>
      <c r="H683">
        <v>0</v>
      </c>
      <c r="I683">
        <v>0</v>
      </c>
      <c r="J683">
        <v>0</v>
      </c>
      <c r="K683">
        <v>0</v>
      </c>
      <c r="L683">
        <v>0</v>
      </c>
    </row>
    <row r="684" spans="1:12" x14ac:dyDescent="0.35">
      <c r="A684" t="s">
        <v>2944</v>
      </c>
      <c r="B684" t="s">
        <v>3148</v>
      </c>
      <c r="C684" t="s">
        <v>2915</v>
      </c>
      <c r="D684" t="s">
        <v>3165</v>
      </c>
      <c r="E684" t="s">
        <v>3166</v>
      </c>
      <c r="F684" t="s">
        <v>2924</v>
      </c>
      <c r="G684" t="s">
        <v>2925</v>
      </c>
      <c r="H684">
        <v>0</v>
      </c>
      <c r="I684">
        <v>0</v>
      </c>
      <c r="J684">
        <v>0</v>
      </c>
      <c r="K684">
        <v>0</v>
      </c>
      <c r="L684">
        <v>0</v>
      </c>
    </row>
    <row r="685" spans="1:12" x14ac:dyDescent="0.35">
      <c r="A685" t="s">
        <v>2944</v>
      </c>
      <c r="B685" t="s">
        <v>3148</v>
      </c>
      <c r="C685" t="s">
        <v>2915</v>
      </c>
      <c r="D685" t="s">
        <v>3165</v>
      </c>
      <c r="E685" t="s">
        <v>3166</v>
      </c>
      <c r="F685" t="s">
        <v>2877</v>
      </c>
      <c r="G685" t="s">
        <v>2878</v>
      </c>
      <c r="H685">
        <v>22159.187000000002</v>
      </c>
      <c r="I685">
        <v>82.526288626540193</v>
      </c>
      <c r="J685">
        <v>0</v>
      </c>
      <c r="K685">
        <v>82.526288626540193</v>
      </c>
      <c r="L685">
        <v>22076.660711373501</v>
      </c>
    </row>
    <row r="686" spans="1:12" x14ac:dyDescent="0.35">
      <c r="A686" t="s">
        <v>2944</v>
      </c>
      <c r="B686" t="s">
        <v>3148</v>
      </c>
      <c r="C686" t="s">
        <v>2915</v>
      </c>
      <c r="D686" t="s">
        <v>3167</v>
      </c>
      <c r="E686" t="s">
        <v>3168</v>
      </c>
      <c r="F686" t="s">
        <v>2172</v>
      </c>
      <c r="G686" t="s">
        <v>2173</v>
      </c>
      <c r="H686">
        <v>257384.26759999999</v>
      </c>
      <c r="I686">
        <v>1637.1258879781401</v>
      </c>
      <c r="J686">
        <v>0</v>
      </c>
      <c r="K686">
        <v>1637.1258879781401</v>
      </c>
      <c r="L686">
        <v>255747.14171202201</v>
      </c>
    </row>
    <row r="687" spans="1:12" x14ac:dyDescent="0.35">
      <c r="A687" t="s">
        <v>2944</v>
      </c>
      <c r="B687" t="s">
        <v>3148</v>
      </c>
      <c r="C687" t="s">
        <v>2915</v>
      </c>
      <c r="D687" t="s">
        <v>3167</v>
      </c>
      <c r="E687" t="s">
        <v>3168</v>
      </c>
      <c r="F687" t="s">
        <v>2867</v>
      </c>
      <c r="G687" t="s">
        <v>2868</v>
      </c>
      <c r="H687">
        <v>0</v>
      </c>
      <c r="I687">
        <v>0</v>
      </c>
      <c r="J687">
        <v>0</v>
      </c>
      <c r="K687">
        <v>0</v>
      </c>
      <c r="L687">
        <v>0</v>
      </c>
    </row>
    <row r="688" spans="1:12" x14ac:dyDescent="0.35">
      <c r="A688" t="s">
        <v>2944</v>
      </c>
      <c r="B688" t="s">
        <v>3148</v>
      </c>
      <c r="C688" t="s">
        <v>2915</v>
      </c>
      <c r="D688" t="s">
        <v>3167</v>
      </c>
      <c r="E688" t="s">
        <v>3168</v>
      </c>
      <c r="F688" t="s">
        <v>2922</v>
      </c>
      <c r="G688" t="s">
        <v>2923</v>
      </c>
      <c r="H688">
        <v>0</v>
      </c>
      <c r="I688">
        <v>0</v>
      </c>
      <c r="J688">
        <v>0</v>
      </c>
      <c r="K688">
        <v>0</v>
      </c>
      <c r="L688">
        <v>0</v>
      </c>
    </row>
    <row r="689" spans="1:14" x14ac:dyDescent="0.35">
      <c r="A689" t="s">
        <v>2944</v>
      </c>
      <c r="B689" t="s">
        <v>3148</v>
      </c>
      <c r="C689" t="s">
        <v>2915</v>
      </c>
      <c r="D689" t="s">
        <v>3167</v>
      </c>
      <c r="E689" t="s">
        <v>3168</v>
      </c>
      <c r="F689" t="s">
        <v>2924</v>
      </c>
      <c r="G689" t="s">
        <v>2925</v>
      </c>
      <c r="H689">
        <v>0</v>
      </c>
      <c r="I689">
        <v>0</v>
      </c>
      <c r="J689">
        <v>0</v>
      </c>
      <c r="K689">
        <v>0</v>
      </c>
      <c r="L689">
        <v>0</v>
      </c>
    </row>
    <row r="690" spans="1:14" x14ac:dyDescent="0.35">
      <c r="A690" t="s">
        <v>2944</v>
      </c>
      <c r="B690" t="s">
        <v>3148</v>
      </c>
      <c r="C690" t="s">
        <v>2915</v>
      </c>
      <c r="D690" t="s">
        <v>3167</v>
      </c>
      <c r="E690" t="s">
        <v>3168</v>
      </c>
      <c r="F690" t="s">
        <v>2877</v>
      </c>
      <c r="G690" t="s">
        <v>2878</v>
      </c>
      <c r="H690">
        <v>27468.972000000002</v>
      </c>
      <c r="I690">
        <v>174.71994535519099</v>
      </c>
      <c r="J690">
        <v>0</v>
      </c>
      <c r="K690">
        <v>174.71994535519099</v>
      </c>
      <c r="L690">
        <v>27294.2520546448</v>
      </c>
    </row>
    <row r="691" spans="1:14" x14ac:dyDescent="0.35">
      <c r="A691" t="s">
        <v>2944</v>
      </c>
      <c r="B691" t="s">
        <v>3148</v>
      </c>
      <c r="C691" t="s">
        <v>2915</v>
      </c>
      <c r="D691" t="s">
        <v>3169</v>
      </c>
      <c r="E691" t="s">
        <v>3170</v>
      </c>
      <c r="F691" t="s">
        <v>2172</v>
      </c>
      <c r="G691" t="s">
        <v>2173</v>
      </c>
      <c r="H691">
        <v>59398.570299999999</v>
      </c>
      <c r="J691">
        <v>0</v>
      </c>
      <c r="K691">
        <v>0</v>
      </c>
      <c r="L691">
        <v>59398.570299999999</v>
      </c>
    </row>
    <row r="692" spans="1:14" x14ac:dyDescent="0.35">
      <c r="A692" t="s">
        <v>2944</v>
      </c>
      <c r="B692" t="s">
        <v>3148</v>
      </c>
      <c r="C692" t="s">
        <v>2915</v>
      </c>
      <c r="D692" t="s">
        <v>3169</v>
      </c>
      <c r="E692" t="s">
        <v>3170</v>
      </c>
      <c r="F692" t="s">
        <v>2867</v>
      </c>
      <c r="G692" t="s">
        <v>2868</v>
      </c>
      <c r="H692">
        <v>0</v>
      </c>
      <c r="J692">
        <v>0</v>
      </c>
      <c r="K692">
        <v>0</v>
      </c>
      <c r="L692">
        <v>0</v>
      </c>
    </row>
    <row r="693" spans="1:14" x14ac:dyDescent="0.35">
      <c r="A693" t="s">
        <v>2944</v>
      </c>
      <c r="B693" t="s">
        <v>3148</v>
      </c>
      <c r="C693" t="s">
        <v>2915</v>
      </c>
      <c r="D693" t="s">
        <v>3169</v>
      </c>
      <c r="E693" t="s">
        <v>3170</v>
      </c>
      <c r="F693" t="s">
        <v>2922</v>
      </c>
      <c r="G693" t="s">
        <v>2923</v>
      </c>
      <c r="H693">
        <v>0</v>
      </c>
      <c r="J693">
        <v>0</v>
      </c>
      <c r="K693">
        <v>0</v>
      </c>
      <c r="L693">
        <v>0</v>
      </c>
    </row>
    <row r="694" spans="1:14" x14ac:dyDescent="0.35">
      <c r="A694" t="s">
        <v>2944</v>
      </c>
      <c r="B694" t="s">
        <v>3148</v>
      </c>
      <c r="C694" t="s">
        <v>2915</v>
      </c>
      <c r="D694" t="s">
        <v>3169</v>
      </c>
      <c r="E694" t="s">
        <v>3170</v>
      </c>
      <c r="F694" t="s">
        <v>2877</v>
      </c>
      <c r="G694" t="s">
        <v>2878</v>
      </c>
      <c r="H694">
        <v>6662.02</v>
      </c>
      <c r="J694">
        <v>0</v>
      </c>
      <c r="K694">
        <v>0</v>
      </c>
      <c r="L694">
        <v>6662.02</v>
      </c>
    </row>
    <row r="695" spans="1:14" x14ac:dyDescent="0.35">
      <c r="A695" t="s">
        <v>2944</v>
      </c>
      <c r="B695" t="s">
        <v>3148</v>
      </c>
      <c r="C695" t="s">
        <v>2915</v>
      </c>
      <c r="D695" t="s">
        <v>3171</v>
      </c>
      <c r="E695" t="s">
        <v>3172</v>
      </c>
      <c r="F695" t="s">
        <v>2172</v>
      </c>
      <c r="G695" t="s">
        <v>2173</v>
      </c>
      <c r="H695">
        <v>4018795.1192999999</v>
      </c>
      <c r="I695">
        <v>1301.9784349988199</v>
      </c>
      <c r="J695">
        <v>650354.13925473799</v>
      </c>
      <c r="K695">
        <v>651656.117689737</v>
      </c>
      <c r="L695">
        <v>3367139.00161026</v>
      </c>
    </row>
    <row r="696" spans="1:14" x14ac:dyDescent="0.35">
      <c r="A696" t="s">
        <v>2944</v>
      </c>
      <c r="B696" t="s">
        <v>3148</v>
      </c>
      <c r="C696" t="s">
        <v>2915</v>
      </c>
      <c r="D696" t="s">
        <v>3171</v>
      </c>
      <c r="E696" t="s">
        <v>3172</v>
      </c>
      <c r="F696" t="s">
        <v>19</v>
      </c>
      <c r="G696" t="s">
        <v>2174</v>
      </c>
      <c r="H696">
        <v>356214.03989999997</v>
      </c>
      <c r="I696">
        <v>115.403493947876</v>
      </c>
      <c r="J696">
        <v>0</v>
      </c>
      <c r="K696">
        <v>115.403493947876</v>
      </c>
      <c r="L696">
        <v>356098.63640605198</v>
      </c>
      <c r="N696" t="s">
        <v>2198</v>
      </c>
    </row>
    <row r="697" spans="1:14" x14ac:dyDescent="0.35">
      <c r="A697" t="s">
        <v>2944</v>
      </c>
      <c r="B697" t="s">
        <v>3148</v>
      </c>
      <c r="C697" t="s">
        <v>2915</v>
      </c>
      <c r="D697" t="s">
        <v>3171</v>
      </c>
      <c r="E697" t="s">
        <v>3172</v>
      </c>
      <c r="F697" t="s">
        <v>1621</v>
      </c>
      <c r="G697" t="s">
        <v>2416</v>
      </c>
      <c r="H697">
        <v>334023.65710000001</v>
      </c>
      <c r="I697">
        <v>108.21442383309</v>
      </c>
      <c r="J697">
        <v>0</v>
      </c>
      <c r="K697">
        <v>108.21442383309</v>
      </c>
      <c r="L697">
        <v>333915.442676167</v>
      </c>
      <c r="N697" t="s">
        <v>2198</v>
      </c>
    </row>
    <row r="698" spans="1:14" x14ac:dyDescent="0.35">
      <c r="A698" t="s">
        <v>2944</v>
      </c>
      <c r="B698" t="s">
        <v>3148</v>
      </c>
      <c r="C698" t="s">
        <v>2915</v>
      </c>
      <c r="D698" t="s">
        <v>3171</v>
      </c>
      <c r="E698" t="s">
        <v>3172</v>
      </c>
      <c r="F698" t="s">
        <v>3005</v>
      </c>
      <c r="G698" t="s">
        <v>3006</v>
      </c>
      <c r="H698">
        <v>0</v>
      </c>
      <c r="I698">
        <v>0</v>
      </c>
      <c r="J698">
        <v>0</v>
      </c>
      <c r="K698">
        <v>0</v>
      </c>
      <c r="L698">
        <v>0</v>
      </c>
      <c r="N698" t="s">
        <v>2198</v>
      </c>
    </row>
    <row r="699" spans="1:14" x14ac:dyDescent="0.35">
      <c r="A699" t="s">
        <v>2944</v>
      </c>
      <c r="B699" t="s">
        <v>3148</v>
      </c>
      <c r="C699" t="s">
        <v>2915</v>
      </c>
      <c r="D699" t="s">
        <v>3171</v>
      </c>
      <c r="E699" t="s">
        <v>3172</v>
      </c>
      <c r="F699" t="s">
        <v>3007</v>
      </c>
      <c r="G699" t="s">
        <v>3008</v>
      </c>
      <c r="H699">
        <v>126134.8076</v>
      </c>
      <c r="I699">
        <v>40.864188020887099</v>
      </c>
      <c r="J699">
        <v>0</v>
      </c>
      <c r="K699">
        <v>40.864188020887099</v>
      </c>
      <c r="L699">
        <v>126093.94341197899</v>
      </c>
      <c r="N699" t="s">
        <v>2198</v>
      </c>
    </row>
    <row r="700" spans="1:14" x14ac:dyDescent="0.35">
      <c r="A700" t="s">
        <v>2944</v>
      </c>
      <c r="B700" t="s">
        <v>3148</v>
      </c>
      <c r="C700" t="s">
        <v>2915</v>
      </c>
      <c r="D700" t="s">
        <v>3171</v>
      </c>
      <c r="E700" t="s">
        <v>3172</v>
      </c>
      <c r="F700" t="s">
        <v>2867</v>
      </c>
      <c r="G700" t="s">
        <v>2868</v>
      </c>
      <c r="H700">
        <v>0</v>
      </c>
      <c r="I700">
        <v>0</v>
      </c>
      <c r="J700">
        <v>0</v>
      </c>
      <c r="K700">
        <v>0</v>
      </c>
      <c r="L700">
        <v>0</v>
      </c>
    </row>
    <row r="701" spans="1:14" x14ac:dyDescent="0.35">
      <c r="A701" t="s">
        <v>2944</v>
      </c>
      <c r="B701" t="s">
        <v>3148</v>
      </c>
      <c r="C701" t="s">
        <v>2915</v>
      </c>
      <c r="D701" t="s">
        <v>3171</v>
      </c>
      <c r="E701" t="s">
        <v>3172</v>
      </c>
      <c r="F701" t="s">
        <v>2922</v>
      </c>
      <c r="G701" t="s">
        <v>2923</v>
      </c>
      <c r="H701">
        <v>3090302.7856000001</v>
      </c>
      <c r="I701">
        <v>1001.17260651173</v>
      </c>
      <c r="J701">
        <v>500097.951894228</v>
      </c>
      <c r="K701">
        <v>501099.12450073898</v>
      </c>
      <c r="L701">
        <v>2589203.6610992602</v>
      </c>
    </row>
    <row r="702" spans="1:14" x14ac:dyDescent="0.35">
      <c r="A702" t="s">
        <v>2944</v>
      </c>
      <c r="B702" t="s">
        <v>3148</v>
      </c>
      <c r="C702" t="s">
        <v>2915</v>
      </c>
      <c r="D702" t="s">
        <v>3171</v>
      </c>
      <c r="E702" t="s">
        <v>3172</v>
      </c>
      <c r="F702" t="s">
        <v>2997</v>
      </c>
      <c r="G702" t="s">
        <v>2998</v>
      </c>
      <c r="H702">
        <v>6181773.4863</v>
      </c>
      <c r="I702">
        <v>2002.72358513477</v>
      </c>
      <c r="J702">
        <v>1000384.90528199</v>
      </c>
      <c r="K702">
        <v>1002387.62886713</v>
      </c>
      <c r="L702">
        <v>5179385.8574328804</v>
      </c>
    </row>
    <row r="703" spans="1:14" x14ac:dyDescent="0.35">
      <c r="A703" t="s">
        <v>2944</v>
      </c>
      <c r="B703" t="s">
        <v>3148</v>
      </c>
      <c r="C703" t="s">
        <v>2915</v>
      </c>
      <c r="D703" t="s">
        <v>3171</v>
      </c>
      <c r="E703" t="s">
        <v>3172</v>
      </c>
      <c r="F703" t="s">
        <v>3173</v>
      </c>
      <c r="G703" t="s">
        <v>3174</v>
      </c>
      <c r="H703">
        <v>0</v>
      </c>
      <c r="I703">
        <v>0</v>
      </c>
      <c r="J703">
        <v>0</v>
      </c>
      <c r="K703">
        <v>0</v>
      </c>
      <c r="L703">
        <v>0</v>
      </c>
    </row>
    <row r="704" spans="1:14" x14ac:dyDescent="0.35">
      <c r="A704" t="s">
        <v>2944</v>
      </c>
      <c r="B704" t="s">
        <v>3148</v>
      </c>
      <c r="C704" t="s">
        <v>2915</v>
      </c>
      <c r="D704" t="s">
        <v>3171</v>
      </c>
      <c r="E704" t="s">
        <v>3172</v>
      </c>
      <c r="F704" t="s">
        <v>2884</v>
      </c>
      <c r="G704" t="s">
        <v>2885</v>
      </c>
      <c r="H704">
        <v>0</v>
      </c>
      <c r="I704">
        <v>0</v>
      </c>
      <c r="J704">
        <v>0</v>
      </c>
      <c r="K704">
        <v>0</v>
      </c>
      <c r="L704">
        <v>0</v>
      </c>
    </row>
    <row r="705" spans="1:14" x14ac:dyDescent="0.35">
      <c r="A705" t="s">
        <v>2944</v>
      </c>
      <c r="B705" t="s">
        <v>3148</v>
      </c>
      <c r="C705" t="s">
        <v>2915</v>
      </c>
      <c r="D705" t="s">
        <v>3171</v>
      </c>
      <c r="E705" t="s">
        <v>3172</v>
      </c>
      <c r="F705" t="s">
        <v>2999</v>
      </c>
      <c r="G705" t="s">
        <v>3000</v>
      </c>
      <c r="H705">
        <v>2162978.3670999999</v>
      </c>
      <c r="I705">
        <v>700.74515013595305</v>
      </c>
      <c r="J705">
        <v>350030.76602725202</v>
      </c>
      <c r="K705">
        <v>350731.51117738802</v>
      </c>
      <c r="L705">
        <v>1812246.85592261</v>
      </c>
    </row>
    <row r="706" spans="1:14" x14ac:dyDescent="0.35">
      <c r="A706" t="s">
        <v>2944</v>
      </c>
      <c r="B706" t="s">
        <v>3148</v>
      </c>
      <c r="C706" t="s">
        <v>2915</v>
      </c>
      <c r="D706" t="s">
        <v>3171</v>
      </c>
      <c r="E706" t="s">
        <v>3172</v>
      </c>
      <c r="F706" t="s">
        <v>3009</v>
      </c>
      <c r="G706" t="s">
        <v>3010</v>
      </c>
      <c r="H706">
        <v>304825.78490000003</v>
      </c>
      <c r="I706">
        <v>98.7551210504772</v>
      </c>
      <c r="J706">
        <v>0</v>
      </c>
      <c r="K706">
        <v>98.7551210504772</v>
      </c>
      <c r="L706">
        <v>304727.02977894997</v>
      </c>
      <c r="N706" t="s">
        <v>2198</v>
      </c>
    </row>
    <row r="707" spans="1:14" x14ac:dyDescent="0.35">
      <c r="A707" t="s">
        <v>2944</v>
      </c>
      <c r="B707" t="s">
        <v>3148</v>
      </c>
      <c r="C707" t="s">
        <v>2915</v>
      </c>
      <c r="D707" t="s">
        <v>3171</v>
      </c>
      <c r="E707" t="s">
        <v>3172</v>
      </c>
      <c r="F707" t="s">
        <v>2924</v>
      </c>
      <c r="G707" t="s">
        <v>2925</v>
      </c>
      <c r="H707">
        <v>0</v>
      </c>
      <c r="I707">
        <v>0</v>
      </c>
      <c r="J707">
        <v>0</v>
      </c>
      <c r="K707">
        <v>0</v>
      </c>
      <c r="L707">
        <v>0</v>
      </c>
    </row>
    <row r="708" spans="1:14" x14ac:dyDescent="0.35">
      <c r="A708" t="s">
        <v>2944</v>
      </c>
      <c r="B708" t="s">
        <v>3148</v>
      </c>
      <c r="C708" t="s">
        <v>2915</v>
      </c>
      <c r="D708" t="s">
        <v>3171</v>
      </c>
      <c r="E708" t="s">
        <v>3172</v>
      </c>
      <c r="F708" t="s">
        <v>2877</v>
      </c>
      <c r="G708" t="s">
        <v>2878</v>
      </c>
      <c r="H708">
        <v>244094.21100000001</v>
      </c>
      <c r="I708">
        <v>79.079771262642694</v>
      </c>
      <c r="J708">
        <v>39501.312148863799</v>
      </c>
      <c r="K708">
        <v>39580.3919201264</v>
      </c>
      <c r="L708">
        <v>204513.819079874</v>
      </c>
    </row>
    <row r="709" spans="1:14" x14ac:dyDescent="0.35">
      <c r="A709" t="s">
        <v>2944</v>
      </c>
      <c r="B709" t="s">
        <v>3148</v>
      </c>
      <c r="C709" t="s">
        <v>2915</v>
      </c>
      <c r="D709" t="s">
        <v>3175</v>
      </c>
      <c r="E709" t="s">
        <v>3176</v>
      </c>
      <c r="F709" t="s">
        <v>2172</v>
      </c>
      <c r="G709" t="s">
        <v>2173</v>
      </c>
      <c r="H709">
        <v>609302.89119999995</v>
      </c>
      <c r="I709">
        <v>93.272754355996497</v>
      </c>
      <c r="J709">
        <v>3035.8111295953099</v>
      </c>
      <c r="K709">
        <v>3129.0838839513099</v>
      </c>
      <c r="L709">
        <v>606173.807316049</v>
      </c>
    </row>
    <row r="710" spans="1:14" x14ac:dyDescent="0.35">
      <c r="A710" t="s">
        <v>2944</v>
      </c>
      <c r="B710" t="s">
        <v>3148</v>
      </c>
      <c r="C710" t="s">
        <v>2915</v>
      </c>
      <c r="D710" t="s">
        <v>3175</v>
      </c>
      <c r="E710" t="s">
        <v>3176</v>
      </c>
      <c r="F710" t="s">
        <v>194</v>
      </c>
      <c r="G710" t="s">
        <v>2415</v>
      </c>
      <c r="H710">
        <v>424795.67790000001</v>
      </c>
      <c r="I710">
        <v>65.028187896082102</v>
      </c>
      <c r="J710">
        <v>0</v>
      </c>
      <c r="K710">
        <v>65.028187896082102</v>
      </c>
      <c r="L710">
        <v>424730.649712104</v>
      </c>
      <c r="N710" t="s">
        <v>2198</v>
      </c>
    </row>
    <row r="711" spans="1:14" x14ac:dyDescent="0.35">
      <c r="A711" t="s">
        <v>2944</v>
      </c>
      <c r="B711" t="s">
        <v>3148</v>
      </c>
      <c r="C711" t="s">
        <v>2915</v>
      </c>
      <c r="D711" t="s">
        <v>3175</v>
      </c>
      <c r="E711" t="s">
        <v>3176</v>
      </c>
      <c r="F711" t="s">
        <v>1621</v>
      </c>
      <c r="G711" t="s">
        <v>2416</v>
      </c>
      <c r="H711">
        <v>750901.45070000004</v>
      </c>
      <c r="I711">
        <v>114.94881698802401</v>
      </c>
      <c r="J711">
        <v>0</v>
      </c>
      <c r="K711">
        <v>114.94881698802401</v>
      </c>
      <c r="L711">
        <v>750786.50188301201</v>
      </c>
      <c r="N711" t="s">
        <v>2198</v>
      </c>
    </row>
    <row r="712" spans="1:14" x14ac:dyDescent="0.35">
      <c r="A712" t="s">
        <v>2944</v>
      </c>
      <c r="B712" t="s">
        <v>3148</v>
      </c>
      <c r="C712" t="s">
        <v>2915</v>
      </c>
      <c r="D712" t="s">
        <v>3175</v>
      </c>
      <c r="E712" t="s">
        <v>3176</v>
      </c>
      <c r="F712" t="s">
        <v>3005</v>
      </c>
      <c r="G712" t="s">
        <v>3006</v>
      </c>
      <c r="H712">
        <v>592139.42969999998</v>
      </c>
      <c r="I712">
        <v>90.645352824841694</v>
      </c>
      <c r="J712">
        <v>0</v>
      </c>
      <c r="K712">
        <v>90.645352824841694</v>
      </c>
      <c r="L712">
        <v>592048.78434717504</v>
      </c>
      <c r="N712" t="s">
        <v>2198</v>
      </c>
    </row>
    <row r="713" spans="1:14" x14ac:dyDescent="0.35">
      <c r="A713" t="s">
        <v>2944</v>
      </c>
      <c r="B713" t="s">
        <v>3148</v>
      </c>
      <c r="C713" t="s">
        <v>2915</v>
      </c>
      <c r="D713" t="s">
        <v>3175</v>
      </c>
      <c r="E713" t="s">
        <v>3176</v>
      </c>
      <c r="F713" t="s">
        <v>2867</v>
      </c>
      <c r="G713" t="s">
        <v>2868</v>
      </c>
      <c r="H713">
        <v>0</v>
      </c>
      <c r="I713">
        <v>0</v>
      </c>
      <c r="J713">
        <v>0</v>
      </c>
      <c r="K713">
        <v>0</v>
      </c>
      <c r="L713">
        <v>0</v>
      </c>
    </row>
    <row r="714" spans="1:14" x14ac:dyDescent="0.35">
      <c r="A714" t="s">
        <v>2944</v>
      </c>
      <c r="B714" t="s">
        <v>3148</v>
      </c>
      <c r="C714" t="s">
        <v>2915</v>
      </c>
      <c r="D714" t="s">
        <v>3175</v>
      </c>
      <c r="E714" t="s">
        <v>3176</v>
      </c>
      <c r="F714" t="s">
        <v>2922</v>
      </c>
      <c r="G714" t="s">
        <v>2923</v>
      </c>
      <c r="H714">
        <v>3260234.6943999999</v>
      </c>
      <c r="I714">
        <v>322.68250272466099</v>
      </c>
      <c r="J714">
        <v>26182.125955312698</v>
      </c>
      <c r="K714">
        <v>26504.8084580373</v>
      </c>
      <c r="L714">
        <v>3233729.8859419599</v>
      </c>
    </row>
    <row r="715" spans="1:14" x14ac:dyDescent="0.35">
      <c r="A715" t="s">
        <v>2944</v>
      </c>
      <c r="B715" t="s">
        <v>3148</v>
      </c>
      <c r="C715" t="s">
        <v>2915</v>
      </c>
      <c r="D715" t="s">
        <v>3175</v>
      </c>
      <c r="E715" t="s">
        <v>3176</v>
      </c>
      <c r="F715" t="s">
        <v>2997</v>
      </c>
      <c r="G715" t="s">
        <v>2998</v>
      </c>
      <c r="H715">
        <v>3454146.6727</v>
      </c>
      <c r="I715">
        <v>528.76455814490998</v>
      </c>
      <c r="J715">
        <v>17210.0560515791</v>
      </c>
      <c r="K715">
        <v>17738.820609724</v>
      </c>
      <c r="L715">
        <v>3436407.85209028</v>
      </c>
    </row>
    <row r="716" spans="1:14" x14ac:dyDescent="0.35">
      <c r="A716" t="s">
        <v>2944</v>
      </c>
      <c r="B716" t="s">
        <v>3148</v>
      </c>
      <c r="C716" t="s">
        <v>2915</v>
      </c>
      <c r="D716" t="s">
        <v>3175</v>
      </c>
      <c r="E716" t="s">
        <v>3176</v>
      </c>
      <c r="F716" t="s">
        <v>2884</v>
      </c>
      <c r="G716" t="s">
        <v>2885</v>
      </c>
      <c r="H716">
        <v>0</v>
      </c>
      <c r="I716">
        <v>0</v>
      </c>
      <c r="J716">
        <v>0</v>
      </c>
      <c r="K716">
        <v>0</v>
      </c>
      <c r="L716">
        <v>0</v>
      </c>
    </row>
    <row r="717" spans="1:14" x14ac:dyDescent="0.35">
      <c r="A717" t="s">
        <v>2944</v>
      </c>
      <c r="B717" t="s">
        <v>3148</v>
      </c>
      <c r="C717" t="s">
        <v>2915</v>
      </c>
      <c r="D717" t="s">
        <v>3175</v>
      </c>
      <c r="E717" t="s">
        <v>3176</v>
      </c>
      <c r="F717" t="s">
        <v>3177</v>
      </c>
      <c r="G717" t="s">
        <v>3178</v>
      </c>
      <c r="H717">
        <v>2036986.1827</v>
      </c>
      <c r="I717">
        <v>201.61119092440299</v>
      </c>
      <c r="J717">
        <v>16358.524401577</v>
      </c>
      <c r="K717">
        <v>16560.1355925014</v>
      </c>
      <c r="L717">
        <v>2020426.0471075</v>
      </c>
    </row>
    <row r="718" spans="1:14" x14ac:dyDescent="0.35">
      <c r="A718" t="s">
        <v>2944</v>
      </c>
      <c r="B718" t="s">
        <v>3148</v>
      </c>
      <c r="C718" t="s">
        <v>2915</v>
      </c>
      <c r="D718" t="s">
        <v>3175</v>
      </c>
      <c r="E718" t="s">
        <v>3176</v>
      </c>
      <c r="F718" t="s">
        <v>2974</v>
      </c>
      <c r="G718" t="s">
        <v>2975</v>
      </c>
      <c r="H718">
        <v>203502.62210000001</v>
      </c>
      <c r="I718">
        <v>6.4271390115214801</v>
      </c>
      <c r="J718">
        <v>0</v>
      </c>
      <c r="K718">
        <v>6.4271390115214801</v>
      </c>
      <c r="L718">
        <v>203496.19496098801</v>
      </c>
      <c r="N718" t="s">
        <v>2198</v>
      </c>
    </row>
    <row r="719" spans="1:14" x14ac:dyDescent="0.35">
      <c r="A719" t="s">
        <v>2944</v>
      </c>
      <c r="B719" t="s">
        <v>3148</v>
      </c>
      <c r="C719" t="s">
        <v>2915</v>
      </c>
      <c r="D719" t="s">
        <v>3175</v>
      </c>
      <c r="E719" t="s">
        <v>3176</v>
      </c>
      <c r="F719" t="s">
        <v>2930</v>
      </c>
      <c r="G719" t="s">
        <v>2931</v>
      </c>
      <c r="H719">
        <v>1389640.6298</v>
      </c>
      <c r="I719">
        <v>156.7713794185</v>
      </c>
      <c r="J719">
        <v>7119.1908884171698</v>
      </c>
      <c r="K719">
        <v>7275.96226783567</v>
      </c>
      <c r="L719">
        <v>1382364.6675321599</v>
      </c>
    </row>
    <row r="720" spans="1:14" x14ac:dyDescent="0.35">
      <c r="A720" t="s">
        <v>2944</v>
      </c>
      <c r="B720" t="s">
        <v>3148</v>
      </c>
      <c r="C720" t="s">
        <v>2915</v>
      </c>
      <c r="D720" t="s">
        <v>3175</v>
      </c>
      <c r="E720" t="s">
        <v>3176</v>
      </c>
      <c r="F720" t="s">
        <v>2875</v>
      </c>
      <c r="G720" t="s">
        <v>2876</v>
      </c>
      <c r="H720">
        <v>2741863.0110999998</v>
      </c>
      <c r="I720">
        <v>419.72739460198397</v>
      </c>
      <c r="J720">
        <v>13661.1500831789</v>
      </c>
      <c r="K720">
        <v>14080.877477780899</v>
      </c>
      <c r="L720">
        <v>2727782.1336222198</v>
      </c>
    </row>
    <row r="721" spans="1:14" x14ac:dyDescent="0.35">
      <c r="A721" t="s">
        <v>2944</v>
      </c>
      <c r="B721" t="s">
        <v>3148</v>
      </c>
      <c r="C721" t="s">
        <v>2915</v>
      </c>
      <c r="D721" t="s">
        <v>3175</v>
      </c>
      <c r="E721" t="s">
        <v>3176</v>
      </c>
      <c r="F721" t="s">
        <v>2924</v>
      </c>
      <c r="G721" t="s">
        <v>2925</v>
      </c>
      <c r="H721">
        <v>0</v>
      </c>
      <c r="I721">
        <v>0</v>
      </c>
      <c r="J721">
        <v>0</v>
      </c>
      <c r="K721">
        <v>0</v>
      </c>
      <c r="L721">
        <v>0</v>
      </c>
    </row>
    <row r="722" spans="1:14" x14ac:dyDescent="0.35">
      <c r="A722" t="s">
        <v>2944</v>
      </c>
      <c r="B722" t="s">
        <v>3148</v>
      </c>
      <c r="C722" t="s">
        <v>2915</v>
      </c>
      <c r="D722" t="s">
        <v>3175</v>
      </c>
      <c r="E722" t="s">
        <v>3176</v>
      </c>
      <c r="F722" t="s">
        <v>2877</v>
      </c>
      <c r="G722" t="s">
        <v>2878</v>
      </c>
      <c r="H722">
        <v>2145432.716</v>
      </c>
      <c r="I722">
        <v>328.42519139435399</v>
      </c>
      <c r="J722">
        <v>10689.475808434199</v>
      </c>
      <c r="K722">
        <v>11017.9009998285</v>
      </c>
      <c r="L722">
        <v>2134414.8150001699</v>
      </c>
    </row>
    <row r="723" spans="1:14" x14ac:dyDescent="0.35">
      <c r="A723" t="s">
        <v>2944</v>
      </c>
      <c r="B723" t="s">
        <v>3148</v>
      </c>
      <c r="C723" t="s">
        <v>17</v>
      </c>
      <c r="D723" t="s">
        <v>123</v>
      </c>
      <c r="E723" t="s">
        <v>2204</v>
      </c>
      <c r="F723" t="s">
        <v>2170</v>
      </c>
      <c r="G723" t="s">
        <v>2171</v>
      </c>
      <c r="H723">
        <v>0</v>
      </c>
      <c r="I723">
        <v>0</v>
      </c>
      <c r="J723">
        <v>0</v>
      </c>
      <c r="K723">
        <v>0</v>
      </c>
      <c r="L723">
        <v>0</v>
      </c>
    </row>
    <row r="724" spans="1:14" x14ac:dyDescent="0.35">
      <c r="A724" t="s">
        <v>2944</v>
      </c>
      <c r="B724" t="s">
        <v>3148</v>
      </c>
      <c r="C724" t="s">
        <v>17</v>
      </c>
      <c r="D724" t="s">
        <v>123</v>
      </c>
      <c r="E724" t="s">
        <v>2204</v>
      </c>
      <c r="F724" t="s">
        <v>19</v>
      </c>
      <c r="G724" t="s">
        <v>2174</v>
      </c>
      <c r="H724">
        <v>4778742.8658999996</v>
      </c>
      <c r="I724">
        <v>7767.9546844039796</v>
      </c>
      <c r="J724">
        <v>0</v>
      </c>
      <c r="K724">
        <v>7767.9546844039796</v>
      </c>
      <c r="L724">
        <v>4770974.9112155996</v>
      </c>
      <c r="N724" t="s">
        <v>2198</v>
      </c>
    </row>
    <row r="725" spans="1:14" x14ac:dyDescent="0.35">
      <c r="A725" t="s">
        <v>2944</v>
      </c>
      <c r="B725" t="s">
        <v>3148</v>
      </c>
      <c r="C725" t="s">
        <v>17</v>
      </c>
      <c r="D725" t="s">
        <v>123</v>
      </c>
      <c r="E725" t="s">
        <v>2204</v>
      </c>
      <c r="F725" t="s">
        <v>2787</v>
      </c>
      <c r="G725" t="s">
        <v>2935</v>
      </c>
      <c r="H725">
        <v>0</v>
      </c>
      <c r="I725">
        <v>0</v>
      </c>
      <c r="J725">
        <v>0</v>
      </c>
      <c r="K725">
        <v>0</v>
      </c>
      <c r="L725">
        <v>0</v>
      </c>
    </row>
    <row r="726" spans="1:14" x14ac:dyDescent="0.35">
      <c r="A726" t="s">
        <v>2944</v>
      </c>
      <c r="B726" t="s">
        <v>3148</v>
      </c>
      <c r="C726" t="s">
        <v>17</v>
      </c>
      <c r="D726" t="s">
        <v>123</v>
      </c>
      <c r="E726" t="s">
        <v>2204</v>
      </c>
      <c r="F726" t="s">
        <v>2788</v>
      </c>
      <c r="G726" t="s">
        <v>2936</v>
      </c>
      <c r="H726">
        <v>4074437.7880000002</v>
      </c>
      <c r="I726">
        <v>6623.0908397328703</v>
      </c>
      <c r="J726">
        <v>1752.4881592039801</v>
      </c>
      <c r="K726">
        <v>8375.5789989368495</v>
      </c>
      <c r="L726">
        <v>4066062.2090010601</v>
      </c>
    </row>
    <row r="727" spans="1:14" x14ac:dyDescent="0.35">
      <c r="A727" t="s">
        <v>2944</v>
      </c>
      <c r="B727" t="s">
        <v>3148</v>
      </c>
      <c r="C727" t="s">
        <v>17</v>
      </c>
      <c r="D727" t="s">
        <v>138</v>
      </c>
      <c r="E727" t="s">
        <v>2205</v>
      </c>
      <c r="F727" t="s">
        <v>2206</v>
      </c>
      <c r="G727" t="s">
        <v>3028</v>
      </c>
      <c r="H727">
        <v>11933218.2426</v>
      </c>
      <c r="I727">
        <v>1027.42324633311</v>
      </c>
      <c r="J727">
        <v>0</v>
      </c>
      <c r="K727">
        <v>1027.42324633311</v>
      </c>
      <c r="L727">
        <v>11932190.8193537</v>
      </c>
      <c r="M727" t="s">
        <v>2198</v>
      </c>
    </row>
    <row r="728" spans="1:14" x14ac:dyDescent="0.35">
      <c r="A728" t="s">
        <v>2944</v>
      </c>
      <c r="B728" t="s">
        <v>3148</v>
      </c>
      <c r="C728" t="s">
        <v>17</v>
      </c>
      <c r="D728" t="s">
        <v>138</v>
      </c>
      <c r="E728" t="s">
        <v>2205</v>
      </c>
      <c r="F728" t="s">
        <v>2170</v>
      </c>
      <c r="G728" t="s">
        <v>2171</v>
      </c>
      <c r="H728">
        <v>0</v>
      </c>
      <c r="I728">
        <v>0</v>
      </c>
      <c r="J728">
        <v>0</v>
      </c>
      <c r="K728">
        <v>0</v>
      </c>
      <c r="L728">
        <v>0</v>
      </c>
    </row>
    <row r="729" spans="1:14" x14ac:dyDescent="0.35">
      <c r="A729" t="s">
        <v>2944</v>
      </c>
      <c r="B729" t="s">
        <v>3148</v>
      </c>
      <c r="C729" t="s">
        <v>17</v>
      </c>
      <c r="D729" t="s">
        <v>138</v>
      </c>
      <c r="E729" t="s">
        <v>2205</v>
      </c>
      <c r="F729" t="s">
        <v>19</v>
      </c>
      <c r="G729" t="s">
        <v>2174</v>
      </c>
      <c r="H729">
        <v>31188840.199200001</v>
      </c>
      <c r="I729">
        <v>3001.0194312536</v>
      </c>
      <c r="J729">
        <v>0</v>
      </c>
      <c r="K729">
        <v>3001.0194312536</v>
      </c>
      <c r="L729">
        <v>31185839.1797687</v>
      </c>
      <c r="N729" t="s">
        <v>2198</v>
      </c>
    </row>
    <row r="730" spans="1:14" x14ac:dyDescent="0.35">
      <c r="A730" t="s">
        <v>2944</v>
      </c>
      <c r="B730" t="s">
        <v>3148</v>
      </c>
      <c r="C730" t="s">
        <v>17</v>
      </c>
      <c r="D730" t="s">
        <v>138</v>
      </c>
      <c r="E730" t="s">
        <v>2205</v>
      </c>
      <c r="F730" t="s">
        <v>30</v>
      </c>
      <c r="G730" t="s">
        <v>2182</v>
      </c>
      <c r="H730">
        <v>335949.66159999999</v>
      </c>
      <c r="I730">
        <v>32.3253912536778</v>
      </c>
      <c r="J730">
        <v>0</v>
      </c>
      <c r="K730">
        <v>32.3253912536778</v>
      </c>
      <c r="L730">
        <v>335917.33620874601</v>
      </c>
      <c r="N730" t="s">
        <v>2198</v>
      </c>
    </row>
    <row r="731" spans="1:14" x14ac:dyDescent="0.35">
      <c r="A731" t="s">
        <v>2944</v>
      </c>
      <c r="B731" t="s">
        <v>3148</v>
      </c>
      <c r="C731" t="s">
        <v>17</v>
      </c>
      <c r="D731" t="s">
        <v>138</v>
      </c>
      <c r="E731" t="s">
        <v>2205</v>
      </c>
      <c r="F731" t="s">
        <v>50</v>
      </c>
      <c r="G731" t="s">
        <v>3030</v>
      </c>
      <c r="H731">
        <v>5347624.1613999996</v>
      </c>
      <c r="I731">
        <v>460.41841055914102</v>
      </c>
      <c r="J731">
        <v>0</v>
      </c>
      <c r="K731">
        <v>460.41841055914102</v>
      </c>
      <c r="L731">
        <v>5347163.7429894404</v>
      </c>
      <c r="M731" t="s">
        <v>2198</v>
      </c>
      <c r="N731" t="s">
        <v>2198</v>
      </c>
    </row>
    <row r="732" spans="1:14" x14ac:dyDescent="0.35">
      <c r="A732" t="s">
        <v>2944</v>
      </c>
      <c r="B732" t="s">
        <v>3148</v>
      </c>
      <c r="C732" t="s">
        <v>17</v>
      </c>
      <c r="D732" t="s">
        <v>138</v>
      </c>
      <c r="E732" t="s">
        <v>2205</v>
      </c>
      <c r="F732" t="s">
        <v>2787</v>
      </c>
      <c r="G732" t="s">
        <v>2935</v>
      </c>
      <c r="H732">
        <v>0</v>
      </c>
      <c r="I732">
        <v>0</v>
      </c>
      <c r="J732">
        <v>0</v>
      </c>
      <c r="K732">
        <v>0</v>
      </c>
      <c r="L732">
        <v>0</v>
      </c>
    </row>
    <row r="733" spans="1:14" x14ac:dyDescent="0.35">
      <c r="A733" t="s">
        <v>2944</v>
      </c>
      <c r="B733" t="s">
        <v>3148</v>
      </c>
      <c r="C733" t="s">
        <v>17</v>
      </c>
      <c r="D733" t="s">
        <v>138</v>
      </c>
      <c r="E733" t="s">
        <v>2205</v>
      </c>
      <c r="F733" t="s">
        <v>2788</v>
      </c>
      <c r="G733" t="s">
        <v>2936</v>
      </c>
      <c r="H733">
        <v>11336031.146600001</v>
      </c>
      <c r="I733">
        <v>1090.76354000586</v>
      </c>
      <c r="J733">
        <v>1117305.7603356901</v>
      </c>
      <c r="K733">
        <v>1118396.5238757001</v>
      </c>
      <c r="L733">
        <v>10217634.6227243</v>
      </c>
    </row>
    <row r="734" spans="1:14" x14ac:dyDescent="0.35">
      <c r="A734" t="s">
        <v>2944</v>
      </c>
      <c r="B734" t="s">
        <v>3148</v>
      </c>
      <c r="C734" t="s">
        <v>17</v>
      </c>
      <c r="D734" t="s">
        <v>154</v>
      </c>
      <c r="E734" t="s">
        <v>2208</v>
      </c>
      <c r="F734" t="s">
        <v>2206</v>
      </c>
      <c r="G734" t="s">
        <v>3028</v>
      </c>
      <c r="H734">
        <v>4789118.7452999996</v>
      </c>
      <c r="I734">
        <v>8036.4019198978804</v>
      </c>
      <c r="J734">
        <v>0</v>
      </c>
      <c r="K734">
        <v>8036.4019198978804</v>
      </c>
      <c r="L734">
        <v>4781082.3433801001</v>
      </c>
      <c r="M734" t="s">
        <v>2198</v>
      </c>
    </row>
    <row r="735" spans="1:14" x14ac:dyDescent="0.35">
      <c r="A735" t="s">
        <v>2944</v>
      </c>
      <c r="B735" t="s">
        <v>3148</v>
      </c>
      <c r="C735" t="s">
        <v>17</v>
      </c>
      <c r="D735" t="s">
        <v>154</v>
      </c>
      <c r="E735" t="s">
        <v>2208</v>
      </c>
      <c r="F735" t="s">
        <v>2170</v>
      </c>
      <c r="G735" t="s">
        <v>2171</v>
      </c>
      <c r="H735">
        <v>0</v>
      </c>
      <c r="I735">
        <v>0</v>
      </c>
      <c r="J735">
        <v>0</v>
      </c>
      <c r="K735">
        <v>0</v>
      </c>
      <c r="L735">
        <v>0</v>
      </c>
    </row>
    <row r="736" spans="1:14" x14ac:dyDescent="0.35">
      <c r="A736" t="s">
        <v>2944</v>
      </c>
      <c r="B736" t="s">
        <v>3148</v>
      </c>
      <c r="C736" t="s">
        <v>17</v>
      </c>
      <c r="D736" t="s">
        <v>154</v>
      </c>
      <c r="E736" t="s">
        <v>2208</v>
      </c>
      <c r="F736" t="s">
        <v>19</v>
      </c>
      <c r="G736" t="s">
        <v>2174</v>
      </c>
      <c r="H736">
        <v>9805596.4593000002</v>
      </c>
      <c r="I736">
        <v>23152.786984064402</v>
      </c>
      <c r="J736">
        <v>0</v>
      </c>
      <c r="K736">
        <v>23152.786984064402</v>
      </c>
      <c r="L736">
        <v>9782443.6723159291</v>
      </c>
      <c r="N736" t="s">
        <v>2198</v>
      </c>
    </row>
    <row r="737" spans="1:14" x14ac:dyDescent="0.35">
      <c r="A737" t="s">
        <v>2944</v>
      </c>
      <c r="B737" t="s">
        <v>3148</v>
      </c>
      <c r="C737" t="s">
        <v>17</v>
      </c>
      <c r="D737" t="s">
        <v>154</v>
      </c>
      <c r="E737" t="s">
        <v>2208</v>
      </c>
      <c r="F737" t="s">
        <v>50</v>
      </c>
      <c r="G737" t="s">
        <v>3030</v>
      </c>
      <c r="H737">
        <v>7650006.5274</v>
      </c>
      <c r="I737">
        <v>12837.1273326344</v>
      </c>
      <c r="J737">
        <v>0</v>
      </c>
      <c r="K737">
        <v>12837.1273326344</v>
      </c>
      <c r="L737">
        <v>7637169.4000673704</v>
      </c>
      <c r="M737" t="s">
        <v>2198</v>
      </c>
      <c r="N737" t="s">
        <v>2198</v>
      </c>
    </row>
    <row r="738" spans="1:14" x14ac:dyDescent="0.35">
      <c r="A738" t="s">
        <v>2944</v>
      </c>
      <c r="B738" t="s">
        <v>3148</v>
      </c>
      <c r="C738" t="s">
        <v>17</v>
      </c>
      <c r="D738" t="s">
        <v>154</v>
      </c>
      <c r="E738" t="s">
        <v>2208</v>
      </c>
      <c r="F738" t="s">
        <v>2787</v>
      </c>
      <c r="G738" t="s">
        <v>2935</v>
      </c>
      <c r="H738">
        <v>0</v>
      </c>
      <c r="I738">
        <v>0</v>
      </c>
      <c r="J738">
        <v>0</v>
      </c>
      <c r="K738">
        <v>0</v>
      </c>
      <c r="L738">
        <v>0</v>
      </c>
    </row>
    <row r="739" spans="1:14" x14ac:dyDescent="0.35">
      <c r="A739" t="s">
        <v>2944</v>
      </c>
      <c r="B739" t="s">
        <v>3148</v>
      </c>
      <c r="C739" t="s">
        <v>17</v>
      </c>
      <c r="D739" t="s">
        <v>154</v>
      </c>
      <c r="E739" t="s">
        <v>2208</v>
      </c>
      <c r="F739" t="s">
        <v>2788</v>
      </c>
      <c r="G739" t="s">
        <v>2936</v>
      </c>
      <c r="H739">
        <v>7477819.4029999999</v>
      </c>
      <c r="I739">
        <v>17656.4842799611</v>
      </c>
      <c r="J739">
        <v>509832.43579975399</v>
      </c>
      <c r="K739">
        <v>527488.92007971497</v>
      </c>
      <c r="L739">
        <v>6950330.48292029</v>
      </c>
    </row>
    <row r="740" spans="1:14" x14ac:dyDescent="0.35">
      <c r="A740" t="s">
        <v>2944</v>
      </c>
      <c r="B740" t="s">
        <v>3148</v>
      </c>
      <c r="C740" t="s">
        <v>17</v>
      </c>
      <c r="D740" t="s">
        <v>637</v>
      </c>
      <c r="E740" t="s">
        <v>2209</v>
      </c>
      <c r="F740" t="s">
        <v>2206</v>
      </c>
      <c r="G740" t="s">
        <v>3028</v>
      </c>
      <c r="H740">
        <v>449387.66</v>
      </c>
      <c r="I740">
        <v>705.73163603299304</v>
      </c>
      <c r="J740">
        <v>0</v>
      </c>
      <c r="K740">
        <v>705.73163603299304</v>
      </c>
      <c r="L740">
        <v>448681.92836396699</v>
      </c>
      <c r="M740" t="s">
        <v>2198</v>
      </c>
    </row>
    <row r="741" spans="1:14" x14ac:dyDescent="0.35">
      <c r="A741" t="s">
        <v>2944</v>
      </c>
      <c r="B741" t="s">
        <v>3148</v>
      </c>
      <c r="C741" t="s">
        <v>17</v>
      </c>
      <c r="D741" t="s">
        <v>637</v>
      </c>
      <c r="E741" t="s">
        <v>2209</v>
      </c>
      <c r="F741" t="s">
        <v>2170</v>
      </c>
      <c r="G741" t="s">
        <v>2171</v>
      </c>
      <c r="H741">
        <v>0</v>
      </c>
      <c r="I741">
        <v>0</v>
      </c>
      <c r="J741">
        <v>0</v>
      </c>
      <c r="K741">
        <v>0</v>
      </c>
      <c r="L741">
        <v>0</v>
      </c>
    </row>
    <row r="742" spans="1:14" x14ac:dyDescent="0.35">
      <c r="A742" t="s">
        <v>2944</v>
      </c>
      <c r="B742" t="s">
        <v>3148</v>
      </c>
      <c r="C742" t="s">
        <v>17</v>
      </c>
      <c r="D742" t="s">
        <v>637</v>
      </c>
      <c r="E742" t="s">
        <v>2209</v>
      </c>
      <c r="F742" t="s">
        <v>19</v>
      </c>
      <c r="G742" t="s">
        <v>2174</v>
      </c>
      <c r="H742">
        <v>1173620.8129</v>
      </c>
      <c r="I742">
        <v>1843.0887406637701</v>
      </c>
      <c r="J742">
        <v>0</v>
      </c>
      <c r="K742">
        <v>1843.0887406637701</v>
      </c>
      <c r="L742">
        <v>1171777.7241593399</v>
      </c>
      <c r="N742" t="s">
        <v>2198</v>
      </c>
    </row>
    <row r="743" spans="1:14" x14ac:dyDescent="0.35">
      <c r="A743" t="s">
        <v>2944</v>
      </c>
      <c r="B743" t="s">
        <v>3148</v>
      </c>
      <c r="C743" t="s">
        <v>17</v>
      </c>
      <c r="D743" t="s">
        <v>637</v>
      </c>
      <c r="E743" t="s">
        <v>2209</v>
      </c>
      <c r="F743" t="s">
        <v>30</v>
      </c>
      <c r="G743" t="s">
        <v>2182</v>
      </c>
      <c r="H743">
        <v>13481.629800000001</v>
      </c>
      <c r="I743">
        <v>21.171949080989801</v>
      </c>
      <c r="J743">
        <v>0</v>
      </c>
      <c r="K743">
        <v>21.171949080989801</v>
      </c>
      <c r="L743">
        <v>13460.457850919</v>
      </c>
      <c r="N743" t="s">
        <v>2198</v>
      </c>
    </row>
    <row r="744" spans="1:14" x14ac:dyDescent="0.35">
      <c r="A744" t="s">
        <v>2944</v>
      </c>
      <c r="B744" t="s">
        <v>3148</v>
      </c>
      <c r="C744" t="s">
        <v>17</v>
      </c>
      <c r="D744" t="s">
        <v>637</v>
      </c>
      <c r="E744" t="s">
        <v>2209</v>
      </c>
      <c r="F744" t="s">
        <v>2787</v>
      </c>
      <c r="G744" t="s">
        <v>2935</v>
      </c>
      <c r="H744">
        <v>0</v>
      </c>
      <c r="I744">
        <v>0</v>
      </c>
      <c r="J744">
        <v>0</v>
      </c>
      <c r="K744">
        <v>0</v>
      </c>
      <c r="L744">
        <v>0</v>
      </c>
    </row>
    <row r="745" spans="1:14" x14ac:dyDescent="0.35">
      <c r="A745" t="s">
        <v>2944</v>
      </c>
      <c r="B745" t="s">
        <v>3148</v>
      </c>
      <c r="C745" t="s">
        <v>17</v>
      </c>
      <c r="D745" t="s">
        <v>637</v>
      </c>
      <c r="E745" t="s">
        <v>2209</v>
      </c>
      <c r="F745" t="s">
        <v>2788</v>
      </c>
      <c r="G745" t="s">
        <v>2936</v>
      </c>
      <c r="H745">
        <v>761442.45109999995</v>
      </c>
      <c r="I745">
        <v>1195.7916840943001</v>
      </c>
      <c r="J745">
        <v>0</v>
      </c>
      <c r="K745">
        <v>1195.7916840943001</v>
      </c>
      <c r="L745">
        <v>760246.65941590595</v>
      </c>
    </row>
    <row r="746" spans="1:14" x14ac:dyDescent="0.35">
      <c r="A746" t="s">
        <v>2944</v>
      </c>
      <c r="B746" t="s">
        <v>3148</v>
      </c>
      <c r="C746" t="s">
        <v>2938</v>
      </c>
      <c r="D746" t="s">
        <v>18</v>
      </c>
      <c r="E746" t="s">
        <v>3179</v>
      </c>
      <c r="F746" t="s">
        <v>2170</v>
      </c>
      <c r="G746" t="s">
        <v>2171</v>
      </c>
      <c r="H746">
        <v>0</v>
      </c>
      <c r="I746">
        <v>0</v>
      </c>
      <c r="J746">
        <v>0</v>
      </c>
      <c r="K746">
        <v>0</v>
      </c>
      <c r="L746">
        <v>0</v>
      </c>
    </row>
    <row r="747" spans="1:14" x14ac:dyDescent="0.35">
      <c r="A747" t="s">
        <v>2944</v>
      </c>
      <c r="B747" t="s">
        <v>3148</v>
      </c>
      <c r="C747" t="s">
        <v>2938</v>
      </c>
      <c r="D747" t="s">
        <v>18</v>
      </c>
      <c r="E747" t="s">
        <v>3179</v>
      </c>
      <c r="F747" t="s">
        <v>2172</v>
      </c>
      <c r="G747" t="s">
        <v>2173</v>
      </c>
      <c r="H747">
        <v>642425.81389999995</v>
      </c>
      <c r="I747">
        <v>2212.05248119817</v>
      </c>
      <c r="J747">
        <v>28.076985272884802</v>
      </c>
      <c r="K747">
        <v>2240.1294664710499</v>
      </c>
      <c r="L747">
        <v>640185.68443352904</v>
      </c>
    </row>
    <row r="748" spans="1:14" x14ac:dyDescent="0.35">
      <c r="A748" t="s">
        <v>2944</v>
      </c>
      <c r="B748" t="s">
        <v>3148</v>
      </c>
      <c r="C748" t="s">
        <v>2938</v>
      </c>
      <c r="D748" t="s">
        <v>18</v>
      </c>
      <c r="E748" t="s">
        <v>3179</v>
      </c>
      <c r="F748" t="s">
        <v>3007</v>
      </c>
      <c r="G748" t="s">
        <v>3008</v>
      </c>
      <c r="H748">
        <v>734200.93</v>
      </c>
      <c r="I748">
        <v>2528.0599785121899</v>
      </c>
      <c r="J748">
        <v>0</v>
      </c>
      <c r="K748">
        <v>2528.0599785121899</v>
      </c>
      <c r="L748">
        <v>731672.87002148805</v>
      </c>
      <c r="N748" t="s">
        <v>2198</v>
      </c>
    </row>
    <row r="749" spans="1:14" x14ac:dyDescent="0.35">
      <c r="A749" t="s">
        <v>2944</v>
      </c>
      <c r="B749" t="s">
        <v>3148</v>
      </c>
      <c r="C749" t="s">
        <v>2938</v>
      </c>
      <c r="D749" t="s">
        <v>18</v>
      </c>
      <c r="E749" t="s">
        <v>3179</v>
      </c>
      <c r="F749" t="s">
        <v>2940</v>
      </c>
      <c r="G749" t="s">
        <v>2941</v>
      </c>
      <c r="H749">
        <v>0</v>
      </c>
      <c r="I749">
        <v>0</v>
      </c>
      <c r="J749">
        <v>0</v>
      </c>
      <c r="K749">
        <v>0</v>
      </c>
      <c r="L749">
        <v>0</v>
      </c>
    </row>
    <row r="750" spans="1:14" x14ac:dyDescent="0.35">
      <c r="A750" t="s">
        <v>2944</v>
      </c>
      <c r="B750" t="s">
        <v>3148</v>
      </c>
      <c r="C750" t="s">
        <v>2938</v>
      </c>
      <c r="D750" t="s">
        <v>2980</v>
      </c>
      <c r="E750" t="s">
        <v>3180</v>
      </c>
      <c r="F750" t="s">
        <v>2170</v>
      </c>
      <c r="G750" t="s">
        <v>2171</v>
      </c>
      <c r="H750">
        <v>0</v>
      </c>
      <c r="I750">
        <v>0</v>
      </c>
      <c r="J750">
        <v>0</v>
      </c>
      <c r="K750">
        <v>0</v>
      </c>
      <c r="L750">
        <v>0</v>
      </c>
    </row>
    <row r="751" spans="1:14" x14ac:dyDescent="0.35">
      <c r="A751" t="s">
        <v>2944</v>
      </c>
      <c r="B751" t="s">
        <v>3148</v>
      </c>
      <c r="C751" t="s">
        <v>2938</v>
      </c>
      <c r="D751" t="s">
        <v>2980</v>
      </c>
      <c r="E751" t="s">
        <v>3180</v>
      </c>
      <c r="F751" t="s">
        <v>2172</v>
      </c>
      <c r="G751" t="s">
        <v>2173</v>
      </c>
      <c r="H751">
        <v>414559.70199999999</v>
      </c>
      <c r="I751">
        <v>668.87676921475997</v>
      </c>
      <c r="J751">
        <v>0</v>
      </c>
      <c r="K751">
        <v>668.87676921475997</v>
      </c>
      <c r="L751">
        <v>413890.82523078501</v>
      </c>
    </row>
    <row r="752" spans="1:14" x14ac:dyDescent="0.35">
      <c r="A752" t="s">
        <v>2944</v>
      </c>
      <c r="B752" t="s">
        <v>3148</v>
      </c>
      <c r="C752" t="s">
        <v>2938</v>
      </c>
      <c r="D752" t="s">
        <v>3181</v>
      </c>
      <c r="E752" t="s">
        <v>3182</v>
      </c>
      <c r="F752" t="s">
        <v>2170</v>
      </c>
      <c r="G752" t="s">
        <v>2171</v>
      </c>
      <c r="H752">
        <v>0</v>
      </c>
      <c r="I752">
        <v>0</v>
      </c>
      <c r="J752">
        <v>0</v>
      </c>
      <c r="K752">
        <v>0</v>
      </c>
      <c r="L752">
        <v>0</v>
      </c>
    </row>
    <row r="753" spans="1:14" x14ac:dyDescent="0.35">
      <c r="A753" t="s">
        <v>2944</v>
      </c>
      <c r="B753" t="s">
        <v>3148</v>
      </c>
      <c r="C753" t="s">
        <v>2938</v>
      </c>
      <c r="D753" t="s">
        <v>3181</v>
      </c>
      <c r="E753" t="s">
        <v>3182</v>
      </c>
      <c r="F753" t="s">
        <v>2172</v>
      </c>
      <c r="G753" t="s">
        <v>2173</v>
      </c>
      <c r="H753">
        <v>2335653.4109</v>
      </c>
      <c r="I753">
        <v>397.847831483986</v>
      </c>
      <c r="J753">
        <v>104776.989846032</v>
      </c>
      <c r="K753">
        <v>105174.837677516</v>
      </c>
      <c r="L753">
        <v>2230478.5732224798</v>
      </c>
    </row>
    <row r="754" spans="1:14" x14ac:dyDescent="0.35">
      <c r="A754" t="s">
        <v>2944</v>
      </c>
      <c r="B754" t="s">
        <v>3148</v>
      </c>
      <c r="C754" t="s">
        <v>2938</v>
      </c>
      <c r="D754" t="s">
        <v>3181</v>
      </c>
      <c r="E754" t="s">
        <v>3182</v>
      </c>
      <c r="F754" t="s">
        <v>19</v>
      </c>
      <c r="G754" t="s">
        <v>2174</v>
      </c>
      <c r="H754">
        <v>625252.35120000003</v>
      </c>
      <c r="I754">
        <v>106.503512410536</v>
      </c>
      <c r="J754">
        <v>0</v>
      </c>
      <c r="K754">
        <v>106.503512410536</v>
      </c>
      <c r="L754">
        <v>625145.847687589</v>
      </c>
      <c r="N754" t="s">
        <v>2198</v>
      </c>
    </row>
    <row r="755" spans="1:14" x14ac:dyDescent="0.35">
      <c r="A755" t="s">
        <v>2944</v>
      </c>
      <c r="B755" t="s">
        <v>3148</v>
      </c>
      <c r="C755" t="s">
        <v>2938</v>
      </c>
      <c r="D755" t="s">
        <v>3181</v>
      </c>
      <c r="E755" t="s">
        <v>3182</v>
      </c>
      <c r="F755" t="s">
        <v>3007</v>
      </c>
      <c r="G755" t="s">
        <v>3008</v>
      </c>
      <c r="H755">
        <v>0</v>
      </c>
      <c r="I755">
        <v>0</v>
      </c>
      <c r="J755">
        <v>0</v>
      </c>
      <c r="K755">
        <v>0</v>
      </c>
      <c r="L755">
        <v>0</v>
      </c>
      <c r="N755" t="s">
        <v>2198</v>
      </c>
    </row>
    <row r="756" spans="1:14" x14ac:dyDescent="0.35">
      <c r="A756" t="s">
        <v>2944</v>
      </c>
      <c r="B756" t="s">
        <v>3148</v>
      </c>
      <c r="C756" t="s">
        <v>2938</v>
      </c>
      <c r="D756" t="s">
        <v>3181</v>
      </c>
      <c r="E756" t="s">
        <v>3182</v>
      </c>
      <c r="F756" t="s">
        <v>2940</v>
      </c>
      <c r="G756" t="s">
        <v>2941</v>
      </c>
      <c r="H756">
        <v>0</v>
      </c>
      <c r="I756">
        <v>0</v>
      </c>
      <c r="J756">
        <v>0</v>
      </c>
      <c r="K756">
        <v>0</v>
      </c>
      <c r="L756">
        <v>0</v>
      </c>
    </row>
    <row r="757" spans="1:14" x14ac:dyDescent="0.35">
      <c r="A757" t="s">
        <v>2944</v>
      </c>
      <c r="B757" t="s">
        <v>3148</v>
      </c>
      <c r="C757" t="s">
        <v>2944</v>
      </c>
      <c r="D757" t="s">
        <v>3183</v>
      </c>
      <c r="E757" t="s">
        <v>3184</v>
      </c>
      <c r="F757" t="s">
        <v>2947</v>
      </c>
      <c r="G757" t="s">
        <v>2948</v>
      </c>
      <c r="H757">
        <v>0</v>
      </c>
      <c r="I757">
        <v>0</v>
      </c>
      <c r="J757">
        <v>0</v>
      </c>
      <c r="K757">
        <v>0</v>
      </c>
      <c r="L757">
        <v>0</v>
      </c>
    </row>
    <row r="758" spans="1:14" x14ac:dyDescent="0.35">
      <c r="A758" t="s">
        <v>3185</v>
      </c>
      <c r="B758" t="s">
        <v>3186</v>
      </c>
      <c r="C758" t="s">
        <v>2857</v>
      </c>
      <c r="D758" t="s">
        <v>2859</v>
      </c>
      <c r="E758" t="s">
        <v>3187</v>
      </c>
      <c r="F758" t="s">
        <v>2172</v>
      </c>
      <c r="G758" t="s">
        <v>2173</v>
      </c>
      <c r="H758">
        <v>2918182.2275</v>
      </c>
      <c r="I758">
        <v>1247.2845204827499</v>
      </c>
      <c r="J758">
        <v>0</v>
      </c>
      <c r="K758">
        <v>1247.2845204827499</v>
      </c>
      <c r="L758">
        <v>2916934.9429795202</v>
      </c>
    </row>
    <row r="759" spans="1:14" x14ac:dyDescent="0.35">
      <c r="A759" t="s">
        <v>3185</v>
      </c>
      <c r="B759" t="s">
        <v>3186</v>
      </c>
      <c r="C759" t="s">
        <v>2857</v>
      </c>
      <c r="D759" t="s">
        <v>2859</v>
      </c>
      <c r="E759" t="s">
        <v>3187</v>
      </c>
      <c r="F759" t="s">
        <v>2861</v>
      </c>
      <c r="G759" t="s">
        <v>2862</v>
      </c>
      <c r="H759">
        <v>98153.606700000004</v>
      </c>
      <c r="I759">
        <v>41.952648813132797</v>
      </c>
      <c r="J759">
        <v>0</v>
      </c>
      <c r="K759">
        <v>41.952648813132797</v>
      </c>
      <c r="L759">
        <v>98111.654051186895</v>
      </c>
    </row>
    <row r="760" spans="1:14" x14ac:dyDescent="0.35">
      <c r="A760" t="s">
        <v>3185</v>
      </c>
      <c r="B760" t="s">
        <v>3186</v>
      </c>
      <c r="C760" t="s">
        <v>2857</v>
      </c>
      <c r="D760" t="s">
        <v>2859</v>
      </c>
      <c r="E760" t="s">
        <v>3187</v>
      </c>
      <c r="F760" t="s">
        <v>19</v>
      </c>
      <c r="G760" t="s">
        <v>2174</v>
      </c>
      <c r="H760">
        <v>804104.54650000005</v>
      </c>
      <c r="I760">
        <v>343.68900758451099</v>
      </c>
      <c r="J760">
        <v>0</v>
      </c>
      <c r="K760">
        <v>343.68900758451099</v>
      </c>
      <c r="L760">
        <v>803760.85749241605</v>
      </c>
      <c r="N760" t="s">
        <v>2198</v>
      </c>
    </row>
    <row r="761" spans="1:14" x14ac:dyDescent="0.35">
      <c r="A761" t="s">
        <v>3185</v>
      </c>
      <c r="B761" t="s">
        <v>3186</v>
      </c>
      <c r="C761" t="s">
        <v>2857</v>
      </c>
      <c r="D761" t="s">
        <v>2859</v>
      </c>
      <c r="E761" t="s">
        <v>3187</v>
      </c>
      <c r="F761" t="s">
        <v>2865</v>
      </c>
      <c r="G761" t="s">
        <v>2866</v>
      </c>
      <c r="H761">
        <v>0</v>
      </c>
      <c r="I761">
        <v>0</v>
      </c>
      <c r="J761">
        <v>0</v>
      </c>
      <c r="K761">
        <v>0</v>
      </c>
      <c r="L761">
        <v>0</v>
      </c>
    </row>
    <row r="762" spans="1:14" x14ac:dyDescent="0.35">
      <c r="A762" t="s">
        <v>3185</v>
      </c>
      <c r="B762" t="s">
        <v>3186</v>
      </c>
      <c r="C762" t="s">
        <v>2857</v>
      </c>
      <c r="D762" t="s">
        <v>2859</v>
      </c>
      <c r="E762" t="s">
        <v>3187</v>
      </c>
      <c r="F762" t="s">
        <v>2867</v>
      </c>
      <c r="G762" t="s">
        <v>2868</v>
      </c>
      <c r="H762">
        <v>0</v>
      </c>
      <c r="I762">
        <v>0</v>
      </c>
      <c r="J762">
        <v>0</v>
      </c>
      <c r="K762">
        <v>0</v>
      </c>
      <c r="L762">
        <v>0</v>
      </c>
    </row>
    <row r="763" spans="1:14" x14ac:dyDescent="0.35">
      <c r="A763" t="s">
        <v>3185</v>
      </c>
      <c r="B763" t="s">
        <v>3186</v>
      </c>
      <c r="C763" t="s">
        <v>2857</v>
      </c>
      <c r="D763" t="s">
        <v>2859</v>
      </c>
      <c r="E763" t="s">
        <v>3187</v>
      </c>
      <c r="F763" t="s">
        <v>2869</v>
      </c>
      <c r="G763" t="s">
        <v>2870</v>
      </c>
      <c r="H763">
        <v>464342.06209999998</v>
      </c>
      <c r="I763">
        <v>198.46830015443601</v>
      </c>
      <c r="J763">
        <v>0</v>
      </c>
      <c r="K763">
        <v>198.46830015443601</v>
      </c>
      <c r="L763">
        <v>464143.59379984601</v>
      </c>
    </row>
    <row r="764" spans="1:14" x14ac:dyDescent="0.35">
      <c r="A764" t="s">
        <v>3185</v>
      </c>
      <c r="B764" t="s">
        <v>3186</v>
      </c>
      <c r="C764" t="s">
        <v>2857</v>
      </c>
      <c r="D764" t="s">
        <v>2859</v>
      </c>
      <c r="E764" t="s">
        <v>3187</v>
      </c>
      <c r="F764" t="s">
        <v>2871</v>
      </c>
      <c r="G764" t="s">
        <v>2872</v>
      </c>
      <c r="H764">
        <v>349200.33120000002</v>
      </c>
      <c r="I764">
        <v>149.254615969799</v>
      </c>
      <c r="J764">
        <v>0</v>
      </c>
      <c r="K764">
        <v>149.254615969799</v>
      </c>
      <c r="L764">
        <v>349051.07658403</v>
      </c>
    </row>
    <row r="765" spans="1:14" x14ac:dyDescent="0.35">
      <c r="A765" t="s">
        <v>3185</v>
      </c>
      <c r="B765" t="s">
        <v>3186</v>
      </c>
      <c r="C765" t="s">
        <v>2857</v>
      </c>
      <c r="D765" t="s">
        <v>2859</v>
      </c>
      <c r="E765" t="s">
        <v>3187</v>
      </c>
      <c r="F765" t="s">
        <v>3188</v>
      </c>
      <c r="G765" t="s">
        <v>3189</v>
      </c>
      <c r="H765">
        <v>524744.28159999999</v>
      </c>
      <c r="I765">
        <v>224.28531480867099</v>
      </c>
      <c r="J765">
        <v>0</v>
      </c>
      <c r="K765">
        <v>224.28531480867099</v>
      </c>
      <c r="L765">
        <v>524519.99628519104</v>
      </c>
      <c r="N765" t="s">
        <v>2198</v>
      </c>
    </row>
    <row r="766" spans="1:14" x14ac:dyDescent="0.35">
      <c r="A766" t="s">
        <v>3185</v>
      </c>
      <c r="B766" t="s">
        <v>3186</v>
      </c>
      <c r="C766" t="s">
        <v>2857</v>
      </c>
      <c r="D766" t="s">
        <v>2859</v>
      </c>
      <c r="E766" t="s">
        <v>3187</v>
      </c>
      <c r="F766" t="s">
        <v>2877</v>
      </c>
      <c r="G766" t="s">
        <v>2878</v>
      </c>
      <c r="H766">
        <v>628560.59629999998</v>
      </c>
      <c r="I766">
        <v>268.65830874563898</v>
      </c>
      <c r="J766">
        <v>0</v>
      </c>
      <c r="K766">
        <v>268.65830874563898</v>
      </c>
      <c r="L766">
        <v>628291.93799125403</v>
      </c>
    </row>
    <row r="767" spans="1:14" x14ac:dyDescent="0.35">
      <c r="A767" t="s">
        <v>3185</v>
      </c>
      <c r="B767" t="s">
        <v>3186</v>
      </c>
      <c r="C767" t="s">
        <v>2879</v>
      </c>
      <c r="D767" t="s">
        <v>2880</v>
      </c>
      <c r="E767" t="s">
        <v>3190</v>
      </c>
      <c r="F767" t="s">
        <v>2172</v>
      </c>
      <c r="G767" t="s">
        <v>2173</v>
      </c>
      <c r="H767">
        <v>0</v>
      </c>
      <c r="I767">
        <v>0</v>
      </c>
      <c r="J767">
        <v>0</v>
      </c>
      <c r="K767">
        <v>0</v>
      </c>
      <c r="L767">
        <v>0</v>
      </c>
    </row>
    <row r="768" spans="1:14" x14ac:dyDescent="0.35">
      <c r="A768" t="s">
        <v>3185</v>
      </c>
      <c r="B768" t="s">
        <v>3186</v>
      </c>
      <c r="C768" t="s">
        <v>2879</v>
      </c>
      <c r="D768" t="s">
        <v>2880</v>
      </c>
      <c r="E768" t="s">
        <v>3190</v>
      </c>
      <c r="F768" t="s">
        <v>2882</v>
      </c>
      <c r="G768" t="s">
        <v>2883</v>
      </c>
      <c r="H768">
        <v>24303.574000000001</v>
      </c>
      <c r="I768">
        <v>4.0647877621315001</v>
      </c>
      <c r="J768">
        <v>0</v>
      </c>
      <c r="K768">
        <v>4.0647877621315001</v>
      </c>
      <c r="L768">
        <v>24299.509212237899</v>
      </c>
    </row>
    <row r="769" spans="1:12" x14ac:dyDescent="0.35">
      <c r="A769" t="s">
        <v>3185</v>
      </c>
      <c r="B769" t="s">
        <v>3186</v>
      </c>
      <c r="C769" t="s">
        <v>2879</v>
      </c>
      <c r="D769" t="s">
        <v>2880</v>
      </c>
      <c r="E769" t="s">
        <v>3190</v>
      </c>
      <c r="F769" t="s">
        <v>2884</v>
      </c>
      <c r="G769" t="s">
        <v>2885</v>
      </c>
      <c r="H769">
        <v>15185.5206</v>
      </c>
      <c r="J769">
        <v>0</v>
      </c>
      <c r="K769">
        <v>0</v>
      </c>
      <c r="L769">
        <v>15185.5206</v>
      </c>
    </row>
    <row r="770" spans="1:12" x14ac:dyDescent="0.35">
      <c r="A770" t="s">
        <v>3185</v>
      </c>
      <c r="B770" t="s">
        <v>3186</v>
      </c>
      <c r="C770" t="s">
        <v>2879</v>
      </c>
      <c r="D770" t="s">
        <v>2880</v>
      </c>
      <c r="E770" t="s">
        <v>3190</v>
      </c>
      <c r="F770" t="s">
        <v>2896</v>
      </c>
      <c r="G770" t="s">
        <v>2897</v>
      </c>
      <c r="H770">
        <v>139608.8181</v>
      </c>
      <c r="J770">
        <v>0</v>
      </c>
      <c r="K770">
        <v>0</v>
      </c>
      <c r="L770">
        <v>139608.8181</v>
      </c>
    </row>
    <row r="771" spans="1:12" x14ac:dyDescent="0.35">
      <c r="A771" t="s">
        <v>3185</v>
      </c>
      <c r="B771" t="s">
        <v>3186</v>
      </c>
      <c r="C771" t="s">
        <v>2879</v>
      </c>
      <c r="D771" t="s">
        <v>2886</v>
      </c>
      <c r="E771" t="s">
        <v>2967</v>
      </c>
      <c r="F771" t="s">
        <v>2170</v>
      </c>
      <c r="G771" t="s">
        <v>2171</v>
      </c>
      <c r="H771">
        <v>0</v>
      </c>
      <c r="I771">
        <v>0</v>
      </c>
      <c r="J771">
        <v>0</v>
      </c>
      <c r="K771">
        <v>0</v>
      </c>
      <c r="L771">
        <v>0</v>
      </c>
    </row>
    <row r="772" spans="1:12" x14ac:dyDescent="0.35">
      <c r="A772" t="s">
        <v>3185</v>
      </c>
      <c r="B772" t="s">
        <v>3186</v>
      </c>
      <c r="C772" t="s">
        <v>2879</v>
      </c>
      <c r="D772" t="s">
        <v>2886</v>
      </c>
      <c r="E772" t="s">
        <v>2967</v>
      </c>
      <c r="F772" t="s">
        <v>2172</v>
      </c>
      <c r="G772" t="s">
        <v>2173</v>
      </c>
      <c r="H772">
        <v>22454.0658</v>
      </c>
      <c r="I772">
        <v>16.717435203497399</v>
      </c>
      <c r="J772">
        <v>0</v>
      </c>
      <c r="K772">
        <v>16.717435203497399</v>
      </c>
      <c r="L772">
        <v>22437.3483647965</v>
      </c>
    </row>
    <row r="773" spans="1:12" x14ac:dyDescent="0.35">
      <c r="A773" t="s">
        <v>3185</v>
      </c>
      <c r="B773" t="s">
        <v>3186</v>
      </c>
      <c r="C773" t="s">
        <v>2879</v>
      </c>
      <c r="D773" t="s">
        <v>2886</v>
      </c>
      <c r="E773" t="s">
        <v>2967</v>
      </c>
      <c r="F773" t="s">
        <v>2882</v>
      </c>
      <c r="G773" t="s">
        <v>2883</v>
      </c>
      <c r="H773">
        <v>0</v>
      </c>
      <c r="I773">
        <v>0</v>
      </c>
      <c r="J773">
        <v>0</v>
      </c>
      <c r="K773">
        <v>0</v>
      </c>
      <c r="L773">
        <v>0</v>
      </c>
    </row>
    <row r="774" spans="1:12" x14ac:dyDescent="0.35">
      <c r="A774" t="s">
        <v>3185</v>
      </c>
      <c r="B774" t="s">
        <v>3186</v>
      </c>
      <c r="C774" t="s">
        <v>2879</v>
      </c>
      <c r="D774" t="s">
        <v>2886</v>
      </c>
      <c r="E774" t="s">
        <v>2967</v>
      </c>
      <c r="F774" t="s">
        <v>2884</v>
      </c>
      <c r="G774" t="s">
        <v>2885</v>
      </c>
      <c r="H774">
        <v>23678.832999999999</v>
      </c>
      <c r="I774">
        <v>17.6292953055064</v>
      </c>
      <c r="J774">
        <v>0</v>
      </c>
      <c r="K774">
        <v>17.6292953055064</v>
      </c>
      <c r="L774">
        <v>23661.203704694501</v>
      </c>
    </row>
    <row r="775" spans="1:12" x14ac:dyDescent="0.35">
      <c r="A775" t="s">
        <v>3185</v>
      </c>
      <c r="B775" t="s">
        <v>3186</v>
      </c>
      <c r="C775" t="s">
        <v>2879</v>
      </c>
      <c r="D775" t="s">
        <v>2886</v>
      </c>
      <c r="E775" t="s">
        <v>2967</v>
      </c>
      <c r="F775" t="s">
        <v>2896</v>
      </c>
      <c r="G775" t="s">
        <v>2897</v>
      </c>
      <c r="H775">
        <v>131050.0932</v>
      </c>
      <c r="I775">
        <v>97.569030914957807</v>
      </c>
      <c r="J775">
        <v>0</v>
      </c>
      <c r="K775">
        <v>97.569030914957807</v>
      </c>
      <c r="L775">
        <v>130952.52416908499</v>
      </c>
    </row>
    <row r="776" spans="1:12" x14ac:dyDescent="0.35">
      <c r="A776" t="s">
        <v>3185</v>
      </c>
      <c r="B776" t="s">
        <v>3186</v>
      </c>
      <c r="C776" t="s">
        <v>2879</v>
      </c>
      <c r="D776" t="s">
        <v>2888</v>
      </c>
      <c r="E776" t="s">
        <v>3191</v>
      </c>
      <c r="F776" t="s">
        <v>2172</v>
      </c>
      <c r="G776" t="s">
        <v>2173</v>
      </c>
      <c r="H776">
        <v>2856.4459999999999</v>
      </c>
      <c r="I776">
        <v>0.80023834196891197</v>
      </c>
      <c r="J776">
        <v>0</v>
      </c>
      <c r="K776">
        <v>0.80023834196891197</v>
      </c>
      <c r="L776">
        <v>2855.6457616580301</v>
      </c>
    </row>
    <row r="777" spans="1:12" x14ac:dyDescent="0.35">
      <c r="A777" t="s">
        <v>3185</v>
      </c>
      <c r="B777" t="s">
        <v>3186</v>
      </c>
      <c r="C777" t="s">
        <v>2879</v>
      </c>
      <c r="D777" t="s">
        <v>2888</v>
      </c>
      <c r="E777" t="s">
        <v>3191</v>
      </c>
      <c r="F777" t="s">
        <v>2882</v>
      </c>
      <c r="G777" t="s">
        <v>2883</v>
      </c>
      <c r="H777">
        <v>18090.824499999999</v>
      </c>
      <c r="I777">
        <v>5.0681761658031101</v>
      </c>
      <c r="J777">
        <v>0</v>
      </c>
      <c r="K777">
        <v>5.0681761658031101</v>
      </c>
      <c r="L777">
        <v>18085.756323834201</v>
      </c>
    </row>
    <row r="778" spans="1:12" x14ac:dyDescent="0.35">
      <c r="A778" t="s">
        <v>3185</v>
      </c>
      <c r="B778" t="s">
        <v>3186</v>
      </c>
      <c r="C778" t="s">
        <v>2879</v>
      </c>
      <c r="D778" t="s">
        <v>2888</v>
      </c>
      <c r="E778" t="s">
        <v>3191</v>
      </c>
      <c r="F778" t="s">
        <v>2884</v>
      </c>
      <c r="G778" t="s">
        <v>2885</v>
      </c>
      <c r="H778">
        <v>6474.6108999999997</v>
      </c>
      <c r="I778">
        <v>1.8138735751295301</v>
      </c>
      <c r="J778">
        <v>0</v>
      </c>
      <c r="K778">
        <v>1.8138735751295301</v>
      </c>
      <c r="L778">
        <v>6472.7970264248697</v>
      </c>
    </row>
    <row r="779" spans="1:12" x14ac:dyDescent="0.35">
      <c r="A779" t="s">
        <v>3185</v>
      </c>
      <c r="B779" t="s">
        <v>3186</v>
      </c>
      <c r="C779" t="s">
        <v>2879</v>
      </c>
      <c r="D779" t="s">
        <v>2888</v>
      </c>
      <c r="E779" t="s">
        <v>3191</v>
      </c>
      <c r="F779" t="s">
        <v>2896</v>
      </c>
      <c r="G779" t="s">
        <v>2897</v>
      </c>
      <c r="H779">
        <v>63413.1008</v>
      </c>
      <c r="I779">
        <v>17.7652911917098</v>
      </c>
      <c r="J779">
        <v>0</v>
      </c>
      <c r="K779">
        <v>17.7652911917098</v>
      </c>
      <c r="L779">
        <v>63395.335508808297</v>
      </c>
    </row>
    <row r="780" spans="1:12" x14ac:dyDescent="0.35">
      <c r="A780" t="s">
        <v>3185</v>
      </c>
      <c r="B780" t="s">
        <v>3186</v>
      </c>
      <c r="C780" t="s">
        <v>2879</v>
      </c>
      <c r="D780" t="s">
        <v>2892</v>
      </c>
      <c r="E780" t="s">
        <v>2913</v>
      </c>
      <c r="F780" t="s">
        <v>2170</v>
      </c>
      <c r="G780" t="s">
        <v>2171</v>
      </c>
      <c r="H780">
        <v>0</v>
      </c>
      <c r="I780">
        <v>0</v>
      </c>
      <c r="J780">
        <v>0</v>
      </c>
      <c r="K780">
        <v>0</v>
      </c>
      <c r="L780">
        <v>0</v>
      </c>
    </row>
    <row r="781" spans="1:12" x14ac:dyDescent="0.35">
      <c r="A781" t="s">
        <v>3185</v>
      </c>
      <c r="B781" t="s">
        <v>3186</v>
      </c>
      <c r="C781" t="s">
        <v>2879</v>
      </c>
      <c r="D781" t="s">
        <v>2892</v>
      </c>
      <c r="E781" t="s">
        <v>2913</v>
      </c>
      <c r="F781" t="s">
        <v>2172</v>
      </c>
      <c r="G781" t="s">
        <v>2173</v>
      </c>
      <c r="H781">
        <v>21175.887900000002</v>
      </c>
      <c r="I781">
        <v>12.898180009760299</v>
      </c>
      <c r="J781">
        <v>0</v>
      </c>
      <c r="K781">
        <v>12.898180009760299</v>
      </c>
      <c r="L781">
        <v>21162.989719990201</v>
      </c>
    </row>
    <row r="782" spans="1:12" x14ac:dyDescent="0.35">
      <c r="A782" t="s">
        <v>3185</v>
      </c>
      <c r="B782" t="s">
        <v>3186</v>
      </c>
      <c r="C782" t="s">
        <v>2879</v>
      </c>
      <c r="D782" t="s">
        <v>2892</v>
      </c>
      <c r="E782" t="s">
        <v>2913</v>
      </c>
      <c r="F782" t="s">
        <v>2882</v>
      </c>
      <c r="G782" t="s">
        <v>2883</v>
      </c>
      <c r="H782">
        <v>12705.532800000001</v>
      </c>
      <c r="I782">
        <v>7.7389080058561603</v>
      </c>
      <c r="J782">
        <v>0</v>
      </c>
      <c r="K782">
        <v>7.7389080058561603</v>
      </c>
      <c r="L782">
        <v>12697.793891994101</v>
      </c>
    </row>
    <row r="783" spans="1:12" x14ac:dyDescent="0.35">
      <c r="A783" t="s">
        <v>3185</v>
      </c>
      <c r="B783" t="s">
        <v>3186</v>
      </c>
      <c r="C783" t="s">
        <v>2879</v>
      </c>
      <c r="D783" t="s">
        <v>2892</v>
      </c>
      <c r="E783" t="s">
        <v>2913</v>
      </c>
      <c r="F783" t="s">
        <v>2884</v>
      </c>
      <c r="G783" t="s">
        <v>2885</v>
      </c>
      <c r="H783">
        <v>11516.121800000001</v>
      </c>
      <c r="I783">
        <v>7.6245870792389701</v>
      </c>
      <c r="J783">
        <v>0</v>
      </c>
      <c r="K783">
        <v>7.6245870792389701</v>
      </c>
      <c r="L783">
        <v>11508.4972129208</v>
      </c>
    </row>
    <row r="784" spans="1:12" x14ac:dyDescent="0.35">
      <c r="A784" t="s">
        <v>3185</v>
      </c>
      <c r="B784" t="s">
        <v>3186</v>
      </c>
      <c r="C784" t="s">
        <v>2879</v>
      </c>
      <c r="D784" t="s">
        <v>2892</v>
      </c>
      <c r="E784" t="s">
        <v>2913</v>
      </c>
      <c r="F784" t="s">
        <v>2896</v>
      </c>
      <c r="G784" t="s">
        <v>2897</v>
      </c>
      <c r="H784">
        <v>110703.36440000001</v>
      </c>
      <c r="I784">
        <v>73.294417729458502</v>
      </c>
      <c r="J784">
        <v>0</v>
      </c>
      <c r="K784">
        <v>73.294417729458502</v>
      </c>
      <c r="L784">
        <v>110630.069982271</v>
      </c>
    </row>
    <row r="785" spans="1:14" x14ac:dyDescent="0.35">
      <c r="A785" t="s">
        <v>3185</v>
      </c>
      <c r="B785" t="s">
        <v>3186</v>
      </c>
      <c r="C785" t="s">
        <v>2915</v>
      </c>
      <c r="D785" t="s">
        <v>3192</v>
      </c>
      <c r="E785" t="s">
        <v>3193</v>
      </c>
      <c r="F785" t="s">
        <v>2172</v>
      </c>
      <c r="G785" t="s">
        <v>2173</v>
      </c>
      <c r="H785">
        <v>357191.05829999998</v>
      </c>
      <c r="I785">
        <v>173.04317718940899</v>
      </c>
      <c r="J785">
        <v>0</v>
      </c>
      <c r="K785">
        <v>173.04317718940899</v>
      </c>
      <c r="L785">
        <v>357018.01512281102</v>
      </c>
    </row>
    <row r="786" spans="1:14" x14ac:dyDescent="0.35">
      <c r="A786" t="s">
        <v>3185</v>
      </c>
      <c r="B786" t="s">
        <v>3186</v>
      </c>
      <c r="C786" t="s">
        <v>2915</v>
      </c>
      <c r="D786" t="s">
        <v>3192</v>
      </c>
      <c r="E786" t="s">
        <v>3193</v>
      </c>
      <c r="F786" t="s">
        <v>2867</v>
      </c>
      <c r="G786" t="s">
        <v>2868</v>
      </c>
      <c r="H786">
        <v>0</v>
      </c>
      <c r="I786">
        <v>0</v>
      </c>
      <c r="J786">
        <v>0</v>
      </c>
      <c r="K786">
        <v>0</v>
      </c>
      <c r="L786">
        <v>0</v>
      </c>
    </row>
    <row r="787" spans="1:14" x14ac:dyDescent="0.35">
      <c r="A787" t="s">
        <v>3185</v>
      </c>
      <c r="B787" t="s">
        <v>3186</v>
      </c>
      <c r="C787" t="s">
        <v>2915</v>
      </c>
      <c r="D787" t="s">
        <v>3192</v>
      </c>
      <c r="E787" t="s">
        <v>3193</v>
      </c>
      <c r="F787" t="s">
        <v>2922</v>
      </c>
      <c r="G787" t="s">
        <v>2923</v>
      </c>
      <c r="H787">
        <v>127117.06540000001</v>
      </c>
      <c r="I787">
        <v>61.5825630581231</v>
      </c>
      <c r="J787">
        <v>0</v>
      </c>
      <c r="K787">
        <v>61.5825630581231</v>
      </c>
      <c r="L787">
        <v>127055.482836942</v>
      </c>
    </row>
    <row r="788" spans="1:14" x14ac:dyDescent="0.35">
      <c r="A788" t="s">
        <v>3185</v>
      </c>
      <c r="B788" t="s">
        <v>3186</v>
      </c>
      <c r="C788" t="s">
        <v>2915</v>
      </c>
      <c r="D788" t="s">
        <v>3192</v>
      </c>
      <c r="E788" t="s">
        <v>3193</v>
      </c>
      <c r="F788" t="s">
        <v>2924</v>
      </c>
      <c r="G788" t="s">
        <v>2925</v>
      </c>
      <c r="H788">
        <v>0</v>
      </c>
      <c r="I788">
        <v>0</v>
      </c>
      <c r="J788">
        <v>0</v>
      </c>
      <c r="K788">
        <v>0</v>
      </c>
      <c r="L788">
        <v>0</v>
      </c>
    </row>
    <row r="789" spans="1:14" x14ac:dyDescent="0.35">
      <c r="A789" t="s">
        <v>3185</v>
      </c>
      <c r="B789" t="s">
        <v>3186</v>
      </c>
      <c r="C789" t="s">
        <v>2915</v>
      </c>
      <c r="D789" t="s">
        <v>3192</v>
      </c>
      <c r="E789" t="s">
        <v>3193</v>
      </c>
      <c r="F789" t="s">
        <v>2877</v>
      </c>
      <c r="G789" t="s">
        <v>2878</v>
      </c>
      <c r="H789">
        <v>72954.141900000002</v>
      </c>
      <c r="I789">
        <v>35.343036189879399</v>
      </c>
      <c r="J789">
        <v>0</v>
      </c>
      <c r="K789">
        <v>35.343036189879399</v>
      </c>
      <c r="L789">
        <v>72918.798863810094</v>
      </c>
    </row>
    <row r="790" spans="1:14" x14ac:dyDescent="0.35">
      <c r="A790" t="s">
        <v>3185</v>
      </c>
      <c r="B790" t="s">
        <v>3186</v>
      </c>
      <c r="C790" t="s">
        <v>17</v>
      </c>
      <c r="D790" t="s">
        <v>159</v>
      </c>
      <c r="E790" t="s">
        <v>2210</v>
      </c>
      <c r="F790" t="s">
        <v>2206</v>
      </c>
      <c r="G790" t="s">
        <v>3028</v>
      </c>
      <c r="H790">
        <v>0</v>
      </c>
      <c r="I790">
        <v>0</v>
      </c>
      <c r="J790">
        <v>0</v>
      </c>
      <c r="K790">
        <v>0</v>
      </c>
      <c r="L790">
        <v>0</v>
      </c>
      <c r="M790" t="s">
        <v>2198</v>
      </c>
    </row>
    <row r="791" spans="1:14" x14ac:dyDescent="0.35">
      <c r="A791" t="s">
        <v>3185</v>
      </c>
      <c r="B791" t="s">
        <v>3186</v>
      </c>
      <c r="C791" t="s">
        <v>17</v>
      </c>
      <c r="D791" t="s">
        <v>159</v>
      </c>
      <c r="E791" t="s">
        <v>2210</v>
      </c>
      <c r="F791" t="s">
        <v>2170</v>
      </c>
      <c r="G791" t="s">
        <v>2171</v>
      </c>
      <c r="H791">
        <v>0</v>
      </c>
      <c r="I791">
        <v>0</v>
      </c>
      <c r="J791">
        <v>0</v>
      </c>
      <c r="K791">
        <v>0</v>
      </c>
      <c r="L791">
        <v>0</v>
      </c>
    </row>
    <row r="792" spans="1:14" x14ac:dyDescent="0.35">
      <c r="A792" t="s">
        <v>3185</v>
      </c>
      <c r="B792" t="s">
        <v>3186</v>
      </c>
      <c r="C792" t="s">
        <v>17</v>
      </c>
      <c r="D792" t="s">
        <v>159</v>
      </c>
      <c r="E792" t="s">
        <v>2210</v>
      </c>
      <c r="F792" t="s">
        <v>19</v>
      </c>
      <c r="G792" t="s">
        <v>2174</v>
      </c>
      <c r="H792">
        <v>5103987.5439999998</v>
      </c>
      <c r="I792">
        <v>2181.5377382829001</v>
      </c>
      <c r="J792">
        <v>0</v>
      </c>
      <c r="K792">
        <v>2181.5377382829001</v>
      </c>
      <c r="L792">
        <v>5101806.0062617203</v>
      </c>
      <c r="N792" t="s">
        <v>2198</v>
      </c>
    </row>
    <row r="793" spans="1:14" x14ac:dyDescent="0.35">
      <c r="A793" t="s">
        <v>3185</v>
      </c>
      <c r="B793" t="s">
        <v>3186</v>
      </c>
      <c r="C793" t="s">
        <v>17</v>
      </c>
      <c r="D793" t="s">
        <v>159</v>
      </c>
      <c r="E793" t="s">
        <v>2210</v>
      </c>
      <c r="F793" t="s">
        <v>2787</v>
      </c>
      <c r="G793" t="s">
        <v>2935</v>
      </c>
      <c r="H793">
        <v>0</v>
      </c>
      <c r="I793">
        <v>0</v>
      </c>
      <c r="J793">
        <v>0</v>
      </c>
      <c r="K793">
        <v>0</v>
      </c>
      <c r="L793">
        <v>0</v>
      </c>
    </row>
    <row r="794" spans="1:14" x14ac:dyDescent="0.35">
      <c r="A794" t="s">
        <v>3185</v>
      </c>
      <c r="B794" t="s">
        <v>3186</v>
      </c>
      <c r="C794" t="s">
        <v>17</v>
      </c>
      <c r="D794" t="s">
        <v>159</v>
      </c>
      <c r="E794" t="s">
        <v>2210</v>
      </c>
      <c r="F794" t="s">
        <v>2788</v>
      </c>
      <c r="G794" t="s">
        <v>2936</v>
      </c>
      <c r="H794">
        <v>5819376.3307999996</v>
      </c>
      <c r="I794">
        <v>2487.30800559401</v>
      </c>
      <c r="J794">
        <v>0</v>
      </c>
      <c r="K794">
        <v>2487.30800559401</v>
      </c>
      <c r="L794">
        <v>5816889.0227944097</v>
      </c>
    </row>
    <row r="795" spans="1:14" x14ac:dyDescent="0.35">
      <c r="A795" t="s">
        <v>3185</v>
      </c>
      <c r="B795" t="s">
        <v>3186</v>
      </c>
      <c r="C795" t="s">
        <v>2938</v>
      </c>
      <c r="D795" t="s">
        <v>2982</v>
      </c>
      <c r="E795" t="s">
        <v>3194</v>
      </c>
      <c r="F795" t="s">
        <v>2170</v>
      </c>
      <c r="G795" t="s">
        <v>2171</v>
      </c>
      <c r="H795">
        <v>0</v>
      </c>
      <c r="I795">
        <v>0</v>
      </c>
      <c r="J795">
        <v>0</v>
      </c>
      <c r="K795">
        <v>0</v>
      </c>
      <c r="L795">
        <v>0</v>
      </c>
    </row>
    <row r="796" spans="1:14" x14ac:dyDescent="0.35">
      <c r="A796" t="s">
        <v>3185</v>
      </c>
      <c r="B796" t="s">
        <v>3186</v>
      </c>
      <c r="C796" t="s">
        <v>2938</v>
      </c>
      <c r="D796" t="s">
        <v>2982</v>
      </c>
      <c r="E796" t="s">
        <v>3194</v>
      </c>
      <c r="F796" t="s">
        <v>2172</v>
      </c>
      <c r="G796" t="s">
        <v>2173</v>
      </c>
      <c r="H796">
        <v>281247.83439999999</v>
      </c>
      <c r="I796">
        <v>120.210474483784</v>
      </c>
      <c r="J796">
        <v>0</v>
      </c>
      <c r="K796">
        <v>120.210474483784</v>
      </c>
      <c r="L796">
        <v>281127.62392551597</v>
      </c>
    </row>
    <row r="797" spans="1:14" x14ac:dyDescent="0.35">
      <c r="A797" t="s">
        <v>3185</v>
      </c>
      <c r="B797" t="s">
        <v>3186</v>
      </c>
      <c r="C797" t="s">
        <v>2938</v>
      </c>
      <c r="D797" t="s">
        <v>2982</v>
      </c>
      <c r="E797" t="s">
        <v>3194</v>
      </c>
      <c r="F797" t="s">
        <v>2940</v>
      </c>
      <c r="G797" t="s">
        <v>2941</v>
      </c>
      <c r="H797">
        <v>0</v>
      </c>
      <c r="I797">
        <v>0</v>
      </c>
      <c r="J797">
        <v>0</v>
      </c>
      <c r="K797">
        <v>0</v>
      </c>
      <c r="L797">
        <v>0</v>
      </c>
    </row>
    <row r="798" spans="1:14" x14ac:dyDescent="0.35">
      <c r="A798" t="s">
        <v>3185</v>
      </c>
      <c r="B798" t="s">
        <v>3186</v>
      </c>
      <c r="C798" t="s">
        <v>2944</v>
      </c>
      <c r="D798" t="s">
        <v>3040</v>
      </c>
      <c r="E798" t="s">
        <v>3195</v>
      </c>
      <c r="F798" t="s">
        <v>3048</v>
      </c>
      <c r="G798" t="s">
        <v>3049</v>
      </c>
      <c r="H798">
        <v>40444.677600000003</v>
      </c>
      <c r="I798">
        <v>19.0536926349914</v>
      </c>
      <c r="J798">
        <v>0</v>
      </c>
      <c r="K798">
        <v>19.0536926349914</v>
      </c>
      <c r="L798">
        <v>40425.623907364999</v>
      </c>
    </row>
    <row r="799" spans="1:14" x14ac:dyDescent="0.35">
      <c r="A799" t="s">
        <v>3185</v>
      </c>
      <c r="B799" t="s">
        <v>3186</v>
      </c>
      <c r="C799" t="s">
        <v>2944</v>
      </c>
      <c r="D799" t="s">
        <v>3040</v>
      </c>
      <c r="E799" t="s">
        <v>3195</v>
      </c>
      <c r="F799" t="s">
        <v>3196</v>
      </c>
      <c r="G799" t="s">
        <v>3197</v>
      </c>
      <c r="H799">
        <v>56622.548600000002</v>
      </c>
      <c r="I799">
        <v>26.6751696889879</v>
      </c>
      <c r="J799">
        <v>0</v>
      </c>
      <c r="K799">
        <v>26.6751696889879</v>
      </c>
      <c r="L799">
        <v>56595.873430311003</v>
      </c>
      <c r="N799" t="s">
        <v>2198</v>
      </c>
    </row>
    <row r="800" spans="1:14" x14ac:dyDescent="0.35">
      <c r="A800" t="s">
        <v>3185</v>
      </c>
      <c r="B800" t="s">
        <v>3186</v>
      </c>
      <c r="C800" t="s">
        <v>2944</v>
      </c>
      <c r="D800" t="s">
        <v>3040</v>
      </c>
      <c r="E800" t="s">
        <v>3195</v>
      </c>
      <c r="F800" t="s">
        <v>3050</v>
      </c>
      <c r="G800" t="s">
        <v>3051</v>
      </c>
      <c r="H800">
        <v>82507.142300000007</v>
      </c>
      <c r="I800">
        <v>38.869532975382398</v>
      </c>
      <c r="J800">
        <v>0</v>
      </c>
      <c r="K800">
        <v>38.869532975382398</v>
      </c>
      <c r="L800">
        <v>82468.272767024595</v>
      </c>
    </row>
    <row r="801" spans="1:12" x14ac:dyDescent="0.35">
      <c r="A801" t="s">
        <v>3185</v>
      </c>
      <c r="B801" t="s">
        <v>3186</v>
      </c>
      <c r="C801" t="s">
        <v>2944</v>
      </c>
      <c r="D801" t="s">
        <v>3198</v>
      </c>
      <c r="E801" t="s">
        <v>3199</v>
      </c>
      <c r="F801" t="s">
        <v>2947</v>
      </c>
      <c r="G801" t="s">
        <v>2948</v>
      </c>
      <c r="H801">
        <v>322774.3603</v>
      </c>
      <c r="I801">
        <v>137.95967205857099</v>
      </c>
      <c r="J801">
        <v>0</v>
      </c>
      <c r="K801">
        <v>137.95967205857099</v>
      </c>
      <c r="L801">
        <v>322636.40062794101</v>
      </c>
    </row>
    <row r="802" spans="1:12" x14ac:dyDescent="0.35">
      <c r="A802" t="s">
        <v>3200</v>
      </c>
      <c r="B802" t="s">
        <v>3201</v>
      </c>
      <c r="C802" t="s">
        <v>2857</v>
      </c>
      <c r="D802" t="s">
        <v>2859</v>
      </c>
      <c r="E802" t="s">
        <v>3202</v>
      </c>
      <c r="F802" t="s">
        <v>2172</v>
      </c>
      <c r="G802" t="s">
        <v>2173</v>
      </c>
      <c r="H802">
        <v>2515990.6139000002</v>
      </c>
      <c r="I802">
        <v>951.78390158236505</v>
      </c>
      <c r="J802">
        <v>16766.073402987899</v>
      </c>
      <c r="K802">
        <v>17717.857304570301</v>
      </c>
      <c r="L802">
        <v>2498272.75659543</v>
      </c>
    </row>
    <row r="803" spans="1:12" x14ac:dyDescent="0.35">
      <c r="A803" t="s">
        <v>3200</v>
      </c>
      <c r="B803" t="s">
        <v>3201</v>
      </c>
      <c r="C803" t="s">
        <v>2857</v>
      </c>
      <c r="D803" t="s">
        <v>2859</v>
      </c>
      <c r="E803" t="s">
        <v>3202</v>
      </c>
      <c r="F803" t="s">
        <v>2861</v>
      </c>
      <c r="G803" t="s">
        <v>2862</v>
      </c>
      <c r="H803">
        <v>161959.88010000001</v>
      </c>
      <c r="I803">
        <v>61.268434709890897</v>
      </c>
      <c r="J803">
        <v>1079.2692247939999</v>
      </c>
      <c r="K803">
        <v>1140.5376595038899</v>
      </c>
      <c r="L803">
        <v>160819.342440496</v>
      </c>
    </row>
    <row r="804" spans="1:12" x14ac:dyDescent="0.35">
      <c r="A804" t="s">
        <v>3200</v>
      </c>
      <c r="B804" t="s">
        <v>3201</v>
      </c>
      <c r="C804" t="s">
        <v>2857</v>
      </c>
      <c r="D804" t="s">
        <v>2859</v>
      </c>
      <c r="E804" t="s">
        <v>3202</v>
      </c>
      <c r="F804" t="s">
        <v>2865</v>
      </c>
      <c r="G804" t="s">
        <v>2866</v>
      </c>
      <c r="H804">
        <v>0</v>
      </c>
      <c r="I804">
        <v>0</v>
      </c>
      <c r="J804">
        <v>0</v>
      </c>
      <c r="K804">
        <v>0</v>
      </c>
      <c r="L804">
        <v>0</v>
      </c>
    </row>
    <row r="805" spans="1:12" x14ac:dyDescent="0.35">
      <c r="A805" t="s">
        <v>3200</v>
      </c>
      <c r="B805" t="s">
        <v>3201</v>
      </c>
      <c r="C805" t="s">
        <v>2857</v>
      </c>
      <c r="D805" t="s">
        <v>2859</v>
      </c>
      <c r="E805" t="s">
        <v>3202</v>
      </c>
      <c r="F805" t="s">
        <v>2867</v>
      </c>
      <c r="G805" t="s">
        <v>2868</v>
      </c>
      <c r="H805">
        <v>0</v>
      </c>
      <c r="I805">
        <v>0</v>
      </c>
      <c r="J805">
        <v>0</v>
      </c>
      <c r="K805">
        <v>0</v>
      </c>
      <c r="L805">
        <v>0</v>
      </c>
    </row>
    <row r="806" spans="1:12" x14ac:dyDescent="0.35">
      <c r="A806" t="s">
        <v>3200</v>
      </c>
      <c r="B806" t="s">
        <v>3201</v>
      </c>
      <c r="C806" t="s">
        <v>2857</v>
      </c>
      <c r="D806" t="s">
        <v>2859</v>
      </c>
      <c r="E806" t="s">
        <v>3202</v>
      </c>
      <c r="F806" t="s">
        <v>2869</v>
      </c>
      <c r="G806" t="s">
        <v>2870</v>
      </c>
      <c r="H806">
        <v>719999.86329999997</v>
      </c>
      <c r="I806">
        <v>272.37155628456497</v>
      </c>
      <c r="J806">
        <v>4797.9394250743098</v>
      </c>
      <c r="K806">
        <v>5070.3109813588699</v>
      </c>
      <c r="L806">
        <v>714929.55231864098</v>
      </c>
    </row>
    <row r="807" spans="1:12" x14ac:dyDescent="0.35">
      <c r="A807" t="s">
        <v>3200</v>
      </c>
      <c r="B807" t="s">
        <v>3201</v>
      </c>
      <c r="C807" t="s">
        <v>2857</v>
      </c>
      <c r="D807" t="s">
        <v>2859</v>
      </c>
      <c r="E807" t="s">
        <v>3202</v>
      </c>
      <c r="F807" t="s">
        <v>2871</v>
      </c>
      <c r="G807" t="s">
        <v>2872</v>
      </c>
      <c r="H807">
        <v>91403.1008</v>
      </c>
      <c r="I807">
        <v>34.577235430334497</v>
      </c>
      <c r="J807">
        <v>609.09253280453299</v>
      </c>
      <c r="K807">
        <v>643.669768234868</v>
      </c>
      <c r="L807">
        <v>90759.431031765096</v>
      </c>
    </row>
    <row r="808" spans="1:12" x14ac:dyDescent="0.35">
      <c r="A808" t="s">
        <v>3200</v>
      </c>
      <c r="B808" t="s">
        <v>3201</v>
      </c>
      <c r="C808" t="s">
        <v>2857</v>
      </c>
      <c r="D808" t="s">
        <v>2859</v>
      </c>
      <c r="E808" t="s">
        <v>3202</v>
      </c>
      <c r="F808" t="s">
        <v>3203</v>
      </c>
      <c r="G808" t="s">
        <v>3204</v>
      </c>
      <c r="H808">
        <v>60302.306600000004</v>
      </c>
      <c r="I808">
        <v>21.3898614386258</v>
      </c>
      <c r="J808">
        <v>373.87856841867199</v>
      </c>
      <c r="K808">
        <v>395.26842985729797</v>
      </c>
      <c r="L808">
        <v>59907.038170142703</v>
      </c>
    </row>
    <row r="809" spans="1:12" x14ac:dyDescent="0.35">
      <c r="A809" t="s">
        <v>3200</v>
      </c>
      <c r="B809" t="s">
        <v>3201</v>
      </c>
      <c r="C809" t="s">
        <v>2857</v>
      </c>
      <c r="D809" t="s">
        <v>2859</v>
      </c>
      <c r="E809" t="s">
        <v>3202</v>
      </c>
      <c r="F809" t="s">
        <v>2877</v>
      </c>
      <c r="G809" t="s">
        <v>2878</v>
      </c>
      <c r="H809">
        <v>506725.96159999998</v>
      </c>
      <c r="I809">
        <v>191.69134028045099</v>
      </c>
      <c r="J809">
        <v>3376.7235151970599</v>
      </c>
      <c r="K809">
        <v>3568.4148554775102</v>
      </c>
      <c r="L809">
        <v>503157.546744522</v>
      </c>
    </row>
    <row r="810" spans="1:12" x14ac:dyDescent="0.35">
      <c r="A810" t="s">
        <v>3200</v>
      </c>
      <c r="B810" t="s">
        <v>3201</v>
      </c>
      <c r="C810" t="s">
        <v>2879</v>
      </c>
      <c r="D810" t="s">
        <v>2880</v>
      </c>
      <c r="E810" t="s">
        <v>2958</v>
      </c>
      <c r="F810" t="s">
        <v>2172</v>
      </c>
      <c r="G810" t="s">
        <v>2173</v>
      </c>
      <c r="H810">
        <v>4261.7429000000002</v>
      </c>
      <c r="I810">
        <v>0.70645672371638102</v>
      </c>
      <c r="J810">
        <v>0</v>
      </c>
      <c r="K810">
        <v>0.70645672371638102</v>
      </c>
      <c r="L810">
        <v>4261.0364432762799</v>
      </c>
    </row>
    <row r="811" spans="1:12" x14ac:dyDescent="0.35">
      <c r="A811" t="s">
        <v>3200</v>
      </c>
      <c r="B811" t="s">
        <v>3201</v>
      </c>
      <c r="C811" t="s">
        <v>2879</v>
      </c>
      <c r="D811" t="s">
        <v>2880</v>
      </c>
      <c r="E811" t="s">
        <v>2958</v>
      </c>
      <c r="F811" t="s">
        <v>2882</v>
      </c>
      <c r="G811" t="s">
        <v>2883</v>
      </c>
      <c r="H811">
        <v>0</v>
      </c>
      <c r="I811">
        <v>0</v>
      </c>
      <c r="J811">
        <v>0</v>
      </c>
      <c r="K811">
        <v>0</v>
      </c>
      <c r="L811">
        <v>0</v>
      </c>
    </row>
    <row r="812" spans="1:12" x14ac:dyDescent="0.35">
      <c r="A812" t="s">
        <v>3200</v>
      </c>
      <c r="B812" t="s">
        <v>3201</v>
      </c>
      <c r="C812" t="s">
        <v>2879</v>
      </c>
      <c r="D812" t="s">
        <v>2880</v>
      </c>
      <c r="E812" t="s">
        <v>2958</v>
      </c>
      <c r="F812" t="s">
        <v>2884</v>
      </c>
      <c r="G812" t="s">
        <v>2885</v>
      </c>
      <c r="H812">
        <v>6033.9528</v>
      </c>
      <c r="I812">
        <v>1.00023080684597</v>
      </c>
      <c r="J812">
        <v>0</v>
      </c>
      <c r="K812">
        <v>1.00023080684597</v>
      </c>
      <c r="L812">
        <v>6032.9525691931503</v>
      </c>
    </row>
    <row r="813" spans="1:12" x14ac:dyDescent="0.35">
      <c r="A813" t="s">
        <v>3200</v>
      </c>
      <c r="B813" t="s">
        <v>3201</v>
      </c>
      <c r="C813" t="s">
        <v>2879</v>
      </c>
      <c r="D813" t="s">
        <v>2886</v>
      </c>
      <c r="E813" t="s">
        <v>3205</v>
      </c>
      <c r="F813" t="s">
        <v>2170</v>
      </c>
      <c r="G813" t="s">
        <v>2171</v>
      </c>
      <c r="H813">
        <v>0</v>
      </c>
      <c r="I813">
        <v>0</v>
      </c>
      <c r="J813">
        <v>0</v>
      </c>
      <c r="K813">
        <v>0</v>
      </c>
      <c r="L813">
        <v>0</v>
      </c>
    </row>
    <row r="814" spans="1:12" x14ac:dyDescent="0.35">
      <c r="A814" t="s">
        <v>3200</v>
      </c>
      <c r="B814" t="s">
        <v>3201</v>
      </c>
      <c r="C814" t="s">
        <v>2879</v>
      </c>
      <c r="D814" t="s">
        <v>2886</v>
      </c>
      <c r="E814" t="s">
        <v>3205</v>
      </c>
      <c r="F814" t="s">
        <v>2172</v>
      </c>
      <c r="G814" t="s">
        <v>2173</v>
      </c>
      <c r="H814">
        <v>0</v>
      </c>
      <c r="I814">
        <v>0</v>
      </c>
      <c r="J814">
        <v>0</v>
      </c>
      <c r="K814">
        <v>0</v>
      </c>
      <c r="L814">
        <v>0</v>
      </c>
    </row>
    <row r="815" spans="1:12" x14ac:dyDescent="0.35">
      <c r="A815" t="s">
        <v>3200</v>
      </c>
      <c r="B815" t="s">
        <v>3201</v>
      </c>
      <c r="C815" t="s">
        <v>2879</v>
      </c>
      <c r="D815" t="s">
        <v>2886</v>
      </c>
      <c r="E815" t="s">
        <v>3205</v>
      </c>
      <c r="F815" t="s">
        <v>2882</v>
      </c>
      <c r="G815" t="s">
        <v>2883</v>
      </c>
      <c r="H815">
        <v>0</v>
      </c>
      <c r="I815">
        <v>0</v>
      </c>
      <c r="J815">
        <v>0</v>
      </c>
      <c r="K815">
        <v>0</v>
      </c>
      <c r="L815">
        <v>0</v>
      </c>
    </row>
    <row r="816" spans="1:12" x14ac:dyDescent="0.35">
      <c r="A816" t="s">
        <v>3200</v>
      </c>
      <c r="B816" t="s">
        <v>3201</v>
      </c>
      <c r="C816" t="s">
        <v>2879</v>
      </c>
      <c r="D816" t="s">
        <v>2886</v>
      </c>
      <c r="E816" t="s">
        <v>3205</v>
      </c>
      <c r="F816" t="s">
        <v>2884</v>
      </c>
      <c r="G816" t="s">
        <v>2885</v>
      </c>
      <c r="H816">
        <v>27426.676899999999</v>
      </c>
      <c r="I816">
        <v>26.4471867079696</v>
      </c>
      <c r="J816">
        <v>0</v>
      </c>
      <c r="K816">
        <v>26.4471867079696</v>
      </c>
      <c r="L816">
        <v>27400.229713291999</v>
      </c>
    </row>
    <row r="817" spans="1:12" x14ac:dyDescent="0.35">
      <c r="A817" t="s">
        <v>3200</v>
      </c>
      <c r="B817" t="s">
        <v>3201</v>
      </c>
      <c r="C817" t="s">
        <v>2879</v>
      </c>
      <c r="D817" t="s">
        <v>2886</v>
      </c>
      <c r="E817" t="s">
        <v>3205</v>
      </c>
      <c r="F817" t="s">
        <v>2896</v>
      </c>
      <c r="G817" t="s">
        <v>2897</v>
      </c>
      <c r="H817">
        <v>14435.0931</v>
      </c>
      <c r="I817">
        <v>13.919571951562901</v>
      </c>
      <c r="J817">
        <v>0</v>
      </c>
      <c r="K817">
        <v>13.919571951562901</v>
      </c>
      <c r="L817">
        <v>14421.173528048401</v>
      </c>
    </row>
    <row r="818" spans="1:12" x14ac:dyDescent="0.35">
      <c r="A818" t="s">
        <v>3200</v>
      </c>
      <c r="B818" t="s">
        <v>3201</v>
      </c>
      <c r="C818" t="s">
        <v>2879</v>
      </c>
      <c r="D818" t="s">
        <v>2886</v>
      </c>
      <c r="E818" t="s">
        <v>3205</v>
      </c>
      <c r="F818" t="s">
        <v>2890</v>
      </c>
      <c r="G818" t="s">
        <v>2891</v>
      </c>
      <c r="H818">
        <v>51589.468800000002</v>
      </c>
      <c r="I818">
        <v>41.957566882568301</v>
      </c>
      <c r="J818">
        <v>0</v>
      </c>
      <c r="K818">
        <v>41.957566882568301</v>
      </c>
      <c r="L818">
        <v>51547.511233117402</v>
      </c>
    </row>
    <row r="819" spans="1:12" x14ac:dyDescent="0.35">
      <c r="A819" t="s">
        <v>3200</v>
      </c>
      <c r="B819" t="s">
        <v>3201</v>
      </c>
      <c r="C819" t="s">
        <v>2879</v>
      </c>
      <c r="D819" t="s">
        <v>2886</v>
      </c>
      <c r="E819" t="s">
        <v>3205</v>
      </c>
      <c r="F819" t="s">
        <v>2900</v>
      </c>
      <c r="G819" t="s">
        <v>2901</v>
      </c>
      <c r="H819">
        <v>17114.989600000001</v>
      </c>
      <c r="I819">
        <v>13.919571951562901</v>
      </c>
      <c r="J819">
        <v>0</v>
      </c>
      <c r="K819">
        <v>13.919571951562901</v>
      </c>
      <c r="L819">
        <v>17101.070028048402</v>
      </c>
    </row>
    <row r="820" spans="1:12" x14ac:dyDescent="0.35">
      <c r="A820" t="s">
        <v>3200</v>
      </c>
      <c r="B820" t="s">
        <v>3201</v>
      </c>
      <c r="C820" t="s">
        <v>2879</v>
      </c>
      <c r="D820" t="s">
        <v>2888</v>
      </c>
      <c r="E820" t="s">
        <v>3206</v>
      </c>
      <c r="F820" t="s">
        <v>2170</v>
      </c>
      <c r="G820" t="s">
        <v>2171</v>
      </c>
      <c r="H820">
        <v>0</v>
      </c>
      <c r="J820">
        <v>0</v>
      </c>
      <c r="K820">
        <v>0</v>
      </c>
      <c r="L820">
        <v>0</v>
      </c>
    </row>
    <row r="821" spans="1:12" x14ac:dyDescent="0.35">
      <c r="A821" t="s">
        <v>3200</v>
      </c>
      <c r="B821" t="s">
        <v>3201</v>
      </c>
      <c r="C821" t="s">
        <v>2879</v>
      </c>
      <c r="D821" t="s">
        <v>2888</v>
      </c>
      <c r="E821" t="s">
        <v>3206</v>
      </c>
      <c r="F821" t="s">
        <v>2172</v>
      </c>
      <c r="G821" t="s">
        <v>2173</v>
      </c>
      <c r="H821">
        <v>3890.8031999999998</v>
      </c>
      <c r="J821">
        <v>0</v>
      </c>
      <c r="K821">
        <v>0</v>
      </c>
      <c r="L821">
        <v>3890.8031999999998</v>
      </c>
    </row>
    <row r="822" spans="1:12" x14ac:dyDescent="0.35">
      <c r="A822" t="s">
        <v>3200</v>
      </c>
      <c r="B822" t="s">
        <v>3201</v>
      </c>
      <c r="C822" t="s">
        <v>2879</v>
      </c>
      <c r="D822" t="s">
        <v>2888</v>
      </c>
      <c r="E822" t="s">
        <v>3206</v>
      </c>
      <c r="F822" t="s">
        <v>2882</v>
      </c>
      <c r="G822" t="s">
        <v>2883</v>
      </c>
      <c r="H822">
        <v>0</v>
      </c>
      <c r="J822">
        <v>0</v>
      </c>
      <c r="K822">
        <v>0</v>
      </c>
      <c r="L822">
        <v>0</v>
      </c>
    </row>
    <row r="823" spans="1:12" x14ac:dyDescent="0.35">
      <c r="A823" t="s">
        <v>3200</v>
      </c>
      <c r="B823" t="s">
        <v>3201</v>
      </c>
      <c r="C823" t="s">
        <v>2879</v>
      </c>
      <c r="D823" t="s">
        <v>2888</v>
      </c>
      <c r="E823" t="s">
        <v>3206</v>
      </c>
      <c r="F823" t="s">
        <v>2884</v>
      </c>
      <c r="G823" t="s">
        <v>2885</v>
      </c>
      <c r="H823">
        <v>5712.0302000000001</v>
      </c>
      <c r="J823">
        <v>0</v>
      </c>
      <c r="K823">
        <v>0</v>
      </c>
      <c r="L823">
        <v>5712.0302000000001</v>
      </c>
    </row>
    <row r="824" spans="1:12" x14ac:dyDescent="0.35">
      <c r="A824" t="s">
        <v>3200</v>
      </c>
      <c r="B824" t="s">
        <v>3201</v>
      </c>
      <c r="C824" t="s">
        <v>2879</v>
      </c>
      <c r="D824" t="s">
        <v>2888</v>
      </c>
      <c r="E824" t="s">
        <v>3206</v>
      </c>
      <c r="F824" t="s">
        <v>392</v>
      </c>
      <c r="G824" t="s">
        <v>2914</v>
      </c>
      <c r="H824">
        <v>3890.8031999999998</v>
      </c>
      <c r="J824">
        <v>0</v>
      </c>
      <c r="K824">
        <v>0</v>
      </c>
      <c r="L824">
        <v>3890.8031999999998</v>
      </c>
    </row>
    <row r="825" spans="1:12" x14ac:dyDescent="0.35">
      <c r="A825" t="s">
        <v>3200</v>
      </c>
      <c r="B825" t="s">
        <v>3201</v>
      </c>
      <c r="C825" t="s">
        <v>2879</v>
      </c>
      <c r="D825" t="s">
        <v>2892</v>
      </c>
      <c r="E825" t="s">
        <v>3061</v>
      </c>
      <c r="F825" t="s">
        <v>2170</v>
      </c>
      <c r="G825" t="s">
        <v>2171</v>
      </c>
      <c r="H825">
        <v>0</v>
      </c>
      <c r="I825">
        <v>0</v>
      </c>
      <c r="J825">
        <v>0</v>
      </c>
      <c r="K825">
        <v>0</v>
      </c>
      <c r="L825">
        <v>0</v>
      </c>
    </row>
    <row r="826" spans="1:12" x14ac:dyDescent="0.35">
      <c r="A826" t="s">
        <v>3200</v>
      </c>
      <c r="B826" t="s">
        <v>3201</v>
      </c>
      <c r="C826" t="s">
        <v>2879</v>
      </c>
      <c r="D826" t="s">
        <v>2892</v>
      </c>
      <c r="E826" t="s">
        <v>3061</v>
      </c>
      <c r="F826" t="s">
        <v>2172</v>
      </c>
      <c r="G826" t="s">
        <v>2173</v>
      </c>
      <c r="H826">
        <v>11922.9501</v>
      </c>
      <c r="I826">
        <v>1.2317038611406299</v>
      </c>
      <c r="J826">
        <v>0</v>
      </c>
      <c r="K826">
        <v>1.2317038611406299</v>
      </c>
      <c r="L826">
        <v>11921.7183961389</v>
      </c>
    </row>
    <row r="827" spans="1:12" x14ac:dyDescent="0.35">
      <c r="A827" t="s">
        <v>3200</v>
      </c>
      <c r="B827" t="s">
        <v>3201</v>
      </c>
      <c r="C827" t="s">
        <v>2879</v>
      </c>
      <c r="D827" t="s">
        <v>2892</v>
      </c>
      <c r="E827" t="s">
        <v>3061</v>
      </c>
      <c r="F827" t="s">
        <v>2882</v>
      </c>
      <c r="G827" t="s">
        <v>2883</v>
      </c>
      <c r="H827">
        <v>0</v>
      </c>
      <c r="I827">
        <v>0</v>
      </c>
      <c r="J827">
        <v>0</v>
      </c>
      <c r="K827">
        <v>0</v>
      </c>
      <c r="L827">
        <v>0</v>
      </c>
    </row>
    <row r="828" spans="1:12" x14ac:dyDescent="0.35">
      <c r="A828" t="s">
        <v>3200</v>
      </c>
      <c r="B828" t="s">
        <v>3201</v>
      </c>
      <c r="C828" t="s">
        <v>2879</v>
      </c>
      <c r="D828" t="s">
        <v>2892</v>
      </c>
      <c r="E828" t="s">
        <v>3061</v>
      </c>
      <c r="F828" t="s">
        <v>2884</v>
      </c>
      <c r="G828" t="s">
        <v>2885</v>
      </c>
      <c r="H828">
        <v>13896.403899999999</v>
      </c>
      <c r="I828">
        <v>1.43557208643287</v>
      </c>
      <c r="J828">
        <v>0</v>
      </c>
      <c r="K828">
        <v>1.43557208643287</v>
      </c>
      <c r="L828">
        <v>13894.968327913601</v>
      </c>
    </row>
    <row r="829" spans="1:12" x14ac:dyDescent="0.35">
      <c r="A829" t="s">
        <v>3200</v>
      </c>
      <c r="B829" t="s">
        <v>3201</v>
      </c>
      <c r="C829" t="s">
        <v>2879</v>
      </c>
      <c r="D829" t="s">
        <v>2892</v>
      </c>
      <c r="E829" t="s">
        <v>3061</v>
      </c>
      <c r="F829" t="s">
        <v>2896</v>
      </c>
      <c r="G829" t="s">
        <v>2897</v>
      </c>
      <c r="H829">
        <v>82.227199999999996</v>
      </c>
      <c r="I829">
        <v>8.4945093871767602E-3</v>
      </c>
      <c r="J829">
        <v>0</v>
      </c>
      <c r="K829">
        <v>8.4945093871767602E-3</v>
      </c>
      <c r="L829">
        <v>82.218705490612805</v>
      </c>
    </row>
    <row r="830" spans="1:12" x14ac:dyDescent="0.35">
      <c r="A830" t="s">
        <v>3200</v>
      </c>
      <c r="B830" t="s">
        <v>3201</v>
      </c>
      <c r="C830" t="s">
        <v>2879</v>
      </c>
      <c r="D830" t="s">
        <v>2894</v>
      </c>
      <c r="E830" t="s">
        <v>3207</v>
      </c>
      <c r="F830" t="s">
        <v>2170</v>
      </c>
      <c r="G830" t="s">
        <v>2171</v>
      </c>
      <c r="H830">
        <v>0</v>
      </c>
      <c r="I830">
        <v>0</v>
      </c>
      <c r="J830">
        <v>0</v>
      </c>
      <c r="K830">
        <v>0</v>
      </c>
      <c r="L830">
        <v>0</v>
      </c>
    </row>
    <row r="831" spans="1:12" x14ac:dyDescent="0.35">
      <c r="A831" t="s">
        <v>3200</v>
      </c>
      <c r="B831" t="s">
        <v>3201</v>
      </c>
      <c r="C831" t="s">
        <v>2879</v>
      </c>
      <c r="D831" t="s">
        <v>2894</v>
      </c>
      <c r="E831" t="s">
        <v>3207</v>
      </c>
      <c r="F831" t="s">
        <v>2172</v>
      </c>
      <c r="G831" t="s">
        <v>2173</v>
      </c>
      <c r="H831">
        <v>0</v>
      </c>
      <c r="I831">
        <v>0</v>
      </c>
      <c r="J831">
        <v>0</v>
      </c>
      <c r="K831">
        <v>0</v>
      </c>
      <c r="L831">
        <v>0</v>
      </c>
    </row>
    <row r="832" spans="1:12" x14ac:dyDescent="0.35">
      <c r="A832" t="s">
        <v>3200</v>
      </c>
      <c r="B832" t="s">
        <v>3201</v>
      </c>
      <c r="C832" t="s">
        <v>2879</v>
      </c>
      <c r="D832" t="s">
        <v>2894</v>
      </c>
      <c r="E832" t="s">
        <v>3207</v>
      </c>
      <c r="F832" t="s">
        <v>2882</v>
      </c>
      <c r="G832" t="s">
        <v>2883</v>
      </c>
      <c r="H832">
        <v>24586.515899999999</v>
      </c>
      <c r="I832">
        <v>9.8089357125549999</v>
      </c>
      <c r="J832">
        <v>827.17424379389502</v>
      </c>
      <c r="K832">
        <v>836.98317950645003</v>
      </c>
      <c r="L832">
        <v>23749.532720493498</v>
      </c>
    </row>
    <row r="833" spans="1:12" x14ac:dyDescent="0.35">
      <c r="A833" t="s">
        <v>3200</v>
      </c>
      <c r="B833" t="s">
        <v>3201</v>
      </c>
      <c r="C833" t="s">
        <v>2879</v>
      </c>
      <c r="D833" t="s">
        <v>2894</v>
      </c>
      <c r="E833" t="s">
        <v>3207</v>
      </c>
      <c r="F833" t="s">
        <v>2890</v>
      </c>
      <c r="G833" t="s">
        <v>2891</v>
      </c>
      <c r="H833">
        <v>15130.163699999999</v>
      </c>
      <c r="I833">
        <v>6.0362681308030801</v>
      </c>
      <c r="J833">
        <v>509.03030387316602</v>
      </c>
      <c r="K833">
        <v>515.06657200396899</v>
      </c>
      <c r="L833">
        <v>14615.097127995999</v>
      </c>
    </row>
    <row r="834" spans="1:12" x14ac:dyDescent="0.35">
      <c r="A834" t="s">
        <v>3200</v>
      </c>
      <c r="B834" t="s">
        <v>3201</v>
      </c>
      <c r="C834" t="s">
        <v>2879</v>
      </c>
      <c r="D834" t="s">
        <v>2894</v>
      </c>
      <c r="E834" t="s">
        <v>3207</v>
      </c>
      <c r="F834" t="s">
        <v>392</v>
      </c>
      <c r="G834" t="s">
        <v>2914</v>
      </c>
      <c r="H834">
        <v>26477.7863</v>
      </c>
      <c r="I834">
        <v>10.563469228905401</v>
      </c>
      <c r="J834">
        <v>890.80303177804001</v>
      </c>
      <c r="K834">
        <v>901.36650100694601</v>
      </c>
      <c r="L834">
        <v>25576.419798993102</v>
      </c>
    </row>
    <row r="835" spans="1:12" x14ac:dyDescent="0.35">
      <c r="A835" t="s">
        <v>3200</v>
      </c>
      <c r="B835" t="s">
        <v>3201</v>
      </c>
      <c r="C835" t="s">
        <v>2879</v>
      </c>
      <c r="D835" t="s">
        <v>2898</v>
      </c>
      <c r="E835" t="s">
        <v>3208</v>
      </c>
      <c r="F835" t="s">
        <v>2170</v>
      </c>
      <c r="G835" t="s">
        <v>2171</v>
      </c>
      <c r="H835">
        <v>0</v>
      </c>
      <c r="J835">
        <v>0</v>
      </c>
      <c r="K835">
        <v>0</v>
      </c>
      <c r="L835">
        <v>0</v>
      </c>
    </row>
    <row r="836" spans="1:12" x14ac:dyDescent="0.35">
      <c r="A836" t="s">
        <v>3200</v>
      </c>
      <c r="B836" t="s">
        <v>3201</v>
      </c>
      <c r="C836" t="s">
        <v>2879</v>
      </c>
      <c r="D836" t="s">
        <v>2898</v>
      </c>
      <c r="E836" t="s">
        <v>3208</v>
      </c>
      <c r="F836" t="s">
        <v>2172</v>
      </c>
      <c r="G836" t="s">
        <v>2173</v>
      </c>
      <c r="H836">
        <v>7239.3910999999998</v>
      </c>
      <c r="J836">
        <v>0</v>
      </c>
      <c r="K836">
        <v>0</v>
      </c>
      <c r="L836">
        <v>7239.3910999999998</v>
      </c>
    </row>
    <row r="837" spans="1:12" x14ac:dyDescent="0.35">
      <c r="A837" t="s">
        <v>3200</v>
      </c>
      <c r="B837" t="s">
        <v>3201</v>
      </c>
      <c r="C837" t="s">
        <v>2879</v>
      </c>
      <c r="D837" t="s">
        <v>2898</v>
      </c>
      <c r="E837" t="s">
        <v>3208</v>
      </c>
      <c r="F837" t="s">
        <v>2882</v>
      </c>
      <c r="G837" t="s">
        <v>2883</v>
      </c>
      <c r="H837">
        <v>4935.9485000000004</v>
      </c>
      <c r="J837">
        <v>0</v>
      </c>
      <c r="K837">
        <v>0</v>
      </c>
      <c r="L837">
        <v>4935.9485000000004</v>
      </c>
    </row>
    <row r="838" spans="1:12" x14ac:dyDescent="0.35">
      <c r="A838" t="s">
        <v>3200</v>
      </c>
      <c r="B838" t="s">
        <v>3201</v>
      </c>
      <c r="C838" t="s">
        <v>2879</v>
      </c>
      <c r="D838" t="s">
        <v>2898</v>
      </c>
      <c r="E838" t="s">
        <v>3208</v>
      </c>
      <c r="F838" t="s">
        <v>2884</v>
      </c>
      <c r="G838" t="s">
        <v>2885</v>
      </c>
      <c r="H838">
        <v>22540.831399999999</v>
      </c>
      <c r="J838">
        <v>0</v>
      </c>
      <c r="K838">
        <v>0</v>
      </c>
      <c r="L838">
        <v>22540.831399999999</v>
      </c>
    </row>
    <row r="839" spans="1:12" x14ac:dyDescent="0.35">
      <c r="A839" t="s">
        <v>3200</v>
      </c>
      <c r="B839" t="s">
        <v>3201</v>
      </c>
      <c r="C839" t="s">
        <v>2879</v>
      </c>
      <c r="D839" t="s">
        <v>2898</v>
      </c>
      <c r="E839" t="s">
        <v>3208</v>
      </c>
      <c r="F839" t="s">
        <v>2896</v>
      </c>
      <c r="G839" t="s">
        <v>2897</v>
      </c>
      <c r="H839">
        <v>27394.5141</v>
      </c>
      <c r="J839">
        <v>0</v>
      </c>
      <c r="K839">
        <v>0</v>
      </c>
      <c r="L839">
        <v>27394.5141</v>
      </c>
    </row>
    <row r="840" spans="1:12" x14ac:dyDescent="0.35">
      <c r="A840" t="s">
        <v>3200</v>
      </c>
      <c r="B840" t="s">
        <v>3201</v>
      </c>
      <c r="C840" t="s">
        <v>2879</v>
      </c>
      <c r="D840" t="s">
        <v>2902</v>
      </c>
      <c r="E840" t="s">
        <v>2967</v>
      </c>
      <c r="F840" t="s">
        <v>2170</v>
      </c>
      <c r="G840" t="s">
        <v>2171</v>
      </c>
      <c r="H840">
        <v>0</v>
      </c>
      <c r="I840">
        <v>0</v>
      </c>
      <c r="J840">
        <v>0</v>
      </c>
      <c r="K840">
        <v>0</v>
      </c>
      <c r="L840">
        <v>0</v>
      </c>
    </row>
    <row r="841" spans="1:12" x14ac:dyDescent="0.35">
      <c r="A841" t="s">
        <v>3200</v>
      </c>
      <c r="B841" t="s">
        <v>3201</v>
      </c>
      <c r="C841" t="s">
        <v>2879</v>
      </c>
      <c r="D841" t="s">
        <v>2902</v>
      </c>
      <c r="E841" t="s">
        <v>2967</v>
      </c>
      <c r="F841" t="s">
        <v>2172</v>
      </c>
      <c r="G841" t="s">
        <v>2173</v>
      </c>
      <c r="H841">
        <v>29517.856500000002</v>
      </c>
      <c r="I841">
        <v>25.2179251708259</v>
      </c>
      <c r="J841">
        <v>128.672004084967</v>
      </c>
      <c r="K841">
        <v>153.88992925579299</v>
      </c>
      <c r="L841">
        <v>29363.9665707442</v>
      </c>
    </row>
    <row r="842" spans="1:12" x14ac:dyDescent="0.35">
      <c r="A842" t="s">
        <v>3200</v>
      </c>
      <c r="B842" t="s">
        <v>3201</v>
      </c>
      <c r="C842" t="s">
        <v>2879</v>
      </c>
      <c r="D842" t="s">
        <v>2902</v>
      </c>
      <c r="E842" t="s">
        <v>2967</v>
      </c>
      <c r="F842" t="s">
        <v>2882</v>
      </c>
      <c r="G842" t="s">
        <v>2883</v>
      </c>
      <c r="H842">
        <v>6268.2707</v>
      </c>
      <c r="I842">
        <v>5.3551578548085903</v>
      </c>
      <c r="J842">
        <v>27.324170751634</v>
      </c>
      <c r="K842">
        <v>32.679328606442603</v>
      </c>
      <c r="L842">
        <v>6235.5913713935597</v>
      </c>
    </row>
    <row r="843" spans="1:12" x14ac:dyDescent="0.35">
      <c r="A843" t="s">
        <v>3200</v>
      </c>
      <c r="B843" t="s">
        <v>3201</v>
      </c>
      <c r="C843" t="s">
        <v>2879</v>
      </c>
      <c r="D843" t="s">
        <v>2902</v>
      </c>
      <c r="E843" t="s">
        <v>2967</v>
      </c>
      <c r="F843" t="s">
        <v>2884</v>
      </c>
      <c r="G843" t="s">
        <v>2885</v>
      </c>
      <c r="H843">
        <v>19139.919399999999</v>
      </c>
      <c r="I843">
        <v>13.8978084415584</v>
      </c>
      <c r="J843">
        <v>0</v>
      </c>
      <c r="K843">
        <v>13.8978084415584</v>
      </c>
      <c r="L843">
        <v>19126.021591558401</v>
      </c>
    </row>
    <row r="844" spans="1:12" x14ac:dyDescent="0.35">
      <c r="A844" t="s">
        <v>3200</v>
      </c>
      <c r="B844" t="s">
        <v>3201</v>
      </c>
      <c r="C844" t="s">
        <v>2879</v>
      </c>
      <c r="D844" t="s">
        <v>2902</v>
      </c>
      <c r="E844" t="s">
        <v>2967</v>
      </c>
      <c r="F844" t="s">
        <v>2896</v>
      </c>
      <c r="G844" t="s">
        <v>2897</v>
      </c>
      <c r="H844">
        <v>33902.0913</v>
      </c>
      <c r="I844">
        <v>24.616862824675302</v>
      </c>
      <c r="J844">
        <v>0</v>
      </c>
      <c r="K844">
        <v>24.616862824675302</v>
      </c>
      <c r="L844">
        <v>33877.474437175297</v>
      </c>
    </row>
    <row r="845" spans="1:12" x14ac:dyDescent="0.35">
      <c r="A845" t="s">
        <v>3200</v>
      </c>
      <c r="B845" t="s">
        <v>3201</v>
      </c>
      <c r="C845" t="s">
        <v>2879</v>
      </c>
      <c r="D845" t="s">
        <v>2902</v>
      </c>
      <c r="E845" t="s">
        <v>2967</v>
      </c>
      <c r="F845" t="s">
        <v>2890</v>
      </c>
      <c r="G845" t="s">
        <v>2891</v>
      </c>
      <c r="H845">
        <v>6268.2707</v>
      </c>
      <c r="I845">
        <v>5.3551578548085903</v>
      </c>
      <c r="J845">
        <v>27.324170751634</v>
      </c>
      <c r="K845">
        <v>32.679328606442603</v>
      </c>
      <c r="L845">
        <v>6235.5913713935597</v>
      </c>
    </row>
    <row r="846" spans="1:12" x14ac:dyDescent="0.35">
      <c r="A846" t="s">
        <v>3200</v>
      </c>
      <c r="B846" t="s">
        <v>3201</v>
      </c>
      <c r="C846" t="s">
        <v>2879</v>
      </c>
      <c r="D846" t="s">
        <v>2904</v>
      </c>
      <c r="E846" t="s">
        <v>2893</v>
      </c>
      <c r="F846" t="s">
        <v>2170</v>
      </c>
      <c r="G846" t="s">
        <v>2171</v>
      </c>
      <c r="H846">
        <v>0</v>
      </c>
      <c r="I846">
        <v>0</v>
      </c>
      <c r="J846">
        <v>0</v>
      </c>
      <c r="K846">
        <v>0</v>
      </c>
      <c r="L846">
        <v>0</v>
      </c>
    </row>
    <row r="847" spans="1:12" x14ac:dyDescent="0.35">
      <c r="A847" t="s">
        <v>3200</v>
      </c>
      <c r="B847" t="s">
        <v>3201</v>
      </c>
      <c r="C847" t="s">
        <v>2879</v>
      </c>
      <c r="D847" t="s">
        <v>2904</v>
      </c>
      <c r="E847" t="s">
        <v>2893</v>
      </c>
      <c r="F847" t="s">
        <v>2172</v>
      </c>
      <c r="G847" t="s">
        <v>2173</v>
      </c>
      <c r="H847">
        <v>1623.4069</v>
      </c>
      <c r="I847">
        <v>8.2952262508370803E-2</v>
      </c>
      <c r="J847">
        <v>0</v>
      </c>
      <c r="K847">
        <v>8.2952262508370803E-2</v>
      </c>
      <c r="L847">
        <v>1623.32394773749</v>
      </c>
    </row>
    <row r="848" spans="1:12" x14ac:dyDescent="0.35">
      <c r="A848" t="s">
        <v>3200</v>
      </c>
      <c r="B848" t="s">
        <v>3201</v>
      </c>
      <c r="C848" t="s">
        <v>2879</v>
      </c>
      <c r="D848" t="s">
        <v>2904</v>
      </c>
      <c r="E848" t="s">
        <v>2893</v>
      </c>
      <c r="F848" t="s">
        <v>2882</v>
      </c>
      <c r="G848" t="s">
        <v>2883</v>
      </c>
      <c r="H848">
        <v>0</v>
      </c>
      <c r="I848">
        <v>0</v>
      </c>
      <c r="J848">
        <v>0</v>
      </c>
      <c r="K848">
        <v>0</v>
      </c>
      <c r="L848">
        <v>0</v>
      </c>
    </row>
    <row r="849" spans="1:12" x14ac:dyDescent="0.35">
      <c r="A849" t="s">
        <v>3200</v>
      </c>
      <c r="B849" t="s">
        <v>3201</v>
      </c>
      <c r="C849" t="s">
        <v>2879</v>
      </c>
      <c r="D849" t="s">
        <v>2904</v>
      </c>
      <c r="E849" t="s">
        <v>2893</v>
      </c>
      <c r="F849" t="s">
        <v>2884</v>
      </c>
      <c r="G849" t="s">
        <v>2885</v>
      </c>
      <c r="H849">
        <v>49408.304499999998</v>
      </c>
      <c r="I849">
        <v>2.5549296852578198</v>
      </c>
      <c r="J849">
        <v>0</v>
      </c>
      <c r="K849">
        <v>2.5549296852578198</v>
      </c>
      <c r="L849">
        <v>49405.7495703147</v>
      </c>
    </row>
    <row r="850" spans="1:12" x14ac:dyDescent="0.35">
      <c r="A850" t="s">
        <v>3200</v>
      </c>
      <c r="B850" t="s">
        <v>3201</v>
      </c>
      <c r="C850" t="s">
        <v>2879</v>
      </c>
      <c r="D850" t="s">
        <v>2904</v>
      </c>
      <c r="E850" t="s">
        <v>2893</v>
      </c>
      <c r="F850" t="s">
        <v>2896</v>
      </c>
      <c r="G850" t="s">
        <v>2897</v>
      </c>
      <c r="H850">
        <v>100420.77469999999</v>
      </c>
      <c r="I850">
        <v>5.1928116330240099</v>
      </c>
      <c r="J850">
        <v>0</v>
      </c>
      <c r="K850">
        <v>5.1928116330240099</v>
      </c>
      <c r="L850">
        <v>100415.581888367</v>
      </c>
    </row>
    <row r="851" spans="1:12" x14ac:dyDescent="0.35">
      <c r="A851" t="s">
        <v>3200</v>
      </c>
      <c r="B851" t="s">
        <v>3201</v>
      </c>
      <c r="C851" t="s">
        <v>2879</v>
      </c>
      <c r="D851" t="s">
        <v>2906</v>
      </c>
      <c r="E851" t="s">
        <v>3209</v>
      </c>
      <c r="F851" t="s">
        <v>2172</v>
      </c>
      <c r="G851" t="s">
        <v>2173</v>
      </c>
      <c r="H851">
        <v>8558.2487999999994</v>
      </c>
      <c r="I851">
        <v>12.3815778133037</v>
      </c>
      <c r="J851">
        <v>0</v>
      </c>
      <c r="K851">
        <v>12.3815778133037</v>
      </c>
      <c r="L851">
        <v>8545.8672221867</v>
      </c>
    </row>
    <row r="852" spans="1:12" x14ac:dyDescent="0.35">
      <c r="A852" t="s">
        <v>3200</v>
      </c>
      <c r="B852" t="s">
        <v>3201</v>
      </c>
      <c r="C852" t="s">
        <v>2879</v>
      </c>
      <c r="D852" t="s">
        <v>2906</v>
      </c>
      <c r="E852" t="s">
        <v>3209</v>
      </c>
      <c r="F852" t="s">
        <v>2882</v>
      </c>
      <c r="G852" t="s">
        <v>2883</v>
      </c>
      <c r="H852">
        <v>0</v>
      </c>
      <c r="I852">
        <v>0</v>
      </c>
      <c r="J852">
        <v>0</v>
      </c>
      <c r="K852">
        <v>0</v>
      </c>
      <c r="L852">
        <v>0</v>
      </c>
    </row>
    <row r="853" spans="1:12" x14ac:dyDescent="0.35">
      <c r="A853" t="s">
        <v>3200</v>
      </c>
      <c r="B853" t="s">
        <v>3201</v>
      </c>
      <c r="C853" t="s">
        <v>2879</v>
      </c>
      <c r="D853" t="s">
        <v>2906</v>
      </c>
      <c r="E853" t="s">
        <v>3209</v>
      </c>
      <c r="F853" t="s">
        <v>2884</v>
      </c>
      <c r="G853" t="s">
        <v>2885</v>
      </c>
      <c r="H853">
        <v>18682.962899999999</v>
      </c>
      <c r="I853">
        <v>27.029426565649501</v>
      </c>
      <c r="J853">
        <v>0</v>
      </c>
      <c r="K853">
        <v>27.029426565649501</v>
      </c>
      <c r="L853">
        <v>18655.933473434401</v>
      </c>
    </row>
    <row r="854" spans="1:12" x14ac:dyDescent="0.35">
      <c r="A854" t="s">
        <v>3200</v>
      </c>
      <c r="B854" t="s">
        <v>3201</v>
      </c>
      <c r="C854" t="s">
        <v>2879</v>
      </c>
      <c r="D854" t="s">
        <v>2906</v>
      </c>
      <c r="E854" t="s">
        <v>3209</v>
      </c>
      <c r="F854" t="s">
        <v>392</v>
      </c>
      <c r="G854" t="s">
        <v>2914</v>
      </c>
      <c r="H854">
        <v>2827.2786000000001</v>
      </c>
      <c r="I854">
        <v>4.0903426704663897</v>
      </c>
      <c r="J854">
        <v>0</v>
      </c>
      <c r="K854">
        <v>4.0903426704663897</v>
      </c>
      <c r="L854">
        <v>2823.1882573295302</v>
      </c>
    </row>
    <row r="855" spans="1:12" x14ac:dyDescent="0.35">
      <c r="A855" t="s">
        <v>3200</v>
      </c>
      <c r="B855" t="s">
        <v>3201</v>
      </c>
      <c r="C855" t="s">
        <v>2879</v>
      </c>
      <c r="D855" t="s">
        <v>2908</v>
      </c>
      <c r="E855" t="s">
        <v>2970</v>
      </c>
      <c r="F855" t="s">
        <v>2172</v>
      </c>
      <c r="G855" t="s">
        <v>2173</v>
      </c>
      <c r="H855">
        <v>1271.9392</v>
      </c>
      <c r="J855">
        <v>0</v>
      </c>
      <c r="K855">
        <v>0</v>
      </c>
      <c r="L855">
        <v>1271.9392</v>
      </c>
    </row>
    <row r="856" spans="1:12" x14ac:dyDescent="0.35">
      <c r="A856" t="s">
        <v>3200</v>
      </c>
      <c r="B856" t="s">
        <v>3201</v>
      </c>
      <c r="C856" t="s">
        <v>2879</v>
      </c>
      <c r="D856" t="s">
        <v>2908</v>
      </c>
      <c r="E856" t="s">
        <v>2970</v>
      </c>
      <c r="F856" t="s">
        <v>2882</v>
      </c>
      <c r="G856" t="s">
        <v>2883</v>
      </c>
      <c r="H856">
        <v>3931.4483</v>
      </c>
      <c r="J856">
        <v>0</v>
      </c>
      <c r="K856">
        <v>0</v>
      </c>
      <c r="L856">
        <v>3931.4483</v>
      </c>
    </row>
    <row r="857" spans="1:12" x14ac:dyDescent="0.35">
      <c r="A857" t="s">
        <v>3200</v>
      </c>
      <c r="B857" t="s">
        <v>3201</v>
      </c>
      <c r="C857" t="s">
        <v>2879</v>
      </c>
      <c r="D857" t="s">
        <v>2910</v>
      </c>
      <c r="E857" t="s">
        <v>2899</v>
      </c>
      <c r="F857" t="s">
        <v>2170</v>
      </c>
      <c r="G857" t="s">
        <v>2171</v>
      </c>
      <c r="H857">
        <v>0</v>
      </c>
      <c r="I857">
        <v>0</v>
      </c>
      <c r="J857">
        <v>0</v>
      </c>
      <c r="K857">
        <v>0</v>
      </c>
      <c r="L857">
        <v>0</v>
      </c>
    </row>
    <row r="858" spans="1:12" x14ac:dyDescent="0.35">
      <c r="A858" t="s">
        <v>3200</v>
      </c>
      <c r="B858" t="s">
        <v>3201</v>
      </c>
      <c r="C858" t="s">
        <v>2879</v>
      </c>
      <c r="D858" t="s">
        <v>2910</v>
      </c>
      <c r="E858" t="s">
        <v>2899</v>
      </c>
      <c r="F858" t="s">
        <v>2172</v>
      </c>
      <c r="G858" t="s">
        <v>2173</v>
      </c>
      <c r="H858">
        <v>14537.424800000001</v>
      </c>
      <c r="I858">
        <v>8.3499384202569793</v>
      </c>
      <c r="J858">
        <v>117.61482258562199</v>
      </c>
      <c r="K858">
        <v>125.964761005879</v>
      </c>
      <c r="L858">
        <v>14411.460038994101</v>
      </c>
    </row>
    <row r="859" spans="1:12" x14ac:dyDescent="0.35">
      <c r="A859" t="s">
        <v>3200</v>
      </c>
      <c r="B859" t="s">
        <v>3201</v>
      </c>
      <c r="C859" t="s">
        <v>2879</v>
      </c>
      <c r="D859" t="s">
        <v>2910</v>
      </c>
      <c r="E859" t="s">
        <v>2899</v>
      </c>
      <c r="F859" t="s">
        <v>2882</v>
      </c>
      <c r="G859" t="s">
        <v>2883</v>
      </c>
      <c r="H859">
        <v>14537.424800000001</v>
      </c>
      <c r="I859">
        <v>8.3499384202569793</v>
      </c>
      <c r="J859">
        <v>117.61482258562199</v>
      </c>
      <c r="K859">
        <v>125.964761005879</v>
      </c>
      <c r="L859">
        <v>14411.460038994101</v>
      </c>
    </row>
    <row r="860" spans="1:12" x14ac:dyDescent="0.35">
      <c r="A860" t="s">
        <v>3200</v>
      </c>
      <c r="B860" t="s">
        <v>3201</v>
      </c>
      <c r="C860" t="s">
        <v>2879</v>
      </c>
      <c r="D860" t="s">
        <v>2910</v>
      </c>
      <c r="E860" t="s">
        <v>2899</v>
      </c>
      <c r="F860" t="s">
        <v>2884</v>
      </c>
      <c r="G860" t="s">
        <v>2885</v>
      </c>
      <c r="H860">
        <v>2983.5167999999999</v>
      </c>
      <c r="I860">
        <v>0.75531185743660001</v>
      </c>
      <c r="J860">
        <v>0</v>
      </c>
      <c r="K860">
        <v>0.75531185743660001</v>
      </c>
      <c r="L860">
        <v>2982.7614881425602</v>
      </c>
    </row>
    <row r="861" spans="1:12" x14ac:dyDescent="0.35">
      <c r="A861" t="s">
        <v>3200</v>
      </c>
      <c r="B861" t="s">
        <v>3201</v>
      </c>
      <c r="C861" t="s">
        <v>2879</v>
      </c>
      <c r="D861" t="s">
        <v>2910</v>
      </c>
      <c r="E861" t="s">
        <v>2899</v>
      </c>
      <c r="F861" t="s">
        <v>2896</v>
      </c>
      <c r="G861" t="s">
        <v>2897</v>
      </c>
      <c r="H861">
        <v>10363.7953</v>
      </c>
      <c r="I861">
        <v>2.6237148732008202</v>
      </c>
      <c r="J861">
        <v>0</v>
      </c>
      <c r="K861">
        <v>2.6237148732008202</v>
      </c>
      <c r="L861">
        <v>10361.1715851268</v>
      </c>
    </row>
    <row r="862" spans="1:12" x14ac:dyDescent="0.35">
      <c r="A862" t="s">
        <v>3200</v>
      </c>
      <c r="B862" t="s">
        <v>3201</v>
      </c>
      <c r="C862" t="s">
        <v>2879</v>
      </c>
      <c r="D862" t="s">
        <v>2912</v>
      </c>
      <c r="E862" t="s">
        <v>3210</v>
      </c>
      <c r="F862" t="s">
        <v>2170</v>
      </c>
      <c r="G862" t="s">
        <v>2171</v>
      </c>
      <c r="H862">
        <v>0</v>
      </c>
      <c r="I862">
        <v>0</v>
      </c>
      <c r="J862">
        <v>0</v>
      </c>
      <c r="K862">
        <v>0</v>
      </c>
      <c r="L862">
        <v>0</v>
      </c>
    </row>
    <row r="863" spans="1:12" x14ac:dyDescent="0.35">
      <c r="A863" t="s">
        <v>3200</v>
      </c>
      <c r="B863" t="s">
        <v>3201</v>
      </c>
      <c r="C863" t="s">
        <v>2879</v>
      </c>
      <c r="D863" t="s">
        <v>2912</v>
      </c>
      <c r="E863" t="s">
        <v>3210</v>
      </c>
      <c r="F863" t="s">
        <v>2172</v>
      </c>
      <c r="G863" t="s">
        <v>2173</v>
      </c>
      <c r="H863">
        <v>11442.3074</v>
      </c>
      <c r="I863">
        <v>8.21101176470588</v>
      </c>
      <c r="J863">
        <v>0</v>
      </c>
      <c r="K863">
        <v>8.21101176470588</v>
      </c>
      <c r="L863">
        <v>11434.096388235301</v>
      </c>
    </row>
    <row r="864" spans="1:12" x14ac:dyDescent="0.35">
      <c r="A864" t="s">
        <v>3200</v>
      </c>
      <c r="B864" t="s">
        <v>3201</v>
      </c>
      <c r="C864" t="s">
        <v>2879</v>
      </c>
      <c r="D864" t="s">
        <v>2912</v>
      </c>
      <c r="E864" t="s">
        <v>3210</v>
      </c>
      <c r="F864" t="s">
        <v>2882</v>
      </c>
      <c r="G864" t="s">
        <v>2883</v>
      </c>
      <c r="H864">
        <v>0</v>
      </c>
      <c r="I864">
        <v>0</v>
      </c>
      <c r="J864">
        <v>0</v>
      </c>
      <c r="K864">
        <v>0</v>
      </c>
      <c r="L864">
        <v>0</v>
      </c>
    </row>
    <row r="865" spans="1:12" x14ac:dyDescent="0.35">
      <c r="A865" t="s">
        <v>3200</v>
      </c>
      <c r="B865" t="s">
        <v>3201</v>
      </c>
      <c r="C865" t="s">
        <v>2879</v>
      </c>
      <c r="D865" t="s">
        <v>2912</v>
      </c>
      <c r="E865" t="s">
        <v>3210</v>
      </c>
      <c r="F865" t="s">
        <v>2884</v>
      </c>
      <c r="G865" t="s">
        <v>2885</v>
      </c>
      <c r="H865">
        <v>9482.5751999999993</v>
      </c>
      <c r="I865">
        <v>6.8047058823529403</v>
      </c>
      <c r="J865">
        <v>0</v>
      </c>
      <c r="K865">
        <v>6.8047058823529403</v>
      </c>
      <c r="L865">
        <v>9475.7704941176507</v>
      </c>
    </row>
    <row r="866" spans="1:12" x14ac:dyDescent="0.35">
      <c r="A866" t="s">
        <v>3200</v>
      </c>
      <c r="B866" t="s">
        <v>3201</v>
      </c>
      <c r="C866" t="s">
        <v>2879</v>
      </c>
      <c r="D866" t="s">
        <v>2912</v>
      </c>
      <c r="E866" t="s">
        <v>3210</v>
      </c>
      <c r="F866" t="s">
        <v>2890</v>
      </c>
      <c r="G866" t="s">
        <v>2891</v>
      </c>
      <c r="H866">
        <v>11442.3074</v>
      </c>
      <c r="I866">
        <v>8.21101176470588</v>
      </c>
      <c r="J866">
        <v>0</v>
      </c>
      <c r="K866">
        <v>8.21101176470588</v>
      </c>
      <c r="L866">
        <v>11434.096388235301</v>
      </c>
    </row>
    <row r="867" spans="1:12" x14ac:dyDescent="0.35">
      <c r="A867" t="s">
        <v>3200</v>
      </c>
      <c r="B867" t="s">
        <v>3201</v>
      </c>
      <c r="C867" t="s">
        <v>2879</v>
      </c>
      <c r="D867" t="s">
        <v>2976</v>
      </c>
      <c r="E867" t="s">
        <v>3211</v>
      </c>
      <c r="F867" t="s">
        <v>2170</v>
      </c>
      <c r="G867" t="s">
        <v>2171</v>
      </c>
      <c r="H867">
        <v>0</v>
      </c>
      <c r="I867">
        <v>0</v>
      </c>
      <c r="J867">
        <v>0</v>
      </c>
      <c r="K867">
        <v>0</v>
      </c>
      <c r="L867">
        <v>0</v>
      </c>
    </row>
    <row r="868" spans="1:12" x14ac:dyDescent="0.35">
      <c r="A868" t="s">
        <v>3200</v>
      </c>
      <c r="B868" t="s">
        <v>3201</v>
      </c>
      <c r="C868" t="s">
        <v>2879</v>
      </c>
      <c r="D868" t="s">
        <v>2976</v>
      </c>
      <c r="E868" t="s">
        <v>3211</v>
      </c>
      <c r="F868" t="s">
        <v>2172</v>
      </c>
      <c r="G868" t="s">
        <v>2173</v>
      </c>
      <c r="H868">
        <v>10556.891600000001</v>
      </c>
      <c r="I868">
        <v>7.8393033707865198</v>
      </c>
      <c r="J868">
        <v>0</v>
      </c>
      <c r="K868">
        <v>7.8393033707865198</v>
      </c>
      <c r="L868">
        <v>10549.052296629199</v>
      </c>
    </row>
    <row r="869" spans="1:12" x14ac:dyDescent="0.35">
      <c r="A869" t="s">
        <v>3200</v>
      </c>
      <c r="B869" t="s">
        <v>3201</v>
      </c>
      <c r="C869" t="s">
        <v>2879</v>
      </c>
      <c r="D869" t="s">
        <v>2976</v>
      </c>
      <c r="E869" t="s">
        <v>3211</v>
      </c>
      <c r="F869" t="s">
        <v>2882</v>
      </c>
      <c r="G869" t="s">
        <v>2883</v>
      </c>
      <c r="H869">
        <v>0</v>
      </c>
      <c r="I869">
        <v>0</v>
      </c>
      <c r="J869">
        <v>0</v>
      </c>
      <c r="K869">
        <v>0</v>
      </c>
      <c r="L869">
        <v>0</v>
      </c>
    </row>
    <row r="870" spans="1:12" x14ac:dyDescent="0.35">
      <c r="A870" t="s">
        <v>3200</v>
      </c>
      <c r="B870" t="s">
        <v>3201</v>
      </c>
      <c r="C870" t="s">
        <v>2879</v>
      </c>
      <c r="D870" t="s">
        <v>2976</v>
      </c>
      <c r="E870" t="s">
        <v>3211</v>
      </c>
      <c r="F870" t="s">
        <v>2890</v>
      </c>
      <c r="G870" t="s">
        <v>2891</v>
      </c>
      <c r="H870">
        <v>10556.891600000001</v>
      </c>
      <c r="I870">
        <v>7.8393033707865198</v>
      </c>
      <c r="J870">
        <v>0</v>
      </c>
      <c r="K870">
        <v>7.8393033707865198</v>
      </c>
      <c r="L870">
        <v>10549.052296629199</v>
      </c>
    </row>
    <row r="871" spans="1:12" x14ac:dyDescent="0.35">
      <c r="A871" t="s">
        <v>3200</v>
      </c>
      <c r="B871" t="s">
        <v>3201</v>
      </c>
      <c r="C871" t="s">
        <v>2879</v>
      </c>
      <c r="D871" t="s">
        <v>2977</v>
      </c>
      <c r="E871" t="s">
        <v>2913</v>
      </c>
      <c r="F871" t="s">
        <v>2170</v>
      </c>
      <c r="G871" t="s">
        <v>2171</v>
      </c>
      <c r="H871">
        <v>0</v>
      </c>
      <c r="I871">
        <v>0</v>
      </c>
      <c r="J871">
        <v>0</v>
      </c>
      <c r="K871">
        <v>0</v>
      </c>
      <c r="L871">
        <v>0</v>
      </c>
    </row>
    <row r="872" spans="1:12" x14ac:dyDescent="0.35">
      <c r="A872" t="s">
        <v>3200</v>
      </c>
      <c r="B872" t="s">
        <v>3201</v>
      </c>
      <c r="C872" t="s">
        <v>2879</v>
      </c>
      <c r="D872" t="s">
        <v>2977</v>
      </c>
      <c r="E872" t="s">
        <v>2913</v>
      </c>
      <c r="F872" t="s">
        <v>2172</v>
      </c>
      <c r="G872" t="s">
        <v>2173</v>
      </c>
      <c r="H872">
        <v>6268.7538000000004</v>
      </c>
      <c r="I872">
        <v>0.43711948932774802</v>
      </c>
      <c r="J872">
        <v>0</v>
      </c>
      <c r="K872">
        <v>0.43711948932774802</v>
      </c>
      <c r="L872">
        <v>6268.3166805106703</v>
      </c>
    </row>
    <row r="873" spans="1:12" x14ac:dyDescent="0.35">
      <c r="A873" t="s">
        <v>3200</v>
      </c>
      <c r="B873" t="s">
        <v>3201</v>
      </c>
      <c r="C873" t="s">
        <v>2879</v>
      </c>
      <c r="D873" t="s">
        <v>2977</v>
      </c>
      <c r="E873" t="s">
        <v>2913</v>
      </c>
      <c r="F873" t="s">
        <v>2882</v>
      </c>
      <c r="G873" t="s">
        <v>2883</v>
      </c>
      <c r="H873">
        <v>0</v>
      </c>
      <c r="I873">
        <v>0</v>
      </c>
      <c r="J873">
        <v>0</v>
      </c>
      <c r="K873">
        <v>0</v>
      </c>
      <c r="L873">
        <v>0</v>
      </c>
    </row>
    <row r="874" spans="1:12" x14ac:dyDescent="0.35">
      <c r="A874" t="s">
        <v>3200</v>
      </c>
      <c r="B874" t="s">
        <v>3201</v>
      </c>
      <c r="C874" t="s">
        <v>2879</v>
      </c>
      <c r="D874" t="s">
        <v>2977</v>
      </c>
      <c r="E874" t="s">
        <v>2913</v>
      </c>
      <c r="F874" t="s">
        <v>2884</v>
      </c>
      <c r="G874" t="s">
        <v>2885</v>
      </c>
      <c r="H874">
        <v>2259.6671000000001</v>
      </c>
      <c r="I874">
        <v>0.15756632754837399</v>
      </c>
      <c r="J874">
        <v>0</v>
      </c>
      <c r="K874">
        <v>0.15756632754837399</v>
      </c>
      <c r="L874">
        <v>2259.5095336724498</v>
      </c>
    </row>
    <row r="875" spans="1:12" x14ac:dyDescent="0.35">
      <c r="A875" t="s">
        <v>3200</v>
      </c>
      <c r="B875" t="s">
        <v>3201</v>
      </c>
      <c r="C875" t="s">
        <v>2879</v>
      </c>
      <c r="D875" t="s">
        <v>2977</v>
      </c>
      <c r="E875" t="s">
        <v>2913</v>
      </c>
      <c r="F875" t="s">
        <v>2896</v>
      </c>
      <c r="G875" t="s">
        <v>2897</v>
      </c>
      <c r="H875">
        <v>16327.9169</v>
      </c>
      <c r="I875">
        <v>1.1385437861559899</v>
      </c>
      <c r="J875">
        <v>0</v>
      </c>
      <c r="K875">
        <v>1.1385437861559899</v>
      </c>
      <c r="L875">
        <v>16326.778356213799</v>
      </c>
    </row>
    <row r="876" spans="1:12" x14ac:dyDescent="0.35">
      <c r="A876" t="s">
        <v>3200</v>
      </c>
      <c r="B876" t="s">
        <v>3201</v>
      </c>
      <c r="C876" t="s">
        <v>2915</v>
      </c>
      <c r="D876" t="s">
        <v>3212</v>
      </c>
      <c r="E876" t="s">
        <v>3213</v>
      </c>
      <c r="F876" t="s">
        <v>2170</v>
      </c>
      <c r="G876" t="s">
        <v>2171</v>
      </c>
      <c r="H876">
        <v>0</v>
      </c>
      <c r="I876">
        <v>0</v>
      </c>
      <c r="J876">
        <v>0</v>
      </c>
      <c r="K876">
        <v>0</v>
      </c>
      <c r="L876">
        <v>0</v>
      </c>
    </row>
    <row r="877" spans="1:12" x14ac:dyDescent="0.35">
      <c r="A877" t="s">
        <v>3200</v>
      </c>
      <c r="B877" t="s">
        <v>3201</v>
      </c>
      <c r="C877" t="s">
        <v>2915</v>
      </c>
      <c r="D877" t="s">
        <v>3212</v>
      </c>
      <c r="E877" t="s">
        <v>3213</v>
      </c>
      <c r="F877" t="s">
        <v>2172</v>
      </c>
      <c r="G877" t="s">
        <v>2173</v>
      </c>
      <c r="H877">
        <v>1290370.9922</v>
      </c>
      <c r="I877">
        <v>1215.87002642375</v>
      </c>
      <c r="J877">
        <v>124939.670120298</v>
      </c>
      <c r="K877">
        <v>126155.540146721</v>
      </c>
      <c r="L877">
        <v>1164215.4520532801</v>
      </c>
    </row>
    <row r="878" spans="1:12" x14ac:dyDescent="0.35">
      <c r="A878" t="s">
        <v>3200</v>
      </c>
      <c r="B878" t="s">
        <v>3201</v>
      </c>
      <c r="C878" t="s">
        <v>2915</v>
      </c>
      <c r="D878" t="s">
        <v>3212</v>
      </c>
      <c r="E878" t="s">
        <v>3213</v>
      </c>
      <c r="F878" t="s">
        <v>2920</v>
      </c>
      <c r="G878" t="s">
        <v>2921</v>
      </c>
      <c r="H878">
        <v>0</v>
      </c>
      <c r="I878">
        <v>0</v>
      </c>
      <c r="J878">
        <v>0</v>
      </c>
      <c r="K878">
        <v>0</v>
      </c>
      <c r="L878">
        <v>0</v>
      </c>
    </row>
    <row r="879" spans="1:12" x14ac:dyDescent="0.35">
      <c r="A879" t="s">
        <v>3200</v>
      </c>
      <c r="B879" t="s">
        <v>3201</v>
      </c>
      <c r="C879" t="s">
        <v>2915</v>
      </c>
      <c r="D879" t="s">
        <v>3212</v>
      </c>
      <c r="E879" t="s">
        <v>3213</v>
      </c>
      <c r="F879" t="s">
        <v>2867</v>
      </c>
      <c r="G879" t="s">
        <v>2868</v>
      </c>
      <c r="H879">
        <v>0</v>
      </c>
      <c r="I879">
        <v>0</v>
      </c>
      <c r="J879">
        <v>0</v>
      </c>
      <c r="K879">
        <v>0</v>
      </c>
      <c r="L879">
        <v>0</v>
      </c>
    </row>
    <row r="880" spans="1:12" x14ac:dyDescent="0.35">
      <c r="A880" t="s">
        <v>3200</v>
      </c>
      <c r="B880" t="s">
        <v>3201</v>
      </c>
      <c r="C880" t="s">
        <v>2915</v>
      </c>
      <c r="D880" t="s">
        <v>3212</v>
      </c>
      <c r="E880" t="s">
        <v>3213</v>
      </c>
      <c r="F880" t="s">
        <v>2922</v>
      </c>
      <c r="G880" t="s">
        <v>2923</v>
      </c>
      <c r="H880">
        <v>0</v>
      </c>
      <c r="I880">
        <v>0</v>
      </c>
      <c r="J880">
        <v>0</v>
      </c>
      <c r="K880">
        <v>0</v>
      </c>
      <c r="L880">
        <v>0</v>
      </c>
    </row>
    <row r="881" spans="1:12" x14ac:dyDescent="0.35">
      <c r="A881" t="s">
        <v>3200</v>
      </c>
      <c r="B881" t="s">
        <v>3201</v>
      </c>
      <c r="C881" t="s">
        <v>2915</v>
      </c>
      <c r="D881" t="s">
        <v>3212</v>
      </c>
      <c r="E881" t="s">
        <v>3213</v>
      </c>
      <c r="F881" t="s">
        <v>2924</v>
      </c>
      <c r="G881" t="s">
        <v>2925</v>
      </c>
      <c r="H881">
        <v>0</v>
      </c>
      <c r="I881">
        <v>0</v>
      </c>
      <c r="J881">
        <v>0</v>
      </c>
      <c r="K881">
        <v>0</v>
      </c>
      <c r="L881">
        <v>0</v>
      </c>
    </row>
    <row r="882" spans="1:12" x14ac:dyDescent="0.35">
      <c r="A882" t="s">
        <v>3200</v>
      </c>
      <c r="B882" t="s">
        <v>3201</v>
      </c>
      <c r="C882" t="s">
        <v>2915</v>
      </c>
      <c r="D882" t="s">
        <v>3212</v>
      </c>
      <c r="E882" t="s">
        <v>3213</v>
      </c>
      <c r="F882" t="s">
        <v>2962</v>
      </c>
      <c r="G882" t="s">
        <v>2963</v>
      </c>
      <c r="H882">
        <v>153302.39019999999</v>
      </c>
      <c r="I882">
        <v>69.984318209509695</v>
      </c>
      <c r="J882">
        <v>2936.01407412558</v>
      </c>
      <c r="K882">
        <v>3005.9983923350901</v>
      </c>
      <c r="L882">
        <v>150296.391807665</v>
      </c>
    </row>
    <row r="883" spans="1:12" x14ac:dyDescent="0.35">
      <c r="A883" t="s">
        <v>3200</v>
      </c>
      <c r="B883" t="s">
        <v>3201</v>
      </c>
      <c r="C883" t="s">
        <v>2915</v>
      </c>
      <c r="D883" t="s">
        <v>3212</v>
      </c>
      <c r="E883" t="s">
        <v>3213</v>
      </c>
      <c r="F883" t="s">
        <v>2964</v>
      </c>
      <c r="G883" t="s">
        <v>2965</v>
      </c>
      <c r="H883">
        <v>82109.329800000007</v>
      </c>
      <c r="I883">
        <v>37.483860836672299</v>
      </c>
      <c r="J883">
        <v>1572.54004589389</v>
      </c>
      <c r="K883">
        <v>1610.0239067305599</v>
      </c>
      <c r="L883">
        <v>80499.305893269397</v>
      </c>
    </row>
    <row r="884" spans="1:12" x14ac:dyDescent="0.35">
      <c r="A884" t="s">
        <v>3200</v>
      </c>
      <c r="B884" t="s">
        <v>3201</v>
      </c>
      <c r="C884" t="s">
        <v>2915</v>
      </c>
      <c r="D884" t="s">
        <v>3214</v>
      </c>
      <c r="E884" t="s">
        <v>3215</v>
      </c>
      <c r="F884" t="s">
        <v>2170</v>
      </c>
      <c r="G884" t="s">
        <v>2171</v>
      </c>
      <c r="H884">
        <v>0</v>
      </c>
      <c r="J884">
        <v>0</v>
      </c>
      <c r="K884">
        <v>0</v>
      </c>
      <c r="L884">
        <v>0</v>
      </c>
    </row>
    <row r="885" spans="1:12" x14ac:dyDescent="0.35">
      <c r="A885" t="s">
        <v>3200</v>
      </c>
      <c r="B885" t="s">
        <v>3201</v>
      </c>
      <c r="C885" t="s">
        <v>2915</v>
      </c>
      <c r="D885" t="s">
        <v>3214</v>
      </c>
      <c r="E885" t="s">
        <v>3215</v>
      </c>
      <c r="F885" t="s">
        <v>2172</v>
      </c>
      <c r="G885" t="s">
        <v>2173</v>
      </c>
      <c r="H885">
        <v>95710.59</v>
      </c>
      <c r="J885">
        <v>0</v>
      </c>
      <c r="K885">
        <v>0</v>
      </c>
      <c r="L885">
        <v>95710.59</v>
      </c>
    </row>
    <row r="886" spans="1:12" x14ac:dyDescent="0.35">
      <c r="A886" t="s">
        <v>3200</v>
      </c>
      <c r="B886" t="s">
        <v>3201</v>
      </c>
      <c r="C886" t="s">
        <v>2915</v>
      </c>
      <c r="D886" t="s">
        <v>3214</v>
      </c>
      <c r="E886" t="s">
        <v>3215</v>
      </c>
      <c r="F886" t="s">
        <v>2867</v>
      </c>
      <c r="G886" t="s">
        <v>2868</v>
      </c>
      <c r="H886">
        <v>0</v>
      </c>
      <c r="J886">
        <v>0</v>
      </c>
      <c r="K886">
        <v>0</v>
      </c>
      <c r="L886">
        <v>0</v>
      </c>
    </row>
    <row r="887" spans="1:12" x14ac:dyDescent="0.35">
      <c r="A887" t="s">
        <v>3200</v>
      </c>
      <c r="B887" t="s">
        <v>3201</v>
      </c>
      <c r="C887" t="s">
        <v>2915</v>
      </c>
      <c r="D887" t="s">
        <v>3214</v>
      </c>
      <c r="E887" t="s">
        <v>3215</v>
      </c>
      <c r="F887" t="s">
        <v>2922</v>
      </c>
      <c r="G887" t="s">
        <v>2923</v>
      </c>
      <c r="H887">
        <v>6757.1677</v>
      </c>
      <c r="J887">
        <v>0</v>
      </c>
      <c r="K887">
        <v>0</v>
      </c>
      <c r="L887">
        <v>6757.1677</v>
      </c>
    </row>
    <row r="888" spans="1:12" x14ac:dyDescent="0.35">
      <c r="A888" t="s">
        <v>3200</v>
      </c>
      <c r="B888" t="s">
        <v>3201</v>
      </c>
      <c r="C888" t="s">
        <v>2915</v>
      </c>
      <c r="D888" t="s">
        <v>3214</v>
      </c>
      <c r="E888" t="s">
        <v>3215</v>
      </c>
      <c r="F888" t="s">
        <v>2930</v>
      </c>
      <c r="G888" t="s">
        <v>2931</v>
      </c>
      <c r="H888">
        <v>2890.4598000000001</v>
      </c>
      <c r="J888">
        <v>0</v>
      </c>
      <c r="K888">
        <v>0</v>
      </c>
      <c r="L888">
        <v>2890.4598000000001</v>
      </c>
    </row>
    <row r="889" spans="1:12" x14ac:dyDescent="0.35">
      <c r="A889" t="s">
        <v>3200</v>
      </c>
      <c r="B889" t="s">
        <v>3201</v>
      </c>
      <c r="C889" t="s">
        <v>2915</v>
      </c>
      <c r="D889" t="s">
        <v>3214</v>
      </c>
      <c r="E889" t="s">
        <v>3215</v>
      </c>
      <c r="F889" t="s">
        <v>2924</v>
      </c>
      <c r="G889" t="s">
        <v>2925</v>
      </c>
      <c r="H889">
        <v>0</v>
      </c>
      <c r="J889">
        <v>0</v>
      </c>
      <c r="K889">
        <v>0</v>
      </c>
      <c r="L889">
        <v>0</v>
      </c>
    </row>
    <row r="890" spans="1:12" x14ac:dyDescent="0.35">
      <c r="A890" t="s">
        <v>3200</v>
      </c>
      <c r="B890" t="s">
        <v>3201</v>
      </c>
      <c r="C890" t="s">
        <v>2915</v>
      </c>
      <c r="D890" t="s">
        <v>3214</v>
      </c>
      <c r="E890" t="s">
        <v>3215</v>
      </c>
      <c r="F890" t="s">
        <v>2877</v>
      </c>
      <c r="G890" t="s">
        <v>2878</v>
      </c>
      <c r="H890">
        <v>4153.8396000000002</v>
      </c>
      <c r="J890">
        <v>0</v>
      </c>
      <c r="K890">
        <v>0</v>
      </c>
      <c r="L890">
        <v>4153.8396000000002</v>
      </c>
    </row>
    <row r="891" spans="1:12" x14ac:dyDescent="0.35">
      <c r="A891" t="s">
        <v>3200</v>
      </c>
      <c r="B891" t="s">
        <v>3201</v>
      </c>
      <c r="C891" t="s">
        <v>2915</v>
      </c>
      <c r="D891" t="s">
        <v>3216</v>
      </c>
      <c r="E891" t="s">
        <v>3217</v>
      </c>
      <c r="F891" t="s">
        <v>2170</v>
      </c>
      <c r="G891" t="s">
        <v>2171</v>
      </c>
      <c r="H891">
        <v>0</v>
      </c>
      <c r="I891">
        <v>0</v>
      </c>
      <c r="J891">
        <v>0</v>
      </c>
      <c r="K891">
        <v>0</v>
      </c>
      <c r="L891">
        <v>0</v>
      </c>
    </row>
    <row r="892" spans="1:12" x14ac:dyDescent="0.35">
      <c r="A892" t="s">
        <v>3200</v>
      </c>
      <c r="B892" t="s">
        <v>3201</v>
      </c>
      <c r="C892" t="s">
        <v>2915</v>
      </c>
      <c r="D892" t="s">
        <v>3216</v>
      </c>
      <c r="E892" t="s">
        <v>3217</v>
      </c>
      <c r="F892" t="s">
        <v>2172</v>
      </c>
      <c r="G892" t="s">
        <v>2173</v>
      </c>
      <c r="H892">
        <v>117543.16099999999</v>
      </c>
      <c r="I892">
        <v>226.590308823529</v>
      </c>
      <c r="J892">
        <v>4802.0988088235299</v>
      </c>
      <c r="K892">
        <v>5028.6891176470599</v>
      </c>
      <c r="L892">
        <v>112514.471882353</v>
      </c>
    </row>
    <row r="893" spans="1:12" x14ac:dyDescent="0.35">
      <c r="A893" t="s">
        <v>3200</v>
      </c>
      <c r="B893" t="s">
        <v>3201</v>
      </c>
      <c r="C893" t="s">
        <v>2915</v>
      </c>
      <c r="D893" t="s">
        <v>3216</v>
      </c>
      <c r="E893" t="s">
        <v>3217</v>
      </c>
      <c r="F893" t="s">
        <v>2867</v>
      </c>
      <c r="G893" t="s">
        <v>2868</v>
      </c>
      <c r="H893">
        <v>0</v>
      </c>
      <c r="I893">
        <v>0</v>
      </c>
      <c r="J893">
        <v>0</v>
      </c>
      <c r="K893">
        <v>0</v>
      </c>
      <c r="L893">
        <v>0</v>
      </c>
    </row>
    <row r="894" spans="1:12" x14ac:dyDescent="0.35">
      <c r="A894" t="s">
        <v>3200</v>
      </c>
      <c r="B894" t="s">
        <v>3201</v>
      </c>
      <c r="C894" t="s">
        <v>2915</v>
      </c>
      <c r="D894" t="s">
        <v>3216</v>
      </c>
      <c r="E894" t="s">
        <v>3217</v>
      </c>
      <c r="F894" t="s">
        <v>2922</v>
      </c>
      <c r="G894" t="s">
        <v>2923</v>
      </c>
      <c r="H894">
        <v>0</v>
      </c>
      <c r="I894">
        <v>0</v>
      </c>
      <c r="J894">
        <v>0</v>
      </c>
      <c r="K894">
        <v>0</v>
      </c>
      <c r="L894">
        <v>0</v>
      </c>
    </row>
    <row r="895" spans="1:12" x14ac:dyDescent="0.35">
      <c r="A895" t="s">
        <v>3200</v>
      </c>
      <c r="B895" t="s">
        <v>3201</v>
      </c>
      <c r="C895" t="s">
        <v>2915</v>
      </c>
      <c r="D895" t="s">
        <v>3216</v>
      </c>
      <c r="E895" t="s">
        <v>3217</v>
      </c>
      <c r="F895" t="s">
        <v>2924</v>
      </c>
      <c r="G895" t="s">
        <v>2925</v>
      </c>
      <c r="H895">
        <v>0</v>
      </c>
      <c r="I895">
        <v>0</v>
      </c>
      <c r="J895">
        <v>0</v>
      </c>
      <c r="K895">
        <v>0</v>
      </c>
      <c r="L895">
        <v>0</v>
      </c>
    </row>
    <row r="896" spans="1:12" x14ac:dyDescent="0.35">
      <c r="A896" t="s">
        <v>3200</v>
      </c>
      <c r="B896" t="s">
        <v>3201</v>
      </c>
      <c r="C896" t="s">
        <v>2915</v>
      </c>
      <c r="D896" t="s">
        <v>3216</v>
      </c>
      <c r="E896" t="s">
        <v>3217</v>
      </c>
      <c r="F896" t="s">
        <v>2877</v>
      </c>
      <c r="G896" t="s">
        <v>2878</v>
      </c>
      <c r="H896">
        <v>1836.2319</v>
      </c>
      <c r="I896">
        <v>3.5397410130718998</v>
      </c>
      <c r="J896">
        <v>75.017268790849698</v>
      </c>
      <c r="K896">
        <v>78.557009803921602</v>
      </c>
      <c r="L896">
        <v>1757.67489019608</v>
      </c>
    </row>
    <row r="897" spans="1:14" x14ac:dyDescent="0.35">
      <c r="A897" t="s">
        <v>3200</v>
      </c>
      <c r="B897" t="s">
        <v>3201</v>
      </c>
      <c r="C897" t="s">
        <v>2915</v>
      </c>
      <c r="D897" t="s">
        <v>3216</v>
      </c>
      <c r="E897" t="s">
        <v>3217</v>
      </c>
      <c r="F897" t="s">
        <v>3218</v>
      </c>
      <c r="G897" t="s">
        <v>3219</v>
      </c>
      <c r="H897">
        <v>4864.1904000000004</v>
      </c>
      <c r="I897">
        <v>9.3767973856209199</v>
      </c>
      <c r="J897">
        <v>198.721241830065</v>
      </c>
      <c r="K897">
        <v>208.09803921568599</v>
      </c>
      <c r="L897">
        <v>4656.0923607843097</v>
      </c>
    </row>
    <row r="898" spans="1:14" x14ac:dyDescent="0.35">
      <c r="A898" t="s">
        <v>3200</v>
      </c>
      <c r="B898" t="s">
        <v>3201</v>
      </c>
      <c r="C898" t="s">
        <v>2915</v>
      </c>
      <c r="D898" t="s">
        <v>3220</v>
      </c>
      <c r="E898" t="s">
        <v>3221</v>
      </c>
      <c r="F898" t="s">
        <v>2170</v>
      </c>
      <c r="G898" t="s">
        <v>2171</v>
      </c>
      <c r="H898">
        <v>0</v>
      </c>
      <c r="I898">
        <v>0</v>
      </c>
      <c r="J898">
        <v>0</v>
      </c>
      <c r="K898">
        <v>0</v>
      </c>
      <c r="L898">
        <v>0</v>
      </c>
    </row>
    <row r="899" spans="1:14" x14ac:dyDescent="0.35">
      <c r="A899" t="s">
        <v>3200</v>
      </c>
      <c r="B899" t="s">
        <v>3201</v>
      </c>
      <c r="C899" t="s">
        <v>2915</v>
      </c>
      <c r="D899" t="s">
        <v>3220</v>
      </c>
      <c r="E899" t="s">
        <v>3221</v>
      </c>
      <c r="F899" t="s">
        <v>2172</v>
      </c>
      <c r="G899" t="s">
        <v>2173</v>
      </c>
      <c r="H899">
        <v>564784.59230000002</v>
      </c>
      <c r="I899">
        <v>572.76145105126295</v>
      </c>
      <c r="J899">
        <v>10824.9604936748</v>
      </c>
      <c r="K899">
        <v>11397.7219447261</v>
      </c>
      <c r="L899">
        <v>553386.87035527395</v>
      </c>
    </row>
    <row r="900" spans="1:14" x14ac:dyDescent="0.35">
      <c r="A900" t="s">
        <v>3200</v>
      </c>
      <c r="B900" t="s">
        <v>3201</v>
      </c>
      <c r="C900" t="s">
        <v>2915</v>
      </c>
      <c r="D900" t="s">
        <v>3220</v>
      </c>
      <c r="E900" t="s">
        <v>3221</v>
      </c>
      <c r="F900" t="s">
        <v>2867</v>
      </c>
      <c r="G900" t="s">
        <v>2868</v>
      </c>
      <c r="H900">
        <v>0</v>
      </c>
      <c r="I900">
        <v>0</v>
      </c>
      <c r="J900">
        <v>0</v>
      </c>
      <c r="K900">
        <v>0</v>
      </c>
      <c r="L900">
        <v>0</v>
      </c>
    </row>
    <row r="901" spans="1:14" x14ac:dyDescent="0.35">
      <c r="A901" t="s">
        <v>3200</v>
      </c>
      <c r="B901" t="s">
        <v>3201</v>
      </c>
      <c r="C901" t="s">
        <v>2915</v>
      </c>
      <c r="D901" t="s">
        <v>3220</v>
      </c>
      <c r="E901" t="s">
        <v>3221</v>
      </c>
      <c r="F901" t="s">
        <v>2922</v>
      </c>
      <c r="G901" t="s">
        <v>2923</v>
      </c>
      <c r="H901">
        <v>12100.8884</v>
      </c>
      <c r="I901">
        <v>12.2717979459602</v>
      </c>
      <c r="J901">
        <v>231.93203332304799</v>
      </c>
      <c r="K901">
        <v>244.20383126900899</v>
      </c>
      <c r="L901">
        <v>11856.684568731</v>
      </c>
    </row>
    <row r="902" spans="1:14" x14ac:dyDescent="0.35">
      <c r="A902" t="s">
        <v>3200</v>
      </c>
      <c r="B902" t="s">
        <v>3201</v>
      </c>
      <c r="C902" t="s">
        <v>2915</v>
      </c>
      <c r="D902" t="s">
        <v>3220</v>
      </c>
      <c r="E902" t="s">
        <v>3221</v>
      </c>
      <c r="F902" t="s">
        <v>2924</v>
      </c>
      <c r="G902" t="s">
        <v>2925</v>
      </c>
      <c r="H902">
        <v>0</v>
      </c>
      <c r="I902">
        <v>0</v>
      </c>
      <c r="J902">
        <v>0</v>
      </c>
      <c r="K902">
        <v>0</v>
      </c>
      <c r="L902">
        <v>0</v>
      </c>
    </row>
    <row r="903" spans="1:14" x14ac:dyDescent="0.35">
      <c r="A903" t="s">
        <v>3200</v>
      </c>
      <c r="B903" t="s">
        <v>3201</v>
      </c>
      <c r="C903" t="s">
        <v>2915</v>
      </c>
      <c r="D903" t="s">
        <v>3220</v>
      </c>
      <c r="E903" t="s">
        <v>3221</v>
      </c>
      <c r="F903" t="s">
        <v>2877</v>
      </c>
      <c r="G903" t="s">
        <v>2878</v>
      </c>
      <c r="H903">
        <v>25807.581900000001</v>
      </c>
      <c r="I903">
        <v>26.1720809274034</v>
      </c>
      <c r="J903">
        <v>494.64177722925001</v>
      </c>
      <c r="K903">
        <v>520.81385815665396</v>
      </c>
      <c r="L903">
        <v>25286.768041843301</v>
      </c>
    </row>
    <row r="904" spans="1:14" x14ac:dyDescent="0.35">
      <c r="A904" t="s">
        <v>3200</v>
      </c>
      <c r="B904" t="s">
        <v>3201</v>
      </c>
      <c r="C904" t="s">
        <v>2915</v>
      </c>
      <c r="D904" t="s">
        <v>3220</v>
      </c>
      <c r="E904" t="s">
        <v>3221</v>
      </c>
      <c r="F904" t="s">
        <v>3218</v>
      </c>
      <c r="G904" t="s">
        <v>3219</v>
      </c>
      <c r="H904">
        <v>41005.380100000002</v>
      </c>
      <c r="I904">
        <v>41.584528584651999</v>
      </c>
      <c r="J904">
        <v>785.93082381980901</v>
      </c>
      <c r="K904">
        <v>827.51535240446105</v>
      </c>
      <c r="L904">
        <v>40177.8647475955</v>
      </c>
    </row>
    <row r="905" spans="1:14" x14ac:dyDescent="0.35">
      <c r="A905" t="s">
        <v>3200</v>
      </c>
      <c r="B905" t="s">
        <v>3201</v>
      </c>
      <c r="C905" t="s">
        <v>2915</v>
      </c>
      <c r="D905" t="s">
        <v>3222</v>
      </c>
      <c r="E905" t="s">
        <v>3223</v>
      </c>
      <c r="F905" t="s">
        <v>2170</v>
      </c>
      <c r="G905" t="s">
        <v>2171</v>
      </c>
      <c r="H905">
        <v>0</v>
      </c>
      <c r="J905">
        <v>0</v>
      </c>
      <c r="K905">
        <v>0</v>
      </c>
      <c r="L905">
        <v>0</v>
      </c>
    </row>
    <row r="906" spans="1:14" x14ac:dyDescent="0.35">
      <c r="A906" t="s">
        <v>3200</v>
      </c>
      <c r="B906" t="s">
        <v>3201</v>
      </c>
      <c r="C906" t="s">
        <v>2915</v>
      </c>
      <c r="D906" t="s">
        <v>3222</v>
      </c>
      <c r="E906" t="s">
        <v>3223</v>
      </c>
      <c r="F906" t="s">
        <v>2172</v>
      </c>
      <c r="G906" t="s">
        <v>2173</v>
      </c>
      <c r="H906">
        <v>8693.1877000000004</v>
      </c>
      <c r="J906">
        <v>0</v>
      </c>
      <c r="K906">
        <v>0</v>
      </c>
      <c r="L906">
        <v>8693.1877000000004</v>
      </c>
    </row>
    <row r="907" spans="1:14" x14ac:dyDescent="0.35">
      <c r="A907" t="s">
        <v>3200</v>
      </c>
      <c r="B907" t="s">
        <v>3201</v>
      </c>
      <c r="C907" t="s">
        <v>2915</v>
      </c>
      <c r="D907" t="s">
        <v>3222</v>
      </c>
      <c r="E907" t="s">
        <v>3223</v>
      </c>
      <c r="F907" t="s">
        <v>2867</v>
      </c>
      <c r="G907" t="s">
        <v>2868</v>
      </c>
      <c r="H907">
        <v>0</v>
      </c>
      <c r="J907">
        <v>0</v>
      </c>
      <c r="K907">
        <v>0</v>
      </c>
      <c r="L907">
        <v>0</v>
      </c>
    </row>
    <row r="908" spans="1:14" x14ac:dyDescent="0.35">
      <c r="A908" t="s">
        <v>3200</v>
      </c>
      <c r="B908" t="s">
        <v>3201</v>
      </c>
      <c r="C908" t="s">
        <v>2915</v>
      </c>
      <c r="D908" t="s">
        <v>3222</v>
      </c>
      <c r="E908" t="s">
        <v>3223</v>
      </c>
      <c r="F908" t="s">
        <v>2922</v>
      </c>
      <c r="G908" t="s">
        <v>2923</v>
      </c>
      <c r="H908">
        <v>0</v>
      </c>
      <c r="J908">
        <v>0</v>
      </c>
      <c r="K908">
        <v>0</v>
      </c>
      <c r="L908">
        <v>0</v>
      </c>
    </row>
    <row r="909" spans="1:14" x14ac:dyDescent="0.35">
      <c r="A909" t="s">
        <v>3200</v>
      </c>
      <c r="B909" t="s">
        <v>3201</v>
      </c>
      <c r="C909" t="s">
        <v>2915</v>
      </c>
      <c r="D909" t="s">
        <v>3222</v>
      </c>
      <c r="E909" t="s">
        <v>3223</v>
      </c>
      <c r="F909" t="s">
        <v>2924</v>
      </c>
      <c r="G909" t="s">
        <v>2925</v>
      </c>
      <c r="H909">
        <v>0</v>
      </c>
      <c r="J909">
        <v>0</v>
      </c>
      <c r="K909">
        <v>0</v>
      </c>
      <c r="L909">
        <v>0</v>
      </c>
    </row>
    <row r="910" spans="1:14" x14ac:dyDescent="0.35">
      <c r="A910" t="s">
        <v>3200</v>
      </c>
      <c r="B910" t="s">
        <v>3201</v>
      </c>
      <c r="C910" t="s">
        <v>17</v>
      </c>
      <c r="D910" t="s">
        <v>166</v>
      </c>
      <c r="E910" t="s">
        <v>2211</v>
      </c>
      <c r="F910" t="s">
        <v>2170</v>
      </c>
      <c r="G910" t="s">
        <v>2171</v>
      </c>
      <c r="H910">
        <v>0</v>
      </c>
      <c r="I910">
        <v>0</v>
      </c>
      <c r="J910">
        <v>0</v>
      </c>
      <c r="K910">
        <v>0</v>
      </c>
      <c r="L910">
        <v>0</v>
      </c>
    </row>
    <row r="911" spans="1:14" x14ac:dyDescent="0.35">
      <c r="A911" t="s">
        <v>3200</v>
      </c>
      <c r="B911" t="s">
        <v>3201</v>
      </c>
      <c r="C911" t="s">
        <v>17</v>
      </c>
      <c r="D911" t="s">
        <v>166</v>
      </c>
      <c r="E911" t="s">
        <v>2211</v>
      </c>
      <c r="F911" t="s">
        <v>19</v>
      </c>
      <c r="G911" t="s">
        <v>2174</v>
      </c>
      <c r="H911">
        <v>1416733.2198999999</v>
      </c>
      <c r="I911">
        <v>521.34882377933502</v>
      </c>
      <c r="J911">
        <v>0</v>
      </c>
      <c r="K911">
        <v>521.34882377933502</v>
      </c>
      <c r="L911">
        <v>1416211.8710762199</v>
      </c>
      <c r="N911" t="s">
        <v>2198</v>
      </c>
    </row>
    <row r="912" spans="1:14" x14ac:dyDescent="0.35">
      <c r="A912" t="s">
        <v>3200</v>
      </c>
      <c r="B912" t="s">
        <v>3201</v>
      </c>
      <c r="C912" t="s">
        <v>17</v>
      </c>
      <c r="D912" t="s">
        <v>166</v>
      </c>
      <c r="E912" t="s">
        <v>2211</v>
      </c>
      <c r="F912" t="s">
        <v>2787</v>
      </c>
      <c r="G912" t="s">
        <v>2935</v>
      </c>
      <c r="H912">
        <v>0</v>
      </c>
      <c r="I912">
        <v>0</v>
      </c>
      <c r="J912">
        <v>0</v>
      </c>
      <c r="K912">
        <v>0</v>
      </c>
      <c r="L912">
        <v>0</v>
      </c>
    </row>
    <row r="913" spans="1:14" x14ac:dyDescent="0.35">
      <c r="A913" t="s">
        <v>3200</v>
      </c>
      <c r="B913" t="s">
        <v>3201</v>
      </c>
      <c r="C913" t="s">
        <v>17</v>
      </c>
      <c r="D913" t="s">
        <v>166</v>
      </c>
      <c r="E913" t="s">
        <v>2211</v>
      </c>
      <c r="F913" t="s">
        <v>2788</v>
      </c>
      <c r="G913" t="s">
        <v>2936</v>
      </c>
      <c r="H913">
        <v>2132044.6006</v>
      </c>
      <c r="I913">
        <v>784.57886715811696</v>
      </c>
      <c r="J913">
        <v>7863.7050539956799</v>
      </c>
      <c r="K913">
        <v>8648.2839211537994</v>
      </c>
      <c r="L913">
        <v>2123396.31667885</v>
      </c>
    </row>
    <row r="914" spans="1:14" x14ac:dyDescent="0.35">
      <c r="A914" t="s">
        <v>3200</v>
      </c>
      <c r="B914" t="s">
        <v>3201</v>
      </c>
      <c r="C914" t="s">
        <v>17</v>
      </c>
      <c r="D914" t="s">
        <v>170</v>
      </c>
      <c r="E914" t="s">
        <v>2212</v>
      </c>
      <c r="F914" t="s">
        <v>2170</v>
      </c>
      <c r="G914" t="s">
        <v>2171</v>
      </c>
      <c r="H914">
        <v>0</v>
      </c>
      <c r="I914">
        <v>0</v>
      </c>
      <c r="J914">
        <v>0</v>
      </c>
      <c r="K914">
        <v>0</v>
      </c>
      <c r="L914">
        <v>0</v>
      </c>
    </row>
    <row r="915" spans="1:14" x14ac:dyDescent="0.35">
      <c r="A915" t="s">
        <v>3200</v>
      </c>
      <c r="B915" t="s">
        <v>3201</v>
      </c>
      <c r="C915" t="s">
        <v>17</v>
      </c>
      <c r="D915" t="s">
        <v>170</v>
      </c>
      <c r="E915" t="s">
        <v>2212</v>
      </c>
      <c r="F915" t="s">
        <v>19</v>
      </c>
      <c r="G915" t="s">
        <v>2174</v>
      </c>
      <c r="H915">
        <v>3519169.4493999998</v>
      </c>
      <c r="I915">
        <v>2095.2051300933999</v>
      </c>
      <c r="J915">
        <v>0</v>
      </c>
      <c r="K915">
        <v>2095.2051300933999</v>
      </c>
      <c r="L915">
        <v>3517074.2442699098</v>
      </c>
      <c r="N915" t="s">
        <v>2198</v>
      </c>
    </row>
    <row r="916" spans="1:14" x14ac:dyDescent="0.35">
      <c r="A916" t="s">
        <v>3200</v>
      </c>
      <c r="B916" t="s">
        <v>3201</v>
      </c>
      <c r="C916" t="s">
        <v>17</v>
      </c>
      <c r="D916" t="s">
        <v>170</v>
      </c>
      <c r="E916" t="s">
        <v>2212</v>
      </c>
      <c r="F916" t="s">
        <v>30</v>
      </c>
      <c r="G916" t="s">
        <v>2182</v>
      </c>
      <c r="H916">
        <v>100077.41009999999</v>
      </c>
      <c r="I916">
        <v>59.583008376837697</v>
      </c>
      <c r="J916">
        <v>0</v>
      </c>
      <c r="K916">
        <v>59.583008376837697</v>
      </c>
      <c r="L916">
        <v>100017.827091623</v>
      </c>
      <c r="N916" t="s">
        <v>2198</v>
      </c>
    </row>
    <row r="917" spans="1:14" x14ac:dyDescent="0.35">
      <c r="A917" t="s">
        <v>3200</v>
      </c>
      <c r="B917" t="s">
        <v>3201</v>
      </c>
      <c r="C917" t="s">
        <v>17</v>
      </c>
      <c r="D917" t="s">
        <v>170</v>
      </c>
      <c r="E917" t="s">
        <v>2212</v>
      </c>
      <c r="F917" t="s">
        <v>2787</v>
      </c>
      <c r="G917" t="s">
        <v>2935</v>
      </c>
      <c r="H917">
        <v>0</v>
      </c>
      <c r="I917">
        <v>0</v>
      </c>
      <c r="J917">
        <v>0</v>
      </c>
      <c r="K917">
        <v>0</v>
      </c>
      <c r="L917">
        <v>0</v>
      </c>
    </row>
    <row r="918" spans="1:14" x14ac:dyDescent="0.35">
      <c r="A918" t="s">
        <v>3200</v>
      </c>
      <c r="B918" t="s">
        <v>3201</v>
      </c>
      <c r="C918" t="s">
        <v>17</v>
      </c>
      <c r="D918" t="s">
        <v>170</v>
      </c>
      <c r="E918" t="s">
        <v>2212</v>
      </c>
      <c r="F918" t="s">
        <v>2788</v>
      </c>
      <c r="G918" t="s">
        <v>2936</v>
      </c>
      <c r="H918">
        <v>3668627.1605000002</v>
      </c>
      <c r="I918">
        <v>2184.1876491825001</v>
      </c>
      <c r="J918">
        <v>106114.407021187</v>
      </c>
      <c r="K918">
        <v>108298.594670369</v>
      </c>
      <c r="L918">
        <v>3560328.56582963</v>
      </c>
    </row>
    <row r="919" spans="1:14" x14ac:dyDescent="0.35">
      <c r="A919" t="s">
        <v>3200</v>
      </c>
      <c r="B919" t="s">
        <v>3201</v>
      </c>
      <c r="C919" t="s">
        <v>17</v>
      </c>
      <c r="D919" t="s">
        <v>268</v>
      </c>
      <c r="E919" t="s">
        <v>3224</v>
      </c>
      <c r="F919" t="s">
        <v>2170</v>
      </c>
      <c r="G919" t="s">
        <v>2171</v>
      </c>
      <c r="H919">
        <v>0</v>
      </c>
      <c r="I919">
        <v>0</v>
      </c>
      <c r="J919">
        <v>0</v>
      </c>
      <c r="K919">
        <v>0</v>
      </c>
      <c r="L919">
        <v>0</v>
      </c>
    </row>
    <row r="920" spans="1:14" x14ac:dyDescent="0.35">
      <c r="A920" t="s">
        <v>3200</v>
      </c>
      <c r="B920" t="s">
        <v>3201</v>
      </c>
      <c r="C920" t="s">
        <v>17</v>
      </c>
      <c r="D920" t="s">
        <v>268</v>
      </c>
      <c r="E920" t="s">
        <v>3224</v>
      </c>
      <c r="F920" t="s">
        <v>19</v>
      </c>
      <c r="G920" t="s">
        <v>2174</v>
      </c>
      <c r="H920">
        <v>330635.7401</v>
      </c>
      <c r="I920">
        <v>34.156422245837803</v>
      </c>
      <c r="J920">
        <v>0</v>
      </c>
      <c r="K920">
        <v>34.156422245837803</v>
      </c>
      <c r="L920">
        <v>330601.58367775398</v>
      </c>
      <c r="N920" t="s">
        <v>2198</v>
      </c>
    </row>
    <row r="921" spans="1:14" x14ac:dyDescent="0.35">
      <c r="A921" t="s">
        <v>3200</v>
      </c>
      <c r="B921" t="s">
        <v>3201</v>
      </c>
      <c r="C921" t="s">
        <v>17</v>
      </c>
      <c r="D921" t="s">
        <v>268</v>
      </c>
      <c r="E921" t="s">
        <v>3224</v>
      </c>
      <c r="F921" t="s">
        <v>2787</v>
      </c>
      <c r="G921" t="s">
        <v>2935</v>
      </c>
      <c r="H921">
        <v>0</v>
      </c>
      <c r="I921">
        <v>0</v>
      </c>
      <c r="J921">
        <v>0</v>
      </c>
      <c r="K921">
        <v>0</v>
      </c>
      <c r="L921">
        <v>0</v>
      </c>
    </row>
    <row r="922" spans="1:14" x14ac:dyDescent="0.35">
      <c r="A922" t="s">
        <v>3200</v>
      </c>
      <c r="B922" t="s">
        <v>3201</v>
      </c>
      <c r="C922" t="s">
        <v>17</v>
      </c>
      <c r="D922" t="s">
        <v>268</v>
      </c>
      <c r="E922" t="s">
        <v>3224</v>
      </c>
      <c r="F922" t="s">
        <v>2788</v>
      </c>
      <c r="G922" t="s">
        <v>2936</v>
      </c>
      <c r="H922">
        <v>363855.54590000003</v>
      </c>
      <c r="I922">
        <v>37.588204038257203</v>
      </c>
      <c r="J922">
        <v>0</v>
      </c>
      <c r="K922">
        <v>37.588204038257203</v>
      </c>
      <c r="L922">
        <v>363817.95769596199</v>
      </c>
    </row>
    <row r="923" spans="1:14" x14ac:dyDescent="0.35">
      <c r="A923" t="s">
        <v>3200</v>
      </c>
      <c r="B923" t="s">
        <v>3201</v>
      </c>
      <c r="C923" t="s">
        <v>17</v>
      </c>
      <c r="D923" t="s">
        <v>2128</v>
      </c>
      <c r="E923" t="s">
        <v>2214</v>
      </c>
      <c r="F923" t="s">
        <v>2170</v>
      </c>
      <c r="G923" t="s">
        <v>2171</v>
      </c>
      <c r="H923">
        <v>0</v>
      </c>
      <c r="I923">
        <v>0</v>
      </c>
      <c r="J923">
        <v>0</v>
      </c>
      <c r="K923">
        <v>0</v>
      </c>
      <c r="L923">
        <v>0</v>
      </c>
    </row>
    <row r="924" spans="1:14" x14ac:dyDescent="0.35">
      <c r="A924" t="s">
        <v>3200</v>
      </c>
      <c r="B924" t="s">
        <v>3201</v>
      </c>
      <c r="C924" t="s">
        <v>17</v>
      </c>
      <c r="D924" t="s">
        <v>2128</v>
      </c>
      <c r="E924" t="s">
        <v>2214</v>
      </c>
      <c r="F924" t="s">
        <v>19</v>
      </c>
      <c r="G924" t="s">
        <v>2174</v>
      </c>
      <c r="H924">
        <v>1029823.3628</v>
      </c>
      <c r="I924">
        <v>66.203301394693298</v>
      </c>
      <c r="J924">
        <v>0</v>
      </c>
      <c r="K924">
        <v>66.203301394693298</v>
      </c>
      <c r="L924">
        <v>1029757.15949861</v>
      </c>
      <c r="N924" t="s">
        <v>2198</v>
      </c>
    </row>
    <row r="925" spans="1:14" x14ac:dyDescent="0.35">
      <c r="A925" t="s">
        <v>3200</v>
      </c>
      <c r="B925" t="s">
        <v>3201</v>
      </c>
      <c r="C925" t="s">
        <v>17</v>
      </c>
      <c r="D925" t="s">
        <v>2128</v>
      </c>
      <c r="E925" t="s">
        <v>2214</v>
      </c>
      <c r="F925" t="s">
        <v>2787</v>
      </c>
      <c r="G925" t="s">
        <v>2935</v>
      </c>
      <c r="H925">
        <v>0</v>
      </c>
      <c r="I925">
        <v>0</v>
      </c>
      <c r="J925">
        <v>0</v>
      </c>
      <c r="K925">
        <v>0</v>
      </c>
      <c r="L925">
        <v>0</v>
      </c>
    </row>
    <row r="926" spans="1:14" x14ac:dyDescent="0.35">
      <c r="A926" t="s">
        <v>3200</v>
      </c>
      <c r="B926" t="s">
        <v>3201</v>
      </c>
      <c r="C926" t="s">
        <v>17</v>
      </c>
      <c r="D926" t="s">
        <v>2128</v>
      </c>
      <c r="E926" t="s">
        <v>2214</v>
      </c>
      <c r="F926" t="s">
        <v>2788</v>
      </c>
      <c r="G926" t="s">
        <v>2936</v>
      </c>
      <c r="H926">
        <v>1455400.5275000001</v>
      </c>
      <c r="I926">
        <v>93.561986687833297</v>
      </c>
      <c r="J926">
        <v>0</v>
      </c>
      <c r="K926">
        <v>93.561986687833297</v>
      </c>
      <c r="L926">
        <v>1455306.9655133099</v>
      </c>
    </row>
    <row r="927" spans="1:14" x14ac:dyDescent="0.35">
      <c r="A927" t="s">
        <v>3200</v>
      </c>
      <c r="B927" t="s">
        <v>3201</v>
      </c>
      <c r="C927" t="s">
        <v>2938</v>
      </c>
      <c r="D927" t="s">
        <v>2984</v>
      </c>
      <c r="E927" t="s">
        <v>3225</v>
      </c>
      <c r="F927" t="s">
        <v>2170</v>
      </c>
      <c r="G927" t="s">
        <v>2171</v>
      </c>
      <c r="H927">
        <v>0</v>
      </c>
      <c r="I927">
        <v>0</v>
      </c>
      <c r="J927">
        <v>0</v>
      </c>
      <c r="K927">
        <v>0</v>
      </c>
      <c r="L927">
        <v>0</v>
      </c>
    </row>
    <row r="928" spans="1:14" x14ac:dyDescent="0.35">
      <c r="A928" t="s">
        <v>3200</v>
      </c>
      <c r="B928" t="s">
        <v>3201</v>
      </c>
      <c r="C928" t="s">
        <v>2938</v>
      </c>
      <c r="D928" t="s">
        <v>2984</v>
      </c>
      <c r="E928" t="s">
        <v>3225</v>
      </c>
      <c r="F928" t="s">
        <v>2172</v>
      </c>
      <c r="G928" t="s">
        <v>2173</v>
      </c>
      <c r="H928">
        <v>33506.756000000001</v>
      </c>
      <c r="I928">
        <v>28.6257528966132</v>
      </c>
      <c r="J928">
        <v>146.060112745098</v>
      </c>
      <c r="K928">
        <v>174.68586564171099</v>
      </c>
      <c r="L928">
        <v>33332.070134358299</v>
      </c>
    </row>
    <row r="929" spans="1:14" x14ac:dyDescent="0.35">
      <c r="A929" t="s">
        <v>3200</v>
      </c>
      <c r="B929" t="s">
        <v>3201</v>
      </c>
      <c r="C929" t="s">
        <v>2938</v>
      </c>
      <c r="D929" t="s">
        <v>2984</v>
      </c>
      <c r="E929" t="s">
        <v>3225</v>
      </c>
      <c r="F929" t="s">
        <v>2940</v>
      </c>
      <c r="G929" t="s">
        <v>2941</v>
      </c>
      <c r="H929">
        <v>0</v>
      </c>
      <c r="I929">
        <v>0</v>
      </c>
      <c r="J929">
        <v>0</v>
      </c>
      <c r="K929">
        <v>0</v>
      </c>
      <c r="L929">
        <v>0</v>
      </c>
    </row>
    <row r="930" spans="1:14" x14ac:dyDescent="0.35">
      <c r="A930" t="s">
        <v>3200</v>
      </c>
      <c r="B930" t="s">
        <v>3201</v>
      </c>
      <c r="C930" t="s">
        <v>2938</v>
      </c>
      <c r="D930" t="s">
        <v>2986</v>
      </c>
      <c r="E930" t="s">
        <v>3226</v>
      </c>
      <c r="F930" t="s">
        <v>2172</v>
      </c>
      <c r="G930" t="s">
        <v>2173</v>
      </c>
      <c r="H930">
        <v>452018.85350000003</v>
      </c>
      <c r="I930">
        <v>104.143159872528</v>
      </c>
      <c r="J930">
        <v>6144.7229538974998</v>
      </c>
      <c r="K930">
        <v>6248.8661137700301</v>
      </c>
      <c r="L930">
        <v>445769.98738622997</v>
      </c>
    </row>
    <row r="931" spans="1:14" x14ac:dyDescent="0.35">
      <c r="A931" t="s">
        <v>3200</v>
      </c>
      <c r="B931" t="s">
        <v>3201</v>
      </c>
      <c r="C931" t="s">
        <v>2938</v>
      </c>
      <c r="D931" t="s">
        <v>2986</v>
      </c>
      <c r="E931" t="s">
        <v>3226</v>
      </c>
      <c r="F931" t="s">
        <v>2940</v>
      </c>
      <c r="G931" t="s">
        <v>2941</v>
      </c>
      <c r="H931">
        <v>0</v>
      </c>
      <c r="I931">
        <v>0</v>
      </c>
      <c r="J931">
        <v>0</v>
      </c>
      <c r="K931">
        <v>0</v>
      </c>
      <c r="L931">
        <v>0</v>
      </c>
    </row>
    <row r="932" spans="1:14" x14ac:dyDescent="0.35">
      <c r="A932" t="s">
        <v>3200</v>
      </c>
      <c r="B932" t="s">
        <v>3201</v>
      </c>
      <c r="C932" t="s">
        <v>2938</v>
      </c>
      <c r="D932" t="s">
        <v>2991</v>
      </c>
      <c r="E932" t="s">
        <v>3227</v>
      </c>
      <c r="F932" t="s">
        <v>2170</v>
      </c>
      <c r="G932" t="s">
        <v>2171</v>
      </c>
      <c r="H932">
        <v>0</v>
      </c>
      <c r="I932">
        <v>0</v>
      </c>
      <c r="J932">
        <v>0</v>
      </c>
      <c r="K932">
        <v>0</v>
      </c>
      <c r="L932">
        <v>0</v>
      </c>
    </row>
    <row r="933" spans="1:14" x14ac:dyDescent="0.35">
      <c r="A933" t="s">
        <v>3200</v>
      </c>
      <c r="B933" t="s">
        <v>3201</v>
      </c>
      <c r="C933" t="s">
        <v>2938</v>
      </c>
      <c r="D933" t="s">
        <v>2991</v>
      </c>
      <c r="E933" t="s">
        <v>3227</v>
      </c>
      <c r="F933" t="s">
        <v>2172</v>
      </c>
      <c r="G933" t="s">
        <v>2173</v>
      </c>
      <c r="H933">
        <v>85865.910799999998</v>
      </c>
      <c r="I933">
        <v>49.319262444882398</v>
      </c>
      <c r="J933">
        <v>1762.02393088553</v>
      </c>
      <c r="K933">
        <v>1811.34319333041</v>
      </c>
      <c r="L933">
        <v>84054.567606669603</v>
      </c>
    </row>
    <row r="934" spans="1:14" x14ac:dyDescent="0.35">
      <c r="A934" t="s">
        <v>3200</v>
      </c>
      <c r="B934" t="s">
        <v>3201</v>
      </c>
      <c r="C934" t="s">
        <v>2938</v>
      </c>
      <c r="D934" t="s">
        <v>2991</v>
      </c>
      <c r="E934" t="s">
        <v>3227</v>
      </c>
      <c r="F934" t="s">
        <v>19</v>
      </c>
      <c r="G934" t="s">
        <v>2174</v>
      </c>
      <c r="H934">
        <v>131923.73329999999</v>
      </c>
      <c r="I934">
        <v>75.773740243640404</v>
      </c>
      <c r="J934">
        <v>0</v>
      </c>
      <c r="K934">
        <v>75.773740243640404</v>
      </c>
      <c r="L934">
        <v>131847.95955975601</v>
      </c>
      <c r="N934" t="s">
        <v>2198</v>
      </c>
    </row>
    <row r="935" spans="1:14" x14ac:dyDescent="0.35">
      <c r="A935" t="s">
        <v>3200</v>
      </c>
      <c r="B935" t="s">
        <v>3201</v>
      </c>
      <c r="C935" t="s">
        <v>2944</v>
      </c>
      <c r="D935" t="s">
        <v>3125</v>
      </c>
      <c r="E935" t="s">
        <v>3126</v>
      </c>
      <c r="F935" t="s">
        <v>2947</v>
      </c>
      <c r="G935" t="s">
        <v>2948</v>
      </c>
      <c r="H935">
        <v>0</v>
      </c>
      <c r="I935">
        <v>0</v>
      </c>
      <c r="J935">
        <v>0</v>
      </c>
      <c r="K935">
        <v>0</v>
      </c>
      <c r="L935">
        <v>0</v>
      </c>
    </row>
    <row r="936" spans="1:14" x14ac:dyDescent="0.35">
      <c r="A936" t="s">
        <v>3228</v>
      </c>
      <c r="B936" t="s">
        <v>3229</v>
      </c>
      <c r="C936" t="s">
        <v>2857</v>
      </c>
      <c r="D936" t="s">
        <v>2859</v>
      </c>
      <c r="E936" t="s">
        <v>3230</v>
      </c>
      <c r="F936" t="s">
        <v>2172</v>
      </c>
      <c r="G936" t="s">
        <v>2173</v>
      </c>
      <c r="H936">
        <v>10515765.406300001</v>
      </c>
      <c r="I936">
        <v>48898.489618046398</v>
      </c>
      <c r="J936">
        <v>1144357.43970124</v>
      </c>
      <c r="K936">
        <v>1193255.92931928</v>
      </c>
      <c r="L936">
        <v>9322509.4769807197</v>
      </c>
    </row>
    <row r="937" spans="1:14" x14ac:dyDescent="0.35">
      <c r="A937" t="s">
        <v>3228</v>
      </c>
      <c r="B937" t="s">
        <v>3229</v>
      </c>
      <c r="C937" t="s">
        <v>2857</v>
      </c>
      <c r="D937" t="s">
        <v>2859</v>
      </c>
      <c r="E937" t="s">
        <v>3230</v>
      </c>
      <c r="F937" t="s">
        <v>3059</v>
      </c>
      <c r="G937" t="s">
        <v>3060</v>
      </c>
      <c r="H937">
        <v>308937.74070000002</v>
      </c>
      <c r="I937">
        <v>1436.56579668837</v>
      </c>
      <c r="J937">
        <v>33619.540601392197</v>
      </c>
      <c r="K937">
        <v>35056.106398080599</v>
      </c>
      <c r="L937">
        <v>273881.63430191902</v>
      </c>
    </row>
    <row r="938" spans="1:14" x14ac:dyDescent="0.35">
      <c r="A938" t="s">
        <v>3228</v>
      </c>
      <c r="B938" t="s">
        <v>3229</v>
      </c>
      <c r="C938" t="s">
        <v>2857</v>
      </c>
      <c r="D938" t="s">
        <v>2859</v>
      </c>
      <c r="E938" t="s">
        <v>3230</v>
      </c>
      <c r="F938" t="s">
        <v>2861</v>
      </c>
      <c r="G938" t="s">
        <v>2862</v>
      </c>
      <c r="H938">
        <v>336097.10269999999</v>
      </c>
      <c r="I938">
        <v>1562.85729529834</v>
      </c>
      <c r="J938">
        <v>36575.104610305898</v>
      </c>
      <c r="K938">
        <v>38137.961905604199</v>
      </c>
      <c r="L938">
        <v>297959.14079439599</v>
      </c>
    </row>
    <row r="939" spans="1:14" x14ac:dyDescent="0.35">
      <c r="A939" t="s">
        <v>3228</v>
      </c>
      <c r="B939" t="s">
        <v>3229</v>
      </c>
      <c r="C939" t="s">
        <v>2857</v>
      </c>
      <c r="D939" t="s">
        <v>2859</v>
      </c>
      <c r="E939" t="s">
        <v>3230</v>
      </c>
      <c r="F939" t="s">
        <v>3005</v>
      </c>
      <c r="G939" t="s">
        <v>3006</v>
      </c>
      <c r="H939">
        <v>964157.34470000002</v>
      </c>
      <c r="I939">
        <v>4483.3482006538097</v>
      </c>
      <c r="J939">
        <v>0</v>
      </c>
      <c r="K939">
        <v>4483.3482006538097</v>
      </c>
      <c r="L939">
        <v>959673.99649934599</v>
      </c>
      <c r="N939" t="s">
        <v>2198</v>
      </c>
    </row>
    <row r="940" spans="1:14" x14ac:dyDescent="0.35">
      <c r="A940" t="s">
        <v>3228</v>
      </c>
      <c r="B940" t="s">
        <v>3229</v>
      </c>
      <c r="C940" t="s">
        <v>2857</v>
      </c>
      <c r="D940" t="s">
        <v>2859</v>
      </c>
      <c r="E940" t="s">
        <v>3230</v>
      </c>
      <c r="F940" t="s">
        <v>2865</v>
      </c>
      <c r="G940" t="s">
        <v>2866</v>
      </c>
      <c r="H940">
        <v>0</v>
      </c>
      <c r="I940">
        <v>0</v>
      </c>
      <c r="J940">
        <v>0</v>
      </c>
      <c r="K940">
        <v>0</v>
      </c>
      <c r="L940">
        <v>0</v>
      </c>
    </row>
    <row r="941" spans="1:14" x14ac:dyDescent="0.35">
      <c r="A941" t="s">
        <v>3228</v>
      </c>
      <c r="B941" t="s">
        <v>3229</v>
      </c>
      <c r="C941" t="s">
        <v>2857</v>
      </c>
      <c r="D941" t="s">
        <v>2859</v>
      </c>
      <c r="E941" t="s">
        <v>3230</v>
      </c>
      <c r="F941" t="s">
        <v>2867</v>
      </c>
      <c r="G941" t="s">
        <v>2868</v>
      </c>
      <c r="H941">
        <v>0</v>
      </c>
      <c r="I941">
        <v>0</v>
      </c>
      <c r="J941">
        <v>0</v>
      </c>
      <c r="K941">
        <v>0</v>
      </c>
      <c r="L941">
        <v>0</v>
      </c>
    </row>
    <row r="942" spans="1:14" x14ac:dyDescent="0.35">
      <c r="A942" t="s">
        <v>3228</v>
      </c>
      <c r="B942" t="s">
        <v>3229</v>
      </c>
      <c r="C942" t="s">
        <v>2857</v>
      </c>
      <c r="D942" t="s">
        <v>2859</v>
      </c>
      <c r="E942" t="s">
        <v>3230</v>
      </c>
      <c r="F942" t="s">
        <v>2869</v>
      </c>
      <c r="G942" t="s">
        <v>2870</v>
      </c>
      <c r="H942">
        <v>565254.21799999999</v>
      </c>
      <c r="I942">
        <v>2628.4418148199302</v>
      </c>
      <c r="J942">
        <v>61512.675935514402</v>
      </c>
      <c r="K942">
        <v>64141.117750334299</v>
      </c>
      <c r="L942">
        <v>501113.10024966602</v>
      </c>
    </row>
    <row r="943" spans="1:14" x14ac:dyDescent="0.35">
      <c r="A943" t="s">
        <v>3228</v>
      </c>
      <c r="B943" t="s">
        <v>3229</v>
      </c>
      <c r="C943" t="s">
        <v>2857</v>
      </c>
      <c r="D943" t="s">
        <v>2859</v>
      </c>
      <c r="E943" t="s">
        <v>3230</v>
      </c>
      <c r="F943" t="s">
        <v>2871</v>
      </c>
      <c r="G943" t="s">
        <v>2872</v>
      </c>
      <c r="H943">
        <v>259711.39720000001</v>
      </c>
      <c r="I943">
        <v>1207.66245545781</v>
      </c>
      <c r="J943">
        <v>28262.580835236298</v>
      </c>
      <c r="K943">
        <v>29470.243290694201</v>
      </c>
      <c r="L943">
        <v>230241.15390930601</v>
      </c>
    </row>
    <row r="944" spans="1:14" x14ac:dyDescent="0.35">
      <c r="A944" t="s">
        <v>3228</v>
      </c>
      <c r="B944" t="s">
        <v>3229</v>
      </c>
      <c r="C944" t="s">
        <v>2857</v>
      </c>
      <c r="D944" t="s">
        <v>2859</v>
      </c>
      <c r="E944" t="s">
        <v>3230</v>
      </c>
      <c r="F944" t="s">
        <v>2877</v>
      </c>
      <c r="G944" t="s">
        <v>2878</v>
      </c>
      <c r="H944">
        <v>544884.69669999997</v>
      </c>
      <c r="I944">
        <v>2533.7231908624499</v>
      </c>
      <c r="J944">
        <v>59296.002928829199</v>
      </c>
      <c r="K944">
        <v>61829.726119691601</v>
      </c>
      <c r="L944">
        <v>483054.970580308</v>
      </c>
    </row>
    <row r="945" spans="1:12" x14ac:dyDescent="0.35">
      <c r="A945" t="s">
        <v>3228</v>
      </c>
      <c r="B945" t="s">
        <v>3229</v>
      </c>
      <c r="C945" t="s">
        <v>2879</v>
      </c>
      <c r="D945" t="s">
        <v>2880</v>
      </c>
      <c r="E945" t="s">
        <v>2958</v>
      </c>
      <c r="F945" t="s">
        <v>2172</v>
      </c>
      <c r="G945" t="s">
        <v>2173</v>
      </c>
      <c r="H945">
        <v>11802.231900000001</v>
      </c>
      <c r="I945">
        <v>33.545636588380702</v>
      </c>
      <c r="J945">
        <v>0</v>
      </c>
      <c r="K945">
        <v>33.545636588380702</v>
      </c>
      <c r="L945">
        <v>11768.686263411601</v>
      </c>
    </row>
    <row r="946" spans="1:12" x14ac:dyDescent="0.35">
      <c r="A946" t="s">
        <v>3228</v>
      </c>
      <c r="B946" t="s">
        <v>3229</v>
      </c>
      <c r="C946" t="s">
        <v>2879</v>
      </c>
      <c r="D946" t="s">
        <v>2880</v>
      </c>
      <c r="E946" t="s">
        <v>2958</v>
      </c>
      <c r="F946" t="s">
        <v>2882</v>
      </c>
      <c r="G946" t="s">
        <v>2883</v>
      </c>
      <c r="H946">
        <v>5007.0074999999997</v>
      </c>
      <c r="I946">
        <v>14.23148218901</v>
      </c>
      <c r="J946">
        <v>0</v>
      </c>
      <c r="K946">
        <v>14.23148218901</v>
      </c>
      <c r="L946">
        <v>4992.7760178109902</v>
      </c>
    </row>
    <row r="947" spans="1:12" x14ac:dyDescent="0.35">
      <c r="A947" t="s">
        <v>3228</v>
      </c>
      <c r="B947" t="s">
        <v>3229</v>
      </c>
      <c r="C947" t="s">
        <v>2879</v>
      </c>
      <c r="D947" t="s">
        <v>2880</v>
      </c>
      <c r="E947" t="s">
        <v>2958</v>
      </c>
      <c r="F947" t="s">
        <v>2884</v>
      </c>
      <c r="G947" t="s">
        <v>2885</v>
      </c>
      <c r="H947">
        <v>21100.9601</v>
      </c>
      <c r="I947">
        <v>59.9755320822564</v>
      </c>
      <c r="J947">
        <v>0</v>
      </c>
      <c r="K947">
        <v>59.9755320822564</v>
      </c>
      <c r="L947">
        <v>21040.984567917701</v>
      </c>
    </row>
    <row r="948" spans="1:12" x14ac:dyDescent="0.35">
      <c r="A948" t="s">
        <v>3228</v>
      </c>
      <c r="B948" t="s">
        <v>3229</v>
      </c>
      <c r="C948" t="s">
        <v>2879</v>
      </c>
      <c r="D948" t="s">
        <v>2880</v>
      </c>
      <c r="E948" t="s">
        <v>2958</v>
      </c>
      <c r="F948" t="s">
        <v>2896</v>
      </c>
      <c r="G948" t="s">
        <v>2897</v>
      </c>
      <c r="H948">
        <v>0</v>
      </c>
      <c r="I948">
        <v>0</v>
      </c>
      <c r="J948">
        <v>0</v>
      </c>
      <c r="K948">
        <v>0</v>
      </c>
      <c r="L948">
        <v>0</v>
      </c>
    </row>
    <row r="949" spans="1:12" x14ac:dyDescent="0.35">
      <c r="A949" t="s">
        <v>3228</v>
      </c>
      <c r="B949" t="s">
        <v>3229</v>
      </c>
      <c r="C949" t="s">
        <v>2879</v>
      </c>
      <c r="D949" t="s">
        <v>2886</v>
      </c>
      <c r="E949" t="s">
        <v>3231</v>
      </c>
      <c r="F949" t="s">
        <v>2170</v>
      </c>
      <c r="G949" t="s">
        <v>2171</v>
      </c>
      <c r="H949">
        <v>0</v>
      </c>
      <c r="I949">
        <v>0</v>
      </c>
      <c r="J949">
        <v>0</v>
      </c>
      <c r="K949">
        <v>0</v>
      </c>
      <c r="L949">
        <v>0</v>
      </c>
    </row>
    <row r="950" spans="1:12" x14ac:dyDescent="0.35">
      <c r="A950" t="s">
        <v>3228</v>
      </c>
      <c r="B950" t="s">
        <v>3229</v>
      </c>
      <c r="C950" t="s">
        <v>2879</v>
      </c>
      <c r="D950" t="s">
        <v>2886</v>
      </c>
      <c r="E950" t="s">
        <v>3231</v>
      </c>
      <c r="F950" t="s">
        <v>2172</v>
      </c>
      <c r="G950" t="s">
        <v>2173</v>
      </c>
      <c r="H950">
        <v>2997.6480999999999</v>
      </c>
      <c r="I950">
        <v>12.068536544005401</v>
      </c>
      <c r="J950">
        <v>0</v>
      </c>
      <c r="K950">
        <v>12.068536544005401</v>
      </c>
      <c r="L950">
        <v>2985.57956345599</v>
      </c>
    </row>
    <row r="951" spans="1:12" x14ac:dyDescent="0.35">
      <c r="A951" t="s">
        <v>3228</v>
      </c>
      <c r="B951" t="s">
        <v>3229</v>
      </c>
      <c r="C951" t="s">
        <v>2879</v>
      </c>
      <c r="D951" t="s">
        <v>2886</v>
      </c>
      <c r="E951" t="s">
        <v>3231</v>
      </c>
      <c r="F951" t="s">
        <v>2882</v>
      </c>
      <c r="G951" t="s">
        <v>2883</v>
      </c>
      <c r="H951">
        <v>7850.9831000000004</v>
      </c>
      <c r="I951">
        <v>31.6080719009666</v>
      </c>
      <c r="J951">
        <v>0</v>
      </c>
      <c r="K951">
        <v>31.6080719009666</v>
      </c>
      <c r="L951">
        <v>7819.3750280990298</v>
      </c>
    </row>
    <row r="952" spans="1:12" x14ac:dyDescent="0.35">
      <c r="A952" t="s">
        <v>3228</v>
      </c>
      <c r="B952" t="s">
        <v>3229</v>
      </c>
      <c r="C952" t="s">
        <v>2879</v>
      </c>
      <c r="D952" t="s">
        <v>2886</v>
      </c>
      <c r="E952" t="s">
        <v>3231</v>
      </c>
      <c r="F952" t="s">
        <v>2884</v>
      </c>
      <c r="G952" t="s">
        <v>2885</v>
      </c>
      <c r="H952">
        <v>26907.4604</v>
      </c>
      <c r="I952">
        <v>108.329482787858</v>
      </c>
      <c r="J952">
        <v>0</v>
      </c>
      <c r="K952">
        <v>108.329482787858</v>
      </c>
      <c r="L952">
        <v>26799.1309172121</v>
      </c>
    </row>
    <row r="953" spans="1:12" x14ac:dyDescent="0.35">
      <c r="A953" t="s">
        <v>3228</v>
      </c>
      <c r="B953" t="s">
        <v>3229</v>
      </c>
      <c r="C953" t="s">
        <v>2879</v>
      </c>
      <c r="D953" t="s">
        <v>2886</v>
      </c>
      <c r="E953" t="s">
        <v>3231</v>
      </c>
      <c r="F953" t="s">
        <v>2896</v>
      </c>
      <c r="G953" t="s">
        <v>2897</v>
      </c>
      <c r="H953">
        <v>0</v>
      </c>
      <c r="I953">
        <v>0</v>
      </c>
      <c r="J953">
        <v>0</v>
      </c>
      <c r="K953">
        <v>0</v>
      </c>
      <c r="L953">
        <v>0</v>
      </c>
    </row>
    <row r="954" spans="1:12" x14ac:dyDescent="0.35">
      <c r="A954" t="s">
        <v>3228</v>
      </c>
      <c r="B954" t="s">
        <v>3229</v>
      </c>
      <c r="C954" t="s">
        <v>2879</v>
      </c>
      <c r="D954" t="s">
        <v>2888</v>
      </c>
      <c r="E954" t="s">
        <v>3232</v>
      </c>
      <c r="F954" t="s">
        <v>2170</v>
      </c>
      <c r="G954" t="s">
        <v>2171</v>
      </c>
      <c r="H954">
        <v>0</v>
      </c>
      <c r="I954">
        <v>0</v>
      </c>
      <c r="J954">
        <v>0</v>
      </c>
      <c r="K954">
        <v>0</v>
      </c>
      <c r="L954">
        <v>0</v>
      </c>
    </row>
    <row r="955" spans="1:12" x14ac:dyDescent="0.35">
      <c r="A955" t="s">
        <v>3228</v>
      </c>
      <c r="B955" t="s">
        <v>3229</v>
      </c>
      <c r="C955" t="s">
        <v>2879</v>
      </c>
      <c r="D955" t="s">
        <v>2888</v>
      </c>
      <c r="E955" t="s">
        <v>3232</v>
      </c>
      <c r="F955" t="s">
        <v>2172</v>
      </c>
      <c r="G955" t="s">
        <v>2173</v>
      </c>
      <c r="H955">
        <v>34610.002399999998</v>
      </c>
      <c r="I955">
        <v>165.60731514740201</v>
      </c>
      <c r="J955">
        <v>700.52760724552695</v>
      </c>
      <c r="K955">
        <v>866.13492239292896</v>
      </c>
      <c r="L955">
        <v>33743.867477607098</v>
      </c>
    </row>
    <row r="956" spans="1:12" x14ac:dyDescent="0.35">
      <c r="A956" t="s">
        <v>3228</v>
      </c>
      <c r="B956" t="s">
        <v>3229</v>
      </c>
      <c r="C956" t="s">
        <v>2879</v>
      </c>
      <c r="D956" t="s">
        <v>2888</v>
      </c>
      <c r="E956" t="s">
        <v>3232</v>
      </c>
      <c r="F956" t="s">
        <v>2882</v>
      </c>
      <c r="G956" t="s">
        <v>2883</v>
      </c>
      <c r="H956">
        <v>0</v>
      </c>
      <c r="I956">
        <v>0</v>
      </c>
      <c r="J956">
        <v>0</v>
      </c>
      <c r="K956">
        <v>0</v>
      </c>
      <c r="L956">
        <v>0</v>
      </c>
    </row>
    <row r="957" spans="1:12" x14ac:dyDescent="0.35">
      <c r="A957" t="s">
        <v>3228</v>
      </c>
      <c r="B957" t="s">
        <v>3229</v>
      </c>
      <c r="C957" t="s">
        <v>2879</v>
      </c>
      <c r="D957" t="s">
        <v>2888</v>
      </c>
      <c r="E957" t="s">
        <v>3232</v>
      </c>
      <c r="F957" t="s">
        <v>2884</v>
      </c>
      <c r="G957" t="s">
        <v>2885</v>
      </c>
      <c r="H957">
        <v>7542.3104999999996</v>
      </c>
      <c r="I957">
        <v>27.6827539156337</v>
      </c>
      <c r="J957">
        <v>0</v>
      </c>
      <c r="K957">
        <v>27.6827539156337</v>
      </c>
      <c r="L957">
        <v>7514.6277460843703</v>
      </c>
    </row>
    <row r="958" spans="1:12" x14ac:dyDescent="0.35">
      <c r="A958" t="s">
        <v>3228</v>
      </c>
      <c r="B958" t="s">
        <v>3229</v>
      </c>
      <c r="C958" t="s">
        <v>2879</v>
      </c>
      <c r="D958" t="s">
        <v>2888</v>
      </c>
      <c r="E958" t="s">
        <v>3232</v>
      </c>
      <c r="F958" t="s">
        <v>2896</v>
      </c>
      <c r="G958" t="s">
        <v>2897</v>
      </c>
      <c r="H958">
        <v>24867.2219</v>
      </c>
      <c r="I958">
        <v>91.270861919861701</v>
      </c>
      <c r="J958">
        <v>0</v>
      </c>
      <c r="K958">
        <v>91.270861919861701</v>
      </c>
      <c r="L958">
        <v>24775.9510380801</v>
      </c>
    </row>
    <row r="959" spans="1:12" x14ac:dyDescent="0.35">
      <c r="A959" t="s">
        <v>3228</v>
      </c>
      <c r="B959" t="s">
        <v>3229</v>
      </c>
      <c r="C959" t="s">
        <v>2879</v>
      </c>
      <c r="D959" t="s">
        <v>2888</v>
      </c>
      <c r="E959" t="s">
        <v>3232</v>
      </c>
      <c r="F959" t="s">
        <v>2890</v>
      </c>
      <c r="G959" t="s">
        <v>2891</v>
      </c>
      <c r="H959">
        <v>0</v>
      </c>
      <c r="I959">
        <v>0</v>
      </c>
      <c r="J959">
        <v>0</v>
      </c>
      <c r="K959">
        <v>0</v>
      </c>
      <c r="L959">
        <v>0</v>
      </c>
    </row>
    <row r="960" spans="1:12" x14ac:dyDescent="0.35">
      <c r="A960" t="s">
        <v>3228</v>
      </c>
      <c r="B960" t="s">
        <v>3229</v>
      </c>
      <c r="C960" t="s">
        <v>2879</v>
      </c>
      <c r="D960" t="s">
        <v>2892</v>
      </c>
      <c r="E960" t="s">
        <v>3061</v>
      </c>
      <c r="F960" t="s">
        <v>2172</v>
      </c>
      <c r="G960" t="s">
        <v>2173</v>
      </c>
      <c r="H960">
        <v>28540.656800000001</v>
      </c>
      <c r="I960">
        <v>247.54089108562599</v>
      </c>
      <c r="J960">
        <v>3186.3465910074701</v>
      </c>
      <c r="K960">
        <v>3433.8874820930901</v>
      </c>
      <c r="L960">
        <v>25106.769317906899</v>
      </c>
    </row>
    <row r="961" spans="1:12" x14ac:dyDescent="0.35">
      <c r="A961" t="s">
        <v>3228</v>
      </c>
      <c r="B961" t="s">
        <v>3229</v>
      </c>
      <c r="C961" t="s">
        <v>2879</v>
      </c>
      <c r="D961" t="s">
        <v>2892</v>
      </c>
      <c r="E961" t="s">
        <v>3061</v>
      </c>
      <c r="F961" t="s">
        <v>2882</v>
      </c>
      <c r="G961" t="s">
        <v>2883</v>
      </c>
      <c r="H961">
        <v>0</v>
      </c>
      <c r="I961">
        <v>0</v>
      </c>
      <c r="J961">
        <v>0</v>
      </c>
      <c r="K961">
        <v>0</v>
      </c>
      <c r="L961">
        <v>0</v>
      </c>
    </row>
    <row r="962" spans="1:12" x14ac:dyDescent="0.35">
      <c r="A962" t="s">
        <v>3228</v>
      </c>
      <c r="B962" t="s">
        <v>3229</v>
      </c>
      <c r="C962" t="s">
        <v>2879</v>
      </c>
      <c r="D962" t="s">
        <v>2894</v>
      </c>
      <c r="E962" t="s">
        <v>3150</v>
      </c>
      <c r="F962" t="s">
        <v>2172</v>
      </c>
      <c r="G962" t="s">
        <v>2173</v>
      </c>
      <c r="H962">
        <v>32939.053699999997</v>
      </c>
      <c r="I962">
        <v>73.313363829118899</v>
      </c>
      <c r="J962">
        <v>1939.1715986767999</v>
      </c>
      <c r="K962">
        <v>2012.4849625059101</v>
      </c>
      <c r="L962">
        <v>30926.568737494101</v>
      </c>
    </row>
    <row r="963" spans="1:12" x14ac:dyDescent="0.35">
      <c r="A963" t="s">
        <v>3228</v>
      </c>
      <c r="B963" t="s">
        <v>3229</v>
      </c>
      <c r="C963" t="s">
        <v>2879</v>
      </c>
      <c r="D963" t="s">
        <v>2894</v>
      </c>
      <c r="E963" t="s">
        <v>3150</v>
      </c>
      <c r="F963" t="s">
        <v>2882</v>
      </c>
      <c r="G963" t="s">
        <v>2883</v>
      </c>
      <c r="H963">
        <v>0</v>
      </c>
      <c r="I963">
        <v>0</v>
      </c>
      <c r="J963">
        <v>0</v>
      </c>
      <c r="K963">
        <v>0</v>
      </c>
      <c r="L963">
        <v>0</v>
      </c>
    </row>
    <row r="964" spans="1:12" x14ac:dyDescent="0.35">
      <c r="A964" t="s">
        <v>3228</v>
      </c>
      <c r="B964" t="s">
        <v>3229</v>
      </c>
      <c r="C964" t="s">
        <v>2879</v>
      </c>
      <c r="D964" t="s">
        <v>2894</v>
      </c>
      <c r="E964" t="s">
        <v>3150</v>
      </c>
      <c r="F964" t="s">
        <v>2884</v>
      </c>
      <c r="G964" t="s">
        <v>2885</v>
      </c>
      <c r="H964">
        <v>32654.344300000001</v>
      </c>
      <c r="I964">
        <v>90.413263703471003</v>
      </c>
      <c r="J964">
        <v>539.71159886916905</v>
      </c>
      <c r="K964">
        <v>630.12486257264004</v>
      </c>
      <c r="L964">
        <v>32024.2194374274</v>
      </c>
    </row>
    <row r="965" spans="1:12" x14ac:dyDescent="0.35">
      <c r="A965" t="s">
        <v>3228</v>
      </c>
      <c r="B965" t="s">
        <v>3229</v>
      </c>
      <c r="C965" t="s">
        <v>2879</v>
      </c>
      <c r="D965" t="s">
        <v>2894</v>
      </c>
      <c r="E965" t="s">
        <v>3150</v>
      </c>
      <c r="F965" t="s">
        <v>2896</v>
      </c>
      <c r="G965" t="s">
        <v>2897</v>
      </c>
      <c r="H965">
        <v>23638.9058</v>
      </c>
      <c r="I965">
        <v>65.451340898382298</v>
      </c>
      <c r="J965">
        <v>390.70426613789903</v>
      </c>
      <c r="K965">
        <v>456.15560703628103</v>
      </c>
      <c r="L965">
        <v>23182.7501929637</v>
      </c>
    </row>
    <row r="966" spans="1:12" x14ac:dyDescent="0.35">
      <c r="A966" t="s">
        <v>3228</v>
      </c>
      <c r="B966" t="s">
        <v>3229</v>
      </c>
      <c r="C966" t="s">
        <v>2879</v>
      </c>
      <c r="D966" t="s">
        <v>2898</v>
      </c>
      <c r="E966" t="s">
        <v>3207</v>
      </c>
      <c r="F966" t="s">
        <v>2172</v>
      </c>
      <c r="G966" t="s">
        <v>2173</v>
      </c>
      <c r="H966">
        <v>0</v>
      </c>
      <c r="I966">
        <v>0</v>
      </c>
      <c r="J966">
        <v>0</v>
      </c>
      <c r="K966">
        <v>0</v>
      </c>
      <c r="L966">
        <v>0</v>
      </c>
    </row>
    <row r="967" spans="1:12" x14ac:dyDescent="0.35">
      <c r="A967" t="s">
        <v>3228</v>
      </c>
      <c r="B967" t="s">
        <v>3229</v>
      </c>
      <c r="C967" t="s">
        <v>2879</v>
      </c>
      <c r="D967" t="s">
        <v>2898</v>
      </c>
      <c r="E967" t="s">
        <v>3207</v>
      </c>
      <c r="F967" t="s">
        <v>2882</v>
      </c>
      <c r="G967" t="s">
        <v>2883</v>
      </c>
      <c r="H967">
        <v>0</v>
      </c>
      <c r="I967">
        <v>0</v>
      </c>
      <c r="J967">
        <v>0</v>
      </c>
      <c r="K967">
        <v>0</v>
      </c>
      <c r="L967">
        <v>0</v>
      </c>
    </row>
    <row r="968" spans="1:12" x14ac:dyDescent="0.35">
      <c r="A968" t="s">
        <v>3228</v>
      </c>
      <c r="B968" t="s">
        <v>3229</v>
      </c>
      <c r="C968" t="s">
        <v>2879</v>
      </c>
      <c r="D968" t="s">
        <v>2898</v>
      </c>
      <c r="E968" t="s">
        <v>3207</v>
      </c>
      <c r="F968" t="s">
        <v>2884</v>
      </c>
      <c r="G968" t="s">
        <v>2885</v>
      </c>
      <c r="H968">
        <v>48823.720399999998</v>
      </c>
      <c r="I968">
        <v>47.298656296372101</v>
      </c>
      <c r="J968">
        <v>0</v>
      </c>
      <c r="K968">
        <v>47.298656296372101</v>
      </c>
      <c r="L968">
        <v>48776.421743703599</v>
      </c>
    </row>
    <row r="969" spans="1:12" x14ac:dyDescent="0.35">
      <c r="A969" t="s">
        <v>3228</v>
      </c>
      <c r="B969" t="s">
        <v>3229</v>
      </c>
      <c r="C969" t="s">
        <v>2879</v>
      </c>
      <c r="D969" t="s">
        <v>2898</v>
      </c>
      <c r="E969" t="s">
        <v>3207</v>
      </c>
      <c r="F969" t="s">
        <v>392</v>
      </c>
      <c r="G969" t="s">
        <v>2914</v>
      </c>
      <c r="H969">
        <v>10089.665499999999</v>
      </c>
      <c r="I969">
        <v>9.7745034027529005</v>
      </c>
      <c r="J969">
        <v>0</v>
      </c>
      <c r="K969">
        <v>9.7745034027529005</v>
      </c>
      <c r="L969">
        <v>10079.8909965972</v>
      </c>
    </row>
    <row r="970" spans="1:12" x14ac:dyDescent="0.35">
      <c r="A970" t="s">
        <v>3228</v>
      </c>
      <c r="B970" t="s">
        <v>3229</v>
      </c>
      <c r="C970" t="s">
        <v>2879</v>
      </c>
      <c r="D970" t="s">
        <v>2902</v>
      </c>
      <c r="E970" t="s">
        <v>3233</v>
      </c>
      <c r="F970" t="s">
        <v>2172</v>
      </c>
      <c r="G970" t="s">
        <v>2173</v>
      </c>
      <c r="H970">
        <v>109303.8903</v>
      </c>
      <c r="I970">
        <v>447.38818629378301</v>
      </c>
      <c r="J970">
        <v>32064.0633536645</v>
      </c>
      <c r="K970">
        <v>32511.4515399583</v>
      </c>
      <c r="L970">
        <v>76792.438760041696</v>
      </c>
    </row>
    <row r="971" spans="1:12" x14ac:dyDescent="0.35">
      <c r="A971" t="s">
        <v>3228</v>
      </c>
      <c r="B971" t="s">
        <v>3229</v>
      </c>
      <c r="C971" t="s">
        <v>2879</v>
      </c>
      <c r="D971" t="s">
        <v>2902</v>
      </c>
      <c r="E971" t="s">
        <v>3233</v>
      </c>
      <c r="F971" t="s">
        <v>2882</v>
      </c>
      <c r="G971" t="s">
        <v>2883</v>
      </c>
      <c r="H971">
        <v>255042.41070000001</v>
      </c>
      <c r="I971">
        <v>1043.90576801883</v>
      </c>
      <c r="J971">
        <v>74816.147825217093</v>
      </c>
      <c r="K971">
        <v>75860.053593235905</v>
      </c>
      <c r="L971">
        <v>179182.35710676399</v>
      </c>
    </row>
    <row r="972" spans="1:12" x14ac:dyDescent="0.35">
      <c r="A972" t="s">
        <v>3228</v>
      </c>
      <c r="B972" t="s">
        <v>3229</v>
      </c>
      <c r="C972" t="s">
        <v>2879</v>
      </c>
      <c r="D972" t="s">
        <v>2904</v>
      </c>
      <c r="E972" t="s">
        <v>3066</v>
      </c>
      <c r="F972" t="s">
        <v>2172</v>
      </c>
      <c r="G972" t="s">
        <v>2173</v>
      </c>
      <c r="H972">
        <v>2581.2055999999998</v>
      </c>
      <c r="I972">
        <v>8.4774229180674308</v>
      </c>
      <c r="J972">
        <v>0</v>
      </c>
      <c r="K972">
        <v>8.4774229180674308</v>
      </c>
      <c r="L972">
        <v>2572.72817708193</v>
      </c>
    </row>
    <row r="973" spans="1:12" x14ac:dyDescent="0.35">
      <c r="A973" t="s">
        <v>3228</v>
      </c>
      <c r="B973" t="s">
        <v>3229</v>
      </c>
      <c r="C973" t="s">
        <v>2879</v>
      </c>
      <c r="D973" t="s">
        <v>2904</v>
      </c>
      <c r="E973" t="s">
        <v>3066</v>
      </c>
      <c r="F973" t="s">
        <v>2882</v>
      </c>
      <c r="G973" t="s">
        <v>2883</v>
      </c>
      <c r="H973">
        <v>10103.576300000001</v>
      </c>
      <c r="I973">
        <v>33.1830554221497</v>
      </c>
      <c r="J973">
        <v>0</v>
      </c>
      <c r="K973">
        <v>33.1830554221497</v>
      </c>
      <c r="L973">
        <v>10070.393244577899</v>
      </c>
    </row>
    <row r="974" spans="1:12" x14ac:dyDescent="0.35">
      <c r="A974" t="s">
        <v>3228</v>
      </c>
      <c r="B974" t="s">
        <v>3229</v>
      </c>
      <c r="C974" t="s">
        <v>2879</v>
      </c>
      <c r="D974" t="s">
        <v>2904</v>
      </c>
      <c r="E974" t="s">
        <v>3066</v>
      </c>
      <c r="F974" t="s">
        <v>2884</v>
      </c>
      <c r="G974" t="s">
        <v>2885</v>
      </c>
      <c r="H974">
        <v>43290.505700000002</v>
      </c>
      <c r="I974">
        <v>142.178492940159</v>
      </c>
      <c r="J974">
        <v>0</v>
      </c>
      <c r="K974">
        <v>142.178492940159</v>
      </c>
      <c r="L974">
        <v>43148.327207059803</v>
      </c>
    </row>
    <row r="975" spans="1:12" x14ac:dyDescent="0.35">
      <c r="A975" t="s">
        <v>3228</v>
      </c>
      <c r="B975" t="s">
        <v>3229</v>
      </c>
      <c r="C975" t="s">
        <v>2879</v>
      </c>
      <c r="D975" t="s">
        <v>2904</v>
      </c>
      <c r="E975" t="s">
        <v>3066</v>
      </c>
      <c r="F975" t="s">
        <v>2896</v>
      </c>
      <c r="G975" t="s">
        <v>2897</v>
      </c>
      <c r="H975">
        <v>24558.327799999999</v>
      </c>
      <c r="I975">
        <v>80.656623763327303</v>
      </c>
      <c r="J975">
        <v>0</v>
      </c>
      <c r="K975">
        <v>80.656623763327303</v>
      </c>
      <c r="L975">
        <v>24477.671176236701</v>
      </c>
    </row>
    <row r="976" spans="1:12" x14ac:dyDescent="0.35">
      <c r="A976" t="s">
        <v>3228</v>
      </c>
      <c r="B976" t="s">
        <v>3229</v>
      </c>
      <c r="C976" t="s">
        <v>2879</v>
      </c>
      <c r="D976" t="s">
        <v>2906</v>
      </c>
      <c r="E976" t="s">
        <v>2967</v>
      </c>
      <c r="F976" t="s">
        <v>2170</v>
      </c>
      <c r="G976" t="s">
        <v>2171</v>
      </c>
      <c r="H976">
        <v>0</v>
      </c>
      <c r="I976">
        <v>0</v>
      </c>
      <c r="J976">
        <v>0</v>
      </c>
      <c r="K976">
        <v>0</v>
      </c>
      <c r="L976">
        <v>0</v>
      </c>
    </row>
    <row r="977" spans="1:12" x14ac:dyDescent="0.35">
      <c r="A977" t="s">
        <v>3228</v>
      </c>
      <c r="B977" t="s">
        <v>3229</v>
      </c>
      <c r="C977" t="s">
        <v>2879</v>
      </c>
      <c r="D977" t="s">
        <v>2906</v>
      </c>
      <c r="E977" t="s">
        <v>2967</v>
      </c>
      <c r="F977" t="s">
        <v>2172</v>
      </c>
      <c r="G977" t="s">
        <v>2173</v>
      </c>
      <c r="H977">
        <v>30027.767800000001</v>
      </c>
      <c r="I977">
        <v>115.63733040272</v>
      </c>
      <c r="J977">
        <v>595.11343154610097</v>
      </c>
      <c r="K977">
        <v>710.75076194882104</v>
      </c>
      <c r="L977">
        <v>29317.017038051199</v>
      </c>
    </row>
    <row r="978" spans="1:12" x14ac:dyDescent="0.35">
      <c r="A978" t="s">
        <v>3228</v>
      </c>
      <c r="B978" t="s">
        <v>3229</v>
      </c>
      <c r="C978" t="s">
        <v>2879</v>
      </c>
      <c r="D978" t="s">
        <v>2906</v>
      </c>
      <c r="E978" t="s">
        <v>2967</v>
      </c>
      <c r="F978" t="s">
        <v>2882</v>
      </c>
      <c r="G978" t="s">
        <v>2883</v>
      </c>
      <c r="H978">
        <v>3541.0104000000001</v>
      </c>
      <c r="I978">
        <v>13.636477641830201</v>
      </c>
      <c r="J978">
        <v>70.178470701191202</v>
      </c>
      <c r="K978">
        <v>83.814948343021399</v>
      </c>
      <c r="L978">
        <v>3457.1954516569799</v>
      </c>
    </row>
    <row r="979" spans="1:12" x14ac:dyDescent="0.35">
      <c r="A979" t="s">
        <v>3228</v>
      </c>
      <c r="B979" t="s">
        <v>3229</v>
      </c>
      <c r="C979" t="s">
        <v>2879</v>
      </c>
      <c r="D979" t="s">
        <v>2906</v>
      </c>
      <c r="E979" t="s">
        <v>2967</v>
      </c>
      <c r="F979" t="s">
        <v>2884</v>
      </c>
      <c r="G979" t="s">
        <v>2885</v>
      </c>
      <c r="H979">
        <v>31796.136699999999</v>
      </c>
      <c r="I979">
        <v>71.370075874883895</v>
      </c>
      <c r="J979">
        <v>0</v>
      </c>
      <c r="K979">
        <v>71.370075874883895</v>
      </c>
      <c r="L979">
        <v>31724.766624125099</v>
      </c>
    </row>
    <row r="980" spans="1:12" x14ac:dyDescent="0.35">
      <c r="A980" t="s">
        <v>3228</v>
      </c>
      <c r="B980" t="s">
        <v>3229</v>
      </c>
      <c r="C980" t="s">
        <v>2879</v>
      </c>
      <c r="D980" t="s">
        <v>2908</v>
      </c>
      <c r="E980" t="s">
        <v>2893</v>
      </c>
      <c r="F980" t="s">
        <v>2172</v>
      </c>
      <c r="G980" t="s">
        <v>2173</v>
      </c>
      <c r="H980">
        <v>938.56910000000005</v>
      </c>
      <c r="I980">
        <v>10.7199419205591</v>
      </c>
      <c r="J980">
        <v>0</v>
      </c>
      <c r="K980">
        <v>10.7199419205591</v>
      </c>
      <c r="L980">
        <v>927.84915807944105</v>
      </c>
    </row>
    <row r="981" spans="1:12" x14ac:dyDescent="0.35">
      <c r="A981" t="s">
        <v>3228</v>
      </c>
      <c r="B981" t="s">
        <v>3229</v>
      </c>
      <c r="C981" t="s">
        <v>2879</v>
      </c>
      <c r="D981" t="s">
        <v>2908</v>
      </c>
      <c r="E981" t="s">
        <v>2893</v>
      </c>
      <c r="F981" t="s">
        <v>2882</v>
      </c>
      <c r="G981" t="s">
        <v>2883</v>
      </c>
      <c r="H981">
        <v>7075.3667999999998</v>
      </c>
      <c r="I981">
        <v>80.811869862676602</v>
      </c>
      <c r="J981">
        <v>0</v>
      </c>
      <c r="K981">
        <v>80.811869862676602</v>
      </c>
      <c r="L981">
        <v>6994.5549301373203</v>
      </c>
    </row>
    <row r="982" spans="1:12" x14ac:dyDescent="0.35">
      <c r="A982" t="s">
        <v>3228</v>
      </c>
      <c r="B982" t="s">
        <v>3229</v>
      </c>
      <c r="C982" t="s">
        <v>2879</v>
      </c>
      <c r="D982" t="s">
        <v>2908</v>
      </c>
      <c r="E982" t="s">
        <v>2893</v>
      </c>
      <c r="F982" t="s">
        <v>2884</v>
      </c>
      <c r="G982" t="s">
        <v>2885</v>
      </c>
      <c r="H982">
        <v>22309.064600000002</v>
      </c>
      <c r="I982">
        <v>254.804773342521</v>
      </c>
      <c r="J982">
        <v>0</v>
      </c>
      <c r="K982">
        <v>254.804773342521</v>
      </c>
      <c r="L982">
        <v>22054.259826657501</v>
      </c>
    </row>
    <row r="983" spans="1:12" x14ac:dyDescent="0.35">
      <c r="A983" t="s">
        <v>3228</v>
      </c>
      <c r="B983" t="s">
        <v>3229</v>
      </c>
      <c r="C983" t="s">
        <v>2879</v>
      </c>
      <c r="D983" t="s">
        <v>2908</v>
      </c>
      <c r="E983" t="s">
        <v>2893</v>
      </c>
      <c r="F983" t="s">
        <v>2896</v>
      </c>
      <c r="G983" t="s">
        <v>2897</v>
      </c>
      <c r="H983">
        <v>12057.002500000001</v>
      </c>
      <c r="I983">
        <v>137.71002313333699</v>
      </c>
      <c r="J983">
        <v>0</v>
      </c>
      <c r="K983">
        <v>137.71002313333699</v>
      </c>
      <c r="L983">
        <v>11919.2924768667</v>
      </c>
    </row>
    <row r="984" spans="1:12" x14ac:dyDescent="0.35">
      <c r="A984" t="s">
        <v>3228</v>
      </c>
      <c r="B984" t="s">
        <v>3229</v>
      </c>
      <c r="C984" t="s">
        <v>2879</v>
      </c>
      <c r="D984" t="s">
        <v>2910</v>
      </c>
      <c r="E984" t="s">
        <v>3234</v>
      </c>
      <c r="F984" t="s">
        <v>2172</v>
      </c>
      <c r="G984" t="s">
        <v>2173</v>
      </c>
      <c r="H984">
        <v>0</v>
      </c>
      <c r="I984">
        <v>0</v>
      </c>
      <c r="J984">
        <v>0</v>
      </c>
      <c r="K984">
        <v>0</v>
      </c>
      <c r="L984">
        <v>0</v>
      </c>
    </row>
    <row r="985" spans="1:12" x14ac:dyDescent="0.35">
      <c r="A985" t="s">
        <v>3228</v>
      </c>
      <c r="B985" t="s">
        <v>3229</v>
      </c>
      <c r="C985" t="s">
        <v>2879</v>
      </c>
      <c r="D985" t="s">
        <v>2910</v>
      </c>
      <c r="E985" t="s">
        <v>3234</v>
      </c>
      <c r="F985" t="s">
        <v>2882</v>
      </c>
      <c r="G985" t="s">
        <v>2883</v>
      </c>
      <c r="H985">
        <v>1929.7782999999999</v>
      </c>
      <c r="I985">
        <v>10.7557331144926</v>
      </c>
      <c r="J985">
        <v>62.245294720278203</v>
      </c>
      <c r="K985">
        <v>73.001027834770795</v>
      </c>
      <c r="L985">
        <v>1856.77727216523</v>
      </c>
    </row>
    <row r="986" spans="1:12" x14ac:dyDescent="0.35">
      <c r="A986" t="s">
        <v>3228</v>
      </c>
      <c r="B986" t="s">
        <v>3229</v>
      </c>
      <c r="C986" t="s">
        <v>2879</v>
      </c>
      <c r="D986" t="s">
        <v>2910</v>
      </c>
      <c r="E986" t="s">
        <v>3234</v>
      </c>
      <c r="F986" t="s">
        <v>2884</v>
      </c>
      <c r="G986" t="s">
        <v>2885</v>
      </c>
      <c r="H986">
        <v>286943.17989999999</v>
      </c>
      <c r="I986">
        <v>1599.29477771647</v>
      </c>
      <c r="J986">
        <v>9255.39651494598</v>
      </c>
      <c r="K986">
        <v>10854.691292662499</v>
      </c>
      <c r="L986">
        <v>276088.48860733799</v>
      </c>
    </row>
    <row r="987" spans="1:12" x14ac:dyDescent="0.35">
      <c r="A987" t="s">
        <v>3228</v>
      </c>
      <c r="B987" t="s">
        <v>3229</v>
      </c>
      <c r="C987" t="s">
        <v>2879</v>
      </c>
      <c r="D987" t="s">
        <v>2910</v>
      </c>
      <c r="E987" t="s">
        <v>3234</v>
      </c>
      <c r="F987" t="s">
        <v>2896</v>
      </c>
      <c r="G987" t="s">
        <v>2897</v>
      </c>
      <c r="H987">
        <v>24716.0059</v>
      </c>
      <c r="I987">
        <v>137.756120274078</v>
      </c>
      <c r="J987">
        <v>797.21858237894799</v>
      </c>
      <c r="K987">
        <v>934.97470265302604</v>
      </c>
      <c r="L987">
        <v>23781.031197347002</v>
      </c>
    </row>
    <row r="988" spans="1:12" x14ac:dyDescent="0.35">
      <c r="A988" t="s">
        <v>3228</v>
      </c>
      <c r="B988" t="s">
        <v>3229</v>
      </c>
      <c r="C988" t="s">
        <v>2879</v>
      </c>
      <c r="D988" t="s">
        <v>2912</v>
      </c>
      <c r="E988" t="s">
        <v>3235</v>
      </c>
      <c r="F988" t="s">
        <v>2170</v>
      </c>
      <c r="G988" t="s">
        <v>2171</v>
      </c>
      <c r="H988">
        <v>0</v>
      </c>
      <c r="I988">
        <v>0</v>
      </c>
      <c r="J988">
        <v>0</v>
      </c>
      <c r="K988">
        <v>0</v>
      </c>
      <c r="L988">
        <v>0</v>
      </c>
    </row>
    <row r="989" spans="1:12" x14ac:dyDescent="0.35">
      <c r="A989" t="s">
        <v>3228</v>
      </c>
      <c r="B989" t="s">
        <v>3229</v>
      </c>
      <c r="C989" t="s">
        <v>2879</v>
      </c>
      <c r="D989" t="s">
        <v>2912</v>
      </c>
      <c r="E989" t="s">
        <v>3235</v>
      </c>
      <c r="F989" t="s">
        <v>2172</v>
      </c>
      <c r="G989" t="s">
        <v>2173</v>
      </c>
      <c r="H989">
        <v>28858.473300000001</v>
      </c>
      <c r="I989">
        <v>297.36273146446399</v>
      </c>
      <c r="J989">
        <v>861.381770834024</v>
      </c>
      <c r="K989">
        <v>1158.74450229849</v>
      </c>
      <c r="L989">
        <v>27699.7287977015</v>
      </c>
    </row>
    <row r="990" spans="1:12" x14ac:dyDescent="0.35">
      <c r="A990" t="s">
        <v>3228</v>
      </c>
      <c r="B990" t="s">
        <v>3229</v>
      </c>
      <c r="C990" t="s">
        <v>2879</v>
      </c>
      <c r="D990" t="s">
        <v>2912</v>
      </c>
      <c r="E990" t="s">
        <v>3235</v>
      </c>
      <c r="F990" t="s">
        <v>2882</v>
      </c>
      <c r="G990" t="s">
        <v>2883</v>
      </c>
      <c r="H990">
        <v>0</v>
      </c>
      <c r="I990">
        <v>0</v>
      </c>
      <c r="J990">
        <v>0</v>
      </c>
      <c r="K990">
        <v>0</v>
      </c>
      <c r="L990">
        <v>0</v>
      </c>
    </row>
    <row r="991" spans="1:12" x14ac:dyDescent="0.35">
      <c r="A991" t="s">
        <v>3228</v>
      </c>
      <c r="B991" t="s">
        <v>3229</v>
      </c>
      <c r="C991" t="s">
        <v>2879</v>
      </c>
      <c r="D991" t="s">
        <v>2976</v>
      </c>
      <c r="E991" t="s">
        <v>3236</v>
      </c>
      <c r="F991" t="s">
        <v>2172</v>
      </c>
      <c r="G991" t="s">
        <v>2173</v>
      </c>
      <c r="H991">
        <v>18094.250599999999</v>
      </c>
      <c r="I991">
        <v>71.5034249254429</v>
      </c>
      <c r="J991">
        <v>179.26844584942901</v>
      </c>
      <c r="K991">
        <v>250.77187077487201</v>
      </c>
      <c r="L991">
        <v>17843.478729225099</v>
      </c>
    </row>
    <row r="992" spans="1:12" x14ac:dyDescent="0.35">
      <c r="A992" t="s">
        <v>3228</v>
      </c>
      <c r="B992" t="s">
        <v>3229</v>
      </c>
      <c r="C992" t="s">
        <v>2879</v>
      </c>
      <c r="D992" t="s">
        <v>2976</v>
      </c>
      <c r="E992" t="s">
        <v>3236</v>
      </c>
      <c r="F992" t="s">
        <v>2882</v>
      </c>
      <c r="G992" t="s">
        <v>2883</v>
      </c>
      <c r="H992">
        <v>0</v>
      </c>
      <c r="I992">
        <v>0</v>
      </c>
      <c r="J992">
        <v>0</v>
      </c>
      <c r="K992">
        <v>0</v>
      </c>
      <c r="L992">
        <v>0</v>
      </c>
    </row>
    <row r="993" spans="1:14" x14ac:dyDescent="0.35">
      <c r="A993" t="s">
        <v>3228</v>
      </c>
      <c r="B993" t="s">
        <v>3229</v>
      </c>
      <c r="C993" t="s">
        <v>2879</v>
      </c>
      <c r="D993" t="s">
        <v>2976</v>
      </c>
      <c r="E993" t="s">
        <v>3236</v>
      </c>
      <c r="F993" t="s">
        <v>2884</v>
      </c>
      <c r="G993" t="s">
        <v>2885</v>
      </c>
      <c r="H993">
        <v>37288.8488</v>
      </c>
      <c r="I993">
        <v>153.594224988614</v>
      </c>
      <c r="J993">
        <v>0</v>
      </c>
      <c r="K993">
        <v>153.594224988614</v>
      </c>
      <c r="L993">
        <v>37135.2545750114</v>
      </c>
    </row>
    <row r="994" spans="1:14" x14ac:dyDescent="0.35">
      <c r="A994" t="s">
        <v>3228</v>
      </c>
      <c r="B994" t="s">
        <v>3229</v>
      </c>
      <c r="C994" t="s">
        <v>2879</v>
      </c>
      <c r="D994" t="s">
        <v>2977</v>
      </c>
      <c r="E994" t="s">
        <v>2913</v>
      </c>
      <c r="F994" t="s">
        <v>2170</v>
      </c>
      <c r="G994" t="s">
        <v>2171</v>
      </c>
      <c r="H994">
        <v>0</v>
      </c>
      <c r="I994">
        <v>0</v>
      </c>
      <c r="J994">
        <v>0</v>
      </c>
      <c r="K994">
        <v>0</v>
      </c>
      <c r="L994">
        <v>0</v>
      </c>
    </row>
    <row r="995" spans="1:14" x14ac:dyDescent="0.35">
      <c r="A995" t="s">
        <v>3228</v>
      </c>
      <c r="B995" t="s">
        <v>3229</v>
      </c>
      <c r="C995" t="s">
        <v>2879</v>
      </c>
      <c r="D995" t="s">
        <v>2977</v>
      </c>
      <c r="E995" t="s">
        <v>2913</v>
      </c>
      <c r="F995" t="s">
        <v>2172</v>
      </c>
      <c r="G995" t="s">
        <v>2173</v>
      </c>
      <c r="H995">
        <v>50991.418599999997</v>
      </c>
      <c r="I995">
        <v>134.29745782082</v>
      </c>
      <c r="J995">
        <v>4280.6569101405703</v>
      </c>
      <c r="K995">
        <v>4414.9543679613898</v>
      </c>
      <c r="L995">
        <v>46576.464232038597</v>
      </c>
    </row>
    <row r="996" spans="1:14" x14ac:dyDescent="0.35">
      <c r="A996" t="s">
        <v>3228</v>
      </c>
      <c r="B996" t="s">
        <v>3229</v>
      </c>
      <c r="C996" t="s">
        <v>2879</v>
      </c>
      <c r="D996" t="s">
        <v>2977</v>
      </c>
      <c r="E996" t="s">
        <v>2913</v>
      </c>
      <c r="F996" t="s">
        <v>2882</v>
      </c>
      <c r="G996" t="s">
        <v>2883</v>
      </c>
      <c r="H996">
        <v>17101.7372</v>
      </c>
      <c r="I996">
        <v>45.041301238367403</v>
      </c>
      <c r="J996">
        <v>1435.6664714009901</v>
      </c>
      <c r="K996">
        <v>1480.70777263936</v>
      </c>
      <c r="L996">
        <v>15621.0294273606</v>
      </c>
    </row>
    <row r="997" spans="1:14" x14ac:dyDescent="0.35">
      <c r="A997" t="s">
        <v>3228</v>
      </c>
      <c r="B997" t="s">
        <v>3229</v>
      </c>
      <c r="C997" t="s">
        <v>2879</v>
      </c>
      <c r="D997" t="s">
        <v>2977</v>
      </c>
      <c r="E997" t="s">
        <v>2913</v>
      </c>
      <c r="F997" t="s">
        <v>2884</v>
      </c>
      <c r="G997" t="s">
        <v>2885</v>
      </c>
      <c r="H997">
        <v>101019.5871</v>
      </c>
      <c r="I997">
        <v>442.42962557365797</v>
      </c>
      <c r="J997">
        <v>126.16559375847</v>
      </c>
      <c r="K997">
        <v>568.59521933212795</v>
      </c>
      <c r="L997">
        <v>100450.99188066801</v>
      </c>
    </row>
    <row r="998" spans="1:14" x14ac:dyDescent="0.35">
      <c r="A998" t="s">
        <v>3228</v>
      </c>
      <c r="B998" t="s">
        <v>3229</v>
      </c>
      <c r="C998" t="s">
        <v>2915</v>
      </c>
      <c r="D998" t="s">
        <v>3237</v>
      </c>
      <c r="E998" t="s">
        <v>3238</v>
      </c>
      <c r="F998" t="s">
        <v>2170</v>
      </c>
      <c r="G998" t="s">
        <v>2171</v>
      </c>
      <c r="H998">
        <v>0</v>
      </c>
      <c r="I998">
        <v>0</v>
      </c>
      <c r="J998">
        <v>0</v>
      </c>
      <c r="K998">
        <v>0</v>
      </c>
      <c r="L998">
        <v>0</v>
      </c>
    </row>
    <row r="999" spans="1:14" x14ac:dyDescent="0.35">
      <c r="A999" t="s">
        <v>3228</v>
      </c>
      <c r="B999" t="s">
        <v>3229</v>
      </c>
      <c r="C999" t="s">
        <v>2915</v>
      </c>
      <c r="D999" t="s">
        <v>3237</v>
      </c>
      <c r="E999" t="s">
        <v>3238</v>
      </c>
      <c r="F999" t="s">
        <v>2172</v>
      </c>
      <c r="G999" t="s">
        <v>2173</v>
      </c>
      <c r="H999">
        <v>11579686.592</v>
      </c>
      <c r="I999">
        <v>44410.393337976901</v>
      </c>
      <c r="J999">
        <v>3620477.3255839599</v>
      </c>
      <c r="K999">
        <v>3664887.7189219398</v>
      </c>
      <c r="L999">
        <v>7914798.8730780603</v>
      </c>
    </row>
    <row r="1000" spans="1:14" x14ac:dyDescent="0.35">
      <c r="A1000" t="s">
        <v>3228</v>
      </c>
      <c r="B1000" t="s">
        <v>3229</v>
      </c>
      <c r="C1000" t="s">
        <v>2915</v>
      </c>
      <c r="D1000" t="s">
        <v>3237</v>
      </c>
      <c r="E1000" t="s">
        <v>3238</v>
      </c>
      <c r="F1000" t="s">
        <v>19</v>
      </c>
      <c r="G1000" t="s">
        <v>2174</v>
      </c>
      <c r="H1000">
        <v>288142.26490000001</v>
      </c>
      <c r="I1000">
        <v>1105.08269984707</v>
      </c>
      <c r="J1000">
        <v>0</v>
      </c>
      <c r="K1000">
        <v>1105.08269984707</v>
      </c>
      <c r="L1000">
        <v>287037.18220015301</v>
      </c>
      <c r="N1000" t="s">
        <v>2198</v>
      </c>
    </row>
    <row r="1001" spans="1:14" x14ac:dyDescent="0.35">
      <c r="A1001" t="s">
        <v>3228</v>
      </c>
      <c r="B1001" t="s">
        <v>3229</v>
      </c>
      <c r="C1001" t="s">
        <v>2915</v>
      </c>
      <c r="D1001" t="s">
        <v>3237</v>
      </c>
      <c r="E1001" t="s">
        <v>3238</v>
      </c>
      <c r="F1001" t="s">
        <v>2918</v>
      </c>
      <c r="G1001" t="s">
        <v>2919</v>
      </c>
      <c r="H1001">
        <v>0</v>
      </c>
      <c r="I1001">
        <v>0</v>
      </c>
      <c r="J1001">
        <v>0</v>
      </c>
      <c r="K1001">
        <v>0</v>
      </c>
      <c r="L1001">
        <v>0</v>
      </c>
    </row>
    <row r="1002" spans="1:14" x14ac:dyDescent="0.35">
      <c r="A1002" t="s">
        <v>3228</v>
      </c>
      <c r="B1002" t="s">
        <v>3229</v>
      </c>
      <c r="C1002" t="s">
        <v>2915</v>
      </c>
      <c r="D1002" t="s">
        <v>3237</v>
      </c>
      <c r="E1002" t="s">
        <v>3238</v>
      </c>
      <c r="F1002" t="s">
        <v>2920</v>
      </c>
      <c r="G1002" t="s">
        <v>2921</v>
      </c>
      <c r="H1002">
        <v>0</v>
      </c>
      <c r="I1002">
        <v>0</v>
      </c>
      <c r="J1002">
        <v>0</v>
      </c>
      <c r="K1002">
        <v>0</v>
      </c>
      <c r="L1002">
        <v>0</v>
      </c>
    </row>
    <row r="1003" spans="1:14" x14ac:dyDescent="0.35">
      <c r="A1003" t="s">
        <v>3228</v>
      </c>
      <c r="B1003" t="s">
        <v>3229</v>
      </c>
      <c r="C1003" t="s">
        <v>2915</v>
      </c>
      <c r="D1003" t="s">
        <v>3237</v>
      </c>
      <c r="E1003" t="s">
        <v>3238</v>
      </c>
      <c r="F1003" t="s">
        <v>2867</v>
      </c>
      <c r="G1003" t="s">
        <v>2868</v>
      </c>
      <c r="H1003">
        <v>0</v>
      </c>
      <c r="I1003">
        <v>0</v>
      </c>
      <c r="J1003">
        <v>0</v>
      </c>
      <c r="K1003">
        <v>0</v>
      </c>
      <c r="L1003">
        <v>0</v>
      </c>
    </row>
    <row r="1004" spans="1:14" x14ac:dyDescent="0.35">
      <c r="A1004" t="s">
        <v>3228</v>
      </c>
      <c r="B1004" t="s">
        <v>3229</v>
      </c>
      <c r="C1004" t="s">
        <v>2915</v>
      </c>
      <c r="D1004" t="s">
        <v>3237</v>
      </c>
      <c r="E1004" t="s">
        <v>3238</v>
      </c>
      <c r="F1004" t="s">
        <v>2922</v>
      </c>
      <c r="G1004" t="s">
        <v>2923</v>
      </c>
      <c r="H1004">
        <v>1263015.4132999999</v>
      </c>
      <c r="I1004">
        <v>4843.9144577623802</v>
      </c>
      <c r="J1004">
        <v>394891.40138734702</v>
      </c>
      <c r="K1004">
        <v>399735.31584510999</v>
      </c>
      <c r="L1004">
        <v>863280.09745489003</v>
      </c>
    </row>
    <row r="1005" spans="1:14" x14ac:dyDescent="0.35">
      <c r="A1005" t="s">
        <v>3228</v>
      </c>
      <c r="B1005" t="s">
        <v>3229</v>
      </c>
      <c r="C1005" t="s">
        <v>2915</v>
      </c>
      <c r="D1005" t="s">
        <v>3237</v>
      </c>
      <c r="E1005" t="s">
        <v>3238</v>
      </c>
      <c r="F1005" t="s">
        <v>2924</v>
      </c>
      <c r="G1005" t="s">
        <v>2925</v>
      </c>
      <c r="H1005">
        <v>0</v>
      </c>
      <c r="I1005">
        <v>0</v>
      </c>
      <c r="J1005">
        <v>0</v>
      </c>
      <c r="K1005">
        <v>0</v>
      </c>
      <c r="L1005">
        <v>0</v>
      </c>
    </row>
    <row r="1006" spans="1:14" x14ac:dyDescent="0.35">
      <c r="A1006" t="s">
        <v>3228</v>
      </c>
      <c r="B1006" t="s">
        <v>3229</v>
      </c>
      <c r="C1006" t="s">
        <v>2915</v>
      </c>
      <c r="D1006" t="s">
        <v>3239</v>
      </c>
      <c r="E1006" t="s">
        <v>3240</v>
      </c>
      <c r="F1006" t="s">
        <v>2170</v>
      </c>
      <c r="G1006" t="s">
        <v>2171</v>
      </c>
      <c r="H1006">
        <v>0</v>
      </c>
      <c r="I1006">
        <v>0</v>
      </c>
      <c r="J1006">
        <v>0</v>
      </c>
      <c r="K1006">
        <v>0</v>
      </c>
      <c r="L1006">
        <v>0</v>
      </c>
    </row>
    <row r="1007" spans="1:14" x14ac:dyDescent="0.35">
      <c r="A1007" t="s">
        <v>3228</v>
      </c>
      <c r="B1007" t="s">
        <v>3229</v>
      </c>
      <c r="C1007" t="s">
        <v>2915</v>
      </c>
      <c r="D1007" t="s">
        <v>3239</v>
      </c>
      <c r="E1007" t="s">
        <v>3240</v>
      </c>
      <c r="F1007" t="s">
        <v>2172</v>
      </c>
      <c r="G1007" t="s">
        <v>2173</v>
      </c>
      <c r="H1007">
        <v>388925.70270000002</v>
      </c>
      <c r="I1007">
        <v>3894.5993699180899</v>
      </c>
      <c r="J1007">
        <v>37278.803636472701</v>
      </c>
      <c r="K1007">
        <v>41173.403006390799</v>
      </c>
      <c r="L1007">
        <v>347752.29969360901</v>
      </c>
    </row>
    <row r="1008" spans="1:14" x14ac:dyDescent="0.35">
      <c r="A1008" t="s">
        <v>3228</v>
      </c>
      <c r="B1008" t="s">
        <v>3229</v>
      </c>
      <c r="C1008" t="s">
        <v>2915</v>
      </c>
      <c r="D1008" t="s">
        <v>3239</v>
      </c>
      <c r="E1008" t="s">
        <v>3240</v>
      </c>
      <c r="F1008" t="s">
        <v>2867</v>
      </c>
      <c r="G1008" t="s">
        <v>2868</v>
      </c>
      <c r="H1008">
        <v>0</v>
      </c>
      <c r="I1008">
        <v>0</v>
      </c>
      <c r="J1008">
        <v>0</v>
      </c>
      <c r="K1008">
        <v>0</v>
      </c>
      <c r="L1008">
        <v>0</v>
      </c>
    </row>
    <row r="1009" spans="1:12" x14ac:dyDescent="0.35">
      <c r="A1009" t="s">
        <v>3228</v>
      </c>
      <c r="B1009" t="s">
        <v>3229</v>
      </c>
      <c r="C1009" t="s">
        <v>2915</v>
      </c>
      <c r="D1009" t="s">
        <v>3239</v>
      </c>
      <c r="E1009" t="s">
        <v>3240</v>
      </c>
      <c r="F1009" t="s">
        <v>2922</v>
      </c>
      <c r="G1009" t="s">
        <v>2923</v>
      </c>
      <c r="H1009">
        <v>0</v>
      </c>
      <c r="I1009">
        <v>0</v>
      </c>
      <c r="J1009">
        <v>0</v>
      </c>
      <c r="K1009">
        <v>0</v>
      </c>
      <c r="L1009">
        <v>0</v>
      </c>
    </row>
    <row r="1010" spans="1:12" x14ac:dyDescent="0.35">
      <c r="A1010" t="s">
        <v>3228</v>
      </c>
      <c r="B1010" t="s">
        <v>3229</v>
      </c>
      <c r="C1010" t="s">
        <v>2915</v>
      </c>
      <c r="D1010" t="s">
        <v>3239</v>
      </c>
      <c r="E1010" t="s">
        <v>3240</v>
      </c>
      <c r="F1010" t="s">
        <v>2875</v>
      </c>
      <c r="G1010" t="s">
        <v>2876</v>
      </c>
      <c r="H1010">
        <v>14145.415199999999</v>
      </c>
      <c r="I1010">
        <v>141.64845599928</v>
      </c>
      <c r="J1010">
        <v>1355.8480539470099</v>
      </c>
      <c r="K1010">
        <v>1497.49650994629</v>
      </c>
      <c r="L1010">
        <v>12647.918690053701</v>
      </c>
    </row>
    <row r="1011" spans="1:12" x14ac:dyDescent="0.35">
      <c r="A1011" t="s">
        <v>3228</v>
      </c>
      <c r="B1011" t="s">
        <v>3229</v>
      </c>
      <c r="C1011" t="s">
        <v>2915</v>
      </c>
      <c r="D1011" t="s">
        <v>3239</v>
      </c>
      <c r="E1011" t="s">
        <v>3240</v>
      </c>
      <c r="F1011" t="s">
        <v>3241</v>
      </c>
      <c r="G1011" t="s">
        <v>3242</v>
      </c>
      <c r="H1011">
        <v>0</v>
      </c>
      <c r="I1011">
        <v>0</v>
      </c>
      <c r="J1011">
        <v>0</v>
      </c>
      <c r="K1011">
        <v>0</v>
      </c>
      <c r="L1011">
        <v>0</v>
      </c>
    </row>
    <row r="1012" spans="1:12" x14ac:dyDescent="0.35">
      <c r="A1012" t="s">
        <v>3228</v>
      </c>
      <c r="B1012" t="s">
        <v>3229</v>
      </c>
      <c r="C1012" t="s">
        <v>2915</v>
      </c>
      <c r="D1012" t="s">
        <v>3239</v>
      </c>
      <c r="E1012" t="s">
        <v>3240</v>
      </c>
      <c r="F1012" t="s">
        <v>2924</v>
      </c>
      <c r="G1012" t="s">
        <v>2925</v>
      </c>
      <c r="H1012">
        <v>0</v>
      </c>
      <c r="I1012">
        <v>0</v>
      </c>
      <c r="J1012">
        <v>0</v>
      </c>
      <c r="K1012">
        <v>0</v>
      </c>
      <c r="L1012">
        <v>0</v>
      </c>
    </row>
    <row r="1013" spans="1:12" x14ac:dyDescent="0.35">
      <c r="A1013" t="s">
        <v>3228</v>
      </c>
      <c r="B1013" t="s">
        <v>3229</v>
      </c>
      <c r="C1013" t="s">
        <v>2915</v>
      </c>
      <c r="D1013" t="s">
        <v>3239</v>
      </c>
      <c r="E1013" t="s">
        <v>3240</v>
      </c>
      <c r="F1013" t="s">
        <v>2877</v>
      </c>
      <c r="G1013" t="s">
        <v>2878</v>
      </c>
      <c r="H1013">
        <v>13911.1227</v>
      </c>
      <c r="I1013">
        <v>139.302311800534</v>
      </c>
      <c r="J1013">
        <v>1333.3909433226299</v>
      </c>
      <c r="K1013">
        <v>1472.69325512317</v>
      </c>
      <c r="L1013">
        <v>12438.4294448768</v>
      </c>
    </row>
    <row r="1014" spans="1:12" x14ac:dyDescent="0.35">
      <c r="A1014" t="s">
        <v>3228</v>
      </c>
      <c r="B1014" t="s">
        <v>3229</v>
      </c>
      <c r="C1014" t="s">
        <v>2915</v>
      </c>
      <c r="D1014" t="s">
        <v>3243</v>
      </c>
      <c r="E1014" t="s">
        <v>3244</v>
      </c>
      <c r="F1014" t="s">
        <v>2170</v>
      </c>
      <c r="G1014" t="s">
        <v>2171</v>
      </c>
      <c r="H1014">
        <v>0</v>
      </c>
      <c r="I1014">
        <v>0</v>
      </c>
      <c r="J1014">
        <v>0</v>
      </c>
      <c r="K1014">
        <v>0</v>
      </c>
      <c r="L1014">
        <v>0</v>
      </c>
    </row>
    <row r="1015" spans="1:12" x14ac:dyDescent="0.35">
      <c r="A1015" t="s">
        <v>3228</v>
      </c>
      <c r="B1015" t="s">
        <v>3229</v>
      </c>
      <c r="C1015" t="s">
        <v>2915</v>
      </c>
      <c r="D1015" t="s">
        <v>3243</v>
      </c>
      <c r="E1015" t="s">
        <v>3244</v>
      </c>
      <c r="F1015" t="s">
        <v>2172</v>
      </c>
      <c r="G1015" t="s">
        <v>2173</v>
      </c>
      <c r="H1015">
        <v>15530.0862</v>
      </c>
      <c r="I1015">
        <v>12.112703862660901</v>
      </c>
      <c r="J1015">
        <v>1445.0269602537801</v>
      </c>
      <c r="K1015">
        <v>1457.1396641164399</v>
      </c>
      <c r="L1015">
        <v>14072.946535883601</v>
      </c>
    </row>
    <row r="1016" spans="1:12" x14ac:dyDescent="0.35">
      <c r="A1016" t="s">
        <v>3228</v>
      </c>
      <c r="B1016" t="s">
        <v>3229</v>
      </c>
      <c r="C1016" t="s">
        <v>2915</v>
      </c>
      <c r="D1016" t="s">
        <v>3243</v>
      </c>
      <c r="E1016" t="s">
        <v>3244</v>
      </c>
      <c r="F1016" t="s">
        <v>2867</v>
      </c>
      <c r="G1016" t="s">
        <v>2868</v>
      </c>
      <c r="H1016">
        <v>0</v>
      </c>
      <c r="I1016">
        <v>0</v>
      </c>
      <c r="J1016">
        <v>0</v>
      </c>
      <c r="K1016">
        <v>0</v>
      </c>
      <c r="L1016">
        <v>0</v>
      </c>
    </row>
    <row r="1017" spans="1:12" x14ac:dyDescent="0.35">
      <c r="A1017" t="s">
        <v>3228</v>
      </c>
      <c r="B1017" t="s">
        <v>3229</v>
      </c>
      <c r="C1017" t="s">
        <v>2915</v>
      </c>
      <c r="D1017" t="s">
        <v>3243</v>
      </c>
      <c r="E1017" t="s">
        <v>3244</v>
      </c>
      <c r="F1017" t="s">
        <v>2922</v>
      </c>
      <c r="G1017" t="s">
        <v>2923</v>
      </c>
      <c r="H1017">
        <v>0</v>
      </c>
      <c r="I1017">
        <v>0</v>
      </c>
      <c r="J1017">
        <v>0</v>
      </c>
      <c r="K1017">
        <v>0</v>
      </c>
      <c r="L1017">
        <v>0</v>
      </c>
    </row>
    <row r="1018" spans="1:12" x14ac:dyDescent="0.35">
      <c r="A1018" t="s">
        <v>3228</v>
      </c>
      <c r="B1018" t="s">
        <v>3229</v>
      </c>
      <c r="C1018" t="s">
        <v>2915</v>
      </c>
      <c r="D1018" t="s">
        <v>3243</v>
      </c>
      <c r="E1018" t="s">
        <v>3244</v>
      </c>
      <c r="F1018" t="s">
        <v>2924</v>
      </c>
      <c r="G1018" t="s">
        <v>2925</v>
      </c>
      <c r="H1018">
        <v>0</v>
      </c>
      <c r="I1018">
        <v>0</v>
      </c>
      <c r="J1018">
        <v>0</v>
      </c>
      <c r="K1018">
        <v>0</v>
      </c>
      <c r="L1018">
        <v>0</v>
      </c>
    </row>
    <row r="1019" spans="1:12" x14ac:dyDescent="0.35">
      <c r="A1019" t="s">
        <v>3228</v>
      </c>
      <c r="B1019" t="s">
        <v>3229</v>
      </c>
      <c r="C1019" t="s">
        <v>2915</v>
      </c>
      <c r="D1019" t="s">
        <v>3245</v>
      </c>
      <c r="E1019" t="s">
        <v>3246</v>
      </c>
      <c r="F1019" t="s">
        <v>2172</v>
      </c>
      <c r="G1019" t="s">
        <v>2173</v>
      </c>
      <c r="H1019">
        <v>228425.98420000001</v>
      </c>
      <c r="I1019">
        <v>2114.5670962069798</v>
      </c>
      <c r="J1019">
        <v>23174.057476345999</v>
      </c>
      <c r="K1019">
        <v>25288.624572552999</v>
      </c>
      <c r="L1019">
        <v>203137.359627447</v>
      </c>
    </row>
    <row r="1020" spans="1:12" x14ac:dyDescent="0.35">
      <c r="A1020" t="s">
        <v>3228</v>
      </c>
      <c r="B1020" t="s">
        <v>3229</v>
      </c>
      <c r="C1020" t="s">
        <v>2915</v>
      </c>
      <c r="D1020" t="s">
        <v>3245</v>
      </c>
      <c r="E1020" t="s">
        <v>3246</v>
      </c>
      <c r="F1020" t="s">
        <v>2867</v>
      </c>
      <c r="G1020" t="s">
        <v>2868</v>
      </c>
      <c r="H1020">
        <v>0</v>
      </c>
      <c r="I1020">
        <v>0</v>
      </c>
      <c r="J1020">
        <v>0</v>
      </c>
      <c r="K1020">
        <v>0</v>
      </c>
      <c r="L1020">
        <v>0</v>
      </c>
    </row>
    <row r="1021" spans="1:12" x14ac:dyDescent="0.35">
      <c r="A1021" t="s">
        <v>3228</v>
      </c>
      <c r="B1021" t="s">
        <v>3229</v>
      </c>
      <c r="C1021" t="s">
        <v>2915</v>
      </c>
      <c r="D1021" t="s">
        <v>3245</v>
      </c>
      <c r="E1021" t="s">
        <v>3246</v>
      </c>
      <c r="F1021" t="s">
        <v>2922</v>
      </c>
      <c r="G1021" t="s">
        <v>2923</v>
      </c>
      <c r="H1021">
        <v>39848.450400000002</v>
      </c>
      <c r="I1021">
        <v>368.88194842167002</v>
      </c>
      <c r="J1021">
        <v>4042.6674046163698</v>
      </c>
      <c r="K1021">
        <v>4411.54935303804</v>
      </c>
      <c r="L1021">
        <v>35436.901046961997</v>
      </c>
    </row>
    <row r="1022" spans="1:12" x14ac:dyDescent="0.35">
      <c r="A1022" t="s">
        <v>3228</v>
      </c>
      <c r="B1022" t="s">
        <v>3229</v>
      </c>
      <c r="C1022" t="s">
        <v>2915</v>
      </c>
      <c r="D1022" t="s">
        <v>3245</v>
      </c>
      <c r="E1022" t="s">
        <v>3246</v>
      </c>
      <c r="F1022" t="s">
        <v>3247</v>
      </c>
      <c r="G1022" t="s">
        <v>3248</v>
      </c>
      <c r="H1022">
        <v>9957.4596000000001</v>
      </c>
      <c r="I1022">
        <v>92.177413547684793</v>
      </c>
      <c r="J1022">
        <v>1010.1947975104</v>
      </c>
      <c r="K1022">
        <v>1102.37221105808</v>
      </c>
      <c r="L1022">
        <v>8855.0873889419199</v>
      </c>
    </row>
    <row r="1023" spans="1:12" x14ac:dyDescent="0.35">
      <c r="A1023" t="s">
        <v>3228</v>
      </c>
      <c r="B1023" t="s">
        <v>3229</v>
      </c>
      <c r="C1023" t="s">
        <v>2915</v>
      </c>
      <c r="D1023" t="s">
        <v>3245</v>
      </c>
      <c r="E1023" t="s">
        <v>3246</v>
      </c>
      <c r="F1023" t="s">
        <v>2924</v>
      </c>
      <c r="G1023" t="s">
        <v>2925</v>
      </c>
      <c r="H1023">
        <v>0</v>
      </c>
      <c r="I1023">
        <v>0</v>
      </c>
      <c r="J1023">
        <v>0</v>
      </c>
      <c r="K1023">
        <v>0</v>
      </c>
      <c r="L1023">
        <v>0</v>
      </c>
    </row>
    <row r="1024" spans="1:12" x14ac:dyDescent="0.35">
      <c r="A1024" t="s">
        <v>3228</v>
      </c>
      <c r="B1024" t="s">
        <v>3229</v>
      </c>
      <c r="C1024" t="s">
        <v>2915</v>
      </c>
      <c r="D1024" t="s">
        <v>3245</v>
      </c>
      <c r="E1024" t="s">
        <v>3246</v>
      </c>
      <c r="F1024" t="s">
        <v>2877</v>
      </c>
      <c r="G1024" t="s">
        <v>2878</v>
      </c>
      <c r="H1024">
        <v>9306.0370000000003</v>
      </c>
      <c r="I1024">
        <v>86.147115465126006</v>
      </c>
      <c r="J1024">
        <v>944.10728739289402</v>
      </c>
      <c r="K1024">
        <v>1030.2544028580201</v>
      </c>
      <c r="L1024">
        <v>8275.7825971419807</v>
      </c>
    </row>
    <row r="1025" spans="1:14" x14ac:dyDescent="0.35">
      <c r="A1025" t="s">
        <v>3228</v>
      </c>
      <c r="B1025" t="s">
        <v>3229</v>
      </c>
      <c r="C1025" t="s">
        <v>2915</v>
      </c>
      <c r="D1025" t="s">
        <v>3249</v>
      </c>
      <c r="E1025" t="s">
        <v>3250</v>
      </c>
      <c r="F1025" t="s">
        <v>2170</v>
      </c>
      <c r="G1025" t="s">
        <v>2171</v>
      </c>
      <c r="H1025">
        <v>0</v>
      </c>
      <c r="I1025">
        <v>0</v>
      </c>
      <c r="J1025">
        <v>0</v>
      </c>
      <c r="K1025">
        <v>0</v>
      </c>
      <c r="L1025">
        <v>0</v>
      </c>
    </row>
    <row r="1026" spans="1:14" x14ac:dyDescent="0.35">
      <c r="A1026" t="s">
        <v>3228</v>
      </c>
      <c r="B1026" t="s">
        <v>3229</v>
      </c>
      <c r="C1026" t="s">
        <v>2915</v>
      </c>
      <c r="D1026" t="s">
        <v>3249</v>
      </c>
      <c r="E1026" t="s">
        <v>3250</v>
      </c>
      <c r="F1026" t="s">
        <v>2172</v>
      </c>
      <c r="G1026" t="s">
        <v>2173</v>
      </c>
      <c r="H1026">
        <v>162443.61170000001</v>
      </c>
      <c r="I1026">
        <v>538.43811431623897</v>
      </c>
      <c r="J1026">
        <v>8646.6614049145301</v>
      </c>
      <c r="K1026">
        <v>9185.0995192307691</v>
      </c>
      <c r="L1026">
        <v>153258.512180769</v>
      </c>
    </row>
    <row r="1027" spans="1:14" x14ac:dyDescent="0.35">
      <c r="A1027" t="s">
        <v>3228</v>
      </c>
      <c r="B1027" t="s">
        <v>3229</v>
      </c>
      <c r="C1027" t="s">
        <v>2915</v>
      </c>
      <c r="D1027" t="s">
        <v>3249</v>
      </c>
      <c r="E1027" t="s">
        <v>3250</v>
      </c>
      <c r="F1027" t="s">
        <v>2867</v>
      </c>
      <c r="G1027" t="s">
        <v>2868</v>
      </c>
      <c r="H1027">
        <v>0</v>
      </c>
      <c r="I1027">
        <v>0</v>
      </c>
      <c r="J1027">
        <v>0</v>
      </c>
      <c r="K1027">
        <v>0</v>
      </c>
      <c r="L1027">
        <v>0</v>
      </c>
    </row>
    <row r="1028" spans="1:14" x14ac:dyDescent="0.35">
      <c r="A1028" t="s">
        <v>3228</v>
      </c>
      <c r="B1028" t="s">
        <v>3229</v>
      </c>
      <c r="C1028" t="s">
        <v>2915</v>
      </c>
      <c r="D1028" t="s">
        <v>3249</v>
      </c>
      <c r="E1028" t="s">
        <v>3250</v>
      </c>
      <c r="F1028" t="s">
        <v>2922</v>
      </c>
      <c r="G1028" t="s">
        <v>2923</v>
      </c>
      <c r="H1028">
        <v>68605.0478</v>
      </c>
      <c r="I1028">
        <v>227.399355301816</v>
      </c>
      <c r="J1028">
        <v>3651.7571410924102</v>
      </c>
      <c r="K1028">
        <v>3879.1564963942301</v>
      </c>
      <c r="L1028">
        <v>64725.8913036058</v>
      </c>
    </row>
    <row r="1029" spans="1:14" x14ac:dyDescent="0.35">
      <c r="A1029" t="s">
        <v>3228</v>
      </c>
      <c r="B1029" t="s">
        <v>3229</v>
      </c>
      <c r="C1029" t="s">
        <v>2915</v>
      </c>
      <c r="D1029" t="s">
        <v>3249</v>
      </c>
      <c r="E1029" t="s">
        <v>3250</v>
      </c>
      <c r="F1029" t="s">
        <v>2999</v>
      </c>
      <c r="G1029" t="s">
        <v>3000</v>
      </c>
      <c r="H1029">
        <v>5384.3669</v>
      </c>
      <c r="I1029">
        <v>17.847106036324799</v>
      </c>
      <c r="J1029">
        <v>286.602821848291</v>
      </c>
      <c r="K1029">
        <v>304.44992788461502</v>
      </c>
      <c r="L1029">
        <v>5079.9169721153803</v>
      </c>
    </row>
    <row r="1030" spans="1:14" x14ac:dyDescent="0.35">
      <c r="A1030" t="s">
        <v>3228</v>
      </c>
      <c r="B1030" t="s">
        <v>3229</v>
      </c>
      <c r="C1030" t="s">
        <v>2915</v>
      </c>
      <c r="D1030" t="s">
        <v>3249</v>
      </c>
      <c r="E1030" t="s">
        <v>3250</v>
      </c>
      <c r="F1030" t="s">
        <v>2924</v>
      </c>
      <c r="G1030" t="s">
        <v>2925</v>
      </c>
      <c r="H1030">
        <v>0</v>
      </c>
      <c r="I1030">
        <v>0</v>
      </c>
      <c r="J1030">
        <v>0</v>
      </c>
      <c r="K1030">
        <v>0</v>
      </c>
      <c r="L1030">
        <v>0</v>
      </c>
    </row>
    <row r="1031" spans="1:14" x14ac:dyDescent="0.35">
      <c r="A1031" t="s">
        <v>3228</v>
      </c>
      <c r="B1031" t="s">
        <v>3229</v>
      </c>
      <c r="C1031" t="s">
        <v>2915</v>
      </c>
      <c r="D1031" t="s">
        <v>3249</v>
      </c>
      <c r="E1031" t="s">
        <v>3250</v>
      </c>
      <c r="F1031" t="s">
        <v>2877</v>
      </c>
      <c r="G1031" t="s">
        <v>2878</v>
      </c>
      <c r="H1031">
        <v>3810.1239999999998</v>
      </c>
      <c r="I1031">
        <v>12.629096220619701</v>
      </c>
      <c r="J1031">
        <v>202.807929019765</v>
      </c>
      <c r="K1031">
        <v>215.437025240385</v>
      </c>
      <c r="L1031">
        <v>3594.6869747596202</v>
      </c>
    </row>
    <row r="1032" spans="1:14" x14ac:dyDescent="0.35">
      <c r="A1032" t="s">
        <v>3228</v>
      </c>
      <c r="B1032" t="s">
        <v>3229</v>
      </c>
      <c r="C1032" t="s">
        <v>17</v>
      </c>
      <c r="D1032" t="s">
        <v>177</v>
      </c>
      <c r="E1032" t="s">
        <v>2215</v>
      </c>
      <c r="F1032" t="s">
        <v>2170</v>
      </c>
      <c r="G1032" t="s">
        <v>2171</v>
      </c>
      <c r="H1032">
        <v>0</v>
      </c>
      <c r="I1032">
        <v>0</v>
      </c>
      <c r="J1032">
        <v>0</v>
      </c>
      <c r="K1032">
        <v>0</v>
      </c>
      <c r="L1032">
        <v>0</v>
      </c>
    </row>
    <row r="1033" spans="1:14" x14ac:dyDescent="0.35">
      <c r="A1033" t="s">
        <v>3228</v>
      </c>
      <c r="B1033" t="s">
        <v>3229</v>
      </c>
      <c r="C1033" t="s">
        <v>17</v>
      </c>
      <c r="D1033" t="s">
        <v>177</v>
      </c>
      <c r="E1033" t="s">
        <v>2215</v>
      </c>
      <c r="F1033" t="s">
        <v>19</v>
      </c>
      <c r="G1033" t="s">
        <v>2174</v>
      </c>
      <c r="H1033">
        <v>931346.25190000003</v>
      </c>
      <c r="I1033">
        <v>5878.4280140276596</v>
      </c>
      <c r="J1033">
        <v>0</v>
      </c>
      <c r="K1033">
        <v>5878.4280140276596</v>
      </c>
      <c r="L1033">
        <v>925467.82388597203</v>
      </c>
      <c r="N1033" t="s">
        <v>2198</v>
      </c>
    </row>
    <row r="1034" spans="1:14" x14ac:dyDescent="0.35">
      <c r="A1034" t="s">
        <v>3228</v>
      </c>
      <c r="B1034" t="s">
        <v>3229</v>
      </c>
      <c r="C1034" t="s">
        <v>17</v>
      </c>
      <c r="D1034" t="s">
        <v>177</v>
      </c>
      <c r="E1034" t="s">
        <v>2215</v>
      </c>
      <c r="F1034" t="s">
        <v>30</v>
      </c>
      <c r="G1034" t="s">
        <v>2182</v>
      </c>
      <c r="H1034">
        <v>136621.84710000001</v>
      </c>
      <c r="I1034">
        <v>862.32342838388695</v>
      </c>
      <c r="J1034">
        <v>0</v>
      </c>
      <c r="K1034">
        <v>862.32342838388695</v>
      </c>
      <c r="L1034">
        <v>135759.52367161601</v>
      </c>
      <c r="N1034" t="s">
        <v>2198</v>
      </c>
    </row>
    <row r="1035" spans="1:14" x14ac:dyDescent="0.35">
      <c r="A1035" t="s">
        <v>3228</v>
      </c>
      <c r="B1035" t="s">
        <v>3229</v>
      </c>
      <c r="C1035" t="s">
        <v>17</v>
      </c>
      <c r="D1035" t="s">
        <v>177</v>
      </c>
      <c r="E1035" t="s">
        <v>2215</v>
      </c>
      <c r="F1035" t="s">
        <v>2787</v>
      </c>
      <c r="G1035" t="s">
        <v>2935</v>
      </c>
      <c r="H1035">
        <v>0</v>
      </c>
      <c r="I1035">
        <v>0</v>
      </c>
      <c r="J1035">
        <v>0</v>
      </c>
      <c r="K1035">
        <v>0</v>
      </c>
      <c r="L1035">
        <v>0</v>
      </c>
    </row>
    <row r="1036" spans="1:14" x14ac:dyDescent="0.35">
      <c r="A1036" t="s">
        <v>3228</v>
      </c>
      <c r="B1036" t="s">
        <v>3229</v>
      </c>
      <c r="C1036" t="s">
        <v>17</v>
      </c>
      <c r="D1036" t="s">
        <v>177</v>
      </c>
      <c r="E1036" t="s">
        <v>2215</v>
      </c>
      <c r="F1036" t="s">
        <v>2788</v>
      </c>
      <c r="G1036" t="s">
        <v>2936</v>
      </c>
      <c r="H1036">
        <v>2017611.9197</v>
      </c>
      <c r="I1036">
        <v>12734.669201311999</v>
      </c>
      <c r="J1036">
        <v>23115.722322715599</v>
      </c>
      <c r="K1036">
        <v>35850.391524027596</v>
      </c>
      <c r="L1036">
        <v>1981761.5281759701</v>
      </c>
    </row>
    <row r="1037" spans="1:14" x14ac:dyDescent="0.35">
      <c r="A1037" t="s">
        <v>3228</v>
      </c>
      <c r="B1037" t="s">
        <v>3229</v>
      </c>
      <c r="C1037" t="s">
        <v>17</v>
      </c>
      <c r="D1037" t="s">
        <v>181</v>
      </c>
      <c r="E1037" t="s">
        <v>3251</v>
      </c>
      <c r="F1037" t="s">
        <v>2170</v>
      </c>
      <c r="G1037" t="s">
        <v>2171</v>
      </c>
      <c r="H1037">
        <v>0</v>
      </c>
      <c r="I1037">
        <v>0</v>
      </c>
      <c r="J1037">
        <v>0</v>
      </c>
      <c r="K1037">
        <v>0</v>
      </c>
      <c r="L1037">
        <v>0</v>
      </c>
    </row>
    <row r="1038" spans="1:14" x14ac:dyDescent="0.35">
      <c r="A1038" t="s">
        <v>3228</v>
      </c>
      <c r="B1038" t="s">
        <v>3229</v>
      </c>
      <c r="C1038" t="s">
        <v>17</v>
      </c>
      <c r="D1038" t="s">
        <v>181</v>
      </c>
      <c r="E1038" t="s">
        <v>3251</v>
      </c>
      <c r="F1038" t="s">
        <v>19</v>
      </c>
      <c r="G1038" t="s">
        <v>2174</v>
      </c>
      <c r="H1038">
        <v>1772330.1414000001</v>
      </c>
      <c r="I1038">
        <v>5543.6206916905203</v>
      </c>
      <c r="J1038">
        <v>0</v>
      </c>
      <c r="K1038">
        <v>5543.6206916905203</v>
      </c>
      <c r="L1038">
        <v>1766786.52070831</v>
      </c>
      <c r="N1038" t="s">
        <v>2198</v>
      </c>
    </row>
    <row r="1039" spans="1:14" x14ac:dyDescent="0.35">
      <c r="A1039" t="s">
        <v>3228</v>
      </c>
      <c r="B1039" t="s">
        <v>3229</v>
      </c>
      <c r="C1039" t="s">
        <v>17</v>
      </c>
      <c r="D1039" t="s">
        <v>181</v>
      </c>
      <c r="E1039" t="s">
        <v>3251</v>
      </c>
      <c r="F1039" t="s">
        <v>2787</v>
      </c>
      <c r="G1039" t="s">
        <v>2935</v>
      </c>
      <c r="H1039">
        <v>0</v>
      </c>
      <c r="I1039">
        <v>0</v>
      </c>
      <c r="J1039">
        <v>0</v>
      </c>
      <c r="K1039">
        <v>0</v>
      </c>
      <c r="L1039">
        <v>0</v>
      </c>
    </row>
    <row r="1040" spans="1:14" x14ac:dyDescent="0.35">
      <c r="A1040" t="s">
        <v>3228</v>
      </c>
      <c r="B1040" t="s">
        <v>3229</v>
      </c>
      <c r="C1040" t="s">
        <v>17</v>
      </c>
      <c r="D1040" t="s">
        <v>181</v>
      </c>
      <c r="E1040" t="s">
        <v>3251</v>
      </c>
      <c r="F1040" t="s">
        <v>2788</v>
      </c>
      <c r="G1040" t="s">
        <v>2936</v>
      </c>
      <c r="H1040">
        <v>3112810.0817999998</v>
      </c>
      <c r="I1040">
        <v>9736.4695059246897</v>
      </c>
      <c r="J1040">
        <v>91066.285478664693</v>
      </c>
      <c r="K1040">
        <v>100802.754984589</v>
      </c>
      <c r="L1040">
        <v>3012007.3268154101</v>
      </c>
    </row>
    <row r="1041" spans="1:14" x14ac:dyDescent="0.35">
      <c r="A1041" t="s">
        <v>3228</v>
      </c>
      <c r="B1041" t="s">
        <v>3229</v>
      </c>
      <c r="C1041" t="s">
        <v>17</v>
      </c>
      <c r="D1041" t="s">
        <v>183</v>
      </c>
      <c r="E1041" t="s">
        <v>2217</v>
      </c>
      <c r="F1041" t="s">
        <v>19</v>
      </c>
      <c r="G1041" t="s">
        <v>2174</v>
      </c>
      <c r="H1041">
        <v>5429622.5571999997</v>
      </c>
      <c r="I1041">
        <v>28582.208729728201</v>
      </c>
      <c r="J1041">
        <v>0</v>
      </c>
      <c r="K1041">
        <v>28582.208729728201</v>
      </c>
      <c r="L1041">
        <v>5401040.3484702697</v>
      </c>
      <c r="N1041" t="s">
        <v>2198</v>
      </c>
    </row>
    <row r="1042" spans="1:14" x14ac:dyDescent="0.35">
      <c r="A1042" t="s">
        <v>3228</v>
      </c>
      <c r="B1042" t="s">
        <v>3229</v>
      </c>
      <c r="C1042" t="s">
        <v>17</v>
      </c>
      <c r="D1042" t="s">
        <v>183</v>
      </c>
      <c r="E1042" t="s">
        <v>2217</v>
      </c>
      <c r="F1042" t="s">
        <v>2787</v>
      </c>
      <c r="G1042" t="s">
        <v>2935</v>
      </c>
      <c r="H1042">
        <v>0</v>
      </c>
      <c r="I1042">
        <v>0</v>
      </c>
      <c r="J1042">
        <v>0</v>
      </c>
      <c r="K1042">
        <v>0</v>
      </c>
      <c r="L1042">
        <v>0</v>
      </c>
    </row>
    <row r="1043" spans="1:14" x14ac:dyDescent="0.35">
      <c r="A1043" t="s">
        <v>3228</v>
      </c>
      <c r="B1043" t="s">
        <v>3229</v>
      </c>
      <c r="C1043" t="s">
        <v>17</v>
      </c>
      <c r="D1043" t="s">
        <v>183</v>
      </c>
      <c r="E1043" t="s">
        <v>2217</v>
      </c>
      <c r="F1043" t="s">
        <v>2788</v>
      </c>
      <c r="G1043" t="s">
        <v>2936</v>
      </c>
      <c r="H1043">
        <v>5337272.0656000003</v>
      </c>
      <c r="I1043">
        <v>28096.064250793799</v>
      </c>
      <c r="J1043">
        <v>2341392.23029922</v>
      </c>
      <c r="K1043">
        <v>2369488.29455001</v>
      </c>
      <c r="L1043">
        <v>2967783.7710499899</v>
      </c>
    </row>
    <row r="1044" spans="1:14" x14ac:dyDescent="0.35">
      <c r="A1044" t="s">
        <v>3228</v>
      </c>
      <c r="B1044" t="s">
        <v>3229</v>
      </c>
      <c r="C1044" t="s">
        <v>17</v>
      </c>
      <c r="D1044" t="s">
        <v>507</v>
      </c>
      <c r="E1044" t="s">
        <v>2218</v>
      </c>
      <c r="F1044" t="s">
        <v>2170</v>
      </c>
      <c r="G1044" t="s">
        <v>2171</v>
      </c>
      <c r="H1044">
        <v>0</v>
      </c>
      <c r="I1044">
        <v>0</v>
      </c>
      <c r="J1044">
        <v>0</v>
      </c>
      <c r="K1044">
        <v>0</v>
      </c>
      <c r="L1044">
        <v>0</v>
      </c>
    </row>
    <row r="1045" spans="1:14" x14ac:dyDescent="0.35">
      <c r="A1045" t="s">
        <v>3228</v>
      </c>
      <c r="B1045" t="s">
        <v>3229</v>
      </c>
      <c r="C1045" t="s">
        <v>17</v>
      </c>
      <c r="D1045" t="s">
        <v>507</v>
      </c>
      <c r="E1045" t="s">
        <v>2218</v>
      </c>
      <c r="F1045" t="s">
        <v>19</v>
      </c>
      <c r="G1045" t="s">
        <v>2174</v>
      </c>
      <c r="H1045">
        <v>144208.76639999999</v>
      </c>
      <c r="I1045">
        <v>502.90213523809501</v>
      </c>
      <c r="J1045">
        <v>0</v>
      </c>
      <c r="K1045">
        <v>502.90213523809501</v>
      </c>
      <c r="L1045">
        <v>143705.864264762</v>
      </c>
      <c r="N1045" t="s">
        <v>2198</v>
      </c>
    </row>
    <row r="1046" spans="1:14" x14ac:dyDescent="0.35">
      <c r="A1046" t="s">
        <v>3228</v>
      </c>
      <c r="B1046" t="s">
        <v>3229</v>
      </c>
      <c r="C1046" t="s">
        <v>17</v>
      </c>
      <c r="D1046" t="s">
        <v>507</v>
      </c>
      <c r="E1046" t="s">
        <v>2218</v>
      </c>
      <c r="F1046" t="s">
        <v>2787</v>
      </c>
      <c r="G1046" t="s">
        <v>2935</v>
      </c>
      <c r="H1046">
        <v>0</v>
      </c>
      <c r="I1046">
        <v>0</v>
      </c>
      <c r="J1046">
        <v>0</v>
      </c>
      <c r="K1046">
        <v>0</v>
      </c>
      <c r="L1046">
        <v>0</v>
      </c>
    </row>
    <row r="1047" spans="1:14" x14ac:dyDescent="0.35">
      <c r="A1047" t="s">
        <v>3228</v>
      </c>
      <c r="B1047" t="s">
        <v>3229</v>
      </c>
      <c r="C1047" t="s">
        <v>17</v>
      </c>
      <c r="D1047" t="s">
        <v>507</v>
      </c>
      <c r="E1047" t="s">
        <v>2218</v>
      </c>
      <c r="F1047" t="s">
        <v>2788</v>
      </c>
      <c r="G1047" t="s">
        <v>2936</v>
      </c>
      <c r="H1047">
        <v>844688.76890000002</v>
      </c>
      <c r="I1047">
        <v>2945.7001545417602</v>
      </c>
      <c r="J1047">
        <v>0</v>
      </c>
      <c r="K1047">
        <v>2945.7001545417602</v>
      </c>
      <c r="L1047">
        <v>841743.06874545803</v>
      </c>
    </row>
    <row r="1048" spans="1:14" x14ac:dyDescent="0.35">
      <c r="A1048" t="s">
        <v>3228</v>
      </c>
      <c r="B1048" t="s">
        <v>3229</v>
      </c>
      <c r="C1048" t="s">
        <v>2938</v>
      </c>
      <c r="D1048" t="s">
        <v>2185</v>
      </c>
      <c r="E1048" t="s">
        <v>3252</v>
      </c>
      <c r="F1048" t="s">
        <v>2170</v>
      </c>
      <c r="G1048" t="s">
        <v>2171</v>
      </c>
      <c r="H1048">
        <v>0</v>
      </c>
      <c r="I1048">
        <v>0</v>
      </c>
      <c r="J1048">
        <v>0</v>
      </c>
      <c r="K1048">
        <v>0</v>
      </c>
      <c r="L1048">
        <v>0</v>
      </c>
    </row>
    <row r="1049" spans="1:14" x14ac:dyDescent="0.35">
      <c r="A1049" t="s">
        <v>3228</v>
      </c>
      <c r="B1049" t="s">
        <v>3229</v>
      </c>
      <c r="C1049" t="s">
        <v>2938</v>
      </c>
      <c r="D1049" t="s">
        <v>2185</v>
      </c>
      <c r="E1049" t="s">
        <v>3252</v>
      </c>
      <c r="F1049" t="s">
        <v>2172</v>
      </c>
      <c r="G1049" t="s">
        <v>2173</v>
      </c>
      <c r="H1049">
        <v>1580400.7283000001</v>
      </c>
      <c r="I1049">
        <v>7435.9714673363796</v>
      </c>
      <c r="J1049">
        <v>180931.98152083199</v>
      </c>
      <c r="K1049">
        <v>188367.95298816799</v>
      </c>
      <c r="L1049">
        <v>1392032.77531183</v>
      </c>
    </row>
    <row r="1050" spans="1:14" x14ac:dyDescent="0.35">
      <c r="A1050" t="s">
        <v>3228</v>
      </c>
      <c r="B1050" t="s">
        <v>3229</v>
      </c>
      <c r="C1050" t="s">
        <v>2938</v>
      </c>
      <c r="D1050" t="s">
        <v>2185</v>
      </c>
      <c r="E1050" t="s">
        <v>3252</v>
      </c>
      <c r="F1050" t="s">
        <v>2940</v>
      </c>
      <c r="G1050" t="s">
        <v>2941</v>
      </c>
      <c r="H1050">
        <v>0</v>
      </c>
      <c r="I1050">
        <v>0</v>
      </c>
      <c r="J1050">
        <v>0</v>
      </c>
      <c r="K1050">
        <v>0</v>
      </c>
      <c r="L1050">
        <v>0</v>
      </c>
    </row>
    <row r="1051" spans="1:14" x14ac:dyDescent="0.35">
      <c r="A1051" t="s">
        <v>3228</v>
      </c>
      <c r="B1051" t="s">
        <v>3229</v>
      </c>
      <c r="C1051" t="s">
        <v>2938</v>
      </c>
      <c r="D1051" t="s">
        <v>2206</v>
      </c>
      <c r="E1051" t="s">
        <v>3253</v>
      </c>
      <c r="F1051" t="s">
        <v>2172</v>
      </c>
      <c r="G1051" t="s">
        <v>2173</v>
      </c>
      <c r="H1051">
        <v>126312.5153</v>
      </c>
      <c r="I1051">
        <v>604.39974315251197</v>
      </c>
      <c r="J1051">
        <v>2556.64253425996</v>
      </c>
      <c r="K1051">
        <v>3161.04227741247</v>
      </c>
      <c r="L1051">
        <v>123151.473022588</v>
      </c>
    </row>
    <row r="1052" spans="1:14" x14ac:dyDescent="0.35">
      <c r="A1052" t="s">
        <v>3228</v>
      </c>
      <c r="B1052" t="s">
        <v>3229</v>
      </c>
      <c r="C1052" t="s">
        <v>2938</v>
      </c>
      <c r="D1052" t="s">
        <v>2789</v>
      </c>
      <c r="E1052" t="s">
        <v>3254</v>
      </c>
      <c r="F1052" t="s">
        <v>2170</v>
      </c>
      <c r="G1052" t="s">
        <v>2171</v>
      </c>
      <c r="H1052">
        <v>0</v>
      </c>
      <c r="I1052">
        <v>0</v>
      </c>
      <c r="J1052">
        <v>0</v>
      </c>
      <c r="K1052">
        <v>0</v>
      </c>
      <c r="L1052">
        <v>0</v>
      </c>
    </row>
    <row r="1053" spans="1:14" x14ac:dyDescent="0.35">
      <c r="A1053" t="s">
        <v>3228</v>
      </c>
      <c r="B1053" t="s">
        <v>3229</v>
      </c>
      <c r="C1053" t="s">
        <v>2938</v>
      </c>
      <c r="D1053" t="s">
        <v>2789</v>
      </c>
      <c r="E1053" t="s">
        <v>3254</v>
      </c>
      <c r="F1053" t="s">
        <v>2172</v>
      </c>
      <c r="G1053" t="s">
        <v>2173</v>
      </c>
      <c r="H1053">
        <v>129072.3211</v>
      </c>
      <c r="I1053">
        <v>510.05776446815997</v>
      </c>
      <c r="J1053">
        <v>2002.4949358588101</v>
      </c>
      <c r="K1053">
        <v>2512.5527003269699</v>
      </c>
      <c r="L1053">
        <v>126559.768399673</v>
      </c>
    </row>
    <row r="1054" spans="1:14" x14ac:dyDescent="0.35">
      <c r="A1054" t="s">
        <v>3228</v>
      </c>
      <c r="B1054" t="s">
        <v>3229</v>
      </c>
      <c r="C1054" t="s">
        <v>2938</v>
      </c>
      <c r="D1054" t="s">
        <v>2789</v>
      </c>
      <c r="E1054" t="s">
        <v>3254</v>
      </c>
      <c r="F1054" t="s">
        <v>19</v>
      </c>
      <c r="G1054" t="s">
        <v>2174</v>
      </c>
      <c r="H1054">
        <v>73047.159899999999</v>
      </c>
      <c r="I1054">
        <v>288.66197469900999</v>
      </c>
      <c r="J1054">
        <v>0</v>
      </c>
      <c r="K1054">
        <v>288.66197469900999</v>
      </c>
      <c r="L1054">
        <v>72758.497925300995</v>
      </c>
      <c r="N1054" t="s">
        <v>2198</v>
      </c>
    </row>
    <row r="1055" spans="1:14" x14ac:dyDescent="0.35">
      <c r="A1055" t="s">
        <v>3228</v>
      </c>
      <c r="B1055" t="s">
        <v>3229</v>
      </c>
      <c r="C1055" t="s">
        <v>2944</v>
      </c>
      <c r="D1055" t="s">
        <v>3255</v>
      </c>
      <c r="E1055" t="s">
        <v>3256</v>
      </c>
      <c r="F1055" t="s">
        <v>2947</v>
      </c>
      <c r="G1055" t="s">
        <v>2948</v>
      </c>
      <c r="H1055">
        <v>0</v>
      </c>
      <c r="I1055">
        <v>0</v>
      </c>
      <c r="J1055">
        <v>0</v>
      </c>
      <c r="K1055">
        <v>0</v>
      </c>
      <c r="L1055">
        <v>0</v>
      </c>
    </row>
    <row r="1056" spans="1:14" x14ac:dyDescent="0.35">
      <c r="A1056" t="s">
        <v>3228</v>
      </c>
      <c r="B1056" t="s">
        <v>3229</v>
      </c>
      <c r="C1056" t="s">
        <v>2944</v>
      </c>
      <c r="D1056" t="s">
        <v>2954</v>
      </c>
      <c r="E1056" t="s">
        <v>3257</v>
      </c>
      <c r="F1056" t="s">
        <v>2170</v>
      </c>
      <c r="G1056" t="s">
        <v>2171</v>
      </c>
      <c r="H1056">
        <v>0</v>
      </c>
      <c r="I1056">
        <v>0</v>
      </c>
      <c r="J1056">
        <v>0</v>
      </c>
      <c r="K1056">
        <v>0</v>
      </c>
      <c r="L1056">
        <v>0</v>
      </c>
    </row>
    <row r="1057" spans="1:14" x14ac:dyDescent="0.35">
      <c r="A1057" t="s">
        <v>3228</v>
      </c>
      <c r="B1057" t="s">
        <v>3229</v>
      </c>
      <c r="C1057" t="s">
        <v>2944</v>
      </c>
      <c r="D1057" t="s">
        <v>2954</v>
      </c>
      <c r="E1057" t="s">
        <v>3257</v>
      </c>
      <c r="F1057" t="s">
        <v>19</v>
      </c>
      <c r="G1057" t="s">
        <v>2174</v>
      </c>
      <c r="H1057">
        <v>127309.50870000001</v>
      </c>
      <c r="I1057">
        <v>591.99139973421802</v>
      </c>
      <c r="J1057">
        <v>0</v>
      </c>
      <c r="K1057">
        <v>591.99139973421802</v>
      </c>
      <c r="L1057">
        <v>126717.517300266</v>
      </c>
      <c r="N1057" t="s">
        <v>2198</v>
      </c>
    </row>
    <row r="1058" spans="1:14" x14ac:dyDescent="0.35">
      <c r="A1058" t="s">
        <v>3228</v>
      </c>
      <c r="B1058" t="s">
        <v>3229</v>
      </c>
      <c r="C1058" t="s">
        <v>2944</v>
      </c>
      <c r="D1058" t="s">
        <v>2954</v>
      </c>
      <c r="E1058" t="s">
        <v>3257</v>
      </c>
      <c r="F1058" t="s">
        <v>1621</v>
      </c>
      <c r="G1058" t="s">
        <v>2416</v>
      </c>
      <c r="H1058">
        <v>147679.02979999999</v>
      </c>
      <c r="I1058">
        <v>686.71002369169298</v>
      </c>
      <c r="J1058">
        <v>0</v>
      </c>
      <c r="K1058">
        <v>686.71002369169298</v>
      </c>
      <c r="L1058">
        <v>146992.319776308</v>
      </c>
      <c r="N1058" t="s">
        <v>2198</v>
      </c>
    </row>
    <row r="1059" spans="1:14" x14ac:dyDescent="0.35">
      <c r="A1059" t="s">
        <v>3228</v>
      </c>
      <c r="B1059" t="s">
        <v>3229</v>
      </c>
      <c r="C1059" t="s">
        <v>2944</v>
      </c>
      <c r="D1059" t="s">
        <v>2954</v>
      </c>
      <c r="E1059" t="s">
        <v>3257</v>
      </c>
      <c r="F1059" t="s">
        <v>3146</v>
      </c>
      <c r="G1059" t="s">
        <v>3258</v>
      </c>
      <c r="H1059">
        <v>56016.183799999999</v>
      </c>
      <c r="I1059">
        <v>260.476215883056</v>
      </c>
      <c r="J1059">
        <v>7817.9053817207596</v>
      </c>
      <c r="K1059">
        <v>8078.3815976038204</v>
      </c>
      <c r="L1059">
        <v>47937.802202396197</v>
      </c>
    </row>
    <row r="1060" spans="1:14" x14ac:dyDescent="0.35">
      <c r="A1060" t="s">
        <v>3228</v>
      </c>
      <c r="B1060" t="s">
        <v>3229</v>
      </c>
      <c r="C1060" t="s">
        <v>2944</v>
      </c>
      <c r="D1060" t="s">
        <v>2954</v>
      </c>
      <c r="E1060" t="s">
        <v>3257</v>
      </c>
      <c r="F1060" t="s">
        <v>3042</v>
      </c>
      <c r="G1060" t="s">
        <v>3043</v>
      </c>
      <c r="H1060">
        <v>665404.36479999998</v>
      </c>
      <c r="I1060">
        <v>3094.1417159441799</v>
      </c>
      <c r="J1060">
        <v>92867.239685895096</v>
      </c>
      <c r="K1060">
        <v>95961.381401839302</v>
      </c>
      <c r="L1060">
        <v>569442.98339816101</v>
      </c>
    </row>
    <row r="1061" spans="1:14" x14ac:dyDescent="0.35">
      <c r="A1061" t="s">
        <v>3228</v>
      </c>
      <c r="B1061" t="s">
        <v>3229</v>
      </c>
      <c r="C1061" t="s">
        <v>2944</v>
      </c>
      <c r="D1061" t="s">
        <v>3259</v>
      </c>
      <c r="E1061" t="s">
        <v>3260</v>
      </c>
      <c r="F1061" t="s">
        <v>2170</v>
      </c>
      <c r="G1061" t="s">
        <v>2171</v>
      </c>
      <c r="H1061">
        <v>0</v>
      </c>
      <c r="I1061">
        <v>0</v>
      </c>
      <c r="J1061">
        <v>0</v>
      </c>
      <c r="K1061">
        <v>0</v>
      </c>
      <c r="L1061">
        <v>0</v>
      </c>
    </row>
    <row r="1062" spans="1:14" x14ac:dyDescent="0.35">
      <c r="A1062" t="s">
        <v>3228</v>
      </c>
      <c r="B1062" t="s">
        <v>3229</v>
      </c>
      <c r="C1062" t="s">
        <v>2944</v>
      </c>
      <c r="D1062" t="s">
        <v>3259</v>
      </c>
      <c r="E1062" t="s">
        <v>3260</v>
      </c>
      <c r="F1062" t="s">
        <v>2956</v>
      </c>
      <c r="G1062" t="s">
        <v>2957</v>
      </c>
      <c r="H1062">
        <v>61959.2598</v>
      </c>
      <c r="I1062">
        <v>487.27238789633998</v>
      </c>
      <c r="J1062">
        <v>0</v>
      </c>
      <c r="K1062">
        <v>487.27238789633998</v>
      </c>
      <c r="L1062">
        <v>61471.987412103699</v>
      </c>
      <c r="N1062" t="s">
        <v>2198</v>
      </c>
    </row>
    <row r="1063" spans="1:14" x14ac:dyDescent="0.35">
      <c r="A1063" t="s">
        <v>3228</v>
      </c>
      <c r="B1063" t="s">
        <v>3229</v>
      </c>
      <c r="C1063" t="s">
        <v>2944</v>
      </c>
      <c r="D1063" t="s">
        <v>3259</v>
      </c>
      <c r="E1063" t="s">
        <v>3260</v>
      </c>
      <c r="F1063" t="s">
        <v>3048</v>
      </c>
      <c r="G1063" t="s">
        <v>3049</v>
      </c>
      <c r="H1063">
        <v>786953.81700000004</v>
      </c>
      <c r="I1063">
        <v>6188.9194094879904</v>
      </c>
      <c r="J1063">
        <v>41619.556134822502</v>
      </c>
      <c r="K1063">
        <v>47808.475544310502</v>
      </c>
      <c r="L1063">
        <v>739145.34145568998</v>
      </c>
    </row>
    <row r="1064" spans="1:14" x14ac:dyDescent="0.35">
      <c r="A1064" t="s">
        <v>3228</v>
      </c>
      <c r="B1064" t="s">
        <v>3229</v>
      </c>
      <c r="C1064" t="s">
        <v>2944</v>
      </c>
      <c r="D1064" t="s">
        <v>3259</v>
      </c>
      <c r="E1064" t="s">
        <v>3260</v>
      </c>
      <c r="F1064" t="s">
        <v>3050</v>
      </c>
      <c r="G1064" t="s">
        <v>3051</v>
      </c>
      <c r="H1064">
        <v>73354.066200000001</v>
      </c>
      <c r="I1064">
        <v>576.88570061290795</v>
      </c>
      <c r="J1064">
        <v>3879.46993835902</v>
      </c>
      <c r="K1064">
        <v>4456.3556389719197</v>
      </c>
      <c r="L1064">
        <v>68897.7105610281</v>
      </c>
    </row>
    <row r="1065" spans="1:14" x14ac:dyDescent="0.35">
      <c r="A1065" t="s">
        <v>184</v>
      </c>
      <c r="B1065" t="s">
        <v>3261</v>
      </c>
      <c r="C1065" t="s">
        <v>2857</v>
      </c>
      <c r="D1065" t="s">
        <v>2859</v>
      </c>
      <c r="E1065" t="s">
        <v>3262</v>
      </c>
      <c r="F1065" t="s">
        <v>2170</v>
      </c>
      <c r="G1065" t="s">
        <v>2171</v>
      </c>
      <c r="H1065">
        <v>0</v>
      </c>
      <c r="I1065">
        <v>0</v>
      </c>
      <c r="J1065">
        <v>0</v>
      </c>
      <c r="K1065">
        <v>0</v>
      </c>
      <c r="L1065">
        <v>0</v>
      </c>
    </row>
    <row r="1066" spans="1:14" x14ac:dyDescent="0.35">
      <c r="A1066" t="s">
        <v>184</v>
      </c>
      <c r="B1066" t="s">
        <v>3261</v>
      </c>
      <c r="C1066" t="s">
        <v>2857</v>
      </c>
      <c r="D1066" t="s">
        <v>2859</v>
      </c>
      <c r="E1066" t="s">
        <v>3262</v>
      </c>
      <c r="F1066" t="s">
        <v>2172</v>
      </c>
      <c r="G1066" t="s">
        <v>2173</v>
      </c>
      <c r="H1066">
        <v>19748835.304499999</v>
      </c>
      <c r="I1066">
        <v>99115.317405214897</v>
      </c>
      <c r="J1066">
        <v>2159576.14204054</v>
      </c>
      <c r="K1066">
        <v>2258691.4594457499</v>
      </c>
      <c r="L1066">
        <v>17490143.845054202</v>
      </c>
    </row>
    <row r="1067" spans="1:14" x14ac:dyDescent="0.35">
      <c r="A1067" t="s">
        <v>184</v>
      </c>
      <c r="B1067" t="s">
        <v>3261</v>
      </c>
      <c r="C1067" t="s">
        <v>2857</v>
      </c>
      <c r="D1067" t="s">
        <v>2859</v>
      </c>
      <c r="E1067" t="s">
        <v>3262</v>
      </c>
      <c r="F1067" t="s">
        <v>2861</v>
      </c>
      <c r="G1067" t="s">
        <v>2862</v>
      </c>
      <c r="H1067">
        <v>653088.73030000005</v>
      </c>
      <c r="I1067">
        <v>3277.7171823435601</v>
      </c>
      <c r="J1067">
        <v>71416.608579342006</v>
      </c>
      <c r="K1067">
        <v>74694.325761685599</v>
      </c>
      <c r="L1067">
        <v>578394.40453831397</v>
      </c>
    </row>
    <row r="1068" spans="1:14" x14ac:dyDescent="0.35">
      <c r="A1068" t="s">
        <v>184</v>
      </c>
      <c r="B1068" t="s">
        <v>3261</v>
      </c>
      <c r="C1068" t="s">
        <v>2857</v>
      </c>
      <c r="D1068" t="s">
        <v>2859</v>
      </c>
      <c r="E1068" t="s">
        <v>3262</v>
      </c>
      <c r="F1068" t="s">
        <v>1621</v>
      </c>
      <c r="G1068" t="s">
        <v>2416</v>
      </c>
      <c r="H1068">
        <v>141975.81090000001</v>
      </c>
      <c r="I1068">
        <v>712.54721355294703</v>
      </c>
      <c r="J1068">
        <v>0</v>
      </c>
      <c r="K1068">
        <v>712.54721355294703</v>
      </c>
      <c r="L1068">
        <v>141263.263686447</v>
      </c>
      <c r="N1068" t="s">
        <v>2198</v>
      </c>
    </row>
    <row r="1069" spans="1:14" x14ac:dyDescent="0.35">
      <c r="A1069" t="s">
        <v>184</v>
      </c>
      <c r="B1069" t="s">
        <v>3261</v>
      </c>
      <c r="C1069" t="s">
        <v>2857</v>
      </c>
      <c r="D1069" t="s">
        <v>2859</v>
      </c>
      <c r="E1069" t="s">
        <v>3262</v>
      </c>
      <c r="F1069" t="s">
        <v>3263</v>
      </c>
      <c r="G1069" t="s">
        <v>3264</v>
      </c>
      <c r="H1069">
        <v>816360.91330000001</v>
      </c>
      <c r="I1069">
        <v>4097.1464779294502</v>
      </c>
      <c r="J1069">
        <v>0</v>
      </c>
      <c r="K1069">
        <v>4097.1464779294502</v>
      </c>
      <c r="L1069">
        <v>812263.76682207105</v>
      </c>
      <c r="N1069" t="s">
        <v>2198</v>
      </c>
    </row>
    <row r="1070" spans="1:14" x14ac:dyDescent="0.35">
      <c r="A1070" t="s">
        <v>184</v>
      </c>
      <c r="B1070" t="s">
        <v>3261</v>
      </c>
      <c r="C1070" t="s">
        <v>2857</v>
      </c>
      <c r="D1070" t="s">
        <v>2859</v>
      </c>
      <c r="E1070" t="s">
        <v>3262</v>
      </c>
      <c r="F1070" t="s">
        <v>3265</v>
      </c>
      <c r="G1070" t="s">
        <v>3266</v>
      </c>
      <c r="H1070">
        <v>184568.55439999999</v>
      </c>
      <c r="I1070">
        <v>926.31137761883099</v>
      </c>
      <c r="J1070">
        <v>0</v>
      </c>
      <c r="K1070">
        <v>926.31137761883099</v>
      </c>
      <c r="L1070">
        <v>183642.24302238101</v>
      </c>
      <c r="N1070" t="s">
        <v>2198</v>
      </c>
    </row>
    <row r="1071" spans="1:14" x14ac:dyDescent="0.35">
      <c r="A1071" t="s">
        <v>184</v>
      </c>
      <c r="B1071" t="s">
        <v>3261</v>
      </c>
      <c r="C1071" t="s">
        <v>2857</v>
      </c>
      <c r="D1071" t="s">
        <v>2859</v>
      </c>
      <c r="E1071" t="s">
        <v>3262</v>
      </c>
      <c r="F1071" t="s">
        <v>3267</v>
      </c>
      <c r="G1071" t="s">
        <v>3268</v>
      </c>
      <c r="H1071">
        <v>234260.08809999999</v>
      </c>
      <c r="I1071">
        <v>1175.70290236236</v>
      </c>
      <c r="J1071">
        <v>0</v>
      </c>
      <c r="K1071">
        <v>1175.70290236236</v>
      </c>
      <c r="L1071">
        <v>233084.38519763801</v>
      </c>
      <c r="N1071" t="s">
        <v>2198</v>
      </c>
    </row>
    <row r="1072" spans="1:14" x14ac:dyDescent="0.35">
      <c r="A1072" t="s">
        <v>184</v>
      </c>
      <c r="B1072" t="s">
        <v>3261</v>
      </c>
      <c r="C1072" t="s">
        <v>2857</v>
      </c>
      <c r="D1072" t="s">
        <v>2859</v>
      </c>
      <c r="E1072" t="s">
        <v>3262</v>
      </c>
      <c r="F1072" t="s">
        <v>2865</v>
      </c>
      <c r="G1072" t="s">
        <v>2866</v>
      </c>
      <c r="H1072">
        <v>0</v>
      </c>
      <c r="I1072">
        <v>0</v>
      </c>
      <c r="J1072">
        <v>0</v>
      </c>
      <c r="K1072">
        <v>0</v>
      </c>
      <c r="L1072">
        <v>0</v>
      </c>
    </row>
    <row r="1073" spans="1:14" x14ac:dyDescent="0.35">
      <c r="A1073" t="s">
        <v>184</v>
      </c>
      <c r="B1073" t="s">
        <v>3261</v>
      </c>
      <c r="C1073" t="s">
        <v>2857</v>
      </c>
      <c r="D1073" t="s">
        <v>2859</v>
      </c>
      <c r="E1073" t="s">
        <v>3262</v>
      </c>
      <c r="F1073" t="s">
        <v>2867</v>
      </c>
      <c r="G1073" t="s">
        <v>2868</v>
      </c>
      <c r="H1073">
        <v>0</v>
      </c>
      <c r="I1073">
        <v>0</v>
      </c>
      <c r="J1073">
        <v>0</v>
      </c>
      <c r="K1073">
        <v>0</v>
      </c>
      <c r="L1073">
        <v>0</v>
      </c>
    </row>
    <row r="1074" spans="1:14" x14ac:dyDescent="0.35">
      <c r="A1074" t="s">
        <v>184</v>
      </c>
      <c r="B1074" t="s">
        <v>3261</v>
      </c>
      <c r="C1074" t="s">
        <v>2857</v>
      </c>
      <c r="D1074" t="s">
        <v>2859</v>
      </c>
      <c r="E1074" t="s">
        <v>3262</v>
      </c>
      <c r="F1074" t="s">
        <v>2869</v>
      </c>
      <c r="G1074" t="s">
        <v>2870</v>
      </c>
      <c r="H1074">
        <v>2733034.361</v>
      </c>
      <c r="I1074">
        <v>13716.5338608942</v>
      </c>
      <c r="J1074">
        <v>298862.98155485501</v>
      </c>
      <c r="K1074">
        <v>312579.51541574899</v>
      </c>
      <c r="L1074">
        <v>2420454.8455842501</v>
      </c>
    </row>
    <row r="1075" spans="1:14" x14ac:dyDescent="0.35">
      <c r="A1075" t="s">
        <v>184</v>
      </c>
      <c r="B1075" t="s">
        <v>3261</v>
      </c>
      <c r="C1075" t="s">
        <v>2857</v>
      </c>
      <c r="D1075" t="s">
        <v>2859</v>
      </c>
      <c r="E1075" t="s">
        <v>3262</v>
      </c>
      <c r="F1075" t="s">
        <v>2871</v>
      </c>
      <c r="G1075" t="s">
        <v>2872</v>
      </c>
      <c r="H1075">
        <v>262655.2501</v>
      </c>
      <c r="I1075">
        <v>1318.21234507295</v>
      </c>
      <c r="J1075">
        <v>28721.896928648399</v>
      </c>
      <c r="K1075">
        <v>30040.109273721398</v>
      </c>
      <c r="L1075">
        <v>232615.14082627901</v>
      </c>
    </row>
    <row r="1076" spans="1:14" x14ac:dyDescent="0.35">
      <c r="A1076" t="s">
        <v>184</v>
      </c>
      <c r="B1076" t="s">
        <v>3261</v>
      </c>
      <c r="C1076" t="s">
        <v>2857</v>
      </c>
      <c r="D1076" t="s">
        <v>2859</v>
      </c>
      <c r="E1076" t="s">
        <v>3262</v>
      </c>
      <c r="F1076" t="s">
        <v>3269</v>
      </c>
      <c r="G1076" t="s">
        <v>3270</v>
      </c>
      <c r="H1076">
        <v>70987.905599999998</v>
      </c>
      <c r="I1076">
        <v>356.27360677647403</v>
      </c>
      <c r="J1076">
        <v>7762.6748455806601</v>
      </c>
      <c r="K1076">
        <v>8118.94845235713</v>
      </c>
      <c r="L1076">
        <v>62868.957147642897</v>
      </c>
    </row>
    <row r="1077" spans="1:14" x14ac:dyDescent="0.35">
      <c r="A1077" t="s">
        <v>184</v>
      </c>
      <c r="B1077" t="s">
        <v>3261</v>
      </c>
      <c r="C1077" t="s">
        <v>2857</v>
      </c>
      <c r="D1077" t="s">
        <v>2859</v>
      </c>
      <c r="E1077" t="s">
        <v>3262</v>
      </c>
      <c r="F1077" t="s">
        <v>3271</v>
      </c>
      <c r="G1077" t="s">
        <v>3272</v>
      </c>
      <c r="H1077">
        <v>1228090.7649000001</v>
      </c>
      <c r="I1077">
        <v>6163.53339723299</v>
      </c>
      <c r="J1077">
        <v>0</v>
      </c>
      <c r="K1077">
        <v>6163.53339723299</v>
      </c>
      <c r="L1077">
        <v>1221927.23150277</v>
      </c>
      <c r="N1077" t="s">
        <v>2198</v>
      </c>
    </row>
    <row r="1078" spans="1:14" x14ac:dyDescent="0.35">
      <c r="A1078" t="s">
        <v>184</v>
      </c>
      <c r="B1078" t="s">
        <v>3261</v>
      </c>
      <c r="C1078" t="s">
        <v>2857</v>
      </c>
      <c r="D1078" t="s">
        <v>2859</v>
      </c>
      <c r="E1078" t="s">
        <v>3262</v>
      </c>
      <c r="F1078" t="s">
        <v>2877</v>
      </c>
      <c r="G1078" t="s">
        <v>2878</v>
      </c>
      <c r="H1078">
        <v>1661116.9883999999</v>
      </c>
      <c r="I1078">
        <v>8336.8023985694799</v>
      </c>
      <c r="J1078">
        <v>181646.59138658701</v>
      </c>
      <c r="K1078">
        <v>189983.39378515701</v>
      </c>
      <c r="L1078">
        <v>1471133.5946148401</v>
      </c>
    </row>
    <row r="1079" spans="1:14" x14ac:dyDescent="0.35">
      <c r="A1079" t="s">
        <v>184</v>
      </c>
      <c r="B1079" t="s">
        <v>3261</v>
      </c>
      <c r="C1079" t="s">
        <v>2879</v>
      </c>
      <c r="D1079" t="s">
        <v>2880</v>
      </c>
      <c r="E1079" t="s">
        <v>3231</v>
      </c>
      <c r="F1079" t="s">
        <v>2172</v>
      </c>
      <c r="G1079" t="s">
        <v>2173</v>
      </c>
      <c r="H1079">
        <v>7879.5626000000002</v>
      </c>
      <c r="I1079">
        <v>5.9891666666666703</v>
      </c>
      <c r="J1079">
        <v>0</v>
      </c>
      <c r="K1079">
        <v>5.9891666666666703</v>
      </c>
      <c r="L1079">
        <v>7873.5734333333303</v>
      </c>
    </row>
    <row r="1080" spans="1:14" x14ac:dyDescent="0.35">
      <c r="A1080" t="s">
        <v>184</v>
      </c>
      <c r="B1080" t="s">
        <v>3261</v>
      </c>
      <c r="C1080" t="s">
        <v>2879</v>
      </c>
      <c r="D1080" t="s">
        <v>2880</v>
      </c>
      <c r="E1080" t="s">
        <v>3231</v>
      </c>
      <c r="F1080" t="s">
        <v>2882</v>
      </c>
      <c r="G1080" t="s">
        <v>2883</v>
      </c>
      <c r="H1080">
        <v>989.89480000000003</v>
      </c>
      <c r="I1080">
        <v>0.75240787269681697</v>
      </c>
      <c r="J1080">
        <v>0</v>
      </c>
      <c r="K1080">
        <v>0.75240787269681697</v>
      </c>
      <c r="L1080">
        <v>989.14239212730297</v>
      </c>
    </row>
    <row r="1081" spans="1:14" x14ac:dyDescent="0.35">
      <c r="A1081" t="s">
        <v>184</v>
      </c>
      <c r="B1081" t="s">
        <v>3261</v>
      </c>
      <c r="C1081" t="s">
        <v>2879</v>
      </c>
      <c r="D1081" t="s">
        <v>2886</v>
      </c>
      <c r="E1081" t="s">
        <v>3273</v>
      </c>
      <c r="F1081" t="s">
        <v>2172</v>
      </c>
      <c r="G1081" t="s">
        <v>2173</v>
      </c>
      <c r="H1081">
        <v>27779.542399999998</v>
      </c>
      <c r="I1081">
        <v>37.182131039157802</v>
      </c>
      <c r="J1081">
        <v>677.55116051732296</v>
      </c>
      <c r="K1081">
        <v>714.73329155648105</v>
      </c>
      <c r="L1081">
        <v>27064.8091084435</v>
      </c>
    </row>
    <row r="1082" spans="1:14" x14ac:dyDescent="0.35">
      <c r="A1082" t="s">
        <v>184</v>
      </c>
      <c r="B1082" t="s">
        <v>3261</v>
      </c>
      <c r="C1082" t="s">
        <v>2879</v>
      </c>
      <c r="D1082" t="s">
        <v>2886</v>
      </c>
      <c r="E1082" t="s">
        <v>3273</v>
      </c>
      <c r="F1082" t="s">
        <v>2882</v>
      </c>
      <c r="G1082" t="s">
        <v>2883</v>
      </c>
      <c r="H1082">
        <v>27779.542399999998</v>
      </c>
      <c r="I1082">
        <v>37.182131039157802</v>
      </c>
      <c r="J1082">
        <v>677.55116051732296</v>
      </c>
      <c r="K1082">
        <v>714.73329155648105</v>
      </c>
      <c r="L1082">
        <v>27064.8091084435</v>
      </c>
    </row>
    <row r="1083" spans="1:14" x14ac:dyDescent="0.35">
      <c r="A1083" t="s">
        <v>184</v>
      </c>
      <c r="B1083" t="s">
        <v>3261</v>
      </c>
      <c r="C1083" t="s">
        <v>2879</v>
      </c>
      <c r="D1083" t="s">
        <v>2888</v>
      </c>
      <c r="E1083" t="s">
        <v>3274</v>
      </c>
      <c r="F1083" t="s">
        <v>2172</v>
      </c>
      <c r="G1083" t="s">
        <v>2173</v>
      </c>
      <c r="H1083">
        <v>89785.966100000005</v>
      </c>
      <c r="I1083">
        <v>369.78490053227102</v>
      </c>
      <c r="J1083">
        <v>4652.1235361590598</v>
      </c>
      <c r="K1083">
        <v>5021.9084366913303</v>
      </c>
      <c r="L1083">
        <v>84764.057663308704</v>
      </c>
    </row>
    <row r="1084" spans="1:14" x14ac:dyDescent="0.35">
      <c r="A1084" t="s">
        <v>184</v>
      </c>
      <c r="B1084" t="s">
        <v>3261</v>
      </c>
      <c r="C1084" t="s">
        <v>2879</v>
      </c>
      <c r="D1084" t="s">
        <v>2888</v>
      </c>
      <c r="E1084" t="s">
        <v>3274</v>
      </c>
      <c r="F1084" t="s">
        <v>2882</v>
      </c>
      <c r="G1084" t="s">
        <v>2883</v>
      </c>
      <c r="H1084">
        <v>120936.1991</v>
      </c>
      <c r="I1084">
        <v>498.07762112509999</v>
      </c>
      <c r="J1084">
        <v>6266.12557931629</v>
      </c>
      <c r="K1084">
        <v>6764.2032004413904</v>
      </c>
      <c r="L1084">
        <v>114171.995899559</v>
      </c>
    </row>
    <row r="1085" spans="1:14" x14ac:dyDescent="0.35">
      <c r="A1085" t="s">
        <v>184</v>
      </c>
      <c r="B1085" t="s">
        <v>3261</v>
      </c>
      <c r="C1085" t="s">
        <v>2879</v>
      </c>
      <c r="D1085" t="s">
        <v>2892</v>
      </c>
      <c r="E1085" t="s">
        <v>3275</v>
      </c>
      <c r="F1085" t="s">
        <v>2170</v>
      </c>
      <c r="G1085" t="s">
        <v>2171</v>
      </c>
      <c r="H1085">
        <v>0</v>
      </c>
      <c r="I1085">
        <v>0</v>
      </c>
      <c r="J1085">
        <v>0</v>
      </c>
      <c r="K1085">
        <v>0</v>
      </c>
      <c r="L1085">
        <v>0</v>
      </c>
    </row>
    <row r="1086" spans="1:14" x14ac:dyDescent="0.35">
      <c r="A1086" t="s">
        <v>184</v>
      </c>
      <c r="B1086" t="s">
        <v>3261</v>
      </c>
      <c r="C1086" t="s">
        <v>2879</v>
      </c>
      <c r="D1086" t="s">
        <v>2892</v>
      </c>
      <c r="E1086" t="s">
        <v>3275</v>
      </c>
      <c r="F1086" t="s">
        <v>2172</v>
      </c>
      <c r="G1086" t="s">
        <v>2173</v>
      </c>
      <c r="H1086">
        <v>159491.7193</v>
      </c>
      <c r="I1086">
        <v>1272.14216468324</v>
      </c>
      <c r="J1086">
        <v>28815.186054154299</v>
      </c>
      <c r="K1086">
        <v>30087.328218837501</v>
      </c>
      <c r="L1086">
        <v>129404.391081162</v>
      </c>
    </row>
    <row r="1087" spans="1:14" x14ac:dyDescent="0.35">
      <c r="A1087" t="s">
        <v>184</v>
      </c>
      <c r="B1087" t="s">
        <v>3261</v>
      </c>
      <c r="C1087" t="s">
        <v>2879</v>
      </c>
      <c r="D1087" t="s">
        <v>2892</v>
      </c>
      <c r="E1087" t="s">
        <v>3275</v>
      </c>
      <c r="F1087" t="s">
        <v>2882</v>
      </c>
      <c r="G1087" t="s">
        <v>2883</v>
      </c>
      <c r="H1087">
        <v>447146.42719999998</v>
      </c>
      <c r="I1087">
        <v>3566.5414259869499</v>
      </c>
      <c r="J1087">
        <v>80785.432330396899</v>
      </c>
      <c r="K1087">
        <v>84351.973756383799</v>
      </c>
      <c r="L1087">
        <v>362794.45344361599</v>
      </c>
    </row>
    <row r="1088" spans="1:14" x14ac:dyDescent="0.35">
      <c r="A1088" t="s">
        <v>184</v>
      </c>
      <c r="B1088" t="s">
        <v>3261</v>
      </c>
      <c r="C1088" t="s">
        <v>2879</v>
      </c>
      <c r="D1088" t="s">
        <v>2894</v>
      </c>
      <c r="E1088" t="s">
        <v>2899</v>
      </c>
      <c r="F1088" t="s">
        <v>2172</v>
      </c>
      <c r="G1088" t="s">
        <v>2173</v>
      </c>
      <c r="H1088">
        <v>48601.717199999999</v>
      </c>
      <c r="I1088">
        <v>206.751248961507</v>
      </c>
      <c r="J1088">
        <v>0</v>
      </c>
      <c r="K1088">
        <v>206.751248961507</v>
      </c>
      <c r="L1088">
        <v>48394.965951038503</v>
      </c>
    </row>
    <row r="1089" spans="1:12" x14ac:dyDescent="0.35">
      <c r="A1089" t="s">
        <v>184</v>
      </c>
      <c r="B1089" t="s">
        <v>3261</v>
      </c>
      <c r="C1089" t="s">
        <v>2879</v>
      </c>
      <c r="D1089" t="s">
        <v>2894</v>
      </c>
      <c r="E1089" t="s">
        <v>2899</v>
      </c>
      <c r="F1089" t="s">
        <v>2882</v>
      </c>
      <c r="G1089" t="s">
        <v>2883</v>
      </c>
      <c r="H1089">
        <v>34411.434800000003</v>
      </c>
      <c r="I1089">
        <v>146.38592079756299</v>
      </c>
      <c r="J1089">
        <v>0</v>
      </c>
      <c r="K1089">
        <v>146.38592079756299</v>
      </c>
      <c r="L1089">
        <v>34265.048879202397</v>
      </c>
    </row>
    <row r="1090" spans="1:12" x14ac:dyDescent="0.35">
      <c r="A1090" t="s">
        <v>184</v>
      </c>
      <c r="B1090" t="s">
        <v>3261</v>
      </c>
      <c r="C1090" t="s">
        <v>2879</v>
      </c>
      <c r="D1090" t="s">
        <v>2898</v>
      </c>
      <c r="E1090" t="s">
        <v>3276</v>
      </c>
      <c r="F1090" t="s">
        <v>2172</v>
      </c>
      <c r="G1090" t="s">
        <v>2173</v>
      </c>
      <c r="H1090">
        <v>12814.833699999999</v>
      </c>
      <c r="I1090">
        <v>55.487807831332198</v>
      </c>
      <c r="J1090">
        <v>0</v>
      </c>
      <c r="K1090">
        <v>55.487807831332198</v>
      </c>
      <c r="L1090">
        <v>12759.3458921687</v>
      </c>
    </row>
    <row r="1091" spans="1:12" x14ac:dyDescent="0.35">
      <c r="A1091" t="s">
        <v>184</v>
      </c>
      <c r="B1091" t="s">
        <v>3261</v>
      </c>
      <c r="C1091" t="s">
        <v>2879</v>
      </c>
      <c r="D1091" t="s">
        <v>2898</v>
      </c>
      <c r="E1091" t="s">
        <v>3276</v>
      </c>
      <c r="F1091" t="s">
        <v>2882</v>
      </c>
      <c r="G1091" t="s">
        <v>2883</v>
      </c>
      <c r="H1091">
        <v>5861.0479999999998</v>
      </c>
      <c r="I1091">
        <v>25.378144667043401</v>
      </c>
      <c r="J1091">
        <v>0</v>
      </c>
      <c r="K1091">
        <v>25.378144667043401</v>
      </c>
      <c r="L1091">
        <v>5835.6698553329597</v>
      </c>
    </row>
    <row r="1092" spans="1:12" x14ac:dyDescent="0.35">
      <c r="A1092" t="s">
        <v>184</v>
      </c>
      <c r="B1092" t="s">
        <v>3261</v>
      </c>
      <c r="C1092" t="s">
        <v>2879</v>
      </c>
      <c r="D1092" t="s">
        <v>2902</v>
      </c>
      <c r="E1092" t="s">
        <v>3277</v>
      </c>
      <c r="F1092" t="s">
        <v>2172</v>
      </c>
      <c r="G1092" t="s">
        <v>2173</v>
      </c>
      <c r="H1092">
        <v>16258.7178</v>
      </c>
      <c r="I1092">
        <v>43.371598528451898</v>
      </c>
      <c r="J1092">
        <v>0</v>
      </c>
      <c r="K1092">
        <v>43.371598528451898</v>
      </c>
      <c r="L1092">
        <v>16215.346201471501</v>
      </c>
    </row>
    <row r="1093" spans="1:12" x14ac:dyDescent="0.35">
      <c r="A1093" t="s">
        <v>184</v>
      </c>
      <c r="B1093" t="s">
        <v>3261</v>
      </c>
      <c r="C1093" t="s">
        <v>2879</v>
      </c>
      <c r="D1093" t="s">
        <v>2902</v>
      </c>
      <c r="E1093" t="s">
        <v>3277</v>
      </c>
      <c r="F1093" t="s">
        <v>2882</v>
      </c>
      <c r="G1093" t="s">
        <v>2883</v>
      </c>
      <c r="H1093">
        <v>5889.9506000000001</v>
      </c>
      <c r="I1093">
        <v>15.7119753159675</v>
      </c>
      <c r="J1093">
        <v>0</v>
      </c>
      <c r="K1093">
        <v>15.7119753159675</v>
      </c>
      <c r="L1093">
        <v>5874.2386246840297</v>
      </c>
    </row>
    <row r="1094" spans="1:12" x14ac:dyDescent="0.35">
      <c r="A1094" t="s">
        <v>184</v>
      </c>
      <c r="B1094" t="s">
        <v>3261</v>
      </c>
      <c r="C1094" t="s">
        <v>2879</v>
      </c>
      <c r="D1094" t="s">
        <v>2904</v>
      </c>
      <c r="E1094" t="s">
        <v>3278</v>
      </c>
      <c r="F1094" t="s">
        <v>2170</v>
      </c>
      <c r="G1094" t="s">
        <v>2171</v>
      </c>
      <c r="H1094">
        <v>0</v>
      </c>
      <c r="I1094">
        <v>0</v>
      </c>
      <c r="J1094">
        <v>0</v>
      </c>
      <c r="K1094">
        <v>0</v>
      </c>
      <c r="L1094">
        <v>0</v>
      </c>
    </row>
    <row r="1095" spans="1:12" x14ac:dyDescent="0.35">
      <c r="A1095" t="s">
        <v>184</v>
      </c>
      <c r="B1095" t="s">
        <v>3261</v>
      </c>
      <c r="C1095" t="s">
        <v>2879</v>
      </c>
      <c r="D1095" t="s">
        <v>2904</v>
      </c>
      <c r="E1095" t="s">
        <v>3278</v>
      </c>
      <c r="F1095" t="s">
        <v>2172</v>
      </c>
      <c r="G1095" t="s">
        <v>2173</v>
      </c>
      <c r="H1095">
        <v>126566.7098</v>
      </c>
      <c r="I1095">
        <v>516.72529092140701</v>
      </c>
      <c r="J1095">
        <v>6518.7517345158903</v>
      </c>
      <c r="K1095">
        <v>7035.4770254372997</v>
      </c>
      <c r="L1095">
        <v>119531.232774563</v>
      </c>
    </row>
    <row r="1096" spans="1:12" x14ac:dyDescent="0.35">
      <c r="A1096" t="s">
        <v>184</v>
      </c>
      <c r="B1096" t="s">
        <v>3261</v>
      </c>
      <c r="C1096" t="s">
        <v>2879</v>
      </c>
      <c r="D1096" t="s">
        <v>2904</v>
      </c>
      <c r="E1096" t="s">
        <v>3278</v>
      </c>
      <c r="F1096" t="s">
        <v>2882</v>
      </c>
      <c r="G1096" t="s">
        <v>2883</v>
      </c>
      <c r="H1096">
        <v>0</v>
      </c>
      <c r="I1096">
        <v>0</v>
      </c>
      <c r="J1096">
        <v>0</v>
      </c>
      <c r="K1096">
        <v>0</v>
      </c>
      <c r="L1096">
        <v>0</v>
      </c>
    </row>
    <row r="1097" spans="1:12" x14ac:dyDescent="0.35">
      <c r="A1097" t="s">
        <v>184</v>
      </c>
      <c r="B1097" t="s">
        <v>3261</v>
      </c>
      <c r="C1097" t="s">
        <v>2879</v>
      </c>
      <c r="D1097" t="s">
        <v>2904</v>
      </c>
      <c r="E1097" t="s">
        <v>3278</v>
      </c>
      <c r="F1097" t="s">
        <v>2890</v>
      </c>
      <c r="G1097" t="s">
        <v>2891</v>
      </c>
      <c r="H1097">
        <v>55206.966200000003</v>
      </c>
      <c r="I1097">
        <v>103.37553541568199</v>
      </c>
      <c r="J1097">
        <v>3953.7051124828899</v>
      </c>
      <c r="K1097">
        <v>4057.0806478985701</v>
      </c>
      <c r="L1097">
        <v>51149.885552101397</v>
      </c>
    </row>
    <row r="1098" spans="1:12" x14ac:dyDescent="0.35">
      <c r="A1098" t="s">
        <v>184</v>
      </c>
      <c r="B1098" t="s">
        <v>3261</v>
      </c>
      <c r="C1098" t="s">
        <v>2879</v>
      </c>
      <c r="D1098" t="s">
        <v>2906</v>
      </c>
      <c r="E1098" t="s">
        <v>2909</v>
      </c>
      <c r="F1098" t="s">
        <v>2170</v>
      </c>
      <c r="G1098" t="s">
        <v>2171</v>
      </c>
      <c r="H1098">
        <v>0</v>
      </c>
      <c r="I1098">
        <v>0</v>
      </c>
      <c r="J1098">
        <v>0</v>
      </c>
      <c r="K1098">
        <v>0</v>
      </c>
      <c r="L1098">
        <v>0</v>
      </c>
    </row>
    <row r="1099" spans="1:12" x14ac:dyDescent="0.35">
      <c r="A1099" t="s">
        <v>184</v>
      </c>
      <c r="B1099" t="s">
        <v>3261</v>
      </c>
      <c r="C1099" t="s">
        <v>2879</v>
      </c>
      <c r="D1099" t="s">
        <v>2906</v>
      </c>
      <c r="E1099" t="s">
        <v>2909</v>
      </c>
      <c r="F1099" t="s">
        <v>2172</v>
      </c>
      <c r="G1099" t="s">
        <v>2173</v>
      </c>
      <c r="H1099">
        <v>24525.827499999999</v>
      </c>
      <c r="I1099">
        <v>58.249484345087403</v>
      </c>
      <c r="J1099">
        <v>0</v>
      </c>
      <c r="K1099">
        <v>58.249484345087403</v>
      </c>
      <c r="L1099">
        <v>24467.578015654901</v>
      </c>
    </row>
    <row r="1100" spans="1:12" x14ac:dyDescent="0.35">
      <c r="A1100" t="s">
        <v>184</v>
      </c>
      <c r="B1100" t="s">
        <v>3261</v>
      </c>
      <c r="C1100" t="s">
        <v>2879</v>
      </c>
      <c r="D1100" t="s">
        <v>2906</v>
      </c>
      <c r="E1100" t="s">
        <v>2909</v>
      </c>
      <c r="F1100" t="s">
        <v>2882</v>
      </c>
      <c r="G1100" t="s">
        <v>2883</v>
      </c>
      <c r="H1100">
        <v>0</v>
      </c>
      <c r="I1100">
        <v>0</v>
      </c>
      <c r="J1100">
        <v>0</v>
      </c>
      <c r="K1100">
        <v>0</v>
      </c>
      <c r="L1100">
        <v>0</v>
      </c>
    </row>
    <row r="1101" spans="1:12" x14ac:dyDescent="0.35">
      <c r="A1101" t="s">
        <v>184</v>
      </c>
      <c r="B1101" t="s">
        <v>3261</v>
      </c>
      <c r="C1101" t="s">
        <v>2879</v>
      </c>
      <c r="D1101" t="s">
        <v>2908</v>
      </c>
      <c r="E1101" t="s">
        <v>3279</v>
      </c>
      <c r="F1101" t="s">
        <v>2172</v>
      </c>
      <c r="G1101" t="s">
        <v>2173</v>
      </c>
      <c r="H1101">
        <v>19599.4725</v>
      </c>
      <c r="I1101">
        <v>23.101144093862199</v>
      </c>
      <c r="J1101">
        <v>1773.9732156959501</v>
      </c>
      <c r="K1101">
        <v>1797.0743597898199</v>
      </c>
      <c r="L1101">
        <v>17802.3981402102</v>
      </c>
    </row>
    <row r="1102" spans="1:12" x14ac:dyDescent="0.35">
      <c r="A1102" t="s">
        <v>184</v>
      </c>
      <c r="B1102" t="s">
        <v>3261</v>
      </c>
      <c r="C1102" t="s">
        <v>2879</v>
      </c>
      <c r="D1102" t="s">
        <v>2908</v>
      </c>
      <c r="E1102" t="s">
        <v>3279</v>
      </c>
      <c r="F1102" t="s">
        <v>2882</v>
      </c>
      <c r="G1102" t="s">
        <v>2883</v>
      </c>
      <c r="H1102">
        <v>23332.705399999999</v>
      </c>
      <c r="I1102">
        <v>27.5013620165026</v>
      </c>
      <c r="J1102">
        <v>2111.8728758285201</v>
      </c>
      <c r="K1102">
        <v>2139.3742378450202</v>
      </c>
      <c r="L1102">
        <v>21193.331162154998</v>
      </c>
    </row>
    <row r="1103" spans="1:12" x14ac:dyDescent="0.35">
      <c r="A1103" t="s">
        <v>184</v>
      </c>
      <c r="B1103" t="s">
        <v>3261</v>
      </c>
      <c r="C1103" t="s">
        <v>2879</v>
      </c>
      <c r="D1103" t="s">
        <v>2908</v>
      </c>
      <c r="E1103" t="s">
        <v>3279</v>
      </c>
      <c r="F1103" t="s">
        <v>2890</v>
      </c>
      <c r="G1103" t="s">
        <v>2891</v>
      </c>
      <c r="H1103">
        <v>1009.2987000000001</v>
      </c>
      <c r="J1103">
        <v>0</v>
      </c>
      <c r="K1103">
        <v>0</v>
      </c>
      <c r="L1103">
        <v>1009.2987000000001</v>
      </c>
    </row>
    <row r="1104" spans="1:12" x14ac:dyDescent="0.35">
      <c r="A1104" t="s">
        <v>184</v>
      </c>
      <c r="B1104" t="s">
        <v>3261</v>
      </c>
      <c r="C1104" t="s">
        <v>2879</v>
      </c>
      <c r="D1104" t="s">
        <v>2910</v>
      </c>
      <c r="E1104" t="s">
        <v>2913</v>
      </c>
      <c r="F1104" t="s">
        <v>2172</v>
      </c>
      <c r="G1104" t="s">
        <v>2173</v>
      </c>
      <c r="H1104">
        <v>21111.288799999998</v>
      </c>
      <c r="I1104">
        <v>85.200860317839599</v>
      </c>
      <c r="J1104">
        <v>0</v>
      </c>
      <c r="K1104">
        <v>85.200860317839599</v>
      </c>
      <c r="L1104">
        <v>21026.087939682198</v>
      </c>
    </row>
    <row r="1105" spans="1:12" x14ac:dyDescent="0.35">
      <c r="A1105" t="s">
        <v>184</v>
      </c>
      <c r="B1105" t="s">
        <v>3261</v>
      </c>
      <c r="C1105" t="s">
        <v>2879</v>
      </c>
      <c r="D1105" t="s">
        <v>2910</v>
      </c>
      <c r="E1105" t="s">
        <v>2913</v>
      </c>
      <c r="F1105" t="s">
        <v>2882</v>
      </c>
      <c r="G1105" t="s">
        <v>2883</v>
      </c>
      <c r="H1105">
        <v>4855.5964000000004</v>
      </c>
      <c r="I1105">
        <v>19.596197873103101</v>
      </c>
      <c r="J1105">
        <v>0</v>
      </c>
      <c r="K1105">
        <v>19.596197873103101</v>
      </c>
      <c r="L1105">
        <v>4836.0002021269001</v>
      </c>
    </row>
    <row r="1106" spans="1:12" x14ac:dyDescent="0.35">
      <c r="A1106" t="s">
        <v>184</v>
      </c>
      <c r="B1106" t="s">
        <v>3261</v>
      </c>
      <c r="C1106" t="s">
        <v>2879</v>
      </c>
      <c r="D1106" t="s">
        <v>2912</v>
      </c>
      <c r="E1106" t="s">
        <v>3280</v>
      </c>
      <c r="F1106" t="s">
        <v>2170</v>
      </c>
      <c r="G1106" t="s">
        <v>2171</v>
      </c>
      <c r="H1106">
        <v>0</v>
      </c>
      <c r="I1106">
        <v>0</v>
      </c>
      <c r="J1106">
        <v>0</v>
      </c>
      <c r="K1106">
        <v>0</v>
      </c>
      <c r="L1106">
        <v>0</v>
      </c>
    </row>
    <row r="1107" spans="1:12" x14ac:dyDescent="0.35">
      <c r="A1107" t="s">
        <v>184</v>
      </c>
      <c r="B1107" t="s">
        <v>3261</v>
      </c>
      <c r="C1107" t="s">
        <v>2879</v>
      </c>
      <c r="D1107" t="s">
        <v>2912</v>
      </c>
      <c r="E1107" t="s">
        <v>3280</v>
      </c>
      <c r="F1107" t="s">
        <v>2172</v>
      </c>
      <c r="G1107" t="s">
        <v>2173</v>
      </c>
      <c r="H1107">
        <v>56395.063300000002</v>
      </c>
      <c r="I1107">
        <v>175.687344942484</v>
      </c>
      <c r="J1107">
        <v>0</v>
      </c>
      <c r="K1107">
        <v>175.687344942484</v>
      </c>
      <c r="L1107">
        <v>56219.375955057498</v>
      </c>
    </row>
    <row r="1108" spans="1:12" x14ac:dyDescent="0.35">
      <c r="A1108" t="s">
        <v>184</v>
      </c>
      <c r="B1108" t="s">
        <v>3261</v>
      </c>
      <c r="C1108" t="s">
        <v>2879</v>
      </c>
      <c r="D1108" t="s">
        <v>2912</v>
      </c>
      <c r="E1108" t="s">
        <v>3280</v>
      </c>
      <c r="F1108" t="s">
        <v>2882</v>
      </c>
      <c r="G1108" t="s">
        <v>2883</v>
      </c>
      <c r="H1108">
        <v>5784.1090000000004</v>
      </c>
      <c r="I1108">
        <v>18.019214865895801</v>
      </c>
      <c r="J1108">
        <v>0</v>
      </c>
      <c r="K1108">
        <v>18.019214865895801</v>
      </c>
      <c r="L1108">
        <v>5766.0897851340997</v>
      </c>
    </row>
    <row r="1109" spans="1:12" x14ac:dyDescent="0.35">
      <c r="A1109" t="s">
        <v>184</v>
      </c>
      <c r="B1109" t="s">
        <v>3261</v>
      </c>
      <c r="C1109" t="s">
        <v>2879</v>
      </c>
      <c r="D1109" t="s">
        <v>2912</v>
      </c>
      <c r="E1109" t="s">
        <v>3280</v>
      </c>
      <c r="F1109" t="s">
        <v>2884</v>
      </c>
      <c r="G1109" t="s">
        <v>2885</v>
      </c>
      <c r="H1109">
        <v>31496.904600000002</v>
      </c>
      <c r="I1109">
        <v>92.272419992808295</v>
      </c>
      <c r="J1109">
        <v>0</v>
      </c>
      <c r="K1109">
        <v>92.272419992808295</v>
      </c>
      <c r="L1109">
        <v>31404.6321800072</v>
      </c>
    </row>
    <row r="1110" spans="1:12" x14ac:dyDescent="0.35">
      <c r="A1110" t="s">
        <v>184</v>
      </c>
      <c r="B1110" t="s">
        <v>3261</v>
      </c>
      <c r="C1110" t="s">
        <v>2879</v>
      </c>
      <c r="D1110" t="s">
        <v>2912</v>
      </c>
      <c r="E1110" t="s">
        <v>3280</v>
      </c>
      <c r="F1110" t="s">
        <v>2896</v>
      </c>
      <c r="G1110" t="s">
        <v>2897</v>
      </c>
      <c r="H1110">
        <v>47548.211799999997</v>
      </c>
      <c r="I1110">
        <v>139.29586479683601</v>
      </c>
      <c r="J1110">
        <v>0</v>
      </c>
      <c r="K1110">
        <v>139.29586479683601</v>
      </c>
      <c r="L1110">
        <v>47408.9159352032</v>
      </c>
    </row>
    <row r="1111" spans="1:12" x14ac:dyDescent="0.35">
      <c r="A1111" t="s">
        <v>184</v>
      </c>
      <c r="B1111" t="s">
        <v>3261</v>
      </c>
      <c r="C1111" t="s">
        <v>2915</v>
      </c>
      <c r="D1111" t="s">
        <v>3281</v>
      </c>
      <c r="E1111" t="s">
        <v>3282</v>
      </c>
      <c r="F1111" t="s">
        <v>2172</v>
      </c>
      <c r="G1111" t="s">
        <v>2173</v>
      </c>
      <c r="H1111">
        <v>28478525.351500001</v>
      </c>
      <c r="I1111">
        <v>164718.65038318399</v>
      </c>
      <c r="J1111">
        <v>3812490.0883831801</v>
      </c>
      <c r="K1111">
        <v>3977208.7387663601</v>
      </c>
      <c r="L1111">
        <v>24501316.612733599</v>
      </c>
    </row>
    <row r="1112" spans="1:12" x14ac:dyDescent="0.35">
      <c r="A1112" t="s">
        <v>184</v>
      </c>
      <c r="B1112" t="s">
        <v>3261</v>
      </c>
      <c r="C1112" t="s">
        <v>2915</v>
      </c>
      <c r="D1112" t="s">
        <v>3281</v>
      </c>
      <c r="E1112" t="s">
        <v>3282</v>
      </c>
      <c r="F1112" t="s">
        <v>2918</v>
      </c>
      <c r="G1112" t="s">
        <v>2919</v>
      </c>
      <c r="H1112">
        <v>0</v>
      </c>
      <c r="I1112">
        <v>0</v>
      </c>
      <c r="J1112">
        <v>0</v>
      </c>
      <c r="K1112">
        <v>0</v>
      </c>
      <c r="L1112">
        <v>0</v>
      </c>
    </row>
    <row r="1113" spans="1:12" x14ac:dyDescent="0.35">
      <c r="A1113" t="s">
        <v>184</v>
      </c>
      <c r="B1113" t="s">
        <v>3261</v>
      </c>
      <c r="C1113" t="s">
        <v>2915</v>
      </c>
      <c r="D1113" t="s">
        <v>3281</v>
      </c>
      <c r="E1113" t="s">
        <v>3282</v>
      </c>
      <c r="F1113" t="s">
        <v>2920</v>
      </c>
      <c r="G1113" t="s">
        <v>2921</v>
      </c>
      <c r="H1113">
        <v>0</v>
      </c>
      <c r="I1113">
        <v>0</v>
      </c>
      <c r="J1113">
        <v>0</v>
      </c>
      <c r="K1113">
        <v>0</v>
      </c>
      <c r="L1113">
        <v>0</v>
      </c>
    </row>
    <row r="1114" spans="1:12" x14ac:dyDescent="0.35">
      <c r="A1114" t="s">
        <v>184</v>
      </c>
      <c r="B1114" t="s">
        <v>3261</v>
      </c>
      <c r="C1114" t="s">
        <v>2915</v>
      </c>
      <c r="D1114" t="s">
        <v>3281</v>
      </c>
      <c r="E1114" t="s">
        <v>3282</v>
      </c>
      <c r="F1114" t="s">
        <v>2867</v>
      </c>
      <c r="G1114" t="s">
        <v>2868</v>
      </c>
      <c r="H1114">
        <v>0</v>
      </c>
      <c r="I1114">
        <v>0</v>
      </c>
      <c r="J1114">
        <v>0</v>
      </c>
      <c r="K1114">
        <v>0</v>
      </c>
      <c r="L1114">
        <v>0</v>
      </c>
    </row>
    <row r="1115" spans="1:12" x14ac:dyDescent="0.35">
      <c r="A1115" t="s">
        <v>184</v>
      </c>
      <c r="B1115" t="s">
        <v>3261</v>
      </c>
      <c r="C1115" t="s">
        <v>2915</v>
      </c>
      <c r="D1115" t="s">
        <v>3281</v>
      </c>
      <c r="E1115" t="s">
        <v>3282</v>
      </c>
      <c r="F1115" t="s">
        <v>2922</v>
      </c>
      <c r="G1115" t="s">
        <v>2923</v>
      </c>
      <c r="H1115">
        <v>0</v>
      </c>
      <c r="I1115">
        <v>0</v>
      </c>
      <c r="J1115">
        <v>0</v>
      </c>
      <c r="K1115">
        <v>0</v>
      </c>
      <c r="L1115">
        <v>0</v>
      </c>
    </row>
    <row r="1116" spans="1:12" x14ac:dyDescent="0.35">
      <c r="A1116" t="s">
        <v>184</v>
      </c>
      <c r="B1116" t="s">
        <v>3261</v>
      </c>
      <c r="C1116" t="s">
        <v>2915</v>
      </c>
      <c r="D1116" t="s">
        <v>3281</v>
      </c>
      <c r="E1116" t="s">
        <v>3282</v>
      </c>
      <c r="F1116" t="s">
        <v>2999</v>
      </c>
      <c r="G1116" t="s">
        <v>3000</v>
      </c>
      <c r="H1116">
        <v>3459094.9627</v>
      </c>
      <c r="I1116">
        <v>20007.2667656054</v>
      </c>
      <c r="J1116">
        <v>463077.53288449597</v>
      </c>
      <c r="K1116">
        <v>483084.79965010099</v>
      </c>
      <c r="L1116">
        <v>2976010.1630499</v>
      </c>
    </row>
    <row r="1117" spans="1:12" x14ac:dyDescent="0.35">
      <c r="A1117" t="s">
        <v>184</v>
      </c>
      <c r="B1117" t="s">
        <v>3261</v>
      </c>
      <c r="C1117" t="s">
        <v>2915</v>
      </c>
      <c r="D1117" t="s">
        <v>3281</v>
      </c>
      <c r="E1117" t="s">
        <v>3282</v>
      </c>
      <c r="F1117" t="s">
        <v>3283</v>
      </c>
      <c r="G1117" t="s">
        <v>3284</v>
      </c>
      <c r="H1117">
        <v>0</v>
      </c>
      <c r="I1117">
        <v>0</v>
      </c>
      <c r="J1117">
        <v>0</v>
      </c>
      <c r="K1117">
        <v>0</v>
      </c>
      <c r="L1117">
        <v>0</v>
      </c>
    </row>
    <row r="1118" spans="1:12" x14ac:dyDescent="0.35">
      <c r="A1118" t="s">
        <v>184</v>
      </c>
      <c r="B1118" t="s">
        <v>3261</v>
      </c>
      <c r="C1118" t="s">
        <v>2915</v>
      </c>
      <c r="D1118" t="s">
        <v>3281</v>
      </c>
      <c r="E1118" t="s">
        <v>3282</v>
      </c>
      <c r="F1118" t="s">
        <v>3285</v>
      </c>
      <c r="G1118" t="s">
        <v>3286</v>
      </c>
      <c r="H1118">
        <v>0</v>
      </c>
      <c r="I1118">
        <v>0</v>
      </c>
      <c r="J1118">
        <v>0</v>
      </c>
      <c r="K1118">
        <v>0</v>
      </c>
      <c r="L1118">
        <v>0</v>
      </c>
    </row>
    <row r="1119" spans="1:12" x14ac:dyDescent="0.35">
      <c r="A1119" t="s">
        <v>184</v>
      </c>
      <c r="B1119" t="s">
        <v>3261</v>
      </c>
      <c r="C1119" t="s">
        <v>2915</v>
      </c>
      <c r="D1119" t="s">
        <v>3281</v>
      </c>
      <c r="E1119" t="s">
        <v>3282</v>
      </c>
      <c r="F1119" t="s">
        <v>2924</v>
      </c>
      <c r="G1119" t="s">
        <v>2925</v>
      </c>
      <c r="H1119">
        <v>0</v>
      </c>
      <c r="I1119">
        <v>0</v>
      </c>
      <c r="J1119">
        <v>0</v>
      </c>
      <c r="K1119">
        <v>0</v>
      </c>
      <c r="L1119">
        <v>0</v>
      </c>
    </row>
    <row r="1120" spans="1:12" x14ac:dyDescent="0.35">
      <c r="A1120" t="s">
        <v>184</v>
      </c>
      <c r="B1120" t="s">
        <v>3261</v>
      </c>
      <c r="C1120" t="s">
        <v>2915</v>
      </c>
      <c r="D1120" t="s">
        <v>3281</v>
      </c>
      <c r="E1120" t="s">
        <v>3282</v>
      </c>
      <c r="F1120" t="s">
        <v>2877</v>
      </c>
      <c r="G1120" t="s">
        <v>2878</v>
      </c>
      <c r="H1120">
        <v>325561.87890000001</v>
      </c>
      <c r="I1120">
        <v>1883.03687205698</v>
      </c>
      <c r="J1120">
        <v>43583.7678008937</v>
      </c>
      <c r="K1120">
        <v>45466.804672950697</v>
      </c>
      <c r="L1120">
        <v>280095.07422704902</v>
      </c>
    </row>
    <row r="1121" spans="1:12" x14ac:dyDescent="0.35">
      <c r="A1121" t="s">
        <v>184</v>
      </c>
      <c r="B1121" t="s">
        <v>3261</v>
      </c>
      <c r="C1121" t="s">
        <v>2915</v>
      </c>
      <c r="D1121" t="s">
        <v>3281</v>
      </c>
      <c r="E1121" t="s">
        <v>3282</v>
      </c>
      <c r="F1121" t="s">
        <v>3161</v>
      </c>
      <c r="G1121" t="s">
        <v>3162</v>
      </c>
      <c r="H1121">
        <v>3125394.0369000002</v>
      </c>
      <c r="I1121">
        <v>18077.153971747</v>
      </c>
      <c r="J1121">
        <v>418404.17088857997</v>
      </c>
      <c r="K1121">
        <v>436481.324860327</v>
      </c>
      <c r="L1121">
        <v>2688912.71203967</v>
      </c>
    </row>
    <row r="1122" spans="1:12" x14ac:dyDescent="0.35">
      <c r="A1122" t="s">
        <v>184</v>
      </c>
      <c r="B1122" t="s">
        <v>3261</v>
      </c>
      <c r="C1122" t="s">
        <v>2915</v>
      </c>
      <c r="D1122" t="s">
        <v>3287</v>
      </c>
      <c r="E1122" t="s">
        <v>3288</v>
      </c>
      <c r="F1122" t="s">
        <v>2172</v>
      </c>
      <c r="G1122" t="s">
        <v>2173</v>
      </c>
      <c r="H1122">
        <v>3565576.5205999999</v>
      </c>
      <c r="I1122">
        <v>22856.7403659519</v>
      </c>
      <c r="J1122">
        <v>331704.38639763702</v>
      </c>
      <c r="K1122">
        <v>354561.12676358898</v>
      </c>
      <c r="L1122">
        <v>3211015.3938364098</v>
      </c>
    </row>
    <row r="1123" spans="1:12" x14ac:dyDescent="0.35">
      <c r="A1123" t="s">
        <v>184</v>
      </c>
      <c r="B1123" t="s">
        <v>3261</v>
      </c>
      <c r="C1123" t="s">
        <v>2915</v>
      </c>
      <c r="D1123" t="s">
        <v>3287</v>
      </c>
      <c r="E1123" t="s">
        <v>3288</v>
      </c>
      <c r="F1123" t="s">
        <v>2920</v>
      </c>
      <c r="G1123" t="s">
        <v>2921</v>
      </c>
      <c r="H1123">
        <v>0</v>
      </c>
      <c r="I1123">
        <v>0</v>
      </c>
      <c r="J1123">
        <v>0</v>
      </c>
      <c r="K1123">
        <v>0</v>
      </c>
      <c r="L1123">
        <v>0</v>
      </c>
    </row>
    <row r="1124" spans="1:12" x14ac:dyDescent="0.35">
      <c r="A1124" t="s">
        <v>184</v>
      </c>
      <c r="B1124" t="s">
        <v>3261</v>
      </c>
      <c r="C1124" t="s">
        <v>2915</v>
      </c>
      <c r="D1124" t="s">
        <v>3287</v>
      </c>
      <c r="E1124" t="s">
        <v>3288</v>
      </c>
      <c r="F1124" t="s">
        <v>2867</v>
      </c>
      <c r="G1124" t="s">
        <v>2868</v>
      </c>
      <c r="H1124">
        <v>0</v>
      </c>
      <c r="I1124">
        <v>0</v>
      </c>
      <c r="J1124">
        <v>0</v>
      </c>
      <c r="K1124">
        <v>0</v>
      </c>
      <c r="L1124">
        <v>0</v>
      </c>
    </row>
    <row r="1125" spans="1:12" x14ac:dyDescent="0.35">
      <c r="A1125" t="s">
        <v>184</v>
      </c>
      <c r="B1125" t="s">
        <v>3261</v>
      </c>
      <c r="C1125" t="s">
        <v>2915</v>
      </c>
      <c r="D1125" t="s">
        <v>3287</v>
      </c>
      <c r="E1125" t="s">
        <v>3288</v>
      </c>
      <c r="F1125" t="s">
        <v>2922</v>
      </c>
      <c r="G1125" t="s">
        <v>2923</v>
      </c>
      <c r="H1125">
        <v>0</v>
      </c>
      <c r="I1125">
        <v>0</v>
      </c>
      <c r="J1125">
        <v>0</v>
      </c>
      <c r="K1125">
        <v>0</v>
      </c>
      <c r="L1125">
        <v>0</v>
      </c>
    </row>
    <row r="1126" spans="1:12" x14ac:dyDescent="0.35">
      <c r="A1126" t="s">
        <v>184</v>
      </c>
      <c r="B1126" t="s">
        <v>3261</v>
      </c>
      <c r="C1126" t="s">
        <v>2915</v>
      </c>
      <c r="D1126" t="s">
        <v>3287</v>
      </c>
      <c r="E1126" t="s">
        <v>3288</v>
      </c>
      <c r="F1126" t="s">
        <v>2924</v>
      </c>
      <c r="G1126" t="s">
        <v>2925</v>
      </c>
      <c r="H1126">
        <v>0</v>
      </c>
      <c r="I1126">
        <v>0</v>
      </c>
      <c r="J1126">
        <v>0</v>
      </c>
      <c r="K1126">
        <v>0</v>
      </c>
      <c r="L1126">
        <v>0</v>
      </c>
    </row>
    <row r="1127" spans="1:12" x14ac:dyDescent="0.35">
      <c r="A1127" t="s">
        <v>184</v>
      </c>
      <c r="B1127" t="s">
        <v>3261</v>
      </c>
      <c r="C1127" t="s">
        <v>2915</v>
      </c>
      <c r="D1127" t="s">
        <v>3287</v>
      </c>
      <c r="E1127" t="s">
        <v>3288</v>
      </c>
      <c r="F1127" t="s">
        <v>3161</v>
      </c>
      <c r="G1127" t="s">
        <v>3162</v>
      </c>
      <c r="H1127">
        <v>0</v>
      </c>
      <c r="I1127">
        <v>0</v>
      </c>
      <c r="J1127">
        <v>0</v>
      </c>
      <c r="K1127">
        <v>0</v>
      </c>
      <c r="L1127">
        <v>0</v>
      </c>
    </row>
    <row r="1128" spans="1:12" x14ac:dyDescent="0.35">
      <c r="A1128" t="s">
        <v>184</v>
      </c>
      <c r="B1128" t="s">
        <v>3261</v>
      </c>
      <c r="C1128" t="s">
        <v>2915</v>
      </c>
      <c r="D1128" t="s">
        <v>3289</v>
      </c>
      <c r="E1128" t="s">
        <v>3290</v>
      </c>
      <c r="F1128" t="s">
        <v>2172</v>
      </c>
      <c r="G1128" t="s">
        <v>2173</v>
      </c>
      <c r="H1128">
        <v>9569378.6064999998</v>
      </c>
      <c r="I1128">
        <v>68080.216024597903</v>
      </c>
      <c r="J1128">
        <v>2384378.1466000699</v>
      </c>
      <c r="K1128">
        <v>2452458.3626246699</v>
      </c>
      <c r="L1128">
        <v>7116920.2438753303</v>
      </c>
    </row>
    <row r="1129" spans="1:12" x14ac:dyDescent="0.35">
      <c r="A1129" t="s">
        <v>184</v>
      </c>
      <c r="B1129" t="s">
        <v>3261</v>
      </c>
      <c r="C1129" t="s">
        <v>2915</v>
      </c>
      <c r="D1129" t="s">
        <v>3289</v>
      </c>
      <c r="E1129" t="s">
        <v>3290</v>
      </c>
      <c r="F1129" t="s">
        <v>2918</v>
      </c>
      <c r="G1129" t="s">
        <v>2919</v>
      </c>
      <c r="H1129">
        <v>58713.388400000003</v>
      </c>
      <c r="I1129">
        <v>514.71432054236595</v>
      </c>
      <c r="J1129">
        <v>16021.363595212701</v>
      </c>
      <c r="K1129">
        <v>16536.077915755101</v>
      </c>
      <c r="L1129">
        <v>42177.310484244903</v>
      </c>
    </row>
    <row r="1130" spans="1:12" x14ac:dyDescent="0.35">
      <c r="A1130" t="s">
        <v>184</v>
      </c>
      <c r="B1130" t="s">
        <v>3261</v>
      </c>
      <c r="C1130" t="s">
        <v>2915</v>
      </c>
      <c r="D1130" t="s">
        <v>3289</v>
      </c>
      <c r="E1130" t="s">
        <v>3290</v>
      </c>
      <c r="F1130" t="s">
        <v>2920</v>
      </c>
      <c r="G1130" t="s">
        <v>2921</v>
      </c>
      <c r="H1130">
        <v>39435.800199999998</v>
      </c>
      <c r="I1130">
        <v>280.56135180276999</v>
      </c>
      <c r="J1130">
        <v>9826.1197610976596</v>
      </c>
      <c r="K1130">
        <v>10106.6811129004</v>
      </c>
      <c r="L1130">
        <v>29329.1190870996</v>
      </c>
    </row>
    <row r="1131" spans="1:12" x14ac:dyDescent="0.35">
      <c r="A1131" t="s">
        <v>184</v>
      </c>
      <c r="B1131" t="s">
        <v>3261</v>
      </c>
      <c r="C1131" t="s">
        <v>2915</v>
      </c>
      <c r="D1131" t="s">
        <v>3289</v>
      </c>
      <c r="E1131" t="s">
        <v>3290</v>
      </c>
      <c r="F1131" t="s">
        <v>2867</v>
      </c>
      <c r="G1131" t="s">
        <v>2868</v>
      </c>
      <c r="H1131">
        <v>0</v>
      </c>
      <c r="I1131">
        <v>0</v>
      </c>
      <c r="J1131">
        <v>0</v>
      </c>
      <c r="K1131">
        <v>0</v>
      </c>
      <c r="L1131">
        <v>0</v>
      </c>
    </row>
    <row r="1132" spans="1:12" x14ac:dyDescent="0.35">
      <c r="A1132" t="s">
        <v>184</v>
      </c>
      <c r="B1132" t="s">
        <v>3261</v>
      </c>
      <c r="C1132" t="s">
        <v>2915</v>
      </c>
      <c r="D1132" t="s">
        <v>3289</v>
      </c>
      <c r="E1132" t="s">
        <v>3290</v>
      </c>
      <c r="F1132" t="s">
        <v>2922</v>
      </c>
      <c r="G1132" t="s">
        <v>2923</v>
      </c>
      <c r="H1132">
        <v>0</v>
      </c>
      <c r="I1132">
        <v>0</v>
      </c>
      <c r="J1132">
        <v>0</v>
      </c>
      <c r="K1132">
        <v>0</v>
      </c>
      <c r="L1132">
        <v>0</v>
      </c>
    </row>
    <row r="1133" spans="1:12" x14ac:dyDescent="0.35">
      <c r="A1133" t="s">
        <v>184</v>
      </c>
      <c r="B1133" t="s">
        <v>3261</v>
      </c>
      <c r="C1133" t="s">
        <v>2915</v>
      </c>
      <c r="D1133" t="s">
        <v>3289</v>
      </c>
      <c r="E1133" t="s">
        <v>3290</v>
      </c>
      <c r="F1133" t="s">
        <v>2999</v>
      </c>
      <c r="G1133" t="s">
        <v>3000</v>
      </c>
      <c r="H1133">
        <v>1989786.2374</v>
      </c>
      <c r="I1133">
        <v>13950.4788505302</v>
      </c>
      <c r="J1133">
        <v>485410.389516711</v>
      </c>
      <c r="K1133">
        <v>499360.86836724199</v>
      </c>
      <c r="L1133">
        <v>1490425.3690327599</v>
      </c>
    </row>
    <row r="1134" spans="1:12" x14ac:dyDescent="0.35">
      <c r="A1134" t="s">
        <v>184</v>
      </c>
      <c r="B1134" t="s">
        <v>3261</v>
      </c>
      <c r="C1134" t="s">
        <v>2915</v>
      </c>
      <c r="D1134" t="s">
        <v>3289</v>
      </c>
      <c r="E1134" t="s">
        <v>3290</v>
      </c>
      <c r="F1134" t="s">
        <v>3291</v>
      </c>
      <c r="G1134" t="s">
        <v>3292</v>
      </c>
      <c r="H1134">
        <v>0</v>
      </c>
      <c r="I1134">
        <v>0</v>
      </c>
      <c r="J1134">
        <v>0</v>
      </c>
      <c r="K1134">
        <v>0</v>
      </c>
      <c r="L1134">
        <v>0</v>
      </c>
    </row>
    <row r="1135" spans="1:12" x14ac:dyDescent="0.35">
      <c r="A1135" t="s">
        <v>184</v>
      </c>
      <c r="B1135" t="s">
        <v>3261</v>
      </c>
      <c r="C1135" t="s">
        <v>2915</v>
      </c>
      <c r="D1135" t="s">
        <v>3289</v>
      </c>
      <c r="E1135" t="s">
        <v>3290</v>
      </c>
      <c r="F1135" t="s">
        <v>3285</v>
      </c>
      <c r="G1135" t="s">
        <v>3286</v>
      </c>
      <c r="H1135">
        <v>74364.651800000007</v>
      </c>
      <c r="I1135">
        <v>529.05854911379504</v>
      </c>
      <c r="J1135">
        <v>18529.254406641299</v>
      </c>
      <c r="K1135">
        <v>19058.3129557551</v>
      </c>
      <c r="L1135">
        <v>55306.3388442449</v>
      </c>
    </row>
    <row r="1136" spans="1:12" x14ac:dyDescent="0.35">
      <c r="A1136" t="s">
        <v>184</v>
      </c>
      <c r="B1136" t="s">
        <v>3261</v>
      </c>
      <c r="C1136" t="s">
        <v>2915</v>
      </c>
      <c r="D1136" t="s">
        <v>3289</v>
      </c>
      <c r="E1136" t="s">
        <v>3290</v>
      </c>
      <c r="F1136" t="s">
        <v>2877</v>
      </c>
      <c r="G1136" t="s">
        <v>2878</v>
      </c>
      <c r="H1136">
        <v>563368.57449999999</v>
      </c>
      <c r="I1136">
        <v>4008.0193114681401</v>
      </c>
      <c r="J1136">
        <v>140373.13944425201</v>
      </c>
      <c r="K1136">
        <v>144381.15875572001</v>
      </c>
      <c r="L1136">
        <v>418987.41574427998</v>
      </c>
    </row>
    <row r="1137" spans="1:12" x14ac:dyDescent="0.35">
      <c r="A1137" t="s">
        <v>184</v>
      </c>
      <c r="B1137" t="s">
        <v>3261</v>
      </c>
      <c r="C1137" t="s">
        <v>2915</v>
      </c>
      <c r="D1137" t="s">
        <v>3289</v>
      </c>
      <c r="E1137" t="s">
        <v>3290</v>
      </c>
      <c r="F1137" t="s">
        <v>2962</v>
      </c>
      <c r="G1137" t="s">
        <v>2963</v>
      </c>
      <c r="H1137">
        <v>8927675.8579999991</v>
      </c>
      <c r="I1137">
        <v>74603.637818663701</v>
      </c>
      <c r="J1137">
        <v>2310422.8286387702</v>
      </c>
      <c r="K1137">
        <v>2385026.4664574401</v>
      </c>
      <c r="L1137">
        <v>6542649.3915425697</v>
      </c>
    </row>
    <row r="1138" spans="1:12" x14ac:dyDescent="0.35">
      <c r="A1138" t="s">
        <v>184</v>
      </c>
      <c r="B1138" t="s">
        <v>3261</v>
      </c>
      <c r="C1138" t="s">
        <v>2915</v>
      </c>
      <c r="D1138" t="s">
        <v>3289</v>
      </c>
      <c r="E1138" t="s">
        <v>3290</v>
      </c>
      <c r="F1138" t="s">
        <v>2964</v>
      </c>
      <c r="G1138" t="s">
        <v>2965</v>
      </c>
      <c r="H1138">
        <v>155172.8689</v>
      </c>
      <c r="I1138">
        <v>1296.69364090874</v>
      </c>
      <c r="J1138">
        <v>40157.7011162423</v>
      </c>
      <c r="K1138">
        <v>41454.394757151</v>
      </c>
      <c r="L1138">
        <v>113718.47414284899</v>
      </c>
    </row>
    <row r="1139" spans="1:12" x14ac:dyDescent="0.35">
      <c r="A1139" t="s">
        <v>184</v>
      </c>
      <c r="B1139" t="s">
        <v>3261</v>
      </c>
      <c r="C1139" t="s">
        <v>2915</v>
      </c>
      <c r="D1139" t="s">
        <v>3293</v>
      </c>
      <c r="E1139" t="s">
        <v>3294</v>
      </c>
      <c r="F1139" t="s">
        <v>2170</v>
      </c>
      <c r="G1139" t="s">
        <v>2171</v>
      </c>
      <c r="H1139">
        <v>0</v>
      </c>
      <c r="I1139">
        <v>0</v>
      </c>
      <c r="J1139">
        <v>0</v>
      </c>
      <c r="K1139">
        <v>0</v>
      </c>
      <c r="L1139">
        <v>0</v>
      </c>
    </row>
    <row r="1140" spans="1:12" x14ac:dyDescent="0.35">
      <c r="A1140" t="s">
        <v>184</v>
      </c>
      <c r="B1140" t="s">
        <v>3261</v>
      </c>
      <c r="C1140" t="s">
        <v>2915</v>
      </c>
      <c r="D1140" t="s">
        <v>3293</v>
      </c>
      <c r="E1140" t="s">
        <v>3294</v>
      </c>
      <c r="F1140" t="s">
        <v>2172</v>
      </c>
      <c r="G1140" t="s">
        <v>2173</v>
      </c>
      <c r="H1140">
        <v>210003.35709999999</v>
      </c>
      <c r="I1140">
        <v>855.61819801401896</v>
      </c>
      <c r="J1140">
        <v>0</v>
      </c>
      <c r="K1140">
        <v>855.61819801401896</v>
      </c>
      <c r="L1140">
        <v>209147.73890198601</v>
      </c>
    </row>
    <row r="1141" spans="1:12" x14ac:dyDescent="0.35">
      <c r="A1141" t="s">
        <v>184</v>
      </c>
      <c r="B1141" t="s">
        <v>3261</v>
      </c>
      <c r="C1141" t="s">
        <v>2915</v>
      </c>
      <c r="D1141" t="s">
        <v>3293</v>
      </c>
      <c r="E1141" t="s">
        <v>3294</v>
      </c>
      <c r="F1141" t="s">
        <v>2867</v>
      </c>
      <c r="G1141" t="s">
        <v>2868</v>
      </c>
      <c r="H1141">
        <v>0</v>
      </c>
      <c r="I1141">
        <v>0</v>
      </c>
      <c r="J1141">
        <v>0</v>
      </c>
      <c r="K1141">
        <v>0</v>
      </c>
      <c r="L1141">
        <v>0</v>
      </c>
    </row>
    <row r="1142" spans="1:12" x14ac:dyDescent="0.35">
      <c r="A1142" t="s">
        <v>184</v>
      </c>
      <c r="B1142" t="s">
        <v>3261</v>
      </c>
      <c r="C1142" t="s">
        <v>2915</v>
      </c>
      <c r="D1142" t="s">
        <v>3293</v>
      </c>
      <c r="E1142" t="s">
        <v>3294</v>
      </c>
      <c r="F1142" t="s">
        <v>2922</v>
      </c>
      <c r="G1142" t="s">
        <v>2923</v>
      </c>
      <c r="H1142">
        <v>0</v>
      </c>
      <c r="I1142">
        <v>0</v>
      </c>
      <c r="J1142">
        <v>0</v>
      </c>
      <c r="K1142">
        <v>0</v>
      </c>
      <c r="L1142">
        <v>0</v>
      </c>
    </row>
    <row r="1143" spans="1:12" x14ac:dyDescent="0.35">
      <c r="A1143" t="s">
        <v>184</v>
      </c>
      <c r="B1143" t="s">
        <v>3261</v>
      </c>
      <c r="C1143" t="s">
        <v>2915</v>
      </c>
      <c r="D1143" t="s">
        <v>3293</v>
      </c>
      <c r="E1143" t="s">
        <v>3294</v>
      </c>
      <c r="F1143" t="s">
        <v>2924</v>
      </c>
      <c r="G1143" t="s">
        <v>2925</v>
      </c>
      <c r="H1143">
        <v>0</v>
      </c>
      <c r="I1143">
        <v>0</v>
      </c>
      <c r="J1143">
        <v>0</v>
      </c>
      <c r="K1143">
        <v>0</v>
      </c>
      <c r="L1143">
        <v>0</v>
      </c>
    </row>
    <row r="1144" spans="1:12" x14ac:dyDescent="0.35">
      <c r="A1144" t="s">
        <v>184</v>
      </c>
      <c r="B1144" t="s">
        <v>3261</v>
      </c>
      <c r="C1144" t="s">
        <v>2915</v>
      </c>
      <c r="D1144" t="s">
        <v>3295</v>
      </c>
      <c r="E1144" t="s">
        <v>3296</v>
      </c>
      <c r="F1144" t="s">
        <v>2170</v>
      </c>
      <c r="G1144" t="s">
        <v>2171</v>
      </c>
      <c r="H1144">
        <v>0</v>
      </c>
      <c r="I1144">
        <v>0</v>
      </c>
      <c r="J1144">
        <v>0</v>
      </c>
      <c r="K1144">
        <v>0</v>
      </c>
      <c r="L1144">
        <v>0</v>
      </c>
    </row>
    <row r="1145" spans="1:12" x14ac:dyDescent="0.35">
      <c r="A1145" t="s">
        <v>184</v>
      </c>
      <c r="B1145" t="s">
        <v>3261</v>
      </c>
      <c r="C1145" t="s">
        <v>2915</v>
      </c>
      <c r="D1145" t="s">
        <v>3295</v>
      </c>
      <c r="E1145" t="s">
        <v>3296</v>
      </c>
      <c r="F1145" t="s">
        <v>2172</v>
      </c>
      <c r="G1145" t="s">
        <v>2173</v>
      </c>
      <c r="H1145">
        <v>2673470.5909000002</v>
      </c>
      <c r="I1145">
        <v>14010.4429476691</v>
      </c>
      <c r="J1145">
        <v>94040.763424931196</v>
      </c>
      <c r="K1145">
        <v>108051.20637260001</v>
      </c>
      <c r="L1145">
        <v>2565419.3845274001</v>
      </c>
    </row>
    <row r="1146" spans="1:12" x14ac:dyDescent="0.35">
      <c r="A1146" t="s">
        <v>184</v>
      </c>
      <c r="B1146" t="s">
        <v>3261</v>
      </c>
      <c r="C1146" t="s">
        <v>2915</v>
      </c>
      <c r="D1146" t="s">
        <v>3295</v>
      </c>
      <c r="E1146" t="s">
        <v>3296</v>
      </c>
      <c r="F1146" t="s">
        <v>2920</v>
      </c>
      <c r="G1146" t="s">
        <v>2921</v>
      </c>
      <c r="H1146">
        <v>0</v>
      </c>
      <c r="I1146">
        <v>0</v>
      </c>
      <c r="J1146">
        <v>0</v>
      </c>
      <c r="K1146">
        <v>0</v>
      </c>
      <c r="L1146">
        <v>0</v>
      </c>
    </row>
    <row r="1147" spans="1:12" x14ac:dyDescent="0.35">
      <c r="A1147" t="s">
        <v>184</v>
      </c>
      <c r="B1147" t="s">
        <v>3261</v>
      </c>
      <c r="C1147" t="s">
        <v>2915</v>
      </c>
      <c r="D1147" t="s">
        <v>3295</v>
      </c>
      <c r="E1147" t="s">
        <v>3296</v>
      </c>
      <c r="F1147" t="s">
        <v>2867</v>
      </c>
      <c r="G1147" t="s">
        <v>2868</v>
      </c>
      <c r="H1147">
        <v>0</v>
      </c>
      <c r="I1147">
        <v>0</v>
      </c>
      <c r="J1147">
        <v>0</v>
      </c>
      <c r="K1147">
        <v>0</v>
      </c>
      <c r="L1147">
        <v>0</v>
      </c>
    </row>
    <row r="1148" spans="1:12" x14ac:dyDescent="0.35">
      <c r="A1148" t="s">
        <v>184</v>
      </c>
      <c r="B1148" t="s">
        <v>3261</v>
      </c>
      <c r="C1148" t="s">
        <v>2915</v>
      </c>
      <c r="D1148" t="s">
        <v>3295</v>
      </c>
      <c r="E1148" t="s">
        <v>3296</v>
      </c>
      <c r="F1148" t="s">
        <v>2922</v>
      </c>
      <c r="G1148" t="s">
        <v>2923</v>
      </c>
      <c r="H1148">
        <v>0</v>
      </c>
      <c r="I1148">
        <v>0</v>
      </c>
      <c r="J1148">
        <v>0</v>
      </c>
      <c r="K1148">
        <v>0</v>
      </c>
      <c r="L1148">
        <v>0</v>
      </c>
    </row>
    <row r="1149" spans="1:12" x14ac:dyDescent="0.35">
      <c r="A1149" t="s">
        <v>184</v>
      </c>
      <c r="B1149" t="s">
        <v>3261</v>
      </c>
      <c r="C1149" t="s">
        <v>2915</v>
      </c>
      <c r="D1149" t="s">
        <v>3295</v>
      </c>
      <c r="E1149" t="s">
        <v>3296</v>
      </c>
      <c r="F1149" t="s">
        <v>2999</v>
      </c>
      <c r="G1149" t="s">
        <v>3000</v>
      </c>
      <c r="H1149">
        <v>74411.776599999997</v>
      </c>
      <c r="I1149">
        <v>389.95826386183597</v>
      </c>
      <c r="J1149">
        <v>2617.4741922437802</v>
      </c>
      <c r="K1149">
        <v>3007.4324561056201</v>
      </c>
      <c r="L1149">
        <v>71404.344143894399</v>
      </c>
    </row>
    <row r="1150" spans="1:12" x14ac:dyDescent="0.35">
      <c r="A1150" t="s">
        <v>184</v>
      </c>
      <c r="B1150" t="s">
        <v>3261</v>
      </c>
      <c r="C1150" t="s">
        <v>2915</v>
      </c>
      <c r="D1150" t="s">
        <v>3295</v>
      </c>
      <c r="E1150" t="s">
        <v>3296</v>
      </c>
      <c r="F1150" t="s">
        <v>3203</v>
      </c>
      <c r="G1150" t="s">
        <v>3204</v>
      </c>
      <c r="H1150">
        <v>0</v>
      </c>
      <c r="I1150">
        <v>0</v>
      </c>
      <c r="J1150">
        <v>0</v>
      </c>
      <c r="K1150">
        <v>0</v>
      </c>
      <c r="L1150">
        <v>0</v>
      </c>
    </row>
    <row r="1151" spans="1:12" x14ac:dyDescent="0.35">
      <c r="A1151" t="s">
        <v>184</v>
      </c>
      <c r="B1151" t="s">
        <v>3261</v>
      </c>
      <c r="C1151" t="s">
        <v>2915</v>
      </c>
      <c r="D1151" t="s">
        <v>3295</v>
      </c>
      <c r="E1151" t="s">
        <v>3296</v>
      </c>
      <c r="F1151" t="s">
        <v>2924</v>
      </c>
      <c r="G1151" t="s">
        <v>2925</v>
      </c>
      <c r="H1151">
        <v>0</v>
      </c>
      <c r="I1151">
        <v>0</v>
      </c>
      <c r="J1151">
        <v>0</v>
      </c>
      <c r="K1151">
        <v>0</v>
      </c>
      <c r="L1151">
        <v>0</v>
      </c>
    </row>
    <row r="1152" spans="1:12" x14ac:dyDescent="0.35">
      <c r="A1152" t="s">
        <v>184</v>
      </c>
      <c r="B1152" t="s">
        <v>3261</v>
      </c>
      <c r="C1152" t="s">
        <v>2915</v>
      </c>
      <c r="D1152" t="s">
        <v>3297</v>
      </c>
      <c r="E1152" t="s">
        <v>3298</v>
      </c>
      <c r="F1152" t="s">
        <v>2170</v>
      </c>
      <c r="G1152" t="s">
        <v>2171</v>
      </c>
      <c r="H1152">
        <v>0</v>
      </c>
      <c r="I1152">
        <v>0</v>
      </c>
      <c r="J1152">
        <v>0</v>
      </c>
      <c r="K1152">
        <v>0</v>
      </c>
      <c r="L1152">
        <v>0</v>
      </c>
    </row>
    <row r="1153" spans="1:14" x14ac:dyDescent="0.35">
      <c r="A1153" t="s">
        <v>184</v>
      </c>
      <c r="B1153" t="s">
        <v>3261</v>
      </c>
      <c r="C1153" t="s">
        <v>2915</v>
      </c>
      <c r="D1153" t="s">
        <v>3297</v>
      </c>
      <c r="E1153" t="s">
        <v>3298</v>
      </c>
      <c r="F1153" t="s">
        <v>2172</v>
      </c>
      <c r="G1153" t="s">
        <v>2173</v>
      </c>
      <c r="H1153">
        <v>171331.98819999999</v>
      </c>
      <c r="I1153">
        <v>281.95131835991401</v>
      </c>
      <c r="J1153">
        <v>0</v>
      </c>
      <c r="K1153">
        <v>281.95131835991401</v>
      </c>
      <c r="L1153">
        <v>171050.03688164</v>
      </c>
    </row>
    <row r="1154" spans="1:14" x14ac:dyDescent="0.35">
      <c r="A1154" t="s">
        <v>184</v>
      </c>
      <c r="B1154" t="s">
        <v>3261</v>
      </c>
      <c r="C1154" t="s">
        <v>2915</v>
      </c>
      <c r="D1154" t="s">
        <v>3297</v>
      </c>
      <c r="E1154" t="s">
        <v>3298</v>
      </c>
      <c r="F1154" t="s">
        <v>2867</v>
      </c>
      <c r="G1154" t="s">
        <v>2868</v>
      </c>
      <c r="H1154">
        <v>0</v>
      </c>
      <c r="I1154">
        <v>0</v>
      </c>
      <c r="J1154">
        <v>0</v>
      </c>
      <c r="K1154">
        <v>0</v>
      </c>
      <c r="L1154">
        <v>0</v>
      </c>
    </row>
    <row r="1155" spans="1:14" x14ac:dyDescent="0.35">
      <c r="A1155" t="s">
        <v>184</v>
      </c>
      <c r="B1155" t="s">
        <v>3261</v>
      </c>
      <c r="C1155" t="s">
        <v>2915</v>
      </c>
      <c r="D1155" t="s">
        <v>3297</v>
      </c>
      <c r="E1155" t="s">
        <v>3298</v>
      </c>
      <c r="F1155" t="s">
        <v>2922</v>
      </c>
      <c r="G1155" t="s">
        <v>2923</v>
      </c>
      <c r="H1155">
        <v>9813.1324999999997</v>
      </c>
      <c r="I1155">
        <v>16.148914519066299</v>
      </c>
      <c r="J1155">
        <v>0</v>
      </c>
      <c r="K1155">
        <v>16.148914519066299</v>
      </c>
      <c r="L1155">
        <v>9796.9835854809298</v>
      </c>
    </row>
    <row r="1156" spans="1:14" x14ac:dyDescent="0.35">
      <c r="A1156" t="s">
        <v>184</v>
      </c>
      <c r="B1156" t="s">
        <v>3261</v>
      </c>
      <c r="C1156" t="s">
        <v>2915</v>
      </c>
      <c r="D1156" t="s">
        <v>3297</v>
      </c>
      <c r="E1156" t="s">
        <v>3298</v>
      </c>
      <c r="F1156" t="s">
        <v>2999</v>
      </c>
      <c r="G1156" t="s">
        <v>3000</v>
      </c>
      <c r="H1156">
        <v>0</v>
      </c>
      <c r="I1156">
        <v>0</v>
      </c>
      <c r="J1156">
        <v>0</v>
      </c>
      <c r="K1156">
        <v>0</v>
      </c>
      <c r="L1156">
        <v>0</v>
      </c>
    </row>
    <row r="1157" spans="1:14" x14ac:dyDescent="0.35">
      <c r="A1157" t="s">
        <v>184</v>
      </c>
      <c r="B1157" t="s">
        <v>3261</v>
      </c>
      <c r="C1157" t="s">
        <v>2915</v>
      </c>
      <c r="D1157" t="s">
        <v>3297</v>
      </c>
      <c r="E1157" t="s">
        <v>3298</v>
      </c>
      <c r="F1157" t="s">
        <v>2924</v>
      </c>
      <c r="G1157" t="s">
        <v>2925</v>
      </c>
      <c r="H1157">
        <v>0</v>
      </c>
      <c r="I1157">
        <v>0</v>
      </c>
      <c r="J1157">
        <v>0</v>
      </c>
      <c r="K1157">
        <v>0</v>
      </c>
      <c r="L1157">
        <v>0</v>
      </c>
    </row>
    <row r="1158" spans="1:14" x14ac:dyDescent="0.35">
      <c r="A1158" t="s">
        <v>184</v>
      </c>
      <c r="B1158" t="s">
        <v>3261</v>
      </c>
      <c r="C1158" t="s">
        <v>17</v>
      </c>
      <c r="D1158" t="s">
        <v>185</v>
      </c>
      <c r="E1158" t="s">
        <v>3299</v>
      </c>
      <c r="F1158" t="s">
        <v>19</v>
      </c>
      <c r="G1158" t="s">
        <v>2174</v>
      </c>
      <c r="H1158">
        <v>4078649.1291999999</v>
      </c>
      <c r="I1158">
        <v>13037.1203048711</v>
      </c>
      <c r="J1158">
        <v>0</v>
      </c>
      <c r="K1158">
        <v>13037.1203048711</v>
      </c>
      <c r="L1158">
        <v>4065612.0088951299</v>
      </c>
      <c r="N1158" t="s">
        <v>2198</v>
      </c>
    </row>
    <row r="1159" spans="1:14" x14ac:dyDescent="0.35">
      <c r="A1159" t="s">
        <v>184</v>
      </c>
      <c r="B1159" t="s">
        <v>3261</v>
      </c>
      <c r="C1159" t="s">
        <v>17</v>
      </c>
      <c r="D1159" t="s">
        <v>185</v>
      </c>
      <c r="E1159" t="s">
        <v>3299</v>
      </c>
      <c r="F1159" t="s">
        <v>2787</v>
      </c>
      <c r="G1159" t="s">
        <v>2935</v>
      </c>
      <c r="H1159">
        <v>0</v>
      </c>
      <c r="I1159">
        <v>0</v>
      </c>
      <c r="J1159">
        <v>0</v>
      </c>
      <c r="K1159">
        <v>0</v>
      </c>
      <c r="L1159">
        <v>0</v>
      </c>
    </row>
    <row r="1160" spans="1:14" x14ac:dyDescent="0.35">
      <c r="A1160" t="s">
        <v>184</v>
      </c>
      <c r="B1160" t="s">
        <v>3261</v>
      </c>
      <c r="C1160" t="s">
        <v>17</v>
      </c>
      <c r="D1160" t="s">
        <v>185</v>
      </c>
      <c r="E1160" t="s">
        <v>3299</v>
      </c>
      <c r="F1160" t="s">
        <v>2788</v>
      </c>
      <c r="G1160" t="s">
        <v>2936</v>
      </c>
      <c r="H1160">
        <v>3345177.7732000002</v>
      </c>
      <c r="I1160">
        <v>10692.6297626506</v>
      </c>
      <c r="J1160">
        <v>0</v>
      </c>
      <c r="K1160">
        <v>10692.6297626506</v>
      </c>
      <c r="L1160">
        <v>3334485.1434373502</v>
      </c>
    </row>
    <row r="1161" spans="1:14" x14ac:dyDescent="0.35">
      <c r="A1161" t="s">
        <v>184</v>
      </c>
      <c r="B1161" t="s">
        <v>3261</v>
      </c>
      <c r="C1161" t="s">
        <v>17</v>
      </c>
      <c r="D1161" t="s">
        <v>191</v>
      </c>
      <c r="E1161" t="s">
        <v>3300</v>
      </c>
      <c r="F1161" t="s">
        <v>2170</v>
      </c>
      <c r="G1161" t="s">
        <v>2171</v>
      </c>
      <c r="H1161">
        <v>0</v>
      </c>
      <c r="I1161">
        <v>0</v>
      </c>
      <c r="J1161">
        <v>0</v>
      </c>
      <c r="K1161">
        <v>0</v>
      </c>
      <c r="L1161">
        <v>0</v>
      </c>
    </row>
    <row r="1162" spans="1:14" x14ac:dyDescent="0.35">
      <c r="A1162" t="s">
        <v>184</v>
      </c>
      <c r="B1162" t="s">
        <v>3261</v>
      </c>
      <c r="C1162" t="s">
        <v>17</v>
      </c>
      <c r="D1162" t="s">
        <v>191</v>
      </c>
      <c r="E1162" t="s">
        <v>3300</v>
      </c>
      <c r="F1162" t="s">
        <v>19</v>
      </c>
      <c r="G1162" t="s">
        <v>2174</v>
      </c>
      <c r="H1162">
        <v>6399828.7027000003</v>
      </c>
      <c r="I1162">
        <v>22116.6143088768</v>
      </c>
      <c r="J1162">
        <v>0</v>
      </c>
      <c r="K1162">
        <v>22116.6143088768</v>
      </c>
      <c r="L1162">
        <v>6377712.0883911196</v>
      </c>
      <c r="N1162" t="s">
        <v>2198</v>
      </c>
    </row>
    <row r="1163" spans="1:14" x14ac:dyDescent="0.35">
      <c r="A1163" t="s">
        <v>184</v>
      </c>
      <c r="B1163" t="s">
        <v>3261</v>
      </c>
      <c r="C1163" t="s">
        <v>17</v>
      </c>
      <c r="D1163" t="s">
        <v>191</v>
      </c>
      <c r="E1163" t="s">
        <v>3300</v>
      </c>
      <c r="F1163" t="s">
        <v>194</v>
      </c>
      <c r="G1163" t="s">
        <v>2415</v>
      </c>
      <c r="H1163">
        <v>2480938.1002000002</v>
      </c>
      <c r="I1163">
        <v>8272.9175506992306</v>
      </c>
      <c r="J1163">
        <v>0</v>
      </c>
      <c r="K1163">
        <v>8272.9175506992306</v>
      </c>
      <c r="L1163">
        <v>2472665.1826493</v>
      </c>
      <c r="N1163" t="s">
        <v>2198</v>
      </c>
    </row>
    <row r="1164" spans="1:14" x14ac:dyDescent="0.35">
      <c r="A1164" t="s">
        <v>184</v>
      </c>
      <c r="B1164" t="s">
        <v>3261</v>
      </c>
      <c r="C1164" t="s">
        <v>17</v>
      </c>
      <c r="D1164" t="s">
        <v>191</v>
      </c>
      <c r="E1164" t="s">
        <v>3300</v>
      </c>
      <c r="F1164" t="s">
        <v>2787</v>
      </c>
      <c r="G1164" t="s">
        <v>2935</v>
      </c>
      <c r="H1164">
        <v>0</v>
      </c>
      <c r="I1164">
        <v>0</v>
      </c>
      <c r="J1164">
        <v>0</v>
      </c>
      <c r="K1164">
        <v>0</v>
      </c>
      <c r="L1164">
        <v>0</v>
      </c>
    </row>
    <row r="1165" spans="1:14" x14ac:dyDescent="0.35">
      <c r="A1165" t="s">
        <v>184</v>
      </c>
      <c r="B1165" t="s">
        <v>3261</v>
      </c>
      <c r="C1165" t="s">
        <v>17</v>
      </c>
      <c r="D1165" t="s">
        <v>191</v>
      </c>
      <c r="E1165" t="s">
        <v>3300</v>
      </c>
      <c r="F1165" t="s">
        <v>2788</v>
      </c>
      <c r="G1165" t="s">
        <v>2936</v>
      </c>
      <c r="H1165">
        <v>3996823.6109000002</v>
      </c>
      <c r="I1165">
        <v>13812.2769166529</v>
      </c>
      <c r="J1165">
        <v>596838.17427174596</v>
      </c>
      <c r="K1165">
        <v>610650.45118839899</v>
      </c>
      <c r="L1165">
        <v>3386173.1597115998</v>
      </c>
    </row>
    <row r="1166" spans="1:14" x14ac:dyDescent="0.35">
      <c r="A1166" t="s">
        <v>184</v>
      </c>
      <c r="B1166" t="s">
        <v>3261</v>
      </c>
      <c r="C1166" t="s">
        <v>17</v>
      </c>
      <c r="D1166" t="s">
        <v>207</v>
      </c>
      <c r="E1166" t="s">
        <v>2221</v>
      </c>
      <c r="F1166" t="s">
        <v>2170</v>
      </c>
      <c r="G1166" t="s">
        <v>2171</v>
      </c>
      <c r="H1166">
        <v>0</v>
      </c>
      <c r="I1166">
        <v>0</v>
      </c>
      <c r="J1166">
        <v>0</v>
      </c>
      <c r="K1166">
        <v>0</v>
      </c>
      <c r="L1166">
        <v>0</v>
      </c>
    </row>
    <row r="1167" spans="1:14" x14ac:dyDescent="0.35">
      <c r="A1167" t="s">
        <v>184</v>
      </c>
      <c r="B1167" t="s">
        <v>3261</v>
      </c>
      <c r="C1167" t="s">
        <v>17</v>
      </c>
      <c r="D1167" t="s">
        <v>207</v>
      </c>
      <c r="E1167" t="s">
        <v>2221</v>
      </c>
      <c r="F1167" t="s">
        <v>19</v>
      </c>
      <c r="G1167" t="s">
        <v>2174</v>
      </c>
      <c r="H1167">
        <v>4106965.2407999998</v>
      </c>
      <c r="I1167">
        <v>32824.252040806001</v>
      </c>
      <c r="J1167">
        <v>0</v>
      </c>
      <c r="K1167">
        <v>32824.252040806001</v>
      </c>
      <c r="L1167">
        <v>4074140.9887591898</v>
      </c>
      <c r="N1167" t="s">
        <v>2198</v>
      </c>
    </row>
    <row r="1168" spans="1:14" x14ac:dyDescent="0.35">
      <c r="A1168" t="s">
        <v>184</v>
      </c>
      <c r="B1168" t="s">
        <v>3261</v>
      </c>
      <c r="C1168" t="s">
        <v>17</v>
      </c>
      <c r="D1168" t="s">
        <v>207</v>
      </c>
      <c r="E1168" t="s">
        <v>2221</v>
      </c>
      <c r="F1168" t="s">
        <v>2787</v>
      </c>
      <c r="G1168" t="s">
        <v>2935</v>
      </c>
      <c r="H1168">
        <v>0</v>
      </c>
      <c r="I1168">
        <v>0</v>
      </c>
      <c r="J1168">
        <v>0</v>
      </c>
      <c r="K1168">
        <v>0</v>
      </c>
      <c r="L1168">
        <v>0</v>
      </c>
    </row>
    <row r="1169" spans="1:14" x14ac:dyDescent="0.35">
      <c r="A1169" t="s">
        <v>184</v>
      </c>
      <c r="B1169" t="s">
        <v>3261</v>
      </c>
      <c r="C1169" t="s">
        <v>17</v>
      </c>
      <c r="D1169" t="s">
        <v>207</v>
      </c>
      <c r="E1169" t="s">
        <v>2221</v>
      </c>
      <c r="F1169" t="s">
        <v>2788</v>
      </c>
      <c r="G1169" t="s">
        <v>2936</v>
      </c>
      <c r="H1169">
        <v>2826035.2182</v>
      </c>
      <c r="I1169">
        <v>22586.6270689296</v>
      </c>
      <c r="J1169">
        <v>1970104.9404913499</v>
      </c>
      <c r="K1169">
        <v>1992691.56756028</v>
      </c>
      <c r="L1169">
        <v>833343.65063972306</v>
      </c>
    </row>
    <row r="1170" spans="1:14" x14ac:dyDescent="0.35">
      <c r="A1170" t="s">
        <v>184</v>
      </c>
      <c r="B1170" t="s">
        <v>3261</v>
      </c>
      <c r="C1170" t="s">
        <v>17</v>
      </c>
      <c r="D1170" t="s">
        <v>215</v>
      </c>
      <c r="E1170" t="s">
        <v>2222</v>
      </c>
      <c r="F1170" t="s">
        <v>2170</v>
      </c>
      <c r="G1170" t="s">
        <v>2171</v>
      </c>
      <c r="H1170">
        <v>0</v>
      </c>
      <c r="I1170">
        <v>0</v>
      </c>
      <c r="J1170">
        <v>0</v>
      </c>
      <c r="K1170">
        <v>0</v>
      </c>
      <c r="L1170">
        <v>0</v>
      </c>
    </row>
    <row r="1171" spans="1:14" x14ac:dyDescent="0.35">
      <c r="A1171" t="s">
        <v>184</v>
      </c>
      <c r="B1171" t="s">
        <v>3261</v>
      </c>
      <c r="C1171" t="s">
        <v>17</v>
      </c>
      <c r="D1171" t="s">
        <v>215</v>
      </c>
      <c r="E1171" t="s">
        <v>2222</v>
      </c>
      <c r="F1171" t="s">
        <v>19</v>
      </c>
      <c r="G1171" t="s">
        <v>2174</v>
      </c>
      <c r="H1171">
        <v>30553395.282099999</v>
      </c>
      <c r="I1171">
        <v>166635.40736369</v>
      </c>
      <c r="J1171">
        <v>0</v>
      </c>
      <c r="K1171">
        <v>166635.40736369</v>
      </c>
      <c r="L1171">
        <v>30386759.874736302</v>
      </c>
      <c r="N1171" t="s">
        <v>2198</v>
      </c>
    </row>
    <row r="1172" spans="1:14" x14ac:dyDescent="0.35">
      <c r="A1172" t="s">
        <v>184</v>
      </c>
      <c r="B1172" t="s">
        <v>3261</v>
      </c>
      <c r="C1172" t="s">
        <v>17</v>
      </c>
      <c r="D1172" t="s">
        <v>215</v>
      </c>
      <c r="E1172" t="s">
        <v>2222</v>
      </c>
      <c r="F1172" t="s">
        <v>30</v>
      </c>
      <c r="G1172" t="s">
        <v>2182</v>
      </c>
      <c r="H1172">
        <v>603556.97439999995</v>
      </c>
      <c r="I1172">
        <v>3291.74421921249</v>
      </c>
      <c r="J1172">
        <v>0</v>
      </c>
      <c r="K1172">
        <v>3291.74421921249</v>
      </c>
      <c r="L1172">
        <v>600265.23018078797</v>
      </c>
      <c r="N1172" t="s">
        <v>2198</v>
      </c>
    </row>
    <row r="1173" spans="1:14" x14ac:dyDescent="0.35">
      <c r="A1173" t="s">
        <v>184</v>
      </c>
      <c r="B1173" t="s">
        <v>3261</v>
      </c>
      <c r="C1173" t="s">
        <v>17</v>
      </c>
      <c r="D1173" t="s">
        <v>215</v>
      </c>
      <c r="E1173" t="s">
        <v>2222</v>
      </c>
      <c r="F1173" t="s">
        <v>2787</v>
      </c>
      <c r="G1173" t="s">
        <v>2935</v>
      </c>
      <c r="H1173">
        <v>0</v>
      </c>
      <c r="I1173">
        <v>0</v>
      </c>
      <c r="J1173">
        <v>0</v>
      </c>
      <c r="K1173">
        <v>0</v>
      </c>
      <c r="L1173">
        <v>0</v>
      </c>
    </row>
    <row r="1174" spans="1:14" x14ac:dyDescent="0.35">
      <c r="A1174" t="s">
        <v>184</v>
      </c>
      <c r="B1174" t="s">
        <v>3261</v>
      </c>
      <c r="C1174" t="s">
        <v>17</v>
      </c>
      <c r="D1174" t="s">
        <v>215</v>
      </c>
      <c r="E1174" t="s">
        <v>2222</v>
      </c>
      <c r="F1174" t="s">
        <v>2788</v>
      </c>
      <c r="G1174" t="s">
        <v>2936</v>
      </c>
      <c r="H1174">
        <v>18021764.176600002</v>
      </c>
      <c r="I1174">
        <v>98289.044056633793</v>
      </c>
      <c r="J1174">
        <v>5446692.2479536198</v>
      </c>
      <c r="K1174">
        <v>5544981.2920102496</v>
      </c>
      <c r="L1174">
        <v>12476782.8845897</v>
      </c>
    </row>
    <row r="1175" spans="1:14" x14ac:dyDescent="0.35">
      <c r="A1175" t="s">
        <v>184</v>
      </c>
      <c r="B1175" t="s">
        <v>3261</v>
      </c>
      <c r="C1175" t="s">
        <v>2938</v>
      </c>
      <c r="D1175" t="s">
        <v>26</v>
      </c>
      <c r="E1175" t="s">
        <v>3301</v>
      </c>
      <c r="F1175" t="s">
        <v>2170</v>
      </c>
      <c r="G1175" t="s">
        <v>2171</v>
      </c>
      <c r="H1175">
        <v>0</v>
      </c>
      <c r="I1175">
        <v>0</v>
      </c>
      <c r="J1175">
        <v>0</v>
      </c>
      <c r="K1175">
        <v>0</v>
      </c>
      <c r="L1175">
        <v>0</v>
      </c>
    </row>
    <row r="1176" spans="1:14" x14ac:dyDescent="0.35">
      <c r="A1176" t="s">
        <v>184</v>
      </c>
      <c r="B1176" t="s">
        <v>3261</v>
      </c>
      <c r="C1176" t="s">
        <v>2938</v>
      </c>
      <c r="D1176" t="s">
        <v>26</v>
      </c>
      <c r="E1176" t="s">
        <v>3301</v>
      </c>
      <c r="F1176" t="s">
        <v>2172</v>
      </c>
      <c r="G1176" t="s">
        <v>2173</v>
      </c>
      <c r="H1176">
        <v>2193011.1395</v>
      </c>
      <c r="I1176">
        <v>17491.954764394599</v>
      </c>
      <c r="J1176">
        <v>480596.13883178798</v>
      </c>
      <c r="K1176">
        <v>498088.09359618201</v>
      </c>
      <c r="L1176">
        <v>1694923.0459038201</v>
      </c>
    </row>
    <row r="1177" spans="1:14" x14ac:dyDescent="0.35">
      <c r="A1177" t="s">
        <v>184</v>
      </c>
      <c r="B1177" t="s">
        <v>3261</v>
      </c>
      <c r="C1177" t="s">
        <v>2938</v>
      </c>
      <c r="D1177" t="s">
        <v>26</v>
      </c>
      <c r="E1177" t="s">
        <v>3301</v>
      </c>
      <c r="F1177" t="s">
        <v>194</v>
      </c>
      <c r="G1177" t="s">
        <v>2415</v>
      </c>
      <c r="H1177">
        <v>467082.8921</v>
      </c>
      <c r="I1177">
        <v>3725.5591965723502</v>
      </c>
      <c r="J1177">
        <v>0</v>
      </c>
      <c r="K1177">
        <v>3725.5591965723502</v>
      </c>
      <c r="L1177">
        <v>463357.332903428</v>
      </c>
      <c r="N1177" t="s">
        <v>2198</v>
      </c>
    </row>
    <row r="1178" spans="1:14" x14ac:dyDescent="0.35">
      <c r="A1178" t="s">
        <v>184</v>
      </c>
      <c r="B1178" t="s">
        <v>3261</v>
      </c>
      <c r="C1178" t="s">
        <v>2938</v>
      </c>
      <c r="D1178" t="s">
        <v>50</v>
      </c>
      <c r="E1178" t="s">
        <v>3302</v>
      </c>
      <c r="F1178" t="s">
        <v>2170</v>
      </c>
      <c r="G1178" t="s">
        <v>2171</v>
      </c>
      <c r="H1178">
        <v>0</v>
      </c>
      <c r="I1178">
        <v>0</v>
      </c>
      <c r="J1178">
        <v>0</v>
      </c>
      <c r="K1178">
        <v>0</v>
      </c>
      <c r="L1178">
        <v>0</v>
      </c>
    </row>
    <row r="1179" spans="1:14" x14ac:dyDescent="0.35">
      <c r="A1179" t="s">
        <v>184</v>
      </c>
      <c r="B1179" t="s">
        <v>3261</v>
      </c>
      <c r="C1179" t="s">
        <v>2938</v>
      </c>
      <c r="D1179" t="s">
        <v>50</v>
      </c>
      <c r="E1179" t="s">
        <v>3302</v>
      </c>
      <c r="F1179" t="s">
        <v>2172</v>
      </c>
      <c r="G1179" t="s">
        <v>2173</v>
      </c>
      <c r="H1179">
        <v>1560015.7567</v>
      </c>
      <c r="I1179">
        <v>4738.1668251474703</v>
      </c>
      <c r="J1179">
        <v>69286.923930729099</v>
      </c>
      <c r="K1179">
        <v>74025.090755876605</v>
      </c>
      <c r="L1179">
        <v>1485990.6659441199</v>
      </c>
    </row>
    <row r="1180" spans="1:14" x14ac:dyDescent="0.35">
      <c r="A1180" t="s">
        <v>184</v>
      </c>
      <c r="B1180" t="s">
        <v>3261</v>
      </c>
      <c r="C1180" t="s">
        <v>2944</v>
      </c>
      <c r="D1180" t="s">
        <v>3303</v>
      </c>
      <c r="E1180" t="s">
        <v>3304</v>
      </c>
      <c r="F1180" t="s">
        <v>3305</v>
      </c>
      <c r="G1180" t="s">
        <v>3306</v>
      </c>
      <c r="H1180">
        <v>1659061.0497999999</v>
      </c>
      <c r="I1180">
        <v>15895.148159677699</v>
      </c>
      <c r="J1180">
        <v>333050.31650248897</v>
      </c>
      <c r="K1180">
        <v>348945.46466216701</v>
      </c>
      <c r="L1180">
        <v>1310115.5851378301</v>
      </c>
    </row>
    <row r="1181" spans="1:14" x14ac:dyDescent="0.35">
      <c r="A1181" t="s">
        <v>184</v>
      </c>
      <c r="B1181" t="s">
        <v>3261</v>
      </c>
      <c r="C1181" t="s">
        <v>2944</v>
      </c>
      <c r="D1181" t="s">
        <v>3297</v>
      </c>
      <c r="E1181" t="s">
        <v>3307</v>
      </c>
      <c r="F1181" t="s">
        <v>19</v>
      </c>
      <c r="G1181" t="s">
        <v>2174</v>
      </c>
      <c r="H1181">
        <v>178180.7635</v>
      </c>
      <c r="I1181">
        <v>697.65242409298799</v>
      </c>
      <c r="J1181">
        <v>0</v>
      </c>
      <c r="K1181">
        <v>697.65242409298799</v>
      </c>
      <c r="L1181">
        <v>177483.11107590701</v>
      </c>
      <c r="N1181" t="s">
        <v>2198</v>
      </c>
    </row>
    <row r="1182" spans="1:14" x14ac:dyDescent="0.35">
      <c r="A1182" t="s">
        <v>184</v>
      </c>
      <c r="B1182" t="s">
        <v>3261</v>
      </c>
      <c r="C1182" t="s">
        <v>2944</v>
      </c>
      <c r="D1182" t="s">
        <v>3297</v>
      </c>
      <c r="E1182" t="s">
        <v>3307</v>
      </c>
      <c r="F1182" t="s">
        <v>2930</v>
      </c>
      <c r="G1182" t="s">
        <v>2931</v>
      </c>
      <c r="H1182">
        <v>335221.43640000001</v>
      </c>
      <c r="I1182">
        <v>1312.53252668342</v>
      </c>
      <c r="J1182">
        <v>13846.682152147199</v>
      </c>
      <c r="K1182">
        <v>15159.2146788306</v>
      </c>
      <c r="L1182">
        <v>320062.22172116901</v>
      </c>
    </row>
    <row r="1183" spans="1:14" x14ac:dyDescent="0.35">
      <c r="A1183" t="s">
        <v>184</v>
      </c>
      <c r="B1183" t="s">
        <v>3261</v>
      </c>
      <c r="C1183" t="s">
        <v>2944</v>
      </c>
      <c r="D1183" t="s">
        <v>3297</v>
      </c>
      <c r="E1183" t="s">
        <v>3307</v>
      </c>
      <c r="F1183" t="s">
        <v>3048</v>
      </c>
      <c r="G1183" t="s">
        <v>3049</v>
      </c>
      <c r="H1183">
        <v>1082171.3036</v>
      </c>
      <c r="I1183">
        <v>4237.1545531071297</v>
      </c>
      <c r="J1183">
        <v>44700.250190865598</v>
      </c>
      <c r="K1183">
        <v>48937.4047439727</v>
      </c>
      <c r="L1183">
        <v>1033233.89885603</v>
      </c>
    </row>
    <row r="1184" spans="1:14" x14ac:dyDescent="0.35">
      <c r="A1184" t="s">
        <v>184</v>
      </c>
      <c r="B1184" t="s">
        <v>3261</v>
      </c>
      <c r="C1184" t="s">
        <v>2944</v>
      </c>
      <c r="D1184" t="s">
        <v>3308</v>
      </c>
      <c r="E1184" t="s">
        <v>3309</v>
      </c>
      <c r="F1184" t="s">
        <v>19</v>
      </c>
      <c r="G1184" t="s">
        <v>2174</v>
      </c>
      <c r="H1184">
        <v>729927.06830000004</v>
      </c>
      <c r="I1184">
        <v>2142.9521104186201</v>
      </c>
      <c r="J1184">
        <v>0</v>
      </c>
      <c r="K1184">
        <v>2142.9521104186201</v>
      </c>
      <c r="L1184">
        <v>727784.11618958099</v>
      </c>
      <c r="N1184" t="s">
        <v>2198</v>
      </c>
    </row>
    <row r="1185" spans="1:14" x14ac:dyDescent="0.35">
      <c r="A1185" t="s">
        <v>184</v>
      </c>
      <c r="B1185" t="s">
        <v>3261</v>
      </c>
      <c r="C1185" t="s">
        <v>2944</v>
      </c>
      <c r="D1185" t="s">
        <v>3308</v>
      </c>
      <c r="E1185" t="s">
        <v>3309</v>
      </c>
      <c r="F1185" t="s">
        <v>2930</v>
      </c>
      <c r="G1185" t="s">
        <v>2931</v>
      </c>
      <c r="H1185">
        <v>557490.1692</v>
      </c>
      <c r="I1185">
        <v>1636.7042494711</v>
      </c>
      <c r="J1185">
        <v>22074.298592843999</v>
      </c>
      <c r="K1185">
        <v>23711.002842315102</v>
      </c>
      <c r="L1185">
        <v>533779.166357685</v>
      </c>
    </row>
    <row r="1186" spans="1:14" x14ac:dyDescent="0.35">
      <c r="A1186" t="s">
        <v>184</v>
      </c>
      <c r="B1186" t="s">
        <v>3261</v>
      </c>
      <c r="C1186" t="s">
        <v>2944</v>
      </c>
      <c r="D1186" t="s">
        <v>3308</v>
      </c>
      <c r="E1186" t="s">
        <v>3309</v>
      </c>
      <c r="F1186" t="s">
        <v>3048</v>
      </c>
      <c r="G1186" t="s">
        <v>3049</v>
      </c>
      <c r="H1186">
        <v>3837139.5424000002</v>
      </c>
      <c r="I1186">
        <v>11265.2436630263</v>
      </c>
      <c r="J1186">
        <v>151934.811936332</v>
      </c>
      <c r="K1186">
        <v>163200.05559935799</v>
      </c>
      <c r="L1186">
        <v>3673939.4868006399</v>
      </c>
    </row>
    <row r="1187" spans="1:14" x14ac:dyDescent="0.35">
      <c r="A1187" t="s">
        <v>184</v>
      </c>
      <c r="B1187" t="s">
        <v>3261</v>
      </c>
      <c r="C1187" t="s">
        <v>2944</v>
      </c>
      <c r="D1187" t="s">
        <v>3310</v>
      </c>
      <c r="E1187" t="s">
        <v>3311</v>
      </c>
      <c r="F1187" t="s">
        <v>2956</v>
      </c>
      <c r="G1187" t="s">
        <v>2957</v>
      </c>
      <c r="H1187">
        <v>59946.9588</v>
      </c>
      <c r="I1187">
        <v>252.02524508446399</v>
      </c>
      <c r="J1187">
        <v>0</v>
      </c>
      <c r="K1187">
        <v>252.02524508446399</v>
      </c>
      <c r="L1187">
        <v>59694.9335549155</v>
      </c>
      <c r="N1187" t="s">
        <v>2198</v>
      </c>
    </row>
    <row r="1188" spans="1:14" x14ac:dyDescent="0.35">
      <c r="A1188" t="s">
        <v>184</v>
      </c>
      <c r="B1188" t="s">
        <v>3261</v>
      </c>
      <c r="C1188" t="s">
        <v>2944</v>
      </c>
      <c r="D1188" t="s">
        <v>3310</v>
      </c>
      <c r="E1188" t="s">
        <v>3311</v>
      </c>
      <c r="F1188" t="s">
        <v>3048</v>
      </c>
      <c r="G1188" t="s">
        <v>3049</v>
      </c>
      <c r="H1188">
        <v>248044.0031</v>
      </c>
      <c r="I1188">
        <v>1042.81104403212</v>
      </c>
      <c r="J1188">
        <v>0</v>
      </c>
      <c r="K1188">
        <v>1042.81104403212</v>
      </c>
      <c r="L1188">
        <v>247001.19205596799</v>
      </c>
    </row>
    <row r="1189" spans="1:14" x14ac:dyDescent="0.35">
      <c r="A1189" t="s">
        <v>184</v>
      </c>
      <c r="B1189" t="s">
        <v>3261</v>
      </c>
      <c r="C1189" t="s">
        <v>2944</v>
      </c>
      <c r="D1189" t="s">
        <v>3310</v>
      </c>
      <c r="E1189" t="s">
        <v>3311</v>
      </c>
      <c r="F1189" t="s">
        <v>3050</v>
      </c>
      <c r="G1189" t="s">
        <v>3051</v>
      </c>
      <c r="H1189">
        <v>112355.67720000001</v>
      </c>
      <c r="I1189">
        <v>472.35869288285801</v>
      </c>
      <c r="J1189">
        <v>0</v>
      </c>
      <c r="K1189">
        <v>472.35869288285801</v>
      </c>
      <c r="L1189">
        <v>111883.318507117</v>
      </c>
    </row>
    <row r="1190" spans="1:14" x14ac:dyDescent="0.35">
      <c r="A1190" t="s">
        <v>184</v>
      </c>
      <c r="B1190" t="s">
        <v>3261</v>
      </c>
      <c r="C1190" t="s">
        <v>2944</v>
      </c>
      <c r="D1190" t="s">
        <v>3312</v>
      </c>
      <c r="E1190" t="s">
        <v>3313</v>
      </c>
      <c r="F1190" t="s">
        <v>19</v>
      </c>
      <c r="G1190" t="s">
        <v>2174</v>
      </c>
      <c r="H1190">
        <v>89377.667000000001</v>
      </c>
      <c r="I1190">
        <v>103.87680150102101</v>
      </c>
      <c r="J1190">
        <v>0</v>
      </c>
      <c r="K1190">
        <v>103.87680150102101</v>
      </c>
      <c r="L1190">
        <v>89273.790198499002</v>
      </c>
      <c r="N1190" t="s">
        <v>2198</v>
      </c>
    </row>
    <row r="1191" spans="1:14" x14ac:dyDescent="0.35">
      <c r="A1191" t="s">
        <v>184</v>
      </c>
      <c r="B1191" t="s">
        <v>3261</v>
      </c>
      <c r="C1191" t="s">
        <v>2944</v>
      </c>
      <c r="D1191" t="s">
        <v>3312</v>
      </c>
      <c r="E1191" t="s">
        <v>3313</v>
      </c>
      <c r="F1191" t="s">
        <v>2930</v>
      </c>
      <c r="G1191" t="s">
        <v>2931</v>
      </c>
      <c r="H1191">
        <v>62526.813199999997</v>
      </c>
      <c r="I1191">
        <v>72.6701153357983</v>
      </c>
      <c r="J1191">
        <v>0</v>
      </c>
      <c r="K1191">
        <v>72.6701153357983</v>
      </c>
      <c r="L1191">
        <v>62454.143084664203</v>
      </c>
    </row>
    <row r="1192" spans="1:14" x14ac:dyDescent="0.35">
      <c r="A1192" t="s">
        <v>184</v>
      </c>
      <c r="B1192" t="s">
        <v>3261</v>
      </c>
      <c r="C1192" t="s">
        <v>2944</v>
      </c>
      <c r="D1192" t="s">
        <v>3312</v>
      </c>
      <c r="E1192" t="s">
        <v>3313</v>
      </c>
      <c r="F1192" t="s">
        <v>3048</v>
      </c>
      <c r="G1192" t="s">
        <v>3049</v>
      </c>
      <c r="H1192">
        <v>117542.8982</v>
      </c>
      <c r="I1192">
        <v>136.61108768831701</v>
      </c>
      <c r="J1192">
        <v>0</v>
      </c>
      <c r="K1192">
        <v>136.61108768831701</v>
      </c>
      <c r="L1192">
        <v>117406.287112312</v>
      </c>
    </row>
    <row r="1193" spans="1:14" x14ac:dyDescent="0.35">
      <c r="A1193" t="s">
        <v>184</v>
      </c>
      <c r="B1193" t="s">
        <v>3261</v>
      </c>
      <c r="C1193" t="s">
        <v>2944</v>
      </c>
      <c r="D1193" t="s">
        <v>3314</v>
      </c>
      <c r="E1193" t="s">
        <v>3315</v>
      </c>
      <c r="F1193" t="s">
        <v>2170</v>
      </c>
      <c r="G1193" t="s">
        <v>2171</v>
      </c>
      <c r="H1193">
        <v>0</v>
      </c>
      <c r="I1193">
        <v>0</v>
      </c>
      <c r="J1193">
        <v>0</v>
      </c>
      <c r="K1193">
        <v>0</v>
      </c>
      <c r="L1193">
        <v>0</v>
      </c>
    </row>
    <row r="1194" spans="1:14" x14ac:dyDescent="0.35">
      <c r="A1194" t="s">
        <v>184</v>
      </c>
      <c r="B1194" t="s">
        <v>3261</v>
      </c>
      <c r="C1194" t="s">
        <v>2944</v>
      </c>
      <c r="D1194" t="s">
        <v>3314</v>
      </c>
      <c r="E1194" t="s">
        <v>3315</v>
      </c>
      <c r="F1194" t="s">
        <v>3048</v>
      </c>
      <c r="G1194" t="s">
        <v>3049</v>
      </c>
      <c r="H1194">
        <v>234580.38140000001</v>
      </c>
      <c r="I1194">
        <v>737.36597631736402</v>
      </c>
      <c r="J1194">
        <v>0</v>
      </c>
      <c r="K1194">
        <v>737.36597631736402</v>
      </c>
      <c r="L1194">
        <v>233843.01542368301</v>
      </c>
    </row>
    <row r="1195" spans="1:14" x14ac:dyDescent="0.35">
      <c r="A1195" t="s">
        <v>184</v>
      </c>
      <c r="B1195" t="s">
        <v>3261</v>
      </c>
      <c r="C1195" t="s">
        <v>2944</v>
      </c>
      <c r="D1195" t="s">
        <v>3314</v>
      </c>
      <c r="E1195" t="s">
        <v>3315</v>
      </c>
      <c r="F1195" t="s">
        <v>3050</v>
      </c>
      <c r="G1195" t="s">
        <v>3051</v>
      </c>
      <c r="H1195">
        <v>88265.838499999998</v>
      </c>
      <c r="I1195">
        <v>277.44957074992402</v>
      </c>
      <c r="J1195">
        <v>0</v>
      </c>
      <c r="K1195">
        <v>277.44957074992402</v>
      </c>
      <c r="L1195">
        <v>87988.388929250097</v>
      </c>
    </row>
    <row r="1196" spans="1:14" x14ac:dyDescent="0.35">
      <c r="A1196" t="s">
        <v>184</v>
      </c>
      <c r="B1196" t="s">
        <v>3261</v>
      </c>
      <c r="C1196" t="s">
        <v>2944</v>
      </c>
      <c r="D1196" t="s">
        <v>3316</v>
      </c>
      <c r="E1196" t="s">
        <v>3317</v>
      </c>
      <c r="F1196" t="s">
        <v>2172</v>
      </c>
      <c r="G1196" t="s">
        <v>2173</v>
      </c>
      <c r="H1196">
        <v>0</v>
      </c>
      <c r="I1196">
        <v>0</v>
      </c>
      <c r="J1196">
        <v>0</v>
      </c>
      <c r="K1196">
        <v>0</v>
      </c>
      <c r="L1196">
        <v>0</v>
      </c>
    </row>
    <row r="1197" spans="1:14" x14ac:dyDescent="0.35">
      <c r="A1197" t="s">
        <v>184</v>
      </c>
      <c r="B1197" t="s">
        <v>3261</v>
      </c>
      <c r="C1197" t="s">
        <v>2944</v>
      </c>
      <c r="D1197" t="s">
        <v>3316</v>
      </c>
      <c r="E1197" t="s">
        <v>3317</v>
      </c>
      <c r="F1197" t="s">
        <v>2947</v>
      </c>
      <c r="G1197" t="s">
        <v>2948</v>
      </c>
      <c r="H1197">
        <v>0</v>
      </c>
      <c r="I1197">
        <v>0</v>
      </c>
      <c r="J1197">
        <v>0</v>
      </c>
      <c r="K1197">
        <v>0</v>
      </c>
      <c r="L1197">
        <v>0</v>
      </c>
    </row>
    <row r="1198" spans="1:14" x14ac:dyDescent="0.35">
      <c r="A1198" t="s">
        <v>244</v>
      </c>
      <c r="B1198" t="s">
        <v>3318</v>
      </c>
      <c r="C1198" t="s">
        <v>2857</v>
      </c>
      <c r="D1198" t="s">
        <v>2859</v>
      </c>
      <c r="E1198" t="s">
        <v>3319</v>
      </c>
      <c r="F1198" t="s">
        <v>2170</v>
      </c>
      <c r="G1198" t="s">
        <v>2171</v>
      </c>
      <c r="H1198">
        <v>0</v>
      </c>
      <c r="I1198">
        <v>0</v>
      </c>
      <c r="J1198">
        <v>0</v>
      </c>
      <c r="K1198">
        <v>0</v>
      </c>
      <c r="L1198">
        <v>0</v>
      </c>
    </row>
    <row r="1199" spans="1:14" x14ac:dyDescent="0.35">
      <c r="A1199" t="s">
        <v>244</v>
      </c>
      <c r="B1199" t="s">
        <v>3318</v>
      </c>
      <c r="C1199" t="s">
        <v>2857</v>
      </c>
      <c r="D1199" t="s">
        <v>2859</v>
      </c>
      <c r="E1199" t="s">
        <v>3319</v>
      </c>
      <c r="F1199" t="s">
        <v>2172</v>
      </c>
      <c r="G1199" t="s">
        <v>2173</v>
      </c>
      <c r="H1199">
        <v>3941594.9797999999</v>
      </c>
      <c r="I1199">
        <v>3496.31713346997</v>
      </c>
      <c r="J1199">
        <v>18158.911263635498</v>
      </c>
      <c r="K1199">
        <v>21655.228397105398</v>
      </c>
      <c r="L1199">
        <v>3919939.7514028898</v>
      </c>
    </row>
    <row r="1200" spans="1:14" x14ac:dyDescent="0.35">
      <c r="A1200" t="s">
        <v>244</v>
      </c>
      <c r="B1200" t="s">
        <v>3318</v>
      </c>
      <c r="C1200" t="s">
        <v>2857</v>
      </c>
      <c r="D1200" t="s">
        <v>2859</v>
      </c>
      <c r="E1200" t="s">
        <v>3319</v>
      </c>
      <c r="F1200" t="s">
        <v>2861</v>
      </c>
      <c r="G1200" t="s">
        <v>2862</v>
      </c>
      <c r="H1200">
        <v>404727.3799</v>
      </c>
      <c r="I1200">
        <v>359.00575243844497</v>
      </c>
      <c r="J1200">
        <v>1864.57731172526</v>
      </c>
      <c r="K1200">
        <v>2223.5830641637099</v>
      </c>
      <c r="L1200">
        <v>402503.79683583602</v>
      </c>
    </row>
    <row r="1201" spans="1:12" x14ac:dyDescent="0.35">
      <c r="A1201" t="s">
        <v>244</v>
      </c>
      <c r="B1201" t="s">
        <v>3318</v>
      </c>
      <c r="C1201" t="s">
        <v>2857</v>
      </c>
      <c r="D1201" t="s">
        <v>2859</v>
      </c>
      <c r="E1201" t="s">
        <v>3319</v>
      </c>
      <c r="F1201" t="s">
        <v>2865</v>
      </c>
      <c r="G1201" t="s">
        <v>2866</v>
      </c>
      <c r="H1201">
        <v>0</v>
      </c>
      <c r="I1201">
        <v>0</v>
      </c>
      <c r="J1201">
        <v>0</v>
      </c>
      <c r="K1201">
        <v>0</v>
      </c>
      <c r="L1201">
        <v>0</v>
      </c>
    </row>
    <row r="1202" spans="1:12" x14ac:dyDescent="0.35">
      <c r="A1202" t="s">
        <v>244</v>
      </c>
      <c r="B1202" t="s">
        <v>3318</v>
      </c>
      <c r="C1202" t="s">
        <v>2857</v>
      </c>
      <c r="D1202" t="s">
        <v>2859</v>
      </c>
      <c r="E1202" t="s">
        <v>3319</v>
      </c>
      <c r="F1202" t="s">
        <v>2867</v>
      </c>
      <c r="G1202" t="s">
        <v>2868</v>
      </c>
      <c r="H1202">
        <v>0</v>
      </c>
      <c r="I1202">
        <v>0</v>
      </c>
      <c r="J1202">
        <v>0</v>
      </c>
      <c r="K1202">
        <v>0</v>
      </c>
      <c r="L1202">
        <v>0</v>
      </c>
    </row>
    <row r="1203" spans="1:12" x14ac:dyDescent="0.35">
      <c r="A1203" t="s">
        <v>244</v>
      </c>
      <c r="B1203" t="s">
        <v>3318</v>
      </c>
      <c r="C1203" t="s">
        <v>2857</v>
      </c>
      <c r="D1203" t="s">
        <v>2859</v>
      </c>
      <c r="E1203" t="s">
        <v>3319</v>
      </c>
      <c r="F1203" t="s">
        <v>2869</v>
      </c>
      <c r="G1203" t="s">
        <v>2870</v>
      </c>
      <c r="H1203">
        <v>245084.913</v>
      </c>
      <c r="I1203">
        <v>217.39792786550299</v>
      </c>
      <c r="J1203">
        <v>1129.1051498780801</v>
      </c>
      <c r="K1203">
        <v>1346.50307774358</v>
      </c>
      <c r="L1203">
        <v>243738.40992225599</v>
      </c>
    </row>
    <row r="1204" spans="1:12" x14ac:dyDescent="0.35">
      <c r="A1204" t="s">
        <v>244</v>
      </c>
      <c r="B1204" t="s">
        <v>3318</v>
      </c>
      <c r="C1204" t="s">
        <v>2857</v>
      </c>
      <c r="D1204" t="s">
        <v>2859</v>
      </c>
      <c r="E1204" t="s">
        <v>3319</v>
      </c>
      <c r="F1204" t="s">
        <v>2871</v>
      </c>
      <c r="G1204" t="s">
        <v>2872</v>
      </c>
      <c r="H1204">
        <v>159642.46669999999</v>
      </c>
      <c r="I1204">
        <v>141.60782457294201</v>
      </c>
      <c r="J1204">
        <v>735.47216184718695</v>
      </c>
      <c r="K1204">
        <v>877.07998642012899</v>
      </c>
      <c r="L1204">
        <v>158765.38671358</v>
      </c>
    </row>
    <row r="1205" spans="1:12" x14ac:dyDescent="0.35">
      <c r="A1205" t="s">
        <v>244</v>
      </c>
      <c r="B1205" t="s">
        <v>3318</v>
      </c>
      <c r="C1205" t="s">
        <v>2857</v>
      </c>
      <c r="D1205" t="s">
        <v>2859</v>
      </c>
      <c r="E1205" t="s">
        <v>3319</v>
      </c>
      <c r="F1205" t="s">
        <v>3241</v>
      </c>
      <c r="G1205" t="s">
        <v>3242</v>
      </c>
      <c r="H1205">
        <v>43845.466200000003</v>
      </c>
      <c r="I1205">
        <v>38.892289847498198</v>
      </c>
      <c r="J1205">
        <v>201.99587543690299</v>
      </c>
      <c r="K1205">
        <v>240.88816528440199</v>
      </c>
      <c r="L1205">
        <v>43604.578034715603</v>
      </c>
    </row>
    <row r="1206" spans="1:12" x14ac:dyDescent="0.35">
      <c r="A1206" t="s">
        <v>244</v>
      </c>
      <c r="B1206" t="s">
        <v>3318</v>
      </c>
      <c r="C1206" t="s">
        <v>2857</v>
      </c>
      <c r="D1206" t="s">
        <v>2859</v>
      </c>
      <c r="E1206" t="s">
        <v>3319</v>
      </c>
      <c r="F1206" t="s">
        <v>2877</v>
      </c>
      <c r="G1206" t="s">
        <v>2878</v>
      </c>
      <c r="H1206">
        <v>374372.82630000002</v>
      </c>
      <c r="I1206">
        <v>332.08032100556102</v>
      </c>
      <c r="J1206">
        <v>1724.7340133458699</v>
      </c>
      <c r="K1206">
        <v>2056.8143343514298</v>
      </c>
      <c r="L1206">
        <v>372316.01196564903</v>
      </c>
    </row>
    <row r="1207" spans="1:12" x14ac:dyDescent="0.35">
      <c r="A1207" t="s">
        <v>244</v>
      </c>
      <c r="B1207" t="s">
        <v>3318</v>
      </c>
      <c r="C1207" t="s">
        <v>2879</v>
      </c>
      <c r="D1207" t="s">
        <v>2880</v>
      </c>
      <c r="E1207" t="s">
        <v>3320</v>
      </c>
      <c r="F1207" t="s">
        <v>2172</v>
      </c>
      <c r="G1207" t="s">
        <v>2173</v>
      </c>
      <c r="H1207">
        <v>36486.547200000001</v>
      </c>
      <c r="I1207">
        <v>43.877056279001998</v>
      </c>
      <c r="J1207">
        <v>853.74363386097696</v>
      </c>
      <c r="K1207">
        <v>897.62069013997905</v>
      </c>
      <c r="L1207">
        <v>35588.926509860001</v>
      </c>
    </row>
    <row r="1208" spans="1:12" x14ac:dyDescent="0.35">
      <c r="A1208" t="s">
        <v>244</v>
      </c>
      <c r="B1208" t="s">
        <v>3318</v>
      </c>
      <c r="C1208" t="s">
        <v>2879</v>
      </c>
      <c r="D1208" t="s">
        <v>2880</v>
      </c>
      <c r="E1208" t="s">
        <v>3320</v>
      </c>
      <c r="F1208" t="s">
        <v>2882</v>
      </c>
      <c r="G1208" t="s">
        <v>2883</v>
      </c>
      <c r="H1208">
        <v>109459.6416</v>
      </c>
      <c r="I1208">
        <v>131.63116883700599</v>
      </c>
      <c r="J1208">
        <v>2561.2309015829301</v>
      </c>
      <c r="K1208">
        <v>2692.8620704199402</v>
      </c>
      <c r="L1208">
        <v>106766.77952958</v>
      </c>
    </row>
    <row r="1209" spans="1:12" x14ac:dyDescent="0.35">
      <c r="A1209" t="s">
        <v>244</v>
      </c>
      <c r="B1209" t="s">
        <v>3318</v>
      </c>
      <c r="C1209" t="s">
        <v>2879</v>
      </c>
      <c r="D1209" t="s">
        <v>2880</v>
      </c>
      <c r="E1209" t="s">
        <v>3320</v>
      </c>
      <c r="F1209" t="s">
        <v>2884</v>
      </c>
      <c r="G1209" t="s">
        <v>2885</v>
      </c>
      <c r="H1209">
        <v>22876.077700000002</v>
      </c>
      <c r="I1209">
        <v>58.175833819242001</v>
      </c>
      <c r="J1209">
        <v>0</v>
      </c>
      <c r="K1209">
        <v>58.175833819242001</v>
      </c>
      <c r="L1209">
        <v>22817.9018661808</v>
      </c>
    </row>
    <row r="1210" spans="1:12" x14ac:dyDescent="0.35">
      <c r="A1210" t="s">
        <v>244</v>
      </c>
      <c r="B1210" t="s">
        <v>3318</v>
      </c>
      <c r="C1210" t="s">
        <v>2879</v>
      </c>
      <c r="D1210" t="s">
        <v>2886</v>
      </c>
      <c r="E1210" t="s">
        <v>3321</v>
      </c>
      <c r="F1210" t="s">
        <v>2172</v>
      </c>
      <c r="G1210" t="s">
        <v>2173</v>
      </c>
      <c r="H1210">
        <v>4057.6514999999999</v>
      </c>
      <c r="I1210">
        <v>0.20501552897640901</v>
      </c>
      <c r="J1210">
        <v>0</v>
      </c>
      <c r="K1210">
        <v>0.20501552897640901</v>
      </c>
      <c r="L1210">
        <v>4057.4464844710201</v>
      </c>
    </row>
    <row r="1211" spans="1:12" x14ac:dyDescent="0.35">
      <c r="A1211" t="s">
        <v>244</v>
      </c>
      <c r="B1211" t="s">
        <v>3318</v>
      </c>
      <c r="C1211" t="s">
        <v>2879</v>
      </c>
      <c r="D1211" t="s">
        <v>2886</v>
      </c>
      <c r="E1211" t="s">
        <v>3321</v>
      </c>
      <c r="F1211" t="s">
        <v>2882</v>
      </c>
      <c r="G1211" t="s">
        <v>2883</v>
      </c>
      <c r="H1211">
        <v>1006.2976</v>
      </c>
      <c r="I1211">
        <v>5.0843851186149501E-2</v>
      </c>
      <c r="J1211">
        <v>0</v>
      </c>
      <c r="K1211">
        <v>5.0843851186149501E-2</v>
      </c>
      <c r="L1211">
        <v>1006.2467561488101</v>
      </c>
    </row>
    <row r="1212" spans="1:12" x14ac:dyDescent="0.35">
      <c r="A1212" t="s">
        <v>244</v>
      </c>
      <c r="B1212" t="s">
        <v>3318</v>
      </c>
      <c r="C1212" t="s">
        <v>2879</v>
      </c>
      <c r="D1212" t="s">
        <v>2888</v>
      </c>
      <c r="E1212" t="s">
        <v>3322</v>
      </c>
      <c r="F1212" t="s">
        <v>2170</v>
      </c>
      <c r="G1212" t="s">
        <v>2171</v>
      </c>
      <c r="H1212">
        <v>0</v>
      </c>
      <c r="I1212">
        <v>0</v>
      </c>
      <c r="J1212">
        <v>0</v>
      </c>
      <c r="K1212">
        <v>0</v>
      </c>
      <c r="L1212">
        <v>0</v>
      </c>
    </row>
    <row r="1213" spans="1:12" x14ac:dyDescent="0.35">
      <c r="A1213" t="s">
        <v>244</v>
      </c>
      <c r="B1213" t="s">
        <v>3318</v>
      </c>
      <c r="C1213" t="s">
        <v>2879</v>
      </c>
      <c r="D1213" t="s">
        <v>2888</v>
      </c>
      <c r="E1213" t="s">
        <v>3322</v>
      </c>
      <c r="F1213" t="s">
        <v>2172</v>
      </c>
      <c r="G1213" t="s">
        <v>2173</v>
      </c>
      <c r="H1213">
        <v>10032.2541</v>
      </c>
      <c r="I1213">
        <v>17.5290560960464</v>
      </c>
      <c r="J1213">
        <v>0</v>
      </c>
      <c r="K1213">
        <v>17.5290560960464</v>
      </c>
      <c r="L1213">
        <v>10014.725043904</v>
      </c>
    </row>
    <row r="1214" spans="1:12" x14ac:dyDescent="0.35">
      <c r="A1214" t="s">
        <v>244</v>
      </c>
      <c r="B1214" t="s">
        <v>3318</v>
      </c>
      <c r="C1214" t="s">
        <v>2879</v>
      </c>
      <c r="D1214" t="s">
        <v>2888</v>
      </c>
      <c r="E1214" t="s">
        <v>3322</v>
      </c>
      <c r="F1214" t="s">
        <v>2882</v>
      </c>
      <c r="G1214" t="s">
        <v>2883</v>
      </c>
      <c r="H1214">
        <v>0</v>
      </c>
      <c r="I1214">
        <v>0</v>
      </c>
      <c r="J1214">
        <v>0</v>
      </c>
      <c r="K1214">
        <v>0</v>
      </c>
      <c r="L1214">
        <v>0</v>
      </c>
    </row>
    <row r="1215" spans="1:12" x14ac:dyDescent="0.35">
      <c r="A1215" t="s">
        <v>244</v>
      </c>
      <c r="B1215" t="s">
        <v>3318</v>
      </c>
      <c r="C1215" t="s">
        <v>2879</v>
      </c>
      <c r="D1215" t="s">
        <v>2888</v>
      </c>
      <c r="E1215" t="s">
        <v>3322</v>
      </c>
      <c r="F1215" t="s">
        <v>2884</v>
      </c>
      <c r="G1215" t="s">
        <v>2885</v>
      </c>
      <c r="H1215">
        <v>45176.691599999998</v>
      </c>
      <c r="I1215">
        <v>78.935875250120702</v>
      </c>
      <c r="J1215">
        <v>0</v>
      </c>
      <c r="K1215">
        <v>78.935875250120702</v>
      </c>
      <c r="L1215">
        <v>45097.755724749899</v>
      </c>
    </row>
    <row r="1216" spans="1:12" x14ac:dyDescent="0.35">
      <c r="A1216" t="s">
        <v>244</v>
      </c>
      <c r="B1216" t="s">
        <v>3318</v>
      </c>
      <c r="C1216" t="s">
        <v>2879</v>
      </c>
      <c r="D1216" t="s">
        <v>2892</v>
      </c>
      <c r="E1216" t="s">
        <v>3066</v>
      </c>
      <c r="F1216" t="s">
        <v>2172</v>
      </c>
      <c r="G1216" t="s">
        <v>2173</v>
      </c>
      <c r="H1216">
        <v>10704.2209</v>
      </c>
      <c r="I1216">
        <v>8.8378143408066805</v>
      </c>
      <c r="J1216">
        <v>0.161016667843774</v>
      </c>
      <c r="K1216">
        <v>8.9988310086504502</v>
      </c>
      <c r="L1216">
        <v>10695.222068991399</v>
      </c>
    </row>
    <row r="1217" spans="1:12" x14ac:dyDescent="0.35">
      <c r="A1217" t="s">
        <v>244</v>
      </c>
      <c r="B1217" t="s">
        <v>3318</v>
      </c>
      <c r="C1217" t="s">
        <v>2879</v>
      </c>
      <c r="D1217" t="s">
        <v>2892</v>
      </c>
      <c r="E1217" t="s">
        <v>3066</v>
      </c>
      <c r="F1217" t="s">
        <v>2882</v>
      </c>
      <c r="G1217" t="s">
        <v>2883</v>
      </c>
      <c r="H1217">
        <v>0</v>
      </c>
      <c r="I1217">
        <v>0</v>
      </c>
      <c r="J1217">
        <v>0</v>
      </c>
      <c r="K1217">
        <v>0</v>
      </c>
      <c r="L1217">
        <v>0</v>
      </c>
    </row>
    <row r="1218" spans="1:12" x14ac:dyDescent="0.35">
      <c r="A1218" t="s">
        <v>244</v>
      </c>
      <c r="B1218" t="s">
        <v>3318</v>
      </c>
      <c r="C1218" t="s">
        <v>2879</v>
      </c>
      <c r="D1218" t="s">
        <v>2892</v>
      </c>
      <c r="E1218" t="s">
        <v>3066</v>
      </c>
      <c r="F1218" t="s">
        <v>2884</v>
      </c>
      <c r="G1218" t="s">
        <v>2885</v>
      </c>
      <c r="H1218">
        <v>17192.7788</v>
      </c>
      <c r="I1218">
        <v>15.123003104713501</v>
      </c>
      <c r="J1218">
        <v>0</v>
      </c>
      <c r="K1218">
        <v>15.123003104713501</v>
      </c>
      <c r="L1218">
        <v>17177.655796895298</v>
      </c>
    </row>
    <row r="1219" spans="1:12" x14ac:dyDescent="0.35">
      <c r="A1219" t="s">
        <v>244</v>
      </c>
      <c r="B1219" t="s">
        <v>3318</v>
      </c>
      <c r="C1219" t="s">
        <v>2879</v>
      </c>
      <c r="D1219" t="s">
        <v>2892</v>
      </c>
      <c r="E1219" t="s">
        <v>3066</v>
      </c>
      <c r="F1219" t="s">
        <v>2896</v>
      </c>
      <c r="G1219" t="s">
        <v>2897</v>
      </c>
      <c r="H1219">
        <v>11960.194</v>
      </c>
      <c r="I1219">
        <v>10.5203499858877</v>
      </c>
      <c r="J1219">
        <v>0</v>
      </c>
      <c r="K1219">
        <v>10.5203499858877</v>
      </c>
      <c r="L1219">
        <v>11949.6736500141</v>
      </c>
    </row>
    <row r="1220" spans="1:12" x14ac:dyDescent="0.35">
      <c r="A1220" t="s">
        <v>244</v>
      </c>
      <c r="B1220" t="s">
        <v>3318</v>
      </c>
      <c r="C1220" t="s">
        <v>2879</v>
      </c>
      <c r="D1220" t="s">
        <v>2892</v>
      </c>
      <c r="E1220" t="s">
        <v>3066</v>
      </c>
      <c r="F1220" t="s">
        <v>2890</v>
      </c>
      <c r="G1220" t="s">
        <v>2891</v>
      </c>
      <c r="H1220">
        <v>23869.182199999999</v>
      </c>
      <c r="I1220">
        <v>19.707310139270099</v>
      </c>
      <c r="J1220">
        <v>0.35904866162864602</v>
      </c>
      <c r="K1220">
        <v>20.066358800898701</v>
      </c>
      <c r="L1220">
        <v>23849.115841199098</v>
      </c>
    </row>
    <row r="1221" spans="1:12" x14ac:dyDescent="0.35">
      <c r="A1221" t="s">
        <v>244</v>
      </c>
      <c r="B1221" t="s">
        <v>3318</v>
      </c>
      <c r="C1221" t="s">
        <v>2879</v>
      </c>
      <c r="D1221" t="s">
        <v>2894</v>
      </c>
      <c r="E1221" t="s">
        <v>2967</v>
      </c>
      <c r="F1221" t="s">
        <v>2170</v>
      </c>
      <c r="G1221" t="s">
        <v>2171</v>
      </c>
      <c r="H1221">
        <v>0</v>
      </c>
      <c r="I1221">
        <v>0</v>
      </c>
      <c r="J1221">
        <v>0</v>
      </c>
      <c r="K1221">
        <v>0</v>
      </c>
      <c r="L1221">
        <v>0</v>
      </c>
    </row>
    <row r="1222" spans="1:12" x14ac:dyDescent="0.35">
      <c r="A1222" t="s">
        <v>244</v>
      </c>
      <c r="B1222" t="s">
        <v>3318</v>
      </c>
      <c r="C1222" t="s">
        <v>2879</v>
      </c>
      <c r="D1222" t="s">
        <v>2894</v>
      </c>
      <c r="E1222" t="s">
        <v>2967</v>
      </c>
      <c r="F1222" t="s">
        <v>2172</v>
      </c>
      <c r="G1222" t="s">
        <v>2173</v>
      </c>
      <c r="H1222">
        <v>3104.9607999999998</v>
      </c>
      <c r="I1222">
        <v>1.4933239362965001</v>
      </c>
      <c r="J1222">
        <v>2.42059056627892</v>
      </c>
      <c r="K1222">
        <v>3.9139145025754201</v>
      </c>
      <c r="L1222">
        <v>3101.0468854974201</v>
      </c>
    </row>
    <row r="1223" spans="1:12" x14ac:dyDescent="0.35">
      <c r="A1223" t="s">
        <v>244</v>
      </c>
      <c r="B1223" t="s">
        <v>3318</v>
      </c>
      <c r="C1223" t="s">
        <v>2879</v>
      </c>
      <c r="D1223" t="s">
        <v>2894</v>
      </c>
      <c r="E1223" t="s">
        <v>2967</v>
      </c>
      <c r="F1223" t="s">
        <v>2882</v>
      </c>
      <c r="G1223" t="s">
        <v>2883</v>
      </c>
      <c r="H1223">
        <v>0</v>
      </c>
      <c r="I1223">
        <v>0</v>
      </c>
      <c r="J1223">
        <v>0</v>
      </c>
      <c r="K1223">
        <v>0</v>
      </c>
      <c r="L1223">
        <v>0</v>
      </c>
    </row>
    <row r="1224" spans="1:12" x14ac:dyDescent="0.35">
      <c r="A1224" t="s">
        <v>244</v>
      </c>
      <c r="B1224" t="s">
        <v>3318</v>
      </c>
      <c r="C1224" t="s">
        <v>2879</v>
      </c>
      <c r="D1224" t="s">
        <v>2894</v>
      </c>
      <c r="E1224" t="s">
        <v>2967</v>
      </c>
      <c r="F1224" t="s">
        <v>2884</v>
      </c>
      <c r="G1224" t="s">
        <v>2885</v>
      </c>
      <c r="H1224">
        <v>36392.0579</v>
      </c>
      <c r="I1224">
        <v>15.5513428018076</v>
      </c>
      <c r="J1224">
        <v>0</v>
      </c>
      <c r="K1224">
        <v>15.5513428018076</v>
      </c>
      <c r="L1224">
        <v>36376.506557198198</v>
      </c>
    </row>
    <row r="1225" spans="1:12" x14ac:dyDescent="0.35">
      <c r="A1225" t="s">
        <v>244</v>
      </c>
      <c r="B1225" t="s">
        <v>3318</v>
      </c>
      <c r="C1225" t="s">
        <v>2879</v>
      </c>
      <c r="D1225" t="s">
        <v>2898</v>
      </c>
      <c r="E1225" t="s">
        <v>3323</v>
      </c>
      <c r="F1225" t="s">
        <v>2170</v>
      </c>
      <c r="G1225" t="s">
        <v>2171</v>
      </c>
      <c r="H1225">
        <v>0</v>
      </c>
      <c r="I1225">
        <v>0</v>
      </c>
      <c r="J1225">
        <v>0</v>
      </c>
      <c r="K1225">
        <v>0</v>
      </c>
      <c r="L1225">
        <v>0</v>
      </c>
    </row>
    <row r="1226" spans="1:12" x14ac:dyDescent="0.35">
      <c r="A1226" t="s">
        <v>244</v>
      </c>
      <c r="B1226" t="s">
        <v>3318</v>
      </c>
      <c r="C1226" t="s">
        <v>2879</v>
      </c>
      <c r="D1226" t="s">
        <v>2898</v>
      </c>
      <c r="E1226" t="s">
        <v>3323</v>
      </c>
      <c r="F1226" t="s">
        <v>2172</v>
      </c>
      <c r="G1226" t="s">
        <v>2173</v>
      </c>
      <c r="H1226">
        <v>13575.9511</v>
      </c>
      <c r="I1226">
        <v>4.9371983796160404</v>
      </c>
      <c r="J1226">
        <v>0</v>
      </c>
      <c r="K1226">
        <v>4.9371983796160404</v>
      </c>
      <c r="L1226">
        <v>13571.013901620399</v>
      </c>
    </row>
    <row r="1227" spans="1:12" x14ac:dyDescent="0.35">
      <c r="A1227" t="s">
        <v>244</v>
      </c>
      <c r="B1227" t="s">
        <v>3318</v>
      </c>
      <c r="C1227" t="s">
        <v>2879</v>
      </c>
      <c r="D1227" t="s">
        <v>2898</v>
      </c>
      <c r="E1227" t="s">
        <v>3323</v>
      </c>
      <c r="F1227" t="s">
        <v>2882</v>
      </c>
      <c r="G1227" t="s">
        <v>2883</v>
      </c>
      <c r="H1227">
        <v>0</v>
      </c>
      <c r="I1227">
        <v>0</v>
      </c>
      <c r="J1227">
        <v>0</v>
      </c>
      <c r="K1227">
        <v>0</v>
      </c>
      <c r="L1227">
        <v>0</v>
      </c>
    </row>
    <row r="1228" spans="1:12" x14ac:dyDescent="0.35">
      <c r="A1228" t="s">
        <v>244</v>
      </c>
      <c r="B1228" t="s">
        <v>3318</v>
      </c>
      <c r="C1228" t="s">
        <v>2879</v>
      </c>
      <c r="D1228" t="s">
        <v>2902</v>
      </c>
      <c r="E1228" t="s">
        <v>2978</v>
      </c>
      <c r="F1228" t="s">
        <v>2170</v>
      </c>
      <c r="G1228" t="s">
        <v>2171</v>
      </c>
      <c r="H1228">
        <v>0</v>
      </c>
      <c r="I1228">
        <v>0</v>
      </c>
      <c r="J1228">
        <v>0</v>
      </c>
      <c r="K1228">
        <v>0</v>
      </c>
      <c r="L1228">
        <v>0</v>
      </c>
    </row>
    <row r="1229" spans="1:12" x14ac:dyDescent="0.35">
      <c r="A1229" t="s">
        <v>244</v>
      </c>
      <c r="B1229" t="s">
        <v>3318</v>
      </c>
      <c r="C1229" t="s">
        <v>2879</v>
      </c>
      <c r="D1229" t="s">
        <v>2902</v>
      </c>
      <c r="E1229" t="s">
        <v>2978</v>
      </c>
      <c r="F1229" t="s">
        <v>2172</v>
      </c>
      <c r="G1229" t="s">
        <v>2173</v>
      </c>
      <c r="H1229">
        <v>17319.311699999998</v>
      </c>
      <c r="I1229">
        <v>10.444544935806</v>
      </c>
      <c r="J1229">
        <v>0</v>
      </c>
      <c r="K1229">
        <v>10.444544935806</v>
      </c>
      <c r="L1229">
        <v>17308.867155064199</v>
      </c>
    </row>
    <row r="1230" spans="1:12" x14ac:dyDescent="0.35">
      <c r="A1230" t="s">
        <v>244</v>
      </c>
      <c r="B1230" t="s">
        <v>3318</v>
      </c>
      <c r="C1230" t="s">
        <v>2879</v>
      </c>
      <c r="D1230" t="s">
        <v>2902</v>
      </c>
      <c r="E1230" t="s">
        <v>2978</v>
      </c>
      <c r="F1230" t="s">
        <v>2882</v>
      </c>
      <c r="G1230" t="s">
        <v>2883</v>
      </c>
      <c r="H1230">
        <v>2671.1376</v>
      </c>
      <c r="I1230">
        <v>1.61085021398003</v>
      </c>
      <c r="J1230">
        <v>0</v>
      </c>
      <c r="K1230">
        <v>1.61085021398003</v>
      </c>
      <c r="L1230">
        <v>2669.52674978602</v>
      </c>
    </row>
    <row r="1231" spans="1:12" x14ac:dyDescent="0.35">
      <c r="A1231" t="s">
        <v>244</v>
      </c>
      <c r="B1231" t="s">
        <v>3318</v>
      </c>
      <c r="C1231" t="s">
        <v>2879</v>
      </c>
      <c r="D1231" t="s">
        <v>2902</v>
      </c>
      <c r="E1231" t="s">
        <v>2978</v>
      </c>
      <c r="F1231" t="s">
        <v>2884</v>
      </c>
      <c r="G1231" t="s">
        <v>2885</v>
      </c>
      <c r="H1231">
        <v>14648.1741</v>
      </c>
      <c r="I1231">
        <v>8.8336947218259603</v>
      </c>
      <c r="J1231">
        <v>0</v>
      </c>
      <c r="K1231">
        <v>8.8336947218259603</v>
      </c>
      <c r="L1231">
        <v>14639.340405278201</v>
      </c>
    </row>
    <row r="1232" spans="1:12" x14ac:dyDescent="0.35">
      <c r="A1232" t="s">
        <v>244</v>
      </c>
      <c r="B1232" t="s">
        <v>3318</v>
      </c>
      <c r="C1232" t="s">
        <v>2879</v>
      </c>
      <c r="D1232" t="s">
        <v>2904</v>
      </c>
      <c r="E1232" t="s">
        <v>3324</v>
      </c>
      <c r="F1232" t="s">
        <v>2170</v>
      </c>
      <c r="G1232" t="s">
        <v>2171</v>
      </c>
      <c r="H1232">
        <v>0</v>
      </c>
      <c r="I1232">
        <v>0</v>
      </c>
      <c r="J1232">
        <v>0</v>
      </c>
      <c r="K1232">
        <v>0</v>
      </c>
      <c r="L1232">
        <v>0</v>
      </c>
    </row>
    <row r="1233" spans="1:12" x14ac:dyDescent="0.35">
      <c r="A1233" t="s">
        <v>244</v>
      </c>
      <c r="B1233" t="s">
        <v>3318</v>
      </c>
      <c r="C1233" t="s">
        <v>2879</v>
      </c>
      <c r="D1233" t="s">
        <v>2904</v>
      </c>
      <c r="E1233" t="s">
        <v>3324</v>
      </c>
      <c r="F1233" t="s">
        <v>2172</v>
      </c>
      <c r="G1233" t="s">
        <v>2173</v>
      </c>
      <c r="H1233">
        <v>45504.649700000002</v>
      </c>
      <c r="I1233">
        <v>61.202849643042697</v>
      </c>
      <c r="J1233">
        <v>36.536154317923099</v>
      </c>
      <c r="K1233">
        <v>97.739003960965803</v>
      </c>
      <c r="L1233">
        <v>45406.910696038998</v>
      </c>
    </row>
    <row r="1234" spans="1:12" x14ac:dyDescent="0.35">
      <c r="A1234" t="s">
        <v>244</v>
      </c>
      <c r="B1234" t="s">
        <v>3318</v>
      </c>
      <c r="C1234" t="s">
        <v>2879</v>
      </c>
      <c r="D1234" t="s">
        <v>2904</v>
      </c>
      <c r="E1234" t="s">
        <v>3324</v>
      </c>
      <c r="F1234" t="s">
        <v>2882</v>
      </c>
      <c r="G1234" t="s">
        <v>2883</v>
      </c>
      <c r="H1234">
        <v>0</v>
      </c>
      <c r="I1234">
        <v>0</v>
      </c>
      <c r="J1234">
        <v>0</v>
      </c>
      <c r="K1234">
        <v>0</v>
      </c>
      <c r="L1234">
        <v>0</v>
      </c>
    </row>
    <row r="1235" spans="1:12" x14ac:dyDescent="0.35">
      <c r="A1235" t="s">
        <v>244</v>
      </c>
      <c r="B1235" t="s">
        <v>3318</v>
      </c>
      <c r="C1235" t="s">
        <v>2879</v>
      </c>
      <c r="D1235" t="s">
        <v>2906</v>
      </c>
      <c r="E1235" t="s">
        <v>3325</v>
      </c>
      <c r="F1235" t="s">
        <v>2170</v>
      </c>
      <c r="G1235" t="s">
        <v>2171</v>
      </c>
      <c r="H1235">
        <v>0</v>
      </c>
      <c r="I1235">
        <v>0</v>
      </c>
      <c r="J1235">
        <v>0</v>
      </c>
      <c r="K1235">
        <v>0</v>
      </c>
      <c r="L1235">
        <v>0</v>
      </c>
    </row>
    <row r="1236" spans="1:12" x14ac:dyDescent="0.35">
      <c r="A1236" t="s">
        <v>244</v>
      </c>
      <c r="B1236" t="s">
        <v>3318</v>
      </c>
      <c r="C1236" t="s">
        <v>2879</v>
      </c>
      <c r="D1236" t="s">
        <v>2906</v>
      </c>
      <c r="E1236" t="s">
        <v>3325</v>
      </c>
      <c r="F1236" t="s">
        <v>2172</v>
      </c>
      <c r="G1236" t="s">
        <v>2173</v>
      </c>
      <c r="H1236">
        <v>16557.180899999999</v>
      </c>
      <c r="I1236">
        <v>6.4073729186778401</v>
      </c>
      <c r="J1236">
        <v>0</v>
      </c>
      <c r="K1236">
        <v>6.4073729186778401</v>
      </c>
      <c r="L1236">
        <v>16550.773527081299</v>
      </c>
    </row>
    <row r="1237" spans="1:12" x14ac:dyDescent="0.35">
      <c r="A1237" t="s">
        <v>244</v>
      </c>
      <c r="B1237" t="s">
        <v>3318</v>
      </c>
      <c r="C1237" t="s">
        <v>2879</v>
      </c>
      <c r="D1237" t="s">
        <v>2906</v>
      </c>
      <c r="E1237" t="s">
        <v>3325</v>
      </c>
      <c r="F1237" t="s">
        <v>2882</v>
      </c>
      <c r="G1237" t="s">
        <v>2883</v>
      </c>
      <c r="H1237">
        <v>0</v>
      </c>
      <c r="I1237">
        <v>0</v>
      </c>
      <c r="J1237">
        <v>0</v>
      </c>
      <c r="K1237">
        <v>0</v>
      </c>
      <c r="L1237">
        <v>0</v>
      </c>
    </row>
    <row r="1238" spans="1:12" x14ac:dyDescent="0.35">
      <c r="A1238" t="s">
        <v>244</v>
      </c>
      <c r="B1238" t="s">
        <v>3318</v>
      </c>
      <c r="C1238" t="s">
        <v>2879</v>
      </c>
      <c r="D1238" t="s">
        <v>2906</v>
      </c>
      <c r="E1238" t="s">
        <v>3325</v>
      </c>
      <c r="F1238" t="s">
        <v>2884</v>
      </c>
      <c r="G1238" t="s">
        <v>2885</v>
      </c>
      <c r="H1238">
        <v>13839.7412</v>
      </c>
      <c r="I1238">
        <v>4.5969191597708496</v>
      </c>
      <c r="J1238">
        <v>0</v>
      </c>
      <c r="K1238">
        <v>4.5969191597708496</v>
      </c>
      <c r="L1238">
        <v>13835.144280840201</v>
      </c>
    </row>
    <row r="1239" spans="1:12" x14ac:dyDescent="0.35">
      <c r="A1239" t="s">
        <v>244</v>
      </c>
      <c r="B1239" t="s">
        <v>3318</v>
      </c>
      <c r="C1239" t="s">
        <v>2879</v>
      </c>
      <c r="D1239" t="s">
        <v>2908</v>
      </c>
      <c r="E1239" t="s">
        <v>3191</v>
      </c>
      <c r="F1239" t="s">
        <v>2170</v>
      </c>
      <c r="G1239" t="s">
        <v>2171</v>
      </c>
      <c r="H1239">
        <v>0</v>
      </c>
      <c r="I1239">
        <v>0</v>
      </c>
      <c r="J1239">
        <v>0</v>
      </c>
      <c r="K1239">
        <v>0</v>
      </c>
      <c r="L1239">
        <v>0</v>
      </c>
    </row>
    <row r="1240" spans="1:12" x14ac:dyDescent="0.35">
      <c r="A1240" t="s">
        <v>244</v>
      </c>
      <c r="B1240" t="s">
        <v>3318</v>
      </c>
      <c r="C1240" t="s">
        <v>2879</v>
      </c>
      <c r="D1240" t="s">
        <v>2908</v>
      </c>
      <c r="E1240" t="s">
        <v>3191</v>
      </c>
      <c r="F1240" t="s">
        <v>2172</v>
      </c>
      <c r="G1240" t="s">
        <v>2173</v>
      </c>
      <c r="H1240">
        <v>44939.8871</v>
      </c>
      <c r="I1240">
        <v>40.404238437625899</v>
      </c>
      <c r="J1240">
        <v>10.7564368720774</v>
      </c>
      <c r="K1240">
        <v>51.160675309703301</v>
      </c>
      <c r="L1240">
        <v>44888.7264246903</v>
      </c>
    </row>
    <row r="1241" spans="1:12" x14ac:dyDescent="0.35">
      <c r="A1241" t="s">
        <v>244</v>
      </c>
      <c r="B1241" t="s">
        <v>3318</v>
      </c>
      <c r="C1241" t="s">
        <v>2879</v>
      </c>
      <c r="D1241" t="s">
        <v>2908</v>
      </c>
      <c r="E1241" t="s">
        <v>3191</v>
      </c>
      <c r="F1241" t="s">
        <v>2882</v>
      </c>
      <c r="G1241" t="s">
        <v>2883</v>
      </c>
      <c r="H1241">
        <v>0</v>
      </c>
      <c r="I1241">
        <v>0</v>
      </c>
      <c r="J1241">
        <v>0</v>
      </c>
      <c r="K1241">
        <v>0</v>
      </c>
      <c r="L1241">
        <v>0</v>
      </c>
    </row>
    <row r="1242" spans="1:12" x14ac:dyDescent="0.35">
      <c r="A1242" t="s">
        <v>244</v>
      </c>
      <c r="B1242" t="s">
        <v>3318</v>
      </c>
      <c r="C1242" t="s">
        <v>2879</v>
      </c>
      <c r="D1242" t="s">
        <v>2910</v>
      </c>
      <c r="E1242" t="s">
        <v>2913</v>
      </c>
      <c r="F1242" t="s">
        <v>2170</v>
      </c>
      <c r="G1242" t="s">
        <v>2171</v>
      </c>
      <c r="H1242">
        <v>0</v>
      </c>
      <c r="I1242">
        <v>0</v>
      </c>
      <c r="J1242">
        <v>0</v>
      </c>
      <c r="K1242">
        <v>0</v>
      </c>
      <c r="L1242">
        <v>0</v>
      </c>
    </row>
    <row r="1243" spans="1:12" x14ac:dyDescent="0.35">
      <c r="A1243" t="s">
        <v>244</v>
      </c>
      <c r="B1243" t="s">
        <v>3318</v>
      </c>
      <c r="C1243" t="s">
        <v>2879</v>
      </c>
      <c r="D1243" t="s">
        <v>2910</v>
      </c>
      <c r="E1243" t="s">
        <v>2913</v>
      </c>
      <c r="F1243" t="s">
        <v>2172</v>
      </c>
      <c r="G1243" t="s">
        <v>2173</v>
      </c>
      <c r="H1243">
        <v>4033.9212000000002</v>
      </c>
      <c r="I1243">
        <v>1.9735763589301101</v>
      </c>
      <c r="J1243">
        <v>0</v>
      </c>
      <c r="K1243">
        <v>1.9735763589301101</v>
      </c>
      <c r="L1243">
        <v>4031.9476236410701</v>
      </c>
    </row>
    <row r="1244" spans="1:12" x14ac:dyDescent="0.35">
      <c r="A1244" t="s">
        <v>244</v>
      </c>
      <c r="B1244" t="s">
        <v>3318</v>
      </c>
      <c r="C1244" t="s">
        <v>2879</v>
      </c>
      <c r="D1244" t="s">
        <v>2910</v>
      </c>
      <c r="E1244" t="s">
        <v>2913</v>
      </c>
      <c r="F1244" t="s">
        <v>2882</v>
      </c>
      <c r="G1244" t="s">
        <v>2883</v>
      </c>
      <c r="H1244">
        <v>645.42740000000003</v>
      </c>
      <c r="I1244">
        <v>0.315772217428818</v>
      </c>
      <c r="J1244">
        <v>0</v>
      </c>
      <c r="K1244">
        <v>0.315772217428818</v>
      </c>
      <c r="L1244">
        <v>645.11162778257096</v>
      </c>
    </row>
    <row r="1245" spans="1:12" x14ac:dyDescent="0.35">
      <c r="A1245" t="s">
        <v>244</v>
      </c>
      <c r="B1245" t="s">
        <v>3318</v>
      </c>
      <c r="C1245" t="s">
        <v>2879</v>
      </c>
      <c r="D1245" t="s">
        <v>2910</v>
      </c>
      <c r="E1245" t="s">
        <v>2913</v>
      </c>
      <c r="F1245" t="s">
        <v>2884</v>
      </c>
      <c r="G1245" t="s">
        <v>2885</v>
      </c>
      <c r="H1245">
        <v>10918.48</v>
      </c>
      <c r="I1245">
        <v>5.3418133448375</v>
      </c>
      <c r="J1245">
        <v>0</v>
      </c>
      <c r="K1245">
        <v>5.3418133448375</v>
      </c>
      <c r="L1245">
        <v>10913.1381866552</v>
      </c>
    </row>
    <row r="1246" spans="1:12" x14ac:dyDescent="0.35">
      <c r="A1246" t="s">
        <v>244</v>
      </c>
      <c r="B1246" t="s">
        <v>3318</v>
      </c>
      <c r="C1246" t="s">
        <v>2879</v>
      </c>
      <c r="D1246" t="s">
        <v>2910</v>
      </c>
      <c r="E1246" t="s">
        <v>2913</v>
      </c>
      <c r="F1246" t="s">
        <v>2890</v>
      </c>
      <c r="G1246" t="s">
        <v>2891</v>
      </c>
      <c r="H1246">
        <v>0</v>
      </c>
      <c r="I1246">
        <v>0</v>
      </c>
      <c r="J1246">
        <v>0</v>
      </c>
      <c r="K1246">
        <v>0</v>
      </c>
      <c r="L1246">
        <v>0</v>
      </c>
    </row>
    <row r="1247" spans="1:12" x14ac:dyDescent="0.35">
      <c r="A1247" t="s">
        <v>244</v>
      </c>
      <c r="B1247" t="s">
        <v>3318</v>
      </c>
      <c r="C1247" t="s">
        <v>2915</v>
      </c>
      <c r="D1247" t="s">
        <v>3326</v>
      </c>
      <c r="E1247" t="s">
        <v>3327</v>
      </c>
      <c r="F1247" t="s">
        <v>2170</v>
      </c>
      <c r="G1247" t="s">
        <v>2171</v>
      </c>
      <c r="H1247">
        <v>0</v>
      </c>
      <c r="I1247">
        <v>0</v>
      </c>
      <c r="J1247">
        <v>0</v>
      </c>
      <c r="K1247">
        <v>0</v>
      </c>
      <c r="L1247">
        <v>0</v>
      </c>
    </row>
    <row r="1248" spans="1:12" x14ac:dyDescent="0.35">
      <c r="A1248" t="s">
        <v>244</v>
      </c>
      <c r="B1248" t="s">
        <v>3318</v>
      </c>
      <c r="C1248" t="s">
        <v>2915</v>
      </c>
      <c r="D1248" t="s">
        <v>3326</v>
      </c>
      <c r="E1248" t="s">
        <v>3327</v>
      </c>
      <c r="F1248" t="s">
        <v>2172</v>
      </c>
      <c r="G1248" t="s">
        <v>2173</v>
      </c>
      <c r="H1248">
        <v>1759533.7505000001</v>
      </c>
      <c r="I1248">
        <v>1604.74716523282</v>
      </c>
      <c r="J1248">
        <v>58188.2056993882</v>
      </c>
      <c r="K1248">
        <v>59792.952864621097</v>
      </c>
      <c r="L1248">
        <v>1699740.7976353799</v>
      </c>
    </row>
    <row r="1249" spans="1:14" x14ac:dyDescent="0.35">
      <c r="A1249" t="s">
        <v>244</v>
      </c>
      <c r="B1249" t="s">
        <v>3318</v>
      </c>
      <c r="C1249" t="s">
        <v>2915</v>
      </c>
      <c r="D1249" t="s">
        <v>3326</v>
      </c>
      <c r="E1249" t="s">
        <v>3327</v>
      </c>
      <c r="F1249" t="s">
        <v>19</v>
      </c>
      <c r="G1249" t="s">
        <v>2174</v>
      </c>
      <c r="H1249">
        <v>36442.391900000002</v>
      </c>
      <c r="I1249">
        <v>33.2365464208508</v>
      </c>
      <c r="J1249">
        <v>0</v>
      </c>
      <c r="K1249">
        <v>33.2365464208508</v>
      </c>
      <c r="L1249">
        <v>36409.155353579197</v>
      </c>
      <c r="N1249" t="s">
        <v>2198</v>
      </c>
    </row>
    <row r="1250" spans="1:14" x14ac:dyDescent="0.35">
      <c r="A1250" t="s">
        <v>244</v>
      </c>
      <c r="B1250" t="s">
        <v>3318</v>
      </c>
      <c r="C1250" t="s">
        <v>2915</v>
      </c>
      <c r="D1250" t="s">
        <v>3326</v>
      </c>
      <c r="E1250" t="s">
        <v>3327</v>
      </c>
      <c r="F1250" t="s">
        <v>194</v>
      </c>
      <c r="G1250" t="s">
        <v>2415</v>
      </c>
      <c r="H1250">
        <v>27925.963400000001</v>
      </c>
      <c r="I1250">
        <v>25.469310029021599</v>
      </c>
      <c r="J1250">
        <v>0</v>
      </c>
      <c r="K1250">
        <v>25.469310029021599</v>
      </c>
      <c r="L1250">
        <v>27900.494089971002</v>
      </c>
      <c r="N1250" t="s">
        <v>2198</v>
      </c>
    </row>
    <row r="1251" spans="1:14" x14ac:dyDescent="0.35">
      <c r="A1251" t="s">
        <v>244</v>
      </c>
      <c r="B1251" t="s">
        <v>3318</v>
      </c>
      <c r="C1251" t="s">
        <v>2915</v>
      </c>
      <c r="D1251" t="s">
        <v>3326</v>
      </c>
      <c r="E1251" t="s">
        <v>3327</v>
      </c>
      <c r="F1251" t="s">
        <v>3005</v>
      </c>
      <c r="G1251" t="s">
        <v>3006</v>
      </c>
      <c r="H1251">
        <v>592584.98219999997</v>
      </c>
      <c r="I1251">
        <v>540.455146147748</v>
      </c>
      <c r="J1251">
        <v>0</v>
      </c>
      <c r="K1251">
        <v>540.455146147748</v>
      </c>
      <c r="L1251">
        <v>592044.52705385198</v>
      </c>
      <c r="N1251" t="s">
        <v>2198</v>
      </c>
    </row>
    <row r="1252" spans="1:14" x14ac:dyDescent="0.35">
      <c r="A1252" t="s">
        <v>244</v>
      </c>
      <c r="B1252" t="s">
        <v>3318</v>
      </c>
      <c r="C1252" t="s">
        <v>2915</v>
      </c>
      <c r="D1252" t="s">
        <v>3326</v>
      </c>
      <c r="E1252" t="s">
        <v>3327</v>
      </c>
      <c r="F1252" t="s">
        <v>2918</v>
      </c>
      <c r="G1252" t="s">
        <v>2919</v>
      </c>
      <c r="H1252">
        <v>0</v>
      </c>
      <c r="I1252">
        <v>0</v>
      </c>
      <c r="J1252">
        <v>0</v>
      </c>
      <c r="K1252">
        <v>0</v>
      </c>
      <c r="L1252">
        <v>0</v>
      </c>
    </row>
    <row r="1253" spans="1:14" x14ac:dyDescent="0.35">
      <c r="A1253" t="s">
        <v>244</v>
      </c>
      <c r="B1253" t="s">
        <v>3318</v>
      </c>
      <c r="C1253" t="s">
        <v>2915</v>
      </c>
      <c r="D1253" t="s">
        <v>3326</v>
      </c>
      <c r="E1253" t="s">
        <v>3327</v>
      </c>
      <c r="F1253" t="s">
        <v>2920</v>
      </c>
      <c r="G1253" t="s">
        <v>2921</v>
      </c>
      <c r="H1253">
        <v>0</v>
      </c>
      <c r="I1253">
        <v>0</v>
      </c>
      <c r="J1253">
        <v>0</v>
      </c>
      <c r="K1253">
        <v>0</v>
      </c>
      <c r="L1253">
        <v>0</v>
      </c>
    </row>
    <row r="1254" spans="1:14" x14ac:dyDescent="0.35">
      <c r="A1254" t="s">
        <v>244</v>
      </c>
      <c r="B1254" t="s">
        <v>3318</v>
      </c>
      <c r="C1254" t="s">
        <v>2915</v>
      </c>
      <c r="D1254" t="s">
        <v>3326</v>
      </c>
      <c r="E1254" t="s">
        <v>3327</v>
      </c>
      <c r="F1254" t="s">
        <v>2867</v>
      </c>
      <c r="G1254" t="s">
        <v>2868</v>
      </c>
      <c r="H1254">
        <v>0</v>
      </c>
      <c r="I1254">
        <v>0</v>
      </c>
      <c r="J1254">
        <v>0</v>
      </c>
      <c r="K1254">
        <v>0</v>
      </c>
      <c r="L1254">
        <v>0</v>
      </c>
    </row>
    <row r="1255" spans="1:14" x14ac:dyDescent="0.35">
      <c r="A1255" t="s">
        <v>244</v>
      </c>
      <c r="B1255" t="s">
        <v>3318</v>
      </c>
      <c r="C1255" t="s">
        <v>2915</v>
      </c>
      <c r="D1255" t="s">
        <v>3326</v>
      </c>
      <c r="E1255" t="s">
        <v>3327</v>
      </c>
      <c r="F1255" t="s">
        <v>2922</v>
      </c>
      <c r="G1255" t="s">
        <v>2923</v>
      </c>
      <c r="H1255">
        <v>159435.46489999999</v>
      </c>
      <c r="I1255">
        <v>145.40989059122199</v>
      </c>
      <c r="J1255">
        <v>5272.5692917613196</v>
      </c>
      <c r="K1255">
        <v>5417.9791823525402</v>
      </c>
      <c r="L1255">
        <v>154017.48571764701</v>
      </c>
    </row>
    <row r="1256" spans="1:14" x14ac:dyDescent="0.35">
      <c r="A1256" t="s">
        <v>244</v>
      </c>
      <c r="B1256" t="s">
        <v>3318</v>
      </c>
      <c r="C1256" t="s">
        <v>2915</v>
      </c>
      <c r="D1256" t="s">
        <v>3326</v>
      </c>
      <c r="E1256" t="s">
        <v>3327</v>
      </c>
      <c r="F1256" t="s">
        <v>2999</v>
      </c>
      <c r="G1256" t="s">
        <v>3000</v>
      </c>
      <c r="H1256">
        <v>349371.62719999999</v>
      </c>
      <c r="I1256">
        <v>318.63732546946102</v>
      </c>
      <c r="J1256">
        <v>11553.8040132509</v>
      </c>
      <c r="K1256">
        <v>11872.4413387203</v>
      </c>
      <c r="L1256">
        <v>337499.18586128001</v>
      </c>
    </row>
    <row r="1257" spans="1:14" x14ac:dyDescent="0.35">
      <c r="A1257" t="s">
        <v>244</v>
      </c>
      <c r="B1257" t="s">
        <v>3318</v>
      </c>
      <c r="C1257" t="s">
        <v>2915</v>
      </c>
      <c r="D1257" t="s">
        <v>3326</v>
      </c>
      <c r="E1257" t="s">
        <v>3327</v>
      </c>
      <c r="F1257" t="s">
        <v>392</v>
      </c>
      <c r="G1257" t="s">
        <v>2914</v>
      </c>
      <c r="H1257">
        <v>45552.99</v>
      </c>
      <c r="I1257">
        <v>41.5456830260635</v>
      </c>
      <c r="J1257">
        <v>1506.4483690746599</v>
      </c>
      <c r="K1257">
        <v>1547.99405210073</v>
      </c>
      <c r="L1257">
        <v>44004.995947899297</v>
      </c>
    </row>
    <row r="1258" spans="1:14" x14ac:dyDescent="0.35">
      <c r="A1258" t="s">
        <v>244</v>
      </c>
      <c r="B1258" t="s">
        <v>3318</v>
      </c>
      <c r="C1258" t="s">
        <v>2915</v>
      </c>
      <c r="D1258" t="s">
        <v>3326</v>
      </c>
      <c r="E1258" t="s">
        <v>3327</v>
      </c>
      <c r="F1258" t="s">
        <v>2924</v>
      </c>
      <c r="G1258" t="s">
        <v>2925</v>
      </c>
      <c r="H1258">
        <v>0</v>
      </c>
      <c r="I1258">
        <v>0</v>
      </c>
      <c r="J1258">
        <v>0</v>
      </c>
      <c r="K1258">
        <v>0</v>
      </c>
      <c r="L1258">
        <v>0</v>
      </c>
    </row>
    <row r="1259" spans="1:14" x14ac:dyDescent="0.35">
      <c r="A1259" t="s">
        <v>244</v>
      </c>
      <c r="B1259" t="s">
        <v>3318</v>
      </c>
      <c r="C1259" t="s">
        <v>2915</v>
      </c>
      <c r="D1259" t="s">
        <v>3326</v>
      </c>
      <c r="E1259" t="s">
        <v>3327</v>
      </c>
      <c r="F1259" t="s">
        <v>2877</v>
      </c>
      <c r="G1259" t="s">
        <v>2878</v>
      </c>
      <c r="H1259">
        <v>94869.052899999995</v>
      </c>
      <c r="I1259">
        <v>86.523400736888803</v>
      </c>
      <c r="J1259">
        <v>3137.3424729859298</v>
      </c>
      <c r="K1259">
        <v>3223.8658737228202</v>
      </c>
      <c r="L1259">
        <v>91645.187026277199</v>
      </c>
    </row>
    <row r="1260" spans="1:14" x14ac:dyDescent="0.35">
      <c r="A1260" t="s">
        <v>244</v>
      </c>
      <c r="B1260" t="s">
        <v>3318</v>
      </c>
      <c r="C1260" t="s">
        <v>2915</v>
      </c>
      <c r="D1260" t="s">
        <v>3326</v>
      </c>
      <c r="E1260" t="s">
        <v>3327</v>
      </c>
      <c r="F1260" t="s">
        <v>3161</v>
      </c>
      <c r="G1260" t="s">
        <v>3162</v>
      </c>
      <c r="H1260">
        <v>0</v>
      </c>
      <c r="I1260">
        <v>0</v>
      </c>
      <c r="J1260">
        <v>0</v>
      </c>
      <c r="K1260">
        <v>0</v>
      </c>
      <c r="L1260">
        <v>0</v>
      </c>
    </row>
    <row r="1261" spans="1:14" x14ac:dyDescent="0.35">
      <c r="A1261" t="s">
        <v>244</v>
      </c>
      <c r="B1261" t="s">
        <v>3318</v>
      </c>
      <c r="C1261" t="s">
        <v>2915</v>
      </c>
      <c r="D1261" t="s">
        <v>3328</v>
      </c>
      <c r="E1261" t="s">
        <v>3329</v>
      </c>
      <c r="F1261" t="s">
        <v>2172</v>
      </c>
      <c r="G1261" t="s">
        <v>2173</v>
      </c>
      <c r="H1261">
        <v>14017.0861</v>
      </c>
      <c r="J1261">
        <v>0</v>
      </c>
      <c r="K1261">
        <v>0</v>
      </c>
      <c r="L1261">
        <v>14017.0861</v>
      </c>
    </row>
    <row r="1262" spans="1:14" x14ac:dyDescent="0.35">
      <c r="A1262" t="s">
        <v>244</v>
      </c>
      <c r="B1262" t="s">
        <v>3318</v>
      </c>
      <c r="C1262" t="s">
        <v>2915</v>
      </c>
      <c r="D1262" t="s">
        <v>3328</v>
      </c>
      <c r="E1262" t="s">
        <v>3329</v>
      </c>
      <c r="F1262" t="s">
        <v>2867</v>
      </c>
      <c r="G1262" t="s">
        <v>2868</v>
      </c>
      <c r="H1262">
        <v>0</v>
      </c>
      <c r="J1262">
        <v>0</v>
      </c>
      <c r="K1262">
        <v>0</v>
      </c>
      <c r="L1262">
        <v>0</v>
      </c>
    </row>
    <row r="1263" spans="1:14" x14ac:dyDescent="0.35">
      <c r="A1263" t="s">
        <v>244</v>
      </c>
      <c r="B1263" t="s">
        <v>3318</v>
      </c>
      <c r="C1263" t="s">
        <v>2915</v>
      </c>
      <c r="D1263" t="s">
        <v>3328</v>
      </c>
      <c r="E1263" t="s">
        <v>3329</v>
      </c>
      <c r="F1263" t="s">
        <v>2922</v>
      </c>
      <c r="G1263" t="s">
        <v>2923</v>
      </c>
      <c r="H1263">
        <v>0</v>
      </c>
      <c r="J1263">
        <v>0</v>
      </c>
      <c r="K1263">
        <v>0</v>
      </c>
      <c r="L1263">
        <v>0</v>
      </c>
    </row>
    <row r="1264" spans="1:14" x14ac:dyDescent="0.35">
      <c r="A1264" t="s">
        <v>244</v>
      </c>
      <c r="B1264" t="s">
        <v>3318</v>
      </c>
      <c r="C1264" t="s">
        <v>2915</v>
      </c>
      <c r="D1264" t="s">
        <v>3328</v>
      </c>
      <c r="E1264" t="s">
        <v>3329</v>
      </c>
      <c r="F1264" t="s">
        <v>2924</v>
      </c>
      <c r="G1264" t="s">
        <v>2925</v>
      </c>
      <c r="H1264">
        <v>0</v>
      </c>
      <c r="J1264">
        <v>0</v>
      </c>
      <c r="K1264">
        <v>0</v>
      </c>
      <c r="L1264">
        <v>0</v>
      </c>
    </row>
    <row r="1265" spans="1:12" x14ac:dyDescent="0.35">
      <c r="A1265" t="s">
        <v>244</v>
      </c>
      <c r="B1265" t="s">
        <v>3318</v>
      </c>
      <c r="C1265" t="s">
        <v>2915</v>
      </c>
      <c r="D1265" t="s">
        <v>3328</v>
      </c>
      <c r="E1265" t="s">
        <v>3329</v>
      </c>
      <c r="F1265" t="s">
        <v>2877</v>
      </c>
      <c r="G1265" t="s">
        <v>2878</v>
      </c>
      <c r="H1265">
        <v>0</v>
      </c>
      <c r="J1265">
        <v>0</v>
      </c>
      <c r="K1265">
        <v>0</v>
      </c>
      <c r="L1265">
        <v>0</v>
      </c>
    </row>
    <row r="1266" spans="1:12" x14ac:dyDescent="0.35">
      <c r="A1266" t="s">
        <v>244</v>
      </c>
      <c r="B1266" t="s">
        <v>3318</v>
      </c>
      <c r="C1266" t="s">
        <v>2915</v>
      </c>
      <c r="D1266" t="s">
        <v>3330</v>
      </c>
      <c r="E1266" t="s">
        <v>3331</v>
      </c>
      <c r="F1266" t="s">
        <v>2170</v>
      </c>
      <c r="G1266" t="s">
        <v>2171</v>
      </c>
      <c r="H1266">
        <v>0</v>
      </c>
      <c r="I1266">
        <v>0</v>
      </c>
      <c r="J1266">
        <v>0</v>
      </c>
      <c r="K1266">
        <v>0</v>
      </c>
      <c r="L1266">
        <v>0</v>
      </c>
    </row>
    <row r="1267" spans="1:12" x14ac:dyDescent="0.35">
      <c r="A1267" t="s">
        <v>244</v>
      </c>
      <c r="B1267" t="s">
        <v>3318</v>
      </c>
      <c r="C1267" t="s">
        <v>2915</v>
      </c>
      <c r="D1267" t="s">
        <v>3330</v>
      </c>
      <c r="E1267" t="s">
        <v>3331</v>
      </c>
      <c r="F1267" t="s">
        <v>2172</v>
      </c>
      <c r="G1267" t="s">
        <v>2173</v>
      </c>
      <c r="H1267">
        <v>12672.318799999999</v>
      </c>
      <c r="I1267">
        <v>10.6585785808828</v>
      </c>
      <c r="J1267">
        <v>0</v>
      </c>
      <c r="K1267">
        <v>10.6585785808828</v>
      </c>
      <c r="L1267">
        <v>12661.660221419101</v>
      </c>
    </row>
    <row r="1268" spans="1:12" x14ac:dyDescent="0.35">
      <c r="A1268" t="s">
        <v>244</v>
      </c>
      <c r="B1268" t="s">
        <v>3318</v>
      </c>
      <c r="C1268" t="s">
        <v>2915</v>
      </c>
      <c r="D1268" t="s">
        <v>3330</v>
      </c>
      <c r="E1268" t="s">
        <v>3331</v>
      </c>
      <c r="F1268" t="s">
        <v>2867</v>
      </c>
      <c r="G1268" t="s">
        <v>2868</v>
      </c>
      <c r="H1268">
        <v>0</v>
      </c>
      <c r="I1268">
        <v>0</v>
      </c>
      <c r="J1268">
        <v>0</v>
      </c>
      <c r="K1268">
        <v>0</v>
      </c>
      <c r="L1268">
        <v>0</v>
      </c>
    </row>
    <row r="1269" spans="1:12" x14ac:dyDescent="0.35">
      <c r="A1269" t="s">
        <v>244</v>
      </c>
      <c r="B1269" t="s">
        <v>3318</v>
      </c>
      <c r="C1269" t="s">
        <v>2915</v>
      </c>
      <c r="D1269" t="s">
        <v>3330</v>
      </c>
      <c r="E1269" t="s">
        <v>3331</v>
      </c>
      <c r="F1269" t="s">
        <v>2922</v>
      </c>
      <c r="G1269" t="s">
        <v>2923</v>
      </c>
      <c r="H1269">
        <v>7155.1188000000002</v>
      </c>
      <c r="I1269">
        <v>6.0181089946480997</v>
      </c>
      <c r="J1269">
        <v>0</v>
      </c>
      <c r="K1269">
        <v>6.0181089946480997</v>
      </c>
      <c r="L1269">
        <v>7149.1006910053502</v>
      </c>
    </row>
    <row r="1270" spans="1:12" x14ac:dyDescent="0.35">
      <c r="A1270" t="s">
        <v>244</v>
      </c>
      <c r="B1270" t="s">
        <v>3318</v>
      </c>
      <c r="C1270" t="s">
        <v>2915</v>
      </c>
      <c r="D1270" t="s">
        <v>3330</v>
      </c>
      <c r="E1270" t="s">
        <v>3331</v>
      </c>
      <c r="F1270" t="s">
        <v>2924</v>
      </c>
      <c r="G1270" t="s">
        <v>2925</v>
      </c>
      <c r="H1270">
        <v>0</v>
      </c>
      <c r="I1270">
        <v>0</v>
      </c>
      <c r="J1270">
        <v>0</v>
      </c>
      <c r="K1270">
        <v>0</v>
      </c>
      <c r="L1270">
        <v>0</v>
      </c>
    </row>
    <row r="1271" spans="1:12" x14ac:dyDescent="0.35">
      <c r="A1271" t="s">
        <v>244</v>
      </c>
      <c r="B1271" t="s">
        <v>3318</v>
      </c>
      <c r="C1271" t="s">
        <v>2915</v>
      </c>
      <c r="D1271" t="s">
        <v>3330</v>
      </c>
      <c r="E1271" t="s">
        <v>3331</v>
      </c>
      <c r="F1271" t="s">
        <v>2877</v>
      </c>
      <c r="G1271" t="s">
        <v>2878</v>
      </c>
      <c r="H1271">
        <v>3315.625</v>
      </c>
      <c r="I1271">
        <v>2.7887437417275698</v>
      </c>
      <c r="J1271">
        <v>0</v>
      </c>
      <c r="K1271">
        <v>2.7887437417275698</v>
      </c>
      <c r="L1271">
        <v>3312.8362562582702</v>
      </c>
    </row>
    <row r="1272" spans="1:12" x14ac:dyDescent="0.35">
      <c r="A1272" t="s">
        <v>244</v>
      </c>
      <c r="B1272" t="s">
        <v>3318</v>
      </c>
      <c r="C1272" t="s">
        <v>2915</v>
      </c>
      <c r="D1272" t="s">
        <v>3332</v>
      </c>
      <c r="E1272" t="s">
        <v>3333</v>
      </c>
      <c r="F1272" t="s">
        <v>2172</v>
      </c>
      <c r="G1272" t="s">
        <v>2173</v>
      </c>
      <c r="H1272">
        <v>234302.63630000001</v>
      </c>
      <c r="I1272">
        <v>110.33961791086899</v>
      </c>
      <c r="J1272">
        <v>26.686199237234302</v>
      </c>
      <c r="K1272">
        <v>137.02581714810401</v>
      </c>
      <c r="L1272">
        <v>234165.610482852</v>
      </c>
    </row>
    <row r="1273" spans="1:12" x14ac:dyDescent="0.35">
      <c r="A1273" t="s">
        <v>244</v>
      </c>
      <c r="B1273" t="s">
        <v>3318</v>
      </c>
      <c r="C1273" t="s">
        <v>2915</v>
      </c>
      <c r="D1273" t="s">
        <v>3332</v>
      </c>
      <c r="E1273" t="s">
        <v>3333</v>
      </c>
      <c r="F1273" t="s">
        <v>2867</v>
      </c>
      <c r="G1273" t="s">
        <v>2868</v>
      </c>
      <c r="H1273">
        <v>0</v>
      </c>
      <c r="I1273">
        <v>0</v>
      </c>
      <c r="J1273">
        <v>0</v>
      </c>
      <c r="K1273">
        <v>0</v>
      </c>
      <c r="L1273">
        <v>0</v>
      </c>
    </row>
    <row r="1274" spans="1:12" x14ac:dyDescent="0.35">
      <c r="A1274" t="s">
        <v>244</v>
      </c>
      <c r="B1274" t="s">
        <v>3318</v>
      </c>
      <c r="C1274" t="s">
        <v>2915</v>
      </c>
      <c r="D1274" t="s">
        <v>3332</v>
      </c>
      <c r="E1274" t="s">
        <v>3333</v>
      </c>
      <c r="F1274" t="s">
        <v>2922</v>
      </c>
      <c r="G1274" t="s">
        <v>2923</v>
      </c>
      <c r="H1274">
        <v>0</v>
      </c>
      <c r="I1274">
        <v>0</v>
      </c>
      <c r="J1274">
        <v>0</v>
      </c>
      <c r="K1274">
        <v>0</v>
      </c>
      <c r="L1274">
        <v>0</v>
      </c>
    </row>
    <row r="1275" spans="1:12" x14ac:dyDescent="0.35">
      <c r="A1275" t="s">
        <v>244</v>
      </c>
      <c r="B1275" t="s">
        <v>3318</v>
      </c>
      <c r="C1275" t="s">
        <v>2915</v>
      </c>
      <c r="D1275" t="s">
        <v>3334</v>
      </c>
      <c r="E1275" t="s">
        <v>3335</v>
      </c>
      <c r="F1275" t="s">
        <v>2170</v>
      </c>
      <c r="G1275" t="s">
        <v>2171</v>
      </c>
      <c r="H1275">
        <v>0</v>
      </c>
      <c r="I1275">
        <v>0</v>
      </c>
      <c r="J1275">
        <v>0</v>
      </c>
      <c r="K1275">
        <v>0</v>
      </c>
      <c r="L1275">
        <v>0</v>
      </c>
    </row>
    <row r="1276" spans="1:12" x14ac:dyDescent="0.35">
      <c r="A1276" t="s">
        <v>244</v>
      </c>
      <c r="B1276" t="s">
        <v>3318</v>
      </c>
      <c r="C1276" t="s">
        <v>2915</v>
      </c>
      <c r="D1276" t="s">
        <v>3334</v>
      </c>
      <c r="E1276" t="s">
        <v>3335</v>
      </c>
      <c r="F1276" t="s">
        <v>2172</v>
      </c>
      <c r="G1276" t="s">
        <v>2173</v>
      </c>
      <c r="H1276">
        <v>45533.153299999998</v>
      </c>
      <c r="I1276">
        <v>125.068026683214</v>
      </c>
      <c r="J1276">
        <v>0</v>
      </c>
      <c r="K1276">
        <v>125.068026683214</v>
      </c>
      <c r="L1276">
        <v>45408.085273316799</v>
      </c>
    </row>
    <row r="1277" spans="1:12" x14ac:dyDescent="0.35">
      <c r="A1277" t="s">
        <v>244</v>
      </c>
      <c r="B1277" t="s">
        <v>3318</v>
      </c>
      <c r="C1277" t="s">
        <v>2915</v>
      </c>
      <c r="D1277" t="s">
        <v>3334</v>
      </c>
      <c r="E1277" t="s">
        <v>3335</v>
      </c>
      <c r="F1277" t="s">
        <v>2867</v>
      </c>
      <c r="G1277" t="s">
        <v>2868</v>
      </c>
      <c r="H1277">
        <v>0</v>
      </c>
      <c r="I1277">
        <v>0</v>
      </c>
      <c r="J1277">
        <v>0</v>
      </c>
      <c r="K1277">
        <v>0</v>
      </c>
      <c r="L1277">
        <v>0</v>
      </c>
    </row>
    <row r="1278" spans="1:12" x14ac:dyDescent="0.35">
      <c r="A1278" t="s">
        <v>244</v>
      </c>
      <c r="B1278" t="s">
        <v>3318</v>
      </c>
      <c r="C1278" t="s">
        <v>2915</v>
      </c>
      <c r="D1278" t="s">
        <v>3334</v>
      </c>
      <c r="E1278" t="s">
        <v>3335</v>
      </c>
      <c r="F1278" t="s">
        <v>2922</v>
      </c>
      <c r="G1278" t="s">
        <v>2923</v>
      </c>
      <c r="H1278">
        <v>0</v>
      </c>
      <c r="I1278">
        <v>0</v>
      </c>
      <c r="J1278">
        <v>0</v>
      </c>
      <c r="K1278">
        <v>0</v>
      </c>
      <c r="L1278">
        <v>0</v>
      </c>
    </row>
    <row r="1279" spans="1:12" x14ac:dyDescent="0.35">
      <c r="A1279" t="s">
        <v>244</v>
      </c>
      <c r="B1279" t="s">
        <v>3318</v>
      </c>
      <c r="C1279" t="s">
        <v>2915</v>
      </c>
      <c r="D1279" t="s">
        <v>3334</v>
      </c>
      <c r="E1279" t="s">
        <v>3335</v>
      </c>
      <c r="F1279" t="s">
        <v>2924</v>
      </c>
      <c r="G1279" t="s">
        <v>2925</v>
      </c>
      <c r="H1279">
        <v>0</v>
      </c>
      <c r="I1279">
        <v>0</v>
      </c>
      <c r="J1279">
        <v>0</v>
      </c>
      <c r="K1279">
        <v>0</v>
      </c>
      <c r="L1279">
        <v>0</v>
      </c>
    </row>
    <row r="1280" spans="1:12" x14ac:dyDescent="0.35">
      <c r="A1280" t="s">
        <v>244</v>
      </c>
      <c r="B1280" t="s">
        <v>3318</v>
      </c>
      <c r="C1280" t="s">
        <v>2915</v>
      </c>
      <c r="D1280" t="s">
        <v>3334</v>
      </c>
      <c r="E1280" t="s">
        <v>3335</v>
      </c>
      <c r="F1280" t="s">
        <v>2877</v>
      </c>
      <c r="G1280" t="s">
        <v>2878</v>
      </c>
      <c r="H1280">
        <v>4420.9967999999999</v>
      </c>
      <c r="I1280">
        <v>12.143357120695001</v>
      </c>
      <c r="J1280">
        <v>0</v>
      </c>
      <c r="K1280">
        <v>12.143357120695001</v>
      </c>
      <c r="L1280">
        <v>4408.8534428793</v>
      </c>
    </row>
    <row r="1281" spans="1:14" x14ac:dyDescent="0.35">
      <c r="A1281" t="s">
        <v>244</v>
      </c>
      <c r="B1281" t="s">
        <v>3318</v>
      </c>
      <c r="C1281" t="s">
        <v>2915</v>
      </c>
      <c r="D1281" t="s">
        <v>3336</v>
      </c>
      <c r="E1281" t="s">
        <v>3337</v>
      </c>
      <c r="F1281" t="s">
        <v>2172</v>
      </c>
      <c r="G1281" t="s">
        <v>2173</v>
      </c>
      <c r="H1281">
        <v>38277.924099999997</v>
      </c>
      <c r="I1281">
        <v>215.659296863386</v>
      </c>
      <c r="J1281">
        <v>1.9973271889400901</v>
      </c>
      <c r="K1281">
        <v>217.65662405232601</v>
      </c>
      <c r="L1281">
        <v>38060.267475947701</v>
      </c>
    </row>
    <row r="1282" spans="1:14" x14ac:dyDescent="0.35">
      <c r="A1282" t="s">
        <v>244</v>
      </c>
      <c r="B1282" t="s">
        <v>3318</v>
      </c>
      <c r="C1282" t="s">
        <v>2915</v>
      </c>
      <c r="D1282" t="s">
        <v>3336</v>
      </c>
      <c r="E1282" t="s">
        <v>3337</v>
      </c>
      <c r="F1282" t="s">
        <v>2867</v>
      </c>
      <c r="G1282" t="s">
        <v>2868</v>
      </c>
      <c r="H1282">
        <v>0</v>
      </c>
      <c r="I1282">
        <v>0</v>
      </c>
      <c r="J1282">
        <v>0</v>
      </c>
      <c r="K1282">
        <v>0</v>
      </c>
      <c r="L1282">
        <v>0</v>
      </c>
    </row>
    <row r="1283" spans="1:14" x14ac:dyDescent="0.35">
      <c r="A1283" t="s">
        <v>244</v>
      </c>
      <c r="B1283" t="s">
        <v>3318</v>
      </c>
      <c r="C1283" t="s">
        <v>2915</v>
      </c>
      <c r="D1283" t="s">
        <v>3336</v>
      </c>
      <c r="E1283" t="s">
        <v>3337</v>
      </c>
      <c r="F1283" t="s">
        <v>2922</v>
      </c>
      <c r="G1283" t="s">
        <v>2923</v>
      </c>
      <c r="H1283">
        <v>0</v>
      </c>
      <c r="I1283">
        <v>0</v>
      </c>
      <c r="J1283">
        <v>0</v>
      </c>
      <c r="K1283">
        <v>0</v>
      </c>
      <c r="L1283">
        <v>0</v>
      </c>
    </row>
    <row r="1284" spans="1:14" x14ac:dyDescent="0.35">
      <c r="A1284" t="s">
        <v>244</v>
      </c>
      <c r="B1284" t="s">
        <v>3318</v>
      </c>
      <c r="C1284" t="s">
        <v>2915</v>
      </c>
      <c r="D1284" t="s">
        <v>3336</v>
      </c>
      <c r="E1284" t="s">
        <v>3337</v>
      </c>
      <c r="F1284" t="s">
        <v>2924</v>
      </c>
      <c r="G1284" t="s">
        <v>2925</v>
      </c>
      <c r="H1284">
        <v>0</v>
      </c>
      <c r="I1284">
        <v>0</v>
      </c>
      <c r="J1284">
        <v>0</v>
      </c>
      <c r="K1284">
        <v>0</v>
      </c>
      <c r="L1284">
        <v>0</v>
      </c>
    </row>
    <row r="1285" spans="1:14" x14ac:dyDescent="0.35">
      <c r="A1285" t="s">
        <v>244</v>
      </c>
      <c r="B1285" t="s">
        <v>3318</v>
      </c>
      <c r="C1285" t="s">
        <v>2915</v>
      </c>
      <c r="D1285" t="s">
        <v>3338</v>
      </c>
      <c r="E1285" t="s">
        <v>3339</v>
      </c>
      <c r="F1285" t="s">
        <v>2170</v>
      </c>
      <c r="G1285" t="s">
        <v>2171</v>
      </c>
      <c r="H1285">
        <v>0</v>
      </c>
      <c r="I1285">
        <v>0</v>
      </c>
      <c r="J1285">
        <v>0</v>
      </c>
      <c r="K1285">
        <v>0</v>
      </c>
      <c r="L1285">
        <v>0</v>
      </c>
    </row>
    <row r="1286" spans="1:14" x14ac:dyDescent="0.35">
      <c r="A1286" t="s">
        <v>244</v>
      </c>
      <c r="B1286" t="s">
        <v>3318</v>
      </c>
      <c r="C1286" t="s">
        <v>2915</v>
      </c>
      <c r="D1286" t="s">
        <v>3338</v>
      </c>
      <c r="E1286" t="s">
        <v>3339</v>
      </c>
      <c r="F1286" t="s">
        <v>2172</v>
      </c>
      <c r="G1286" t="s">
        <v>2173</v>
      </c>
      <c r="H1286">
        <v>62185.1927</v>
      </c>
      <c r="I1286">
        <v>76.200945414139596</v>
      </c>
      <c r="J1286">
        <v>155.72106023427</v>
      </c>
      <c r="K1286">
        <v>231.92200564840999</v>
      </c>
      <c r="L1286">
        <v>61953.270694351602</v>
      </c>
    </row>
    <row r="1287" spans="1:14" x14ac:dyDescent="0.35">
      <c r="A1287" t="s">
        <v>244</v>
      </c>
      <c r="B1287" t="s">
        <v>3318</v>
      </c>
      <c r="C1287" t="s">
        <v>2915</v>
      </c>
      <c r="D1287" t="s">
        <v>3338</v>
      </c>
      <c r="E1287" t="s">
        <v>3339</v>
      </c>
      <c r="F1287" t="s">
        <v>2867</v>
      </c>
      <c r="G1287" t="s">
        <v>2868</v>
      </c>
      <c r="H1287">
        <v>0</v>
      </c>
      <c r="I1287">
        <v>0</v>
      </c>
      <c r="J1287">
        <v>0</v>
      </c>
      <c r="K1287">
        <v>0</v>
      </c>
      <c r="L1287">
        <v>0</v>
      </c>
    </row>
    <row r="1288" spans="1:14" x14ac:dyDescent="0.35">
      <c r="A1288" t="s">
        <v>244</v>
      </c>
      <c r="B1288" t="s">
        <v>3318</v>
      </c>
      <c r="C1288" t="s">
        <v>2915</v>
      </c>
      <c r="D1288" t="s">
        <v>3338</v>
      </c>
      <c r="E1288" t="s">
        <v>3339</v>
      </c>
      <c r="F1288" t="s">
        <v>2922</v>
      </c>
      <c r="G1288" t="s">
        <v>2923</v>
      </c>
      <c r="H1288">
        <v>0</v>
      </c>
      <c r="I1288">
        <v>0</v>
      </c>
      <c r="J1288">
        <v>0</v>
      </c>
      <c r="K1288">
        <v>0</v>
      </c>
      <c r="L1288">
        <v>0</v>
      </c>
    </row>
    <row r="1289" spans="1:14" x14ac:dyDescent="0.35">
      <c r="A1289" t="s">
        <v>244</v>
      </c>
      <c r="B1289" t="s">
        <v>3318</v>
      </c>
      <c r="C1289" t="s">
        <v>2915</v>
      </c>
      <c r="D1289" t="s">
        <v>3338</v>
      </c>
      <c r="E1289" t="s">
        <v>3339</v>
      </c>
      <c r="F1289" t="s">
        <v>2924</v>
      </c>
      <c r="G1289" t="s">
        <v>2925</v>
      </c>
      <c r="H1289">
        <v>0</v>
      </c>
      <c r="I1289">
        <v>0</v>
      </c>
      <c r="J1289">
        <v>0</v>
      </c>
      <c r="K1289">
        <v>0</v>
      </c>
      <c r="L1289">
        <v>0</v>
      </c>
    </row>
    <row r="1290" spans="1:14" x14ac:dyDescent="0.35">
      <c r="A1290" t="s">
        <v>244</v>
      </c>
      <c r="B1290" t="s">
        <v>3318</v>
      </c>
      <c r="C1290" t="s">
        <v>2915</v>
      </c>
      <c r="D1290" t="s">
        <v>3338</v>
      </c>
      <c r="E1290" t="s">
        <v>3339</v>
      </c>
      <c r="F1290" t="s">
        <v>2877</v>
      </c>
      <c r="G1290" t="s">
        <v>2878</v>
      </c>
      <c r="H1290">
        <v>5332.2754000000004</v>
      </c>
      <c r="I1290">
        <v>6.5341025047455901</v>
      </c>
      <c r="J1290">
        <v>13.3528181860271</v>
      </c>
      <c r="K1290">
        <v>19.886920690772701</v>
      </c>
      <c r="L1290">
        <v>5312.3884793092302</v>
      </c>
    </row>
    <row r="1291" spans="1:14" x14ac:dyDescent="0.35">
      <c r="A1291" t="s">
        <v>244</v>
      </c>
      <c r="B1291" t="s">
        <v>3318</v>
      </c>
      <c r="C1291" t="s">
        <v>17</v>
      </c>
      <c r="D1291" t="s">
        <v>245</v>
      </c>
      <c r="E1291" t="s">
        <v>2223</v>
      </c>
      <c r="F1291" t="s">
        <v>2170</v>
      </c>
      <c r="G1291" t="s">
        <v>2171</v>
      </c>
      <c r="H1291">
        <v>0</v>
      </c>
      <c r="I1291">
        <v>0</v>
      </c>
      <c r="J1291">
        <v>0</v>
      </c>
      <c r="K1291">
        <v>0</v>
      </c>
      <c r="L1291">
        <v>0</v>
      </c>
    </row>
    <row r="1292" spans="1:14" x14ac:dyDescent="0.35">
      <c r="A1292" t="s">
        <v>244</v>
      </c>
      <c r="B1292" t="s">
        <v>3318</v>
      </c>
      <c r="C1292" t="s">
        <v>17</v>
      </c>
      <c r="D1292" t="s">
        <v>245</v>
      </c>
      <c r="E1292" t="s">
        <v>2223</v>
      </c>
      <c r="F1292" t="s">
        <v>19</v>
      </c>
      <c r="G1292" t="s">
        <v>2174</v>
      </c>
      <c r="H1292">
        <v>2541218.7064</v>
      </c>
      <c r="I1292">
        <v>2353.9397418932199</v>
      </c>
      <c r="J1292">
        <v>0</v>
      </c>
      <c r="K1292">
        <v>2353.9397418932199</v>
      </c>
      <c r="L1292">
        <v>2538864.7666581101</v>
      </c>
      <c r="N1292" t="s">
        <v>2198</v>
      </c>
    </row>
    <row r="1293" spans="1:14" x14ac:dyDescent="0.35">
      <c r="A1293" t="s">
        <v>244</v>
      </c>
      <c r="B1293" t="s">
        <v>3318</v>
      </c>
      <c r="C1293" t="s">
        <v>17</v>
      </c>
      <c r="D1293" t="s">
        <v>245</v>
      </c>
      <c r="E1293" t="s">
        <v>2223</v>
      </c>
      <c r="F1293" t="s">
        <v>2787</v>
      </c>
      <c r="G1293" t="s">
        <v>2935</v>
      </c>
      <c r="H1293">
        <v>0</v>
      </c>
      <c r="I1293">
        <v>0</v>
      </c>
      <c r="J1293">
        <v>0</v>
      </c>
      <c r="K1293">
        <v>0</v>
      </c>
      <c r="L1293">
        <v>0</v>
      </c>
    </row>
    <row r="1294" spans="1:14" x14ac:dyDescent="0.35">
      <c r="A1294" t="s">
        <v>244</v>
      </c>
      <c r="B1294" t="s">
        <v>3318</v>
      </c>
      <c r="C1294" t="s">
        <v>17</v>
      </c>
      <c r="D1294" t="s">
        <v>245</v>
      </c>
      <c r="E1294" t="s">
        <v>2223</v>
      </c>
      <c r="F1294" t="s">
        <v>2788</v>
      </c>
      <c r="G1294" t="s">
        <v>2936</v>
      </c>
      <c r="H1294">
        <v>6891617.8086000001</v>
      </c>
      <c r="I1294">
        <v>6383.7295880972497</v>
      </c>
      <c r="J1294">
        <v>46718.020421560701</v>
      </c>
      <c r="K1294">
        <v>53101.750009657997</v>
      </c>
      <c r="L1294">
        <v>6838516.0585903404</v>
      </c>
    </row>
    <row r="1295" spans="1:14" x14ac:dyDescent="0.35">
      <c r="A1295" t="s">
        <v>244</v>
      </c>
      <c r="B1295" t="s">
        <v>3318</v>
      </c>
      <c r="C1295" t="s">
        <v>17</v>
      </c>
      <c r="D1295" t="s">
        <v>248</v>
      </c>
      <c r="E1295" t="s">
        <v>2224</v>
      </c>
      <c r="F1295" t="s">
        <v>19</v>
      </c>
      <c r="G1295" t="s">
        <v>2174</v>
      </c>
      <c r="H1295">
        <v>243503.90969999999</v>
      </c>
      <c r="I1295">
        <v>88.555644924558194</v>
      </c>
      <c r="J1295">
        <v>0</v>
      </c>
      <c r="K1295">
        <v>88.555644924558194</v>
      </c>
      <c r="L1295">
        <v>243415.354055075</v>
      </c>
      <c r="N1295" t="s">
        <v>2198</v>
      </c>
    </row>
    <row r="1296" spans="1:14" x14ac:dyDescent="0.35">
      <c r="A1296" t="s">
        <v>244</v>
      </c>
      <c r="B1296" t="s">
        <v>3318</v>
      </c>
      <c r="C1296" t="s">
        <v>17</v>
      </c>
      <c r="D1296" t="s">
        <v>248</v>
      </c>
      <c r="E1296" t="s">
        <v>2224</v>
      </c>
      <c r="F1296" t="s">
        <v>30</v>
      </c>
      <c r="G1296" t="s">
        <v>2182</v>
      </c>
      <c r="H1296">
        <v>77139.653000000006</v>
      </c>
      <c r="I1296">
        <v>28.0535607350437</v>
      </c>
      <c r="J1296">
        <v>0</v>
      </c>
      <c r="K1296">
        <v>28.0535607350437</v>
      </c>
      <c r="L1296">
        <v>77111.599439265003</v>
      </c>
      <c r="N1296" t="s">
        <v>2198</v>
      </c>
    </row>
    <row r="1297" spans="1:14" x14ac:dyDescent="0.35">
      <c r="A1297" t="s">
        <v>244</v>
      </c>
      <c r="B1297" t="s">
        <v>3318</v>
      </c>
      <c r="C1297" t="s">
        <v>17</v>
      </c>
      <c r="D1297" t="s">
        <v>248</v>
      </c>
      <c r="E1297" t="s">
        <v>2224</v>
      </c>
      <c r="F1297" t="s">
        <v>2787</v>
      </c>
      <c r="G1297" t="s">
        <v>2935</v>
      </c>
      <c r="H1297">
        <v>0</v>
      </c>
      <c r="I1297">
        <v>0</v>
      </c>
      <c r="J1297">
        <v>0</v>
      </c>
      <c r="K1297">
        <v>0</v>
      </c>
      <c r="L1297">
        <v>0</v>
      </c>
    </row>
    <row r="1298" spans="1:14" x14ac:dyDescent="0.35">
      <c r="A1298" t="s">
        <v>244</v>
      </c>
      <c r="B1298" t="s">
        <v>3318</v>
      </c>
      <c r="C1298" t="s">
        <v>17</v>
      </c>
      <c r="D1298" t="s">
        <v>248</v>
      </c>
      <c r="E1298" t="s">
        <v>2224</v>
      </c>
      <c r="F1298" t="s">
        <v>2788</v>
      </c>
      <c r="G1298" t="s">
        <v>2936</v>
      </c>
      <c r="H1298">
        <v>542174.83479999995</v>
      </c>
      <c r="I1298">
        <v>197.17400927611101</v>
      </c>
      <c r="J1298">
        <v>0</v>
      </c>
      <c r="K1298">
        <v>197.17400927611101</v>
      </c>
      <c r="L1298">
        <v>541977.66079072398</v>
      </c>
    </row>
    <row r="1299" spans="1:14" x14ac:dyDescent="0.35">
      <c r="A1299" t="s">
        <v>244</v>
      </c>
      <c r="B1299" t="s">
        <v>3318</v>
      </c>
      <c r="C1299" t="s">
        <v>2938</v>
      </c>
      <c r="D1299" t="s">
        <v>3340</v>
      </c>
      <c r="E1299" t="s">
        <v>3341</v>
      </c>
      <c r="F1299" t="s">
        <v>2170</v>
      </c>
      <c r="G1299" t="s">
        <v>2171</v>
      </c>
      <c r="H1299">
        <v>0</v>
      </c>
      <c r="I1299">
        <v>0</v>
      </c>
      <c r="J1299">
        <v>0</v>
      </c>
      <c r="K1299">
        <v>0</v>
      </c>
      <c r="L1299">
        <v>0</v>
      </c>
    </row>
    <row r="1300" spans="1:14" x14ac:dyDescent="0.35">
      <c r="A1300" t="s">
        <v>244</v>
      </c>
      <c r="B1300" t="s">
        <v>3318</v>
      </c>
      <c r="C1300" t="s">
        <v>2938</v>
      </c>
      <c r="D1300" t="s">
        <v>3340</v>
      </c>
      <c r="E1300" t="s">
        <v>3341</v>
      </c>
      <c r="F1300" t="s">
        <v>2172</v>
      </c>
      <c r="G1300" t="s">
        <v>2173</v>
      </c>
      <c r="H1300">
        <v>383026.9228</v>
      </c>
      <c r="I1300">
        <v>442.02146496091802</v>
      </c>
      <c r="J1300">
        <v>11182.740336995899</v>
      </c>
      <c r="K1300">
        <v>11624.7618019568</v>
      </c>
      <c r="L1300">
        <v>371402.16099804302</v>
      </c>
    </row>
    <row r="1301" spans="1:14" x14ac:dyDescent="0.35">
      <c r="A1301" t="s">
        <v>244</v>
      </c>
      <c r="B1301" t="s">
        <v>3318</v>
      </c>
      <c r="C1301" t="s">
        <v>2938</v>
      </c>
      <c r="D1301" t="s">
        <v>3340</v>
      </c>
      <c r="E1301" t="s">
        <v>3341</v>
      </c>
      <c r="F1301" t="s">
        <v>19</v>
      </c>
      <c r="G1301" t="s">
        <v>2174</v>
      </c>
      <c r="H1301">
        <v>122326.7525</v>
      </c>
      <c r="I1301">
        <v>141.16775383694201</v>
      </c>
      <c r="J1301">
        <v>0</v>
      </c>
      <c r="K1301">
        <v>141.16775383694201</v>
      </c>
      <c r="L1301">
        <v>122185.584746163</v>
      </c>
      <c r="N1301" t="s">
        <v>2198</v>
      </c>
    </row>
    <row r="1302" spans="1:14" x14ac:dyDescent="0.35">
      <c r="A1302" t="s">
        <v>244</v>
      </c>
      <c r="B1302" t="s">
        <v>3318</v>
      </c>
      <c r="C1302" t="s">
        <v>2944</v>
      </c>
      <c r="D1302" t="s">
        <v>3342</v>
      </c>
      <c r="E1302" t="s">
        <v>3343</v>
      </c>
      <c r="F1302" t="s">
        <v>3048</v>
      </c>
      <c r="G1302" t="s">
        <v>3049</v>
      </c>
      <c r="H1302">
        <v>99426.185500000007</v>
      </c>
      <c r="I1302">
        <v>36.158556918922102</v>
      </c>
      <c r="J1302">
        <v>0</v>
      </c>
      <c r="K1302">
        <v>36.158556918922102</v>
      </c>
      <c r="L1302">
        <v>99390.026943081102</v>
      </c>
    </row>
    <row r="1303" spans="1:14" x14ac:dyDescent="0.35">
      <c r="A1303" t="s">
        <v>244</v>
      </c>
      <c r="B1303" t="s">
        <v>3318</v>
      </c>
      <c r="C1303" t="s">
        <v>2944</v>
      </c>
      <c r="D1303" t="s">
        <v>3344</v>
      </c>
      <c r="E1303" t="s">
        <v>3345</v>
      </c>
      <c r="F1303" t="s">
        <v>2947</v>
      </c>
      <c r="G1303" t="s">
        <v>2948</v>
      </c>
      <c r="H1303">
        <v>0</v>
      </c>
      <c r="I1303">
        <v>0</v>
      </c>
      <c r="J1303">
        <v>0</v>
      </c>
      <c r="K1303">
        <v>0</v>
      </c>
      <c r="L1303">
        <v>0</v>
      </c>
    </row>
    <row r="1304" spans="1:14" x14ac:dyDescent="0.35">
      <c r="A1304" t="s">
        <v>244</v>
      </c>
      <c r="B1304" t="s">
        <v>3318</v>
      </c>
      <c r="C1304" t="s">
        <v>2944</v>
      </c>
      <c r="D1304" t="s">
        <v>3346</v>
      </c>
      <c r="E1304" t="s">
        <v>3347</v>
      </c>
      <c r="F1304" t="s">
        <v>3048</v>
      </c>
      <c r="G1304" t="s">
        <v>3049</v>
      </c>
      <c r="H1304">
        <v>271333.90549999999</v>
      </c>
      <c r="I1304">
        <v>217.811354336167</v>
      </c>
      <c r="J1304">
        <v>57.985849344877103</v>
      </c>
      <c r="K1304">
        <v>275.79720368104398</v>
      </c>
      <c r="L1304">
        <v>271058.10829631903</v>
      </c>
    </row>
    <row r="1305" spans="1:14" x14ac:dyDescent="0.35">
      <c r="A1305" t="s">
        <v>244</v>
      </c>
      <c r="B1305" t="s">
        <v>3318</v>
      </c>
      <c r="C1305" t="s">
        <v>2944</v>
      </c>
      <c r="D1305" t="s">
        <v>3346</v>
      </c>
      <c r="E1305" t="s">
        <v>3347</v>
      </c>
      <c r="F1305" t="s">
        <v>3050</v>
      </c>
      <c r="G1305" t="s">
        <v>3051</v>
      </c>
      <c r="H1305">
        <v>41510.037799999998</v>
      </c>
      <c r="I1305">
        <v>33.321886297697198</v>
      </c>
      <c r="J1305">
        <v>8.8709694893282105</v>
      </c>
      <c r="K1305">
        <v>42.192855787025401</v>
      </c>
      <c r="L1305">
        <v>41467.844944213</v>
      </c>
    </row>
    <row r="1306" spans="1:14" x14ac:dyDescent="0.35">
      <c r="A1306" t="s">
        <v>244</v>
      </c>
      <c r="B1306" t="s">
        <v>3318</v>
      </c>
      <c r="C1306" t="s">
        <v>2944</v>
      </c>
      <c r="D1306" t="s">
        <v>2920</v>
      </c>
      <c r="E1306" t="s">
        <v>3348</v>
      </c>
      <c r="F1306" t="s">
        <v>3048</v>
      </c>
      <c r="G1306" t="s">
        <v>3049</v>
      </c>
      <c r="H1306">
        <v>210539.1317</v>
      </c>
      <c r="I1306">
        <v>279.006585027536</v>
      </c>
      <c r="J1306">
        <v>0.51161290322580599</v>
      </c>
      <c r="K1306">
        <v>279.51819793076203</v>
      </c>
      <c r="L1306">
        <v>210259.613502069</v>
      </c>
    </row>
    <row r="1307" spans="1:14" x14ac:dyDescent="0.35">
      <c r="A1307" t="s">
        <v>244</v>
      </c>
      <c r="B1307" t="s">
        <v>3318</v>
      </c>
      <c r="C1307" t="s">
        <v>2944</v>
      </c>
      <c r="D1307" t="s">
        <v>3271</v>
      </c>
      <c r="E1307" t="s">
        <v>3349</v>
      </c>
      <c r="F1307" t="s">
        <v>2170</v>
      </c>
      <c r="G1307" t="s">
        <v>2171</v>
      </c>
      <c r="H1307">
        <v>0</v>
      </c>
      <c r="I1307">
        <v>0</v>
      </c>
      <c r="J1307">
        <v>0</v>
      </c>
      <c r="K1307">
        <v>0</v>
      </c>
      <c r="L1307">
        <v>0</v>
      </c>
    </row>
    <row r="1308" spans="1:14" x14ac:dyDescent="0.35">
      <c r="A1308" t="s">
        <v>244</v>
      </c>
      <c r="B1308" t="s">
        <v>3318</v>
      </c>
      <c r="C1308" t="s">
        <v>2944</v>
      </c>
      <c r="D1308" t="s">
        <v>3271</v>
      </c>
      <c r="E1308" t="s">
        <v>3349</v>
      </c>
      <c r="F1308" t="s">
        <v>2962</v>
      </c>
      <c r="G1308" t="s">
        <v>2963</v>
      </c>
      <c r="H1308">
        <v>14688.698399999999</v>
      </c>
      <c r="I1308">
        <v>0.74215621489460104</v>
      </c>
      <c r="J1308">
        <v>0</v>
      </c>
      <c r="K1308">
        <v>0.74215621489460104</v>
      </c>
      <c r="L1308">
        <v>14687.9562437851</v>
      </c>
    </row>
    <row r="1309" spans="1:14" x14ac:dyDescent="0.35">
      <c r="A1309" t="s">
        <v>244</v>
      </c>
      <c r="B1309" t="s">
        <v>3318</v>
      </c>
      <c r="C1309" t="s">
        <v>2944</v>
      </c>
      <c r="D1309" t="s">
        <v>3271</v>
      </c>
      <c r="E1309" t="s">
        <v>3349</v>
      </c>
      <c r="F1309" t="s">
        <v>2964</v>
      </c>
      <c r="G1309" t="s">
        <v>2965</v>
      </c>
      <c r="H1309">
        <v>4836.7205999999996</v>
      </c>
      <c r="I1309">
        <v>0.24437851053988</v>
      </c>
      <c r="J1309">
        <v>0</v>
      </c>
      <c r="K1309">
        <v>0.24437851053988</v>
      </c>
      <c r="L1309">
        <v>4836.4762214894599</v>
      </c>
    </row>
    <row r="1310" spans="1:14" x14ac:dyDescent="0.35">
      <c r="A1310" t="s">
        <v>255</v>
      </c>
      <c r="B1310" t="s">
        <v>3350</v>
      </c>
      <c r="C1310" t="s">
        <v>2857</v>
      </c>
      <c r="D1310" t="s">
        <v>2859</v>
      </c>
      <c r="E1310" t="s">
        <v>3351</v>
      </c>
      <c r="F1310" t="s">
        <v>2172</v>
      </c>
      <c r="G1310" t="s">
        <v>2173</v>
      </c>
      <c r="H1310">
        <v>8337747.7147000004</v>
      </c>
      <c r="I1310">
        <v>39172.197420054399</v>
      </c>
      <c r="J1310">
        <v>715591.50573617697</v>
      </c>
      <c r="K1310">
        <v>754763.70315623097</v>
      </c>
      <c r="L1310">
        <v>7582984.0115437703</v>
      </c>
    </row>
    <row r="1311" spans="1:14" x14ac:dyDescent="0.35">
      <c r="A1311" t="s">
        <v>255</v>
      </c>
      <c r="B1311" t="s">
        <v>3350</v>
      </c>
      <c r="C1311" t="s">
        <v>2857</v>
      </c>
      <c r="D1311" t="s">
        <v>2859</v>
      </c>
      <c r="E1311" t="s">
        <v>3351</v>
      </c>
      <c r="F1311" t="s">
        <v>2861</v>
      </c>
      <c r="G1311" t="s">
        <v>2862</v>
      </c>
      <c r="H1311">
        <v>302805.08720000001</v>
      </c>
      <c r="I1311">
        <v>1422.6312734093301</v>
      </c>
      <c r="J1311">
        <v>25988.4030535692</v>
      </c>
      <c r="K1311">
        <v>27411.034326978501</v>
      </c>
      <c r="L1311">
        <v>275394.05287302198</v>
      </c>
    </row>
    <row r="1312" spans="1:14" x14ac:dyDescent="0.35">
      <c r="A1312" t="s">
        <v>255</v>
      </c>
      <c r="B1312" t="s">
        <v>3350</v>
      </c>
      <c r="C1312" t="s">
        <v>2857</v>
      </c>
      <c r="D1312" t="s">
        <v>2859</v>
      </c>
      <c r="E1312" t="s">
        <v>3351</v>
      </c>
      <c r="F1312" t="s">
        <v>19</v>
      </c>
      <c r="G1312" t="s">
        <v>2174</v>
      </c>
      <c r="H1312">
        <v>621039.73270000005</v>
      </c>
      <c r="I1312">
        <v>2917.7533123427102</v>
      </c>
      <c r="J1312">
        <v>0</v>
      </c>
      <c r="K1312">
        <v>2917.7533123427102</v>
      </c>
      <c r="L1312">
        <v>618121.97938765702</v>
      </c>
      <c r="N1312" t="s">
        <v>2198</v>
      </c>
    </row>
    <row r="1313" spans="1:14" x14ac:dyDescent="0.35">
      <c r="A1313" t="s">
        <v>255</v>
      </c>
      <c r="B1313" t="s">
        <v>3350</v>
      </c>
      <c r="C1313" t="s">
        <v>2857</v>
      </c>
      <c r="D1313" t="s">
        <v>2859</v>
      </c>
      <c r="E1313" t="s">
        <v>3351</v>
      </c>
      <c r="F1313" t="s">
        <v>194</v>
      </c>
      <c r="G1313" t="s">
        <v>2415</v>
      </c>
      <c r="H1313">
        <v>2069489.5438000001</v>
      </c>
      <c r="I1313">
        <v>9722.8239259121801</v>
      </c>
      <c r="J1313">
        <v>0</v>
      </c>
      <c r="K1313">
        <v>9722.8239259121801</v>
      </c>
      <c r="L1313">
        <v>2059766.71987409</v>
      </c>
      <c r="N1313" t="s">
        <v>2198</v>
      </c>
    </row>
    <row r="1314" spans="1:14" x14ac:dyDescent="0.35">
      <c r="A1314" t="s">
        <v>255</v>
      </c>
      <c r="B1314" t="s">
        <v>3350</v>
      </c>
      <c r="C1314" t="s">
        <v>2857</v>
      </c>
      <c r="D1314" t="s">
        <v>2859</v>
      </c>
      <c r="E1314" t="s">
        <v>3351</v>
      </c>
      <c r="F1314" t="s">
        <v>2863</v>
      </c>
      <c r="G1314" t="s">
        <v>2864</v>
      </c>
      <c r="H1314">
        <v>322092.03509999998</v>
      </c>
      <c r="I1314">
        <v>1513.2447303143799</v>
      </c>
      <c r="J1314">
        <v>27643.7153499749</v>
      </c>
      <c r="K1314">
        <v>29156.9600802893</v>
      </c>
      <c r="L1314">
        <v>292935.07501971099</v>
      </c>
    </row>
    <row r="1315" spans="1:14" x14ac:dyDescent="0.35">
      <c r="A1315" t="s">
        <v>255</v>
      </c>
      <c r="B1315" t="s">
        <v>3350</v>
      </c>
      <c r="C1315" t="s">
        <v>2857</v>
      </c>
      <c r="D1315" t="s">
        <v>2859</v>
      </c>
      <c r="E1315" t="s">
        <v>3351</v>
      </c>
      <c r="F1315" t="s">
        <v>2865</v>
      </c>
      <c r="G1315" t="s">
        <v>2866</v>
      </c>
      <c r="H1315">
        <v>0</v>
      </c>
      <c r="I1315">
        <v>0</v>
      </c>
      <c r="J1315">
        <v>0</v>
      </c>
      <c r="K1315">
        <v>0</v>
      </c>
      <c r="L1315">
        <v>0</v>
      </c>
    </row>
    <row r="1316" spans="1:14" x14ac:dyDescent="0.35">
      <c r="A1316" t="s">
        <v>255</v>
      </c>
      <c r="B1316" t="s">
        <v>3350</v>
      </c>
      <c r="C1316" t="s">
        <v>2857</v>
      </c>
      <c r="D1316" t="s">
        <v>2859</v>
      </c>
      <c r="E1316" t="s">
        <v>3351</v>
      </c>
      <c r="F1316" t="s">
        <v>2867</v>
      </c>
      <c r="G1316" t="s">
        <v>2868</v>
      </c>
      <c r="H1316">
        <v>0</v>
      </c>
      <c r="I1316">
        <v>0</v>
      </c>
      <c r="J1316">
        <v>0</v>
      </c>
      <c r="K1316">
        <v>0</v>
      </c>
      <c r="L1316">
        <v>0</v>
      </c>
    </row>
    <row r="1317" spans="1:14" x14ac:dyDescent="0.35">
      <c r="A1317" t="s">
        <v>255</v>
      </c>
      <c r="B1317" t="s">
        <v>3350</v>
      </c>
      <c r="C1317" t="s">
        <v>2857</v>
      </c>
      <c r="D1317" t="s">
        <v>2859</v>
      </c>
      <c r="E1317" t="s">
        <v>3351</v>
      </c>
      <c r="F1317" t="s">
        <v>2869</v>
      </c>
      <c r="G1317" t="s">
        <v>2870</v>
      </c>
      <c r="H1317">
        <v>486031.09499999997</v>
      </c>
      <c r="I1317">
        <v>2283.4591140073298</v>
      </c>
      <c r="J1317">
        <v>41713.869869423201</v>
      </c>
      <c r="K1317">
        <v>43997.328983430503</v>
      </c>
      <c r="L1317">
        <v>442033.76601656899</v>
      </c>
    </row>
    <row r="1318" spans="1:14" x14ac:dyDescent="0.35">
      <c r="A1318" t="s">
        <v>255</v>
      </c>
      <c r="B1318" t="s">
        <v>3350</v>
      </c>
      <c r="C1318" t="s">
        <v>2857</v>
      </c>
      <c r="D1318" t="s">
        <v>2859</v>
      </c>
      <c r="E1318" t="s">
        <v>3351</v>
      </c>
      <c r="F1318" t="s">
        <v>2871</v>
      </c>
      <c r="G1318" t="s">
        <v>2872</v>
      </c>
      <c r="H1318">
        <v>372238.10060000001</v>
      </c>
      <c r="I1318">
        <v>1748.8397182675201</v>
      </c>
      <c r="J1318">
        <v>31947.527320629699</v>
      </c>
      <c r="K1318">
        <v>33696.367038897202</v>
      </c>
      <c r="L1318">
        <v>338541.733561103</v>
      </c>
    </row>
    <row r="1319" spans="1:14" x14ac:dyDescent="0.35">
      <c r="A1319" t="s">
        <v>255</v>
      </c>
      <c r="B1319" t="s">
        <v>3350</v>
      </c>
      <c r="C1319" t="s">
        <v>2857</v>
      </c>
      <c r="D1319" t="s">
        <v>2859</v>
      </c>
      <c r="E1319" t="s">
        <v>3351</v>
      </c>
      <c r="F1319" t="s">
        <v>3095</v>
      </c>
      <c r="G1319" t="s">
        <v>3096</v>
      </c>
      <c r="H1319">
        <v>0</v>
      </c>
      <c r="I1319">
        <v>0</v>
      </c>
      <c r="J1319">
        <v>0</v>
      </c>
      <c r="K1319">
        <v>0</v>
      </c>
      <c r="L1319">
        <v>0</v>
      </c>
    </row>
    <row r="1320" spans="1:14" x14ac:dyDescent="0.35">
      <c r="A1320" t="s">
        <v>255</v>
      </c>
      <c r="B1320" t="s">
        <v>3350</v>
      </c>
      <c r="C1320" t="s">
        <v>2857</v>
      </c>
      <c r="D1320" t="s">
        <v>2859</v>
      </c>
      <c r="E1320" t="s">
        <v>3351</v>
      </c>
      <c r="F1320" t="s">
        <v>2877</v>
      </c>
      <c r="G1320" t="s">
        <v>2878</v>
      </c>
      <c r="H1320">
        <v>283518.13870000001</v>
      </c>
      <c r="I1320">
        <v>1332.0178165042801</v>
      </c>
      <c r="J1320">
        <v>24333.0907571635</v>
      </c>
      <c r="K1320">
        <v>25665.1085736678</v>
      </c>
      <c r="L1320">
        <v>257853.03012633201</v>
      </c>
    </row>
    <row r="1321" spans="1:14" x14ac:dyDescent="0.35">
      <c r="A1321" t="s">
        <v>255</v>
      </c>
      <c r="B1321" t="s">
        <v>3350</v>
      </c>
      <c r="C1321" t="s">
        <v>2879</v>
      </c>
      <c r="D1321" t="s">
        <v>2880</v>
      </c>
      <c r="E1321" t="s">
        <v>3098</v>
      </c>
      <c r="F1321" t="s">
        <v>2172</v>
      </c>
      <c r="G1321" t="s">
        <v>2173</v>
      </c>
      <c r="H1321">
        <v>137258.33119999999</v>
      </c>
      <c r="I1321">
        <v>1046.9717796627201</v>
      </c>
      <c r="J1321">
        <v>25768.132650990199</v>
      </c>
      <c r="K1321">
        <v>26815.1044306529</v>
      </c>
      <c r="L1321">
        <v>110443.22676934701</v>
      </c>
    </row>
    <row r="1322" spans="1:14" x14ac:dyDescent="0.35">
      <c r="A1322" t="s">
        <v>255</v>
      </c>
      <c r="B1322" t="s">
        <v>3350</v>
      </c>
      <c r="C1322" t="s">
        <v>2879</v>
      </c>
      <c r="D1322" t="s">
        <v>2880</v>
      </c>
      <c r="E1322" t="s">
        <v>3098</v>
      </c>
      <c r="F1322" t="s">
        <v>2882</v>
      </c>
      <c r="G1322" t="s">
        <v>2883</v>
      </c>
      <c r="H1322">
        <v>230034.79579999999</v>
      </c>
      <c r="I1322">
        <v>1754.64714924956</v>
      </c>
      <c r="J1322">
        <v>43185.481572492798</v>
      </c>
      <c r="K1322">
        <v>44940.128721742301</v>
      </c>
      <c r="L1322">
        <v>185094.667078258</v>
      </c>
    </row>
    <row r="1323" spans="1:14" x14ac:dyDescent="0.35">
      <c r="A1323" t="s">
        <v>255</v>
      </c>
      <c r="B1323" t="s">
        <v>3350</v>
      </c>
      <c r="C1323" t="s">
        <v>2879</v>
      </c>
      <c r="D1323" t="s">
        <v>2880</v>
      </c>
      <c r="E1323" t="s">
        <v>3098</v>
      </c>
      <c r="F1323" t="s">
        <v>2884</v>
      </c>
      <c r="G1323" t="s">
        <v>2885</v>
      </c>
      <c r="H1323">
        <v>244386.36050000001</v>
      </c>
      <c r="I1323">
        <v>1555.04665367352</v>
      </c>
      <c r="J1323">
        <v>2662.7289053712998</v>
      </c>
      <c r="K1323">
        <v>4217.7755590448096</v>
      </c>
      <c r="L1323">
        <v>240168.58494095501</v>
      </c>
    </row>
    <row r="1324" spans="1:14" x14ac:dyDescent="0.35">
      <c r="A1324" t="s">
        <v>255</v>
      </c>
      <c r="B1324" t="s">
        <v>3350</v>
      </c>
      <c r="C1324" t="s">
        <v>2879</v>
      </c>
      <c r="D1324" t="s">
        <v>2880</v>
      </c>
      <c r="E1324" t="s">
        <v>3098</v>
      </c>
      <c r="F1324" t="s">
        <v>2896</v>
      </c>
      <c r="G1324" t="s">
        <v>2897</v>
      </c>
      <c r="H1324">
        <v>29625.285100000001</v>
      </c>
      <c r="I1324">
        <v>188.507657689582</v>
      </c>
      <c r="J1324">
        <v>322.78439224195199</v>
      </c>
      <c r="K1324">
        <v>511.292049931534</v>
      </c>
      <c r="L1324">
        <v>29113.9930500685</v>
      </c>
    </row>
    <row r="1325" spans="1:14" x14ac:dyDescent="0.35">
      <c r="A1325" t="s">
        <v>255</v>
      </c>
      <c r="B1325" t="s">
        <v>3350</v>
      </c>
      <c r="C1325" t="s">
        <v>2879</v>
      </c>
      <c r="D1325" t="s">
        <v>2880</v>
      </c>
      <c r="E1325" t="s">
        <v>3098</v>
      </c>
      <c r="F1325" t="s">
        <v>2875</v>
      </c>
      <c r="G1325" t="s">
        <v>2876</v>
      </c>
      <c r="H1325">
        <v>1906.3658</v>
      </c>
      <c r="I1325">
        <v>14.541274717537799</v>
      </c>
      <c r="J1325">
        <v>357.890731263752</v>
      </c>
      <c r="K1325">
        <v>372.43200598128999</v>
      </c>
      <c r="L1325">
        <v>1533.9337940187099</v>
      </c>
    </row>
    <row r="1326" spans="1:14" x14ac:dyDescent="0.35">
      <c r="A1326" t="s">
        <v>255</v>
      </c>
      <c r="B1326" t="s">
        <v>3350</v>
      </c>
      <c r="C1326" t="s">
        <v>2879</v>
      </c>
      <c r="D1326" t="s">
        <v>2886</v>
      </c>
      <c r="E1326" t="s">
        <v>3352</v>
      </c>
      <c r="F1326" t="s">
        <v>2172</v>
      </c>
      <c r="G1326" t="s">
        <v>2173</v>
      </c>
      <c r="H1326">
        <v>17980.446100000001</v>
      </c>
      <c r="I1326">
        <v>26.932648680876401</v>
      </c>
      <c r="J1326">
        <v>0</v>
      </c>
      <c r="K1326">
        <v>26.932648680876401</v>
      </c>
      <c r="L1326">
        <v>17953.513451319101</v>
      </c>
    </row>
    <row r="1327" spans="1:14" x14ac:dyDescent="0.35">
      <c r="A1327" t="s">
        <v>255</v>
      </c>
      <c r="B1327" t="s">
        <v>3350</v>
      </c>
      <c r="C1327" t="s">
        <v>2879</v>
      </c>
      <c r="D1327" t="s">
        <v>2886</v>
      </c>
      <c r="E1327" t="s">
        <v>3352</v>
      </c>
      <c r="F1327" t="s">
        <v>2882</v>
      </c>
      <c r="G1327" t="s">
        <v>2883</v>
      </c>
      <c r="H1327">
        <v>4934.4832999999999</v>
      </c>
      <c r="I1327">
        <v>7.3912908033984204</v>
      </c>
      <c r="J1327">
        <v>0</v>
      </c>
      <c r="K1327">
        <v>7.3912908033984204</v>
      </c>
      <c r="L1327">
        <v>4927.0920091966</v>
      </c>
    </row>
    <row r="1328" spans="1:14" x14ac:dyDescent="0.35">
      <c r="A1328" t="s">
        <v>255</v>
      </c>
      <c r="B1328" t="s">
        <v>3350</v>
      </c>
      <c r="C1328" t="s">
        <v>2879</v>
      </c>
      <c r="D1328" t="s">
        <v>2886</v>
      </c>
      <c r="E1328" t="s">
        <v>3352</v>
      </c>
      <c r="F1328" t="s">
        <v>2890</v>
      </c>
      <c r="G1328" t="s">
        <v>2891</v>
      </c>
      <c r="H1328">
        <v>2974.2091</v>
      </c>
      <c r="I1328">
        <v>4.4550245938291804</v>
      </c>
      <c r="J1328">
        <v>0</v>
      </c>
      <c r="K1328">
        <v>4.4550245938291804</v>
      </c>
      <c r="L1328">
        <v>2969.7540754061702</v>
      </c>
    </row>
    <row r="1329" spans="1:12" x14ac:dyDescent="0.35">
      <c r="A1329" t="s">
        <v>255</v>
      </c>
      <c r="B1329" t="s">
        <v>3350</v>
      </c>
      <c r="C1329" t="s">
        <v>2879</v>
      </c>
      <c r="D1329" t="s">
        <v>2888</v>
      </c>
      <c r="E1329" t="s">
        <v>2967</v>
      </c>
      <c r="F1329" t="s">
        <v>2170</v>
      </c>
      <c r="G1329" t="s">
        <v>2171</v>
      </c>
      <c r="H1329">
        <v>0</v>
      </c>
      <c r="I1329">
        <v>0</v>
      </c>
      <c r="J1329">
        <v>0</v>
      </c>
      <c r="K1329">
        <v>0</v>
      </c>
      <c r="L1329">
        <v>0</v>
      </c>
    </row>
    <row r="1330" spans="1:12" x14ac:dyDescent="0.35">
      <c r="A1330" t="s">
        <v>255</v>
      </c>
      <c r="B1330" t="s">
        <v>3350</v>
      </c>
      <c r="C1330" t="s">
        <v>2879</v>
      </c>
      <c r="D1330" t="s">
        <v>2888</v>
      </c>
      <c r="E1330" t="s">
        <v>2967</v>
      </c>
      <c r="F1330" t="s">
        <v>2172</v>
      </c>
      <c r="G1330" t="s">
        <v>2173</v>
      </c>
      <c r="H1330">
        <v>18832.838299999999</v>
      </c>
      <c r="I1330">
        <v>56.641935993447198</v>
      </c>
      <c r="J1330">
        <v>0</v>
      </c>
      <c r="K1330">
        <v>56.641935993447198</v>
      </c>
      <c r="L1330">
        <v>18776.196364006599</v>
      </c>
    </row>
    <row r="1331" spans="1:12" x14ac:dyDescent="0.35">
      <c r="A1331" t="s">
        <v>255</v>
      </c>
      <c r="B1331" t="s">
        <v>3350</v>
      </c>
      <c r="C1331" t="s">
        <v>2879</v>
      </c>
      <c r="D1331" t="s">
        <v>2888</v>
      </c>
      <c r="E1331" t="s">
        <v>2967</v>
      </c>
      <c r="F1331" t="s">
        <v>2882</v>
      </c>
      <c r="G1331" t="s">
        <v>2883</v>
      </c>
      <c r="H1331">
        <v>0</v>
      </c>
      <c r="I1331">
        <v>0</v>
      </c>
      <c r="J1331">
        <v>0</v>
      </c>
      <c r="K1331">
        <v>0</v>
      </c>
      <c r="L1331">
        <v>0</v>
      </c>
    </row>
    <row r="1332" spans="1:12" x14ac:dyDescent="0.35">
      <c r="A1332" t="s">
        <v>255</v>
      </c>
      <c r="B1332" t="s">
        <v>3350</v>
      </c>
      <c r="C1332" t="s">
        <v>2879</v>
      </c>
      <c r="D1332" t="s">
        <v>2888</v>
      </c>
      <c r="E1332" t="s">
        <v>2967</v>
      </c>
      <c r="F1332" t="s">
        <v>2884</v>
      </c>
      <c r="G1332" t="s">
        <v>2885</v>
      </c>
      <c r="H1332">
        <v>40271.478199999998</v>
      </c>
      <c r="I1332">
        <v>121.121120992277</v>
      </c>
      <c r="J1332">
        <v>0</v>
      </c>
      <c r="K1332">
        <v>121.121120992277</v>
      </c>
      <c r="L1332">
        <v>40150.357079007699</v>
      </c>
    </row>
    <row r="1333" spans="1:12" x14ac:dyDescent="0.35">
      <c r="A1333" t="s">
        <v>255</v>
      </c>
      <c r="B1333" t="s">
        <v>3350</v>
      </c>
      <c r="C1333" t="s">
        <v>2879</v>
      </c>
      <c r="D1333" t="s">
        <v>2888</v>
      </c>
      <c r="E1333" t="s">
        <v>2967</v>
      </c>
      <c r="F1333" t="s">
        <v>2896</v>
      </c>
      <c r="G1333" t="s">
        <v>2897</v>
      </c>
      <c r="H1333">
        <v>39442.359499999999</v>
      </c>
      <c r="I1333">
        <v>118.627450854201</v>
      </c>
      <c r="J1333">
        <v>0</v>
      </c>
      <c r="K1333">
        <v>118.627450854201</v>
      </c>
      <c r="L1333">
        <v>39323.732049145801</v>
      </c>
    </row>
    <row r="1334" spans="1:12" x14ac:dyDescent="0.35">
      <c r="A1334" t="s">
        <v>255</v>
      </c>
      <c r="B1334" t="s">
        <v>3350</v>
      </c>
      <c r="C1334" t="s">
        <v>2879</v>
      </c>
      <c r="D1334" t="s">
        <v>2892</v>
      </c>
      <c r="E1334" t="s">
        <v>3353</v>
      </c>
      <c r="F1334" t="s">
        <v>2172</v>
      </c>
      <c r="G1334" t="s">
        <v>2173</v>
      </c>
      <c r="H1334">
        <v>67696.087899999999</v>
      </c>
      <c r="I1334">
        <v>86.880995625713197</v>
      </c>
      <c r="J1334">
        <v>0</v>
      </c>
      <c r="K1334">
        <v>86.880995625713197</v>
      </c>
      <c r="L1334">
        <v>67609.206904374296</v>
      </c>
    </row>
    <row r="1335" spans="1:12" x14ac:dyDescent="0.35">
      <c r="A1335" t="s">
        <v>255</v>
      </c>
      <c r="B1335" t="s">
        <v>3350</v>
      </c>
      <c r="C1335" t="s">
        <v>2879</v>
      </c>
      <c r="D1335" t="s">
        <v>2892</v>
      </c>
      <c r="E1335" t="s">
        <v>3353</v>
      </c>
      <c r="F1335" t="s">
        <v>2882</v>
      </c>
      <c r="G1335" t="s">
        <v>2883</v>
      </c>
      <c r="H1335">
        <v>14950.8896</v>
      </c>
      <c r="I1335">
        <v>19.1879355268163</v>
      </c>
      <c r="J1335">
        <v>0</v>
      </c>
      <c r="K1335">
        <v>19.1879355268163</v>
      </c>
      <c r="L1335">
        <v>14931.701664473199</v>
      </c>
    </row>
    <row r="1336" spans="1:12" x14ac:dyDescent="0.35">
      <c r="A1336" t="s">
        <v>255</v>
      </c>
      <c r="B1336" t="s">
        <v>3350</v>
      </c>
      <c r="C1336" t="s">
        <v>2879</v>
      </c>
      <c r="D1336" t="s">
        <v>2894</v>
      </c>
      <c r="E1336" t="s">
        <v>3354</v>
      </c>
      <c r="F1336" t="s">
        <v>2170</v>
      </c>
      <c r="G1336" t="s">
        <v>2171</v>
      </c>
      <c r="H1336">
        <v>0</v>
      </c>
      <c r="I1336">
        <v>0</v>
      </c>
      <c r="J1336">
        <v>0</v>
      </c>
      <c r="K1336">
        <v>0</v>
      </c>
      <c r="L1336">
        <v>0</v>
      </c>
    </row>
    <row r="1337" spans="1:12" x14ac:dyDescent="0.35">
      <c r="A1337" t="s">
        <v>255</v>
      </c>
      <c r="B1337" t="s">
        <v>3350</v>
      </c>
      <c r="C1337" t="s">
        <v>2879</v>
      </c>
      <c r="D1337" t="s">
        <v>2894</v>
      </c>
      <c r="E1337" t="s">
        <v>3354</v>
      </c>
      <c r="F1337" t="s">
        <v>2172</v>
      </c>
      <c r="G1337" t="s">
        <v>2173</v>
      </c>
      <c r="H1337">
        <v>29877.2228</v>
      </c>
      <c r="I1337">
        <v>119.532585067383</v>
      </c>
      <c r="J1337">
        <v>126.421889278405</v>
      </c>
      <c r="K1337">
        <v>245.95447434578799</v>
      </c>
      <c r="L1337">
        <v>29631.2683256542</v>
      </c>
    </row>
    <row r="1338" spans="1:12" x14ac:dyDescent="0.35">
      <c r="A1338" t="s">
        <v>255</v>
      </c>
      <c r="B1338" t="s">
        <v>3350</v>
      </c>
      <c r="C1338" t="s">
        <v>2879</v>
      </c>
      <c r="D1338" t="s">
        <v>2894</v>
      </c>
      <c r="E1338" t="s">
        <v>3354</v>
      </c>
      <c r="F1338" t="s">
        <v>2882</v>
      </c>
      <c r="G1338" t="s">
        <v>2883</v>
      </c>
      <c r="H1338">
        <v>4963.3172000000004</v>
      </c>
      <c r="I1338">
        <v>19.857204685461099</v>
      </c>
      <c r="J1338">
        <v>21.001681932243201</v>
      </c>
      <c r="K1338">
        <v>40.8588866177043</v>
      </c>
      <c r="L1338">
        <v>4922.4583133822998</v>
      </c>
    </row>
    <row r="1339" spans="1:12" x14ac:dyDescent="0.35">
      <c r="A1339" t="s">
        <v>255</v>
      </c>
      <c r="B1339" t="s">
        <v>3350</v>
      </c>
      <c r="C1339" t="s">
        <v>2879</v>
      </c>
      <c r="D1339" t="s">
        <v>2894</v>
      </c>
      <c r="E1339" t="s">
        <v>3354</v>
      </c>
      <c r="F1339" t="s">
        <v>2962</v>
      </c>
      <c r="G1339" t="s">
        <v>2963</v>
      </c>
      <c r="H1339">
        <v>34967.6823</v>
      </c>
      <c r="I1339">
        <v>89.2510191047798</v>
      </c>
      <c r="J1339">
        <v>3.5196844634834399</v>
      </c>
      <c r="K1339">
        <v>92.770703568263301</v>
      </c>
      <c r="L1339">
        <v>34874.911596431702</v>
      </c>
    </row>
    <row r="1340" spans="1:12" x14ac:dyDescent="0.35">
      <c r="A1340" t="s">
        <v>255</v>
      </c>
      <c r="B1340" t="s">
        <v>3350</v>
      </c>
      <c r="C1340" t="s">
        <v>2879</v>
      </c>
      <c r="D1340" t="s">
        <v>2894</v>
      </c>
      <c r="E1340" t="s">
        <v>3354</v>
      </c>
      <c r="F1340" t="s">
        <v>2964</v>
      </c>
      <c r="G1340" t="s">
        <v>2965</v>
      </c>
      <c r="H1340">
        <v>43037.147499999999</v>
      </c>
      <c r="I1340">
        <v>109.84740812896</v>
      </c>
      <c r="J1340">
        <v>4.3319193396719298</v>
      </c>
      <c r="K1340">
        <v>114.179327468632</v>
      </c>
      <c r="L1340">
        <v>42922.9681725314</v>
      </c>
    </row>
    <row r="1341" spans="1:12" x14ac:dyDescent="0.35">
      <c r="A1341" t="s">
        <v>255</v>
      </c>
      <c r="B1341" t="s">
        <v>3350</v>
      </c>
      <c r="C1341" t="s">
        <v>2879</v>
      </c>
      <c r="D1341" t="s">
        <v>2898</v>
      </c>
      <c r="E1341" t="s">
        <v>2970</v>
      </c>
      <c r="F1341" t="s">
        <v>2170</v>
      </c>
      <c r="G1341" t="s">
        <v>2171</v>
      </c>
      <c r="H1341">
        <v>0</v>
      </c>
      <c r="I1341">
        <v>0</v>
      </c>
      <c r="J1341">
        <v>0</v>
      </c>
      <c r="K1341">
        <v>0</v>
      </c>
      <c r="L1341">
        <v>0</v>
      </c>
    </row>
    <row r="1342" spans="1:12" x14ac:dyDescent="0.35">
      <c r="A1342" t="s">
        <v>255</v>
      </c>
      <c r="B1342" t="s">
        <v>3350</v>
      </c>
      <c r="C1342" t="s">
        <v>2879</v>
      </c>
      <c r="D1342" t="s">
        <v>2898</v>
      </c>
      <c r="E1342" t="s">
        <v>2970</v>
      </c>
      <c r="F1342" t="s">
        <v>2172</v>
      </c>
      <c r="G1342" t="s">
        <v>2173</v>
      </c>
      <c r="H1342">
        <v>35992.4758</v>
      </c>
      <c r="I1342">
        <v>192.62639708648001</v>
      </c>
      <c r="J1342">
        <v>77.677236049362193</v>
      </c>
      <c r="K1342">
        <v>270.30363313584201</v>
      </c>
      <c r="L1342">
        <v>35722.172166864199</v>
      </c>
    </row>
    <row r="1343" spans="1:12" x14ac:dyDescent="0.35">
      <c r="A1343" t="s">
        <v>255</v>
      </c>
      <c r="B1343" t="s">
        <v>3350</v>
      </c>
      <c r="C1343" t="s">
        <v>2879</v>
      </c>
      <c r="D1343" t="s">
        <v>2898</v>
      </c>
      <c r="E1343" t="s">
        <v>2970</v>
      </c>
      <c r="F1343" t="s">
        <v>2882</v>
      </c>
      <c r="G1343" t="s">
        <v>2883</v>
      </c>
      <c r="H1343">
        <v>0</v>
      </c>
      <c r="I1343">
        <v>0</v>
      </c>
      <c r="J1343">
        <v>0</v>
      </c>
      <c r="K1343">
        <v>0</v>
      </c>
      <c r="L1343">
        <v>0</v>
      </c>
    </row>
    <row r="1344" spans="1:12" x14ac:dyDescent="0.35">
      <c r="A1344" t="s">
        <v>255</v>
      </c>
      <c r="B1344" t="s">
        <v>3350</v>
      </c>
      <c r="C1344" t="s">
        <v>2879</v>
      </c>
      <c r="D1344" t="s">
        <v>2898</v>
      </c>
      <c r="E1344" t="s">
        <v>2970</v>
      </c>
      <c r="F1344" t="s">
        <v>2884</v>
      </c>
      <c r="G1344" t="s">
        <v>2885</v>
      </c>
      <c r="H1344">
        <v>33786.1423</v>
      </c>
      <c r="I1344">
        <v>79.109896551724106</v>
      </c>
      <c r="J1344">
        <v>0</v>
      </c>
      <c r="K1344">
        <v>79.109896551724106</v>
      </c>
      <c r="L1344">
        <v>33707.032403448298</v>
      </c>
    </row>
    <row r="1345" spans="1:12" x14ac:dyDescent="0.35">
      <c r="A1345" t="s">
        <v>255</v>
      </c>
      <c r="B1345" t="s">
        <v>3350</v>
      </c>
      <c r="C1345" t="s">
        <v>2879</v>
      </c>
      <c r="D1345" t="s">
        <v>2898</v>
      </c>
      <c r="E1345" t="s">
        <v>2970</v>
      </c>
      <c r="F1345" t="s">
        <v>2896</v>
      </c>
      <c r="G1345" t="s">
        <v>2897</v>
      </c>
      <c r="H1345">
        <v>10716.6698</v>
      </c>
      <c r="I1345">
        <v>25.092969608416102</v>
      </c>
      <c r="J1345">
        <v>0</v>
      </c>
      <c r="K1345">
        <v>25.092969608416102</v>
      </c>
      <c r="L1345">
        <v>10691.576830391599</v>
      </c>
    </row>
    <row r="1346" spans="1:12" x14ac:dyDescent="0.35">
      <c r="A1346" t="s">
        <v>255</v>
      </c>
      <c r="B1346" t="s">
        <v>3350</v>
      </c>
      <c r="C1346" t="s">
        <v>2879</v>
      </c>
      <c r="D1346" t="s">
        <v>2902</v>
      </c>
      <c r="E1346" t="s">
        <v>3355</v>
      </c>
      <c r="F1346" t="s">
        <v>2170</v>
      </c>
      <c r="G1346" t="s">
        <v>2171</v>
      </c>
      <c r="H1346">
        <v>0</v>
      </c>
      <c r="I1346">
        <v>0</v>
      </c>
      <c r="J1346">
        <v>0</v>
      </c>
      <c r="K1346">
        <v>0</v>
      </c>
      <c r="L1346">
        <v>0</v>
      </c>
    </row>
    <row r="1347" spans="1:12" x14ac:dyDescent="0.35">
      <c r="A1347" t="s">
        <v>255</v>
      </c>
      <c r="B1347" t="s">
        <v>3350</v>
      </c>
      <c r="C1347" t="s">
        <v>2879</v>
      </c>
      <c r="D1347" t="s">
        <v>2902</v>
      </c>
      <c r="E1347" t="s">
        <v>3355</v>
      </c>
      <c r="F1347" t="s">
        <v>2172</v>
      </c>
      <c r="G1347" t="s">
        <v>2173</v>
      </c>
      <c r="H1347">
        <v>0</v>
      </c>
      <c r="I1347">
        <v>0</v>
      </c>
      <c r="J1347">
        <v>0</v>
      </c>
      <c r="K1347">
        <v>0</v>
      </c>
      <c r="L1347">
        <v>0</v>
      </c>
    </row>
    <row r="1348" spans="1:12" x14ac:dyDescent="0.35">
      <c r="A1348" t="s">
        <v>255</v>
      </c>
      <c r="B1348" t="s">
        <v>3350</v>
      </c>
      <c r="C1348" t="s">
        <v>2879</v>
      </c>
      <c r="D1348" t="s">
        <v>2902</v>
      </c>
      <c r="E1348" t="s">
        <v>3355</v>
      </c>
      <c r="F1348" t="s">
        <v>2882</v>
      </c>
      <c r="G1348" t="s">
        <v>2883</v>
      </c>
      <c r="H1348">
        <v>0</v>
      </c>
      <c r="I1348">
        <v>0</v>
      </c>
      <c r="J1348">
        <v>0</v>
      </c>
      <c r="K1348">
        <v>0</v>
      </c>
      <c r="L1348">
        <v>0</v>
      </c>
    </row>
    <row r="1349" spans="1:12" x14ac:dyDescent="0.35">
      <c r="A1349" t="s">
        <v>255</v>
      </c>
      <c r="B1349" t="s">
        <v>3350</v>
      </c>
      <c r="C1349" t="s">
        <v>2879</v>
      </c>
      <c r="D1349" t="s">
        <v>2902</v>
      </c>
      <c r="E1349" t="s">
        <v>3355</v>
      </c>
      <c r="F1349" t="s">
        <v>2962</v>
      </c>
      <c r="G1349" t="s">
        <v>2963</v>
      </c>
      <c r="H1349">
        <v>219451.9952</v>
      </c>
      <c r="I1349">
        <v>439.45559706843801</v>
      </c>
      <c r="J1349">
        <v>0</v>
      </c>
      <c r="K1349">
        <v>439.45559706843801</v>
      </c>
      <c r="L1349">
        <v>219012.539602932</v>
      </c>
    </row>
    <row r="1350" spans="1:12" x14ac:dyDescent="0.35">
      <c r="A1350" t="s">
        <v>255</v>
      </c>
      <c r="B1350" t="s">
        <v>3350</v>
      </c>
      <c r="C1350" t="s">
        <v>2879</v>
      </c>
      <c r="D1350" t="s">
        <v>2902</v>
      </c>
      <c r="E1350" t="s">
        <v>3355</v>
      </c>
      <c r="F1350" t="s">
        <v>2964</v>
      </c>
      <c r="G1350" t="s">
        <v>2965</v>
      </c>
      <c r="H1350">
        <v>83935.046799999996</v>
      </c>
      <c r="I1350">
        <v>168.08106981059899</v>
      </c>
      <c r="J1350">
        <v>0</v>
      </c>
      <c r="K1350">
        <v>168.08106981059899</v>
      </c>
      <c r="L1350">
        <v>83766.965730189404</v>
      </c>
    </row>
    <row r="1351" spans="1:12" x14ac:dyDescent="0.35">
      <c r="A1351" t="s">
        <v>255</v>
      </c>
      <c r="B1351" t="s">
        <v>3350</v>
      </c>
      <c r="C1351" t="s">
        <v>2879</v>
      </c>
      <c r="D1351" t="s">
        <v>2904</v>
      </c>
      <c r="E1351" t="s">
        <v>3277</v>
      </c>
      <c r="F1351" t="s">
        <v>2170</v>
      </c>
      <c r="G1351" t="s">
        <v>2171</v>
      </c>
      <c r="H1351">
        <v>0</v>
      </c>
      <c r="I1351">
        <v>0</v>
      </c>
      <c r="J1351">
        <v>0</v>
      </c>
      <c r="K1351">
        <v>0</v>
      </c>
      <c r="L1351">
        <v>0</v>
      </c>
    </row>
    <row r="1352" spans="1:12" x14ac:dyDescent="0.35">
      <c r="A1352" t="s">
        <v>255</v>
      </c>
      <c r="B1352" t="s">
        <v>3350</v>
      </c>
      <c r="C1352" t="s">
        <v>2879</v>
      </c>
      <c r="D1352" t="s">
        <v>2904</v>
      </c>
      <c r="E1352" t="s">
        <v>3277</v>
      </c>
      <c r="F1352" t="s">
        <v>2172</v>
      </c>
      <c r="G1352" t="s">
        <v>2173</v>
      </c>
      <c r="H1352">
        <v>28413.928599999999</v>
      </c>
      <c r="I1352">
        <v>46.200374234520297</v>
      </c>
      <c r="J1352">
        <v>0</v>
      </c>
      <c r="K1352">
        <v>46.200374234520297</v>
      </c>
      <c r="L1352">
        <v>28367.728225765499</v>
      </c>
    </row>
    <row r="1353" spans="1:12" x14ac:dyDescent="0.35">
      <c r="A1353" t="s">
        <v>255</v>
      </c>
      <c r="B1353" t="s">
        <v>3350</v>
      </c>
      <c r="C1353" t="s">
        <v>2879</v>
      </c>
      <c r="D1353" t="s">
        <v>2904</v>
      </c>
      <c r="E1353" t="s">
        <v>3277</v>
      </c>
      <c r="F1353" t="s">
        <v>2882</v>
      </c>
      <c r="G1353" t="s">
        <v>2883</v>
      </c>
      <c r="H1353">
        <v>0</v>
      </c>
      <c r="I1353">
        <v>0</v>
      </c>
      <c r="J1353">
        <v>0</v>
      </c>
      <c r="K1353">
        <v>0</v>
      </c>
      <c r="L1353">
        <v>0</v>
      </c>
    </row>
    <row r="1354" spans="1:12" x14ac:dyDescent="0.35">
      <c r="A1354" t="s">
        <v>255</v>
      </c>
      <c r="B1354" t="s">
        <v>3350</v>
      </c>
      <c r="C1354" t="s">
        <v>2879</v>
      </c>
      <c r="D1354" t="s">
        <v>2904</v>
      </c>
      <c r="E1354" t="s">
        <v>3277</v>
      </c>
      <c r="F1354" t="s">
        <v>2884</v>
      </c>
      <c r="G1354" t="s">
        <v>2885</v>
      </c>
      <c r="H1354">
        <v>31549.258600000001</v>
      </c>
      <c r="I1354">
        <v>51.2983465638467</v>
      </c>
      <c r="J1354">
        <v>0</v>
      </c>
      <c r="K1354">
        <v>51.2983465638467</v>
      </c>
      <c r="L1354">
        <v>31497.960253436198</v>
      </c>
    </row>
    <row r="1355" spans="1:12" x14ac:dyDescent="0.35">
      <c r="A1355" t="s">
        <v>255</v>
      </c>
      <c r="B1355" t="s">
        <v>3350</v>
      </c>
      <c r="C1355" t="s">
        <v>2879</v>
      </c>
      <c r="D1355" t="s">
        <v>2904</v>
      </c>
      <c r="E1355" t="s">
        <v>3277</v>
      </c>
      <c r="F1355" t="s">
        <v>2896</v>
      </c>
      <c r="G1355" t="s">
        <v>2897</v>
      </c>
      <c r="H1355">
        <v>21751.352200000001</v>
      </c>
      <c r="I1355">
        <v>35.367183034701704</v>
      </c>
      <c r="J1355">
        <v>0</v>
      </c>
      <c r="K1355">
        <v>35.367183034701704</v>
      </c>
      <c r="L1355">
        <v>21715.9850169653</v>
      </c>
    </row>
    <row r="1356" spans="1:12" x14ac:dyDescent="0.35">
      <c r="A1356" t="s">
        <v>255</v>
      </c>
      <c r="B1356" t="s">
        <v>3350</v>
      </c>
      <c r="C1356" t="s">
        <v>2879</v>
      </c>
      <c r="D1356" t="s">
        <v>2906</v>
      </c>
      <c r="E1356" t="s">
        <v>2978</v>
      </c>
      <c r="F1356" t="s">
        <v>2170</v>
      </c>
      <c r="G1356" t="s">
        <v>2171</v>
      </c>
      <c r="H1356">
        <v>0</v>
      </c>
      <c r="I1356">
        <v>0</v>
      </c>
      <c r="J1356">
        <v>0</v>
      </c>
      <c r="K1356">
        <v>0</v>
      </c>
      <c r="L1356">
        <v>0</v>
      </c>
    </row>
    <row r="1357" spans="1:12" x14ac:dyDescent="0.35">
      <c r="A1357" t="s">
        <v>255</v>
      </c>
      <c r="B1357" t="s">
        <v>3350</v>
      </c>
      <c r="C1357" t="s">
        <v>2879</v>
      </c>
      <c r="D1357" t="s">
        <v>2906</v>
      </c>
      <c r="E1357" t="s">
        <v>2978</v>
      </c>
      <c r="F1357" t="s">
        <v>2172</v>
      </c>
      <c r="G1357" t="s">
        <v>2173</v>
      </c>
      <c r="H1357">
        <v>20398.064600000002</v>
      </c>
      <c r="I1357">
        <v>77.724226446667402</v>
      </c>
      <c r="J1357">
        <v>569.64168147915302</v>
      </c>
      <c r="K1357">
        <v>647.36590792582001</v>
      </c>
      <c r="L1357">
        <v>19750.698692074198</v>
      </c>
    </row>
    <row r="1358" spans="1:12" x14ac:dyDescent="0.35">
      <c r="A1358" t="s">
        <v>255</v>
      </c>
      <c r="B1358" t="s">
        <v>3350</v>
      </c>
      <c r="C1358" t="s">
        <v>2879</v>
      </c>
      <c r="D1358" t="s">
        <v>2906</v>
      </c>
      <c r="E1358" t="s">
        <v>2978</v>
      </c>
      <c r="F1358" t="s">
        <v>2882</v>
      </c>
      <c r="G1358" t="s">
        <v>2883</v>
      </c>
      <c r="H1358">
        <v>20398.064600000002</v>
      </c>
      <c r="I1358">
        <v>77.724226446667402</v>
      </c>
      <c r="J1358">
        <v>569.64168147915302</v>
      </c>
      <c r="K1358">
        <v>647.36590792582001</v>
      </c>
      <c r="L1358">
        <v>19750.698692074198</v>
      </c>
    </row>
    <row r="1359" spans="1:12" x14ac:dyDescent="0.35">
      <c r="A1359" t="s">
        <v>255</v>
      </c>
      <c r="B1359" t="s">
        <v>3350</v>
      </c>
      <c r="C1359" t="s">
        <v>2879</v>
      </c>
      <c r="D1359" t="s">
        <v>2906</v>
      </c>
      <c r="E1359" t="s">
        <v>2978</v>
      </c>
      <c r="F1359" t="s">
        <v>2954</v>
      </c>
      <c r="G1359" t="s">
        <v>2955</v>
      </c>
      <c r="H1359">
        <v>0</v>
      </c>
      <c r="I1359">
        <v>0</v>
      </c>
      <c r="J1359">
        <v>0</v>
      </c>
      <c r="K1359">
        <v>0</v>
      </c>
      <c r="L1359">
        <v>0</v>
      </c>
    </row>
    <row r="1360" spans="1:12" x14ac:dyDescent="0.35">
      <c r="A1360" t="s">
        <v>255</v>
      </c>
      <c r="B1360" t="s">
        <v>3350</v>
      </c>
      <c r="C1360" t="s">
        <v>2879</v>
      </c>
      <c r="D1360" t="s">
        <v>2906</v>
      </c>
      <c r="E1360" t="s">
        <v>2978</v>
      </c>
      <c r="F1360" t="s">
        <v>2884</v>
      </c>
      <c r="G1360" t="s">
        <v>2885</v>
      </c>
      <c r="H1360">
        <v>25608.6041</v>
      </c>
      <c r="I1360">
        <v>36.837832282817203</v>
      </c>
      <c r="J1360">
        <v>0</v>
      </c>
      <c r="K1360">
        <v>36.837832282817203</v>
      </c>
      <c r="L1360">
        <v>25571.766267717201</v>
      </c>
    </row>
    <row r="1361" spans="1:14" x14ac:dyDescent="0.35">
      <c r="A1361" t="s">
        <v>255</v>
      </c>
      <c r="B1361" t="s">
        <v>3350</v>
      </c>
      <c r="C1361" t="s">
        <v>2879</v>
      </c>
      <c r="D1361" t="s">
        <v>2906</v>
      </c>
      <c r="E1361" t="s">
        <v>2978</v>
      </c>
      <c r="F1361" t="s">
        <v>2956</v>
      </c>
      <c r="G1361" t="s">
        <v>2957</v>
      </c>
      <c r="H1361">
        <v>19617.1571</v>
      </c>
      <c r="I1361">
        <v>28.2191696355166</v>
      </c>
      <c r="J1361">
        <v>0</v>
      </c>
      <c r="K1361">
        <v>28.2191696355166</v>
      </c>
      <c r="L1361">
        <v>19588.9379303645</v>
      </c>
      <c r="N1361" t="s">
        <v>2198</v>
      </c>
    </row>
    <row r="1362" spans="1:14" x14ac:dyDescent="0.35">
      <c r="A1362" t="s">
        <v>255</v>
      </c>
      <c r="B1362" t="s">
        <v>3350</v>
      </c>
      <c r="C1362" t="s">
        <v>2879</v>
      </c>
      <c r="D1362" t="s">
        <v>2906</v>
      </c>
      <c r="E1362" t="s">
        <v>2978</v>
      </c>
      <c r="F1362" t="s">
        <v>2896</v>
      </c>
      <c r="G1362" t="s">
        <v>2897</v>
      </c>
      <c r="H1362">
        <v>32179.868600000002</v>
      </c>
      <c r="I1362">
        <v>46.290559057275999</v>
      </c>
      <c r="J1362">
        <v>0</v>
      </c>
      <c r="K1362">
        <v>46.290559057275999</v>
      </c>
      <c r="L1362">
        <v>32133.578040942699</v>
      </c>
    </row>
    <row r="1363" spans="1:14" x14ac:dyDescent="0.35">
      <c r="A1363" t="s">
        <v>255</v>
      </c>
      <c r="B1363" t="s">
        <v>3350</v>
      </c>
      <c r="C1363" t="s">
        <v>2879</v>
      </c>
      <c r="D1363" t="s">
        <v>2908</v>
      </c>
      <c r="E1363" t="s">
        <v>3356</v>
      </c>
      <c r="F1363" t="s">
        <v>2170</v>
      </c>
      <c r="G1363" t="s">
        <v>2171</v>
      </c>
      <c r="H1363">
        <v>0</v>
      </c>
      <c r="I1363">
        <v>0</v>
      </c>
      <c r="J1363">
        <v>0</v>
      </c>
      <c r="K1363">
        <v>0</v>
      </c>
      <c r="L1363">
        <v>0</v>
      </c>
    </row>
    <row r="1364" spans="1:14" x14ac:dyDescent="0.35">
      <c r="A1364" t="s">
        <v>255</v>
      </c>
      <c r="B1364" t="s">
        <v>3350</v>
      </c>
      <c r="C1364" t="s">
        <v>2879</v>
      </c>
      <c r="D1364" t="s">
        <v>2908</v>
      </c>
      <c r="E1364" t="s">
        <v>3356</v>
      </c>
      <c r="F1364" t="s">
        <v>2172</v>
      </c>
      <c r="G1364" t="s">
        <v>2173</v>
      </c>
      <c r="H1364">
        <v>0</v>
      </c>
      <c r="I1364">
        <v>0</v>
      </c>
      <c r="J1364">
        <v>0</v>
      </c>
      <c r="K1364">
        <v>0</v>
      </c>
      <c r="L1364">
        <v>0</v>
      </c>
    </row>
    <row r="1365" spans="1:14" x14ac:dyDescent="0.35">
      <c r="A1365" t="s">
        <v>255</v>
      </c>
      <c r="B1365" t="s">
        <v>3350</v>
      </c>
      <c r="C1365" t="s">
        <v>2879</v>
      </c>
      <c r="D1365" t="s">
        <v>2908</v>
      </c>
      <c r="E1365" t="s">
        <v>3356</v>
      </c>
      <c r="F1365" t="s">
        <v>2882</v>
      </c>
      <c r="G1365" t="s">
        <v>2883</v>
      </c>
      <c r="H1365">
        <v>24026.936699999998</v>
      </c>
      <c r="I1365">
        <v>126.79773896626</v>
      </c>
      <c r="J1365">
        <v>77.072584014532197</v>
      </c>
      <c r="K1365">
        <v>203.870322980792</v>
      </c>
      <c r="L1365">
        <v>23823.0663770192</v>
      </c>
    </row>
    <row r="1366" spans="1:14" x14ac:dyDescent="0.35">
      <c r="A1366" t="s">
        <v>255</v>
      </c>
      <c r="B1366" t="s">
        <v>3350</v>
      </c>
      <c r="C1366" t="s">
        <v>2879</v>
      </c>
      <c r="D1366" t="s">
        <v>2908</v>
      </c>
      <c r="E1366" t="s">
        <v>3356</v>
      </c>
      <c r="F1366" t="s">
        <v>2884</v>
      </c>
      <c r="G1366" t="s">
        <v>2885</v>
      </c>
      <c r="H1366">
        <v>0</v>
      </c>
      <c r="I1366">
        <v>0</v>
      </c>
      <c r="J1366">
        <v>0</v>
      </c>
      <c r="K1366">
        <v>0</v>
      </c>
      <c r="L1366">
        <v>0</v>
      </c>
    </row>
    <row r="1367" spans="1:14" x14ac:dyDescent="0.35">
      <c r="A1367" t="s">
        <v>255</v>
      </c>
      <c r="B1367" t="s">
        <v>3350</v>
      </c>
      <c r="C1367" t="s">
        <v>2879</v>
      </c>
      <c r="D1367" t="s">
        <v>2908</v>
      </c>
      <c r="E1367" t="s">
        <v>3356</v>
      </c>
      <c r="F1367" t="s">
        <v>2896</v>
      </c>
      <c r="G1367" t="s">
        <v>2897</v>
      </c>
      <c r="H1367">
        <v>41887.004399999998</v>
      </c>
      <c r="I1367">
        <v>33.382815170940198</v>
      </c>
      <c r="J1367">
        <v>0</v>
      </c>
      <c r="K1367">
        <v>33.382815170940198</v>
      </c>
      <c r="L1367">
        <v>41853.621584829103</v>
      </c>
    </row>
    <row r="1368" spans="1:14" x14ac:dyDescent="0.35">
      <c r="A1368" t="s">
        <v>255</v>
      </c>
      <c r="B1368" t="s">
        <v>3350</v>
      </c>
      <c r="C1368" t="s">
        <v>2879</v>
      </c>
      <c r="D1368" t="s">
        <v>2910</v>
      </c>
      <c r="E1368" t="s">
        <v>3153</v>
      </c>
      <c r="F1368" t="s">
        <v>2172</v>
      </c>
      <c r="G1368" t="s">
        <v>2173</v>
      </c>
      <c r="H1368">
        <v>15376.3223</v>
      </c>
      <c r="I1368">
        <v>54.736220664431599</v>
      </c>
      <c r="J1368">
        <v>0</v>
      </c>
      <c r="K1368">
        <v>54.736220664431599</v>
      </c>
      <c r="L1368">
        <v>15321.586079335601</v>
      </c>
    </row>
    <row r="1369" spans="1:14" x14ac:dyDescent="0.35">
      <c r="A1369" t="s">
        <v>255</v>
      </c>
      <c r="B1369" t="s">
        <v>3350</v>
      </c>
      <c r="C1369" t="s">
        <v>2879</v>
      </c>
      <c r="D1369" t="s">
        <v>2910</v>
      </c>
      <c r="E1369" t="s">
        <v>3153</v>
      </c>
      <c r="F1369" t="s">
        <v>2882</v>
      </c>
      <c r="G1369" t="s">
        <v>2883</v>
      </c>
      <c r="H1369">
        <v>0</v>
      </c>
      <c r="I1369">
        <v>0</v>
      </c>
      <c r="J1369">
        <v>0</v>
      </c>
      <c r="K1369">
        <v>0</v>
      </c>
      <c r="L1369">
        <v>0</v>
      </c>
    </row>
    <row r="1370" spans="1:14" x14ac:dyDescent="0.35">
      <c r="A1370" t="s">
        <v>255</v>
      </c>
      <c r="B1370" t="s">
        <v>3350</v>
      </c>
      <c r="C1370" t="s">
        <v>2879</v>
      </c>
      <c r="D1370" t="s">
        <v>2910</v>
      </c>
      <c r="E1370" t="s">
        <v>3153</v>
      </c>
      <c r="F1370" t="s">
        <v>392</v>
      </c>
      <c r="G1370" t="s">
        <v>2914</v>
      </c>
      <c r="H1370">
        <v>5125.4408000000003</v>
      </c>
      <c r="I1370">
        <v>18.245406888143901</v>
      </c>
      <c r="J1370">
        <v>0</v>
      </c>
      <c r="K1370">
        <v>18.245406888143901</v>
      </c>
      <c r="L1370">
        <v>5107.1953931118596</v>
      </c>
    </row>
    <row r="1371" spans="1:14" x14ac:dyDescent="0.35">
      <c r="A1371" t="s">
        <v>255</v>
      </c>
      <c r="B1371" t="s">
        <v>3350</v>
      </c>
      <c r="C1371" t="s">
        <v>2879</v>
      </c>
      <c r="D1371" t="s">
        <v>2912</v>
      </c>
      <c r="E1371" t="s">
        <v>2909</v>
      </c>
      <c r="F1371" t="s">
        <v>2170</v>
      </c>
      <c r="G1371" t="s">
        <v>2171</v>
      </c>
      <c r="H1371">
        <v>0</v>
      </c>
      <c r="I1371">
        <v>0</v>
      </c>
      <c r="J1371">
        <v>0</v>
      </c>
      <c r="K1371">
        <v>0</v>
      </c>
      <c r="L1371">
        <v>0</v>
      </c>
    </row>
    <row r="1372" spans="1:14" x14ac:dyDescent="0.35">
      <c r="A1372" t="s">
        <v>255</v>
      </c>
      <c r="B1372" t="s">
        <v>3350</v>
      </c>
      <c r="C1372" t="s">
        <v>2879</v>
      </c>
      <c r="D1372" t="s">
        <v>2912</v>
      </c>
      <c r="E1372" t="s">
        <v>2909</v>
      </c>
      <c r="F1372" t="s">
        <v>2172</v>
      </c>
      <c r="G1372" t="s">
        <v>2173</v>
      </c>
      <c r="H1372">
        <v>27627.0092</v>
      </c>
      <c r="I1372">
        <v>94.055193525686093</v>
      </c>
      <c r="J1372">
        <v>32.281271020531101</v>
      </c>
      <c r="K1372">
        <v>126.336464546217</v>
      </c>
      <c r="L1372">
        <v>27500.672735453802</v>
      </c>
    </row>
    <row r="1373" spans="1:14" x14ac:dyDescent="0.35">
      <c r="A1373" t="s">
        <v>255</v>
      </c>
      <c r="B1373" t="s">
        <v>3350</v>
      </c>
      <c r="C1373" t="s">
        <v>2879</v>
      </c>
      <c r="D1373" t="s">
        <v>2912</v>
      </c>
      <c r="E1373" t="s">
        <v>2909</v>
      </c>
      <c r="F1373" t="s">
        <v>2882</v>
      </c>
      <c r="G1373" t="s">
        <v>2883</v>
      </c>
      <c r="H1373">
        <v>0</v>
      </c>
      <c r="I1373">
        <v>0</v>
      </c>
      <c r="J1373">
        <v>0</v>
      </c>
      <c r="K1373">
        <v>0</v>
      </c>
      <c r="L1373">
        <v>0</v>
      </c>
    </row>
    <row r="1374" spans="1:14" x14ac:dyDescent="0.35">
      <c r="A1374" t="s">
        <v>255</v>
      </c>
      <c r="B1374" t="s">
        <v>3350</v>
      </c>
      <c r="C1374" t="s">
        <v>2879</v>
      </c>
      <c r="D1374" t="s">
        <v>2912</v>
      </c>
      <c r="E1374" t="s">
        <v>2909</v>
      </c>
      <c r="F1374" t="s">
        <v>2884</v>
      </c>
      <c r="G1374" t="s">
        <v>2885</v>
      </c>
      <c r="H1374">
        <v>29161.843099999998</v>
      </c>
      <c r="I1374">
        <v>99.280482054890896</v>
      </c>
      <c r="J1374">
        <v>34.074674966116199</v>
      </c>
      <c r="K1374">
        <v>133.35515702100699</v>
      </c>
      <c r="L1374">
        <v>29028.487942979002</v>
      </c>
    </row>
    <row r="1375" spans="1:14" x14ac:dyDescent="0.35">
      <c r="A1375" t="s">
        <v>255</v>
      </c>
      <c r="B1375" t="s">
        <v>3350</v>
      </c>
      <c r="C1375" t="s">
        <v>2879</v>
      </c>
      <c r="D1375" t="s">
        <v>2912</v>
      </c>
      <c r="E1375" t="s">
        <v>2909</v>
      </c>
      <c r="F1375" t="s">
        <v>2896</v>
      </c>
      <c r="G1375" t="s">
        <v>2897</v>
      </c>
      <c r="H1375">
        <v>28394.426200000002</v>
      </c>
      <c r="I1375">
        <v>96.667837790288502</v>
      </c>
      <c r="J1375">
        <v>33.1779729933236</v>
      </c>
      <c r="K1375">
        <v>129.845810783612</v>
      </c>
      <c r="L1375">
        <v>28264.5803892164</v>
      </c>
    </row>
    <row r="1376" spans="1:14" x14ac:dyDescent="0.35">
      <c r="A1376" t="s">
        <v>255</v>
      </c>
      <c r="B1376" t="s">
        <v>3350</v>
      </c>
      <c r="C1376" t="s">
        <v>2879</v>
      </c>
      <c r="D1376" t="s">
        <v>2976</v>
      </c>
      <c r="E1376" t="s">
        <v>3357</v>
      </c>
      <c r="F1376" t="s">
        <v>2170</v>
      </c>
      <c r="G1376" t="s">
        <v>2171</v>
      </c>
      <c r="H1376">
        <v>0</v>
      </c>
      <c r="I1376">
        <v>0</v>
      </c>
      <c r="J1376">
        <v>0</v>
      </c>
      <c r="K1376">
        <v>0</v>
      </c>
      <c r="L1376">
        <v>0</v>
      </c>
    </row>
    <row r="1377" spans="1:12" x14ac:dyDescent="0.35">
      <c r="A1377" t="s">
        <v>255</v>
      </c>
      <c r="B1377" t="s">
        <v>3350</v>
      </c>
      <c r="C1377" t="s">
        <v>2879</v>
      </c>
      <c r="D1377" t="s">
        <v>2976</v>
      </c>
      <c r="E1377" t="s">
        <v>3357</v>
      </c>
      <c r="F1377" t="s">
        <v>2172</v>
      </c>
      <c r="G1377" t="s">
        <v>2173</v>
      </c>
      <c r="H1377">
        <v>18966.0095</v>
      </c>
      <c r="I1377">
        <v>30.027629452259799</v>
      </c>
      <c r="J1377">
        <v>0</v>
      </c>
      <c r="K1377">
        <v>30.027629452259799</v>
      </c>
      <c r="L1377">
        <v>18935.981870547701</v>
      </c>
    </row>
    <row r="1378" spans="1:12" x14ac:dyDescent="0.35">
      <c r="A1378" t="s">
        <v>255</v>
      </c>
      <c r="B1378" t="s">
        <v>3350</v>
      </c>
      <c r="C1378" t="s">
        <v>2879</v>
      </c>
      <c r="D1378" t="s">
        <v>2976</v>
      </c>
      <c r="E1378" t="s">
        <v>3357</v>
      </c>
      <c r="F1378" t="s">
        <v>2882</v>
      </c>
      <c r="G1378" t="s">
        <v>2883</v>
      </c>
      <c r="H1378">
        <v>4702.3163999999997</v>
      </c>
      <c r="I1378">
        <v>7.4448668063454102</v>
      </c>
      <c r="J1378">
        <v>0</v>
      </c>
      <c r="K1378">
        <v>7.4448668063454102</v>
      </c>
      <c r="L1378">
        <v>4694.8715331936501</v>
      </c>
    </row>
    <row r="1379" spans="1:12" x14ac:dyDescent="0.35">
      <c r="A1379" t="s">
        <v>255</v>
      </c>
      <c r="B1379" t="s">
        <v>3350</v>
      </c>
      <c r="C1379" t="s">
        <v>2879</v>
      </c>
      <c r="D1379" t="s">
        <v>2977</v>
      </c>
      <c r="E1379" t="s">
        <v>2913</v>
      </c>
      <c r="F1379" t="s">
        <v>2170</v>
      </c>
      <c r="G1379" t="s">
        <v>2171</v>
      </c>
      <c r="H1379">
        <v>0</v>
      </c>
      <c r="I1379">
        <v>0</v>
      </c>
      <c r="J1379">
        <v>0</v>
      </c>
      <c r="K1379">
        <v>0</v>
      </c>
      <c r="L1379">
        <v>0</v>
      </c>
    </row>
    <row r="1380" spans="1:12" x14ac:dyDescent="0.35">
      <c r="A1380" t="s">
        <v>255</v>
      </c>
      <c r="B1380" t="s">
        <v>3350</v>
      </c>
      <c r="C1380" t="s">
        <v>2879</v>
      </c>
      <c r="D1380" t="s">
        <v>2977</v>
      </c>
      <c r="E1380" t="s">
        <v>2913</v>
      </c>
      <c r="F1380" t="s">
        <v>2172</v>
      </c>
      <c r="G1380" t="s">
        <v>2173</v>
      </c>
      <c r="H1380">
        <v>28403.132900000001</v>
      </c>
      <c r="I1380">
        <v>44.407294584500498</v>
      </c>
      <c r="J1380">
        <v>1442.5989830600599</v>
      </c>
      <c r="K1380">
        <v>1487.00627764456</v>
      </c>
      <c r="L1380">
        <v>26916.126622355401</v>
      </c>
    </row>
    <row r="1381" spans="1:12" x14ac:dyDescent="0.35">
      <c r="A1381" t="s">
        <v>255</v>
      </c>
      <c r="B1381" t="s">
        <v>3350</v>
      </c>
      <c r="C1381" t="s">
        <v>2879</v>
      </c>
      <c r="D1381" t="s">
        <v>2977</v>
      </c>
      <c r="E1381" t="s">
        <v>2913</v>
      </c>
      <c r="F1381" t="s">
        <v>2882</v>
      </c>
      <c r="G1381" t="s">
        <v>2883</v>
      </c>
      <c r="H1381">
        <v>0</v>
      </c>
      <c r="I1381">
        <v>0</v>
      </c>
      <c r="J1381">
        <v>0</v>
      </c>
      <c r="K1381">
        <v>0</v>
      </c>
      <c r="L1381">
        <v>0</v>
      </c>
    </row>
    <row r="1382" spans="1:12" x14ac:dyDescent="0.35">
      <c r="A1382" t="s">
        <v>255</v>
      </c>
      <c r="B1382" t="s">
        <v>3350</v>
      </c>
      <c r="C1382" t="s">
        <v>2879</v>
      </c>
      <c r="D1382" t="s">
        <v>2977</v>
      </c>
      <c r="E1382" t="s">
        <v>2913</v>
      </c>
      <c r="F1382" t="s">
        <v>2884</v>
      </c>
      <c r="G1382" t="s">
        <v>2885</v>
      </c>
      <c r="H1382">
        <v>30934.438099999999</v>
      </c>
      <c r="I1382">
        <v>69.334030695611602</v>
      </c>
      <c r="J1382">
        <v>0</v>
      </c>
      <c r="K1382">
        <v>69.334030695611602</v>
      </c>
      <c r="L1382">
        <v>30865.104069304401</v>
      </c>
    </row>
    <row r="1383" spans="1:12" x14ac:dyDescent="0.35">
      <c r="A1383" t="s">
        <v>255</v>
      </c>
      <c r="B1383" t="s">
        <v>3350</v>
      </c>
      <c r="C1383" t="s">
        <v>2879</v>
      </c>
      <c r="D1383" t="s">
        <v>2977</v>
      </c>
      <c r="E1383" t="s">
        <v>2913</v>
      </c>
      <c r="F1383" t="s">
        <v>2896</v>
      </c>
      <c r="G1383" t="s">
        <v>2897</v>
      </c>
      <c r="H1383">
        <v>31121.353200000001</v>
      </c>
      <c r="I1383">
        <v>69.752967436974799</v>
      </c>
      <c r="J1383">
        <v>0</v>
      </c>
      <c r="K1383">
        <v>69.752967436974799</v>
      </c>
      <c r="L1383">
        <v>31051.600232563</v>
      </c>
    </row>
    <row r="1384" spans="1:12" x14ac:dyDescent="0.35">
      <c r="A1384" t="s">
        <v>255</v>
      </c>
      <c r="B1384" t="s">
        <v>3350</v>
      </c>
      <c r="C1384" t="s">
        <v>2915</v>
      </c>
      <c r="D1384" t="s">
        <v>3358</v>
      </c>
      <c r="E1384" t="s">
        <v>3359</v>
      </c>
      <c r="F1384" t="s">
        <v>2172</v>
      </c>
      <c r="G1384" t="s">
        <v>2173</v>
      </c>
      <c r="H1384">
        <v>11026394.746200001</v>
      </c>
      <c r="I1384">
        <v>80414.351155010198</v>
      </c>
      <c r="J1384">
        <v>2350485.1251961999</v>
      </c>
      <c r="K1384">
        <v>2430899.4763512099</v>
      </c>
      <c r="L1384">
        <v>8595495.26984879</v>
      </c>
    </row>
    <row r="1385" spans="1:12" x14ac:dyDescent="0.35">
      <c r="A1385" t="s">
        <v>255</v>
      </c>
      <c r="B1385" t="s">
        <v>3350</v>
      </c>
      <c r="C1385" t="s">
        <v>2915</v>
      </c>
      <c r="D1385" t="s">
        <v>3358</v>
      </c>
      <c r="E1385" t="s">
        <v>3359</v>
      </c>
      <c r="F1385" t="s">
        <v>2918</v>
      </c>
      <c r="G1385" t="s">
        <v>2919</v>
      </c>
      <c r="H1385">
        <v>4696.0794999999998</v>
      </c>
      <c r="I1385">
        <v>34.248020083053802</v>
      </c>
      <c r="J1385">
        <v>1001.05840085017</v>
      </c>
      <c r="K1385">
        <v>1035.3064209332199</v>
      </c>
      <c r="L1385">
        <v>3660.7730790667802</v>
      </c>
    </row>
    <row r="1386" spans="1:12" x14ac:dyDescent="0.35">
      <c r="A1386" t="s">
        <v>255</v>
      </c>
      <c r="B1386" t="s">
        <v>3350</v>
      </c>
      <c r="C1386" t="s">
        <v>2915</v>
      </c>
      <c r="D1386" t="s">
        <v>3358</v>
      </c>
      <c r="E1386" t="s">
        <v>3359</v>
      </c>
      <c r="F1386" t="s">
        <v>2920</v>
      </c>
      <c r="G1386" t="s">
        <v>2921</v>
      </c>
      <c r="H1386">
        <v>4696.0794999999998</v>
      </c>
      <c r="I1386">
        <v>34.248020083053802</v>
      </c>
      <c r="J1386">
        <v>1001.05840085017</v>
      </c>
      <c r="K1386">
        <v>1035.3064209332199</v>
      </c>
      <c r="L1386">
        <v>3660.7730790667802</v>
      </c>
    </row>
    <row r="1387" spans="1:12" x14ac:dyDescent="0.35">
      <c r="A1387" t="s">
        <v>255</v>
      </c>
      <c r="B1387" t="s">
        <v>3350</v>
      </c>
      <c r="C1387" t="s">
        <v>2915</v>
      </c>
      <c r="D1387" t="s">
        <v>3358</v>
      </c>
      <c r="E1387" t="s">
        <v>3359</v>
      </c>
      <c r="F1387" t="s">
        <v>2867</v>
      </c>
      <c r="G1387" t="s">
        <v>2868</v>
      </c>
      <c r="H1387">
        <v>0</v>
      </c>
      <c r="I1387">
        <v>0</v>
      </c>
      <c r="J1387">
        <v>0</v>
      </c>
      <c r="K1387">
        <v>0</v>
      </c>
      <c r="L1387">
        <v>0</v>
      </c>
    </row>
    <row r="1388" spans="1:12" x14ac:dyDescent="0.35">
      <c r="A1388" t="s">
        <v>255</v>
      </c>
      <c r="B1388" t="s">
        <v>3350</v>
      </c>
      <c r="C1388" t="s">
        <v>2915</v>
      </c>
      <c r="D1388" t="s">
        <v>3358</v>
      </c>
      <c r="E1388" t="s">
        <v>3359</v>
      </c>
      <c r="F1388" t="s">
        <v>2922</v>
      </c>
      <c r="G1388" t="s">
        <v>2923</v>
      </c>
      <c r="H1388">
        <v>541810.17630000005</v>
      </c>
      <c r="I1388">
        <v>3951.36531708233</v>
      </c>
      <c r="J1388">
        <v>115497.11299808801</v>
      </c>
      <c r="K1388">
        <v>119448.478315171</v>
      </c>
      <c r="L1388">
        <v>422361.69798482902</v>
      </c>
    </row>
    <row r="1389" spans="1:12" x14ac:dyDescent="0.35">
      <c r="A1389" t="s">
        <v>255</v>
      </c>
      <c r="B1389" t="s">
        <v>3350</v>
      </c>
      <c r="C1389" t="s">
        <v>2915</v>
      </c>
      <c r="D1389" t="s">
        <v>3358</v>
      </c>
      <c r="E1389" t="s">
        <v>3359</v>
      </c>
      <c r="F1389" t="s">
        <v>2930</v>
      </c>
      <c r="G1389" t="s">
        <v>2931</v>
      </c>
      <c r="H1389">
        <v>57526.974300000002</v>
      </c>
      <c r="I1389">
        <v>419.53824601740803</v>
      </c>
      <c r="J1389">
        <v>12262.965410414599</v>
      </c>
      <c r="K1389">
        <v>12682.503656432</v>
      </c>
      <c r="L1389">
        <v>44844.470643567998</v>
      </c>
    </row>
    <row r="1390" spans="1:12" x14ac:dyDescent="0.35">
      <c r="A1390" t="s">
        <v>255</v>
      </c>
      <c r="B1390" t="s">
        <v>3350</v>
      </c>
      <c r="C1390" t="s">
        <v>2915</v>
      </c>
      <c r="D1390" t="s">
        <v>3358</v>
      </c>
      <c r="E1390" t="s">
        <v>3359</v>
      </c>
      <c r="F1390" t="s">
        <v>2877</v>
      </c>
      <c r="G1390" t="s">
        <v>2878</v>
      </c>
      <c r="H1390">
        <v>284112.81180000002</v>
      </c>
      <c r="I1390">
        <v>2072.0052150247502</v>
      </c>
      <c r="J1390">
        <v>60564.033251435299</v>
      </c>
      <c r="K1390">
        <v>62636.038466460101</v>
      </c>
      <c r="L1390">
        <v>221476.77333354001</v>
      </c>
    </row>
    <row r="1391" spans="1:12" x14ac:dyDescent="0.35">
      <c r="A1391" t="s">
        <v>255</v>
      </c>
      <c r="B1391" t="s">
        <v>3350</v>
      </c>
      <c r="C1391" t="s">
        <v>2915</v>
      </c>
      <c r="D1391" t="s">
        <v>3360</v>
      </c>
      <c r="E1391" t="s">
        <v>3361</v>
      </c>
      <c r="F1391" t="s">
        <v>2170</v>
      </c>
      <c r="G1391" t="s">
        <v>2171</v>
      </c>
      <c r="H1391">
        <v>0</v>
      </c>
      <c r="I1391">
        <v>0</v>
      </c>
      <c r="J1391">
        <v>0</v>
      </c>
      <c r="K1391">
        <v>0</v>
      </c>
      <c r="L1391">
        <v>0</v>
      </c>
    </row>
    <row r="1392" spans="1:12" x14ac:dyDescent="0.35">
      <c r="A1392" t="s">
        <v>255</v>
      </c>
      <c r="B1392" t="s">
        <v>3350</v>
      </c>
      <c r="C1392" t="s">
        <v>2915</v>
      </c>
      <c r="D1392" t="s">
        <v>3360</v>
      </c>
      <c r="E1392" t="s">
        <v>3361</v>
      </c>
      <c r="F1392" t="s">
        <v>2172</v>
      </c>
      <c r="G1392" t="s">
        <v>2173</v>
      </c>
      <c r="H1392">
        <v>329705.12070000003</v>
      </c>
      <c r="I1392">
        <v>5179.6766927671297</v>
      </c>
      <c r="J1392">
        <v>55400.890124310601</v>
      </c>
      <c r="K1392">
        <v>60580.566817077699</v>
      </c>
      <c r="L1392">
        <v>269124.55388292199</v>
      </c>
    </row>
    <row r="1393" spans="1:12" x14ac:dyDescent="0.35">
      <c r="A1393" t="s">
        <v>255</v>
      </c>
      <c r="B1393" t="s">
        <v>3350</v>
      </c>
      <c r="C1393" t="s">
        <v>2915</v>
      </c>
      <c r="D1393" t="s">
        <v>3360</v>
      </c>
      <c r="E1393" t="s">
        <v>3361</v>
      </c>
      <c r="F1393" t="s">
        <v>2867</v>
      </c>
      <c r="G1393" t="s">
        <v>2868</v>
      </c>
      <c r="H1393">
        <v>0</v>
      </c>
      <c r="I1393">
        <v>0</v>
      </c>
      <c r="J1393">
        <v>0</v>
      </c>
      <c r="K1393">
        <v>0</v>
      </c>
      <c r="L1393">
        <v>0</v>
      </c>
    </row>
    <row r="1394" spans="1:12" x14ac:dyDescent="0.35">
      <c r="A1394" t="s">
        <v>255</v>
      </c>
      <c r="B1394" t="s">
        <v>3350</v>
      </c>
      <c r="C1394" t="s">
        <v>2915</v>
      </c>
      <c r="D1394" t="s">
        <v>3360</v>
      </c>
      <c r="E1394" t="s">
        <v>3361</v>
      </c>
      <c r="F1394" t="s">
        <v>2922</v>
      </c>
      <c r="G1394" t="s">
        <v>2923</v>
      </c>
      <c r="H1394">
        <v>0</v>
      </c>
      <c r="I1394">
        <v>0</v>
      </c>
      <c r="J1394">
        <v>0</v>
      </c>
      <c r="K1394">
        <v>0</v>
      </c>
      <c r="L1394">
        <v>0</v>
      </c>
    </row>
    <row r="1395" spans="1:12" x14ac:dyDescent="0.35">
      <c r="A1395" t="s">
        <v>255</v>
      </c>
      <c r="B1395" t="s">
        <v>3350</v>
      </c>
      <c r="C1395" t="s">
        <v>2915</v>
      </c>
      <c r="D1395" t="s">
        <v>3360</v>
      </c>
      <c r="E1395" t="s">
        <v>3361</v>
      </c>
      <c r="F1395" t="s">
        <v>2924</v>
      </c>
      <c r="G1395" t="s">
        <v>2925</v>
      </c>
      <c r="H1395">
        <v>0</v>
      </c>
      <c r="I1395">
        <v>0</v>
      </c>
      <c r="J1395">
        <v>0</v>
      </c>
      <c r="K1395">
        <v>0</v>
      </c>
      <c r="L1395">
        <v>0</v>
      </c>
    </row>
    <row r="1396" spans="1:12" x14ac:dyDescent="0.35">
      <c r="A1396" t="s">
        <v>255</v>
      </c>
      <c r="B1396" t="s">
        <v>3350</v>
      </c>
      <c r="C1396" t="s">
        <v>2915</v>
      </c>
      <c r="D1396" t="s">
        <v>3360</v>
      </c>
      <c r="E1396" t="s">
        <v>3361</v>
      </c>
      <c r="F1396" t="s">
        <v>2877</v>
      </c>
      <c r="G1396" t="s">
        <v>2878</v>
      </c>
      <c r="H1396">
        <v>8321.1201000000001</v>
      </c>
      <c r="I1396">
        <v>130.725029577344</v>
      </c>
      <c r="J1396">
        <v>1398.2113999942801</v>
      </c>
      <c r="K1396">
        <v>1528.93642957163</v>
      </c>
      <c r="L1396">
        <v>6792.1836704283696</v>
      </c>
    </row>
    <row r="1397" spans="1:12" x14ac:dyDescent="0.35">
      <c r="A1397" t="s">
        <v>255</v>
      </c>
      <c r="B1397" t="s">
        <v>3350</v>
      </c>
      <c r="C1397" t="s">
        <v>2915</v>
      </c>
      <c r="D1397" t="s">
        <v>3362</v>
      </c>
      <c r="E1397" t="s">
        <v>3363</v>
      </c>
      <c r="F1397" t="s">
        <v>2170</v>
      </c>
      <c r="G1397" t="s">
        <v>2171</v>
      </c>
      <c r="H1397">
        <v>0</v>
      </c>
      <c r="I1397">
        <v>0</v>
      </c>
      <c r="J1397">
        <v>0</v>
      </c>
      <c r="K1397">
        <v>0</v>
      </c>
      <c r="L1397">
        <v>0</v>
      </c>
    </row>
    <row r="1398" spans="1:12" x14ac:dyDescent="0.35">
      <c r="A1398" t="s">
        <v>255</v>
      </c>
      <c r="B1398" t="s">
        <v>3350</v>
      </c>
      <c r="C1398" t="s">
        <v>2915</v>
      </c>
      <c r="D1398" t="s">
        <v>3362</v>
      </c>
      <c r="E1398" t="s">
        <v>3363</v>
      </c>
      <c r="F1398" t="s">
        <v>2172</v>
      </c>
      <c r="G1398" t="s">
        <v>2173</v>
      </c>
      <c r="H1398">
        <v>166836.1317</v>
      </c>
      <c r="I1398">
        <v>2051.64312022068</v>
      </c>
      <c r="J1398">
        <v>3254.1860308043802</v>
      </c>
      <c r="K1398">
        <v>5305.8291510250501</v>
      </c>
      <c r="L1398">
        <v>161530.30254897501</v>
      </c>
    </row>
    <row r="1399" spans="1:12" x14ac:dyDescent="0.35">
      <c r="A1399" t="s">
        <v>255</v>
      </c>
      <c r="B1399" t="s">
        <v>3350</v>
      </c>
      <c r="C1399" t="s">
        <v>2915</v>
      </c>
      <c r="D1399" t="s">
        <v>3362</v>
      </c>
      <c r="E1399" t="s">
        <v>3363</v>
      </c>
      <c r="F1399" t="s">
        <v>2867</v>
      </c>
      <c r="G1399" t="s">
        <v>2868</v>
      </c>
      <c r="H1399">
        <v>0</v>
      </c>
      <c r="I1399">
        <v>0</v>
      </c>
      <c r="J1399">
        <v>0</v>
      </c>
      <c r="K1399">
        <v>0</v>
      </c>
      <c r="L1399">
        <v>0</v>
      </c>
    </row>
    <row r="1400" spans="1:12" x14ac:dyDescent="0.35">
      <c r="A1400" t="s">
        <v>255</v>
      </c>
      <c r="B1400" t="s">
        <v>3350</v>
      </c>
      <c r="C1400" t="s">
        <v>2915</v>
      </c>
      <c r="D1400" t="s">
        <v>3362</v>
      </c>
      <c r="E1400" t="s">
        <v>3363</v>
      </c>
      <c r="F1400" t="s">
        <v>2922</v>
      </c>
      <c r="G1400" t="s">
        <v>2923</v>
      </c>
      <c r="H1400">
        <v>0</v>
      </c>
      <c r="I1400">
        <v>0</v>
      </c>
      <c r="J1400">
        <v>0</v>
      </c>
      <c r="K1400">
        <v>0</v>
      </c>
      <c r="L1400">
        <v>0</v>
      </c>
    </row>
    <row r="1401" spans="1:12" x14ac:dyDescent="0.35">
      <c r="A1401" t="s">
        <v>255</v>
      </c>
      <c r="B1401" t="s">
        <v>3350</v>
      </c>
      <c r="C1401" t="s">
        <v>2915</v>
      </c>
      <c r="D1401" t="s">
        <v>3362</v>
      </c>
      <c r="E1401" t="s">
        <v>3363</v>
      </c>
      <c r="F1401" t="s">
        <v>2875</v>
      </c>
      <c r="G1401" t="s">
        <v>2876</v>
      </c>
      <c r="H1401">
        <v>0</v>
      </c>
      <c r="I1401">
        <v>0</v>
      </c>
      <c r="J1401">
        <v>0</v>
      </c>
      <c r="K1401">
        <v>0</v>
      </c>
      <c r="L1401">
        <v>0</v>
      </c>
    </row>
    <row r="1402" spans="1:12" x14ac:dyDescent="0.35">
      <c r="A1402" t="s">
        <v>255</v>
      </c>
      <c r="B1402" t="s">
        <v>3350</v>
      </c>
      <c r="C1402" t="s">
        <v>2915</v>
      </c>
      <c r="D1402" t="s">
        <v>3362</v>
      </c>
      <c r="E1402" t="s">
        <v>3363</v>
      </c>
      <c r="F1402" t="s">
        <v>2924</v>
      </c>
      <c r="G1402" t="s">
        <v>2925</v>
      </c>
      <c r="H1402">
        <v>0</v>
      </c>
      <c r="I1402">
        <v>0</v>
      </c>
      <c r="J1402">
        <v>0</v>
      </c>
      <c r="K1402">
        <v>0</v>
      </c>
      <c r="L1402">
        <v>0</v>
      </c>
    </row>
    <row r="1403" spans="1:12" x14ac:dyDescent="0.35">
      <c r="A1403" t="s">
        <v>255</v>
      </c>
      <c r="B1403" t="s">
        <v>3350</v>
      </c>
      <c r="C1403" t="s">
        <v>2915</v>
      </c>
      <c r="D1403" t="s">
        <v>3362</v>
      </c>
      <c r="E1403" t="s">
        <v>3363</v>
      </c>
      <c r="F1403" t="s">
        <v>2877</v>
      </c>
      <c r="G1403" t="s">
        <v>2878</v>
      </c>
      <c r="H1403">
        <v>8289.7404999999999</v>
      </c>
      <c r="I1403">
        <v>101.941880652257</v>
      </c>
      <c r="J1403">
        <v>161.693737425845</v>
      </c>
      <c r="K1403">
        <v>263.63561807810203</v>
      </c>
      <c r="L1403">
        <v>8026.1048819219004</v>
      </c>
    </row>
    <row r="1404" spans="1:12" x14ac:dyDescent="0.35">
      <c r="A1404" t="s">
        <v>255</v>
      </c>
      <c r="B1404" t="s">
        <v>3350</v>
      </c>
      <c r="C1404" t="s">
        <v>2915</v>
      </c>
      <c r="D1404" t="s">
        <v>3364</v>
      </c>
      <c r="E1404" t="s">
        <v>3365</v>
      </c>
      <c r="F1404" t="s">
        <v>2170</v>
      </c>
      <c r="G1404" t="s">
        <v>2171</v>
      </c>
      <c r="H1404">
        <v>0</v>
      </c>
      <c r="J1404">
        <v>0</v>
      </c>
      <c r="K1404">
        <v>0</v>
      </c>
      <c r="L1404">
        <v>0</v>
      </c>
    </row>
    <row r="1405" spans="1:12" x14ac:dyDescent="0.35">
      <c r="A1405" t="s">
        <v>255</v>
      </c>
      <c r="B1405" t="s">
        <v>3350</v>
      </c>
      <c r="C1405" t="s">
        <v>2915</v>
      </c>
      <c r="D1405" t="s">
        <v>3364</v>
      </c>
      <c r="E1405" t="s">
        <v>3365</v>
      </c>
      <c r="F1405" t="s">
        <v>2172</v>
      </c>
      <c r="G1405" t="s">
        <v>2173</v>
      </c>
      <c r="H1405">
        <v>89411.056100000002</v>
      </c>
      <c r="J1405">
        <v>204.49648194693799</v>
      </c>
      <c r="K1405">
        <v>204.49648194693799</v>
      </c>
      <c r="L1405">
        <v>89206.559618053099</v>
      </c>
    </row>
    <row r="1406" spans="1:12" x14ac:dyDescent="0.35">
      <c r="A1406" t="s">
        <v>255</v>
      </c>
      <c r="B1406" t="s">
        <v>3350</v>
      </c>
      <c r="C1406" t="s">
        <v>2915</v>
      </c>
      <c r="D1406" t="s">
        <v>3364</v>
      </c>
      <c r="E1406" t="s">
        <v>3365</v>
      </c>
      <c r="F1406" t="s">
        <v>2867</v>
      </c>
      <c r="G1406" t="s">
        <v>2868</v>
      </c>
      <c r="H1406">
        <v>0</v>
      </c>
      <c r="J1406">
        <v>0</v>
      </c>
      <c r="K1406">
        <v>0</v>
      </c>
      <c r="L1406">
        <v>0</v>
      </c>
    </row>
    <row r="1407" spans="1:12" x14ac:dyDescent="0.35">
      <c r="A1407" t="s">
        <v>255</v>
      </c>
      <c r="B1407" t="s">
        <v>3350</v>
      </c>
      <c r="C1407" t="s">
        <v>2915</v>
      </c>
      <c r="D1407" t="s">
        <v>3364</v>
      </c>
      <c r="E1407" t="s">
        <v>3365</v>
      </c>
      <c r="F1407" t="s">
        <v>2922</v>
      </c>
      <c r="G1407" t="s">
        <v>2923</v>
      </c>
      <c r="H1407">
        <v>0</v>
      </c>
      <c r="J1407">
        <v>0</v>
      </c>
      <c r="K1407">
        <v>0</v>
      </c>
      <c r="L1407">
        <v>0</v>
      </c>
    </row>
    <row r="1408" spans="1:12" x14ac:dyDescent="0.35">
      <c r="A1408" t="s">
        <v>255</v>
      </c>
      <c r="B1408" t="s">
        <v>3350</v>
      </c>
      <c r="C1408" t="s">
        <v>2915</v>
      </c>
      <c r="D1408" t="s">
        <v>3364</v>
      </c>
      <c r="E1408" t="s">
        <v>3365</v>
      </c>
      <c r="F1408" t="s">
        <v>2924</v>
      </c>
      <c r="G1408" t="s">
        <v>2925</v>
      </c>
      <c r="H1408">
        <v>0</v>
      </c>
      <c r="J1408">
        <v>0</v>
      </c>
      <c r="K1408">
        <v>0</v>
      </c>
      <c r="L1408">
        <v>0</v>
      </c>
    </row>
    <row r="1409" spans="1:13" x14ac:dyDescent="0.35">
      <c r="A1409" t="s">
        <v>255</v>
      </c>
      <c r="B1409" t="s">
        <v>3350</v>
      </c>
      <c r="C1409" t="s">
        <v>2915</v>
      </c>
      <c r="D1409" t="s">
        <v>3364</v>
      </c>
      <c r="E1409" t="s">
        <v>3365</v>
      </c>
      <c r="F1409" t="s">
        <v>2877</v>
      </c>
      <c r="G1409" t="s">
        <v>2878</v>
      </c>
      <c r="H1409">
        <v>2481.0275000000001</v>
      </c>
      <c r="J1409">
        <v>5.6744815479752697</v>
      </c>
      <c r="K1409">
        <v>5.6744815479752697</v>
      </c>
      <c r="L1409">
        <v>2475.35301845203</v>
      </c>
    </row>
    <row r="1410" spans="1:13" x14ac:dyDescent="0.35">
      <c r="A1410" t="s">
        <v>255</v>
      </c>
      <c r="B1410" t="s">
        <v>3350</v>
      </c>
      <c r="C1410" t="s">
        <v>2915</v>
      </c>
      <c r="D1410" t="s">
        <v>3366</v>
      </c>
      <c r="E1410" t="s">
        <v>3367</v>
      </c>
      <c r="F1410" t="s">
        <v>2170</v>
      </c>
      <c r="G1410" t="s">
        <v>2171</v>
      </c>
      <c r="H1410">
        <v>0</v>
      </c>
      <c r="I1410">
        <v>0</v>
      </c>
      <c r="J1410">
        <v>0</v>
      </c>
      <c r="K1410">
        <v>0</v>
      </c>
      <c r="L1410">
        <v>0</v>
      </c>
    </row>
    <row r="1411" spans="1:13" x14ac:dyDescent="0.35">
      <c r="A1411" t="s">
        <v>255</v>
      </c>
      <c r="B1411" t="s">
        <v>3350</v>
      </c>
      <c r="C1411" t="s">
        <v>2915</v>
      </c>
      <c r="D1411" t="s">
        <v>3366</v>
      </c>
      <c r="E1411" t="s">
        <v>3367</v>
      </c>
      <c r="F1411" t="s">
        <v>2172</v>
      </c>
      <c r="G1411" t="s">
        <v>2173</v>
      </c>
      <c r="H1411">
        <v>214787.5325</v>
      </c>
      <c r="I1411">
        <v>2626.3780142934302</v>
      </c>
      <c r="J1411">
        <v>1522.3215182615199</v>
      </c>
      <c r="K1411">
        <v>4148.6995325549497</v>
      </c>
      <c r="L1411">
        <v>210638.83296744499</v>
      </c>
    </row>
    <row r="1412" spans="1:13" x14ac:dyDescent="0.35">
      <c r="A1412" t="s">
        <v>255</v>
      </c>
      <c r="B1412" t="s">
        <v>3350</v>
      </c>
      <c r="C1412" t="s">
        <v>2915</v>
      </c>
      <c r="D1412" t="s">
        <v>3366</v>
      </c>
      <c r="E1412" t="s">
        <v>3367</v>
      </c>
      <c r="F1412" t="s">
        <v>2867</v>
      </c>
      <c r="G1412" t="s">
        <v>2868</v>
      </c>
      <c r="H1412">
        <v>0</v>
      </c>
      <c r="I1412">
        <v>0</v>
      </c>
      <c r="J1412">
        <v>0</v>
      </c>
      <c r="K1412">
        <v>0</v>
      </c>
      <c r="L1412">
        <v>0</v>
      </c>
    </row>
    <row r="1413" spans="1:13" x14ac:dyDescent="0.35">
      <c r="A1413" t="s">
        <v>255</v>
      </c>
      <c r="B1413" t="s">
        <v>3350</v>
      </c>
      <c r="C1413" t="s">
        <v>2915</v>
      </c>
      <c r="D1413" t="s">
        <v>3366</v>
      </c>
      <c r="E1413" t="s">
        <v>3367</v>
      </c>
      <c r="F1413" t="s">
        <v>2922</v>
      </c>
      <c r="G1413" t="s">
        <v>2923</v>
      </c>
      <c r="H1413">
        <v>26897.688300000002</v>
      </c>
      <c r="I1413">
        <v>328.89943117131298</v>
      </c>
      <c r="J1413">
        <v>190.639229650559</v>
      </c>
      <c r="K1413">
        <v>519.53866082187199</v>
      </c>
      <c r="L1413">
        <v>26378.1496391781</v>
      </c>
    </row>
    <row r="1414" spans="1:13" x14ac:dyDescent="0.35">
      <c r="A1414" t="s">
        <v>255</v>
      </c>
      <c r="B1414" t="s">
        <v>3350</v>
      </c>
      <c r="C1414" t="s">
        <v>2915</v>
      </c>
      <c r="D1414" t="s">
        <v>3366</v>
      </c>
      <c r="E1414" t="s">
        <v>3367</v>
      </c>
      <c r="F1414" t="s">
        <v>2999</v>
      </c>
      <c r="G1414" t="s">
        <v>3000</v>
      </c>
      <c r="H1414">
        <v>13430.936299999999</v>
      </c>
      <c r="I1414">
        <v>164.230741263971</v>
      </c>
      <c r="J1414">
        <v>95.192691236963498</v>
      </c>
      <c r="K1414">
        <v>259.42343250093501</v>
      </c>
      <c r="L1414">
        <v>13171.512867499099</v>
      </c>
    </row>
    <row r="1415" spans="1:13" x14ac:dyDescent="0.35">
      <c r="A1415" t="s">
        <v>255</v>
      </c>
      <c r="B1415" t="s">
        <v>3350</v>
      </c>
      <c r="C1415" t="s">
        <v>2915</v>
      </c>
      <c r="D1415" t="s">
        <v>3366</v>
      </c>
      <c r="E1415" t="s">
        <v>3367</v>
      </c>
      <c r="F1415" t="s">
        <v>2924</v>
      </c>
      <c r="G1415" t="s">
        <v>2925</v>
      </c>
      <c r="H1415">
        <v>0</v>
      </c>
      <c r="I1415">
        <v>0</v>
      </c>
      <c r="J1415">
        <v>0</v>
      </c>
      <c r="K1415">
        <v>0</v>
      </c>
      <c r="L1415">
        <v>0</v>
      </c>
    </row>
    <row r="1416" spans="1:13" x14ac:dyDescent="0.35">
      <c r="A1416" t="s">
        <v>255</v>
      </c>
      <c r="B1416" t="s">
        <v>3350</v>
      </c>
      <c r="C1416" t="s">
        <v>2915</v>
      </c>
      <c r="D1416" t="s">
        <v>3366</v>
      </c>
      <c r="E1416" t="s">
        <v>3367</v>
      </c>
      <c r="F1416" t="s">
        <v>2877</v>
      </c>
      <c r="G1416" t="s">
        <v>2878</v>
      </c>
      <c r="H1416">
        <v>13538.3837</v>
      </c>
      <c r="I1416">
        <v>165.54458719408299</v>
      </c>
      <c r="J1416">
        <v>95.954232766859207</v>
      </c>
      <c r="K1416">
        <v>261.498819960942</v>
      </c>
      <c r="L1416">
        <v>13276.884880039101</v>
      </c>
    </row>
    <row r="1417" spans="1:13" x14ac:dyDescent="0.35">
      <c r="A1417" t="s">
        <v>255</v>
      </c>
      <c r="B1417" t="s">
        <v>3350</v>
      </c>
      <c r="C1417" t="s">
        <v>2915</v>
      </c>
      <c r="D1417" t="s">
        <v>3368</v>
      </c>
      <c r="E1417" t="s">
        <v>3369</v>
      </c>
      <c r="F1417" t="s">
        <v>2170</v>
      </c>
      <c r="G1417" t="s">
        <v>2171</v>
      </c>
      <c r="H1417">
        <v>0</v>
      </c>
      <c r="I1417">
        <v>0</v>
      </c>
      <c r="J1417">
        <v>0</v>
      </c>
      <c r="K1417">
        <v>0</v>
      </c>
      <c r="L1417">
        <v>0</v>
      </c>
    </row>
    <row r="1418" spans="1:13" x14ac:dyDescent="0.35">
      <c r="A1418" t="s">
        <v>255</v>
      </c>
      <c r="B1418" t="s">
        <v>3350</v>
      </c>
      <c r="C1418" t="s">
        <v>2915</v>
      </c>
      <c r="D1418" t="s">
        <v>3368</v>
      </c>
      <c r="E1418" t="s">
        <v>3369</v>
      </c>
      <c r="F1418" t="s">
        <v>2172</v>
      </c>
      <c r="G1418" t="s">
        <v>2173</v>
      </c>
      <c r="H1418">
        <v>236379.30319999999</v>
      </c>
      <c r="I1418">
        <v>3503.97458855586</v>
      </c>
      <c r="J1418">
        <v>2373.8355876475898</v>
      </c>
      <c r="K1418">
        <v>5877.8101762034503</v>
      </c>
      <c r="L1418">
        <v>230501.493023797</v>
      </c>
    </row>
    <row r="1419" spans="1:13" x14ac:dyDescent="0.35">
      <c r="A1419" t="s">
        <v>255</v>
      </c>
      <c r="B1419" t="s">
        <v>3350</v>
      </c>
      <c r="C1419" t="s">
        <v>2915</v>
      </c>
      <c r="D1419" t="s">
        <v>3368</v>
      </c>
      <c r="E1419" t="s">
        <v>3369</v>
      </c>
      <c r="F1419" t="s">
        <v>2867</v>
      </c>
      <c r="G1419" t="s">
        <v>2868</v>
      </c>
      <c r="H1419">
        <v>0</v>
      </c>
      <c r="I1419">
        <v>0</v>
      </c>
      <c r="J1419">
        <v>0</v>
      </c>
      <c r="K1419">
        <v>0</v>
      </c>
      <c r="L1419">
        <v>0</v>
      </c>
    </row>
    <row r="1420" spans="1:13" x14ac:dyDescent="0.35">
      <c r="A1420" t="s">
        <v>255</v>
      </c>
      <c r="B1420" t="s">
        <v>3350</v>
      </c>
      <c r="C1420" t="s">
        <v>2915</v>
      </c>
      <c r="D1420" t="s">
        <v>3368</v>
      </c>
      <c r="E1420" t="s">
        <v>3369</v>
      </c>
      <c r="F1420" t="s">
        <v>2922</v>
      </c>
      <c r="G1420" t="s">
        <v>2923</v>
      </c>
      <c r="H1420">
        <v>59094.825799999999</v>
      </c>
      <c r="I1420">
        <v>875.993647138965</v>
      </c>
      <c r="J1420">
        <v>593.45889691189802</v>
      </c>
      <c r="K1420">
        <v>1469.4525440508601</v>
      </c>
      <c r="L1420">
        <v>57625.373255949104</v>
      </c>
    </row>
    <row r="1421" spans="1:13" x14ac:dyDescent="0.35">
      <c r="A1421" t="s">
        <v>255</v>
      </c>
      <c r="B1421" t="s">
        <v>3350</v>
      </c>
      <c r="C1421" t="s">
        <v>2915</v>
      </c>
      <c r="D1421" t="s">
        <v>3368</v>
      </c>
      <c r="E1421" t="s">
        <v>3369</v>
      </c>
      <c r="F1421" t="s">
        <v>2924</v>
      </c>
      <c r="G1421" t="s">
        <v>2925</v>
      </c>
      <c r="H1421">
        <v>0</v>
      </c>
      <c r="I1421">
        <v>0</v>
      </c>
      <c r="J1421">
        <v>0</v>
      </c>
      <c r="K1421">
        <v>0</v>
      </c>
      <c r="L1421">
        <v>0</v>
      </c>
    </row>
    <row r="1422" spans="1:13" x14ac:dyDescent="0.35">
      <c r="A1422" t="s">
        <v>255</v>
      </c>
      <c r="B1422" t="s">
        <v>3350</v>
      </c>
      <c r="C1422" t="s">
        <v>2915</v>
      </c>
      <c r="D1422" t="s">
        <v>3368</v>
      </c>
      <c r="E1422" t="s">
        <v>3369</v>
      </c>
      <c r="F1422" t="s">
        <v>2877</v>
      </c>
      <c r="G1422" t="s">
        <v>2878</v>
      </c>
      <c r="H1422">
        <v>29517.895</v>
      </c>
      <c r="I1422">
        <v>437.55926430517701</v>
      </c>
      <c r="J1422">
        <v>296.433015440509</v>
      </c>
      <c r="K1422">
        <v>733.99227974568601</v>
      </c>
      <c r="L1422">
        <v>28783.9027202543</v>
      </c>
    </row>
    <row r="1423" spans="1:13" x14ac:dyDescent="0.35">
      <c r="A1423" t="s">
        <v>255</v>
      </c>
      <c r="B1423" t="s">
        <v>3350</v>
      </c>
      <c r="C1423" t="s">
        <v>17</v>
      </c>
      <c r="D1423" t="s">
        <v>256</v>
      </c>
      <c r="E1423" t="s">
        <v>2225</v>
      </c>
      <c r="F1423" t="s">
        <v>2206</v>
      </c>
      <c r="G1423" t="s">
        <v>3028</v>
      </c>
      <c r="H1423">
        <v>707828.91299999994</v>
      </c>
      <c r="I1423">
        <v>1808.34812492121</v>
      </c>
      <c r="J1423">
        <v>0</v>
      </c>
      <c r="K1423">
        <v>1808.34812492121</v>
      </c>
      <c r="L1423">
        <v>706020.56487507897</v>
      </c>
      <c r="M1423" t="s">
        <v>2198</v>
      </c>
    </row>
    <row r="1424" spans="1:13" x14ac:dyDescent="0.35">
      <c r="A1424" t="s">
        <v>255</v>
      </c>
      <c r="B1424" t="s">
        <v>3350</v>
      </c>
      <c r="C1424" t="s">
        <v>17</v>
      </c>
      <c r="D1424" t="s">
        <v>256</v>
      </c>
      <c r="E1424" t="s">
        <v>2225</v>
      </c>
      <c r="F1424" t="s">
        <v>2170</v>
      </c>
      <c r="G1424" t="s">
        <v>2171</v>
      </c>
      <c r="H1424">
        <v>0</v>
      </c>
      <c r="I1424">
        <v>0</v>
      </c>
      <c r="J1424">
        <v>0</v>
      </c>
      <c r="K1424">
        <v>0</v>
      </c>
      <c r="L1424">
        <v>0</v>
      </c>
    </row>
    <row r="1425" spans="1:14" x14ac:dyDescent="0.35">
      <c r="A1425" t="s">
        <v>255</v>
      </c>
      <c r="B1425" t="s">
        <v>3350</v>
      </c>
      <c r="C1425" t="s">
        <v>17</v>
      </c>
      <c r="D1425" t="s">
        <v>256</v>
      </c>
      <c r="E1425" t="s">
        <v>2225</v>
      </c>
      <c r="F1425" t="s">
        <v>19</v>
      </c>
      <c r="G1425" t="s">
        <v>2174</v>
      </c>
      <c r="H1425">
        <v>1955023.4576000001</v>
      </c>
      <c r="I1425">
        <v>4994.6575210323799</v>
      </c>
      <c r="J1425">
        <v>0</v>
      </c>
      <c r="K1425">
        <v>4994.6575210323799</v>
      </c>
      <c r="L1425">
        <v>1950028.8000789699</v>
      </c>
      <c r="N1425" t="s">
        <v>2198</v>
      </c>
    </row>
    <row r="1426" spans="1:14" x14ac:dyDescent="0.35">
      <c r="A1426" t="s">
        <v>255</v>
      </c>
      <c r="B1426" t="s">
        <v>3350</v>
      </c>
      <c r="C1426" t="s">
        <v>17</v>
      </c>
      <c r="D1426" t="s">
        <v>256</v>
      </c>
      <c r="E1426" t="s">
        <v>2225</v>
      </c>
      <c r="F1426" t="s">
        <v>2787</v>
      </c>
      <c r="G1426" t="s">
        <v>2935</v>
      </c>
      <c r="H1426">
        <v>0</v>
      </c>
      <c r="I1426">
        <v>0</v>
      </c>
      <c r="J1426">
        <v>0</v>
      </c>
      <c r="K1426">
        <v>0</v>
      </c>
      <c r="L1426">
        <v>0</v>
      </c>
    </row>
    <row r="1427" spans="1:14" x14ac:dyDescent="0.35">
      <c r="A1427" t="s">
        <v>255</v>
      </c>
      <c r="B1427" t="s">
        <v>3350</v>
      </c>
      <c r="C1427" t="s">
        <v>17</v>
      </c>
      <c r="D1427" t="s">
        <v>256</v>
      </c>
      <c r="E1427" t="s">
        <v>2225</v>
      </c>
      <c r="F1427" t="s">
        <v>2788</v>
      </c>
      <c r="G1427" t="s">
        <v>2936</v>
      </c>
      <c r="H1427">
        <v>2438706.5482000001</v>
      </c>
      <c r="I1427">
        <v>6230.3620730618704</v>
      </c>
      <c r="J1427">
        <v>4084.6515511345201</v>
      </c>
      <c r="K1427">
        <v>10315.013624196399</v>
      </c>
      <c r="L1427">
        <v>2428391.5345757999</v>
      </c>
    </row>
    <row r="1428" spans="1:14" x14ac:dyDescent="0.35">
      <c r="A1428" t="s">
        <v>255</v>
      </c>
      <c r="B1428" t="s">
        <v>3350</v>
      </c>
      <c r="C1428" t="s">
        <v>17</v>
      </c>
      <c r="D1428" t="s">
        <v>262</v>
      </c>
      <c r="E1428" t="s">
        <v>2226</v>
      </c>
      <c r="F1428" t="s">
        <v>2170</v>
      </c>
      <c r="G1428" t="s">
        <v>2171</v>
      </c>
      <c r="H1428">
        <v>0</v>
      </c>
      <c r="I1428">
        <v>0</v>
      </c>
      <c r="J1428">
        <v>0</v>
      </c>
      <c r="K1428">
        <v>0</v>
      </c>
      <c r="L1428">
        <v>0</v>
      </c>
    </row>
    <row r="1429" spans="1:14" x14ac:dyDescent="0.35">
      <c r="A1429" t="s">
        <v>255</v>
      </c>
      <c r="B1429" t="s">
        <v>3350</v>
      </c>
      <c r="C1429" t="s">
        <v>17</v>
      </c>
      <c r="D1429" t="s">
        <v>262</v>
      </c>
      <c r="E1429" t="s">
        <v>2226</v>
      </c>
      <c r="F1429" t="s">
        <v>19</v>
      </c>
      <c r="G1429" t="s">
        <v>2174</v>
      </c>
      <c r="H1429">
        <v>1609929.5889000001</v>
      </c>
      <c r="I1429">
        <v>5422.7843768119401</v>
      </c>
      <c r="J1429">
        <v>0</v>
      </c>
      <c r="K1429">
        <v>5422.7843768119401</v>
      </c>
      <c r="L1429">
        <v>1604506.80452319</v>
      </c>
      <c r="N1429" t="s">
        <v>2198</v>
      </c>
    </row>
    <row r="1430" spans="1:14" x14ac:dyDescent="0.35">
      <c r="A1430" t="s">
        <v>255</v>
      </c>
      <c r="B1430" t="s">
        <v>3350</v>
      </c>
      <c r="C1430" t="s">
        <v>17</v>
      </c>
      <c r="D1430" t="s">
        <v>262</v>
      </c>
      <c r="E1430" t="s">
        <v>2226</v>
      </c>
      <c r="F1430" t="s">
        <v>30</v>
      </c>
      <c r="G1430" t="s">
        <v>2182</v>
      </c>
      <c r="H1430">
        <v>0</v>
      </c>
      <c r="I1430">
        <v>0</v>
      </c>
      <c r="J1430">
        <v>0</v>
      </c>
      <c r="K1430">
        <v>0</v>
      </c>
      <c r="L1430">
        <v>0</v>
      </c>
      <c r="N1430" t="s">
        <v>2198</v>
      </c>
    </row>
    <row r="1431" spans="1:14" x14ac:dyDescent="0.35">
      <c r="A1431" t="s">
        <v>255</v>
      </c>
      <c r="B1431" t="s">
        <v>3350</v>
      </c>
      <c r="C1431" t="s">
        <v>17</v>
      </c>
      <c r="D1431" t="s">
        <v>262</v>
      </c>
      <c r="E1431" t="s">
        <v>2226</v>
      </c>
      <c r="F1431" t="s">
        <v>2787</v>
      </c>
      <c r="G1431" t="s">
        <v>2935</v>
      </c>
      <c r="H1431">
        <v>0</v>
      </c>
      <c r="I1431">
        <v>0</v>
      </c>
      <c r="J1431">
        <v>0</v>
      </c>
      <c r="K1431">
        <v>0</v>
      </c>
      <c r="L1431">
        <v>0</v>
      </c>
    </row>
    <row r="1432" spans="1:14" x14ac:dyDescent="0.35">
      <c r="A1432" t="s">
        <v>255</v>
      </c>
      <c r="B1432" t="s">
        <v>3350</v>
      </c>
      <c r="C1432" t="s">
        <v>17</v>
      </c>
      <c r="D1432" t="s">
        <v>262</v>
      </c>
      <c r="E1432" t="s">
        <v>2226</v>
      </c>
      <c r="F1432" t="s">
        <v>2788</v>
      </c>
      <c r="G1432" t="s">
        <v>2936</v>
      </c>
      <c r="H1432">
        <v>2433603.1937000002</v>
      </c>
      <c r="I1432">
        <v>8197.1941319270209</v>
      </c>
      <c r="J1432">
        <v>85666.0248940663</v>
      </c>
      <c r="K1432">
        <v>93863.2190259934</v>
      </c>
      <c r="L1432">
        <v>2339739.9746740102</v>
      </c>
    </row>
    <row r="1433" spans="1:14" x14ac:dyDescent="0.35">
      <c r="A1433" t="s">
        <v>255</v>
      </c>
      <c r="B1433" t="s">
        <v>3350</v>
      </c>
      <c r="C1433" t="s">
        <v>17</v>
      </c>
      <c r="D1433" t="s">
        <v>265</v>
      </c>
      <c r="E1433" t="s">
        <v>2227</v>
      </c>
      <c r="F1433" t="s">
        <v>2170</v>
      </c>
      <c r="G1433" t="s">
        <v>2171</v>
      </c>
      <c r="H1433">
        <v>0</v>
      </c>
      <c r="I1433">
        <v>0</v>
      </c>
      <c r="J1433">
        <v>0</v>
      </c>
      <c r="K1433">
        <v>0</v>
      </c>
      <c r="L1433">
        <v>0</v>
      </c>
    </row>
    <row r="1434" spans="1:14" x14ac:dyDescent="0.35">
      <c r="A1434" t="s">
        <v>255</v>
      </c>
      <c r="B1434" t="s">
        <v>3350</v>
      </c>
      <c r="C1434" t="s">
        <v>17</v>
      </c>
      <c r="D1434" t="s">
        <v>265</v>
      </c>
      <c r="E1434" t="s">
        <v>2227</v>
      </c>
      <c r="F1434" t="s">
        <v>19</v>
      </c>
      <c r="G1434" t="s">
        <v>2174</v>
      </c>
      <c r="H1434">
        <v>3722538.3443999998</v>
      </c>
      <c r="I1434">
        <v>26534.595486102098</v>
      </c>
      <c r="J1434">
        <v>0</v>
      </c>
      <c r="K1434">
        <v>26534.595486102098</v>
      </c>
      <c r="L1434">
        <v>3696003.7489139</v>
      </c>
      <c r="N1434" t="s">
        <v>2198</v>
      </c>
    </row>
    <row r="1435" spans="1:14" x14ac:dyDescent="0.35">
      <c r="A1435" t="s">
        <v>255</v>
      </c>
      <c r="B1435" t="s">
        <v>3350</v>
      </c>
      <c r="C1435" t="s">
        <v>17</v>
      </c>
      <c r="D1435" t="s">
        <v>265</v>
      </c>
      <c r="E1435" t="s">
        <v>2227</v>
      </c>
      <c r="F1435" t="s">
        <v>30</v>
      </c>
      <c r="G1435" t="s">
        <v>2182</v>
      </c>
      <c r="H1435">
        <v>179460.22219999999</v>
      </c>
      <c r="I1435">
        <v>1279.20895954297</v>
      </c>
      <c r="J1435">
        <v>0</v>
      </c>
      <c r="K1435">
        <v>1279.20895954297</v>
      </c>
      <c r="L1435">
        <v>178181.01324045699</v>
      </c>
      <c r="N1435" t="s">
        <v>2198</v>
      </c>
    </row>
    <row r="1436" spans="1:14" x14ac:dyDescent="0.35">
      <c r="A1436" t="s">
        <v>255</v>
      </c>
      <c r="B1436" t="s">
        <v>3350</v>
      </c>
      <c r="C1436" t="s">
        <v>17</v>
      </c>
      <c r="D1436" t="s">
        <v>265</v>
      </c>
      <c r="E1436" t="s">
        <v>2227</v>
      </c>
      <c r="F1436" t="s">
        <v>50</v>
      </c>
      <c r="G1436" t="s">
        <v>3030</v>
      </c>
      <c r="H1436">
        <v>2217511.0282000001</v>
      </c>
      <c r="I1436">
        <v>14461.7398438291</v>
      </c>
      <c r="J1436">
        <v>0</v>
      </c>
      <c r="K1436">
        <v>14461.7398438291</v>
      </c>
      <c r="L1436">
        <v>2203049.2883561701</v>
      </c>
      <c r="M1436" t="s">
        <v>2198</v>
      </c>
      <c r="N1436" t="s">
        <v>2198</v>
      </c>
    </row>
    <row r="1437" spans="1:14" x14ac:dyDescent="0.35">
      <c r="A1437" t="s">
        <v>255</v>
      </c>
      <c r="B1437" t="s">
        <v>3350</v>
      </c>
      <c r="C1437" t="s">
        <v>17</v>
      </c>
      <c r="D1437" t="s">
        <v>265</v>
      </c>
      <c r="E1437" t="s">
        <v>2227</v>
      </c>
      <c r="F1437" t="s">
        <v>2787</v>
      </c>
      <c r="G1437" t="s">
        <v>2935</v>
      </c>
      <c r="H1437">
        <v>0</v>
      </c>
      <c r="I1437">
        <v>0</v>
      </c>
      <c r="J1437">
        <v>0</v>
      </c>
      <c r="K1437">
        <v>0</v>
      </c>
      <c r="L1437">
        <v>0</v>
      </c>
    </row>
    <row r="1438" spans="1:14" x14ac:dyDescent="0.35">
      <c r="A1438" t="s">
        <v>255</v>
      </c>
      <c r="B1438" t="s">
        <v>3350</v>
      </c>
      <c r="C1438" t="s">
        <v>17</v>
      </c>
      <c r="D1438" t="s">
        <v>265</v>
      </c>
      <c r="E1438" t="s">
        <v>2227</v>
      </c>
      <c r="F1438" t="s">
        <v>2788</v>
      </c>
      <c r="G1438" t="s">
        <v>2936</v>
      </c>
      <c r="H1438">
        <v>3421996.5265000002</v>
      </c>
      <c r="I1438">
        <v>24392.3057827712</v>
      </c>
      <c r="J1438">
        <v>1213307.67986159</v>
      </c>
      <c r="K1438">
        <v>1237699.9856443601</v>
      </c>
      <c r="L1438">
        <v>2184296.5408556401</v>
      </c>
    </row>
    <row r="1439" spans="1:14" x14ac:dyDescent="0.35">
      <c r="A1439" t="s">
        <v>255</v>
      </c>
      <c r="B1439" t="s">
        <v>3350</v>
      </c>
      <c r="C1439" t="s">
        <v>17</v>
      </c>
      <c r="D1439" t="s">
        <v>268</v>
      </c>
      <c r="E1439" t="s">
        <v>2213</v>
      </c>
      <c r="F1439" t="s">
        <v>2170</v>
      </c>
      <c r="G1439" t="s">
        <v>2171</v>
      </c>
      <c r="H1439">
        <v>0</v>
      </c>
      <c r="I1439">
        <v>0</v>
      </c>
      <c r="J1439">
        <v>0</v>
      </c>
      <c r="K1439">
        <v>0</v>
      </c>
      <c r="L1439">
        <v>0</v>
      </c>
    </row>
    <row r="1440" spans="1:14" x14ac:dyDescent="0.35">
      <c r="A1440" t="s">
        <v>255</v>
      </c>
      <c r="B1440" t="s">
        <v>3350</v>
      </c>
      <c r="C1440" t="s">
        <v>17</v>
      </c>
      <c r="D1440" t="s">
        <v>268</v>
      </c>
      <c r="E1440" t="s">
        <v>2213</v>
      </c>
      <c r="F1440" t="s">
        <v>19</v>
      </c>
      <c r="G1440" t="s">
        <v>2174</v>
      </c>
      <c r="H1440">
        <v>1005820.8453</v>
      </c>
      <c r="I1440">
        <v>4349.0129932866403</v>
      </c>
      <c r="J1440">
        <v>0</v>
      </c>
      <c r="K1440">
        <v>4349.0129932866403</v>
      </c>
      <c r="L1440">
        <v>1001471.83230671</v>
      </c>
      <c r="N1440" t="s">
        <v>2198</v>
      </c>
    </row>
    <row r="1441" spans="1:14" x14ac:dyDescent="0.35">
      <c r="A1441" t="s">
        <v>255</v>
      </c>
      <c r="B1441" t="s">
        <v>3350</v>
      </c>
      <c r="C1441" t="s">
        <v>17</v>
      </c>
      <c r="D1441" t="s">
        <v>268</v>
      </c>
      <c r="E1441" t="s">
        <v>2213</v>
      </c>
      <c r="F1441" t="s">
        <v>2787</v>
      </c>
      <c r="G1441" t="s">
        <v>2935</v>
      </c>
      <c r="H1441">
        <v>0</v>
      </c>
      <c r="I1441">
        <v>0</v>
      </c>
      <c r="J1441">
        <v>0</v>
      </c>
      <c r="K1441">
        <v>0</v>
      </c>
      <c r="L1441">
        <v>0</v>
      </c>
    </row>
    <row r="1442" spans="1:14" x14ac:dyDescent="0.35">
      <c r="A1442" t="s">
        <v>255</v>
      </c>
      <c r="B1442" t="s">
        <v>3350</v>
      </c>
      <c r="C1442" t="s">
        <v>17</v>
      </c>
      <c r="D1442" t="s">
        <v>268</v>
      </c>
      <c r="E1442" t="s">
        <v>2213</v>
      </c>
      <c r="F1442" t="s">
        <v>2788</v>
      </c>
      <c r="G1442" t="s">
        <v>2936</v>
      </c>
      <c r="H1442">
        <v>1106878.1995999999</v>
      </c>
      <c r="I1442">
        <v>4785.9692850766896</v>
      </c>
      <c r="J1442">
        <v>5007.3464968210701</v>
      </c>
      <c r="K1442">
        <v>9793.3157818977597</v>
      </c>
      <c r="L1442">
        <v>1097084.8838181</v>
      </c>
    </row>
    <row r="1443" spans="1:14" x14ac:dyDescent="0.35">
      <c r="A1443" t="s">
        <v>255</v>
      </c>
      <c r="B1443" t="s">
        <v>3350</v>
      </c>
      <c r="C1443" t="s">
        <v>2938</v>
      </c>
      <c r="D1443" t="s">
        <v>3370</v>
      </c>
      <c r="E1443" t="s">
        <v>3371</v>
      </c>
      <c r="F1443" t="s">
        <v>2170</v>
      </c>
      <c r="G1443" t="s">
        <v>2171</v>
      </c>
      <c r="H1443">
        <v>0</v>
      </c>
      <c r="I1443">
        <v>0</v>
      </c>
      <c r="J1443">
        <v>0</v>
      </c>
      <c r="K1443">
        <v>0</v>
      </c>
      <c r="L1443">
        <v>0</v>
      </c>
    </row>
    <row r="1444" spans="1:14" x14ac:dyDescent="0.35">
      <c r="A1444" t="s">
        <v>255</v>
      </c>
      <c r="B1444" t="s">
        <v>3350</v>
      </c>
      <c r="C1444" t="s">
        <v>2938</v>
      </c>
      <c r="D1444" t="s">
        <v>3370</v>
      </c>
      <c r="E1444" t="s">
        <v>3371</v>
      </c>
      <c r="F1444" t="s">
        <v>2172</v>
      </c>
      <c r="G1444" t="s">
        <v>2173</v>
      </c>
      <c r="H1444">
        <v>105814.9598</v>
      </c>
      <c r="I1444">
        <v>403.19442469208701</v>
      </c>
      <c r="J1444">
        <v>5511.9305884034002</v>
      </c>
      <c r="K1444">
        <v>5915.1250130954804</v>
      </c>
      <c r="L1444">
        <v>99899.834786904496</v>
      </c>
    </row>
    <row r="1445" spans="1:14" x14ac:dyDescent="0.35">
      <c r="A1445" t="s">
        <v>255</v>
      </c>
      <c r="B1445" t="s">
        <v>3350</v>
      </c>
      <c r="C1445" t="s">
        <v>2938</v>
      </c>
      <c r="D1445" t="s">
        <v>3370</v>
      </c>
      <c r="E1445" t="s">
        <v>3371</v>
      </c>
      <c r="F1445" t="s">
        <v>3007</v>
      </c>
      <c r="G1445" t="s">
        <v>3008</v>
      </c>
      <c r="H1445">
        <v>91559.494300000006</v>
      </c>
      <c r="I1445">
        <v>348.87578916401901</v>
      </c>
      <c r="J1445">
        <v>0</v>
      </c>
      <c r="K1445">
        <v>348.87578916401901</v>
      </c>
      <c r="L1445">
        <v>91210.618510835993</v>
      </c>
      <c r="N1445" t="s">
        <v>2198</v>
      </c>
    </row>
    <row r="1446" spans="1:14" x14ac:dyDescent="0.35">
      <c r="A1446" t="s">
        <v>255</v>
      </c>
      <c r="B1446" t="s">
        <v>3350</v>
      </c>
      <c r="C1446" t="s">
        <v>2938</v>
      </c>
      <c r="D1446" t="s">
        <v>3372</v>
      </c>
      <c r="E1446" t="s">
        <v>3373</v>
      </c>
      <c r="F1446" t="s">
        <v>2172</v>
      </c>
      <c r="G1446" t="s">
        <v>2173</v>
      </c>
      <c r="H1446">
        <v>1219464.6425000001</v>
      </c>
      <c r="I1446">
        <v>8692.4560624365604</v>
      </c>
      <c r="J1446">
        <v>202018.95240364099</v>
      </c>
      <c r="K1446">
        <v>210711.40846607799</v>
      </c>
      <c r="L1446">
        <v>1008753.23403392</v>
      </c>
    </row>
    <row r="1447" spans="1:14" x14ac:dyDescent="0.35">
      <c r="A1447" t="s">
        <v>255</v>
      </c>
      <c r="B1447" t="s">
        <v>3350</v>
      </c>
      <c r="C1447" t="s">
        <v>2938</v>
      </c>
      <c r="D1447" t="s">
        <v>3374</v>
      </c>
      <c r="E1447" t="s">
        <v>3375</v>
      </c>
      <c r="F1447" t="s">
        <v>2170</v>
      </c>
      <c r="G1447" t="s">
        <v>2171</v>
      </c>
      <c r="H1447">
        <v>0</v>
      </c>
      <c r="I1447">
        <v>0</v>
      </c>
      <c r="J1447">
        <v>0</v>
      </c>
      <c r="K1447">
        <v>0</v>
      </c>
      <c r="L1447">
        <v>0</v>
      </c>
    </row>
    <row r="1448" spans="1:14" x14ac:dyDescent="0.35">
      <c r="A1448" t="s">
        <v>255</v>
      </c>
      <c r="B1448" t="s">
        <v>3350</v>
      </c>
      <c r="C1448" t="s">
        <v>2938</v>
      </c>
      <c r="D1448" t="s">
        <v>3374</v>
      </c>
      <c r="E1448" t="s">
        <v>3375</v>
      </c>
      <c r="F1448" t="s">
        <v>2172</v>
      </c>
      <c r="G1448" t="s">
        <v>2173</v>
      </c>
      <c r="H1448">
        <v>117854.4522</v>
      </c>
      <c r="I1448">
        <v>471.51127204104603</v>
      </c>
      <c r="J1448">
        <v>751.53077502634903</v>
      </c>
      <c r="K1448">
        <v>1223.0420470674001</v>
      </c>
      <c r="L1448">
        <v>116631.41015293299</v>
      </c>
    </row>
    <row r="1449" spans="1:14" x14ac:dyDescent="0.35">
      <c r="A1449" t="s">
        <v>255</v>
      </c>
      <c r="B1449" t="s">
        <v>3350</v>
      </c>
      <c r="C1449" t="s">
        <v>2938</v>
      </c>
      <c r="D1449" t="s">
        <v>3374</v>
      </c>
      <c r="E1449" t="s">
        <v>3375</v>
      </c>
      <c r="F1449" t="s">
        <v>3007</v>
      </c>
      <c r="G1449" t="s">
        <v>3008</v>
      </c>
      <c r="H1449">
        <v>59754.445599999999</v>
      </c>
      <c r="I1449">
        <v>239.06517013476699</v>
      </c>
      <c r="J1449">
        <v>0</v>
      </c>
      <c r="K1449">
        <v>239.06517013476699</v>
      </c>
      <c r="L1449">
        <v>59515.380429865203</v>
      </c>
      <c r="N1449" t="s">
        <v>2198</v>
      </c>
    </row>
    <row r="1450" spans="1:14" x14ac:dyDescent="0.35">
      <c r="A1450" t="s">
        <v>255</v>
      </c>
      <c r="B1450" t="s">
        <v>3350</v>
      </c>
      <c r="C1450" t="s">
        <v>2938</v>
      </c>
      <c r="D1450" t="s">
        <v>3376</v>
      </c>
      <c r="E1450" t="s">
        <v>3377</v>
      </c>
      <c r="F1450" t="s">
        <v>2172</v>
      </c>
      <c r="G1450" t="s">
        <v>2173</v>
      </c>
      <c r="H1450">
        <v>866429.8628</v>
      </c>
      <c r="I1450">
        <v>2693.9929253218502</v>
      </c>
      <c r="J1450">
        <v>6687.8155609054802</v>
      </c>
      <c r="K1450">
        <v>9381.8084862273408</v>
      </c>
      <c r="L1450">
        <v>857048.05431377306</v>
      </c>
    </row>
    <row r="1451" spans="1:14" x14ac:dyDescent="0.35">
      <c r="A1451" t="s">
        <v>255</v>
      </c>
      <c r="B1451" t="s">
        <v>3350</v>
      </c>
      <c r="C1451" t="s">
        <v>2944</v>
      </c>
      <c r="D1451" t="s">
        <v>3378</v>
      </c>
      <c r="E1451" t="s">
        <v>3379</v>
      </c>
      <c r="F1451" t="s">
        <v>2170</v>
      </c>
      <c r="G1451" t="s">
        <v>2171</v>
      </c>
      <c r="H1451">
        <v>0</v>
      </c>
      <c r="I1451">
        <v>0</v>
      </c>
      <c r="J1451">
        <v>0</v>
      </c>
      <c r="K1451">
        <v>0</v>
      </c>
      <c r="L1451">
        <v>0</v>
      </c>
    </row>
    <row r="1452" spans="1:14" x14ac:dyDescent="0.35">
      <c r="A1452" t="s">
        <v>255</v>
      </c>
      <c r="B1452" t="s">
        <v>3350</v>
      </c>
      <c r="C1452" t="s">
        <v>2944</v>
      </c>
      <c r="D1452" t="s">
        <v>3378</v>
      </c>
      <c r="E1452" t="s">
        <v>3379</v>
      </c>
      <c r="F1452" t="s">
        <v>19</v>
      </c>
      <c r="G1452" t="s">
        <v>2174</v>
      </c>
      <c r="H1452">
        <v>0</v>
      </c>
      <c r="I1452">
        <v>0</v>
      </c>
      <c r="J1452">
        <v>0</v>
      </c>
      <c r="K1452">
        <v>0</v>
      </c>
      <c r="L1452">
        <v>0</v>
      </c>
      <c r="N1452" t="s">
        <v>2198</v>
      </c>
    </row>
    <row r="1453" spans="1:14" x14ac:dyDescent="0.35">
      <c r="A1453" t="s">
        <v>255</v>
      </c>
      <c r="B1453" t="s">
        <v>3350</v>
      </c>
      <c r="C1453" t="s">
        <v>2944</v>
      </c>
      <c r="D1453" t="s">
        <v>3378</v>
      </c>
      <c r="E1453" t="s">
        <v>3379</v>
      </c>
      <c r="F1453" t="s">
        <v>3380</v>
      </c>
      <c r="G1453" t="s">
        <v>3381</v>
      </c>
      <c r="H1453">
        <v>453243.28320000001</v>
      </c>
      <c r="I1453">
        <v>2129.4162372687401</v>
      </c>
      <c r="J1453">
        <v>30719.966285865299</v>
      </c>
      <c r="K1453">
        <v>32849.382523134002</v>
      </c>
      <c r="L1453">
        <v>420393.900676866</v>
      </c>
    </row>
    <row r="1454" spans="1:14" x14ac:dyDescent="0.35">
      <c r="A1454" t="s">
        <v>255</v>
      </c>
      <c r="B1454" t="s">
        <v>3350</v>
      </c>
      <c r="C1454" t="s">
        <v>2944</v>
      </c>
      <c r="D1454" t="s">
        <v>3378</v>
      </c>
      <c r="E1454" t="s">
        <v>3379</v>
      </c>
      <c r="F1454" t="s">
        <v>3382</v>
      </c>
      <c r="G1454" t="s">
        <v>3383</v>
      </c>
      <c r="H1454">
        <v>127293.8581</v>
      </c>
      <c r="I1454">
        <v>598.04881557335</v>
      </c>
      <c r="J1454">
        <v>8627.7352122004595</v>
      </c>
      <c r="K1454">
        <v>9225.7840277738105</v>
      </c>
      <c r="L1454">
        <v>118068.07407222599</v>
      </c>
    </row>
    <row r="1455" spans="1:14" x14ac:dyDescent="0.35">
      <c r="A1455" t="s">
        <v>255</v>
      </c>
      <c r="B1455" t="s">
        <v>3350</v>
      </c>
      <c r="C1455" t="s">
        <v>2944</v>
      </c>
      <c r="D1455" t="s">
        <v>3384</v>
      </c>
      <c r="E1455" t="s">
        <v>3385</v>
      </c>
      <c r="F1455" t="s">
        <v>2947</v>
      </c>
      <c r="G1455" t="s">
        <v>2948</v>
      </c>
      <c r="H1455">
        <v>256516.41140000001</v>
      </c>
      <c r="I1455">
        <v>1205.1589768372</v>
      </c>
      <c r="J1455">
        <v>17386.1936851918</v>
      </c>
      <c r="K1455">
        <v>18591.352662028999</v>
      </c>
      <c r="L1455">
        <v>237925.05873797101</v>
      </c>
    </row>
    <row r="1456" spans="1:14" x14ac:dyDescent="0.35">
      <c r="A1456" t="s">
        <v>272</v>
      </c>
      <c r="B1456" t="s">
        <v>3386</v>
      </c>
      <c r="C1456" t="s">
        <v>2857</v>
      </c>
      <c r="D1456" t="s">
        <v>2859</v>
      </c>
      <c r="E1456" t="s">
        <v>3387</v>
      </c>
      <c r="F1456" t="s">
        <v>2170</v>
      </c>
      <c r="G1456" t="s">
        <v>2171</v>
      </c>
      <c r="H1456">
        <v>0</v>
      </c>
      <c r="I1456">
        <v>0</v>
      </c>
      <c r="J1456">
        <v>0</v>
      </c>
      <c r="K1456">
        <v>0</v>
      </c>
      <c r="L1456">
        <v>0</v>
      </c>
    </row>
    <row r="1457" spans="1:12" x14ac:dyDescent="0.35">
      <c r="A1457" t="s">
        <v>272</v>
      </c>
      <c r="B1457" t="s">
        <v>3386</v>
      </c>
      <c r="C1457" t="s">
        <v>2857</v>
      </c>
      <c r="D1457" t="s">
        <v>2859</v>
      </c>
      <c r="E1457" t="s">
        <v>3387</v>
      </c>
      <c r="F1457" t="s">
        <v>2172</v>
      </c>
      <c r="G1457" t="s">
        <v>2173</v>
      </c>
      <c r="H1457">
        <v>3828746.9256000002</v>
      </c>
      <c r="I1457">
        <v>26615.699188082199</v>
      </c>
      <c r="J1457">
        <v>391439.49480172701</v>
      </c>
      <c r="K1457">
        <v>418055.19398980902</v>
      </c>
      <c r="L1457">
        <v>3410691.7316101901</v>
      </c>
    </row>
    <row r="1458" spans="1:12" x14ac:dyDescent="0.35">
      <c r="A1458" t="s">
        <v>272</v>
      </c>
      <c r="B1458" t="s">
        <v>3386</v>
      </c>
      <c r="C1458" t="s">
        <v>2857</v>
      </c>
      <c r="D1458" t="s">
        <v>2859</v>
      </c>
      <c r="E1458" t="s">
        <v>3387</v>
      </c>
      <c r="F1458" t="s">
        <v>3059</v>
      </c>
      <c r="G1458" t="s">
        <v>3060</v>
      </c>
      <c r="H1458">
        <v>110823.50659999999</v>
      </c>
      <c r="I1458">
        <v>770.39438044405995</v>
      </c>
      <c r="J1458">
        <v>11330.2598195182</v>
      </c>
      <c r="K1458">
        <v>12100.6541999623</v>
      </c>
      <c r="L1458">
        <v>98722.852400037693</v>
      </c>
    </row>
    <row r="1459" spans="1:12" x14ac:dyDescent="0.35">
      <c r="A1459" t="s">
        <v>272</v>
      </c>
      <c r="B1459" t="s">
        <v>3386</v>
      </c>
      <c r="C1459" t="s">
        <v>2857</v>
      </c>
      <c r="D1459" t="s">
        <v>2859</v>
      </c>
      <c r="E1459" t="s">
        <v>3387</v>
      </c>
      <c r="F1459" t="s">
        <v>2861</v>
      </c>
      <c r="G1459" t="s">
        <v>2862</v>
      </c>
      <c r="H1459">
        <v>125599.974</v>
      </c>
      <c r="I1459">
        <v>873.11363116993402</v>
      </c>
      <c r="J1459">
        <v>12840.961128787299</v>
      </c>
      <c r="K1459">
        <v>13714.074759957301</v>
      </c>
      <c r="L1459">
        <v>111885.899240043</v>
      </c>
    </row>
    <row r="1460" spans="1:12" x14ac:dyDescent="0.35">
      <c r="A1460" t="s">
        <v>272</v>
      </c>
      <c r="B1460" t="s">
        <v>3386</v>
      </c>
      <c r="C1460" t="s">
        <v>2857</v>
      </c>
      <c r="D1460" t="s">
        <v>2859</v>
      </c>
      <c r="E1460" t="s">
        <v>3387</v>
      </c>
      <c r="F1460" t="s">
        <v>2865</v>
      </c>
      <c r="G1460" t="s">
        <v>2866</v>
      </c>
      <c r="H1460">
        <v>0</v>
      </c>
      <c r="I1460">
        <v>0</v>
      </c>
      <c r="J1460">
        <v>0</v>
      </c>
      <c r="K1460">
        <v>0</v>
      </c>
      <c r="L1460">
        <v>0</v>
      </c>
    </row>
    <row r="1461" spans="1:12" x14ac:dyDescent="0.35">
      <c r="A1461" t="s">
        <v>272</v>
      </c>
      <c r="B1461" t="s">
        <v>3386</v>
      </c>
      <c r="C1461" t="s">
        <v>2857</v>
      </c>
      <c r="D1461" t="s">
        <v>2859</v>
      </c>
      <c r="E1461" t="s">
        <v>3387</v>
      </c>
      <c r="F1461" t="s">
        <v>2867</v>
      </c>
      <c r="G1461" t="s">
        <v>2868</v>
      </c>
      <c r="H1461">
        <v>0</v>
      </c>
      <c r="I1461">
        <v>0</v>
      </c>
      <c r="J1461">
        <v>0</v>
      </c>
      <c r="K1461">
        <v>0</v>
      </c>
      <c r="L1461">
        <v>0</v>
      </c>
    </row>
    <row r="1462" spans="1:12" x14ac:dyDescent="0.35">
      <c r="A1462" t="s">
        <v>272</v>
      </c>
      <c r="B1462" t="s">
        <v>3386</v>
      </c>
      <c r="C1462" t="s">
        <v>2857</v>
      </c>
      <c r="D1462" t="s">
        <v>2859</v>
      </c>
      <c r="E1462" t="s">
        <v>3387</v>
      </c>
      <c r="F1462" t="s">
        <v>2871</v>
      </c>
      <c r="G1462" t="s">
        <v>2872</v>
      </c>
      <c r="H1462">
        <v>221647.01329999999</v>
      </c>
      <c r="I1462">
        <v>1540.7887608881199</v>
      </c>
      <c r="J1462">
        <v>22660.519639036502</v>
      </c>
      <c r="K1462">
        <v>24201.308399924601</v>
      </c>
      <c r="L1462">
        <v>197445.70490007501</v>
      </c>
    </row>
    <row r="1463" spans="1:12" x14ac:dyDescent="0.35">
      <c r="A1463" t="s">
        <v>272</v>
      </c>
      <c r="B1463" t="s">
        <v>3386</v>
      </c>
      <c r="C1463" t="s">
        <v>2857</v>
      </c>
      <c r="D1463" t="s">
        <v>2859</v>
      </c>
      <c r="E1463" t="s">
        <v>3387</v>
      </c>
      <c r="F1463" t="s">
        <v>3095</v>
      </c>
      <c r="G1463" t="s">
        <v>3096</v>
      </c>
      <c r="H1463">
        <v>67725.476299999995</v>
      </c>
      <c r="I1463">
        <v>470.79656582692598</v>
      </c>
      <c r="J1463">
        <v>6924.0476674833699</v>
      </c>
      <c r="K1463">
        <v>7394.8442333103003</v>
      </c>
      <c r="L1463">
        <v>60330.632066689701</v>
      </c>
    </row>
    <row r="1464" spans="1:12" x14ac:dyDescent="0.35">
      <c r="A1464" t="s">
        <v>272</v>
      </c>
      <c r="B1464" t="s">
        <v>3386</v>
      </c>
      <c r="C1464" t="s">
        <v>2857</v>
      </c>
      <c r="D1464" t="s">
        <v>2859</v>
      </c>
      <c r="E1464" t="s">
        <v>3387</v>
      </c>
      <c r="F1464" t="s">
        <v>2877</v>
      </c>
      <c r="G1464" t="s">
        <v>2878</v>
      </c>
      <c r="H1464">
        <v>76345.082399999999</v>
      </c>
      <c r="I1464">
        <v>530.71612875035203</v>
      </c>
      <c r="J1464">
        <v>7805.2900978903499</v>
      </c>
      <c r="K1464">
        <v>8336.0062266407003</v>
      </c>
      <c r="L1464">
        <v>68009.076173359295</v>
      </c>
    </row>
    <row r="1465" spans="1:12" x14ac:dyDescent="0.35">
      <c r="A1465" t="s">
        <v>272</v>
      </c>
      <c r="B1465" t="s">
        <v>3386</v>
      </c>
      <c r="C1465" t="s">
        <v>2879</v>
      </c>
      <c r="D1465" t="s">
        <v>2880</v>
      </c>
      <c r="E1465" t="s">
        <v>3232</v>
      </c>
      <c r="F1465" t="s">
        <v>2172</v>
      </c>
      <c r="G1465" t="s">
        <v>2173</v>
      </c>
      <c r="H1465">
        <v>4464.7605000000003</v>
      </c>
      <c r="I1465">
        <v>47.2717065267706</v>
      </c>
      <c r="J1465">
        <v>525.15316000617202</v>
      </c>
      <c r="K1465">
        <v>572.42486653294304</v>
      </c>
      <c r="L1465">
        <v>3892.3356334670598</v>
      </c>
    </row>
    <row r="1466" spans="1:12" x14ac:dyDescent="0.35">
      <c r="A1466" t="s">
        <v>272</v>
      </c>
      <c r="B1466" t="s">
        <v>3386</v>
      </c>
      <c r="C1466" t="s">
        <v>2879</v>
      </c>
      <c r="D1466" t="s">
        <v>2880</v>
      </c>
      <c r="E1466" t="s">
        <v>3232</v>
      </c>
      <c r="F1466" t="s">
        <v>2882</v>
      </c>
      <c r="G1466" t="s">
        <v>2883</v>
      </c>
      <c r="H1466">
        <v>790.76139999999998</v>
      </c>
      <c r="I1466">
        <v>8.3723730905724398</v>
      </c>
      <c r="J1466">
        <v>93.010777657768898</v>
      </c>
      <c r="K1466">
        <v>101.383150748341</v>
      </c>
      <c r="L1466">
        <v>689.37824925165899</v>
      </c>
    </row>
    <row r="1467" spans="1:12" x14ac:dyDescent="0.35">
      <c r="A1467" t="s">
        <v>272</v>
      </c>
      <c r="B1467" t="s">
        <v>3386</v>
      </c>
      <c r="C1467" t="s">
        <v>2879</v>
      </c>
      <c r="D1467" t="s">
        <v>2886</v>
      </c>
      <c r="E1467" t="s">
        <v>3388</v>
      </c>
      <c r="F1467" t="s">
        <v>2170</v>
      </c>
      <c r="G1467" t="s">
        <v>2171</v>
      </c>
      <c r="H1467">
        <v>0</v>
      </c>
      <c r="I1467">
        <v>0</v>
      </c>
      <c r="J1467">
        <v>0</v>
      </c>
      <c r="K1467">
        <v>0</v>
      </c>
      <c r="L1467">
        <v>0</v>
      </c>
    </row>
    <row r="1468" spans="1:12" x14ac:dyDescent="0.35">
      <c r="A1468" t="s">
        <v>272</v>
      </c>
      <c r="B1468" t="s">
        <v>3386</v>
      </c>
      <c r="C1468" t="s">
        <v>2879</v>
      </c>
      <c r="D1468" t="s">
        <v>2886</v>
      </c>
      <c r="E1468" t="s">
        <v>3388</v>
      </c>
      <c r="F1468" t="s">
        <v>2172</v>
      </c>
      <c r="G1468" t="s">
        <v>2173</v>
      </c>
      <c r="H1468">
        <v>22912.0887</v>
      </c>
      <c r="I1468">
        <v>112.639921782149</v>
      </c>
      <c r="J1468">
        <v>2270.8083587430901</v>
      </c>
      <c r="K1468">
        <v>2383.4482805252401</v>
      </c>
      <c r="L1468">
        <v>20528.640419474799</v>
      </c>
    </row>
    <row r="1469" spans="1:12" x14ac:dyDescent="0.35">
      <c r="A1469" t="s">
        <v>272</v>
      </c>
      <c r="B1469" t="s">
        <v>3386</v>
      </c>
      <c r="C1469" t="s">
        <v>2879</v>
      </c>
      <c r="D1469" t="s">
        <v>2886</v>
      </c>
      <c r="E1469" t="s">
        <v>3388</v>
      </c>
      <c r="F1469" t="s">
        <v>2882</v>
      </c>
      <c r="G1469" t="s">
        <v>2883</v>
      </c>
      <c r="H1469">
        <v>954.6703</v>
      </c>
      <c r="I1469">
        <v>4.6933300742562096</v>
      </c>
      <c r="J1469">
        <v>94.617014947628704</v>
      </c>
      <c r="K1469">
        <v>99.310345021884899</v>
      </c>
      <c r="L1469">
        <v>855.35995497811496</v>
      </c>
    </row>
    <row r="1470" spans="1:12" x14ac:dyDescent="0.35">
      <c r="A1470" t="s">
        <v>272</v>
      </c>
      <c r="B1470" t="s">
        <v>3386</v>
      </c>
      <c r="C1470" t="s">
        <v>2879</v>
      </c>
      <c r="D1470" t="s">
        <v>2888</v>
      </c>
      <c r="E1470" t="s">
        <v>3353</v>
      </c>
      <c r="F1470" t="s">
        <v>2172</v>
      </c>
      <c r="G1470" t="s">
        <v>2173</v>
      </c>
      <c r="H1470">
        <v>4179.4690000000001</v>
      </c>
      <c r="I1470">
        <v>20.282747758415901</v>
      </c>
      <c r="J1470">
        <v>309.44907756402603</v>
      </c>
      <c r="K1470">
        <v>329.73182532244198</v>
      </c>
      <c r="L1470">
        <v>3849.7371746775598</v>
      </c>
    </row>
    <row r="1471" spans="1:12" x14ac:dyDescent="0.35">
      <c r="A1471" t="s">
        <v>272</v>
      </c>
      <c r="B1471" t="s">
        <v>3386</v>
      </c>
      <c r="C1471" t="s">
        <v>2879</v>
      </c>
      <c r="D1471" t="s">
        <v>2888</v>
      </c>
      <c r="E1471" t="s">
        <v>3353</v>
      </c>
      <c r="F1471" t="s">
        <v>2882</v>
      </c>
      <c r="G1471" t="s">
        <v>2883</v>
      </c>
      <c r="H1471">
        <v>0</v>
      </c>
      <c r="I1471">
        <v>0</v>
      </c>
      <c r="J1471">
        <v>0</v>
      </c>
      <c r="K1471">
        <v>0</v>
      </c>
      <c r="L1471">
        <v>0</v>
      </c>
    </row>
    <row r="1472" spans="1:12" x14ac:dyDescent="0.35">
      <c r="A1472" t="s">
        <v>272</v>
      </c>
      <c r="B1472" t="s">
        <v>3386</v>
      </c>
      <c r="C1472" t="s">
        <v>2879</v>
      </c>
      <c r="D1472" t="s">
        <v>2892</v>
      </c>
      <c r="E1472" t="s">
        <v>3209</v>
      </c>
      <c r="F1472" t="s">
        <v>2172</v>
      </c>
      <c r="G1472" t="s">
        <v>2173</v>
      </c>
      <c r="H1472">
        <v>19461.706600000001</v>
      </c>
      <c r="I1472">
        <v>134.12697634525301</v>
      </c>
      <c r="J1472">
        <v>2223.9104594597902</v>
      </c>
      <c r="K1472">
        <v>2358.0374358050499</v>
      </c>
      <c r="L1472">
        <v>17103.669164194998</v>
      </c>
    </row>
    <row r="1473" spans="1:12" x14ac:dyDescent="0.35">
      <c r="A1473" t="s">
        <v>272</v>
      </c>
      <c r="B1473" t="s">
        <v>3386</v>
      </c>
      <c r="C1473" t="s">
        <v>2879</v>
      </c>
      <c r="D1473" t="s">
        <v>2892</v>
      </c>
      <c r="E1473" t="s">
        <v>3209</v>
      </c>
      <c r="F1473" t="s">
        <v>2882</v>
      </c>
      <c r="G1473" t="s">
        <v>2883</v>
      </c>
      <c r="H1473">
        <v>1983.9603</v>
      </c>
      <c r="I1473">
        <v>13.6731383652928</v>
      </c>
      <c r="J1473">
        <v>226.70931868279499</v>
      </c>
      <c r="K1473">
        <v>240.38245704808699</v>
      </c>
      <c r="L1473">
        <v>1743.57784295191</v>
      </c>
    </row>
    <row r="1474" spans="1:12" x14ac:dyDescent="0.35">
      <c r="A1474" t="s">
        <v>272</v>
      </c>
      <c r="B1474" t="s">
        <v>3386</v>
      </c>
      <c r="C1474" t="s">
        <v>2879</v>
      </c>
      <c r="D1474" t="s">
        <v>2894</v>
      </c>
      <c r="E1474" t="s">
        <v>3068</v>
      </c>
      <c r="F1474" t="s">
        <v>2172</v>
      </c>
      <c r="G1474" t="s">
        <v>2173</v>
      </c>
      <c r="H1474">
        <v>8156.4705999999996</v>
      </c>
      <c r="I1474">
        <v>18.715998732522699</v>
      </c>
      <c r="J1474">
        <v>556.59546005465995</v>
      </c>
      <c r="K1474">
        <v>575.31145878718303</v>
      </c>
      <c r="L1474">
        <v>7581.15914121282</v>
      </c>
    </row>
    <row r="1475" spans="1:12" x14ac:dyDescent="0.35">
      <c r="A1475" t="s">
        <v>272</v>
      </c>
      <c r="B1475" t="s">
        <v>3386</v>
      </c>
      <c r="C1475" t="s">
        <v>2879</v>
      </c>
      <c r="D1475" t="s">
        <v>2894</v>
      </c>
      <c r="E1475" t="s">
        <v>3068</v>
      </c>
      <c r="F1475" t="s">
        <v>2882</v>
      </c>
      <c r="G1475" t="s">
        <v>2883</v>
      </c>
      <c r="H1475">
        <v>0</v>
      </c>
      <c r="I1475">
        <v>0</v>
      </c>
      <c r="J1475">
        <v>0</v>
      </c>
      <c r="K1475">
        <v>0</v>
      </c>
      <c r="L1475">
        <v>0</v>
      </c>
    </row>
    <row r="1476" spans="1:12" x14ac:dyDescent="0.35">
      <c r="A1476" t="s">
        <v>272</v>
      </c>
      <c r="B1476" t="s">
        <v>3386</v>
      </c>
      <c r="C1476" t="s">
        <v>2879</v>
      </c>
      <c r="D1476" t="s">
        <v>2898</v>
      </c>
      <c r="E1476" t="s">
        <v>3389</v>
      </c>
      <c r="F1476" t="s">
        <v>2172</v>
      </c>
      <c r="G1476" t="s">
        <v>2173</v>
      </c>
      <c r="H1476">
        <v>24813.415099999998</v>
      </c>
      <c r="I1476">
        <v>166.02805779005101</v>
      </c>
      <c r="J1476">
        <v>2750.95221515188</v>
      </c>
      <c r="K1476">
        <v>2916.9802729419298</v>
      </c>
      <c r="L1476">
        <v>21896.434827058099</v>
      </c>
    </row>
    <row r="1477" spans="1:12" x14ac:dyDescent="0.35">
      <c r="A1477" t="s">
        <v>272</v>
      </c>
      <c r="B1477" t="s">
        <v>3386</v>
      </c>
      <c r="C1477" t="s">
        <v>2879</v>
      </c>
      <c r="D1477" t="s">
        <v>2898</v>
      </c>
      <c r="E1477" t="s">
        <v>3389</v>
      </c>
      <c r="F1477" t="s">
        <v>2882</v>
      </c>
      <c r="G1477" t="s">
        <v>2883</v>
      </c>
      <c r="H1477">
        <v>922.81299999999999</v>
      </c>
      <c r="I1477">
        <v>6.17459719053908</v>
      </c>
      <c r="J1477">
        <v>102.30814023292101</v>
      </c>
      <c r="K1477">
        <v>108.48273742345999</v>
      </c>
      <c r="L1477">
        <v>814.33026257654001</v>
      </c>
    </row>
    <row r="1478" spans="1:12" x14ac:dyDescent="0.35">
      <c r="A1478" t="s">
        <v>272</v>
      </c>
      <c r="B1478" t="s">
        <v>3386</v>
      </c>
      <c r="C1478" t="s">
        <v>2879</v>
      </c>
      <c r="D1478" t="s">
        <v>2902</v>
      </c>
      <c r="E1478" t="s">
        <v>3390</v>
      </c>
      <c r="F1478" t="s">
        <v>2172</v>
      </c>
      <c r="G1478" t="s">
        <v>2173</v>
      </c>
      <c r="H1478">
        <v>20105.672500000001</v>
      </c>
      <c r="I1478">
        <v>214.71778940796401</v>
      </c>
      <c r="J1478">
        <v>2144.3393516334199</v>
      </c>
      <c r="K1478">
        <v>2359.05714104138</v>
      </c>
      <c r="L1478">
        <v>17746.615358958599</v>
      </c>
    </row>
    <row r="1479" spans="1:12" x14ac:dyDescent="0.35">
      <c r="A1479" t="s">
        <v>272</v>
      </c>
      <c r="B1479" t="s">
        <v>3386</v>
      </c>
      <c r="C1479" t="s">
        <v>2879</v>
      </c>
      <c r="D1479" t="s">
        <v>2902</v>
      </c>
      <c r="E1479" t="s">
        <v>3390</v>
      </c>
      <c r="F1479" t="s">
        <v>2882</v>
      </c>
      <c r="G1479" t="s">
        <v>2883</v>
      </c>
      <c r="H1479">
        <v>5953.3680000000004</v>
      </c>
      <c r="I1479">
        <v>63.578774006514003</v>
      </c>
      <c r="J1479">
        <v>634.94723658755697</v>
      </c>
      <c r="K1479">
        <v>698.52601059407095</v>
      </c>
      <c r="L1479">
        <v>5254.8419894059298</v>
      </c>
    </row>
    <row r="1480" spans="1:12" x14ac:dyDescent="0.35">
      <c r="A1480" t="s">
        <v>272</v>
      </c>
      <c r="B1480" t="s">
        <v>3386</v>
      </c>
      <c r="C1480" t="s">
        <v>2879</v>
      </c>
      <c r="D1480" t="s">
        <v>2904</v>
      </c>
      <c r="E1480" t="s">
        <v>2909</v>
      </c>
      <c r="F1480" t="s">
        <v>2172</v>
      </c>
      <c r="G1480" t="s">
        <v>2173</v>
      </c>
      <c r="H1480">
        <v>11368.288</v>
      </c>
      <c r="I1480">
        <v>91.022789463259997</v>
      </c>
      <c r="J1480">
        <v>1238.24043889879</v>
      </c>
      <c r="K1480">
        <v>1329.2632283620501</v>
      </c>
      <c r="L1480">
        <v>10039.0247716379</v>
      </c>
    </row>
    <row r="1481" spans="1:12" x14ac:dyDescent="0.35">
      <c r="A1481" t="s">
        <v>272</v>
      </c>
      <c r="B1481" t="s">
        <v>3386</v>
      </c>
      <c r="C1481" t="s">
        <v>2879</v>
      </c>
      <c r="D1481" t="s">
        <v>2904</v>
      </c>
      <c r="E1481" t="s">
        <v>2909</v>
      </c>
      <c r="F1481" t="s">
        <v>2882</v>
      </c>
      <c r="G1481" t="s">
        <v>2883</v>
      </c>
      <c r="H1481">
        <v>0</v>
      </c>
      <c r="I1481">
        <v>0</v>
      </c>
      <c r="J1481">
        <v>0</v>
      </c>
      <c r="K1481">
        <v>0</v>
      </c>
      <c r="L1481">
        <v>0</v>
      </c>
    </row>
    <row r="1482" spans="1:12" x14ac:dyDescent="0.35">
      <c r="A1482" t="s">
        <v>272</v>
      </c>
      <c r="B1482" t="s">
        <v>3386</v>
      </c>
      <c r="C1482" t="s">
        <v>2879</v>
      </c>
      <c r="D1482" t="s">
        <v>2906</v>
      </c>
      <c r="E1482" t="s">
        <v>3391</v>
      </c>
      <c r="F1482" t="s">
        <v>2172</v>
      </c>
      <c r="G1482" t="s">
        <v>2173</v>
      </c>
      <c r="H1482">
        <v>16987.569100000001</v>
      </c>
      <c r="I1482">
        <v>167.466924158224</v>
      </c>
      <c r="J1482">
        <v>1782.7551395789201</v>
      </c>
      <c r="K1482">
        <v>1950.2220637371499</v>
      </c>
      <c r="L1482">
        <v>15037.3470362629</v>
      </c>
    </row>
    <row r="1483" spans="1:12" x14ac:dyDescent="0.35">
      <c r="A1483" t="s">
        <v>272</v>
      </c>
      <c r="B1483" t="s">
        <v>3386</v>
      </c>
      <c r="C1483" t="s">
        <v>2879</v>
      </c>
      <c r="D1483" t="s">
        <v>2906</v>
      </c>
      <c r="E1483" t="s">
        <v>3391</v>
      </c>
      <c r="F1483" t="s">
        <v>2882</v>
      </c>
      <c r="G1483" t="s">
        <v>2883</v>
      </c>
      <c r="H1483">
        <v>1972.75</v>
      </c>
      <c r="I1483">
        <v>19.447771837729299</v>
      </c>
      <c r="J1483">
        <v>207.02962911239101</v>
      </c>
      <c r="K1483">
        <v>226.47740095012</v>
      </c>
      <c r="L1483">
        <v>1746.27259904988</v>
      </c>
    </row>
    <row r="1484" spans="1:12" x14ac:dyDescent="0.35">
      <c r="A1484" t="s">
        <v>272</v>
      </c>
      <c r="B1484" t="s">
        <v>3386</v>
      </c>
      <c r="C1484" t="s">
        <v>2915</v>
      </c>
      <c r="D1484" t="s">
        <v>3392</v>
      </c>
      <c r="E1484" t="s">
        <v>3393</v>
      </c>
      <c r="F1484" t="s">
        <v>2172</v>
      </c>
      <c r="G1484" t="s">
        <v>2173</v>
      </c>
      <c r="H1484">
        <v>0</v>
      </c>
      <c r="J1484">
        <v>0</v>
      </c>
      <c r="K1484">
        <v>0</v>
      </c>
      <c r="L1484">
        <v>0</v>
      </c>
    </row>
    <row r="1485" spans="1:12" x14ac:dyDescent="0.35">
      <c r="A1485" t="s">
        <v>272</v>
      </c>
      <c r="B1485" t="s">
        <v>3386</v>
      </c>
      <c r="C1485" t="s">
        <v>2915</v>
      </c>
      <c r="D1485" t="s">
        <v>3394</v>
      </c>
      <c r="E1485" t="s">
        <v>3395</v>
      </c>
      <c r="F1485" t="s">
        <v>2172</v>
      </c>
      <c r="G1485" t="s">
        <v>2173</v>
      </c>
      <c r="H1485">
        <v>119076.1118</v>
      </c>
      <c r="I1485">
        <v>447.197583081571</v>
      </c>
      <c r="J1485">
        <v>23119.279942454301</v>
      </c>
      <c r="K1485">
        <v>23566.477525535902</v>
      </c>
      <c r="L1485">
        <v>95509.634274464101</v>
      </c>
    </row>
    <row r="1486" spans="1:12" x14ac:dyDescent="0.35">
      <c r="A1486" t="s">
        <v>272</v>
      </c>
      <c r="B1486" t="s">
        <v>3386</v>
      </c>
      <c r="C1486" t="s">
        <v>2915</v>
      </c>
      <c r="D1486" t="s">
        <v>3394</v>
      </c>
      <c r="E1486" t="s">
        <v>3395</v>
      </c>
      <c r="F1486" t="s">
        <v>2867</v>
      </c>
      <c r="G1486" t="s">
        <v>2868</v>
      </c>
      <c r="H1486">
        <v>0</v>
      </c>
      <c r="I1486">
        <v>0</v>
      </c>
      <c r="J1486">
        <v>0</v>
      </c>
      <c r="K1486">
        <v>0</v>
      </c>
      <c r="L1486">
        <v>0</v>
      </c>
    </row>
    <row r="1487" spans="1:12" x14ac:dyDescent="0.35">
      <c r="A1487" t="s">
        <v>272</v>
      </c>
      <c r="B1487" t="s">
        <v>3386</v>
      </c>
      <c r="C1487" t="s">
        <v>2915</v>
      </c>
      <c r="D1487" t="s">
        <v>3394</v>
      </c>
      <c r="E1487" t="s">
        <v>3395</v>
      </c>
      <c r="F1487" t="s">
        <v>2922</v>
      </c>
      <c r="G1487" t="s">
        <v>2923</v>
      </c>
      <c r="H1487">
        <v>0</v>
      </c>
      <c r="I1487">
        <v>0</v>
      </c>
      <c r="J1487">
        <v>0</v>
      </c>
      <c r="K1487">
        <v>0</v>
      </c>
      <c r="L1487">
        <v>0</v>
      </c>
    </row>
    <row r="1488" spans="1:12" x14ac:dyDescent="0.35">
      <c r="A1488" t="s">
        <v>272</v>
      </c>
      <c r="B1488" t="s">
        <v>3386</v>
      </c>
      <c r="C1488" t="s">
        <v>2915</v>
      </c>
      <c r="D1488" t="s">
        <v>3394</v>
      </c>
      <c r="E1488" t="s">
        <v>3395</v>
      </c>
      <c r="F1488" t="s">
        <v>2924</v>
      </c>
      <c r="G1488" t="s">
        <v>2925</v>
      </c>
      <c r="H1488">
        <v>0</v>
      </c>
      <c r="I1488">
        <v>0</v>
      </c>
      <c r="J1488">
        <v>0</v>
      </c>
      <c r="K1488">
        <v>0</v>
      </c>
      <c r="L1488">
        <v>0</v>
      </c>
    </row>
    <row r="1489" spans="1:12" x14ac:dyDescent="0.35">
      <c r="A1489" t="s">
        <v>272</v>
      </c>
      <c r="B1489" t="s">
        <v>3386</v>
      </c>
      <c r="C1489" t="s">
        <v>2915</v>
      </c>
      <c r="D1489" t="s">
        <v>3394</v>
      </c>
      <c r="E1489" t="s">
        <v>3395</v>
      </c>
      <c r="F1489" t="s">
        <v>2877</v>
      </c>
      <c r="G1489" t="s">
        <v>2878</v>
      </c>
      <c r="H1489">
        <v>5907.8555999999999</v>
      </c>
      <c r="I1489">
        <v>22.1873111782477</v>
      </c>
      <c r="J1489">
        <v>1147.0425550280499</v>
      </c>
      <c r="K1489">
        <v>1169.2298662062999</v>
      </c>
      <c r="L1489">
        <v>4738.6257337937004</v>
      </c>
    </row>
    <row r="1490" spans="1:12" x14ac:dyDescent="0.35">
      <c r="A1490" t="s">
        <v>272</v>
      </c>
      <c r="B1490" t="s">
        <v>3386</v>
      </c>
      <c r="C1490" t="s">
        <v>2915</v>
      </c>
      <c r="D1490" t="s">
        <v>3396</v>
      </c>
      <c r="E1490" t="s">
        <v>3397</v>
      </c>
      <c r="F1490" t="s">
        <v>2172</v>
      </c>
      <c r="G1490" t="s">
        <v>2173</v>
      </c>
      <c r="H1490">
        <v>31277.3986</v>
      </c>
      <c r="I1490">
        <v>233.38591522497401</v>
      </c>
      <c r="J1490">
        <v>4351.4278700539098</v>
      </c>
      <c r="K1490">
        <v>4584.8137852788795</v>
      </c>
      <c r="L1490">
        <v>26692.5848147211</v>
      </c>
    </row>
    <row r="1491" spans="1:12" x14ac:dyDescent="0.35">
      <c r="A1491" t="s">
        <v>272</v>
      </c>
      <c r="B1491" t="s">
        <v>3386</v>
      </c>
      <c r="C1491" t="s">
        <v>2915</v>
      </c>
      <c r="D1491" t="s">
        <v>3396</v>
      </c>
      <c r="E1491" t="s">
        <v>3397</v>
      </c>
      <c r="F1491" t="s">
        <v>2867</v>
      </c>
      <c r="G1491" t="s">
        <v>2868</v>
      </c>
      <c r="H1491">
        <v>0</v>
      </c>
      <c r="I1491">
        <v>0</v>
      </c>
      <c r="J1491">
        <v>0</v>
      </c>
      <c r="K1491">
        <v>0</v>
      </c>
      <c r="L1491">
        <v>0</v>
      </c>
    </row>
    <row r="1492" spans="1:12" x14ac:dyDescent="0.35">
      <c r="A1492" t="s">
        <v>272</v>
      </c>
      <c r="B1492" t="s">
        <v>3386</v>
      </c>
      <c r="C1492" t="s">
        <v>2915</v>
      </c>
      <c r="D1492" t="s">
        <v>3396</v>
      </c>
      <c r="E1492" t="s">
        <v>3397</v>
      </c>
      <c r="F1492" t="s">
        <v>2922</v>
      </c>
      <c r="G1492" t="s">
        <v>2923</v>
      </c>
      <c r="H1492">
        <v>0</v>
      </c>
      <c r="I1492">
        <v>0</v>
      </c>
      <c r="J1492">
        <v>0</v>
      </c>
      <c r="K1492">
        <v>0</v>
      </c>
      <c r="L1492">
        <v>0</v>
      </c>
    </row>
    <row r="1493" spans="1:12" x14ac:dyDescent="0.35">
      <c r="A1493" t="s">
        <v>272</v>
      </c>
      <c r="B1493" t="s">
        <v>3386</v>
      </c>
      <c r="C1493" t="s">
        <v>2915</v>
      </c>
      <c r="D1493" t="s">
        <v>3396</v>
      </c>
      <c r="E1493" t="s">
        <v>3397</v>
      </c>
      <c r="F1493" t="s">
        <v>2924</v>
      </c>
      <c r="G1493" t="s">
        <v>2925</v>
      </c>
      <c r="H1493">
        <v>0</v>
      </c>
      <c r="I1493">
        <v>0</v>
      </c>
      <c r="J1493">
        <v>0</v>
      </c>
      <c r="K1493">
        <v>0</v>
      </c>
      <c r="L1493">
        <v>0</v>
      </c>
    </row>
    <row r="1494" spans="1:12" x14ac:dyDescent="0.35">
      <c r="A1494" t="s">
        <v>272</v>
      </c>
      <c r="B1494" t="s">
        <v>3386</v>
      </c>
      <c r="C1494" t="s">
        <v>2915</v>
      </c>
      <c r="D1494" t="s">
        <v>3398</v>
      </c>
      <c r="E1494" t="s">
        <v>3399</v>
      </c>
      <c r="F1494" t="s">
        <v>2170</v>
      </c>
      <c r="G1494" t="s">
        <v>2171</v>
      </c>
      <c r="H1494">
        <v>0</v>
      </c>
      <c r="I1494">
        <v>0</v>
      </c>
      <c r="J1494">
        <v>0</v>
      </c>
      <c r="K1494">
        <v>0</v>
      </c>
      <c r="L1494">
        <v>0</v>
      </c>
    </row>
    <row r="1495" spans="1:12" x14ac:dyDescent="0.35">
      <c r="A1495" t="s">
        <v>272</v>
      </c>
      <c r="B1495" t="s">
        <v>3386</v>
      </c>
      <c r="C1495" t="s">
        <v>2915</v>
      </c>
      <c r="D1495" t="s">
        <v>3398</v>
      </c>
      <c r="E1495" t="s">
        <v>3399</v>
      </c>
      <c r="F1495" t="s">
        <v>2172</v>
      </c>
      <c r="G1495" t="s">
        <v>2173</v>
      </c>
      <c r="H1495">
        <v>90072.341</v>
      </c>
      <c r="I1495">
        <v>956.788328374103</v>
      </c>
      <c r="J1495">
        <v>11759.4091220597</v>
      </c>
      <c r="K1495">
        <v>12716.1974504338</v>
      </c>
      <c r="L1495">
        <v>77356.143549566201</v>
      </c>
    </row>
    <row r="1496" spans="1:12" x14ac:dyDescent="0.35">
      <c r="A1496" t="s">
        <v>272</v>
      </c>
      <c r="B1496" t="s">
        <v>3386</v>
      </c>
      <c r="C1496" t="s">
        <v>2915</v>
      </c>
      <c r="D1496" t="s">
        <v>3398</v>
      </c>
      <c r="E1496" t="s">
        <v>3399</v>
      </c>
      <c r="F1496" t="s">
        <v>2867</v>
      </c>
      <c r="G1496" t="s">
        <v>2868</v>
      </c>
      <c r="H1496">
        <v>0</v>
      </c>
      <c r="I1496">
        <v>0</v>
      </c>
      <c r="J1496">
        <v>0</v>
      </c>
      <c r="K1496">
        <v>0</v>
      </c>
      <c r="L1496">
        <v>0</v>
      </c>
    </row>
    <row r="1497" spans="1:12" x14ac:dyDescent="0.35">
      <c r="A1497" t="s">
        <v>272</v>
      </c>
      <c r="B1497" t="s">
        <v>3386</v>
      </c>
      <c r="C1497" t="s">
        <v>2915</v>
      </c>
      <c r="D1497" t="s">
        <v>3398</v>
      </c>
      <c r="E1497" t="s">
        <v>3399</v>
      </c>
      <c r="F1497" t="s">
        <v>2922</v>
      </c>
      <c r="G1497" t="s">
        <v>2923</v>
      </c>
      <c r="H1497">
        <v>0</v>
      </c>
      <c r="I1497">
        <v>0</v>
      </c>
      <c r="J1497">
        <v>0</v>
      </c>
      <c r="K1497">
        <v>0</v>
      </c>
      <c r="L1497">
        <v>0</v>
      </c>
    </row>
    <row r="1498" spans="1:12" x14ac:dyDescent="0.35">
      <c r="A1498" t="s">
        <v>272</v>
      </c>
      <c r="B1498" t="s">
        <v>3386</v>
      </c>
      <c r="C1498" t="s">
        <v>2915</v>
      </c>
      <c r="D1498" t="s">
        <v>3400</v>
      </c>
      <c r="E1498" t="s">
        <v>3401</v>
      </c>
      <c r="F1498" t="s">
        <v>2170</v>
      </c>
      <c r="G1498" t="s">
        <v>2171</v>
      </c>
      <c r="H1498">
        <v>0</v>
      </c>
      <c r="I1498">
        <v>0</v>
      </c>
      <c r="J1498">
        <v>0</v>
      </c>
      <c r="K1498">
        <v>0</v>
      </c>
      <c r="L1498">
        <v>0</v>
      </c>
    </row>
    <row r="1499" spans="1:12" x14ac:dyDescent="0.35">
      <c r="A1499" t="s">
        <v>272</v>
      </c>
      <c r="B1499" t="s">
        <v>3386</v>
      </c>
      <c r="C1499" t="s">
        <v>2915</v>
      </c>
      <c r="D1499" t="s">
        <v>3400</v>
      </c>
      <c r="E1499" t="s">
        <v>3401</v>
      </c>
      <c r="F1499" t="s">
        <v>2172</v>
      </c>
      <c r="G1499" t="s">
        <v>2173</v>
      </c>
      <c r="H1499">
        <v>74540.66</v>
      </c>
      <c r="I1499">
        <v>1828.6574190927599</v>
      </c>
      <c r="J1499">
        <v>19619.6177440758</v>
      </c>
      <c r="K1499">
        <v>21448.275163168601</v>
      </c>
      <c r="L1499">
        <v>53092.384836831399</v>
      </c>
    </row>
    <row r="1500" spans="1:12" x14ac:dyDescent="0.35">
      <c r="A1500" t="s">
        <v>272</v>
      </c>
      <c r="B1500" t="s">
        <v>3386</v>
      </c>
      <c r="C1500" t="s">
        <v>2915</v>
      </c>
      <c r="D1500" t="s">
        <v>3400</v>
      </c>
      <c r="E1500" t="s">
        <v>3401</v>
      </c>
      <c r="F1500" t="s">
        <v>2867</v>
      </c>
      <c r="G1500" t="s">
        <v>2868</v>
      </c>
      <c r="H1500">
        <v>0</v>
      </c>
      <c r="I1500">
        <v>0</v>
      </c>
      <c r="J1500">
        <v>0</v>
      </c>
      <c r="K1500">
        <v>0</v>
      </c>
      <c r="L1500">
        <v>0</v>
      </c>
    </row>
    <row r="1501" spans="1:12" x14ac:dyDescent="0.35">
      <c r="A1501" t="s">
        <v>272</v>
      </c>
      <c r="B1501" t="s">
        <v>3386</v>
      </c>
      <c r="C1501" t="s">
        <v>2915</v>
      </c>
      <c r="D1501" t="s">
        <v>3400</v>
      </c>
      <c r="E1501" t="s">
        <v>3401</v>
      </c>
      <c r="F1501" t="s">
        <v>2922</v>
      </c>
      <c r="G1501" t="s">
        <v>2923</v>
      </c>
      <c r="H1501">
        <v>0</v>
      </c>
      <c r="I1501">
        <v>0</v>
      </c>
      <c r="J1501">
        <v>0</v>
      </c>
      <c r="K1501">
        <v>0</v>
      </c>
      <c r="L1501">
        <v>0</v>
      </c>
    </row>
    <row r="1502" spans="1:12" x14ac:dyDescent="0.35">
      <c r="A1502" t="s">
        <v>272</v>
      </c>
      <c r="B1502" t="s">
        <v>3386</v>
      </c>
      <c r="C1502" t="s">
        <v>2915</v>
      </c>
      <c r="D1502" t="s">
        <v>3400</v>
      </c>
      <c r="E1502" t="s">
        <v>3401</v>
      </c>
      <c r="F1502" t="s">
        <v>392</v>
      </c>
      <c r="G1502" t="s">
        <v>2914</v>
      </c>
      <c r="H1502">
        <v>3353.663</v>
      </c>
      <c r="I1502">
        <v>82.273227352742097</v>
      </c>
      <c r="J1502">
        <v>882.70730995260703</v>
      </c>
      <c r="K1502">
        <v>964.980537305349</v>
      </c>
      <c r="L1502">
        <v>2388.68246269465</v>
      </c>
    </row>
    <row r="1503" spans="1:12" x14ac:dyDescent="0.35">
      <c r="A1503" t="s">
        <v>272</v>
      </c>
      <c r="B1503" t="s">
        <v>3386</v>
      </c>
      <c r="C1503" t="s">
        <v>2915</v>
      </c>
      <c r="D1503" t="s">
        <v>3400</v>
      </c>
      <c r="E1503" t="s">
        <v>3401</v>
      </c>
      <c r="F1503" t="s">
        <v>2924</v>
      </c>
      <c r="G1503" t="s">
        <v>2925</v>
      </c>
      <c r="H1503">
        <v>0</v>
      </c>
      <c r="I1503">
        <v>0</v>
      </c>
      <c r="J1503">
        <v>0</v>
      </c>
      <c r="K1503">
        <v>0</v>
      </c>
      <c r="L1503">
        <v>0</v>
      </c>
    </row>
    <row r="1504" spans="1:12" x14ac:dyDescent="0.35">
      <c r="A1504" t="s">
        <v>272</v>
      </c>
      <c r="B1504" t="s">
        <v>3386</v>
      </c>
      <c r="C1504" t="s">
        <v>17</v>
      </c>
      <c r="D1504" t="s">
        <v>273</v>
      </c>
      <c r="E1504" t="s">
        <v>3402</v>
      </c>
      <c r="F1504" t="s">
        <v>2170</v>
      </c>
      <c r="G1504" t="s">
        <v>2171</v>
      </c>
      <c r="H1504">
        <v>0</v>
      </c>
      <c r="I1504">
        <v>0</v>
      </c>
      <c r="J1504">
        <v>0</v>
      </c>
      <c r="K1504">
        <v>0</v>
      </c>
      <c r="L1504">
        <v>0</v>
      </c>
    </row>
    <row r="1505" spans="1:14" x14ac:dyDescent="0.35">
      <c r="A1505" t="s">
        <v>272</v>
      </c>
      <c r="B1505" t="s">
        <v>3386</v>
      </c>
      <c r="C1505" t="s">
        <v>17</v>
      </c>
      <c r="D1505" t="s">
        <v>273</v>
      </c>
      <c r="E1505" t="s">
        <v>3402</v>
      </c>
      <c r="F1505" t="s">
        <v>19</v>
      </c>
      <c r="G1505" t="s">
        <v>2174</v>
      </c>
      <c r="H1505">
        <v>1086891.2801000001</v>
      </c>
      <c r="I1505">
        <v>7555.5715533921102</v>
      </c>
      <c r="J1505">
        <v>0</v>
      </c>
      <c r="K1505">
        <v>7555.5715533921102</v>
      </c>
      <c r="L1505">
        <v>1079335.7085466101</v>
      </c>
      <c r="N1505" t="s">
        <v>2198</v>
      </c>
    </row>
    <row r="1506" spans="1:14" x14ac:dyDescent="0.35">
      <c r="A1506" t="s">
        <v>272</v>
      </c>
      <c r="B1506" t="s">
        <v>3386</v>
      </c>
      <c r="C1506" t="s">
        <v>17</v>
      </c>
      <c r="D1506" t="s">
        <v>273</v>
      </c>
      <c r="E1506" t="s">
        <v>3402</v>
      </c>
      <c r="F1506" t="s">
        <v>2787</v>
      </c>
      <c r="G1506" t="s">
        <v>2935</v>
      </c>
      <c r="H1506">
        <v>0</v>
      </c>
      <c r="I1506">
        <v>0</v>
      </c>
      <c r="J1506">
        <v>0</v>
      </c>
      <c r="K1506">
        <v>0</v>
      </c>
      <c r="L1506">
        <v>0</v>
      </c>
    </row>
    <row r="1507" spans="1:14" x14ac:dyDescent="0.35">
      <c r="A1507" t="s">
        <v>272</v>
      </c>
      <c r="B1507" t="s">
        <v>3386</v>
      </c>
      <c r="C1507" t="s">
        <v>17</v>
      </c>
      <c r="D1507" t="s">
        <v>273</v>
      </c>
      <c r="E1507" t="s">
        <v>3402</v>
      </c>
      <c r="F1507" t="s">
        <v>2788</v>
      </c>
      <c r="G1507" t="s">
        <v>2936</v>
      </c>
      <c r="H1507">
        <v>3519672.4799000002</v>
      </c>
      <c r="I1507">
        <v>24467.1548603993</v>
      </c>
      <c r="J1507">
        <v>470961.13316464197</v>
      </c>
      <c r="K1507">
        <v>495428.28802504099</v>
      </c>
      <c r="L1507">
        <v>3024244.19187496</v>
      </c>
    </row>
    <row r="1508" spans="1:14" x14ac:dyDescent="0.35">
      <c r="A1508" t="s">
        <v>272</v>
      </c>
      <c r="B1508" t="s">
        <v>3386</v>
      </c>
      <c r="C1508" t="s">
        <v>2938</v>
      </c>
      <c r="D1508" t="s">
        <v>3403</v>
      </c>
      <c r="E1508" t="s">
        <v>3404</v>
      </c>
      <c r="F1508" t="s">
        <v>2170</v>
      </c>
      <c r="G1508" t="s">
        <v>2171</v>
      </c>
      <c r="H1508">
        <v>0</v>
      </c>
      <c r="I1508">
        <v>0</v>
      </c>
      <c r="J1508">
        <v>0</v>
      </c>
      <c r="K1508">
        <v>0</v>
      </c>
      <c r="L1508">
        <v>0</v>
      </c>
    </row>
    <row r="1509" spans="1:14" x14ac:dyDescent="0.35">
      <c r="A1509" t="s">
        <v>272</v>
      </c>
      <c r="B1509" t="s">
        <v>3386</v>
      </c>
      <c r="C1509" t="s">
        <v>2938</v>
      </c>
      <c r="D1509" t="s">
        <v>3403</v>
      </c>
      <c r="E1509" t="s">
        <v>3404</v>
      </c>
      <c r="F1509" t="s">
        <v>2172</v>
      </c>
      <c r="G1509" t="s">
        <v>2173</v>
      </c>
      <c r="H1509">
        <v>229035.247</v>
      </c>
      <c r="I1509">
        <v>1592.1483862510599</v>
      </c>
      <c r="J1509">
        <v>23415.870293671</v>
      </c>
      <c r="K1509">
        <v>25008.018679922101</v>
      </c>
      <c r="L1509">
        <v>204027.22832007799</v>
      </c>
    </row>
    <row r="1510" spans="1:14" x14ac:dyDescent="0.35">
      <c r="A1510" t="s">
        <v>272</v>
      </c>
      <c r="B1510" t="s">
        <v>3386</v>
      </c>
      <c r="C1510" t="s">
        <v>2938</v>
      </c>
      <c r="D1510" t="s">
        <v>3403</v>
      </c>
      <c r="E1510" t="s">
        <v>3404</v>
      </c>
      <c r="F1510" t="s">
        <v>2940</v>
      </c>
      <c r="G1510" t="s">
        <v>2941</v>
      </c>
      <c r="H1510">
        <v>0</v>
      </c>
      <c r="I1510">
        <v>0</v>
      </c>
      <c r="J1510">
        <v>0</v>
      </c>
      <c r="K1510">
        <v>0</v>
      </c>
      <c r="L1510">
        <v>0</v>
      </c>
    </row>
    <row r="1511" spans="1:14" x14ac:dyDescent="0.35">
      <c r="A1511" t="s">
        <v>272</v>
      </c>
      <c r="B1511" t="s">
        <v>3386</v>
      </c>
      <c r="C1511" t="s">
        <v>2944</v>
      </c>
      <c r="D1511" t="s">
        <v>3405</v>
      </c>
      <c r="E1511" t="s">
        <v>3406</v>
      </c>
      <c r="F1511" t="s">
        <v>2170</v>
      </c>
      <c r="G1511" t="s">
        <v>2171</v>
      </c>
      <c r="H1511">
        <v>0</v>
      </c>
      <c r="I1511">
        <v>0</v>
      </c>
      <c r="J1511">
        <v>0</v>
      </c>
      <c r="K1511">
        <v>0</v>
      </c>
      <c r="L1511">
        <v>0</v>
      </c>
    </row>
    <row r="1512" spans="1:14" x14ac:dyDescent="0.35">
      <c r="A1512" t="s">
        <v>272</v>
      </c>
      <c r="B1512" t="s">
        <v>3386</v>
      </c>
      <c r="C1512" t="s">
        <v>2944</v>
      </c>
      <c r="D1512" t="s">
        <v>3405</v>
      </c>
      <c r="E1512" t="s">
        <v>3406</v>
      </c>
      <c r="F1512" t="s">
        <v>3048</v>
      </c>
      <c r="G1512" t="s">
        <v>3049</v>
      </c>
      <c r="H1512">
        <v>90317.434599999993</v>
      </c>
      <c r="I1512">
        <v>622.45334653427994</v>
      </c>
      <c r="J1512">
        <v>10320.6718409882</v>
      </c>
      <c r="K1512">
        <v>10943.125187522501</v>
      </c>
      <c r="L1512">
        <v>79374.309412477494</v>
      </c>
    </row>
    <row r="1513" spans="1:14" x14ac:dyDescent="0.35">
      <c r="A1513" t="s">
        <v>272</v>
      </c>
      <c r="B1513" t="s">
        <v>3386</v>
      </c>
      <c r="C1513" t="s">
        <v>2944</v>
      </c>
      <c r="D1513" t="s">
        <v>3405</v>
      </c>
      <c r="E1513" t="s">
        <v>3406</v>
      </c>
      <c r="F1513" t="s">
        <v>3050</v>
      </c>
      <c r="G1513" t="s">
        <v>3051</v>
      </c>
      <c r="H1513">
        <v>15729.971600000001</v>
      </c>
      <c r="I1513">
        <v>108.408454181964</v>
      </c>
      <c r="J1513">
        <v>1797.4810266992999</v>
      </c>
      <c r="K1513">
        <v>1905.8894808812599</v>
      </c>
      <c r="L1513">
        <v>13824.082119118701</v>
      </c>
    </row>
    <row r="1514" spans="1:14" x14ac:dyDescent="0.35">
      <c r="A1514" t="s">
        <v>272</v>
      </c>
      <c r="B1514" t="s">
        <v>3386</v>
      </c>
      <c r="C1514" t="s">
        <v>2944</v>
      </c>
      <c r="D1514" t="s">
        <v>3407</v>
      </c>
      <c r="E1514" t="s">
        <v>3408</v>
      </c>
      <c r="F1514" t="s">
        <v>3048</v>
      </c>
      <c r="G1514" t="s">
        <v>3049</v>
      </c>
      <c r="H1514">
        <v>212232.49650000001</v>
      </c>
      <c r="I1514">
        <v>1687.25249257225</v>
      </c>
      <c r="J1514">
        <v>22762.866327161901</v>
      </c>
      <c r="K1514">
        <v>24450.1188197341</v>
      </c>
      <c r="L1514">
        <v>187782.37768026601</v>
      </c>
    </row>
    <row r="1515" spans="1:14" x14ac:dyDescent="0.35">
      <c r="A1515" t="s">
        <v>272</v>
      </c>
      <c r="B1515" t="s">
        <v>3386</v>
      </c>
      <c r="C1515" t="s">
        <v>2944</v>
      </c>
      <c r="D1515" t="s">
        <v>3407</v>
      </c>
      <c r="E1515" t="s">
        <v>3408</v>
      </c>
      <c r="F1515" t="s">
        <v>3050</v>
      </c>
      <c r="G1515" t="s">
        <v>3051</v>
      </c>
      <c r="H1515">
        <v>58553.264999999999</v>
      </c>
      <c r="I1515">
        <v>465.49959977841797</v>
      </c>
      <c r="J1515">
        <v>6280.0945393475304</v>
      </c>
      <c r="K1515">
        <v>6745.5941391259503</v>
      </c>
      <c r="L1515">
        <v>51807.670860874103</v>
      </c>
    </row>
    <row r="1516" spans="1:14" x14ac:dyDescent="0.35">
      <c r="A1516" t="s">
        <v>272</v>
      </c>
      <c r="B1516" t="s">
        <v>3386</v>
      </c>
      <c r="C1516" t="s">
        <v>2944</v>
      </c>
      <c r="D1516" t="s">
        <v>3308</v>
      </c>
      <c r="E1516" t="s">
        <v>3409</v>
      </c>
      <c r="F1516" t="s">
        <v>2170</v>
      </c>
      <c r="G1516" t="s">
        <v>2171</v>
      </c>
      <c r="H1516">
        <v>0</v>
      </c>
      <c r="I1516">
        <v>0</v>
      </c>
      <c r="J1516">
        <v>0</v>
      </c>
      <c r="K1516">
        <v>0</v>
      </c>
      <c r="L1516">
        <v>0</v>
      </c>
    </row>
    <row r="1517" spans="1:14" x14ac:dyDescent="0.35">
      <c r="A1517" t="s">
        <v>272</v>
      </c>
      <c r="B1517" t="s">
        <v>3386</v>
      </c>
      <c r="C1517" t="s">
        <v>2944</v>
      </c>
      <c r="D1517" t="s">
        <v>3308</v>
      </c>
      <c r="E1517" t="s">
        <v>3409</v>
      </c>
      <c r="F1517" t="s">
        <v>3048</v>
      </c>
      <c r="G1517" t="s">
        <v>3049</v>
      </c>
      <c r="H1517">
        <v>72279.366599999994</v>
      </c>
      <c r="I1517">
        <v>712.54475149902498</v>
      </c>
      <c r="J1517">
        <v>7585.3355777567704</v>
      </c>
      <c r="K1517">
        <v>8297.8803292558005</v>
      </c>
      <c r="L1517">
        <v>63981.486270744201</v>
      </c>
    </row>
    <row r="1518" spans="1:14" x14ac:dyDescent="0.35">
      <c r="A1518" t="s">
        <v>272</v>
      </c>
      <c r="B1518" t="s">
        <v>3386</v>
      </c>
      <c r="C1518" t="s">
        <v>2944</v>
      </c>
      <c r="D1518" t="s">
        <v>3308</v>
      </c>
      <c r="E1518" t="s">
        <v>3409</v>
      </c>
      <c r="F1518" t="s">
        <v>3050</v>
      </c>
      <c r="G1518" t="s">
        <v>3051</v>
      </c>
      <c r="H1518">
        <v>16823.173299999999</v>
      </c>
      <c r="I1518">
        <v>165.84627650508</v>
      </c>
      <c r="J1518">
        <v>1765.50267048622</v>
      </c>
      <c r="K1518">
        <v>1931.3489469913</v>
      </c>
      <c r="L1518">
        <v>14891.8243530087</v>
      </c>
    </row>
    <row r="1519" spans="1:14" x14ac:dyDescent="0.35">
      <c r="A1519" t="s">
        <v>272</v>
      </c>
      <c r="B1519" t="s">
        <v>3386</v>
      </c>
      <c r="C1519" t="s">
        <v>2944</v>
      </c>
      <c r="D1519" t="s">
        <v>3025</v>
      </c>
      <c r="E1519" t="s">
        <v>3410</v>
      </c>
      <c r="F1519" t="s">
        <v>2170</v>
      </c>
      <c r="G1519" t="s">
        <v>2171</v>
      </c>
      <c r="H1519">
        <v>0</v>
      </c>
      <c r="I1519">
        <v>0</v>
      </c>
      <c r="J1519">
        <v>0</v>
      </c>
      <c r="K1519">
        <v>0</v>
      </c>
      <c r="L1519">
        <v>0</v>
      </c>
    </row>
    <row r="1520" spans="1:14" x14ac:dyDescent="0.35">
      <c r="A1520" t="s">
        <v>272</v>
      </c>
      <c r="B1520" t="s">
        <v>3386</v>
      </c>
      <c r="C1520" t="s">
        <v>2944</v>
      </c>
      <c r="D1520" t="s">
        <v>3025</v>
      </c>
      <c r="E1520" t="s">
        <v>3410</v>
      </c>
      <c r="F1520" t="s">
        <v>3048</v>
      </c>
      <c r="G1520" t="s">
        <v>3049</v>
      </c>
      <c r="H1520">
        <v>190230.55170000001</v>
      </c>
      <c r="I1520">
        <v>728.10120029555799</v>
      </c>
      <c r="J1520">
        <v>15226.046364381</v>
      </c>
      <c r="K1520">
        <v>15954.147564676599</v>
      </c>
      <c r="L1520">
        <v>174276.40413532301</v>
      </c>
    </row>
    <row r="1521" spans="1:12" x14ac:dyDescent="0.35">
      <c r="A1521" t="s">
        <v>272</v>
      </c>
      <c r="B1521" t="s">
        <v>3386</v>
      </c>
      <c r="C1521" t="s">
        <v>2944</v>
      </c>
      <c r="D1521" t="s">
        <v>3025</v>
      </c>
      <c r="E1521" t="s">
        <v>3410</v>
      </c>
      <c r="F1521" t="s">
        <v>3050</v>
      </c>
      <c r="G1521" t="s">
        <v>3051</v>
      </c>
      <c r="H1521">
        <v>43477.538699999997</v>
      </c>
      <c r="I1521">
        <v>166.408853602211</v>
      </c>
      <c r="J1521">
        <v>3479.9405898001901</v>
      </c>
      <c r="K1521">
        <v>3646.3494434024001</v>
      </c>
      <c r="L1521">
        <v>39831.189256597601</v>
      </c>
    </row>
    <row r="1522" spans="1:12" x14ac:dyDescent="0.35">
      <c r="A1522" t="s">
        <v>272</v>
      </c>
      <c r="B1522" t="s">
        <v>3386</v>
      </c>
      <c r="C1522" t="s">
        <v>2944</v>
      </c>
      <c r="D1522" t="s">
        <v>3411</v>
      </c>
      <c r="E1522" t="s">
        <v>3412</v>
      </c>
      <c r="F1522" t="s">
        <v>2947</v>
      </c>
      <c r="G1522" t="s">
        <v>2948</v>
      </c>
      <c r="H1522">
        <v>284857.45799999998</v>
      </c>
      <c r="I1522">
        <v>1980.19888899325</v>
      </c>
      <c r="J1522">
        <v>29122.964128687599</v>
      </c>
      <c r="K1522">
        <v>31103.163017680901</v>
      </c>
      <c r="L1522">
        <v>253754.294982319</v>
      </c>
    </row>
    <row r="1523" spans="1:12" x14ac:dyDescent="0.35">
      <c r="A1523" t="s">
        <v>278</v>
      </c>
      <c r="B1523" t="s">
        <v>3413</v>
      </c>
      <c r="C1523" t="s">
        <v>2857</v>
      </c>
      <c r="D1523" t="s">
        <v>2859</v>
      </c>
      <c r="E1523" t="s">
        <v>3414</v>
      </c>
      <c r="F1523" t="s">
        <v>2172</v>
      </c>
      <c r="G1523" t="s">
        <v>2173</v>
      </c>
      <c r="H1523">
        <v>12180224.6437</v>
      </c>
      <c r="I1523">
        <v>34287.793046306397</v>
      </c>
      <c r="J1523">
        <v>527771.945086697</v>
      </c>
      <c r="K1523">
        <v>562059.73813300405</v>
      </c>
      <c r="L1523">
        <v>11618164.905567</v>
      </c>
    </row>
    <row r="1524" spans="1:12" x14ac:dyDescent="0.35">
      <c r="A1524" t="s">
        <v>278</v>
      </c>
      <c r="B1524" t="s">
        <v>3413</v>
      </c>
      <c r="C1524" t="s">
        <v>2857</v>
      </c>
      <c r="D1524" t="s">
        <v>2859</v>
      </c>
      <c r="E1524" t="s">
        <v>3414</v>
      </c>
      <c r="F1524" t="s">
        <v>2861</v>
      </c>
      <c r="G1524" t="s">
        <v>2862</v>
      </c>
      <c r="H1524">
        <v>109231.0894</v>
      </c>
      <c r="I1524">
        <v>307.48964814969497</v>
      </c>
      <c r="J1524">
        <v>4733.0083181154396</v>
      </c>
      <c r="K1524">
        <v>5040.4979662651403</v>
      </c>
      <c r="L1524">
        <v>104190.591433735</v>
      </c>
    </row>
    <row r="1525" spans="1:12" x14ac:dyDescent="0.35">
      <c r="A1525" t="s">
        <v>278</v>
      </c>
      <c r="B1525" t="s">
        <v>3413</v>
      </c>
      <c r="C1525" t="s">
        <v>2857</v>
      </c>
      <c r="D1525" t="s">
        <v>2859</v>
      </c>
      <c r="E1525" t="s">
        <v>3414</v>
      </c>
      <c r="F1525" t="s">
        <v>2865</v>
      </c>
      <c r="G1525" t="s">
        <v>2866</v>
      </c>
      <c r="H1525">
        <v>0</v>
      </c>
      <c r="I1525">
        <v>0</v>
      </c>
      <c r="J1525">
        <v>0</v>
      </c>
      <c r="K1525">
        <v>0</v>
      </c>
      <c r="L1525">
        <v>0</v>
      </c>
    </row>
    <row r="1526" spans="1:12" x14ac:dyDescent="0.35">
      <c r="A1526" t="s">
        <v>278</v>
      </c>
      <c r="B1526" t="s">
        <v>3413</v>
      </c>
      <c r="C1526" t="s">
        <v>2857</v>
      </c>
      <c r="D1526" t="s">
        <v>2859</v>
      </c>
      <c r="E1526" t="s">
        <v>3414</v>
      </c>
      <c r="F1526" t="s">
        <v>2867</v>
      </c>
      <c r="G1526" t="s">
        <v>2868</v>
      </c>
      <c r="H1526">
        <v>0</v>
      </c>
      <c r="I1526">
        <v>0</v>
      </c>
      <c r="J1526">
        <v>0</v>
      </c>
      <c r="K1526">
        <v>0</v>
      </c>
      <c r="L1526">
        <v>0</v>
      </c>
    </row>
    <row r="1527" spans="1:12" x14ac:dyDescent="0.35">
      <c r="A1527" t="s">
        <v>278</v>
      </c>
      <c r="B1527" t="s">
        <v>3413</v>
      </c>
      <c r="C1527" t="s">
        <v>2857</v>
      </c>
      <c r="D1527" t="s">
        <v>2859</v>
      </c>
      <c r="E1527" t="s">
        <v>3414</v>
      </c>
      <c r="F1527" t="s">
        <v>2869</v>
      </c>
      <c r="G1527" t="s">
        <v>2870</v>
      </c>
      <c r="H1527">
        <v>1720868.7426</v>
      </c>
      <c r="I1527">
        <v>4844.3105971653704</v>
      </c>
      <c r="J1527">
        <v>74565.639818730997</v>
      </c>
      <c r="K1527">
        <v>79409.950415896397</v>
      </c>
      <c r="L1527">
        <v>1641458.7921841</v>
      </c>
    </row>
    <row r="1528" spans="1:12" x14ac:dyDescent="0.35">
      <c r="A1528" t="s">
        <v>278</v>
      </c>
      <c r="B1528" t="s">
        <v>3413</v>
      </c>
      <c r="C1528" t="s">
        <v>2857</v>
      </c>
      <c r="D1528" t="s">
        <v>2859</v>
      </c>
      <c r="E1528" t="s">
        <v>3414</v>
      </c>
      <c r="F1528" t="s">
        <v>2871</v>
      </c>
      <c r="G1528" t="s">
        <v>2872</v>
      </c>
      <c r="H1528">
        <v>239541.86309999999</v>
      </c>
      <c r="I1528">
        <v>674.31940383705103</v>
      </c>
      <c r="J1528">
        <v>10379.404206393499</v>
      </c>
      <c r="K1528">
        <v>11053.7236102306</v>
      </c>
      <c r="L1528">
        <v>228488.139489769</v>
      </c>
    </row>
    <row r="1529" spans="1:12" x14ac:dyDescent="0.35">
      <c r="A1529" t="s">
        <v>278</v>
      </c>
      <c r="B1529" t="s">
        <v>3413</v>
      </c>
      <c r="C1529" t="s">
        <v>2857</v>
      </c>
      <c r="D1529" t="s">
        <v>2859</v>
      </c>
      <c r="E1529" t="s">
        <v>3414</v>
      </c>
      <c r="F1529" t="s">
        <v>3241</v>
      </c>
      <c r="G1529" t="s">
        <v>3242</v>
      </c>
      <c r="H1529">
        <v>74737.061199999996</v>
      </c>
      <c r="I1529">
        <v>210.38765399715999</v>
      </c>
      <c r="J1529">
        <v>3238.3741123947798</v>
      </c>
      <c r="K1529">
        <v>3448.76176639194</v>
      </c>
      <c r="L1529">
        <v>71288.299433608103</v>
      </c>
    </row>
    <row r="1530" spans="1:12" x14ac:dyDescent="0.35">
      <c r="A1530" t="s">
        <v>278</v>
      </c>
      <c r="B1530" t="s">
        <v>3413</v>
      </c>
      <c r="C1530" t="s">
        <v>2857</v>
      </c>
      <c r="D1530" t="s">
        <v>2859</v>
      </c>
      <c r="E1530" t="s">
        <v>3414</v>
      </c>
      <c r="F1530" t="s">
        <v>2877</v>
      </c>
      <c r="G1530" t="s">
        <v>2878</v>
      </c>
      <c r="H1530">
        <v>435008.02309999999</v>
      </c>
      <c r="I1530">
        <v>1224.5640373680801</v>
      </c>
      <c r="J1530">
        <v>18848.998038810601</v>
      </c>
      <c r="K1530">
        <v>20073.562076178699</v>
      </c>
      <c r="L1530">
        <v>414934.46102382097</v>
      </c>
    </row>
    <row r="1531" spans="1:12" x14ac:dyDescent="0.35">
      <c r="A1531" t="s">
        <v>278</v>
      </c>
      <c r="B1531" t="s">
        <v>3413</v>
      </c>
      <c r="C1531" t="s">
        <v>2879</v>
      </c>
      <c r="D1531" t="s">
        <v>2880</v>
      </c>
      <c r="E1531" t="s">
        <v>3415</v>
      </c>
      <c r="F1531" t="s">
        <v>2172</v>
      </c>
      <c r="G1531" t="s">
        <v>2173</v>
      </c>
      <c r="H1531">
        <v>36628.985399999998</v>
      </c>
      <c r="I1531">
        <v>60.9855693191491</v>
      </c>
      <c r="J1531">
        <v>0</v>
      </c>
      <c r="K1531">
        <v>60.9855693191491</v>
      </c>
      <c r="L1531">
        <v>36567.999830680797</v>
      </c>
    </row>
    <row r="1532" spans="1:12" x14ac:dyDescent="0.35">
      <c r="A1532" t="s">
        <v>278</v>
      </c>
      <c r="B1532" t="s">
        <v>3413</v>
      </c>
      <c r="C1532" t="s">
        <v>2879</v>
      </c>
      <c r="D1532" t="s">
        <v>2880</v>
      </c>
      <c r="E1532" t="s">
        <v>3415</v>
      </c>
      <c r="F1532" t="s">
        <v>2882</v>
      </c>
      <c r="G1532" t="s">
        <v>2883</v>
      </c>
      <c r="H1532">
        <v>6173.4245000000001</v>
      </c>
      <c r="I1532">
        <v>10.278466739182401</v>
      </c>
      <c r="J1532">
        <v>0</v>
      </c>
      <c r="K1532">
        <v>10.278466739182401</v>
      </c>
      <c r="L1532">
        <v>6163.1460332608203</v>
      </c>
    </row>
    <row r="1533" spans="1:12" x14ac:dyDescent="0.35">
      <c r="A1533" t="s">
        <v>278</v>
      </c>
      <c r="B1533" t="s">
        <v>3413</v>
      </c>
      <c r="C1533" t="s">
        <v>2879</v>
      </c>
      <c r="D1533" t="s">
        <v>2880</v>
      </c>
      <c r="E1533" t="s">
        <v>3415</v>
      </c>
      <c r="F1533" t="s">
        <v>2884</v>
      </c>
      <c r="G1533" t="s">
        <v>2885</v>
      </c>
      <c r="H1533">
        <v>46333.667399999998</v>
      </c>
      <c r="I1533">
        <v>59.6983892845032</v>
      </c>
      <c r="J1533">
        <v>0</v>
      </c>
      <c r="K1533">
        <v>59.6983892845032</v>
      </c>
      <c r="L1533">
        <v>46273.969010715497</v>
      </c>
    </row>
    <row r="1534" spans="1:12" x14ac:dyDescent="0.35">
      <c r="A1534" t="s">
        <v>278</v>
      </c>
      <c r="B1534" t="s">
        <v>3413</v>
      </c>
      <c r="C1534" t="s">
        <v>2879</v>
      </c>
      <c r="D1534" t="s">
        <v>2886</v>
      </c>
      <c r="E1534" t="s">
        <v>3416</v>
      </c>
      <c r="F1534" t="s">
        <v>2172</v>
      </c>
      <c r="G1534" t="s">
        <v>2173</v>
      </c>
      <c r="H1534">
        <v>30703.182799999999</v>
      </c>
      <c r="I1534">
        <v>23.670984934717101</v>
      </c>
      <c r="J1534">
        <v>0</v>
      </c>
      <c r="K1534">
        <v>23.670984934717101</v>
      </c>
      <c r="L1534">
        <v>30679.5118150653</v>
      </c>
    </row>
    <row r="1535" spans="1:12" x14ac:dyDescent="0.35">
      <c r="A1535" t="s">
        <v>278</v>
      </c>
      <c r="B1535" t="s">
        <v>3413</v>
      </c>
      <c r="C1535" t="s">
        <v>2879</v>
      </c>
      <c r="D1535" t="s">
        <v>2886</v>
      </c>
      <c r="E1535" t="s">
        <v>3416</v>
      </c>
      <c r="F1535" t="s">
        <v>2882</v>
      </c>
      <c r="G1535" t="s">
        <v>2883</v>
      </c>
      <c r="H1535">
        <v>0</v>
      </c>
      <c r="I1535">
        <v>0</v>
      </c>
      <c r="J1535">
        <v>0</v>
      </c>
      <c r="K1535">
        <v>0</v>
      </c>
      <c r="L1535">
        <v>0</v>
      </c>
    </row>
    <row r="1536" spans="1:12" x14ac:dyDescent="0.35">
      <c r="A1536" t="s">
        <v>278</v>
      </c>
      <c r="B1536" t="s">
        <v>3413</v>
      </c>
      <c r="C1536" t="s">
        <v>2879</v>
      </c>
      <c r="D1536" t="s">
        <v>2886</v>
      </c>
      <c r="E1536" t="s">
        <v>3416</v>
      </c>
      <c r="F1536" t="s">
        <v>2884</v>
      </c>
      <c r="G1536" t="s">
        <v>2885</v>
      </c>
      <c r="H1536">
        <v>8204.0892999999996</v>
      </c>
      <c r="I1536">
        <v>6.3250405088717798</v>
      </c>
      <c r="J1536">
        <v>0</v>
      </c>
      <c r="K1536">
        <v>6.3250405088717798</v>
      </c>
      <c r="L1536">
        <v>8197.7642594911304</v>
      </c>
    </row>
    <row r="1537" spans="1:12" x14ac:dyDescent="0.35">
      <c r="A1537" t="s">
        <v>278</v>
      </c>
      <c r="B1537" t="s">
        <v>3413</v>
      </c>
      <c r="C1537" t="s">
        <v>2879</v>
      </c>
      <c r="D1537" t="s">
        <v>2888</v>
      </c>
      <c r="E1537" t="s">
        <v>3417</v>
      </c>
      <c r="F1537" t="s">
        <v>2172</v>
      </c>
      <c r="G1537" t="s">
        <v>2173</v>
      </c>
      <c r="H1537">
        <v>14920.4341</v>
      </c>
      <c r="I1537">
        <v>17.538872071342599</v>
      </c>
      <c r="J1537">
        <v>140.96081632653099</v>
      </c>
      <c r="K1537">
        <v>158.499688397873</v>
      </c>
      <c r="L1537">
        <v>14761.9344116021</v>
      </c>
    </row>
    <row r="1538" spans="1:12" x14ac:dyDescent="0.35">
      <c r="A1538" t="s">
        <v>278</v>
      </c>
      <c r="B1538" t="s">
        <v>3413</v>
      </c>
      <c r="C1538" t="s">
        <v>2879</v>
      </c>
      <c r="D1538" t="s">
        <v>2888</v>
      </c>
      <c r="E1538" t="s">
        <v>3417</v>
      </c>
      <c r="F1538" t="s">
        <v>2882</v>
      </c>
      <c r="G1538" t="s">
        <v>2883</v>
      </c>
      <c r="H1538">
        <v>0</v>
      </c>
      <c r="I1538">
        <v>0</v>
      </c>
      <c r="J1538">
        <v>0</v>
      </c>
      <c r="K1538">
        <v>0</v>
      </c>
      <c r="L1538">
        <v>0</v>
      </c>
    </row>
    <row r="1539" spans="1:12" x14ac:dyDescent="0.35">
      <c r="A1539" t="s">
        <v>278</v>
      </c>
      <c r="B1539" t="s">
        <v>3413</v>
      </c>
      <c r="C1539" t="s">
        <v>2879</v>
      </c>
      <c r="D1539" t="s">
        <v>2888</v>
      </c>
      <c r="E1539" t="s">
        <v>3417</v>
      </c>
      <c r="F1539" t="s">
        <v>2884</v>
      </c>
      <c r="G1539" t="s">
        <v>2885</v>
      </c>
      <c r="H1539">
        <v>17623.5278</v>
      </c>
      <c r="I1539">
        <v>15.6826514008267</v>
      </c>
      <c r="J1539">
        <v>0</v>
      </c>
      <c r="K1539">
        <v>15.6826514008267</v>
      </c>
      <c r="L1539">
        <v>17607.845148599201</v>
      </c>
    </row>
    <row r="1540" spans="1:12" x14ac:dyDescent="0.35">
      <c r="A1540" t="s">
        <v>278</v>
      </c>
      <c r="B1540" t="s">
        <v>3413</v>
      </c>
      <c r="C1540" t="s">
        <v>2879</v>
      </c>
      <c r="D1540" t="s">
        <v>2888</v>
      </c>
      <c r="E1540" t="s">
        <v>3417</v>
      </c>
      <c r="F1540" t="s">
        <v>2896</v>
      </c>
      <c r="G1540" t="s">
        <v>2897</v>
      </c>
      <c r="H1540">
        <v>9884.7831000000006</v>
      </c>
      <c r="I1540">
        <v>8.7961734794304807</v>
      </c>
      <c r="J1540">
        <v>0</v>
      </c>
      <c r="K1540">
        <v>8.7961734794304807</v>
      </c>
      <c r="L1540">
        <v>9875.9869265205707</v>
      </c>
    </row>
    <row r="1541" spans="1:12" x14ac:dyDescent="0.35">
      <c r="A1541" t="s">
        <v>278</v>
      </c>
      <c r="B1541" t="s">
        <v>3413</v>
      </c>
      <c r="C1541" t="s">
        <v>2879</v>
      </c>
      <c r="D1541" t="s">
        <v>2892</v>
      </c>
      <c r="E1541" t="s">
        <v>3066</v>
      </c>
      <c r="F1541" t="s">
        <v>2170</v>
      </c>
      <c r="G1541" t="s">
        <v>2171</v>
      </c>
      <c r="H1541">
        <v>0</v>
      </c>
      <c r="I1541">
        <v>0</v>
      </c>
      <c r="J1541">
        <v>0</v>
      </c>
      <c r="K1541">
        <v>0</v>
      </c>
      <c r="L1541">
        <v>0</v>
      </c>
    </row>
    <row r="1542" spans="1:12" x14ac:dyDescent="0.35">
      <c r="A1542" t="s">
        <v>278</v>
      </c>
      <c r="B1542" t="s">
        <v>3413</v>
      </c>
      <c r="C1542" t="s">
        <v>2879</v>
      </c>
      <c r="D1542" t="s">
        <v>2892</v>
      </c>
      <c r="E1542" t="s">
        <v>3066</v>
      </c>
      <c r="F1542" t="s">
        <v>2172</v>
      </c>
      <c r="G1542" t="s">
        <v>2173</v>
      </c>
      <c r="H1542">
        <v>6235.4134000000004</v>
      </c>
      <c r="I1542">
        <v>8.6605701938659205</v>
      </c>
      <c r="J1542">
        <v>0</v>
      </c>
      <c r="K1542">
        <v>8.6605701938659205</v>
      </c>
      <c r="L1542">
        <v>6226.7528298061297</v>
      </c>
    </row>
    <row r="1543" spans="1:12" x14ac:dyDescent="0.35">
      <c r="A1543" t="s">
        <v>278</v>
      </c>
      <c r="B1543" t="s">
        <v>3413</v>
      </c>
      <c r="C1543" t="s">
        <v>2879</v>
      </c>
      <c r="D1543" t="s">
        <v>2892</v>
      </c>
      <c r="E1543" t="s">
        <v>3066</v>
      </c>
      <c r="F1543" t="s">
        <v>2882</v>
      </c>
      <c r="G1543" t="s">
        <v>2883</v>
      </c>
      <c r="H1543">
        <v>0</v>
      </c>
      <c r="I1543">
        <v>0</v>
      </c>
      <c r="J1543">
        <v>0</v>
      </c>
      <c r="K1543">
        <v>0</v>
      </c>
      <c r="L1543">
        <v>0</v>
      </c>
    </row>
    <row r="1544" spans="1:12" x14ac:dyDescent="0.35">
      <c r="A1544" t="s">
        <v>278</v>
      </c>
      <c r="B1544" t="s">
        <v>3413</v>
      </c>
      <c r="C1544" t="s">
        <v>2879</v>
      </c>
      <c r="D1544" t="s">
        <v>2894</v>
      </c>
      <c r="E1544" t="s">
        <v>2970</v>
      </c>
      <c r="F1544" t="s">
        <v>2170</v>
      </c>
      <c r="G1544" t="s">
        <v>2171</v>
      </c>
      <c r="H1544">
        <v>0</v>
      </c>
      <c r="I1544">
        <v>0</v>
      </c>
      <c r="J1544">
        <v>0</v>
      </c>
      <c r="K1544">
        <v>0</v>
      </c>
      <c r="L1544">
        <v>0</v>
      </c>
    </row>
    <row r="1545" spans="1:12" x14ac:dyDescent="0.35">
      <c r="A1545" t="s">
        <v>278</v>
      </c>
      <c r="B1545" t="s">
        <v>3413</v>
      </c>
      <c r="C1545" t="s">
        <v>2879</v>
      </c>
      <c r="D1545" t="s">
        <v>2894</v>
      </c>
      <c r="E1545" t="s">
        <v>2970</v>
      </c>
      <c r="F1545" t="s">
        <v>2172</v>
      </c>
      <c r="G1545" t="s">
        <v>2173</v>
      </c>
      <c r="H1545">
        <v>31106.147400000002</v>
      </c>
      <c r="I1545">
        <v>86.857959190550403</v>
      </c>
      <c r="J1545">
        <v>90.828775327911202</v>
      </c>
      <c r="K1545">
        <v>177.686734518462</v>
      </c>
      <c r="L1545">
        <v>30928.4606654815</v>
      </c>
    </row>
    <row r="1546" spans="1:12" x14ac:dyDescent="0.35">
      <c r="A1546" t="s">
        <v>278</v>
      </c>
      <c r="B1546" t="s">
        <v>3413</v>
      </c>
      <c r="C1546" t="s">
        <v>2879</v>
      </c>
      <c r="D1546" t="s">
        <v>2894</v>
      </c>
      <c r="E1546" t="s">
        <v>2970</v>
      </c>
      <c r="F1546" t="s">
        <v>2882</v>
      </c>
      <c r="G1546" t="s">
        <v>2883</v>
      </c>
      <c r="H1546">
        <v>9190.4526999999998</v>
      </c>
      <c r="I1546">
        <v>25.662578851753501</v>
      </c>
      <c r="J1546">
        <v>26.835774528700998</v>
      </c>
      <c r="K1546">
        <v>52.498353380454603</v>
      </c>
      <c r="L1546">
        <v>9137.9543466195391</v>
      </c>
    </row>
    <row r="1547" spans="1:12" x14ac:dyDescent="0.35">
      <c r="A1547" t="s">
        <v>278</v>
      </c>
      <c r="B1547" t="s">
        <v>3413</v>
      </c>
      <c r="C1547" t="s">
        <v>2879</v>
      </c>
      <c r="D1547" t="s">
        <v>2894</v>
      </c>
      <c r="E1547" t="s">
        <v>2970</v>
      </c>
      <c r="F1547" t="s">
        <v>2884</v>
      </c>
      <c r="G1547" t="s">
        <v>2885</v>
      </c>
      <c r="H1547">
        <v>48768.940300000002</v>
      </c>
      <c r="I1547">
        <v>92.891734104046193</v>
      </c>
      <c r="J1547">
        <v>0</v>
      </c>
      <c r="K1547">
        <v>92.891734104046193</v>
      </c>
      <c r="L1547">
        <v>48676.048565896002</v>
      </c>
    </row>
    <row r="1548" spans="1:12" x14ac:dyDescent="0.35">
      <c r="A1548" t="s">
        <v>278</v>
      </c>
      <c r="B1548" t="s">
        <v>3413</v>
      </c>
      <c r="C1548" t="s">
        <v>2879</v>
      </c>
      <c r="D1548" t="s">
        <v>2898</v>
      </c>
      <c r="E1548" t="s">
        <v>3418</v>
      </c>
      <c r="F1548" t="s">
        <v>2172</v>
      </c>
      <c r="G1548" t="s">
        <v>2173</v>
      </c>
      <c r="H1548">
        <v>22454.2287</v>
      </c>
      <c r="I1548">
        <v>28.203449014125901</v>
      </c>
      <c r="J1548">
        <v>23.077453523371101</v>
      </c>
      <c r="K1548">
        <v>51.280902537496999</v>
      </c>
      <c r="L1548">
        <v>22402.947797462501</v>
      </c>
    </row>
    <row r="1549" spans="1:12" x14ac:dyDescent="0.35">
      <c r="A1549" t="s">
        <v>278</v>
      </c>
      <c r="B1549" t="s">
        <v>3413</v>
      </c>
      <c r="C1549" t="s">
        <v>2879</v>
      </c>
      <c r="D1549" t="s">
        <v>2898</v>
      </c>
      <c r="E1549" t="s">
        <v>3418</v>
      </c>
      <c r="F1549" t="s">
        <v>2882</v>
      </c>
      <c r="G1549" t="s">
        <v>2883</v>
      </c>
      <c r="H1549">
        <v>0</v>
      </c>
      <c r="I1549">
        <v>0</v>
      </c>
      <c r="J1549">
        <v>0</v>
      </c>
      <c r="K1549">
        <v>0</v>
      </c>
      <c r="L1549">
        <v>0</v>
      </c>
    </row>
    <row r="1550" spans="1:12" x14ac:dyDescent="0.35">
      <c r="A1550" t="s">
        <v>278</v>
      </c>
      <c r="B1550" t="s">
        <v>3413</v>
      </c>
      <c r="C1550" t="s">
        <v>2879</v>
      </c>
      <c r="D1550" t="s">
        <v>2902</v>
      </c>
      <c r="E1550" t="s">
        <v>3419</v>
      </c>
      <c r="F1550" t="s">
        <v>2170</v>
      </c>
      <c r="G1550" t="s">
        <v>2171</v>
      </c>
      <c r="H1550">
        <v>0</v>
      </c>
      <c r="I1550">
        <v>0</v>
      </c>
      <c r="J1550">
        <v>0</v>
      </c>
      <c r="K1550">
        <v>0</v>
      </c>
      <c r="L1550">
        <v>0</v>
      </c>
    </row>
    <row r="1551" spans="1:12" x14ac:dyDescent="0.35">
      <c r="A1551" t="s">
        <v>278</v>
      </c>
      <c r="B1551" t="s">
        <v>3413</v>
      </c>
      <c r="C1551" t="s">
        <v>2879</v>
      </c>
      <c r="D1551" t="s">
        <v>2902</v>
      </c>
      <c r="E1551" t="s">
        <v>3419</v>
      </c>
      <c r="F1551" t="s">
        <v>2172</v>
      </c>
      <c r="G1551" t="s">
        <v>2173</v>
      </c>
      <c r="H1551">
        <v>30814.836899999998</v>
      </c>
      <c r="I1551">
        <v>60.298642810015998</v>
      </c>
      <c r="J1551">
        <v>161.52033037941999</v>
      </c>
      <c r="K1551">
        <v>221.81897318943601</v>
      </c>
      <c r="L1551">
        <v>30593.0179268106</v>
      </c>
    </row>
    <row r="1552" spans="1:12" x14ac:dyDescent="0.35">
      <c r="A1552" t="s">
        <v>278</v>
      </c>
      <c r="B1552" t="s">
        <v>3413</v>
      </c>
      <c r="C1552" t="s">
        <v>2879</v>
      </c>
      <c r="D1552" t="s">
        <v>2902</v>
      </c>
      <c r="E1552" t="s">
        <v>3419</v>
      </c>
      <c r="F1552" t="s">
        <v>2882</v>
      </c>
      <c r="G1552" t="s">
        <v>2883</v>
      </c>
      <c r="H1552">
        <v>12310.829400000001</v>
      </c>
      <c r="I1552">
        <v>24.089898965766199</v>
      </c>
      <c r="J1552">
        <v>64.5289555192291</v>
      </c>
      <c r="K1552">
        <v>88.618854484995296</v>
      </c>
      <c r="L1552">
        <v>12222.210545514999</v>
      </c>
    </row>
    <row r="1553" spans="1:14" x14ac:dyDescent="0.35">
      <c r="A1553" t="s">
        <v>278</v>
      </c>
      <c r="B1553" t="s">
        <v>3413</v>
      </c>
      <c r="C1553" t="s">
        <v>2879</v>
      </c>
      <c r="D1553" t="s">
        <v>2902</v>
      </c>
      <c r="E1553" t="s">
        <v>3419</v>
      </c>
      <c r="F1553" t="s">
        <v>2884</v>
      </c>
      <c r="G1553" t="s">
        <v>2885</v>
      </c>
      <c r="H1553">
        <v>9040.7638000000006</v>
      </c>
      <c r="I1553">
        <v>8.7864771250324907</v>
      </c>
      <c r="J1553">
        <v>0</v>
      </c>
      <c r="K1553">
        <v>8.7864771250324907</v>
      </c>
      <c r="L1553">
        <v>9031.9773228749691</v>
      </c>
    </row>
    <row r="1554" spans="1:14" x14ac:dyDescent="0.35">
      <c r="A1554" t="s">
        <v>278</v>
      </c>
      <c r="B1554" t="s">
        <v>3413</v>
      </c>
      <c r="C1554" t="s">
        <v>2879</v>
      </c>
      <c r="D1554" t="s">
        <v>2902</v>
      </c>
      <c r="E1554" t="s">
        <v>3419</v>
      </c>
      <c r="F1554" t="s">
        <v>2890</v>
      </c>
      <c r="G1554" t="s">
        <v>2891</v>
      </c>
      <c r="H1554">
        <v>4078.4342999999999</v>
      </c>
      <c r="I1554">
        <v>7.9807027248550604</v>
      </c>
      <c r="J1554">
        <v>21.377690785511501</v>
      </c>
      <c r="K1554">
        <v>29.3583935103666</v>
      </c>
      <c r="L1554">
        <v>4049.0759064896301</v>
      </c>
    </row>
    <row r="1555" spans="1:14" x14ac:dyDescent="0.35">
      <c r="A1555" t="s">
        <v>278</v>
      </c>
      <c r="B1555" t="s">
        <v>3413</v>
      </c>
      <c r="C1555" t="s">
        <v>2879</v>
      </c>
      <c r="D1555" t="s">
        <v>2904</v>
      </c>
      <c r="E1555" t="s">
        <v>3191</v>
      </c>
      <c r="F1555" t="s">
        <v>2172</v>
      </c>
      <c r="G1555" t="s">
        <v>2173</v>
      </c>
      <c r="H1555">
        <v>26296.996899999998</v>
      </c>
      <c r="I1555">
        <v>13.223397652138701</v>
      </c>
      <c r="J1555">
        <v>0</v>
      </c>
      <c r="K1555">
        <v>13.223397652138701</v>
      </c>
      <c r="L1555">
        <v>26283.7735023479</v>
      </c>
    </row>
    <row r="1556" spans="1:14" x14ac:dyDescent="0.35">
      <c r="A1556" t="s">
        <v>278</v>
      </c>
      <c r="B1556" t="s">
        <v>3413</v>
      </c>
      <c r="C1556" t="s">
        <v>2879</v>
      </c>
      <c r="D1556" t="s">
        <v>2904</v>
      </c>
      <c r="E1556" t="s">
        <v>3191</v>
      </c>
      <c r="F1556" t="s">
        <v>2882</v>
      </c>
      <c r="G1556" t="s">
        <v>2883</v>
      </c>
      <c r="H1556">
        <v>0</v>
      </c>
      <c r="I1556">
        <v>0</v>
      </c>
      <c r="J1556">
        <v>0</v>
      </c>
      <c r="K1556">
        <v>0</v>
      </c>
      <c r="L1556">
        <v>0</v>
      </c>
    </row>
    <row r="1557" spans="1:14" x14ac:dyDescent="0.35">
      <c r="A1557" t="s">
        <v>278</v>
      </c>
      <c r="B1557" t="s">
        <v>3413</v>
      </c>
      <c r="C1557" t="s">
        <v>2879</v>
      </c>
      <c r="D1557" t="s">
        <v>2904</v>
      </c>
      <c r="E1557" t="s">
        <v>3191</v>
      </c>
      <c r="F1557" t="s">
        <v>2884</v>
      </c>
      <c r="G1557" t="s">
        <v>2885</v>
      </c>
      <c r="H1557">
        <v>11270.1415</v>
      </c>
      <c r="I1557">
        <v>5.6671704223451602</v>
      </c>
      <c r="J1557">
        <v>0</v>
      </c>
      <c r="K1557">
        <v>5.6671704223451602</v>
      </c>
      <c r="L1557">
        <v>11264.474329577701</v>
      </c>
    </row>
    <row r="1558" spans="1:14" x14ac:dyDescent="0.35">
      <c r="A1558" t="s">
        <v>278</v>
      </c>
      <c r="B1558" t="s">
        <v>3413</v>
      </c>
      <c r="C1558" t="s">
        <v>2879</v>
      </c>
      <c r="D1558" t="s">
        <v>2906</v>
      </c>
      <c r="E1558" t="s">
        <v>3420</v>
      </c>
      <c r="F1558" t="s">
        <v>2172</v>
      </c>
      <c r="G1558" t="s">
        <v>2173</v>
      </c>
      <c r="H1558">
        <v>18367.757000000001</v>
      </c>
      <c r="I1558">
        <v>63.268620477479701</v>
      </c>
      <c r="J1558">
        <v>0</v>
      </c>
      <c r="K1558">
        <v>63.268620477479701</v>
      </c>
      <c r="L1558">
        <v>18304.4883795225</v>
      </c>
    </row>
    <row r="1559" spans="1:14" x14ac:dyDescent="0.35">
      <c r="A1559" t="s">
        <v>278</v>
      </c>
      <c r="B1559" t="s">
        <v>3413</v>
      </c>
      <c r="C1559" t="s">
        <v>2879</v>
      </c>
      <c r="D1559" t="s">
        <v>2906</v>
      </c>
      <c r="E1559" t="s">
        <v>3420</v>
      </c>
      <c r="F1559" t="s">
        <v>2882</v>
      </c>
      <c r="G1559" t="s">
        <v>2883</v>
      </c>
      <c r="H1559">
        <v>4557.4134000000004</v>
      </c>
      <c r="I1559">
        <v>15.698229141028801</v>
      </c>
      <c r="J1559">
        <v>0</v>
      </c>
      <c r="K1559">
        <v>15.698229141028801</v>
      </c>
      <c r="L1559">
        <v>4541.7151708589699</v>
      </c>
    </row>
    <row r="1560" spans="1:14" x14ac:dyDescent="0.35">
      <c r="A1560" t="s">
        <v>278</v>
      </c>
      <c r="B1560" t="s">
        <v>3413</v>
      </c>
      <c r="C1560" t="s">
        <v>2879</v>
      </c>
      <c r="D1560" t="s">
        <v>2908</v>
      </c>
      <c r="E1560" t="s">
        <v>2913</v>
      </c>
      <c r="F1560" t="s">
        <v>2170</v>
      </c>
      <c r="G1560" t="s">
        <v>2171</v>
      </c>
      <c r="H1560">
        <v>0</v>
      </c>
      <c r="I1560">
        <v>0</v>
      </c>
      <c r="J1560">
        <v>0</v>
      </c>
      <c r="K1560">
        <v>0</v>
      </c>
      <c r="L1560">
        <v>0</v>
      </c>
    </row>
    <row r="1561" spans="1:14" x14ac:dyDescent="0.35">
      <c r="A1561" t="s">
        <v>278</v>
      </c>
      <c r="B1561" t="s">
        <v>3413</v>
      </c>
      <c r="C1561" t="s">
        <v>2879</v>
      </c>
      <c r="D1561" t="s">
        <v>2908</v>
      </c>
      <c r="E1561" t="s">
        <v>2913</v>
      </c>
      <c r="F1561" t="s">
        <v>2172</v>
      </c>
      <c r="G1561" t="s">
        <v>2173</v>
      </c>
      <c r="H1561">
        <v>74224.456300000005</v>
      </c>
      <c r="I1561">
        <v>368.03763812117</v>
      </c>
      <c r="J1561">
        <v>8785.5775784288307</v>
      </c>
      <c r="K1561">
        <v>9153.6152165500007</v>
      </c>
      <c r="L1561">
        <v>65070.841083450003</v>
      </c>
    </row>
    <row r="1562" spans="1:14" x14ac:dyDescent="0.35">
      <c r="A1562" t="s">
        <v>278</v>
      </c>
      <c r="B1562" t="s">
        <v>3413</v>
      </c>
      <c r="C1562" t="s">
        <v>2879</v>
      </c>
      <c r="D1562" t="s">
        <v>2908</v>
      </c>
      <c r="E1562" t="s">
        <v>2913</v>
      </c>
      <c r="F1562" t="s">
        <v>2882</v>
      </c>
      <c r="G1562" t="s">
        <v>2883</v>
      </c>
      <c r="H1562">
        <v>202742.72779999999</v>
      </c>
      <c r="I1562">
        <v>1005.28799301616</v>
      </c>
      <c r="J1562">
        <v>23997.6424595973</v>
      </c>
      <c r="K1562">
        <v>25002.9304526134</v>
      </c>
      <c r="L1562">
        <v>177739.79734738701</v>
      </c>
    </row>
    <row r="1563" spans="1:14" x14ac:dyDescent="0.35">
      <c r="A1563" t="s">
        <v>278</v>
      </c>
      <c r="B1563" t="s">
        <v>3413</v>
      </c>
      <c r="C1563" t="s">
        <v>2879</v>
      </c>
      <c r="D1563" t="s">
        <v>2908</v>
      </c>
      <c r="E1563" t="s">
        <v>2913</v>
      </c>
      <c r="F1563" t="s">
        <v>2884</v>
      </c>
      <c r="G1563" t="s">
        <v>2885</v>
      </c>
      <c r="H1563">
        <v>153403.31649999999</v>
      </c>
      <c r="I1563">
        <v>507.55013317043398</v>
      </c>
      <c r="J1563">
        <v>0</v>
      </c>
      <c r="K1563">
        <v>507.55013317043398</v>
      </c>
      <c r="L1563">
        <v>152895.76636683001</v>
      </c>
    </row>
    <row r="1564" spans="1:14" x14ac:dyDescent="0.35">
      <c r="A1564" t="s">
        <v>278</v>
      </c>
      <c r="B1564" t="s">
        <v>3413</v>
      </c>
      <c r="C1564" t="s">
        <v>2879</v>
      </c>
      <c r="D1564" t="s">
        <v>2908</v>
      </c>
      <c r="E1564" t="s">
        <v>2913</v>
      </c>
      <c r="F1564" t="s">
        <v>2896</v>
      </c>
      <c r="G1564" t="s">
        <v>2897</v>
      </c>
      <c r="H1564">
        <v>32011.849099999999</v>
      </c>
      <c r="I1564">
        <v>105.91438729383</v>
      </c>
      <c r="J1564">
        <v>0</v>
      </c>
      <c r="K1564">
        <v>105.91438729383</v>
      </c>
      <c r="L1564">
        <v>31905.934712706199</v>
      </c>
    </row>
    <row r="1565" spans="1:14" x14ac:dyDescent="0.35">
      <c r="A1565" t="s">
        <v>278</v>
      </c>
      <c r="B1565" t="s">
        <v>3413</v>
      </c>
      <c r="C1565" t="s">
        <v>2915</v>
      </c>
      <c r="D1565" t="s">
        <v>3421</v>
      </c>
      <c r="E1565" t="s">
        <v>3422</v>
      </c>
      <c r="F1565" t="s">
        <v>2170</v>
      </c>
      <c r="G1565" t="s">
        <v>2171</v>
      </c>
      <c r="H1565">
        <v>0</v>
      </c>
      <c r="I1565">
        <v>0</v>
      </c>
      <c r="J1565">
        <v>0</v>
      </c>
      <c r="K1565">
        <v>0</v>
      </c>
      <c r="L1565">
        <v>0</v>
      </c>
    </row>
    <row r="1566" spans="1:14" x14ac:dyDescent="0.35">
      <c r="A1566" t="s">
        <v>278</v>
      </c>
      <c r="B1566" t="s">
        <v>3413</v>
      </c>
      <c r="C1566" t="s">
        <v>2915</v>
      </c>
      <c r="D1566" t="s">
        <v>3421</v>
      </c>
      <c r="E1566" t="s">
        <v>3422</v>
      </c>
      <c r="F1566" t="s">
        <v>2172</v>
      </c>
      <c r="G1566" t="s">
        <v>2173</v>
      </c>
      <c r="H1566">
        <v>3986805.7239999999</v>
      </c>
      <c r="I1566">
        <v>25398.055620084699</v>
      </c>
      <c r="J1566">
        <v>950655.95088111504</v>
      </c>
      <c r="K1566">
        <v>976054.00650120003</v>
      </c>
      <c r="L1566">
        <v>3010751.7174987998</v>
      </c>
    </row>
    <row r="1567" spans="1:14" x14ac:dyDescent="0.35">
      <c r="A1567" t="s">
        <v>278</v>
      </c>
      <c r="B1567" t="s">
        <v>3413</v>
      </c>
      <c r="C1567" t="s">
        <v>2915</v>
      </c>
      <c r="D1567" t="s">
        <v>3421</v>
      </c>
      <c r="E1567" t="s">
        <v>3422</v>
      </c>
      <c r="F1567" t="s">
        <v>19</v>
      </c>
      <c r="G1567" t="s">
        <v>2174</v>
      </c>
      <c r="H1567">
        <v>520662.16310000001</v>
      </c>
      <c r="I1567">
        <v>3316.8926436781599</v>
      </c>
      <c r="J1567">
        <v>0</v>
      </c>
      <c r="K1567">
        <v>3316.8926436781599</v>
      </c>
      <c r="L1567">
        <v>517345.270456322</v>
      </c>
      <c r="N1567" t="s">
        <v>2198</v>
      </c>
    </row>
    <row r="1568" spans="1:14" x14ac:dyDescent="0.35">
      <c r="A1568" t="s">
        <v>278</v>
      </c>
      <c r="B1568" t="s">
        <v>3413</v>
      </c>
      <c r="C1568" t="s">
        <v>2915</v>
      </c>
      <c r="D1568" t="s">
        <v>3421</v>
      </c>
      <c r="E1568" t="s">
        <v>3422</v>
      </c>
      <c r="F1568" t="s">
        <v>2918</v>
      </c>
      <c r="G1568" t="s">
        <v>2919</v>
      </c>
      <c r="H1568">
        <v>0</v>
      </c>
      <c r="I1568">
        <v>0</v>
      </c>
      <c r="J1568">
        <v>0</v>
      </c>
      <c r="K1568">
        <v>0</v>
      </c>
      <c r="L1568">
        <v>0</v>
      </c>
    </row>
    <row r="1569" spans="1:12" x14ac:dyDescent="0.35">
      <c r="A1569" t="s">
        <v>278</v>
      </c>
      <c r="B1569" t="s">
        <v>3413</v>
      </c>
      <c r="C1569" t="s">
        <v>2915</v>
      </c>
      <c r="D1569" t="s">
        <v>3421</v>
      </c>
      <c r="E1569" t="s">
        <v>3422</v>
      </c>
      <c r="F1569" t="s">
        <v>2920</v>
      </c>
      <c r="G1569" t="s">
        <v>2921</v>
      </c>
      <c r="H1569">
        <v>0</v>
      </c>
      <c r="I1569">
        <v>0</v>
      </c>
      <c r="J1569">
        <v>0</v>
      </c>
      <c r="K1569">
        <v>0</v>
      </c>
      <c r="L1569">
        <v>0</v>
      </c>
    </row>
    <row r="1570" spans="1:12" x14ac:dyDescent="0.35">
      <c r="A1570" t="s">
        <v>278</v>
      </c>
      <c r="B1570" t="s">
        <v>3413</v>
      </c>
      <c r="C1570" t="s">
        <v>2915</v>
      </c>
      <c r="D1570" t="s">
        <v>3421</v>
      </c>
      <c r="E1570" t="s">
        <v>3422</v>
      </c>
      <c r="F1570" t="s">
        <v>2867</v>
      </c>
      <c r="G1570" t="s">
        <v>2868</v>
      </c>
      <c r="H1570">
        <v>0</v>
      </c>
      <c r="I1570">
        <v>0</v>
      </c>
      <c r="J1570">
        <v>0</v>
      </c>
      <c r="K1570">
        <v>0</v>
      </c>
      <c r="L1570">
        <v>0</v>
      </c>
    </row>
    <row r="1571" spans="1:12" x14ac:dyDescent="0.35">
      <c r="A1571" t="s">
        <v>278</v>
      </c>
      <c r="B1571" t="s">
        <v>3413</v>
      </c>
      <c r="C1571" t="s">
        <v>2915</v>
      </c>
      <c r="D1571" t="s">
        <v>3421</v>
      </c>
      <c r="E1571" t="s">
        <v>3422</v>
      </c>
      <c r="F1571" t="s">
        <v>2922</v>
      </c>
      <c r="G1571" t="s">
        <v>2923</v>
      </c>
      <c r="H1571">
        <v>1122052.8835</v>
      </c>
      <c r="I1571">
        <v>7148.0687840290402</v>
      </c>
      <c r="J1571">
        <v>267554.10841257498</v>
      </c>
      <c r="K1571">
        <v>274702.17719660403</v>
      </c>
      <c r="L1571">
        <v>847350.70630339603</v>
      </c>
    </row>
    <row r="1572" spans="1:12" x14ac:dyDescent="0.35">
      <c r="A1572" t="s">
        <v>278</v>
      </c>
      <c r="B1572" t="s">
        <v>3413</v>
      </c>
      <c r="C1572" t="s">
        <v>2915</v>
      </c>
      <c r="D1572" t="s">
        <v>3421</v>
      </c>
      <c r="E1572" t="s">
        <v>3422</v>
      </c>
      <c r="F1572" t="s">
        <v>2875</v>
      </c>
      <c r="G1572" t="s">
        <v>2876</v>
      </c>
      <c r="H1572">
        <v>738036.76459999999</v>
      </c>
      <c r="I1572">
        <v>4701.6835269207504</v>
      </c>
      <c r="J1572">
        <v>175985.26008787501</v>
      </c>
      <c r="K1572">
        <v>180686.94361479601</v>
      </c>
      <c r="L1572">
        <v>557349.82098520396</v>
      </c>
    </row>
    <row r="1573" spans="1:12" x14ac:dyDescent="0.35">
      <c r="A1573" t="s">
        <v>278</v>
      </c>
      <c r="B1573" t="s">
        <v>3413</v>
      </c>
      <c r="C1573" t="s">
        <v>2915</v>
      </c>
      <c r="D1573" t="s">
        <v>3421</v>
      </c>
      <c r="E1573" t="s">
        <v>3422</v>
      </c>
      <c r="F1573" t="s">
        <v>2924</v>
      </c>
      <c r="G1573" t="s">
        <v>2925</v>
      </c>
      <c r="H1573">
        <v>0</v>
      </c>
      <c r="I1573">
        <v>0</v>
      </c>
      <c r="J1573">
        <v>0</v>
      </c>
      <c r="K1573">
        <v>0</v>
      </c>
      <c r="L1573">
        <v>0</v>
      </c>
    </row>
    <row r="1574" spans="1:12" x14ac:dyDescent="0.35">
      <c r="A1574" t="s">
        <v>278</v>
      </c>
      <c r="B1574" t="s">
        <v>3413</v>
      </c>
      <c r="C1574" t="s">
        <v>2915</v>
      </c>
      <c r="D1574" t="s">
        <v>3421</v>
      </c>
      <c r="E1574" t="s">
        <v>3422</v>
      </c>
      <c r="F1574" t="s">
        <v>2877</v>
      </c>
      <c r="G1574" t="s">
        <v>2878</v>
      </c>
      <c r="H1574">
        <v>185157.2415</v>
      </c>
      <c r="I1574">
        <v>1179.5493042952201</v>
      </c>
      <c r="J1574">
        <v>44150.842972372098</v>
      </c>
      <c r="K1574">
        <v>45330.392276667299</v>
      </c>
      <c r="L1574">
        <v>139826.849223333</v>
      </c>
    </row>
    <row r="1575" spans="1:12" x14ac:dyDescent="0.35">
      <c r="A1575" t="s">
        <v>278</v>
      </c>
      <c r="B1575" t="s">
        <v>3413</v>
      </c>
      <c r="C1575" t="s">
        <v>2915</v>
      </c>
      <c r="D1575" t="s">
        <v>3421</v>
      </c>
      <c r="E1575" t="s">
        <v>3422</v>
      </c>
      <c r="F1575" t="s">
        <v>3036</v>
      </c>
      <c r="G1575" t="s">
        <v>3037</v>
      </c>
      <c r="H1575">
        <v>58880.002800000002</v>
      </c>
      <c r="I1575">
        <v>375.09667876587997</v>
      </c>
      <c r="J1575">
        <v>14039.9680652143</v>
      </c>
      <c r="K1575">
        <v>14415.0647439802</v>
      </c>
      <c r="L1575">
        <v>44464.938056019797</v>
      </c>
    </row>
    <row r="1576" spans="1:12" x14ac:dyDescent="0.35">
      <c r="A1576" t="s">
        <v>278</v>
      </c>
      <c r="B1576" t="s">
        <v>3413</v>
      </c>
      <c r="C1576" t="s">
        <v>2915</v>
      </c>
      <c r="D1576" t="s">
        <v>3423</v>
      </c>
      <c r="E1576" t="s">
        <v>3424</v>
      </c>
      <c r="F1576" t="s">
        <v>2170</v>
      </c>
      <c r="G1576" t="s">
        <v>2171</v>
      </c>
      <c r="H1576">
        <v>0</v>
      </c>
      <c r="I1576">
        <v>0</v>
      </c>
      <c r="J1576">
        <v>0</v>
      </c>
      <c r="K1576">
        <v>0</v>
      </c>
      <c r="L1576">
        <v>0</v>
      </c>
    </row>
    <row r="1577" spans="1:12" x14ac:dyDescent="0.35">
      <c r="A1577" t="s">
        <v>278</v>
      </c>
      <c r="B1577" t="s">
        <v>3413</v>
      </c>
      <c r="C1577" t="s">
        <v>2915</v>
      </c>
      <c r="D1577" t="s">
        <v>3423</v>
      </c>
      <c r="E1577" t="s">
        <v>3424</v>
      </c>
      <c r="F1577" t="s">
        <v>2172</v>
      </c>
      <c r="G1577" t="s">
        <v>2173</v>
      </c>
      <c r="H1577">
        <v>9169.4475000000002</v>
      </c>
      <c r="I1577">
        <v>115.366410983314</v>
      </c>
      <c r="J1577">
        <v>317.750144741501</v>
      </c>
      <c r="K1577">
        <v>433.11655572481601</v>
      </c>
      <c r="L1577">
        <v>8736.3309442751906</v>
      </c>
    </row>
    <row r="1578" spans="1:12" x14ac:dyDescent="0.35">
      <c r="A1578" t="s">
        <v>278</v>
      </c>
      <c r="B1578" t="s">
        <v>3413</v>
      </c>
      <c r="C1578" t="s">
        <v>2915</v>
      </c>
      <c r="D1578" t="s">
        <v>3423</v>
      </c>
      <c r="E1578" t="s">
        <v>3424</v>
      </c>
      <c r="F1578" t="s">
        <v>2867</v>
      </c>
      <c r="G1578" t="s">
        <v>2868</v>
      </c>
      <c r="H1578">
        <v>0</v>
      </c>
      <c r="I1578">
        <v>0</v>
      </c>
      <c r="J1578">
        <v>0</v>
      </c>
      <c r="K1578">
        <v>0</v>
      </c>
      <c r="L1578">
        <v>0</v>
      </c>
    </row>
    <row r="1579" spans="1:12" x14ac:dyDescent="0.35">
      <c r="A1579" t="s">
        <v>278</v>
      </c>
      <c r="B1579" t="s">
        <v>3413</v>
      </c>
      <c r="C1579" t="s">
        <v>2915</v>
      </c>
      <c r="D1579" t="s">
        <v>3423</v>
      </c>
      <c r="E1579" t="s">
        <v>3424</v>
      </c>
      <c r="F1579" t="s">
        <v>2922</v>
      </c>
      <c r="G1579" t="s">
        <v>2923</v>
      </c>
      <c r="H1579">
        <v>0</v>
      </c>
      <c r="I1579">
        <v>0</v>
      </c>
      <c r="J1579">
        <v>0</v>
      </c>
      <c r="K1579">
        <v>0</v>
      </c>
      <c r="L1579">
        <v>0</v>
      </c>
    </row>
    <row r="1580" spans="1:12" x14ac:dyDescent="0.35">
      <c r="A1580" t="s">
        <v>278</v>
      </c>
      <c r="B1580" t="s">
        <v>3413</v>
      </c>
      <c r="C1580" t="s">
        <v>2915</v>
      </c>
      <c r="D1580" t="s">
        <v>3425</v>
      </c>
      <c r="E1580" t="s">
        <v>3426</v>
      </c>
      <c r="F1580" t="s">
        <v>2172</v>
      </c>
      <c r="G1580" t="s">
        <v>2173</v>
      </c>
      <c r="H1580">
        <v>16590.168099999999</v>
      </c>
      <c r="I1580">
        <v>83.344112851425507</v>
      </c>
      <c r="J1580">
        <v>0</v>
      </c>
      <c r="K1580">
        <v>83.344112851425507</v>
      </c>
      <c r="L1580">
        <v>16506.8239871486</v>
      </c>
    </row>
    <row r="1581" spans="1:12" x14ac:dyDescent="0.35">
      <c r="A1581" t="s">
        <v>278</v>
      </c>
      <c r="B1581" t="s">
        <v>3413</v>
      </c>
      <c r="C1581" t="s">
        <v>2915</v>
      </c>
      <c r="D1581" t="s">
        <v>3425</v>
      </c>
      <c r="E1581" t="s">
        <v>3426</v>
      </c>
      <c r="F1581" t="s">
        <v>2867</v>
      </c>
      <c r="G1581" t="s">
        <v>2868</v>
      </c>
      <c r="H1581">
        <v>0</v>
      </c>
      <c r="I1581">
        <v>0</v>
      </c>
      <c r="J1581">
        <v>0</v>
      </c>
      <c r="K1581">
        <v>0</v>
      </c>
      <c r="L1581">
        <v>0</v>
      </c>
    </row>
    <row r="1582" spans="1:12" x14ac:dyDescent="0.35">
      <c r="A1582" t="s">
        <v>278</v>
      </c>
      <c r="B1582" t="s">
        <v>3413</v>
      </c>
      <c r="C1582" t="s">
        <v>2915</v>
      </c>
      <c r="D1582" t="s">
        <v>3425</v>
      </c>
      <c r="E1582" t="s">
        <v>3426</v>
      </c>
      <c r="F1582" t="s">
        <v>2922</v>
      </c>
      <c r="G1582" t="s">
        <v>2923</v>
      </c>
      <c r="H1582">
        <v>0</v>
      </c>
      <c r="I1582">
        <v>0</v>
      </c>
      <c r="J1582">
        <v>0</v>
      </c>
      <c r="K1582">
        <v>0</v>
      </c>
      <c r="L1582">
        <v>0</v>
      </c>
    </row>
    <row r="1583" spans="1:12" x14ac:dyDescent="0.35">
      <c r="A1583" t="s">
        <v>278</v>
      </c>
      <c r="B1583" t="s">
        <v>3413</v>
      </c>
      <c r="C1583" t="s">
        <v>2915</v>
      </c>
      <c r="D1583" t="s">
        <v>3425</v>
      </c>
      <c r="E1583" t="s">
        <v>3426</v>
      </c>
      <c r="F1583" t="s">
        <v>2924</v>
      </c>
      <c r="G1583" t="s">
        <v>2925</v>
      </c>
      <c r="H1583">
        <v>0</v>
      </c>
      <c r="I1583">
        <v>0</v>
      </c>
      <c r="J1583">
        <v>0</v>
      </c>
      <c r="K1583">
        <v>0</v>
      </c>
      <c r="L1583">
        <v>0</v>
      </c>
    </row>
    <row r="1584" spans="1:12" x14ac:dyDescent="0.35">
      <c r="A1584" t="s">
        <v>278</v>
      </c>
      <c r="B1584" t="s">
        <v>3413</v>
      </c>
      <c r="C1584" t="s">
        <v>2915</v>
      </c>
      <c r="D1584" t="s">
        <v>3427</v>
      </c>
      <c r="E1584" t="s">
        <v>3428</v>
      </c>
      <c r="F1584" t="s">
        <v>2170</v>
      </c>
      <c r="G1584" t="s">
        <v>2171</v>
      </c>
      <c r="H1584">
        <v>0</v>
      </c>
      <c r="I1584">
        <v>0</v>
      </c>
      <c r="J1584">
        <v>0</v>
      </c>
      <c r="K1584">
        <v>0</v>
      </c>
      <c r="L1584">
        <v>0</v>
      </c>
    </row>
    <row r="1585" spans="1:12" x14ac:dyDescent="0.35">
      <c r="A1585" t="s">
        <v>278</v>
      </c>
      <c r="B1585" t="s">
        <v>3413</v>
      </c>
      <c r="C1585" t="s">
        <v>2915</v>
      </c>
      <c r="D1585" t="s">
        <v>3427</v>
      </c>
      <c r="E1585" t="s">
        <v>3428</v>
      </c>
      <c r="F1585" t="s">
        <v>2172</v>
      </c>
      <c r="G1585" t="s">
        <v>2173</v>
      </c>
      <c r="H1585">
        <v>129391.03810000001</v>
      </c>
      <c r="I1585">
        <v>368.75128090568302</v>
      </c>
      <c r="J1585">
        <v>8388.6069471053706</v>
      </c>
      <c r="K1585">
        <v>8757.3582280110604</v>
      </c>
      <c r="L1585">
        <v>120633.67987198901</v>
      </c>
    </row>
    <row r="1586" spans="1:12" x14ac:dyDescent="0.35">
      <c r="A1586" t="s">
        <v>278</v>
      </c>
      <c r="B1586" t="s">
        <v>3413</v>
      </c>
      <c r="C1586" t="s">
        <v>2915</v>
      </c>
      <c r="D1586" t="s">
        <v>3427</v>
      </c>
      <c r="E1586" t="s">
        <v>3428</v>
      </c>
      <c r="F1586" t="s">
        <v>2867</v>
      </c>
      <c r="G1586" t="s">
        <v>2868</v>
      </c>
      <c r="H1586">
        <v>0</v>
      </c>
      <c r="I1586">
        <v>0</v>
      </c>
      <c r="J1586">
        <v>0</v>
      </c>
      <c r="K1586">
        <v>0</v>
      </c>
      <c r="L1586">
        <v>0</v>
      </c>
    </row>
    <row r="1587" spans="1:12" x14ac:dyDescent="0.35">
      <c r="A1587" t="s">
        <v>278</v>
      </c>
      <c r="B1587" t="s">
        <v>3413</v>
      </c>
      <c r="C1587" t="s">
        <v>2915</v>
      </c>
      <c r="D1587" t="s">
        <v>3427</v>
      </c>
      <c r="E1587" t="s">
        <v>3428</v>
      </c>
      <c r="F1587" t="s">
        <v>2922</v>
      </c>
      <c r="G1587" t="s">
        <v>2923</v>
      </c>
      <c r="H1587">
        <v>0</v>
      </c>
      <c r="I1587">
        <v>0</v>
      </c>
      <c r="J1587">
        <v>0</v>
      </c>
      <c r="K1587">
        <v>0</v>
      </c>
      <c r="L1587">
        <v>0</v>
      </c>
    </row>
    <row r="1588" spans="1:12" x14ac:dyDescent="0.35">
      <c r="A1588" t="s">
        <v>278</v>
      </c>
      <c r="B1588" t="s">
        <v>3413</v>
      </c>
      <c r="C1588" t="s">
        <v>2915</v>
      </c>
      <c r="D1588" t="s">
        <v>3427</v>
      </c>
      <c r="E1588" t="s">
        <v>3428</v>
      </c>
      <c r="F1588" t="s">
        <v>2875</v>
      </c>
      <c r="G1588" t="s">
        <v>2876</v>
      </c>
      <c r="H1588">
        <v>0</v>
      </c>
      <c r="I1588">
        <v>0</v>
      </c>
      <c r="J1588">
        <v>0</v>
      </c>
      <c r="K1588">
        <v>0</v>
      </c>
      <c r="L1588">
        <v>0</v>
      </c>
    </row>
    <row r="1589" spans="1:12" x14ac:dyDescent="0.35">
      <c r="A1589" t="s">
        <v>278</v>
      </c>
      <c r="B1589" t="s">
        <v>3413</v>
      </c>
      <c r="C1589" t="s">
        <v>2915</v>
      </c>
      <c r="D1589" t="s">
        <v>3427</v>
      </c>
      <c r="E1589" t="s">
        <v>3428</v>
      </c>
      <c r="F1589" t="s">
        <v>2877</v>
      </c>
      <c r="G1589" t="s">
        <v>2878</v>
      </c>
      <c r="H1589">
        <v>1874.7501</v>
      </c>
      <c r="I1589">
        <v>5.3428469198439998</v>
      </c>
      <c r="J1589">
        <v>121.542744689713</v>
      </c>
      <c r="K1589">
        <v>126.885591609557</v>
      </c>
      <c r="L1589">
        <v>1747.8645083904401</v>
      </c>
    </row>
    <row r="1590" spans="1:12" x14ac:dyDescent="0.35">
      <c r="A1590" t="s">
        <v>278</v>
      </c>
      <c r="B1590" t="s">
        <v>3413</v>
      </c>
      <c r="C1590" t="s">
        <v>2915</v>
      </c>
      <c r="D1590" t="s">
        <v>3429</v>
      </c>
      <c r="E1590" t="s">
        <v>3430</v>
      </c>
      <c r="F1590" t="s">
        <v>2172</v>
      </c>
      <c r="G1590" t="s">
        <v>2173</v>
      </c>
      <c r="H1590">
        <v>43660.613400000002</v>
      </c>
      <c r="I1590">
        <v>173.811604746158</v>
      </c>
      <c r="J1590">
        <v>0</v>
      </c>
      <c r="K1590">
        <v>173.811604746158</v>
      </c>
      <c r="L1590">
        <v>43486.801795253799</v>
      </c>
    </row>
    <row r="1591" spans="1:12" x14ac:dyDescent="0.35">
      <c r="A1591" t="s">
        <v>278</v>
      </c>
      <c r="B1591" t="s">
        <v>3413</v>
      </c>
      <c r="C1591" t="s">
        <v>2915</v>
      </c>
      <c r="D1591" t="s">
        <v>3429</v>
      </c>
      <c r="E1591" t="s">
        <v>3430</v>
      </c>
      <c r="F1591" t="s">
        <v>2867</v>
      </c>
      <c r="G1591" t="s">
        <v>2868</v>
      </c>
      <c r="H1591">
        <v>0</v>
      </c>
      <c r="I1591">
        <v>0</v>
      </c>
      <c r="J1591">
        <v>0</v>
      </c>
      <c r="K1591">
        <v>0</v>
      </c>
      <c r="L1591">
        <v>0</v>
      </c>
    </row>
    <row r="1592" spans="1:12" x14ac:dyDescent="0.35">
      <c r="A1592" t="s">
        <v>278</v>
      </c>
      <c r="B1592" t="s">
        <v>3413</v>
      </c>
      <c r="C1592" t="s">
        <v>2915</v>
      </c>
      <c r="D1592" t="s">
        <v>3429</v>
      </c>
      <c r="E1592" t="s">
        <v>3430</v>
      </c>
      <c r="F1592" t="s">
        <v>2922</v>
      </c>
      <c r="G1592" t="s">
        <v>2923</v>
      </c>
      <c r="H1592">
        <v>88838.579899999997</v>
      </c>
      <c r="I1592">
        <v>353.663747325423</v>
      </c>
      <c r="J1592">
        <v>0</v>
      </c>
      <c r="K1592">
        <v>353.663747325423</v>
      </c>
      <c r="L1592">
        <v>88484.916152674603</v>
      </c>
    </row>
    <row r="1593" spans="1:12" x14ac:dyDescent="0.35">
      <c r="A1593" t="s">
        <v>278</v>
      </c>
      <c r="B1593" t="s">
        <v>3413</v>
      </c>
      <c r="C1593" t="s">
        <v>2915</v>
      </c>
      <c r="D1593" t="s">
        <v>3429</v>
      </c>
      <c r="E1593" t="s">
        <v>3430</v>
      </c>
      <c r="F1593" t="s">
        <v>2997</v>
      </c>
      <c r="G1593" t="s">
        <v>2998</v>
      </c>
      <c r="H1593">
        <v>14341.4347</v>
      </c>
      <c r="I1593">
        <v>57.0928253258121</v>
      </c>
      <c r="J1593">
        <v>0</v>
      </c>
      <c r="K1593">
        <v>57.0928253258121</v>
      </c>
      <c r="L1593">
        <v>14284.341874674201</v>
      </c>
    </row>
    <row r="1594" spans="1:12" x14ac:dyDescent="0.35">
      <c r="A1594" t="s">
        <v>278</v>
      </c>
      <c r="B1594" t="s">
        <v>3413</v>
      </c>
      <c r="C1594" t="s">
        <v>2915</v>
      </c>
      <c r="D1594" t="s">
        <v>3431</v>
      </c>
      <c r="E1594" t="s">
        <v>3432</v>
      </c>
      <c r="F1594" t="s">
        <v>2172</v>
      </c>
      <c r="G1594" t="s">
        <v>2173</v>
      </c>
      <c r="H1594">
        <v>233884.22820000001</v>
      </c>
      <c r="I1594">
        <v>1237.2090188519601</v>
      </c>
      <c r="J1594">
        <v>2604.6183470452702</v>
      </c>
      <c r="K1594">
        <v>3841.8273658972298</v>
      </c>
      <c r="L1594">
        <v>230042.400834103</v>
      </c>
    </row>
    <row r="1595" spans="1:12" x14ac:dyDescent="0.35">
      <c r="A1595" t="s">
        <v>278</v>
      </c>
      <c r="B1595" t="s">
        <v>3413</v>
      </c>
      <c r="C1595" t="s">
        <v>2915</v>
      </c>
      <c r="D1595" t="s">
        <v>3431</v>
      </c>
      <c r="E1595" t="s">
        <v>3432</v>
      </c>
      <c r="F1595" t="s">
        <v>2867</v>
      </c>
      <c r="G1595" t="s">
        <v>2868</v>
      </c>
      <c r="H1595">
        <v>0</v>
      </c>
      <c r="I1595">
        <v>0</v>
      </c>
      <c r="J1595">
        <v>0</v>
      </c>
      <c r="K1595">
        <v>0</v>
      </c>
      <c r="L1595">
        <v>0</v>
      </c>
    </row>
    <row r="1596" spans="1:12" x14ac:dyDescent="0.35">
      <c r="A1596" t="s">
        <v>278</v>
      </c>
      <c r="B1596" t="s">
        <v>3413</v>
      </c>
      <c r="C1596" t="s">
        <v>2915</v>
      </c>
      <c r="D1596" t="s">
        <v>3431</v>
      </c>
      <c r="E1596" t="s">
        <v>3432</v>
      </c>
      <c r="F1596" t="s">
        <v>2922</v>
      </c>
      <c r="G1596" t="s">
        <v>2923</v>
      </c>
      <c r="H1596">
        <v>0</v>
      </c>
      <c r="I1596">
        <v>0</v>
      </c>
      <c r="J1596">
        <v>0</v>
      </c>
      <c r="K1596">
        <v>0</v>
      </c>
      <c r="L1596">
        <v>0</v>
      </c>
    </row>
    <row r="1597" spans="1:12" x14ac:dyDescent="0.35">
      <c r="A1597" t="s">
        <v>278</v>
      </c>
      <c r="B1597" t="s">
        <v>3413</v>
      </c>
      <c r="C1597" t="s">
        <v>2915</v>
      </c>
      <c r="D1597" t="s">
        <v>3431</v>
      </c>
      <c r="E1597" t="s">
        <v>3432</v>
      </c>
      <c r="F1597" t="s">
        <v>2997</v>
      </c>
      <c r="G1597" t="s">
        <v>2998</v>
      </c>
      <c r="H1597">
        <v>24190.126199999999</v>
      </c>
      <c r="I1597">
        <v>127.961780828358</v>
      </c>
      <c r="J1597">
        <v>269.38989046119099</v>
      </c>
      <c r="K1597">
        <v>397.35167128954902</v>
      </c>
      <c r="L1597">
        <v>23792.774528710401</v>
      </c>
    </row>
    <row r="1598" spans="1:12" x14ac:dyDescent="0.35">
      <c r="A1598" t="s">
        <v>278</v>
      </c>
      <c r="B1598" t="s">
        <v>3413</v>
      </c>
      <c r="C1598" t="s">
        <v>2915</v>
      </c>
      <c r="D1598" t="s">
        <v>3431</v>
      </c>
      <c r="E1598" t="s">
        <v>3432</v>
      </c>
      <c r="F1598" t="s">
        <v>2884</v>
      </c>
      <c r="G1598" t="s">
        <v>2885</v>
      </c>
      <c r="H1598">
        <v>0</v>
      </c>
      <c r="I1598">
        <v>0</v>
      </c>
      <c r="J1598">
        <v>0</v>
      </c>
      <c r="K1598">
        <v>0</v>
      </c>
      <c r="L1598">
        <v>0</v>
      </c>
    </row>
    <row r="1599" spans="1:12" x14ac:dyDescent="0.35">
      <c r="A1599" t="s">
        <v>278</v>
      </c>
      <c r="B1599" t="s">
        <v>3413</v>
      </c>
      <c r="C1599" t="s">
        <v>2915</v>
      </c>
      <c r="D1599" t="s">
        <v>3431</v>
      </c>
      <c r="E1599" t="s">
        <v>3432</v>
      </c>
      <c r="F1599" t="s">
        <v>2999</v>
      </c>
      <c r="G1599" t="s">
        <v>3000</v>
      </c>
      <c r="H1599">
        <v>17285.281800000001</v>
      </c>
      <c r="I1599">
        <v>91.436291664707795</v>
      </c>
      <c r="J1599">
        <v>192.49507498472099</v>
      </c>
      <c r="K1599">
        <v>283.93136664942898</v>
      </c>
      <c r="L1599">
        <v>17001.350433350599</v>
      </c>
    </row>
    <row r="1600" spans="1:12" x14ac:dyDescent="0.35">
      <c r="A1600" t="s">
        <v>278</v>
      </c>
      <c r="B1600" t="s">
        <v>3413</v>
      </c>
      <c r="C1600" t="s">
        <v>2915</v>
      </c>
      <c r="D1600" t="s">
        <v>3431</v>
      </c>
      <c r="E1600" t="s">
        <v>3432</v>
      </c>
      <c r="F1600" t="s">
        <v>2924</v>
      </c>
      <c r="G1600" t="s">
        <v>2925</v>
      </c>
      <c r="H1600">
        <v>0</v>
      </c>
      <c r="I1600">
        <v>0</v>
      </c>
      <c r="J1600">
        <v>0</v>
      </c>
      <c r="K1600">
        <v>0</v>
      </c>
      <c r="L1600">
        <v>0</v>
      </c>
    </row>
    <row r="1601" spans="1:14" x14ac:dyDescent="0.35">
      <c r="A1601" t="s">
        <v>278</v>
      </c>
      <c r="B1601" t="s">
        <v>3413</v>
      </c>
      <c r="C1601" t="s">
        <v>2915</v>
      </c>
      <c r="D1601" t="s">
        <v>3431</v>
      </c>
      <c r="E1601" t="s">
        <v>3432</v>
      </c>
      <c r="F1601" t="s">
        <v>2877</v>
      </c>
      <c r="G1601" t="s">
        <v>2878</v>
      </c>
      <c r="H1601">
        <v>22197.453000000001</v>
      </c>
      <c r="I1601">
        <v>117.420867848244</v>
      </c>
      <c r="J1601">
        <v>247.19876921630399</v>
      </c>
      <c r="K1601">
        <v>364.61963706454799</v>
      </c>
      <c r="L1601">
        <v>21832.8333629355</v>
      </c>
    </row>
    <row r="1602" spans="1:14" x14ac:dyDescent="0.35">
      <c r="A1602" t="s">
        <v>278</v>
      </c>
      <c r="B1602" t="s">
        <v>3413</v>
      </c>
      <c r="C1602" t="s">
        <v>2915</v>
      </c>
      <c r="D1602" t="s">
        <v>3433</v>
      </c>
      <c r="E1602" t="s">
        <v>3434</v>
      </c>
      <c r="F1602" t="s">
        <v>2172</v>
      </c>
      <c r="G1602" t="s">
        <v>2173</v>
      </c>
      <c r="H1602">
        <v>91170.090599999996</v>
      </c>
      <c r="I1602">
        <v>683.11900197883494</v>
      </c>
      <c r="J1602">
        <v>3163.8982362556999</v>
      </c>
      <c r="K1602">
        <v>3847.0172382345299</v>
      </c>
      <c r="L1602">
        <v>87323.073361765506</v>
      </c>
    </row>
    <row r="1603" spans="1:14" x14ac:dyDescent="0.35">
      <c r="A1603" t="s">
        <v>278</v>
      </c>
      <c r="B1603" t="s">
        <v>3413</v>
      </c>
      <c r="C1603" t="s">
        <v>2915</v>
      </c>
      <c r="D1603" t="s">
        <v>3433</v>
      </c>
      <c r="E1603" t="s">
        <v>3434</v>
      </c>
      <c r="F1603" t="s">
        <v>2867</v>
      </c>
      <c r="G1603" t="s">
        <v>2868</v>
      </c>
      <c r="H1603">
        <v>0</v>
      </c>
      <c r="I1603">
        <v>0</v>
      </c>
      <c r="J1603">
        <v>0</v>
      </c>
      <c r="K1603">
        <v>0</v>
      </c>
      <c r="L1603">
        <v>0</v>
      </c>
    </row>
    <row r="1604" spans="1:14" x14ac:dyDescent="0.35">
      <c r="A1604" t="s">
        <v>278</v>
      </c>
      <c r="B1604" t="s">
        <v>3413</v>
      </c>
      <c r="C1604" t="s">
        <v>2915</v>
      </c>
      <c r="D1604" t="s">
        <v>3433</v>
      </c>
      <c r="E1604" t="s">
        <v>3434</v>
      </c>
      <c r="F1604" t="s">
        <v>2922</v>
      </c>
      <c r="G1604" t="s">
        <v>2923</v>
      </c>
      <c r="H1604">
        <v>0</v>
      </c>
      <c r="I1604">
        <v>0</v>
      </c>
      <c r="J1604">
        <v>0</v>
      </c>
      <c r="K1604">
        <v>0</v>
      </c>
      <c r="L1604">
        <v>0</v>
      </c>
    </row>
    <row r="1605" spans="1:14" x14ac:dyDescent="0.35">
      <c r="A1605" t="s">
        <v>278</v>
      </c>
      <c r="B1605" t="s">
        <v>3413</v>
      </c>
      <c r="C1605" t="s">
        <v>2915</v>
      </c>
      <c r="D1605" t="s">
        <v>3433</v>
      </c>
      <c r="E1605" t="s">
        <v>3434</v>
      </c>
      <c r="F1605" t="s">
        <v>2997</v>
      </c>
      <c r="G1605" t="s">
        <v>2998</v>
      </c>
      <c r="H1605">
        <v>0</v>
      </c>
      <c r="I1605">
        <v>0</v>
      </c>
      <c r="J1605">
        <v>0</v>
      </c>
      <c r="K1605">
        <v>0</v>
      </c>
      <c r="L1605">
        <v>0</v>
      </c>
    </row>
    <row r="1606" spans="1:14" x14ac:dyDescent="0.35">
      <c r="A1606" t="s">
        <v>278</v>
      </c>
      <c r="B1606" t="s">
        <v>3413</v>
      </c>
      <c r="C1606" t="s">
        <v>2915</v>
      </c>
      <c r="D1606" t="s">
        <v>3433</v>
      </c>
      <c r="E1606" t="s">
        <v>3434</v>
      </c>
      <c r="F1606" t="s">
        <v>2924</v>
      </c>
      <c r="G1606" t="s">
        <v>2925</v>
      </c>
      <c r="H1606">
        <v>0</v>
      </c>
      <c r="I1606">
        <v>0</v>
      </c>
      <c r="J1606">
        <v>0</v>
      </c>
      <c r="K1606">
        <v>0</v>
      </c>
      <c r="L1606">
        <v>0</v>
      </c>
    </row>
    <row r="1607" spans="1:14" x14ac:dyDescent="0.35">
      <c r="A1607" t="s">
        <v>278</v>
      </c>
      <c r="B1607" t="s">
        <v>3413</v>
      </c>
      <c r="C1607" t="s">
        <v>2915</v>
      </c>
      <c r="D1607" t="s">
        <v>3433</v>
      </c>
      <c r="E1607" t="s">
        <v>3434</v>
      </c>
      <c r="F1607" t="s">
        <v>2877</v>
      </c>
      <c r="G1607" t="s">
        <v>2878</v>
      </c>
      <c r="H1607">
        <v>2817.6941999999999</v>
      </c>
      <c r="I1607">
        <v>21.112411597694202</v>
      </c>
      <c r="J1607">
        <v>97.783141185580305</v>
      </c>
      <c r="K1607">
        <v>118.89555278327499</v>
      </c>
      <c r="L1607">
        <v>2698.7986472167299</v>
      </c>
    </row>
    <row r="1608" spans="1:14" x14ac:dyDescent="0.35">
      <c r="A1608" t="s">
        <v>278</v>
      </c>
      <c r="B1608" t="s">
        <v>3413</v>
      </c>
      <c r="C1608" t="s">
        <v>17</v>
      </c>
      <c r="D1608" t="s">
        <v>279</v>
      </c>
      <c r="E1608" t="s">
        <v>2229</v>
      </c>
      <c r="F1608" t="s">
        <v>2206</v>
      </c>
      <c r="G1608" t="s">
        <v>3028</v>
      </c>
      <c r="H1608">
        <v>979009.06740000006</v>
      </c>
      <c r="I1608">
        <v>1583.09055742633</v>
      </c>
      <c r="J1608">
        <v>0</v>
      </c>
      <c r="K1608">
        <v>1583.09055742633</v>
      </c>
      <c r="L1608">
        <v>977425.97684257396</v>
      </c>
      <c r="M1608" t="s">
        <v>2198</v>
      </c>
    </row>
    <row r="1609" spans="1:14" x14ac:dyDescent="0.35">
      <c r="A1609" t="s">
        <v>278</v>
      </c>
      <c r="B1609" t="s">
        <v>3413</v>
      </c>
      <c r="C1609" t="s">
        <v>17</v>
      </c>
      <c r="D1609" t="s">
        <v>279</v>
      </c>
      <c r="E1609" t="s">
        <v>2229</v>
      </c>
      <c r="F1609" t="s">
        <v>2170</v>
      </c>
      <c r="G1609" t="s">
        <v>2171</v>
      </c>
      <c r="H1609">
        <v>0</v>
      </c>
      <c r="I1609">
        <v>0</v>
      </c>
      <c r="J1609">
        <v>0</v>
      </c>
      <c r="K1609">
        <v>0</v>
      </c>
      <c r="L1609">
        <v>0</v>
      </c>
    </row>
    <row r="1610" spans="1:14" x14ac:dyDescent="0.35">
      <c r="A1610" t="s">
        <v>278</v>
      </c>
      <c r="B1610" t="s">
        <v>3413</v>
      </c>
      <c r="C1610" t="s">
        <v>17</v>
      </c>
      <c r="D1610" t="s">
        <v>279</v>
      </c>
      <c r="E1610" t="s">
        <v>2229</v>
      </c>
      <c r="F1610" t="s">
        <v>19</v>
      </c>
      <c r="G1610" t="s">
        <v>2174</v>
      </c>
      <c r="H1610">
        <v>1581332.7413000001</v>
      </c>
      <c r="I1610">
        <v>2557.06817656672</v>
      </c>
      <c r="J1610">
        <v>0</v>
      </c>
      <c r="K1610">
        <v>2557.06817656672</v>
      </c>
      <c r="L1610">
        <v>1578775.67312343</v>
      </c>
      <c r="N1610" t="s">
        <v>2198</v>
      </c>
    </row>
    <row r="1611" spans="1:14" x14ac:dyDescent="0.35">
      <c r="A1611" t="s">
        <v>278</v>
      </c>
      <c r="B1611" t="s">
        <v>3413</v>
      </c>
      <c r="C1611" t="s">
        <v>17</v>
      </c>
      <c r="D1611" t="s">
        <v>279</v>
      </c>
      <c r="E1611" t="s">
        <v>2229</v>
      </c>
      <c r="F1611" t="s">
        <v>2787</v>
      </c>
      <c r="G1611" t="s">
        <v>2935</v>
      </c>
      <c r="H1611">
        <v>0</v>
      </c>
      <c r="I1611">
        <v>0</v>
      </c>
      <c r="J1611">
        <v>0</v>
      </c>
      <c r="K1611">
        <v>0</v>
      </c>
      <c r="L1611">
        <v>0</v>
      </c>
    </row>
    <row r="1612" spans="1:14" x14ac:dyDescent="0.35">
      <c r="A1612" t="s">
        <v>278</v>
      </c>
      <c r="B1612" t="s">
        <v>3413</v>
      </c>
      <c r="C1612" t="s">
        <v>17</v>
      </c>
      <c r="D1612" t="s">
        <v>279</v>
      </c>
      <c r="E1612" t="s">
        <v>2229</v>
      </c>
      <c r="F1612" t="s">
        <v>2788</v>
      </c>
      <c r="G1612" t="s">
        <v>2936</v>
      </c>
      <c r="H1612">
        <v>1910000.071</v>
      </c>
      <c r="I1612">
        <v>3088.5342922741302</v>
      </c>
      <c r="J1612">
        <v>420.50376991855501</v>
      </c>
      <c r="K1612">
        <v>3509.0380621926802</v>
      </c>
      <c r="L1612">
        <v>1906491.0329378101</v>
      </c>
    </row>
    <row r="1613" spans="1:14" x14ac:dyDescent="0.35">
      <c r="A1613" t="s">
        <v>278</v>
      </c>
      <c r="B1613" t="s">
        <v>3413</v>
      </c>
      <c r="C1613" t="s">
        <v>17</v>
      </c>
      <c r="D1613" t="s">
        <v>283</v>
      </c>
      <c r="E1613" t="s">
        <v>2230</v>
      </c>
      <c r="F1613" t="s">
        <v>2170</v>
      </c>
      <c r="G1613" t="s">
        <v>2171</v>
      </c>
      <c r="H1613">
        <v>0</v>
      </c>
      <c r="I1613">
        <v>0</v>
      </c>
      <c r="J1613">
        <v>0</v>
      </c>
      <c r="K1613">
        <v>0</v>
      </c>
      <c r="L1613">
        <v>0</v>
      </c>
    </row>
    <row r="1614" spans="1:14" x14ac:dyDescent="0.35">
      <c r="A1614" t="s">
        <v>278</v>
      </c>
      <c r="B1614" t="s">
        <v>3413</v>
      </c>
      <c r="C1614" t="s">
        <v>17</v>
      </c>
      <c r="D1614" t="s">
        <v>283</v>
      </c>
      <c r="E1614" t="s">
        <v>2230</v>
      </c>
      <c r="F1614" t="s">
        <v>19</v>
      </c>
      <c r="G1614" t="s">
        <v>2174</v>
      </c>
      <c r="H1614">
        <v>1126693.6332</v>
      </c>
      <c r="I1614">
        <v>1620.1669701037399</v>
      </c>
      <c r="J1614">
        <v>0</v>
      </c>
      <c r="K1614">
        <v>1620.1669701037399</v>
      </c>
      <c r="L1614">
        <v>1125073.4662299</v>
      </c>
      <c r="N1614" t="s">
        <v>2198</v>
      </c>
    </row>
    <row r="1615" spans="1:14" x14ac:dyDescent="0.35">
      <c r="A1615" t="s">
        <v>278</v>
      </c>
      <c r="B1615" t="s">
        <v>3413</v>
      </c>
      <c r="C1615" t="s">
        <v>17</v>
      </c>
      <c r="D1615" t="s">
        <v>283</v>
      </c>
      <c r="E1615" t="s">
        <v>2230</v>
      </c>
      <c r="F1615" t="s">
        <v>2787</v>
      </c>
      <c r="G1615" t="s">
        <v>2935</v>
      </c>
      <c r="H1615">
        <v>0</v>
      </c>
      <c r="I1615">
        <v>0</v>
      </c>
      <c r="J1615">
        <v>0</v>
      </c>
      <c r="K1615">
        <v>0</v>
      </c>
      <c r="L1615">
        <v>0</v>
      </c>
    </row>
    <row r="1616" spans="1:14" x14ac:dyDescent="0.35">
      <c r="A1616" t="s">
        <v>278</v>
      </c>
      <c r="B1616" t="s">
        <v>3413</v>
      </c>
      <c r="C1616" t="s">
        <v>17</v>
      </c>
      <c r="D1616" t="s">
        <v>283</v>
      </c>
      <c r="E1616" t="s">
        <v>2230</v>
      </c>
      <c r="F1616" t="s">
        <v>2788</v>
      </c>
      <c r="G1616" t="s">
        <v>2936</v>
      </c>
      <c r="H1616">
        <v>3043802.2429</v>
      </c>
      <c r="I1616">
        <v>4376.9377157094896</v>
      </c>
      <c r="J1616">
        <v>10620.3759026773</v>
      </c>
      <c r="K1616">
        <v>14997.313618386799</v>
      </c>
      <c r="L1616">
        <v>3028804.9292816101</v>
      </c>
    </row>
    <row r="1617" spans="1:14" x14ac:dyDescent="0.35">
      <c r="A1617" t="s">
        <v>278</v>
      </c>
      <c r="B1617" t="s">
        <v>3413</v>
      </c>
      <c r="C1617" t="s">
        <v>17</v>
      </c>
      <c r="D1617" t="s">
        <v>284</v>
      </c>
      <c r="E1617" t="s">
        <v>2231</v>
      </c>
      <c r="F1617" t="s">
        <v>2170</v>
      </c>
      <c r="G1617" t="s">
        <v>2171</v>
      </c>
      <c r="H1617">
        <v>0</v>
      </c>
      <c r="I1617">
        <v>0</v>
      </c>
      <c r="J1617">
        <v>0</v>
      </c>
      <c r="K1617">
        <v>0</v>
      </c>
      <c r="L1617">
        <v>0</v>
      </c>
    </row>
    <row r="1618" spans="1:14" x14ac:dyDescent="0.35">
      <c r="A1618" t="s">
        <v>278</v>
      </c>
      <c r="B1618" t="s">
        <v>3413</v>
      </c>
      <c r="C1618" t="s">
        <v>17</v>
      </c>
      <c r="D1618" t="s">
        <v>284</v>
      </c>
      <c r="E1618" t="s">
        <v>2231</v>
      </c>
      <c r="F1618" t="s">
        <v>19</v>
      </c>
      <c r="G1618" t="s">
        <v>2174</v>
      </c>
      <c r="H1618">
        <v>2394014.8006000002</v>
      </c>
      <c r="I1618">
        <v>10998.9454152364</v>
      </c>
      <c r="J1618">
        <v>0</v>
      </c>
      <c r="K1618">
        <v>10998.9454152364</v>
      </c>
      <c r="L1618">
        <v>2383015.8551847599</v>
      </c>
      <c r="N1618" t="s">
        <v>2198</v>
      </c>
    </row>
    <row r="1619" spans="1:14" x14ac:dyDescent="0.35">
      <c r="A1619" t="s">
        <v>278</v>
      </c>
      <c r="B1619" t="s">
        <v>3413</v>
      </c>
      <c r="C1619" t="s">
        <v>17</v>
      </c>
      <c r="D1619" t="s">
        <v>284</v>
      </c>
      <c r="E1619" t="s">
        <v>2231</v>
      </c>
      <c r="F1619" t="s">
        <v>2787</v>
      </c>
      <c r="G1619" t="s">
        <v>2935</v>
      </c>
      <c r="H1619">
        <v>0</v>
      </c>
      <c r="I1619">
        <v>0</v>
      </c>
      <c r="J1619">
        <v>0</v>
      </c>
      <c r="K1619">
        <v>0</v>
      </c>
      <c r="L1619">
        <v>0</v>
      </c>
    </row>
    <row r="1620" spans="1:14" x14ac:dyDescent="0.35">
      <c r="A1620" t="s">
        <v>278</v>
      </c>
      <c r="B1620" t="s">
        <v>3413</v>
      </c>
      <c r="C1620" t="s">
        <v>17</v>
      </c>
      <c r="D1620" t="s">
        <v>284</v>
      </c>
      <c r="E1620" t="s">
        <v>2231</v>
      </c>
      <c r="F1620" t="s">
        <v>2788</v>
      </c>
      <c r="G1620" t="s">
        <v>2936</v>
      </c>
      <c r="H1620">
        <v>3686960.9071</v>
      </c>
      <c r="I1620">
        <v>16939.194258027201</v>
      </c>
      <c r="J1620">
        <v>611004.38140350895</v>
      </c>
      <c r="K1620">
        <v>627943.57566153596</v>
      </c>
      <c r="L1620">
        <v>3059017.3314384599</v>
      </c>
    </row>
    <row r="1621" spans="1:14" x14ac:dyDescent="0.35">
      <c r="A1621" t="s">
        <v>278</v>
      </c>
      <c r="B1621" t="s">
        <v>3413</v>
      </c>
      <c r="C1621" t="s">
        <v>2938</v>
      </c>
      <c r="D1621" t="s">
        <v>3435</v>
      </c>
      <c r="E1621" t="s">
        <v>3436</v>
      </c>
      <c r="F1621" t="s">
        <v>2172</v>
      </c>
      <c r="G1621" t="s">
        <v>2173</v>
      </c>
      <c r="H1621">
        <v>148327.1784</v>
      </c>
      <c r="I1621">
        <v>192.95590133010501</v>
      </c>
      <c r="J1621">
        <v>123.857420901697</v>
      </c>
      <c r="K1621">
        <v>316.81332223180198</v>
      </c>
      <c r="L1621">
        <v>148010.36507776799</v>
      </c>
    </row>
    <row r="1622" spans="1:14" x14ac:dyDescent="0.35">
      <c r="A1622" t="s">
        <v>278</v>
      </c>
      <c r="B1622" t="s">
        <v>3413</v>
      </c>
      <c r="C1622" t="s">
        <v>2938</v>
      </c>
      <c r="D1622" t="s">
        <v>3437</v>
      </c>
      <c r="E1622" t="s">
        <v>3438</v>
      </c>
      <c r="F1622" t="s">
        <v>2170</v>
      </c>
      <c r="G1622" t="s">
        <v>2171</v>
      </c>
      <c r="H1622">
        <v>0</v>
      </c>
      <c r="I1622">
        <v>0</v>
      </c>
      <c r="J1622">
        <v>0</v>
      </c>
      <c r="K1622">
        <v>0</v>
      </c>
      <c r="L1622">
        <v>0</v>
      </c>
    </row>
    <row r="1623" spans="1:14" x14ac:dyDescent="0.35">
      <c r="A1623" t="s">
        <v>278</v>
      </c>
      <c r="B1623" t="s">
        <v>3413</v>
      </c>
      <c r="C1623" t="s">
        <v>2938</v>
      </c>
      <c r="D1623" t="s">
        <v>3437</v>
      </c>
      <c r="E1623" t="s">
        <v>3438</v>
      </c>
      <c r="F1623" t="s">
        <v>2172</v>
      </c>
      <c r="G1623" t="s">
        <v>2173</v>
      </c>
      <c r="H1623">
        <v>397717.75469999999</v>
      </c>
      <c r="I1623">
        <v>2533.67190562613</v>
      </c>
      <c r="J1623">
        <v>87367.688141042294</v>
      </c>
      <c r="K1623">
        <v>89901.3600466684</v>
      </c>
      <c r="L1623">
        <v>307816.39465333201</v>
      </c>
    </row>
    <row r="1624" spans="1:14" x14ac:dyDescent="0.35">
      <c r="A1624" t="s">
        <v>278</v>
      </c>
      <c r="B1624" t="s">
        <v>3413</v>
      </c>
      <c r="C1624" t="s">
        <v>2938</v>
      </c>
      <c r="D1624" t="s">
        <v>3437</v>
      </c>
      <c r="E1624" t="s">
        <v>3438</v>
      </c>
      <c r="F1624" t="s">
        <v>2940</v>
      </c>
      <c r="G1624" t="s">
        <v>2941</v>
      </c>
      <c r="H1624">
        <v>0</v>
      </c>
      <c r="I1624">
        <v>0</v>
      </c>
      <c r="J1624">
        <v>0</v>
      </c>
      <c r="K1624">
        <v>0</v>
      </c>
      <c r="L1624">
        <v>0</v>
      </c>
    </row>
    <row r="1625" spans="1:14" x14ac:dyDescent="0.35">
      <c r="A1625" t="s">
        <v>278</v>
      </c>
      <c r="B1625" t="s">
        <v>3413</v>
      </c>
      <c r="C1625" t="s">
        <v>2944</v>
      </c>
      <c r="D1625" t="s">
        <v>3439</v>
      </c>
      <c r="E1625" t="s">
        <v>3440</v>
      </c>
      <c r="F1625" t="s">
        <v>3048</v>
      </c>
      <c r="G1625" t="s">
        <v>3049</v>
      </c>
      <c r="H1625">
        <v>37149.8243</v>
      </c>
      <c r="I1625">
        <v>127.96435269505299</v>
      </c>
      <c r="J1625">
        <v>0</v>
      </c>
      <c r="K1625">
        <v>127.96435269505299</v>
      </c>
      <c r="L1625">
        <v>37021.859947304903</v>
      </c>
    </row>
    <row r="1626" spans="1:14" x14ac:dyDescent="0.35">
      <c r="A1626" t="s">
        <v>278</v>
      </c>
      <c r="B1626" t="s">
        <v>3413</v>
      </c>
      <c r="C1626" t="s">
        <v>2944</v>
      </c>
      <c r="D1626" t="s">
        <v>3441</v>
      </c>
      <c r="E1626" t="s">
        <v>3442</v>
      </c>
      <c r="F1626" t="s">
        <v>3048</v>
      </c>
      <c r="G1626" t="s">
        <v>3049</v>
      </c>
      <c r="H1626">
        <v>125411.5134</v>
      </c>
      <c r="I1626">
        <v>165.75174457947799</v>
      </c>
      <c r="J1626">
        <v>65.245744511331495</v>
      </c>
      <c r="K1626">
        <v>230.99748909080901</v>
      </c>
      <c r="L1626">
        <v>125180.515910909</v>
      </c>
    </row>
    <row r="1627" spans="1:14" x14ac:dyDescent="0.35">
      <c r="A1627" t="s">
        <v>278</v>
      </c>
      <c r="B1627" t="s">
        <v>3413</v>
      </c>
      <c r="C1627" t="s">
        <v>2944</v>
      </c>
      <c r="D1627" t="s">
        <v>3443</v>
      </c>
      <c r="E1627" t="s">
        <v>3444</v>
      </c>
      <c r="F1627" t="s">
        <v>2947</v>
      </c>
      <c r="G1627" t="s">
        <v>2948</v>
      </c>
      <c r="H1627">
        <v>323860.59850000002</v>
      </c>
      <c r="I1627">
        <v>911.67983398769195</v>
      </c>
      <c r="J1627">
        <v>14032.954487044</v>
      </c>
      <c r="K1627">
        <v>14944.634321031701</v>
      </c>
      <c r="L1627">
        <v>308915.96417896799</v>
      </c>
    </row>
    <row r="1628" spans="1:14" x14ac:dyDescent="0.35">
      <c r="A1628" t="s">
        <v>289</v>
      </c>
      <c r="B1628" t="s">
        <v>3445</v>
      </c>
      <c r="C1628" t="s">
        <v>2857</v>
      </c>
      <c r="D1628" t="s">
        <v>2859</v>
      </c>
      <c r="E1628" t="s">
        <v>3446</v>
      </c>
      <c r="F1628" t="s">
        <v>2172</v>
      </c>
      <c r="G1628" t="s">
        <v>2173</v>
      </c>
      <c r="H1628">
        <v>10614381.7382</v>
      </c>
      <c r="I1628">
        <v>762.46357924725498</v>
      </c>
      <c r="J1628">
        <v>636605.28876480798</v>
      </c>
      <c r="K1628">
        <v>637367.75234405603</v>
      </c>
      <c r="L1628">
        <v>9977013.98585595</v>
      </c>
    </row>
    <row r="1629" spans="1:14" x14ac:dyDescent="0.35">
      <c r="A1629" t="s">
        <v>289</v>
      </c>
      <c r="B1629" t="s">
        <v>3445</v>
      </c>
      <c r="C1629" t="s">
        <v>2857</v>
      </c>
      <c r="D1629" t="s">
        <v>2859</v>
      </c>
      <c r="E1629" t="s">
        <v>3446</v>
      </c>
      <c r="F1629" t="s">
        <v>2861</v>
      </c>
      <c r="G1629" t="s">
        <v>2862</v>
      </c>
      <c r="H1629">
        <v>247923.1876</v>
      </c>
      <c r="I1629">
        <v>17.809082574820401</v>
      </c>
      <c r="J1629">
        <v>14869.374044557901</v>
      </c>
      <c r="K1629">
        <v>14887.183127132699</v>
      </c>
      <c r="L1629">
        <v>233036.004472867</v>
      </c>
    </row>
    <row r="1630" spans="1:14" x14ac:dyDescent="0.35">
      <c r="A1630" t="s">
        <v>289</v>
      </c>
      <c r="B1630" t="s">
        <v>3445</v>
      </c>
      <c r="C1630" t="s">
        <v>2857</v>
      </c>
      <c r="D1630" t="s">
        <v>2859</v>
      </c>
      <c r="E1630" t="s">
        <v>3446</v>
      </c>
      <c r="F1630" t="s">
        <v>2863</v>
      </c>
      <c r="G1630" t="s">
        <v>2864</v>
      </c>
      <c r="H1630">
        <v>405940.16389999999</v>
      </c>
      <c r="I1630">
        <v>29.159926413716899</v>
      </c>
      <c r="J1630">
        <v>24346.5575015289</v>
      </c>
      <c r="K1630">
        <v>24375.7174279426</v>
      </c>
      <c r="L1630">
        <v>381564.44647205702</v>
      </c>
    </row>
    <row r="1631" spans="1:14" x14ac:dyDescent="0.35">
      <c r="A1631" t="s">
        <v>289</v>
      </c>
      <c r="B1631" t="s">
        <v>3445</v>
      </c>
      <c r="C1631" t="s">
        <v>2857</v>
      </c>
      <c r="D1631" t="s">
        <v>2859</v>
      </c>
      <c r="E1631" t="s">
        <v>3446</v>
      </c>
      <c r="F1631" t="s">
        <v>3447</v>
      </c>
      <c r="G1631" t="s">
        <v>3448</v>
      </c>
      <c r="H1631">
        <v>0</v>
      </c>
      <c r="I1631">
        <v>0</v>
      </c>
      <c r="J1631">
        <v>0</v>
      </c>
      <c r="K1631">
        <v>0</v>
      </c>
      <c r="L1631">
        <v>0</v>
      </c>
    </row>
    <row r="1632" spans="1:14" x14ac:dyDescent="0.35">
      <c r="A1632" t="s">
        <v>289</v>
      </c>
      <c r="B1632" t="s">
        <v>3445</v>
      </c>
      <c r="C1632" t="s">
        <v>2857</v>
      </c>
      <c r="D1632" t="s">
        <v>2859</v>
      </c>
      <c r="E1632" t="s">
        <v>3446</v>
      </c>
      <c r="F1632" t="s">
        <v>2865</v>
      </c>
      <c r="G1632" t="s">
        <v>2866</v>
      </c>
      <c r="H1632">
        <v>0</v>
      </c>
      <c r="I1632">
        <v>0</v>
      </c>
      <c r="J1632">
        <v>0</v>
      </c>
      <c r="K1632">
        <v>0</v>
      </c>
      <c r="L1632">
        <v>0</v>
      </c>
    </row>
    <row r="1633" spans="1:12" x14ac:dyDescent="0.35">
      <c r="A1633" t="s">
        <v>289</v>
      </c>
      <c r="B1633" t="s">
        <v>3445</v>
      </c>
      <c r="C1633" t="s">
        <v>2857</v>
      </c>
      <c r="D1633" t="s">
        <v>2859</v>
      </c>
      <c r="E1633" t="s">
        <v>3446</v>
      </c>
      <c r="F1633" t="s">
        <v>2867</v>
      </c>
      <c r="G1633" t="s">
        <v>2868</v>
      </c>
      <c r="H1633">
        <v>0</v>
      </c>
      <c r="I1633">
        <v>0</v>
      </c>
      <c r="J1633">
        <v>0</v>
      </c>
      <c r="K1633">
        <v>0</v>
      </c>
      <c r="L1633">
        <v>0</v>
      </c>
    </row>
    <row r="1634" spans="1:12" x14ac:dyDescent="0.35">
      <c r="A1634" t="s">
        <v>289</v>
      </c>
      <c r="B1634" t="s">
        <v>3445</v>
      </c>
      <c r="C1634" t="s">
        <v>2857</v>
      </c>
      <c r="D1634" t="s">
        <v>2859</v>
      </c>
      <c r="E1634" t="s">
        <v>3446</v>
      </c>
      <c r="F1634" t="s">
        <v>2869</v>
      </c>
      <c r="G1634" t="s">
        <v>2870</v>
      </c>
      <c r="H1634">
        <v>858195.64890000003</v>
      </c>
      <c r="I1634">
        <v>61.646824297455197</v>
      </c>
      <c r="J1634">
        <v>51470.910154238903</v>
      </c>
      <c r="K1634">
        <v>51532.556978536297</v>
      </c>
      <c r="L1634">
        <v>806663.09192146396</v>
      </c>
    </row>
    <row r="1635" spans="1:12" x14ac:dyDescent="0.35">
      <c r="A1635" t="s">
        <v>289</v>
      </c>
      <c r="B1635" t="s">
        <v>3445</v>
      </c>
      <c r="C1635" t="s">
        <v>2857</v>
      </c>
      <c r="D1635" t="s">
        <v>2859</v>
      </c>
      <c r="E1635" t="s">
        <v>3446</v>
      </c>
      <c r="F1635" t="s">
        <v>2871</v>
      </c>
      <c r="G1635" t="s">
        <v>2872</v>
      </c>
      <c r="H1635">
        <v>457704.34610000002</v>
      </c>
      <c r="I1635">
        <v>32.878306291976102</v>
      </c>
      <c r="J1635">
        <v>27451.152082260702</v>
      </c>
      <c r="K1635">
        <v>27484.030388552699</v>
      </c>
      <c r="L1635">
        <v>430220.31571144698</v>
      </c>
    </row>
    <row r="1636" spans="1:12" x14ac:dyDescent="0.35">
      <c r="A1636" t="s">
        <v>289</v>
      </c>
      <c r="B1636" t="s">
        <v>3445</v>
      </c>
      <c r="C1636" t="s">
        <v>2857</v>
      </c>
      <c r="D1636" t="s">
        <v>2859</v>
      </c>
      <c r="E1636" t="s">
        <v>3446</v>
      </c>
      <c r="F1636" t="s">
        <v>3449</v>
      </c>
      <c r="G1636" t="s">
        <v>3450</v>
      </c>
      <c r="H1636">
        <v>844573.49569999997</v>
      </c>
      <c r="I1636">
        <v>60.668303276860698</v>
      </c>
      <c r="J1636">
        <v>50653.911580362103</v>
      </c>
      <c r="K1636">
        <v>50714.5798836389</v>
      </c>
      <c r="L1636">
        <v>793858.91581636097</v>
      </c>
    </row>
    <row r="1637" spans="1:12" x14ac:dyDescent="0.35">
      <c r="A1637" t="s">
        <v>289</v>
      </c>
      <c r="B1637" t="s">
        <v>3445</v>
      </c>
      <c r="C1637" t="s">
        <v>2857</v>
      </c>
      <c r="D1637" t="s">
        <v>2859</v>
      </c>
      <c r="E1637" t="s">
        <v>3446</v>
      </c>
      <c r="F1637" t="s">
        <v>2877</v>
      </c>
      <c r="G1637" t="s">
        <v>2878</v>
      </c>
      <c r="H1637">
        <v>907235.40020000003</v>
      </c>
      <c r="I1637">
        <v>65.169499971595499</v>
      </c>
      <c r="J1637">
        <v>54412.105020195399</v>
      </c>
      <c r="K1637">
        <v>54477.274520166997</v>
      </c>
      <c r="L1637">
        <v>852758.125679833</v>
      </c>
    </row>
    <row r="1638" spans="1:12" x14ac:dyDescent="0.35">
      <c r="A1638" t="s">
        <v>289</v>
      </c>
      <c r="B1638" t="s">
        <v>3445</v>
      </c>
      <c r="C1638" t="s">
        <v>2879</v>
      </c>
      <c r="D1638" t="s">
        <v>2880</v>
      </c>
      <c r="E1638" t="s">
        <v>3451</v>
      </c>
      <c r="F1638" t="s">
        <v>2172</v>
      </c>
      <c r="G1638" t="s">
        <v>2173</v>
      </c>
      <c r="H1638">
        <v>11928.9406</v>
      </c>
      <c r="I1638">
        <v>10.2757556165403</v>
      </c>
      <c r="J1638">
        <v>431.213143402019</v>
      </c>
      <c r="K1638">
        <v>441.48889901855898</v>
      </c>
      <c r="L1638">
        <v>11487.451700981401</v>
      </c>
    </row>
    <row r="1639" spans="1:12" x14ac:dyDescent="0.35">
      <c r="A1639" t="s">
        <v>289</v>
      </c>
      <c r="B1639" t="s">
        <v>3445</v>
      </c>
      <c r="C1639" t="s">
        <v>2879</v>
      </c>
      <c r="D1639" t="s">
        <v>2880</v>
      </c>
      <c r="E1639" t="s">
        <v>3451</v>
      </c>
      <c r="F1639" t="s">
        <v>2882</v>
      </c>
      <c r="G1639" t="s">
        <v>2883</v>
      </c>
      <c r="H1639">
        <v>0</v>
      </c>
      <c r="I1639">
        <v>0</v>
      </c>
      <c r="J1639">
        <v>0</v>
      </c>
      <c r="K1639">
        <v>0</v>
      </c>
      <c r="L1639">
        <v>0</v>
      </c>
    </row>
    <row r="1640" spans="1:12" x14ac:dyDescent="0.35">
      <c r="A1640" t="s">
        <v>289</v>
      </c>
      <c r="B1640" t="s">
        <v>3445</v>
      </c>
      <c r="C1640" t="s">
        <v>2879</v>
      </c>
      <c r="D1640" t="s">
        <v>2880</v>
      </c>
      <c r="E1640" t="s">
        <v>3451</v>
      </c>
      <c r="F1640" t="s">
        <v>2884</v>
      </c>
      <c r="G1640" t="s">
        <v>2885</v>
      </c>
      <c r="H1640">
        <v>3146.5551999999998</v>
      </c>
      <c r="I1640">
        <v>2.7104865342574098</v>
      </c>
      <c r="J1640">
        <v>113.743208986464</v>
      </c>
      <c r="K1640">
        <v>116.45369552072199</v>
      </c>
      <c r="L1640">
        <v>3030.1015044792798</v>
      </c>
    </row>
    <row r="1641" spans="1:12" x14ac:dyDescent="0.35">
      <c r="A1641" t="s">
        <v>289</v>
      </c>
      <c r="B1641" t="s">
        <v>3445</v>
      </c>
      <c r="C1641" t="s">
        <v>2879</v>
      </c>
      <c r="D1641" t="s">
        <v>2886</v>
      </c>
      <c r="E1641" t="s">
        <v>3098</v>
      </c>
      <c r="F1641" t="s">
        <v>2172</v>
      </c>
      <c r="G1641" t="s">
        <v>2173</v>
      </c>
      <c r="H1641">
        <v>28435.2258</v>
      </c>
      <c r="J1641">
        <v>5015.2285635759499</v>
      </c>
      <c r="K1641">
        <v>5015.2285635759499</v>
      </c>
      <c r="L1641">
        <v>23419.9972364241</v>
      </c>
    </row>
    <row r="1642" spans="1:12" x14ac:dyDescent="0.35">
      <c r="A1642" t="s">
        <v>289</v>
      </c>
      <c r="B1642" t="s">
        <v>3445</v>
      </c>
      <c r="C1642" t="s">
        <v>2879</v>
      </c>
      <c r="D1642" t="s">
        <v>2886</v>
      </c>
      <c r="E1642" t="s">
        <v>3098</v>
      </c>
      <c r="F1642" t="s">
        <v>2882</v>
      </c>
      <c r="G1642" t="s">
        <v>2883</v>
      </c>
      <c r="H1642">
        <v>5651.7218999999996</v>
      </c>
      <c r="J1642">
        <v>996.81561512068504</v>
      </c>
      <c r="K1642">
        <v>996.81561512068504</v>
      </c>
      <c r="L1642">
        <v>4654.9062848793201</v>
      </c>
    </row>
    <row r="1643" spans="1:12" x14ac:dyDescent="0.35">
      <c r="A1643" t="s">
        <v>289</v>
      </c>
      <c r="B1643" t="s">
        <v>3445</v>
      </c>
      <c r="C1643" t="s">
        <v>2879</v>
      </c>
      <c r="D1643" t="s">
        <v>2886</v>
      </c>
      <c r="E1643" t="s">
        <v>3098</v>
      </c>
      <c r="F1643" t="s">
        <v>2884</v>
      </c>
      <c r="G1643" t="s">
        <v>2885</v>
      </c>
      <c r="H1643">
        <v>23487.9594</v>
      </c>
      <c r="J1643">
        <v>292.09182215466501</v>
      </c>
      <c r="K1643">
        <v>292.09182215466501</v>
      </c>
      <c r="L1643">
        <v>23195.8675778453</v>
      </c>
    </row>
    <row r="1644" spans="1:12" x14ac:dyDescent="0.35">
      <c r="A1644" t="s">
        <v>289</v>
      </c>
      <c r="B1644" t="s">
        <v>3445</v>
      </c>
      <c r="C1644" t="s">
        <v>2879</v>
      </c>
      <c r="D1644" t="s">
        <v>2888</v>
      </c>
      <c r="E1644" t="s">
        <v>3061</v>
      </c>
      <c r="F1644" t="s">
        <v>2172</v>
      </c>
      <c r="G1644" t="s">
        <v>2173</v>
      </c>
      <c r="H1644">
        <v>16176.591399999999</v>
      </c>
      <c r="J1644">
        <v>1156.9563111822299</v>
      </c>
      <c r="K1644">
        <v>1156.9563111822299</v>
      </c>
      <c r="L1644">
        <v>15019.6350888178</v>
      </c>
    </row>
    <row r="1645" spans="1:12" x14ac:dyDescent="0.35">
      <c r="A1645" t="s">
        <v>289</v>
      </c>
      <c r="B1645" t="s">
        <v>3445</v>
      </c>
      <c r="C1645" t="s">
        <v>2879</v>
      </c>
      <c r="D1645" t="s">
        <v>2888</v>
      </c>
      <c r="E1645" t="s">
        <v>3061</v>
      </c>
      <c r="F1645" t="s">
        <v>2882</v>
      </c>
      <c r="G1645" t="s">
        <v>2883</v>
      </c>
      <c r="H1645">
        <v>7046.2453999999998</v>
      </c>
      <c r="J1645">
        <v>503.95029505483598</v>
      </c>
      <c r="K1645">
        <v>503.95029505483598</v>
      </c>
      <c r="L1645">
        <v>6542.2951049451603</v>
      </c>
    </row>
    <row r="1646" spans="1:12" x14ac:dyDescent="0.35">
      <c r="A1646" t="s">
        <v>289</v>
      </c>
      <c r="B1646" t="s">
        <v>3445</v>
      </c>
      <c r="C1646" t="s">
        <v>2879</v>
      </c>
      <c r="D1646" t="s">
        <v>2888</v>
      </c>
      <c r="E1646" t="s">
        <v>3061</v>
      </c>
      <c r="F1646" t="s">
        <v>2884</v>
      </c>
      <c r="G1646" t="s">
        <v>2885</v>
      </c>
      <c r="H1646">
        <v>69917.183999999994</v>
      </c>
      <c r="J1646">
        <v>1737.53977272727</v>
      </c>
      <c r="K1646">
        <v>1737.53977272727</v>
      </c>
      <c r="L1646">
        <v>68179.6442272727</v>
      </c>
    </row>
    <row r="1647" spans="1:12" x14ac:dyDescent="0.35">
      <c r="A1647" t="s">
        <v>289</v>
      </c>
      <c r="B1647" t="s">
        <v>3445</v>
      </c>
      <c r="C1647" t="s">
        <v>2879</v>
      </c>
      <c r="D1647" t="s">
        <v>2892</v>
      </c>
      <c r="E1647" t="s">
        <v>3066</v>
      </c>
      <c r="F1647" t="s">
        <v>2172</v>
      </c>
      <c r="G1647" t="s">
        <v>2173</v>
      </c>
      <c r="H1647">
        <v>40707.228000000003</v>
      </c>
      <c r="J1647">
        <v>366.74841864202301</v>
      </c>
      <c r="K1647">
        <v>366.74841864202301</v>
      </c>
      <c r="L1647">
        <v>40340.479581357999</v>
      </c>
    </row>
    <row r="1648" spans="1:12" x14ac:dyDescent="0.35">
      <c r="A1648" t="s">
        <v>289</v>
      </c>
      <c r="B1648" t="s">
        <v>3445</v>
      </c>
      <c r="C1648" t="s">
        <v>2879</v>
      </c>
      <c r="D1648" t="s">
        <v>2892</v>
      </c>
      <c r="E1648" t="s">
        <v>3066</v>
      </c>
      <c r="F1648" t="s">
        <v>2882</v>
      </c>
      <c r="G1648" t="s">
        <v>2883</v>
      </c>
      <c r="H1648">
        <v>0</v>
      </c>
      <c r="J1648">
        <v>0</v>
      </c>
      <c r="K1648">
        <v>0</v>
      </c>
      <c r="L1648">
        <v>0</v>
      </c>
    </row>
    <row r="1649" spans="1:12" x14ac:dyDescent="0.35">
      <c r="A1649" t="s">
        <v>289</v>
      </c>
      <c r="B1649" t="s">
        <v>3445</v>
      </c>
      <c r="C1649" t="s">
        <v>2879</v>
      </c>
      <c r="D1649" t="s">
        <v>2892</v>
      </c>
      <c r="E1649" t="s">
        <v>3066</v>
      </c>
      <c r="F1649" t="s">
        <v>2884</v>
      </c>
      <c r="G1649" t="s">
        <v>2885</v>
      </c>
      <c r="H1649">
        <v>66961.038</v>
      </c>
      <c r="J1649">
        <v>39.070797101449301</v>
      </c>
      <c r="K1649">
        <v>39.070797101449301</v>
      </c>
      <c r="L1649">
        <v>66921.967202898595</v>
      </c>
    </row>
    <row r="1650" spans="1:12" x14ac:dyDescent="0.35">
      <c r="A1650" t="s">
        <v>289</v>
      </c>
      <c r="B1650" t="s">
        <v>3445</v>
      </c>
      <c r="C1650" t="s">
        <v>2879</v>
      </c>
      <c r="D1650" t="s">
        <v>2894</v>
      </c>
      <c r="E1650" t="s">
        <v>3452</v>
      </c>
      <c r="F1650" t="s">
        <v>2172</v>
      </c>
      <c r="G1650" t="s">
        <v>2173</v>
      </c>
      <c r="H1650">
        <v>25412.101900000001</v>
      </c>
      <c r="J1650">
        <v>612.26574510879504</v>
      </c>
      <c r="K1650">
        <v>612.26574510879504</v>
      </c>
      <c r="L1650">
        <v>24799.8361548912</v>
      </c>
    </row>
    <row r="1651" spans="1:12" x14ac:dyDescent="0.35">
      <c r="A1651" t="s">
        <v>289</v>
      </c>
      <c r="B1651" t="s">
        <v>3445</v>
      </c>
      <c r="C1651" t="s">
        <v>2879</v>
      </c>
      <c r="D1651" t="s">
        <v>2894</v>
      </c>
      <c r="E1651" t="s">
        <v>3452</v>
      </c>
      <c r="F1651" t="s">
        <v>2882</v>
      </c>
      <c r="G1651" t="s">
        <v>2883</v>
      </c>
      <c r="H1651">
        <v>2010.4511</v>
      </c>
      <c r="J1651">
        <v>48.4387456573414</v>
      </c>
      <c r="K1651">
        <v>48.4387456573414</v>
      </c>
      <c r="L1651">
        <v>1962.01235434266</v>
      </c>
    </row>
    <row r="1652" spans="1:12" x14ac:dyDescent="0.35">
      <c r="A1652" t="s">
        <v>289</v>
      </c>
      <c r="B1652" t="s">
        <v>3445</v>
      </c>
      <c r="C1652" t="s">
        <v>2879</v>
      </c>
      <c r="D1652" t="s">
        <v>2894</v>
      </c>
      <c r="E1652" t="s">
        <v>3452</v>
      </c>
      <c r="F1652" t="s">
        <v>2884</v>
      </c>
      <c r="G1652" t="s">
        <v>2885</v>
      </c>
      <c r="H1652">
        <v>31081.574000000001</v>
      </c>
      <c r="J1652">
        <v>748.86300786249797</v>
      </c>
      <c r="K1652">
        <v>748.86300786249797</v>
      </c>
      <c r="L1652">
        <v>30332.710992137501</v>
      </c>
    </row>
    <row r="1653" spans="1:12" x14ac:dyDescent="0.35">
      <c r="A1653" t="s">
        <v>289</v>
      </c>
      <c r="B1653" t="s">
        <v>3445</v>
      </c>
      <c r="C1653" t="s">
        <v>2879</v>
      </c>
      <c r="D1653" t="s">
        <v>2898</v>
      </c>
      <c r="E1653" t="s">
        <v>2967</v>
      </c>
      <c r="F1653" t="s">
        <v>2172</v>
      </c>
      <c r="G1653" t="s">
        <v>2173</v>
      </c>
      <c r="H1653">
        <v>8867.6293999999998</v>
      </c>
      <c r="I1653">
        <v>1.54681533859124</v>
      </c>
      <c r="J1653">
        <v>0</v>
      </c>
      <c r="K1653">
        <v>1.54681533859124</v>
      </c>
      <c r="L1653">
        <v>8866.0825846614098</v>
      </c>
    </row>
    <row r="1654" spans="1:12" x14ac:dyDescent="0.35">
      <c r="A1654" t="s">
        <v>289</v>
      </c>
      <c r="B1654" t="s">
        <v>3445</v>
      </c>
      <c r="C1654" t="s">
        <v>2879</v>
      </c>
      <c r="D1654" t="s">
        <v>2898</v>
      </c>
      <c r="E1654" t="s">
        <v>2967</v>
      </c>
      <c r="F1654" t="s">
        <v>2882</v>
      </c>
      <c r="G1654" t="s">
        <v>2883</v>
      </c>
      <c r="H1654">
        <v>2463.2303999999999</v>
      </c>
      <c r="I1654">
        <v>0.42967092738645601</v>
      </c>
      <c r="J1654">
        <v>0</v>
      </c>
      <c r="K1654">
        <v>0.42967092738645601</v>
      </c>
      <c r="L1654">
        <v>2462.80072907261</v>
      </c>
    </row>
    <row r="1655" spans="1:12" x14ac:dyDescent="0.35">
      <c r="A1655" t="s">
        <v>289</v>
      </c>
      <c r="B1655" t="s">
        <v>3445</v>
      </c>
      <c r="C1655" t="s">
        <v>2879</v>
      </c>
      <c r="D1655" t="s">
        <v>2898</v>
      </c>
      <c r="E1655" t="s">
        <v>2967</v>
      </c>
      <c r="F1655" t="s">
        <v>2884</v>
      </c>
      <c r="G1655" t="s">
        <v>2885</v>
      </c>
      <c r="H1655">
        <v>24533.774799999999</v>
      </c>
      <c r="I1655">
        <v>4.2795224367691098</v>
      </c>
      <c r="J1655">
        <v>0</v>
      </c>
      <c r="K1655">
        <v>4.2795224367691098</v>
      </c>
      <c r="L1655">
        <v>24529.495277563201</v>
      </c>
    </row>
    <row r="1656" spans="1:12" x14ac:dyDescent="0.35">
      <c r="A1656" t="s">
        <v>289</v>
      </c>
      <c r="B1656" t="s">
        <v>3445</v>
      </c>
      <c r="C1656" t="s">
        <v>2879</v>
      </c>
      <c r="D1656" t="s">
        <v>2902</v>
      </c>
      <c r="E1656" t="s">
        <v>3453</v>
      </c>
      <c r="F1656" t="s">
        <v>2172</v>
      </c>
      <c r="G1656" t="s">
        <v>2173</v>
      </c>
      <c r="H1656">
        <v>11502.5062</v>
      </c>
      <c r="J1656">
        <v>1.6873138910207199</v>
      </c>
      <c r="K1656">
        <v>1.6873138910207199</v>
      </c>
      <c r="L1656">
        <v>11500.818886109</v>
      </c>
    </row>
    <row r="1657" spans="1:12" x14ac:dyDescent="0.35">
      <c r="A1657" t="s">
        <v>289</v>
      </c>
      <c r="B1657" t="s">
        <v>3445</v>
      </c>
      <c r="C1657" t="s">
        <v>2879</v>
      </c>
      <c r="D1657" t="s">
        <v>2902</v>
      </c>
      <c r="E1657" t="s">
        <v>3453</v>
      </c>
      <c r="F1657" t="s">
        <v>2882</v>
      </c>
      <c r="G1657" t="s">
        <v>2883</v>
      </c>
      <c r="H1657">
        <v>0</v>
      </c>
      <c r="J1657">
        <v>0</v>
      </c>
      <c r="K1657">
        <v>0</v>
      </c>
      <c r="L1657">
        <v>0</v>
      </c>
    </row>
    <row r="1658" spans="1:12" x14ac:dyDescent="0.35">
      <c r="A1658" t="s">
        <v>289</v>
      </c>
      <c r="B1658" t="s">
        <v>3445</v>
      </c>
      <c r="C1658" t="s">
        <v>2879</v>
      </c>
      <c r="D1658" t="s">
        <v>2902</v>
      </c>
      <c r="E1658" t="s">
        <v>3453</v>
      </c>
      <c r="F1658" t="s">
        <v>2884</v>
      </c>
      <c r="G1658" t="s">
        <v>2885</v>
      </c>
      <c r="H1658">
        <v>15131.4828</v>
      </c>
      <c r="J1658">
        <v>3.0328933231005402</v>
      </c>
      <c r="K1658">
        <v>3.0328933231005402</v>
      </c>
      <c r="L1658">
        <v>15128.4499066769</v>
      </c>
    </row>
    <row r="1659" spans="1:12" x14ac:dyDescent="0.35">
      <c r="A1659" t="s">
        <v>289</v>
      </c>
      <c r="B1659" t="s">
        <v>3445</v>
      </c>
      <c r="C1659" t="s">
        <v>2879</v>
      </c>
      <c r="D1659" t="s">
        <v>2902</v>
      </c>
      <c r="E1659" t="s">
        <v>3453</v>
      </c>
      <c r="F1659" t="s">
        <v>392</v>
      </c>
      <c r="G1659" t="s">
        <v>2914</v>
      </c>
      <c r="H1659">
        <v>0</v>
      </c>
      <c r="J1659">
        <v>0</v>
      </c>
      <c r="K1659">
        <v>0</v>
      </c>
      <c r="L1659">
        <v>0</v>
      </c>
    </row>
    <row r="1660" spans="1:12" x14ac:dyDescent="0.35">
      <c r="A1660" t="s">
        <v>289</v>
      </c>
      <c r="B1660" t="s">
        <v>3445</v>
      </c>
      <c r="C1660" t="s">
        <v>2879</v>
      </c>
      <c r="D1660" t="s">
        <v>2904</v>
      </c>
      <c r="E1660" t="s">
        <v>3454</v>
      </c>
      <c r="F1660" t="s">
        <v>2172</v>
      </c>
      <c r="G1660" t="s">
        <v>2173</v>
      </c>
      <c r="H1660">
        <v>43074.614200000004</v>
      </c>
      <c r="I1660">
        <v>4.4343510603616796</v>
      </c>
      <c r="J1660">
        <v>5550.2569232162496</v>
      </c>
      <c r="K1660">
        <v>5554.6912742766099</v>
      </c>
      <c r="L1660">
        <v>37519.922925723396</v>
      </c>
    </row>
    <row r="1661" spans="1:12" x14ac:dyDescent="0.35">
      <c r="A1661" t="s">
        <v>289</v>
      </c>
      <c r="B1661" t="s">
        <v>3445</v>
      </c>
      <c r="C1661" t="s">
        <v>2879</v>
      </c>
      <c r="D1661" t="s">
        <v>2904</v>
      </c>
      <c r="E1661" t="s">
        <v>3454</v>
      </c>
      <c r="F1661" t="s">
        <v>2882</v>
      </c>
      <c r="G1661" t="s">
        <v>2883</v>
      </c>
      <c r="H1661">
        <v>15506.8611</v>
      </c>
      <c r="I1661">
        <v>1.5963663817302001</v>
      </c>
      <c r="J1661">
        <v>1998.09249235785</v>
      </c>
      <c r="K1661">
        <v>1999.6888587395799</v>
      </c>
      <c r="L1661">
        <v>13507.172241260399</v>
      </c>
    </row>
    <row r="1662" spans="1:12" x14ac:dyDescent="0.35">
      <c r="A1662" t="s">
        <v>289</v>
      </c>
      <c r="B1662" t="s">
        <v>3445</v>
      </c>
      <c r="C1662" t="s">
        <v>2879</v>
      </c>
      <c r="D1662" t="s">
        <v>2904</v>
      </c>
      <c r="E1662" t="s">
        <v>3454</v>
      </c>
      <c r="F1662" t="s">
        <v>2884</v>
      </c>
      <c r="G1662" t="s">
        <v>2885</v>
      </c>
      <c r="H1662">
        <v>44193.049700000003</v>
      </c>
      <c r="J1662">
        <v>0</v>
      </c>
      <c r="K1662">
        <v>0</v>
      </c>
      <c r="L1662">
        <v>44193.049700000003</v>
      </c>
    </row>
    <row r="1663" spans="1:12" x14ac:dyDescent="0.35">
      <c r="A1663" t="s">
        <v>289</v>
      </c>
      <c r="B1663" t="s">
        <v>3445</v>
      </c>
      <c r="C1663" t="s">
        <v>2879</v>
      </c>
      <c r="D1663" t="s">
        <v>2906</v>
      </c>
      <c r="E1663" t="s">
        <v>3455</v>
      </c>
      <c r="F1663" t="s">
        <v>2172</v>
      </c>
      <c r="G1663" t="s">
        <v>2173</v>
      </c>
      <c r="H1663">
        <v>10646.723599999999</v>
      </c>
      <c r="J1663">
        <v>0.65491415038484302</v>
      </c>
      <c r="K1663">
        <v>0.65491415038484302</v>
      </c>
      <c r="L1663">
        <v>10646.068685849599</v>
      </c>
    </row>
    <row r="1664" spans="1:12" x14ac:dyDescent="0.35">
      <c r="A1664" t="s">
        <v>289</v>
      </c>
      <c r="B1664" t="s">
        <v>3445</v>
      </c>
      <c r="C1664" t="s">
        <v>2879</v>
      </c>
      <c r="D1664" t="s">
        <v>2906</v>
      </c>
      <c r="E1664" t="s">
        <v>3455</v>
      </c>
      <c r="F1664" t="s">
        <v>2882</v>
      </c>
      <c r="G1664" t="s">
        <v>2883</v>
      </c>
      <c r="H1664">
        <v>774.30719999999997</v>
      </c>
      <c r="J1664">
        <v>4.7630120027988603E-2</v>
      </c>
      <c r="K1664">
        <v>4.7630120027988603E-2</v>
      </c>
      <c r="L1664">
        <v>774.25956987997199</v>
      </c>
    </row>
    <row r="1665" spans="1:12" x14ac:dyDescent="0.35">
      <c r="A1665" t="s">
        <v>289</v>
      </c>
      <c r="B1665" t="s">
        <v>3445</v>
      </c>
      <c r="C1665" t="s">
        <v>2879</v>
      </c>
      <c r="D1665" t="s">
        <v>2906</v>
      </c>
      <c r="E1665" t="s">
        <v>3455</v>
      </c>
      <c r="F1665" t="s">
        <v>2884</v>
      </c>
      <c r="G1665" t="s">
        <v>2885</v>
      </c>
      <c r="H1665">
        <v>96594.819199999998</v>
      </c>
      <c r="J1665">
        <v>5.9418574734915799</v>
      </c>
      <c r="K1665">
        <v>5.9418574734915799</v>
      </c>
      <c r="L1665">
        <v>96588.877342526495</v>
      </c>
    </row>
    <row r="1666" spans="1:12" x14ac:dyDescent="0.35">
      <c r="A1666" t="s">
        <v>289</v>
      </c>
      <c r="B1666" t="s">
        <v>3445</v>
      </c>
      <c r="C1666" t="s">
        <v>2879</v>
      </c>
      <c r="D1666" t="s">
        <v>2908</v>
      </c>
      <c r="E1666" t="s">
        <v>3456</v>
      </c>
      <c r="F1666" t="s">
        <v>2170</v>
      </c>
      <c r="G1666" t="s">
        <v>2171</v>
      </c>
      <c r="H1666">
        <v>0</v>
      </c>
      <c r="J1666">
        <v>0</v>
      </c>
      <c r="K1666">
        <v>0</v>
      </c>
      <c r="L1666">
        <v>0</v>
      </c>
    </row>
    <row r="1667" spans="1:12" x14ac:dyDescent="0.35">
      <c r="A1667" t="s">
        <v>289</v>
      </c>
      <c r="B1667" t="s">
        <v>3445</v>
      </c>
      <c r="C1667" t="s">
        <v>2879</v>
      </c>
      <c r="D1667" t="s">
        <v>2908</v>
      </c>
      <c r="E1667" t="s">
        <v>3456</v>
      </c>
      <c r="F1667" t="s">
        <v>2172</v>
      </c>
      <c r="G1667" t="s">
        <v>2173</v>
      </c>
      <c r="H1667">
        <v>37145.277199999997</v>
      </c>
      <c r="J1667">
        <v>1379.51403852372</v>
      </c>
      <c r="K1667">
        <v>1379.51403852372</v>
      </c>
      <c r="L1667">
        <v>35765.763161476301</v>
      </c>
    </row>
    <row r="1668" spans="1:12" x14ac:dyDescent="0.35">
      <c r="A1668" t="s">
        <v>289</v>
      </c>
      <c r="B1668" t="s">
        <v>3445</v>
      </c>
      <c r="C1668" t="s">
        <v>2879</v>
      </c>
      <c r="D1668" t="s">
        <v>2908</v>
      </c>
      <c r="E1668" t="s">
        <v>3456</v>
      </c>
      <c r="F1668" t="s">
        <v>2882</v>
      </c>
      <c r="G1668" t="s">
        <v>2883</v>
      </c>
      <c r="H1668">
        <v>3016.0695000000001</v>
      </c>
      <c r="J1668">
        <v>112.011823640815</v>
      </c>
      <c r="K1668">
        <v>112.011823640815</v>
      </c>
      <c r="L1668">
        <v>2904.0576763591898</v>
      </c>
    </row>
    <row r="1669" spans="1:12" x14ac:dyDescent="0.35">
      <c r="A1669" t="s">
        <v>289</v>
      </c>
      <c r="B1669" t="s">
        <v>3445</v>
      </c>
      <c r="C1669" t="s">
        <v>2879</v>
      </c>
      <c r="D1669" t="s">
        <v>2908</v>
      </c>
      <c r="E1669" t="s">
        <v>3456</v>
      </c>
      <c r="F1669" t="s">
        <v>2884</v>
      </c>
      <c r="G1669" t="s">
        <v>2885</v>
      </c>
      <c r="H1669">
        <v>154771.98850000001</v>
      </c>
      <c r="J1669">
        <v>5747.9751605154997</v>
      </c>
      <c r="K1669">
        <v>5747.9751605154997</v>
      </c>
      <c r="L1669">
        <v>149024.01333948501</v>
      </c>
    </row>
    <row r="1670" spans="1:12" x14ac:dyDescent="0.35">
      <c r="A1670" t="s">
        <v>289</v>
      </c>
      <c r="B1670" t="s">
        <v>3445</v>
      </c>
      <c r="C1670" t="s">
        <v>2879</v>
      </c>
      <c r="D1670" t="s">
        <v>2910</v>
      </c>
      <c r="E1670" t="s">
        <v>3457</v>
      </c>
      <c r="F1670" t="s">
        <v>2170</v>
      </c>
      <c r="G1670" t="s">
        <v>2171</v>
      </c>
      <c r="H1670">
        <v>0</v>
      </c>
      <c r="I1670">
        <v>0</v>
      </c>
      <c r="J1670">
        <v>0</v>
      </c>
      <c r="K1670">
        <v>0</v>
      </c>
      <c r="L1670">
        <v>0</v>
      </c>
    </row>
    <row r="1671" spans="1:12" x14ac:dyDescent="0.35">
      <c r="A1671" t="s">
        <v>289</v>
      </c>
      <c r="B1671" t="s">
        <v>3445</v>
      </c>
      <c r="C1671" t="s">
        <v>2879</v>
      </c>
      <c r="D1671" t="s">
        <v>2910</v>
      </c>
      <c r="E1671" t="s">
        <v>3457</v>
      </c>
      <c r="F1671" t="s">
        <v>2172</v>
      </c>
      <c r="G1671" t="s">
        <v>2173</v>
      </c>
      <c r="H1671">
        <v>2655.6747999999998</v>
      </c>
      <c r="I1671">
        <v>0.24802621064407901</v>
      </c>
      <c r="J1671">
        <v>6.3548878589313302</v>
      </c>
      <c r="K1671">
        <v>6.6029140695754096</v>
      </c>
      <c r="L1671">
        <v>2649.0718859304202</v>
      </c>
    </row>
    <row r="1672" spans="1:12" x14ac:dyDescent="0.35">
      <c r="A1672" t="s">
        <v>289</v>
      </c>
      <c r="B1672" t="s">
        <v>3445</v>
      </c>
      <c r="C1672" t="s">
        <v>2879</v>
      </c>
      <c r="D1672" t="s">
        <v>2910</v>
      </c>
      <c r="E1672" t="s">
        <v>3457</v>
      </c>
      <c r="F1672" t="s">
        <v>2882</v>
      </c>
      <c r="G1672" t="s">
        <v>2883</v>
      </c>
      <c r="H1672">
        <v>4780.2147000000004</v>
      </c>
      <c r="I1672">
        <v>0.44644717915934201</v>
      </c>
      <c r="J1672">
        <v>11.438798146076399</v>
      </c>
      <c r="K1672">
        <v>11.885245325235701</v>
      </c>
      <c r="L1672">
        <v>4768.3294546747602</v>
      </c>
    </row>
    <row r="1673" spans="1:12" x14ac:dyDescent="0.35">
      <c r="A1673" t="s">
        <v>289</v>
      </c>
      <c r="B1673" t="s">
        <v>3445</v>
      </c>
      <c r="C1673" t="s">
        <v>2879</v>
      </c>
      <c r="D1673" t="s">
        <v>2910</v>
      </c>
      <c r="E1673" t="s">
        <v>3457</v>
      </c>
      <c r="F1673" t="s">
        <v>2884</v>
      </c>
      <c r="G1673" t="s">
        <v>2885</v>
      </c>
      <c r="H1673">
        <v>214047.3921</v>
      </c>
      <c r="I1673">
        <v>19.990912577912699</v>
      </c>
      <c r="J1673">
        <v>512.20396142986499</v>
      </c>
      <c r="K1673">
        <v>532.19487400777803</v>
      </c>
      <c r="L1673">
        <v>213515.19722599199</v>
      </c>
    </row>
    <row r="1674" spans="1:12" x14ac:dyDescent="0.35">
      <c r="A1674" t="s">
        <v>289</v>
      </c>
      <c r="B1674" t="s">
        <v>3445</v>
      </c>
      <c r="C1674" t="s">
        <v>2879</v>
      </c>
      <c r="D1674" t="s">
        <v>2910</v>
      </c>
      <c r="E1674" t="s">
        <v>3457</v>
      </c>
      <c r="F1674" t="s">
        <v>2896</v>
      </c>
      <c r="G1674" t="s">
        <v>2897</v>
      </c>
      <c r="H1674">
        <v>176867.9443</v>
      </c>
      <c r="I1674">
        <v>16.518545628895598</v>
      </c>
      <c r="J1674">
        <v>423.23553140482699</v>
      </c>
      <c r="K1674">
        <v>439.75407703372201</v>
      </c>
      <c r="L1674">
        <v>176428.19022296599</v>
      </c>
    </row>
    <row r="1675" spans="1:12" x14ac:dyDescent="0.35">
      <c r="A1675" t="s">
        <v>289</v>
      </c>
      <c r="B1675" t="s">
        <v>3445</v>
      </c>
      <c r="C1675" t="s">
        <v>2879</v>
      </c>
      <c r="D1675" t="s">
        <v>2912</v>
      </c>
      <c r="E1675" t="s">
        <v>3458</v>
      </c>
      <c r="F1675" t="s">
        <v>2172</v>
      </c>
      <c r="G1675" t="s">
        <v>2173</v>
      </c>
      <c r="H1675">
        <v>16579.722099999999</v>
      </c>
      <c r="J1675">
        <v>445.28214070106401</v>
      </c>
      <c r="K1675">
        <v>445.28214070106401</v>
      </c>
      <c r="L1675">
        <v>16134.439959298899</v>
      </c>
    </row>
    <row r="1676" spans="1:12" x14ac:dyDescent="0.35">
      <c r="A1676" t="s">
        <v>289</v>
      </c>
      <c r="B1676" t="s">
        <v>3445</v>
      </c>
      <c r="C1676" t="s">
        <v>2879</v>
      </c>
      <c r="D1676" t="s">
        <v>2912</v>
      </c>
      <c r="E1676" t="s">
        <v>3458</v>
      </c>
      <c r="F1676" t="s">
        <v>2882</v>
      </c>
      <c r="G1676" t="s">
        <v>2883</v>
      </c>
      <c r="H1676">
        <v>7615.1049000000003</v>
      </c>
      <c r="J1676">
        <v>204.51912276386099</v>
      </c>
      <c r="K1676">
        <v>204.51912276386099</v>
      </c>
      <c r="L1676">
        <v>7410.5857772361396</v>
      </c>
    </row>
    <row r="1677" spans="1:12" x14ac:dyDescent="0.35">
      <c r="A1677" t="s">
        <v>289</v>
      </c>
      <c r="B1677" t="s">
        <v>3445</v>
      </c>
      <c r="C1677" t="s">
        <v>2879</v>
      </c>
      <c r="D1677" t="s">
        <v>2912</v>
      </c>
      <c r="E1677" t="s">
        <v>3458</v>
      </c>
      <c r="F1677" t="s">
        <v>2884</v>
      </c>
      <c r="G1677" t="s">
        <v>2885</v>
      </c>
      <c r="H1677">
        <v>20732.8825</v>
      </c>
      <c r="J1677">
        <v>431.90021311707301</v>
      </c>
      <c r="K1677">
        <v>431.90021311707301</v>
      </c>
      <c r="L1677">
        <v>20300.9822868829</v>
      </c>
    </row>
    <row r="1678" spans="1:12" x14ac:dyDescent="0.35">
      <c r="A1678" t="s">
        <v>289</v>
      </c>
      <c r="B1678" t="s">
        <v>3445</v>
      </c>
      <c r="C1678" t="s">
        <v>2879</v>
      </c>
      <c r="D1678" t="s">
        <v>2912</v>
      </c>
      <c r="E1678" t="s">
        <v>3458</v>
      </c>
      <c r="F1678" t="s">
        <v>2896</v>
      </c>
      <c r="G1678" t="s">
        <v>2897</v>
      </c>
      <c r="H1678">
        <v>24525.482899999999</v>
      </c>
      <c r="J1678">
        <v>510.90634966287899</v>
      </c>
      <c r="K1678">
        <v>510.90634966287899</v>
      </c>
      <c r="L1678">
        <v>24014.5765503371</v>
      </c>
    </row>
    <row r="1679" spans="1:12" x14ac:dyDescent="0.35">
      <c r="A1679" t="s">
        <v>289</v>
      </c>
      <c r="B1679" t="s">
        <v>3445</v>
      </c>
      <c r="C1679" t="s">
        <v>2879</v>
      </c>
      <c r="D1679" t="s">
        <v>2976</v>
      </c>
      <c r="E1679" t="s">
        <v>2913</v>
      </c>
      <c r="F1679" t="s">
        <v>2172</v>
      </c>
      <c r="G1679" t="s">
        <v>2173</v>
      </c>
      <c r="H1679">
        <v>12396.9717</v>
      </c>
      <c r="I1679">
        <v>4.5367379958246303</v>
      </c>
      <c r="J1679">
        <v>198.259323401025</v>
      </c>
      <c r="K1679">
        <v>202.79606139684901</v>
      </c>
      <c r="L1679">
        <v>12194.175638603199</v>
      </c>
    </row>
    <row r="1680" spans="1:12" x14ac:dyDescent="0.35">
      <c r="A1680" t="s">
        <v>289</v>
      </c>
      <c r="B1680" t="s">
        <v>3445</v>
      </c>
      <c r="C1680" t="s">
        <v>2879</v>
      </c>
      <c r="D1680" t="s">
        <v>2976</v>
      </c>
      <c r="E1680" t="s">
        <v>2913</v>
      </c>
      <c r="F1680" t="s">
        <v>2882</v>
      </c>
      <c r="G1680" t="s">
        <v>2883</v>
      </c>
      <c r="H1680">
        <v>10317.9764</v>
      </c>
      <c r="I1680">
        <v>3.7759185803757802</v>
      </c>
      <c r="J1680">
        <v>165.01086543936199</v>
      </c>
      <c r="K1680">
        <v>168.78678401973801</v>
      </c>
      <c r="L1680">
        <v>10149.1896159803</v>
      </c>
    </row>
    <row r="1681" spans="1:12" x14ac:dyDescent="0.35">
      <c r="A1681" t="s">
        <v>289</v>
      </c>
      <c r="B1681" t="s">
        <v>3445</v>
      </c>
      <c r="C1681" t="s">
        <v>2879</v>
      </c>
      <c r="D1681" t="s">
        <v>2976</v>
      </c>
      <c r="E1681" t="s">
        <v>2913</v>
      </c>
      <c r="F1681" t="s">
        <v>2884</v>
      </c>
      <c r="G1681" t="s">
        <v>2885</v>
      </c>
      <c r="H1681">
        <v>27719.936600000001</v>
      </c>
      <c r="I1681">
        <v>10.144258872651401</v>
      </c>
      <c r="J1681">
        <v>443.31277282216701</v>
      </c>
      <c r="K1681">
        <v>453.45703169481902</v>
      </c>
      <c r="L1681">
        <v>27266.4795683052</v>
      </c>
    </row>
    <row r="1682" spans="1:12" x14ac:dyDescent="0.35">
      <c r="A1682" t="s">
        <v>289</v>
      </c>
      <c r="B1682" t="s">
        <v>3445</v>
      </c>
      <c r="C1682" t="s">
        <v>2879</v>
      </c>
      <c r="D1682" t="s">
        <v>2977</v>
      </c>
      <c r="E1682" t="s">
        <v>3106</v>
      </c>
      <c r="F1682" t="s">
        <v>2172</v>
      </c>
      <c r="G1682" t="s">
        <v>2173</v>
      </c>
      <c r="H1682">
        <v>8931.9424999999992</v>
      </c>
      <c r="J1682">
        <v>0</v>
      </c>
      <c r="K1682">
        <v>0</v>
      </c>
      <c r="L1682">
        <v>8931.9424999999992</v>
      </c>
    </row>
    <row r="1683" spans="1:12" x14ac:dyDescent="0.35">
      <c r="A1683" t="s">
        <v>289</v>
      </c>
      <c r="B1683" t="s">
        <v>3445</v>
      </c>
      <c r="C1683" t="s">
        <v>2879</v>
      </c>
      <c r="D1683" t="s">
        <v>2977</v>
      </c>
      <c r="E1683" t="s">
        <v>3106</v>
      </c>
      <c r="F1683" t="s">
        <v>2882</v>
      </c>
      <c r="G1683" t="s">
        <v>2883</v>
      </c>
      <c r="H1683">
        <v>0</v>
      </c>
      <c r="J1683">
        <v>0</v>
      </c>
      <c r="K1683">
        <v>0</v>
      </c>
      <c r="L1683">
        <v>0</v>
      </c>
    </row>
    <row r="1684" spans="1:12" x14ac:dyDescent="0.35">
      <c r="A1684" t="s">
        <v>289</v>
      </c>
      <c r="B1684" t="s">
        <v>3445</v>
      </c>
      <c r="C1684" t="s">
        <v>2879</v>
      </c>
      <c r="D1684" t="s">
        <v>2977</v>
      </c>
      <c r="E1684" t="s">
        <v>3106</v>
      </c>
      <c r="F1684" t="s">
        <v>2884</v>
      </c>
      <c r="G1684" t="s">
        <v>2885</v>
      </c>
      <c r="H1684">
        <v>27329.802500000002</v>
      </c>
      <c r="J1684">
        <v>0</v>
      </c>
      <c r="K1684">
        <v>0</v>
      </c>
      <c r="L1684">
        <v>27329.802500000002</v>
      </c>
    </row>
    <row r="1685" spans="1:12" x14ac:dyDescent="0.35">
      <c r="A1685" t="s">
        <v>289</v>
      </c>
      <c r="B1685" t="s">
        <v>3445</v>
      </c>
      <c r="C1685" t="s">
        <v>2915</v>
      </c>
      <c r="D1685" t="s">
        <v>3459</v>
      </c>
      <c r="E1685" t="s">
        <v>3460</v>
      </c>
      <c r="F1685" t="s">
        <v>2170</v>
      </c>
      <c r="G1685" t="s">
        <v>2171</v>
      </c>
      <c r="H1685">
        <v>0</v>
      </c>
      <c r="I1685">
        <v>0</v>
      </c>
      <c r="J1685">
        <v>0</v>
      </c>
      <c r="K1685">
        <v>0</v>
      </c>
      <c r="L1685">
        <v>0</v>
      </c>
    </row>
    <row r="1686" spans="1:12" x14ac:dyDescent="0.35">
      <c r="A1686" t="s">
        <v>289</v>
      </c>
      <c r="B1686" t="s">
        <v>3445</v>
      </c>
      <c r="C1686" t="s">
        <v>2915</v>
      </c>
      <c r="D1686" t="s">
        <v>3459</v>
      </c>
      <c r="E1686" t="s">
        <v>3460</v>
      </c>
      <c r="F1686" t="s">
        <v>2172</v>
      </c>
      <c r="G1686" t="s">
        <v>2173</v>
      </c>
      <c r="H1686">
        <v>8176883.7121000001</v>
      </c>
      <c r="I1686">
        <v>346.516941205656</v>
      </c>
      <c r="J1686">
        <v>1040306.38658397</v>
      </c>
      <c r="K1686">
        <v>1040652.90352518</v>
      </c>
      <c r="L1686">
        <v>7136230.8085748199</v>
      </c>
    </row>
    <row r="1687" spans="1:12" x14ac:dyDescent="0.35">
      <c r="A1687" t="s">
        <v>289</v>
      </c>
      <c r="B1687" t="s">
        <v>3445</v>
      </c>
      <c r="C1687" t="s">
        <v>2915</v>
      </c>
      <c r="D1687" t="s">
        <v>3459</v>
      </c>
      <c r="E1687" t="s">
        <v>3460</v>
      </c>
      <c r="F1687" t="s">
        <v>2920</v>
      </c>
      <c r="G1687" t="s">
        <v>2921</v>
      </c>
      <c r="H1687">
        <v>0</v>
      </c>
      <c r="I1687">
        <v>0</v>
      </c>
      <c r="J1687">
        <v>0</v>
      </c>
      <c r="K1687">
        <v>0</v>
      </c>
      <c r="L1687">
        <v>0</v>
      </c>
    </row>
    <row r="1688" spans="1:12" x14ac:dyDescent="0.35">
      <c r="A1688" t="s">
        <v>289</v>
      </c>
      <c r="B1688" t="s">
        <v>3445</v>
      </c>
      <c r="C1688" t="s">
        <v>2915</v>
      </c>
      <c r="D1688" t="s">
        <v>3459</v>
      </c>
      <c r="E1688" t="s">
        <v>3460</v>
      </c>
      <c r="F1688" t="s">
        <v>2867</v>
      </c>
      <c r="G1688" t="s">
        <v>2868</v>
      </c>
      <c r="H1688">
        <v>0</v>
      </c>
      <c r="I1688">
        <v>0</v>
      </c>
      <c r="J1688">
        <v>0</v>
      </c>
      <c r="K1688">
        <v>0</v>
      </c>
      <c r="L1688">
        <v>0</v>
      </c>
    </row>
    <row r="1689" spans="1:12" x14ac:dyDescent="0.35">
      <c r="A1689" t="s">
        <v>289</v>
      </c>
      <c r="B1689" t="s">
        <v>3445</v>
      </c>
      <c r="C1689" t="s">
        <v>2915</v>
      </c>
      <c r="D1689" t="s">
        <v>3459</v>
      </c>
      <c r="E1689" t="s">
        <v>3460</v>
      </c>
      <c r="F1689" t="s">
        <v>2922</v>
      </c>
      <c r="G1689" t="s">
        <v>2923</v>
      </c>
      <c r="H1689">
        <v>256089.7966</v>
      </c>
      <c r="I1689">
        <v>10.852478293227501</v>
      </c>
      <c r="J1689">
        <v>32581.098169188801</v>
      </c>
      <c r="K1689">
        <v>32591.950647482001</v>
      </c>
      <c r="L1689">
        <v>223497.84595251799</v>
      </c>
    </row>
    <row r="1690" spans="1:12" x14ac:dyDescent="0.35">
      <c r="A1690" t="s">
        <v>289</v>
      </c>
      <c r="B1690" t="s">
        <v>3445</v>
      </c>
      <c r="C1690" t="s">
        <v>2915</v>
      </c>
      <c r="D1690" t="s">
        <v>3459</v>
      </c>
      <c r="E1690" t="s">
        <v>3460</v>
      </c>
      <c r="F1690" t="s">
        <v>2999</v>
      </c>
      <c r="G1690" t="s">
        <v>3000</v>
      </c>
      <c r="H1690">
        <v>512708.70429999998</v>
      </c>
      <c r="I1690">
        <v>21.727379062267399</v>
      </c>
      <c r="J1690">
        <v>65229.512656908897</v>
      </c>
      <c r="K1690">
        <v>65251.240035971197</v>
      </c>
      <c r="L1690">
        <v>447457.464264029</v>
      </c>
    </row>
    <row r="1691" spans="1:12" x14ac:dyDescent="0.35">
      <c r="A1691" t="s">
        <v>289</v>
      </c>
      <c r="B1691" t="s">
        <v>3445</v>
      </c>
      <c r="C1691" t="s">
        <v>2915</v>
      </c>
      <c r="D1691" t="s">
        <v>3459</v>
      </c>
      <c r="E1691" t="s">
        <v>3460</v>
      </c>
      <c r="F1691" t="s">
        <v>2924</v>
      </c>
      <c r="G1691" t="s">
        <v>2925</v>
      </c>
      <c r="H1691">
        <v>0</v>
      </c>
      <c r="I1691">
        <v>0</v>
      </c>
      <c r="J1691">
        <v>0</v>
      </c>
      <c r="K1691">
        <v>0</v>
      </c>
      <c r="L1691">
        <v>0</v>
      </c>
    </row>
    <row r="1692" spans="1:12" x14ac:dyDescent="0.35">
      <c r="A1692" t="s">
        <v>289</v>
      </c>
      <c r="B1692" t="s">
        <v>3445</v>
      </c>
      <c r="C1692" t="s">
        <v>2915</v>
      </c>
      <c r="D1692" t="s">
        <v>3461</v>
      </c>
      <c r="E1692" t="s">
        <v>3462</v>
      </c>
      <c r="F1692" t="s">
        <v>2170</v>
      </c>
      <c r="G1692" t="s">
        <v>2171</v>
      </c>
      <c r="H1692">
        <v>0</v>
      </c>
      <c r="J1692">
        <v>0</v>
      </c>
      <c r="K1692">
        <v>0</v>
      </c>
      <c r="L1692">
        <v>0</v>
      </c>
    </row>
    <row r="1693" spans="1:12" x14ac:dyDescent="0.35">
      <c r="A1693" t="s">
        <v>289</v>
      </c>
      <c r="B1693" t="s">
        <v>3445</v>
      </c>
      <c r="C1693" t="s">
        <v>2915</v>
      </c>
      <c r="D1693" t="s">
        <v>3461</v>
      </c>
      <c r="E1693" t="s">
        <v>3462</v>
      </c>
      <c r="F1693" t="s">
        <v>2172</v>
      </c>
      <c r="G1693" t="s">
        <v>2173</v>
      </c>
      <c r="H1693">
        <v>1559221.6068</v>
      </c>
      <c r="J1693">
        <v>347787.525500043</v>
      </c>
      <c r="K1693">
        <v>347787.525500043</v>
      </c>
      <c r="L1693">
        <v>1211434.0812999599</v>
      </c>
    </row>
    <row r="1694" spans="1:12" x14ac:dyDescent="0.35">
      <c r="A1694" t="s">
        <v>289</v>
      </c>
      <c r="B1694" t="s">
        <v>3445</v>
      </c>
      <c r="C1694" t="s">
        <v>2915</v>
      </c>
      <c r="D1694" t="s">
        <v>3461</v>
      </c>
      <c r="E1694" t="s">
        <v>3462</v>
      </c>
      <c r="F1694" t="s">
        <v>2920</v>
      </c>
      <c r="G1694" t="s">
        <v>2921</v>
      </c>
      <c r="H1694">
        <v>0</v>
      </c>
      <c r="J1694">
        <v>0</v>
      </c>
      <c r="K1694">
        <v>0</v>
      </c>
      <c r="L1694">
        <v>0</v>
      </c>
    </row>
    <row r="1695" spans="1:12" x14ac:dyDescent="0.35">
      <c r="A1695" t="s">
        <v>289</v>
      </c>
      <c r="B1695" t="s">
        <v>3445</v>
      </c>
      <c r="C1695" t="s">
        <v>2915</v>
      </c>
      <c r="D1695" t="s">
        <v>3461</v>
      </c>
      <c r="E1695" t="s">
        <v>3462</v>
      </c>
      <c r="F1695" t="s">
        <v>2867</v>
      </c>
      <c r="G1695" t="s">
        <v>2868</v>
      </c>
      <c r="H1695">
        <v>0</v>
      </c>
      <c r="J1695">
        <v>0</v>
      </c>
      <c r="K1695">
        <v>0</v>
      </c>
      <c r="L1695">
        <v>0</v>
      </c>
    </row>
    <row r="1696" spans="1:12" x14ac:dyDescent="0.35">
      <c r="A1696" t="s">
        <v>289</v>
      </c>
      <c r="B1696" t="s">
        <v>3445</v>
      </c>
      <c r="C1696" t="s">
        <v>2915</v>
      </c>
      <c r="D1696" t="s">
        <v>3461</v>
      </c>
      <c r="E1696" t="s">
        <v>3462</v>
      </c>
      <c r="F1696" t="s">
        <v>2922</v>
      </c>
      <c r="G1696" t="s">
        <v>2923</v>
      </c>
      <c r="H1696">
        <v>0</v>
      </c>
      <c r="J1696">
        <v>0</v>
      </c>
      <c r="K1696">
        <v>0</v>
      </c>
      <c r="L1696">
        <v>0</v>
      </c>
    </row>
    <row r="1697" spans="1:12" x14ac:dyDescent="0.35">
      <c r="A1697" t="s">
        <v>289</v>
      </c>
      <c r="B1697" t="s">
        <v>3445</v>
      </c>
      <c r="C1697" t="s">
        <v>2915</v>
      </c>
      <c r="D1697" t="s">
        <v>3461</v>
      </c>
      <c r="E1697" t="s">
        <v>3462</v>
      </c>
      <c r="F1697" t="s">
        <v>2875</v>
      </c>
      <c r="G1697" t="s">
        <v>2876</v>
      </c>
      <c r="H1697">
        <v>228368.77069999999</v>
      </c>
      <c r="J1697">
        <v>50938.115094273999</v>
      </c>
      <c r="K1697">
        <v>50938.115094273999</v>
      </c>
      <c r="L1697">
        <v>177430.655605726</v>
      </c>
    </row>
    <row r="1698" spans="1:12" x14ac:dyDescent="0.35">
      <c r="A1698" t="s">
        <v>289</v>
      </c>
      <c r="B1698" t="s">
        <v>3445</v>
      </c>
      <c r="C1698" t="s">
        <v>2915</v>
      </c>
      <c r="D1698" t="s">
        <v>3461</v>
      </c>
      <c r="E1698" t="s">
        <v>3462</v>
      </c>
      <c r="F1698" t="s">
        <v>2924</v>
      </c>
      <c r="G1698" t="s">
        <v>2925</v>
      </c>
      <c r="H1698">
        <v>0</v>
      </c>
      <c r="J1698">
        <v>0</v>
      </c>
      <c r="K1698">
        <v>0</v>
      </c>
      <c r="L1698">
        <v>0</v>
      </c>
    </row>
    <row r="1699" spans="1:12" x14ac:dyDescent="0.35">
      <c r="A1699" t="s">
        <v>289</v>
      </c>
      <c r="B1699" t="s">
        <v>3445</v>
      </c>
      <c r="C1699" t="s">
        <v>2915</v>
      </c>
      <c r="D1699" t="s">
        <v>3461</v>
      </c>
      <c r="E1699" t="s">
        <v>3462</v>
      </c>
      <c r="F1699" t="s">
        <v>3463</v>
      </c>
      <c r="G1699" t="s">
        <v>3464</v>
      </c>
      <c r="H1699">
        <v>45509.754999999997</v>
      </c>
      <c r="J1699">
        <v>10151.0426848553</v>
      </c>
      <c r="K1699">
        <v>10151.0426848553</v>
      </c>
      <c r="L1699">
        <v>35358.712315144701</v>
      </c>
    </row>
    <row r="1700" spans="1:12" x14ac:dyDescent="0.35">
      <c r="A1700" t="s">
        <v>289</v>
      </c>
      <c r="B1700" t="s">
        <v>3445</v>
      </c>
      <c r="C1700" t="s">
        <v>2915</v>
      </c>
      <c r="D1700" t="s">
        <v>3461</v>
      </c>
      <c r="E1700" t="s">
        <v>3462</v>
      </c>
      <c r="F1700" t="s">
        <v>2877</v>
      </c>
      <c r="G1700" t="s">
        <v>2878</v>
      </c>
      <c r="H1700">
        <v>68332.965500000006</v>
      </c>
      <c r="J1700">
        <v>15241.805833116099</v>
      </c>
      <c r="K1700">
        <v>15241.805833116099</v>
      </c>
      <c r="L1700">
        <v>53091.159666883897</v>
      </c>
    </row>
    <row r="1701" spans="1:12" x14ac:dyDescent="0.35">
      <c r="A1701" t="s">
        <v>289</v>
      </c>
      <c r="B1701" t="s">
        <v>3445</v>
      </c>
      <c r="C1701" t="s">
        <v>2915</v>
      </c>
      <c r="D1701" t="s">
        <v>3465</v>
      </c>
      <c r="E1701" t="s">
        <v>3466</v>
      </c>
      <c r="F1701" t="s">
        <v>2172</v>
      </c>
      <c r="G1701" t="s">
        <v>2173</v>
      </c>
      <c r="H1701">
        <v>274015.47590000002</v>
      </c>
      <c r="J1701">
        <v>41023.052092465201</v>
      </c>
      <c r="K1701">
        <v>41023.052092465201</v>
      </c>
      <c r="L1701">
        <v>232992.423807535</v>
      </c>
    </row>
    <row r="1702" spans="1:12" x14ac:dyDescent="0.35">
      <c r="A1702" t="s">
        <v>289</v>
      </c>
      <c r="B1702" t="s">
        <v>3445</v>
      </c>
      <c r="C1702" t="s">
        <v>2915</v>
      </c>
      <c r="D1702" t="s">
        <v>3465</v>
      </c>
      <c r="E1702" t="s">
        <v>3466</v>
      </c>
      <c r="F1702" t="s">
        <v>2867</v>
      </c>
      <c r="G1702" t="s">
        <v>2868</v>
      </c>
      <c r="H1702">
        <v>0</v>
      </c>
      <c r="J1702">
        <v>0</v>
      </c>
      <c r="K1702">
        <v>0</v>
      </c>
      <c r="L1702">
        <v>0</v>
      </c>
    </row>
    <row r="1703" spans="1:12" x14ac:dyDescent="0.35">
      <c r="A1703" t="s">
        <v>289</v>
      </c>
      <c r="B1703" t="s">
        <v>3445</v>
      </c>
      <c r="C1703" t="s">
        <v>2915</v>
      </c>
      <c r="D1703" t="s">
        <v>3465</v>
      </c>
      <c r="E1703" t="s">
        <v>3466</v>
      </c>
      <c r="F1703" t="s">
        <v>2922</v>
      </c>
      <c r="G1703" t="s">
        <v>2923</v>
      </c>
      <c r="H1703">
        <v>0</v>
      </c>
      <c r="J1703">
        <v>0</v>
      </c>
      <c r="K1703">
        <v>0</v>
      </c>
      <c r="L1703">
        <v>0</v>
      </c>
    </row>
    <row r="1704" spans="1:12" x14ac:dyDescent="0.35">
      <c r="A1704" t="s">
        <v>289</v>
      </c>
      <c r="B1704" t="s">
        <v>3445</v>
      </c>
      <c r="C1704" t="s">
        <v>2915</v>
      </c>
      <c r="D1704" t="s">
        <v>3465</v>
      </c>
      <c r="E1704" t="s">
        <v>3466</v>
      </c>
      <c r="F1704" t="s">
        <v>2930</v>
      </c>
      <c r="G1704" t="s">
        <v>2931</v>
      </c>
      <c r="H1704">
        <v>3709.4283999999998</v>
      </c>
      <c r="J1704">
        <v>555.341168166579</v>
      </c>
      <c r="K1704">
        <v>555.341168166579</v>
      </c>
      <c r="L1704">
        <v>3154.08723183342</v>
      </c>
    </row>
    <row r="1705" spans="1:12" x14ac:dyDescent="0.35">
      <c r="A1705" t="s">
        <v>289</v>
      </c>
      <c r="B1705" t="s">
        <v>3445</v>
      </c>
      <c r="C1705" t="s">
        <v>2915</v>
      </c>
      <c r="D1705" t="s">
        <v>3465</v>
      </c>
      <c r="E1705" t="s">
        <v>3466</v>
      </c>
      <c r="F1705" t="s">
        <v>2875</v>
      </c>
      <c r="G1705" t="s">
        <v>2876</v>
      </c>
      <c r="H1705">
        <v>7159.1967999999997</v>
      </c>
      <c r="J1705">
        <v>1071.8084545615</v>
      </c>
      <c r="K1705">
        <v>1071.8084545615</v>
      </c>
      <c r="L1705">
        <v>6087.3883454385004</v>
      </c>
    </row>
    <row r="1706" spans="1:12" x14ac:dyDescent="0.35">
      <c r="A1706" t="s">
        <v>289</v>
      </c>
      <c r="B1706" t="s">
        <v>3445</v>
      </c>
      <c r="C1706" t="s">
        <v>2915</v>
      </c>
      <c r="D1706" t="s">
        <v>3465</v>
      </c>
      <c r="E1706" t="s">
        <v>3466</v>
      </c>
      <c r="F1706" t="s">
        <v>2924</v>
      </c>
      <c r="G1706" t="s">
        <v>2925</v>
      </c>
      <c r="H1706">
        <v>0</v>
      </c>
      <c r="J1706">
        <v>0</v>
      </c>
      <c r="K1706">
        <v>0</v>
      </c>
      <c r="L1706">
        <v>0</v>
      </c>
    </row>
    <row r="1707" spans="1:12" x14ac:dyDescent="0.35">
      <c r="A1707" t="s">
        <v>289</v>
      </c>
      <c r="B1707" t="s">
        <v>3445</v>
      </c>
      <c r="C1707" t="s">
        <v>2915</v>
      </c>
      <c r="D1707" t="s">
        <v>3467</v>
      </c>
      <c r="E1707" t="s">
        <v>3468</v>
      </c>
      <c r="F1707" t="s">
        <v>2172</v>
      </c>
      <c r="G1707" t="s">
        <v>2173</v>
      </c>
      <c r="H1707">
        <v>3354281.7327000001</v>
      </c>
      <c r="I1707">
        <v>937.17946551837497</v>
      </c>
      <c r="J1707">
        <v>617890.98031161702</v>
      </c>
      <c r="K1707">
        <v>618828.15977713501</v>
      </c>
      <c r="L1707">
        <v>2735453.5729228598</v>
      </c>
    </row>
    <row r="1708" spans="1:12" x14ac:dyDescent="0.35">
      <c r="A1708" t="s">
        <v>289</v>
      </c>
      <c r="B1708" t="s">
        <v>3445</v>
      </c>
      <c r="C1708" t="s">
        <v>2915</v>
      </c>
      <c r="D1708" t="s">
        <v>3467</v>
      </c>
      <c r="E1708" t="s">
        <v>3468</v>
      </c>
      <c r="F1708" t="s">
        <v>2867</v>
      </c>
      <c r="G1708" t="s">
        <v>2868</v>
      </c>
      <c r="H1708">
        <v>0</v>
      </c>
      <c r="I1708">
        <v>0</v>
      </c>
      <c r="J1708">
        <v>0</v>
      </c>
      <c r="K1708">
        <v>0</v>
      </c>
      <c r="L1708">
        <v>0</v>
      </c>
    </row>
    <row r="1709" spans="1:12" x14ac:dyDescent="0.35">
      <c r="A1709" t="s">
        <v>289</v>
      </c>
      <c r="B1709" t="s">
        <v>3445</v>
      </c>
      <c r="C1709" t="s">
        <v>2915</v>
      </c>
      <c r="D1709" t="s">
        <v>3467</v>
      </c>
      <c r="E1709" t="s">
        <v>3468</v>
      </c>
      <c r="F1709" t="s">
        <v>2922</v>
      </c>
      <c r="G1709" t="s">
        <v>2923</v>
      </c>
      <c r="H1709">
        <v>184991.8512</v>
      </c>
      <c r="I1709">
        <v>51.686345407928499</v>
      </c>
      <c r="J1709">
        <v>34077.279547695798</v>
      </c>
      <c r="K1709">
        <v>34128.965893103697</v>
      </c>
      <c r="L1709">
        <v>150862.885306896</v>
      </c>
    </row>
    <row r="1710" spans="1:12" x14ac:dyDescent="0.35">
      <c r="A1710" t="s">
        <v>289</v>
      </c>
      <c r="B1710" t="s">
        <v>3445</v>
      </c>
      <c r="C1710" t="s">
        <v>2915</v>
      </c>
      <c r="D1710" t="s">
        <v>3467</v>
      </c>
      <c r="E1710" t="s">
        <v>3468</v>
      </c>
      <c r="F1710" t="s">
        <v>2924</v>
      </c>
      <c r="G1710" t="s">
        <v>2925</v>
      </c>
      <c r="H1710">
        <v>0</v>
      </c>
      <c r="I1710">
        <v>0</v>
      </c>
      <c r="J1710">
        <v>0</v>
      </c>
      <c r="K1710">
        <v>0</v>
      </c>
      <c r="L1710">
        <v>0</v>
      </c>
    </row>
    <row r="1711" spans="1:12" x14ac:dyDescent="0.35">
      <c r="A1711" t="s">
        <v>289</v>
      </c>
      <c r="B1711" t="s">
        <v>3445</v>
      </c>
      <c r="C1711" t="s">
        <v>2915</v>
      </c>
      <c r="D1711" t="s">
        <v>3467</v>
      </c>
      <c r="E1711" t="s">
        <v>3468</v>
      </c>
      <c r="F1711" t="s">
        <v>2877</v>
      </c>
      <c r="G1711" t="s">
        <v>2878</v>
      </c>
      <c r="H1711">
        <v>37472.708400000003</v>
      </c>
      <c r="I1711">
        <v>10.469798172375301</v>
      </c>
      <c r="J1711">
        <v>6902.8335494050398</v>
      </c>
      <c r="K1711">
        <v>6913.30334757741</v>
      </c>
      <c r="L1711">
        <v>30559.4050524226</v>
      </c>
    </row>
    <row r="1712" spans="1:12" x14ac:dyDescent="0.35">
      <c r="A1712" t="s">
        <v>289</v>
      </c>
      <c r="B1712" t="s">
        <v>3445</v>
      </c>
      <c r="C1712" t="s">
        <v>2915</v>
      </c>
      <c r="D1712" t="s">
        <v>3469</v>
      </c>
      <c r="E1712" t="s">
        <v>3470</v>
      </c>
      <c r="F1712" t="s">
        <v>2170</v>
      </c>
      <c r="G1712" t="s">
        <v>2171</v>
      </c>
      <c r="H1712">
        <v>0</v>
      </c>
      <c r="J1712">
        <v>0</v>
      </c>
      <c r="K1712">
        <v>0</v>
      </c>
      <c r="L1712">
        <v>0</v>
      </c>
    </row>
    <row r="1713" spans="1:14" x14ac:dyDescent="0.35">
      <c r="A1713" t="s">
        <v>289</v>
      </c>
      <c r="B1713" t="s">
        <v>3445</v>
      </c>
      <c r="C1713" t="s">
        <v>2915</v>
      </c>
      <c r="D1713" t="s">
        <v>3469</v>
      </c>
      <c r="E1713" t="s">
        <v>3470</v>
      </c>
      <c r="F1713" t="s">
        <v>2172</v>
      </c>
      <c r="G1713" t="s">
        <v>2173</v>
      </c>
      <c r="H1713">
        <v>63003.473299999998</v>
      </c>
      <c r="J1713">
        <v>4333.2533641247601</v>
      </c>
      <c r="K1713">
        <v>4333.2533641247601</v>
      </c>
      <c r="L1713">
        <v>58670.219935875197</v>
      </c>
    </row>
    <row r="1714" spans="1:14" x14ac:dyDescent="0.35">
      <c r="A1714" t="s">
        <v>289</v>
      </c>
      <c r="B1714" t="s">
        <v>3445</v>
      </c>
      <c r="C1714" t="s">
        <v>2915</v>
      </c>
      <c r="D1714" t="s">
        <v>3469</v>
      </c>
      <c r="E1714" t="s">
        <v>3470</v>
      </c>
      <c r="F1714" t="s">
        <v>2867</v>
      </c>
      <c r="G1714" t="s">
        <v>2868</v>
      </c>
      <c r="H1714">
        <v>0</v>
      </c>
      <c r="J1714">
        <v>0</v>
      </c>
      <c r="K1714">
        <v>0</v>
      </c>
      <c r="L1714">
        <v>0</v>
      </c>
    </row>
    <row r="1715" spans="1:14" x14ac:dyDescent="0.35">
      <c r="A1715" t="s">
        <v>289</v>
      </c>
      <c r="B1715" t="s">
        <v>3445</v>
      </c>
      <c r="C1715" t="s">
        <v>2915</v>
      </c>
      <c r="D1715" t="s">
        <v>3469</v>
      </c>
      <c r="E1715" t="s">
        <v>3470</v>
      </c>
      <c r="F1715" t="s">
        <v>2922</v>
      </c>
      <c r="G1715" t="s">
        <v>2923</v>
      </c>
      <c r="H1715">
        <v>0</v>
      </c>
      <c r="J1715">
        <v>0</v>
      </c>
      <c r="K1715">
        <v>0</v>
      </c>
      <c r="L1715">
        <v>0</v>
      </c>
    </row>
    <row r="1716" spans="1:14" x14ac:dyDescent="0.35">
      <c r="A1716" t="s">
        <v>289</v>
      </c>
      <c r="B1716" t="s">
        <v>3445</v>
      </c>
      <c r="C1716" t="s">
        <v>2915</v>
      </c>
      <c r="D1716" t="s">
        <v>3469</v>
      </c>
      <c r="E1716" t="s">
        <v>3470</v>
      </c>
      <c r="F1716" t="s">
        <v>2924</v>
      </c>
      <c r="G1716" t="s">
        <v>2925</v>
      </c>
      <c r="H1716">
        <v>0</v>
      </c>
      <c r="J1716">
        <v>0</v>
      </c>
      <c r="K1716">
        <v>0</v>
      </c>
      <c r="L1716">
        <v>0</v>
      </c>
    </row>
    <row r="1717" spans="1:14" x14ac:dyDescent="0.35">
      <c r="A1717" t="s">
        <v>289</v>
      </c>
      <c r="B1717" t="s">
        <v>3445</v>
      </c>
      <c r="C1717" t="s">
        <v>2915</v>
      </c>
      <c r="D1717" t="s">
        <v>3471</v>
      </c>
      <c r="E1717" t="s">
        <v>3472</v>
      </c>
      <c r="F1717" t="s">
        <v>2172</v>
      </c>
      <c r="G1717" t="s">
        <v>2173</v>
      </c>
      <c r="H1717">
        <v>1717.8307</v>
      </c>
      <c r="J1717">
        <v>0</v>
      </c>
      <c r="K1717">
        <v>0</v>
      </c>
      <c r="L1717">
        <v>1717.8307</v>
      </c>
    </row>
    <row r="1718" spans="1:14" x14ac:dyDescent="0.35">
      <c r="A1718" t="s">
        <v>289</v>
      </c>
      <c r="B1718" t="s">
        <v>3445</v>
      </c>
      <c r="C1718" t="s">
        <v>2915</v>
      </c>
      <c r="D1718" t="s">
        <v>3471</v>
      </c>
      <c r="E1718" t="s">
        <v>3472</v>
      </c>
      <c r="F1718" t="s">
        <v>2867</v>
      </c>
      <c r="G1718" t="s">
        <v>2868</v>
      </c>
      <c r="H1718">
        <v>0</v>
      </c>
      <c r="J1718">
        <v>0</v>
      </c>
      <c r="K1718">
        <v>0</v>
      </c>
      <c r="L1718">
        <v>0</v>
      </c>
    </row>
    <row r="1719" spans="1:14" x14ac:dyDescent="0.35">
      <c r="A1719" t="s">
        <v>289</v>
      </c>
      <c r="B1719" t="s">
        <v>3445</v>
      </c>
      <c r="C1719" t="s">
        <v>2915</v>
      </c>
      <c r="D1719" t="s">
        <v>3471</v>
      </c>
      <c r="E1719" t="s">
        <v>3472</v>
      </c>
      <c r="F1719" t="s">
        <v>2922</v>
      </c>
      <c r="G1719" t="s">
        <v>2923</v>
      </c>
      <c r="H1719">
        <v>0</v>
      </c>
      <c r="J1719">
        <v>0</v>
      </c>
      <c r="K1719">
        <v>0</v>
      </c>
      <c r="L1719">
        <v>0</v>
      </c>
    </row>
    <row r="1720" spans="1:14" x14ac:dyDescent="0.35">
      <c r="A1720" t="s">
        <v>289</v>
      </c>
      <c r="B1720" t="s">
        <v>3445</v>
      </c>
      <c r="C1720" t="s">
        <v>2915</v>
      </c>
      <c r="D1720" t="s">
        <v>3471</v>
      </c>
      <c r="E1720" t="s">
        <v>3472</v>
      </c>
      <c r="F1720" t="s">
        <v>2875</v>
      </c>
      <c r="G1720" t="s">
        <v>2876</v>
      </c>
      <c r="H1720">
        <v>0</v>
      </c>
      <c r="J1720">
        <v>0</v>
      </c>
      <c r="K1720">
        <v>0</v>
      </c>
      <c r="L1720">
        <v>0</v>
      </c>
    </row>
    <row r="1721" spans="1:14" x14ac:dyDescent="0.35">
      <c r="A1721" t="s">
        <v>289</v>
      </c>
      <c r="B1721" t="s">
        <v>3445</v>
      </c>
      <c r="C1721" t="s">
        <v>2915</v>
      </c>
      <c r="D1721" t="s">
        <v>3473</v>
      </c>
      <c r="E1721" t="s">
        <v>3474</v>
      </c>
      <c r="F1721" t="s">
        <v>2172</v>
      </c>
      <c r="G1721" t="s">
        <v>2173</v>
      </c>
      <c r="H1721">
        <v>135267.2782</v>
      </c>
      <c r="J1721">
        <v>20290.990098004801</v>
      </c>
      <c r="K1721">
        <v>20290.990098004801</v>
      </c>
      <c r="L1721">
        <v>114976.288101995</v>
      </c>
    </row>
    <row r="1722" spans="1:14" x14ac:dyDescent="0.35">
      <c r="A1722" t="s">
        <v>289</v>
      </c>
      <c r="B1722" t="s">
        <v>3445</v>
      </c>
      <c r="C1722" t="s">
        <v>2915</v>
      </c>
      <c r="D1722" t="s">
        <v>3473</v>
      </c>
      <c r="E1722" t="s">
        <v>3474</v>
      </c>
      <c r="F1722" t="s">
        <v>2867</v>
      </c>
      <c r="G1722" t="s">
        <v>2868</v>
      </c>
      <c r="H1722">
        <v>0</v>
      </c>
      <c r="J1722">
        <v>0</v>
      </c>
      <c r="K1722">
        <v>0</v>
      </c>
      <c r="L1722">
        <v>0</v>
      </c>
    </row>
    <row r="1723" spans="1:14" x14ac:dyDescent="0.35">
      <c r="A1723" t="s">
        <v>289</v>
      </c>
      <c r="B1723" t="s">
        <v>3445</v>
      </c>
      <c r="C1723" t="s">
        <v>2915</v>
      </c>
      <c r="D1723" t="s">
        <v>3473</v>
      </c>
      <c r="E1723" t="s">
        <v>3474</v>
      </c>
      <c r="F1723" t="s">
        <v>2922</v>
      </c>
      <c r="G1723" t="s">
        <v>2923</v>
      </c>
      <c r="H1723">
        <v>0</v>
      </c>
      <c r="J1723">
        <v>0</v>
      </c>
      <c r="K1723">
        <v>0</v>
      </c>
      <c r="L1723">
        <v>0</v>
      </c>
    </row>
    <row r="1724" spans="1:14" x14ac:dyDescent="0.35">
      <c r="A1724" t="s">
        <v>289</v>
      </c>
      <c r="B1724" t="s">
        <v>3445</v>
      </c>
      <c r="C1724" t="s">
        <v>17</v>
      </c>
      <c r="D1724" t="s">
        <v>290</v>
      </c>
      <c r="E1724" t="s">
        <v>3475</v>
      </c>
      <c r="F1724" t="s">
        <v>19</v>
      </c>
      <c r="G1724" t="s">
        <v>2174</v>
      </c>
      <c r="H1724">
        <v>5884882.5036000004</v>
      </c>
      <c r="I1724">
        <v>327.34798027816697</v>
      </c>
      <c r="J1724">
        <v>0</v>
      </c>
      <c r="K1724">
        <v>327.34798027816697</v>
      </c>
      <c r="L1724">
        <v>5884555.15561972</v>
      </c>
      <c r="N1724" t="s">
        <v>2198</v>
      </c>
    </row>
    <row r="1725" spans="1:14" x14ac:dyDescent="0.35">
      <c r="A1725" t="s">
        <v>289</v>
      </c>
      <c r="B1725" t="s">
        <v>3445</v>
      </c>
      <c r="C1725" t="s">
        <v>17</v>
      </c>
      <c r="D1725" t="s">
        <v>290</v>
      </c>
      <c r="E1725" t="s">
        <v>3475</v>
      </c>
      <c r="F1725" t="s">
        <v>30</v>
      </c>
      <c r="G1725" t="s">
        <v>2182</v>
      </c>
      <c r="H1725">
        <v>868143.2463</v>
      </c>
      <c r="I1725">
        <v>48.290673279150099</v>
      </c>
      <c r="J1725">
        <v>0</v>
      </c>
      <c r="K1725">
        <v>48.290673279150099</v>
      </c>
      <c r="L1725">
        <v>868094.95562672103</v>
      </c>
      <c r="N1725" t="s">
        <v>2198</v>
      </c>
    </row>
    <row r="1726" spans="1:14" x14ac:dyDescent="0.35">
      <c r="A1726" t="s">
        <v>289</v>
      </c>
      <c r="B1726" t="s">
        <v>3445</v>
      </c>
      <c r="C1726" t="s">
        <v>17</v>
      </c>
      <c r="D1726" t="s">
        <v>290</v>
      </c>
      <c r="E1726" t="s">
        <v>3475</v>
      </c>
      <c r="F1726" t="s">
        <v>2787</v>
      </c>
      <c r="G1726" t="s">
        <v>2935</v>
      </c>
      <c r="H1726">
        <v>0</v>
      </c>
      <c r="I1726">
        <v>0</v>
      </c>
      <c r="J1726">
        <v>0</v>
      </c>
      <c r="K1726">
        <v>0</v>
      </c>
      <c r="L1726">
        <v>0</v>
      </c>
    </row>
    <row r="1727" spans="1:14" x14ac:dyDescent="0.35">
      <c r="A1727" t="s">
        <v>289</v>
      </c>
      <c r="B1727" t="s">
        <v>3445</v>
      </c>
      <c r="C1727" t="s">
        <v>17</v>
      </c>
      <c r="D1727" t="s">
        <v>290</v>
      </c>
      <c r="E1727" t="s">
        <v>3475</v>
      </c>
      <c r="F1727" t="s">
        <v>2788</v>
      </c>
      <c r="G1727" t="s">
        <v>2936</v>
      </c>
      <c r="H1727">
        <v>7162481.9698000001</v>
      </c>
      <c r="I1727">
        <v>398.41475257279399</v>
      </c>
      <c r="J1727">
        <v>34260.136650029599</v>
      </c>
      <c r="K1727">
        <v>34658.551402602403</v>
      </c>
      <c r="L1727">
        <v>7127823.4183973996</v>
      </c>
    </row>
    <row r="1728" spans="1:14" x14ac:dyDescent="0.35">
      <c r="A1728" t="s">
        <v>289</v>
      </c>
      <c r="B1728" t="s">
        <v>3445</v>
      </c>
      <c r="C1728" t="s">
        <v>17</v>
      </c>
      <c r="D1728" t="s">
        <v>301</v>
      </c>
      <c r="E1728" t="s">
        <v>3476</v>
      </c>
      <c r="F1728" t="s">
        <v>2170</v>
      </c>
      <c r="G1728" t="s">
        <v>2171</v>
      </c>
      <c r="H1728">
        <v>0</v>
      </c>
      <c r="I1728">
        <v>0</v>
      </c>
      <c r="J1728">
        <v>0</v>
      </c>
      <c r="K1728">
        <v>0</v>
      </c>
      <c r="L1728">
        <v>0</v>
      </c>
    </row>
    <row r="1729" spans="1:14" x14ac:dyDescent="0.35">
      <c r="A1729" t="s">
        <v>289</v>
      </c>
      <c r="B1729" t="s">
        <v>3445</v>
      </c>
      <c r="C1729" t="s">
        <v>17</v>
      </c>
      <c r="D1729" t="s">
        <v>301</v>
      </c>
      <c r="E1729" t="s">
        <v>3476</v>
      </c>
      <c r="F1729" t="s">
        <v>19</v>
      </c>
      <c r="G1729" t="s">
        <v>2174</v>
      </c>
      <c r="H1729">
        <v>4486316.7286</v>
      </c>
      <c r="I1729">
        <v>272.52507748212003</v>
      </c>
      <c r="J1729">
        <v>0</v>
      </c>
      <c r="K1729">
        <v>272.52507748212003</v>
      </c>
      <c r="L1729">
        <v>4486044.2035225201</v>
      </c>
      <c r="N1729" t="s">
        <v>2198</v>
      </c>
    </row>
    <row r="1730" spans="1:14" x14ac:dyDescent="0.35">
      <c r="A1730" t="s">
        <v>289</v>
      </c>
      <c r="B1730" t="s">
        <v>3445</v>
      </c>
      <c r="C1730" t="s">
        <v>17</v>
      </c>
      <c r="D1730" t="s">
        <v>301</v>
      </c>
      <c r="E1730" t="s">
        <v>3476</v>
      </c>
      <c r="F1730" t="s">
        <v>2787</v>
      </c>
      <c r="G1730" t="s">
        <v>2935</v>
      </c>
      <c r="H1730">
        <v>0</v>
      </c>
      <c r="I1730">
        <v>0</v>
      </c>
      <c r="J1730">
        <v>0</v>
      </c>
      <c r="K1730">
        <v>0</v>
      </c>
      <c r="L1730">
        <v>0</v>
      </c>
    </row>
    <row r="1731" spans="1:14" x14ac:dyDescent="0.35">
      <c r="A1731" t="s">
        <v>289</v>
      </c>
      <c r="B1731" t="s">
        <v>3445</v>
      </c>
      <c r="C1731" t="s">
        <v>17</v>
      </c>
      <c r="D1731" t="s">
        <v>301</v>
      </c>
      <c r="E1731" t="s">
        <v>3476</v>
      </c>
      <c r="F1731" t="s">
        <v>2788</v>
      </c>
      <c r="G1731" t="s">
        <v>2936</v>
      </c>
      <c r="H1731">
        <v>4200251.9568999996</v>
      </c>
      <c r="I1731">
        <v>255.14783268916401</v>
      </c>
      <c r="J1731">
        <v>648531.78864537203</v>
      </c>
      <c r="K1731">
        <v>648786.93647806195</v>
      </c>
      <c r="L1731">
        <v>3551465.0204219399</v>
      </c>
    </row>
    <row r="1732" spans="1:14" x14ac:dyDescent="0.35">
      <c r="A1732" t="s">
        <v>289</v>
      </c>
      <c r="B1732" t="s">
        <v>3445</v>
      </c>
      <c r="C1732" t="s">
        <v>17</v>
      </c>
      <c r="D1732" t="s">
        <v>308</v>
      </c>
      <c r="E1732" t="s">
        <v>3477</v>
      </c>
      <c r="F1732" t="s">
        <v>2170</v>
      </c>
      <c r="G1732" t="s">
        <v>2171</v>
      </c>
      <c r="H1732">
        <v>0</v>
      </c>
      <c r="I1732">
        <v>0</v>
      </c>
      <c r="J1732">
        <v>0</v>
      </c>
      <c r="K1732">
        <v>0</v>
      </c>
      <c r="L1732">
        <v>0</v>
      </c>
    </row>
    <row r="1733" spans="1:14" x14ac:dyDescent="0.35">
      <c r="A1733" t="s">
        <v>289</v>
      </c>
      <c r="B1733" t="s">
        <v>3445</v>
      </c>
      <c r="C1733" t="s">
        <v>17</v>
      </c>
      <c r="D1733" t="s">
        <v>308</v>
      </c>
      <c r="E1733" t="s">
        <v>3477</v>
      </c>
      <c r="F1733" t="s">
        <v>19</v>
      </c>
      <c r="G1733" t="s">
        <v>2174</v>
      </c>
      <c r="H1733">
        <v>3437354.2053</v>
      </c>
      <c r="I1733">
        <v>353.86121461686201</v>
      </c>
      <c r="J1733">
        <v>0</v>
      </c>
      <c r="K1733">
        <v>353.86121461686201</v>
      </c>
      <c r="L1733">
        <v>3437000.34408538</v>
      </c>
      <c r="N1733" t="s">
        <v>2198</v>
      </c>
    </row>
    <row r="1734" spans="1:14" x14ac:dyDescent="0.35">
      <c r="A1734" t="s">
        <v>289</v>
      </c>
      <c r="B1734" t="s">
        <v>3445</v>
      </c>
      <c r="C1734" t="s">
        <v>17</v>
      </c>
      <c r="D1734" t="s">
        <v>308</v>
      </c>
      <c r="E1734" t="s">
        <v>3477</v>
      </c>
      <c r="F1734" t="s">
        <v>2787</v>
      </c>
      <c r="G1734" t="s">
        <v>2935</v>
      </c>
      <c r="H1734">
        <v>0</v>
      </c>
      <c r="I1734">
        <v>0</v>
      </c>
      <c r="J1734">
        <v>0</v>
      </c>
      <c r="K1734">
        <v>0</v>
      </c>
      <c r="L1734">
        <v>0</v>
      </c>
    </row>
    <row r="1735" spans="1:14" x14ac:dyDescent="0.35">
      <c r="A1735" t="s">
        <v>289</v>
      </c>
      <c r="B1735" t="s">
        <v>3445</v>
      </c>
      <c r="C1735" t="s">
        <v>17</v>
      </c>
      <c r="D1735" t="s">
        <v>308</v>
      </c>
      <c r="E1735" t="s">
        <v>3477</v>
      </c>
      <c r="F1735" t="s">
        <v>2788</v>
      </c>
      <c r="G1735" t="s">
        <v>2936</v>
      </c>
      <c r="H1735">
        <v>4179099.06</v>
      </c>
      <c r="I1735">
        <v>430.22073987629</v>
      </c>
      <c r="J1735">
        <v>981396.42916309799</v>
      </c>
      <c r="K1735">
        <v>981826.64990297402</v>
      </c>
      <c r="L1735">
        <v>3197272.41009703</v>
      </c>
    </row>
    <row r="1736" spans="1:14" x14ac:dyDescent="0.35">
      <c r="A1736" t="s">
        <v>289</v>
      </c>
      <c r="B1736" t="s">
        <v>3445</v>
      </c>
      <c r="C1736" t="s">
        <v>2938</v>
      </c>
      <c r="D1736" t="s">
        <v>3478</v>
      </c>
      <c r="E1736" t="s">
        <v>3479</v>
      </c>
      <c r="F1736" t="s">
        <v>2170</v>
      </c>
      <c r="G1736" t="s">
        <v>2171</v>
      </c>
      <c r="H1736">
        <v>0</v>
      </c>
      <c r="I1736">
        <v>0</v>
      </c>
      <c r="J1736">
        <v>0</v>
      </c>
      <c r="K1736">
        <v>0</v>
      </c>
      <c r="L1736">
        <v>0</v>
      </c>
    </row>
    <row r="1737" spans="1:14" x14ac:dyDescent="0.35">
      <c r="A1737" t="s">
        <v>289</v>
      </c>
      <c r="B1737" t="s">
        <v>3445</v>
      </c>
      <c r="C1737" t="s">
        <v>2938</v>
      </c>
      <c r="D1737" t="s">
        <v>3478</v>
      </c>
      <c r="E1737" t="s">
        <v>3479</v>
      </c>
      <c r="F1737" t="s">
        <v>2172</v>
      </c>
      <c r="G1737" t="s">
        <v>2173</v>
      </c>
      <c r="H1737">
        <v>1117771.6070000001</v>
      </c>
      <c r="I1737">
        <v>67.899975024327503</v>
      </c>
      <c r="J1737">
        <v>83451.872178181802</v>
      </c>
      <c r="K1737">
        <v>83519.772153206097</v>
      </c>
      <c r="L1737">
        <v>1034251.8348467899</v>
      </c>
    </row>
    <row r="1738" spans="1:14" x14ac:dyDescent="0.35">
      <c r="A1738" t="s">
        <v>289</v>
      </c>
      <c r="B1738" t="s">
        <v>3445</v>
      </c>
      <c r="C1738" t="s">
        <v>2938</v>
      </c>
      <c r="D1738" t="s">
        <v>3478</v>
      </c>
      <c r="E1738" t="s">
        <v>3479</v>
      </c>
      <c r="F1738" t="s">
        <v>2940</v>
      </c>
      <c r="G1738" t="s">
        <v>2941</v>
      </c>
      <c r="H1738">
        <v>0</v>
      </c>
      <c r="I1738">
        <v>0</v>
      </c>
      <c r="J1738">
        <v>0</v>
      </c>
      <c r="K1738">
        <v>0</v>
      </c>
      <c r="L1738">
        <v>0</v>
      </c>
    </row>
    <row r="1739" spans="1:14" x14ac:dyDescent="0.35">
      <c r="A1739" t="s">
        <v>289</v>
      </c>
      <c r="B1739" t="s">
        <v>3445</v>
      </c>
      <c r="C1739" t="s">
        <v>2938</v>
      </c>
      <c r="D1739" t="s">
        <v>3480</v>
      </c>
      <c r="E1739" t="s">
        <v>3481</v>
      </c>
      <c r="F1739" t="s">
        <v>2170</v>
      </c>
      <c r="G1739" t="s">
        <v>2171</v>
      </c>
      <c r="H1739">
        <v>0</v>
      </c>
      <c r="I1739">
        <v>0</v>
      </c>
      <c r="J1739">
        <v>0</v>
      </c>
      <c r="K1739">
        <v>0</v>
      </c>
      <c r="L1739">
        <v>0</v>
      </c>
    </row>
    <row r="1740" spans="1:14" x14ac:dyDescent="0.35">
      <c r="A1740" t="s">
        <v>289</v>
      </c>
      <c r="B1740" t="s">
        <v>3445</v>
      </c>
      <c r="C1740" t="s">
        <v>2938</v>
      </c>
      <c r="D1740" t="s">
        <v>3480</v>
      </c>
      <c r="E1740" t="s">
        <v>3481</v>
      </c>
      <c r="F1740" t="s">
        <v>2172</v>
      </c>
      <c r="G1740" t="s">
        <v>2173</v>
      </c>
      <c r="H1740">
        <v>1684853.0702</v>
      </c>
      <c r="I1740">
        <v>127.026425052542</v>
      </c>
      <c r="J1740">
        <v>93106.465330727093</v>
      </c>
      <c r="K1740">
        <v>93233.491755779702</v>
      </c>
      <c r="L1740">
        <v>1591619.5784442199</v>
      </c>
    </row>
    <row r="1741" spans="1:14" x14ac:dyDescent="0.35">
      <c r="A1741" t="s">
        <v>289</v>
      </c>
      <c r="B1741" t="s">
        <v>3445</v>
      </c>
      <c r="C1741" t="s">
        <v>2938</v>
      </c>
      <c r="D1741" t="s">
        <v>3480</v>
      </c>
      <c r="E1741" t="s">
        <v>3481</v>
      </c>
      <c r="F1741" t="s">
        <v>2940</v>
      </c>
      <c r="G1741" t="s">
        <v>2941</v>
      </c>
      <c r="H1741">
        <v>0</v>
      </c>
      <c r="I1741">
        <v>0</v>
      </c>
      <c r="J1741">
        <v>0</v>
      </c>
      <c r="K1741">
        <v>0</v>
      </c>
      <c r="L1741">
        <v>0</v>
      </c>
    </row>
    <row r="1742" spans="1:14" x14ac:dyDescent="0.35">
      <c r="A1742" t="s">
        <v>289</v>
      </c>
      <c r="B1742" t="s">
        <v>3445</v>
      </c>
      <c r="C1742" t="s">
        <v>2944</v>
      </c>
      <c r="D1742" t="s">
        <v>3482</v>
      </c>
      <c r="E1742" t="s">
        <v>3483</v>
      </c>
      <c r="F1742" t="s">
        <v>2947</v>
      </c>
      <c r="G1742" t="s">
        <v>2948</v>
      </c>
      <c r="H1742">
        <v>961724.01269999996</v>
      </c>
      <c r="I1742">
        <v>69.083584053973595</v>
      </c>
      <c r="J1742">
        <v>57680.099315702602</v>
      </c>
      <c r="K1742">
        <v>57749.182899756597</v>
      </c>
      <c r="L1742">
        <v>903974.82980024302</v>
      </c>
    </row>
    <row r="1743" spans="1:14" x14ac:dyDescent="0.35">
      <c r="A1743" t="s">
        <v>312</v>
      </c>
      <c r="B1743" t="s">
        <v>3484</v>
      </c>
      <c r="C1743" t="s">
        <v>2857</v>
      </c>
      <c r="D1743" t="s">
        <v>2859</v>
      </c>
      <c r="E1743" t="s">
        <v>3485</v>
      </c>
      <c r="F1743" t="s">
        <v>2172</v>
      </c>
      <c r="G1743" t="s">
        <v>2173</v>
      </c>
      <c r="H1743">
        <v>5536492.1869000001</v>
      </c>
      <c r="I1743">
        <v>28029.242356335501</v>
      </c>
      <c r="J1743">
        <v>86458.618234949405</v>
      </c>
      <c r="K1743">
        <v>114487.860591285</v>
      </c>
      <c r="L1743">
        <v>5422004.3263087096</v>
      </c>
    </row>
    <row r="1744" spans="1:14" x14ac:dyDescent="0.35">
      <c r="A1744" t="s">
        <v>312</v>
      </c>
      <c r="B1744" t="s">
        <v>3484</v>
      </c>
      <c r="C1744" t="s">
        <v>2857</v>
      </c>
      <c r="D1744" t="s">
        <v>2859</v>
      </c>
      <c r="E1744" t="s">
        <v>3485</v>
      </c>
      <c r="F1744" t="s">
        <v>2861</v>
      </c>
      <c r="G1744" t="s">
        <v>2862</v>
      </c>
      <c r="H1744">
        <v>244729.00260000001</v>
      </c>
      <c r="I1744">
        <v>1238.9737563307699</v>
      </c>
      <c r="J1744">
        <v>3821.7215306753001</v>
      </c>
      <c r="K1744">
        <v>5060.6952870060804</v>
      </c>
      <c r="L1744">
        <v>239668.307312994</v>
      </c>
    </row>
    <row r="1745" spans="1:12" x14ac:dyDescent="0.35">
      <c r="A1745" t="s">
        <v>312</v>
      </c>
      <c r="B1745" t="s">
        <v>3484</v>
      </c>
      <c r="C1745" t="s">
        <v>2857</v>
      </c>
      <c r="D1745" t="s">
        <v>2859</v>
      </c>
      <c r="E1745" t="s">
        <v>3485</v>
      </c>
      <c r="F1745" t="s">
        <v>2865</v>
      </c>
      <c r="G1745" t="s">
        <v>2866</v>
      </c>
      <c r="H1745">
        <v>0</v>
      </c>
      <c r="I1745">
        <v>0</v>
      </c>
      <c r="J1745">
        <v>0</v>
      </c>
      <c r="K1745">
        <v>0</v>
      </c>
      <c r="L1745">
        <v>0</v>
      </c>
    </row>
    <row r="1746" spans="1:12" x14ac:dyDescent="0.35">
      <c r="A1746" t="s">
        <v>312</v>
      </c>
      <c r="B1746" t="s">
        <v>3484</v>
      </c>
      <c r="C1746" t="s">
        <v>2857</v>
      </c>
      <c r="D1746" t="s">
        <v>2859</v>
      </c>
      <c r="E1746" t="s">
        <v>3485</v>
      </c>
      <c r="F1746" t="s">
        <v>2867</v>
      </c>
      <c r="G1746" t="s">
        <v>2868</v>
      </c>
      <c r="H1746">
        <v>0</v>
      </c>
      <c r="I1746">
        <v>0</v>
      </c>
      <c r="J1746">
        <v>0</v>
      </c>
      <c r="K1746">
        <v>0</v>
      </c>
      <c r="L1746">
        <v>0</v>
      </c>
    </row>
    <row r="1747" spans="1:12" x14ac:dyDescent="0.35">
      <c r="A1747" t="s">
        <v>312</v>
      </c>
      <c r="B1747" t="s">
        <v>3484</v>
      </c>
      <c r="C1747" t="s">
        <v>2857</v>
      </c>
      <c r="D1747" t="s">
        <v>2859</v>
      </c>
      <c r="E1747" t="s">
        <v>3485</v>
      </c>
      <c r="F1747" t="s">
        <v>2869</v>
      </c>
      <c r="G1747" t="s">
        <v>2870</v>
      </c>
      <c r="H1747">
        <v>667989.81839999999</v>
      </c>
      <c r="I1747">
        <v>3381.78902342744</v>
      </c>
      <c r="J1747">
        <v>10431.4202435646</v>
      </c>
      <c r="K1747">
        <v>13813.209266992</v>
      </c>
      <c r="L1747">
        <v>654176.60913300805</v>
      </c>
    </row>
    <row r="1748" spans="1:12" x14ac:dyDescent="0.35">
      <c r="A1748" t="s">
        <v>312</v>
      </c>
      <c r="B1748" t="s">
        <v>3484</v>
      </c>
      <c r="C1748" t="s">
        <v>2857</v>
      </c>
      <c r="D1748" t="s">
        <v>2859</v>
      </c>
      <c r="E1748" t="s">
        <v>3485</v>
      </c>
      <c r="F1748" t="s">
        <v>2871</v>
      </c>
      <c r="G1748" t="s">
        <v>2872</v>
      </c>
      <c r="H1748">
        <v>361075.57750000001</v>
      </c>
      <c r="I1748">
        <v>1827.9940667175399</v>
      </c>
      <c r="J1748">
        <v>5638.6055370619197</v>
      </c>
      <c r="K1748">
        <v>7466.5996037794603</v>
      </c>
      <c r="L1748">
        <v>353608.97789622098</v>
      </c>
    </row>
    <row r="1749" spans="1:12" x14ac:dyDescent="0.35">
      <c r="A1749" t="s">
        <v>312</v>
      </c>
      <c r="B1749" t="s">
        <v>3484</v>
      </c>
      <c r="C1749" t="s">
        <v>2857</v>
      </c>
      <c r="D1749" t="s">
        <v>2859</v>
      </c>
      <c r="E1749" t="s">
        <v>3485</v>
      </c>
      <c r="F1749" t="s">
        <v>2875</v>
      </c>
      <c r="G1749" t="s">
        <v>2876</v>
      </c>
      <c r="H1749">
        <v>665983.84279999998</v>
      </c>
      <c r="I1749">
        <v>3371.63350083457</v>
      </c>
      <c r="J1749">
        <v>10400.0946572475</v>
      </c>
      <c r="K1749">
        <v>13771.7281580821</v>
      </c>
      <c r="L1749">
        <v>652212.11464191799</v>
      </c>
    </row>
    <row r="1750" spans="1:12" x14ac:dyDescent="0.35">
      <c r="A1750" t="s">
        <v>312</v>
      </c>
      <c r="B1750" t="s">
        <v>3484</v>
      </c>
      <c r="C1750" t="s">
        <v>2857</v>
      </c>
      <c r="D1750" t="s">
        <v>2859</v>
      </c>
      <c r="E1750" t="s">
        <v>3485</v>
      </c>
      <c r="F1750" t="s">
        <v>2877</v>
      </c>
      <c r="G1750" t="s">
        <v>2878</v>
      </c>
      <c r="H1750">
        <v>667989.81839999999</v>
      </c>
      <c r="I1750">
        <v>3381.78902342744</v>
      </c>
      <c r="J1750">
        <v>10431.4202435646</v>
      </c>
      <c r="K1750">
        <v>13813.209266992</v>
      </c>
      <c r="L1750">
        <v>654176.60913300805</v>
      </c>
    </row>
    <row r="1751" spans="1:12" x14ac:dyDescent="0.35">
      <c r="A1751" t="s">
        <v>312</v>
      </c>
      <c r="B1751" t="s">
        <v>3484</v>
      </c>
      <c r="C1751" t="s">
        <v>2879</v>
      </c>
      <c r="D1751" t="s">
        <v>2880</v>
      </c>
      <c r="E1751" t="s">
        <v>2958</v>
      </c>
      <c r="F1751" t="s">
        <v>2170</v>
      </c>
      <c r="G1751" t="s">
        <v>2171</v>
      </c>
      <c r="H1751">
        <v>0</v>
      </c>
      <c r="I1751">
        <v>0</v>
      </c>
      <c r="J1751">
        <v>0</v>
      </c>
      <c r="K1751">
        <v>0</v>
      </c>
      <c r="L1751">
        <v>0</v>
      </c>
    </row>
    <row r="1752" spans="1:12" x14ac:dyDescent="0.35">
      <c r="A1752" t="s">
        <v>312</v>
      </c>
      <c r="B1752" t="s">
        <v>3484</v>
      </c>
      <c r="C1752" t="s">
        <v>2879</v>
      </c>
      <c r="D1752" t="s">
        <v>2880</v>
      </c>
      <c r="E1752" t="s">
        <v>2958</v>
      </c>
      <c r="F1752" t="s">
        <v>2172</v>
      </c>
      <c r="G1752" t="s">
        <v>2173</v>
      </c>
      <c r="H1752">
        <v>17726.135699999999</v>
      </c>
      <c r="I1752">
        <v>123.69644956729501</v>
      </c>
      <c r="J1752">
        <v>0.85092178409825503</v>
      </c>
      <c r="K1752">
        <v>124.547371351393</v>
      </c>
      <c r="L1752">
        <v>17601.588328648599</v>
      </c>
    </row>
    <row r="1753" spans="1:12" x14ac:dyDescent="0.35">
      <c r="A1753" t="s">
        <v>312</v>
      </c>
      <c r="B1753" t="s">
        <v>3484</v>
      </c>
      <c r="C1753" t="s">
        <v>2879</v>
      </c>
      <c r="D1753" t="s">
        <v>2880</v>
      </c>
      <c r="E1753" t="s">
        <v>2958</v>
      </c>
      <c r="F1753" t="s">
        <v>2882</v>
      </c>
      <c r="G1753" t="s">
        <v>2883</v>
      </c>
      <c r="H1753">
        <v>13577.4656</v>
      </c>
      <c r="I1753">
        <v>94.746216689842896</v>
      </c>
      <c r="J1753">
        <v>0.65176987718164203</v>
      </c>
      <c r="K1753">
        <v>95.397986567024503</v>
      </c>
      <c r="L1753">
        <v>13482.067613433001</v>
      </c>
    </row>
    <row r="1754" spans="1:12" x14ac:dyDescent="0.35">
      <c r="A1754" t="s">
        <v>312</v>
      </c>
      <c r="B1754" t="s">
        <v>3484</v>
      </c>
      <c r="C1754" t="s">
        <v>2879</v>
      </c>
      <c r="D1754" t="s">
        <v>2880</v>
      </c>
      <c r="E1754" t="s">
        <v>2958</v>
      </c>
      <c r="F1754" t="s">
        <v>2884</v>
      </c>
      <c r="G1754" t="s">
        <v>2885</v>
      </c>
      <c r="H1754">
        <v>20784.120999999999</v>
      </c>
      <c r="I1754">
        <v>118.777052562093</v>
      </c>
      <c r="J1754">
        <v>0</v>
      </c>
      <c r="K1754">
        <v>118.777052562093</v>
      </c>
      <c r="L1754">
        <v>20665.343947437901</v>
      </c>
    </row>
    <row r="1755" spans="1:12" x14ac:dyDescent="0.35">
      <c r="A1755" t="s">
        <v>312</v>
      </c>
      <c r="B1755" t="s">
        <v>3484</v>
      </c>
      <c r="C1755" t="s">
        <v>2879</v>
      </c>
      <c r="D1755" t="s">
        <v>2880</v>
      </c>
      <c r="E1755" t="s">
        <v>2958</v>
      </c>
      <c r="F1755" t="s">
        <v>2896</v>
      </c>
      <c r="G1755" t="s">
        <v>2897</v>
      </c>
      <c r="H1755">
        <v>37186.724600000001</v>
      </c>
      <c r="I1755">
        <v>212.51461836785199</v>
      </c>
      <c r="J1755">
        <v>0</v>
      </c>
      <c r="K1755">
        <v>212.51461836785199</v>
      </c>
      <c r="L1755">
        <v>36974.209981632201</v>
      </c>
    </row>
    <row r="1756" spans="1:12" x14ac:dyDescent="0.35">
      <c r="A1756" t="s">
        <v>312</v>
      </c>
      <c r="B1756" t="s">
        <v>3484</v>
      </c>
      <c r="C1756" t="s">
        <v>2879</v>
      </c>
      <c r="D1756" t="s">
        <v>2886</v>
      </c>
      <c r="E1756" t="s">
        <v>3061</v>
      </c>
      <c r="F1756" t="s">
        <v>2172</v>
      </c>
      <c r="G1756" t="s">
        <v>2173</v>
      </c>
      <c r="H1756">
        <v>45893.768499999998</v>
      </c>
      <c r="I1756">
        <v>186.33182730923701</v>
      </c>
      <c r="J1756">
        <v>4.3042431527431999</v>
      </c>
      <c r="K1756">
        <v>190.63607046198001</v>
      </c>
      <c r="L1756">
        <v>45703.132429538004</v>
      </c>
    </row>
    <row r="1757" spans="1:12" x14ac:dyDescent="0.35">
      <c r="A1757" t="s">
        <v>312</v>
      </c>
      <c r="B1757" t="s">
        <v>3484</v>
      </c>
      <c r="C1757" t="s">
        <v>2879</v>
      </c>
      <c r="D1757" t="s">
        <v>2886</v>
      </c>
      <c r="E1757" t="s">
        <v>3061</v>
      </c>
      <c r="F1757" t="s">
        <v>2959</v>
      </c>
      <c r="G1757" t="s">
        <v>2960</v>
      </c>
      <c r="H1757">
        <v>0</v>
      </c>
      <c r="I1757">
        <v>0</v>
      </c>
      <c r="J1757">
        <v>0</v>
      </c>
      <c r="K1757">
        <v>0</v>
      </c>
      <c r="L1757">
        <v>0</v>
      </c>
    </row>
    <row r="1758" spans="1:12" x14ac:dyDescent="0.35">
      <c r="A1758" t="s">
        <v>312</v>
      </c>
      <c r="B1758" t="s">
        <v>3484</v>
      </c>
      <c r="C1758" t="s">
        <v>2879</v>
      </c>
      <c r="D1758" t="s">
        <v>2886</v>
      </c>
      <c r="E1758" t="s">
        <v>3061</v>
      </c>
      <c r="F1758" t="s">
        <v>2882</v>
      </c>
      <c r="G1758" t="s">
        <v>2883</v>
      </c>
      <c r="H1758">
        <v>1399.2003</v>
      </c>
      <c r="I1758">
        <v>5.6808483935743004</v>
      </c>
      <c r="J1758">
        <v>0.13122692538851199</v>
      </c>
      <c r="K1758">
        <v>5.81207531896281</v>
      </c>
      <c r="L1758">
        <v>1393.3882246810399</v>
      </c>
    </row>
    <row r="1759" spans="1:12" x14ac:dyDescent="0.35">
      <c r="A1759" t="s">
        <v>312</v>
      </c>
      <c r="B1759" t="s">
        <v>3484</v>
      </c>
      <c r="C1759" t="s">
        <v>2879</v>
      </c>
      <c r="D1759" t="s">
        <v>2886</v>
      </c>
      <c r="E1759" t="s">
        <v>3061</v>
      </c>
      <c r="F1759" t="s">
        <v>2884</v>
      </c>
      <c r="G1759" t="s">
        <v>2885</v>
      </c>
      <c r="H1759">
        <v>36355.078800000003</v>
      </c>
      <c r="I1759">
        <v>147.70205823293199</v>
      </c>
      <c r="J1759">
        <v>0</v>
      </c>
      <c r="K1759">
        <v>147.70205823293199</v>
      </c>
      <c r="L1759">
        <v>36207.376741767097</v>
      </c>
    </row>
    <row r="1760" spans="1:12" x14ac:dyDescent="0.35">
      <c r="A1760" t="s">
        <v>312</v>
      </c>
      <c r="B1760" t="s">
        <v>3484</v>
      </c>
      <c r="C1760" t="s">
        <v>2879</v>
      </c>
      <c r="D1760" t="s">
        <v>2888</v>
      </c>
      <c r="E1760" t="s">
        <v>3150</v>
      </c>
      <c r="F1760" t="s">
        <v>2172</v>
      </c>
      <c r="G1760" t="s">
        <v>2173</v>
      </c>
      <c r="H1760">
        <v>18840.984799999998</v>
      </c>
      <c r="I1760">
        <v>27.618006607929502</v>
      </c>
      <c r="J1760">
        <v>0</v>
      </c>
      <c r="K1760">
        <v>27.618006607929502</v>
      </c>
      <c r="L1760">
        <v>18813.366793392099</v>
      </c>
    </row>
    <row r="1761" spans="1:12" x14ac:dyDescent="0.35">
      <c r="A1761" t="s">
        <v>312</v>
      </c>
      <c r="B1761" t="s">
        <v>3484</v>
      </c>
      <c r="C1761" t="s">
        <v>2879</v>
      </c>
      <c r="D1761" t="s">
        <v>2888</v>
      </c>
      <c r="E1761" t="s">
        <v>3150</v>
      </c>
      <c r="F1761" t="s">
        <v>2882</v>
      </c>
      <c r="G1761" t="s">
        <v>2883</v>
      </c>
      <c r="H1761">
        <v>3110.2577999999999</v>
      </c>
      <c r="I1761">
        <v>4.5591629955947104</v>
      </c>
      <c r="J1761">
        <v>0</v>
      </c>
      <c r="K1761">
        <v>4.5591629955947104</v>
      </c>
      <c r="L1761">
        <v>3105.6986370044101</v>
      </c>
    </row>
    <row r="1762" spans="1:12" x14ac:dyDescent="0.35">
      <c r="A1762" t="s">
        <v>312</v>
      </c>
      <c r="B1762" t="s">
        <v>3484</v>
      </c>
      <c r="C1762" t="s">
        <v>2879</v>
      </c>
      <c r="D1762" t="s">
        <v>2888</v>
      </c>
      <c r="E1762" t="s">
        <v>3150</v>
      </c>
      <c r="F1762" t="s">
        <v>2884</v>
      </c>
      <c r="G1762" t="s">
        <v>2885</v>
      </c>
      <c r="H1762">
        <v>4964.45</v>
      </c>
      <c r="I1762">
        <v>7.2771255506607897</v>
      </c>
      <c r="J1762">
        <v>0</v>
      </c>
      <c r="K1762">
        <v>7.2771255506607897</v>
      </c>
      <c r="L1762">
        <v>4957.1728744493403</v>
      </c>
    </row>
    <row r="1763" spans="1:12" x14ac:dyDescent="0.35">
      <c r="A1763" t="s">
        <v>312</v>
      </c>
      <c r="B1763" t="s">
        <v>3484</v>
      </c>
      <c r="C1763" t="s">
        <v>2879</v>
      </c>
      <c r="D1763" t="s">
        <v>2892</v>
      </c>
      <c r="E1763" t="s">
        <v>3486</v>
      </c>
      <c r="F1763" t="s">
        <v>2172</v>
      </c>
      <c r="G1763" t="s">
        <v>2173</v>
      </c>
      <c r="H1763">
        <v>39499.762000000002</v>
      </c>
      <c r="I1763">
        <v>47.979393316195399</v>
      </c>
      <c r="J1763">
        <v>0</v>
      </c>
      <c r="K1763">
        <v>47.979393316195399</v>
      </c>
      <c r="L1763">
        <v>39451.782606683802</v>
      </c>
    </row>
    <row r="1764" spans="1:12" x14ac:dyDescent="0.35">
      <c r="A1764" t="s">
        <v>312</v>
      </c>
      <c r="B1764" t="s">
        <v>3484</v>
      </c>
      <c r="C1764" t="s">
        <v>2879</v>
      </c>
      <c r="D1764" t="s">
        <v>2892</v>
      </c>
      <c r="E1764" t="s">
        <v>3486</v>
      </c>
      <c r="F1764" t="s">
        <v>2882</v>
      </c>
      <c r="G1764" t="s">
        <v>2883</v>
      </c>
      <c r="H1764">
        <v>800.67089999999996</v>
      </c>
      <c r="I1764">
        <v>0.972555269922879</v>
      </c>
      <c r="J1764">
        <v>0</v>
      </c>
      <c r="K1764">
        <v>0.972555269922879</v>
      </c>
      <c r="L1764">
        <v>799.698344730077</v>
      </c>
    </row>
    <row r="1765" spans="1:12" x14ac:dyDescent="0.35">
      <c r="A1765" t="s">
        <v>312</v>
      </c>
      <c r="B1765" t="s">
        <v>3484</v>
      </c>
      <c r="C1765" t="s">
        <v>2879</v>
      </c>
      <c r="D1765" t="s">
        <v>2892</v>
      </c>
      <c r="E1765" t="s">
        <v>3486</v>
      </c>
      <c r="F1765" t="s">
        <v>2884</v>
      </c>
      <c r="G1765" t="s">
        <v>2885</v>
      </c>
      <c r="H1765">
        <v>14412.0753</v>
      </c>
      <c r="I1765">
        <v>17.5059948586118</v>
      </c>
      <c r="J1765">
        <v>0</v>
      </c>
      <c r="K1765">
        <v>17.5059948586118</v>
      </c>
      <c r="L1765">
        <v>14394.5693051414</v>
      </c>
    </row>
    <row r="1766" spans="1:12" x14ac:dyDescent="0.35">
      <c r="A1766" t="s">
        <v>312</v>
      </c>
      <c r="B1766" t="s">
        <v>3484</v>
      </c>
      <c r="C1766" t="s">
        <v>2879</v>
      </c>
      <c r="D1766" t="s">
        <v>2892</v>
      </c>
      <c r="E1766" t="s">
        <v>3486</v>
      </c>
      <c r="F1766" t="s">
        <v>2896</v>
      </c>
      <c r="G1766" t="s">
        <v>2897</v>
      </c>
      <c r="H1766">
        <v>29624.821499999998</v>
      </c>
      <c r="I1766">
        <v>35.984544987146499</v>
      </c>
      <c r="J1766">
        <v>0</v>
      </c>
      <c r="K1766">
        <v>35.984544987146499</v>
      </c>
      <c r="L1766">
        <v>29588.836955012899</v>
      </c>
    </row>
    <row r="1767" spans="1:12" x14ac:dyDescent="0.35">
      <c r="A1767" t="s">
        <v>312</v>
      </c>
      <c r="B1767" t="s">
        <v>3484</v>
      </c>
      <c r="C1767" t="s">
        <v>2879</v>
      </c>
      <c r="D1767" t="s">
        <v>2894</v>
      </c>
      <c r="E1767" t="s">
        <v>2967</v>
      </c>
      <c r="F1767" t="s">
        <v>2172</v>
      </c>
      <c r="G1767" t="s">
        <v>2173</v>
      </c>
      <c r="H1767">
        <v>25102.891899999999</v>
      </c>
      <c r="I1767">
        <v>100.822887898411</v>
      </c>
      <c r="J1767">
        <v>0</v>
      </c>
      <c r="K1767">
        <v>100.822887898411</v>
      </c>
      <c r="L1767">
        <v>25002.069012101601</v>
      </c>
    </row>
    <row r="1768" spans="1:12" x14ac:dyDescent="0.35">
      <c r="A1768" t="s">
        <v>312</v>
      </c>
      <c r="B1768" t="s">
        <v>3484</v>
      </c>
      <c r="C1768" t="s">
        <v>2879</v>
      </c>
      <c r="D1768" t="s">
        <v>2894</v>
      </c>
      <c r="E1768" t="s">
        <v>2967</v>
      </c>
      <c r="F1768" t="s">
        <v>2882</v>
      </c>
      <c r="G1768" t="s">
        <v>2883</v>
      </c>
      <c r="H1768">
        <v>4076.538</v>
      </c>
      <c r="I1768">
        <v>16.372947607434199</v>
      </c>
      <c r="J1768">
        <v>0</v>
      </c>
      <c r="K1768">
        <v>16.372947607434199</v>
      </c>
      <c r="L1768">
        <v>4060.16505239257</v>
      </c>
    </row>
    <row r="1769" spans="1:12" x14ac:dyDescent="0.35">
      <c r="A1769" t="s">
        <v>312</v>
      </c>
      <c r="B1769" t="s">
        <v>3484</v>
      </c>
      <c r="C1769" t="s">
        <v>2879</v>
      </c>
      <c r="D1769" t="s">
        <v>2894</v>
      </c>
      <c r="E1769" t="s">
        <v>2967</v>
      </c>
      <c r="F1769" t="s">
        <v>2884</v>
      </c>
      <c r="G1769" t="s">
        <v>2885</v>
      </c>
      <c r="H1769">
        <v>27033.883600000001</v>
      </c>
      <c r="I1769">
        <v>108.578494659827</v>
      </c>
      <c r="J1769">
        <v>0</v>
      </c>
      <c r="K1769">
        <v>108.578494659827</v>
      </c>
      <c r="L1769">
        <v>26925.305105340201</v>
      </c>
    </row>
    <row r="1770" spans="1:12" x14ac:dyDescent="0.35">
      <c r="A1770" t="s">
        <v>312</v>
      </c>
      <c r="B1770" t="s">
        <v>3484</v>
      </c>
      <c r="C1770" t="s">
        <v>2879</v>
      </c>
      <c r="D1770" t="s">
        <v>2894</v>
      </c>
      <c r="E1770" t="s">
        <v>2967</v>
      </c>
      <c r="F1770" t="s">
        <v>2890</v>
      </c>
      <c r="G1770" t="s">
        <v>2891</v>
      </c>
      <c r="H1770">
        <v>1394.6051</v>
      </c>
      <c r="I1770">
        <v>5.6012715499116998</v>
      </c>
      <c r="J1770">
        <v>0</v>
      </c>
      <c r="K1770">
        <v>5.6012715499116998</v>
      </c>
      <c r="L1770">
        <v>1389.0038284500899</v>
      </c>
    </row>
    <row r="1771" spans="1:12" x14ac:dyDescent="0.35">
      <c r="A1771" t="s">
        <v>312</v>
      </c>
      <c r="B1771" t="s">
        <v>3484</v>
      </c>
      <c r="C1771" t="s">
        <v>2879</v>
      </c>
      <c r="D1771" t="s">
        <v>2898</v>
      </c>
      <c r="E1771" t="s">
        <v>2971</v>
      </c>
      <c r="F1771" t="s">
        <v>2172</v>
      </c>
      <c r="G1771" t="s">
        <v>2173</v>
      </c>
      <c r="H1771">
        <v>12125.439399999999</v>
      </c>
      <c r="I1771">
        <v>32.750229376932303</v>
      </c>
      <c r="J1771">
        <v>0</v>
      </c>
      <c r="K1771">
        <v>32.750229376932303</v>
      </c>
      <c r="L1771">
        <v>12092.6891706231</v>
      </c>
    </row>
    <row r="1772" spans="1:12" x14ac:dyDescent="0.35">
      <c r="A1772" t="s">
        <v>312</v>
      </c>
      <c r="B1772" t="s">
        <v>3484</v>
      </c>
      <c r="C1772" t="s">
        <v>2879</v>
      </c>
      <c r="D1772" t="s">
        <v>2898</v>
      </c>
      <c r="E1772" t="s">
        <v>2971</v>
      </c>
      <c r="F1772" t="s">
        <v>2882</v>
      </c>
      <c r="G1772" t="s">
        <v>2883</v>
      </c>
      <c r="H1772">
        <v>2331.8154</v>
      </c>
      <c r="I1772">
        <v>6.2981210340254403</v>
      </c>
      <c r="J1772">
        <v>0</v>
      </c>
      <c r="K1772">
        <v>6.2981210340254403</v>
      </c>
      <c r="L1772">
        <v>2325.51727896597</v>
      </c>
    </row>
    <row r="1773" spans="1:12" x14ac:dyDescent="0.35">
      <c r="A1773" t="s">
        <v>312</v>
      </c>
      <c r="B1773" t="s">
        <v>3484</v>
      </c>
      <c r="C1773" t="s">
        <v>2879</v>
      </c>
      <c r="D1773" t="s">
        <v>2898</v>
      </c>
      <c r="E1773" t="s">
        <v>2971</v>
      </c>
      <c r="F1773" t="s">
        <v>2884</v>
      </c>
      <c r="G1773" t="s">
        <v>2885</v>
      </c>
      <c r="H1773">
        <v>20227.921900000001</v>
      </c>
      <c r="I1773">
        <v>56.3384809836204</v>
      </c>
      <c r="J1773">
        <v>0</v>
      </c>
      <c r="K1773">
        <v>56.3384809836204</v>
      </c>
      <c r="L1773">
        <v>20171.583419016399</v>
      </c>
    </row>
    <row r="1774" spans="1:12" x14ac:dyDescent="0.35">
      <c r="A1774" t="s">
        <v>312</v>
      </c>
      <c r="B1774" t="s">
        <v>3484</v>
      </c>
      <c r="C1774" t="s">
        <v>2879</v>
      </c>
      <c r="D1774" t="s">
        <v>2898</v>
      </c>
      <c r="E1774" t="s">
        <v>2971</v>
      </c>
      <c r="F1774" t="s">
        <v>2896</v>
      </c>
      <c r="G1774" t="s">
        <v>2897</v>
      </c>
      <c r="H1774">
        <v>19335.513599999998</v>
      </c>
      <c r="I1774">
        <v>53.852959763754797</v>
      </c>
      <c r="J1774">
        <v>0</v>
      </c>
      <c r="K1774">
        <v>53.852959763754797</v>
      </c>
      <c r="L1774">
        <v>19281.660640236201</v>
      </c>
    </row>
    <row r="1775" spans="1:12" x14ac:dyDescent="0.35">
      <c r="A1775" t="s">
        <v>312</v>
      </c>
      <c r="B1775" t="s">
        <v>3484</v>
      </c>
      <c r="C1775" t="s">
        <v>2879</v>
      </c>
      <c r="D1775" t="s">
        <v>2902</v>
      </c>
      <c r="E1775" t="s">
        <v>3487</v>
      </c>
      <c r="F1775" t="s">
        <v>2172</v>
      </c>
      <c r="G1775" t="s">
        <v>2173</v>
      </c>
      <c r="H1775">
        <v>15246.2943</v>
      </c>
      <c r="I1775">
        <v>48.709710061994798</v>
      </c>
      <c r="J1775">
        <v>0</v>
      </c>
      <c r="K1775">
        <v>48.709710061994798</v>
      </c>
      <c r="L1775">
        <v>15197.584589938</v>
      </c>
    </row>
    <row r="1776" spans="1:12" x14ac:dyDescent="0.35">
      <c r="A1776" t="s">
        <v>312</v>
      </c>
      <c r="B1776" t="s">
        <v>3484</v>
      </c>
      <c r="C1776" t="s">
        <v>2879</v>
      </c>
      <c r="D1776" t="s">
        <v>2902</v>
      </c>
      <c r="E1776" t="s">
        <v>3487</v>
      </c>
      <c r="F1776" t="s">
        <v>2882</v>
      </c>
      <c r="G1776" t="s">
        <v>2883</v>
      </c>
      <c r="H1776">
        <v>6403.4435999999996</v>
      </c>
      <c r="I1776">
        <v>20.458078226037799</v>
      </c>
      <c r="J1776">
        <v>0</v>
      </c>
      <c r="K1776">
        <v>20.458078226037799</v>
      </c>
      <c r="L1776">
        <v>6382.9855217739596</v>
      </c>
    </row>
    <row r="1777" spans="1:14" x14ac:dyDescent="0.35">
      <c r="A1777" t="s">
        <v>312</v>
      </c>
      <c r="B1777" t="s">
        <v>3484</v>
      </c>
      <c r="C1777" t="s">
        <v>2879</v>
      </c>
      <c r="D1777" t="s">
        <v>2902</v>
      </c>
      <c r="E1777" t="s">
        <v>3487</v>
      </c>
      <c r="F1777" t="s">
        <v>2884</v>
      </c>
      <c r="G1777" t="s">
        <v>2885</v>
      </c>
      <c r="H1777">
        <v>55210.130899999996</v>
      </c>
      <c r="I1777">
        <v>118.737174887892</v>
      </c>
      <c r="J1777">
        <v>0</v>
      </c>
      <c r="K1777">
        <v>118.737174887892</v>
      </c>
      <c r="L1777">
        <v>55091.393725112102</v>
      </c>
    </row>
    <row r="1778" spans="1:14" x14ac:dyDescent="0.35">
      <c r="A1778" t="s">
        <v>312</v>
      </c>
      <c r="B1778" t="s">
        <v>3484</v>
      </c>
      <c r="C1778" t="s">
        <v>2879</v>
      </c>
      <c r="D1778" t="s">
        <v>2902</v>
      </c>
      <c r="E1778" t="s">
        <v>3487</v>
      </c>
      <c r="F1778" t="s">
        <v>2890</v>
      </c>
      <c r="G1778" t="s">
        <v>2891</v>
      </c>
      <c r="H1778">
        <v>6606.7275</v>
      </c>
      <c r="I1778">
        <v>21.1075410268644</v>
      </c>
      <c r="J1778">
        <v>0</v>
      </c>
      <c r="K1778">
        <v>21.1075410268644</v>
      </c>
      <c r="L1778">
        <v>6585.6199589731395</v>
      </c>
    </row>
    <row r="1779" spans="1:14" x14ac:dyDescent="0.35">
      <c r="A1779" t="s">
        <v>312</v>
      </c>
      <c r="B1779" t="s">
        <v>3484</v>
      </c>
      <c r="C1779" t="s">
        <v>2879</v>
      </c>
      <c r="D1779" t="s">
        <v>2904</v>
      </c>
      <c r="E1779" t="s">
        <v>3070</v>
      </c>
      <c r="F1779" t="s">
        <v>2170</v>
      </c>
      <c r="G1779" t="s">
        <v>2171</v>
      </c>
      <c r="H1779">
        <v>0</v>
      </c>
      <c r="I1779">
        <v>0</v>
      </c>
      <c r="J1779">
        <v>0</v>
      </c>
      <c r="K1779">
        <v>0</v>
      </c>
      <c r="L1779">
        <v>0</v>
      </c>
    </row>
    <row r="1780" spans="1:14" x14ac:dyDescent="0.35">
      <c r="A1780" t="s">
        <v>312</v>
      </c>
      <c r="B1780" t="s">
        <v>3484</v>
      </c>
      <c r="C1780" t="s">
        <v>2879</v>
      </c>
      <c r="D1780" t="s">
        <v>2904</v>
      </c>
      <c r="E1780" t="s">
        <v>3070</v>
      </c>
      <c r="F1780" t="s">
        <v>2172</v>
      </c>
      <c r="G1780" t="s">
        <v>2173</v>
      </c>
      <c r="H1780">
        <v>68882.899000000005</v>
      </c>
      <c r="I1780">
        <v>711.98734031627805</v>
      </c>
      <c r="J1780">
        <v>0</v>
      </c>
      <c r="K1780">
        <v>711.98734031627805</v>
      </c>
      <c r="L1780">
        <v>68170.911659683698</v>
      </c>
    </row>
    <row r="1781" spans="1:14" x14ac:dyDescent="0.35">
      <c r="A1781" t="s">
        <v>312</v>
      </c>
      <c r="B1781" t="s">
        <v>3484</v>
      </c>
      <c r="C1781" t="s">
        <v>2879</v>
      </c>
      <c r="D1781" t="s">
        <v>2904</v>
      </c>
      <c r="E1781" t="s">
        <v>3070</v>
      </c>
      <c r="F1781" t="s">
        <v>2882</v>
      </c>
      <c r="G1781" t="s">
        <v>2883</v>
      </c>
      <c r="H1781">
        <v>30517.740099999999</v>
      </c>
      <c r="I1781">
        <v>315.437429254047</v>
      </c>
      <c r="J1781">
        <v>0</v>
      </c>
      <c r="K1781">
        <v>315.437429254047</v>
      </c>
      <c r="L1781">
        <v>30202.302670746001</v>
      </c>
    </row>
    <row r="1782" spans="1:14" x14ac:dyDescent="0.35">
      <c r="A1782" t="s">
        <v>312</v>
      </c>
      <c r="B1782" t="s">
        <v>3484</v>
      </c>
      <c r="C1782" t="s">
        <v>2879</v>
      </c>
      <c r="D1782" t="s">
        <v>2904</v>
      </c>
      <c r="E1782" t="s">
        <v>3070</v>
      </c>
      <c r="F1782" t="s">
        <v>2884</v>
      </c>
      <c r="G1782" t="s">
        <v>2885</v>
      </c>
      <c r="H1782">
        <v>88804.820099999997</v>
      </c>
      <c r="I1782">
        <v>716.31832257568794</v>
      </c>
      <c r="J1782">
        <v>0</v>
      </c>
      <c r="K1782">
        <v>716.31832257568794</v>
      </c>
      <c r="L1782">
        <v>88088.501777424302</v>
      </c>
    </row>
    <row r="1783" spans="1:14" x14ac:dyDescent="0.35">
      <c r="A1783" t="s">
        <v>312</v>
      </c>
      <c r="B1783" t="s">
        <v>3484</v>
      </c>
      <c r="C1783" t="s">
        <v>2879</v>
      </c>
      <c r="D1783" t="s">
        <v>2904</v>
      </c>
      <c r="E1783" t="s">
        <v>3070</v>
      </c>
      <c r="F1783" t="s">
        <v>2896</v>
      </c>
      <c r="G1783" t="s">
        <v>2897</v>
      </c>
      <c r="H1783">
        <v>30570.080300000001</v>
      </c>
      <c r="I1783">
        <v>246.584685723067</v>
      </c>
      <c r="J1783">
        <v>0</v>
      </c>
      <c r="K1783">
        <v>246.584685723067</v>
      </c>
      <c r="L1783">
        <v>30323.495614276901</v>
      </c>
    </row>
    <row r="1784" spans="1:14" x14ac:dyDescent="0.35">
      <c r="A1784" t="s">
        <v>312</v>
      </c>
      <c r="B1784" t="s">
        <v>3484</v>
      </c>
      <c r="C1784" t="s">
        <v>2879</v>
      </c>
      <c r="D1784" t="s">
        <v>2904</v>
      </c>
      <c r="E1784" t="s">
        <v>3070</v>
      </c>
      <c r="F1784" t="s">
        <v>2890</v>
      </c>
      <c r="G1784" t="s">
        <v>2891</v>
      </c>
      <c r="H1784">
        <v>18316.7837</v>
      </c>
      <c r="I1784">
        <v>147.74702243737499</v>
      </c>
      <c r="J1784">
        <v>0</v>
      </c>
      <c r="K1784">
        <v>147.74702243737499</v>
      </c>
      <c r="L1784">
        <v>18169.036677562599</v>
      </c>
    </row>
    <row r="1785" spans="1:14" x14ac:dyDescent="0.35">
      <c r="A1785" t="s">
        <v>312</v>
      </c>
      <c r="B1785" t="s">
        <v>3484</v>
      </c>
      <c r="C1785" t="s">
        <v>2879</v>
      </c>
      <c r="D1785" t="s">
        <v>2906</v>
      </c>
      <c r="E1785" t="s">
        <v>2913</v>
      </c>
      <c r="F1785" t="s">
        <v>2170</v>
      </c>
      <c r="G1785" t="s">
        <v>2171</v>
      </c>
      <c r="H1785">
        <v>0</v>
      </c>
      <c r="I1785">
        <v>0</v>
      </c>
      <c r="J1785">
        <v>0</v>
      </c>
      <c r="K1785">
        <v>0</v>
      </c>
      <c r="L1785">
        <v>0</v>
      </c>
    </row>
    <row r="1786" spans="1:14" x14ac:dyDescent="0.35">
      <c r="A1786" t="s">
        <v>312</v>
      </c>
      <c r="B1786" t="s">
        <v>3484</v>
      </c>
      <c r="C1786" t="s">
        <v>2879</v>
      </c>
      <c r="D1786" t="s">
        <v>2906</v>
      </c>
      <c r="E1786" t="s">
        <v>2913</v>
      </c>
      <c r="F1786" t="s">
        <v>2172</v>
      </c>
      <c r="G1786" t="s">
        <v>2173</v>
      </c>
      <c r="H1786">
        <v>0</v>
      </c>
      <c r="I1786">
        <v>0</v>
      </c>
      <c r="J1786">
        <v>0</v>
      </c>
      <c r="K1786">
        <v>0</v>
      </c>
      <c r="L1786">
        <v>0</v>
      </c>
    </row>
    <row r="1787" spans="1:14" x14ac:dyDescent="0.35">
      <c r="A1787" t="s">
        <v>312</v>
      </c>
      <c r="B1787" t="s">
        <v>3484</v>
      </c>
      <c r="C1787" t="s">
        <v>2879</v>
      </c>
      <c r="D1787" t="s">
        <v>2906</v>
      </c>
      <c r="E1787" t="s">
        <v>2913</v>
      </c>
      <c r="F1787" t="s">
        <v>2882</v>
      </c>
      <c r="G1787" t="s">
        <v>2883</v>
      </c>
      <c r="H1787">
        <v>5249.2469000000001</v>
      </c>
      <c r="I1787">
        <v>31.9219433632273</v>
      </c>
      <c r="J1787">
        <v>187.83857230921001</v>
      </c>
      <c r="K1787">
        <v>219.76051567243701</v>
      </c>
      <c r="L1787">
        <v>5029.4863843275598</v>
      </c>
    </row>
    <row r="1788" spans="1:14" x14ac:dyDescent="0.35">
      <c r="A1788" t="s">
        <v>312</v>
      </c>
      <c r="B1788" t="s">
        <v>3484</v>
      </c>
      <c r="C1788" t="s">
        <v>2879</v>
      </c>
      <c r="D1788" t="s">
        <v>2906</v>
      </c>
      <c r="E1788" t="s">
        <v>2913</v>
      </c>
      <c r="F1788" t="s">
        <v>2884</v>
      </c>
      <c r="G1788" t="s">
        <v>2885</v>
      </c>
      <c r="H1788">
        <v>229457.1415</v>
      </c>
      <c r="I1788">
        <v>303.80151167126598</v>
      </c>
      <c r="J1788">
        <v>0</v>
      </c>
      <c r="K1788">
        <v>303.80151167126598</v>
      </c>
      <c r="L1788">
        <v>229153.33998832901</v>
      </c>
    </row>
    <row r="1789" spans="1:14" x14ac:dyDescent="0.35">
      <c r="A1789" t="s">
        <v>312</v>
      </c>
      <c r="B1789" t="s">
        <v>3484</v>
      </c>
      <c r="C1789" t="s">
        <v>2879</v>
      </c>
      <c r="D1789" t="s">
        <v>2906</v>
      </c>
      <c r="E1789" t="s">
        <v>2913</v>
      </c>
      <c r="F1789" t="s">
        <v>2896</v>
      </c>
      <c r="G1789" t="s">
        <v>2897</v>
      </c>
      <c r="H1789">
        <v>76180.686100000006</v>
      </c>
      <c r="I1789">
        <v>100.863313446193</v>
      </c>
      <c r="J1789">
        <v>0</v>
      </c>
      <c r="K1789">
        <v>100.863313446193</v>
      </c>
      <c r="L1789">
        <v>76079.822786553807</v>
      </c>
    </row>
    <row r="1790" spans="1:14" x14ac:dyDescent="0.35">
      <c r="A1790" t="s">
        <v>312</v>
      </c>
      <c r="B1790" t="s">
        <v>3484</v>
      </c>
      <c r="C1790" t="s">
        <v>2915</v>
      </c>
      <c r="D1790" t="s">
        <v>3488</v>
      </c>
      <c r="E1790" t="s">
        <v>3489</v>
      </c>
      <c r="F1790" t="s">
        <v>2172</v>
      </c>
      <c r="G1790" t="s">
        <v>2173</v>
      </c>
      <c r="H1790">
        <v>5525353.2397999996</v>
      </c>
      <c r="I1790">
        <v>42899.035568980398</v>
      </c>
      <c r="J1790">
        <v>339199.576295943</v>
      </c>
      <c r="K1790">
        <v>382098.61186492402</v>
      </c>
      <c r="L1790">
        <v>5143254.6279350799</v>
      </c>
    </row>
    <row r="1791" spans="1:14" x14ac:dyDescent="0.35">
      <c r="A1791" t="s">
        <v>312</v>
      </c>
      <c r="B1791" t="s">
        <v>3484</v>
      </c>
      <c r="C1791" t="s">
        <v>2915</v>
      </c>
      <c r="D1791" t="s">
        <v>3488</v>
      </c>
      <c r="E1791" t="s">
        <v>3489</v>
      </c>
      <c r="F1791" t="s">
        <v>1621</v>
      </c>
      <c r="G1791" t="s">
        <v>2416</v>
      </c>
      <c r="H1791">
        <v>706340.47840000002</v>
      </c>
      <c r="I1791">
        <v>5484.0521493445103</v>
      </c>
      <c r="J1791">
        <v>0</v>
      </c>
      <c r="K1791">
        <v>5484.0521493445103</v>
      </c>
      <c r="L1791">
        <v>700856.42625065497</v>
      </c>
      <c r="N1791" t="s">
        <v>2198</v>
      </c>
    </row>
    <row r="1792" spans="1:14" x14ac:dyDescent="0.35">
      <c r="A1792" t="s">
        <v>312</v>
      </c>
      <c r="B1792" t="s">
        <v>3484</v>
      </c>
      <c r="C1792" t="s">
        <v>2915</v>
      </c>
      <c r="D1792" t="s">
        <v>3488</v>
      </c>
      <c r="E1792" t="s">
        <v>3489</v>
      </c>
      <c r="F1792" t="s">
        <v>3005</v>
      </c>
      <c r="G1792" t="s">
        <v>3006</v>
      </c>
      <c r="H1792">
        <v>871131.71539999999</v>
      </c>
      <c r="I1792">
        <v>6763.4970698228699</v>
      </c>
      <c r="J1792">
        <v>0</v>
      </c>
      <c r="K1792">
        <v>6763.4970698228699</v>
      </c>
      <c r="L1792">
        <v>864368.21833017701</v>
      </c>
      <c r="N1792" t="s">
        <v>2198</v>
      </c>
    </row>
    <row r="1793" spans="1:14" x14ac:dyDescent="0.35">
      <c r="A1793" t="s">
        <v>312</v>
      </c>
      <c r="B1793" t="s">
        <v>3484</v>
      </c>
      <c r="C1793" t="s">
        <v>2915</v>
      </c>
      <c r="D1793" t="s">
        <v>3488</v>
      </c>
      <c r="E1793" t="s">
        <v>3489</v>
      </c>
      <c r="F1793" t="s">
        <v>3490</v>
      </c>
      <c r="G1793" t="s">
        <v>3491</v>
      </c>
      <c r="H1793">
        <v>0</v>
      </c>
      <c r="I1793">
        <v>0</v>
      </c>
      <c r="J1793">
        <v>0</v>
      </c>
      <c r="K1793">
        <v>0</v>
      </c>
      <c r="L1793">
        <v>0</v>
      </c>
      <c r="N1793" t="s">
        <v>2198</v>
      </c>
    </row>
    <row r="1794" spans="1:14" x14ac:dyDescent="0.35">
      <c r="A1794" t="s">
        <v>312</v>
      </c>
      <c r="B1794" t="s">
        <v>3484</v>
      </c>
      <c r="C1794" t="s">
        <v>2915</v>
      </c>
      <c r="D1794" t="s">
        <v>3488</v>
      </c>
      <c r="E1794" t="s">
        <v>3489</v>
      </c>
      <c r="F1794" t="s">
        <v>2918</v>
      </c>
      <c r="G1794" t="s">
        <v>2919</v>
      </c>
      <c r="H1794">
        <v>0</v>
      </c>
      <c r="I1794">
        <v>0</v>
      </c>
      <c r="J1794">
        <v>0</v>
      </c>
      <c r="K1794">
        <v>0</v>
      </c>
      <c r="L1794">
        <v>0</v>
      </c>
    </row>
    <row r="1795" spans="1:14" x14ac:dyDescent="0.35">
      <c r="A1795" t="s">
        <v>312</v>
      </c>
      <c r="B1795" t="s">
        <v>3484</v>
      </c>
      <c r="C1795" t="s">
        <v>2915</v>
      </c>
      <c r="D1795" t="s">
        <v>3488</v>
      </c>
      <c r="E1795" t="s">
        <v>3489</v>
      </c>
      <c r="F1795" t="s">
        <v>2920</v>
      </c>
      <c r="G1795" t="s">
        <v>2921</v>
      </c>
      <c r="H1795">
        <v>0</v>
      </c>
      <c r="I1795">
        <v>0</v>
      </c>
      <c r="J1795">
        <v>0</v>
      </c>
      <c r="K1795">
        <v>0</v>
      </c>
      <c r="L1795">
        <v>0</v>
      </c>
    </row>
    <row r="1796" spans="1:14" x14ac:dyDescent="0.35">
      <c r="A1796" t="s">
        <v>312</v>
      </c>
      <c r="B1796" t="s">
        <v>3484</v>
      </c>
      <c r="C1796" t="s">
        <v>2915</v>
      </c>
      <c r="D1796" t="s">
        <v>3488</v>
      </c>
      <c r="E1796" t="s">
        <v>3489</v>
      </c>
      <c r="F1796" t="s">
        <v>2867</v>
      </c>
      <c r="G1796" t="s">
        <v>2868</v>
      </c>
      <c r="H1796">
        <v>0</v>
      </c>
      <c r="I1796">
        <v>0</v>
      </c>
      <c r="J1796">
        <v>0</v>
      </c>
      <c r="K1796">
        <v>0</v>
      </c>
      <c r="L1796">
        <v>0</v>
      </c>
    </row>
    <row r="1797" spans="1:14" x14ac:dyDescent="0.35">
      <c r="A1797" t="s">
        <v>312</v>
      </c>
      <c r="B1797" t="s">
        <v>3484</v>
      </c>
      <c r="C1797" t="s">
        <v>2915</v>
      </c>
      <c r="D1797" t="s">
        <v>3488</v>
      </c>
      <c r="E1797" t="s">
        <v>3489</v>
      </c>
      <c r="F1797" t="s">
        <v>2922</v>
      </c>
      <c r="G1797" t="s">
        <v>2923</v>
      </c>
      <c r="H1797">
        <v>0</v>
      </c>
      <c r="I1797">
        <v>0</v>
      </c>
      <c r="J1797">
        <v>0</v>
      </c>
      <c r="K1797">
        <v>0</v>
      </c>
      <c r="L1797">
        <v>0</v>
      </c>
    </row>
    <row r="1798" spans="1:14" x14ac:dyDescent="0.35">
      <c r="A1798" t="s">
        <v>312</v>
      </c>
      <c r="B1798" t="s">
        <v>3484</v>
      </c>
      <c r="C1798" t="s">
        <v>2915</v>
      </c>
      <c r="D1798" t="s">
        <v>3488</v>
      </c>
      <c r="E1798" t="s">
        <v>3489</v>
      </c>
      <c r="F1798" t="s">
        <v>2930</v>
      </c>
      <c r="G1798" t="s">
        <v>2931</v>
      </c>
      <c r="H1798">
        <v>108568.3444</v>
      </c>
      <c r="I1798">
        <v>842.92841819750902</v>
      </c>
      <c r="J1798">
        <v>6664.9741307273098</v>
      </c>
      <c r="K1798">
        <v>7507.9025489248197</v>
      </c>
      <c r="L1798">
        <v>101060.441851075</v>
      </c>
    </row>
    <row r="1799" spans="1:14" x14ac:dyDescent="0.35">
      <c r="A1799" t="s">
        <v>312</v>
      </c>
      <c r="B1799" t="s">
        <v>3484</v>
      </c>
      <c r="C1799" t="s">
        <v>2915</v>
      </c>
      <c r="D1799" t="s">
        <v>3488</v>
      </c>
      <c r="E1799" t="s">
        <v>3489</v>
      </c>
      <c r="F1799" t="s">
        <v>2924</v>
      </c>
      <c r="G1799" t="s">
        <v>2925</v>
      </c>
      <c r="H1799">
        <v>0</v>
      </c>
      <c r="I1799">
        <v>0</v>
      </c>
      <c r="J1799">
        <v>0</v>
      </c>
      <c r="K1799">
        <v>0</v>
      </c>
      <c r="L1799">
        <v>0</v>
      </c>
    </row>
    <row r="1800" spans="1:14" x14ac:dyDescent="0.35">
      <c r="A1800" t="s">
        <v>312</v>
      </c>
      <c r="B1800" t="s">
        <v>3484</v>
      </c>
      <c r="C1800" t="s">
        <v>2915</v>
      </c>
      <c r="D1800" t="s">
        <v>3488</v>
      </c>
      <c r="E1800" t="s">
        <v>3489</v>
      </c>
      <c r="F1800" t="s">
        <v>2877</v>
      </c>
      <c r="G1800" t="s">
        <v>2878</v>
      </c>
      <c r="H1800">
        <v>286284.38419999997</v>
      </c>
      <c r="I1800">
        <v>2222.72195988986</v>
      </c>
      <c r="J1800">
        <v>17574.902023286901</v>
      </c>
      <c r="K1800">
        <v>19797.6239831768</v>
      </c>
      <c r="L1800">
        <v>266486.76021682302</v>
      </c>
    </row>
    <row r="1801" spans="1:14" x14ac:dyDescent="0.35">
      <c r="A1801" t="s">
        <v>312</v>
      </c>
      <c r="B1801" t="s">
        <v>3484</v>
      </c>
      <c r="C1801" t="s">
        <v>2915</v>
      </c>
      <c r="D1801" t="s">
        <v>3492</v>
      </c>
      <c r="E1801" t="s">
        <v>3493</v>
      </c>
      <c r="F1801" t="s">
        <v>2172</v>
      </c>
      <c r="G1801" t="s">
        <v>2173</v>
      </c>
      <c r="H1801">
        <v>8157.6332000000002</v>
      </c>
      <c r="I1801">
        <v>6.8241355343179801</v>
      </c>
      <c r="J1801">
        <v>0</v>
      </c>
      <c r="K1801">
        <v>6.8241355343179801</v>
      </c>
      <c r="L1801">
        <v>8150.8090644656804</v>
      </c>
    </row>
    <row r="1802" spans="1:14" x14ac:dyDescent="0.35">
      <c r="A1802" t="s">
        <v>312</v>
      </c>
      <c r="B1802" t="s">
        <v>3484</v>
      </c>
      <c r="C1802" t="s">
        <v>2915</v>
      </c>
      <c r="D1802" t="s">
        <v>3492</v>
      </c>
      <c r="E1802" t="s">
        <v>3493</v>
      </c>
      <c r="F1802" t="s">
        <v>2867</v>
      </c>
      <c r="G1802" t="s">
        <v>2868</v>
      </c>
      <c r="H1802">
        <v>0</v>
      </c>
      <c r="I1802">
        <v>0</v>
      </c>
      <c r="J1802">
        <v>0</v>
      </c>
      <c r="K1802">
        <v>0</v>
      </c>
      <c r="L1802">
        <v>0</v>
      </c>
    </row>
    <row r="1803" spans="1:14" x14ac:dyDescent="0.35">
      <c r="A1803" t="s">
        <v>312</v>
      </c>
      <c r="B1803" t="s">
        <v>3484</v>
      </c>
      <c r="C1803" t="s">
        <v>2915</v>
      </c>
      <c r="D1803" t="s">
        <v>3492</v>
      </c>
      <c r="E1803" t="s">
        <v>3493</v>
      </c>
      <c r="F1803" t="s">
        <v>2922</v>
      </c>
      <c r="G1803" t="s">
        <v>2923</v>
      </c>
      <c r="H1803">
        <v>0</v>
      </c>
      <c r="I1803">
        <v>0</v>
      </c>
      <c r="J1803">
        <v>0</v>
      </c>
      <c r="K1803">
        <v>0</v>
      </c>
      <c r="L1803">
        <v>0</v>
      </c>
    </row>
    <row r="1804" spans="1:14" x14ac:dyDescent="0.35">
      <c r="A1804" t="s">
        <v>312</v>
      </c>
      <c r="B1804" t="s">
        <v>3484</v>
      </c>
      <c r="C1804" t="s">
        <v>2915</v>
      </c>
      <c r="D1804" t="s">
        <v>3494</v>
      </c>
      <c r="E1804" t="s">
        <v>3495</v>
      </c>
      <c r="F1804" t="s">
        <v>2172</v>
      </c>
      <c r="G1804" t="s">
        <v>2173</v>
      </c>
      <c r="H1804">
        <v>43021.321199999998</v>
      </c>
      <c r="I1804">
        <v>409.127175504619</v>
      </c>
      <c r="J1804">
        <v>0</v>
      </c>
      <c r="K1804">
        <v>409.127175504619</v>
      </c>
      <c r="L1804">
        <v>42612.194024495402</v>
      </c>
    </row>
    <row r="1805" spans="1:14" x14ac:dyDescent="0.35">
      <c r="A1805" t="s">
        <v>312</v>
      </c>
      <c r="B1805" t="s">
        <v>3484</v>
      </c>
      <c r="C1805" t="s">
        <v>2915</v>
      </c>
      <c r="D1805" t="s">
        <v>3496</v>
      </c>
      <c r="E1805" t="s">
        <v>3497</v>
      </c>
      <c r="F1805" t="s">
        <v>2172</v>
      </c>
      <c r="G1805" t="s">
        <v>2173</v>
      </c>
      <c r="H1805">
        <v>42766.2788</v>
      </c>
      <c r="I1805">
        <v>754.89049402532601</v>
      </c>
      <c r="J1805">
        <v>0</v>
      </c>
      <c r="K1805">
        <v>754.89049402532601</v>
      </c>
      <c r="L1805">
        <v>42011.388305974702</v>
      </c>
    </row>
    <row r="1806" spans="1:14" x14ac:dyDescent="0.35">
      <c r="A1806" t="s">
        <v>312</v>
      </c>
      <c r="B1806" t="s">
        <v>3484</v>
      </c>
      <c r="C1806" t="s">
        <v>2915</v>
      </c>
      <c r="D1806" t="s">
        <v>3496</v>
      </c>
      <c r="E1806" t="s">
        <v>3497</v>
      </c>
      <c r="F1806" t="s">
        <v>2867</v>
      </c>
      <c r="G1806" t="s">
        <v>2868</v>
      </c>
      <c r="H1806">
        <v>0</v>
      </c>
      <c r="I1806">
        <v>0</v>
      </c>
      <c r="J1806">
        <v>0</v>
      </c>
      <c r="K1806">
        <v>0</v>
      </c>
      <c r="L1806">
        <v>0</v>
      </c>
    </row>
    <row r="1807" spans="1:14" x14ac:dyDescent="0.35">
      <c r="A1807" t="s">
        <v>312</v>
      </c>
      <c r="B1807" t="s">
        <v>3484</v>
      </c>
      <c r="C1807" t="s">
        <v>2915</v>
      </c>
      <c r="D1807" t="s">
        <v>3496</v>
      </c>
      <c r="E1807" t="s">
        <v>3497</v>
      </c>
      <c r="F1807" t="s">
        <v>2922</v>
      </c>
      <c r="G1807" t="s">
        <v>2923</v>
      </c>
      <c r="H1807">
        <v>0</v>
      </c>
      <c r="I1807">
        <v>0</v>
      </c>
      <c r="J1807">
        <v>0</v>
      </c>
      <c r="K1807">
        <v>0</v>
      </c>
      <c r="L1807">
        <v>0</v>
      </c>
    </row>
    <row r="1808" spans="1:14" x14ac:dyDescent="0.35">
      <c r="A1808" t="s">
        <v>312</v>
      </c>
      <c r="B1808" t="s">
        <v>3484</v>
      </c>
      <c r="C1808" t="s">
        <v>2915</v>
      </c>
      <c r="D1808" t="s">
        <v>3496</v>
      </c>
      <c r="E1808" t="s">
        <v>3497</v>
      </c>
      <c r="F1808" t="s">
        <v>2997</v>
      </c>
      <c r="G1808" t="s">
        <v>2998</v>
      </c>
      <c r="H1808">
        <v>24694.893899999999</v>
      </c>
      <c r="I1808">
        <v>435.90280007133902</v>
      </c>
      <c r="J1808">
        <v>0</v>
      </c>
      <c r="K1808">
        <v>435.90280007133902</v>
      </c>
      <c r="L1808">
        <v>24258.991099928699</v>
      </c>
    </row>
    <row r="1809" spans="1:14" x14ac:dyDescent="0.35">
      <c r="A1809" t="s">
        <v>312</v>
      </c>
      <c r="B1809" t="s">
        <v>3484</v>
      </c>
      <c r="C1809" t="s">
        <v>2915</v>
      </c>
      <c r="D1809" t="s">
        <v>3496</v>
      </c>
      <c r="E1809" t="s">
        <v>3497</v>
      </c>
      <c r="F1809" t="s">
        <v>2884</v>
      </c>
      <c r="G1809" t="s">
        <v>2885</v>
      </c>
      <c r="H1809">
        <v>0</v>
      </c>
      <c r="I1809">
        <v>0</v>
      </c>
      <c r="J1809">
        <v>0</v>
      </c>
      <c r="K1809">
        <v>0</v>
      </c>
      <c r="L1809">
        <v>0</v>
      </c>
    </row>
    <row r="1810" spans="1:14" x14ac:dyDescent="0.35">
      <c r="A1810" t="s">
        <v>312</v>
      </c>
      <c r="B1810" t="s">
        <v>3484</v>
      </c>
      <c r="C1810" t="s">
        <v>2915</v>
      </c>
      <c r="D1810" t="s">
        <v>3496</v>
      </c>
      <c r="E1810" t="s">
        <v>3497</v>
      </c>
      <c r="F1810" t="s">
        <v>2930</v>
      </c>
      <c r="G1810" t="s">
        <v>2931</v>
      </c>
      <c r="H1810">
        <v>2079.0088999999998</v>
      </c>
      <c r="I1810">
        <v>36.697699304440903</v>
      </c>
      <c r="J1810">
        <v>0</v>
      </c>
      <c r="K1810">
        <v>36.697699304440903</v>
      </c>
      <c r="L1810">
        <v>2042.31120069556</v>
      </c>
    </row>
    <row r="1811" spans="1:14" x14ac:dyDescent="0.35">
      <c r="A1811" t="s">
        <v>312</v>
      </c>
      <c r="B1811" t="s">
        <v>3484</v>
      </c>
      <c r="C1811" t="s">
        <v>2915</v>
      </c>
      <c r="D1811" t="s">
        <v>3496</v>
      </c>
      <c r="E1811" t="s">
        <v>3497</v>
      </c>
      <c r="F1811" t="s">
        <v>2890</v>
      </c>
      <c r="G1811" t="s">
        <v>2891</v>
      </c>
      <c r="H1811">
        <v>0</v>
      </c>
      <c r="I1811">
        <v>0</v>
      </c>
      <c r="J1811">
        <v>0</v>
      </c>
      <c r="K1811">
        <v>0</v>
      </c>
      <c r="L1811">
        <v>0</v>
      </c>
    </row>
    <row r="1812" spans="1:14" x14ac:dyDescent="0.35">
      <c r="A1812" t="s">
        <v>312</v>
      </c>
      <c r="B1812" t="s">
        <v>3484</v>
      </c>
      <c r="C1812" t="s">
        <v>2915</v>
      </c>
      <c r="D1812" t="s">
        <v>3496</v>
      </c>
      <c r="E1812" t="s">
        <v>3497</v>
      </c>
      <c r="F1812" t="s">
        <v>2924</v>
      </c>
      <c r="G1812" t="s">
        <v>2925</v>
      </c>
      <c r="H1812">
        <v>0</v>
      </c>
      <c r="I1812">
        <v>0</v>
      </c>
      <c r="J1812">
        <v>0</v>
      </c>
      <c r="K1812">
        <v>0</v>
      </c>
      <c r="L1812">
        <v>0</v>
      </c>
    </row>
    <row r="1813" spans="1:14" x14ac:dyDescent="0.35">
      <c r="A1813" t="s">
        <v>312</v>
      </c>
      <c r="B1813" t="s">
        <v>3484</v>
      </c>
      <c r="C1813" t="s">
        <v>2915</v>
      </c>
      <c r="D1813" t="s">
        <v>3498</v>
      </c>
      <c r="E1813" t="s">
        <v>3499</v>
      </c>
      <c r="F1813" t="s">
        <v>2172</v>
      </c>
      <c r="G1813" t="s">
        <v>2173</v>
      </c>
      <c r="H1813">
        <v>179953.2634</v>
      </c>
      <c r="I1813">
        <v>2933.6284726096201</v>
      </c>
      <c r="J1813">
        <v>0</v>
      </c>
      <c r="K1813">
        <v>2933.6284726096201</v>
      </c>
      <c r="L1813">
        <v>177019.63492739</v>
      </c>
    </row>
    <row r="1814" spans="1:14" x14ac:dyDescent="0.35">
      <c r="A1814" t="s">
        <v>312</v>
      </c>
      <c r="B1814" t="s">
        <v>3484</v>
      </c>
      <c r="C1814" t="s">
        <v>2915</v>
      </c>
      <c r="D1814" t="s">
        <v>3498</v>
      </c>
      <c r="E1814" t="s">
        <v>3499</v>
      </c>
      <c r="F1814" t="s">
        <v>2867</v>
      </c>
      <c r="G1814" t="s">
        <v>2868</v>
      </c>
      <c r="H1814">
        <v>0</v>
      </c>
      <c r="I1814">
        <v>0</v>
      </c>
      <c r="J1814">
        <v>0</v>
      </c>
      <c r="K1814">
        <v>0</v>
      </c>
      <c r="L1814">
        <v>0</v>
      </c>
    </row>
    <row r="1815" spans="1:14" x14ac:dyDescent="0.35">
      <c r="A1815" t="s">
        <v>312</v>
      </c>
      <c r="B1815" t="s">
        <v>3484</v>
      </c>
      <c r="C1815" t="s">
        <v>2915</v>
      </c>
      <c r="D1815" t="s">
        <v>3498</v>
      </c>
      <c r="E1815" t="s">
        <v>3499</v>
      </c>
      <c r="F1815" t="s">
        <v>2922</v>
      </c>
      <c r="G1815" t="s">
        <v>2923</v>
      </c>
      <c r="H1815">
        <v>89976.631699999998</v>
      </c>
      <c r="I1815">
        <v>1466.81423630481</v>
      </c>
      <c r="J1815">
        <v>0</v>
      </c>
      <c r="K1815">
        <v>1466.81423630481</v>
      </c>
      <c r="L1815">
        <v>88509.817463695203</v>
      </c>
    </row>
    <row r="1816" spans="1:14" x14ac:dyDescent="0.35">
      <c r="A1816" t="s">
        <v>312</v>
      </c>
      <c r="B1816" t="s">
        <v>3484</v>
      </c>
      <c r="C1816" t="s">
        <v>2915</v>
      </c>
      <c r="D1816" t="s">
        <v>3498</v>
      </c>
      <c r="E1816" t="s">
        <v>3499</v>
      </c>
      <c r="F1816" t="s">
        <v>3500</v>
      </c>
      <c r="G1816" t="s">
        <v>3501</v>
      </c>
      <c r="H1816">
        <v>9516.7590999999993</v>
      </c>
      <c r="I1816">
        <v>155.14381345531601</v>
      </c>
      <c r="J1816">
        <v>0</v>
      </c>
      <c r="K1816">
        <v>155.14381345531601</v>
      </c>
      <c r="L1816">
        <v>9361.6152865446802</v>
      </c>
    </row>
    <row r="1817" spans="1:14" x14ac:dyDescent="0.35">
      <c r="A1817" t="s">
        <v>312</v>
      </c>
      <c r="B1817" t="s">
        <v>3484</v>
      </c>
      <c r="C1817" t="s">
        <v>2915</v>
      </c>
      <c r="D1817" t="s">
        <v>3498</v>
      </c>
      <c r="E1817" t="s">
        <v>3499</v>
      </c>
      <c r="F1817" t="s">
        <v>2877</v>
      </c>
      <c r="G1817" t="s">
        <v>2878</v>
      </c>
      <c r="H1817">
        <v>9036.1147000000001</v>
      </c>
      <c r="I1817">
        <v>147.308267321209</v>
      </c>
      <c r="J1817">
        <v>0</v>
      </c>
      <c r="K1817">
        <v>147.308267321209</v>
      </c>
      <c r="L1817">
        <v>8888.8064326787899</v>
      </c>
    </row>
    <row r="1818" spans="1:14" x14ac:dyDescent="0.35">
      <c r="A1818" t="s">
        <v>312</v>
      </c>
      <c r="B1818" t="s">
        <v>3484</v>
      </c>
      <c r="C1818" t="s">
        <v>17</v>
      </c>
      <c r="D1818" t="s">
        <v>313</v>
      </c>
      <c r="E1818" t="s">
        <v>3502</v>
      </c>
      <c r="F1818" t="s">
        <v>2170</v>
      </c>
      <c r="G1818" t="s">
        <v>2171</v>
      </c>
      <c r="H1818">
        <v>0</v>
      </c>
      <c r="I1818">
        <v>0</v>
      </c>
      <c r="J1818">
        <v>0</v>
      </c>
      <c r="K1818">
        <v>0</v>
      </c>
      <c r="L1818">
        <v>0</v>
      </c>
    </row>
    <row r="1819" spans="1:14" x14ac:dyDescent="0.35">
      <c r="A1819" t="s">
        <v>312</v>
      </c>
      <c r="B1819" t="s">
        <v>3484</v>
      </c>
      <c r="C1819" t="s">
        <v>17</v>
      </c>
      <c r="D1819" t="s">
        <v>313</v>
      </c>
      <c r="E1819" t="s">
        <v>3502</v>
      </c>
      <c r="F1819" t="s">
        <v>19</v>
      </c>
      <c r="G1819" t="s">
        <v>2174</v>
      </c>
      <c r="H1819">
        <v>3083245.6543000001</v>
      </c>
      <c r="I1819">
        <v>12990.736150114701</v>
      </c>
      <c r="J1819">
        <v>0</v>
      </c>
      <c r="K1819">
        <v>12990.736150114701</v>
      </c>
      <c r="L1819">
        <v>3070254.9181498801</v>
      </c>
      <c r="N1819" t="s">
        <v>2198</v>
      </c>
    </row>
    <row r="1820" spans="1:14" x14ac:dyDescent="0.35">
      <c r="A1820" t="s">
        <v>312</v>
      </c>
      <c r="B1820" t="s">
        <v>3484</v>
      </c>
      <c r="C1820" t="s">
        <v>17</v>
      </c>
      <c r="D1820" t="s">
        <v>313</v>
      </c>
      <c r="E1820" t="s">
        <v>3502</v>
      </c>
      <c r="F1820" t="s">
        <v>30</v>
      </c>
      <c r="G1820" t="s">
        <v>2182</v>
      </c>
      <c r="H1820">
        <v>152730.43479999999</v>
      </c>
      <c r="I1820">
        <v>643.50395790041796</v>
      </c>
      <c r="J1820">
        <v>0</v>
      </c>
      <c r="K1820">
        <v>643.50395790041796</v>
      </c>
      <c r="L1820">
        <v>152086.9308421</v>
      </c>
      <c r="N1820" t="s">
        <v>2198</v>
      </c>
    </row>
    <row r="1821" spans="1:14" x14ac:dyDescent="0.35">
      <c r="A1821" t="s">
        <v>312</v>
      </c>
      <c r="B1821" t="s">
        <v>3484</v>
      </c>
      <c r="C1821" t="s">
        <v>17</v>
      </c>
      <c r="D1821" t="s">
        <v>313</v>
      </c>
      <c r="E1821" t="s">
        <v>3502</v>
      </c>
      <c r="F1821" t="s">
        <v>2787</v>
      </c>
      <c r="G1821" t="s">
        <v>2935</v>
      </c>
      <c r="H1821">
        <v>0</v>
      </c>
      <c r="I1821">
        <v>0</v>
      </c>
      <c r="J1821">
        <v>0</v>
      </c>
      <c r="K1821">
        <v>0</v>
      </c>
      <c r="L1821">
        <v>0</v>
      </c>
    </row>
    <row r="1822" spans="1:14" x14ac:dyDescent="0.35">
      <c r="A1822" t="s">
        <v>312</v>
      </c>
      <c r="B1822" t="s">
        <v>3484</v>
      </c>
      <c r="C1822" t="s">
        <v>17</v>
      </c>
      <c r="D1822" t="s">
        <v>313</v>
      </c>
      <c r="E1822" t="s">
        <v>3502</v>
      </c>
      <c r="F1822" t="s">
        <v>2788</v>
      </c>
      <c r="G1822" t="s">
        <v>2936</v>
      </c>
      <c r="H1822">
        <v>3998567.6353000002</v>
      </c>
      <c r="I1822">
        <v>16847.291120031801</v>
      </c>
      <c r="J1822">
        <v>130.673981476541</v>
      </c>
      <c r="K1822">
        <v>16977.9651015083</v>
      </c>
      <c r="L1822">
        <v>3981589.6701984899</v>
      </c>
    </row>
    <row r="1823" spans="1:14" x14ac:dyDescent="0.35">
      <c r="A1823" t="s">
        <v>312</v>
      </c>
      <c r="B1823" t="s">
        <v>3484</v>
      </c>
      <c r="C1823" t="s">
        <v>17</v>
      </c>
      <c r="D1823" t="s">
        <v>324</v>
      </c>
      <c r="E1823" t="s">
        <v>2236</v>
      </c>
      <c r="F1823" t="s">
        <v>2170</v>
      </c>
      <c r="G1823" t="s">
        <v>2171</v>
      </c>
      <c r="H1823">
        <v>0</v>
      </c>
      <c r="I1823">
        <v>0</v>
      </c>
      <c r="J1823">
        <v>0</v>
      </c>
      <c r="K1823">
        <v>0</v>
      </c>
      <c r="L1823">
        <v>0</v>
      </c>
    </row>
    <row r="1824" spans="1:14" x14ac:dyDescent="0.35">
      <c r="A1824" t="s">
        <v>312</v>
      </c>
      <c r="B1824" t="s">
        <v>3484</v>
      </c>
      <c r="C1824" t="s">
        <v>17</v>
      </c>
      <c r="D1824" t="s">
        <v>324</v>
      </c>
      <c r="E1824" t="s">
        <v>2236</v>
      </c>
      <c r="F1824" t="s">
        <v>19</v>
      </c>
      <c r="G1824" t="s">
        <v>2174</v>
      </c>
      <c r="H1824">
        <v>2427652.1488999999</v>
      </c>
      <c r="I1824">
        <v>14603.5614359461</v>
      </c>
      <c r="J1824">
        <v>0</v>
      </c>
      <c r="K1824">
        <v>14603.5614359461</v>
      </c>
      <c r="L1824">
        <v>2413048.5874640499</v>
      </c>
      <c r="N1824" t="s">
        <v>2198</v>
      </c>
    </row>
    <row r="1825" spans="1:14" x14ac:dyDescent="0.35">
      <c r="A1825" t="s">
        <v>312</v>
      </c>
      <c r="B1825" t="s">
        <v>3484</v>
      </c>
      <c r="C1825" t="s">
        <v>17</v>
      </c>
      <c r="D1825" t="s">
        <v>324</v>
      </c>
      <c r="E1825" t="s">
        <v>2236</v>
      </c>
      <c r="F1825" t="s">
        <v>2787</v>
      </c>
      <c r="G1825" t="s">
        <v>2935</v>
      </c>
      <c r="H1825">
        <v>0</v>
      </c>
      <c r="I1825">
        <v>0</v>
      </c>
      <c r="J1825">
        <v>0</v>
      </c>
      <c r="K1825">
        <v>0</v>
      </c>
      <c r="L1825">
        <v>0</v>
      </c>
    </row>
    <row r="1826" spans="1:14" x14ac:dyDescent="0.35">
      <c r="A1826" t="s">
        <v>312</v>
      </c>
      <c r="B1826" t="s">
        <v>3484</v>
      </c>
      <c r="C1826" t="s">
        <v>17</v>
      </c>
      <c r="D1826" t="s">
        <v>324</v>
      </c>
      <c r="E1826" t="s">
        <v>2236</v>
      </c>
      <c r="F1826" t="s">
        <v>2788</v>
      </c>
      <c r="G1826" t="s">
        <v>2936</v>
      </c>
      <c r="H1826">
        <v>4694595.2380999997</v>
      </c>
      <c r="I1826">
        <v>28240.376203624699</v>
      </c>
      <c r="J1826">
        <v>235862.633962931</v>
      </c>
      <c r="K1826">
        <v>264103.01016655599</v>
      </c>
      <c r="L1826">
        <v>4430492.2279334404</v>
      </c>
    </row>
    <row r="1827" spans="1:14" x14ac:dyDescent="0.35">
      <c r="A1827" t="s">
        <v>312</v>
      </c>
      <c r="B1827" t="s">
        <v>3484</v>
      </c>
      <c r="C1827" t="s">
        <v>2938</v>
      </c>
      <c r="D1827" t="s">
        <v>35</v>
      </c>
      <c r="E1827" t="s">
        <v>3503</v>
      </c>
      <c r="F1827" t="s">
        <v>2170</v>
      </c>
      <c r="G1827" t="s">
        <v>2171</v>
      </c>
      <c r="H1827">
        <v>0</v>
      </c>
      <c r="I1827">
        <v>0</v>
      </c>
      <c r="J1827">
        <v>0</v>
      </c>
      <c r="K1827">
        <v>0</v>
      </c>
      <c r="L1827">
        <v>0</v>
      </c>
    </row>
    <row r="1828" spans="1:14" x14ac:dyDescent="0.35">
      <c r="A1828" t="s">
        <v>312</v>
      </c>
      <c r="B1828" t="s">
        <v>3484</v>
      </c>
      <c r="C1828" t="s">
        <v>2938</v>
      </c>
      <c r="D1828" t="s">
        <v>35</v>
      </c>
      <c r="E1828" t="s">
        <v>3503</v>
      </c>
      <c r="F1828" t="s">
        <v>2172</v>
      </c>
      <c r="G1828" t="s">
        <v>2173</v>
      </c>
      <c r="H1828">
        <v>479408.90899999999</v>
      </c>
      <c r="I1828">
        <v>3722.9338470389998</v>
      </c>
      <c r="J1828">
        <v>28614.0758484363</v>
      </c>
      <c r="K1828">
        <v>32337.009695475299</v>
      </c>
      <c r="L1828">
        <v>447071.899304525</v>
      </c>
    </row>
    <row r="1829" spans="1:14" x14ac:dyDescent="0.35">
      <c r="A1829" t="s">
        <v>312</v>
      </c>
      <c r="B1829" t="s">
        <v>3484</v>
      </c>
      <c r="C1829" t="s">
        <v>2938</v>
      </c>
      <c r="D1829" t="s">
        <v>35</v>
      </c>
      <c r="E1829" t="s">
        <v>3503</v>
      </c>
      <c r="F1829" t="s">
        <v>19</v>
      </c>
      <c r="G1829" t="s">
        <v>2174</v>
      </c>
      <c r="H1829">
        <v>111129.82799999999</v>
      </c>
      <c r="I1829">
        <v>862.99814244030699</v>
      </c>
      <c r="J1829">
        <v>0</v>
      </c>
      <c r="K1829">
        <v>862.99814244030699</v>
      </c>
      <c r="L1829">
        <v>110266.82985756001</v>
      </c>
      <c r="N1829" t="s">
        <v>2198</v>
      </c>
    </row>
    <row r="1830" spans="1:14" x14ac:dyDescent="0.35">
      <c r="A1830" t="s">
        <v>312</v>
      </c>
      <c r="B1830" t="s">
        <v>3484</v>
      </c>
      <c r="C1830" t="s">
        <v>2938</v>
      </c>
      <c r="D1830" t="s">
        <v>35</v>
      </c>
      <c r="E1830" t="s">
        <v>3503</v>
      </c>
      <c r="F1830" t="s">
        <v>2940</v>
      </c>
      <c r="G1830" t="s">
        <v>2941</v>
      </c>
      <c r="H1830">
        <v>0</v>
      </c>
      <c r="I1830">
        <v>0</v>
      </c>
      <c r="J1830">
        <v>0</v>
      </c>
      <c r="K1830">
        <v>0</v>
      </c>
      <c r="L1830">
        <v>0</v>
      </c>
    </row>
    <row r="1831" spans="1:14" x14ac:dyDescent="0.35">
      <c r="A1831" t="s">
        <v>312</v>
      </c>
      <c r="B1831" t="s">
        <v>3484</v>
      </c>
      <c r="C1831" t="s">
        <v>2938</v>
      </c>
      <c r="D1831" t="s">
        <v>3007</v>
      </c>
      <c r="E1831" t="s">
        <v>3504</v>
      </c>
      <c r="F1831" t="s">
        <v>2172</v>
      </c>
      <c r="G1831" t="s">
        <v>2173</v>
      </c>
      <c r="H1831">
        <v>348127.17550000001</v>
      </c>
      <c r="I1831">
        <v>1315.3514322369899</v>
      </c>
      <c r="J1831">
        <v>4.90434529511721</v>
      </c>
      <c r="K1831">
        <v>1320.25577753211</v>
      </c>
      <c r="L1831">
        <v>346806.91972246801</v>
      </c>
    </row>
    <row r="1832" spans="1:14" x14ac:dyDescent="0.35">
      <c r="A1832" t="s">
        <v>312</v>
      </c>
      <c r="B1832" t="s">
        <v>3484</v>
      </c>
      <c r="C1832" t="s">
        <v>2944</v>
      </c>
      <c r="D1832" t="s">
        <v>3505</v>
      </c>
      <c r="E1832" t="s">
        <v>3506</v>
      </c>
      <c r="F1832" t="s">
        <v>2947</v>
      </c>
      <c r="G1832" t="s">
        <v>2948</v>
      </c>
      <c r="H1832">
        <v>435296.66830000002</v>
      </c>
      <c r="I1832">
        <v>2203.74840265392</v>
      </c>
      <c r="J1832">
        <v>6797.6522307913201</v>
      </c>
      <c r="K1832">
        <v>9001.4006334452297</v>
      </c>
      <c r="L1832">
        <v>426295.26766655501</v>
      </c>
    </row>
    <row r="1833" spans="1:14" x14ac:dyDescent="0.35">
      <c r="A1833" t="s">
        <v>327</v>
      </c>
      <c r="B1833" t="s">
        <v>3507</v>
      </c>
      <c r="C1833" t="s">
        <v>2857</v>
      </c>
      <c r="D1833" t="s">
        <v>2859</v>
      </c>
      <c r="E1833" t="s">
        <v>3508</v>
      </c>
      <c r="F1833" t="s">
        <v>2170</v>
      </c>
      <c r="G1833" t="s">
        <v>2171</v>
      </c>
      <c r="H1833">
        <v>0</v>
      </c>
      <c r="I1833">
        <v>0</v>
      </c>
      <c r="J1833">
        <v>0</v>
      </c>
      <c r="K1833">
        <v>0</v>
      </c>
      <c r="L1833">
        <v>0</v>
      </c>
    </row>
    <row r="1834" spans="1:14" x14ac:dyDescent="0.35">
      <c r="A1834" t="s">
        <v>327</v>
      </c>
      <c r="B1834" t="s">
        <v>3507</v>
      </c>
      <c r="C1834" t="s">
        <v>2857</v>
      </c>
      <c r="D1834" t="s">
        <v>2859</v>
      </c>
      <c r="E1834" t="s">
        <v>3508</v>
      </c>
      <c r="F1834" t="s">
        <v>2172</v>
      </c>
      <c r="G1834" t="s">
        <v>2173</v>
      </c>
      <c r="H1834">
        <v>9723966.9657000005</v>
      </c>
      <c r="I1834">
        <v>38922.790164134203</v>
      </c>
      <c r="J1834">
        <v>22795.966469415202</v>
      </c>
      <c r="K1834">
        <v>61718.756633549398</v>
      </c>
      <c r="L1834">
        <v>9662248.2090664506</v>
      </c>
    </row>
    <row r="1835" spans="1:14" x14ac:dyDescent="0.35">
      <c r="A1835" t="s">
        <v>327</v>
      </c>
      <c r="B1835" t="s">
        <v>3507</v>
      </c>
      <c r="C1835" t="s">
        <v>2857</v>
      </c>
      <c r="D1835" t="s">
        <v>2859</v>
      </c>
      <c r="E1835" t="s">
        <v>3508</v>
      </c>
      <c r="F1835" t="s">
        <v>2861</v>
      </c>
      <c r="G1835" t="s">
        <v>2862</v>
      </c>
      <c r="H1835">
        <v>610761.56140000001</v>
      </c>
      <c r="I1835">
        <v>2444.73723344975</v>
      </c>
      <c r="J1835">
        <v>1431.8127699797999</v>
      </c>
      <c r="K1835">
        <v>3876.5500034295501</v>
      </c>
      <c r="L1835">
        <v>606885.01139657001</v>
      </c>
    </row>
    <row r="1836" spans="1:14" x14ac:dyDescent="0.35">
      <c r="A1836" t="s">
        <v>327</v>
      </c>
      <c r="B1836" t="s">
        <v>3507</v>
      </c>
      <c r="C1836" t="s">
        <v>2857</v>
      </c>
      <c r="D1836" t="s">
        <v>2859</v>
      </c>
      <c r="E1836" t="s">
        <v>3508</v>
      </c>
      <c r="F1836" t="s">
        <v>19</v>
      </c>
      <c r="G1836" t="s">
        <v>2174</v>
      </c>
      <c r="H1836">
        <v>205730.2102</v>
      </c>
      <c r="I1836">
        <v>823.49043653044305</v>
      </c>
      <c r="J1836">
        <v>0</v>
      </c>
      <c r="K1836">
        <v>823.49043653044305</v>
      </c>
      <c r="L1836">
        <v>204906.71976347</v>
      </c>
      <c r="N1836" t="s">
        <v>2198</v>
      </c>
    </row>
    <row r="1837" spans="1:14" x14ac:dyDescent="0.35">
      <c r="A1837" t="s">
        <v>327</v>
      </c>
      <c r="B1837" t="s">
        <v>3507</v>
      </c>
      <c r="C1837" t="s">
        <v>2857</v>
      </c>
      <c r="D1837" t="s">
        <v>2859</v>
      </c>
      <c r="E1837" t="s">
        <v>3508</v>
      </c>
      <c r="F1837" t="s">
        <v>2865</v>
      </c>
      <c r="G1837" t="s">
        <v>2866</v>
      </c>
      <c r="H1837">
        <v>0</v>
      </c>
      <c r="I1837">
        <v>0</v>
      </c>
      <c r="J1837">
        <v>0</v>
      </c>
      <c r="K1837">
        <v>0</v>
      </c>
      <c r="L1837">
        <v>0</v>
      </c>
    </row>
    <row r="1838" spans="1:14" x14ac:dyDescent="0.35">
      <c r="A1838" t="s">
        <v>327</v>
      </c>
      <c r="B1838" t="s">
        <v>3507</v>
      </c>
      <c r="C1838" t="s">
        <v>2857</v>
      </c>
      <c r="D1838" t="s">
        <v>2859</v>
      </c>
      <c r="E1838" t="s">
        <v>3508</v>
      </c>
      <c r="F1838" t="s">
        <v>2867</v>
      </c>
      <c r="G1838" t="s">
        <v>2868</v>
      </c>
      <c r="H1838">
        <v>0</v>
      </c>
      <c r="I1838">
        <v>0</v>
      </c>
      <c r="J1838">
        <v>0</v>
      </c>
      <c r="K1838">
        <v>0</v>
      </c>
      <c r="L1838">
        <v>0</v>
      </c>
    </row>
    <row r="1839" spans="1:14" x14ac:dyDescent="0.35">
      <c r="A1839" t="s">
        <v>327</v>
      </c>
      <c r="B1839" t="s">
        <v>3507</v>
      </c>
      <c r="C1839" t="s">
        <v>2857</v>
      </c>
      <c r="D1839" t="s">
        <v>2859</v>
      </c>
      <c r="E1839" t="s">
        <v>3508</v>
      </c>
      <c r="F1839" t="s">
        <v>2869</v>
      </c>
      <c r="G1839" t="s">
        <v>2870</v>
      </c>
      <c r="H1839">
        <v>630048.76870000002</v>
      </c>
      <c r="I1839">
        <v>2521.93946187448</v>
      </c>
      <c r="J1839">
        <v>1477.02791008442</v>
      </c>
      <c r="K1839">
        <v>3998.96737195891</v>
      </c>
      <c r="L1839">
        <v>626049.80132804101</v>
      </c>
    </row>
    <row r="1840" spans="1:14" x14ac:dyDescent="0.35">
      <c r="A1840" t="s">
        <v>327</v>
      </c>
      <c r="B1840" t="s">
        <v>3507</v>
      </c>
      <c r="C1840" t="s">
        <v>2857</v>
      </c>
      <c r="D1840" t="s">
        <v>2859</v>
      </c>
      <c r="E1840" t="s">
        <v>3508</v>
      </c>
      <c r="F1840" t="s">
        <v>2871</v>
      </c>
      <c r="G1840" t="s">
        <v>2872</v>
      </c>
      <c r="H1840">
        <v>610761.56140000001</v>
      </c>
      <c r="I1840">
        <v>2444.73723344975</v>
      </c>
      <c r="J1840">
        <v>1431.8127699797999</v>
      </c>
      <c r="K1840">
        <v>3876.5500034295501</v>
      </c>
      <c r="L1840">
        <v>606885.01139657001</v>
      </c>
    </row>
    <row r="1841" spans="1:12" x14ac:dyDescent="0.35">
      <c r="A1841" t="s">
        <v>327</v>
      </c>
      <c r="B1841" t="s">
        <v>3507</v>
      </c>
      <c r="C1841" t="s">
        <v>2857</v>
      </c>
      <c r="D1841" t="s">
        <v>2859</v>
      </c>
      <c r="E1841" t="s">
        <v>3508</v>
      </c>
      <c r="F1841" t="s">
        <v>2877</v>
      </c>
      <c r="G1841" t="s">
        <v>2878</v>
      </c>
      <c r="H1841">
        <v>986862.10199999996</v>
      </c>
      <c r="I1841">
        <v>3950.18068773197</v>
      </c>
      <c r="J1841">
        <v>2313.5080020199898</v>
      </c>
      <c r="K1841">
        <v>6263.6886897519598</v>
      </c>
      <c r="L1841">
        <v>980598.41331024806</v>
      </c>
    </row>
    <row r="1842" spans="1:12" x14ac:dyDescent="0.35">
      <c r="A1842" t="s">
        <v>327</v>
      </c>
      <c r="B1842" t="s">
        <v>3507</v>
      </c>
      <c r="C1842" t="s">
        <v>2879</v>
      </c>
      <c r="D1842" t="s">
        <v>2880</v>
      </c>
      <c r="E1842" t="s">
        <v>3509</v>
      </c>
      <c r="F1842" t="s">
        <v>2172</v>
      </c>
      <c r="G1842" t="s">
        <v>2173</v>
      </c>
      <c r="H1842">
        <v>12329.693300000001</v>
      </c>
      <c r="I1842">
        <v>63.8279028889662</v>
      </c>
      <c r="J1842">
        <v>0</v>
      </c>
      <c r="K1842">
        <v>63.8279028889662</v>
      </c>
      <c r="L1842">
        <v>12265.865397111</v>
      </c>
    </row>
    <row r="1843" spans="1:12" x14ac:dyDescent="0.35">
      <c r="A1843" t="s">
        <v>327</v>
      </c>
      <c r="B1843" t="s">
        <v>3507</v>
      </c>
      <c r="C1843" t="s">
        <v>2879</v>
      </c>
      <c r="D1843" t="s">
        <v>2880</v>
      </c>
      <c r="E1843" t="s">
        <v>3509</v>
      </c>
      <c r="F1843" t="s">
        <v>2882</v>
      </c>
      <c r="G1843" t="s">
        <v>2883</v>
      </c>
      <c r="H1843">
        <v>0</v>
      </c>
      <c r="I1843">
        <v>0</v>
      </c>
      <c r="J1843">
        <v>0</v>
      </c>
      <c r="K1843">
        <v>0</v>
      </c>
      <c r="L1843">
        <v>0</v>
      </c>
    </row>
    <row r="1844" spans="1:12" x14ac:dyDescent="0.35">
      <c r="A1844" t="s">
        <v>327</v>
      </c>
      <c r="B1844" t="s">
        <v>3507</v>
      </c>
      <c r="C1844" t="s">
        <v>2879</v>
      </c>
      <c r="D1844" t="s">
        <v>2880</v>
      </c>
      <c r="E1844" t="s">
        <v>3509</v>
      </c>
      <c r="F1844" t="s">
        <v>2884</v>
      </c>
      <c r="G1844" t="s">
        <v>2885</v>
      </c>
      <c r="H1844">
        <v>46509.476000000002</v>
      </c>
      <c r="I1844">
        <v>240.768545074835</v>
      </c>
      <c r="J1844">
        <v>0</v>
      </c>
      <c r="K1844">
        <v>240.768545074835</v>
      </c>
      <c r="L1844">
        <v>46268.707454925199</v>
      </c>
    </row>
    <row r="1845" spans="1:12" x14ac:dyDescent="0.35">
      <c r="A1845" t="s">
        <v>327</v>
      </c>
      <c r="B1845" t="s">
        <v>3507</v>
      </c>
      <c r="C1845" t="s">
        <v>2879</v>
      </c>
      <c r="D1845" t="s">
        <v>2886</v>
      </c>
      <c r="E1845" t="s">
        <v>3510</v>
      </c>
      <c r="F1845" t="s">
        <v>2170</v>
      </c>
      <c r="G1845" t="s">
        <v>2171</v>
      </c>
      <c r="H1845">
        <v>0</v>
      </c>
      <c r="I1845">
        <v>0</v>
      </c>
      <c r="J1845">
        <v>0</v>
      </c>
      <c r="K1845">
        <v>0</v>
      </c>
      <c r="L1845">
        <v>0</v>
      </c>
    </row>
    <row r="1846" spans="1:12" x14ac:dyDescent="0.35">
      <c r="A1846" t="s">
        <v>327</v>
      </c>
      <c r="B1846" t="s">
        <v>3507</v>
      </c>
      <c r="C1846" t="s">
        <v>2879</v>
      </c>
      <c r="D1846" t="s">
        <v>2886</v>
      </c>
      <c r="E1846" t="s">
        <v>3510</v>
      </c>
      <c r="F1846" t="s">
        <v>2172</v>
      </c>
      <c r="G1846" t="s">
        <v>2173</v>
      </c>
      <c r="H1846">
        <v>20016.078000000001</v>
      </c>
      <c r="I1846">
        <v>106.42398337787699</v>
      </c>
      <c r="J1846">
        <v>11.1645985995766</v>
      </c>
      <c r="K1846">
        <v>117.588581977454</v>
      </c>
      <c r="L1846">
        <v>19898.489418022498</v>
      </c>
    </row>
    <row r="1847" spans="1:12" x14ac:dyDescent="0.35">
      <c r="A1847" t="s">
        <v>327</v>
      </c>
      <c r="B1847" t="s">
        <v>3507</v>
      </c>
      <c r="C1847" t="s">
        <v>2879</v>
      </c>
      <c r="D1847" t="s">
        <v>2886</v>
      </c>
      <c r="E1847" t="s">
        <v>3510</v>
      </c>
      <c r="F1847" t="s">
        <v>2882</v>
      </c>
      <c r="G1847" t="s">
        <v>2883</v>
      </c>
      <c r="H1847">
        <v>0</v>
      </c>
      <c r="I1847">
        <v>0</v>
      </c>
      <c r="J1847">
        <v>0</v>
      </c>
      <c r="K1847">
        <v>0</v>
      </c>
      <c r="L1847">
        <v>0</v>
      </c>
    </row>
    <row r="1848" spans="1:12" x14ac:dyDescent="0.35">
      <c r="A1848" t="s">
        <v>327</v>
      </c>
      <c r="B1848" t="s">
        <v>3507</v>
      </c>
      <c r="C1848" t="s">
        <v>2879</v>
      </c>
      <c r="D1848" t="s">
        <v>2886</v>
      </c>
      <c r="E1848" t="s">
        <v>3510</v>
      </c>
      <c r="F1848" t="s">
        <v>2884</v>
      </c>
      <c r="G1848" t="s">
        <v>2885</v>
      </c>
      <c r="H1848">
        <v>75575.005799999999</v>
      </c>
      <c r="I1848">
        <v>362.25995979975698</v>
      </c>
      <c r="J1848">
        <v>0</v>
      </c>
      <c r="K1848">
        <v>362.25995979975698</v>
      </c>
      <c r="L1848">
        <v>75212.745840200194</v>
      </c>
    </row>
    <row r="1849" spans="1:12" x14ac:dyDescent="0.35">
      <c r="A1849" t="s">
        <v>327</v>
      </c>
      <c r="B1849" t="s">
        <v>3507</v>
      </c>
      <c r="C1849" t="s">
        <v>2879</v>
      </c>
      <c r="D1849" t="s">
        <v>2888</v>
      </c>
      <c r="E1849" t="s">
        <v>3511</v>
      </c>
      <c r="F1849" t="s">
        <v>2172</v>
      </c>
      <c r="G1849" t="s">
        <v>2173</v>
      </c>
      <c r="H1849">
        <v>14482.3158</v>
      </c>
      <c r="I1849">
        <v>46.6863769523952</v>
      </c>
      <c r="J1849">
        <v>0</v>
      </c>
      <c r="K1849">
        <v>46.6863769523952</v>
      </c>
      <c r="L1849">
        <v>14435.6294230476</v>
      </c>
    </row>
    <row r="1850" spans="1:12" x14ac:dyDescent="0.35">
      <c r="A1850" t="s">
        <v>327</v>
      </c>
      <c r="B1850" t="s">
        <v>3507</v>
      </c>
      <c r="C1850" t="s">
        <v>2879</v>
      </c>
      <c r="D1850" t="s">
        <v>2888</v>
      </c>
      <c r="E1850" t="s">
        <v>3511</v>
      </c>
      <c r="F1850" t="s">
        <v>2882</v>
      </c>
      <c r="G1850" t="s">
        <v>2883</v>
      </c>
      <c r="H1850">
        <v>14482.3158</v>
      </c>
      <c r="I1850">
        <v>46.6863769523952</v>
      </c>
      <c r="J1850">
        <v>0</v>
      </c>
      <c r="K1850">
        <v>46.6863769523952</v>
      </c>
      <c r="L1850">
        <v>14435.6294230476</v>
      </c>
    </row>
    <row r="1851" spans="1:12" x14ac:dyDescent="0.35">
      <c r="A1851" t="s">
        <v>327</v>
      </c>
      <c r="B1851" t="s">
        <v>3507</v>
      </c>
      <c r="C1851" t="s">
        <v>2879</v>
      </c>
      <c r="D1851" t="s">
        <v>2888</v>
      </c>
      <c r="E1851" t="s">
        <v>3511</v>
      </c>
      <c r="F1851" t="s">
        <v>2884</v>
      </c>
      <c r="G1851" t="s">
        <v>2885</v>
      </c>
      <c r="H1851">
        <v>69028.848100000003</v>
      </c>
      <c r="I1851">
        <v>222.52703759061399</v>
      </c>
      <c r="J1851">
        <v>0</v>
      </c>
      <c r="K1851">
        <v>222.52703759061399</v>
      </c>
      <c r="L1851">
        <v>68806.321062409406</v>
      </c>
    </row>
    <row r="1852" spans="1:12" x14ac:dyDescent="0.35">
      <c r="A1852" t="s">
        <v>327</v>
      </c>
      <c r="B1852" t="s">
        <v>3507</v>
      </c>
      <c r="C1852" t="s">
        <v>2879</v>
      </c>
      <c r="D1852" t="s">
        <v>2892</v>
      </c>
      <c r="E1852" t="s">
        <v>3512</v>
      </c>
      <c r="F1852" t="s">
        <v>2170</v>
      </c>
      <c r="G1852" t="s">
        <v>2171</v>
      </c>
      <c r="H1852">
        <v>0</v>
      </c>
      <c r="I1852">
        <v>0</v>
      </c>
      <c r="J1852">
        <v>0</v>
      </c>
      <c r="K1852">
        <v>0</v>
      </c>
      <c r="L1852">
        <v>0</v>
      </c>
    </row>
    <row r="1853" spans="1:12" x14ac:dyDescent="0.35">
      <c r="A1853" t="s">
        <v>327</v>
      </c>
      <c r="B1853" t="s">
        <v>3507</v>
      </c>
      <c r="C1853" t="s">
        <v>2879</v>
      </c>
      <c r="D1853" t="s">
        <v>2892</v>
      </c>
      <c r="E1853" t="s">
        <v>3512</v>
      </c>
      <c r="F1853" t="s">
        <v>2172</v>
      </c>
      <c r="G1853" t="s">
        <v>2173</v>
      </c>
      <c r="H1853">
        <v>21439.615600000001</v>
      </c>
      <c r="I1853">
        <v>67.406460271737998</v>
      </c>
      <c r="J1853">
        <v>0</v>
      </c>
      <c r="K1853">
        <v>67.406460271737998</v>
      </c>
      <c r="L1853">
        <v>21372.2091397283</v>
      </c>
    </row>
    <row r="1854" spans="1:12" x14ac:dyDescent="0.35">
      <c r="A1854" t="s">
        <v>327</v>
      </c>
      <c r="B1854" t="s">
        <v>3507</v>
      </c>
      <c r="C1854" t="s">
        <v>2879</v>
      </c>
      <c r="D1854" t="s">
        <v>2892</v>
      </c>
      <c r="E1854" t="s">
        <v>3512</v>
      </c>
      <c r="F1854" t="s">
        <v>2882</v>
      </c>
      <c r="G1854" t="s">
        <v>2883</v>
      </c>
      <c r="H1854">
        <v>3328.5248000000001</v>
      </c>
      <c r="I1854">
        <v>10.4649299052013</v>
      </c>
      <c r="J1854">
        <v>0</v>
      </c>
      <c r="K1854">
        <v>10.4649299052013</v>
      </c>
      <c r="L1854">
        <v>3318.0598700947999</v>
      </c>
    </row>
    <row r="1855" spans="1:12" x14ac:dyDescent="0.35">
      <c r="A1855" t="s">
        <v>327</v>
      </c>
      <c r="B1855" t="s">
        <v>3507</v>
      </c>
      <c r="C1855" t="s">
        <v>2879</v>
      </c>
      <c r="D1855" t="s">
        <v>2892</v>
      </c>
      <c r="E1855" t="s">
        <v>3512</v>
      </c>
      <c r="F1855" t="s">
        <v>2884</v>
      </c>
      <c r="G1855" t="s">
        <v>2885</v>
      </c>
      <c r="H1855">
        <v>30734.059300000001</v>
      </c>
      <c r="I1855">
        <v>94.229204491160999</v>
      </c>
      <c r="J1855">
        <v>0</v>
      </c>
      <c r="K1855">
        <v>94.229204491160999</v>
      </c>
      <c r="L1855">
        <v>30639.830095508802</v>
      </c>
    </row>
    <row r="1856" spans="1:12" x14ac:dyDescent="0.35">
      <c r="A1856" t="s">
        <v>327</v>
      </c>
      <c r="B1856" t="s">
        <v>3507</v>
      </c>
      <c r="C1856" t="s">
        <v>2879</v>
      </c>
      <c r="D1856" t="s">
        <v>2892</v>
      </c>
      <c r="E1856" t="s">
        <v>3512</v>
      </c>
      <c r="F1856" t="s">
        <v>2896</v>
      </c>
      <c r="G1856" t="s">
        <v>2897</v>
      </c>
      <c r="H1856">
        <v>15140.3773</v>
      </c>
      <c r="I1856">
        <v>46.4196966077401</v>
      </c>
      <c r="J1856">
        <v>0</v>
      </c>
      <c r="K1856">
        <v>46.4196966077401</v>
      </c>
      <c r="L1856">
        <v>15093.9576033923</v>
      </c>
    </row>
    <row r="1857" spans="1:14" x14ac:dyDescent="0.35">
      <c r="A1857" t="s">
        <v>327</v>
      </c>
      <c r="B1857" t="s">
        <v>3507</v>
      </c>
      <c r="C1857" t="s">
        <v>2879</v>
      </c>
      <c r="D1857" t="s">
        <v>2894</v>
      </c>
      <c r="E1857" t="s">
        <v>3100</v>
      </c>
      <c r="F1857" t="s">
        <v>2170</v>
      </c>
      <c r="G1857" t="s">
        <v>2171</v>
      </c>
      <c r="H1857">
        <v>0</v>
      </c>
      <c r="I1857">
        <v>0</v>
      </c>
      <c r="J1857">
        <v>0</v>
      </c>
      <c r="K1857">
        <v>0</v>
      </c>
      <c r="L1857">
        <v>0</v>
      </c>
    </row>
    <row r="1858" spans="1:14" x14ac:dyDescent="0.35">
      <c r="A1858" t="s">
        <v>327</v>
      </c>
      <c r="B1858" t="s">
        <v>3507</v>
      </c>
      <c r="C1858" t="s">
        <v>2879</v>
      </c>
      <c r="D1858" t="s">
        <v>2894</v>
      </c>
      <c r="E1858" t="s">
        <v>3100</v>
      </c>
      <c r="F1858" t="s">
        <v>2172</v>
      </c>
      <c r="G1858" t="s">
        <v>2173</v>
      </c>
      <c r="H1858">
        <v>44390.704700000002</v>
      </c>
      <c r="I1858">
        <v>242.33969189240901</v>
      </c>
      <c r="J1858">
        <v>1220.8177709660899</v>
      </c>
      <c r="K1858">
        <v>1463.1574628584999</v>
      </c>
      <c r="L1858">
        <v>42927.547237141502</v>
      </c>
    </row>
    <row r="1859" spans="1:14" x14ac:dyDescent="0.35">
      <c r="A1859" t="s">
        <v>327</v>
      </c>
      <c r="B1859" t="s">
        <v>3507</v>
      </c>
      <c r="C1859" t="s">
        <v>2879</v>
      </c>
      <c r="D1859" t="s">
        <v>2894</v>
      </c>
      <c r="E1859" t="s">
        <v>3100</v>
      </c>
      <c r="F1859" t="s">
        <v>2882</v>
      </c>
      <c r="G1859" t="s">
        <v>2883</v>
      </c>
      <c r="H1859">
        <v>14131.872300000001</v>
      </c>
      <c r="I1859">
        <v>77.149340115560804</v>
      </c>
      <c r="J1859">
        <v>388.64985218021701</v>
      </c>
      <c r="K1859">
        <v>465.79919229577803</v>
      </c>
      <c r="L1859">
        <v>13666.0731077042</v>
      </c>
    </row>
    <row r="1860" spans="1:14" x14ac:dyDescent="0.35">
      <c r="A1860" t="s">
        <v>327</v>
      </c>
      <c r="B1860" t="s">
        <v>3507</v>
      </c>
      <c r="C1860" t="s">
        <v>2879</v>
      </c>
      <c r="D1860" t="s">
        <v>2894</v>
      </c>
      <c r="E1860" t="s">
        <v>3100</v>
      </c>
      <c r="F1860" t="s">
        <v>2884</v>
      </c>
      <c r="G1860" t="s">
        <v>2885</v>
      </c>
      <c r="H1860">
        <v>47344.295899999997</v>
      </c>
      <c r="I1860">
        <v>258.01105396937999</v>
      </c>
      <c r="J1860">
        <v>0</v>
      </c>
      <c r="K1860">
        <v>258.01105396937999</v>
      </c>
      <c r="L1860">
        <v>47086.284846030598</v>
      </c>
    </row>
    <row r="1861" spans="1:14" x14ac:dyDescent="0.35">
      <c r="A1861" t="s">
        <v>327</v>
      </c>
      <c r="B1861" t="s">
        <v>3507</v>
      </c>
      <c r="C1861" t="s">
        <v>2879</v>
      </c>
      <c r="D1861" t="s">
        <v>2894</v>
      </c>
      <c r="E1861" t="s">
        <v>3100</v>
      </c>
      <c r="F1861" t="s">
        <v>2956</v>
      </c>
      <c r="G1861" t="s">
        <v>2957</v>
      </c>
      <c r="H1861">
        <v>129085.67200000001</v>
      </c>
      <c r="I1861">
        <v>703.47503694508498</v>
      </c>
      <c r="J1861">
        <v>0</v>
      </c>
      <c r="K1861">
        <v>703.47503694508498</v>
      </c>
      <c r="L1861">
        <v>128382.196963055</v>
      </c>
      <c r="N1861" t="s">
        <v>2198</v>
      </c>
    </row>
    <row r="1862" spans="1:14" x14ac:dyDescent="0.35">
      <c r="A1862" t="s">
        <v>327</v>
      </c>
      <c r="B1862" t="s">
        <v>3507</v>
      </c>
      <c r="C1862" t="s">
        <v>2879</v>
      </c>
      <c r="D1862" t="s">
        <v>2894</v>
      </c>
      <c r="E1862" t="s">
        <v>3100</v>
      </c>
      <c r="F1862" t="s">
        <v>2896</v>
      </c>
      <c r="G1862" t="s">
        <v>2897</v>
      </c>
      <c r="H1862">
        <v>13333.699699999999</v>
      </c>
      <c r="I1862">
        <v>72.664337648519293</v>
      </c>
      <c r="J1862">
        <v>0</v>
      </c>
      <c r="K1862">
        <v>72.664337648519293</v>
      </c>
      <c r="L1862">
        <v>13261.0353623515</v>
      </c>
    </row>
    <row r="1863" spans="1:14" x14ac:dyDescent="0.35">
      <c r="A1863" t="s">
        <v>327</v>
      </c>
      <c r="B1863" t="s">
        <v>3507</v>
      </c>
      <c r="C1863" t="s">
        <v>2879</v>
      </c>
      <c r="D1863" t="s">
        <v>2894</v>
      </c>
      <c r="E1863" t="s">
        <v>3100</v>
      </c>
      <c r="F1863" t="s">
        <v>2890</v>
      </c>
      <c r="G1863" t="s">
        <v>2891</v>
      </c>
      <c r="H1863">
        <v>997.54390000000001</v>
      </c>
      <c r="I1863">
        <v>5.4458357728631102</v>
      </c>
      <c r="J1863">
        <v>27.434107212721202</v>
      </c>
      <c r="K1863">
        <v>32.8799429855843</v>
      </c>
      <c r="L1863">
        <v>964.66395701441604</v>
      </c>
    </row>
    <row r="1864" spans="1:14" x14ac:dyDescent="0.35">
      <c r="A1864" t="s">
        <v>327</v>
      </c>
      <c r="B1864" t="s">
        <v>3507</v>
      </c>
      <c r="C1864" t="s">
        <v>2879</v>
      </c>
      <c r="D1864" t="s">
        <v>2898</v>
      </c>
      <c r="E1864" t="s">
        <v>2967</v>
      </c>
      <c r="F1864" t="s">
        <v>2170</v>
      </c>
      <c r="G1864" t="s">
        <v>2171</v>
      </c>
      <c r="H1864">
        <v>0</v>
      </c>
      <c r="I1864">
        <v>0</v>
      </c>
      <c r="J1864">
        <v>0</v>
      </c>
      <c r="K1864">
        <v>0</v>
      </c>
      <c r="L1864">
        <v>0</v>
      </c>
    </row>
    <row r="1865" spans="1:14" x14ac:dyDescent="0.35">
      <c r="A1865" t="s">
        <v>327</v>
      </c>
      <c r="B1865" t="s">
        <v>3507</v>
      </c>
      <c r="C1865" t="s">
        <v>2879</v>
      </c>
      <c r="D1865" t="s">
        <v>2898</v>
      </c>
      <c r="E1865" t="s">
        <v>2967</v>
      </c>
      <c r="F1865" t="s">
        <v>2172</v>
      </c>
      <c r="G1865" t="s">
        <v>2173</v>
      </c>
      <c r="H1865">
        <v>47423.856500000002</v>
      </c>
      <c r="I1865">
        <v>114.43855226236499</v>
      </c>
      <c r="J1865">
        <v>8.2320906544435992</v>
      </c>
      <c r="K1865">
        <v>122.670642916809</v>
      </c>
      <c r="L1865">
        <v>47301.185857083197</v>
      </c>
    </row>
    <row r="1866" spans="1:14" x14ac:dyDescent="0.35">
      <c r="A1866" t="s">
        <v>327</v>
      </c>
      <c r="B1866" t="s">
        <v>3507</v>
      </c>
      <c r="C1866" t="s">
        <v>2879</v>
      </c>
      <c r="D1866" t="s">
        <v>2898</v>
      </c>
      <c r="E1866" t="s">
        <v>2967</v>
      </c>
      <c r="F1866" t="s">
        <v>2882</v>
      </c>
      <c r="G1866" t="s">
        <v>2883</v>
      </c>
      <c r="H1866">
        <v>0</v>
      </c>
      <c r="I1866">
        <v>0</v>
      </c>
      <c r="J1866">
        <v>0</v>
      </c>
      <c r="K1866">
        <v>0</v>
      </c>
      <c r="L1866">
        <v>0</v>
      </c>
    </row>
    <row r="1867" spans="1:14" x14ac:dyDescent="0.35">
      <c r="A1867" t="s">
        <v>327</v>
      </c>
      <c r="B1867" t="s">
        <v>3507</v>
      </c>
      <c r="C1867" t="s">
        <v>2879</v>
      </c>
      <c r="D1867" t="s">
        <v>2898</v>
      </c>
      <c r="E1867" t="s">
        <v>2967</v>
      </c>
      <c r="F1867" t="s">
        <v>2884</v>
      </c>
      <c r="G1867" t="s">
        <v>2885</v>
      </c>
      <c r="H1867">
        <v>38023.098899999997</v>
      </c>
      <c r="I1867">
        <v>66.699072405220605</v>
      </c>
      <c r="J1867">
        <v>0</v>
      </c>
      <c r="K1867">
        <v>66.699072405220605</v>
      </c>
      <c r="L1867">
        <v>37956.399827594803</v>
      </c>
    </row>
    <row r="1868" spans="1:14" x14ac:dyDescent="0.35">
      <c r="A1868" t="s">
        <v>327</v>
      </c>
      <c r="B1868" t="s">
        <v>3507</v>
      </c>
      <c r="C1868" t="s">
        <v>2879</v>
      </c>
      <c r="D1868" t="s">
        <v>2898</v>
      </c>
      <c r="E1868" t="s">
        <v>2967</v>
      </c>
      <c r="F1868" t="s">
        <v>2896</v>
      </c>
      <c r="G1868" t="s">
        <v>2897</v>
      </c>
      <c r="H1868">
        <v>36952.025699999998</v>
      </c>
      <c r="I1868">
        <v>64.820225295214399</v>
      </c>
      <c r="J1868">
        <v>0</v>
      </c>
      <c r="K1868">
        <v>64.820225295214399</v>
      </c>
      <c r="L1868">
        <v>36887.205474704802</v>
      </c>
    </row>
    <row r="1869" spans="1:14" x14ac:dyDescent="0.35">
      <c r="A1869" t="s">
        <v>327</v>
      </c>
      <c r="B1869" t="s">
        <v>3507</v>
      </c>
      <c r="C1869" t="s">
        <v>2879</v>
      </c>
      <c r="D1869" t="s">
        <v>2902</v>
      </c>
      <c r="E1869" t="s">
        <v>3513</v>
      </c>
      <c r="F1869" t="s">
        <v>2172</v>
      </c>
      <c r="G1869" t="s">
        <v>2173</v>
      </c>
      <c r="H1869">
        <v>20319.506600000001</v>
      </c>
      <c r="I1869">
        <v>108.875162293676</v>
      </c>
      <c r="J1869">
        <v>42.244577318548103</v>
      </c>
      <c r="K1869">
        <v>151.11973961222401</v>
      </c>
      <c r="L1869">
        <v>20168.3868603878</v>
      </c>
    </row>
    <row r="1870" spans="1:14" x14ac:dyDescent="0.35">
      <c r="A1870" t="s">
        <v>327</v>
      </c>
      <c r="B1870" t="s">
        <v>3507</v>
      </c>
      <c r="C1870" t="s">
        <v>2879</v>
      </c>
      <c r="D1870" t="s">
        <v>2902</v>
      </c>
      <c r="E1870" t="s">
        <v>3513</v>
      </c>
      <c r="F1870" t="s">
        <v>2882</v>
      </c>
      <c r="G1870" t="s">
        <v>2883</v>
      </c>
      <c r="H1870">
        <v>4561.5218000000004</v>
      </c>
      <c r="I1870">
        <v>24.441362963886402</v>
      </c>
      <c r="J1870">
        <v>9.4834765408985504</v>
      </c>
      <c r="K1870">
        <v>33.924839504784998</v>
      </c>
      <c r="L1870">
        <v>4527.5969604952197</v>
      </c>
    </row>
    <row r="1871" spans="1:14" x14ac:dyDescent="0.35">
      <c r="A1871" t="s">
        <v>327</v>
      </c>
      <c r="B1871" t="s">
        <v>3507</v>
      </c>
      <c r="C1871" t="s">
        <v>2879</v>
      </c>
      <c r="D1871" t="s">
        <v>2904</v>
      </c>
      <c r="E1871" t="s">
        <v>3514</v>
      </c>
      <c r="F1871" t="s">
        <v>2170</v>
      </c>
      <c r="G1871" t="s">
        <v>2171</v>
      </c>
      <c r="H1871">
        <v>0</v>
      </c>
      <c r="I1871">
        <v>0</v>
      </c>
      <c r="J1871">
        <v>0</v>
      </c>
      <c r="K1871">
        <v>0</v>
      </c>
      <c r="L1871">
        <v>0</v>
      </c>
    </row>
    <row r="1872" spans="1:14" x14ac:dyDescent="0.35">
      <c r="A1872" t="s">
        <v>327</v>
      </c>
      <c r="B1872" t="s">
        <v>3507</v>
      </c>
      <c r="C1872" t="s">
        <v>2879</v>
      </c>
      <c r="D1872" t="s">
        <v>2904</v>
      </c>
      <c r="E1872" t="s">
        <v>3514</v>
      </c>
      <c r="F1872" t="s">
        <v>2172</v>
      </c>
      <c r="G1872" t="s">
        <v>2173</v>
      </c>
      <c r="H1872">
        <v>15984.7952</v>
      </c>
      <c r="I1872">
        <v>66.979226147560695</v>
      </c>
      <c r="J1872">
        <v>0</v>
      </c>
      <c r="K1872">
        <v>66.979226147560695</v>
      </c>
      <c r="L1872">
        <v>15917.815973852399</v>
      </c>
    </row>
    <row r="1873" spans="1:12" x14ac:dyDescent="0.35">
      <c r="A1873" t="s">
        <v>327</v>
      </c>
      <c r="B1873" t="s">
        <v>3507</v>
      </c>
      <c r="C1873" t="s">
        <v>2879</v>
      </c>
      <c r="D1873" t="s">
        <v>2904</v>
      </c>
      <c r="E1873" t="s">
        <v>3514</v>
      </c>
      <c r="F1873" t="s">
        <v>2882</v>
      </c>
      <c r="G1873" t="s">
        <v>2883</v>
      </c>
      <c r="H1873">
        <v>0</v>
      </c>
      <c r="I1873">
        <v>0</v>
      </c>
      <c r="J1873">
        <v>0</v>
      </c>
      <c r="K1873">
        <v>0</v>
      </c>
      <c r="L1873">
        <v>0</v>
      </c>
    </row>
    <row r="1874" spans="1:12" x14ac:dyDescent="0.35">
      <c r="A1874" t="s">
        <v>327</v>
      </c>
      <c r="B1874" t="s">
        <v>3507</v>
      </c>
      <c r="C1874" t="s">
        <v>2879</v>
      </c>
      <c r="D1874" t="s">
        <v>2904</v>
      </c>
      <c r="E1874" t="s">
        <v>3514</v>
      </c>
      <c r="F1874" t="s">
        <v>2884</v>
      </c>
      <c r="G1874" t="s">
        <v>2885</v>
      </c>
      <c r="H1874">
        <v>7652.7772999999997</v>
      </c>
      <c r="I1874">
        <v>32.066541696707503</v>
      </c>
      <c r="J1874">
        <v>0</v>
      </c>
      <c r="K1874">
        <v>32.066541696707503</v>
      </c>
      <c r="L1874">
        <v>7620.7107583032903</v>
      </c>
    </row>
    <row r="1875" spans="1:12" x14ac:dyDescent="0.35">
      <c r="A1875" t="s">
        <v>327</v>
      </c>
      <c r="B1875" t="s">
        <v>3507</v>
      </c>
      <c r="C1875" t="s">
        <v>2879</v>
      </c>
      <c r="D1875" t="s">
        <v>2906</v>
      </c>
      <c r="E1875" t="s">
        <v>3105</v>
      </c>
      <c r="F1875" t="s">
        <v>2170</v>
      </c>
      <c r="G1875" t="s">
        <v>2171</v>
      </c>
      <c r="H1875">
        <v>0</v>
      </c>
      <c r="I1875">
        <v>0</v>
      </c>
      <c r="J1875">
        <v>0</v>
      </c>
      <c r="K1875">
        <v>0</v>
      </c>
      <c r="L1875">
        <v>0</v>
      </c>
    </row>
    <row r="1876" spans="1:12" x14ac:dyDescent="0.35">
      <c r="A1876" t="s">
        <v>327</v>
      </c>
      <c r="B1876" t="s">
        <v>3507</v>
      </c>
      <c r="C1876" t="s">
        <v>2879</v>
      </c>
      <c r="D1876" t="s">
        <v>2906</v>
      </c>
      <c r="E1876" t="s">
        <v>3105</v>
      </c>
      <c r="F1876" t="s">
        <v>2172</v>
      </c>
      <c r="G1876" t="s">
        <v>2173</v>
      </c>
      <c r="H1876">
        <v>12978.42</v>
      </c>
      <c r="I1876">
        <v>48.793883180942501</v>
      </c>
      <c r="J1876">
        <v>15.4449577654383</v>
      </c>
      <c r="K1876">
        <v>64.238840946380805</v>
      </c>
      <c r="L1876">
        <v>12914.1811590536</v>
      </c>
    </row>
    <row r="1877" spans="1:12" x14ac:dyDescent="0.35">
      <c r="A1877" t="s">
        <v>327</v>
      </c>
      <c r="B1877" t="s">
        <v>3507</v>
      </c>
      <c r="C1877" t="s">
        <v>2879</v>
      </c>
      <c r="D1877" t="s">
        <v>2906</v>
      </c>
      <c r="E1877" t="s">
        <v>3105</v>
      </c>
      <c r="F1877" t="s">
        <v>2882</v>
      </c>
      <c r="G1877" t="s">
        <v>2883</v>
      </c>
      <c r="H1877">
        <v>9787.0053000000007</v>
      </c>
      <c r="I1877">
        <v>36.795387316776299</v>
      </c>
      <c r="J1877">
        <v>11.647017331314199</v>
      </c>
      <c r="K1877">
        <v>48.442404648090502</v>
      </c>
      <c r="L1877">
        <v>9738.5628953519099</v>
      </c>
    </row>
    <row r="1878" spans="1:12" x14ac:dyDescent="0.35">
      <c r="A1878" t="s">
        <v>327</v>
      </c>
      <c r="B1878" t="s">
        <v>3507</v>
      </c>
      <c r="C1878" t="s">
        <v>2879</v>
      </c>
      <c r="D1878" t="s">
        <v>2906</v>
      </c>
      <c r="E1878" t="s">
        <v>3105</v>
      </c>
      <c r="F1878" t="s">
        <v>2884</v>
      </c>
      <c r="G1878" t="s">
        <v>2885</v>
      </c>
      <c r="H1878">
        <v>8985.3601999999992</v>
      </c>
      <c r="I1878">
        <v>31.7424537711962</v>
      </c>
      <c r="J1878">
        <v>0</v>
      </c>
      <c r="K1878">
        <v>31.7424537711962</v>
      </c>
      <c r="L1878">
        <v>8953.6177462287997</v>
      </c>
    </row>
    <row r="1879" spans="1:12" x14ac:dyDescent="0.35">
      <c r="A1879" t="s">
        <v>327</v>
      </c>
      <c r="B1879" t="s">
        <v>3507</v>
      </c>
      <c r="C1879" t="s">
        <v>2879</v>
      </c>
      <c r="D1879" t="s">
        <v>2906</v>
      </c>
      <c r="E1879" t="s">
        <v>3105</v>
      </c>
      <c r="F1879" t="s">
        <v>2896</v>
      </c>
      <c r="G1879" t="s">
        <v>2897</v>
      </c>
      <c r="H1879">
        <v>27455.267400000001</v>
      </c>
      <c r="I1879">
        <v>96.9908309675439</v>
      </c>
      <c r="J1879">
        <v>0</v>
      </c>
      <c r="K1879">
        <v>96.9908309675439</v>
      </c>
      <c r="L1879">
        <v>27358.2765690325</v>
      </c>
    </row>
    <row r="1880" spans="1:12" x14ac:dyDescent="0.35">
      <c r="A1880" t="s">
        <v>327</v>
      </c>
      <c r="B1880" t="s">
        <v>3507</v>
      </c>
      <c r="C1880" t="s">
        <v>2879</v>
      </c>
      <c r="D1880" t="s">
        <v>2908</v>
      </c>
      <c r="E1880" t="s">
        <v>3515</v>
      </c>
      <c r="F1880" t="s">
        <v>2170</v>
      </c>
      <c r="G1880" t="s">
        <v>2171</v>
      </c>
      <c r="H1880">
        <v>0</v>
      </c>
      <c r="I1880">
        <v>0</v>
      </c>
      <c r="J1880">
        <v>0</v>
      </c>
      <c r="K1880">
        <v>0</v>
      </c>
      <c r="L1880">
        <v>0</v>
      </c>
    </row>
    <row r="1881" spans="1:12" x14ac:dyDescent="0.35">
      <c r="A1881" t="s">
        <v>327</v>
      </c>
      <c r="B1881" t="s">
        <v>3507</v>
      </c>
      <c r="C1881" t="s">
        <v>2879</v>
      </c>
      <c r="D1881" t="s">
        <v>2908</v>
      </c>
      <c r="E1881" t="s">
        <v>3515</v>
      </c>
      <c r="F1881" t="s">
        <v>2172</v>
      </c>
      <c r="G1881" t="s">
        <v>2173</v>
      </c>
      <c r="H1881">
        <v>18681.636600000002</v>
      </c>
      <c r="I1881">
        <v>41.685075351446997</v>
      </c>
      <c r="J1881">
        <v>41.341708145835199</v>
      </c>
      <c r="K1881">
        <v>83.026783497282196</v>
      </c>
      <c r="L1881">
        <v>18598.6098165027</v>
      </c>
    </row>
    <row r="1882" spans="1:12" x14ac:dyDescent="0.35">
      <c r="A1882" t="s">
        <v>327</v>
      </c>
      <c r="B1882" t="s">
        <v>3507</v>
      </c>
      <c r="C1882" t="s">
        <v>2879</v>
      </c>
      <c r="D1882" t="s">
        <v>2908</v>
      </c>
      <c r="E1882" t="s">
        <v>3515</v>
      </c>
      <c r="F1882" t="s">
        <v>2882</v>
      </c>
      <c r="G1882" t="s">
        <v>2883</v>
      </c>
      <c r="H1882">
        <v>0</v>
      </c>
      <c r="I1882">
        <v>0</v>
      </c>
      <c r="J1882">
        <v>0</v>
      </c>
      <c r="K1882">
        <v>0</v>
      </c>
      <c r="L1882">
        <v>0</v>
      </c>
    </row>
    <row r="1883" spans="1:12" x14ac:dyDescent="0.35">
      <c r="A1883" t="s">
        <v>327</v>
      </c>
      <c r="B1883" t="s">
        <v>3507</v>
      </c>
      <c r="C1883" t="s">
        <v>2879</v>
      </c>
      <c r="D1883" t="s">
        <v>2908</v>
      </c>
      <c r="E1883" t="s">
        <v>3515</v>
      </c>
      <c r="F1883" t="s">
        <v>2884</v>
      </c>
      <c r="G1883" t="s">
        <v>2885</v>
      </c>
      <c r="H1883">
        <v>29844.263800000001</v>
      </c>
      <c r="I1883">
        <v>88.271935709294198</v>
      </c>
      <c r="J1883">
        <v>0</v>
      </c>
      <c r="K1883">
        <v>88.271935709294198</v>
      </c>
      <c r="L1883">
        <v>29755.9918642907</v>
      </c>
    </row>
    <row r="1884" spans="1:12" x14ac:dyDescent="0.35">
      <c r="A1884" t="s">
        <v>327</v>
      </c>
      <c r="B1884" t="s">
        <v>3507</v>
      </c>
      <c r="C1884" t="s">
        <v>2879</v>
      </c>
      <c r="D1884" t="s">
        <v>2910</v>
      </c>
      <c r="E1884" t="s">
        <v>3516</v>
      </c>
      <c r="F1884" t="s">
        <v>2170</v>
      </c>
      <c r="G1884" t="s">
        <v>2171</v>
      </c>
      <c r="H1884">
        <v>0</v>
      </c>
      <c r="I1884">
        <v>0</v>
      </c>
      <c r="J1884">
        <v>0</v>
      </c>
      <c r="K1884">
        <v>0</v>
      </c>
      <c r="L1884">
        <v>0</v>
      </c>
    </row>
    <row r="1885" spans="1:12" x14ac:dyDescent="0.35">
      <c r="A1885" t="s">
        <v>327</v>
      </c>
      <c r="B1885" t="s">
        <v>3507</v>
      </c>
      <c r="C1885" t="s">
        <v>2879</v>
      </c>
      <c r="D1885" t="s">
        <v>2910</v>
      </c>
      <c r="E1885" t="s">
        <v>3516</v>
      </c>
      <c r="F1885" t="s">
        <v>2172</v>
      </c>
      <c r="G1885" t="s">
        <v>2173</v>
      </c>
      <c r="H1885">
        <v>0</v>
      </c>
      <c r="I1885">
        <v>0</v>
      </c>
      <c r="J1885">
        <v>0</v>
      </c>
      <c r="K1885">
        <v>0</v>
      </c>
      <c r="L1885">
        <v>0</v>
      </c>
    </row>
    <row r="1886" spans="1:12" x14ac:dyDescent="0.35">
      <c r="A1886" t="s">
        <v>327</v>
      </c>
      <c r="B1886" t="s">
        <v>3507</v>
      </c>
      <c r="C1886" t="s">
        <v>2879</v>
      </c>
      <c r="D1886" t="s">
        <v>2910</v>
      </c>
      <c r="E1886" t="s">
        <v>3516</v>
      </c>
      <c r="F1886" t="s">
        <v>2882</v>
      </c>
      <c r="G1886" t="s">
        <v>2883</v>
      </c>
      <c r="H1886">
        <v>0</v>
      </c>
      <c r="I1886">
        <v>0</v>
      </c>
      <c r="J1886">
        <v>0</v>
      </c>
      <c r="K1886">
        <v>0</v>
      </c>
      <c r="L1886">
        <v>0</v>
      </c>
    </row>
    <row r="1887" spans="1:12" x14ac:dyDescent="0.35">
      <c r="A1887" t="s">
        <v>327</v>
      </c>
      <c r="B1887" t="s">
        <v>3507</v>
      </c>
      <c r="C1887" t="s">
        <v>2879</v>
      </c>
      <c r="D1887" t="s">
        <v>2910</v>
      </c>
      <c r="E1887" t="s">
        <v>3516</v>
      </c>
      <c r="F1887" t="s">
        <v>2884</v>
      </c>
      <c r="G1887" t="s">
        <v>2885</v>
      </c>
      <c r="H1887">
        <v>0</v>
      </c>
      <c r="I1887">
        <v>0</v>
      </c>
      <c r="J1887">
        <v>0</v>
      </c>
      <c r="K1887">
        <v>0</v>
      </c>
      <c r="L1887">
        <v>0</v>
      </c>
    </row>
    <row r="1888" spans="1:12" x14ac:dyDescent="0.35">
      <c r="A1888" t="s">
        <v>327</v>
      </c>
      <c r="B1888" t="s">
        <v>3507</v>
      </c>
      <c r="C1888" t="s">
        <v>2879</v>
      </c>
      <c r="D1888" t="s">
        <v>2910</v>
      </c>
      <c r="E1888" t="s">
        <v>3516</v>
      </c>
      <c r="F1888" t="s">
        <v>2896</v>
      </c>
      <c r="G1888" t="s">
        <v>2897</v>
      </c>
      <c r="H1888">
        <v>10454.7202</v>
      </c>
      <c r="I1888">
        <v>29.9492878486056</v>
      </c>
      <c r="J1888">
        <v>0</v>
      </c>
      <c r="K1888">
        <v>29.9492878486056</v>
      </c>
      <c r="L1888">
        <v>10424.7709121514</v>
      </c>
    </row>
    <row r="1889" spans="1:12" x14ac:dyDescent="0.35">
      <c r="A1889" t="s">
        <v>327</v>
      </c>
      <c r="B1889" t="s">
        <v>3507</v>
      </c>
      <c r="C1889" t="s">
        <v>2879</v>
      </c>
      <c r="D1889" t="s">
        <v>2912</v>
      </c>
      <c r="E1889" t="s">
        <v>3517</v>
      </c>
      <c r="F1889" t="s">
        <v>2170</v>
      </c>
      <c r="G1889" t="s">
        <v>2171</v>
      </c>
      <c r="H1889">
        <v>0</v>
      </c>
      <c r="I1889">
        <v>0</v>
      </c>
      <c r="J1889">
        <v>0</v>
      </c>
      <c r="K1889">
        <v>0</v>
      </c>
      <c r="L1889">
        <v>0</v>
      </c>
    </row>
    <row r="1890" spans="1:12" x14ac:dyDescent="0.35">
      <c r="A1890" t="s">
        <v>327</v>
      </c>
      <c r="B1890" t="s">
        <v>3507</v>
      </c>
      <c r="C1890" t="s">
        <v>2879</v>
      </c>
      <c r="D1890" t="s">
        <v>2912</v>
      </c>
      <c r="E1890" t="s">
        <v>3517</v>
      </c>
      <c r="F1890" t="s">
        <v>2172</v>
      </c>
      <c r="G1890" t="s">
        <v>2173</v>
      </c>
      <c r="H1890">
        <v>6462.7052999999996</v>
      </c>
      <c r="I1890">
        <v>18.582548630408901</v>
      </c>
      <c r="J1890">
        <v>0</v>
      </c>
      <c r="K1890">
        <v>18.582548630408901</v>
      </c>
      <c r="L1890">
        <v>6444.1227513695903</v>
      </c>
    </row>
    <row r="1891" spans="1:12" x14ac:dyDescent="0.35">
      <c r="A1891" t="s">
        <v>327</v>
      </c>
      <c r="B1891" t="s">
        <v>3507</v>
      </c>
      <c r="C1891" t="s">
        <v>2879</v>
      </c>
      <c r="D1891" t="s">
        <v>2912</v>
      </c>
      <c r="E1891" t="s">
        <v>3517</v>
      </c>
      <c r="F1891" t="s">
        <v>2882</v>
      </c>
      <c r="G1891" t="s">
        <v>2883</v>
      </c>
      <c r="H1891">
        <v>0</v>
      </c>
      <c r="I1891">
        <v>0</v>
      </c>
      <c r="J1891">
        <v>0</v>
      </c>
      <c r="K1891">
        <v>0</v>
      </c>
      <c r="L1891">
        <v>0</v>
      </c>
    </row>
    <row r="1892" spans="1:12" x14ac:dyDescent="0.35">
      <c r="A1892" t="s">
        <v>327</v>
      </c>
      <c r="B1892" t="s">
        <v>3507</v>
      </c>
      <c r="C1892" t="s">
        <v>2879</v>
      </c>
      <c r="D1892" t="s">
        <v>2912</v>
      </c>
      <c r="E1892" t="s">
        <v>3517</v>
      </c>
      <c r="F1892" t="s">
        <v>2884</v>
      </c>
      <c r="G1892" t="s">
        <v>2885</v>
      </c>
      <c r="H1892">
        <v>11004.065699999999</v>
      </c>
      <c r="I1892">
        <v>31.6405557761016</v>
      </c>
      <c r="J1892">
        <v>0</v>
      </c>
      <c r="K1892">
        <v>31.6405557761016</v>
      </c>
      <c r="L1892">
        <v>10972.4251442239</v>
      </c>
    </row>
    <row r="1893" spans="1:12" x14ac:dyDescent="0.35">
      <c r="A1893" t="s">
        <v>327</v>
      </c>
      <c r="B1893" t="s">
        <v>3507</v>
      </c>
      <c r="C1893" t="s">
        <v>2879</v>
      </c>
      <c r="D1893" t="s">
        <v>2912</v>
      </c>
      <c r="E1893" t="s">
        <v>3517</v>
      </c>
      <c r="F1893" t="s">
        <v>2896</v>
      </c>
      <c r="G1893" t="s">
        <v>2897</v>
      </c>
      <c r="H1893">
        <v>4681.0946000000004</v>
      </c>
      <c r="I1893">
        <v>13.4597919809448</v>
      </c>
      <c r="J1893">
        <v>0</v>
      </c>
      <c r="K1893">
        <v>13.4597919809448</v>
      </c>
      <c r="L1893">
        <v>4667.6348080190601</v>
      </c>
    </row>
    <row r="1894" spans="1:12" x14ac:dyDescent="0.35">
      <c r="A1894" t="s">
        <v>327</v>
      </c>
      <c r="B1894" t="s">
        <v>3507</v>
      </c>
      <c r="C1894" t="s">
        <v>2879</v>
      </c>
      <c r="D1894" t="s">
        <v>2976</v>
      </c>
      <c r="E1894" t="s">
        <v>3518</v>
      </c>
      <c r="F1894" t="s">
        <v>2170</v>
      </c>
      <c r="G1894" t="s">
        <v>2171</v>
      </c>
      <c r="H1894">
        <v>0</v>
      </c>
      <c r="I1894">
        <v>0</v>
      </c>
      <c r="J1894">
        <v>0</v>
      </c>
      <c r="K1894">
        <v>0</v>
      </c>
      <c r="L1894">
        <v>0</v>
      </c>
    </row>
    <row r="1895" spans="1:12" x14ac:dyDescent="0.35">
      <c r="A1895" t="s">
        <v>327</v>
      </c>
      <c r="B1895" t="s">
        <v>3507</v>
      </c>
      <c r="C1895" t="s">
        <v>2879</v>
      </c>
      <c r="D1895" t="s">
        <v>2976</v>
      </c>
      <c r="E1895" t="s">
        <v>3518</v>
      </c>
      <c r="F1895" t="s">
        <v>2172</v>
      </c>
      <c r="G1895" t="s">
        <v>2173</v>
      </c>
      <c r="H1895">
        <v>5909.9447</v>
      </c>
      <c r="I1895">
        <v>8.9797673306772907</v>
      </c>
      <c r="J1895">
        <v>0</v>
      </c>
      <c r="K1895">
        <v>8.9797673306772907</v>
      </c>
      <c r="L1895">
        <v>5900.9649326693198</v>
      </c>
    </row>
    <row r="1896" spans="1:12" x14ac:dyDescent="0.35">
      <c r="A1896" t="s">
        <v>327</v>
      </c>
      <c r="B1896" t="s">
        <v>3507</v>
      </c>
      <c r="C1896" t="s">
        <v>2879</v>
      </c>
      <c r="D1896" t="s">
        <v>2976</v>
      </c>
      <c r="E1896" t="s">
        <v>3518</v>
      </c>
      <c r="F1896" t="s">
        <v>2882</v>
      </c>
      <c r="G1896" t="s">
        <v>2883</v>
      </c>
      <c r="H1896">
        <v>0</v>
      </c>
      <c r="I1896">
        <v>0</v>
      </c>
      <c r="J1896">
        <v>0</v>
      </c>
      <c r="K1896">
        <v>0</v>
      </c>
      <c r="L1896">
        <v>0</v>
      </c>
    </row>
    <row r="1897" spans="1:12" x14ac:dyDescent="0.35">
      <c r="A1897" t="s">
        <v>327</v>
      </c>
      <c r="B1897" t="s">
        <v>3507</v>
      </c>
      <c r="C1897" t="s">
        <v>2879</v>
      </c>
      <c r="D1897" t="s">
        <v>2976</v>
      </c>
      <c r="E1897" t="s">
        <v>3518</v>
      </c>
      <c r="F1897" t="s">
        <v>2884</v>
      </c>
      <c r="G1897" t="s">
        <v>2885</v>
      </c>
      <c r="H1897">
        <v>10272.046700000001</v>
      </c>
      <c r="I1897">
        <v>15.607690836653401</v>
      </c>
      <c r="J1897">
        <v>0</v>
      </c>
      <c r="K1897">
        <v>15.607690836653401</v>
      </c>
      <c r="L1897">
        <v>10256.439009163299</v>
      </c>
    </row>
    <row r="1898" spans="1:12" x14ac:dyDescent="0.35">
      <c r="A1898" t="s">
        <v>327</v>
      </c>
      <c r="B1898" t="s">
        <v>3507</v>
      </c>
      <c r="C1898" t="s">
        <v>2879</v>
      </c>
      <c r="D1898" t="s">
        <v>2976</v>
      </c>
      <c r="E1898" t="s">
        <v>3518</v>
      </c>
      <c r="F1898" t="s">
        <v>2896</v>
      </c>
      <c r="G1898" t="s">
        <v>2897</v>
      </c>
      <c r="H1898">
        <v>4537.9931999999999</v>
      </c>
      <c r="I1898">
        <v>6.8951784860557801</v>
      </c>
      <c r="J1898">
        <v>0</v>
      </c>
      <c r="K1898">
        <v>6.8951784860557801</v>
      </c>
      <c r="L1898">
        <v>4531.0980215139398</v>
      </c>
    </row>
    <row r="1899" spans="1:12" x14ac:dyDescent="0.35">
      <c r="A1899" t="s">
        <v>327</v>
      </c>
      <c r="B1899" t="s">
        <v>3507</v>
      </c>
      <c r="C1899" t="s">
        <v>2879</v>
      </c>
      <c r="D1899" t="s">
        <v>2977</v>
      </c>
      <c r="E1899" t="s">
        <v>2909</v>
      </c>
      <c r="F1899" t="s">
        <v>2172</v>
      </c>
      <c r="G1899" t="s">
        <v>2173</v>
      </c>
      <c r="H1899">
        <v>0</v>
      </c>
      <c r="I1899">
        <v>0</v>
      </c>
      <c r="J1899">
        <v>0</v>
      </c>
      <c r="K1899">
        <v>0</v>
      </c>
      <c r="L1899">
        <v>0</v>
      </c>
    </row>
    <row r="1900" spans="1:12" x14ac:dyDescent="0.35">
      <c r="A1900" t="s">
        <v>327</v>
      </c>
      <c r="B1900" t="s">
        <v>3507</v>
      </c>
      <c r="C1900" t="s">
        <v>2879</v>
      </c>
      <c r="D1900" t="s">
        <v>2977</v>
      </c>
      <c r="E1900" t="s">
        <v>2909</v>
      </c>
      <c r="F1900" t="s">
        <v>2882</v>
      </c>
      <c r="G1900" t="s">
        <v>2883</v>
      </c>
      <c r="H1900">
        <v>90581.249800000005</v>
      </c>
      <c r="I1900">
        <v>562.80291085169199</v>
      </c>
      <c r="J1900">
        <v>91.652020725388596</v>
      </c>
      <c r="K1900">
        <v>654.45493157708097</v>
      </c>
      <c r="L1900">
        <v>89926.794868422905</v>
      </c>
    </row>
    <row r="1901" spans="1:12" x14ac:dyDescent="0.35">
      <c r="A1901" t="s">
        <v>327</v>
      </c>
      <c r="B1901" t="s">
        <v>3507</v>
      </c>
      <c r="C1901" t="s">
        <v>2879</v>
      </c>
      <c r="D1901" t="s">
        <v>18</v>
      </c>
      <c r="E1901" t="s">
        <v>3519</v>
      </c>
      <c r="F1901" t="s">
        <v>2172</v>
      </c>
      <c r="G1901" t="s">
        <v>2173</v>
      </c>
      <c r="H1901">
        <v>66886.812999999995</v>
      </c>
      <c r="I1901">
        <v>104.52682547739801</v>
      </c>
      <c r="J1901">
        <v>71.807906829345598</v>
      </c>
      <c r="K1901">
        <v>176.33473230674301</v>
      </c>
      <c r="L1901">
        <v>66710.478267693295</v>
      </c>
    </row>
    <row r="1902" spans="1:12" x14ac:dyDescent="0.35">
      <c r="A1902" t="s">
        <v>327</v>
      </c>
      <c r="B1902" t="s">
        <v>3507</v>
      </c>
      <c r="C1902" t="s">
        <v>2879</v>
      </c>
      <c r="D1902" t="s">
        <v>18</v>
      </c>
      <c r="E1902" t="s">
        <v>3519</v>
      </c>
      <c r="F1902" t="s">
        <v>2882</v>
      </c>
      <c r="G1902" t="s">
        <v>2883</v>
      </c>
      <c r="H1902">
        <v>0</v>
      </c>
      <c r="I1902">
        <v>0</v>
      </c>
      <c r="J1902">
        <v>0</v>
      </c>
      <c r="K1902">
        <v>0</v>
      </c>
      <c r="L1902">
        <v>0</v>
      </c>
    </row>
    <row r="1903" spans="1:12" x14ac:dyDescent="0.35">
      <c r="A1903" t="s">
        <v>327</v>
      </c>
      <c r="B1903" t="s">
        <v>3507</v>
      </c>
      <c r="C1903" t="s">
        <v>2879</v>
      </c>
      <c r="D1903" t="s">
        <v>18</v>
      </c>
      <c r="E1903" t="s">
        <v>3519</v>
      </c>
      <c r="F1903" t="s">
        <v>2900</v>
      </c>
      <c r="G1903" t="s">
        <v>2901</v>
      </c>
      <c r="H1903">
        <v>0</v>
      </c>
      <c r="I1903">
        <v>0</v>
      </c>
      <c r="J1903">
        <v>0</v>
      </c>
      <c r="K1903">
        <v>0</v>
      </c>
      <c r="L1903">
        <v>0</v>
      </c>
    </row>
    <row r="1904" spans="1:12" x14ac:dyDescent="0.35">
      <c r="A1904" t="s">
        <v>327</v>
      </c>
      <c r="B1904" t="s">
        <v>3507</v>
      </c>
      <c r="C1904" t="s">
        <v>2915</v>
      </c>
      <c r="D1904" t="s">
        <v>3520</v>
      </c>
      <c r="E1904" t="s">
        <v>3521</v>
      </c>
      <c r="F1904" t="s">
        <v>2170</v>
      </c>
      <c r="G1904" t="s">
        <v>2171</v>
      </c>
      <c r="H1904">
        <v>0</v>
      </c>
      <c r="I1904">
        <v>0</v>
      </c>
      <c r="J1904">
        <v>0</v>
      </c>
      <c r="K1904">
        <v>0</v>
      </c>
      <c r="L1904">
        <v>0</v>
      </c>
    </row>
    <row r="1905" spans="1:12" x14ac:dyDescent="0.35">
      <c r="A1905" t="s">
        <v>327</v>
      </c>
      <c r="B1905" t="s">
        <v>3507</v>
      </c>
      <c r="C1905" t="s">
        <v>2915</v>
      </c>
      <c r="D1905" t="s">
        <v>3520</v>
      </c>
      <c r="E1905" t="s">
        <v>3521</v>
      </c>
      <c r="F1905" t="s">
        <v>2172</v>
      </c>
      <c r="G1905" t="s">
        <v>2173</v>
      </c>
      <c r="H1905">
        <v>1257443.5533</v>
      </c>
      <c r="I1905">
        <v>7173.3058018287702</v>
      </c>
      <c r="J1905">
        <v>1274.8971799072101</v>
      </c>
      <c r="K1905">
        <v>8448.2029817359798</v>
      </c>
      <c r="L1905">
        <v>1248995.35031826</v>
      </c>
    </row>
    <row r="1906" spans="1:12" x14ac:dyDescent="0.35">
      <c r="A1906" t="s">
        <v>327</v>
      </c>
      <c r="B1906" t="s">
        <v>3507</v>
      </c>
      <c r="C1906" t="s">
        <v>2915</v>
      </c>
      <c r="D1906" t="s">
        <v>3520</v>
      </c>
      <c r="E1906" t="s">
        <v>3521</v>
      </c>
      <c r="F1906" t="s">
        <v>2920</v>
      </c>
      <c r="G1906" t="s">
        <v>2921</v>
      </c>
      <c r="H1906">
        <v>0</v>
      </c>
      <c r="I1906">
        <v>0</v>
      </c>
      <c r="J1906">
        <v>0</v>
      </c>
      <c r="K1906">
        <v>0</v>
      </c>
      <c r="L1906">
        <v>0</v>
      </c>
    </row>
    <row r="1907" spans="1:12" x14ac:dyDescent="0.35">
      <c r="A1907" t="s">
        <v>327</v>
      </c>
      <c r="B1907" t="s">
        <v>3507</v>
      </c>
      <c r="C1907" t="s">
        <v>2915</v>
      </c>
      <c r="D1907" t="s">
        <v>3520</v>
      </c>
      <c r="E1907" t="s">
        <v>3521</v>
      </c>
      <c r="F1907" t="s">
        <v>2867</v>
      </c>
      <c r="G1907" t="s">
        <v>2868</v>
      </c>
      <c r="H1907">
        <v>0</v>
      </c>
      <c r="I1907">
        <v>0</v>
      </c>
      <c r="J1907">
        <v>0</v>
      </c>
      <c r="K1907">
        <v>0</v>
      </c>
      <c r="L1907">
        <v>0</v>
      </c>
    </row>
    <row r="1908" spans="1:12" x14ac:dyDescent="0.35">
      <c r="A1908" t="s">
        <v>327</v>
      </c>
      <c r="B1908" t="s">
        <v>3507</v>
      </c>
      <c r="C1908" t="s">
        <v>2915</v>
      </c>
      <c r="D1908" t="s">
        <v>3520</v>
      </c>
      <c r="E1908" t="s">
        <v>3521</v>
      </c>
      <c r="F1908" t="s">
        <v>2922</v>
      </c>
      <c r="G1908" t="s">
        <v>2923</v>
      </c>
      <c r="H1908">
        <v>2059376.0974000001</v>
      </c>
      <c r="I1908">
        <v>11748.069700611</v>
      </c>
      <c r="J1908">
        <v>2087.96074563612</v>
      </c>
      <c r="K1908">
        <v>13836.030446247099</v>
      </c>
      <c r="L1908">
        <v>2045540.0669537501</v>
      </c>
    </row>
    <row r="1909" spans="1:12" x14ac:dyDescent="0.35">
      <c r="A1909" t="s">
        <v>327</v>
      </c>
      <c r="B1909" t="s">
        <v>3507</v>
      </c>
      <c r="C1909" t="s">
        <v>2915</v>
      </c>
      <c r="D1909" t="s">
        <v>3520</v>
      </c>
      <c r="E1909" t="s">
        <v>3521</v>
      </c>
      <c r="F1909" t="s">
        <v>2875</v>
      </c>
      <c r="G1909" t="s">
        <v>2876</v>
      </c>
      <c r="H1909">
        <v>1214140.8615000001</v>
      </c>
      <c r="I1909">
        <v>6926.2780523618203</v>
      </c>
      <c r="J1909">
        <v>1230.9934359633901</v>
      </c>
      <c r="K1909">
        <v>8157.2714883252102</v>
      </c>
      <c r="L1909">
        <v>1205983.59001167</v>
      </c>
    </row>
    <row r="1910" spans="1:12" x14ac:dyDescent="0.35">
      <c r="A1910" t="s">
        <v>327</v>
      </c>
      <c r="B1910" t="s">
        <v>3507</v>
      </c>
      <c r="C1910" t="s">
        <v>2915</v>
      </c>
      <c r="D1910" t="s">
        <v>3520</v>
      </c>
      <c r="E1910" t="s">
        <v>3521</v>
      </c>
      <c r="F1910" t="s">
        <v>2924</v>
      </c>
      <c r="G1910" t="s">
        <v>2925</v>
      </c>
      <c r="H1910">
        <v>0</v>
      </c>
      <c r="I1910">
        <v>0</v>
      </c>
      <c r="J1910">
        <v>0</v>
      </c>
      <c r="K1910">
        <v>0</v>
      </c>
      <c r="L1910">
        <v>0</v>
      </c>
    </row>
    <row r="1911" spans="1:12" x14ac:dyDescent="0.35">
      <c r="A1911" t="s">
        <v>327</v>
      </c>
      <c r="B1911" t="s">
        <v>3507</v>
      </c>
      <c r="C1911" t="s">
        <v>2915</v>
      </c>
      <c r="D1911" t="s">
        <v>3520</v>
      </c>
      <c r="E1911" t="s">
        <v>3521</v>
      </c>
      <c r="F1911" t="s">
        <v>2877</v>
      </c>
      <c r="G1911" t="s">
        <v>2878</v>
      </c>
      <c r="H1911">
        <v>416372.03749999998</v>
      </c>
      <c r="I1911">
        <v>2375.2668217976102</v>
      </c>
      <c r="J1911">
        <v>422.15138407523602</v>
      </c>
      <c r="K1911">
        <v>2797.4182058728402</v>
      </c>
      <c r="L1911">
        <v>413574.61929412698</v>
      </c>
    </row>
    <row r="1912" spans="1:12" x14ac:dyDescent="0.35">
      <c r="A1912" t="s">
        <v>327</v>
      </c>
      <c r="B1912" t="s">
        <v>3507</v>
      </c>
      <c r="C1912" t="s">
        <v>2915</v>
      </c>
      <c r="D1912" t="s">
        <v>3520</v>
      </c>
      <c r="E1912" t="s">
        <v>3521</v>
      </c>
      <c r="F1912" t="s">
        <v>2962</v>
      </c>
      <c r="G1912" t="s">
        <v>2963</v>
      </c>
      <c r="H1912">
        <v>3027523.5479000001</v>
      </c>
      <c r="I1912">
        <v>16916.622005743298</v>
      </c>
      <c r="J1912">
        <v>2864.7192923345501</v>
      </c>
      <c r="K1912">
        <v>19781.341298077801</v>
      </c>
      <c r="L1912">
        <v>3007742.2066019201</v>
      </c>
    </row>
    <row r="1913" spans="1:12" x14ac:dyDescent="0.35">
      <c r="A1913" t="s">
        <v>327</v>
      </c>
      <c r="B1913" t="s">
        <v>3507</v>
      </c>
      <c r="C1913" t="s">
        <v>2915</v>
      </c>
      <c r="D1913" t="s">
        <v>3520</v>
      </c>
      <c r="E1913" t="s">
        <v>3521</v>
      </c>
      <c r="F1913" t="s">
        <v>2964</v>
      </c>
      <c r="G1913" t="s">
        <v>2965</v>
      </c>
      <c r="H1913">
        <v>289100.39179999998</v>
      </c>
      <c r="I1913">
        <v>1615.38035068105</v>
      </c>
      <c r="J1913">
        <v>273.55409688075298</v>
      </c>
      <c r="K1913">
        <v>1888.93444756181</v>
      </c>
      <c r="L1913">
        <v>287211.45735243801</v>
      </c>
    </row>
    <row r="1914" spans="1:12" x14ac:dyDescent="0.35">
      <c r="A1914" t="s">
        <v>327</v>
      </c>
      <c r="B1914" t="s">
        <v>3507</v>
      </c>
      <c r="C1914" t="s">
        <v>2915</v>
      </c>
      <c r="D1914" t="s">
        <v>3522</v>
      </c>
      <c r="E1914" t="s">
        <v>3523</v>
      </c>
      <c r="F1914" t="s">
        <v>2170</v>
      </c>
      <c r="G1914" t="s">
        <v>2171</v>
      </c>
      <c r="H1914">
        <v>0</v>
      </c>
      <c r="I1914">
        <v>0</v>
      </c>
      <c r="J1914">
        <v>0</v>
      </c>
      <c r="K1914">
        <v>0</v>
      </c>
      <c r="L1914">
        <v>0</v>
      </c>
    </row>
    <row r="1915" spans="1:12" x14ac:dyDescent="0.35">
      <c r="A1915" t="s">
        <v>327</v>
      </c>
      <c r="B1915" t="s">
        <v>3507</v>
      </c>
      <c r="C1915" t="s">
        <v>2915</v>
      </c>
      <c r="D1915" t="s">
        <v>3522</v>
      </c>
      <c r="E1915" t="s">
        <v>3523</v>
      </c>
      <c r="F1915" t="s">
        <v>2172</v>
      </c>
      <c r="G1915" t="s">
        <v>2173</v>
      </c>
      <c r="H1915">
        <v>924075.30379999999</v>
      </c>
      <c r="I1915">
        <v>7018.3539444282196</v>
      </c>
      <c r="J1915">
        <v>3007.06300642617</v>
      </c>
      <c r="K1915">
        <v>10025.4169508544</v>
      </c>
      <c r="L1915">
        <v>914049.88684914599</v>
      </c>
    </row>
    <row r="1916" spans="1:12" x14ac:dyDescent="0.35">
      <c r="A1916" t="s">
        <v>327</v>
      </c>
      <c r="B1916" t="s">
        <v>3507</v>
      </c>
      <c r="C1916" t="s">
        <v>2915</v>
      </c>
      <c r="D1916" t="s">
        <v>3522</v>
      </c>
      <c r="E1916" t="s">
        <v>3523</v>
      </c>
      <c r="F1916" t="s">
        <v>2920</v>
      </c>
      <c r="G1916" t="s">
        <v>2921</v>
      </c>
      <c r="H1916">
        <v>0</v>
      </c>
      <c r="I1916">
        <v>0</v>
      </c>
      <c r="J1916">
        <v>0</v>
      </c>
      <c r="K1916">
        <v>0</v>
      </c>
      <c r="L1916">
        <v>0</v>
      </c>
    </row>
    <row r="1917" spans="1:12" x14ac:dyDescent="0.35">
      <c r="A1917" t="s">
        <v>327</v>
      </c>
      <c r="B1917" t="s">
        <v>3507</v>
      </c>
      <c r="C1917" t="s">
        <v>2915</v>
      </c>
      <c r="D1917" t="s">
        <v>3522</v>
      </c>
      <c r="E1917" t="s">
        <v>3523</v>
      </c>
      <c r="F1917" t="s">
        <v>2867</v>
      </c>
      <c r="G1917" t="s">
        <v>2868</v>
      </c>
      <c r="H1917">
        <v>0</v>
      </c>
      <c r="I1917">
        <v>0</v>
      </c>
      <c r="J1917">
        <v>0</v>
      </c>
      <c r="K1917">
        <v>0</v>
      </c>
      <c r="L1917">
        <v>0</v>
      </c>
    </row>
    <row r="1918" spans="1:12" x14ac:dyDescent="0.35">
      <c r="A1918" t="s">
        <v>327</v>
      </c>
      <c r="B1918" t="s">
        <v>3507</v>
      </c>
      <c r="C1918" t="s">
        <v>2915</v>
      </c>
      <c r="D1918" t="s">
        <v>3522</v>
      </c>
      <c r="E1918" t="s">
        <v>3523</v>
      </c>
      <c r="F1918" t="s">
        <v>2922</v>
      </c>
      <c r="G1918" t="s">
        <v>2923</v>
      </c>
      <c r="H1918">
        <v>947541.53040000005</v>
      </c>
      <c r="I1918">
        <v>7196.5799868555596</v>
      </c>
      <c r="J1918">
        <v>3083.4252051993599</v>
      </c>
      <c r="K1918">
        <v>10280.005192054899</v>
      </c>
      <c r="L1918">
        <v>937261.52520794503</v>
      </c>
    </row>
    <row r="1919" spans="1:12" x14ac:dyDescent="0.35">
      <c r="A1919" t="s">
        <v>327</v>
      </c>
      <c r="B1919" t="s">
        <v>3507</v>
      </c>
      <c r="C1919" t="s">
        <v>2915</v>
      </c>
      <c r="D1919" t="s">
        <v>3522</v>
      </c>
      <c r="E1919" t="s">
        <v>3523</v>
      </c>
      <c r="F1919" t="s">
        <v>2875</v>
      </c>
      <c r="G1919" t="s">
        <v>2876</v>
      </c>
      <c r="H1919">
        <v>163522.5477</v>
      </c>
      <c r="I1919">
        <v>1241.95410617789</v>
      </c>
      <c r="J1919">
        <v>532.12395355630201</v>
      </c>
      <c r="K1919">
        <v>1774.07805973419</v>
      </c>
      <c r="L1919">
        <v>161748.469640266</v>
      </c>
    </row>
    <row r="1920" spans="1:12" x14ac:dyDescent="0.35">
      <c r="A1920" t="s">
        <v>327</v>
      </c>
      <c r="B1920" t="s">
        <v>3507</v>
      </c>
      <c r="C1920" t="s">
        <v>2915</v>
      </c>
      <c r="D1920" t="s">
        <v>3522</v>
      </c>
      <c r="E1920" t="s">
        <v>3523</v>
      </c>
      <c r="F1920" t="s">
        <v>3291</v>
      </c>
      <c r="G1920" t="s">
        <v>3292</v>
      </c>
      <c r="H1920">
        <v>0</v>
      </c>
      <c r="I1920">
        <v>0</v>
      </c>
      <c r="J1920">
        <v>0</v>
      </c>
      <c r="K1920">
        <v>0</v>
      </c>
      <c r="L1920">
        <v>0</v>
      </c>
    </row>
    <row r="1921" spans="1:12" x14ac:dyDescent="0.35">
      <c r="A1921" t="s">
        <v>327</v>
      </c>
      <c r="B1921" t="s">
        <v>3507</v>
      </c>
      <c r="C1921" t="s">
        <v>2915</v>
      </c>
      <c r="D1921" t="s">
        <v>3522</v>
      </c>
      <c r="E1921" t="s">
        <v>3523</v>
      </c>
      <c r="F1921" t="s">
        <v>2924</v>
      </c>
      <c r="G1921" t="s">
        <v>2925</v>
      </c>
      <c r="H1921">
        <v>0</v>
      </c>
      <c r="I1921">
        <v>0</v>
      </c>
      <c r="J1921">
        <v>0</v>
      </c>
      <c r="K1921">
        <v>0</v>
      </c>
      <c r="L1921">
        <v>0</v>
      </c>
    </row>
    <row r="1922" spans="1:12" x14ac:dyDescent="0.35">
      <c r="A1922" t="s">
        <v>327</v>
      </c>
      <c r="B1922" t="s">
        <v>3507</v>
      </c>
      <c r="C1922" t="s">
        <v>2915</v>
      </c>
      <c r="D1922" t="s">
        <v>3522</v>
      </c>
      <c r="E1922" t="s">
        <v>3523</v>
      </c>
      <c r="F1922" t="s">
        <v>2877</v>
      </c>
      <c r="G1922" t="s">
        <v>2878</v>
      </c>
      <c r="H1922">
        <v>123506.45600000001</v>
      </c>
      <c r="I1922">
        <v>938.03180224916002</v>
      </c>
      <c r="J1922">
        <v>401.90630933255397</v>
      </c>
      <c r="K1922">
        <v>1339.93811158171</v>
      </c>
      <c r="L1922">
        <v>122166.51788841801</v>
      </c>
    </row>
    <row r="1923" spans="1:12" x14ac:dyDescent="0.35">
      <c r="A1923" t="s">
        <v>327</v>
      </c>
      <c r="B1923" t="s">
        <v>3507</v>
      </c>
      <c r="C1923" t="s">
        <v>2915</v>
      </c>
      <c r="D1923" t="s">
        <v>3522</v>
      </c>
      <c r="E1923" t="s">
        <v>3523</v>
      </c>
      <c r="F1923" t="s">
        <v>3001</v>
      </c>
      <c r="G1923" t="s">
        <v>3002</v>
      </c>
      <c r="H1923">
        <v>23960.252499999999</v>
      </c>
      <c r="I1923">
        <v>181.97816963633699</v>
      </c>
      <c r="J1923">
        <v>77.969824010515595</v>
      </c>
      <c r="K1923">
        <v>259.94799364685298</v>
      </c>
      <c r="L1923">
        <v>23700.304506353099</v>
      </c>
    </row>
    <row r="1924" spans="1:12" x14ac:dyDescent="0.35">
      <c r="A1924" t="s">
        <v>327</v>
      </c>
      <c r="B1924" t="s">
        <v>3507</v>
      </c>
      <c r="C1924" t="s">
        <v>2915</v>
      </c>
      <c r="D1924" t="s">
        <v>3522</v>
      </c>
      <c r="E1924" t="s">
        <v>3523</v>
      </c>
      <c r="F1924" t="s">
        <v>2962</v>
      </c>
      <c r="G1924" t="s">
        <v>2963</v>
      </c>
      <c r="H1924">
        <v>436991.31020000001</v>
      </c>
      <c r="I1924">
        <v>2841.5594622610702</v>
      </c>
      <c r="J1924">
        <v>1043.34877902731</v>
      </c>
      <c r="K1924">
        <v>3884.9082412883799</v>
      </c>
      <c r="L1924">
        <v>433106.40195871203</v>
      </c>
    </row>
    <row r="1925" spans="1:12" x14ac:dyDescent="0.35">
      <c r="A1925" t="s">
        <v>327</v>
      </c>
      <c r="B1925" t="s">
        <v>3507</v>
      </c>
      <c r="C1925" t="s">
        <v>2915</v>
      </c>
      <c r="D1925" t="s">
        <v>3522</v>
      </c>
      <c r="E1925" t="s">
        <v>3523</v>
      </c>
      <c r="F1925" t="s">
        <v>2964</v>
      </c>
      <c r="G1925" t="s">
        <v>2965</v>
      </c>
      <c r="H1925">
        <v>112109.481</v>
      </c>
      <c r="I1925">
        <v>728.99792059548304</v>
      </c>
      <c r="J1925">
        <v>267.66960201548102</v>
      </c>
      <c r="K1925">
        <v>996.66752261096406</v>
      </c>
      <c r="L1925">
        <v>111112.81347738901</v>
      </c>
    </row>
    <row r="1926" spans="1:12" x14ac:dyDescent="0.35">
      <c r="A1926" t="s">
        <v>327</v>
      </c>
      <c r="B1926" t="s">
        <v>3507</v>
      </c>
      <c r="C1926" t="s">
        <v>2915</v>
      </c>
      <c r="D1926" t="s">
        <v>3524</v>
      </c>
      <c r="E1926" t="s">
        <v>3525</v>
      </c>
      <c r="F1926" t="s">
        <v>2170</v>
      </c>
      <c r="G1926" t="s">
        <v>2171</v>
      </c>
      <c r="H1926">
        <v>0</v>
      </c>
      <c r="I1926">
        <v>0</v>
      </c>
      <c r="J1926">
        <v>0</v>
      </c>
      <c r="K1926">
        <v>0</v>
      </c>
      <c r="L1926">
        <v>0</v>
      </c>
    </row>
    <row r="1927" spans="1:12" x14ac:dyDescent="0.35">
      <c r="A1927" t="s">
        <v>327</v>
      </c>
      <c r="B1927" t="s">
        <v>3507</v>
      </c>
      <c r="C1927" t="s">
        <v>2915</v>
      </c>
      <c r="D1927" t="s">
        <v>3524</v>
      </c>
      <c r="E1927" t="s">
        <v>3525</v>
      </c>
      <c r="F1927" t="s">
        <v>2172</v>
      </c>
      <c r="G1927" t="s">
        <v>2173</v>
      </c>
      <c r="H1927">
        <v>896653.9828</v>
      </c>
      <c r="I1927">
        <v>2449.8132126445898</v>
      </c>
      <c r="J1927">
        <v>4180.3846300110899</v>
      </c>
      <c r="K1927">
        <v>6630.1978426556798</v>
      </c>
      <c r="L1927">
        <v>890023.78495734395</v>
      </c>
    </row>
    <row r="1928" spans="1:12" x14ac:dyDescent="0.35">
      <c r="A1928" t="s">
        <v>327</v>
      </c>
      <c r="B1928" t="s">
        <v>3507</v>
      </c>
      <c r="C1928" t="s">
        <v>2915</v>
      </c>
      <c r="D1928" t="s">
        <v>3524</v>
      </c>
      <c r="E1928" t="s">
        <v>3525</v>
      </c>
      <c r="F1928" t="s">
        <v>2920</v>
      </c>
      <c r="G1928" t="s">
        <v>2921</v>
      </c>
      <c r="H1928">
        <v>0</v>
      </c>
      <c r="I1928">
        <v>0</v>
      </c>
      <c r="J1928">
        <v>0</v>
      </c>
      <c r="K1928">
        <v>0</v>
      </c>
      <c r="L1928">
        <v>0</v>
      </c>
    </row>
    <row r="1929" spans="1:12" x14ac:dyDescent="0.35">
      <c r="A1929" t="s">
        <v>327</v>
      </c>
      <c r="B1929" t="s">
        <v>3507</v>
      </c>
      <c r="C1929" t="s">
        <v>2915</v>
      </c>
      <c r="D1929" t="s">
        <v>3524</v>
      </c>
      <c r="E1929" t="s">
        <v>3525</v>
      </c>
      <c r="F1929" t="s">
        <v>2867</v>
      </c>
      <c r="G1929" t="s">
        <v>2868</v>
      </c>
      <c r="H1929">
        <v>0</v>
      </c>
      <c r="I1929">
        <v>0</v>
      </c>
      <c r="J1929">
        <v>0</v>
      </c>
      <c r="K1929">
        <v>0</v>
      </c>
      <c r="L1929">
        <v>0</v>
      </c>
    </row>
    <row r="1930" spans="1:12" x14ac:dyDescent="0.35">
      <c r="A1930" t="s">
        <v>327</v>
      </c>
      <c r="B1930" t="s">
        <v>3507</v>
      </c>
      <c r="C1930" t="s">
        <v>2915</v>
      </c>
      <c r="D1930" t="s">
        <v>3524</v>
      </c>
      <c r="E1930" t="s">
        <v>3525</v>
      </c>
      <c r="F1930" t="s">
        <v>2922</v>
      </c>
      <c r="G1930" t="s">
        <v>2923</v>
      </c>
      <c r="H1930">
        <v>304851.25349999999</v>
      </c>
      <c r="I1930">
        <v>832.90616344477905</v>
      </c>
      <c r="J1930">
        <v>1421.2790207574101</v>
      </c>
      <c r="K1930">
        <v>2254.1851842021902</v>
      </c>
      <c r="L1930">
        <v>302597.06831579801</v>
      </c>
    </row>
    <row r="1931" spans="1:12" x14ac:dyDescent="0.35">
      <c r="A1931" t="s">
        <v>327</v>
      </c>
      <c r="B1931" t="s">
        <v>3507</v>
      </c>
      <c r="C1931" t="s">
        <v>2915</v>
      </c>
      <c r="D1931" t="s">
        <v>3524</v>
      </c>
      <c r="E1931" t="s">
        <v>3525</v>
      </c>
      <c r="F1931" t="s">
        <v>2875</v>
      </c>
      <c r="G1931" t="s">
        <v>2876</v>
      </c>
      <c r="H1931">
        <v>163179.36919999999</v>
      </c>
      <c r="I1931">
        <v>445.83415940421497</v>
      </c>
      <c r="J1931">
        <v>760.77566154333704</v>
      </c>
      <c r="K1931">
        <v>1206.6098209475499</v>
      </c>
      <c r="L1931">
        <v>161972.759379052</v>
      </c>
    </row>
    <row r="1932" spans="1:12" x14ac:dyDescent="0.35">
      <c r="A1932" t="s">
        <v>327</v>
      </c>
      <c r="B1932" t="s">
        <v>3507</v>
      </c>
      <c r="C1932" t="s">
        <v>2915</v>
      </c>
      <c r="D1932" t="s">
        <v>3524</v>
      </c>
      <c r="E1932" t="s">
        <v>3525</v>
      </c>
      <c r="F1932" t="s">
        <v>2924</v>
      </c>
      <c r="G1932" t="s">
        <v>2925</v>
      </c>
      <c r="H1932">
        <v>0</v>
      </c>
      <c r="I1932">
        <v>0</v>
      </c>
      <c r="J1932">
        <v>0</v>
      </c>
      <c r="K1932">
        <v>0</v>
      </c>
      <c r="L1932">
        <v>0</v>
      </c>
    </row>
    <row r="1933" spans="1:12" x14ac:dyDescent="0.35">
      <c r="A1933" t="s">
        <v>327</v>
      </c>
      <c r="B1933" t="s">
        <v>3507</v>
      </c>
      <c r="C1933" t="s">
        <v>2915</v>
      </c>
      <c r="D1933" t="s">
        <v>3524</v>
      </c>
      <c r="E1933" t="s">
        <v>3525</v>
      </c>
      <c r="F1933" t="s">
        <v>2877</v>
      </c>
      <c r="G1933" t="s">
        <v>2878</v>
      </c>
      <c r="H1933">
        <v>50507.9</v>
      </c>
      <c r="I1933">
        <v>137.99628743463799</v>
      </c>
      <c r="J1933">
        <v>235.47818095388999</v>
      </c>
      <c r="K1933">
        <v>373.47446838852801</v>
      </c>
      <c r="L1933">
        <v>50134.425531611501</v>
      </c>
    </row>
    <row r="1934" spans="1:12" x14ac:dyDescent="0.35">
      <c r="A1934" t="s">
        <v>327</v>
      </c>
      <c r="B1934" t="s">
        <v>3507</v>
      </c>
      <c r="C1934" t="s">
        <v>2915</v>
      </c>
      <c r="D1934" t="s">
        <v>3524</v>
      </c>
      <c r="E1934" t="s">
        <v>3525</v>
      </c>
      <c r="F1934" t="s">
        <v>3001</v>
      </c>
      <c r="G1934" t="s">
        <v>3002</v>
      </c>
      <c r="H1934">
        <v>39823.536500000002</v>
      </c>
      <c r="I1934">
        <v>108.80476509269501</v>
      </c>
      <c r="J1934">
        <v>185.66548882902899</v>
      </c>
      <c r="K1934">
        <v>294.47025392172401</v>
      </c>
      <c r="L1934">
        <v>39529.066246078299</v>
      </c>
    </row>
    <row r="1935" spans="1:12" x14ac:dyDescent="0.35">
      <c r="A1935" t="s">
        <v>327</v>
      </c>
      <c r="B1935" t="s">
        <v>3507</v>
      </c>
      <c r="C1935" t="s">
        <v>2915</v>
      </c>
      <c r="D1935" t="s">
        <v>3524</v>
      </c>
      <c r="E1935" t="s">
        <v>3525</v>
      </c>
      <c r="F1935" t="s">
        <v>2962</v>
      </c>
      <c r="G1935" t="s">
        <v>2963</v>
      </c>
      <c r="H1935">
        <v>294060.9437</v>
      </c>
      <c r="I1935">
        <v>459.541358855586</v>
      </c>
      <c r="J1935">
        <v>315.696022817303</v>
      </c>
      <c r="K1935">
        <v>775.237381672889</v>
      </c>
      <c r="L1935">
        <v>293285.70631832699</v>
      </c>
    </row>
    <row r="1936" spans="1:12" x14ac:dyDescent="0.35">
      <c r="A1936" t="s">
        <v>327</v>
      </c>
      <c r="B1936" t="s">
        <v>3507</v>
      </c>
      <c r="C1936" t="s">
        <v>2915</v>
      </c>
      <c r="D1936" t="s">
        <v>3524</v>
      </c>
      <c r="E1936" t="s">
        <v>3525</v>
      </c>
      <c r="F1936" t="s">
        <v>2964</v>
      </c>
      <c r="G1936" t="s">
        <v>2965</v>
      </c>
      <c r="H1936">
        <v>147633.0557</v>
      </c>
      <c r="I1936">
        <v>230.71236254020201</v>
      </c>
      <c r="J1936">
        <v>158.494929488195</v>
      </c>
      <c r="K1936">
        <v>389.20729202839698</v>
      </c>
      <c r="L1936">
        <v>147243.84840797199</v>
      </c>
    </row>
    <row r="1937" spans="1:12" x14ac:dyDescent="0.35">
      <c r="A1937" t="s">
        <v>327</v>
      </c>
      <c r="B1937" t="s">
        <v>3507</v>
      </c>
      <c r="C1937" t="s">
        <v>2915</v>
      </c>
      <c r="D1937" t="s">
        <v>3526</v>
      </c>
      <c r="E1937" t="s">
        <v>3527</v>
      </c>
      <c r="F1937" t="s">
        <v>2172</v>
      </c>
      <c r="G1937" t="s">
        <v>2173</v>
      </c>
      <c r="H1937">
        <v>28363.848399999999</v>
      </c>
      <c r="I1937">
        <v>134.10022180705201</v>
      </c>
      <c r="J1937">
        <v>172.678850419366</v>
      </c>
      <c r="K1937">
        <v>306.77907222641801</v>
      </c>
      <c r="L1937">
        <v>28057.069327773599</v>
      </c>
    </row>
    <row r="1938" spans="1:12" x14ac:dyDescent="0.35">
      <c r="A1938" t="s">
        <v>327</v>
      </c>
      <c r="B1938" t="s">
        <v>3507</v>
      </c>
      <c r="C1938" t="s">
        <v>2915</v>
      </c>
      <c r="D1938" t="s">
        <v>3526</v>
      </c>
      <c r="E1938" t="s">
        <v>3527</v>
      </c>
      <c r="F1938" t="s">
        <v>2867</v>
      </c>
      <c r="G1938" t="s">
        <v>2868</v>
      </c>
      <c r="H1938">
        <v>0</v>
      </c>
      <c r="I1938">
        <v>0</v>
      </c>
      <c r="J1938">
        <v>0</v>
      </c>
      <c r="K1938">
        <v>0</v>
      </c>
      <c r="L1938">
        <v>0</v>
      </c>
    </row>
    <row r="1939" spans="1:12" x14ac:dyDescent="0.35">
      <c r="A1939" t="s">
        <v>327</v>
      </c>
      <c r="B1939" t="s">
        <v>3507</v>
      </c>
      <c r="C1939" t="s">
        <v>2915</v>
      </c>
      <c r="D1939" t="s">
        <v>3526</v>
      </c>
      <c r="E1939" t="s">
        <v>3527</v>
      </c>
      <c r="F1939" t="s">
        <v>2922</v>
      </c>
      <c r="G1939" t="s">
        <v>2923</v>
      </c>
      <c r="H1939">
        <v>5969.5812999999998</v>
      </c>
      <c r="I1939">
        <v>28.223327105775699</v>
      </c>
      <c r="J1939">
        <v>36.3427562904957</v>
      </c>
      <c r="K1939">
        <v>64.566083396271395</v>
      </c>
      <c r="L1939">
        <v>5905.0152166037296</v>
      </c>
    </row>
    <row r="1940" spans="1:12" x14ac:dyDescent="0.35">
      <c r="A1940" t="s">
        <v>327</v>
      </c>
      <c r="B1940" t="s">
        <v>3507</v>
      </c>
      <c r="C1940" t="s">
        <v>2915</v>
      </c>
      <c r="D1940" t="s">
        <v>3526</v>
      </c>
      <c r="E1940" t="s">
        <v>3527</v>
      </c>
      <c r="F1940" t="s">
        <v>2924</v>
      </c>
      <c r="G1940" t="s">
        <v>2925</v>
      </c>
      <c r="H1940">
        <v>0</v>
      </c>
      <c r="I1940">
        <v>0</v>
      </c>
      <c r="J1940">
        <v>0</v>
      </c>
      <c r="K1940">
        <v>0</v>
      </c>
      <c r="L1940">
        <v>0</v>
      </c>
    </row>
    <row r="1941" spans="1:12" x14ac:dyDescent="0.35">
      <c r="A1941" t="s">
        <v>327</v>
      </c>
      <c r="B1941" t="s">
        <v>3507</v>
      </c>
      <c r="C1941" t="s">
        <v>2915</v>
      </c>
      <c r="D1941" t="s">
        <v>3528</v>
      </c>
      <c r="E1941" t="s">
        <v>3529</v>
      </c>
      <c r="F1941" t="s">
        <v>2170</v>
      </c>
      <c r="G1941" t="s">
        <v>2171</v>
      </c>
      <c r="H1941">
        <v>0</v>
      </c>
      <c r="I1941">
        <v>0</v>
      </c>
      <c r="J1941">
        <v>0</v>
      </c>
      <c r="K1941">
        <v>0</v>
      </c>
      <c r="L1941">
        <v>0</v>
      </c>
    </row>
    <row r="1942" spans="1:12" x14ac:dyDescent="0.35">
      <c r="A1942" t="s">
        <v>327</v>
      </c>
      <c r="B1942" t="s">
        <v>3507</v>
      </c>
      <c r="C1942" t="s">
        <v>2915</v>
      </c>
      <c r="D1942" t="s">
        <v>3528</v>
      </c>
      <c r="E1942" t="s">
        <v>3529</v>
      </c>
      <c r="F1942" t="s">
        <v>2172</v>
      </c>
      <c r="G1942" t="s">
        <v>2173</v>
      </c>
      <c r="H1942">
        <v>286786.408</v>
      </c>
      <c r="I1942">
        <v>293.18609873570102</v>
      </c>
      <c r="J1942">
        <v>0</v>
      </c>
      <c r="K1942">
        <v>293.18609873570102</v>
      </c>
      <c r="L1942">
        <v>286493.22190126398</v>
      </c>
    </row>
    <row r="1943" spans="1:12" x14ac:dyDescent="0.35">
      <c r="A1943" t="s">
        <v>327</v>
      </c>
      <c r="B1943" t="s">
        <v>3507</v>
      </c>
      <c r="C1943" t="s">
        <v>2915</v>
      </c>
      <c r="D1943" t="s">
        <v>3528</v>
      </c>
      <c r="E1943" t="s">
        <v>3529</v>
      </c>
      <c r="F1943" t="s">
        <v>2867</v>
      </c>
      <c r="G1943" t="s">
        <v>2868</v>
      </c>
      <c r="H1943">
        <v>0</v>
      </c>
      <c r="I1943">
        <v>0</v>
      </c>
      <c r="J1943">
        <v>0</v>
      </c>
      <c r="K1943">
        <v>0</v>
      </c>
      <c r="L1943">
        <v>0</v>
      </c>
    </row>
    <row r="1944" spans="1:12" x14ac:dyDescent="0.35">
      <c r="A1944" t="s">
        <v>327</v>
      </c>
      <c r="B1944" t="s">
        <v>3507</v>
      </c>
      <c r="C1944" t="s">
        <v>2915</v>
      </c>
      <c r="D1944" t="s">
        <v>3528</v>
      </c>
      <c r="E1944" t="s">
        <v>3529</v>
      </c>
      <c r="F1944" t="s">
        <v>2922</v>
      </c>
      <c r="G1944" t="s">
        <v>2923</v>
      </c>
      <c r="H1944">
        <v>105475.1397</v>
      </c>
      <c r="I1944">
        <v>107.82883654425</v>
      </c>
      <c r="J1944">
        <v>0</v>
      </c>
      <c r="K1944">
        <v>107.82883654425</v>
      </c>
      <c r="L1944">
        <v>105367.310863456</v>
      </c>
    </row>
    <row r="1945" spans="1:12" x14ac:dyDescent="0.35">
      <c r="A1945" t="s">
        <v>327</v>
      </c>
      <c r="B1945" t="s">
        <v>3507</v>
      </c>
      <c r="C1945" t="s">
        <v>2915</v>
      </c>
      <c r="D1945" t="s">
        <v>3528</v>
      </c>
      <c r="E1945" t="s">
        <v>3529</v>
      </c>
      <c r="F1945" t="s">
        <v>2924</v>
      </c>
      <c r="G1945" t="s">
        <v>2925</v>
      </c>
      <c r="H1945">
        <v>0</v>
      </c>
      <c r="I1945">
        <v>0</v>
      </c>
      <c r="J1945">
        <v>0</v>
      </c>
      <c r="K1945">
        <v>0</v>
      </c>
      <c r="L1945">
        <v>0</v>
      </c>
    </row>
    <row r="1946" spans="1:12" x14ac:dyDescent="0.35">
      <c r="A1946" t="s">
        <v>327</v>
      </c>
      <c r="B1946" t="s">
        <v>3507</v>
      </c>
      <c r="C1946" t="s">
        <v>2915</v>
      </c>
      <c r="D1946" t="s">
        <v>3528</v>
      </c>
      <c r="E1946" t="s">
        <v>3529</v>
      </c>
      <c r="F1946" t="s">
        <v>2877</v>
      </c>
      <c r="G1946" t="s">
        <v>2878</v>
      </c>
      <c r="H1946">
        <v>13908.809600000001</v>
      </c>
      <c r="I1946">
        <v>14.219187236604499</v>
      </c>
      <c r="J1946">
        <v>0</v>
      </c>
      <c r="K1946">
        <v>14.219187236604499</v>
      </c>
      <c r="L1946">
        <v>13894.5904127634</v>
      </c>
    </row>
    <row r="1947" spans="1:12" x14ac:dyDescent="0.35">
      <c r="A1947" t="s">
        <v>327</v>
      </c>
      <c r="B1947" t="s">
        <v>3507</v>
      </c>
      <c r="C1947" t="s">
        <v>2915</v>
      </c>
      <c r="D1947" t="s">
        <v>3530</v>
      </c>
      <c r="E1947" t="s">
        <v>3531</v>
      </c>
      <c r="F1947" t="s">
        <v>2172</v>
      </c>
      <c r="G1947" t="s">
        <v>2173</v>
      </c>
      <c r="H1947">
        <v>81449.205900000001</v>
      </c>
      <c r="I1947">
        <v>588.24183341746595</v>
      </c>
      <c r="J1947">
        <v>1575.8920841325901</v>
      </c>
      <c r="K1947">
        <v>2164.1339175500598</v>
      </c>
      <c r="L1947">
        <v>79285.071982449896</v>
      </c>
    </row>
    <row r="1948" spans="1:12" x14ac:dyDescent="0.35">
      <c r="A1948" t="s">
        <v>327</v>
      </c>
      <c r="B1948" t="s">
        <v>3507</v>
      </c>
      <c r="C1948" t="s">
        <v>2915</v>
      </c>
      <c r="D1948" t="s">
        <v>3530</v>
      </c>
      <c r="E1948" t="s">
        <v>3531</v>
      </c>
      <c r="F1948" t="s">
        <v>2867</v>
      </c>
      <c r="G1948" t="s">
        <v>2868</v>
      </c>
      <c r="H1948">
        <v>0</v>
      </c>
      <c r="I1948">
        <v>0</v>
      </c>
      <c r="J1948">
        <v>0</v>
      </c>
      <c r="K1948">
        <v>0</v>
      </c>
      <c r="L1948">
        <v>0</v>
      </c>
    </row>
    <row r="1949" spans="1:12" x14ac:dyDescent="0.35">
      <c r="A1949" t="s">
        <v>327</v>
      </c>
      <c r="B1949" t="s">
        <v>3507</v>
      </c>
      <c r="C1949" t="s">
        <v>2915</v>
      </c>
      <c r="D1949" t="s">
        <v>3530</v>
      </c>
      <c r="E1949" t="s">
        <v>3531</v>
      </c>
      <c r="F1949" t="s">
        <v>2922</v>
      </c>
      <c r="G1949" t="s">
        <v>2923</v>
      </c>
      <c r="H1949">
        <v>26820.396400000001</v>
      </c>
      <c r="I1949">
        <v>193.70206259464899</v>
      </c>
      <c r="J1949">
        <v>518.92526131583395</v>
      </c>
      <c r="K1949">
        <v>712.62732391048303</v>
      </c>
      <c r="L1949">
        <v>26107.769076089498</v>
      </c>
    </row>
    <row r="1950" spans="1:12" x14ac:dyDescent="0.35">
      <c r="A1950" t="s">
        <v>327</v>
      </c>
      <c r="B1950" t="s">
        <v>3507</v>
      </c>
      <c r="C1950" t="s">
        <v>2915</v>
      </c>
      <c r="D1950" t="s">
        <v>3530</v>
      </c>
      <c r="E1950" t="s">
        <v>3531</v>
      </c>
      <c r="F1950" t="s">
        <v>2924</v>
      </c>
      <c r="G1950" t="s">
        <v>2925</v>
      </c>
      <c r="H1950">
        <v>0</v>
      </c>
      <c r="I1950">
        <v>0</v>
      </c>
      <c r="J1950">
        <v>0</v>
      </c>
      <c r="K1950">
        <v>0</v>
      </c>
      <c r="L1950">
        <v>0</v>
      </c>
    </row>
    <row r="1951" spans="1:12" x14ac:dyDescent="0.35">
      <c r="A1951" t="s">
        <v>327</v>
      </c>
      <c r="B1951" t="s">
        <v>3507</v>
      </c>
      <c r="C1951" t="s">
        <v>2915</v>
      </c>
      <c r="D1951" t="s">
        <v>3530</v>
      </c>
      <c r="E1951" t="s">
        <v>3531</v>
      </c>
      <c r="F1951" t="s">
        <v>2877</v>
      </c>
      <c r="G1951" t="s">
        <v>2878</v>
      </c>
      <c r="H1951">
        <v>3271.578</v>
      </c>
      <c r="I1951">
        <v>23.6279656739021</v>
      </c>
      <c r="J1951">
        <v>63.299007235403003</v>
      </c>
      <c r="K1951">
        <v>86.926972909305107</v>
      </c>
      <c r="L1951">
        <v>3184.6510270906901</v>
      </c>
    </row>
    <row r="1952" spans="1:12" x14ac:dyDescent="0.35">
      <c r="A1952" t="s">
        <v>327</v>
      </c>
      <c r="B1952" t="s">
        <v>3507</v>
      </c>
      <c r="C1952" t="s">
        <v>2915</v>
      </c>
      <c r="D1952" t="s">
        <v>3532</v>
      </c>
      <c r="E1952" t="s">
        <v>3533</v>
      </c>
      <c r="F1952" t="s">
        <v>2170</v>
      </c>
      <c r="G1952" t="s">
        <v>2171</v>
      </c>
      <c r="H1952">
        <v>0</v>
      </c>
      <c r="I1952">
        <v>0</v>
      </c>
      <c r="J1952">
        <v>0</v>
      </c>
      <c r="K1952">
        <v>0</v>
      </c>
      <c r="L1952">
        <v>0</v>
      </c>
    </row>
    <row r="1953" spans="1:12" x14ac:dyDescent="0.35">
      <c r="A1953" t="s">
        <v>327</v>
      </c>
      <c r="B1953" t="s">
        <v>3507</v>
      </c>
      <c r="C1953" t="s">
        <v>2915</v>
      </c>
      <c r="D1953" t="s">
        <v>3532</v>
      </c>
      <c r="E1953" t="s">
        <v>3533</v>
      </c>
      <c r="F1953" t="s">
        <v>2172</v>
      </c>
      <c r="G1953" t="s">
        <v>2173</v>
      </c>
      <c r="H1953">
        <v>67429.917700000005</v>
      </c>
      <c r="I1953">
        <v>627.34160112359598</v>
      </c>
      <c r="J1953">
        <v>324.01397573685102</v>
      </c>
      <c r="K1953">
        <v>951.35557686044604</v>
      </c>
      <c r="L1953">
        <v>66478.562123139607</v>
      </c>
    </row>
    <row r="1954" spans="1:12" x14ac:dyDescent="0.35">
      <c r="A1954" t="s">
        <v>327</v>
      </c>
      <c r="B1954" t="s">
        <v>3507</v>
      </c>
      <c r="C1954" t="s">
        <v>2915</v>
      </c>
      <c r="D1954" t="s">
        <v>3532</v>
      </c>
      <c r="E1954" t="s">
        <v>3533</v>
      </c>
      <c r="F1954" t="s">
        <v>2867</v>
      </c>
      <c r="G1954" t="s">
        <v>2868</v>
      </c>
      <c r="H1954">
        <v>0</v>
      </c>
      <c r="I1954">
        <v>0</v>
      </c>
      <c r="J1954">
        <v>0</v>
      </c>
      <c r="K1954">
        <v>0</v>
      </c>
      <c r="L1954">
        <v>0</v>
      </c>
    </row>
    <row r="1955" spans="1:12" x14ac:dyDescent="0.35">
      <c r="A1955" t="s">
        <v>327</v>
      </c>
      <c r="B1955" t="s">
        <v>3507</v>
      </c>
      <c r="C1955" t="s">
        <v>2915</v>
      </c>
      <c r="D1955" t="s">
        <v>3532</v>
      </c>
      <c r="E1955" t="s">
        <v>3533</v>
      </c>
      <c r="F1955" t="s">
        <v>2922</v>
      </c>
      <c r="G1955" t="s">
        <v>2923</v>
      </c>
      <c r="H1955">
        <v>31686.953799999999</v>
      </c>
      <c r="I1955">
        <v>294.80303370786498</v>
      </c>
      <c r="J1955">
        <v>152.26202572870901</v>
      </c>
      <c r="K1955">
        <v>447.06505943657402</v>
      </c>
      <c r="L1955">
        <v>31239.888740563401</v>
      </c>
    </row>
    <row r="1956" spans="1:12" x14ac:dyDescent="0.35">
      <c r="A1956" t="s">
        <v>327</v>
      </c>
      <c r="B1956" t="s">
        <v>3507</v>
      </c>
      <c r="C1956" t="s">
        <v>2915</v>
      </c>
      <c r="D1956" t="s">
        <v>3532</v>
      </c>
      <c r="E1956" t="s">
        <v>3533</v>
      </c>
      <c r="F1956" t="s">
        <v>392</v>
      </c>
      <c r="G1956" t="s">
        <v>2914</v>
      </c>
      <c r="H1956">
        <v>14221.0728</v>
      </c>
      <c r="I1956">
        <v>132.307303370787</v>
      </c>
      <c r="J1956">
        <v>68.335043152580994</v>
      </c>
      <c r="K1956">
        <v>200.64234652336799</v>
      </c>
      <c r="L1956">
        <v>14020.4304534766</v>
      </c>
    </row>
    <row r="1957" spans="1:12" x14ac:dyDescent="0.35">
      <c r="A1957" t="s">
        <v>327</v>
      </c>
      <c r="B1957" t="s">
        <v>3507</v>
      </c>
      <c r="C1957" t="s">
        <v>2915</v>
      </c>
      <c r="D1957" t="s">
        <v>3532</v>
      </c>
      <c r="E1957" t="s">
        <v>3533</v>
      </c>
      <c r="F1957" t="s">
        <v>2924</v>
      </c>
      <c r="G1957" t="s">
        <v>2925</v>
      </c>
      <c r="H1957">
        <v>0</v>
      </c>
      <c r="I1957">
        <v>0</v>
      </c>
      <c r="J1957">
        <v>0</v>
      </c>
      <c r="K1957">
        <v>0</v>
      </c>
      <c r="L1957">
        <v>0</v>
      </c>
    </row>
    <row r="1958" spans="1:12" x14ac:dyDescent="0.35">
      <c r="A1958" t="s">
        <v>327</v>
      </c>
      <c r="B1958" t="s">
        <v>3507</v>
      </c>
      <c r="C1958" t="s">
        <v>2915</v>
      </c>
      <c r="D1958" t="s">
        <v>3532</v>
      </c>
      <c r="E1958" t="s">
        <v>3533</v>
      </c>
      <c r="F1958" t="s">
        <v>3161</v>
      </c>
      <c r="G1958" t="s">
        <v>3162</v>
      </c>
      <c r="H1958">
        <v>10555.6414</v>
      </c>
      <c r="I1958">
        <v>98.205561797752793</v>
      </c>
      <c r="J1958">
        <v>50.721926396352401</v>
      </c>
      <c r="K1958">
        <v>148.927488194105</v>
      </c>
      <c r="L1958">
        <v>10406.7139118059</v>
      </c>
    </row>
    <row r="1959" spans="1:12" x14ac:dyDescent="0.35">
      <c r="A1959" t="s">
        <v>327</v>
      </c>
      <c r="B1959" t="s">
        <v>3507</v>
      </c>
      <c r="C1959" t="s">
        <v>2915</v>
      </c>
      <c r="D1959" t="s">
        <v>2863</v>
      </c>
      <c r="E1959" t="s">
        <v>3534</v>
      </c>
      <c r="F1959" t="s">
        <v>2170</v>
      </c>
      <c r="G1959" t="s">
        <v>2171</v>
      </c>
      <c r="H1959">
        <v>0</v>
      </c>
      <c r="I1959">
        <v>0</v>
      </c>
      <c r="J1959">
        <v>0</v>
      </c>
      <c r="K1959">
        <v>0</v>
      </c>
      <c r="L1959">
        <v>0</v>
      </c>
    </row>
    <row r="1960" spans="1:12" x14ac:dyDescent="0.35">
      <c r="A1960" t="s">
        <v>327</v>
      </c>
      <c r="B1960" t="s">
        <v>3507</v>
      </c>
      <c r="C1960" t="s">
        <v>2915</v>
      </c>
      <c r="D1960" t="s">
        <v>2863</v>
      </c>
      <c r="E1960" t="s">
        <v>3534</v>
      </c>
      <c r="F1960" t="s">
        <v>2172</v>
      </c>
      <c r="G1960" t="s">
        <v>2173</v>
      </c>
      <c r="H1960">
        <v>594381.07860000001</v>
      </c>
      <c r="I1960">
        <v>3111.9784330470802</v>
      </c>
      <c r="J1960">
        <v>39610.197488839804</v>
      </c>
      <c r="K1960">
        <v>42722.175921886897</v>
      </c>
      <c r="L1960">
        <v>551658.90267811297</v>
      </c>
    </row>
    <row r="1961" spans="1:12" x14ac:dyDescent="0.35">
      <c r="A1961" t="s">
        <v>327</v>
      </c>
      <c r="B1961" t="s">
        <v>3507</v>
      </c>
      <c r="C1961" t="s">
        <v>2915</v>
      </c>
      <c r="D1961" t="s">
        <v>2863</v>
      </c>
      <c r="E1961" t="s">
        <v>3534</v>
      </c>
      <c r="F1961" t="s">
        <v>2867</v>
      </c>
      <c r="G1961" t="s">
        <v>2868</v>
      </c>
      <c r="H1961">
        <v>0</v>
      </c>
      <c r="I1961">
        <v>0</v>
      </c>
      <c r="J1961">
        <v>0</v>
      </c>
      <c r="K1961">
        <v>0</v>
      </c>
      <c r="L1961">
        <v>0</v>
      </c>
    </row>
    <row r="1962" spans="1:12" x14ac:dyDescent="0.35">
      <c r="A1962" t="s">
        <v>327</v>
      </c>
      <c r="B1962" t="s">
        <v>3507</v>
      </c>
      <c r="C1962" t="s">
        <v>2915</v>
      </c>
      <c r="D1962" t="s">
        <v>2863</v>
      </c>
      <c r="E1962" t="s">
        <v>3534</v>
      </c>
      <c r="F1962" t="s">
        <v>2922</v>
      </c>
      <c r="G1962" t="s">
        <v>2923</v>
      </c>
      <c r="H1962">
        <v>629518.36040000001</v>
      </c>
      <c r="I1962">
        <v>3295.94536475727</v>
      </c>
      <c r="J1962">
        <v>41951.783927573997</v>
      </c>
      <c r="K1962">
        <v>45247.729292331198</v>
      </c>
      <c r="L1962">
        <v>584270.63110766897</v>
      </c>
    </row>
    <row r="1963" spans="1:12" x14ac:dyDescent="0.35">
      <c r="A1963" t="s">
        <v>327</v>
      </c>
      <c r="B1963" t="s">
        <v>3507</v>
      </c>
      <c r="C1963" t="s">
        <v>2915</v>
      </c>
      <c r="D1963" t="s">
        <v>2863</v>
      </c>
      <c r="E1963" t="s">
        <v>3534</v>
      </c>
      <c r="F1963" t="s">
        <v>2930</v>
      </c>
      <c r="G1963" t="s">
        <v>2931</v>
      </c>
      <c r="H1963">
        <v>24581.333699999999</v>
      </c>
      <c r="I1963">
        <v>128.699555166999</v>
      </c>
      <c r="J1963">
        <v>1638.1266472657301</v>
      </c>
      <c r="K1963">
        <v>1766.82620243273</v>
      </c>
      <c r="L1963">
        <v>22814.507497567301</v>
      </c>
    </row>
    <row r="1964" spans="1:12" x14ac:dyDescent="0.35">
      <c r="A1964" t="s">
        <v>327</v>
      </c>
      <c r="B1964" t="s">
        <v>3507</v>
      </c>
      <c r="C1964" t="s">
        <v>2915</v>
      </c>
      <c r="D1964" t="s">
        <v>2863</v>
      </c>
      <c r="E1964" t="s">
        <v>3534</v>
      </c>
      <c r="F1964" t="s">
        <v>2999</v>
      </c>
      <c r="G1964" t="s">
        <v>3000</v>
      </c>
      <c r="H1964">
        <v>0</v>
      </c>
      <c r="I1964">
        <v>0</v>
      </c>
      <c r="J1964">
        <v>0</v>
      </c>
      <c r="K1964">
        <v>0</v>
      </c>
      <c r="L1964">
        <v>0</v>
      </c>
    </row>
    <row r="1965" spans="1:12" x14ac:dyDescent="0.35">
      <c r="A1965" t="s">
        <v>327</v>
      </c>
      <c r="B1965" t="s">
        <v>3507</v>
      </c>
      <c r="C1965" t="s">
        <v>2915</v>
      </c>
      <c r="D1965" t="s">
        <v>2863</v>
      </c>
      <c r="E1965" t="s">
        <v>3534</v>
      </c>
      <c r="F1965" t="s">
        <v>392</v>
      </c>
      <c r="G1965" t="s">
        <v>2914</v>
      </c>
      <c r="H1965">
        <v>0</v>
      </c>
      <c r="I1965">
        <v>0</v>
      </c>
      <c r="J1965">
        <v>0</v>
      </c>
      <c r="K1965">
        <v>0</v>
      </c>
      <c r="L1965">
        <v>0</v>
      </c>
    </row>
    <row r="1966" spans="1:12" x14ac:dyDescent="0.35">
      <c r="A1966" t="s">
        <v>327</v>
      </c>
      <c r="B1966" t="s">
        <v>3507</v>
      </c>
      <c r="C1966" t="s">
        <v>2915</v>
      </c>
      <c r="D1966" t="s">
        <v>2863</v>
      </c>
      <c r="E1966" t="s">
        <v>3534</v>
      </c>
      <c r="F1966" t="s">
        <v>2924</v>
      </c>
      <c r="G1966" t="s">
        <v>2925</v>
      </c>
      <c r="H1966">
        <v>0</v>
      </c>
      <c r="I1966">
        <v>0</v>
      </c>
      <c r="J1966">
        <v>0</v>
      </c>
      <c r="K1966">
        <v>0</v>
      </c>
      <c r="L1966">
        <v>0</v>
      </c>
    </row>
    <row r="1967" spans="1:12" x14ac:dyDescent="0.35">
      <c r="A1967" t="s">
        <v>327</v>
      </c>
      <c r="B1967" t="s">
        <v>3507</v>
      </c>
      <c r="C1967" t="s">
        <v>2915</v>
      </c>
      <c r="D1967" t="s">
        <v>2863</v>
      </c>
      <c r="E1967" t="s">
        <v>3534</v>
      </c>
      <c r="F1967" t="s">
        <v>2877</v>
      </c>
      <c r="G1967" t="s">
        <v>2878</v>
      </c>
      <c r="H1967">
        <v>36908.909500000002</v>
      </c>
      <c r="I1967">
        <v>193.24257532582499</v>
      </c>
      <c r="J1967">
        <v>2459.6496205191102</v>
      </c>
      <c r="K1967">
        <v>2652.89219584494</v>
      </c>
      <c r="L1967">
        <v>34256.017304155102</v>
      </c>
    </row>
    <row r="1968" spans="1:12" x14ac:dyDescent="0.35">
      <c r="A1968" t="s">
        <v>327</v>
      </c>
      <c r="B1968" t="s">
        <v>3507</v>
      </c>
      <c r="C1968" t="s">
        <v>2915</v>
      </c>
      <c r="D1968" t="s">
        <v>2863</v>
      </c>
      <c r="E1968" t="s">
        <v>3534</v>
      </c>
      <c r="F1968" t="s">
        <v>3001</v>
      </c>
      <c r="G1968" t="s">
        <v>3002</v>
      </c>
      <c r="H1968">
        <v>39861.622300000003</v>
      </c>
      <c r="I1968">
        <v>208.70198135189099</v>
      </c>
      <c r="J1968">
        <v>2656.4215901606399</v>
      </c>
      <c r="K1968">
        <v>2865.1235715125299</v>
      </c>
      <c r="L1968">
        <v>36996.498728487502</v>
      </c>
    </row>
    <row r="1969" spans="1:14" x14ac:dyDescent="0.35">
      <c r="A1969" t="s">
        <v>327</v>
      </c>
      <c r="B1969" t="s">
        <v>3507</v>
      </c>
      <c r="C1969" t="s">
        <v>2915</v>
      </c>
      <c r="D1969" t="s">
        <v>3535</v>
      </c>
      <c r="E1969" t="s">
        <v>3536</v>
      </c>
      <c r="F1969" t="s">
        <v>2170</v>
      </c>
      <c r="G1969" t="s">
        <v>2171</v>
      </c>
      <c r="H1969">
        <v>0</v>
      </c>
      <c r="I1969">
        <v>0</v>
      </c>
      <c r="J1969">
        <v>0</v>
      </c>
      <c r="K1969">
        <v>0</v>
      </c>
      <c r="L1969">
        <v>0</v>
      </c>
    </row>
    <row r="1970" spans="1:14" x14ac:dyDescent="0.35">
      <c r="A1970" t="s">
        <v>327</v>
      </c>
      <c r="B1970" t="s">
        <v>3507</v>
      </c>
      <c r="C1970" t="s">
        <v>2915</v>
      </c>
      <c r="D1970" t="s">
        <v>3535</v>
      </c>
      <c r="E1970" t="s">
        <v>3536</v>
      </c>
      <c r="F1970" t="s">
        <v>2172</v>
      </c>
      <c r="G1970" t="s">
        <v>2173</v>
      </c>
      <c r="H1970">
        <v>15892.113799999999</v>
      </c>
      <c r="I1970">
        <v>65.506242774566502</v>
      </c>
      <c r="J1970">
        <v>0</v>
      </c>
      <c r="K1970">
        <v>65.506242774566502</v>
      </c>
      <c r="L1970">
        <v>15826.607557225399</v>
      </c>
    </row>
    <row r="1971" spans="1:14" x14ac:dyDescent="0.35">
      <c r="A1971" t="s">
        <v>327</v>
      </c>
      <c r="B1971" t="s">
        <v>3507</v>
      </c>
      <c r="C1971" t="s">
        <v>2915</v>
      </c>
      <c r="D1971" t="s">
        <v>3535</v>
      </c>
      <c r="E1971" t="s">
        <v>3536</v>
      </c>
      <c r="F1971" t="s">
        <v>2867</v>
      </c>
      <c r="G1971" t="s">
        <v>2868</v>
      </c>
      <c r="H1971">
        <v>0</v>
      </c>
      <c r="I1971">
        <v>0</v>
      </c>
      <c r="J1971">
        <v>0</v>
      </c>
      <c r="K1971">
        <v>0</v>
      </c>
      <c r="L1971">
        <v>0</v>
      </c>
    </row>
    <row r="1972" spans="1:14" x14ac:dyDescent="0.35">
      <c r="A1972" t="s">
        <v>327</v>
      </c>
      <c r="B1972" t="s">
        <v>3507</v>
      </c>
      <c r="C1972" t="s">
        <v>2915</v>
      </c>
      <c r="D1972" t="s">
        <v>3535</v>
      </c>
      <c r="E1972" t="s">
        <v>3536</v>
      </c>
      <c r="F1972" t="s">
        <v>2922</v>
      </c>
      <c r="G1972" t="s">
        <v>2923</v>
      </c>
      <c r="H1972">
        <v>6744.7404999999999</v>
      </c>
      <c r="I1972">
        <v>27.801374438021799</v>
      </c>
      <c r="J1972">
        <v>0</v>
      </c>
      <c r="K1972">
        <v>27.801374438021799</v>
      </c>
      <c r="L1972">
        <v>6716.9391255619803</v>
      </c>
    </row>
    <row r="1973" spans="1:14" x14ac:dyDescent="0.35">
      <c r="A1973" t="s">
        <v>327</v>
      </c>
      <c r="B1973" t="s">
        <v>3507</v>
      </c>
      <c r="C1973" t="s">
        <v>2915</v>
      </c>
      <c r="D1973" t="s">
        <v>3535</v>
      </c>
      <c r="E1973" t="s">
        <v>3536</v>
      </c>
      <c r="F1973" t="s">
        <v>2997</v>
      </c>
      <c r="G1973" t="s">
        <v>2998</v>
      </c>
      <c r="H1973">
        <v>0</v>
      </c>
      <c r="I1973">
        <v>0</v>
      </c>
      <c r="J1973">
        <v>0</v>
      </c>
      <c r="K1973">
        <v>0</v>
      </c>
      <c r="L1973">
        <v>0</v>
      </c>
    </row>
    <row r="1974" spans="1:14" x14ac:dyDescent="0.35">
      <c r="A1974" t="s">
        <v>327</v>
      </c>
      <c r="B1974" t="s">
        <v>3507</v>
      </c>
      <c r="C1974" t="s">
        <v>2915</v>
      </c>
      <c r="D1974" t="s">
        <v>3535</v>
      </c>
      <c r="E1974" t="s">
        <v>3536</v>
      </c>
      <c r="F1974" t="s">
        <v>2884</v>
      </c>
      <c r="G1974" t="s">
        <v>2885</v>
      </c>
      <c r="H1974">
        <v>0</v>
      </c>
      <c r="I1974">
        <v>0</v>
      </c>
      <c r="J1974">
        <v>0</v>
      </c>
      <c r="K1974">
        <v>0</v>
      </c>
      <c r="L1974">
        <v>0</v>
      </c>
    </row>
    <row r="1975" spans="1:14" x14ac:dyDescent="0.35">
      <c r="A1975" t="s">
        <v>327</v>
      </c>
      <c r="B1975" t="s">
        <v>3507</v>
      </c>
      <c r="C1975" t="s">
        <v>2915</v>
      </c>
      <c r="D1975" t="s">
        <v>3535</v>
      </c>
      <c r="E1975" t="s">
        <v>3536</v>
      </c>
      <c r="F1975" t="s">
        <v>2924</v>
      </c>
      <c r="G1975" t="s">
        <v>2925</v>
      </c>
      <c r="H1975">
        <v>0</v>
      </c>
      <c r="I1975">
        <v>0</v>
      </c>
      <c r="J1975">
        <v>0</v>
      </c>
      <c r="K1975">
        <v>0</v>
      </c>
      <c r="L1975">
        <v>0</v>
      </c>
    </row>
    <row r="1976" spans="1:14" x14ac:dyDescent="0.35">
      <c r="A1976" t="s">
        <v>327</v>
      </c>
      <c r="B1976" t="s">
        <v>3507</v>
      </c>
      <c r="C1976" t="s">
        <v>2915</v>
      </c>
      <c r="D1976" t="s">
        <v>3535</v>
      </c>
      <c r="E1976" t="s">
        <v>3536</v>
      </c>
      <c r="F1976" t="s">
        <v>2877</v>
      </c>
      <c r="G1976" t="s">
        <v>2878</v>
      </c>
      <c r="H1976">
        <v>2822.3699000000001</v>
      </c>
      <c r="I1976">
        <v>11.633622350674401</v>
      </c>
      <c r="J1976">
        <v>0</v>
      </c>
      <c r="K1976">
        <v>11.633622350674401</v>
      </c>
      <c r="L1976">
        <v>2810.7362776493301</v>
      </c>
    </row>
    <row r="1977" spans="1:14" x14ac:dyDescent="0.35">
      <c r="A1977" t="s">
        <v>327</v>
      </c>
      <c r="B1977" t="s">
        <v>3507</v>
      </c>
      <c r="C1977" t="s">
        <v>17</v>
      </c>
      <c r="D1977" t="s">
        <v>328</v>
      </c>
      <c r="E1977" t="s">
        <v>3537</v>
      </c>
      <c r="F1977" t="s">
        <v>2170</v>
      </c>
      <c r="G1977" t="s">
        <v>2171</v>
      </c>
      <c r="H1977">
        <v>0</v>
      </c>
      <c r="I1977">
        <v>0</v>
      </c>
      <c r="J1977">
        <v>0</v>
      </c>
      <c r="K1977">
        <v>0</v>
      </c>
      <c r="L1977">
        <v>0</v>
      </c>
    </row>
    <row r="1978" spans="1:14" x14ac:dyDescent="0.35">
      <c r="A1978" t="s">
        <v>327</v>
      </c>
      <c r="B1978" t="s">
        <v>3507</v>
      </c>
      <c r="C1978" t="s">
        <v>17</v>
      </c>
      <c r="D1978" t="s">
        <v>328</v>
      </c>
      <c r="E1978" t="s">
        <v>3537</v>
      </c>
      <c r="F1978" t="s">
        <v>19</v>
      </c>
      <c r="G1978" t="s">
        <v>2174</v>
      </c>
      <c r="H1978">
        <v>1707410.7346000001</v>
      </c>
      <c r="I1978">
        <v>3857.0751794044299</v>
      </c>
      <c r="J1978">
        <v>0</v>
      </c>
      <c r="K1978">
        <v>3857.0751794044299</v>
      </c>
      <c r="L1978">
        <v>1703553.6594205999</v>
      </c>
      <c r="N1978" t="s">
        <v>2198</v>
      </c>
    </row>
    <row r="1979" spans="1:14" x14ac:dyDescent="0.35">
      <c r="A1979" t="s">
        <v>327</v>
      </c>
      <c r="B1979" t="s">
        <v>3507</v>
      </c>
      <c r="C1979" t="s">
        <v>17</v>
      </c>
      <c r="D1979" t="s">
        <v>328</v>
      </c>
      <c r="E1979" t="s">
        <v>3537</v>
      </c>
      <c r="F1979" t="s">
        <v>2787</v>
      </c>
      <c r="G1979" t="s">
        <v>2935</v>
      </c>
      <c r="H1979">
        <v>0</v>
      </c>
      <c r="I1979">
        <v>0</v>
      </c>
      <c r="J1979">
        <v>0</v>
      </c>
      <c r="K1979">
        <v>0</v>
      </c>
      <c r="L1979">
        <v>0</v>
      </c>
    </row>
    <row r="1980" spans="1:14" x14ac:dyDescent="0.35">
      <c r="A1980" t="s">
        <v>327</v>
      </c>
      <c r="B1980" t="s">
        <v>3507</v>
      </c>
      <c r="C1980" t="s">
        <v>17</v>
      </c>
      <c r="D1980" t="s">
        <v>328</v>
      </c>
      <c r="E1980" t="s">
        <v>3537</v>
      </c>
      <c r="F1980" t="s">
        <v>2788</v>
      </c>
      <c r="G1980" t="s">
        <v>2936</v>
      </c>
      <c r="H1980">
        <v>5296023.8756999997</v>
      </c>
      <c r="I1980">
        <v>11963.8244194954</v>
      </c>
      <c r="J1980">
        <v>5265.6332628226901</v>
      </c>
      <c r="K1980">
        <v>17229.457682318101</v>
      </c>
      <c r="L1980">
        <v>5278794.4180176798</v>
      </c>
    </row>
    <row r="1981" spans="1:14" x14ac:dyDescent="0.35">
      <c r="A1981" t="s">
        <v>327</v>
      </c>
      <c r="B1981" t="s">
        <v>3507</v>
      </c>
      <c r="C1981" t="s">
        <v>17</v>
      </c>
      <c r="D1981" t="s">
        <v>333</v>
      </c>
      <c r="E1981" t="s">
        <v>3538</v>
      </c>
      <c r="F1981" t="s">
        <v>2170</v>
      </c>
      <c r="G1981" t="s">
        <v>2171</v>
      </c>
      <c r="H1981">
        <v>0</v>
      </c>
      <c r="I1981">
        <v>0</v>
      </c>
      <c r="J1981">
        <v>0</v>
      </c>
      <c r="K1981">
        <v>0</v>
      </c>
      <c r="L1981">
        <v>0</v>
      </c>
    </row>
    <row r="1982" spans="1:14" x14ac:dyDescent="0.35">
      <c r="A1982" t="s">
        <v>327</v>
      </c>
      <c r="B1982" t="s">
        <v>3507</v>
      </c>
      <c r="C1982" t="s">
        <v>17</v>
      </c>
      <c r="D1982" t="s">
        <v>333</v>
      </c>
      <c r="E1982" t="s">
        <v>3538</v>
      </c>
      <c r="F1982" t="s">
        <v>19</v>
      </c>
      <c r="G1982" t="s">
        <v>2174</v>
      </c>
      <c r="H1982">
        <v>3400563.5033</v>
      </c>
      <c r="I1982">
        <v>18052.085963296999</v>
      </c>
      <c r="J1982">
        <v>0</v>
      </c>
      <c r="K1982">
        <v>18052.085963296999</v>
      </c>
      <c r="L1982">
        <v>3382511.4173367</v>
      </c>
      <c r="N1982" t="s">
        <v>2198</v>
      </c>
    </row>
    <row r="1983" spans="1:14" x14ac:dyDescent="0.35">
      <c r="A1983" t="s">
        <v>327</v>
      </c>
      <c r="B1983" t="s">
        <v>3507</v>
      </c>
      <c r="C1983" t="s">
        <v>17</v>
      </c>
      <c r="D1983" t="s">
        <v>333</v>
      </c>
      <c r="E1983" t="s">
        <v>3538</v>
      </c>
      <c r="F1983" t="s">
        <v>2787</v>
      </c>
      <c r="G1983" t="s">
        <v>2935</v>
      </c>
      <c r="H1983">
        <v>0</v>
      </c>
      <c r="I1983">
        <v>0</v>
      </c>
      <c r="J1983">
        <v>0</v>
      </c>
      <c r="K1983">
        <v>0</v>
      </c>
      <c r="L1983">
        <v>0</v>
      </c>
    </row>
    <row r="1984" spans="1:14" x14ac:dyDescent="0.35">
      <c r="A1984" t="s">
        <v>327</v>
      </c>
      <c r="B1984" t="s">
        <v>3507</v>
      </c>
      <c r="C1984" t="s">
        <v>17</v>
      </c>
      <c r="D1984" t="s">
        <v>333</v>
      </c>
      <c r="E1984" t="s">
        <v>3538</v>
      </c>
      <c r="F1984" t="s">
        <v>2788</v>
      </c>
      <c r="G1984" t="s">
        <v>2936</v>
      </c>
      <c r="H1984">
        <v>2784717.9141000002</v>
      </c>
      <c r="I1984">
        <v>14782.834410024499</v>
      </c>
      <c r="J1984">
        <v>9342.9486612470591</v>
      </c>
      <c r="K1984">
        <v>24125.7830712715</v>
      </c>
      <c r="L1984">
        <v>2760592.13102873</v>
      </c>
    </row>
    <row r="1985" spans="1:14" x14ac:dyDescent="0.35">
      <c r="A1985" t="s">
        <v>327</v>
      </c>
      <c r="B1985" t="s">
        <v>3507</v>
      </c>
      <c r="C1985" t="s">
        <v>17</v>
      </c>
      <c r="D1985" t="s">
        <v>339</v>
      </c>
      <c r="E1985" t="s">
        <v>3539</v>
      </c>
      <c r="F1985" t="s">
        <v>2170</v>
      </c>
      <c r="G1985" t="s">
        <v>2171</v>
      </c>
      <c r="H1985">
        <v>0</v>
      </c>
      <c r="I1985">
        <v>0</v>
      </c>
      <c r="J1985">
        <v>0</v>
      </c>
      <c r="K1985">
        <v>0</v>
      </c>
      <c r="L1985">
        <v>0</v>
      </c>
    </row>
    <row r="1986" spans="1:14" x14ac:dyDescent="0.35">
      <c r="A1986" t="s">
        <v>327</v>
      </c>
      <c r="B1986" t="s">
        <v>3507</v>
      </c>
      <c r="C1986" t="s">
        <v>17</v>
      </c>
      <c r="D1986" t="s">
        <v>339</v>
      </c>
      <c r="E1986" t="s">
        <v>3539</v>
      </c>
      <c r="F1986" t="s">
        <v>19</v>
      </c>
      <c r="G1986" t="s">
        <v>2174</v>
      </c>
      <c r="H1986">
        <v>4804377.3399</v>
      </c>
      <c r="I1986">
        <v>22047.8722396351</v>
      </c>
      <c r="J1986">
        <v>0</v>
      </c>
      <c r="K1986">
        <v>22047.8722396351</v>
      </c>
      <c r="L1986">
        <v>4782329.46766036</v>
      </c>
      <c r="N1986" t="s">
        <v>2198</v>
      </c>
    </row>
    <row r="1987" spans="1:14" x14ac:dyDescent="0.35">
      <c r="A1987" t="s">
        <v>327</v>
      </c>
      <c r="B1987" t="s">
        <v>3507</v>
      </c>
      <c r="C1987" t="s">
        <v>17</v>
      </c>
      <c r="D1987" t="s">
        <v>339</v>
      </c>
      <c r="E1987" t="s">
        <v>3539</v>
      </c>
      <c r="F1987" t="s">
        <v>2787</v>
      </c>
      <c r="G1987" t="s">
        <v>2935</v>
      </c>
      <c r="H1987">
        <v>0</v>
      </c>
      <c r="I1987">
        <v>0</v>
      </c>
      <c r="J1987">
        <v>0</v>
      </c>
      <c r="K1987">
        <v>0</v>
      </c>
      <c r="L1987">
        <v>0</v>
      </c>
    </row>
    <row r="1988" spans="1:14" x14ac:dyDescent="0.35">
      <c r="A1988" t="s">
        <v>327</v>
      </c>
      <c r="B1988" t="s">
        <v>3507</v>
      </c>
      <c r="C1988" t="s">
        <v>17</v>
      </c>
      <c r="D1988" t="s">
        <v>339</v>
      </c>
      <c r="E1988" t="s">
        <v>3539</v>
      </c>
      <c r="F1988" t="s">
        <v>2788</v>
      </c>
      <c r="G1988" t="s">
        <v>2936</v>
      </c>
      <c r="H1988">
        <v>8279159.8707999997</v>
      </c>
      <c r="I1988">
        <v>37994.072107855798</v>
      </c>
      <c r="J1988">
        <v>47262.210211463302</v>
      </c>
      <c r="K1988">
        <v>85256.282319319202</v>
      </c>
      <c r="L1988">
        <v>8193903.5884806802</v>
      </c>
    </row>
    <row r="1989" spans="1:14" x14ac:dyDescent="0.35">
      <c r="A1989" t="s">
        <v>327</v>
      </c>
      <c r="B1989" t="s">
        <v>3507</v>
      </c>
      <c r="C1989" t="s">
        <v>17</v>
      </c>
      <c r="D1989" t="s">
        <v>1922</v>
      </c>
      <c r="E1989" t="s">
        <v>2240</v>
      </c>
      <c r="F1989" t="s">
        <v>2206</v>
      </c>
      <c r="G1989" t="s">
        <v>3028</v>
      </c>
      <c r="H1989">
        <v>395042.7156</v>
      </c>
      <c r="I1989">
        <v>1241.01756993446</v>
      </c>
      <c r="J1989">
        <v>0</v>
      </c>
      <c r="K1989">
        <v>1241.01756993446</v>
      </c>
      <c r="L1989">
        <v>393801.69803006598</v>
      </c>
      <c r="M1989" t="s">
        <v>2198</v>
      </c>
    </row>
    <row r="1990" spans="1:14" x14ac:dyDescent="0.35">
      <c r="A1990" t="s">
        <v>327</v>
      </c>
      <c r="B1990" t="s">
        <v>3507</v>
      </c>
      <c r="C1990" t="s">
        <v>17</v>
      </c>
      <c r="D1990" t="s">
        <v>1922</v>
      </c>
      <c r="E1990" t="s">
        <v>2240</v>
      </c>
      <c r="F1990" t="s">
        <v>2170</v>
      </c>
      <c r="G1990" t="s">
        <v>2171</v>
      </c>
      <c r="H1990">
        <v>0</v>
      </c>
      <c r="I1990">
        <v>0</v>
      </c>
      <c r="J1990">
        <v>0</v>
      </c>
      <c r="K1990">
        <v>0</v>
      </c>
      <c r="L1990">
        <v>0</v>
      </c>
    </row>
    <row r="1991" spans="1:14" x14ac:dyDescent="0.35">
      <c r="A1991" t="s">
        <v>327</v>
      </c>
      <c r="B1991" t="s">
        <v>3507</v>
      </c>
      <c r="C1991" t="s">
        <v>17</v>
      </c>
      <c r="D1991" t="s">
        <v>1922</v>
      </c>
      <c r="E1991" t="s">
        <v>2240</v>
      </c>
      <c r="F1991" t="s">
        <v>19</v>
      </c>
      <c r="G1991" t="s">
        <v>2174</v>
      </c>
      <c r="H1991">
        <v>43662.413399999998</v>
      </c>
      <c r="I1991">
        <v>137.27525699175899</v>
      </c>
      <c r="J1991">
        <v>0</v>
      </c>
      <c r="K1991">
        <v>137.27525699175899</v>
      </c>
      <c r="L1991">
        <v>43525.138143008196</v>
      </c>
      <c r="N1991" t="s">
        <v>2198</v>
      </c>
    </row>
    <row r="1992" spans="1:14" x14ac:dyDescent="0.35">
      <c r="A1992" t="s">
        <v>327</v>
      </c>
      <c r="B1992" t="s">
        <v>3507</v>
      </c>
      <c r="C1992" t="s">
        <v>17</v>
      </c>
      <c r="D1992" t="s">
        <v>1922</v>
      </c>
      <c r="E1992" t="s">
        <v>2240</v>
      </c>
      <c r="F1992" t="s">
        <v>2787</v>
      </c>
      <c r="G1992" t="s">
        <v>2935</v>
      </c>
      <c r="H1992">
        <v>0</v>
      </c>
      <c r="I1992">
        <v>0</v>
      </c>
      <c r="J1992">
        <v>0</v>
      </c>
      <c r="K1992">
        <v>0</v>
      </c>
      <c r="L1992">
        <v>0</v>
      </c>
    </row>
    <row r="1993" spans="1:14" x14ac:dyDescent="0.35">
      <c r="A1993" t="s">
        <v>327</v>
      </c>
      <c r="B1993" t="s">
        <v>3507</v>
      </c>
      <c r="C1993" t="s">
        <v>17</v>
      </c>
      <c r="D1993" t="s">
        <v>1922</v>
      </c>
      <c r="E1993" t="s">
        <v>2240</v>
      </c>
      <c r="F1993" t="s">
        <v>2788</v>
      </c>
      <c r="G1993" t="s">
        <v>2936</v>
      </c>
      <c r="H1993">
        <v>287427.9056</v>
      </c>
      <c r="I1993">
        <v>903.67747651973798</v>
      </c>
      <c r="J1993">
        <v>0</v>
      </c>
      <c r="K1993">
        <v>903.67747651973798</v>
      </c>
      <c r="L1993">
        <v>286524.22812347999</v>
      </c>
    </row>
    <row r="1994" spans="1:14" x14ac:dyDescent="0.35">
      <c r="A1994" t="s">
        <v>327</v>
      </c>
      <c r="B1994" t="s">
        <v>3507</v>
      </c>
      <c r="C1994" t="s">
        <v>2938</v>
      </c>
      <c r="D1994" t="s">
        <v>3540</v>
      </c>
      <c r="E1994" t="s">
        <v>3541</v>
      </c>
      <c r="F1994" t="s">
        <v>2172</v>
      </c>
      <c r="G1994" t="s">
        <v>2173</v>
      </c>
      <c r="H1994">
        <v>1134628.6706000001</v>
      </c>
      <c r="I1994">
        <v>6526.8557926807398</v>
      </c>
      <c r="J1994">
        <v>1077.1477684024601</v>
      </c>
      <c r="K1994">
        <v>7604.0035610832001</v>
      </c>
      <c r="L1994">
        <v>1127024.6670389201</v>
      </c>
    </row>
    <row r="1995" spans="1:14" x14ac:dyDescent="0.35">
      <c r="A1995" t="s">
        <v>327</v>
      </c>
      <c r="B1995" t="s">
        <v>3507</v>
      </c>
      <c r="C1995" t="s">
        <v>2938</v>
      </c>
      <c r="D1995" t="s">
        <v>3542</v>
      </c>
      <c r="E1995" t="s">
        <v>3543</v>
      </c>
      <c r="F1995" t="s">
        <v>2170</v>
      </c>
      <c r="G1995" t="s">
        <v>2171</v>
      </c>
      <c r="H1995">
        <v>0</v>
      </c>
      <c r="I1995">
        <v>0</v>
      </c>
      <c r="J1995">
        <v>0</v>
      </c>
      <c r="K1995">
        <v>0</v>
      </c>
      <c r="L1995">
        <v>0</v>
      </c>
    </row>
    <row r="1996" spans="1:14" x14ac:dyDescent="0.35">
      <c r="A1996" t="s">
        <v>327</v>
      </c>
      <c r="B1996" t="s">
        <v>3507</v>
      </c>
      <c r="C1996" t="s">
        <v>2938</v>
      </c>
      <c r="D1996" t="s">
        <v>3542</v>
      </c>
      <c r="E1996" t="s">
        <v>3543</v>
      </c>
      <c r="F1996" t="s">
        <v>2172</v>
      </c>
      <c r="G1996" t="s">
        <v>2173</v>
      </c>
      <c r="H1996">
        <v>270994.30959999998</v>
      </c>
      <c r="I1996">
        <v>740.40315758199995</v>
      </c>
      <c r="J1996">
        <v>1263.43100934876</v>
      </c>
      <c r="K1996">
        <v>2003.8341669307599</v>
      </c>
      <c r="L1996">
        <v>268990.47543306899</v>
      </c>
    </row>
    <row r="1997" spans="1:14" x14ac:dyDescent="0.35">
      <c r="A1997" t="s">
        <v>327</v>
      </c>
      <c r="B1997" t="s">
        <v>3507</v>
      </c>
      <c r="C1997" t="s">
        <v>2938</v>
      </c>
      <c r="D1997" t="s">
        <v>3544</v>
      </c>
      <c r="E1997" t="s">
        <v>3545</v>
      </c>
      <c r="F1997" t="s">
        <v>2170</v>
      </c>
      <c r="G1997" t="s">
        <v>2171</v>
      </c>
      <c r="H1997">
        <v>0</v>
      </c>
      <c r="I1997">
        <v>0</v>
      </c>
      <c r="J1997">
        <v>0</v>
      </c>
      <c r="K1997">
        <v>0</v>
      </c>
      <c r="L1997">
        <v>0</v>
      </c>
    </row>
    <row r="1998" spans="1:14" x14ac:dyDescent="0.35">
      <c r="A1998" t="s">
        <v>327</v>
      </c>
      <c r="B1998" t="s">
        <v>3507</v>
      </c>
      <c r="C1998" t="s">
        <v>2938</v>
      </c>
      <c r="D1998" t="s">
        <v>3544</v>
      </c>
      <c r="E1998" t="s">
        <v>3545</v>
      </c>
      <c r="F1998" t="s">
        <v>2172</v>
      </c>
      <c r="G1998" t="s">
        <v>2173</v>
      </c>
      <c r="H1998">
        <v>710014.03899999999</v>
      </c>
      <c r="I1998">
        <v>4099.7011633848897</v>
      </c>
      <c r="J1998">
        <v>1397.2436186423399</v>
      </c>
      <c r="K1998">
        <v>5496.9447820272198</v>
      </c>
      <c r="L1998">
        <v>704517.09421797295</v>
      </c>
    </row>
    <row r="1999" spans="1:14" x14ac:dyDescent="0.35">
      <c r="A1999" t="s">
        <v>327</v>
      </c>
      <c r="B1999" t="s">
        <v>3507</v>
      </c>
      <c r="C1999" t="s">
        <v>2938</v>
      </c>
      <c r="D1999" t="s">
        <v>3544</v>
      </c>
      <c r="E1999" t="s">
        <v>3545</v>
      </c>
      <c r="F1999" t="s">
        <v>19</v>
      </c>
      <c r="G1999" t="s">
        <v>2174</v>
      </c>
      <c r="H1999">
        <v>149449.04079999999</v>
      </c>
      <c r="I1999">
        <v>862.93562153965502</v>
      </c>
      <c r="J1999">
        <v>0</v>
      </c>
      <c r="K1999">
        <v>862.93562153965502</v>
      </c>
      <c r="L1999">
        <v>148586.10517846001</v>
      </c>
      <c r="N1999" t="s">
        <v>2198</v>
      </c>
    </row>
    <row r="2000" spans="1:14" x14ac:dyDescent="0.35">
      <c r="A2000" t="s">
        <v>327</v>
      </c>
      <c r="B2000" t="s">
        <v>3507</v>
      </c>
      <c r="C2000" t="s">
        <v>2938</v>
      </c>
      <c r="D2000" t="s">
        <v>3544</v>
      </c>
      <c r="E2000" t="s">
        <v>3545</v>
      </c>
      <c r="F2000" t="s">
        <v>2940</v>
      </c>
      <c r="G2000" t="s">
        <v>2941</v>
      </c>
      <c r="H2000">
        <v>0</v>
      </c>
      <c r="I2000">
        <v>0</v>
      </c>
      <c r="J2000">
        <v>0</v>
      </c>
      <c r="K2000">
        <v>0</v>
      </c>
      <c r="L2000">
        <v>0</v>
      </c>
    </row>
    <row r="2001" spans="1:14" x14ac:dyDescent="0.35">
      <c r="A2001" t="s">
        <v>327</v>
      </c>
      <c r="B2001" t="s">
        <v>3507</v>
      </c>
      <c r="C2001" t="s">
        <v>2938</v>
      </c>
      <c r="D2001" t="s">
        <v>3546</v>
      </c>
      <c r="E2001" t="s">
        <v>3547</v>
      </c>
      <c r="F2001" t="s">
        <v>2172</v>
      </c>
      <c r="G2001" t="s">
        <v>2173</v>
      </c>
      <c r="H2001">
        <v>308664.72289999999</v>
      </c>
      <c r="I2001">
        <v>1653.51240117411</v>
      </c>
      <c r="J2001">
        <v>10532.219675062801</v>
      </c>
      <c r="K2001">
        <v>12185.7320762369</v>
      </c>
      <c r="L2001">
        <v>296478.99082376302</v>
      </c>
    </row>
    <row r="2002" spans="1:14" x14ac:dyDescent="0.35">
      <c r="A2002" t="s">
        <v>327</v>
      </c>
      <c r="B2002" t="s">
        <v>3507</v>
      </c>
      <c r="C2002" t="s">
        <v>2938</v>
      </c>
      <c r="D2002" t="s">
        <v>3546</v>
      </c>
      <c r="E2002" t="s">
        <v>3547</v>
      </c>
      <c r="F2002" t="s">
        <v>19</v>
      </c>
      <c r="G2002" t="s">
        <v>2174</v>
      </c>
      <c r="H2002">
        <v>56244.814299999998</v>
      </c>
      <c r="I2002">
        <v>301.30264626585102</v>
      </c>
      <c r="J2002">
        <v>0</v>
      </c>
      <c r="K2002">
        <v>301.30264626585102</v>
      </c>
      <c r="L2002">
        <v>55943.511653734102</v>
      </c>
      <c r="N2002" t="s">
        <v>2198</v>
      </c>
    </row>
    <row r="2003" spans="1:14" x14ac:dyDescent="0.35">
      <c r="A2003" t="s">
        <v>327</v>
      </c>
      <c r="B2003" t="s">
        <v>3507</v>
      </c>
      <c r="C2003" t="s">
        <v>2944</v>
      </c>
      <c r="D2003" t="s">
        <v>3548</v>
      </c>
      <c r="E2003" t="s">
        <v>3549</v>
      </c>
      <c r="F2003" t="s">
        <v>2170</v>
      </c>
      <c r="G2003" t="s">
        <v>2171</v>
      </c>
      <c r="H2003">
        <v>0</v>
      </c>
      <c r="I2003">
        <v>0</v>
      </c>
      <c r="J2003">
        <v>0</v>
      </c>
      <c r="K2003">
        <v>0</v>
      </c>
      <c r="L2003">
        <v>0</v>
      </c>
    </row>
    <row r="2004" spans="1:14" x14ac:dyDescent="0.35">
      <c r="A2004" t="s">
        <v>327</v>
      </c>
      <c r="B2004" t="s">
        <v>3507</v>
      </c>
      <c r="C2004" t="s">
        <v>2944</v>
      </c>
      <c r="D2004" t="s">
        <v>3548</v>
      </c>
      <c r="E2004" t="s">
        <v>3549</v>
      </c>
      <c r="F2004" t="s">
        <v>2947</v>
      </c>
      <c r="G2004" t="s">
        <v>2948</v>
      </c>
      <c r="H2004">
        <v>356813.33319999999</v>
      </c>
      <c r="I2004">
        <v>1428.24122585749</v>
      </c>
      <c r="J2004">
        <v>823.00206427094599</v>
      </c>
      <c r="K2004">
        <v>2251.2432901284301</v>
      </c>
      <c r="L2004">
        <v>354562.08990987198</v>
      </c>
    </row>
    <row r="2005" spans="1:14" x14ac:dyDescent="0.35">
      <c r="A2005" t="s">
        <v>327</v>
      </c>
      <c r="B2005" t="s">
        <v>3507</v>
      </c>
      <c r="C2005" t="s">
        <v>2944</v>
      </c>
      <c r="D2005" t="s">
        <v>3550</v>
      </c>
      <c r="E2005" t="s">
        <v>3551</v>
      </c>
      <c r="F2005" t="s">
        <v>2170</v>
      </c>
      <c r="G2005" t="s">
        <v>2171</v>
      </c>
      <c r="H2005">
        <v>0</v>
      </c>
      <c r="I2005">
        <v>0</v>
      </c>
      <c r="J2005">
        <v>0</v>
      </c>
      <c r="K2005">
        <v>0</v>
      </c>
      <c r="L2005">
        <v>0</v>
      </c>
    </row>
    <row r="2006" spans="1:14" x14ac:dyDescent="0.35">
      <c r="A2006" t="s">
        <v>327</v>
      </c>
      <c r="B2006" t="s">
        <v>3507</v>
      </c>
      <c r="C2006" t="s">
        <v>2944</v>
      </c>
      <c r="D2006" t="s">
        <v>3550</v>
      </c>
      <c r="E2006" t="s">
        <v>3551</v>
      </c>
      <c r="F2006" t="s">
        <v>3380</v>
      </c>
      <c r="G2006" t="s">
        <v>3381</v>
      </c>
      <c r="H2006">
        <v>864709.78940000001</v>
      </c>
      <c r="I2006">
        <v>3461.2332410420199</v>
      </c>
      <c r="J2006">
        <v>1994.48248008004</v>
      </c>
      <c r="K2006">
        <v>5455.7157211220601</v>
      </c>
      <c r="L2006">
        <v>859254.07367887802</v>
      </c>
    </row>
    <row r="2007" spans="1:14" x14ac:dyDescent="0.35">
      <c r="A2007" t="s">
        <v>327</v>
      </c>
      <c r="B2007" t="s">
        <v>3507</v>
      </c>
      <c r="C2007" t="s">
        <v>2944</v>
      </c>
      <c r="D2007" t="s">
        <v>3550</v>
      </c>
      <c r="E2007" t="s">
        <v>3551</v>
      </c>
      <c r="F2007" t="s">
        <v>3382</v>
      </c>
      <c r="G2007" t="s">
        <v>3383</v>
      </c>
      <c r="H2007">
        <v>106079.6395</v>
      </c>
      <c r="I2007">
        <v>424.61225633600998</v>
      </c>
      <c r="J2007">
        <v>244.676289377849</v>
      </c>
      <c r="K2007">
        <v>669.28854571385796</v>
      </c>
      <c r="L2007">
        <v>105410.350954286</v>
      </c>
    </row>
    <row r="2008" spans="1:14" x14ac:dyDescent="0.35">
      <c r="A2008" t="s">
        <v>344</v>
      </c>
      <c r="B2008" t="s">
        <v>3552</v>
      </c>
      <c r="C2008" t="s">
        <v>2857</v>
      </c>
      <c r="D2008" t="s">
        <v>2859</v>
      </c>
      <c r="E2008" t="s">
        <v>3553</v>
      </c>
      <c r="F2008" t="s">
        <v>2172</v>
      </c>
      <c r="G2008" t="s">
        <v>2173</v>
      </c>
      <c r="H2008">
        <v>26891590.709100001</v>
      </c>
      <c r="I2008">
        <v>74760.121919891302</v>
      </c>
      <c r="J2008">
        <v>6564409.0205755299</v>
      </c>
      <c r="K2008">
        <v>6639169.1424954198</v>
      </c>
      <c r="L2008">
        <v>20252421.566604599</v>
      </c>
    </row>
    <row r="2009" spans="1:14" x14ac:dyDescent="0.35">
      <c r="A2009" t="s">
        <v>344</v>
      </c>
      <c r="B2009" t="s">
        <v>3552</v>
      </c>
      <c r="C2009" t="s">
        <v>2857</v>
      </c>
      <c r="D2009" t="s">
        <v>2859</v>
      </c>
      <c r="E2009" t="s">
        <v>3553</v>
      </c>
      <c r="F2009" t="s">
        <v>2861</v>
      </c>
      <c r="G2009" t="s">
        <v>2862</v>
      </c>
      <c r="H2009">
        <v>700627.23849999998</v>
      </c>
      <c r="I2009">
        <v>1947.7827981119999</v>
      </c>
      <c r="J2009">
        <v>171027.58317795501</v>
      </c>
      <c r="K2009">
        <v>172975.365976067</v>
      </c>
      <c r="L2009">
        <v>527651.87252393295</v>
      </c>
    </row>
    <row r="2010" spans="1:14" x14ac:dyDescent="0.35">
      <c r="A2010" t="s">
        <v>344</v>
      </c>
      <c r="B2010" t="s">
        <v>3552</v>
      </c>
      <c r="C2010" t="s">
        <v>2857</v>
      </c>
      <c r="D2010" t="s">
        <v>2859</v>
      </c>
      <c r="E2010" t="s">
        <v>3553</v>
      </c>
      <c r="F2010" t="s">
        <v>2865</v>
      </c>
      <c r="G2010" t="s">
        <v>2866</v>
      </c>
      <c r="H2010">
        <v>0</v>
      </c>
      <c r="I2010">
        <v>0</v>
      </c>
      <c r="J2010">
        <v>0</v>
      </c>
      <c r="K2010">
        <v>0</v>
      </c>
      <c r="L2010">
        <v>0</v>
      </c>
    </row>
    <row r="2011" spans="1:14" x14ac:dyDescent="0.35">
      <c r="A2011" t="s">
        <v>344</v>
      </c>
      <c r="B2011" t="s">
        <v>3552</v>
      </c>
      <c r="C2011" t="s">
        <v>2857</v>
      </c>
      <c r="D2011" t="s">
        <v>2859</v>
      </c>
      <c r="E2011" t="s">
        <v>3553</v>
      </c>
      <c r="F2011" t="s">
        <v>2867</v>
      </c>
      <c r="G2011" t="s">
        <v>2868</v>
      </c>
      <c r="H2011">
        <v>0</v>
      </c>
      <c r="I2011">
        <v>0</v>
      </c>
      <c r="J2011">
        <v>0</v>
      </c>
      <c r="K2011">
        <v>0</v>
      </c>
      <c r="L2011">
        <v>0</v>
      </c>
    </row>
    <row r="2012" spans="1:14" x14ac:dyDescent="0.35">
      <c r="A2012" t="s">
        <v>344</v>
      </c>
      <c r="B2012" t="s">
        <v>3552</v>
      </c>
      <c r="C2012" t="s">
        <v>2857</v>
      </c>
      <c r="D2012" t="s">
        <v>2859</v>
      </c>
      <c r="E2012" t="s">
        <v>3553</v>
      </c>
      <c r="F2012" t="s">
        <v>2869</v>
      </c>
      <c r="G2012" t="s">
        <v>2870</v>
      </c>
      <c r="H2012">
        <v>2989937.8986</v>
      </c>
      <c r="I2012">
        <v>8312.1941065926294</v>
      </c>
      <c r="J2012">
        <v>729862.93458108301</v>
      </c>
      <c r="K2012">
        <v>738175.12868767499</v>
      </c>
      <c r="L2012">
        <v>2251762.7699123202</v>
      </c>
    </row>
    <row r="2013" spans="1:14" x14ac:dyDescent="0.35">
      <c r="A2013" t="s">
        <v>344</v>
      </c>
      <c r="B2013" t="s">
        <v>3552</v>
      </c>
      <c r="C2013" t="s">
        <v>2857</v>
      </c>
      <c r="D2013" t="s">
        <v>2859</v>
      </c>
      <c r="E2013" t="s">
        <v>3553</v>
      </c>
      <c r="F2013" t="s">
        <v>2871</v>
      </c>
      <c r="G2013" t="s">
        <v>2872</v>
      </c>
      <c r="H2013">
        <v>290068.60220000002</v>
      </c>
      <c r="I2013">
        <v>806.40689093809101</v>
      </c>
      <c r="J2013">
        <v>70807.598131000501</v>
      </c>
      <c r="K2013">
        <v>71614.005021938603</v>
      </c>
      <c r="L2013">
        <v>218454.597178061</v>
      </c>
    </row>
    <row r="2014" spans="1:14" x14ac:dyDescent="0.35">
      <c r="A2014" t="s">
        <v>344</v>
      </c>
      <c r="B2014" t="s">
        <v>3552</v>
      </c>
      <c r="C2014" t="s">
        <v>2879</v>
      </c>
      <c r="D2014" t="s">
        <v>2880</v>
      </c>
      <c r="E2014" t="s">
        <v>3098</v>
      </c>
      <c r="F2014" t="s">
        <v>2170</v>
      </c>
      <c r="G2014" t="s">
        <v>2171</v>
      </c>
      <c r="H2014">
        <v>0</v>
      </c>
      <c r="I2014">
        <v>0</v>
      </c>
      <c r="J2014">
        <v>0</v>
      </c>
      <c r="K2014">
        <v>0</v>
      </c>
      <c r="L2014">
        <v>0</v>
      </c>
    </row>
    <row r="2015" spans="1:14" x14ac:dyDescent="0.35">
      <c r="A2015" t="s">
        <v>344</v>
      </c>
      <c r="B2015" t="s">
        <v>3552</v>
      </c>
      <c r="C2015" t="s">
        <v>2879</v>
      </c>
      <c r="D2015" t="s">
        <v>2880</v>
      </c>
      <c r="E2015" t="s">
        <v>3098</v>
      </c>
      <c r="F2015" t="s">
        <v>2172</v>
      </c>
      <c r="G2015" t="s">
        <v>2173</v>
      </c>
      <c r="H2015">
        <v>0</v>
      </c>
      <c r="I2015">
        <v>0</v>
      </c>
      <c r="J2015">
        <v>0</v>
      </c>
      <c r="K2015">
        <v>0</v>
      </c>
      <c r="L2015">
        <v>0</v>
      </c>
    </row>
    <row r="2016" spans="1:14" x14ac:dyDescent="0.35">
      <c r="A2016" t="s">
        <v>344</v>
      </c>
      <c r="B2016" t="s">
        <v>3552</v>
      </c>
      <c r="C2016" t="s">
        <v>2879</v>
      </c>
      <c r="D2016" t="s">
        <v>2880</v>
      </c>
      <c r="E2016" t="s">
        <v>3098</v>
      </c>
      <c r="F2016" t="s">
        <v>2882</v>
      </c>
      <c r="G2016" t="s">
        <v>2883</v>
      </c>
      <c r="H2016">
        <v>2240845.1934000002</v>
      </c>
      <c r="I2016">
        <v>5083.61172538149</v>
      </c>
      <c r="J2016">
        <v>1058222.5123203599</v>
      </c>
      <c r="K2016">
        <v>1063306.1240457401</v>
      </c>
      <c r="L2016">
        <v>1177539.0693542601</v>
      </c>
    </row>
    <row r="2017" spans="1:12" x14ac:dyDescent="0.35">
      <c r="A2017" t="s">
        <v>344</v>
      </c>
      <c r="B2017" t="s">
        <v>3552</v>
      </c>
      <c r="C2017" t="s">
        <v>2879</v>
      </c>
      <c r="D2017" t="s">
        <v>2880</v>
      </c>
      <c r="E2017" t="s">
        <v>3098</v>
      </c>
      <c r="F2017" t="s">
        <v>2884</v>
      </c>
      <c r="G2017" t="s">
        <v>2885</v>
      </c>
      <c r="H2017">
        <v>645243.10679999995</v>
      </c>
      <c r="I2017">
        <v>545.88244514484495</v>
      </c>
      <c r="J2017">
        <v>81689.088105688599</v>
      </c>
      <c r="K2017">
        <v>82234.970550833503</v>
      </c>
      <c r="L2017">
        <v>563008.13624916598</v>
      </c>
    </row>
    <row r="2018" spans="1:12" x14ac:dyDescent="0.35">
      <c r="A2018" t="s">
        <v>344</v>
      </c>
      <c r="B2018" t="s">
        <v>3552</v>
      </c>
      <c r="C2018" t="s">
        <v>2879</v>
      </c>
      <c r="D2018" t="s">
        <v>2880</v>
      </c>
      <c r="E2018" t="s">
        <v>3098</v>
      </c>
      <c r="F2018" t="s">
        <v>2890</v>
      </c>
      <c r="G2018" t="s">
        <v>2891</v>
      </c>
      <c r="H2018">
        <v>1125289.767</v>
      </c>
      <c r="I2018">
        <v>2552.8475910256302</v>
      </c>
      <c r="J2018">
        <v>531409.74119997397</v>
      </c>
      <c r="K2018">
        <v>533962.58879099903</v>
      </c>
      <c r="L2018">
        <v>591327.17820900097</v>
      </c>
    </row>
    <row r="2019" spans="1:12" x14ac:dyDescent="0.35">
      <c r="A2019" t="s">
        <v>344</v>
      </c>
      <c r="B2019" t="s">
        <v>3552</v>
      </c>
      <c r="C2019" t="s">
        <v>2879</v>
      </c>
      <c r="D2019" t="s">
        <v>2886</v>
      </c>
      <c r="E2019" t="s">
        <v>3554</v>
      </c>
      <c r="F2019" t="s">
        <v>2170</v>
      </c>
      <c r="G2019" t="s">
        <v>2171</v>
      </c>
      <c r="H2019">
        <v>0</v>
      </c>
      <c r="I2019">
        <v>0</v>
      </c>
      <c r="J2019">
        <v>0</v>
      </c>
      <c r="K2019">
        <v>0</v>
      </c>
      <c r="L2019">
        <v>0</v>
      </c>
    </row>
    <row r="2020" spans="1:12" x14ac:dyDescent="0.35">
      <c r="A2020" t="s">
        <v>344</v>
      </c>
      <c r="B2020" t="s">
        <v>3552</v>
      </c>
      <c r="C2020" t="s">
        <v>2879</v>
      </c>
      <c r="D2020" t="s">
        <v>2886</v>
      </c>
      <c r="E2020" t="s">
        <v>3554</v>
      </c>
      <c r="F2020" t="s">
        <v>2172</v>
      </c>
      <c r="G2020" t="s">
        <v>2173</v>
      </c>
      <c r="H2020">
        <v>34186.835800000001</v>
      </c>
      <c r="I2020">
        <v>58.172310226997197</v>
      </c>
      <c r="J2020">
        <v>664.273868787276</v>
      </c>
      <c r="K2020">
        <v>722.44617901427296</v>
      </c>
      <c r="L2020">
        <v>33464.389620985698</v>
      </c>
    </row>
    <row r="2021" spans="1:12" x14ac:dyDescent="0.35">
      <c r="A2021" t="s">
        <v>344</v>
      </c>
      <c r="B2021" t="s">
        <v>3552</v>
      </c>
      <c r="C2021" t="s">
        <v>2879</v>
      </c>
      <c r="D2021" t="s">
        <v>2886</v>
      </c>
      <c r="E2021" t="s">
        <v>3554</v>
      </c>
      <c r="F2021" t="s">
        <v>2882</v>
      </c>
      <c r="G2021" t="s">
        <v>2883</v>
      </c>
      <c r="H2021">
        <v>3951.2422999999999</v>
      </c>
      <c r="I2021">
        <v>6.7234328403061996</v>
      </c>
      <c r="J2021">
        <v>76.775371769383696</v>
      </c>
      <c r="K2021">
        <v>83.498804609689898</v>
      </c>
      <c r="L2021">
        <v>3867.7434953903098</v>
      </c>
    </row>
    <row r="2022" spans="1:12" x14ac:dyDescent="0.35">
      <c r="A2022" t="s">
        <v>344</v>
      </c>
      <c r="B2022" t="s">
        <v>3552</v>
      </c>
      <c r="C2022" t="s">
        <v>2879</v>
      </c>
      <c r="D2022" t="s">
        <v>2886</v>
      </c>
      <c r="E2022" t="s">
        <v>3554</v>
      </c>
      <c r="F2022" t="s">
        <v>2884</v>
      </c>
      <c r="G2022" t="s">
        <v>2885</v>
      </c>
      <c r="H2022">
        <v>27667.5743</v>
      </c>
      <c r="I2022">
        <v>42.681506849315099</v>
      </c>
      <c r="J2022">
        <v>0</v>
      </c>
      <c r="K2022">
        <v>42.681506849315099</v>
      </c>
      <c r="L2022">
        <v>27624.892793150699</v>
      </c>
    </row>
    <row r="2023" spans="1:12" x14ac:dyDescent="0.35">
      <c r="A2023" t="s">
        <v>344</v>
      </c>
      <c r="B2023" t="s">
        <v>3552</v>
      </c>
      <c r="C2023" t="s">
        <v>2879</v>
      </c>
      <c r="D2023" t="s">
        <v>2886</v>
      </c>
      <c r="E2023" t="s">
        <v>3554</v>
      </c>
      <c r="F2023" t="s">
        <v>2896</v>
      </c>
      <c r="G2023" t="s">
        <v>2897</v>
      </c>
      <c r="H2023">
        <v>18049.798500000001</v>
      </c>
      <c r="I2023">
        <v>27.844602087410301</v>
      </c>
      <c r="J2023">
        <v>0</v>
      </c>
      <c r="K2023">
        <v>27.844602087410301</v>
      </c>
      <c r="L2023">
        <v>18021.953897912601</v>
      </c>
    </row>
    <row r="2024" spans="1:12" x14ac:dyDescent="0.35">
      <c r="A2024" t="s">
        <v>344</v>
      </c>
      <c r="B2024" t="s">
        <v>3552</v>
      </c>
      <c r="C2024" t="s">
        <v>2879</v>
      </c>
      <c r="D2024" t="s">
        <v>2888</v>
      </c>
      <c r="E2024" t="s">
        <v>3555</v>
      </c>
      <c r="F2024" t="s">
        <v>2170</v>
      </c>
      <c r="G2024" t="s">
        <v>2171</v>
      </c>
      <c r="H2024">
        <v>0</v>
      </c>
      <c r="I2024">
        <v>0</v>
      </c>
      <c r="J2024">
        <v>0</v>
      </c>
      <c r="K2024">
        <v>0</v>
      </c>
      <c r="L2024">
        <v>0</v>
      </c>
    </row>
    <row r="2025" spans="1:12" x14ac:dyDescent="0.35">
      <c r="A2025" t="s">
        <v>344</v>
      </c>
      <c r="B2025" t="s">
        <v>3552</v>
      </c>
      <c r="C2025" t="s">
        <v>2879</v>
      </c>
      <c r="D2025" t="s">
        <v>2888</v>
      </c>
      <c r="E2025" t="s">
        <v>3555</v>
      </c>
      <c r="F2025" t="s">
        <v>2172</v>
      </c>
      <c r="G2025" t="s">
        <v>2173</v>
      </c>
      <c r="H2025">
        <v>20926.585800000001</v>
      </c>
      <c r="I2025">
        <v>79.1071716254298</v>
      </c>
      <c r="J2025">
        <v>959.17104172644804</v>
      </c>
      <c r="K2025">
        <v>1038.2782133518799</v>
      </c>
      <c r="L2025">
        <v>19888.307586648101</v>
      </c>
    </row>
    <row r="2026" spans="1:12" x14ac:dyDescent="0.35">
      <c r="A2026" t="s">
        <v>344</v>
      </c>
      <c r="B2026" t="s">
        <v>3552</v>
      </c>
      <c r="C2026" t="s">
        <v>2879</v>
      </c>
      <c r="D2026" t="s">
        <v>2888</v>
      </c>
      <c r="E2026" t="s">
        <v>3555</v>
      </c>
      <c r="F2026" t="s">
        <v>2882</v>
      </c>
      <c r="G2026" t="s">
        <v>2883</v>
      </c>
      <c r="H2026">
        <v>8298.4737000000005</v>
      </c>
      <c r="I2026">
        <v>31.370085299739401</v>
      </c>
      <c r="J2026">
        <v>380.36093033979898</v>
      </c>
      <c r="K2026">
        <v>411.73101563953799</v>
      </c>
      <c r="L2026">
        <v>7886.7426843604599</v>
      </c>
    </row>
    <row r="2027" spans="1:12" x14ac:dyDescent="0.35">
      <c r="A2027" t="s">
        <v>344</v>
      </c>
      <c r="B2027" t="s">
        <v>3552</v>
      </c>
      <c r="C2027" t="s">
        <v>2879</v>
      </c>
      <c r="D2027" t="s">
        <v>2888</v>
      </c>
      <c r="E2027" t="s">
        <v>3555</v>
      </c>
      <c r="F2027" t="s">
        <v>2884</v>
      </c>
      <c r="G2027" t="s">
        <v>2885</v>
      </c>
      <c r="H2027">
        <v>102290.06329999999</v>
      </c>
      <c r="I2027">
        <v>403.50207287100397</v>
      </c>
      <c r="J2027">
        <v>1238.85669190979</v>
      </c>
      <c r="K2027">
        <v>1642.3587647807899</v>
      </c>
      <c r="L2027">
        <v>100647.704535219</v>
      </c>
    </row>
    <row r="2028" spans="1:12" x14ac:dyDescent="0.35">
      <c r="A2028" t="s">
        <v>344</v>
      </c>
      <c r="B2028" t="s">
        <v>3552</v>
      </c>
      <c r="C2028" t="s">
        <v>2879</v>
      </c>
      <c r="D2028" t="s">
        <v>2888</v>
      </c>
      <c r="E2028" t="s">
        <v>3555</v>
      </c>
      <c r="F2028" t="s">
        <v>2896</v>
      </c>
      <c r="G2028" t="s">
        <v>2897</v>
      </c>
      <c r="H2028">
        <v>104921.319</v>
      </c>
      <c r="I2028">
        <v>413.88154741430998</v>
      </c>
      <c r="J2028">
        <v>1270.7243881647</v>
      </c>
      <c r="K2028">
        <v>1684.6059355790101</v>
      </c>
      <c r="L2028">
        <v>103236.713064421</v>
      </c>
    </row>
    <row r="2029" spans="1:12" x14ac:dyDescent="0.35">
      <c r="A2029" t="s">
        <v>344</v>
      </c>
      <c r="B2029" t="s">
        <v>3552</v>
      </c>
      <c r="C2029" t="s">
        <v>2879</v>
      </c>
      <c r="D2029" t="s">
        <v>2892</v>
      </c>
      <c r="E2029" t="s">
        <v>3066</v>
      </c>
      <c r="F2029" t="s">
        <v>2170</v>
      </c>
      <c r="G2029" t="s">
        <v>2171</v>
      </c>
      <c r="H2029">
        <v>0</v>
      </c>
      <c r="I2029">
        <v>0</v>
      </c>
      <c r="J2029">
        <v>0</v>
      </c>
      <c r="K2029">
        <v>0</v>
      </c>
      <c r="L2029">
        <v>0</v>
      </c>
    </row>
    <row r="2030" spans="1:12" x14ac:dyDescent="0.35">
      <c r="A2030" t="s">
        <v>344</v>
      </c>
      <c r="B2030" t="s">
        <v>3552</v>
      </c>
      <c r="C2030" t="s">
        <v>2879</v>
      </c>
      <c r="D2030" t="s">
        <v>2892</v>
      </c>
      <c r="E2030" t="s">
        <v>3066</v>
      </c>
      <c r="F2030" t="s">
        <v>2172</v>
      </c>
      <c r="G2030" t="s">
        <v>2173</v>
      </c>
      <c r="H2030">
        <v>17581.169600000001</v>
      </c>
      <c r="I2030">
        <v>31.304641520262201</v>
      </c>
      <c r="J2030">
        <v>1241.4778637152101</v>
      </c>
      <c r="K2030">
        <v>1272.7825052354699</v>
      </c>
      <c r="L2030">
        <v>16308.387094764499</v>
      </c>
    </row>
    <row r="2031" spans="1:12" x14ac:dyDescent="0.35">
      <c r="A2031" t="s">
        <v>344</v>
      </c>
      <c r="B2031" t="s">
        <v>3552</v>
      </c>
      <c r="C2031" t="s">
        <v>2879</v>
      </c>
      <c r="D2031" t="s">
        <v>2892</v>
      </c>
      <c r="E2031" t="s">
        <v>3066</v>
      </c>
      <c r="F2031" t="s">
        <v>2882</v>
      </c>
      <c r="G2031" t="s">
        <v>2883</v>
      </c>
      <c r="H2031">
        <v>0</v>
      </c>
      <c r="I2031">
        <v>0</v>
      </c>
      <c r="J2031">
        <v>0</v>
      </c>
      <c r="K2031">
        <v>0</v>
      </c>
      <c r="L2031">
        <v>0</v>
      </c>
    </row>
    <row r="2032" spans="1:12" x14ac:dyDescent="0.35">
      <c r="A2032" t="s">
        <v>344</v>
      </c>
      <c r="B2032" t="s">
        <v>3552</v>
      </c>
      <c r="C2032" t="s">
        <v>2879</v>
      </c>
      <c r="D2032" t="s">
        <v>2892</v>
      </c>
      <c r="E2032" t="s">
        <v>3066</v>
      </c>
      <c r="F2032" t="s">
        <v>2884</v>
      </c>
      <c r="G2032" t="s">
        <v>2885</v>
      </c>
      <c r="H2032">
        <v>27065.8933</v>
      </c>
      <c r="I2032">
        <v>52.381691143020198</v>
      </c>
      <c r="J2032">
        <v>121.652448813926</v>
      </c>
      <c r="K2032">
        <v>174.03413995694601</v>
      </c>
      <c r="L2032">
        <v>26891.859160043099</v>
      </c>
    </row>
    <row r="2033" spans="1:14" x14ac:dyDescent="0.35">
      <c r="A2033" t="s">
        <v>344</v>
      </c>
      <c r="B2033" t="s">
        <v>3552</v>
      </c>
      <c r="C2033" t="s">
        <v>2879</v>
      </c>
      <c r="D2033" t="s">
        <v>2892</v>
      </c>
      <c r="E2033" t="s">
        <v>3066</v>
      </c>
      <c r="F2033" t="s">
        <v>2896</v>
      </c>
      <c r="G2033" t="s">
        <v>2897</v>
      </c>
      <c r="H2033">
        <v>0</v>
      </c>
      <c r="I2033">
        <v>0</v>
      </c>
      <c r="J2033">
        <v>0</v>
      </c>
      <c r="K2033">
        <v>0</v>
      </c>
      <c r="L2033">
        <v>0</v>
      </c>
    </row>
    <row r="2034" spans="1:14" x14ac:dyDescent="0.35">
      <c r="A2034" t="s">
        <v>344</v>
      </c>
      <c r="B2034" t="s">
        <v>3552</v>
      </c>
      <c r="C2034" t="s">
        <v>2879</v>
      </c>
      <c r="D2034" t="s">
        <v>2894</v>
      </c>
      <c r="E2034" t="s">
        <v>3209</v>
      </c>
      <c r="F2034" t="s">
        <v>2170</v>
      </c>
      <c r="G2034" t="s">
        <v>2171</v>
      </c>
      <c r="H2034">
        <v>0</v>
      </c>
      <c r="I2034">
        <v>0</v>
      </c>
      <c r="J2034">
        <v>0</v>
      </c>
      <c r="K2034">
        <v>0</v>
      </c>
      <c r="L2034">
        <v>0</v>
      </c>
    </row>
    <row r="2035" spans="1:14" x14ac:dyDescent="0.35">
      <c r="A2035" t="s">
        <v>344</v>
      </c>
      <c r="B2035" t="s">
        <v>3552</v>
      </c>
      <c r="C2035" t="s">
        <v>2879</v>
      </c>
      <c r="D2035" t="s">
        <v>2894</v>
      </c>
      <c r="E2035" t="s">
        <v>3209</v>
      </c>
      <c r="F2035" t="s">
        <v>2172</v>
      </c>
      <c r="G2035" t="s">
        <v>2173</v>
      </c>
      <c r="H2035">
        <v>18763.146700000001</v>
      </c>
      <c r="I2035">
        <v>56.255460075082603</v>
      </c>
      <c r="J2035">
        <v>185.13159829117899</v>
      </c>
      <c r="K2035">
        <v>241.38705836626201</v>
      </c>
      <c r="L2035">
        <v>18521.7596416337</v>
      </c>
    </row>
    <row r="2036" spans="1:14" x14ac:dyDescent="0.35">
      <c r="A2036" t="s">
        <v>344</v>
      </c>
      <c r="B2036" t="s">
        <v>3552</v>
      </c>
      <c r="C2036" t="s">
        <v>2879</v>
      </c>
      <c r="D2036" t="s">
        <v>2894</v>
      </c>
      <c r="E2036" t="s">
        <v>3209</v>
      </c>
      <c r="F2036" t="s">
        <v>2882</v>
      </c>
      <c r="G2036" t="s">
        <v>2883</v>
      </c>
      <c r="H2036">
        <v>12390.757299999999</v>
      </c>
      <c r="I2036">
        <v>37.149832125054502</v>
      </c>
      <c r="J2036">
        <v>122.256715852665</v>
      </c>
      <c r="K2036">
        <v>159.40654797772001</v>
      </c>
      <c r="L2036">
        <v>12231.350752022299</v>
      </c>
    </row>
    <row r="2037" spans="1:14" x14ac:dyDescent="0.35">
      <c r="A2037" t="s">
        <v>344</v>
      </c>
      <c r="B2037" t="s">
        <v>3552</v>
      </c>
      <c r="C2037" t="s">
        <v>2879</v>
      </c>
      <c r="D2037" t="s">
        <v>2894</v>
      </c>
      <c r="E2037" t="s">
        <v>3209</v>
      </c>
      <c r="F2037" t="s">
        <v>2884</v>
      </c>
      <c r="G2037" t="s">
        <v>2885</v>
      </c>
      <c r="H2037">
        <v>42901.063099999999</v>
      </c>
      <c r="I2037">
        <v>131.89855827644499</v>
      </c>
      <c r="J2037">
        <v>0</v>
      </c>
      <c r="K2037">
        <v>131.89855827644499</v>
      </c>
      <c r="L2037">
        <v>42769.1645417236</v>
      </c>
    </row>
    <row r="2038" spans="1:14" x14ac:dyDescent="0.35">
      <c r="A2038" t="s">
        <v>344</v>
      </c>
      <c r="B2038" t="s">
        <v>3552</v>
      </c>
      <c r="C2038" t="s">
        <v>2879</v>
      </c>
      <c r="D2038" t="s">
        <v>2894</v>
      </c>
      <c r="E2038" t="s">
        <v>3209</v>
      </c>
      <c r="F2038" t="s">
        <v>2956</v>
      </c>
      <c r="G2038" t="s">
        <v>2957</v>
      </c>
      <c r="H2038">
        <v>0</v>
      </c>
      <c r="I2038">
        <v>0</v>
      </c>
      <c r="J2038">
        <v>0</v>
      </c>
      <c r="K2038">
        <v>0</v>
      </c>
      <c r="L2038">
        <v>0</v>
      </c>
      <c r="N2038" t="s">
        <v>2198</v>
      </c>
    </row>
    <row r="2039" spans="1:14" x14ac:dyDescent="0.35">
      <c r="A2039" t="s">
        <v>344</v>
      </c>
      <c r="B2039" t="s">
        <v>3552</v>
      </c>
      <c r="C2039" t="s">
        <v>2879</v>
      </c>
      <c r="D2039" t="s">
        <v>2894</v>
      </c>
      <c r="E2039" t="s">
        <v>3209</v>
      </c>
      <c r="F2039" t="s">
        <v>2896</v>
      </c>
      <c r="G2039" t="s">
        <v>2897</v>
      </c>
      <c r="H2039">
        <v>46971.966899999999</v>
      </c>
      <c r="I2039">
        <v>144.41447986472099</v>
      </c>
      <c r="J2039">
        <v>0</v>
      </c>
      <c r="K2039">
        <v>144.41447986472099</v>
      </c>
      <c r="L2039">
        <v>46827.552420135296</v>
      </c>
    </row>
    <row r="2040" spans="1:14" x14ac:dyDescent="0.35">
      <c r="A2040" t="s">
        <v>344</v>
      </c>
      <c r="B2040" t="s">
        <v>3552</v>
      </c>
      <c r="C2040" t="s">
        <v>2879</v>
      </c>
      <c r="D2040" t="s">
        <v>2898</v>
      </c>
      <c r="E2040" t="s">
        <v>2899</v>
      </c>
      <c r="F2040" t="s">
        <v>2170</v>
      </c>
      <c r="G2040" t="s">
        <v>2171</v>
      </c>
      <c r="H2040">
        <v>0</v>
      </c>
      <c r="I2040">
        <v>0</v>
      </c>
      <c r="J2040">
        <v>0</v>
      </c>
      <c r="K2040">
        <v>0</v>
      </c>
      <c r="L2040">
        <v>0</v>
      </c>
    </row>
    <row r="2041" spans="1:14" x14ac:dyDescent="0.35">
      <c r="A2041" t="s">
        <v>344</v>
      </c>
      <c r="B2041" t="s">
        <v>3552</v>
      </c>
      <c r="C2041" t="s">
        <v>2879</v>
      </c>
      <c r="D2041" t="s">
        <v>2898</v>
      </c>
      <c r="E2041" t="s">
        <v>2899</v>
      </c>
      <c r="F2041" t="s">
        <v>2172</v>
      </c>
      <c r="G2041" t="s">
        <v>2173</v>
      </c>
      <c r="H2041">
        <v>52542.455900000001</v>
      </c>
      <c r="I2041">
        <v>260.81584007701798</v>
      </c>
      <c r="J2041">
        <v>105.231592608881</v>
      </c>
      <c r="K2041">
        <v>366.04743268589903</v>
      </c>
      <c r="L2041">
        <v>52176.408467314097</v>
      </c>
    </row>
    <row r="2042" spans="1:14" x14ac:dyDescent="0.35">
      <c r="A2042" t="s">
        <v>344</v>
      </c>
      <c r="B2042" t="s">
        <v>3552</v>
      </c>
      <c r="C2042" t="s">
        <v>2879</v>
      </c>
      <c r="D2042" t="s">
        <v>2898</v>
      </c>
      <c r="E2042" t="s">
        <v>2899</v>
      </c>
      <c r="F2042" t="s">
        <v>2882</v>
      </c>
      <c r="G2042" t="s">
        <v>2883</v>
      </c>
      <c r="H2042">
        <v>5369.3020999999999</v>
      </c>
      <c r="I2042">
        <v>26.652713584512799</v>
      </c>
      <c r="J2042">
        <v>10.7535934052871</v>
      </c>
      <c r="K2042">
        <v>37.406306989799901</v>
      </c>
      <c r="L2042">
        <v>5331.8957930101997</v>
      </c>
    </row>
    <row r="2043" spans="1:14" x14ac:dyDescent="0.35">
      <c r="A2043" t="s">
        <v>344</v>
      </c>
      <c r="B2043" t="s">
        <v>3552</v>
      </c>
      <c r="C2043" t="s">
        <v>2879</v>
      </c>
      <c r="D2043" t="s">
        <v>2898</v>
      </c>
      <c r="E2043" t="s">
        <v>2899</v>
      </c>
      <c r="F2043" t="s">
        <v>2884</v>
      </c>
      <c r="G2043" t="s">
        <v>2885</v>
      </c>
      <c r="H2043">
        <v>79005.444600000003</v>
      </c>
      <c r="I2043">
        <v>392.17564274354601</v>
      </c>
      <c r="J2043">
        <v>158.23144582065299</v>
      </c>
      <c r="K2043">
        <v>550.40708856419894</v>
      </c>
      <c r="L2043">
        <v>78455.037511435803</v>
      </c>
    </row>
    <row r="2044" spans="1:14" x14ac:dyDescent="0.35">
      <c r="A2044" t="s">
        <v>344</v>
      </c>
      <c r="B2044" t="s">
        <v>3552</v>
      </c>
      <c r="C2044" t="s">
        <v>2879</v>
      </c>
      <c r="D2044" t="s">
        <v>2898</v>
      </c>
      <c r="E2044" t="s">
        <v>2899</v>
      </c>
      <c r="F2044" t="s">
        <v>2956</v>
      </c>
      <c r="G2044" t="s">
        <v>2957</v>
      </c>
      <c r="H2044">
        <v>107577.8021</v>
      </c>
      <c r="I2044">
        <v>534.00615431827498</v>
      </c>
      <c r="J2044">
        <v>0</v>
      </c>
      <c r="K2044">
        <v>534.00615431827498</v>
      </c>
      <c r="L2044">
        <v>107043.795945682</v>
      </c>
      <c r="N2044" t="s">
        <v>2198</v>
      </c>
    </row>
    <row r="2045" spans="1:14" x14ac:dyDescent="0.35">
      <c r="A2045" t="s">
        <v>344</v>
      </c>
      <c r="B2045" t="s">
        <v>3552</v>
      </c>
      <c r="C2045" t="s">
        <v>2879</v>
      </c>
      <c r="D2045" t="s">
        <v>2898</v>
      </c>
      <c r="E2045" t="s">
        <v>2899</v>
      </c>
      <c r="F2045" t="s">
        <v>2896</v>
      </c>
      <c r="G2045" t="s">
        <v>2897</v>
      </c>
      <c r="H2045">
        <v>27613.553500000002</v>
      </c>
      <c r="I2045">
        <v>137.07109843463701</v>
      </c>
      <c r="J2045">
        <v>55.304194655762302</v>
      </c>
      <c r="K2045">
        <v>192.37529309039999</v>
      </c>
      <c r="L2045">
        <v>27421.178206909601</v>
      </c>
    </row>
    <row r="2046" spans="1:14" x14ac:dyDescent="0.35">
      <c r="A2046" t="s">
        <v>344</v>
      </c>
      <c r="B2046" t="s">
        <v>3552</v>
      </c>
      <c r="C2046" t="s">
        <v>2879</v>
      </c>
      <c r="D2046" t="s">
        <v>2898</v>
      </c>
      <c r="E2046" t="s">
        <v>2899</v>
      </c>
      <c r="F2046" t="s">
        <v>392</v>
      </c>
      <c r="G2046" t="s">
        <v>2914</v>
      </c>
      <c r="H2046">
        <v>7862.1922999999997</v>
      </c>
      <c r="I2046">
        <v>39.027187748750897</v>
      </c>
      <c r="J2046">
        <v>15.746333200599</v>
      </c>
      <c r="K2046">
        <v>54.773520949349901</v>
      </c>
      <c r="L2046">
        <v>7807.4187790506503</v>
      </c>
    </row>
    <row r="2047" spans="1:14" x14ac:dyDescent="0.35">
      <c r="A2047" t="s">
        <v>344</v>
      </c>
      <c r="B2047" t="s">
        <v>3552</v>
      </c>
      <c r="C2047" t="s">
        <v>2879</v>
      </c>
      <c r="D2047" t="s">
        <v>2904</v>
      </c>
      <c r="E2047" t="s">
        <v>3556</v>
      </c>
      <c r="F2047" t="s">
        <v>2170</v>
      </c>
      <c r="G2047" t="s">
        <v>2171</v>
      </c>
      <c r="H2047">
        <v>0</v>
      </c>
      <c r="I2047">
        <v>0</v>
      </c>
      <c r="J2047">
        <v>0</v>
      </c>
      <c r="K2047">
        <v>0</v>
      </c>
      <c r="L2047">
        <v>0</v>
      </c>
    </row>
    <row r="2048" spans="1:14" x14ac:dyDescent="0.35">
      <c r="A2048" t="s">
        <v>344</v>
      </c>
      <c r="B2048" t="s">
        <v>3552</v>
      </c>
      <c r="C2048" t="s">
        <v>2879</v>
      </c>
      <c r="D2048" t="s">
        <v>2904</v>
      </c>
      <c r="E2048" t="s">
        <v>3556</v>
      </c>
      <c r="F2048" t="s">
        <v>2172</v>
      </c>
      <c r="G2048" t="s">
        <v>2173</v>
      </c>
      <c r="H2048">
        <v>49293.295100000003</v>
      </c>
      <c r="I2048">
        <v>166.885629622908</v>
      </c>
      <c r="J2048">
        <v>571.31471881940001</v>
      </c>
      <c r="K2048">
        <v>738.20034844230804</v>
      </c>
      <c r="L2048">
        <v>48555.094751557699</v>
      </c>
    </row>
    <row r="2049" spans="1:12" x14ac:dyDescent="0.35">
      <c r="A2049" t="s">
        <v>344</v>
      </c>
      <c r="B2049" t="s">
        <v>3552</v>
      </c>
      <c r="C2049" t="s">
        <v>2879</v>
      </c>
      <c r="D2049" t="s">
        <v>2904</v>
      </c>
      <c r="E2049" t="s">
        <v>3556</v>
      </c>
      <c r="F2049" t="s">
        <v>2882</v>
      </c>
      <c r="G2049" t="s">
        <v>2883</v>
      </c>
      <c r="H2049">
        <v>2280.0862999999999</v>
      </c>
      <c r="I2049">
        <v>7.7193793437908997</v>
      </c>
      <c r="J2049">
        <v>26.426451751558101</v>
      </c>
      <c r="K2049">
        <v>34.145831095349003</v>
      </c>
      <c r="L2049">
        <v>2245.9404689046501</v>
      </c>
    </row>
    <row r="2050" spans="1:12" x14ac:dyDescent="0.35">
      <c r="A2050" t="s">
        <v>344</v>
      </c>
      <c r="B2050" t="s">
        <v>3552</v>
      </c>
      <c r="C2050" t="s">
        <v>2879</v>
      </c>
      <c r="D2050" t="s">
        <v>2904</v>
      </c>
      <c r="E2050" t="s">
        <v>3556</v>
      </c>
      <c r="F2050" t="s">
        <v>2884</v>
      </c>
      <c r="G2050" t="s">
        <v>2885</v>
      </c>
      <c r="H2050">
        <v>11078.534900000001</v>
      </c>
      <c r="I2050">
        <v>37.4304175490036</v>
      </c>
      <c r="J2050">
        <v>0</v>
      </c>
      <c r="K2050">
        <v>37.4304175490036</v>
      </c>
      <c r="L2050">
        <v>11041.104482451001</v>
      </c>
    </row>
    <row r="2051" spans="1:12" x14ac:dyDescent="0.35">
      <c r="A2051" t="s">
        <v>344</v>
      </c>
      <c r="B2051" t="s">
        <v>3552</v>
      </c>
      <c r="C2051" t="s">
        <v>2879</v>
      </c>
      <c r="D2051" t="s">
        <v>2906</v>
      </c>
      <c r="E2051" t="s">
        <v>2978</v>
      </c>
      <c r="F2051" t="s">
        <v>2170</v>
      </c>
      <c r="G2051" t="s">
        <v>2171</v>
      </c>
      <c r="H2051">
        <v>0</v>
      </c>
      <c r="I2051">
        <v>0</v>
      </c>
      <c r="J2051">
        <v>0</v>
      </c>
      <c r="K2051">
        <v>0</v>
      </c>
      <c r="L2051">
        <v>0</v>
      </c>
    </row>
    <row r="2052" spans="1:12" x14ac:dyDescent="0.35">
      <c r="A2052" t="s">
        <v>344</v>
      </c>
      <c r="B2052" t="s">
        <v>3552</v>
      </c>
      <c r="C2052" t="s">
        <v>2879</v>
      </c>
      <c r="D2052" t="s">
        <v>2906</v>
      </c>
      <c r="E2052" t="s">
        <v>2978</v>
      </c>
      <c r="F2052" t="s">
        <v>2172</v>
      </c>
      <c r="G2052" t="s">
        <v>2173</v>
      </c>
      <c r="H2052">
        <v>9219.5897999999997</v>
      </c>
      <c r="I2052">
        <v>20.2061822167774</v>
      </c>
      <c r="J2052">
        <v>0</v>
      </c>
      <c r="K2052">
        <v>20.2061822167774</v>
      </c>
      <c r="L2052">
        <v>9199.38361778322</v>
      </c>
    </row>
    <row r="2053" spans="1:12" x14ac:dyDescent="0.35">
      <c r="A2053" t="s">
        <v>344</v>
      </c>
      <c r="B2053" t="s">
        <v>3552</v>
      </c>
      <c r="C2053" t="s">
        <v>2879</v>
      </c>
      <c r="D2053" t="s">
        <v>2906</v>
      </c>
      <c r="E2053" t="s">
        <v>2978</v>
      </c>
      <c r="F2053" t="s">
        <v>2882</v>
      </c>
      <c r="G2053" t="s">
        <v>2883</v>
      </c>
      <c r="H2053">
        <v>0</v>
      </c>
      <c r="I2053">
        <v>0</v>
      </c>
      <c r="J2053">
        <v>0</v>
      </c>
      <c r="K2053">
        <v>0</v>
      </c>
      <c r="L2053">
        <v>0</v>
      </c>
    </row>
    <row r="2054" spans="1:12" x14ac:dyDescent="0.35">
      <c r="A2054" t="s">
        <v>344</v>
      </c>
      <c r="B2054" t="s">
        <v>3552</v>
      </c>
      <c r="C2054" t="s">
        <v>2879</v>
      </c>
      <c r="D2054" t="s">
        <v>2906</v>
      </c>
      <c r="E2054" t="s">
        <v>2978</v>
      </c>
      <c r="F2054" t="s">
        <v>2884</v>
      </c>
      <c r="G2054" t="s">
        <v>2885</v>
      </c>
      <c r="H2054">
        <v>11015.6137</v>
      </c>
      <c r="I2054">
        <v>24.142451479785901</v>
      </c>
      <c r="J2054">
        <v>0</v>
      </c>
      <c r="K2054">
        <v>24.142451479785901</v>
      </c>
      <c r="L2054">
        <v>10991.4712485202</v>
      </c>
    </row>
    <row r="2055" spans="1:12" x14ac:dyDescent="0.35">
      <c r="A2055" t="s">
        <v>344</v>
      </c>
      <c r="B2055" t="s">
        <v>3552</v>
      </c>
      <c r="C2055" t="s">
        <v>2879</v>
      </c>
      <c r="D2055" t="s">
        <v>2906</v>
      </c>
      <c r="E2055" t="s">
        <v>2978</v>
      </c>
      <c r="F2055" t="s">
        <v>2896</v>
      </c>
      <c r="G2055" t="s">
        <v>2897</v>
      </c>
      <c r="H2055">
        <v>14727.3966</v>
      </c>
      <c r="I2055">
        <v>32.277407956670302</v>
      </c>
      <c r="J2055">
        <v>0</v>
      </c>
      <c r="K2055">
        <v>32.277407956670302</v>
      </c>
      <c r="L2055">
        <v>14695.119192043299</v>
      </c>
    </row>
    <row r="2056" spans="1:12" x14ac:dyDescent="0.35">
      <c r="A2056" t="s">
        <v>344</v>
      </c>
      <c r="B2056" t="s">
        <v>3552</v>
      </c>
      <c r="C2056" t="s">
        <v>2879</v>
      </c>
      <c r="D2056" t="s">
        <v>2908</v>
      </c>
      <c r="E2056" t="s">
        <v>3557</v>
      </c>
      <c r="F2056" t="s">
        <v>2172</v>
      </c>
      <c r="G2056" t="s">
        <v>2173</v>
      </c>
      <c r="H2056">
        <v>77746.114100000006</v>
      </c>
      <c r="I2056">
        <v>155.05505469029799</v>
      </c>
      <c r="J2056">
        <v>2394.7423020936199</v>
      </c>
      <c r="K2056">
        <v>2549.7973567839199</v>
      </c>
      <c r="L2056">
        <v>75196.316743216099</v>
      </c>
    </row>
    <row r="2057" spans="1:12" x14ac:dyDescent="0.35">
      <c r="A2057" t="s">
        <v>344</v>
      </c>
      <c r="B2057" t="s">
        <v>3552</v>
      </c>
      <c r="C2057" t="s">
        <v>2879</v>
      </c>
      <c r="D2057" t="s">
        <v>2908</v>
      </c>
      <c r="E2057" t="s">
        <v>3557</v>
      </c>
      <c r="F2057" t="s">
        <v>2882</v>
      </c>
      <c r="G2057" t="s">
        <v>2883</v>
      </c>
      <c r="H2057">
        <v>0</v>
      </c>
      <c r="I2057">
        <v>0</v>
      </c>
      <c r="J2057">
        <v>0</v>
      </c>
      <c r="K2057">
        <v>0</v>
      </c>
      <c r="L2057">
        <v>0</v>
      </c>
    </row>
    <row r="2058" spans="1:12" x14ac:dyDescent="0.35">
      <c r="A2058" t="s">
        <v>344</v>
      </c>
      <c r="B2058" t="s">
        <v>3552</v>
      </c>
      <c r="C2058" t="s">
        <v>2879</v>
      </c>
      <c r="D2058" t="s">
        <v>2908</v>
      </c>
      <c r="E2058" t="s">
        <v>3557</v>
      </c>
      <c r="F2058" t="s">
        <v>2962</v>
      </c>
      <c r="G2058" t="s">
        <v>2963</v>
      </c>
      <c r="H2058">
        <v>460389.91279999999</v>
      </c>
      <c r="I2058">
        <v>949.04386922510298</v>
      </c>
      <c r="J2058">
        <v>13130.599740848</v>
      </c>
      <c r="K2058">
        <v>14079.643610073101</v>
      </c>
      <c r="L2058">
        <v>446310.26918992703</v>
      </c>
    </row>
    <row r="2059" spans="1:12" x14ac:dyDescent="0.35">
      <c r="A2059" t="s">
        <v>344</v>
      </c>
      <c r="B2059" t="s">
        <v>3552</v>
      </c>
      <c r="C2059" t="s">
        <v>2879</v>
      </c>
      <c r="D2059" t="s">
        <v>2908</v>
      </c>
      <c r="E2059" t="s">
        <v>3557</v>
      </c>
      <c r="F2059" t="s">
        <v>2964</v>
      </c>
      <c r="G2059" t="s">
        <v>2965</v>
      </c>
      <c r="H2059">
        <v>58575.430200000003</v>
      </c>
      <c r="I2059">
        <v>120.74689603756001</v>
      </c>
      <c r="J2059">
        <v>1670.60682148818</v>
      </c>
      <c r="K2059">
        <v>1791.35371752574</v>
      </c>
      <c r="L2059">
        <v>56784.076482474302</v>
      </c>
    </row>
    <row r="2060" spans="1:12" x14ac:dyDescent="0.35">
      <c r="A2060" t="s">
        <v>344</v>
      </c>
      <c r="B2060" t="s">
        <v>3552</v>
      </c>
      <c r="C2060" t="s">
        <v>2879</v>
      </c>
      <c r="D2060" t="s">
        <v>2910</v>
      </c>
      <c r="E2060" t="s">
        <v>2909</v>
      </c>
      <c r="F2060" t="s">
        <v>2170</v>
      </c>
      <c r="G2060" t="s">
        <v>2171</v>
      </c>
      <c r="H2060">
        <v>0</v>
      </c>
      <c r="I2060">
        <v>0</v>
      </c>
      <c r="J2060">
        <v>0</v>
      </c>
      <c r="K2060">
        <v>0</v>
      </c>
      <c r="L2060">
        <v>0</v>
      </c>
    </row>
    <row r="2061" spans="1:12" x14ac:dyDescent="0.35">
      <c r="A2061" t="s">
        <v>344</v>
      </c>
      <c r="B2061" t="s">
        <v>3552</v>
      </c>
      <c r="C2061" t="s">
        <v>2879</v>
      </c>
      <c r="D2061" t="s">
        <v>2910</v>
      </c>
      <c r="E2061" t="s">
        <v>2909</v>
      </c>
      <c r="F2061" t="s">
        <v>2172</v>
      </c>
      <c r="G2061" t="s">
        <v>2173</v>
      </c>
      <c r="H2061">
        <v>20945.8629</v>
      </c>
      <c r="I2061">
        <v>71.567573384576505</v>
      </c>
      <c r="J2061">
        <v>1061.34844758189</v>
      </c>
      <c r="K2061">
        <v>1132.9160209664699</v>
      </c>
      <c r="L2061">
        <v>19812.946879033501</v>
      </c>
    </row>
    <row r="2062" spans="1:12" x14ac:dyDescent="0.35">
      <c r="A2062" t="s">
        <v>344</v>
      </c>
      <c r="B2062" t="s">
        <v>3552</v>
      </c>
      <c r="C2062" t="s">
        <v>2879</v>
      </c>
      <c r="D2062" t="s">
        <v>2910</v>
      </c>
      <c r="E2062" t="s">
        <v>2909</v>
      </c>
      <c r="F2062" t="s">
        <v>2882</v>
      </c>
      <c r="G2062" t="s">
        <v>2883</v>
      </c>
      <c r="H2062">
        <v>19154.440399999999</v>
      </c>
      <c r="I2062">
        <v>65.446662503000894</v>
      </c>
      <c r="J2062">
        <v>970.57522509133696</v>
      </c>
      <c r="K2062">
        <v>1036.0218875943399</v>
      </c>
      <c r="L2062">
        <v>18118.4185124057</v>
      </c>
    </row>
    <row r="2063" spans="1:12" x14ac:dyDescent="0.35">
      <c r="A2063" t="s">
        <v>344</v>
      </c>
      <c r="B2063" t="s">
        <v>3552</v>
      </c>
      <c r="C2063" t="s">
        <v>2879</v>
      </c>
      <c r="D2063" t="s">
        <v>2910</v>
      </c>
      <c r="E2063" t="s">
        <v>2909</v>
      </c>
      <c r="F2063" t="s">
        <v>2884</v>
      </c>
      <c r="G2063" t="s">
        <v>2885</v>
      </c>
      <c r="H2063">
        <v>27891.5468</v>
      </c>
      <c r="I2063">
        <v>112.747582678014</v>
      </c>
      <c r="J2063">
        <v>0</v>
      </c>
      <c r="K2063">
        <v>112.747582678014</v>
      </c>
      <c r="L2063">
        <v>27778.799217322001</v>
      </c>
    </row>
    <row r="2064" spans="1:12" x14ac:dyDescent="0.35">
      <c r="A2064" t="s">
        <v>344</v>
      </c>
      <c r="B2064" t="s">
        <v>3552</v>
      </c>
      <c r="C2064" t="s">
        <v>2879</v>
      </c>
      <c r="D2064" t="s">
        <v>2910</v>
      </c>
      <c r="E2064" t="s">
        <v>2909</v>
      </c>
      <c r="F2064" t="s">
        <v>2896</v>
      </c>
      <c r="G2064" t="s">
        <v>2897</v>
      </c>
      <c r="H2064">
        <v>11279.0268</v>
      </c>
      <c r="I2064">
        <v>45.593850048475701</v>
      </c>
      <c r="J2064">
        <v>0</v>
      </c>
      <c r="K2064">
        <v>45.593850048475701</v>
      </c>
      <c r="L2064">
        <v>11233.432949951501</v>
      </c>
    </row>
    <row r="2065" spans="1:14" x14ac:dyDescent="0.35">
      <c r="A2065" t="s">
        <v>344</v>
      </c>
      <c r="B2065" t="s">
        <v>3552</v>
      </c>
      <c r="C2065" t="s">
        <v>2879</v>
      </c>
      <c r="D2065" t="s">
        <v>2912</v>
      </c>
      <c r="E2065" t="s">
        <v>2913</v>
      </c>
      <c r="F2065" t="s">
        <v>2170</v>
      </c>
      <c r="G2065" t="s">
        <v>2171</v>
      </c>
      <c r="H2065">
        <v>0</v>
      </c>
      <c r="I2065">
        <v>0</v>
      </c>
      <c r="J2065">
        <v>0</v>
      </c>
      <c r="K2065">
        <v>0</v>
      </c>
      <c r="L2065">
        <v>0</v>
      </c>
    </row>
    <row r="2066" spans="1:14" x14ac:dyDescent="0.35">
      <c r="A2066" t="s">
        <v>344</v>
      </c>
      <c r="B2066" t="s">
        <v>3552</v>
      </c>
      <c r="C2066" t="s">
        <v>2879</v>
      </c>
      <c r="D2066" t="s">
        <v>2912</v>
      </c>
      <c r="E2066" t="s">
        <v>2913</v>
      </c>
      <c r="F2066" t="s">
        <v>2172</v>
      </c>
      <c r="G2066" t="s">
        <v>2173</v>
      </c>
      <c r="H2066">
        <v>21300.148300000001</v>
      </c>
      <c r="I2066">
        <v>39.689695009441003</v>
      </c>
      <c r="J2066">
        <v>770.29386054292399</v>
      </c>
      <c r="K2066">
        <v>809.98355555236503</v>
      </c>
      <c r="L2066">
        <v>20490.1647444476</v>
      </c>
    </row>
    <row r="2067" spans="1:14" x14ac:dyDescent="0.35">
      <c r="A2067" t="s">
        <v>344</v>
      </c>
      <c r="B2067" t="s">
        <v>3552</v>
      </c>
      <c r="C2067" t="s">
        <v>2879</v>
      </c>
      <c r="D2067" t="s">
        <v>2912</v>
      </c>
      <c r="E2067" t="s">
        <v>2913</v>
      </c>
      <c r="F2067" t="s">
        <v>2882</v>
      </c>
      <c r="G2067" t="s">
        <v>2883</v>
      </c>
      <c r="H2067">
        <v>0</v>
      </c>
      <c r="I2067">
        <v>0</v>
      </c>
      <c r="J2067">
        <v>0</v>
      </c>
      <c r="K2067">
        <v>0</v>
      </c>
      <c r="L2067">
        <v>0</v>
      </c>
    </row>
    <row r="2068" spans="1:14" x14ac:dyDescent="0.35">
      <c r="A2068" t="s">
        <v>344</v>
      </c>
      <c r="B2068" t="s">
        <v>3552</v>
      </c>
      <c r="C2068" t="s">
        <v>2879</v>
      </c>
      <c r="D2068" t="s">
        <v>2912</v>
      </c>
      <c r="E2068" t="s">
        <v>2913</v>
      </c>
      <c r="F2068" t="s">
        <v>2884</v>
      </c>
      <c r="G2068" t="s">
        <v>2885</v>
      </c>
      <c r="H2068">
        <v>25458.702300000001</v>
      </c>
      <c r="I2068">
        <v>34.1289275086299</v>
      </c>
      <c r="J2068">
        <v>0</v>
      </c>
      <c r="K2068">
        <v>34.1289275086299</v>
      </c>
      <c r="L2068">
        <v>25424.573372491399</v>
      </c>
    </row>
    <row r="2069" spans="1:14" x14ac:dyDescent="0.35">
      <c r="A2069" t="s">
        <v>344</v>
      </c>
      <c r="B2069" t="s">
        <v>3552</v>
      </c>
      <c r="C2069" t="s">
        <v>2915</v>
      </c>
      <c r="D2069" t="s">
        <v>3558</v>
      </c>
      <c r="E2069" t="s">
        <v>3559</v>
      </c>
      <c r="F2069" t="s">
        <v>2172</v>
      </c>
      <c r="G2069" t="s">
        <v>2173</v>
      </c>
      <c r="H2069">
        <v>34665716.397100002</v>
      </c>
      <c r="I2069">
        <v>83401.882320221106</v>
      </c>
      <c r="J2069">
        <v>17225713.6049878</v>
      </c>
      <c r="K2069">
        <v>17309115.487307999</v>
      </c>
      <c r="L2069">
        <v>17356600.909791999</v>
      </c>
    </row>
    <row r="2070" spans="1:14" x14ac:dyDescent="0.35">
      <c r="A2070" t="s">
        <v>344</v>
      </c>
      <c r="B2070" t="s">
        <v>3552</v>
      </c>
      <c r="C2070" t="s">
        <v>2915</v>
      </c>
      <c r="D2070" t="s">
        <v>3558</v>
      </c>
      <c r="E2070" t="s">
        <v>3559</v>
      </c>
      <c r="F2070" t="s">
        <v>2918</v>
      </c>
      <c r="G2070" t="s">
        <v>2919</v>
      </c>
      <c r="H2070">
        <v>2074405.9613000001</v>
      </c>
      <c r="I2070">
        <v>4990.7914748380999</v>
      </c>
      <c r="J2070">
        <v>1030791.41880389</v>
      </c>
      <c r="K2070">
        <v>1035782.21027873</v>
      </c>
      <c r="L2070">
        <v>1038623.7510212701</v>
      </c>
    </row>
    <row r="2071" spans="1:14" x14ac:dyDescent="0.35">
      <c r="A2071" t="s">
        <v>344</v>
      </c>
      <c r="B2071" t="s">
        <v>3552</v>
      </c>
      <c r="C2071" t="s">
        <v>2915</v>
      </c>
      <c r="D2071" t="s">
        <v>3558</v>
      </c>
      <c r="E2071" t="s">
        <v>3559</v>
      </c>
      <c r="F2071" t="s">
        <v>2920</v>
      </c>
      <c r="G2071" t="s">
        <v>2921</v>
      </c>
      <c r="H2071">
        <v>2989992.1959000002</v>
      </c>
      <c r="I2071">
        <v>7193.5907625883801</v>
      </c>
      <c r="J2071">
        <v>1485754.64750379</v>
      </c>
      <c r="K2071">
        <v>1492948.23826638</v>
      </c>
      <c r="L2071">
        <v>1497043.9576336199</v>
      </c>
    </row>
    <row r="2072" spans="1:14" x14ac:dyDescent="0.35">
      <c r="A2072" t="s">
        <v>344</v>
      </c>
      <c r="B2072" t="s">
        <v>3552</v>
      </c>
      <c r="C2072" t="s">
        <v>2915</v>
      </c>
      <c r="D2072" t="s">
        <v>3558</v>
      </c>
      <c r="E2072" t="s">
        <v>3559</v>
      </c>
      <c r="F2072" t="s">
        <v>2867</v>
      </c>
      <c r="G2072" t="s">
        <v>2868</v>
      </c>
      <c r="H2072">
        <v>0</v>
      </c>
      <c r="I2072">
        <v>0</v>
      </c>
      <c r="J2072">
        <v>0</v>
      </c>
      <c r="K2072">
        <v>0</v>
      </c>
      <c r="L2072">
        <v>0</v>
      </c>
    </row>
    <row r="2073" spans="1:14" x14ac:dyDescent="0.35">
      <c r="A2073" t="s">
        <v>344</v>
      </c>
      <c r="B2073" t="s">
        <v>3552</v>
      </c>
      <c r="C2073" t="s">
        <v>2915</v>
      </c>
      <c r="D2073" t="s">
        <v>3558</v>
      </c>
      <c r="E2073" t="s">
        <v>3559</v>
      </c>
      <c r="F2073" t="s">
        <v>2922</v>
      </c>
      <c r="G2073" t="s">
        <v>2923</v>
      </c>
      <c r="H2073">
        <v>0</v>
      </c>
      <c r="I2073">
        <v>0</v>
      </c>
      <c r="J2073">
        <v>0</v>
      </c>
      <c r="K2073">
        <v>0</v>
      </c>
      <c r="L2073">
        <v>0</v>
      </c>
    </row>
    <row r="2074" spans="1:14" x14ac:dyDescent="0.35">
      <c r="A2074" t="s">
        <v>344</v>
      </c>
      <c r="B2074" t="s">
        <v>3552</v>
      </c>
      <c r="C2074" t="s">
        <v>2915</v>
      </c>
      <c r="D2074" t="s">
        <v>3558</v>
      </c>
      <c r="E2074" t="s">
        <v>3559</v>
      </c>
      <c r="F2074" t="s">
        <v>2999</v>
      </c>
      <c r="G2074" t="s">
        <v>3000</v>
      </c>
      <c r="H2074">
        <v>2920779.4134999998</v>
      </c>
      <c r="I2074">
        <v>7027.0724578988302</v>
      </c>
      <c r="J2074">
        <v>1451362.1788115799</v>
      </c>
      <c r="K2074">
        <v>1458389.25126947</v>
      </c>
      <c r="L2074">
        <v>1462390.1622305301</v>
      </c>
    </row>
    <row r="2075" spans="1:14" x14ac:dyDescent="0.35">
      <c r="A2075" t="s">
        <v>344</v>
      </c>
      <c r="B2075" t="s">
        <v>3552</v>
      </c>
      <c r="C2075" t="s">
        <v>2915</v>
      </c>
      <c r="D2075" t="s">
        <v>3558</v>
      </c>
      <c r="E2075" t="s">
        <v>3559</v>
      </c>
      <c r="F2075" t="s">
        <v>3009</v>
      </c>
      <c r="G2075" t="s">
        <v>3010</v>
      </c>
      <c r="H2075">
        <v>140403.07260000001</v>
      </c>
      <c r="I2075">
        <v>337.79427522736398</v>
      </c>
      <c r="J2075">
        <v>0</v>
      </c>
      <c r="K2075">
        <v>337.79427522736398</v>
      </c>
      <c r="L2075">
        <v>140065.27832477301</v>
      </c>
      <c r="N2075" t="s">
        <v>2198</v>
      </c>
    </row>
    <row r="2076" spans="1:14" x14ac:dyDescent="0.35">
      <c r="A2076" t="s">
        <v>344</v>
      </c>
      <c r="B2076" t="s">
        <v>3552</v>
      </c>
      <c r="C2076" t="s">
        <v>2915</v>
      </c>
      <c r="D2076" t="s">
        <v>3558</v>
      </c>
      <c r="E2076" t="s">
        <v>3559</v>
      </c>
      <c r="F2076" t="s">
        <v>392</v>
      </c>
      <c r="G2076" t="s">
        <v>2914</v>
      </c>
      <c r="H2076">
        <v>775183.16189999995</v>
      </c>
      <c r="I2076">
        <v>1865.00501252291</v>
      </c>
      <c r="J2076">
        <v>385195.64935283503</v>
      </c>
      <c r="K2076">
        <v>387060.654365358</v>
      </c>
      <c r="L2076">
        <v>388122.50753464201</v>
      </c>
    </row>
    <row r="2077" spans="1:14" x14ac:dyDescent="0.35">
      <c r="A2077" t="s">
        <v>344</v>
      </c>
      <c r="B2077" t="s">
        <v>3552</v>
      </c>
      <c r="C2077" t="s">
        <v>2915</v>
      </c>
      <c r="D2077" t="s">
        <v>3558</v>
      </c>
      <c r="E2077" t="s">
        <v>3559</v>
      </c>
      <c r="F2077" t="s">
        <v>2924</v>
      </c>
      <c r="G2077" t="s">
        <v>2925</v>
      </c>
      <c r="H2077">
        <v>0</v>
      </c>
      <c r="I2077">
        <v>0</v>
      </c>
      <c r="J2077">
        <v>0</v>
      </c>
      <c r="K2077">
        <v>0</v>
      </c>
      <c r="L2077">
        <v>0</v>
      </c>
    </row>
    <row r="2078" spans="1:14" x14ac:dyDescent="0.35">
      <c r="A2078" t="s">
        <v>344</v>
      </c>
      <c r="B2078" t="s">
        <v>3552</v>
      </c>
      <c r="C2078" t="s">
        <v>2915</v>
      </c>
      <c r="D2078" t="s">
        <v>3560</v>
      </c>
      <c r="E2078" t="s">
        <v>3561</v>
      </c>
      <c r="F2078" t="s">
        <v>2170</v>
      </c>
      <c r="G2078" t="s">
        <v>2171</v>
      </c>
      <c r="H2078">
        <v>0</v>
      </c>
      <c r="I2078">
        <v>0</v>
      </c>
      <c r="J2078">
        <v>0</v>
      </c>
      <c r="K2078">
        <v>0</v>
      </c>
      <c r="L2078">
        <v>0</v>
      </c>
    </row>
    <row r="2079" spans="1:14" x14ac:dyDescent="0.35">
      <c r="A2079" t="s">
        <v>344</v>
      </c>
      <c r="B2079" t="s">
        <v>3552</v>
      </c>
      <c r="C2079" t="s">
        <v>2915</v>
      </c>
      <c r="D2079" t="s">
        <v>3560</v>
      </c>
      <c r="E2079" t="s">
        <v>3561</v>
      </c>
      <c r="F2079" t="s">
        <v>2172</v>
      </c>
      <c r="G2079" t="s">
        <v>2173</v>
      </c>
      <c r="H2079">
        <v>481580.96970000002</v>
      </c>
      <c r="I2079">
        <v>1208.3496136942899</v>
      </c>
      <c r="J2079">
        <v>42338.012463036197</v>
      </c>
      <c r="K2079">
        <v>43546.362076730496</v>
      </c>
      <c r="L2079">
        <v>438034.60762326902</v>
      </c>
    </row>
    <row r="2080" spans="1:14" x14ac:dyDescent="0.35">
      <c r="A2080" t="s">
        <v>344</v>
      </c>
      <c r="B2080" t="s">
        <v>3552</v>
      </c>
      <c r="C2080" t="s">
        <v>2915</v>
      </c>
      <c r="D2080" t="s">
        <v>3560</v>
      </c>
      <c r="E2080" t="s">
        <v>3561</v>
      </c>
      <c r="F2080" t="s">
        <v>2867</v>
      </c>
      <c r="G2080" t="s">
        <v>2868</v>
      </c>
      <c r="H2080">
        <v>0</v>
      </c>
      <c r="I2080">
        <v>0</v>
      </c>
      <c r="J2080">
        <v>0</v>
      </c>
      <c r="K2080">
        <v>0</v>
      </c>
      <c r="L2080">
        <v>0</v>
      </c>
    </row>
    <row r="2081" spans="1:12" x14ac:dyDescent="0.35">
      <c r="A2081" t="s">
        <v>344</v>
      </c>
      <c r="B2081" t="s">
        <v>3552</v>
      </c>
      <c r="C2081" t="s">
        <v>2915</v>
      </c>
      <c r="D2081" t="s">
        <v>3560</v>
      </c>
      <c r="E2081" t="s">
        <v>3561</v>
      </c>
      <c r="F2081" t="s">
        <v>2922</v>
      </c>
      <c r="G2081" t="s">
        <v>2923</v>
      </c>
      <c r="H2081">
        <v>0</v>
      </c>
      <c r="I2081">
        <v>0</v>
      </c>
      <c r="J2081">
        <v>0</v>
      </c>
      <c r="K2081">
        <v>0</v>
      </c>
      <c r="L2081">
        <v>0</v>
      </c>
    </row>
    <row r="2082" spans="1:12" x14ac:dyDescent="0.35">
      <c r="A2082" t="s">
        <v>344</v>
      </c>
      <c r="B2082" t="s">
        <v>3552</v>
      </c>
      <c r="C2082" t="s">
        <v>2915</v>
      </c>
      <c r="D2082" t="s">
        <v>3560</v>
      </c>
      <c r="E2082" t="s">
        <v>3561</v>
      </c>
      <c r="F2082" t="s">
        <v>2999</v>
      </c>
      <c r="G2082" t="s">
        <v>3000</v>
      </c>
      <c r="H2082">
        <v>0</v>
      </c>
      <c r="I2082">
        <v>0</v>
      </c>
      <c r="J2082">
        <v>0</v>
      </c>
      <c r="K2082">
        <v>0</v>
      </c>
      <c r="L2082">
        <v>0</v>
      </c>
    </row>
    <row r="2083" spans="1:12" x14ac:dyDescent="0.35">
      <c r="A2083" t="s">
        <v>344</v>
      </c>
      <c r="B2083" t="s">
        <v>3552</v>
      </c>
      <c r="C2083" t="s">
        <v>2915</v>
      </c>
      <c r="D2083" t="s">
        <v>3560</v>
      </c>
      <c r="E2083" t="s">
        <v>3561</v>
      </c>
      <c r="F2083" t="s">
        <v>2924</v>
      </c>
      <c r="G2083" t="s">
        <v>2925</v>
      </c>
      <c r="H2083">
        <v>0</v>
      </c>
      <c r="I2083">
        <v>0</v>
      </c>
      <c r="J2083">
        <v>0</v>
      </c>
      <c r="K2083">
        <v>0</v>
      </c>
      <c r="L2083">
        <v>0</v>
      </c>
    </row>
    <row r="2084" spans="1:12" x14ac:dyDescent="0.35">
      <c r="A2084" t="s">
        <v>344</v>
      </c>
      <c r="B2084" t="s">
        <v>3552</v>
      </c>
      <c r="C2084" t="s">
        <v>2915</v>
      </c>
      <c r="D2084" t="s">
        <v>3560</v>
      </c>
      <c r="E2084" t="s">
        <v>3561</v>
      </c>
      <c r="F2084" t="s">
        <v>2877</v>
      </c>
      <c r="G2084" t="s">
        <v>2878</v>
      </c>
      <c r="H2084">
        <v>21174.7143</v>
      </c>
      <c r="I2084">
        <v>53.1301263213754</v>
      </c>
      <c r="J2084">
        <v>1861.5671531353501</v>
      </c>
      <c r="K2084">
        <v>1914.69727945672</v>
      </c>
      <c r="L2084">
        <v>19260.017020543299</v>
      </c>
    </row>
    <row r="2085" spans="1:12" x14ac:dyDescent="0.35">
      <c r="A2085" t="s">
        <v>344</v>
      </c>
      <c r="B2085" t="s">
        <v>3552</v>
      </c>
      <c r="C2085" t="s">
        <v>2915</v>
      </c>
      <c r="D2085" t="s">
        <v>3562</v>
      </c>
      <c r="E2085" t="s">
        <v>3563</v>
      </c>
      <c r="F2085" t="s">
        <v>2170</v>
      </c>
      <c r="G2085" t="s">
        <v>2171</v>
      </c>
      <c r="H2085">
        <v>0</v>
      </c>
      <c r="I2085">
        <v>0</v>
      </c>
      <c r="J2085">
        <v>0</v>
      </c>
      <c r="K2085">
        <v>0</v>
      </c>
      <c r="L2085">
        <v>0</v>
      </c>
    </row>
    <row r="2086" spans="1:12" x14ac:dyDescent="0.35">
      <c r="A2086" t="s">
        <v>344</v>
      </c>
      <c r="B2086" t="s">
        <v>3552</v>
      </c>
      <c r="C2086" t="s">
        <v>2915</v>
      </c>
      <c r="D2086" t="s">
        <v>3562</v>
      </c>
      <c r="E2086" t="s">
        <v>3563</v>
      </c>
      <c r="F2086" t="s">
        <v>2172</v>
      </c>
      <c r="G2086" t="s">
        <v>2173</v>
      </c>
      <c r="H2086">
        <v>750981.20620000002</v>
      </c>
      <c r="I2086">
        <v>2357.0588178267199</v>
      </c>
      <c r="J2086">
        <v>106191.407505097</v>
      </c>
      <c r="K2086">
        <v>108548.466322924</v>
      </c>
      <c r="L2086">
        <v>642432.739877076</v>
      </c>
    </row>
    <row r="2087" spans="1:12" x14ac:dyDescent="0.35">
      <c r="A2087" t="s">
        <v>344</v>
      </c>
      <c r="B2087" t="s">
        <v>3552</v>
      </c>
      <c r="C2087" t="s">
        <v>2915</v>
      </c>
      <c r="D2087" t="s">
        <v>3562</v>
      </c>
      <c r="E2087" t="s">
        <v>3563</v>
      </c>
      <c r="F2087" t="s">
        <v>2867</v>
      </c>
      <c r="G2087" t="s">
        <v>2868</v>
      </c>
      <c r="H2087">
        <v>0</v>
      </c>
      <c r="I2087">
        <v>0</v>
      </c>
      <c r="J2087">
        <v>0</v>
      </c>
      <c r="K2087">
        <v>0</v>
      </c>
      <c r="L2087">
        <v>0</v>
      </c>
    </row>
    <row r="2088" spans="1:12" x14ac:dyDescent="0.35">
      <c r="A2088" t="s">
        <v>344</v>
      </c>
      <c r="B2088" t="s">
        <v>3552</v>
      </c>
      <c r="C2088" t="s">
        <v>2915</v>
      </c>
      <c r="D2088" t="s">
        <v>3562</v>
      </c>
      <c r="E2088" t="s">
        <v>3563</v>
      </c>
      <c r="F2088" t="s">
        <v>2922</v>
      </c>
      <c r="G2088" t="s">
        <v>2923</v>
      </c>
      <c r="H2088">
        <v>0</v>
      </c>
      <c r="I2088">
        <v>0</v>
      </c>
      <c r="J2088">
        <v>0</v>
      </c>
      <c r="K2088">
        <v>0</v>
      </c>
      <c r="L2088">
        <v>0</v>
      </c>
    </row>
    <row r="2089" spans="1:12" x14ac:dyDescent="0.35">
      <c r="A2089" t="s">
        <v>344</v>
      </c>
      <c r="B2089" t="s">
        <v>3552</v>
      </c>
      <c r="C2089" t="s">
        <v>2915</v>
      </c>
      <c r="D2089" t="s">
        <v>3562</v>
      </c>
      <c r="E2089" t="s">
        <v>3563</v>
      </c>
      <c r="F2089" t="s">
        <v>2875</v>
      </c>
      <c r="G2089" t="s">
        <v>2876</v>
      </c>
      <c r="H2089">
        <v>9966.6082999999999</v>
      </c>
      <c r="I2089">
        <v>31.281584136796798</v>
      </c>
      <c r="J2089">
        <v>1409.3137699204301</v>
      </c>
      <c r="K2089">
        <v>1440.59535405723</v>
      </c>
      <c r="L2089">
        <v>8526.0129459427699</v>
      </c>
    </row>
    <row r="2090" spans="1:12" x14ac:dyDescent="0.35">
      <c r="A2090" t="s">
        <v>344</v>
      </c>
      <c r="B2090" t="s">
        <v>3552</v>
      </c>
      <c r="C2090" t="s">
        <v>2915</v>
      </c>
      <c r="D2090" t="s">
        <v>3562</v>
      </c>
      <c r="E2090" t="s">
        <v>3563</v>
      </c>
      <c r="F2090" t="s">
        <v>2924</v>
      </c>
      <c r="G2090" t="s">
        <v>2925</v>
      </c>
      <c r="H2090">
        <v>0</v>
      </c>
      <c r="I2090">
        <v>0</v>
      </c>
      <c r="J2090">
        <v>0</v>
      </c>
      <c r="K2090">
        <v>0</v>
      </c>
      <c r="L2090">
        <v>0</v>
      </c>
    </row>
    <row r="2091" spans="1:12" x14ac:dyDescent="0.35">
      <c r="A2091" t="s">
        <v>344</v>
      </c>
      <c r="B2091" t="s">
        <v>3552</v>
      </c>
      <c r="C2091" t="s">
        <v>2915</v>
      </c>
      <c r="D2091" t="s">
        <v>3562</v>
      </c>
      <c r="E2091" t="s">
        <v>3563</v>
      </c>
      <c r="F2091" t="s">
        <v>2877</v>
      </c>
      <c r="G2091" t="s">
        <v>2878</v>
      </c>
      <c r="H2091">
        <v>11328.1667</v>
      </c>
      <c r="I2091">
        <v>35.555024592643299</v>
      </c>
      <c r="J2091">
        <v>1601.8429734614699</v>
      </c>
      <c r="K2091">
        <v>1637.3979980541201</v>
      </c>
      <c r="L2091">
        <v>9690.7687019458808</v>
      </c>
    </row>
    <row r="2092" spans="1:12" x14ac:dyDescent="0.35">
      <c r="A2092" t="s">
        <v>344</v>
      </c>
      <c r="B2092" t="s">
        <v>3552</v>
      </c>
      <c r="C2092" t="s">
        <v>2915</v>
      </c>
      <c r="D2092" t="s">
        <v>3564</v>
      </c>
      <c r="E2092" t="s">
        <v>3565</v>
      </c>
      <c r="F2092" t="s">
        <v>2172</v>
      </c>
      <c r="G2092" t="s">
        <v>2173</v>
      </c>
      <c r="H2092">
        <v>313510.55949999997</v>
      </c>
      <c r="I2092">
        <v>1722.4018006235301</v>
      </c>
      <c r="J2092">
        <v>90073.290764200399</v>
      </c>
      <c r="K2092">
        <v>91795.692564823999</v>
      </c>
      <c r="L2092">
        <v>221714.86693517599</v>
      </c>
    </row>
    <row r="2093" spans="1:12" x14ac:dyDescent="0.35">
      <c r="A2093" t="s">
        <v>344</v>
      </c>
      <c r="B2093" t="s">
        <v>3552</v>
      </c>
      <c r="C2093" t="s">
        <v>2915</v>
      </c>
      <c r="D2093" t="s">
        <v>3564</v>
      </c>
      <c r="E2093" t="s">
        <v>3565</v>
      </c>
      <c r="F2093" t="s">
        <v>2867</v>
      </c>
      <c r="G2093" t="s">
        <v>2868</v>
      </c>
      <c r="H2093">
        <v>0</v>
      </c>
      <c r="I2093">
        <v>0</v>
      </c>
      <c r="J2093">
        <v>0</v>
      </c>
      <c r="K2093">
        <v>0</v>
      </c>
      <c r="L2093">
        <v>0</v>
      </c>
    </row>
    <row r="2094" spans="1:12" x14ac:dyDescent="0.35">
      <c r="A2094" t="s">
        <v>344</v>
      </c>
      <c r="B2094" t="s">
        <v>3552</v>
      </c>
      <c r="C2094" t="s">
        <v>2915</v>
      </c>
      <c r="D2094" t="s">
        <v>3564</v>
      </c>
      <c r="E2094" t="s">
        <v>3565</v>
      </c>
      <c r="F2094" t="s">
        <v>2922</v>
      </c>
      <c r="G2094" t="s">
        <v>2923</v>
      </c>
      <c r="H2094">
        <v>0</v>
      </c>
      <c r="I2094">
        <v>0</v>
      </c>
      <c r="J2094">
        <v>0</v>
      </c>
      <c r="K2094">
        <v>0</v>
      </c>
      <c r="L2094">
        <v>0</v>
      </c>
    </row>
    <row r="2095" spans="1:12" x14ac:dyDescent="0.35">
      <c r="A2095" t="s">
        <v>344</v>
      </c>
      <c r="B2095" t="s">
        <v>3552</v>
      </c>
      <c r="C2095" t="s">
        <v>2915</v>
      </c>
      <c r="D2095" t="s">
        <v>3564</v>
      </c>
      <c r="E2095" t="s">
        <v>3565</v>
      </c>
      <c r="F2095" t="s">
        <v>2924</v>
      </c>
      <c r="G2095" t="s">
        <v>2925</v>
      </c>
      <c r="H2095">
        <v>0</v>
      </c>
      <c r="I2095">
        <v>0</v>
      </c>
      <c r="J2095">
        <v>0</v>
      </c>
      <c r="K2095">
        <v>0</v>
      </c>
      <c r="L2095">
        <v>0</v>
      </c>
    </row>
    <row r="2096" spans="1:12" x14ac:dyDescent="0.35">
      <c r="A2096" t="s">
        <v>344</v>
      </c>
      <c r="B2096" t="s">
        <v>3552</v>
      </c>
      <c r="C2096" t="s">
        <v>2915</v>
      </c>
      <c r="D2096" t="s">
        <v>3566</v>
      </c>
      <c r="E2096" t="s">
        <v>3567</v>
      </c>
      <c r="F2096" t="s">
        <v>2170</v>
      </c>
      <c r="G2096" t="s">
        <v>2171</v>
      </c>
      <c r="H2096">
        <v>0</v>
      </c>
      <c r="I2096">
        <v>0</v>
      </c>
      <c r="J2096">
        <v>0</v>
      </c>
      <c r="K2096">
        <v>0</v>
      </c>
      <c r="L2096">
        <v>0</v>
      </c>
    </row>
    <row r="2097" spans="1:14" x14ac:dyDescent="0.35">
      <c r="A2097" t="s">
        <v>344</v>
      </c>
      <c r="B2097" t="s">
        <v>3552</v>
      </c>
      <c r="C2097" t="s">
        <v>2915</v>
      </c>
      <c r="D2097" t="s">
        <v>3566</v>
      </c>
      <c r="E2097" t="s">
        <v>3567</v>
      </c>
      <c r="F2097" t="s">
        <v>2172</v>
      </c>
      <c r="G2097" t="s">
        <v>2173</v>
      </c>
      <c r="H2097">
        <v>161718.34239999999</v>
      </c>
      <c r="I2097">
        <v>433.71189167142501</v>
      </c>
      <c r="J2097">
        <v>8147.9083644669199</v>
      </c>
      <c r="K2097">
        <v>8581.6202561383507</v>
      </c>
      <c r="L2097">
        <v>153136.72214386199</v>
      </c>
    </row>
    <row r="2098" spans="1:14" x14ac:dyDescent="0.35">
      <c r="A2098" t="s">
        <v>344</v>
      </c>
      <c r="B2098" t="s">
        <v>3552</v>
      </c>
      <c r="C2098" t="s">
        <v>2915</v>
      </c>
      <c r="D2098" t="s">
        <v>3566</v>
      </c>
      <c r="E2098" t="s">
        <v>3567</v>
      </c>
      <c r="F2098" t="s">
        <v>2867</v>
      </c>
      <c r="G2098" t="s">
        <v>2868</v>
      </c>
      <c r="H2098">
        <v>0</v>
      </c>
      <c r="I2098">
        <v>0</v>
      </c>
      <c r="J2098">
        <v>0</v>
      </c>
      <c r="K2098">
        <v>0</v>
      </c>
      <c r="L2098">
        <v>0</v>
      </c>
    </row>
    <row r="2099" spans="1:14" x14ac:dyDescent="0.35">
      <c r="A2099" t="s">
        <v>344</v>
      </c>
      <c r="B2099" t="s">
        <v>3552</v>
      </c>
      <c r="C2099" t="s">
        <v>2915</v>
      </c>
      <c r="D2099" t="s">
        <v>3566</v>
      </c>
      <c r="E2099" t="s">
        <v>3567</v>
      </c>
      <c r="F2099" t="s">
        <v>2922</v>
      </c>
      <c r="G2099" t="s">
        <v>2923</v>
      </c>
      <c r="H2099">
        <v>0</v>
      </c>
      <c r="I2099">
        <v>0</v>
      </c>
      <c r="J2099">
        <v>0</v>
      </c>
      <c r="K2099">
        <v>0</v>
      </c>
      <c r="L2099">
        <v>0</v>
      </c>
    </row>
    <row r="2100" spans="1:14" x14ac:dyDescent="0.35">
      <c r="A2100" t="s">
        <v>344</v>
      </c>
      <c r="B2100" t="s">
        <v>3552</v>
      </c>
      <c r="C2100" t="s">
        <v>2915</v>
      </c>
      <c r="D2100" t="s">
        <v>3566</v>
      </c>
      <c r="E2100" t="s">
        <v>3567</v>
      </c>
      <c r="F2100" t="s">
        <v>2924</v>
      </c>
      <c r="G2100" t="s">
        <v>2925</v>
      </c>
      <c r="H2100">
        <v>0</v>
      </c>
      <c r="I2100">
        <v>0</v>
      </c>
      <c r="J2100">
        <v>0</v>
      </c>
      <c r="K2100">
        <v>0</v>
      </c>
      <c r="L2100">
        <v>0</v>
      </c>
    </row>
    <row r="2101" spans="1:14" x14ac:dyDescent="0.35">
      <c r="A2101" t="s">
        <v>344</v>
      </c>
      <c r="B2101" t="s">
        <v>3552</v>
      </c>
      <c r="C2101" t="s">
        <v>2915</v>
      </c>
      <c r="D2101" t="s">
        <v>3566</v>
      </c>
      <c r="E2101" t="s">
        <v>3567</v>
      </c>
      <c r="F2101" t="s">
        <v>2877</v>
      </c>
      <c r="G2101" t="s">
        <v>2878</v>
      </c>
      <c r="H2101">
        <v>6125.1373999999996</v>
      </c>
      <c r="I2101">
        <v>16.426985887919098</v>
      </c>
      <c r="J2101">
        <v>308.60480952769399</v>
      </c>
      <c r="K2101">
        <v>325.03179541561298</v>
      </c>
      <c r="L2101">
        <v>5800.1056045843898</v>
      </c>
    </row>
    <row r="2102" spans="1:14" x14ac:dyDescent="0.35">
      <c r="A2102" t="s">
        <v>344</v>
      </c>
      <c r="B2102" t="s">
        <v>3552</v>
      </c>
      <c r="C2102" t="s">
        <v>2915</v>
      </c>
      <c r="D2102" t="s">
        <v>3568</v>
      </c>
      <c r="E2102" t="s">
        <v>3569</v>
      </c>
      <c r="F2102" t="s">
        <v>2170</v>
      </c>
      <c r="G2102" t="s">
        <v>2171</v>
      </c>
      <c r="H2102">
        <v>0</v>
      </c>
      <c r="I2102">
        <v>0</v>
      </c>
      <c r="J2102">
        <v>0</v>
      </c>
      <c r="K2102">
        <v>0</v>
      </c>
      <c r="L2102">
        <v>0</v>
      </c>
    </row>
    <row r="2103" spans="1:14" x14ac:dyDescent="0.35">
      <c r="A2103" t="s">
        <v>344</v>
      </c>
      <c r="B2103" t="s">
        <v>3552</v>
      </c>
      <c r="C2103" t="s">
        <v>2915</v>
      </c>
      <c r="D2103" t="s">
        <v>3568</v>
      </c>
      <c r="E2103" t="s">
        <v>3569</v>
      </c>
      <c r="F2103" t="s">
        <v>2172</v>
      </c>
      <c r="G2103" t="s">
        <v>2173</v>
      </c>
      <c r="H2103">
        <v>1194459.7297</v>
      </c>
      <c r="I2103">
        <v>5479.7545923881098</v>
      </c>
      <c r="J2103">
        <v>201210.737719711</v>
      </c>
      <c r="K2103">
        <v>206690.492312099</v>
      </c>
      <c r="L2103">
        <v>987769.23738790106</v>
      </c>
    </row>
    <row r="2104" spans="1:14" x14ac:dyDescent="0.35">
      <c r="A2104" t="s">
        <v>344</v>
      </c>
      <c r="B2104" t="s">
        <v>3552</v>
      </c>
      <c r="C2104" t="s">
        <v>2915</v>
      </c>
      <c r="D2104" t="s">
        <v>3568</v>
      </c>
      <c r="E2104" t="s">
        <v>3569</v>
      </c>
      <c r="F2104" t="s">
        <v>3007</v>
      </c>
      <c r="G2104" t="s">
        <v>3008</v>
      </c>
      <c r="H2104">
        <v>561542.26309999998</v>
      </c>
      <c r="I2104">
        <v>2576.1553267310601</v>
      </c>
      <c r="J2104">
        <v>0</v>
      </c>
      <c r="K2104">
        <v>2576.1553267310601</v>
      </c>
      <c r="L2104">
        <v>558966.10777326894</v>
      </c>
      <c r="N2104" t="s">
        <v>2198</v>
      </c>
    </row>
    <row r="2105" spans="1:14" x14ac:dyDescent="0.35">
      <c r="A2105" t="s">
        <v>344</v>
      </c>
      <c r="B2105" t="s">
        <v>3552</v>
      </c>
      <c r="C2105" t="s">
        <v>2915</v>
      </c>
      <c r="D2105" t="s">
        <v>3568</v>
      </c>
      <c r="E2105" t="s">
        <v>3569</v>
      </c>
      <c r="F2105" t="s">
        <v>2867</v>
      </c>
      <c r="G2105" t="s">
        <v>2868</v>
      </c>
      <c r="H2105">
        <v>0</v>
      </c>
      <c r="I2105">
        <v>0</v>
      </c>
      <c r="J2105">
        <v>0</v>
      </c>
      <c r="K2105">
        <v>0</v>
      </c>
      <c r="L2105">
        <v>0</v>
      </c>
    </row>
    <row r="2106" spans="1:14" x14ac:dyDescent="0.35">
      <c r="A2106" t="s">
        <v>344</v>
      </c>
      <c r="B2106" t="s">
        <v>3552</v>
      </c>
      <c r="C2106" t="s">
        <v>2915</v>
      </c>
      <c r="D2106" t="s">
        <v>3568</v>
      </c>
      <c r="E2106" t="s">
        <v>3569</v>
      </c>
      <c r="F2106" t="s">
        <v>2922</v>
      </c>
      <c r="G2106" t="s">
        <v>2923</v>
      </c>
      <c r="H2106">
        <v>1079227.4735000001</v>
      </c>
      <c r="I2106">
        <v>4951.1101608690296</v>
      </c>
      <c r="J2106">
        <v>181799.478645239</v>
      </c>
      <c r="K2106">
        <v>186750.58880610799</v>
      </c>
      <c r="L2106">
        <v>892476.88469389197</v>
      </c>
    </row>
    <row r="2107" spans="1:14" x14ac:dyDescent="0.35">
      <c r="A2107" t="s">
        <v>344</v>
      </c>
      <c r="B2107" t="s">
        <v>3552</v>
      </c>
      <c r="C2107" t="s">
        <v>2915</v>
      </c>
      <c r="D2107" t="s">
        <v>3568</v>
      </c>
      <c r="E2107" t="s">
        <v>3569</v>
      </c>
      <c r="F2107" t="s">
        <v>2997</v>
      </c>
      <c r="G2107" t="s">
        <v>2998</v>
      </c>
      <c r="H2107">
        <v>543710.58360000001</v>
      </c>
      <c r="I2107">
        <v>2148.36218370492</v>
      </c>
      <c r="J2107">
        <v>69088.993835657704</v>
      </c>
      <c r="K2107">
        <v>71237.356019362705</v>
      </c>
      <c r="L2107">
        <v>472473.22758063697</v>
      </c>
    </row>
    <row r="2108" spans="1:14" x14ac:dyDescent="0.35">
      <c r="A2108" t="s">
        <v>344</v>
      </c>
      <c r="B2108" t="s">
        <v>3552</v>
      </c>
      <c r="C2108" t="s">
        <v>2915</v>
      </c>
      <c r="D2108" t="s">
        <v>3568</v>
      </c>
      <c r="E2108" t="s">
        <v>3569</v>
      </c>
      <c r="F2108" t="s">
        <v>2884</v>
      </c>
      <c r="G2108" t="s">
        <v>2885</v>
      </c>
      <c r="H2108">
        <v>0</v>
      </c>
      <c r="I2108">
        <v>0</v>
      </c>
      <c r="J2108">
        <v>0</v>
      </c>
      <c r="K2108">
        <v>0</v>
      </c>
      <c r="L2108">
        <v>0</v>
      </c>
    </row>
    <row r="2109" spans="1:14" x14ac:dyDescent="0.35">
      <c r="A2109" t="s">
        <v>344</v>
      </c>
      <c r="B2109" t="s">
        <v>3552</v>
      </c>
      <c r="C2109" t="s">
        <v>2915</v>
      </c>
      <c r="D2109" t="s">
        <v>3568</v>
      </c>
      <c r="E2109" t="s">
        <v>3569</v>
      </c>
      <c r="F2109" t="s">
        <v>2930</v>
      </c>
      <c r="G2109" t="s">
        <v>2931</v>
      </c>
      <c r="H2109">
        <v>114706.87420000001</v>
      </c>
      <c r="I2109">
        <v>453.24096702635501</v>
      </c>
      <c r="J2109">
        <v>14575.7370961303</v>
      </c>
      <c r="K2109">
        <v>15028.978063156699</v>
      </c>
      <c r="L2109">
        <v>99677.896136843294</v>
      </c>
    </row>
    <row r="2110" spans="1:14" x14ac:dyDescent="0.35">
      <c r="A2110" t="s">
        <v>344</v>
      </c>
      <c r="B2110" t="s">
        <v>3552</v>
      </c>
      <c r="C2110" t="s">
        <v>2915</v>
      </c>
      <c r="D2110" t="s">
        <v>3568</v>
      </c>
      <c r="E2110" t="s">
        <v>3569</v>
      </c>
      <c r="F2110" t="s">
        <v>2875</v>
      </c>
      <c r="G2110" t="s">
        <v>2876</v>
      </c>
      <c r="H2110">
        <v>490167.05969999998</v>
      </c>
      <c r="I2110">
        <v>2248.71138780506</v>
      </c>
      <c r="J2110">
        <v>82570.281137678496</v>
      </c>
      <c r="K2110">
        <v>84818.992525483496</v>
      </c>
      <c r="L2110">
        <v>405348.06717451703</v>
      </c>
    </row>
    <row r="2111" spans="1:14" x14ac:dyDescent="0.35">
      <c r="A2111" t="s">
        <v>344</v>
      </c>
      <c r="B2111" t="s">
        <v>3552</v>
      </c>
      <c r="C2111" t="s">
        <v>2915</v>
      </c>
      <c r="D2111" t="s">
        <v>3568</v>
      </c>
      <c r="E2111" t="s">
        <v>3569</v>
      </c>
      <c r="F2111" t="s">
        <v>392</v>
      </c>
      <c r="G2111" t="s">
        <v>2914</v>
      </c>
      <c r="H2111">
        <v>9889.3353999999999</v>
      </c>
      <c r="I2111">
        <v>45.368738525891501</v>
      </c>
      <c r="J2111">
        <v>1665.89163698825</v>
      </c>
      <c r="K2111">
        <v>1711.2603755141399</v>
      </c>
      <c r="L2111">
        <v>8178.07502448586</v>
      </c>
    </row>
    <row r="2112" spans="1:14" x14ac:dyDescent="0.35">
      <c r="A2112" t="s">
        <v>344</v>
      </c>
      <c r="B2112" t="s">
        <v>3552</v>
      </c>
      <c r="C2112" t="s">
        <v>2915</v>
      </c>
      <c r="D2112" t="s">
        <v>3568</v>
      </c>
      <c r="E2112" t="s">
        <v>3569</v>
      </c>
      <c r="F2112" t="s">
        <v>2924</v>
      </c>
      <c r="G2112" t="s">
        <v>2925</v>
      </c>
      <c r="H2112">
        <v>0</v>
      </c>
      <c r="I2112">
        <v>0</v>
      </c>
      <c r="J2112">
        <v>0</v>
      </c>
      <c r="K2112">
        <v>0</v>
      </c>
      <c r="L2112">
        <v>0</v>
      </c>
    </row>
    <row r="2113" spans="1:14" x14ac:dyDescent="0.35">
      <c r="A2113" t="s">
        <v>344</v>
      </c>
      <c r="B2113" t="s">
        <v>3552</v>
      </c>
      <c r="C2113" t="s">
        <v>2915</v>
      </c>
      <c r="D2113" t="s">
        <v>3568</v>
      </c>
      <c r="E2113" t="s">
        <v>3569</v>
      </c>
      <c r="F2113" t="s">
        <v>2877</v>
      </c>
      <c r="G2113" t="s">
        <v>2878</v>
      </c>
      <c r="H2113">
        <v>214985.55249999999</v>
      </c>
      <c r="I2113">
        <v>986.27692447590198</v>
      </c>
      <c r="J2113">
        <v>36215.035586701102</v>
      </c>
      <c r="K2113">
        <v>37201.312511176999</v>
      </c>
      <c r="L2113">
        <v>177784.23998882301</v>
      </c>
    </row>
    <row r="2114" spans="1:14" x14ac:dyDescent="0.35">
      <c r="A2114" t="s">
        <v>344</v>
      </c>
      <c r="B2114" t="s">
        <v>3552</v>
      </c>
      <c r="C2114" t="s">
        <v>2915</v>
      </c>
      <c r="D2114" t="s">
        <v>3570</v>
      </c>
      <c r="E2114" t="s">
        <v>3571</v>
      </c>
      <c r="F2114" t="s">
        <v>2170</v>
      </c>
      <c r="G2114" t="s">
        <v>2171</v>
      </c>
      <c r="H2114">
        <v>0</v>
      </c>
      <c r="J2114">
        <v>0</v>
      </c>
      <c r="K2114">
        <v>0</v>
      </c>
      <c r="L2114">
        <v>0</v>
      </c>
    </row>
    <row r="2115" spans="1:14" x14ac:dyDescent="0.35">
      <c r="A2115" t="s">
        <v>344</v>
      </c>
      <c r="B2115" t="s">
        <v>3552</v>
      </c>
      <c r="C2115" t="s">
        <v>2915</v>
      </c>
      <c r="D2115" t="s">
        <v>3570</v>
      </c>
      <c r="E2115" t="s">
        <v>3571</v>
      </c>
      <c r="F2115" t="s">
        <v>2172</v>
      </c>
      <c r="G2115" t="s">
        <v>2173</v>
      </c>
      <c r="H2115">
        <v>97990.709499999997</v>
      </c>
      <c r="J2115">
        <v>9671.6400829003105</v>
      </c>
      <c r="K2115">
        <v>9671.6400829003105</v>
      </c>
      <c r="L2115">
        <v>88319.069417099701</v>
      </c>
    </row>
    <row r="2116" spans="1:14" x14ac:dyDescent="0.35">
      <c r="A2116" t="s">
        <v>344</v>
      </c>
      <c r="B2116" t="s">
        <v>3552</v>
      </c>
      <c r="C2116" t="s">
        <v>2915</v>
      </c>
      <c r="D2116" t="s">
        <v>3570</v>
      </c>
      <c r="E2116" t="s">
        <v>3571</v>
      </c>
      <c r="F2116" t="s">
        <v>2867</v>
      </c>
      <c r="G2116" t="s">
        <v>2868</v>
      </c>
      <c r="H2116">
        <v>0</v>
      </c>
      <c r="J2116">
        <v>0</v>
      </c>
      <c r="K2116">
        <v>0</v>
      </c>
      <c r="L2116">
        <v>0</v>
      </c>
    </row>
    <row r="2117" spans="1:14" x14ac:dyDescent="0.35">
      <c r="A2117" t="s">
        <v>344</v>
      </c>
      <c r="B2117" t="s">
        <v>3552</v>
      </c>
      <c r="C2117" t="s">
        <v>2915</v>
      </c>
      <c r="D2117" t="s">
        <v>3570</v>
      </c>
      <c r="E2117" t="s">
        <v>3571</v>
      </c>
      <c r="F2117" t="s">
        <v>2922</v>
      </c>
      <c r="G2117" t="s">
        <v>2923</v>
      </c>
      <c r="H2117">
        <v>0</v>
      </c>
      <c r="J2117">
        <v>0</v>
      </c>
      <c r="K2117">
        <v>0</v>
      </c>
      <c r="L2117">
        <v>0</v>
      </c>
    </row>
    <row r="2118" spans="1:14" x14ac:dyDescent="0.35">
      <c r="A2118" t="s">
        <v>344</v>
      </c>
      <c r="B2118" t="s">
        <v>3552</v>
      </c>
      <c r="C2118" t="s">
        <v>2915</v>
      </c>
      <c r="D2118" t="s">
        <v>3570</v>
      </c>
      <c r="E2118" t="s">
        <v>3571</v>
      </c>
      <c r="F2118" t="s">
        <v>2875</v>
      </c>
      <c r="G2118" t="s">
        <v>2876</v>
      </c>
      <c r="H2118">
        <v>5882.9287999999997</v>
      </c>
      <c r="J2118">
        <v>580.64248941218898</v>
      </c>
      <c r="K2118">
        <v>580.64248941218898</v>
      </c>
      <c r="L2118">
        <v>5302.2863105878096</v>
      </c>
    </row>
    <row r="2119" spans="1:14" x14ac:dyDescent="0.35">
      <c r="A2119" t="s">
        <v>344</v>
      </c>
      <c r="B2119" t="s">
        <v>3552</v>
      </c>
      <c r="C2119" t="s">
        <v>2915</v>
      </c>
      <c r="D2119" t="s">
        <v>3570</v>
      </c>
      <c r="E2119" t="s">
        <v>3571</v>
      </c>
      <c r="F2119" t="s">
        <v>2924</v>
      </c>
      <c r="G2119" t="s">
        <v>2925</v>
      </c>
      <c r="H2119">
        <v>0</v>
      </c>
      <c r="J2119">
        <v>0</v>
      </c>
      <c r="K2119">
        <v>0</v>
      </c>
      <c r="L2119">
        <v>0</v>
      </c>
    </row>
    <row r="2120" spans="1:14" x14ac:dyDescent="0.35">
      <c r="A2120" t="s">
        <v>344</v>
      </c>
      <c r="B2120" t="s">
        <v>3552</v>
      </c>
      <c r="C2120" t="s">
        <v>2915</v>
      </c>
      <c r="D2120" t="s">
        <v>3570</v>
      </c>
      <c r="E2120" t="s">
        <v>3571</v>
      </c>
      <c r="F2120" t="s">
        <v>2877</v>
      </c>
      <c r="G2120" t="s">
        <v>2878</v>
      </c>
      <c r="H2120">
        <v>3057.6704</v>
      </c>
      <c r="J2120">
        <v>301.79072597843401</v>
      </c>
      <c r="K2120">
        <v>301.79072597843401</v>
      </c>
      <c r="L2120">
        <v>2755.8796740215698</v>
      </c>
    </row>
    <row r="2121" spans="1:14" x14ac:dyDescent="0.35">
      <c r="A2121" t="s">
        <v>344</v>
      </c>
      <c r="B2121" t="s">
        <v>3552</v>
      </c>
      <c r="C2121" t="s">
        <v>2915</v>
      </c>
      <c r="D2121" t="s">
        <v>3572</v>
      </c>
      <c r="E2121" t="s">
        <v>3573</v>
      </c>
      <c r="F2121" t="s">
        <v>2172</v>
      </c>
      <c r="G2121" t="s">
        <v>2173</v>
      </c>
      <c r="H2121">
        <v>375996.80839999998</v>
      </c>
      <c r="I2121">
        <v>346.71440897501299</v>
      </c>
      <c r="J2121">
        <v>29287.5165289818</v>
      </c>
      <c r="K2121">
        <v>29634.2309379568</v>
      </c>
      <c r="L2121">
        <v>346362.57746204297</v>
      </c>
    </row>
    <row r="2122" spans="1:14" x14ac:dyDescent="0.35">
      <c r="A2122" t="s">
        <v>344</v>
      </c>
      <c r="B2122" t="s">
        <v>3552</v>
      </c>
      <c r="C2122" t="s">
        <v>2915</v>
      </c>
      <c r="D2122" t="s">
        <v>3572</v>
      </c>
      <c r="E2122" t="s">
        <v>3573</v>
      </c>
      <c r="F2122" t="s">
        <v>2867</v>
      </c>
      <c r="G2122" t="s">
        <v>2868</v>
      </c>
      <c r="H2122">
        <v>0</v>
      </c>
      <c r="I2122">
        <v>0</v>
      </c>
      <c r="J2122">
        <v>0</v>
      </c>
      <c r="K2122">
        <v>0</v>
      </c>
      <c r="L2122">
        <v>0</v>
      </c>
    </row>
    <row r="2123" spans="1:14" x14ac:dyDescent="0.35">
      <c r="A2123" t="s">
        <v>344</v>
      </c>
      <c r="B2123" t="s">
        <v>3552</v>
      </c>
      <c r="C2123" t="s">
        <v>2915</v>
      </c>
      <c r="D2123" t="s">
        <v>3572</v>
      </c>
      <c r="E2123" t="s">
        <v>3573</v>
      </c>
      <c r="F2123" t="s">
        <v>2922</v>
      </c>
      <c r="G2123" t="s">
        <v>2923</v>
      </c>
      <c r="H2123">
        <v>32379.985199999999</v>
      </c>
      <c r="I2123">
        <v>29.858251912289699</v>
      </c>
      <c r="J2123">
        <v>2522.1739384667699</v>
      </c>
      <c r="K2123">
        <v>2552.03219037906</v>
      </c>
      <c r="L2123">
        <v>29827.953009620898</v>
      </c>
    </row>
    <row r="2124" spans="1:14" x14ac:dyDescent="0.35">
      <c r="A2124" t="s">
        <v>344</v>
      </c>
      <c r="B2124" t="s">
        <v>3552</v>
      </c>
      <c r="C2124" t="s">
        <v>2915</v>
      </c>
      <c r="D2124" t="s">
        <v>3572</v>
      </c>
      <c r="E2124" t="s">
        <v>3573</v>
      </c>
      <c r="F2124" t="s">
        <v>2875</v>
      </c>
      <c r="G2124" t="s">
        <v>2876</v>
      </c>
      <c r="H2124">
        <v>9198.8593999999994</v>
      </c>
      <c r="I2124">
        <v>8.4824579296277403</v>
      </c>
      <c r="J2124">
        <v>716.52668706442296</v>
      </c>
      <c r="K2124">
        <v>725.00914499405098</v>
      </c>
      <c r="L2124">
        <v>8473.8502550059493</v>
      </c>
    </row>
    <row r="2125" spans="1:14" x14ac:dyDescent="0.35">
      <c r="A2125" t="s">
        <v>344</v>
      </c>
      <c r="B2125" t="s">
        <v>3552</v>
      </c>
      <c r="C2125" t="s">
        <v>2915</v>
      </c>
      <c r="D2125" t="s">
        <v>3572</v>
      </c>
      <c r="E2125" t="s">
        <v>3573</v>
      </c>
      <c r="F2125" t="s">
        <v>2924</v>
      </c>
      <c r="G2125" t="s">
        <v>2925</v>
      </c>
      <c r="H2125">
        <v>0</v>
      </c>
      <c r="I2125">
        <v>0</v>
      </c>
      <c r="J2125">
        <v>0</v>
      </c>
      <c r="K2125">
        <v>0</v>
      </c>
      <c r="L2125">
        <v>0</v>
      </c>
    </row>
    <row r="2126" spans="1:14" x14ac:dyDescent="0.35">
      <c r="A2126" t="s">
        <v>344</v>
      </c>
      <c r="B2126" t="s">
        <v>3552</v>
      </c>
      <c r="C2126" t="s">
        <v>2915</v>
      </c>
      <c r="D2126" t="s">
        <v>3572</v>
      </c>
      <c r="E2126" t="s">
        <v>3573</v>
      </c>
      <c r="F2126" t="s">
        <v>2877</v>
      </c>
      <c r="G2126" t="s">
        <v>2878</v>
      </c>
      <c r="H2126">
        <v>26282.4555</v>
      </c>
      <c r="I2126">
        <v>24.2355940846507</v>
      </c>
      <c r="J2126">
        <v>2047.2191058983501</v>
      </c>
      <c r="K2126">
        <v>2071.454699983</v>
      </c>
      <c r="L2126">
        <v>24211.000800016998</v>
      </c>
    </row>
    <row r="2127" spans="1:14" x14ac:dyDescent="0.35">
      <c r="A2127" t="s">
        <v>344</v>
      </c>
      <c r="B2127" t="s">
        <v>3552</v>
      </c>
      <c r="C2127" t="s">
        <v>17</v>
      </c>
      <c r="D2127" t="s">
        <v>345</v>
      </c>
      <c r="E2127" t="s">
        <v>2241</v>
      </c>
      <c r="F2127" t="s">
        <v>2170</v>
      </c>
      <c r="G2127" t="s">
        <v>2171</v>
      </c>
      <c r="H2127">
        <v>0</v>
      </c>
      <c r="I2127">
        <v>0</v>
      </c>
      <c r="J2127">
        <v>0</v>
      </c>
      <c r="K2127">
        <v>0</v>
      </c>
      <c r="L2127">
        <v>0</v>
      </c>
    </row>
    <row r="2128" spans="1:14" x14ac:dyDescent="0.35">
      <c r="A2128" t="s">
        <v>344</v>
      </c>
      <c r="B2128" t="s">
        <v>3552</v>
      </c>
      <c r="C2128" t="s">
        <v>17</v>
      </c>
      <c r="D2128" t="s">
        <v>345</v>
      </c>
      <c r="E2128" t="s">
        <v>2241</v>
      </c>
      <c r="F2128" t="s">
        <v>19</v>
      </c>
      <c r="G2128" t="s">
        <v>2174</v>
      </c>
      <c r="H2128">
        <v>3200802.5921999998</v>
      </c>
      <c r="I2128">
        <v>10250.5937305267</v>
      </c>
      <c r="J2128">
        <v>0</v>
      </c>
      <c r="K2128">
        <v>10250.5937305267</v>
      </c>
      <c r="L2128">
        <v>3190551.9984694701</v>
      </c>
      <c r="N2128" t="s">
        <v>2198</v>
      </c>
    </row>
    <row r="2129" spans="1:14" x14ac:dyDescent="0.35">
      <c r="A2129" t="s">
        <v>344</v>
      </c>
      <c r="B2129" t="s">
        <v>3552</v>
      </c>
      <c r="C2129" t="s">
        <v>17</v>
      </c>
      <c r="D2129" t="s">
        <v>345</v>
      </c>
      <c r="E2129" t="s">
        <v>2241</v>
      </c>
      <c r="F2129" t="s">
        <v>30</v>
      </c>
      <c r="G2129" t="s">
        <v>2182</v>
      </c>
      <c r="H2129">
        <v>261735.13519999999</v>
      </c>
      <c r="I2129">
        <v>838.20868665294699</v>
      </c>
      <c r="J2129">
        <v>0</v>
      </c>
      <c r="K2129">
        <v>838.20868665294699</v>
      </c>
      <c r="L2129">
        <v>260896.92651334699</v>
      </c>
      <c r="N2129" t="s">
        <v>2198</v>
      </c>
    </row>
    <row r="2130" spans="1:14" x14ac:dyDescent="0.35">
      <c r="A2130" t="s">
        <v>344</v>
      </c>
      <c r="B2130" t="s">
        <v>3552</v>
      </c>
      <c r="C2130" t="s">
        <v>17</v>
      </c>
      <c r="D2130" t="s">
        <v>345</v>
      </c>
      <c r="E2130" t="s">
        <v>2241</v>
      </c>
      <c r="F2130" t="s">
        <v>2787</v>
      </c>
      <c r="G2130" t="s">
        <v>2935</v>
      </c>
      <c r="H2130">
        <v>0</v>
      </c>
      <c r="I2130">
        <v>0</v>
      </c>
      <c r="J2130">
        <v>0</v>
      </c>
      <c r="K2130">
        <v>0</v>
      </c>
      <c r="L2130">
        <v>0</v>
      </c>
    </row>
    <row r="2131" spans="1:14" x14ac:dyDescent="0.35">
      <c r="A2131" t="s">
        <v>344</v>
      </c>
      <c r="B2131" t="s">
        <v>3552</v>
      </c>
      <c r="C2131" t="s">
        <v>17</v>
      </c>
      <c r="D2131" t="s">
        <v>345</v>
      </c>
      <c r="E2131" t="s">
        <v>2241</v>
      </c>
      <c r="F2131" t="s">
        <v>2788</v>
      </c>
      <c r="G2131" t="s">
        <v>2936</v>
      </c>
      <c r="H2131">
        <v>4848331.7922999999</v>
      </c>
      <c r="I2131">
        <v>15526.818052761701</v>
      </c>
      <c r="J2131">
        <v>299974.399039171</v>
      </c>
      <c r="K2131">
        <v>315501.21709193202</v>
      </c>
      <c r="L2131">
        <v>4532830.5752080698</v>
      </c>
    </row>
    <row r="2132" spans="1:14" x14ac:dyDescent="0.35">
      <c r="A2132" t="s">
        <v>344</v>
      </c>
      <c r="B2132" t="s">
        <v>3552</v>
      </c>
      <c r="C2132" t="s">
        <v>17</v>
      </c>
      <c r="D2132" t="s">
        <v>347</v>
      </c>
      <c r="E2132" t="s">
        <v>3574</v>
      </c>
      <c r="F2132" t="s">
        <v>2170</v>
      </c>
      <c r="G2132" t="s">
        <v>2171</v>
      </c>
      <c r="H2132">
        <v>0</v>
      </c>
      <c r="I2132">
        <v>0</v>
      </c>
      <c r="J2132">
        <v>0</v>
      </c>
      <c r="K2132">
        <v>0</v>
      </c>
      <c r="L2132">
        <v>0</v>
      </c>
    </row>
    <row r="2133" spans="1:14" x14ac:dyDescent="0.35">
      <c r="A2133" t="s">
        <v>344</v>
      </c>
      <c r="B2133" t="s">
        <v>3552</v>
      </c>
      <c r="C2133" t="s">
        <v>17</v>
      </c>
      <c r="D2133" t="s">
        <v>347</v>
      </c>
      <c r="E2133" t="s">
        <v>3574</v>
      </c>
      <c r="F2133" t="s">
        <v>19</v>
      </c>
      <c r="G2133" t="s">
        <v>2174</v>
      </c>
      <c r="H2133">
        <v>1438700.3237999999</v>
      </c>
      <c r="I2133">
        <v>2599.0943523044698</v>
      </c>
      <c r="J2133">
        <v>0</v>
      </c>
      <c r="K2133">
        <v>2599.0943523044698</v>
      </c>
      <c r="L2133">
        <v>1436101.2294477001</v>
      </c>
      <c r="N2133" t="s">
        <v>2198</v>
      </c>
    </row>
    <row r="2134" spans="1:14" x14ac:dyDescent="0.35">
      <c r="A2134" t="s">
        <v>344</v>
      </c>
      <c r="B2134" t="s">
        <v>3552</v>
      </c>
      <c r="C2134" t="s">
        <v>17</v>
      </c>
      <c r="D2134" t="s">
        <v>347</v>
      </c>
      <c r="E2134" t="s">
        <v>3574</v>
      </c>
      <c r="F2134" t="s">
        <v>2787</v>
      </c>
      <c r="G2134" t="s">
        <v>2935</v>
      </c>
      <c r="H2134">
        <v>0</v>
      </c>
      <c r="I2134">
        <v>0</v>
      </c>
      <c r="J2134">
        <v>0</v>
      </c>
      <c r="K2134">
        <v>0</v>
      </c>
      <c r="L2134">
        <v>0</v>
      </c>
    </row>
    <row r="2135" spans="1:14" x14ac:dyDescent="0.35">
      <c r="A2135" t="s">
        <v>344</v>
      </c>
      <c r="B2135" t="s">
        <v>3552</v>
      </c>
      <c r="C2135" t="s">
        <v>17</v>
      </c>
      <c r="D2135" t="s">
        <v>347</v>
      </c>
      <c r="E2135" t="s">
        <v>3574</v>
      </c>
      <c r="F2135" t="s">
        <v>2788</v>
      </c>
      <c r="G2135" t="s">
        <v>2936</v>
      </c>
      <c r="H2135">
        <v>1739944.4349</v>
      </c>
      <c r="I2135">
        <v>3143.3090542310301</v>
      </c>
      <c r="J2135">
        <v>190088.41119480901</v>
      </c>
      <c r="K2135">
        <v>193231.72024903999</v>
      </c>
      <c r="L2135">
        <v>1546712.7146509599</v>
      </c>
    </row>
    <row r="2136" spans="1:14" x14ac:dyDescent="0.35">
      <c r="A2136" t="s">
        <v>344</v>
      </c>
      <c r="B2136" t="s">
        <v>3552</v>
      </c>
      <c r="C2136" t="s">
        <v>17</v>
      </c>
      <c r="D2136" t="s">
        <v>350</v>
      </c>
      <c r="E2136" t="s">
        <v>3575</v>
      </c>
      <c r="F2136" t="s">
        <v>2170</v>
      </c>
      <c r="G2136" t="s">
        <v>2171</v>
      </c>
      <c r="H2136">
        <v>0</v>
      </c>
      <c r="I2136">
        <v>0</v>
      </c>
      <c r="J2136">
        <v>0</v>
      </c>
      <c r="K2136">
        <v>0</v>
      </c>
      <c r="L2136">
        <v>0</v>
      </c>
    </row>
    <row r="2137" spans="1:14" x14ac:dyDescent="0.35">
      <c r="A2137" t="s">
        <v>344</v>
      </c>
      <c r="B2137" t="s">
        <v>3552</v>
      </c>
      <c r="C2137" t="s">
        <v>17</v>
      </c>
      <c r="D2137" t="s">
        <v>350</v>
      </c>
      <c r="E2137" t="s">
        <v>3575</v>
      </c>
      <c r="F2137" t="s">
        <v>19</v>
      </c>
      <c r="G2137" t="s">
        <v>2174</v>
      </c>
      <c r="H2137">
        <v>450460.05</v>
      </c>
      <c r="I2137">
        <v>1203.9710946426501</v>
      </c>
      <c r="J2137">
        <v>0</v>
      </c>
      <c r="K2137">
        <v>1203.9710946426501</v>
      </c>
      <c r="L2137">
        <v>449256.07890535699</v>
      </c>
      <c r="N2137" t="s">
        <v>2198</v>
      </c>
    </row>
    <row r="2138" spans="1:14" x14ac:dyDescent="0.35">
      <c r="A2138" t="s">
        <v>344</v>
      </c>
      <c r="B2138" t="s">
        <v>3552</v>
      </c>
      <c r="C2138" t="s">
        <v>17</v>
      </c>
      <c r="D2138" t="s">
        <v>350</v>
      </c>
      <c r="E2138" t="s">
        <v>3575</v>
      </c>
      <c r="F2138" t="s">
        <v>30</v>
      </c>
      <c r="G2138" t="s">
        <v>2182</v>
      </c>
      <c r="H2138">
        <v>210095.99170000001</v>
      </c>
      <c r="I2138">
        <v>561.53592556455601</v>
      </c>
      <c r="J2138">
        <v>0</v>
      </c>
      <c r="K2138">
        <v>561.53592556455601</v>
      </c>
      <c r="L2138">
        <v>209534.45577443499</v>
      </c>
      <c r="N2138" t="s">
        <v>2198</v>
      </c>
    </row>
    <row r="2139" spans="1:14" x14ac:dyDescent="0.35">
      <c r="A2139" t="s">
        <v>344</v>
      </c>
      <c r="B2139" t="s">
        <v>3552</v>
      </c>
      <c r="C2139" t="s">
        <v>17</v>
      </c>
      <c r="D2139" t="s">
        <v>350</v>
      </c>
      <c r="E2139" t="s">
        <v>3575</v>
      </c>
      <c r="F2139" t="s">
        <v>2787</v>
      </c>
      <c r="G2139" t="s">
        <v>2935</v>
      </c>
      <c r="H2139">
        <v>0</v>
      </c>
      <c r="I2139">
        <v>0</v>
      </c>
      <c r="J2139">
        <v>0</v>
      </c>
      <c r="K2139">
        <v>0</v>
      </c>
      <c r="L2139">
        <v>0</v>
      </c>
    </row>
    <row r="2140" spans="1:14" x14ac:dyDescent="0.35">
      <c r="A2140" t="s">
        <v>344</v>
      </c>
      <c r="B2140" t="s">
        <v>3552</v>
      </c>
      <c r="C2140" t="s">
        <v>17</v>
      </c>
      <c r="D2140" t="s">
        <v>350</v>
      </c>
      <c r="E2140" t="s">
        <v>3575</v>
      </c>
      <c r="F2140" t="s">
        <v>2788</v>
      </c>
      <c r="G2140" t="s">
        <v>2936</v>
      </c>
      <c r="H2140">
        <v>1730917.9657000001</v>
      </c>
      <c r="I2140">
        <v>4626.3263472006402</v>
      </c>
      <c r="J2140">
        <v>14075.241043666199</v>
      </c>
      <c r="K2140">
        <v>18701.5673908668</v>
      </c>
      <c r="L2140">
        <v>1712216.39830913</v>
      </c>
    </row>
    <row r="2141" spans="1:14" x14ac:dyDescent="0.35">
      <c r="A2141" t="s">
        <v>344</v>
      </c>
      <c r="B2141" t="s">
        <v>3552</v>
      </c>
      <c r="C2141" t="s">
        <v>17</v>
      </c>
      <c r="D2141" t="s">
        <v>353</v>
      </c>
      <c r="E2141" t="s">
        <v>2244</v>
      </c>
      <c r="F2141" t="s">
        <v>2170</v>
      </c>
      <c r="G2141" t="s">
        <v>2171</v>
      </c>
      <c r="H2141">
        <v>0</v>
      </c>
      <c r="I2141">
        <v>0</v>
      </c>
      <c r="J2141">
        <v>0</v>
      </c>
      <c r="K2141">
        <v>0</v>
      </c>
      <c r="L2141">
        <v>0</v>
      </c>
    </row>
    <row r="2142" spans="1:14" x14ac:dyDescent="0.35">
      <c r="A2142" t="s">
        <v>344</v>
      </c>
      <c r="B2142" t="s">
        <v>3552</v>
      </c>
      <c r="C2142" t="s">
        <v>17</v>
      </c>
      <c r="D2142" t="s">
        <v>353</v>
      </c>
      <c r="E2142" t="s">
        <v>2244</v>
      </c>
      <c r="F2142" t="s">
        <v>19</v>
      </c>
      <c r="G2142" t="s">
        <v>2174</v>
      </c>
      <c r="H2142">
        <v>766851.39119999995</v>
      </c>
      <c r="I2142">
        <v>3806.57862944524</v>
      </c>
      <c r="J2142">
        <v>0</v>
      </c>
      <c r="K2142">
        <v>3806.57862944524</v>
      </c>
      <c r="L2142">
        <v>763044.81257055502</v>
      </c>
      <c r="N2142" t="s">
        <v>2198</v>
      </c>
    </row>
    <row r="2143" spans="1:14" x14ac:dyDescent="0.35">
      <c r="A2143" t="s">
        <v>344</v>
      </c>
      <c r="B2143" t="s">
        <v>3552</v>
      </c>
      <c r="C2143" t="s">
        <v>17</v>
      </c>
      <c r="D2143" t="s">
        <v>353</v>
      </c>
      <c r="E2143" t="s">
        <v>2244</v>
      </c>
      <c r="F2143" t="s">
        <v>2787</v>
      </c>
      <c r="G2143" t="s">
        <v>2935</v>
      </c>
      <c r="H2143">
        <v>0</v>
      </c>
      <c r="I2143">
        <v>0</v>
      </c>
      <c r="J2143">
        <v>0</v>
      </c>
      <c r="K2143">
        <v>0</v>
      </c>
      <c r="L2143">
        <v>0</v>
      </c>
    </row>
    <row r="2144" spans="1:14" x14ac:dyDescent="0.35">
      <c r="A2144" t="s">
        <v>344</v>
      </c>
      <c r="B2144" t="s">
        <v>3552</v>
      </c>
      <c r="C2144" t="s">
        <v>17</v>
      </c>
      <c r="D2144" t="s">
        <v>353</v>
      </c>
      <c r="E2144" t="s">
        <v>2244</v>
      </c>
      <c r="F2144" t="s">
        <v>2788</v>
      </c>
      <c r="G2144" t="s">
        <v>2936</v>
      </c>
      <c r="H2144">
        <v>1220749.1764</v>
      </c>
      <c r="I2144">
        <v>6059.6848099645904</v>
      </c>
      <c r="J2144">
        <v>2451.1603494514402</v>
      </c>
      <c r="K2144">
        <v>8510.8451594160397</v>
      </c>
      <c r="L2144">
        <v>1212238.33124058</v>
      </c>
    </row>
    <row r="2145" spans="1:14" x14ac:dyDescent="0.35">
      <c r="A2145" t="s">
        <v>344</v>
      </c>
      <c r="B2145" t="s">
        <v>3552</v>
      </c>
      <c r="C2145" t="s">
        <v>17</v>
      </c>
      <c r="D2145" t="s">
        <v>357</v>
      </c>
      <c r="E2145" t="s">
        <v>2245</v>
      </c>
      <c r="F2145" t="s">
        <v>2170</v>
      </c>
      <c r="G2145" t="s">
        <v>2171</v>
      </c>
      <c r="H2145">
        <v>0</v>
      </c>
      <c r="I2145">
        <v>0</v>
      </c>
      <c r="J2145">
        <v>0</v>
      </c>
      <c r="K2145">
        <v>0</v>
      </c>
      <c r="L2145">
        <v>0</v>
      </c>
    </row>
    <row r="2146" spans="1:14" x14ac:dyDescent="0.35">
      <c r="A2146" t="s">
        <v>344</v>
      </c>
      <c r="B2146" t="s">
        <v>3552</v>
      </c>
      <c r="C2146" t="s">
        <v>17</v>
      </c>
      <c r="D2146" t="s">
        <v>357</v>
      </c>
      <c r="E2146" t="s">
        <v>2245</v>
      </c>
      <c r="F2146" t="s">
        <v>19</v>
      </c>
      <c r="G2146" t="s">
        <v>2174</v>
      </c>
      <c r="H2146">
        <v>2467315.571</v>
      </c>
      <c r="I2146">
        <v>9740.0902857046804</v>
      </c>
      <c r="J2146">
        <v>0</v>
      </c>
      <c r="K2146">
        <v>9740.0902857046804</v>
      </c>
      <c r="L2146">
        <v>2457575.4807143002</v>
      </c>
      <c r="N2146" t="s">
        <v>2198</v>
      </c>
    </row>
    <row r="2147" spans="1:14" x14ac:dyDescent="0.35">
      <c r="A2147" t="s">
        <v>344</v>
      </c>
      <c r="B2147" t="s">
        <v>3552</v>
      </c>
      <c r="C2147" t="s">
        <v>17</v>
      </c>
      <c r="D2147" t="s">
        <v>357</v>
      </c>
      <c r="E2147" t="s">
        <v>2245</v>
      </c>
      <c r="F2147" t="s">
        <v>2787</v>
      </c>
      <c r="G2147" t="s">
        <v>2935</v>
      </c>
      <c r="H2147">
        <v>0</v>
      </c>
      <c r="I2147">
        <v>0</v>
      </c>
      <c r="J2147">
        <v>0</v>
      </c>
      <c r="K2147">
        <v>0</v>
      </c>
      <c r="L2147">
        <v>0</v>
      </c>
    </row>
    <row r="2148" spans="1:14" x14ac:dyDescent="0.35">
      <c r="A2148" t="s">
        <v>344</v>
      </c>
      <c r="B2148" t="s">
        <v>3552</v>
      </c>
      <c r="C2148" t="s">
        <v>17</v>
      </c>
      <c r="D2148" t="s">
        <v>357</v>
      </c>
      <c r="E2148" t="s">
        <v>2245</v>
      </c>
      <c r="F2148" t="s">
        <v>2788</v>
      </c>
      <c r="G2148" t="s">
        <v>2936</v>
      </c>
      <c r="H2148">
        <v>4626555.9856000002</v>
      </c>
      <c r="I2148">
        <v>18264.0086820502</v>
      </c>
      <c r="J2148">
        <v>1173628.2133907799</v>
      </c>
      <c r="K2148">
        <v>1191892.22207283</v>
      </c>
      <c r="L2148">
        <v>3434663.7635271698</v>
      </c>
    </row>
    <row r="2149" spans="1:14" x14ac:dyDescent="0.35">
      <c r="A2149" t="s">
        <v>344</v>
      </c>
      <c r="B2149" t="s">
        <v>3552</v>
      </c>
      <c r="C2149" t="s">
        <v>17</v>
      </c>
      <c r="D2149" t="s">
        <v>361</v>
      </c>
      <c r="E2149" t="s">
        <v>2246</v>
      </c>
      <c r="F2149" t="s">
        <v>2170</v>
      </c>
      <c r="G2149" t="s">
        <v>2171</v>
      </c>
      <c r="H2149">
        <v>0</v>
      </c>
      <c r="I2149">
        <v>0</v>
      </c>
      <c r="J2149">
        <v>0</v>
      </c>
      <c r="K2149">
        <v>0</v>
      </c>
      <c r="L2149">
        <v>0</v>
      </c>
    </row>
    <row r="2150" spans="1:14" x14ac:dyDescent="0.35">
      <c r="A2150" t="s">
        <v>344</v>
      </c>
      <c r="B2150" t="s">
        <v>3552</v>
      </c>
      <c r="C2150" t="s">
        <v>17</v>
      </c>
      <c r="D2150" t="s">
        <v>361</v>
      </c>
      <c r="E2150" t="s">
        <v>2246</v>
      </c>
      <c r="F2150" t="s">
        <v>19</v>
      </c>
      <c r="G2150" t="s">
        <v>2174</v>
      </c>
      <c r="H2150">
        <v>1252650.753</v>
      </c>
      <c r="I2150">
        <v>2498.2577346221401</v>
      </c>
      <c r="J2150">
        <v>0</v>
      </c>
      <c r="K2150">
        <v>2498.2577346221401</v>
      </c>
      <c r="L2150">
        <v>1250152.49526538</v>
      </c>
      <c r="N2150" t="s">
        <v>2198</v>
      </c>
    </row>
    <row r="2151" spans="1:14" x14ac:dyDescent="0.35">
      <c r="A2151" t="s">
        <v>344</v>
      </c>
      <c r="B2151" t="s">
        <v>3552</v>
      </c>
      <c r="C2151" t="s">
        <v>17</v>
      </c>
      <c r="D2151" t="s">
        <v>361</v>
      </c>
      <c r="E2151" t="s">
        <v>2246</v>
      </c>
      <c r="F2151" t="s">
        <v>2787</v>
      </c>
      <c r="G2151" t="s">
        <v>2935</v>
      </c>
      <c r="H2151">
        <v>0</v>
      </c>
      <c r="I2151">
        <v>0</v>
      </c>
      <c r="J2151">
        <v>0</v>
      </c>
      <c r="K2151">
        <v>0</v>
      </c>
      <c r="L2151">
        <v>0</v>
      </c>
    </row>
    <row r="2152" spans="1:14" x14ac:dyDescent="0.35">
      <c r="A2152" t="s">
        <v>344</v>
      </c>
      <c r="B2152" t="s">
        <v>3552</v>
      </c>
      <c r="C2152" t="s">
        <v>17</v>
      </c>
      <c r="D2152" t="s">
        <v>361</v>
      </c>
      <c r="E2152" t="s">
        <v>2246</v>
      </c>
      <c r="F2152" t="s">
        <v>2788</v>
      </c>
      <c r="G2152" t="s">
        <v>2936</v>
      </c>
      <c r="H2152">
        <v>1219139.4968999999</v>
      </c>
      <c r="I2152">
        <v>2431.4236593245901</v>
      </c>
      <c r="J2152">
        <v>76136.289742424895</v>
      </c>
      <c r="K2152">
        <v>78567.713401749497</v>
      </c>
      <c r="L2152">
        <v>1140571.7834982499</v>
      </c>
    </row>
    <row r="2153" spans="1:14" x14ac:dyDescent="0.35">
      <c r="A2153" t="s">
        <v>344</v>
      </c>
      <c r="B2153" t="s">
        <v>3552</v>
      </c>
      <c r="C2153" t="s">
        <v>17</v>
      </c>
      <c r="D2153" t="s">
        <v>363</v>
      </c>
      <c r="E2153" t="s">
        <v>2247</v>
      </c>
      <c r="F2153" t="s">
        <v>2170</v>
      </c>
      <c r="G2153" t="s">
        <v>2171</v>
      </c>
      <c r="H2153">
        <v>0</v>
      </c>
      <c r="I2153">
        <v>0</v>
      </c>
      <c r="J2153">
        <v>0</v>
      </c>
      <c r="K2153">
        <v>0</v>
      </c>
      <c r="L2153">
        <v>0</v>
      </c>
    </row>
    <row r="2154" spans="1:14" x14ac:dyDescent="0.35">
      <c r="A2154" t="s">
        <v>344</v>
      </c>
      <c r="B2154" t="s">
        <v>3552</v>
      </c>
      <c r="C2154" t="s">
        <v>17</v>
      </c>
      <c r="D2154" t="s">
        <v>363</v>
      </c>
      <c r="E2154" t="s">
        <v>2247</v>
      </c>
      <c r="F2154" t="s">
        <v>19</v>
      </c>
      <c r="G2154" t="s">
        <v>2174</v>
      </c>
      <c r="H2154">
        <v>9744074.8856000006</v>
      </c>
      <c r="I2154">
        <v>22105.540126441701</v>
      </c>
      <c r="J2154">
        <v>0</v>
      </c>
      <c r="K2154">
        <v>22105.540126441701</v>
      </c>
      <c r="L2154">
        <v>9721969.3454735596</v>
      </c>
      <c r="N2154" t="s">
        <v>2198</v>
      </c>
    </row>
    <row r="2155" spans="1:14" x14ac:dyDescent="0.35">
      <c r="A2155" t="s">
        <v>344</v>
      </c>
      <c r="B2155" t="s">
        <v>3552</v>
      </c>
      <c r="C2155" t="s">
        <v>17</v>
      </c>
      <c r="D2155" t="s">
        <v>363</v>
      </c>
      <c r="E2155" t="s">
        <v>2247</v>
      </c>
      <c r="F2155" t="s">
        <v>2787</v>
      </c>
      <c r="G2155" t="s">
        <v>2935</v>
      </c>
      <c r="H2155">
        <v>0</v>
      </c>
      <c r="I2155">
        <v>0</v>
      </c>
      <c r="J2155">
        <v>0</v>
      </c>
      <c r="K2155">
        <v>0</v>
      </c>
      <c r="L2155">
        <v>0</v>
      </c>
    </row>
    <row r="2156" spans="1:14" x14ac:dyDescent="0.35">
      <c r="A2156" t="s">
        <v>344</v>
      </c>
      <c r="B2156" t="s">
        <v>3552</v>
      </c>
      <c r="C2156" t="s">
        <v>17</v>
      </c>
      <c r="D2156" t="s">
        <v>363</v>
      </c>
      <c r="E2156" t="s">
        <v>2247</v>
      </c>
      <c r="F2156" t="s">
        <v>2788</v>
      </c>
      <c r="G2156" t="s">
        <v>2936</v>
      </c>
      <c r="H2156">
        <v>13715685.8278</v>
      </c>
      <c r="I2156">
        <v>31115.590447708601</v>
      </c>
      <c r="J2156">
        <v>11078697.8917988</v>
      </c>
      <c r="K2156">
        <v>11109813.4822465</v>
      </c>
      <c r="L2156">
        <v>2605872.3455535299</v>
      </c>
    </row>
    <row r="2157" spans="1:14" x14ac:dyDescent="0.35">
      <c r="A2157" t="s">
        <v>344</v>
      </c>
      <c r="B2157" t="s">
        <v>3552</v>
      </c>
      <c r="C2157" t="s">
        <v>2938</v>
      </c>
      <c r="D2157" t="s">
        <v>3576</v>
      </c>
      <c r="E2157" t="s">
        <v>3577</v>
      </c>
      <c r="F2157" t="s">
        <v>2172</v>
      </c>
      <c r="G2157" t="s">
        <v>2173</v>
      </c>
      <c r="H2157">
        <v>6632332.2437000005</v>
      </c>
      <c r="I2157">
        <v>14538.184971696601</v>
      </c>
      <c r="J2157">
        <v>3124392.61188614</v>
      </c>
      <c r="K2157">
        <v>3138930.7968578399</v>
      </c>
      <c r="L2157">
        <v>3493401.4468421601</v>
      </c>
    </row>
    <row r="2158" spans="1:14" x14ac:dyDescent="0.35">
      <c r="A2158" t="s">
        <v>344</v>
      </c>
      <c r="B2158" t="s">
        <v>3552</v>
      </c>
      <c r="C2158" t="s">
        <v>2938</v>
      </c>
      <c r="D2158" t="s">
        <v>3578</v>
      </c>
      <c r="E2158" t="s">
        <v>3579</v>
      </c>
      <c r="F2158" t="s">
        <v>2172</v>
      </c>
      <c r="G2158" t="s">
        <v>2173</v>
      </c>
      <c r="H2158">
        <v>689403.43090000004</v>
      </c>
      <c r="I2158">
        <v>2829.8589103118702</v>
      </c>
      <c r="J2158">
        <v>127732.046128011</v>
      </c>
      <c r="K2158">
        <v>130561.90503832301</v>
      </c>
      <c r="L2158">
        <v>558841.52586167702</v>
      </c>
    </row>
    <row r="2159" spans="1:14" x14ac:dyDescent="0.35">
      <c r="A2159" t="s">
        <v>344</v>
      </c>
      <c r="B2159" t="s">
        <v>3552</v>
      </c>
      <c r="C2159" t="s">
        <v>2938</v>
      </c>
      <c r="D2159" t="s">
        <v>3578</v>
      </c>
      <c r="E2159" t="s">
        <v>3579</v>
      </c>
      <c r="F2159" t="s">
        <v>19</v>
      </c>
      <c r="G2159" t="s">
        <v>2174</v>
      </c>
      <c r="H2159">
        <v>159692.32010000001</v>
      </c>
      <c r="I2159">
        <v>655.50404137167698</v>
      </c>
      <c r="J2159">
        <v>0</v>
      </c>
      <c r="K2159">
        <v>655.50404137167698</v>
      </c>
      <c r="L2159">
        <v>159036.816058628</v>
      </c>
      <c r="N2159" t="s">
        <v>2198</v>
      </c>
    </row>
    <row r="2160" spans="1:14" x14ac:dyDescent="0.35">
      <c r="A2160" t="s">
        <v>344</v>
      </c>
      <c r="B2160" t="s">
        <v>3552</v>
      </c>
      <c r="C2160" t="s">
        <v>2938</v>
      </c>
      <c r="D2160" t="s">
        <v>3578</v>
      </c>
      <c r="E2160" t="s">
        <v>3579</v>
      </c>
      <c r="F2160" t="s">
        <v>2940</v>
      </c>
      <c r="G2160" t="s">
        <v>2941</v>
      </c>
      <c r="H2160">
        <v>0</v>
      </c>
      <c r="I2160">
        <v>0</v>
      </c>
      <c r="J2160">
        <v>0</v>
      </c>
      <c r="K2160">
        <v>0</v>
      </c>
      <c r="L2160">
        <v>0</v>
      </c>
    </row>
    <row r="2161" spans="1:12" x14ac:dyDescent="0.35">
      <c r="A2161" t="s">
        <v>344</v>
      </c>
      <c r="B2161" t="s">
        <v>3552</v>
      </c>
      <c r="C2161" t="s">
        <v>2944</v>
      </c>
      <c r="D2161" t="s">
        <v>3269</v>
      </c>
      <c r="E2161" t="s">
        <v>3580</v>
      </c>
      <c r="F2161" t="s">
        <v>3581</v>
      </c>
      <c r="G2161" t="s">
        <v>3582</v>
      </c>
      <c r="H2161">
        <v>11851991.714400001</v>
      </c>
      <c r="I2161">
        <v>28350.988988510999</v>
      </c>
      <c r="J2161">
        <v>5299940.0232545603</v>
      </c>
      <c r="K2161">
        <v>5328291.0122430697</v>
      </c>
      <c r="L2161">
        <v>6523700.7021569302</v>
      </c>
    </row>
    <row r="2162" spans="1:12" x14ac:dyDescent="0.35">
      <c r="A2162" t="s">
        <v>344</v>
      </c>
      <c r="B2162" t="s">
        <v>3552</v>
      </c>
      <c r="C2162" t="s">
        <v>2944</v>
      </c>
      <c r="D2162" t="s">
        <v>3269</v>
      </c>
      <c r="E2162" t="s">
        <v>3580</v>
      </c>
      <c r="F2162" t="s">
        <v>3583</v>
      </c>
      <c r="G2162" t="s">
        <v>3584</v>
      </c>
      <c r="H2162">
        <v>924092.07429999998</v>
      </c>
      <c r="I2162">
        <v>2210.50814527279</v>
      </c>
      <c r="J2162">
        <v>413232.87154494401</v>
      </c>
      <c r="K2162">
        <v>415443.37969021703</v>
      </c>
      <c r="L2162">
        <v>508648.69460978301</v>
      </c>
    </row>
    <row r="2163" spans="1:12" x14ac:dyDescent="0.35">
      <c r="A2163" t="s">
        <v>344</v>
      </c>
      <c r="B2163" t="s">
        <v>3552</v>
      </c>
      <c r="C2163" t="s">
        <v>2944</v>
      </c>
      <c r="D2163" t="s">
        <v>185</v>
      </c>
      <c r="E2163" t="s">
        <v>3585</v>
      </c>
      <c r="F2163" t="s">
        <v>3036</v>
      </c>
      <c r="G2163" t="s">
        <v>3037</v>
      </c>
      <c r="H2163">
        <v>6292430.6659000004</v>
      </c>
      <c r="I2163">
        <v>15138.892729203901</v>
      </c>
      <c r="J2163">
        <v>3116689.9951559701</v>
      </c>
      <c r="K2163">
        <v>3131828.8878851798</v>
      </c>
      <c r="L2163">
        <v>3160601.7780148201</v>
      </c>
    </row>
    <row r="2164" spans="1:12" x14ac:dyDescent="0.35">
      <c r="A2164" t="s">
        <v>344</v>
      </c>
      <c r="B2164" t="s">
        <v>3552</v>
      </c>
      <c r="C2164" t="s">
        <v>2944</v>
      </c>
      <c r="D2164" t="s">
        <v>3586</v>
      </c>
      <c r="E2164" t="s">
        <v>3587</v>
      </c>
      <c r="F2164" t="s">
        <v>2170</v>
      </c>
      <c r="G2164" t="s">
        <v>2171</v>
      </c>
      <c r="H2164">
        <v>0</v>
      </c>
      <c r="I2164">
        <v>0</v>
      </c>
      <c r="J2164">
        <v>0</v>
      </c>
      <c r="K2164">
        <v>0</v>
      </c>
      <c r="L2164">
        <v>0</v>
      </c>
    </row>
    <row r="2165" spans="1:12" x14ac:dyDescent="0.35">
      <c r="A2165" t="s">
        <v>344</v>
      </c>
      <c r="B2165" t="s">
        <v>3552</v>
      </c>
      <c r="C2165" t="s">
        <v>2944</v>
      </c>
      <c r="D2165" t="s">
        <v>3586</v>
      </c>
      <c r="E2165" t="s">
        <v>3587</v>
      </c>
      <c r="F2165" t="s">
        <v>3042</v>
      </c>
      <c r="G2165" t="s">
        <v>3043</v>
      </c>
      <c r="H2165">
        <v>593524.98589999997</v>
      </c>
      <c r="I2165">
        <v>1650.0325614579399</v>
      </c>
      <c r="J2165">
        <v>144883.23925266301</v>
      </c>
      <c r="K2165">
        <v>146533.27181412099</v>
      </c>
      <c r="L2165">
        <v>446991.71408587898</v>
      </c>
    </row>
    <row r="2166" spans="1:12" x14ac:dyDescent="0.35">
      <c r="A2166" t="s">
        <v>344</v>
      </c>
      <c r="B2166" t="s">
        <v>3552</v>
      </c>
      <c r="C2166" t="s">
        <v>2944</v>
      </c>
      <c r="D2166" t="s">
        <v>3586</v>
      </c>
      <c r="E2166" t="s">
        <v>3587</v>
      </c>
      <c r="F2166" t="s">
        <v>3044</v>
      </c>
      <c r="G2166" t="s">
        <v>3045</v>
      </c>
      <c r="H2166">
        <v>138340.41010000001</v>
      </c>
      <c r="I2166">
        <v>384.594055678166</v>
      </c>
      <c r="J2166">
        <v>33769.777570169499</v>
      </c>
      <c r="K2166">
        <v>34154.371625847598</v>
      </c>
      <c r="L2166">
        <v>104186.038474152</v>
      </c>
    </row>
    <row r="2167" spans="1:12" x14ac:dyDescent="0.35">
      <c r="A2167" t="s">
        <v>344</v>
      </c>
      <c r="B2167" t="s">
        <v>3552</v>
      </c>
      <c r="C2167" t="s">
        <v>2944</v>
      </c>
      <c r="D2167" t="s">
        <v>3588</v>
      </c>
      <c r="E2167" t="s">
        <v>3589</v>
      </c>
      <c r="F2167" t="s">
        <v>2947</v>
      </c>
      <c r="G2167" t="s">
        <v>2948</v>
      </c>
      <c r="H2167">
        <v>339157.1348</v>
      </c>
      <c r="I2167">
        <v>942.87574940453601</v>
      </c>
      <c r="J2167">
        <v>82790.422430092905</v>
      </c>
      <c r="K2167">
        <v>83733.298179497506</v>
      </c>
      <c r="L2167">
        <v>255423.83662050299</v>
      </c>
    </row>
    <row r="2168" spans="1:12" x14ac:dyDescent="0.35">
      <c r="A2168" t="s">
        <v>369</v>
      </c>
      <c r="B2168" t="s">
        <v>3590</v>
      </c>
      <c r="C2168" t="s">
        <v>2857</v>
      </c>
      <c r="D2168" t="s">
        <v>2859</v>
      </c>
      <c r="E2168" t="s">
        <v>3591</v>
      </c>
      <c r="F2168" t="s">
        <v>2170</v>
      </c>
      <c r="G2168" t="s">
        <v>2171</v>
      </c>
      <c r="H2168">
        <v>0</v>
      </c>
      <c r="I2168">
        <v>0</v>
      </c>
      <c r="J2168">
        <v>0</v>
      </c>
      <c r="K2168">
        <v>0</v>
      </c>
      <c r="L2168">
        <v>0</v>
      </c>
    </row>
    <row r="2169" spans="1:12" x14ac:dyDescent="0.35">
      <c r="A2169" t="s">
        <v>369</v>
      </c>
      <c r="B2169" t="s">
        <v>3590</v>
      </c>
      <c r="C2169" t="s">
        <v>2857</v>
      </c>
      <c r="D2169" t="s">
        <v>2859</v>
      </c>
      <c r="E2169" t="s">
        <v>3591</v>
      </c>
      <c r="F2169" t="s">
        <v>2172</v>
      </c>
      <c r="G2169" t="s">
        <v>2173</v>
      </c>
      <c r="H2169">
        <v>7500997.5586000001</v>
      </c>
      <c r="I2169">
        <v>35679.5408064523</v>
      </c>
      <c r="J2169">
        <v>163493.33475040001</v>
      </c>
      <c r="K2169">
        <v>199172.87555685299</v>
      </c>
      <c r="L2169">
        <v>7301824.6830431502</v>
      </c>
    </row>
    <row r="2170" spans="1:12" x14ac:dyDescent="0.35">
      <c r="A2170" t="s">
        <v>369</v>
      </c>
      <c r="B2170" t="s">
        <v>3590</v>
      </c>
      <c r="C2170" t="s">
        <v>2857</v>
      </c>
      <c r="D2170" t="s">
        <v>2859</v>
      </c>
      <c r="E2170" t="s">
        <v>3591</v>
      </c>
      <c r="F2170" t="s">
        <v>2861</v>
      </c>
      <c r="G2170" t="s">
        <v>2862</v>
      </c>
      <c r="H2170">
        <v>239712.30549999999</v>
      </c>
      <c r="I2170">
        <v>1140.2250057987401</v>
      </c>
      <c r="J2170">
        <v>5224.8202849661902</v>
      </c>
      <c r="K2170">
        <v>6365.0452907649296</v>
      </c>
      <c r="L2170">
        <v>233347.26020923501</v>
      </c>
    </row>
    <row r="2171" spans="1:12" x14ac:dyDescent="0.35">
      <c r="A2171" t="s">
        <v>369</v>
      </c>
      <c r="B2171" t="s">
        <v>3590</v>
      </c>
      <c r="C2171" t="s">
        <v>2857</v>
      </c>
      <c r="D2171" t="s">
        <v>2859</v>
      </c>
      <c r="E2171" t="s">
        <v>3591</v>
      </c>
      <c r="F2171" t="s">
        <v>2865</v>
      </c>
      <c r="G2171" t="s">
        <v>2866</v>
      </c>
      <c r="H2171">
        <v>0</v>
      </c>
      <c r="I2171">
        <v>0</v>
      </c>
      <c r="J2171">
        <v>0</v>
      </c>
      <c r="K2171">
        <v>0</v>
      </c>
      <c r="L2171">
        <v>0</v>
      </c>
    </row>
    <row r="2172" spans="1:12" x14ac:dyDescent="0.35">
      <c r="A2172" t="s">
        <v>369</v>
      </c>
      <c r="B2172" t="s">
        <v>3590</v>
      </c>
      <c r="C2172" t="s">
        <v>2857</v>
      </c>
      <c r="D2172" t="s">
        <v>2859</v>
      </c>
      <c r="E2172" t="s">
        <v>3591</v>
      </c>
      <c r="F2172" t="s">
        <v>2867</v>
      </c>
      <c r="G2172" t="s">
        <v>2868</v>
      </c>
      <c r="H2172">
        <v>0</v>
      </c>
      <c r="I2172">
        <v>0</v>
      </c>
      <c r="J2172">
        <v>0</v>
      </c>
      <c r="K2172">
        <v>0</v>
      </c>
      <c r="L2172">
        <v>0</v>
      </c>
    </row>
    <row r="2173" spans="1:12" x14ac:dyDescent="0.35">
      <c r="A2173" t="s">
        <v>369</v>
      </c>
      <c r="B2173" t="s">
        <v>3590</v>
      </c>
      <c r="C2173" t="s">
        <v>2857</v>
      </c>
      <c r="D2173" t="s">
        <v>2859</v>
      </c>
      <c r="E2173" t="s">
        <v>3591</v>
      </c>
      <c r="F2173" t="s">
        <v>2869</v>
      </c>
      <c r="G2173" t="s">
        <v>2870</v>
      </c>
      <c r="H2173">
        <v>1161938.8143</v>
      </c>
      <c r="I2173">
        <v>5526.9239864411202</v>
      </c>
      <c r="J2173">
        <v>25325.864992405499</v>
      </c>
      <c r="K2173">
        <v>30852.7889788467</v>
      </c>
      <c r="L2173">
        <v>1131086.02532115</v>
      </c>
    </row>
    <row r="2174" spans="1:12" x14ac:dyDescent="0.35">
      <c r="A2174" t="s">
        <v>369</v>
      </c>
      <c r="B2174" t="s">
        <v>3590</v>
      </c>
      <c r="C2174" t="s">
        <v>2857</v>
      </c>
      <c r="D2174" t="s">
        <v>2859</v>
      </c>
      <c r="E2174" t="s">
        <v>3591</v>
      </c>
      <c r="F2174" t="s">
        <v>2871</v>
      </c>
      <c r="G2174" t="s">
        <v>2872</v>
      </c>
      <c r="H2174">
        <v>332933.75760000001</v>
      </c>
      <c r="I2174">
        <v>1583.6458413871401</v>
      </c>
      <c r="J2174">
        <v>7256.6948402308199</v>
      </c>
      <c r="K2174">
        <v>8840.3406816179504</v>
      </c>
      <c r="L2174">
        <v>324093.41691838199</v>
      </c>
    </row>
    <row r="2175" spans="1:12" x14ac:dyDescent="0.35">
      <c r="A2175" t="s">
        <v>369</v>
      </c>
      <c r="B2175" t="s">
        <v>3590</v>
      </c>
      <c r="C2175" t="s">
        <v>2857</v>
      </c>
      <c r="D2175" t="s">
        <v>2859</v>
      </c>
      <c r="E2175" t="s">
        <v>3591</v>
      </c>
      <c r="F2175" t="s">
        <v>2875</v>
      </c>
      <c r="G2175" t="s">
        <v>2876</v>
      </c>
      <c r="H2175">
        <v>113197.4776</v>
      </c>
      <c r="I2175">
        <v>538.43958607162801</v>
      </c>
      <c r="J2175">
        <v>2467.2762456784799</v>
      </c>
      <c r="K2175">
        <v>3005.7158317501098</v>
      </c>
      <c r="L2175">
        <v>110191.76176825</v>
      </c>
    </row>
    <row r="2176" spans="1:12" x14ac:dyDescent="0.35">
      <c r="A2176" t="s">
        <v>369</v>
      </c>
      <c r="B2176" t="s">
        <v>3590</v>
      </c>
      <c r="C2176" t="s">
        <v>2857</v>
      </c>
      <c r="D2176" t="s">
        <v>2859</v>
      </c>
      <c r="E2176" t="s">
        <v>3591</v>
      </c>
      <c r="F2176" t="s">
        <v>3203</v>
      </c>
      <c r="G2176" t="s">
        <v>3204</v>
      </c>
      <c r="H2176">
        <v>26634.7009</v>
      </c>
      <c r="I2176">
        <v>126.691667310971</v>
      </c>
      <c r="J2176">
        <v>580.53558721846503</v>
      </c>
      <c r="K2176">
        <v>707.227254529437</v>
      </c>
      <c r="L2176">
        <v>25927.4736454706</v>
      </c>
    </row>
    <row r="2177" spans="1:12" x14ac:dyDescent="0.35">
      <c r="A2177" t="s">
        <v>369</v>
      </c>
      <c r="B2177" t="s">
        <v>3590</v>
      </c>
      <c r="C2177" t="s">
        <v>2857</v>
      </c>
      <c r="D2177" t="s">
        <v>2859</v>
      </c>
      <c r="E2177" t="s">
        <v>3591</v>
      </c>
      <c r="F2177" t="s">
        <v>2877</v>
      </c>
      <c r="G2177" t="s">
        <v>2878</v>
      </c>
      <c r="H2177">
        <v>915567.83380000002</v>
      </c>
      <c r="I2177">
        <v>4355.0260638146401</v>
      </c>
      <c r="J2177">
        <v>19955.910810634701</v>
      </c>
      <c r="K2177">
        <v>24310.936874449399</v>
      </c>
      <c r="L2177">
        <v>891256.896925551</v>
      </c>
    </row>
    <row r="2178" spans="1:12" x14ac:dyDescent="0.35">
      <c r="A2178" t="s">
        <v>369</v>
      </c>
      <c r="B2178" t="s">
        <v>3590</v>
      </c>
      <c r="C2178" t="s">
        <v>2879</v>
      </c>
      <c r="D2178" t="s">
        <v>2880</v>
      </c>
      <c r="E2178" t="s">
        <v>3592</v>
      </c>
      <c r="F2178" t="s">
        <v>2172</v>
      </c>
      <c r="G2178" t="s">
        <v>2173</v>
      </c>
      <c r="H2178">
        <v>61836.917300000001</v>
      </c>
      <c r="I2178">
        <v>295.31694118196498</v>
      </c>
      <c r="J2178">
        <v>2210.4927337407598</v>
      </c>
      <c r="K2178">
        <v>2505.8096749227302</v>
      </c>
      <c r="L2178">
        <v>59331.107625077297</v>
      </c>
    </row>
    <row r="2179" spans="1:12" x14ac:dyDescent="0.35">
      <c r="A2179" t="s">
        <v>369</v>
      </c>
      <c r="B2179" t="s">
        <v>3590</v>
      </c>
      <c r="C2179" t="s">
        <v>2879</v>
      </c>
      <c r="D2179" t="s">
        <v>2880</v>
      </c>
      <c r="E2179" t="s">
        <v>3592</v>
      </c>
      <c r="F2179" t="s">
        <v>2882</v>
      </c>
      <c r="G2179" t="s">
        <v>2883</v>
      </c>
      <c r="H2179">
        <v>19675.382799999999</v>
      </c>
      <c r="I2179">
        <v>93.964481285170706</v>
      </c>
      <c r="J2179">
        <v>703.33859709933404</v>
      </c>
      <c r="K2179">
        <v>797.30307838450506</v>
      </c>
      <c r="L2179">
        <v>18878.079721615501</v>
      </c>
    </row>
    <row r="2180" spans="1:12" x14ac:dyDescent="0.35">
      <c r="A2180" t="s">
        <v>369</v>
      </c>
      <c r="B2180" t="s">
        <v>3590</v>
      </c>
      <c r="C2180" t="s">
        <v>2879</v>
      </c>
      <c r="D2180" t="s">
        <v>2880</v>
      </c>
      <c r="E2180" t="s">
        <v>3592</v>
      </c>
      <c r="F2180" t="s">
        <v>2884</v>
      </c>
      <c r="G2180" t="s">
        <v>2885</v>
      </c>
      <c r="H2180">
        <v>40447.757899999997</v>
      </c>
      <c r="I2180">
        <v>166.82894272223399</v>
      </c>
      <c r="J2180">
        <v>0</v>
      </c>
      <c r="K2180">
        <v>166.82894272223399</v>
      </c>
      <c r="L2180">
        <v>40280.9289572778</v>
      </c>
    </row>
    <row r="2181" spans="1:12" x14ac:dyDescent="0.35">
      <c r="A2181" t="s">
        <v>369</v>
      </c>
      <c r="B2181" t="s">
        <v>3590</v>
      </c>
      <c r="C2181" t="s">
        <v>2879</v>
      </c>
      <c r="D2181" t="s">
        <v>2886</v>
      </c>
      <c r="E2181" t="s">
        <v>3232</v>
      </c>
      <c r="F2181" t="s">
        <v>2170</v>
      </c>
      <c r="G2181" t="s">
        <v>2171</v>
      </c>
      <c r="H2181">
        <v>0</v>
      </c>
      <c r="I2181">
        <v>0</v>
      </c>
      <c r="J2181">
        <v>0</v>
      </c>
      <c r="K2181">
        <v>0</v>
      </c>
      <c r="L2181">
        <v>0</v>
      </c>
    </row>
    <row r="2182" spans="1:12" x14ac:dyDescent="0.35">
      <c r="A2182" t="s">
        <v>369</v>
      </c>
      <c r="B2182" t="s">
        <v>3590</v>
      </c>
      <c r="C2182" t="s">
        <v>2879</v>
      </c>
      <c r="D2182" t="s">
        <v>2886</v>
      </c>
      <c r="E2182" t="s">
        <v>3232</v>
      </c>
      <c r="F2182" t="s">
        <v>2172</v>
      </c>
      <c r="G2182" t="s">
        <v>2173</v>
      </c>
      <c r="H2182">
        <v>7453.6594999999998</v>
      </c>
      <c r="I2182">
        <v>9.8417400302363198</v>
      </c>
      <c r="J2182">
        <v>52.269771319241997</v>
      </c>
      <c r="K2182">
        <v>62.111511349478299</v>
      </c>
      <c r="L2182">
        <v>7391.54798865052</v>
      </c>
    </row>
    <row r="2183" spans="1:12" x14ac:dyDescent="0.35">
      <c r="A2183" t="s">
        <v>369</v>
      </c>
      <c r="B2183" t="s">
        <v>3590</v>
      </c>
      <c r="C2183" t="s">
        <v>2879</v>
      </c>
      <c r="D2183" t="s">
        <v>2886</v>
      </c>
      <c r="E2183" t="s">
        <v>3232</v>
      </c>
      <c r="F2183" t="s">
        <v>2882</v>
      </c>
      <c r="G2183" t="s">
        <v>2883</v>
      </c>
      <c r="H2183">
        <v>0</v>
      </c>
      <c r="I2183">
        <v>0</v>
      </c>
      <c r="J2183">
        <v>0</v>
      </c>
      <c r="K2183">
        <v>0</v>
      </c>
      <c r="L2183">
        <v>0</v>
      </c>
    </row>
    <row r="2184" spans="1:12" x14ac:dyDescent="0.35">
      <c r="A2184" t="s">
        <v>369</v>
      </c>
      <c r="B2184" t="s">
        <v>3590</v>
      </c>
      <c r="C2184" t="s">
        <v>2879</v>
      </c>
      <c r="D2184" t="s">
        <v>2886</v>
      </c>
      <c r="E2184" t="s">
        <v>3232</v>
      </c>
      <c r="F2184" t="s">
        <v>2884</v>
      </c>
      <c r="G2184" t="s">
        <v>2885</v>
      </c>
      <c r="H2184">
        <v>28254.005099999998</v>
      </c>
      <c r="I2184">
        <v>38.437122123159902</v>
      </c>
      <c r="J2184">
        <v>0</v>
      </c>
      <c r="K2184">
        <v>38.437122123159902</v>
      </c>
      <c r="L2184">
        <v>28215.567977876799</v>
      </c>
    </row>
    <row r="2185" spans="1:12" x14ac:dyDescent="0.35">
      <c r="A2185" t="s">
        <v>369</v>
      </c>
      <c r="B2185" t="s">
        <v>3590</v>
      </c>
      <c r="C2185" t="s">
        <v>2879</v>
      </c>
      <c r="D2185" t="s">
        <v>2886</v>
      </c>
      <c r="E2185" t="s">
        <v>3232</v>
      </c>
      <c r="F2185" t="s">
        <v>2890</v>
      </c>
      <c r="G2185" t="s">
        <v>2891</v>
      </c>
      <c r="H2185">
        <v>471.75069999999999</v>
      </c>
      <c r="I2185">
        <v>0.62289493862255196</v>
      </c>
      <c r="J2185">
        <v>3.30821337463557</v>
      </c>
      <c r="K2185">
        <v>3.9311083132581199</v>
      </c>
      <c r="L2185">
        <v>467.819591686742</v>
      </c>
    </row>
    <row r="2186" spans="1:12" x14ac:dyDescent="0.35">
      <c r="A2186" t="s">
        <v>369</v>
      </c>
      <c r="B2186" t="s">
        <v>3590</v>
      </c>
      <c r="C2186" t="s">
        <v>2879</v>
      </c>
      <c r="D2186" t="s">
        <v>2888</v>
      </c>
      <c r="E2186" t="s">
        <v>3321</v>
      </c>
      <c r="F2186" t="s">
        <v>2170</v>
      </c>
      <c r="G2186" t="s">
        <v>2171</v>
      </c>
      <c r="H2186">
        <v>0</v>
      </c>
      <c r="I2186">
        <v>0</v>
      </c>
      <c r="J2186">
        <v>0</v>
      </c>
      <c r="K2186">
        <v>0</v>
      </c>
      <c r="L2186">
        <v>0</v>
      </c>
    </row>
    <row r="2187" spans="1:12" x14ac:dyDescent="0.35">
      <c r="A2187" t="s">
        <v>369</v>
      </c>
      <c r="B2187" t="s">
        <v>3590</v>
      </c>
      <c r="C2187" t="s">
        <v>2879</v>
      </c>
      <c r="D2187" t="s">
        <v>2888</v>
      </c>
      <c r="E2187" t="s">
        <v>3321</v>
      </c>
      <c r="F2187" t="s">
        <v>2172</v>
      </c>
      <c r="G2187" t="s">
        <v>2173</v>
      </c>
      <c r="H2187">
        <v>5346.1763000000001</v>
      </c>
      <c r="I2187">
        <v>30.589276447999499</v>
      </c>
      <c r="J2187">
        <v>17.613813899545001</v>
      </c>
      <c r="K2187">
        <v>48.203090347544503</v>
      </c>
      <c r="L2187">
        <v>5297.9732096524604</v>
      </c>
    </row>
    <row r="2188" spans="1:12" x14ac:dyDescent="0.35">
      <c r="A2188" t="s">
        <v>369</v>
      </c>
      <c r="B2188" t="s">
        <v>3590</v>
      </c>
      <c r="C2188" t="s">
        <v>2879</v>
      </c>
      <c r="D2188" t="s">
        <v>2888</v>
      </c>
      <c r="E2188" t="s">
        <v>3321</v>
      </c>
      <c r="F2188" t="s">
        <v>2882</v>
      </c>
      <c r="G2188" t="s">
        <v>2883</v>
      </c>
      <c r="H2188">
        <v>12107.517</v>
      </c>
      <c r="I2188">
        <v>69.275714308704806</v>
      </c>
      <c r="J2188">
        <v>39.8901079489696</v>
      </c>
      <c r="K2188">
        <v>109.16582225767399</v>
      </c>
      <c r="L2188">
        <v>11998.351177742299</v>
      </c>
    </row>
    <row r="2189" spans="1:12" x14ac:dyDescent="0.35">
      <c r="A2189" t="s">
        <v>369</v>
      </c>
      <c r="B2189" t="s">
        <v>3590</v>
      </c>
      <c r="C2189" t="s">
        <v>2879</v>
      </c>
      <c r="D2189" t="s">
        <v>2888</v>
      </c>
      <c r="E2189" t="s">
        <v>3321</v>
      </c>
      <c r="F2189" t="s">
        <v>2884</v>
      </c>
      <c r="G2189" t="s">
        <v>2885</v>
      </c>
      <c r="H2189">
        <v>21509.397799999999</v>
      </c>
      <c r="I2189">
        <v>97.347073052733407</v>
      </c>
      <c r="J2189">
        <v>0</v>
      </c>
      <c r="K2189">
        <v>97.347073052733407</v>
      </c>
      <c r="L2189">
        <v>21412.050726947298</v>
      </c>
    </row>
    <row r="2190" spans="1:12" x14ac:dyDescent="0.35">
      <c r="A2190" t="s">
        <v>369</v>
      </c>
      <c r="B2190" t="s">
        <v>3590</v>
      </c>
      <c r="C2190" t="s">
        <v>2879</v>
      </c>
      <c r="D2190" t="s">
        <v>2888</v>
      </c>
      <c r="E2190" t="s">
        <v>3321</v>
      </c>
      <c r="F2190" t="s">
        <v>2896</v>
      </c>
      <c r="G2190" t="s">
        <v>2897</v>
      </c>
      <c r="H2190">
        <v>44766.434099999999</v>
      </c>
      <c r="I2190">
        <v>202.60359579100199</v>
      </c>
      <c r="J2190">
        <v>0</v>
      </c>
      <c r="K2190">
        <v>202.60359579100199</v>
      </c>
      <c r="L2190">
        <v>44563.830504209</v>
      </c>
    </row>
    <row r="2191" spans="1:12" x14ac:dyDescent="0.35">
      <c r="A2191" t="s">
        <v>369</v>
      </c>
      <c r="B2191" t="s">
        <v>3590</v>
      </c>
      <c r="C2191" t="s">
        <v>2879</v>
      </c>
      <c r="D2191" t="s">
        <v>2888</v>
      </c>
      <c r="E2191" t="s">
        <v>3321</v>
      </c>
      <c r="F2191" t="s">
        <v>2875</v>
      </c>
      <c r="G2191" t="s">
        <v>2876</v>
      </c>
      <c r="H2191">
        <v>6587.2530999999999</v>
      </c>
      <c r="I2191">
        <v>29.812541122399601</v>
      </c>
      <c r="J2191">
        <v>0</v>
      </c>
      <c r="K2191">
        <v>29.812541122399601</v>
      </c>
      <c r="L2191">
        <v>6557.4405588775999</v>
      </c>
    </row>
    <row r="2192" spans="1:12" x14ac:dyDescent="0.35">
      <c r="A2192" t="s">
        <v>369</v>
      </c>
      <c r="B2192" t="s">
        <v>3590</v>
      </c>
      <c r="C2192" t="s">
        <v>2879</v>
      </c>
      <c r="D2192" t="s">
        <v>2892</v>
      </c>
      <c r="E2192" t="s">
        <v>3593</v>
      </c>
      <c r="F2192" t="s">
        <v>2172</v>
      </c>
      <c r="G2192" t="s">
        <v>2173</v>
      </c>
      <c r="H2192">
        <v>25509.114000000001</v>
      </c>
      <c r="I2192">
        <v>167.70513497056999</v>
      </c>
      <c r="J2192">
        <v>0</v>
      </c>
      <c r="K2192">
        <v>167.70513497056999</v>
      </c>
      <c r="L2192">
        <v>25341.4088650294</v>
      </c>
    </row>
    <row r="2193" spans="1:12" x14ac:dyDescent="0.35">
      <c r="A2193" t="s">
        <v>369</v>
      </c>
      <c r="B2193" t="s">
        <v>3590</v>
      </c>
      <c r="C2193" t="s">
        <v>2879</v>
      </c>
      <c r="D2193" t="s">
        <v>2892</v>
      </c>
      <c r="E2193" t="s">
        <v>3593</v>
      </c>
      <c r="F2193" t="s">
        <v>2882</v>
      </c>
      <c r="G2193" t="s">
        <v>2883</v>
      </c>
      <c r="H2193">
        <v>3026.5050000000001</v>
      </c>
      <c r="I2193">
        <v>19.897219403287998</v>
      </c>
      <c r="J2193">
        <v>0</v>
      </c>
      <c r="K2193">
        <v>19.897219403287998</v>
      </c>
      <c r="L2193">
        <v>3006.6077805967102</v>
      </c>
    </row>
    <row r="2194" spans="1:12" x14ac:dyDescent="0.35">
      <c r="A2194" t="s">
        <v>369</v>
      </c>
      <c r="B2194" t="s">
        <v>3590</v>
      </c>
      <c r="C2194" t="s">
        <v>2879</v>
      </c>
      <c r="D2194" t="s">
        <v>2894</v>
      </c>
      <c r="E2194" t="s">
        <v>3594</v>
      </c>
      <c r="F2194" t="s">
        <v>2170</v>
      </c>
      <c r="G2194" t="s">
        <v>2171</v>
      </c>
      <c r="H2194">
        <v>0</v>
      </c>
      <c r="I2194">
        <v>0</v>
      </c>
      <c r="J2194">
        <v>0</v>
      </c>
      <c r="K2194">
        <v>0</v>
      </c>
      <c r="L2194">
        <v>0</v>
      </c>
    </row>
    <row r="2195" spans="1:12" x14ac:dyDescent="0.35">
      <c r="A2195" t="s">
        <v>369</v>
      </c>
      <c r="B2195" t="s">
        <v>3590</v>
      </c>
      <c r="C2195" t="s">
        <v>2879</v>
      </c>
      <c r="D2195" t="s">
        <v>2894</v>
      </c>
      <c r="E2195" t="s">
        <v>3594</v>
      </c>
      <c r="F2195" t="s">
        <v>2172</v>
      </c>
      <c r="G2195" t="s">
        <v>2173</v>
      </c>
      <c r="H2195">
        <v>0</v>
      </c>
      <c r="I2195">
        <v>0</v>
      </c>
      <c r="J2195">
        <v>0</v>
      </c>
      <c r="K2195">
        <v>0</v>
      </c>
      <c r="L2195">
        <v>0</v>
      </c>
    </row>
    <row r="2196" spans="1:12" x14ac:dyDescent="0.35">
      <c r="A2196" t="s">
        <v>369</v>
      </c>
      <c r="B2196" t="s">
        <v>3590</v>
      </c>
      <c r="C2196" t="s">
        <v>2879</v>
      </c>
      <c r="D2196" t="s">
        <v>2894</v>
      </c>
      <c r="E2196" t="s">
        <v>3594</v>
      </c>
      <c r="F2196" t="s">
        <v>2882</v>
      </c>
      <c r="G2196" t="s">
        <v>2883</v>
      </c>
      <c r="H2196">
        <v>4820.9795000000004</v>
      </c>
      <c r="I2196">
        <v>26.1679909380845</v>
      </c>
      <c r="J2196">
        <v>2.0406145036066299</v>
      </c>
      <c r="K2196">
        <v>28.208605441691098</v>
      </c>
      <c r="L2196">
        <v>4792.7708945583099</v>
      </c>
    </row>
    <row r="2197" spans="1:12" x14ac:dyDescent="0.35">
      <c r="A2197" t="s">
        <v>369</v>
      </c>
      <c r="B2197" t="s">
        <v>3590</v>
      </c>
      <c r="C2197" t="s">
        <v>2879</v>
      </c>
      <c r="D2197" t="s">
        <v>2894</v>
      </c>
      <c r="E2197" t="s">
        <v>3594</v>
      </c>
      <c r="F2197" t="s">
        <v>2884</v>
      </c>
      <c r="G2197" t="s">
        <v>2885</v>
      </c>
      <c r="H2197">
        <v>52161.8586</v>
      </c>
      <c r="I2197">
        <v>66.439641255605395</v>
      </c>
      <c r="J2197">
        <v>0</v>
      </c>
      <c r="K2197">
        <v>66.439641255605395</v>
      </c>
      <c r="L2197">
        <v>52095.418958744398</v>
      </c>
    </row>
    <row r="2198" spans="1:12" x14ac:dyDescent="0.35">
      <c r="A2198" t="s">
        <v>369</v>
      </c>
      <c r="B2198" t="s">
        <v>3590</v>
      </c>
      <c r="C2198" t="s">
        <v>2879</v>
      </c>
      <c r="D2198" t="s">
        <v>2894</v>
      </c>
      <c r="E2198" t="s">
        <v>3594</v>
      </c>
      <c r="F2198" t="s">
        <v>2890</v>
      </c>
      <c r="G2198" t="s">
        <v>2891</v>
      </c>
      <c r="H2198">
        <v>29247.275799999999</v>
      </c>
      <c r="I2198">
        <v>158.75247835771299</v>
      </c>
      <c r="J2198">
        <v>12.3797279885469</v>
      </c>
      <c r="K2198">
        <v>171.13220634625901</v>
      </c>
      <c r="L2198">
        <v>29076.143593653698</v>
      </c>
    </row>
    <row r="2199" spans="1:12" x14ac:dyDescent="0.35">
      <c r="A2199" t="s">
        <v>369</v>
      </c>
      <c r="B2199" t="s">
        <v>3590</v>
      </c>
      <c r="C2199" t="s">
        <v>2879</v>
      </c>
      <c r="D2199" t="s">
        <v>2898</v>
      </c>
      <c r="E2199" t="s">
        <v>3595</v>
      </c>
      <c r="F2199" t="s">
        <v>2170</v>
      </c>
      <c r="G2199" t="s">
        <v>2171</v>
      </c>
      <c r="H2199">
        <v>0</v>
      </c>
      <c r="I2199">
        <v>0</v>
      </c>
      <c r="J2199">
        <v>0</v>
      </c>
      <c r="K2199">
        <v>0</v>
      </c>
      <c r="L2199">
        <v>0</v>
      </c>
    </row>
    <row r="2200" spans="1:12" x14ac:dyDescent="0.35">
      <c r="A2200" t="s">
        <v>369</v>
      </c>
      <c r="B2200" t="s">
        <v>3590</v>
      </c>
      <c r="C2200" t="s">
        <v>2879</v>
      </c>
      <c r="D2200" t="s">
        <v>2898</v>
      </c>
      <c r="E2200" t="s">
        <v>3595</v>
      </c>
      <c r="F2200" t="s">
        <v>2172</v>
      </c>
      <c r="G2200" t="s">
        <v>2173</v>
      </c>
      <c r="H2200">
        <v>4033.4056999999998</v>
      </c>
      <c r="I2200">
        <v>17.185830690268599</v>
      </c>
      <c r="J2200">
        <v>0</v>
      </c>
      <c r="K2200">
        <v>17.185830690268599</v>
      </c>
      <c r="L2200">
        <v>4016.2198693097298</v>
      </c>
    </row>
    <row r="2201" spans="1:12" x14ac:dyDescent="0.35">
      <c r="A2201" t="s">
        <v>369</v>
      </c>
      <c r="B2201" t="s">
        <v>3590</v>
      </c>
      <c r="C2201" t="s">
        <v>2879</v>
      </c>
      <c r="D2201" t="s">
        <v>2898</v>
      </c>
      <c r="E2201" t="s">
        <v>3595</v>
      </c>
      <c r="F2201" t="s">
        <v>2882</v>
      </c>
      <c r="G2201" t="s">
        <v>2883</v>
      </c>
      <c r="H2201">
        <v>0</v>
      </c>
      <c r="I2201">
        <v>0</v>
      </c>
      <c r="J2201">
        <v>0</v>
      </c>
      <c r="K2201">
        <v>0</v>
      </c>
      <c r="L2201">
        <v>0</v>
      </c>
    </row>
    <row r="2202" spans="1:12" x14ac:dyDescent="0.35">
      <c r="A2202" t="s">
        <v>369</v>
      </c>
      <c r="B2202" t="s">
        <v>3590</v>
      </c>
      <c r="C2202" t="s">
        <v>2879</v>
      </c>
      <c r="D2202" t="s">
        <v>2898</v>
      </c>
      <c r="E2202" t="s">
        <v>3595</v>
      </c>
      <c r="F2202" t="s">
        <v>2884</v>
      </c>
      <c r="G2202" t="s">
        <v>2885</v>
      </c>
      <c r="H2202">
        <v>10323.739100000001</v>
      </c>
      <c r="I2202">
        <v>45.008134453781501</v>
      </c>
      <c r="J2202">
        <v>0</v>
      </c>
      <c r="K2202">
        <v>45.008134453781501</v>
      </c>
      <c r="L2202">
        <v>10278.7309655462</v>
      </c>
    </row>
    <row r="2203" spans="1:12" x14ac:dyDescent="0.35">
      <c r="A2203" t="s">
        <v>369</v>
      </c>
      <c r="B2203" t="s">
        <v>3590</v>
      </c>
      <c r="C2203" t="s">
        <v>2879</v>
      </c>
      <c r="D2203" t="s">
        <v>2898</v>
      </c>
      <c r="E2203" t="s">
        <v>3595</v>
      </c>
      <c r="F2203" t="s">
        <v>2896</v>
      </c>
      <c r="G2203" t="s">
        <v>2897</v>
      </c>
      <c r="H2203">
        <v>24196.263599999998</v>
      </c>
      <c r="I2203">
        <v>105.48781512604999</v>
      </c>
      <c r="J2203">
        <v>0</v>
      </c>
      <c r="K2203">
        <v>105.48781512604999</v>
      </c>
      <c r="L2203">
        <v>24090.775784873898</v>
      </c>
    </row>
    <row r="2204" spans="1:12" x14ac:dyDescent="0.35">
      <c r="A2204" t="s">
        <v>369</v>
      </c>
      <c r="B2204" t="s">
        <v>3590</v>
      </c>
      <c r="C2204" t="s">
        <v>2879</v>
      </c>
      <c r="D2204" t="s">
        <v>2902</v>
      </c>
      <c r="E2204" t="s">
        <v>3596</v>
      </c>
      <c r="F2204" t="s">
        <v>2170</v>
      </c>
      <c r="G2204" t="s">
        <v>2171</v>
      </c>
      <c r="H2204">
        <v>0</v>
      </c>
      <c r="I2204">
        <v>0</v>
      </c>
      <c r="J2204">
        <v>0</v>
      </c>
      <c r="K2204">
        <v>0</v>
      </c>
      <c r="L2204">
        <v>0</v>
      </c>
    </row>
    <row r="2205" spans="1:12" x14ac:dyDescent="0.35">
      <c r="A2205" t="s">
        <v>369</v>
      </c>
      <c r="B2205" t="s">
        <v>3590</v>
      </c>
      <c r="C2205" t="s">
        <v>2879</v>
      </c>
      <c r="D2205" t="s">
        <v>2902</v>
      </c>
      <c r="E2205" t="s">
        <v>3596</v>
      </c>
      <c r="F2205" t="s">
        <v>2172</v>
      </c>
      <c r="G2205" t="s">
        <v>2173</v>
      </c>
      <c r="H2205">
        <v>16913.168300000001</v>
      </c>
      <c r="I2205">
        <v>51.725050861765197</v>
      </c>
      <c r="J2205">
        <v>0</v>
      </c>
      <c r="K2205">
        <v>51.725050861765197</v>
      </c>
      <c r="L2205">
        <v>16861.443249138199</v>
      </c>
    </row>
    <row r="2206" spans="1:12" x14ac:dyDescent="0.35">
      <c r="A2206" t="s">
        <v>369</v>
      </c>
      <c r="B2206" t="s">
        <v>3590</v>
      </c>
      <c r="C2206" t="s">
        <v>2879</v>
      </c>
      <c r="D2206" t="s">
        <v>2902</v>
      </c>
      <c r="E2206" t="s">
        <v>3596</v>
      </c>
      <c r="F2206" t="s">
        <v>2882</v>
      </c>
      <c r="G2206" t="s">
        <v>2883</v>
      </c>
      <c r="H2206">
        <v>1911.9233999999999</v>
      </c>
      <c r="I2206">
        <v>5.8471796626343302</v>
      </c>
      <c r="J2206">
        <v>0</v>
      </c>
      <c r="K2206">
        <v>5.8471796626343302</v>
      </c>
      <c r="L2206">
        <v>1906.0762203373699</v>
      </c>
    </row>
    <row r="2207" spans="1:12" x14ac:dyDescent="0.35">
      <c r="A2207" t="s">
        <v>369</v>
      </c>
      <c r="B2207" t="s">
        <v>3590</v>
      </c>
      <c r="C2207" t="s">
        <v>2879</v>
      </c>
      <c r="D2207" t="s">
        <v>2902</v>
      </c>
      <c r="E2207" t="s">
        <v>3596</v>
      </c>
      <c r="F2207" t="s">
        <v>2884</v>
      </c>
      <c r="G2207" t="s">
        <v>2885</v>
      </c>
      <c r="H2207">
        <v>33967.460599999999</v>
      </c>
      <c r="I2207">
        <v>148.35343374748399</v>
      </c>
      <c r="J2207">
        <v>0</v>
      </c>
      <c r="K2207">
        <v>148.35343374748399</v>
      </c>
      <c r="L2207">
        <v>33819.107166252499</v>
      </c>
    </row>
    <row r="2208" spans="1:12" x14ac:dyDescent="0.35">
      <c r="A2208" t="s">
        <v>369</v>
      </c>
      <c r="B2208" t="s">
        <v>3590</v>
      </c>
      <c r="C2208" t="s">
        <v>2879</v>
      </c>
      <c r="D2208" t="s">
        <v>2904</v>
      </c>
      <c r="E2208" t="s">
        <v>2967</v>
      </c>
      <c r="F2208" t="s">
        <v>2172</v>
      </c>
      <c r="G2208" t="s">
        <v>2173</v>
      </c>
      <c r="H2208">
        <v>20682.8099</v>
      </c>
      <c r="I2208">
        <v>78.330410094637202</v>
      </c>
      <c r="J2208">
        <v>0</v>
      </c>
      <c r="K2208">
        <v>78.330410094637202</v>
      </c>
      <c r="L2208">
        <v>20604.4794899054</v>
      </c>
    </row>
    <row r="2209" spans="1:12" x14ac:dyDescent="0.35">
      <c r="A2209" t="s">
        <v>369</v>
      </c>
      <c r="B2209" t="s">
        <v>3590</v>
      </c>
      <c r="C2209" t="s">
        <v>2879</v>
      </c>
      <c r="D2209" t="s">
        <v>2904</v>
      </c>
      <c r="E2209" t="s">
        <v>2967</v>
      </c>
      <c r="F2209" t="s">
        <v>2882</v>
      </c>
      <c r="G2209" t="s">
        <v>2883</v>
      </c>
      <c r="H2209">
        <v>0</v>
      </c>
      <c r="I2209">
        <v>0</v>
      </c>
      <c r="J2209">
        <v>0</v>
      </c>
      <c r="K2209">
        <v>0</v>
      </c>
      <c r="L2209">
        <v>0</v>
      </c>
    </row>
    <row r="2210" spans="1:12" x14ac:dyDescent="0.35">
      <c r="A2210" t="s">
        <v>369</v>
      </c>
      <c r="B2210" t="s">
        <v>3590</v>
      </c>
      <c r="C2210" t="s">
        <v>2879</v>
      </c>
      <c r="D2210" t="s">
        <v>2904</v>
      </c>
      <c r="E2210" t="s">
        <v>2967</v>
      </c>
      <c r="F2210" t="s">
        <v>2884</v>
      </c>
      <c r="G2210" t="s">
        <v>2885</v>
      </c>
      <c r="H2210">
        <v>57315.922400000003</v>
      </c>
      <c r="I2210">
        <v>217.06817034700299</v>
      </c>
      <c r="J2210">
        <v>0</v>
      </c>
      <c r="K2210">
        <v>217.06817034700299</v>
      </c>
      <c r="L2210">
        <v>57098.854229652999</v>
      </c>
    </row>
    <row r="2211" spans="1:12" x14ac:dyDescent="0.35">
      <c r="A2211" t="s">
        <v>369</v>
      </c>
      <c r="B2211" t="s">
        <v>3590</v>
      </c>
      <c r="C2211" t="s">
        <v>2879</v>
      </c>
      <c r="D2211" t="s">
        <v>2904</v>
      </c>
      <c r="E2211" t="s">
        <v>2967</v>
      </c>
      <c r="F2211" t="s">
        <v>2896</v>
      </c>
      <c r="G2211" t="s">
        <v>2897</v>
      </c>
      <c r="H2211">
        <v>58367.590700000001</v>
      </c>
      <c r="I2211">
        <v>221.051072555205</v>
      </c>
      <c r="J2211">
        <v>0</v>
      </c>
      <c r="K2211">
        <v>221.051072555205</v>
      </c>
      <c r="L2211">
        <v>58146.539627444799</v>
      </c>
    </row>
    <row r="2212" spans="1:12" x14ac:dyDescent="0.35">
      <c r="A2212" t="s">
        <v>369</v>
      </c>
      <c r="B2212" t="s">
        <v>3590</v>
      </c>
      <c r="C2212" t="s">
        <v>2879</v>
      </c>
      <c r="D2212" t="s">
        <v>2906</v>
      </c>
      <c r="E2212" t="s">
        <v>2893</v>
      </c>
      <c r="F2212" t="s">
        <v>2170</v>
      </c>
      <c r="G2212" t="s">
        <v>2171</v>
      </c>
      <c r="H2212">
        <v>0</v>
      </c>
      <c r="I2212">
        <v>0</v>
      </c>
      <c r="J2212">
        <v>0</v>
      </c>
      <c r="K2212">
        <v>0</v>
      </c>
      <c r="L2212">
        <v>0</v>
      </c>
    </row>
    <row r="2213" spans="1:12" x14ac:dyDescent="0.35">
      <c r="A2213" t="s">
        <v>369</v>
      </c>
      <c r="B2213" t="s">
        <v>3590</v>
      </c>
      <c r="C2213" t="s">
        <v>2879</v>
      </c>
      <c r="D2213" t="s">
        <v>2906</v>
      </c>
      <c r="E2213" t="s">
        <v>2893</v>
      </c>
      <c r="F2213" t="s">
        <v>2172</v>
      </c>
      <c r="G2213" t="s">
        <v>2173</v>
      </c>
      <c r="H2213">
        <v>12106.074199999999</v>
      </c>
      <c r="I2213">
        <v>91.593218945329298</v>
      </c>
      <c r="J2213">
        <v>0</v>
      </c>
      <c r="K2213">
        <v>91.593218945329298</v>
      </c>
      <c r="L2213">
        <v>12014.480981054699</v>
      </c>
    </row>
    <row r="2214" spans="1:12" x14ac:dyDescent="0.35">
      <c r="A2214" t="s">
        <v>369</v>
      </c>
      <c r="B2214" t="s">
        <v>3590</v>
      </c>
      <c r="C2214" t="s">
        <v>2879</v>
      </c>
      <c r="D2214" t="s">
        <v>2906</v>
      </c>
      <c r="E2214" t="s">
        <v>2893</v>
      </c>
      <c r="F2214" t="s">
        <v>2882</v>
      </c>
      <c r="G2214" t="s">
        <v>2883</v>
      </c>
      <c r="H2214">
        <v>0</v>
      </c>
      <c r="I2214">
        <v>0</v>
      </c>
      <c r="J2214">
        <v>0</v>
      </c>
      <c r="K2214">
        <v>0</v>
      </c>
      <c r="L2214">
        <v>0</v>
      </c>
    </row>
    <row r="2215" spans="1:12" x14ac:dyDescent="0.35">
      <c r="A2215" t="s">
        <v>369</v>
      </c>
      <c r="B2215" t="s">
        <v>3590</v>
      </c>
      <c r="C2215" t="s">
        <v>2879</v>
      </c>
      <c r="D2215" t="s">
        <v>2906</v>
      </c>
      <c r="E2215" t="s">
        <v>2893</v>
      </c>
      <c r="F2215" t="s">
        <v>2884</v>
      </c>
      <c r="G2215" t="s">
        <v>2885</v>
      </c>
      <c r="H2215">
        <v>11318.4401</v>
      </c>
      <c r="I2215">
        <v>67.174494206924606</v>
      </c>
      <c r="J2215">
        <v>0</v>
      </c>
      <c r="K2215">
        <v>67.174494206924606</v>
      </c>
      <c r="L2215">
        <v>11251.2656057931</v>
      </c>
    </row>
    <row r="2216" spans="1:12" x14ac:dyDescent="0.35">
      <c r="A2216" t="s">
        <v>369</v>
      </c>
      <c r="B2216" t="s">
        <v>3590</v>
      </c>
      <c r="C2216" t="s">
        <v>2879</v>
      </c>
      <c r="D2216" t="s">
        <v>2908</v>
      </c>
      <c r="E2216" t="s">
        <v>2970</v>
      </c>
      <c r="F2216" t="s">
        <v>2172</v>
      </c>
      <c r="G2216" t="s">
        <v>2173</v>
      </c>
      <c r="H2216">
        <v>12859.375899999999</v>
      </c>
      <c r="I2216">
        <v>23.052966637180699</v>
      </c>
      <c r="J2216">
        <v>304.48547810218997</v>
      </c>
      <c r="K2216">
        <v>327.53844473937102</v>
      </c>
      <c r="L2216">
        <v>12531.8374552606</v>
      </c>
    </row>
    <row r="2217" spans="1:12" x14ac:dyDescent="0.35">
      <c r="A2217" t="s">
        <v>369</v>
      </c>
      <c r="B2217" t="s">
        <v>3590</v>
      </c>
      <c r="C2217" t="s">
        <v>2879</v>
      </c>
      <c r="D2217" t="s">
        <v>2908</v>
      </c>
      <c r="E2217" t="s">
        <v>2970</v>
      </c>
      <c r="F2217" t="s">
        <v>2882</v>
      </c>
      <c r="G2217" t="s">
        <v>2883</v>
      </c>
      <c r="H2217">
        <v>0</v>
      </c>
      <c r="I2217">
        <v>0</v>
      </c>
      <c r="J2217">
        <v>0</v>
      </c>
      <c r="K2217">
        <v>0</v>
      </c>
      <c r="L2217">
        <v>0</v>
      </c>
    </row>
    <row r="2218" spans="1:12" x14ac:dyDescent="0.35">
      <c r="A2218" t="s">
        <v>369</v>
      </c>
      <c r="B2218" t="s">
        <v>3590</v>
      </c>
      <c r="C2218" t="s">
        <v>2879</v>
      </c>
      <c r="D2218" t="s">
        <v>2908</v>
      </c>
      <c r="E2218" t="s">
        <v>2970</v>
      </c>
      <c r="F2218" t="s">
        <v>2884</v>
      </c>
      <c r="G2218" t="s">
        <v>2885</v>
      </c>
      <c r="H2218">
        <v>72532.799899999998</v>
      </c>
      <c r="I2218">
        <v>134.35671478897601</v>
      </c>
      <c r="J2218">
        <v>0</v>
      </c>
      <c r="K2218">
        <v>134.35671478897601</v>
      </c>
      <c r="L2218">
        <v>72398.443185210999</v>
      </c>
    </row>
    <row r="2219" spans="1:12" x14ac:dyDescent="0.35">
      <c r="A2219" t="s">
        <v>369</v>
      </c>
      <c r="B2219" t="s">
        <v>3590</v>
      </c>
      <c r="C2219" t="s">
        <v>2879</v>
      </c>
      <c r="D2219" t="s">
        <v>2908</v>
      </c>
      <c r="E2219" t="s">
        <v>2970</v>
      </c>
      <c r="F2219" t="s">
        <v>2890</v>
      </c>
      <c r="G2219" t="s">
        <v>2891</v>
      </c>
      <c r="H2219">
        <v>767.54290000000003</v>
      </c>
      <c r="I2219">
        <v>1.4217641776611201</v>
      </c>
      <c r="J2219">
        <v>0</v>
      </c>
      <c r="K2219">
        <v>1.4217641776611201</v>
      </c>
      <c r="L2219">
        <v>766.12113582233906</v>
      </c>
    </row>
    <row r="2220" spans="1:12" x14ac:dyDescent="0.35">
      <c r="A2220" t="s">
        <v>369</v>
      </c>
      <c r="B2220" t="s">
        <v>3590</v>
      </c>
      <c r="C2220" t="s">
        <v>2879</v>
      </c>
      <c r="D2220" t="s">
        <v>2910</v>
      </c>
      <c r="E2220" t="s">
        <v>2971</v>
      </c>
      <c r="F2220" t="s">
        <v>2172</v>
      </c>
      <c r="G2220" t="s">
        <v>2173</v>
      </c>
      <c r="H2220">
        <v>5063.9674000000005</v>
      </c>
      <c r="I2220">
        <v>29.535784919135001</v>
      </c>
      <c r="J2220">
        <v>0</v>
      </c>
      <c r="K2220">
        <v>29.535784919135001</v>
      </c>
      <c r="L2220">
        <v>5034.43161508086</v>
      </c>
    </row>
    <row r="2221" spans="1:12" x14ac:dyDescent="0.35">
      <c r="A2221" t="s">
        <v>369</v>
      </c>
      <c r="B2221" t="s">
        <v>3590</v>
      </c>
      <c r="C2221" t="s">
        <v>2879</v>
      </c>
      <c r="D2221" t="s">
        <v>2910</v>
      </c>
      <c r="E2221" t="s">
        <v>2971</v>
      </c>
      <c r="F2221" t="s">
        <v>2882</v>
      </c>
      <c r="G2221" t="s">
        <v>2883</v>
      </c>
      <c r="H2221">
        <v>1168.6079</v>
      </c>
      <c r="I2221">
        <v>6.8159503659542304</v>
      </c>
      <c r="J2221">
        <v>0</v>
      </c>
      <c r="K2221">
        <v>6.8159503659542304</v>
      </c>
      <c r="L2221">
        <v>1161.7919496340501</v>
      </c>
    </row>
    <row r="2222" spans="1:12" x14ac:dyDescent="0.35">
      <c r="A2222" t="s">
        <v>369</v>
      </c>
      <c r="B2222" t="s">
        <v>3590</v>
      </c>
      <c r="C2222" t="s">
        <v>2879</v>
      </c>
      <c r="D2222" t="s">
        <v>2910</v>
      </c>
      <c r="E2222" t="s">
        <v>2971</v>
      </c>
      <c r="F2222" t="s">
        <v>2884</v>
      </c>
      <c r="G2222" t="s">
        <v>2885</v>
      </c>
      <c r="H2222">
        <v>10109.4264</v>
      </c>
      <c r="I2222">
        <v>76.839274822570403</v>
      </c>
      <c r="J2222">
        <v>0</v>
      </c>
      <c r="K2222">
        <v>76.839274822570403</v>
      </c>
      <c r="L2222">
        <v>10032.587125177401</v>
      </c>
    </row>
    <row r="2223" spans="1:12" x14ac:dyDescent="0.35">
      <c r="A2223" t="s">
        <v>369</v>
      </c>
      <c r="B2223" t="s">
        <v>3590</v>
      </c>
      <c r="C2223" t="s">
        <v>2879</v>
      </c>
      <c r="D2223" t="s">
        <v>2910</v>
      </c>
      <c r="E2223" t="s">
        <v>2971</v>
      </c>
      <c r="F2223" t="s">
        <v>2896</v>
      </c>
      <c r="G2223" t="s">
        <v>2897</v>
      </c>
      <c r="H2223">
        <v>14327.266600000001</v>
      </c>
      <c r="I2223">
        <v>108.898045112782</v>
      </c>
      <c r="J2223">
        <v>0</v>
      </c>
      <c r="K2223">
        <v>108.898045112782</v>
      </c>
      <c r="L2223">
        <v>14218.3685548872</v>
      </c>
    </row>
    <row r="2224" spans="1:12" x14ac:dyDescent="0.35">
      <c r="A2224" t="s">
        <v>369</v>
      </c>
      <c r="B2224" t="s">
        <v>3590</v>
      </c>
      <c r="C2224" t="s">
        <v>2879</v>
      </c>
      <c r="D2224" t="s">
        <v>2910</v>
      </c>
      <c r="E2224" t="s">
        <v>2971</v>
      </c>
      <c r="F2224" t="s">
        <v>2890</v>
      </c>
      <c r="G2224" t="s">
        <v>2891</v>
      </c>
      <c r="H2224">
        <v>908.91719999999998</v>
      </c>
      <c r="I2224">
        <v>5.3012947290755204</v>
      </c>
      <c r="J2224">
        <v>0</v>
      </c>
      <c r="K2224">
        <v>5.3012947290755204</v>
      </c>
      <c r="L2224">
        <v>903.61590527092505</v>
      </c>
    </row>
    <row r="2225" spans="1:14" x14ac:dyDescent="0.35">
      <c r="A2225" t="s">
        <v>369</v>
      </c>
      <c r="B2225" t="s">
        <v>3590</v>
      </c>
      <c r="C2225" t="s">
        <v>2879</v>
      </c>
      <c r="D2225" t="s">
        <v>2912</v>
      </c>
      <c r="E2225" t="s">
        <v>3389</v>
      </c>
      <c r="F2225" t="s">
        <v>2170</v>
      </c>
      <c r="G2225" t="s">
        <v>2171</v>
      </c>
      <c r="H2225">
        <v>0</v>
      </c>
      <c r="I2225">
        <v>0</v>
      </c>
      <c r="J2225">
        <v>0</v>
      </c>
      <c r="K2225">
        <v>0</v>
      </c>
      <c r="L2225">
        <v>0</v>
      </c>
    </row>
    <row r="2226" spans="1:14" x14ac:dyDescent="0.35">
      <c r="A2226" t="s">
        <v>369</v>
      </c>
      <c r="B2226" t="s">
        <v>3590</v>
      </c>
      <c r="C2226" t="s">
        <v>2879</v>
      </c>
      <c r="D2226" t="s">
        <v>2912</v>
      </c>
      <c r="E2226" t="s">
        <v>3389</v>
      </c>
      <c r="F2226" t="s">
        <v>2172</v>
      </c>
      <c r="G2226" t="s">
        <v>2173</v>
      </c>
      <c r="H2226">
        <v>82198.673500000004</v>
      </c>
      <c r="I2226">
        <v>521.79636776553298</v>
      </c>
      <c r="J2226">
        <v>3092.07904602295</v>
      </c>
      <c r="K2226">
        <v>3613.8754137884798</v>
      </c>
      <c r="L2226">
        <v>78584.798086211493</v>
      </c>
    </row>
    <row r="2227" spans="1:14" x14ac:dyDescent="0.35">
      <c r="A2227" t="s">
        <v>369</v>
      </c>
      <c r="B2227" t="s">
        <v>3590</v>
      </c>
      <c r="C2227" t="s">
        <v>2879</v>
      </c>
      <c r="D2227" t="s">
        <v>2912</v>
      </c>
      <c r="E2227" t="s">
        <v>3389</v>
      </c>
      <c r="F2227" t="s">
        <v>2882</v>
      </c>
      <c r="G2227" t="s">
        <v>2883</v>
      </c>
      <c r="H2227">
        <v>20952.6031</v>
      </c>
      <c r="I2227">
        <v>133.00691727356701</v>
      </c>
      <c r="J2227">
        <v>788.17701173133901</v>
      </c>
      <c r="K2227">
        <v>921.18392900490596</v>
      </c>
      <c r="L2227">
        <v>20031.419170995101</v>
      </c>
    </row>
    <row r="2228" spans="1:14" x14ac:dyDescent="0.35">
      <c r="A2228" t="s">
        <v>369</v>
      </c>
      <c r="B2228" t="s">
        <v>3590</v>
      </c>
      <c r="C2228" t="s">
        <v>2879</v>
      </c>
      <c r="D2228" t="s">
        <v>2912</v>
      </c>
      <c r="E2228" t="s">
        <v>3389</v>
      </c>
      <c r="F2228" t="s">
        <v>2884</v>
      </c>
      <c r="G2228" t="s">
        <v>2885</v>
      </c>
      <c r="H2228">
        <v>23348.3694</v>
      </c>
      <c r="I2228">
        <v>85.382176943699704</v>
      </c>
      <c r="J2228">
        <v>0</v>
      </c>
      <c r="K2228">
        <v>85.382176943699704</v>
      </c>
      <c r="L2228">
        <v>23262.987223056301</v>
      </c>
    </row>
    <row r="2229" spans="1:14" x14ac:dyDescent="0.35">
      <c r="A2229" t="s">
        <v>369</v>
      </c>
      <c r="B2229" t="s">
        <v>3590</v>
      </c>
      <c r="C2229" t="s">
        <v>2879</v>
      </c>
      <c r="D2229" t="s">
        <v>2912</v>
      </c>
      <c r="E2229" t="s">
        <v>3389</v>
      </c>
      <c r="F2229" t="s">
        <v>2896</v>
      </c>
      <c r="G2229" t="s">
        <v>2897</v>
      </c>
      <c r="H2229">
        <v>44176.176299999999</v>
      </c>
      <c r="I2229">
        <v>161.546959785523</v>
      </c>
      <c r="J2229">
        <v>0</v>
      </c>
      <c r="K2229">
        <v>161.546959785523</v>
      </c>
      <c r="L2229">
        <v>44014.629340214502</v>
      </c>
    </row>
    <row r="2230" spans="1:14" x14ac:dyDescent="0.35">
      <c r="A2230" t="s">
        <v>369</v>
      </c>
      <c r="B2230" t="s">
        <v>3590</v>
      </c>
      <c r="C2230" t="s">
        <v>2879</v>
      </c>
      <c r="D2230" t="s">
        <v>2912</v>
      </c>
      <c r="E2230" t="s">
        <v>3389</v>
      </c>
      <c r="F2230" t="s">
        <v>2890</v>
      </c>
      <c r="G2230" t="s">
        <v>2891</v>
      </c>
      <c r="H2230">
        <v>18174.582999999999</v>
      </c>
      <c r="I2230">
        <v>66.462262734584499</v>
      </c>
      <c r="J2230">
        <v>0</v>
      </c>
      <c r="K2230">
        <v>66.462262734584499</v>
      </c>
      <c r="L2230">
        <v>18108.120737265399</v>
      </c>
    </row>
    <row r="2231" spans="1:14" x14ac:dyDescent="0.35">
      <c r="A2231" t="s">
        <v>369</v>
      </c>
      <c r="B2231" t="s">
        <v>3590</v>
      </c>
      <c r="C2231" t="s">
        <v>2915</v>
      </c>
      <c r="D2231" t="s">
        <v>3597</v>
      </c>
      <c r="E2231" t="s">
        <v>3598</v>
      </c>
      <c r="F2231" t="s">
        <v>2170</v>
      </c>
      <c r="G2231" t="s">
        <v>2171</v>
      </c>
      <c r="H2231">
        <v>0</v>
      </c>
      <c r="I2231">
        <v>0</v>
      </c>
      <c r="J2231">
        <v>0</v>
      </c>
      <c r="K2231">
        <v>0</v>
      </c>
      <c r="L2231">
        <v>0</v>
      </c>
    </row>
    <row r="2232" spans="1:14" x14ac:dyDescent="0.35">
      <c r="A2232" t="s">
        <v>369</v>
      </c>
      <c r="B2232" t="s">
        <v>3590</v>
      </c>
      <c r="C2232" t="s">
        <v>2915</v>
      </c>
      <c r="D2232" t="s">
        <v>3597</v>
      </c>
      <c r="E2232" t="s">
        <v>3598</v>
      </c>
      <c r="F2232" t="s">
        <v>2172</v>
      </c>
      <c r="G2232" t="s">
        <v>2173</v>
      </c>
      <c r="H2232">
        <v>5885078.9583999999</v>
      </c>
      <c r="I2232">
        <v>27518.119351463902</v>
      </c>
      <c r="J2232">
        <v>268623.45230222202</v>
      </c>
      <c r="K2232">
        <v>296141.57165368501</v>
      </c>
      <c r="L2232">
        <v>5588937.3867463097</v>
      </c>
    </row>
    <row r="2233" spans="1:14" x14ac:dyDescent="0.35">
      <c r="A2233" t="s">
        <v>369</v>
      </c>
      <c r="B2233" t="s">
        <v>3590</v>
      </c>
      <c r="C2233" t="s">
        <v>2915</v>
      </c>
      <c r="D2233" t="s">
        <v>3597</v>
      </c>
      <c r="E2233" t="s">
        <v>3598</v>
      </c>
      <c r="F2233" t="s">
        <v>19</v>
      </c>
      <c r="G2233" t="s">
        <v>2174</v>
      </c>
      <c r="H2233">
        <v>761913.52150000003</v>
      </c>
      <c r="I2233">
        <v>3562.64161797109</v>
      </c>
      <c r="J2233">
        <v>0</v>
      </c>
      <c r="K2233">
        <v>3562.64161797109</v>
      </c>
      <c r="L2233">
        <v>758350.87988202902</v>
      </c>
      <c r="N2233" t="s">
        <v>2198</v>
      </c>
    </row>
    <row r="2234" spans="1:14" x14ac:dyDescent="0.35">
      <c r="A2234" t="s">
        <v>369</v>
      </c>
      <c r="B2234" t="s">
        <v>3590</v>
      </c>
      <c r="C2234" t="s">
        <v>2915</v>
      </c>
      <c r="D2234" t="s">
        <v>3597</v>
      </c>
      <c r="E2234" t="s">
        <v>3598</v>
      </c>
      <c r="F2234" t="s">
        <v>2918</v>
      </c>
      <c r="G2234" t="s">
        <v>2919</v>
      </c>
      <c r="H2234">
        <v>62934.8603</v>
      </c>
      <c r="I2234">
        <v>294.277954384255</v>
      </c>
      <c r="J2234">
        <v>2872.65125328883</v>
      </c>
      <c r="K2234">
        <v>3166.9292076730899</v>
      </c>
      <c r="L2234">
        <v>59767.9310923269</v>
      </c>
    </row>
    <row r="2235" spans="1:14" x14ac:dyDescent="0.35">
      <c r="A2235" t="s">
        <v>369</v>
      </c>
      <c r="B2235" t="s">
        <v>3590</v>
      </c>
      <c r="C2235" t="s">
        <v>2915</v>
      </c>
      <c r="D2235" t="s">
        <v>3597</v>
      </c>
      <c r="E2235" t="s">
        <v>3598</v>
      </c>
      <c r="F2235" t="s">
        <v>2920</v>
      </c>
      <c r="G2235" t="s">
        <v>2921</v>
      </c>
      <c r="H2235">
        <v>0</v>
      </c>
      <c r="I2235">
        <v>0</v>
      </c>
      <c r="J2235">
        <v>0</v>
      </c>
      <c r="K2235">
        <v>0</v>
      </c>
      <c r="L2235">
        <v>0</v>
      </c>
    </row>
    <row r="2236" spans="1:14" x14ac:dyDescent="0.35">
      <c r="A2236" t="s">
        <v>369</v>
      </c>
      <c r="B2236" t="s">
        <v>3590</v>
      </c>
      <c r="C2236" t="s">
        <v>2915</v>
      </c>
      <c r="D2236" t="s">
        <v>3597</v>
      </c>
      <c r="E2236" t="s">
        <v>3598</v>
      </c>
      <c r="F2236" t="s">
        <v>2867</v>
      </c>
      <c r="G2236" t="s">
        <v>2868</v>
      </c>
      <c r="H2236">
        <v>0</v>
      </c>
      <c r="I2236">
        <v>0</v>
      </c>
      <c r="J2236">
        <v>0</v>
      </c>
      <c r="K2236">
        <v>0</v>
      </c>
      <c r="L2236">
        <v>0</v>
      </c>
    </row>
    <row r="2237" spans="1:14" x14ac:dyDescent="0.35">
      <c r="A2237" t="s">
        <v>369</v>
      </c>
      <c r="B2237" t="s">
        <v>3590</v>
      </c>
      <c r="C2237" t="s">
        <v>2915</v>
      </c>
      <c r="D2237" t="s">
        <v>3597</v>
      </c>
      <c r="E2237" t="s">
        <v>3598</v>
      </c>
      <c r="F2237" t="s">
        <v>2922</v>
      </c>
      <c r="G2237" t="s">
        <v>2923</v>
      </c>
      <c r="H2237">
        <v>0</v>
      </c>
      <c r="I2237">
        <v>0</v>
      </c>
      <c r="J2237">
        <v>0</v>
      </c>
      <c r="K2237">
        <v>0</v>
      </c>
      <c r="L2237">
        <v>0</v>
      </c>
    </row>
    <row r="2238" spans="1:14" x14ac:dyDescent="0.35">
      <c r="A2238" t="s">
        <v>369</v>
      </c>
      <c r="B2238" t="s">
        <v>3590</v>
      </c>
      <c r="C2238" t="s">
        <v>2915</v>
      </c>
      <c r="D2238" t="s">
        <v>3597</v>
      </c>
      <c r="E2238" t="s">
        <v>3598</v>
      </c>
      <c r="F2238" t="s">
        <v>2930</v>
      </c>
      <c r="G2238" t="s">
        <v>2931</v>
      </c>
      <c r="H2238">
        <v>107123.16650000001</v>
      </c>
      <c r="I2238">
        <v>500.89864576043402</v>
      </c>
      <c r="J2238">
        <v>4889.6191545341799</v>
      </c>
      <c r="K2238">
        <v>5390.5178002946204</v>
      </c>
      <c r="L2238">
        <v>101732.64869970499</v>
      </c>
    </row>
    <row r="2239" spans="1:14" x14ac:dyDescent="0.35">
      <c r="A2239" t="s">
        <v>369</v>
      </c>
      <c r="B2239" t="s">
        <v>3590</v>
      </c>
      <c r="C2239" t="s">
        <v>2915</v>
      </c>
      <c r="D2239" t="s">
        <v>3597</v>
      </c>
      <c r="E2239" t="s">
        <v>3598</v>
      </c>
      <c r="F2239" t="s">
        <v>2875</v>
      </c>
      <c r="G2239" t="s">
        <v>2876</v>
      </c>
      <c r="H2239">
        <v>3359650.3086999999</v>
      </c>
      <c r="I2239">
        <v>15709.433777661599</v>
      </c>
      <c r="J2239">
        <v>153350.68073407799</v>
      </c>
      <c r="K2239">
        <v>169060.11451173999</v>
      </c>
      <c r="L2239">
        <v>3190590.19418826</v>
      </c>
    </row>
    <row r="2240" spans="1:14" x14ac:dyDescent="0.35">
      <c r="A2240" t="s">
        <v>369</v>
      </c>
      <c r="B2240" t="s">
        <v>3590</v>
      </c>
      <c r="C2240" t="s">
        <v>2915</v>
      </c>
      <c r="D2240" t="s">
        <v>3597</v>
      </c>
      <c r="E2240" t="s">
        <v>3598</v>
      </c>
      <c r="F2240" t="s">
        <v>3599</v>
      </c>
      <c r="G2240" t="s">
        <v>3600</v>
      </c>
      <c r="H2240">
        <v>0</v>
      </c>
      <c r="I2240">
        <v>0</v>
      </c>
      <c r="J2240">
        <v>0</v>
      </c>
      <c r="K2240">
        <v>0</v>
      </c>
      <c r="L2240">
        <v>0</v>
      </c>
    </row>
    <row r="2241" spans="1:12" x14ac:dyDescent="0.35">
      <c r="A2241" t="s">
        <v>369</v>
      </c>
      <c r="B2241" t="s">
        <v>3590</v>
      </c>
      <c r="C2241" t="s">
        <v>2915</v>
      </c>
      <c r="D2241" t="s">
        <v>3597</v>
      </c>
      <c r="E2241" t="s">
        <v>3598</v>
      </c>
      <c r="F2241" t="s">
        <v>392</v>
      </c>
      <c r="G2241" t="s">
        <v>2914</v>
      </c>
      <c r="H2241">
        <v>0</v>
      </c>
      <c r="I2241">
        <v>0</v>
      </c>
      <c r="J2241">
        <v>0</v>
      </c>
      <c r="K2241">
        <v>0</v>
      </c>
      <c r="L2241">
        <v>0</v>
      </c>
    </row>
    <row r="2242" spans="1:12" x14ac:dyDescent="0.35">
      <c r="A2242" t="s">
        <v>369</v>
      </c>
      <c r="B2242" t="s">
        <v>3590</v>
      </c>
      <c r="C2242" t="s">
        <v>2915</v>
      </c>
      <c r="D2242" t="s">
        <v>3597</v>
      </c>
      <c r="E2242" t="s">
        <v>3598</v>
      </c>
      <c r="F2242" t="s">
        <v>2924</v>
      </c>
      <c r="G2242" t="s">
        <v>2925</v>
      </c>
      <c r="H2242">
        <v>0</v>
      </c>
      <c r="I2242">
        <v>0</v>
      </c>
      <c r="J2242">
        <v>0</v>
      </c>
      <c r="K2242">
        <v>0</v>
      </c>
      <c r="L2242">
        <v>0</v>
      </c>
    </row>
    <row r="2243" spans="1:12" x14ac:dyDescent="0.35">
      <c r="A2243" t="s">
        <v>369</v>
      </c>
      <c r="B2243" t="s">
        <v>3590</v>
      </c>
      <c r="C2243" t="s">
        <v>2915</v>
      </c>
      <c r="D2243" t="s">
        <v>3597</v>
      </c>
      <c r="E2243" t="s">
        <v>3598</v>
      </c>
      <c r="F2243" t="s">
        <v>2877</v>
      </c>
      <c r="G2243" t="s">
        <v>2878</v>
      </c>
      <c r="H2243">
        <v>492766.56589999999</v>
      </c>
      <c r="I2243">
        <v>2304.1337704980001</v>
      </c>
      <c r="J2243">
        <v>22492.248110857199</v>
      </c>
      <c r="K2243">
        <v>24796.381881355199</v>
      </c>
      <c r="L2243">
        <v>467970.18401864503</v>
      </c>
    </row>
    <row r="2244" spans="1:12" x14ac:dyDescent="0.35">
      <c r="A2244" t="s">
        <v>369</v>
      </c>
      <c r="B2244" t="s">
        <v>3590</v>
      </c>
      <c r="C2244" t="s">
        <v>2915</v>
      </c>
      <c r="D2244" t="s">
        <v>3597</v>
      </c>
      <c r="E2244" t="s">
        <v>3598</v>
      </c>
      <c r="F2244" t="s">
        <v>3001</v>
      </c>
      <c r="G2244" t="s">
        <v>3002</v>
      </c>
      <c r="H2244">
        <v>0</v>
      </c>
      <c r="I2244">
        <v>0</v>
      </c>
      <c r="J2244">
        <v>0</v>
      </c>
      <c r="K2244">
        <v>0</v>
      </c>
      <c r="L2244">
        <v>0</v>
      </c>
    </row>
    <row r="2245" spans="1:12" x14ac:dyDescent="0.35">
      <c r="A2245" t="s">
        <v>369</v>
      </c>
      <c r="B2245" t="s">
        <v>3590</v>
      </c>
      <c r="C2245" t="s">
        <v>2915</v>
      </c>
      <c r="D2245" t="s">
        <v>3601</v>
      </c>
      <c r="E2245" t="s">
        <v>3602</v>
      </c>
      <c r="F2245" t="s">
        <v>2170</v>
      </c>
      <c r="G2245" t="s">
        <v>2171</v>
      </c>
      <c r="H2245">
        <v>0</v>
      </c>
      <c r="I2245">
        <v>0</v>
      </c>
      <c r="J2245">
        <v>0</v>
      </c>
      <c r="K2245">
        <v>0</v>
      </c>
      <c r="L2245">
        <v>0</v>
      </c>
    </row>
    <row r="2246" spans="1:12" x14ac:dyDescent="0.35">
      <c r="A2246" t="s">
        <v>369</v>
      </c>
      <c r="B2246" t="s">
        <v>3590</v>
      </c>
      <c r="C2246" t="s">
        <v>2915</v>
      </c>
      <c r="D2246" t="s">
        <v>3601</v>
      </c>
      <c r="E2246" t="s">
        <v>3602</v>
      </c>
      <c r="F2246" t="s">
        <v>2172</v>
      </c>
      <c r="G2246" t="s">
        <v>2173</v>
      </c>
      <c r="H2246">
        <v>533519.85739999998</v>
      </c>
      <c r="I2246">
        <v>4091.5084711467398</v>
      </c>
      <c r="J2246">
        <v>29920.4119453397</v>
      </c>
      <c r="K2246">
        <v>34011.920416486399</v>
      </c>
      <c r="L2246">
        <v>499507.936983514</v>
      </c>
    </row>
    <row r="2247" spans="1:12" x14ac:dyDescent="0.35">
      <c r="A2247" t="s">
        <v>369</v>
      </c>
      <c r="B2247" t="s">
        <v>3590</v>
      </c>
      <c r="C2247" t="s">
        <v>2915</v>
      </c>
      <c r="D2247" t="s">
        <v>3601</v>
      </c>
      <c r="E2247" t="s">
        <v>3602</v>
      </c>
      <c r="F2247" t="s">
        <v>2920</v>
      </c>
      <c r="G2247" t="s">
        <v>2921</v>
      </c>
      <c r="H2247">
        <v>0</v>
      </c>
      <c r="I2247">
        <v>0</v>
      </c>
      <c r="J2247">
        <v>0</v>
      </c>
      <c r="K2247">
        <v>0</v>
      </c>
      <c r="L2247">
        <v>0</v>
      </c>
    </row>
    <row r="2248" spans="1:12" x14ac:dyDescent="0.35">
      <c r="A2248" t="s">
        <v>369</v>
      </c>
      <c r="B2248" t="s">
        <v>3590</v>
      </c>
      <c r="C2248" t="s">
        <v>2915</v>
      </c>
      <c r="D2248" t="s">
        <v>3601</v>
      </c>
      <c r="E2248" t="s">
        <v>3602</v>
      </c>
      <c r="F2248" t="s">
        <v>2867</v>
      </c>
      <c r="G2248" t="s">
        <v>2868</v>
      </c>
      <c r="H2248">
        <v>0</v>
      </c>
      <c r="I2248">
        <v>0</v>
      </c>
      <c r="J2248">
        <v>0</v>
      </c>
      <c r="K2248">
        <v>0</v>
      </c>
      <c r="L2248">
        <v>0</v>
      </c>
    </row>
    <row r="2249" spans="1:12" x14ac:dyDescent="0.35">
      <c r="A2249" t="s">
        <v>369</v>
      </c>
      <c r="B2249" t="s">
        <v>3590</v>
      </c>
      <c r="C2249" t="s">
        <v>2915</v>
      </c>
      <c r="D2249" t="s">
        <v>3601</v>
      </c>
      <c r="E2249" t="s">
        <v>3602</v>
      </c>
      <c r="F2249" t="s">
        <v>2922</v>
      </c>
      <c r="G2249" t="s">
        <v>2923</v>
      </c>
      <c r="H2249">
        <v>1018120.2142</v>
      </c>
      <c r="I2249">
        <v>7807.8583641386804</v>
      </c>
      <c r="J2249">
        <v>57097.361599845302</v>
      </c>
      <c r="K2249">
        <v>64905.219963983996</v>
      </c>
      <c r="L2249">
        <v>953214.99423601595</v>
      </c>
    </row>
    <row r="2250" spans="1:12" x14ac:dyDescent="0.35">
      <c r="A2250" t="s">
        <v>369</v>
      </c>
      <c r="B2250" t="s">
        <v>3590</v>
      </c>
      <c r="C2250" t="s">
        <v>2915</v>
      </c>
      <c r="D2250" t="s">
        <v>3601</v>
      </c>
      <c r="E2250" t="s">
        <v>3602</v>
      </c>
      <c r="F2250" t="s">
        <v>2930</v>
      </c>
      <c r="G2250" t="s">
        <v>2931</v>
      </c>
      <c r="H2250">
        <v>38919.381699999998</v>
      </c>
      <c r="I2250">
        <v>298.46870306237599</v>
      </c>
      <c r="J2250">
        <v>2182.6440324867899</v>
      </c>
      <c r="K2250">
        <v>2481.1127355491599</v>
      </c>
      <c r="L2250">
        <v>36438.268964450799</v>
      </c>
    </row>
    <row r="2251" spans="1:12" x14ac:dyDescent="0.35">
      <c r="A2251" t="s">
        <v>369</v>
      </c>
      <c r="B2251" t="s">
        <v>3590</v>
      </c>
      <c r="C2251" t="s">
        <v>2915</v>
      </c>
      <c r="D2251" t="s">
        <v>3601</v>
      </c>
      <c r="E2251" t="s">
        <v>3602</v>
      </c>
      <c r="F2251" t="s">
        <v>2875</v>
      </c>
      <c r="G2251" t="s">
        <v>2876</v>
      </c>
      <c r="H2251">
        <v>967308.79920000001</v>
      </c>
      <c r="I2251">
        <v>7418.1908906961398</v>
      </c>
      <c r="J2251">
        <v>54247.798557431997</v>
      </c>
      <c r="K2251">
        <v>61665.989448128101</v>
      </c>
      <c r="L2251">
        <v>905642.80975187197</v>
      </c>
    </row>
    <row r="2252" spans="1:12" x14ac:dyDescent="0.35">
      <c r="A2252" t="s">
        <v>369</v>
      </c>
      <c r="B2252" t="s">
        <v>3590</v>
      </c>
      <c r="C2252" t="s">
        <v>2915</v>
      </c>
      <c r="D2252" t="s">
        <v>3601</v>
      </c>
      <c r="E2252" t="s">
        <v>3602</v>
      </c>
      <c r="F2252" t="s">
        <v>2924</v>
      </c>
      <c r="G2252" t="s">
        <v>2925</v>
      </c>
      <c r="H2252">
        <v>0</v>
      </c>
      <c r="I2252">
        <v>0</v>
      </c>
      <c r="J2252">
        <v>0</v>
      </c>
      <c r="K2252">
        <v>0</v>
      </c>
      <c r="L2252">
        <v>0</v>
      </c>
    </row>
    <row r="2253" spans="1:12" x14ac:dyDescent="0.35">
      <c r="A2253" t="s">
        <v>369</v>
      </c>
      <c r="B2253" t="s">
        <v>3590</v>
      </c>
      <c r="C2253" t="s">
        <v>2915</v>
      </c>
      <c r="D2253" t="s">
        <v>3601</v>
      </c>
      <c r="E2253" t="s">
        <v>3602</v>
      </c>
      <c r="F2253" t="s">
        <v>3001</v>
      </c>
      <c r="G2253" t="s">
        <v>3002</v>
      </c>
      <c r="H2253">
        <v>0</v>
      </c>
      <c r="I2253">
        <v>0</v>
      </c>
      <c r="J2253">
        <v>0</v>
      </c>
      <c r="K2253">
        <v>0</v>
      </c>
      <c r="L2253">
        <v>0</v>
      </c>
    </row>
    <row r="2254" spans="1:12" x14ac:dyDescent="0.35">
      <c r="A2254" t="s">
        <v>369</v>
      </c>
      <c r="B2254" t="s">
        <v>3590</v>
      </c>
      <c r="C2254" t="s">
        <v>2915</v>
      </c>
      <c r="D2254" t="s">
        <v>3601</v>
      </c>
      <c r="E2254" t="s">
        <v>3602</v>
      </c>
      <c r="F2254" t="s">
        <v>2177</v>
      </c>
      <c r="G2254" t="s">
        <v>2178</v>
      </c>
      <c r="H2254">
        <v>25946.254499999999</v>
      </c>
      <c r="I2254">
        <v>198.97913537491701</v>
      </c>
      <c r="J2254">
        <v>1455.0960216578601</v>
      </c>
      <c r="K2254">
        <v>1654.07515703277</v>
      </c>
      <c r="L2254">
        <v>24292.1793429672</v>
      </c>
    </row>
    <row r="2255" spans="1:12" x14ac:dyDescent="0.35">
      <c r="A2255" t="s">
        <v>369</v>
      </c>
      <c r="B2255" t="s">
        <v>3590</v>
      </c>
      <c r="C2255" t="s">
        <v>2915</v>
      </c>
      <c r="D2255" t="s">
        <v>3603</v>
      </c>
      <c r="E2255" t="s">
        <v>3604</v>
      </c>
      <c r="F2255" t="s">
        <v>2170</v>
      </c>
      <c r="G2255" t="s">
        <v>2171</v>
      </c>
      <c r="H2255">
        <v>0</v>
      </c>
      <c r="I2255">
        <v>0</v>
      </c>
      <c r="J2255">
        <v>0</v>
      </c>
      <c r="K2255">
        <v>0</v>
      </c>
      <c r="L2255">
        <v>0</v>
      </c>
    </row>
    <row r="2256" spans="1:12" x14ac:dyDescent="0.35">
      <c r="A2256" t="s">
        <v>369</v>
      </c>
      <c r="B2256" t="s">
        <v>3590</v>
      </c>
      <c r="C2256" t="s">
        <v>2915</v>
      </c>
      <c r="D2256" t="s">
        <v>3603</v>
      </c>
      <c r="E2256" t="s">
        <v>3604</v>
      </c>
      <c r="F2256" t="s">
        <v>2172</v>
      </c>
      <c r="G2256" t="s">
        <v>2173</v>
      </c>
      <c r="H2256">
        <v>50901.213199999998</v>
      </c>
      <c r="I2256">
        <v>955.69167308862302</v>
      </c>
      <c r="J2256">
        <v>0</v>
      </c>
      <c r="K2256">
        <v>955.69167308862302</v>
      </c>
      <c r="L2256">
        <v>49945.521526911398</v>
      </c>
    </row>
    <row r="2257" spans="1:12" x14ac:dyDescent="0.35">
      <c r="A2257" t="s">
        <v>369</v>
      </c>
      <c r="B2257" t="s">
        <v>3590</v>
      </c>
      <c r="C2257" t="s">
        <v>2915</v>
      </c>
      <c r="D2257" t="s">
        <v>3603</v>
      </c>
      <c r="E2257" t="s">
        <v>3604</v>
      </c>
      <c r="F2257" t="s">
        <v>2867</v>
      </c>
      <c r="G2257" t="s">
        <v>2868</v>
      </c>
      <c r="H2257">
        <v>0</v>
      </c>
      <c r="I2257">
        <v>0</v>
      </c>
      <c r="J2257">
        <v>0</v>
      </c>
      <c r="K2257">
        <v>0</v>
      </c>
      <c r="L2257">
        <v>0</v>
      </c>
    </row>
    <row r="2258" spans="1:12" x14ac:dyDescent="0.35">
      <c r="A2258" t="s">
        <v>369</v>
      </c>
      <c r="B2258" t="s">
        <v>3590</v>
      </c>
      <c r="C2258" t="s">
        <v>2915</v>
      </c>
      <c r="D2258" t="s">
        <v>3603</v>
      </c>
      <c r="E2258" t="s">
        <v>3604</v>
      </c>
      <c r="F2258" t="s">
        <v>2922</v>
      </c>
      <c r="G2258" t="s">
        <v>2923</v>
      </c>
      <c r="H2258">
        <v>0</v>
      </c>
      <c r="I2258">
        <v>0</v>
      </c>
      <c r="J2258">
        <v>0</v>
      </c>
      <c r="K2258">
        <v>0</v>
      </c>
      <c r="L2258">
        <v>0</v>
      </c>
    </row>
    <row r="2259" spans="1:12" x14ac:dyDescent="0.35">
      <c r="A2259" t="s">
        <v>369</v>
      </c>
      <c r="B2259" t="s">
        <v>3590</v>
      </c>
      <c r="C2259" t="s">
        <v>2915</v>
      </c>
      <c r="D2259" t="s">
        <v>3605</v>
      </c>
      <c r="E2259" t="s">
        <v>3606</v>
      </c>
      <c r="F2259" t="s">
        <v>2170</v>
      </c>
      <c r="G2259" t="s">
        <v>2171</v>
      </c>
      <c r="H2259">
        <v>0</v>
      </c>
      <c r="I2259">
        <v>0</v>
      </c>
      <c r="J2259">
        <v>0</v>
      </c>
      <c r="K2259">
        <v>0</v>
      </c>
      <c r="L2259">
        <v>0</v>
      </c>
    </row>
    <row r="2260" spans="1:12" x14ac:dyDescent="0.35">
      <c r="A2260" t="s">
        <v>369</v>
      </c>
      <c r="B2260" t="s">
        <v>3590</v>
      </c>
      <c r="C2260" t="s">
        <v>2915</v>
      </c>
      <c r="D2260" t="s">
        <v>3605</v>
      </c>
      <c r="E2260" t="s">
        <v>3606</v>
      </c>
      <c r="F2260" t="s">
        <v>2172</v>
      </c>
      <c r="G2260" t="s">
        <v>2173</v>
      </c>
      <c r="H2260">
        <v>519388.26799999998</v>
      </c>
      <c r="I2260">
        <v>4312.0059345629998</v>
      </c>
      <c r="J2260">
        <v>371.93600352403502</v>
      </c>
      <c r="K2260">
        <v>4683.9419380870304</v>
      </c>
      <c r="L2260">
        <v>514704.32606191299</v>
      </c>
    </row>
    <row r="2261" spans="1:12" x14ac:dyDescent="0.35">
      <c r="A2261" t="s">
        <v>369</v>
      </c>
      <c r="B2261" t="s">
        <v>3590</v>
      </c>
      <c r="C2261" t="s">
        <v>2915</v>
      </c>
      <c r="D2261" t="s">
        <v>3605</v>
      </c>
      <c r="E2261" t="s">
        <v>3606</v>
      </c>
      <c r="F2261" t="s">
        <v>2867</v>
      </c>
      <c r="G2261" t="s">
        <v>2868</v>
      </c>
      <c r="H2261">
        <v>0</v>
      </c>
      <c r="I2261">
        <v>0</v>
      </c>
      <c r="J2261">
        <v>0</v>
      </c>
      <c r="K2261">
        <v>0</v>
      </c>
      <c r="L2261">
        <v>0</v>
      </c>
    </row>
    <row r="2262" spans="1:12" x14ac:dyDescent="0.35">
      <c r="A2262" t="s">
        <v>369</v>
      </c>
      <c r="B2262" t="s">
        <v>3590</v>
      </c>
      <c r="C2262" t="s">
        <v>2915</v>
      </c>
      <c r="D2262" t="s">
        <v>3605</v>
      </c>
      <c r="E2262" t="s">
        <v>3606</v>
      </c>
      <c r="F2262" t="s">
        <v>2922</v>
      </c>
      <c r="G2262" t="s">
        <v>2923</v>
      </c>
      <c r="H2262">
        <v>200992.24129999999</v>
      </c>
      <c r="I2262">
        <v>1668.65482032467</v>
      </c>
      <c r="J2262">
        <v>143.931342987721</v>
      </c>
      <c r="K2262">
        <v>1812.58616331239</v>
      </c>
      <c r="L2262">
        <v>199179.655136688</v>
      </c>
    </row>
    <row r="2263" spans="1:12" x14ac:dyDescent="0.35">
      <c r="A2263" t="s">
        <v>369</v>
      </c>
      <c r="B2263" t="s">
        <v>3590</v>
      </c>
      <c r="C2263" t="s">
        <v>2915</v>
      </c>
      <c r="D2263" t="s">
        <v>3605</v>
      </c>
      <c r="E2263" t="s">
        <v>3606</v>
      </c>
      <c r="F2263" t="s">
        <v>2999</v>
      </c>
      <c r="G2263" t="s">
        <v>3000</v>
      </c>
      <c r="H2263">
        <v>201562.16250000001</v>
      </c>
      <c r="I2263">
        <v>1673.3863557320201</v>
      </c>
      <c r="J2263">
        <v>144.33946588844199</v>
      </c>
      <c r="K2263">
        <v>1817.72582162046</v>
      </c>
      <c r="L2263">
        <v>199744.43667838001</v>
      </c>
    </row>
    <row r="2264" spans="1:12" x14ac:dyDescent="0.35">
      <c r="A2264" t="s">
        <v>369</v>
      </c>
      <c r="B2264" t="s">
        <v>3590</v>
      </c>
      <c r="C2264" t="s">
        <v>2915</v>
      </c>
      <c r="D2264" t="s">
        <v>3605</v>
      </c>
      <c r="E2264" t="s">
        <v>3606</v>
      </c>
      <c r="F2264" t="s">
        <v>2924</v>
      </c>
      <c r="G2264" t="s">
        <v>2925</v>
      </c>
      <c r="H2264">
        <v>0</v>
      </c>
      <c r="I2264">
        <v>0</v>
      </c>
      <c r="J2264">
        <v>0</v>
      </c>
      <c r="K2264">
        <v>0</v>
      </c>
      <c r="L2264">
        <v>0</v>
      </c>
    </row>
    <row r="2265" spans="1:12" x14ac:dyDescent="0.35">
      <c r="A2265" t="s">
        <v>369</v>
      </c>
      <c r="B2265" t="s">
        <v>3590</v>
      </c>
      <c r="C2265" t="s">
        <v>2915</v>
      </c>
      <c r="D2265" t="s">
        <v>3605</v>
      </c>
      <c r="E2265" t="s">
        <v>3606</v>
      </c>
      <c r="F2265" t="s">
        <v>2877</v>
      </c>
      <c r="G2265" t="s">
        <v>2878</v>
      </c>
      <c r="H2265">
        <v>94986.881500000003</v>
      </c>
      <c r="I2265">
        <v>788.58923455797299</v>
      </c>
      <c r="J2265">
        <v>68.020483453554306</v>
      </c>
      <c r="K2265">
        <v>856.609718011528</v>
      </c>
      <c r="L2265">
        <v>94130.2717819885</v>
      </c>
    </row>
    <row r="2266" spans="1:12" x14ac:dyDescent="0.35">
      <c r="A2266" t="s">
        <v>369</v>
      </c>
      <c r="B2266" t="s">
        <v>3590</v>
      </c>
      <c r="C2266" t="s">
        <v>2915</v>
      </c>
      <c r="D2266" t="s">
        <v>3607</v>
      </c>
      <c r="E2266" t="s">
        <v>3608</v>
      </c>
      <c r="F2266" t="s">
        <v>2170</v>
      </c>
      <c r="G2266" t="s">
        <v>2171</v>
      </c>
      <c r="H2266">
        <v>0</v>
      </c>
      <c r="I2266">
        <v>0</v>
      </c>
      <c r="J2266">
        <v>0</v>
      </c>
      <c r="K2266">
        <v>0</v>
      </c>
      <c r="L2266">
        <v>0</v>
      </c>
    </row>
    <row r="2267" spans="1:12" x14ac:dyDescent="0.35">
      <c r="A2267" t="s">
        <v>369</v>
      </c>
      <c r="B2267" t="s">
        <v>3590</v>
      </c>
      <c r="C2267" t="s">
        <v>2915</v>
      </c>
      <c r="D2267" t="s">
        <v>3607</v>
      </c>
      <c r="E2267" t="s">
        <v>3608</v>
      </c>
      <c r="F2267" t="s">
        <v>2172</v>
      </c>
      <c r="G2267" t="s">
        <v>2173</v>
      </c>
      <c r="H2267">
        <v>54051.9833</v>
      </c>
      <c r="I2267">
        <v>690.29898575223399</v>
      </c>
      <c r="J2267">
        <v>1227.7864394682799</v>
      </c>
      <c r="K2267">
        <v>1918.0854252205199</v>
      </c>
      <c r="L2267">
        <v>52133.897874779497</v>
      </c>
    </row>
    <row r="2268" spans="1:12" x14ac:dyDescent="0.35">
      <c r="A2268" t="s">
        <v>369</v>
      </c>
      <c r="B2268" t="s">
        <v>3590</v>
      </c>
      <c r="C2268" t="s">
        <v>2915</v>
      </c>
      <c r="D2268" t="s">
        <v>3607</v>
      </c>
      <c r="E2268" t="s">
        <v>3608</v>
      </c>
      <c r="F2268" t="s">
        <v>2867</v>
      </c>
      <c r="G2268" t="s">
        <v>2868</v>
      </c>
      <c r="H2268">
        <v>0</v>
      </c>
      <c r="I2268">
        <v>0</v>
      </c>
      <c r="J2268">
        <v>0</v>
      </c>
      <c r="K2268">
        <v>0</v>
      </c>
      <c r="L2268">
        <v>0</v>
      </c>
    </row>
    <row r="2269" spans="1:12" x14ac:dyDescent="0.35">
      <c r="A2269" t="s">
        <v>369</v>
      </c>
      <c r="B2269" t="s">
        <v>3590</v>
      </c>
      <c r="C2269" t="s">
        <v>2915</v>
      </c>
      <c r="D2269" t="s">
        <v>3607</v>
      </c>
      <c r="E2269" t="s">
        <v>3608</v>
      </c>
      <c r="F2269" t="s">
        <v>2922</v>
      </c>
      <c r="G2269" t="s">
        <v>2923</v>
      </c>
      <c r="H2269">
        <v>62672.932500000003</v>
      </c>
      <c r="I2269">
        <v>800.39730499879204</v>
      </c>
      <c r="J2269">
        <v>1423.6106057632301</v>
      </c>
      <c r="K2269">
        <v>2224.0079107620199</v>
      </c>
      <c r="L2269">
        <v>60448.924589237999</v>
      </c>
    </row>
    <row r="2270" spans="1:12" x14ac:dyDescent="0.35">
      <c r="A2270" t="s">
        <v>369</v>
      </c>
      <c r="B2270" t="s">
        <v>3590</v>
      </c>
      <c r="C2270" t="s">
        <v>2915</v>
      </c>
      <c r="D2270" t="s">
        <v>3607</v>
      </c>
      <c r="E2270" t="s">
        <v>3608</v>
      </c>
      <c r="F2270" t="s">
        <v>2999</v>
      </c>
      <c r="G2270" t="s">
        <v>3000</v>
      </c>
      <c r="H2270">
        <v>80599.033299999996</v>
      </c>
      <c r="I2270">
        <v>1029.33190533688</v>
      </c>
      <c r="J2270">
        <v>1830.8005388527099</v>
      </c>
      <c r="K2270">
        <v>2860.1324441895799</v>
      </c>
      <c r="L2270">
        <v>77738.900855810396</v>
      </c>
    </row>
    <row r="2271" spans="1:12" x14ac:dyDescent="0.35">
      <c r="A2271" t="s">
        <v>369</v>
      </c>
      <c r="B2271" t="s">
        <v>3590</v>
      </c>
      <c r="C2271" t="s">
        <v>2915</v>
      </c>
      <c r="D2271" t="s">
        <v>3607</v>
      </c>
      <c r="E2271" t="s">
        <v>3608</v>
      </c>
      <c r="F2271" t="s">
        <v>2924</v>
      </c>
      <c r="G2271" t="s">
        <v>2925</v>
      </c>
      <c r="H2271">
        <v>0</v>
      </c>
      <c r="I2271">
        <v>0</v>
      </c>
      <c r="J2271">
        <v>0</v>
      </c>
      <c r="K2271">
        <v>0</v>
      </c>
      <c r="L2271">
        <v>0</v>
      </c>
    </row>
    <row r="2272" spans="1:12" x14ac:dyDescent="0.35">
      <c r="A2272" t="s">
        <v>369</v>
      </c>
      <c r="B2272" t="s">
        <v>3590</v>
      </c>
      <c r="C2272" t="s">
        <v>2915</v>
      </c>
      <c r="D2272" t="s">
        <v>3607</v>
      </c>
      <c r="E2272" t="s">
        <v>3608</v>
      </c>
      <c r="F2272" t="s">
        <v>2877</v>
      </c>
      <c r="G2272" t="s">
        <v>2878</v>
      </c>
      <c r="H2272">
        <v>4561.3487999999998</v>
      </c>
      <c r="I2272">
        <v>58.2530789664332</v>
      </c>
      <c r="J2272">
        <v>103.610669997324</v>
      </c>
      <c r="K2272">
        <v>161.86374896375699</v>
      </c>
      <c r="L2272">
        <v>4399.4850510362403</v>
      </c>
    </row>
    <row r="2273" spans="1:14" x14ac:dyDescent="0.35">
      <c r="A2273" t="s">
        <v>369</v>
      </c>
      <c r="B2273" t="s">
        <v>3590</v>
      </c>
      <c r="C2273" t="s">
        <v>17</v>
      </c>
      <c r="D2273" t="s">
        <v>370</v>
      </c>
      <c r="E2273" t="s">
        <v>3609</v>
      </c>
      <c r="F2273" t="s">
        <v>2206</v>
      </c>
      <c r="G2273" t="s">
        <v>3028</v>
      </c>
      <c r="H2273">
        <v>805233.12840000005</v>
      </c>
      <c r="I2273">
        <v>3780.0374233298598</v>
      </c>
      <c r="J2273">
        <v>0</v>
      </c>
      <c r="K2273">
        <v>3780.0374233298598</v>
      </c>
      <c r="L2273">
        <v>801453.09097667004</v>
      </c>
      <c r="M2273" t="s">
        <v>2198</v>
      </c>
    </row>
    <row r="2274" spans="1:14" x14ac:dyDescent="0.35">
      <c r="A2274" t="s">
        <v>369</v>
      </c>
      <c r="B2274" t="s">
        <v>3590</v>
      </c>
      <c r="C2274" t="s">
        <v>17</v>
      </c>
      <c r="D2274" t="s">
        <v>370</v>
      </c>
      <c r="E2274" t="s">
        <v>3609</v>
      </c>
      <c r="F2274" t="s">
        <v>2170</v>
      </c>
      <c r="G2274" t="s">
        <v>2171</v>
      </c>
      <c r="H2274">
        <v>0</v>
      </c>
      <c r="I2274">
        <v>0</v>
      </c>
      <c r="J2274">
        <v>0</v>
      </c>
      <c r="K2274">
        <v>0</v>
      </c>
      <c r="L2274">
        <v>0</v>
      </c>
    </row>
    <row r="2275" spans="1:14" x14ac:dyDescent="0.35">
      <c r="A2275" t="s">
        <v>369</v>
      </c>
      <c r="B2275" t="s">
        <v>3590</v>
      </c>
      <c r="C2275" t="s">
        <v>17</v>
      </c>
      <c r="D2275" t="s">
        <v>370</v>
      </c>
      <c r="E2275" t="s">
        <v>3609</v>
      </c>
      <c r="F2275" t="s">
        <v>19</v>
      </c>
      <c r="G2275" t="s">
        <v>2174</v>
      </c>
      <c r="H2275">
        <v>1087064.7233</v>
      </c>
      <c r="I2275">
        <v>5103.05052149531</v>
      </c>
      <c r="J2275">
        <v>0</v>
      </c>
      <c r="K2275">
        <v>5103.05052149531</v>
      </c>
      <c r="L2275">
        <v>1081961.6727785</v>
      </c>
      <c r="N2275" t="s">
        <v>2198</v>
      </c>
    </row>
    <row r="2276" spans="1:14" x14ac:dyDescent="0.35">
      <c r="A2276" t="s">
        <v>369</v>
      </c>
      <c r="B2276" t="s">
        <v>3590</v>
      </c>
      <c r="C2276" t="s">
        <v>17</v>
      </c>
      <c r="D2276" t="s">
        <v>370</v>
      </c>
      <c r="E2276" t="s">
        <v>3609</v>
      </c>
      <c r="F2276" t="s">
        <v>30</v>
      </c>
      <c r="G2276" t="s">
        <v>2182</v>
      </c>
      <c r="H2276">
        <v>313593.56819999998</v>
      </c>
      <c r="I2276">
        <v>1472.1145743079101</v>
      </c>
      <c r="J2276">
        <v>0</v>
      </c>
      <c r="K2276">
        <v>1472.1145743079101</v>
      </c>
      <c r="L2276">
        <v>312121.453625692</v>
      </c>
      <c r="N2276" t="s">
        <v>2198</v>
      </c>
    </row>
    <row r="2277" spans="1:14" x14ac:dyDescent="0.35">
      <c r="A2277" t="s">
        <v>369</v>
      </c>
      <c r="B2277" t="s">
        <v>3590</v>
      </c>
      <c r="C2277" t="s">
        <v>17</v>
      </c>
      <c r="D2277" t="s">
        <v>370</v>
      </c>
      <c r="E2277" t="s">
        <v>3609</v>
      </c>
      <c r="F2277" t="s">
        <v>2787</v>
      </c>
      <c r="G2277" t="s">
        <v>2935</v>
      </c>
      <c r="H2277">
        <v>0</v>
      </c>
      <c r="I2277">
        <v>0</v>
      </c>
      <c r="J2277">
        <v>0</v>
      </c>
      <c r="K2277">
        <v>0</v>
      </c>
      <c r="L2277">
        <v>0</v>
      </c>
    </row>
    <row r="2278" spans="1:14" x14ac:dyDescent="0.35">
      <c r="A2278" t="s">
        <v>369</v>
      </c>
      <c r="B2278" t="s">
        <v>3590</v>
      </c>
      <c r="C2278" t="s">
        <v>17</v>
      </c>
      <c r="D2278" t="s">
        <v>370</v>
      </c>
      <c r="E2278" t="s">
        <v>3609</v>
      </c>
      <c r="F2278" t="s">
        <v>2788</v>
      </c>
      <c r="G2278" t="s">
        <v>2936</v>
      </c>
      <c r="H2278">
        <v>2200970.551</v>
      </c>
      <c r="I2278">
        <v>10332.102290434899</v>
      </c>
      <c r="J2278">
        <v>0</v>
      </c>
      <c r="K2278">
        <v>10332.102290434899</v>
      </c>
      <c r="L2278">
        <v>2190638.4487095699</v>
      </c>
    </row>
    <row r="2279" spans="1:14" x14ac:dyDescent="0.35">
      <c r="A2279" t="s">
        <v>369</v>
      </c>
      <c r="B2279" t="s">
        <v>3590</v>
      </c>
      <c r="C2279" t="s">
        <v>17</v>
      </c>
      <c r="D2279" t="s">
        <v>376</v>
      </c>
      <c r="E2279" t="s">
        <v>3610</v>
      </c>
      <c r="F2279" t="s">
        <v>2206</v>
      </c>
      <c r="G2279" t="s">
        <v>3028</v>
      </c>
      <c r="H2279">
        <v>997818.75540000002</v>
      </c>
      <c r="I2279">
        <v>5206.73924232841</v>
      </c>
      <c r="J2279">
        <v>0</v>
      </c>
      <c r="K2279">
        <v>5206.73924232841</v>
      </c>
      <c r="L2279">
        <v>992612.01615767204</v>
      </c>
      <c r="M2279" t="s">
        <v>2198</v>
      </c>
    </row>
    <row r="2280" spans="1:14" x14ac:dyDescent="0.35">
      <c r="A2280" t="s">
        <v>369</v>
      </c>
      <c r="B2280" t="s">
        <v>3590</v>
      </c>
      <c r="C2280" t="s">
        <v>17</v>
      </c>
      <c r="D2280" t="s">
        <v>376</v>
      </c>
      <c r="E2280" t="s">
        <v>3610</v>
      </c>
      <c r="F2280" t="s">
        <v>2170</v>
      </c>
      <c r="G2280" t="s">
        <v>2171</v>
      </c>
      <c r="H2280">
        <v>0</v>
      </c>
      <c r="I2280">
        <v>0</v>
      </c>
      <c r="J2280">
        <v>0</v>
      </c>
      <c r="K2280">
        <v>0</v>
      </c>
      <c r="L2280">
        <v>0</v>
      </c>
    </row>
    <row r="2281" spans="1:14" x14ac:dyDescent="0.35">
      <c r="A2281" t="s">
        <v>369</v>
      </c>
      <c r="B2281" t="s">
        <v>3590</v>
      </c>
      <c r="C2281" t="s">
        <v>17</v>
      </c>
      <c r="D2281" t="s">
        <v>376</v>
      </c>
      <c r="E2281" t="s">
        <v>3610</v>
      </c>
      <c r="F2281" t="s">
        <v>19</v>
      </c>
      <c r="G2281" t="s">
        <v>2174</v>
      </c>
      <c r="H2281">
        <v>1951954.2009999999</v>
      </c>
      <c r="I2281">
        <v>10185.533679117099</v>
      </c>
      <c r="J2281">
        <v>0</v>
      </c>
      <c r="K2281">
        <v>10185.533679117099</v>
      </c>
      <c r="L2281">
        <v>1941768.6673208801</v>
      </c>
      <c r="N2281" t="s">
        <v>2198</v>
      </c>
    </row>
    <row r="2282" spans="1:14" x14ac:dyDescent="0.35">
      <c r="A2282" t="s">
        <v>369</v>
      </c>
      <c r="B2282" t="s">
        <v>3590</v>
      </c>
      <c r="C2282" t="s">
        <v>17</v>
      </c>
      <c r="D2282" t="s">
        <v>376</v>
      </c>
      <c r="E2282" t="s">
        <v>3610</v>
      </c>
      <c r="F2282" t="s">
        <v>30</v>
      </c>
      <c r="G2282" t="s">
        <v>2182</v>
      </c>
      <c r="H2282">
        <v>346592.57459999999</v>
      </c>
      <c r="I2282">
        <v>1808.56207553228</v>
      </c>
      <c r="J2282">
        <v>0</v>
      </c>
      <c r="K2282">
        <v>1808.56207553228</v>
      </c>
      <c r="L2282">
        <v>344784.01252446801</v>
      </c>
      <c r="N2282" t="s">
        <v>2198</v>
      </c>
    </row>
    <row r="2283" spans="1:14" x14ac:dyDescent="0.35">
      <c r="A2283" t="s">
        <v>369</v>
      </c>
      <c r="B2283" t="s">
        <v>3590</v>
      </c>
      <c r="C2283" t="s">
        <v>17</v>
      </c>
      <c r="D2283" t="s">
        <v>376</v>
      </c>
      <c r="E2283" t="s">
        <v>3610</v>
      </c>
      <c r="F2283" t="s">
        <v>2787</v>
      </c>
      <c r="G2283" t="s">
        <v>2935</v>
      </c>
      <c r="H2283">
        <v>0</v>
      </c>
      <c r="I2283">
        <v>0</v>
      </c>
      <c r="J2283">
        <v>0</v>
      </c>
      <c r="K2283">
        <v>0</v>
      </c>
      <c r="L2283">
        <v>0</v>
      </c>
    </row>
    <row r="2284" spans="1:14" x14ac:dyDescent="0.35">
      <c r="A2284" t="s">
        <v>369</v>
      </c>
      <c r="B2284" t="s">
        <v>3590</v>
      </c>
      <c r="C2284" t="s">
        <v>17</v>
      </c>
      <c r="D2284" t="s">
        <v>376</v>
      </c>
      <c r="E2284" t="s">
        <v>3610</v>
      </c>
      <c r="F2284" t="s">
        <v>2788</v>
      </c>
      <c r="G2284" t="s">
        <v>2936</v>
      </c>
      <c r="H2284">
        <v>2726183.3849999998</v>
      </c>
      <c r="I2284">
        <v>14225.555429933</v>
      </c>
      <c r="J2284">
        <v>1189.2701327019399</v>
      </c>
      <c r="K2284">
        <v>15414.8255626349</v>
      </c>
      <c r="L2284">
        <v>2710768.5594373699</v>
      </c>
    </row>
    <row r="2285" spans="1:14" x14ac:dyDescent="0.35">
      <c r="A2285" t="s">
        <v>369</v>
      </c>
      <c r="B2285" t="s">
        <v>3590</v>
      </c>
      <c r="C2285" t="s">
        <v>17</v>
      </c>
      <c r="D2285" t="s">
        <v>384</v>
      </c>
      <c r="E2285" t="s">
        <v>3611</v>
      </c>
      <c r="F2285" t="s">
        <v>2170</v>
      </c>
      <c r="G2285" t="s">
        <v>2171</v>
      </c>
      <c r="H2285">
        <v>0</v>
      </c>
      <c r="I2285">
        <v>0</v>
      </c>
      <c r="J2285">
        <v>0</v>
      </c>
      <c r="K2285">
        <v>0</v>
      </c>
      <c r="L2285">
        <v>0</v>
      </c>
    </row>
    <row r="2286" spans="1:14" x14ac:dyDescent="0.35">
      <c r="A2286" t="s">
        <v>369</v>
      </c>
      <c r="B2286" t="s">
        <v>3590</v>
      </c>
      <c r="C2286" t="s">
        <v>17</v>
      </c>
      <c r="D2286" t="s">
        <v>384</v>
      </c>
      <c r="E2286" t="s">
        <v>3611</v>
      </c>
      <c r="F2286" t="s">
        <v>19</v>
      </c>
      <c r="G2286" t="s">
        <v>2174</v>
      </c>
      <c r="H2286">
        <v>2069847.1941</v>
      </c>
      <c r="I2286">
        <v>12775.4992046362</v>
      </c>
      <c r="J2286">
        <v>0</v>
      </c>
      <c r="K2286">
        <v>12775.4992046362</v>
      </c>
      <c r="L2286">
        <v>2057071.6948953599</v>
      </c>
      <c r="N2286" t="s">
        <v>2198</v>
      </c>
    </row>
    <row r="2287" spans="1:14" x14ac:dyDescent="0.35">
      <c r="A2287" t="s">
        <v>369</v>
      </c>
      <c r="B2287" t="s">
        <v>3590</v>
      </c>
      <c r="C2287" t="s">
        <v>17</v>
      </c>
      <c r="D2287" t="s">
        <v>384</v>
      </c>
      <c r="E2287" t="s">
        <v>3611</v>
      </c>
      <c r="F2287" t="s">
        <v>30</v>
      </c>
      <c r="G2287" t="s">
        <v>2182</v>
      </c>
      <c r="H2287">
        <v>176455.17360000001</v>
      </c>
      <c r="I2287">
        <v>1089.11562908266</v>
      </c>
      <c r="J2287">
        <v>0</v>
      </c>
      <c r="K2287">
        <v>1089.11562908266</v>
      </c>
      <c r="L2287">
        <v>175366.057970917</v>
      </c>
      <c r="N2287" t="s">
        <v>2198</v>
      </c>
    </row>
    <row r="2288" spans="1:14" x14ac:dyDescent="0.35">
      <c r="A2288" t="s">
        <v>369</v>
      </c>
      <c r="B2288" t="s">
        <v>3590</v>
      </c>
      <c r="C2288" t="s">
        <v>17</v>
      </c>
      <c r="D2288" t="s">
        <v>384</v>
      </c>
      <c r="E2288" t="s">
        <v>3611</v>
      </c>
      <c r="F2288" t="s">
        <v>50</v>
      </c>
      <c r="G2288" t="s">
        <v>3030</v>
      </c>
      <c r="H2288">
        <v>1541992.7849999999</v>
      </c>
      <c r="I2288">
        <v>8394.83411877045</v>
      </c>
      <c r="J2288">
        <v>0</v>
      </c>
      <c r="K2288">
        <v>8394.83411877045</v>
      </c>
      <c r="L2288">
        <v>1533597.9508812299</v>
      </c>
      <c r="M2288" t="s">
        <v>2198</v>
      </c>
      <c r="N2288" t="s">
        <v>2198</v>
      </c>
    </row>
    <row r="2289" spans="1:14" x14ac:dyDescent="0.35">
      <c r="A2289" t="s">
        <v>369</v>
      </c>
      <c r="B2289" t="s">
        <v>3590</v>
      </c>
      <c r="C2289" t="s">
        <v>17</v>
      </c>
      <c r="D2289" t="s">
        <v>384</v>
      </c>
      <c r="E2289" t="s">
        <v>3611</v>
      </c>
      <c r="F2289" t="s">
        <v>2787</v>
      </c>
      <c r="G2289" t="s">
        <v>2935</v>
      </c>
      <c r="H2289">
        <v>0</v>
      </c>
      <c r="I2289">
        <v>0</v>
      </c>
      <c r="J2289">
        <v>0</v>
      </c>
      <c r="K2289">
        <v>0</v>
      </c>
      <c r="L2289">
        <v>0</v>
      </c>
    </row>
    <row r="2290" spans="1:14" x14ac:dyDescent="0.35">
      <c r="A2290" t="s">
        <v>369</v>
      </c>
      <c r="B2290" t="s">
        <v>3590</v>
      </c>
      <c r="C2290" t="s">
        <v>17</v>
      </c>
      <c r="D2290" t="s">
        <v>384</v>
      </c>
      <c r="E2290" t="s">
        <v>3611</v>
      </c>
      <c r="F2290" t="s">
        <v>2788</v>
      </c>
      <c r="G2290" t="s">
        <v>2936</v>
      </c>
      <c r="H2290">
        <v>3084884.5731000002</v>
      </c>
      <c r="I2290">
        <v>19040.5072043117</v>
      </c>
      <c r="J2290">
        <v>149181.864128883</v>
      </c>
      <c r="K2290">
        <v>168222.37133319501</v>
      </c>
      <c r="L2290">
        <v>2916662.2017668099</v>
      </c>
    </row>
    <row r="2291" spans="1:14" x14ac:dyDescent="0.35">
      <c r="A2291" t="s">
        <v>369</v>
      </c>
      <c r="B2291" t="s">
        <v>3590</v>
      </c>
      <c r="C2291" t="s">
        <v>17</v>
      </c>
      <c r="D2291" t="s">
        <v>392</v>
      </c>
      <c r="E2291" t="s">
        <v>3612</v>
      </c>
      <c r="F2291" t="s">
        <v>2170</v>
      </c>
      <c r="G2291" t="s">
        <v>2171</v>
      </c>
      <c r="H2291">
        <v>0</v>
      </c>
      <c r="I2291">
        <v>0</v>
      </c>
      <c r="J2291">
        <v>0</v>
      </c>
      <c r="K2291">
        <v>0</v>
      </c>
      <c r="L2291">
        <v>0</v>
      </c>
    </row>
    <row r="2292" spans="1:14" x14ac:dyDescent="0.35">
      <c r="A2292" t="s">
        <v>369</v>
      </c>
      <c r="B2292" t="s">
        <v>3590</v>
      </c>
      <c r="C2292" t="s">
        <v>17</v>
      </c>
      <c r="D2292" t="s">
        <v>392</v>
      </c>
      <c r="E2292" t="s">
        <v>3612</v>
      </c>
      <c r="F2292" t="s">
        <v>19</v>
      </c>
      <c r="G2292" t="s">
        <v>2174</v>
      </c>
      <c r="H2292">
        <v>9619148.8043000009</v>
      </c>
      <c r="I2292">
        <v>40081.774551988397</v>
      </c>
      <c r="J2292">
        <v>0</v>
      </c>
      <c r="K2292">
        <v>40081.774551988397</v>
      </c>
      <c r="L2292">
        <v>9579067.0297480095</v>
      </c>
      <c r="N2292" t="s">
        <v>2198</v>
      </c>
    </row>
    <row r="2293" spans="1:14" x14ac:dyDescent="0.35">
      <c r="A2293" t="s">
        <v>369</v>
      </c>
      <c r="B2293" t="s">
        <v>3590</v>
      </c>
      <c r="C2293" t="s">
        <v>17</v>
      </c>
      <c r="D2293" t="s">
        <v>392</v>
      </c>
      <c r="E2293" t="s">
        <v>3612</v>
      </c>
      <c r="F2293" t="s">
        <v>2787</v>
      </c>
      <c r="G2293" t="s">
        <v>2935</v>
      </c>
      <c r="H2293">
        <v>0</v>
      </c>
      <c r="I2293">
        <v>0</v>
      </c>
      <c r="J2293">
        <v>0</v>
      </c>
      <c r="K2293">
        <v>0</v>
      </c>
      <c r="L2293">
        <v>0</v>
      </c>
    </row>
    <row r="2294" spans="1:14" x14ac:dyDescent="0.35">
      <c r="A2294" t="s">
        <v>369</v>
      </c>
      <c r="B2294" t="s">
        <v>3590</v>
      </c>
      <c r="C2294" t="s">
        <v>17</v>
      </c>
      <c r="D2294" t="s">
        <v>392</v>
      </c>
      <c r="E2294" t="s">
        <v>3612</v>
      </c>
      <c r="F2294" t="s">
        <v>2788</v>
      </c>
      <c r="G2294" t="s">
        <v>2936</v>
      </c>
      <c r="H2294">
        <v>7996157.6604000004</v>
      </c>
      <c r="I2294">
        <v>33318.9760487561</v>
      </c>
      <c r="J2294">
        <v>572266.75371848198</v>
      </c>
      <c r="K2294">
        <v>605585.72976723802</v>
      </c>
      <c r="L2294">
        <v>7390571.9306327598</v>
      </c>
    </row>
    <row r="2295" spans="1:14" x14ac:dyDescent="0.35">
      <c r="A2295" t="s">
        <v>369</v>
      </c>
      <c r="B2295" t="s">
        <v>3590</v>
      </c>
      <c r="C2295" t="s">
        <v>2938</v>
      </c>
      <c r="D2295" t="s">
        <v>3578</v>
      </c>
      <c r="E2295" t="s">
        <v>3613</v>
      </c>
      <c r="F2295" t="s">
        <v>2172</v>
      </c>
      <c r="G2295" t="s">
        <v>2173</v>
      </c>
      <c r="H2295">
        <v>431895.04379999998</v>
      </c>
      <c r="I2295">
        <v>2665.7401588023099</v>
      </c>
      <c r="J2295">
        <v>12085.659056779299</v>
      </c>
      <c r="K2295">
        <v>14751.3992155817</v>
      </c>
      <c r="L2295">
        <v>417143.64458441798</v>
      </c>
    </row>
    <row r="2296" spans="1:14" x14ac:dyDescent="0.35">
      <c r="A2296" t="s">
        <v>369</v>
      </c>
      <c r="B2296" t="s">
        <v>3590</v>
      </c>
      <c r="C2296" t="s">
        <v>2938</v>
      </c>
      <c r="D2296" t="s">
        <v>3614</v>
      </c>
      <c r="E2296" t="s">
        <v>3615</v>
      </c>
      <c r="F2296" t="s">
        <v>2170</v>
      </c>
      <c r="G2296" t="s">
        <v>2171</v>
      </c>
      <c r="H2296">
        <v>0</v>
      </c>
      <c r="I2296">
        <v>0</v>
      </c>
      <c r="J2296">
        <v>0</v>
      </c>
      <c r="K2296">
        <v>0</v>
      </c>
      <c r="L2296">
        <v>0</v>
      </c>
    </row>
    <row r="2297" spans="1:14" x14ac:dyDescent="0.35">
      <c r="A2297" t="s">
        <v>369</v>
      </c>
      <c r="B2297" t="s">
        <v>3590</v>
      </c>
      <c r="C2297" t="s">
        <v>2938</v>
      </c>
      <c r="D2297" t="s">
        <v>3614</v>
      </c>
      <c r="E2297" t="s">
        <v>3615</v>
      </c>
      <c r="F2297" t="s">
        <v>2172</v>
      </c>
      <c r="G2297" t="s">
        <v>2173</v>
      </c>
      <c r="H2297">
        <v>957144.84519999998</v>
      </c>
      <c r="I2297">
        <v>4427.6853673297701</v>
      </c>
      <c r="J2297">
        <v>36891.142508877703</v>
      </c>
      <c r="K2297">
        <v>41318.827876207397</v>
      </c>
      <c r="L2297">
        <v>915826.01732379303</v>
      </c>
    </row>
    <row r="2298" spans="1:14" x14ac:dyDescent="0.35">
      <c r="A2298" t="s">
        <v>369</v>
      </c>
      <c r="B2298" t="s">
        <v>3590</v>
      </c>
      <c r="C2298" t="s">
        <v>2938</v>
      </c>
      <c r="D2298" t="s">
        <v>3614</v>
      </c>
      <c r="E2298" t="s">
        <v>3615</v>
      </c>
      <c r="F2298" t="s">
        <v>50</v>
      </c>
      <c r="G2298" t="s">
        <v>3030</v>
      </c>
      <c r="H2298">
        <v>540092.68090000004</v>
      </c>
      <c r="I2298">
        <v>2397.7619220001202</v>
      </c>
      <c r="J2298">
        <v>0</v>
      </c>
      <c r="K2298">
        <v>2397.7619220001202</v>
      </c>
      <c r="L2298">
        <v>537694.91897799994</v>
      </c>
      <c r="M2298" t="s">
        <v>2198</v>
      </c>
      <c r="N2298" t="s">
        <v>2198</v>
      </c>
    </row>
    <row r="2299" spans="1:14" x14ac:dyDescent="0.35">
      <c r="A2299" t="s">
        <v>369</v>
      </c>
      <c r="B2299" t="s">
        <v>3590</v>
      </c>
      <c r="C2299" t="s">
        <v>2938</v>
      </c>
      <c r="D2299" t="s">
        <v>3614</v>
      </c>
      <c r="E2299" t="s">
        <v>3615</v>
      </c>
      <c r="F2299" t="s">
        <v>2940</v>
      </c>
      <c r="G2299" t="s">
        <v>2941</v>
      </c>
      <c r="H2299">
        <v>0</v>
      </c>
      <c r="I2299">
        <v>0</v>
      </c>
      <c r="J2299">
        <v>0</v>
      </c>
      <c r="K2299">
        <v>0</v>
      </c>
      <c r="L2299">
        <v>0</v>
      </c>
    </row>
    <row r="2300" spans="1:14" x14ac:dyDescent="0.35">
      <c r="A2300" t="s">
        <v>369</v>
      </c>
      <c r="B2300" t="s">
        <v>3590</v>
      </c>
      <c r="C2300" t="s">
        <v>2938</v>
      </c>
      <c r="D2300" t="s">
        <v>3616</v>
      </c>
      <c r="E2300" t="s">
        <v>3617</v>
      </c>
      <c r="F2300" t="s">
        <v>2172</v>
      </c>
      <c r="G2300" t="s">
        <v>2173</v>
      </c>
      <c r="H2300">
        <v>702774.48470000003</v>
      </c>
      <c r="I2300">
        <v>3017.3816623205898</v>
      </c>
      <c r="J2300">
        <v>107.880486757337</v>
      </c>
      <c r="K2300">
        <v>3125.2621490779202</v>
      </c>
      <c r="L2300">
        <v>699649.22255092196</v>
      </c>
    </row>
    <row r="2301" spans="1:14" x14ac:dyDescent="0.35">
      <c r="A2301" t="s">
        <v>369</v>
      </c>
      <c r="B2301" t="s">
        <v>3590</v>
      </c>
      <c r="C2301" t="s">
        <v>2938</v>
      </c>
      <c r="D2301" t="s">
        <v>3616</v>
      </c>
      <c r="E2301" t="s">
        <v>3617</v>
      </c>
      <c r="F2301" t="s">
        <v>1621</v>
      </c>
      <c r="G2301" t="s">
        <v>2416</v>
      </c>
      <c r="H2301">
        <v>325454.60460000002</v>
      </c>
      <c r="I2301">
        <v>1397.3483343957</v>
      </c>
      <c r="J2301">
        <v>0</v>
      </c>
      <c r="K2301">
        <v>1397.3483343957</v>
      </c>
      <c r="L2301">
        <v>324057.256265604</v>
      </c>
      <c r="N2301" t="s">
        <v>2198</v>
      </c>
    </row>
    <row r="2302" spans="1:14" x14ac:dyDescent="0.35">
      <c r="A2302" t="s">
        <v>369</v>
      </c>
      <c r="B2302" t="s">
        <v>3590</v>
      </c>
      <c r="C2302" t="s">
        <v>2938</v>
      </c>
      <c r="D2302" t="s">
        <v>3616</v>
      </c>
      <c r="E2302" t="s">
        <v>3617</v>
      </c>
      <c r="F2302" t="s">
        <v>2940</v>
      </c>
      <c r="G2302" t="s">
        <v>2941</v>
      </c>
      <c r="H2302">
        <v>0</v>
      </c>
      <c r="I2302">
        <v>0</v>
      </c>
      <c r="J2302">
        <v>0</v>
      </c>
      <c r="K2302">
        <v>0</v>
      </c>
      <c r="L2302">
        <v>0</v>
      </c>
    </row>
    <row r="2303" spans="1:14" x14ac:dyDescent="0.35">
      <c r="A2303" t="s">
        <v>369</v>
      </c>
      <c r="B2303" t="s">
        <v>3590</v>
      </c>
      <c r="C2303" t="s">
        <v>2944</v>
      </c>
      <c r="D2303" t="s">
        <v>3618</v>
      </c>
      <c r="E2303" t="s">
        <v>3619</v>
      </c>
      <c r="F2303" t="s">
        <v>3042</v>
      </c>
      <c r="G2303" t="s">
        <v>3043</v>
      </c>
      <c r="H2303">
        <v>146490.85329999999</v>
      </c>
      <c r="I2303">
        <v>696.80417021034202</v>
      </c>
      <c r="J2303">
        <v>3192.9457297015601</v>
      </c>
      <c r="K2303">
        <v>3889.7498999118998</v>
      </c>
      <c r="L2303">
        <v>142601.103400088</v>
      </c>
    </row>
    <row r="2304" spans="1:14" x14ac:dyDescent="0.35">
      <c r="A2304" t="s">
        <v>369</v>
      </c>
      <c r="B2304" t="s">
        <v>3590</v>
      </c>
      <c r="C2304" t="s">
        <v>2944</v>
      </c>
      <c r="D2304" t="s">
        <v>3618</v>
      </c>
      <c r="E2304" t="s">
        <v>3619</v>
      </c>
      <c r="F2304" t="s">
        <v>3044</v>
      </c>
      <c r="G2304" t="s">
        <v>3045</v>
      </c>
      <c r="H2304">
        <v>106538.80250000001</v>
      </c>
      <c r="I2304">
        <v>506.76666924388502</v>
      </c>
      <c r="J2304">
        <v>2322.1423488738601</v>
      </c>
      <c r="K2304">
        <v>2828.9090181177498</v>
      </c>
      <c r="L2304">
        <v>103709.893481882</v>
      </c>
    </row>
    <row r="2305" spans="1:12" x14ac:dyDescent="0.35">
      <c r="A2305" t="s">
        <v>369</v>
      </c>
      <c r="B2305" t="s">
        <v>3590</v>
      </c>
      <c r="C2305" t="s">
        <v>2944</v>
      </c>
      <c r="D2305" t="s">
        <v>3620</v>
      </c>
      <c r="E2305" t="s">
        <v>3621</v>
      </c>
      <c r="F2305" t="s">
        <v>3048</v>
      </c>
      <c r="G2305" t="s">
        <v>3049</v>
      </c>
      <c r="H2305">
        <v>76555.493900000001</v>
      </c>
      <c r="I2305">
        <v>310.89289782438402</v>
      </c>
      <c r="J2305">
        <v>0</v>
      </c>
      <c r="K2305">
        <v>310.89289782438402</v>
      </c>
      <c r="L2305">
        <v>76244.601002175594</v>
      </c>
    </row>
    <row r="2306" spans="1:12" x14ac:dyDescent="0.35">
      <c r="A2306" t="s">
        <v>369</v>
      </c>
      <c r="B2306" t="s">
        <v>3590</v>
      </c>
      <c r="C2306" t="s">
        <v>2944</v>
      </c>
      <c r="D2306" t="s">
        <v>3620</v>
      </c>
      <c r="E2306" t="s">
        <v>3621</v>
      </c>
      <c r="F2306" t="s">
        <v>3050</v>
      </c>
      <c r="G2306" t="s">
        <v>3051</v>
      </c>
      <c r="H2306">
        <v>53838.730100000001</v>
      </c>
      <c r="I2306">
        <v>218.639812416555</v>
      </c>
      <c r="J2306">
        <v>0</v>
      </c>
      <c r="K2306">
        <v>218.639812416555</v>
      </c>
      <c r="L2306">
        <v>53620.0902875834</v>
      </c>
    </row>
    <row r="2307" spans="1:12" x14ac:dyDescent="0.35">
      <c r="A2307" t="s">
        <v>369</v>
      </c>
      <c r="B2307" t="s">
        <v>3590</v>
      </c>
      <c r="C2307" t="s">
        <v>2944</v>
      </c>
      <c r="D2307" t="s">
        <v>3622</v>
      </c>
      <c r="E2307" t="s">
        <v>3623</v>
      </c>
      <c r="F2307" t="s">
        <v>2947</v>
      </c>
      <c r="G2307" t="s">
        <v>2948</v>
      </c>
      <c r="H2307">
        <v>0</v>
      </c>
      <c r="I2307">
        <v>0</v>
      </c>
      <c r="J2307">
        <v>0</v>
      </c>
      <c r="K2307">
        <v>0</v>
      </c>
      <c r="L2307">
        <v>0</v>
      </c>
    </row>
    <row r="2308" spans="1:12" x14ac:dyDescent="0.35">
      <c r="A2308" t="s">
        <v>400</v>
      </c>
      <c r="B2308" t="s">
        <v>3624</v>
      </c>
      <c r="C2308" t="s">
        <v>2857</v>
      </c>
      <c r="D2308" t="s">
        <v>2859</v>
      </c>
      <c r="E2308" t="s">
        <v>3625</v>
      </c>
      <c r="F2308" t="s">
        <v>2172</v>
      </c>
      <c r="G2308" t="s">
        <v>2173</v>
      </c>
      <c r="H2308">
        <v>33360966.878800001</v>
      </c>
      <c r="I2308">
        <v>80093.251897320806</v>
      </c>
      <c r="J2308">
        <v>1979427.5947763899</v>
      </c>
      <c r="K2308">
        <v>2059520.84667371</v>
      </c>
      <c r="L2308">
        <v>31301446.0321263</v>
      </c>
    </row>
    <row r="2309" spans="1:12" x14ac:dyDescent="0.35">
      <c r="A2309" t="s">
        <v>400</v>
      </c>
      <c r="B2309" t="s">
        <v>3624</v>
      </c>
      <c r="C2309" t="s">
        <v>2857</v>
      </c>
      <c r="D2309" t="s">
        <v>2859</v>
      </c>
      <c r="E2309" t="s">
        <v>3625</v>
      </c>
      <c r="F2309" t="s">
        <v>3059</v>
      </c>
      <c r="G2309" t="s">
        <v>3060</v>
      </c>
      <c r="H2309">
        <v>907055.4767</v>
      </c>
      <c r="I2309">
        <v>2177.66538545295</v>
      </c>
      <c r="J2309">
        <v>53818.903016711098</v>
      </c>
      <c r="K2309">
        <v>55996.568402164099</v>
      </c>
      <c r="L2309">
        <v>851058.90829783597</v>
      </c>
    </row>
    <row r="2310" spans="1:12" x14ac:dyDescent="0.35">
      <c r="A2310" t="s">
        <v>400</v>
      </c>
      <c r="B2310" t="s">
        <v>3624</v>
      </c>
      <c r="C2310" t="s">
        <v>2857</v>
      </c>
      <c r="D2310" t="s">
        <v>2859</v>
      </c>
      <c r="E2310" t="s">
        <v>3625</v>
      </c>
      <c r="F2310" t="s">
        <v>2861</v>
      </c>
      <c r="G2310" t="s">
        <v>2862</v>
      </c>
      <c r="H2310">
        <v>453527.73839999997</v>
      </c>
      <c r="I2310">
        <v>1088.83269272647</v>
      </c>
      <c r="J2310">
        <v>26909.4515083556</v>
      </c>
      <c r="K2310">
        <v>27998.284201081999</v>
      </c>
      <c r="L2310">
        <v>425529.45419891801</v>
      </c>
    </row>
    <row r="2311" spans="1:12" x14ac:dyDescent="0.35">
      <c r="A2311" t="s">
        <v>400</v>
      </c>
      <c r="B2311" t="s">
        <v>3624</v>
      </c>
      <c r="C2311" t="s">
        <v>2857</v>
      </c>
      <c r="D2311" t="s">
        <v>2859</v>
      </c>
      <c r="E2311" t="s">
        <v>3625</v>
      </c>
      <c r="F2311" t="s">
        <v>2865</v>
      </c>
      <c r="G2311" t="s">
        <v>2866</v>
      </c>
      <c r="H2311">
        <v>0</v>
      </c>
      <c r="I2311">
        <v>0</v>
      </c>
      <c r="J2311">
        <v>0</v>
      </c>
      <c r="K2311">
        <v>0</v>
      </c>
      <c r="L2311">
        <v>0</v>
      </c>
    </row>
    <row r="2312" spans="1:12" x14ac:dyDescent="0.35">
      <c r="A2312" t="s">
        <v>400</v>
      </c>
      <c r="B2312" t="s">
        <v>3624</v>
      </c>
      <c r="C2312" t="s">
        <v>2857</v>
      </c>
      <c r="D2312" t="s">
        <v>2859</v>
      </c>
      <c r="E2312" t="s">
        <v>3625</v>
      </c>
      <c r="F2312" t="s">
        <v>2867</v>
      </c>
      <c r="G2312" t="s">
        <v>2868</v>
      </c>
      <c r="H2312">
        <v>0</v>
      </c>
      <c r="I2312">
        <v>0</v>
      </c>
      <c r="J2312">
        <v>0</v>
      </c>
      <c r="K2312">
        <v>0</v>
      </c>
      <c r="L2312">
        <v>0</v>
      </c>
    </row>
    <row r="2313" spans="1:12" x14ac:dyDescent="0.35">
      <c r="A2313" t="s">
        <v>400</v>
      </c>
      <c r="B2313" t="s">
        <v>3624</v>
      </c>
      <c r="C2313" t="s">
        <v>2857</v>
      </c>
      <c r="D2313" t="s">
        <v>2859</v>
      </c>
      <c r="E2313" t="s">
        <v>3625</v>
      </c>
      <c r="F2313" t="s">
        <v>2869</v>
      </c>
      <c r="G2313" t="s">
        <v>2870</v>
      </c>
      <c r="H2313">
        <v>1347244.1645</v>
      </c>
      <c r="I2313">
        <v>3234.4735872168699</v>
      </c>
      <c r="J2313">
        <v>79936.900068938601</v>
      </c>
      <c r="K2313">
        <v>83171.373656155498</v>
      </c>
      <c r="L2313">
        <v>1264072.79084384</v>
      </c>
    </row>
    <row r="2314" spans="1:12" x14ac:dyDescent="0.35">
      <c r="A2314" t="s">
        <v>400</v>
      </c>
      <c r="B2314" t="s">
        <v>3624</v>
      </c>
      <c r="C2314" t="s">
        <v>2857</v>
      </c>
      <c r="D2314" t="s">
        <v>2859</v>
      </c>
      <c r="E2314" t="s">
        <v>3625</v>
      </c>
      <c r="F2314" t="s">
        <v>2951</v>
      </c>
      <c r="G2314" t="s">
        <v>2952</v>
      </c>
      <c r="H2314">
        <v>4441904.0267000003</v>
      </c>
      <c r="I2314">
        <v>10664.1554905269</v>
      </c>
      <c r="J2314">
        <v>263554.33389065898</v>
      </c>
      <c r="K2314">
        <v>274218.48938118602</v>
      </c>
      <c r="L2314">
        <v>4167685.5373188099</v>
      </c>
    </row>
    <row r="2315" spans="1:12" x14ac:dyDescent="0.35">
      <c r="A2315" t="s">
        <v>400</v>
      </c>
      <c r="B2315" t="s">
        <v>3624</v>
      </c>
      <c r="C2315" t="s">
        <v>2857</v>
      </c>
      <c r="D2315" t="s">
        <v>2859</v>
      </c>
      <c r="E2315" t="s">
        <v>3625</v>
      </c>
      <c r="F2315" t="s">
        <v>2871</v>
      </c>
      <c r="G2315" t="s">
        <v>2872</v>
      </c>
      <c r="H2315">
        <v>3054642.7091999999</v>
      </c>
      <c r="I2315">
        <v>7333.6084304224196</v>
      </c>
      <c r="J2315">
        <v>181243.070453336</v>
      </c>
      <c r="K2315">
        <v>188576.678883758</v>
      </c>
      <c r="L2315">
        <v>2866066.0303162402</v>
      </c>
    </row>
    <row r="2316" spans="1:12" x14ac:dyDescent="0.35">
      <c r="A2316" t="s">
        <v>400</v>
      </c>
      <c r="B2316" t="s">
        <v>3624</v>
      </c>
      <c r="C2316" t="s">
        <v>2857</v>
      </c>
      <c r="D2316" t="s">
        <v>2859</v>
      </c>
      <c r="E2316" t="s">
        <v>3625</v>
      </c>
      <c r="F2316" t="s">
        <v>3131</v>
      </c>
      <c r="G2316" t="s">
        <v>3132</v>
      </c>
      <c r="H2316">
        <v>706635.58559999999</v>
      </c>
      <c r="I2316">
        <v>1669.9787779024</v>
      </c>
      <c r="J2316">
        <v>1436.6848038551</v>
      </c>
      <c r="K2316">
        <v>3106.6635817575102</v>
      </c>
      <c r="L2316">
        <v>703528.922018243</v>
      </c>
    </row>
    <row r="2317" spans="1:12" x14ac:dyDescent="0.35">
      <c r="A2317" t="s">
        <v>400</v>
      </c>
      <c r="B2317" t="s">
        <v>3624</v>
      </c>
      <c r="C2317" t="s">
        <v>2857</v>
      </c>
      <c r="D2317" t="s">
        <v>2859</v>
      </c>
      <c r="E2317" t="s">
        <v>3625</v>
      </c>
      <c r="F2317" t="s">
        <v>3626</v>
      </c>
      <c r="G2317" t="s">
        <v>3627</v>
      </c>
      <c r="H2317">
        <v>2101180.8147</v>
      </c>
      <c r="I2317">
        <v>5523.2520978479497</v>
      </c>
      <c r="J2317">
        <v>66904.473268361806</v>
      </c>
      <c r="K2317">
        <v>72427.725366209706</v>
      </c>
      <c r="L2317">
        <v>2028753.0893337899</v>
      </c>
    </row>
    <row r="2318" spans="1:12" x14ac:dyDescent="0.35">
      <c r="A2318" t="s">
        <v>400</v>
      </c>
      <c r="B2318" t="s">
        <v>3624</v>
      </c>
      <c r="C2318" t="s">
        <v>2857</v>
      </c>
      <c r="D2318" t="s">
        <v>2859</v>
      </c>
      <c r="E2318" t="s">
        <v>3625</v>
      </c>
      <c r="F2318" t="s">
        <v>2875</v>
      </c>
      <c r="G2318" t="s">
        <v>2876</v>
      </c>
      <c r="H2318">
        <v>2774522.6351999999</v>
      </c>
      <c r="I2318">
        <v>6661.0941202090098</v>
      </c>
      <c r="J2318">
        <v>164622.52687464599</v>
      </c>
      <c r="K2318">
        <v>171283.62099485501</v>
      </c>
      <c r="L2318">
        <v>2603239.0142051498</v>
      </c>
    </row>
    <row r="2319" spans="1:12" x14ac:dyDescent="0.35">
      <c r="A2319" t="s">
        <v>400</v>
      </c>
      <c r="B2319" t="s">
        <v>3624</v>
      </c>
      <c r="C2319" t="s">
        <v>2857</v>
      </c>
      <c r="D2319" t="s">
        <v>2859</v>
      </c>
      <c r="E2319" t="s">
        <v>3625</v>
      </c>
      <c r="F2319" t="s">
        <v>2877</v>
      </c>
      <c r="G2319" t="s">
        <v>2878</v>
      </c>
      <c r="H2319">
        <v>4401886.8733999999</v>
      </c>
      <c r="I2319">
        <v>10568.082017639301</v>
      </c>
      <c r="J2319">
        <v>261179.97052227499</v>
      </c>
      <c r="K2319">
        <v>271748.05253991397</v>
      </c>
      <c r="L2319">
        <v>4130138.82086008</v>
      </c>
    </row>
    <row r="2320" spans="1:12" x14ac:dyDescent="0.35">
      <c r="A2320" t="s">
        <v>400</v>
      </c>
      <c r="B2320" t="s">
        <v>3624</v>
      </c>
      <c r="C2320" t="s">
        <v>2857</v>
      </c>
      <c r="D2320" t="s">
        <v>2859</v>
      </c>
      <c r="E2320" t="s">
        <v>3625</v>
      </c>
      <c r="F2320" t="s">
        <v>3628</v>
      </c>
      <c r="G2320" t="s">
        <v>3629</v>
      </c>
      <c r="H2320">
        <v>0</v>
      </c>
      <c r="I2320">
        <v>0</v>
      </c>
      <c r="J2320">
        <v>0</v>
      </c>
      <c r="K2320">
        <v>0</v>
      </c>
      <c r="L2320">
        <v>0</v>
      </c>
    </row>
    <row r="2321" spans="1:14" x14ac:dyDescent="0.35">
      <c r="A2321" t="s">
        <v>400</v>
      </c>
      <c r="B2321" t="s">
        <v>3624</v>
      </c>
      <c r="C2321" t="s">
        <v>2879</v>
      </c>
      <c r="D2321" t="s">
        <v>2880</v>
      </c>
      <c r="E2321" t="s">
        <v>3630</v>
      </c>
      <c r="F2321" t="s">
        <v>2170</v>
      </c>
      <c r="G2321" t="s">
        <v>2171</v>
      </c>
      <c r="H2321">
        <v>0</v>
      </c>
      <c r="I2321">
        <v>0</v>
      </c>
      <c r="J2321">
        <v>0</v>
      </c>
      <c r="K2321">
        <v>0</v>
      </c>
      <c r="L2321">
        <v>0</v>
      </c>
    </row>
    <row r="2322" spans="1:14" x14ac:dyDescent="0.35">
      <c r="A2322" t="s">
        <v>400</v>
      </c>
      <c r="B2322" t="s">
        <v>3624</v>
      </c>
      <c r="C2322" t="s">
        <v>2879</v>
      </c>
      <c r="D2322" t="s">
        <v>2880</v>
      </c>
      <c r="E2322" t="s">
        <v>3630</v>
      </c>
      <c r="F2322" t="s">
        <v>2172</v>
      </c>
      <c r="G2322" t="s">
        <v>2173</v>
      </c>
      <c r="H2322">
        <v>129862.7516</v>
      </c>
      <c r="I2322">
        <v>380.371796841952</v>
      </c>
      <c r="J2322">
        <v>2707.5635114523502</v>
      </c>
      <c r="K2322">
        <v>3087.9353082942998</v>
      </c>
      <c r="L2322">
        <v>126774.816291706</v>
      </c>
    </row>
    <row r="2323" spans="1:14" x14ac:dyDescent="0.35">
      <c r="A2323" t="s">
        <v>400</v>
      </c>
      <c r="B2323" t="s">
        <v>3624</v>
      </c>
      <c r="C2323" t="s">
        <v>2879</v>
      </c>
      <c r="D2323" t="s">
        <v>2880</v>
      </c>
      <c r="E2323" t="s">
        <v>3630</v>
      </c>
      <c r="F2323" t="s">
        <v>2882</v>
      </c>
      <c r="G2323" t="s">
        <v>2883</v>
      </c>
      <c r="H2323">
        <v>83944.430699999997</v>
      </c>
      <c r="I2323">
        <v>245.87569188126199</v>
      </c>
      <c r="J2323">
        <v>1750.1929880658799</v>
      </c>
      <c r="K2323">
        <v>1996.06867994715</v>
      </c>
      <c r="L2323">
        <v>81948.362020052897</v>
      </c>
    </row>
    <row r="2324" spans="1:14" x14ac:dyDescent="0.35">
      <c r="A2324" t="s">
        <v>400</v>
      </c>
      <c r="B2324" t="s">
        <v>3624</v>
      </c>
      <c r="C2324" t="s">
        <v>2879</v>
      </c>
      <c r="D2324" t="s">
        <v>2880</v>
      </c>
      <c r="E2324" t="s">
        <v>3630</v>
      </c>
      <c r="F2324" t="s">
        <v>2884</v>
      </c>
      <c r="G2324" t="s">
        <v>2885</v>
      </c>
      <c r="H2324">
        <v>753965.65110000002</v>
      </c>
      <c r="I2324">
        <v>2593.80429054054</v>
      </c>
      <c r="J2324">
        <v>798.90030383408396</v>
      </c>
      <c r="K2324">
        <v>3392.7045943746198</v>
      </c>
      <c r="L2324">
        <v>750572.94650562503</v>
      </c>
    </row>
    <row r="2325" spans="1:14" x14ac:dyDescent="0.35">
      <c r="A2325" t="s">
        <v>400</v>
      </c>
      <c r="B2325" t="s">
        <v>3624</v>
      </c>
      <c r="C2325" t="s">
        <v>2879</v>
      </c>
      <c r="D2325" t="s">
        <v>2880</v>
      </c>
      <c r="E2325" t="s">
        <v>3630</v>
      </c>
      <c r="F2325" t="s">
        <v>2989</v>
      </c>
      <c r="G2325" t="s">
        <v>2990</v>
      </c>
      <c r="H2325">
        <v>334826.2586</v>
      </c>
      <c r="I2325">
        <v>1151.8744717444699</v>
      </c>
      <c r="J2325">
        <v>0</v>
      </c>
      <c r="K2325">
        <v>1151.8744717444699</v>
      </c>
      <c r="L2325">
        <v>333674.384128256</v>
      </c>
      <c r="N2325" t="s">
        <v>2198</v>
      </c>
    </row>
    <row r="2326" spans="1:14" x14ac:dyDescent="0.35">
      <c r="A2326" t="s">
        <v>400</v>
      </c>
      <c r="B2326" t="s">
        <v>3624</v>
      </c>
      <c r="C2326" t="s">
        <v>2879</v>
      </c>
      <c r="D2326" t="s">
        <v>2880</v>
      </c>
      <c r="E2326" t="s">
        <v>3630</v>
      </c>
      <c r="F2326" t="s">
        <v>2896</v>
      </c>
      <c r="G2326" t="s">
        <v>2897</v>
      </c>
      <c r="H2326">
        <v>178937.94620000001</v>
      </c>
      <c r="I2326">
        <v>615.58508906633904</v>
      </c>
      <c r="J2326">
        <v>189.602244272771</v>
      </c>
      <c r="K2326">
        <v>805.18733333910995</v>
      </c>
      <c r="L2326">
        <v>178132.758866661</v>
      </c>
    </row>
    <row r="2327" spans="1:14" x14ac:dyDescent="0.35">
      <c r="A2327" t="s">
        <v>400</v>
      </c>
      <c r="B2327" t="s">
        <v>3624</v>
      </c>
      <c r="C2327" t="s">
        <v>2879</v>
      </c>
      <c r="D2327" t="s">
        <v>2880</v>
      </c>
      <c r="E2327" t="s">
        <v>3630</v>
      </c>
      <c r="F2327" t="s">
        <v>2890</v>
      </c>
      <c r="G2327" t="s">
        <v>2891</v>
      </c>
      <c r="H2327">
        <v>5022.3163999999997</v>
      </c>
      <c r="I2327">
        <v>14.7105114800755</v>
      </c>
      <c r="J2327">
        <v>104.712400995395</v>
      </c>
      <c r="K2327">
        <v>119.42291247547</v>
      </c>
      <c r="L2327">
        <v>4902.8934875245304</v>
      </c>
    </row>
    <row r="2328" spans="1:14" x14ac:dyDescent="0.35">
      <c r="A2328" t="s">
        <v>400</v>
      </c>
      <c r="B2328" t="s">
        <v>3624</v>
      </c>
      <c r="C2328" t="s">
        <v>2879</v>
      </c>
      <c r="D2328" t="s">
        <v>2886</v>
      </c>
      <c r="E2328" t="s">
        <v>3631</v>
      </c>
      <c r="F2328" t="s">
        <v>2170</v>
      </c>
      <c r="G2328" t="s">
        <v>2171</v>
      </c>
      <c r="H2328">
        <v>0</v>
      </c>
      <c r="I2328">
        <v>0</v>
      </c>
      <c r="J2328">
        <v>0</v>
      </c>
      <c r="K2328">
        <v>0</v>
      </c>
      <c r="L2328">
        <v>0</v>
      </c>
    </row>
    <row r="2329" spans="1:14" x14ac:dyDescent="0.35">
      <c r="A2329" t="s">
        <v>400</v>
      </c>
      <c r="B2329" t="s">
        <v>3624</v>
      </c>
      <c r="C2329" t="s">
        <v>2879</v>
      </c>
      <c r="D2329" t="s">
        <v>2886</v>
      </c>
      <c r="E2329" t="s">
        <v>3631</v>
      </c>
      <c r="F2329" t="s">
        <v>2172</v>
      </c>
      <c r="G2329" t="s">
        <v>2173</v>
      </c>
      <c r="H2329">
        <v>37052.753900000003</v>
      </c>
      <c r="I2329">
        <v>31.250882831570401</v>
      </c>
      <c r="J2329">
        <v>67.164096798461898</v>
      </c>
      <c r="K2329">
        <v>98.414979630032306</v>
      </c>
      <c r="L2329">
        <v>36954.338920369999</v>
      </c>
    </row>
    <row r="2330" spans="1:14" x14ac:dyDescent="0.35">
      <c r="A2330" t="s">
        <v>400</v>
      </c>
      <c r="B2330" t="s">
        <v>3624</v>
      </c>
      <c r="C2330" t="s">
        <v>2879</v>
      </c>
      <c r="D2330" t="s">
        <v>2886</v>
      </c>
      <c r="E2330" t="s">
        <v>3631</v>
      </c>
      <c r="F2330" t="s">
        <v>2882</v>
      </c>
      <c r="G2330" t="s">
        <v>2883</v>
      </c>
      <c r="H2330">
        <v>10171.3442</v>
      </c>
      <c r="I2330">
        <v>8.5786737184703004</v>
      </c>
      <c r="J2330">
        <v>18.437203042715002</v>
      </c>
      <c r="K2330">
        <v>27.0158767611853</v>
      </c>
      <c r="L2330">
        <v>10144.3283232388</v>
      </c>
    </row>
    <row r="2331" spans="1:14" x14ac:dyDescent="0.35">
      <c r="A2331" t="s">
        <v>400</v>
      </c>
      <c r="B2331" t="s">
        <v>3624</v>
      </c>
      <c r="C2331" t="s">
        <v>2879</v>
      </c>
      <c r="D2331" t="s">
        <v>2886</v>
      </c>
      <c r="E2331" t="s">
        <v>3631</v>
      </c>
      <c r="F2331" t="s">
        <v>2884</v>
      </c>
      <c r="G2331" t="s">
        <v>2885</v>
      </c>
      <c r="H2331">
        <v>140113.01790000001</v>
      </c>
      <c r="I2331">
        <v>123.16524410089499</v>
      </c>
      <c r="J2331">
        <v>0</v>
      </c>
      <c r="K2331">
        <v>123.16524410089499</v>
      </c>
      <c r="L2331">
        <v>139989.85265589901</v>
      </c>
    </row>
    <row r="2332" spans="1:14" x14ac:dyDescent="0.35">
      <c r="A2332" t="s">
        <v>400</v>
      </c>
      <c r="B2332" t="s">
        <v>3624</v>
      </c>
      <c r="C2332" t="s">
        <v>2879</v>
      </c>
      <c r="D2332" t="s">
        <v>2886</v>
      </c>
      <c r="E2332" t="s">
        <v>3631</v>
      </c>
      <c r="F2332" t="s">
        <v>2896</v>
      </c>
      <c r="G2332" t="s">
        <v>2897</v>
      </c>
      <c r="H2332">
        <v>70869.768599999996</v>
      </c>
      <c r="I2332">
        <v>62.297511526986703</v>
      </c>
      <c r="J2332">
        <v>0</v>
      </c>
      <c r="K2332">
        <v>62.297511526986703</v>
      </c>
      <c r="L2332">
        <v>70807.471088473001</v>
      </c>
    </row>
    <row r="2333" spans="1:14" x14ac:dyDescent="0.35">
      <c r="A2333" t="s">
        <v>400</v>
      </c>
      <c r="B2333" t="s">
        <v>3624</v>
      </c>
      <c r="C2333" t="s">
        <v>2879</v>
      </c>
      <c r="D2333" t="s">
        <v>2886</v>
      </c>
      <c r="E2333" t="s">
        <v>3631</v>
      </c>
      <c r="F2333" t="s">
        <v>2890</v>
      </c>
      <c r="G2333" t="s">
        <v>2891</v>
      </c>
      <c r="H2333">
        <v>6054.3716000000004</v>
      </c>
      <c r="I2333">
        <v>5.1063534038513696</v>
      </c>
      <c r="J2333">
        <v>10.9745256206637</v>
      </c>
      <c r="K2333">
        <v>16.080879024515099</v>
      </c>
      <c r="L2333">
        <v>6038.2907209754803</v>
      </c>
    </row>
    <row r="2334" spans="1:14" x14ac:dyDescent="0.35">
      <c r="A2334" t="s">
        <v>400</v>
      </c>
      <c r="B2334" t="s">
        <v>3624</v>
      </c>
      <c r="C2334" t="s">
        <v>2879</v>
      </c>
      <c r="D2334" t="s">
        <v>2888</v>
      </c>
      <c r="E2334" t="s">
        <v>3632</v>
      </c>
      <c r="F2334" t="s">
        <v>2170</v>
      </c>
      <c r="G2334" t="s">
        <v>2171</v>
      </c>
      <c r="H2334">
        <v>0</v>
      </c>
      <c r="I2334">
        <v>0</v>
      </c>
      <c r="J2334">
        <v>0</v>
      </c>
      <c r="K2334">
        <v>0</v>
      </c>
      <c r="L2334">
        <v>0</v>
      </c>
    </row>
    <row r="2335" spans="1:14" x14ac:dyDescent="0.35">
      <c r="A2335" t="s">
        <v>400</v>
      </c>
      <c r="B2335" t="s">
        <v>3624</v>
      </c>
      <c r="C2335" t="s">
        <v>2879</v>
      </c>
      <c r="D2335" t="s">
        <v>2888</v>
      </c>
      <c r="E2335" t="s">
        <v>3632</v>
      </c>
      <c r="F2335" t="s">
        <v>2172</v>
      </c>
      <c r="G2335" t="s">
        <v>2173</v>
      </c>
      <c r="H2335">
        <v>150719.63570000001</v>
      </c>
      <c r="I2335">
        <v>451.86829410179598</v>
      </c>
      <c r="J2335">
        <v>5162.6221189442203</v>
      </c>
      <c r="K2335">
        <v>5614.49041304601</v>
      </c>
      <c r="L2335">
        <v>145105.14528695401</v>
      </c>
    </row>
    <row r="2336" spans="1:14" x14ac:dyDescent="0.35">
      <c r="A2336" t="s">
        <v>400</v>
      </c>
      <c r="B2336" t="s">
        <v>3624</v>
      </c>
      <c r="C2336" t="s">
        <v>2879</v>
      </c>
      <c r="D2336" t="s">
        <v>2888</v>
      </c>
      <c r="E2336" t="s">
        <v>3632</v>
      </c>
      <c r="F2336" t="s">
        <v>2882</v>
      </c>
      <c r="G2336" t="s">
        <v>2883</v>
      </c>
      <c r="H2336">
        <v>176238.30420000001</v>
      </c>
      <c r="I2336">
        <v>528.37509521956099</v>
      </c>
      <c r="J2336">
        <v>6036.7168692416499</v>
      </c>
      <c r="K2336">
        <v>6565.0919644612104</v>
      </c>
      <c r="L2336">
        <v>169673.21223553899</v>
      </c>
    </row>
    <row r="2337" spans="1:14" x14ac:dyDescent="0.35">
      <c r="A2337" t="s">
        <v>400</v>
      </c>
      <c r="B2337" t="s">
        <v>3624</v>
      </c>
      <c r="C2337" t="s">
        <v>2879</v>
      </c>
      <c r="D2337" t="s">
        <v>2888</v>
      </c>
      <c r="E2337" t="s">
        <v>3632</v>
      </c>
      <c r="F2337" t="s">
        <v>2954</v>
      </c>
      <c r="G2337" t="s">
        <v>2955</v>
      </c>
      <c r="H2337">
        <v>0</v>
      </c>
      <c r="I2337">
        <v>0</v>
      </c>
      <c r="J2337">
        <v>0</v>
      </c>
      <c r="K2337">
        <v>0</v>
      </c>
      <c r="L2337">
        <v>0</v>
      </c>
    </row>
    <row r="2338" spans="1:14" x14ac:dyDescent="0.35">
      <c r="A2338" t="s">
        <v>400</v>
      </c>
      <c r="B2338" t="s">
        <v>3624</v>
      </c>
      <c r="C2338" t="s">
        <v>2879</v>
      </c>
      <c r="D2338" t="s">
        <v>2888</v>
      </c>
      <c r="E2338" t="s">
        <v>3632</v>
      </c>
      <c r="F2338" t="s">
        <v>3151</v>
      </c>
      <c r="G2338" t="s">
        <v>3152</v>
      </c>
      <c r="H2338">
        <v>2382619.3174999999</v>
      </c>
      <c r="I2338">
        <v>10037.6239676193</v>
      </c>
      <c r="J2338">
        <v>23991.158372890899</v>
      </c>
      <c r="K2338">
        <v>34028.782340510203</v>
      </c>
      <c r="L2338">
        <v>2348590.5351594901</v>
      </c>
    </row>
    <row r="2339" spans="1:14" x14ac:dyDescent="0.35">
      <c r="A2339" t="s">
        <v>400</v>
      </c>
      <c r="B2339" t="s">
        <v>3624</v>
      </c>
      <c r="C2339" t="s">
        <v>2879</v>
      </c>
      <c r="D2339" t="s">
        <v>2888</v>
      </c>
      <c r="E2339" t="s">
        <v>3632</v>
      </c>
      <c r="F2339" t="s">
        <v>3633</v>
      </c>
      <c r="G2339" t="s">
        <v>3634</v>
      </c>
      <c r="H2339">
        <v>0</v>
      </c>
      <c r="I2339">
        <v>0</v>
      </c>
      <c r="J2339">
        <v>0</v>
      </c>
      <c r="K2339">
        <v>0</v>
      </c>
      <c r="L2339">
        <v>0</v>
      </c>
    </row>
    <row r="2340" spans="1:14" x14ac:dyDescent="0.35">
      <c r="A2340" t="s">
        <v>400</v>
      </c>
      <c r="B2340" t="s">
        <v>3624</v>
      </c>
      <c r="C2340" t="s">
        <v>2879</v>
      </c>
      <c r="D2340" t="s">
        <v>2888</v>
      </c>
      <c r="E2340" t="s">
        <v>3632</v>
      </c>
      <c r="F2340" t="s">
        <v>2884</v>
      </c>
      <c r="G2340" t="s">
        <v>2885</v>
      </c>
      <c r="H2340">
        <v>0</v>
      </c>
      <c r="I2340">
        <v>0</v>
      </c>
      <c r="J2340">
        <v>0</v>
      </c>
      <c r="K2340">
        <v>0</v>
      </c>
      <c r="L2340">
        <v>0</v>
      </c>
    </row>
    <row r="2341" spans="1:14" x14ac:dyDescent="0.35">
      <c r="A2341" t="s">
        <v>400</v>
      </c>
      <c r="B2341" t="s">
        <v>3624</v>
      </c>
      <c r="C2341" t="s">
        <v>2879</v>
      </c>
      <c r="D2341" t="s">
        <v>2888</v>
      </c>
      <c r="E2341" t="s">
        <v>3632</v>
      </c>
      <c r="F2341" t="s">
        <v>2974</v>
      </c>
      <c r="G2341" t="s">
        <v>2975</v>
      </c>
      <c r="H2341">
        <v>294717.12609999999</v>
      </c>
      <c r="I2341">
        <v>1241.5998084801799</v>
      </c>
      <c r="J2341">
        <v>0</v>
      </c>
      <c r="K2341">
        <v>1241.5998084801799</v>
      </c>
      <c r="L2341">
        <v>293475.52629151999</v>
      </c>
      <c r="N2341" t="s">
        <v>2198</v>
      </c>
    </row>
    <row r="2342" spans="1:14" x14ac:dyDescent="0.35">
      <c r="A2342" t="s">
        <v>400</v>
      </c>
      <c r="B2342" t="s">
        <v>3624</v>
      </c>
      <c r="C2342" t="s">
        <v>2879</v>
      </c>
      <c r="D2342" t="s">
        <v>2888</v>
      </c>
      <c r="E2342" t="s">
        <v>3632</v>
      </c>
      <c r="F2342" t="s">
        <v>2896</v>
      </c>
      <c r="G2342" t="s">
        <v>2897</v>
      </c>
      <c r="H2342">
        <v>184129.0863</v>
      </c>
      <c r="I2342">
        <v>775.70869835628605</v>
      </c>
      <c r="J2342">
        <v>1854.03939154622</v>
      </c>
      <c r="K2342">
        <v>2629.7480899024999</v>
      </c>
      <c r="L2342">
        <v>181499.33821009699</v>
      </c>
    </row>
    <row r="2343" spans="1:14" x14ac:dyDescent="0.35">
      <c r="A2343" t="s">
        <v>400</v>
      </c>
      <c r="B2343" t="s">
        <v>3624</v>
      </c>
      <c r="C2343" t="s">
        <v>2879</v>
      </c>
      <c r="D2343" t="s">
        <v>2888</v>
      </c>
      <c r="E2343" t="s">
        <v>3632</v>
      </c>
      <c r="F2343" t="s">
        <v>2890</v>
      </c>
      <c r="G2343" t="s">
        <v>2891</v>
      </c>
      <c r="H2343">
        <v>1594.9168</v>
      </c>
      <c r="I2343">
        <v>4.7816750698602801</v>
      </c>
      <c r="J2343">
        <v>54.630921893589601</v>
      </c>
      <c r="K2343">
        <v>59.4125969634499</v>
      </c>
      <c r="L2343">
        <v>1535.5042030365501</v>
      </c>
    </row>
    <row r="2344" spans="1:14" x14ac:dyDescent="0.35">
      <c r="A2344" t="s">
        <v>400</v>
      </c>
      <c r="B2344" t="s">
        <v>3624</v>
      </c>
      <c r="C2344" t="s">
        <v>2879</v>
      </c>
      <c r="D2344" t="s">
        <v>2892</v>
      </c>
      <c r="E2344" t="s">
        <v>3150</v>
      </c>
      <c r="F2344" t="s">
        <v>2170</v>
      </c>
      <c r="G2344" t="s">
        <v>2171</v>
      </c>
      <c r="H2344">
        <v>0</v>
      </c>
      <c r="I2344">
        <v>0</v>
      </c>
      <c r="J2344">
        <v>0</v>
      </c>
      <c r="K2344">
        <v>0</v>
      </c>
      <c r="L2344">
        <v>0</v>
      </c>
    </row>
    <row r="2345" spans="1:14" x14ac:dyDescent="0.35">
      <c r="A2345" t="s">
        <v>400</v>
      </c>
      <c r="B2345" t="s">
        <v>3624</v>
      </c>
      <c r="C2345" t="s">
        <v>2879</v>
      </c>
      <c r="D2345" t="s">
        <v>2892</v>
      </c>
      <c r="E2345" t="s">
        <v>3150</v>
      </c>
      <c r="F2345" t="s">
        <v>2172</v>
      </c>
      <c r="G2345" t="s">
        <v>2173</v>
      </c>
      <c r="H2345">
        <v>50812.323799999998</v>
      </c>
      <c r="I2345">
        <v>35.516132826185903</v>
      </c>
      <c r="J2345">
        <v>113.79934877475699</v>
      </c>
      <c r="K2345">
        <v>149.315481600943</v>
      </c>
      <c r="L2345">
        <v>50663.008318399101</v>
      </c>
    </row>
    <row r="2346" spans="1:14" x14ac:dyDescent="0.35">
      <c r="A2346" t="s">
        <v>400</v>
      </c>
      <c r="B2346" t="s">
        <v>3624</v>
      </c>
      <c r="C2346" t="s">
        <v>2879</v>
      </c>
      <c r="D2346" t="s">
        <v>2892</v>
      </c>
      <c r="E2346" t="s">
        <v>3150</v>
      </c>
      <c r="F2346" t="s">
        <v>2882</v>
      </c>
      <c r="G2346" t="s">
        <v>2883</v>
      </c>
      <c r="H2346">
        <v>2190.1864</v>
      </c>
      <c r="I2346">
        <v>1.53086779423215</v>
      </c>
      <c r="J2346">
        <v>4.9051443437395097</v>
      </c>
      <c r="K2346">
        <v>6.4360121379716597</v>
      </c>
      <c r="L2346">
        <v>2183.75038786203</v>
      </c>
    </row>
    <row r="2347" spans="1:14" x14ac:dyDescent="0.35">
      <c r="A2347" t="s">
        <v>400</v>
      </c>
      <c r="B2347" t="s">
        <v>3624</v>
      </c>
      <c r="C2347" t="s">
        <v>2879</v>
      </c>
      <c r="D2347" t="s">
        <v>2892</v>
      </c>
      <c r="E2347" t="s">
        <v>3150</v>
      </c>
      <c r="F2347" t="s">
        <v>2890</v>
      </c>
      <c r="G2347" t="s">
        <v>2891</v>
      </c>
      <c r="H2347">
        <v>2190.1864</v>
      </c>
      <c r="I2347">
        <v>1.53086779423215</v>
      </c>
      <c r="J2347">
        <v>4.9051443437395097</v>
      </c>
      <c r="K2347">
        <v>6.4360121379716597</v>
      </c>
      <c r="L2347">
        <v>2183.75038786203</v>
      </c>
    </row>
    <row r="2348" spans="1:14" x14ac:dyDescent="0.35">
      <c r="A2348" t="s">
        <v>400</v>
      </c>
      <c r="B2348" t="s">
        <v>3624</v>
      </c>
      <c r="C2348" t="s">
        <v>2879</v>
      </c>
      <c r="D2348" t="s">
        <v>2892</v>
      </c>
      <c r="E2348" t="s">
        <v>3150</v>
      </c>
      <c r="F2348" t="s">
        <v>2962</v>
      </c>
      <c r="G2348" t="s">
        <v>2963</v>
      </c>
      <c r="H2348">
        <v>495736.0294</v>
      </c>
      <c r="I2348">
        <v>339.24030320184499</v>
      </c>
      <c r="J2348">
        <v>1573.37096208049</v>
      </c>
      <c r="K2348">
        <v>1912.6112652823399</v>
      </c>
      <c r="L2348">
        <v>493823.41813471803</v>
      </c>
    </row>
    <row r="2349" spans="1:14" x14ac:dyDescent="0.35">
      <c r="A2349" t="s">
        <v>400</v>
      </c>
      <c r="B2349" t="s">
        <v>3624</v>
      </c>
      <c r="C2349" t="s">
        <v>2879</v>
      </c>
      <c r="D2349" t="s">
        <v>2892</v>
      </c>
      <c r="E2349" t="s">
        <v>3150</v>
      </c>
      <c r="F2349" t="s">
        <v>2964</v>
      </c>
      <c r="G2349" t="s">
        <v>2965</v>
      </c>
      <c r="H2349">
        <v>148989.258</v>
      </c>
      <c r="I2349">
        <v>101.95579509586101</v>
      </c>
      <c r="J2349">
        <v>472.86329456029199</v>
      </c>
      <c r="K2349">
        <v>574.81908965615298</v>
      </c>
      <c r="L2349">
        <v>148414.438910344</v>
      </c>
    </row>
    <row r="2350" spans="1:14" x14ac:dyDescent="0.35">
      <c r="A2350" t="s">
        <v>400</v>
      </c>
      <c r="B2350" t="s">
        <v>3624</v>
      </c>
      <c r="C2350" t="s">
        <v>2879</v>
      </c>
      <c r="D2350" t="s">
        <v>2894</v>
      </c>
      <c r="E2350" t="s">
        <v>3510</v>
      </c>
      <c r="F2350" t="s">
        <v>2170</v>
      </c>
      <c r="G2350" t="s">
        <v>2171</v>
      </c>
      <c r="H2350">
        <v>0</v>
      </c>
      <c r="I2350">
        <v>0</v>
      </c>
      <c r="J2350">
        <v>0</v>
      </c>
      <c r="K2350">
        <v>0</v>
      </c>
      <c r="L2350">
        <v>0</v>
      </c>
    </row>
    <row r="2351" spans="1:14" x14ac:dyDescent="0.35">
      <c r="A2351" t="s">
        <v>400</v>
      </c>
      <c r="B2351" t="s">
        <v>3624</v>
      </c>
      <c r="C2351" t="s">
        <v>2879</v>
      </c>
      <c r="D2351" t="s">
        <v>2894</v>
      </c>
      <c r="E2351" t="s">
        <v>3510</v>
      </c>
      <c r="F2351" t="s">
        <v>2172</v>
      </c>
      <c r="G2351" t="s">
        <v>2173</v>
      </c>
      <c r="H2351">
        <v>1578903.1165</v>
      </c>
      <c r="I2351">
        <v>3662.55568605702</v>
      </c>
      <c r="J2351">
        <v>179457.25241781701</v>
      </c>
      <c r="K2351">
        <v>183119.80810387401</v>
      </c>
      <c r="L2351">
        <v>1395783.3083961301</v>
      </c>
    </row>
    <row r="2352" spans="1:14" x14ac:dyDescent="0.35">
      <c r="A2352" t="s">
        <v>400</v>
      </c>
      <c r="B2352" t="s">
        <v>3624</v>
      </c>
      <c r="C2352" t="s">
        <v>2879</v>
      </c>
      <c r="D2352" t="s">
        <v>2894</v>
      </c>
      <c r="E2352" t="s">
        <v>3510</v>
      </c>
      <c r="F2352" t="s">
        <v>2882</v>
      </c>
      <c r="G2352" t="s">
        <v>2883</v>
      </c>
      <c r="H2352">
        <v>48169.925499999998</v>
      </c>
      <c r="I2352">
        <v>111.738987032248</v>
      </c>
      <c r="J2352">
        <v>5474.9670229164503</v>
      </c>
      <c r="K2352">
        <v>5586.7060099486998</v>
      </c>
      <c r="L2352">
        <v>42583.219490051299</v>
      </c>
    </row>
    <row r="2353" spans="1:12" x14ac:dyDescent="0.35">
      <c r="A2353" t="s">
        <v>400</v>
      </c>
      <c r="B2353" t="s">
        <v>3624</v>
      </c>
      <c r="C2353" t="s">
        <v>2879</v>
      </c>
      <c r="D2353" t="s">
        <v>2894</v>
      </c>
      <c r="E2353" t="s">
        <v>3510</v>
      </c>
      <c r="F2353" t="s">
        <v>2954</v>
      </c>
      <c r="G2353" t="s">
        <v>2955</v>
      </c>
      <c r="H2353">
        <v>0</v>
      </c>
      <c r="I2353">
        <v>0</v>
      </c>
      <c r="J2353">
        <v>0</v>
      </c>
      <c r="K2353">
        <v>0</v>
      </c>
      <c r="L2353">
        <v>0</v>
      </c>
    </row>
    <row r="2354" spans="1:12" x14ac:dyDescent="0.35">
      <c r="A2354" t="s">
        <v>400</v>
      </c>
      <c r="B2354" t="s">
        <v>3624</v>
      </c>
      <c r="C2354" t="s">
        <v>2879</v>
      </c>
      <c r="D2354" t="s">
        <v>2894</v>
      </c>
      <c r="E2354" t="s">
        <v>3510</v>
      </c>
      <c r="F2354" t="s">
        <v>2884</v>
      </c>
      <c r="G2354" t="s">
        <v>2885</v>
      </c>
      <c r="H2354">
        <v>652388.12239999999</v>
      </c>
      <c r="I2354">
        <v>1744.8215713166101</v>
      </c>
      <c r="J2354">
        <v>2409.8428389498399</v>
      </c>
      <c r="K2354">
        <v>4154.6644102664604</v>
      </c>
      <c r="L2354">
        <v>648233.45798973402</v>
      </c>
    </row>
    <row r="2355" spans="1:12" x14ac:dyDescent="0.35">
      <c r="A2355" t="s">
        <v>400</v>
      </c>
      <c r="B2355" t="s">
        <v>3624</v>
      </c>
      <c r="C2355" t="s">
        <v>2879</v>
      </c>
      <c r="D2355" t="s">
        <v>2894</v>
      </c>
      <c r="E2355" t="s">
        <v>3510</v>
      </c>
      <c r="F2355" t="s">
        <v>2896</v>
      </c>
      <c r="G2355" t="s">
        <v>2897</v>
      </c>
      <c r="H2355">
        <v>250484.8223</v>
      </c>
      <c r="I2355">
        <v>669.92531935736702</v>
      </c>
      <c r="J2355">
        <v>925.26064557209997</v>
      </c>
      <c r="K2355">
        <v>1595.1859649294699</v>
      </c>
      <c r="L2355">
        <v>248889.636335071</v>
      </c>
    </row>
    <row r="2356" spans="1:12" x14ac:dyDescent="0.35">
      <c r="A2356" t="s">
        <v>400</v>
      </c>
      <c r="B2356" t="s">
        <v>3624</v>
      </c>
      <c r="C2356" t="s">
        <v>2879</v>
      </c>
      <c r="D2356" t="s">
        <v>2898</v>
      </c>
      <c r="E2356" t="s">
        <v>3635</v>
      </c>
      <c r="F2356" t="s">
        <v>2170</v>
      </c>
      <c r="G2356" t="s">
        <v>2171</v>
      </c>
      <c r="H2356">
        <v>0</v>
      </c>
      <c r="I2356">
        <v>0</v>
      </c>
      <c r="J2356">
        <v>0</v>
      </c>
      <c r="K2356">
        <v>0</v>
      </c>
      <c r="L2356">
        <v>0</v>
      </c>
    </row>
    <row r="2357" spans="1:12" x14ac:dyDescent="0.35">
      <c r="A2357" t="s">
        <v>400</v>
      </c>
      <c r="B2357" t="s">
        <v>3624</v>
      </c>
      <c r="C2357" t="s">
        <v>2879</v>
      </c>
      <c r="D2357" t="s">
        <v>2898</v>
      </c>
      <c r="E2357" t="s">
        <v>3635</v>
      </c>
      <c r="F2357" t="s">
        <v>2172</v>
      </c>
      <c r="G2357" t="s">
        <v>2173</v>
      </c>
      <c r="H2357">
        <v>0</v>
      </c>
      <c r="I2357">
        <v>0</v>
      </c>
      <c r="J2357">
        <v>0</v>
      </c>
      <c r="K2357">
        <v>0</v>
      </c>
      <c r="L2357">
        <v>0</v>
      </c>
    </row>
    <row r="2358" spans="1:12" x14ac:dyDescent="0.35">
      <c r="A2358" t="s">
        <v>400</v>
      </c>
      <c r="B2358" t="s">
        <v>3624</v>
      </c>
      <c r="C2358" t="s">
        <v>2879</v>
      </c>
      <c r="D2358" t="s">
        <v>2898</v>
      </c>
      <c r="E2358" t="s">
        <v>3635</v>
      </c>
      <c r="F2358" t="s">
        <v>2882</v>
      </c>
      <c r="G2358" t="s">
        <v>2883</v>
      </c>
      <c r="H2358">
        <v>261289.8622</v>
      </c>
      <c r="I2358">
        <v>1179.56875108024</v>
      </c>
      <c r="J2358">
        <v>27171.7989991553</v>
      </c>
      <c r="K2358">
        <v>28351.367750235499</v>
      </c>
      <c r="L2358">
        <v>232938.49444976501</v>
      </c>
    </row>
    <row r="2359" spans="1:12" x14ac:dyDescent="0.35">
      <c r="A2359" t="s">
        <v>400</v>
      </c>
      <c r="B2359" t="s">
        <v>3624</v>
      </c>
      <c r="C2359" t="s">
        <v>2879</v>
      </c>
      <c r="D2359" t="s">
        <v>2898</v>
      </c>
      <c r="E2359" t="s">
        <v>3635</v>
      </c>
      <c r="F2359" t="s">
        <v>2884</v>
      </c>
      <c r="G2359" t="s">
        <v>2885</v>
      </c>
      <c r="H2359">
        <v>305471.4461</v>
      </c>
      <c r="I2359">
        <v>1360.3607461476099</v>
      </c>
      <c r="J2359">
        <v>0</v>
      </c>
      <c r="K2359">
        <v>1360.3607461476099</v>
      </c>
      <c r="L2359">
        <v>304111.08535385202</v>
      </c>
    </row>
    <row r="2360" spans="1:12" x14ac:dyDescent="0.35">
      <c r="A2360" t="s">
        <v>400</v>
      </c>
      <c r="B2360" t="s">
        <v>3624</v>
      </c>
      <c r="C2360" t="s">
        <v>2879</v>
      </c>
      <c r="D2360" t="s">
        <v>2898</v>
      </c>
      <c r="E2360" t="s">
        <v>3635</v>
      </c>
      <c r="F2360" t="s">
        <v>2896</v>
      </c>
      <c r="G2360" t="s">
        <v>2897</v>
      </c>
      <c r="H2360">
        <v>63958.084000000003</v>
      </c>
      <c r="I2360">
        <v>284.82553122465498</v>
      </c>
      <c r="J2360">
        <v>0</v>
      </c>
      <c r="K2360">
        <v>284.82553122465498</v>
      </c>
      <c r="L2360">
        <v>63673.258468775297</v>
      </c>
    </row>
    <row r="2361" spans="1:12" x14ac:dyDescent="0.35">
      <c r="A2361" t="s">
        <v>400</v>
      </c>
      <c r="B2361" t="s">
        <v>3624</v>
      </c>
      <c r="C2361" t="s">
        <v>2879</v>
      </c>
      <c r="D2361" t="s">
        <v>2898</v>
      </c>
      <c r="E2361" t="s">
        <v>3635</v>
      </c>
      <c r="F2361" t="s">
        <v>2890</v>
      </c>
      <c r="G2361" t="s">
        <v>2891</v>
      </c>
      <c r="H2361">
        <v>0</v>
      </c>
      <c r="I2361">
        <v>0</v>
      </c>
      <c r="J2361">
        <v>0</v>
      </c>
      <c r="K2361">
        <v>0</v>
      </c>
      <c r="L2361">
        <v>0</v>
      </c>
    </row>
    <row r="2362" spans="1:12" x14ac:dyDescent="0.35">
      <c r="A2362" t="s">
        <v>400</v>
      </c>
      <c r="B2362" t="s">
        <v>3624</v>
      </c>
      <c r="C2362" t="s">
        <v>2879</v>
      </c>
      <c r="D2362" t="s">
        <v>2902</v>
      </c>
      <c r="E2362" t="s">
        <v>3066</v>
      </c>
      <c r="F2362" t="s">
        <v>2170</v>
      </c>
      <c r="G2362" t="s">
        <v>2171</v>
      </c>
      <c r="H2362">
        <v>0</v>
      </c>
      <c r="I2362">
        <v>0</v>
      </c>
      <c r="J2362">
        <v>0</v>
      </c>
      <c r="K2362">
        <v>0</v>
      </c>
      <c r="L2362">
        <v>0</v>
      </c>
    </row>
    <row r="2363" spans="1:12" x14ac:dyDescent="0.35">
      <c r="A2363" t="s">
        <v>400</v>
      </c>
      <c r="B2363" t="s">
        <v>3624</v>
      </c>
      <c r="C2363" t="s">
        <v>2879</v>
      </c>
      <c r="D2363" t="s">
        <v>2902</v>
      </c>
      <c r="E2363" t="s">
        <v>3066</v>
      </c>
      <c r="F2363" t="s">
        <v>2172</v>
      </c>
      <c r="G2363" t="s">
        <v>2173</v>
      </c>
      <c r="H2363">
        <v>33746.298699999999</v>
      </c>
      <c r="I2363">
        <v>42.847713023855697</v>
      </c>
      <c r="J2363">
        <v>260.41495250865103</v>
      </c>
      <c r="K2363">
        <v>303.26266553250701</v>
      </c>
      <c r="L2363">
        <v>33443.036034467499</v>
      </c>
    </row>
    <row r="2364" spans="1:12" x14ac:dyDescent="0.35">
      <c r="A2364" t="s">
        <v>400</v>
      </c>
      <c r="B2364" t="s">
        <v>3624</v>
      </c>
      <c r="C2364" t="s">
        <v>2879</v>
      </c>
      <c r="D2364" t="s">
        <v>2902</v>
      </c>
      <c r="E2364" t="s">
        <v>3066</v>
      </c>
      <c r="F2364" t="s">
        <v>2882</v>
      </c>
      <c r="G2364" t="s">
        <v>2883</v>
      </c>
      <c r="H2364">
        <v>10407.7369</v>
      </c>
      <c r="I2364">
        <v>13.214715231656401</v>
      </c>
      <c r="J2364">
        <v>80.314891895191394</v>
      </c>
      <c r="K2364">
        <v>93.529607126847907</v>
      </c>
      <c r="L2364">
        <v>10314.2072928732</v>
      </c>
    </row>
    <row r="2365" spans="1:12" x14ac:dyDescent="0.35">
      <c r="A2365" t="s">
        <v>400</v>
      </c>
      <c r="B2365" t="s">
        <v>3624</v>
      </c>
      <c r="C2365" t="s">
        <v>2879</v>
      </c>
      <c r="D2365" t="s">
        <v>2902</v>
      </c>
      <c r="E2365" t="s">
        <v>3066</v>
      </c>
      <c r="F2365" t="s">
        <v>2954</v>
      </c>
      <c r="G2365" t="s">
        <v>2955</v>
      </c>
      <c r="H2365">
        <v>0</v>
      </c>
      <c r="I2365">
        <v>0</v>
      </c>
      <c r="J2365">
        <v>0</v>
      </c>
      <c r="K2365">
        <v>0</v>
      </c>
      <c r="L2365">
        <v>0</v>
      </c>
    </row>
    <row r="2366" spans="1:12" x14ac:dyDescent="0.35">
      <c r="A2366" t="s">
        <v>400</v>
      </c>
      <c r="B2366" t="s">
        <v>3624</v>
      </c>
      <c r="C2366" t="s">
        <v>2879</v>
      </c>
      <c r="D2366" t="s">
        <v>2902</v>
      </c>
      <c r="E2366" t="s">
        <v>3066</v>
      </c>
      <c r="F2366" t="s">
        <v>3151</v>
      </c>
      <c r="G2366" t="s">
        <v>3152</v>
      </c>
      <c r="H2366">
        <v>195516.82750000001</v>
      </c>
      <c r="I2366">
        <v>279.36660635226201</v>
      </c>
      <c r="J2366">
        <v>0</v>
      </c>
      <c r="K2366">
        <v>279.36660635226201</v>
      </c>
      <c r="L2366">
        <v>195237.46089364801</v>
      </c>
    </row>
    <row r="2367" spans="1:12" x14ac:dyDescent="0.35">
      <c r="A2367" t="s">
        <v>400</v>
      </c>
      <c r="B2367" t="s">
        <v>3624</v>
      </c>
      <c r="C2367" t="s">
        <v>2879</v>
      </c>
      <c r="D2367" t="s">
        <v>2902</v>
      </c>
      <c r="E2367" t="s">
        <v>3066</v>
      </c>
      <c r="F2367" t="s">
        <v>3633</v>
      </c>
      <c r="G2367" t="s">
        <v>3634</v>
      </c>
      <c r="H2367">
        <v>22688.915499999999</v>
      </c>
      <c r="I2367">
        <v>32.419333974975899</v>
      </c>
      <c r="J2367">
        <v>0</v>
      </c>
      <c r="K2367">
        <v>32.419333974975899</v>
      </c>
      <c r="L2367">
        <v>22656.496166025001</v>
      </c>
    </row>
    <row r="2368" spans="1:12" x14ac:dyDescent="0.35">
      <c r="A2368" t="s">
        <v>400</v>
      </c>
      <c r="B2368" t="s">
        <v>3624</v>
      </c>
      <c r="C2368" t="s">
        <v>2879</v>
      </c>
      <c r="D2368" t="s">
        <v>2902</v>
      </c>
      <c r="E2368" t="s">
        <v>3066</v>
      </c>
      <c r="F2368" t="s">
        <v>2884</v>
      </c>
      <c r="G2368" t="s">
        <v>2885</v>
      </c>
      <c r="H2368">
        <v>0</v>
      </c>
      <c r="I2368">
        <v>0</v>
      </c>
      <c r="J2368">
        <v>0</v>
      </c>
      <c r="K2368">
        <v>0</v>
      </c>
      <c r="L2368">
        <v>0</v>
      </c>
    </row>
    <row r="2369" spans="1:12" x14ac:dyDescent="0.35">
      <c r="A2369" t="s">
        <v>400</v>
      </c>
      <c r="B2369" t="s">
        <v>3624</v>
      </c>
      <c r="C2369" t="s">
        <v>2879</v>
      </c>
      <c r="D2369" t="s">
        <v>2904</v>
      </c>
      <c r="E2369" t="s">
        <v>2967</v>
      </c>
      <c r="F2369" t="s">
        <v>2172</v>
      </c>
      <c r="G2369" t="s">
        <v>2173</v>
      </c>
      <c r="H2369">
        <v>121624.73450000001</v>
      </c>
      <c r="I2369">
        <v>233.15744585814801</v>
      </c>
      <c r="J2369">
        <v>0</v>
      </c>
      <c r="K2369">
        <v>233.15744585814801</v>
      </c>
      <c r="L2369">
        <v>121391.57705414201</v>
      </c>
    </row>
    <row r="2370" spans="1:12" x14ac:dyDescent="0.35">
      <c r="A2370" t="s">
        <v>400</v>
      </c>
      <c r="B2370" t="s">
        <v>3624</v>
      </c>
      <c r="C2370" t="s">
        <v>2879</v>
      </c>
      <c r="D2370" t="s">
        <v>2904</v>
      </c>
      <c r="E2370" t="s">
        <v>2967</v>
      </c>
      <c r="F2370" t="s">
        <v>2882</v>
      </c>
      <c r="G2370" t="s">
        <v>2883</v>
      </c>
      <c r="H2370">
        <v>26730.710899999998</v>
      </c>
      <c r="I2370">
        <v>51.243394694098498</v>
      </c>
      <c r="J2370">
        <v>0</v>
      </c>
      <c r="K2370">
        <v>51.243394694098498</v>
      </c>
      <c r="L2370">
        <v>26679.4675053059</v>
      </c>
    </row>
    <row r="2371" spans="1:12" x14ac:dyDescent="0.35">
      <c r="A2371" t="s">
        <v>400</v>
      </c>
      <c r="B2371" t="s">
        <v>3624</v>
      </c>
      <c r="C2371" t="s">
        <v>2879</v>
      </c>
      <c r="D2371" t="s">
        <v>2904</v>
      </c>
      <c r="E2371" t="s">
        <v>2967</v>
      </c>
      <c r="F2371" t="s">
        <v>2884</v>
      </c>
      <c r="G2371" t="s">
        <v>2885</v>
      </c>
      <c r="H2371">
        <v>290028.21299999999</v>
      </c>
      <c r="I2371">
        <v>555.99083243096902</v>
      </c>
      <c r="J2371">
        <v>0</v>
      </c>
      <c r="K2371">
        <v>555.99083243096902</v>
      </c>
      <c r="L2371">
        <v>289472.22216756898</v>
      </c>
    </row>
    <row r="2372" spans="1:12" x14ac:dyDescent="0.35">
      <c r="A2372" t="s">
        <v>400</v>
      </c>
      <c r="B2372" t="s">
        <v>3624</v>
      </c>
      <c r="C2372" t="s">
        <v>2879</v>
      </c>
      <c r="D2372" t="s">
        <v>2904</v>
      </c>
      <c r="E2372" t="s">
        <v>2967</v>
      </c>
      <c r="F2372" t="s">
        <v>2896</v>
      </c>
      <c r="G2372" t="s">
        <v>2897</v>
      </c>
      <c r="H2372">
        <v>76628.037899999996</v>
      </c>
      <c r="I2372">
        <v>146.89773145641601</v>
      </c>
      <c r="J2372">
        <v>0</v>
      </c>
      <c r="K2372">
        <v>146.89773145641601</v>
      </c>
      <c r="L2372">
        <v>76481.140168543599</v>
      </c>
    </row>
    <row r="2373" spans="1:12" x14ac:dyDescent="0.35">
      <c r="A2373" t="s">
        <v>400</v>
      </c>
      <c r="B2373" t="s">
        <v>3624</v>
      </c>
      <c r="C2373" t="s">
        <v>2879</v>
      </c>
      <c r="D2373" t="s">
        <v>2906</v>
      </c>
      <c r="E2373" t="s">
        <v>2893</v>
      </c>
      <c r="F2373" t="s">
        <v>2170</v>
      </c>
      <c r="G2373" t="s">
        <v>2171</v>
      </c>
      <c r="H2373">
        <v>0</v>
      </c>
      <c r="I2373">
        <v>0</v>
      </c>
      <c r="J2373">
        <v>0</v>
      </c>
      <c r="K2373">
        <v>0</v>
      </c>
      <c r="L2373">
        <v>0</v>
      </c>
    </row>
    <row r="2374" spans="1:12" x14ac:dyDescent="0.35">
      <c r="A2374" t="s">
        <v>400</v>
      </c>
      <c r="B2374" t="s">
        <v>3624</v>
      </c>
      <c r="C2374" t="s">
        <v>2879</v>
      </c>
      <c r="D2374" t="s">
        <v>2906</v>
      </c>
      <c r="E2374" t="s">
        <v>2893</v>
      </c>
      <c r="F2374" t="s">
        <v>2172</v>
      </c>
      <c r="G2374" t="s">
        <v>2173</v>
      </c>
      <c r="H2374">
        <v>121250.09</v>
      </c>
      <c r="I2374">
        <v>203.60071566624299</v>
      </c>
      <c r="J2374">
        <v>954.90257725427898</v>
      </c>
      <c r="K2374">
        <v>1158.5032929205199</v>
      </c>
      <c r="L2374">
        <v>120091.586707079</v>
      </c>
    </row>
    <row r="2375" spans="1:12" x14ac:dyDescent="0.35">
      <c r="A2375" t="s">
        <v>400</v>
      </c>
      <c r="B2375" t="s">
        <v>3624</v>
      </c>
      <c r="C2375" t="s">
        <v>2879</v>
      </c>
      <c r="D2375" t="s">
        <v>2906</v>
      </c>
      <c r="E2375" t="s">
        <v>2893</v>
      </c>
      <c r="F2375" t="s">
        <v>2882</v>
      </c>
      <c r="G2375" t="s">
        <v>2883</v>
      </c>
      <c r="H2375">
        <v>31791.182100000002</v>
      </c>
      <c r="I2375">
        <v>53.3831144734662</v>
      </c>
      <c r="J2375">
        <v>250.37079769471899</v>
      </c>
      <c r="K2375">
        <v>303.75391216818599</v>
      </c>
      <c r="L2375">
        <v>31487.4281878318</v>
      </c>
    </row>
    <row r="2376" spans="1:12" x14ac:dyDescent="0.35">
      <c r="A2376" t="s">
        <v>400</v>
      </c>
      <c r="B2376" t="s">
        <v>3624</v>
      </c>
      <c r="C2376" t="s">
        <v>2879</v>
      </c>
      <c r="D2376" t="s">
        <v>2906</v>
      </c>
      <c r="E2376" t="s">
        <v>2893</v>
      </c>
      <c r="F2376" t="s">
        <v>3151</v>
      </c>
      <c r="G2376" t="s">
        <v>3152</v>
      </c>
      <c r="H2376">
        <v>627569.85479999997</v>
      </c>
      <c r="I2376">
        <v>1118.56246838589</v>
      </c>
      <c r="J2376">
        <v>2063.0636180904498</v>
      </c>
      <c r="K2376">
        <v>3181.6260864763399</v>
      </c>
      <c r="L2376">
        <v>624388.22871352395</v>
      </c>
    </row>
    <row r="2377" spans="1:12" x14ac:dyDescent="0.35">
      <c r="A2377" t="s">
        <v>400</v>
      </c>
      <c r="B2377" t="s">
        <v>3624</v>
      </c>
      <c r="C2377" t="s">
        <v>2879</v>
      </c>
      <c r="D2377" t="s">
        <v>2906</v>
      </c>
      <c r="E2377" t="s">
        <v>2893</v>
      </c>
      <c r="F2377" t="s">
        <v>3633</v>
      </c>
      <c r="G2377" t="s">
        <v>3634</v>
      </c>
      <c r="H2377">
        <v>54329.021800000002</v>
      </c>
      <c r="I2377">
        <v>96.834486719310803</v>
      </c>
      <c r="J2377">
        <v>178.60040201005</v>
      </c>
      <c r="K2377">
        <v>275.43488872936098</v>
      </c>
      <c r="L2377">
        <v>54053.586911270599</v>
      </c>
    </row>
    <row r="2378" spans="1:12" x14ac:dyDescent="0.35">
      <c r="A2378" t="s">
        <v>400</v>
      </c>
      <c r="B2378" t="s">
        <v>3624</v>
      </c>
      <c r="C2378" t="s">
        <v>2879</v>
      </c>
      <c r="D2378" t="s">
        <v>2906</v>
      </c>
      <c r="E2378" t="s">
        <v>2893</v>
      </c>
      <c r="F2378" t="s">
        <v>2884</v>
      </c>
      <c r="G2378" t="s">
        <v>2885</v>
      </c>
      <c r="H2378">
        <v>0</v>
      </c>
      <c r="I2378">
        <v>0</v>
      </c>
      <c r="J2378">
        <v>0</v>
      </c>
      <c r="K2378">
        <v>0</v>
      </c>
      <c r="L2378">
        <v>0</v>
      </c>
    </row>
    <row r="2379" spans="1:12" x14ac:dyDescent="0.35">
      <c r="A2379" t="s">
        <v>400</v>
      </c>
      <c r="B2379" t="s">
        <v>3624</v>
      </c>
      <c r="C2379" t="s">
        <v>2879</v>
      </c>
      <c r="D2379" t="s">
        <v>2906</v>
      </c>
      <c r="E2379" t="s">
        <v>2893</v>
      </c>
      <c r="F2379" t="s">
        <v>2896</v>
      </c>
      <c r="G2379" t="s">
        <v>2897</v>
      </c>
      <c r="H2379">
        <v>231943.1317</v>
      </c>
      <c r="I2379">
        <v>413.40877022475001</v>
      </c>
      <c r="J2379">
        <v>762.48633165829199</v>
      </c>
      <c r="K2379">
        <v>1175.8951018830401</v>
      </c>
      <c r="L2379">
        <v>230767.23659811699</v>
      </c>
    </row>
    <row r="2380" spans="1:12" x14ac:dyDescent="0.35">
      <c r="A2380" t="s">
        <v>400</v>
      </c>
      <c r="B2380" t="s">
        <v>3624</v>
      </c>
      <c r="C2380" t="s">
        <v>2879</v>
      </c>
      <c r="D2380" t="s">
        <v>2906</v>
      </c>
      <c r="E2380" t="s">
        <v>2893</v>
      </c>
      <c r="F2380" t="s">
        <v>2890</v>
      </c>
      <c r="G2380" t="s">
        <v>2891</v>
      </c>
      <c r="H2380">
        <v>0</v>
      </c>
      <c r="I2380">
        <v>0</v>
      </c>
      <c r="J2380">
        <v>0</v>
      </c>
      <c r="K2380">
        <v>0</v>
      </c>
      <c r="L2380">
        <v>0</v>
      </c>
    </row>
    <row r="2381" spans="1:12" x14ac:dyDescent="0.35">
      <c r="A2381" t="s">
        <v>400</v>
      </c>
      <c r="B2381" t="s">
        <v>3624</v>
      </c>
      <c r="C2381" t="s">
        <v>2879</v>
      </c>
      <c r="D2381" t="s">
        <v>2906</v>
      </c>
      <c r="E2381" t="s">
        <v>2893</v>
      </c>
      <c r="F2381" t="s">
        <v>3636</v>
      </c>
      <c r="G2381" t="s">
        <v>3637</v>
      </c>
      <c r="H2381">
        <v>0</v>
      </c>
      <c r="I2381">
        <v>0</v>
      </c>
      <c r="J2381">
        <v>0</v>
      </c>
      <c r="K2381">
        <v>0</v>
      </c>
      <c r="L2381">
        <v>0</v>
      </c>
    </row>
    <row r="2382" spans="1:12" x14ac:dyDescent="0.35">
      <c r="A2382" t="s">
        <v>400</v>
      </c>
      <c r="B2382" t="s">
        <v>3624</v>
      </c>
      <c r="C2382" t="s">
        <v>2879</v>
      </c>
      <c r="D2382" t="s">
        <v>2908</v>
      </c>
      <c r="E2382" t="s">
        <v>3638</v>
      </c>
      <c r="F2382" t="s">
        <v>2170</v>
      </c>
      <c r="G2382" t="s">
        <v>2171</v>
      </c>
      <c r="H2382">
        <v>0</v>
      </c>
      <c r="I2382">
        <v>0</v>
      </c>
      <c r="J2382">
        <v>0</v>
      </c>
      <c r="K2382">
        <v>0</v>
      </c>
      <c r="L2382">
        <v>0</v>
      </c>
    </row>
    <row r="2383" spans="1:12" x14ac:dyDescent="0.35">
      <c r="A2383" t="s">
        <v>400</v>
      </c>
      <c r="B2383" t="s">
        <v>3624</v>
      </c>
      <c r="C2383" t="s">
        <v>2879</v>
      </c>
      <c r="D2383" t="s">
        <v>2908</v>
      </c>
      <c r="E2383" t="s">
        <v>3638</v>
      </c>
      <c r="F2383" t="s">
        <v>2172</v>
      </c>
      <c r="G2383" t="s">
        <v>2173</v>
      </c>
      <c r="H2383">
        <v>52785.259599999998</v>
      </c>
      <c r="I2383">
        <v>94.717289382497796</v>
      </c>
      <c r="J2383">
        <v>2323.2868539139099</v>
      </c>
      <c r="K2383">
        <v>2418.0041432964099</v>
      </c>
      <c r="L2383">
        <v>50367.255456703599</v>
      </c>
    </row>
    <row r="2384" spans="1:12" x14ac:dyDescent="0.35">
      <c r="A2384" t="s">
        <v>400</v>
      </c>
      <c r="B2384" t="s">
        <v>3624</v>
      </c>
      <c r="C2384" t="s">
        <v>2879</v>
      </c>
      <c r="D2384" t="s">
        <v>2908</v>
      </c>
      <c r="E2384" t="s">
        <v>3638</v>
      </c>
      <c r="F2384" t="s">
        <v>2882</v>
      </c>
      <c r="G2384" t="s">
        <v>2883</v>
      </c>
      <c r="H2384">
        <v>52785.259599999998</v>
      </c>
      <c r="I2384">
        <v>94.717289382497796</v>
      </c>
      <c r="J2384">
        <v>2323.2868539139099</v>
      </c>
      <c r="K2384">
        <v>2418.0041432964099</v>
      </c>
      <c r="L2384">
        <v>50367.255456703599</v>
      </c>
    </row>
    <row r="2385" spans="1:14" x14ac:dyDescent="0.35">
      <c r="A2385" t="s">
        <v>400</v>
      </c>
      <c r="B2385" t="s">
        <v>3624</v>
      </c>
      <c r="C2385" t="s">
        <v>2879</v>
      </c>
      <c r="D2385" t="s">
        <v>2908</v>
      </c>
      <c r="E2385" t="s">
        <v>3638</v>
      </c>
      <c r="F2385" t="s">
        <v>2884</v>
      </c>
      <c r="G2385" t="s">
        <v>2885</v>
      </c>
      <c r="H2385">
        <v>13796.061100000001</v>
      </c>
      <c r="I2385">
        <v>4.7813842281879202</v>
      </c>
      <c r="J2385">
        <v>0</v>
      </c>
      <c r="K2385">
        <v>4.7813842281879202</v>
      </c>
      <c r="L2385">
        <v>13791.2797157718</v>
      </c>
    </row>
    <row r="2386" spans="1:14" x14ac:dyDescent="0.35">
      <c r="A2386" t="s">
        <v>400</v>
      </c>
      <c r="B2386" t="s">
        <v>3624</v>
      </c>
      <c r="C2386" t="s">
        <v>2879</v>
      </c>
      <c r="D2386" t="s">
        <v>2908</v>
      </c>
      <c r="E2386" t="s">
        <v>3638</v>
      </c>
      <c r="F2386" t="s">
        <v>2890</v>
      </c>
      <c r="G2386" t="s">
        <v>2891</v>
      </c>
      <c r="H2386">
        <v>0</v>
      </c>
      <c r="I2386">
        <v>0</v>
      </c>
      <c r="J2386">
        <v>0</v>
      </c>
      <c r="K2386">
        <v>0</v>
      </c>
      <c r="L2386">
        <v>0</v>
      </c>
    </row>
    <row r="2387" spans="1:14" x14ac:dyDescent="0.35">
      <c r="A2387" t="s">
        <v>400</v>
      </c>
      <c r="B2387" t="s">
        <v>3624</v>
      </c>
      <c r="C2387" t="s">
        <v>2879</v>
      </c>
      <c r="D2387" t="s">
        <v>2910</v>
      </c>
      <c r="E2387" t="s">
        <v>3639</v>
      </c>
      <c r="F2387" t="s">
        <v>2170</v>
      </c>
      <c r="G2387" t="s">
        <v>2171</v>
      </c>
      <c r="H2387">
        <v>0</v>
      </c>
      <c r="I2387">
        <v>0</v>
      </c>
      <c r="J2387">
        <v>0</v>
      </c>
      <c r="K2387">
        <v>0</v>
      </c>
      <c r="L2387">
        <v>0</v>
      </c>
    </row>
    <row r="2388" spans="1:14" x14ac:dyDescent="0.35">
      <c r="A2388" t="s">
        <v>400</v>
      </c>
      <c r="B2388" t="s">
        <v>3624</v>
      </c>
      <c r="C2388" t="s">
        <v>2879</v>
      </c>
      <c r="D2388" t="s">
        <v>2910</v>
      </c>
      <c r="E2388" t="s">
        <v>3639</v>
      </c>
      <c r="F2388" t="s">
        <v>2172</v>
      </c>
      <c r="G2388" t="s">
        <v>2173</v>
      </c>
      <c r="H2388">
        <v>1825088.1740000001</v>
      </c>
      <c r="I2388">
        <v>2167.7853485984801</v>
      </c>
      <c r="J2388">
        <v>69518.1456760656</v>
      </c>
      <c r="K2388">
        <v>71685.931024664096</v>
      </c>
      <c r="L2388">
        <v>1753402.24297534</v>
      </c>
    </row>
    <row r="2389" spans="1:14" x14ac:dyDescent="0.35">
      <c r="A2389" t="s">
        <v>400</v>
      </c>
      <c r="B2389" t="s">
        <v>3624</v>
      </c>
      <c r="C2389" t="s">
        <v>2879</v>
      </c>
      <c r="D2389" t="s">
        <v>2910</v>
      </c>
      <c r="E2389" t="s">
        <v>3639</v>
      </c>
      <c r="F2389" t="s">
        <v>2882</v>
      </c>
      <c r="G2389" t="s">
        <v>2883</v>
      </c>
      <c r="H2389">
        <v>52369.818500000001</v>
      </c>
      <c r="I2389">
        <v>62.203309859353901</v>
      </c>
      <c r="J2389">
        <v>1994.7817984523799</v>
      </c>
      <c r="K2389">
        <v>2056.9851083117401</v>
      </c>
      <c r="L2389">
        <v>50312.833391688298</v>
      </c>
    </row>
    <row r="2390" spans="1:14" x14ac:dyDescent="0.35">
      <c r="A2390" t="s">
        <v>400</v>
      </c>
      <c r="B2390" t="s">
        <v>3624</v>
      </c>
      <c r="C2390" t="s">
        <v>2879</v>
      </c>
      <c r="D2390" t="s">
        <v>2910</v>
      </c>
      <c r="E2390" t="s">
        <v>3639</v>
      </c>
      <c r="F2390" t="s">
        <v>2884</v>
      </c>
      <c r="G2390" t="s">
        <v>2885</v>
      </c>
      <c r="H2390">
        <v>214716.25580000001</v>
      </c>
      <c r="I2390">
        <v>255.03357042335099</v>
      </c>
      <c r="J2390">
        <v>8178.6053736547801</v>
      </c>
      <c r="K2390">
        <v>8433.6389440781295</v>
      </c>
      <c r="L2390">
        <v>206282.61685592201</v>
      </c>
    </row>
    <row r="2391" spans="1:14" x14ac:dyDescent="0.35">
      <c r="A2391" t="s">
        <v>400</v>
      </c>
      <c r="B2391" t="s">
        <v>3624</v>
      </c>
      <c r="C2391" t="s">
        <v>2879</v>
      </c>
      <c r="D2391" t="s">
        <v>2910</v>
      </c>
      <c r="E2391" t="s">
        <v>3639</v>
      </c>
      <c r="F2391" t="s">
        <v>2974</v>
      </c>
      <c r="G2391" t="s">
        <v>2975</v>
      </c>
      <c r="H2391">
        <v>135288.69769999999</v>
      </c>
      <c r="I2391">
        <v>160.691883803331</v>
      </c>
      <c r="J2391">
        <v>0</v>
      </c>
      <c r="K2391">
        <v>160.691883803331</v>
      </c>
      <c r="L2391">
        <v>135128.00581619699</v>
      </c>
      <c r="N2391" t="s">
        <v>2198</v>
      </c>
    </row>
    <row r="2392" spans="1:14" x14ac:dyDescent="0.35">
      <c r="A2392" t="s">
        <v>400</v>
      </c>
      <c r="B2392" t="s">
        <v>3624</v>
      </c>
      <c r="C2392" t="s">
        <v>2879</v>
      </c>
      <c r="D2392" t="s">
        <v>2910</v>
      </c>
      <c r="E2392" t="s">
        <v>3639</v>
      </c>
      <c r="F2392" t="s">
        <v>2896</v>
      </c>
      <c r="G2392" t="s">
        <v>2897</v>
      </c>
      <c r="H2392">
        <v>290652.49249999999</v>
      </c>
      <c r="I2392">
        <v>345.22836971941399</v>
      </c>
      <c r="J2392">
        <v>11071.0389814107</v>
      </c>
      <c r="K2392">
        <v>11416.2673511301</v>
      </c>
      <c r="L2392">
        <v>279236.22514887003</v>
      </c>
    </row>
    <row r="2393" spans="1:14" x14ac:dyDescent="0.35">
      <c r="A2393" t="s">
        <v>400</v>
      </c>
      <c r="B2393" t="s">
        <v>3624</v>
      </c>
      <c r="C2393" t="s">
        <v>2879</v>
      </c>
      <c r="D2393" t="s">
        <v>2910</v>
      </c>
      <c r="E2393" t="s">
        <v>3639</v>
      </c>
      <c r="F2393" t="s">
        <v>2890</v>
      </c>
      <c r="G2393" t="s">
        <v>2891</v>
      </c>
      <c r="H2393">
        <v>24439.248599999999</v>
      </c>
      <c r="I2393">
        <v>29.028211267698499</v>
      </c>
      <c r="J2393">
        <v>930.89817261111295</v>
      </c>
      <c r="K2393">
        <v>959.92638387881095</v>
      </c>
      <c r="L2393">
        <v>23479.3222161212</v>
      </c>
    </row>
    <row r="2394" spans="1:14" x14ac:dyDescent="0.35">
      <c r="A2394" t="s">
        <v>400</v>
      </c>
      <c r="B2394" t="s">
        <v>3624</v>
      </c>
      <c r="C2394" t="s">
        <v>2879</v>
      </c>
      <c r="D2394" t="s">
        <v>2910</v>
      </c>
      <c r="E2394" t="s">
        <v>3639</v>
      </c>
      <c r="F2394" t="s">
        <v>3636</v>
      </c>
      <c r="G2394" t="s">
        <v>3637</v>
      </c>
      <c r="H2394">
        <v>0</v>
      </c>
      <c r="I2394">
        <v>0</v>
      </c>
      <c r="J2394">
        <v>0</v>
      </c>
      <c r="K2394">
        <v>0</v>
      </c>
      <c r="L2394">
        <v>0</v>
      </c>
    </row>
    <row r="2395" spans="1:14" x14ac:dyDescent="0.35">
      <c r="A2395" t="s">
        <v>400</v>
      </c>
      <c r="B2395" t="s">
        <v>3624</v>
      </c>
      <c r="C2395" t="s">
        <v>2879</v>
      </c>
      <c r="D2395" t="s">
        <v>2912</v>
      </c>
      <c r="E2395" t="s">
        <v>3640</v>
      </c>
      <c r="F2395" t="s">
        <v>2170</v>
      </c>
      <c r="G2395" t="s">
        <v>2171</v>
      </c>
      <c r="H2395">
        <v>0</v>
      </c>
      <c r="I2395">
        <v>0</v>
      </c>
      <c r="J2395">
        <v>0</v>
      </c>
      <c r="K2395">
        <v>0</v>
      </c>
      <c r="L2395">
        <v>0</v>
      </c>
    </row>
    <row r="2396" spans="1:14" x14ac:dyDescent="0.35">
      <c r="A2396" t="s">
        <v>400</v>
      </c>
      <c r="B2396" t="s">
        <v>3624</v>
      </c>
      <c r="C2396" t="s">
        <v>2879</v>
      </c>
      <c r="D2396" t="s">
        <v>2912</v>
      </c>
      <c r="E2396" t="s">
        <v>3640</v>
      </c>
      <c r="F2396" t="s">
        <v>2172</v>
      </c>
      <c r="G2396" t="s">
        <v>2173</v>
      </c>
      <c r="H2396">
        <v>48449.547599999998</v>
      </c>
      <c r="I2396">
        <v>101.762194861018</v>
      </c>
      <c r="J2396">
        <v>1912.4480818053601</v>
      </c>
      <c r="K2396">
        <v>2014.21027666638</v>
      </c>
      <c r="L2396">
        <v>46435.337323333602</v>
      </c>
    </row>
    <row r="2397" spans="1:14" x14ac:dyDescent="0.35">
      <c r="A2397" t="s">
        <v>400</v>
      </c>
      <c r="B2397" t="s">
        <v>3624</v>
      </c>
      <c r="C2397" t="s">
        <v>2879</v>
      </c>
      <c r="D2397" t="s">
        <v>2912</v>
      </c>
      <c r="E2397" t="s">
        <v>3640</v>
      </c>
      <c r="F2397" t="s">
        <v>2882</v>
      </c>
      <c r="G2397" t="s">
        <v>2883</v>
      </c>
      <c r="H2397">
        <v>25945.6594</v>
      </c>
      <c r="I2397">
        <v>54.495601619561697</v>
      </c>
      <c r="J2397">
        <v>1024.15252468265</v>
      </c>
      <c r="K2397">
        <v>1078.6481263022099</v>
      </c>
      <c r="L2397">
        <v>24867.011273697801</v>
      </c>
    </row>
    <row r="2398" spans="1:14" x14ac:dyDescent="0.35">
      <c r="A2398" t="s">
        <v>400</v>
      </c>
      <c r="B2398" t="s">
        <v>3624</v>
      </c>
      <c r="C2398" t="s">
        <v>2879</v>
      </c>
      <c r="D2398" t="s">
        <v>2912</v>
      </c>
      <c r="E2398" t="s">
        <v>3640</v>
      </c>
      <c r="F2398" t="s">
        <v>2954</v>
      </c>
      <c r="G2398" t="s">
        <v>2955</v>
      </c>
      <c r="H2398">
        <v>0</v>
      </c>
      <c r="I2398">
        <v>0</v>
      </c>
      <c r="J2398">
        <v>0</v>
      </c>
      <c r="K2398">
        <v>0</v>
      </c>
      <c r="L2398">
        <v>0</v>
      </c>
    </row>
    <row r="2399" spans="1:14" x14ac:dyDescent="0.35">
      <c r="A2399" t="s">
        <v>400</v>
      </c>
      <c r="B2399" t="s">
        <v>3624</v>
      </c>
      <c r="C2399" t="s">
        <v>2879</v>
      </c>
      <c r="D2399" t="s">
        <v>2912</v>
      </c>
      <c r="E2399" t="s">
        <v>3640</v>
      </c>
      <c r="F2399" t="s">
        <v>3151</v>
      </c>
      <c r="G2399" t="s">
        <v>3152</v>
      </c>
      <c r="H2399">
        <v>49755.131999999998</v>
      </c>
      <c r="I2399">
        <v>115.108790307314</v>
      </c>
      <c r="J2399">
        <v>0</v>
      </c>
      <c r="K2399">
        <v>115.108790307314</v>
      </c>
      <c r="L2399">
        <v>49640.023209692699</v>
      </c>
    </row>
    <row r="2400" spans="1:14" x14ac:dyDescent="0.35">
      <c r="A2400" t="s">
        <v>400</v>
      </c>
      <c r="B2400" t="s">
        <v>3624</v>
      </c>
      <c r="C2400" t="s">
        <v>2879</v>
      </c>
      <c r="D2400" t="s">
        <v>2912</v>
      </c>
      <c r="E2400" t="s">
        <v>3640</v>
      </c>
      <c r="F2400" t="s">
        <v>3633</v>
      </c>
      <c r="G2400" t="s">
        <v>3634</v>
      </c>
      <c r="H2400">
        <v>49755.131999999998</v>
      </c>
      <c r="I2400">
        <v>115.108790307314</v>
      </c>
      <c r="J2400">
        <v>0</v>
      </c>
      <c r="K2400">
        <v>115.108790307314</v>
      </c>
      <c r="L2400">
        <v>49640.023209692699</v>
      </c>
    </row>
    <row r="2401" spans="1:12" x14ac:dyDescent="0.35">
      <c r="A2401" t="s">
        <v>400</v>
      </c>
      <c r="B2401" t="s">
        <v>3624</v>
      </c>
      <c r="C2401" t="s">
        <v>2879</v>
      </c>
      <c r="D2401" t="s">
        <v>2912</v>
      </c>
      <c r="E2401" t="s">
        <v>3640</v>
      </c>
      <c r="F2401" t="s">
        <v>2884</v>
      </c>
      <c r="G2401" t="s">
        <v>2885</v>
      </c>
      <c r="H2401">
        <v>0</v>
      </c>
      <c r="I2401">
        <v>0</v>
      </c>
      <c r="J2401">
        <v>0</v>
      </c>
      <c r="K2401">
        <v>0</v>
      </c>
      <c r="L2401">
        <v>0</v>
      </c>
    </row>
    <row r="2402" spans="1:12" x14ac:dyDescent="0.35">
      <c r="A2402" t="s">
        <v>400</v>
      </c>
      <c r="B2402" t="s">
        <v>3624</v>
      </c>
      <c r="C2402" t="s">
        <v>2879</v>
      </c>
      <c r="D2402" t="s">
        <v>2976</v>
      </c>
      <c r="E2402" t="s">
        <v>3641</v>
      </c>
      <c r="F2402" t="s">
        <v>2170</v>
      </c>
      <c r="G2402" t="s">
        <v>2171</v>
      </c>
      <c r="H2402">
        <v>0</v>
      </c>
      <c r="I2402">
        <v>0</v>
      </c>
      <c r="J2402">
        <v>0</v>
      </c>
      <c r="K2402">
        <v>0</v>
      </c>
      <c r="L2402">
        <v>0</v>
      </c>
    </row>
    <row r="2403" spans="1:12" x14ac:dyDescent="0.35">
      <c r="A2403" t="s">
        <v>400</v>
      </c>
      <c r="B2403" t="s">
        <v>3624</v>
      </c>
      <c r="C2403" t="s">
        <v>2879</v>
      </c>
      <c r="D2403" t="s">
        <v>2976</v>
      </c>
      <c r="E2403" t="s">
        <v>3641</v>
      </c>
      <c r="F2403" t="s">
        <v>2172</v>
      </c>
      <c r="G2403" t="s">
        <v>2173</v>
      </c>
      <c r="H2403">
        <v>109414.4066</v>
      </c>
      <c r="I2403">
        <v>253.713192075081</v>
      </c>
      <c r="J2403">
        <v>8212.1742462273105</v>
      </c>
      <c r="K2403">
        <v>8465.8874383023904</v>
      </c>
      <c r="L2403">
        <v>100948.519161698</v>
      </c>
    </row>
    <row r="2404" spans="1:12" x14ac:dyDescent="0.35">
      <c r="A2404" t="s">
        <v>400</v>
      </c>
      <c r="B2404" t="s">
        <v>3624</v>
      </c>
      <c r="C2404" t="s">
        <v>2879</v>
      </c>
      <c r="D2404" t="s">
        <v>2976</v>
      </c>
      <c r="E2404" t="s">
        <v>3641</v>
      </c>
      <c r="F2404" t="s">
        <v>2882</v>
      </c>
      <c r="G2404" t="s">
        <v>2883</v>
      </c>
      <c r="H2404">
        <v>0</v>
      </c>
      <c r="I2404">
        <v>0</v>
      </c>
      <c r="J2404">
        <v>0</v>
      </c>
      <c r="K2404">
        <v>0</v>
      </c>
      <c r="L2404">
        <v>0</v>
      </c>
    </row>
    <row r="2405" spans="1:12" x14ac:dyDescent="0.35">
      <c r="A2405" t="s">
        <v>400</v>
      </c>
      <c r="B2405" t="s">
        <v>3624</v>
      </c>
      <c r="C2405" t="s">
        <v>2879</v>
      </c>
      <c r="D2405" t="s">
        <v>2976</v>
      </c>
      <c r="E2405" t="s">
        <v>3641</v>
      </c>
      <c r="F2405" t="s">
        <v>2954</v>
      </c>
      <c r="G2405" t="s">
        <v>2955</v>
      </c>
      <c r="H2405">
        <v>0</v>
      </c>
      <c r="I2405">
        <v>0</v>
      </c>
      <c r="J2405">
        <v>0</v>
      </c>
      <c r="K2405">
        <v>0</v>
      </c>
      <c r="L2405">
        <v>0</v>
      </c>
    </row>
    <row r="2406" spans="1:12" x14ac:dyDescent="0.35">
      <c r="A2406" t="s">
        <v>400</v>
      </c>
      <c r="B2406" t="s">
        <v>3624</v>
      </c>
      <c r="C2406" t="s">
        <v>2879</v>
      </c>
      <c r="D2406" t="s">
        <v>2976</v>
      </c>
      <c r="E2406" t="s">
        <v>3641</v>
      </c>
      <c r="F2406" t="s">
        <v>3151</v>
      </c>
      <c r="G2406" t="s">
        <v>3152</v>
      </c>
      <c r="H2406">
        <v>941812.92099999997</v>
      </c>
      <c r="I2406">
        <v>3284.36825434913</v>
      </c>
      <c r="J2406">
        <v>0</v>
      </c>
      <c r="K2406">
        <v>3284.36825434913</v>
      </c>
      <c r="L2406">
        <v>938528.55274565099</v>
      </c>
    </row>
    <row r="2407" spans="1:12" x14ac:dyDescent="0.35">
      <c r="A2407" t="s">
        <v>400</v>
      </c>
      <c r="B2407" t="s">
        <v>3624</v>
      </c>
      <c r="C2407" t="s">
        <v>2879</v>
      </c>
      <c r="D2407" t="s">
        <v>2976</v>
      </c>
      <c r="E2407" t="s">
        <v>3641</v>
      </c>
      <c r="F2407" t="s">
        <v>3633</v>
      </c>
      <c r="G2407" t="s">
        <v>3634</v>
      </c>
      <c r="H2407">
        <v>379318.80119999999</v>
      </c>
      <c r="I2407">
        <v>1322.7920335932799</v>
      </c>
      <c r="J2407">
        <v>0</v>
      </c>
      <c r="K2407">
        <v>1322.7920335932799</v>
      </c>
      <c r="L2407">
        <v>377996.00916640699</v>
      </c>
    </row>
    <row r="2408" spans="1:12" x14ac:dyDescent="0.35">
      <c r="A2408" t="s">
        <v>400</v>
      </c>
      <c r="B2408" t="s">
        <v>3624</v>
      </c>
      <c r="C2408" t="s">
        <v>2879</v>
      </c>
      <c r="D2408" t="s">
        <v>2976</v>
      </c>
      <c r="E2408" t="s">
        <v>3641</v>
      </c>
      <c r="F2408" t="s">
        <v>2884</v>
      </c>
      <c r="G2408" t="s">
        <v>2885</v>
      </c>
      <c r="H2408">
        <v>0</v>
      </c>
      <c r="I2408">
        <v>0</v>
      </c>
      <c r="J2408">
        <v>0</v>
      </c>
      <c r="K2408">
        <v>0</v>
      </c>
      <c r="L2408">
        <v>0</v>
      </c>
    </row>
    <row r="2409" spans="1:12" x14ac:dyDescent="0.35">
      <c r="A2409" t="s">
        <v>400</v>
      </c>
      <c r="B2409" t="s">
        <v>3624</v>
      </c>
      <c r="C2409" t="s">
        <v>2879</v>
      </c>
      <c r="D2409" t="s">
        <v>2976</v>
      </c>
      <c r="E2409" t="s">
        <v>3641</v>
      </c>
      <c r="F2409" t="s">
        <v>2896</v>
      </c>
      <c r="G2409" t="s">
        <v>2897</v>
      </c>
      <c r="H2409">
        <v>253689.71109999999</v>
      </c>
      <c r="I2409">
        <v>884.68783443311304</v>
      </c>
      <c r="J2409">
        <v>0</v>
      </c>
      <c r="K2409">
        <v>884.68783443311304</v>
      </c>
      <c r="L2409">
        <v>252805.023265567</v>
      </c>
    </row>
    <row r="2410" spans="1:12" x14ac:dyDescent="0.35">
      <c r="A2410" t="s">
        <v>400</v>
      </c>
      <c r="B2410" t="s">
        <v>3624</v>
      </c>
      <c r="C2410" t="s">
        <v>2879</v>
      </c>
      <c r="D2410" t="s">
        <v>2977</v>
      </c>
      <c r="E2410" t="s">
        <v>2909</v>
      </c>
      <c r="F2410" t="s">
        <v>2170</v>
      </c>
      <c r="G2410" t="s">
        <v>2171</v>
      </c>
      <c r="H2410">
        <v>0</v>
      </c>
      <c r="I2410">
        <v>0</v>
      </c>
      <c r="J2410">
        <v>0</v>
      </c>
      <c r="K2410">
        <v>0</v>
      </c>
      <c r="L2410">
        <v>0</v>
      </c>
    </row>
    <row r="2411" spans="1:12" x14ac:dyDescent="0.35">
      <c r="A2411" t="s">
        <v>400</v>
      </c>
      <c r="B2411" t="s">
        <v>3624</v>
      </c>
      <c r="C2411" t="s">
        <v>2879</v>
      </c>
      <c r="D2411" t="s">
        <v>2977</v>
      </c>
      <c r="E2411" t="s">
        <v>2909</v>
      </c>
      <c r="F2411" t="s">
        <v>2172</v>
      </c>
      <c r="G2411" t="s">
        <v>2173</v>
      </c>
      <c r="H2411">
        <v>56080.226000000002</v>
      </c>
      <c r="I2411">
        <v>92.354446552539201</v>
      </c>
      <c r="J2411">
        <v>3741.2138378958698</v>
      </c>
      <c r="K2411">
        <v>3833.5682844484099</v>
      </c>
      <c r="L2411">
        <v>52246.657715551599</v>
      </c>
    </row>
    <row r="2412" spans="1:12" x14ac:dyDescent="0.35">
      <c r="A2412" t="s">
        <v>400</v>
      </c>
      <c r="B2412" t="s">
        <v>3624</v>
      </c>
      <c r="C2412" t="s">
        <v>2879</v>
      </c>
      <c r="D2412" t="s">
        <v>2977</v>
      </c>
      <c r="E2412" t="s">
        <v>2909</v>
      </c>
      <c r="F2412" t="s">
        <v>2882</v>
      </c>
      <c r="G2412" t="s">
        <v>2883</v>
      </c>
      <c r="H2412">
        <v>8011.4609</v>
      </c>
      <c r="I2412">
        <v>13.193492364648501</v>
      </c>
      <c r="J2412">
        <v>534.45911969941005</v>
      </c>
      <c r="K2412">
        <v>547.65261206405796</v>
      </c>
      <c r="L2412">
        <v>7463.8082879359399</v>
      </c>
    </row>
    <row r="2413" spans="1:12" x14ac:dyDescent="0.35">
      <c r="A2413" t="s">
        <v>400</v>
      </c>
      <c r="B2413" t="s">
        <v>3624</v>
      </c>
      <c r="C2413" t="s">
        <v>2879</v>
      </c>
      <c r="D2413" t="s">
        <v>2977</v>
      </c>
      <c r="E2413" t="s">
        <v>2909</v>
      </c>
      <c r="F2413" t="s">
        <v>2954</v>
      </c>
      <c r="G2413" t="s">
        <v>2955</v>
      </c>
      <c r="H2413">
        <v>0</v>
      </c>
      <c r="I2413">
        <v>0</v>
      </c>
      <c r="J2413">
        <v>0</v>
      </c>
      <c r="K2413">
        <v>0</v>
      </c>
      <c r="L2413">
        <v>0</v>
      </c>
    </row>
    <row r="2414" spans="1:12" x14ac:dyDescent="0.35">
      <c r="A2414" t="s">
        <v>400</v>
      </c>
      <c r="B2414" t="s">
        <v>3624</v>
      </c>
      <c r="C2414" t="s">
        <v>2879</v>
      </c>
      <c r="D2414" t="s">
        <v>2977</v>
      </c>
      <c r="E2414" t="s">
        <v>2909</v>
      </c>
      <c r="F2414" t="s">
        <v>2884</v>
      </c>
      <c r="G2414" t="s">
        <v>2885</v>
      </c>
      <c r="H2414">
        <v>136828.82560000001</v>
      </c>
      <c r="I2414">
        <v>120.478985935897</v>
      </c>
      <c r="J2414">
        <v>0</v>
      </c>
      <c r="K2414">
        <v>120.478985935897</v>
      </c>
      <c r="L2414">
        <v>136708.34661406401</v>
      </c>
    </row>
    <row r="2415" spans="1:12" x14ac:dyDescent="0.35">
      <c r="A2415" t="s">
        <v>400</v>
      </c>
      <c r="B2415" t="s">
        <v>3624</v>
      </c>
      <c r="C2415" t="s">
        <v>2879</v>
      </c>
      <c r="D2415" t="s">
        <v>2977</v>
      </c>
      <c r="E2415" t="s">
        <v>2909</v>
      </c>
      <c r="F2415" t="s">
        <v>2896</v>
      </c>
      <c r="G2415" t="s">
        <v>2897</v>
      </c>
      <c r="H2415">
        <v>76966.214399999997</v>
      </c>
      <c r="I2415">
        <v>67.769429588941904</v>
      </c>
      <c r="J2415">
        <v>0</v>
      </c>
      <c r="K2415">
        <v>67.769429588941904</v>
      </c>
      <c r="L2415">
        <v>76898.444970411103</v>
      </c>
    </row>
    <row r="2416" spans="1:12" x14ac:dyDescent="0.35">
      <c r="A2416" t="s">
        <v>400</v>
      </c>
      <c r="B2416" t="s">
        <v>3624</v>
      </c>
      <c r="C2416" t="s">
        <v>2879</v>
      </c>
      <c r="D2416" t="s">
        <v>2977</v>
      </c>
      <c r="E2416" t="s">
        <v>2909</v>
      </c>
      <c r="F2416" t="s">
        <v>2890</v>
      </c>
      <c r="G2416" t="s">
        <v>2891</v>
      </c>
      <c r="H2416">
        <v>7510.7446</v>
      </c>
      <c r="I2416">
        <v>12.3688990918579</v>
      </c>
      <c r="J2416">
        <v>501.05542471819598</v>
      </c>
      <c r="K2416">
        <v>513.42432381005403</v>
      </c>
      <c r="L2416">
        <v>6997.3202761899502</v>
      </c>
    </row>
    <row r="2417" spans="1:12" x14ac:dyDescent="0.35">
      <c r="A2417" t="s">
        <v>400</v>
      </c>
      <c r="B2417" t="s">
        <v>3624</v>
      </c>
      <c r="C2417" t="s">
        <v>2879</v>
      </c>
      <c r="D2417" t="s">
        <v>18</v>
      </c>
      <c r="E2417" t="s">
        <v>2913</v>
      </c>
      <c r="F2417" t="s">
        <v>2170</v>
      </c>
      <c r="G2417" t="s">
        <v>2171</v>
      </c>
      <c r="H2417">
        <v>0</v>
      </c>
      <c r="I2417">
        <v>0</v>
      </c>
      <c r="J2417">
        <v>0</v>
      </c>
      <c r="K2417">
        <v>0</v>
      </c>
      <c r="L2417">
        <v>0</v>
      </c>
    </row>
    <row r="2418" spans="1:12" x14ac:dyDescent="0.35">
      <c r="A2418" t="s">
        <v>400</v>
      </c>
      <c r="B2418" t="s">
        <v>3624</v>
      </c>
      <c r="C2418" t="s">
        <v>2879</v>
      </c>
      <c r="D2418" t="s">
        <v>18</v>
      </c>
      <c r="E2418" t="s">
        <v>2913</v>
      </c>
      <c r="F2418" t="s">
        <v>2172</v>
      </c>
      <c r="G2418" t="s">
        <v>2173</v>
      </c>
      <c r="H2418">
        <v>70298.728300000002</v>
      </c>
      <c r="I2418">
        <v>120.056646042621</v>
      </c>
      <c r="J2418">
        <v>352.89263587659298</v>
      </c>
      <c r="K2418">
        <v>472.949281919214</v>
      </c>
      <c r="L2418">
        <v>69825.779018080793</v>
      </c>
    </row>
    <row r="2419" spans="1:12" x14ac:dyDescent="0.35">
      <c r="A2419" t="s">
        <v>400</v>
      </c>
      <c r="B2419" t="s">
        <v>3624</v>
      </c>
      <c r="C2419" t="s">
        <v>2879</v>
      </c>
      <c r="D2419" t="s">
        <v>18</v>
      </c>
      <c r="E2419" t="s">
        <v>2913</v>
      </c>
      <c r="F2419" t="s">
        <v>2882</v>
      </c>
      <c r="G2419" t="s">
        <v>2883</v>
      </c>
      <c r="H2419">
        <v>21968.352699999999</v>
      </c>
      <c r="I2419">
        <v>37.517701888319102</v>
      </c>
      <c r="J2419">
        <v>110.27894871143501</v>
      </c>
      <c r="K2419">
        <v>147.796650599754</v>
      </c>
      <c r="L2419">
        <v>21820.556049400198</v>
      </c>
    </row>
    <row r="2420" spans="1:12" x14ac:dyDescent="0.35">
      <c r="A2420" t="s">
        <v>400</v>
      </c>
      <c r="B2420" t="s">
        <v>3624</v>
      </c>
      <c r="C2420" t="s">
        <v>2879</v>
      </c>
      <c r="D2420" t="s">
        <v>18</v>
      </c>
      <c r="E2420" t="s">
        <v>2913</v>
      </c>
      <c r="F2420" t="s">
        <v>2954</v>
      </c>
      <c r="G2420" t="s">
        <v>2955</v>
      </c>
      <c r="H2420">
        <v>0</v>
      </c>
      <c r="I2420">
        <v>0</v>
      </c>
      <c r="J2420">
        <v>0</v>
      </c>
      <c r="K2420">
        <v>0</v>
      </c>
      <c r="L2420">
        <v>0</v>
      </c>
    </row>
    <row r="2421" spans="1:12" x14ac:dyDescent="0.35">
      <c r="A2421" t="s">
        <v>400</v>
      </c>
      <c r="B2421" t="s">
        <v>3624</v>
      </c>
      <c r="C2421" t="s">
        <v>2879</v>
      </c>
      <c r="D2421" t="s">
        <v>18</v>
      </c>
      <c r="E2421" t="s">
        <v>2913</v>
      </c>
      <c r="F2421" t="s">
        <v>2884</v>
      </c>
      <c r="G2421" t="s">
        <v>2885</v>
      </c>
      <c r="H2421">
        <v>366880.11229999998</v>
      </c>
      <c r="I2421">
        <v>757.33468940153796</v>
      </c>
      <c r="J2421">
        <v>0</v>
      </c>
      <c r="K2421">
        <v>757.33468940153796</v>
      </c>
      <c r="L2421">
        <v>366122.77761059802</v>
      </c>
    </row>
    <row r="2422" spans="1:12" x14ac:dyDescent="0.35">
      <c r="A2422" t="s">
        <v>400</v>
      </c>
      <c r="B2422" t="s">
        <v>3624</v>
      </c>
      <c r="C2422" t="s">
        <v>2879</v>
      </c>
      <c r="D2422" t="s">
        <v>18</v>
      </c>
      <c r="E2422" t="s">
        <v>2913</v>
      </c>
      <c r="F2422" t="s">
        <v>2896</v>
      </c>
      <c r="G2422" t="s">
        <v>2897</v>
      </c>
      <c r="H2422">
        <v>127532.3769</v>
      </c>
      <c r="I2422">
        <v>263.25954931461001</v>
      </c>
      <c r="J2422">
        <v>0</v>
      </c>
      <c r="K2422">
        <v>263.25954931461001</v>
      </c>
      <c r="L2422">
        <v>127269.117350685</v>
      </c>
    </row>
    <row r="2423" spans="1:12" x14ac:dyDescent="0.35">
      <c r="A2423" t="s">
        <v>400</v>
      </c>
      <c r="B2423" t="s">
        <v>3624</v>
      </c>
      <c r="C2423" t="s">
        <v>2879</v>
      </c>
      <c r="D2423" t="s">
        <v>18</v>
      </c>
      <c r="E2423" t="s">
        <v>2913</v>
      </c>
      <c r="F2423" t="s">
        <v>2890</v>
      </c>
      <c r="G2423" t="s">
        <v>2891</v>
      </c>
      <c r="H2423">
        <v>0</v>
      </c>
      <c r="I2423">
        <v>0</v>
      </c>
      <c r="J2423">
        <v>0</v>
      </c>
      <c r="K2423">
        <v>0</v>
      </c>
      <c r="L2423">
        <v>0</v>
      </c>
    </row>
    <row r="2424" spans="1:12" x14ac:dyDescent="0.35">
      <c r="A2424" t="s">
        <v>400</v>
      </c>
      <c r="B2424" t="s">
        <v>3624</v>
      </c>
      <c r="C2424" t="s">
        <v>2879</v>
      </c>
      <c r="D2424" t="s">
        <v>2980</v>
      </c>
      <c r="E2424" t="s">
        <v>3106</v>
      </c>
      <c r="F2424" t="s">
        <v>2170</v>
      </c>
      <c r="G2424" t="s">
        <v>2171</v>
      </c>
      <c r="H2424">
        <v>0</v>
      </c>
      <c r="I2424">
        <v>0</v>
      </c>
      <c r="J2424">
        <v>0</v>
      </c>
      <c r="K2424">
        <v>0</v>
      </c>
      <c r="L2424">
        <v>0</v>
      </c>
    </row>
    <row r="2425" spans="1:12" x14ac:dyDescent="0.35">
      <c r="A2425" t="s">
        <v>400</v>
      </c>
      <c r="B2425" t="s">
        <v>3624</v>
      </c>
      <c r="C2425" t="s">
        <v>2879</v>
      </c>
      <c r="D2425" t="s">
        <v>2980</v>
      </c>
      <c r="E2425" t="s">
        <v>3106</v>
      </c>
      <c r="F2425" t="s">
        <v>2172</v>
      </c>
      <c r="G2425" t="s">
        <v>2173</v>
      </c>
      <c r="H2425">
        <v>122937.3003</v>
      </c>
      <c r="I2425">
        <v>283.78493818681301</v>
      </c>
      <c r="J2425">
        <v>297.87127747252703</v>
      </c>
      <c r="K2425">
        <v>581.656215659341</v>
      </c>
      <c r="L2425">
        <v>122355.64408434099</v>
      </c>
    </row>
    <row r="2426" spans="1:12" x14ac:dyDescent="0.35">
      <c r="A2426" t="s">
        <v>400</v>
      </c>
      <c r="B2426" t="s">
        <v>3624</v>
      </c>
      <c r="C2426" t="s">
        <v>2879</v>
      </c>
      <c r="D2426" t="s">
        <v>2980</v>
      </c>
      <c r="E2426" t="s">
        <v>3106</v>
      </c>
      <c r="F2426" t="s">
        <v>2882</v>
      </c>
      <c r="G2426" t="s">
        <v>2883</v>
      </c>
      <c r="H2426">
        <v>20013.048900000002</v>
      </c>
      <c r="I2426">
        <v>46.197548076923098</v>
      </c>
      <c r="J2426">
        <v>48.490673076923102</v>
      </c>
      <c r="K2426">
        <v>94.688221153846101</v>
      </c>
      <c r="L2426">
        <v>19918.360678846198</v>
      </c>
    </row>
    <row r="2427" spans="1:12" x14ac:dyDescent="0.35">
      <c r="A2427" t="s">
        <v>400</v>
      </c>
      <c r="B2427" t="s">
        <v>3624</v>
      </c>
      <c r="C2427" t="s">
        <v>2879</v>
      </c>
      <c r="D2427" t="s">
        <v>2980</v>
      </c>
      <c r="E2427" t="s">
        <v>3106</v>
      </c>
      <c r="F2427" t="s">
        <v>2954</v>
      </c>
      <c r="G2427" t="s">
        <v>2955</v>
      </c>
      <c r="H2427">
        <v>0</v>
      </c>
      <c r="I2427">
        <v>0</v>
      </c>
      <c r="J2427">
        <v>0</v>
      </c>
      <c r="K2427">
        <v>0</v>
      </c>
      <c r="L2427">
        <v>0</v>
      </c>
    </row>
    <row r="2428" spans="1:12" x14ac:dyDescent="0.35">
      <c r="A2428" t="s">
        <v>400</v>
      </c>
      <c r="B2428" t="s">
        <v>3624</v>
      </c>
      <c r="C2428" t="s">
        <v>2879</v>
      </c>
      <c r="D2428" t="s">
        <v>2980</v>
      </c>
      <c r="E2428" t="s">
        <v>3106</v>
      </c>
      <c r="F2428" t="s">
        <v>2884</v>
      </c>
      <c r="G2428" t="s">
        <v>2885</v>
      </c>
      <c r="H2428">
        <v>134739.98860000001</v>
      </c>
      <c r="I2428">
        <v>311.28347870879099</v>
      </c>
      <c r="J2428">
        <v>326.73477335164802</v>
      </c>
      <c r="K2428">
        <v>638.01825206043998</v>
      </c>
      <c r="L2428">
        <v>134101.97034793999</v>
      </c>
    </row>
    <row r="2429" spans="1:12" x14ac:dyDescent="0.35">
      <c r="A2429" t="s">
        <v>400</v>
      </c>
      <c r="B2429" t="s">
        <v>3624</v>
      </c>
      <c r="C2429" t="s">
        <v>2879</v>
      </c>
      <c r="D2429" t="s">
        <v>2980</v>
      </c>
      <c r="E2429" t="s">
        <v>3106</v>
      </c>
      <c r="F2429" t="s">
        <v>2896</v>
      </c>
      <c r="G2429" t="s">
        <v>2897</v>
      </c>
      <c r="H2429">
        <v>142357.7972</v>
      </c>
      <c r="I2429">
        <v>328.882544642857</v>
      </c>
      <c r="J2429">
        <v>345.20741071428603</v>
      </c>
      <c r="K2429">
        <v>674.08995535714303</v>
      </c>
      <c r="L2429">
        <v>141683.70724464301</v>
      </c>
    </row>
    <row r="2430" spans="1:12" x14ac:dyDescent="0.35">
      <c r="A2430" t="s">
        <v>400</v>
      </c>
      <c r="B2430" t="s">
        <v>3624</v>
      </c>
      <c r="C2430" t="s">
        <v>2915</v>
      </c>
      <c r="D2430" t="s">
        <v>3642</v>
      </c>
      <c r="E2430" t="s">
        <v>3643</v>
      </c>
      <c r="F2430" t="s">
        <v>2170</v>
      </c>
      <c r="G2430" t="s">
        <v>2171</v>
      </c>
      <c r="H2430">
        <v>0</v>
      </c>
      <c r="I2430">
        <v>0</v>
      </c>
      <c r="J2430">
        <v>0</v>
      </c>
      <c r="K2430">
        <v>0</v>
      </c>
      <c r="L2430">
        <v>0</v>
      </c>
    </row>
    <row r="2431" spans="1:12" x14ac:dyDescent="0.35">
      <c r="A2431" t="s">
        <v>400</v>
      </c>
      <c r="B2431" t="s">
        <v>3624</v>
      </c>
      <c r="C2431" t="s">
        <v>2915</v>
      </c>
      <c r="D2431" t="s">
        <v>3642</v>
      </c>
      <c r="E2431" t="s">
        <v>3643</v>
      </c>
      <c r="F2431" t="s">
        <v>2172</v>
      </c>
      <c r="G2431" t="s">
        <v>2173</v>
      </c>
      <c r="H2431">
        <v>43845498.644100003</v>
      </c>
      <c r="I2431">
        <v>75289.8864827824</v>
      </c>
      <c r="J2431">
        <v>6290205.8261700403</v>
      </c>
      <c r="K2431">
        <v>6365495.7126528202</v>
      </c>
      <c r="L2431">
        <v>37480002.9314472</v>
      </c>
    </row>
    <row r="2432" spans="1:12" x14ac:dyDescent="0.35">
      <c r="A2432" t="s">
        <v>400</v>
      </c>
      <c r="B2432" t="s">
        <v>3624</v>
      </c>
      <c r="C2432" t="s">
        <v>2915</v>
      </c>
      <c r="D2432" t="s">
        <v>3642</v>
      </c>
      <c r="E2432" t="s">
        <v>3643</v>
      </c>
      <c r="F2432" t="s">
        <v>3558</v>
      </c>
      <c r="G2432" t="s">
        <v>3644</v>
      </c>
      <c r="H2432">
        <v>2673058.9062999999</v>
      </c>
      <c r="I2432">
        <v>4590.0789782737702</v>
      </c>
      <c r="J2432">
        <v>383484.992215003</v>
      </c>
      <c r="K2432">
        <v>388075.07119327702</v>
      </c>
      <c r="L2432">
        <v>2284983.8351067202</v>
      </c>
    </row>
    <row r="2433" spans="1:14" x14ac:dyDescent="0.35">
      <c r="A2433" t="s">
        <v>400</v>
      </c>
      <c r="B2433" t="s">
        <v>3624</v>
      </c>
      <c r="C2433" t="s">
        <v>2915</v>
      </c>
      <c r="D2433" t="s">
        <v>3642</v>
      </c>
      <c r="E2433" t="s">
        <v>3643</v>
      </c>
      <c r="F2433" t="s">
        <v>2918</v>
      </c>
      <c r="G2433" t="s">
        <v>2919</v>
      </c>
      <c r="H2433">
        <v>0</v>
      </c>
      <c r="I2433">
        <v>0</v>
      </c>
      <c r="J2433">
        <v>0</v>
      </c>
      <c r="K2433">
        <v>0</v>
      </c>
      <c r="L2433">
        <v>0</v>
      </c>
    </row>
    <row r="2434" spans="1:14" x14ac:dyDescent="0.35">
      <c r="A2434" t="s">
        <v>400</v>
      </c>
      <c r="B2434" t="s">
        <v>3624</v>
      </c>
      <c r="C2434" t="s">
        <v>2915</v>
      </c>
      <c r="D2434" t="s">
        <v>3642</v>
      </c>
      <c r="E2434" t="s">
        <v>3643</v>
      </c>
      <c r="F2434" t="s">
        <v>2920</v>
      </c>
      <c r="G2434" t="s">
        <v>2921</v>
      </c>
      <c r="H2434">
        <v>0</v>
      </c>
      <c r="I2434">
        <v>0</v>
      </c>
      <c r="J2434">
        <v>0</v>
      </c>
      <c r="K2434">
        <v>0</v>
      </c>
      <c r="L2434">
        <v>0</v>
      </c>
    </row>
    <row r="2435" spans="1:14" x14ac:dyDescent="0.35">
      <c r="A2435" t="s">
        <v>400</v>
      </c>
      <c r="B2435" t="s">
        <v>3624</v>
      </c>
      <c r="C2435" t="s">
        <v>2915</v>
      </c>
      <c r="D2435" t="s">
        <v>3642</v>
      </c>
      <c r="E2435" t="s">
        <v>3643</v>
      </c>
      <c r="F2435" t="s">
        <v>2867</v>
      </c>
      <c r="G2435" t="s">
        <v>2868</v>
      </c>
      <c r="H2435">
        <v>0</v>
      </c>
      <c r="I2435">
        <v>0</v>
      </c>
      <c r="J2435">
        <v>0</v>
      </c>
      <c r="K2435">
        <v>0</v>
      </c>
      <c r="L2435">
        <v>0</v>
      </c>
    </row>
    <row r="2436" spans="1:14" x14ac:dyDescent="0.35">
      <c r="A2436" t="s">
        <v>400</v>
      </c>
      <c r="B2436" t="s">
        <v>3624</v>
      </c>
      <c r="C2436" t="s">
        <v>2915</v>
      </c>
      <c r="D2436" t="s">
        <v>3642</v>
      </c>
      <c r="E2436" t="s">
        <v>3643</v>
      </c>
      <c r="F2436" t="s">
        <v>2922</v>
      </c>
      <c r="G2436" t="s">
        <v>2923</v>
      </c>
      <c r="H2436">
        <v>6522663.6902999999</v>
      </c>
      <c r="I2436">
        <v>11200.4795018476</v>
      </c>
      <c r="J2436">
        <v>935760.76030518895</v>
      </c>
      <c r="K2436">
        <v>946961.23980703705</v>
      </c>
      <c r="L2436">
        <v>5575702.4504929604</v>
      </c>
    </row>
    <row r="2437" spans="1:14" x14ac:dyDescent="0.35">
      <c r="A2437" t="s">
        <v>400</v>
      </c>
      <c r="B2437" t="s">
        <v>3624</v>
      </c>
      <c r="C2437" t="s">
        <v>2915</v>
      </c>
      <c r="D2437" t="s">
        <v>3642</v>
      </c>
      <c r="E2437" t="s">
        <v>3643</v>
      </c>
      <c r="F2437" t="s">
        <v>2930</v>
      </c>
      <c r="G2437" t="s">
        <v>2931</v>
      </c>
      <c r="H2437">
        <v>99989.734599999996</v>
      </c>
      <c r="I2437">
        <v>171.698714898021</v>
      </c>
      <c r="J2437">
        <v>14344.8251451996</v>
      </c>
      <c r="K2437">
        <v>14516.523860097701</v>
      </c>
      <c r="L2437">
        <v>85473.210739902395</v>
      </c>
    </row>
    <row r="2438" spans="1:14" x14ac:dyDescent="0.35">
      <c r="A2438" t="s">
        <v>400</v>
      </c>
      <c r="B2438" t="s">
        <v>3624</v>
      </c>
      <c r="C2438" t="s">
        <v>2915</v>
      </c>
      <c r="D2438" t="s">
        <v>3642</v>
      </c>
      <c r="E2438" t="s">
        <v>3643</v>
      </c>
      <c r="F2438" t="s">
        <v>2999</v>
      </c>
      <c r="G2438" t="s">
        <v>3000</v>
      </c>
      <c r="H2438">
        <v>3882934.6956000002</v>
      </c>
      <c r="I2438">
        <v>6667.6334285398298</v>
      </c>
      <c r="J2438">
        <v>557057.37647191901</v>
      </c>
      <c r="K2438">
        <v>563725.00990045897</v>
      </c>
      <c r="L2438">
        <v>3319209.6856995402</v>
      </c>
    </row>
    <row r="2439" spans="1:14" x14ac:dyDescent="0.35">
      <c r="A2439" t="s">
        <v>400</v>
      </c>
      <c r="B2439" t="s">
        <v>3624</v>
      </c>
      <c r="C2439" t="s">
        <v>2915</v>
      </c>
      <c r="D2439" t="s">
        <v>3642</v>
      </c>
      <c r="E2439" t="s">
        <v>3643</v>
      </c>
      <c r="F2439" t="s">
        <v>3009</v>
      </c>
      <c r="G2439" t="s">
        <v>3010</v>
      </c>
      <c r="H2439">
        <v>683263.18680000002</v>
      </c>
      <c r="I2439">
        <v>1173.27455180315</v>
      </c>
      <c r="J2439">
        <v>0</v>
      </c>
      <c r="K2439">
        <v>1173.27455180315</v>
      </c>
      <c r="L2439">
        <v>682089.91224819701</v>
      </c>
      <c r="N2439" t="s">
        <v>2198</v>
      </c>
    </row>
    <row r="2440" spans="1:14" x14ac:dyDescent="0.35">
      <c r="A2440" t="s">
        <v>400</v>
      </c>
      <c r="B2440" t="s">
        <v>3624</v>
      </c>
      <c r="C2440" t="s">
        <v>2915</v>
      </c>
      <c r="D2440" t="s">
        <v>3642</v>
      </c>
      <c r="E2440" t="s">
        <v>3643</v>
      </c>
      <c r="F2440" t="s">
        <v>3241</v>
      </c>
      <c r="G2440" t="s">
        <v>3242</v>
      </c>
      <c r="H2440">
        <v>1306532.5327999999</v>
      </c>
      <c r="I2440">
        <v>2243.5298746674798</v>
      </c>
      <c r="J2440">
        <v>187439.04856394199</v>
      </c>
      <c r="K2440">
        <v>189682.57843860899</v>
      </c>
      <c r="L2440">
        <v>1116849.9543613901</v>
      </c>
    </row>
    <row r="2441" spans="1:14" x14ac:dyDescent="0.35">
      <c r="A2441" t="s">
        <v>400</v>
      </c>
      <c r="B2441" t="s">
        <v>3624</v>
      </c>
      <c r="C2441" t="s">
        <v>2915</v>
      </c>
      <c r="D2441" t="s">
        <v>3642</v>
      </c>
      <c r="E2441" t="s">
        <v>3643</v>
      </c>
      <c r="F2441" t="s">
        <v>392</v>
      </c>
      <c r="G2441" t="s">
        <v>2914</v>
      </c>
      <c r="H2441">
        <v>749923.0098</v>
      </c>
      <c r="I2441">
        <v>1287.7403617351599</v>
      </c>
      <c r="J2441">
        <v>107586.188588997</v>
      </c>
      <c r="K2441">
        <v>108873.92895073201</v>
      </c>
      <c r="L2441">
        <v>641049.08084926801</v>
      </c>
    </row>
    <row r="2442" spans="1:14" x14ac:dyDescent="0.35">
      <c r="A2442" t="s">
        <v>400</v>
      </c>
      <c r="B2442" t="s">
        <v>3624</v>
      </c>
      <c r="C2442" t="s">
        <v>2915</v>
      </c>
      <c r="D2442" t="s">
        <v>3642</v>
      </c>
      <c r="E2442" t="s">
        <v>3643</v>
      </c>
      <c r="F2442" t="s">
        <v>2924</v>
      </c>
      <c r="G2442" t="s">
        <v>2925</v>
      </c>
      <c r="H2442">
        <v>0</v>
      </c>
      <c r="I2442">
        <v>0</v>
      </c>
      <c r="J2442">
        <v>0</v>
      </c>
      <c r="K2442">
        <v>0</v>
      </c>
      <c r="L2442">
        <v>0</v>
      </c>
    </row>
    <row r="2443" spans="1:14" x14ac:dyDescent="0.35">
      <c r="A2443" t="s">
        <v>400</v>
      </c>
      <c r="B2443" t="s">
        <v>3624</v>
      </c>
      <c r="C2443" t="s">
        <v>2915</v>
      </c>
      <c r="D2443" t="s">
        <v>3642</v>
      </c>
      <c r="E2443" t="s">
        <v>3643</v>
      </c>
      <c r="F2443" t="s">
        <v>2877</v>
      </c>
      <c r="G2443" t="s">
        <v>2878</v>
      </c>
      <c r="H2443">
        <v>1573171.8252000001</v>
      </c>
      <c r="I2443">
        <v>2701.3931143955401</v>
      </c>
      <c r="J2443">
        <v>225691.91561780701</v>
      </c>
      <c r="K2443">
        <v>228393.308732203</v>
      </c>
      <c r="L2443">
        <v>1344778.5164677999</v>
      </c>
    </row>
    <row r="2444" spans="1:14" x14ac:dyDescent="0.35">
      <c r="A2444" t="s">
        <v>400</v>
      </c>
      <c r="B2444" t="s">
        <v>3624</v>
      </c>
      <c r="C2444" t="s">
        <v>2915</v>
      </c>
      <c r="D2444" t="s">
        <v>3642</v>
      </c>
      <c r="E2444" t="s">
        <v>3643</v>
      </c>
      <c r="F2444" t="s">
        <v>3218</v>
      </c>
      <c r="G2444" t="s">
        <v>3219</v>
      </c>
      <c r="H2444">
        <v>316634.15970000002</v>
      </c>
      <c r="I2444">
        <v>543.71259717706801</v>
      </c>
      <c r="J2444">
        <v>45425.279626465497</v>
      </c>
      <c r="K2444">
        <v>45968.992223642599</v>
      </c>
      <c r="L2444">
        <v>270665.16747635702</v>
      </c>
    </row>
    <row r="2445" spans="1:14" x14ac:dyDescent="0.35">
      <c r="A2445" t="s">
        <v>400</v>
      </c>
      <c r="B2445" t="s">
        <v>3624</v>
      </c>
      <c r="C2445" t="s">
        <v>2915</v>
      </c>
      <c r="D2445" t="s">
        <v>3645</v>
      </c>
      <c r="E2445" t="s">
        <v>3646</v>
      </c>
      <c r="F2445" t="s">
        <v>2170</v>
      </c>
      <c r="G2445" t="s">
        <v>2171</v>
      </c>
      <c r="H2445">
        <v>0</v>
      </c>
      <c r="I2445">
        <v>0</v>
      </c>
      <c r="J2445">
        <v>0</v>
      </c>
      <c r="K2445">
        <v>0</v>
      </c>
      <c r="L2445">
        <v>0</v>
      </c>
    </row>
    <row r="2446" spans="1:14" x14ac:dyDescent="0.35">
      <c r="A2446" t="s">
        <v>400</v>
      </c>
      <c r="B2446" t="s">
        <v>3624</v>
      </c>
      <c r="C2446" t="s">
        <v>2915</v>
      </c>
      <c r="D2446" t="s">
        <v>3645</v>
      </c>
      <c r="E2446" t="s">
        <v>3646</v>
      </c>
      <c r="F2446" t="s">
        <v>2172</v>
      </c>
      <c r="G2446" t="s">
        <v>2173</v>
      </c>
      <c r="H2446">
        <v>15436450.5099</v>
      </c>
      <c r="I2446">
        <v>66289.764483631996</v>
      </c>
      <c r="J2446">
        <v>1992073.30718658</v>
      </c>
      <c r="K2446">
        <v>2058363.07167022</v>
      </c>
      <c r="L2446">
        <v>13378087.438229799</v>
      </c>
    </row>
    <row r="2447" spans="1:14" x14ac:dyDescent="0.35">
      <c r="A2447" t="s">
        <v>400</v>
      </c>
      <c r="B2447" t="s">
        <v>3624</v>
      </c>
      <c r="C2447" t="s">
        <v>2915</v>
      </c>
      <c r="D2447" t="s">
        <v>3645</v>
      </c>
      <c r="E2447" t="s">
        <v>3646</v>
      </c>
      <c r="F2447" t="s">
        <v>19</v>
      </c>
      <c r="G2447" t="s">
        <v>2174</v>
      </c>
      <c r="H2447">
        <v>341604.18530000001</v>
      </c>
      <c r="I2447">
        <v>1466.97331569825</v>
      </c>
      <c r="J2447">
        <v>0</v>
      </c>
      <c r="K2447">
        <v>1466.97331569825</v>
      </c>
      <c r="L2447">
        <v>340137.21198430198</v>
      </c>
      <c r="N2447" t="s">
        <v>2198</v>
      </c>
    </row>
    <row r="2448" spans="1:14" x14ac:dyDescent="0.35">
      <c r="A2448" t="s">
        <v>400</v>
      </c>
      <c r="B2448" t="s">
        <v>3624</v>
      </c>
      <c r="C2448" t="s">
        <v>2915</v>
      </c>
      <c r="D2448" t="s">
        <v>3645</v>
      </c>
      <c r="E2448" t="s">
        <v>3646</v>
      </c>
      <c r="F2448" t="s">
        <v>2918</v>
      </c>
      <c r="G2448" t="s">
        <v>2919</v>
      </c>
      <c r="H2448">
        <v>0</v>
      </c>
      <c r="I2448">
        <v>0</v>
      </c>
      <c r="J2448">
        <v>0</v>
      </c>
      <c r="K2448">
        <v>0</v>
      </c>
      <c r="L2448">
        <v>0</v>
      </c>
    </row>
    <row r="2449" spans="1:14" x14ac:dyDescent="0.35">
      <c r="A2449" t="s">
        <v>400</v>
      </c>
      <c r="B2449" t="s">
        <v>3624</v>
      </c>
      <c r="C2449" t="s">
        <v>2915</v>
      </c>
      <c r="D2449" t="s">
        <v>3645</v>
      </c>
      <c r="E2449" t="s">
        <v>3646</v>
      </c>
      <c r="F2449" t="s">
        <v>2920</v>
      </c>
      <c r="G2449" t="s">
        <v>2921</v>
      </c>
      <c r="H2449">
        <v>0</v>
      </c>
      <c r="I2449">
        <v>0</v>
      </c>
      <c r="J2449">
        <v>0</v>
      </c>
      <c r="K2449">
        <v>0</v>
      </c>
      <c r="L2449">
        <v>0</v>
      </c>
    </row>
    <row r="2450" spans="1:14" x14ac:dyDescent="0.35">
      <c r="A2450" t="s">
        <v>400</v>
      </c>
      <c r="B2450" t="s">
        <v>3624</v>
      </c>
      <c r="C2450" t="s">
        <v>2915</v>
      </c>
      <c r="D2450" t="s">
        <v>3645</v>
      </c>
      <c r="E2450" t="s">
        <v>3646</v>
      </c>
      <c r="F2450" t="s">
        <v>2867</v>
      </c>
      <c r="G2450" t="s">
        <v>2868</v>
      </c>
      <c r="H2450">
        <v>0</v>
      </c>
      <c r="I2450">
        <v>0</v>
      </c>
      <c r="J2450">
        <v>0</v>
      </c>
      <c r="K2450">
        <v>0</v>
      </c>
      <c r="L2450">
        <v>0</v>
      </c>
    </row>
    <row r="2451" spans="1:14" x14ac:dyDescent="0.35">
      <c r="A2451" t="s">
        <v>400</v>
      </c>
      <c r="B2451" t="s">
        <v>3624</v>
      </c>
      <c r="C2451" t="s">
        <v>2915</v>
      </c>
      <c r="D2451" t="s">
        <v>3645</v>
      </c>
      <c r="E2451" t="s">
        <v>3646</v>
      </c>
      <c r="F2451" t="s">
        <v>2922</v>
      </c>
      <c r="G2451" t="s">
        <v>2923</v>
      </c>
      <c r="H2451">
        <v>2467329.2390999999</v>
      </c>
      <c r="I2451">
        <v>10595.614196058201</v>
      </c>
      <c r="J2451">
        <v>318408.73742169398</v>
      </c>
      <c r="K2451">
        <v>329004.35161775298</v>
      </c>
      <c r="L2451">
        <v>2138324.8874822501</v>
      </c>
    </row>
    <row r="2452" spans="1:14" x14ac:dyDescent="0.35">
      <c r="A2452" t="s">
        <v>400</v>
      </c>
      <c r="B2452" t="s">
        <v>3624</v>
      </c>
      <c r="C2452" t="s">
        <v>2915</v>
      </c>
      <c r="D2452" t="s">
        <v>3645</v>
      </c>
      <c r="E2452" t="s">
        <v>3646</v>
      </c>
      <c r="F2452" t="s">
        <v>2930</v>
      </c>
      <c r="G2452" t="s">
        <v>2931</v>
      </c>
      <c r="H2452">
        <v>563139.57270000002</v>
      </c>
      <c r="I2452">
        <v>2418.3272976609801</v>
      </c>
      <c r="J2452">
        <v>72673.138835794496</v>
      </c>
      <c r="K2452">
        <v>75091.466133455498</v>
      </c>
      <c r="L2452">
        <v>488048.10656654497</v>
      </c>
    </row>
    <row r="2453" spans="1:14" x14ac:dyDescent="0.35">
      <c r="A2453" t="s">
        <v>400</v>
      </c>
      <c r="B2453" t="s">
        <v>3624</v>
      </c>
      <c r="C2453" t="s">
        <v>2915</v>
      </c>
      <c r="D2453" t="s">
        <v>3645</v>
      </c>
      <c r="E2453" t="s">
        <v>3646</v>
      </c>
      <c r="F2453" t="s">
        <v>2875</v>
      </c>
      <c r="G2453" t="s">
        <v>2876</v>
      </c>
      <c r="H2453">
        <v>3410968.5232000002</v>
      </c>
      <c r="I2453">
        <v>14647.946424571201</v>
      </c>
      <c r="J2453">
        <v>440185.34844383702</v>
      </c>
      <c r="K2453">
        <v>454833.294868408</v>
      </c>
      <c r="L2453">
        <v>2956135.2283315901</v>
      </c>
    </row>
    <row r="2454" spans="1:14" x14ac:dyDescent="0.35">
      <c r="A2454" t="s">
        <v>400</v>
      </c>
      <c r="B2454" t="s">
        <v>3624</v>
      </c>
      <c r="C2454" t="s">
        <v>2915</v>
      </c>
      <c r="D2454" t="s">
        <v>3645</v>
      </c>
      <c r="E2454" t="s">
        <v>3646</v>
      </c>
      <c r="F2454" t="s">
        <v>3241</v>
      </c>
      <c r="G2454" t="s">
        <v>3242</v>
      </c>
      <c r="H2454">
        <v>142053.22560000001</v>
      </c>
      <c r="I2454">
        <v>610.02850751808603</v>
      </c>
      <c r="J2454">
        <v>18331.962949569799</v>
      </c>
      <c r="K2454">
        <v>18941.991457087901</v>
      </c>
      <c r="L2454">
        <v>123111.234142912</v>
      </c>
    </row>
    <row r="2455" spans="1:14" x14ac:dyDescent="0.35">
      <c r="A2455" t="s">
        <v>400</v>
      </c>
      <c r="B2455" t="s">
        <v>3624</v>
      </c>
      <c r="C2455" t="s">
        <v>2915</v>
      </c>
      <c r="D2455" t="s">
        <v>3645</v>
      </c>
      <c r="E2455" t="s">
        <v>3646</v>
      </c>
      <c r="F2455" t="s">
        <v>2924</v>
      </c>
      <c r="G2455" t="s">
        <v>2925</v>
      </c>
      <c r="H2455">
        <v>0</v>
      </c>
      <c r="I2455">
        <v>0</v>
      </c>
      <c r="J2455">
        <v>0</v>
      </c>
      <c r="K2455">
        <v>0</v>
      </c>
      <c r="L2455">
        <v>0</v>
      </c>
    </row>
    <row r="2456" spans="1:14" x14ac:dyDescent="0.35">
      <c r="A2456" t="s">
        <v>400</v>
      </c>
      <c r="B2456" t="s">
        <v>3624</v>
      </c>
      <c r="C2456" t="s">
        <v>2915</v>
      </c>
      <c r="D2456" t="s">
        <v>3645</v>
      </c>
      <c r="E2456" t="s">
        <v>3646</v>
      </c>
      <c r="F2456" t="s">
        <v>2877</v>
      </c>
      <c r="G2456" t="s">
        <v>2878</v>
      </c>
      <c r="H2456">
        <v>845554.91399999999</v>
      </c>
      <c r="I2456">
        <v>3631.1220685600401</v>
      </c>
      <c r="J2456">
        <v>109118.827080773</v>
      </c>
      <c r="K2456">
        <v>112749.949149333</v>
      </c>
      <c r="L2456">
        <v>732804.96485066705</v>
      </c>
    </row>
    <row r="2457" spans="1:14" x14ac:dyDescent="0.35">
      <c r="A2457" t="s">
        <v>400</v>
      </c>
      <c r="B2457" t="s">
        <v>3624</v>
      </c>
      <c r="C2457" t="s">
        <v>2915</v>
      </c>
      <c r="D2457" t="s">
        <v>3645</v>
      </c>
      <c r="E2457" t="s">
        <v>3646</v>
      </c>
      <c r="F2457" t="s">
        <v>3218</v>
      </c>
      <c r="G2457" t="s">
        <v>3219</v>
      </c>
      <c r="H2457">
        <v>563139.57270000002</v>
      </c>
      <c r="I2457">
        <v>2418.3272976609801</v>
      </c>
      <c r="J2457">
        <v>72673.138835794496</v>
      </c>
      <c r="K2457">
        <v>75091.466133455498</v>
      </c>
      <c r="L2457">
        <v>488048.10656654497</v>
      </c>
    </row>
    <row r="2458" spans="1:14" x14ac:dyDescent="0.35">
      <c r="A2458" t="s">
        <v>400</v>
      </c>
      <c r="B2458" t="s">
        <v>3624</v>
      </c>
      <c r="C2458" t="s">
        <v>2915</v>
      </c>
      <c r="D2458" t="s">
        <v>3647</v>
      </c>
      <c r="E2458" t="s">
        <v>3648</v>
      </c>
      <c r="F2458" t="s">
        <v>2170</v>
      </c>
      <c r="G2458" t="s">
        <v>2171</v>
      </c>
      <c r="H2458">
        <v>0</v>
      </c>
      <c r="I2458">
        <v>0</v>
      </c>
      <c r="J2458">
        <v>0</v>
      </c>
      <c r="K2458">
        <v>0</v>
      </c>
      <c r="L2458">
        <v>0</v>
      </c>
    </row>
    <row r="2459" spans="1:14" x14ac:dyDescent="0.35">
      <c r="A2459" t="s">
        <v>400</v>
      </c>
      <c r="B2459" t="s">
        <v>3624</v>
      </c>
      <c r="C2459" t="s">
        <v>2915</v>
      </c>
      <c r="D2459" t="s">
        <v>3647</v>
      </c>
      <c r="E2459" t="s">
        <v>3648</v>
      </c>
      <c r="F2459" t="s">
        <v>2172</v>
      </c>
      <c r="G2459" t="s">
        <v>2173</v>
      </c>
      <c r="H2459">
        <v>3938612.7489999998</v>
      </c>
      <c r="I2459">
        <v>9955.2976641398</v>
      </c>
      <c r="J2459">
        <v>447310.40451093001</v>
      </c>
      <c r="K2459">
        <v>457265.70217507001</v>
      </c>
      <c r="L2459">
        <v>3481347.0468249298</v>
      </c>
    </row>
    <row r="2460" spans="1:14" x14ac:dyDescent="0.35">
      <c r="A2460" t="s">
        <v>400</v>
      </c>
      <c r="B2460" t="s">
        <v>3624</v>
      </c>
      <c r="C2460" t="s">
        <v>2915</v>
      </c>
      <c r="D2460" t="s">
        <v>3647</v>
      </c>
      <c r="E2460" t="s">
        <v>3648</v>
      </c>
      <c r="F2460" t="s">
        <v>19</v>
      </c>
      <c r="G2460" t="s">
        <v>2174</v>
      </c>
      <c r="H2460">
        <v>256306.1955</v>
      </c>
      <c r="I2460">
        <v>647.843449446357</v>
      </c>
      <c r="J2460">
        <v>0</v>
      </c>
      <c r="K2460">
        <v>647.843449446357</v>
      </c>
      <c r="L2460">
        <v>255658.35205055401</v>
      </c>
      <c r="N2460" t="s">
        <v>2198</v>
      </c>
    </row>
    <row r="2461" spans="1:14" x14ac:dyDescent="0.35">
      <c r="A2461" t="s">
        <v>400</v>
      </c>
      <c r="B2461" t="s">
        <v>3624</v>
      </c>
      <c r="C2461" t="s">
        <v>2915</v>
      </c>
      <c r="D2461" t="s">
        <v>3647</v>
      </c>
      <c r="E2461" t="s">
        <v>3648</v>
      </c>
      <c r="F2461" t="s">
        <v>2920</v>
      </c>
      <c r="G2461" t="s">
        <v>2921</v>
      </c>
      <c r="H2461">
        <v>0</v>
      </c>
      <c r="I2461">
        <v>0</v>
      </c>
      <c r="J2461">
        <v>0</v>
      </c>
      <c r="K2461">
        <v>0</v>
      </c>
      <c r="L2461">
        <v>0</v>
      </c>
    </row>
    <row r="2462" spans="1:14" x14ac:dyDescent="0.35">
      <c r="A2462" t="s">
        <v>400</v>
      </c>
      <c r="B2462" t="s">
        <v>3624</v>
      </c>
      <c r="C2462" t="s">
        <v>2915</v>
      </c>
      <c r="D2462" t="s">
        <v>3647</v>
      </c>
      <c r="E2462" t="s">
        <v>3648</v>
      </c>
      <c r="F2462" t="s">
        <v>2867</v>
      </c>
      <c r="G2462" t="s">
        <v>2868</v>
      </c>
      <c r="H2462">
        <v>0</v>
      </c>
      <c r="I2462">
        <v>0</v>
      </c>
      <c r="J2462">
        <v>0</v>
      </c>
      <c r="K2462">
        <v>0</v>
      </c>
      <c r="L2462">
        <v>0</v>
      </c>
    </row>
    <row r="2463" spans="1:14" x14ac:dyDescent="0.35">
      <c r="A2463" t="s">
        <v>400</v>
      </c>
      <c r="B2463" t="s">
        <v>3624</v>
      </c>
      <c r="C2463" t="s">
        <v>2915</v>
      </c>
      <c r="D2463" t="s">
        <v>3647</v>
      </c>
      <c r="E2463" t="s">
        <v>3648</v>
      </c>
      <c r="F2463" t="s">
        <v>2922</v>
      </c>
      <c r="G2463" t="s">
        <v>2923</v>
      </c>
      <c r="H2463">
        <v>493808.4276</v>
      </c>
      <c r="I2463">
        <v>1248.1577144038299</v>
      </c>
      <c r="J2463">
        <v>56082.093269247896</v>
      </c>
      <c r="K2463">
        <v>57330.250983651698</v>
      </c>
      <c r="L2463">
        <v>436478.17661634798</v>
      </c>
    </row>
    <row r="2464" spans="1:14" x14ac:dyDescent="0.35">
      <c r="A2464" t="s">
        <v>400</v>
      </c>
      <c r="B2464" t="s">
        <v>3624</v>
      </c>
      <c r="C2464" t="s">
        <v>2915</v>
      </c>
      <c r="D2464" t="s">
        <v>3647</v>
      </c>
      <c r="E2464" t="s">
        <v>3648</v>
      </c>
      <c r="F2464" t="s">
        <v>2875</v>
      </c>
      <c r="G2464" t="s">
        <v>2876</v>
      </c>
      <c r="H2464">
        <v>1077957.6355999999</v>
      </c>
      <c r="I2464">
        <v>2724.6621629825299</v>
      </c>
      <c r="J2464">
        <v>122424.23837003901</v>
      </c>
      <c r="K2464">
        <v>125148.90053302101</v>
      </c>
      <c r="L2464">
        <v>952808.73506697896</v>
      </c>
    </row>
    <row r="2465" spans="1:14" x14ac:dyDescent="0.35">
      <c r="A2465" t="s">
        <v>400</v>
      </c>
      <c r="B2465" t="s">
        <v>3624</v>
      </c>
      <c r="C2465" t="s">
        <v>2915</v>
      </c>
      <c r="D2465" t="s">
        <v>3647</v>
      </c>
      <c r="E2465" t="s">
        <v>3648</v>
      </c>
      <c r="F2465" t="s">
        <v>3241</v>
      </c>
      <c r="G2465" t="s">
        <v>3242</v>
      </c>
      <c r="H2465">
        <v>104648.1436</v>
      </c>
      <c r="I2465">
        <v>264.51024411206902</v>
      </c>
      <c r="J2465">
        <v>11884.946917986301</v>
      </c>
      <c r="K2465">
        <v>12149.457162098401</v>
      </c>
      <c r="L2465">
        <v>92498.686437901604</v>
      </c>
    </row>
    <row r="2466" spans="1:14" x14ac:dyDescent="0.35">
      <c r="A2466" t="s">
        <v>400</v>
      </c>
      <c r="B2466" t="s">
        <v>3624</v>
      </c>
      <c r="C2466" t="s">
        <v>2915</v>
      </c>
      <c r="D2466" t="s">
        <v>3647</v>
      </c>
      <c r="E2466" t="s">
        <v>3648</v>
      </c>
      <c r="F2466" t="s">
        <v>2924</v>
      </c>
      <c r="G2466" t="s">
        <v>2925</v>
      </c>
      <c r="H2466">
        <v>0</v>
      </c>
      <c r="I2466">
        <v>0</v>
      </c>
      <c r="J2466">
        <v>0</v>
      </c>
      <c r="K2466">
        <v>0</v>
      </c>
      <c r="L2466">
        <v>0</v>
      </c>
    </row>
    <row r="2467" spans="1:14" x14ac:dyDescent="0.35">
      <c r="A2467" t="s">
        <v>400</v>
      </c>
      <c r="B2467" t="s">
        <v>3624</v>
      </c>
      <c r="C2467" t="s">
        <v>2915</v>
      </c>
      <c r="D2467" t="s">
        <v>3647</v>
      </c>
      <c r="E2467" t="s">
        <v>3648</v>
      </c>
      <c r="F2467" t="s">
        <v>2877</v>
      </c>
      <c r="G2467" t="s">
        <v>2878</v>
      </c>
      <c r="H2467">
        <v>203982.1237</v>
      </c>
      <c r="I2467">
        <v>515.588327390323</v>
      </c>
      <c r="J2467">
        <v>23166.3613752936</v>
      </c>
      <c r="K2467">
        <v>23681.949702683902</v>
      </c>
      <c r="L2467">
        <v>180300.17399731599</v>
      </c>
    </row>
    <row r="2468" spans="1:14" x14ac:dyDescent="0.35">
      <c r="A2468" t="s">
        <v>400</v>
      </c>
      <c r="B2468" t="s">
        <v>3624</v>
      </c>
      <c r="C2468" t="s">
        <v>2915</v>
      </c>
      <c r="D2468" t="s">
        <v>3649</v>
      </c>
      <c r="E2468" t="s">
        <v>3650</v>
      </c>
      <c r="F2468" t="s">
        <v>2172</v>
      </c>
      <c r="G2468" t="s">
        <v>2173</v>
      </c>
      <c r="H2468">
        <v>1872966.6968</v>
      </c>
      <c r="I2468">
        <v>2141.39234151863</v>
      </c>
      <c r="J2468">
        <v>26229.9214964149</v>
      </c>
      <c r="K2468">
        <v>28371.3138379335</v>
      </c>
      <c r="L2468">
        <v>1844595.3829620699</v>
      </c>
    </row>
    <row r="2469" spans="1:14" x14ac:dyDescent="0.35">
      <c r="A2469" t="s">
        <v>400</v>
      </c>
      <c r="B2469" t="s">
        <v>3624</v>
      </c>
      <c r="C2469" t="s">
        <v>2915</v>
      </c>
      <c r="D2469" t="s">
        <v>3649</v>
      </c>
      <c r="E2469" t="s">
        <v>3650</v>
      </c>
      <c r="F2469" t="s">
        <v>19</v>
      </c>
      <c r="G2469" t="s">
        <v>2174</v>
      </c>
      <c r="H2469">
        <v>225310.78899999999</v>
      </c>
      <c r="I2469">
        <v>257.60137582723797</v>
      </c>
      <c r="J2469">
        <v>0</v>
      </c>
      <c r="K2469">
        <v>257.60137582723797</v>
      </c>
      <c r="L2469">
        <v>225053.18762417301</v>
      </c>
      <c r="N2469" t="s">
        <v>2198</v>
      </c>
    </row>
    <row r="2470" spans="1:14" x14ac:dyDescent="0.35">
      <c r="A2470" t="s">
        <v>400</v>
      </c>
      <c r="B2470" t="s">
        <v>3624</v>
      </c>
      <c r="C2470" t="s">
        <v>2915</v>
      </c>
      <c r="D2470" t="s">
        <v>3649</v>
      </c>
      <c r="E2470" t="s">
        <v>3650</v>
      </c>
      <c r="F2470" t="s">
        <v>2867</v>
      </c>
      <c r="G2470" t="s">
        <v>2868</v>
      </c>
      <c r="H2470">
        <v>0</v>
      </c>
      <c r="I2470">
        <v>0</v>
      </c>
      <c r="J2470">
        <v>0</v>
      </c>
      <c r="K2470">
        <v>0</v>
      </c>
      <c r="L2470">
        <v>0</v>
      </c>
    </row>
    <row r="2471" spans="1:14" x14ac:dyDescent="0.35">
      <c r="A2471" t="s">
        <v>400</v>
      </c>
      <c r="B2471" t="s">
        <v>3624</v>
      </c>
      <c r="C2471" t="s">
        <v>2915</v>
      </c>
      <c r="D2471" t="s">
        <v>3649</v>
      </c>
      <c r="E2471" t="s">
        <v>3650</v>
      </c>
      <c r="F2471" t="s">
        <v>2922</v>
      </c>
      <c r="G2471" t="s">
        <v>2923</v>
      </c>
      <c r="H2471">
        <v>222480.25140000001</v>
      </c>
      <c r="I2471">
        <v>254.36517763845299</v>
      </c>
      <c r="J2471">
        <v>3115.7198573646901</v>
      </c>
      <c r="K2471">
        <v>3370.0850350031401</v>
      </c>
      <c r="L2471">
        <v>219110.16636499701</v>
      </c>
    </row>
    <row r="2472" spans="1:14" x14ac:dyDescent="0.35">
      <c r="A2472" t="s">
        <v>400</v>
      </c>
      <c r="B2472" t="s">
        <v>3624</v>
      </c>
      <c r="C2472" t="s">
        <v>2915</v>
      </c>
      <c r="D2472" t="s">
        <v>3649</v>
      </c>
      <c r="E2472" t="s">
        <v>3650</v>
      </c>
      <c r="F2472" t="s">
        <v>3651</v>
      </c>
      <c r="G2472" t="s">
        <v>3652</v>
      </c>
      <c r="H2472">
        <v>0</v>
      </c>
      <c r="I2472">
        <v>0</v>
      </c>
      <c r="J2472">
        <v>0</v>
      </c>
      <c r="K2472">
        <v>0</v>
      </c>
      <c r="L2472">
        <v>0</v>
      </c>
    </row>
    <row r="2473" spans="1:14" x14ac:dyDescent="0.35">
      <c r="A2473" t="s">
        <v>400</v>
      </c>
      <c r="B2473" t="s">
        <v>3624</v>
      </c>
      <c r="C2473" t="s">
        <v>2915</v>
      </c>
      <c r="D2473" t="s">
        <v>3649</v>
      </c>
      <c r="E2473" t="s">
        <v>3650</v>
      </c>
      <c r="F2473" t="s">
        <v>2930</v>
      </c>
      <c r="G2473" t="s">
        <v>2931</v>
      </c>
      <c r="H2473">
        <v>75292.298800000004</v>
      </c>
      <c r="I2473">
        <v>86.082871821664895</v>
      </c>
      <c r="J2473">
        <v>1054.4293664872901</v>
      </c>
      <c r="K2473">
        <v>1140.5122383089499</v>
      </c>
      <c r="L2473">
        <v>74151.7865616911</v>
      </c>
    </row>
    <row r="2474" spans="1:14" x14ac:dyDescent="0.35">
      <c r="A2474" t="s">
        <v>400</v>
      </c>
      <c r="B2474" t="s">
        <v>3624</v>
      </c>
      <c r="C2474" t="s">
        <v>2915</v>
      </c>
      <c r="D2474" t="s">
        <v>3649</v>
      </c>
      <c r="E2474" t="s">
        <v>3650</v>
      </c>
      <c r="F2474" t="s">
        <v>2875</v>
      </c>
      <c r="G2474" t="s">
        <v>2876</v>
      </c>
      <c r="H2474">
        <v>70763.438800000004</v>
      </c>
      <c r="I2474">
        <v>80.904954719609904</v>
      </c>
      <c r="J2474">
        <v>991.00504369105704</v>
      </c>
      <c r="K2474">
        <v>1071.9099984106699</v>
      </c>
      <c r="L2474">
        <v>69691.528801589302</v>
      </c>
    </row>
    <row r="2475" spans="1:14" x14ac:dyDescent="0.35">
      <c r="A2475" t="s">
        <v>400</v>
      </c>
      <c r="B2475" t="s">
        <v>3624</v>
      </c>
      <c r="C2475" t="s">
        <v>2915</v>
      </c>
      <c r="D2475" t="s">
        <v>3649</v>
      </c>
      <c r="E2475" t="s">
        <v>3650</v>
      </c>
      <c r="F2475" t="s">
        <v>392</v>
      </c>
      <c r="G2475" t="s">
        <v>2914</v>
      </c>
      <c r="H2475">
        <v>0</v>
      </c>
      <c r="I2475">
        <v>0</v>
      </c>
      <c r="J2475">
        <v>0</v>
      </c>
      <c r="K2475">
        <v>0</v>
      </c>
      <c r="L2475">
        <v>0</v>
      </c>
    </row>
    <row r="2476" spans="1:14" x14ac:dyDescent="0.35">
      <c r="A2476" t="s">
        <v>400</v>
      </c>
      <c r="B2476" t="s">
        <v>3624</v>
      </c>
      <c r="C2476" t="s">
        <v>2915</v>
      </c>
      <c r="D2476" t="s">
        <v>3649</v>
      </c>
      <c r="E2476" t="s">
        <v>3650</v>
      </c>
      <c r="F2476" t="s">
        <v>2924</v>
      </c>
      <c r="G2476" t="s">
        <v>2925</v>
      </c>
      <c r="H2476">
        <v>0</v>
      </c>
      <c r="I2476">
        <v>0</v>
      </c>
      <c r="J2476">
        <v>0</v>
      </c>
      <c r="K2476">
        <v>0</v>
      </c>
      <c r="L2476">
        <v>0</v>
      </c>
    </row>
    <row r="2477" spans="1:14" x14ac:dyDescent="0.35">
      <c r="A2477" t="s">
        <v>400</v>
      </c>
      <c r="B2477" t="s">
        <v>3624</v>
      </c>
      <c r="C2477" t="s">
        <v>2915</v>
      </c>
      <c r="D2477" t="s">
        <v>3649</v>
      </c>
      <c r="E2477" t="s">
        <v>3650</v>
      </c>
      <c r="F2477" t="s">
        <v>2877</v>
      </c>
      <c r="G2477" t="s">
        <v>2878</v>
      </c>
      <c r="H2477">
        <v>141526.8775</v>
      </c>
      <c r="I2477">
        <v>161.80990943922001</v>
      </c>
      <c r="J2477">
        <v>1982.01008738211</v>
      </c>
      <c r="K2477">
        <v>2143.8199968213298</v>
      </c>
      <c r="L2477">
        <v>139383.05750317901</v>
      </c>
    </row>
    <row r="2478" spans="1:14" x14ac:dyDescent="0.35">
      <c r="A2478" t="s">
        <v>400</v>
      </c>
      <c r="B2478" t="s">
        <v>3624</v>
      </c>
      <c r="C2478" t="s">
        <v>2915</v>
      </c>
      <c r="D2478" t="s">
        <v>3653</v>
      </c>
      <c r="E2478" t="s">
        <v>3654</v>
      </c>
      <c r="F2478" t="s">
        <v>2172</v>
      </c>
      <c r="G2478" t="s">
        <v>2173</v>
      </c>
      <c r="H2478">
        <v>1180154.2374</v>
      </c>
      <c r="I2478">
        <v>2047.7538252643301</v>
      </c>
      <c r="J2478">
        <v>93513.587564988193</v>
      </c>
      <c r="K2478">
        <v>95561.341390252506</v>
      </c>
      <c r="L2478">
        <v>1084592.89600975</v>
      </c>
    </row>
    <row r="2479" spans="1:14" x14ac:dyDescent="0.35">
      <c r="A2479" t="s">
        <v>400</v>
      </c>
      <c r="B2479" t="s">
        <v>3624</v>
      </c>
      <c r="C2479" t="s">
        <v>2915</v>
      </c>
      <c r="D2479" t="s">
        <v>3653</v>
      </c>
      <c r="E2479" t="s">
        <v>3654</v>
      </c>
      <c r="F2479" t="s">
        <v>1621</v>
      </c>
      <c r="G2479" t="s">
        <v>2416</v>
      </c>
      <c r="H2479">
        <v>193538.98809999999</v>
      </c>
      <c r="I2479">
        <v>335.82068410313502</v>
      </c>
      <c r="J2479">
        <v>0</v>
      </c>
      <c r="K2479">
        <v>335.82068410313502</v>
      </c>
      <c r="L2479">
        <v>193203.16741589701</v>
      </c>
      <c r="N2479" t="s">
        <v>2198</v>
      </c>
    </row>
    <row r="2480" spans="1:14" x14ac:dyDescent="0.35">
      <c r="A2480" t="s">
        <v>400</v>
      </c>
      <c r="B2480" t="s">
        <v>3624</v>
      </c>
      <c r="C2480" t="s">
        <v>2915</v>
      </c>
      <c r="D2480" t="s">
        <v>3653</v>
      </c>
      <c r="E2480" t="s">
        <v>3654</v>
      </c>
      <c r="F2480" t="s">
        <v>2867</v>
      </c>
      <c r="G2480" t="s">
        <v>2868</v>
      </c>
      <c r="H2480">
        <v>0</v>
      </c>
      <c r="I2480">
        <v>0</v>
      </c>
      <c r="J2480">
        <v>0</v>
      </c>
      <c r="K2480">
        <v>0</v>
      </c>
      <c r="L2480">
        <v>0</v>
      </c>
    </row>
    <row r="2481" spans="1:12" x14ac:dyDescent="0.35">
      <c r="A2481" t="s">
        <v>400</v>
      </c>
      <c r="B2481" t="s">
        <v>3624</v>
      </c>
      <c r="C2481" t="s">
        <v>2915</v>
      </c>
      <c r="D2481" t="s">
        <v>3653</v>
      </c>
      <c r="E2481" t="s">
        <v>3654</v>
      </c>
      <c r="F2481" t="s">
        <v>2922</v>
      </c>
      <c r="G2481" t="s">
        <v>2923</v>
      </c>
      <c r="H2481">
        <v>984250.21070000005</v>
      </c>
      <c r="I2481">
        <v>1707.8294260805001</v>
      </c>
      <c r="J2481">
        <v>77990.456963852906</v>
      </c>
      <c r="K2481">
        <v>79698.286389933404</v>
      </c>
      <c r="L2481">
        <v>904551.92431006697</v>
      </c>
    </row>
    <row r="2482" spans="1:12" x14ac:dyDescent="0.35">
      <c r="A2482" t="s">
        <v>400</v>
      </c>
      <c r="B2482" t="s">
        <v>3624</v>
      </c>
      <c r="C2482" t="s">
        <v>2915</v>
      </c>
      <c r="D2482" t="s">
        <v>3653</v>
      </c>
      <c r="E2482" t="s">
        <v>3654</v>
      </c>
      <c r="F2482" t="s">
        <v>2875</v>
      </c>
      <c r="G2482" t="s">
        <v>2876</v>
      </c>
      <c r="H2482">
        <v>418611.82370000001</v>
      </c>
      <c r="I2482">
        <v>726.35756928213698</v>
      </c>
      <c r="J2482">
        <v>33170.150298603003</v>
      </c>
      <c r="K2482">
        <v>33896.507867885201</v>
      </c>
      <c r="L2482">
        <v>384715.31583211501</v>
      </c>
    </row>
    <row r="2483" spans="1:12" x14ac:dyDescent="0.35">
      <c r="A2483" t="s">
        <v>400</v>
      </c>
      <c r="B2483" t="s">
        <v>3624</v>
      </c>
      <c r="C2483" t="s">
        <v>2915</v>
      </c>
      <c r="D2483" t="s">
        <v>3653</v>
      </c>
      <c r="E2483" t="s">
        <v>3654</v>
      </c>
      <c r="F2483" t="s">
        <v>392</v>
      </c>
      <c r="G2483" t="s">
        <v>2914</v>
      </c>
      <c r="H2483">
        <v>3547.5578999999998</v>
      </c>
      <c r="I2483">
        <v>6.1555726210350601</v>
      </c>
      <c r="J2483">
        <v>281.10296863222902</v>
      </c>
      <c r="K2483">
        <v>287.25854125326401</v>
      </c>
      <c r="L2483">
        <v>3260.2993587467399</v>
      </c>
    </row>
    <row r="2484" spans="1:12" x14ac:dyDescent="0.35">
      <c r="A2484" t="s">
        <v>400</v>
      </c>
      <c r="B2484" t="s">
        <v>3624</v>
      </c>
      <c r="C2484" t="s">
        <v>2915</v>
      </c>
      <c r="D2484" t="s">
        <v>3653</v>
      </c>
      <c r="E2484" t="s">
        <v>3654</v>
      </c>
      <c r="F2484" t="s">
        <v>2924</v>
      </c>
      <c r="G2484" t="s">
        <v>2925</v>
      </c>
      <c r="H2484">
        <v>0</v>
      </c>
      <c r="I2484">
        <v>0</v>
      </c>
      <c r="J2484">
        <v>0</v>
      </c>
      <c r="K2484">
        <v>0</v>
      </c>
      <c r="L2484">
        <v>0</v>
      </c>
    </row>
    <row r="2485" spans="1:12" x14ac:dyDescent="0.35">
      <c r="A2485" t="s">
        <v>400</v>
      </c>
      <c r="B2485" t="s">
        <v>3624</v>
      </c>
      <c r="C2485" t="s">
        <v>2915</v>
      </c>
      <c r="D2485" t="s">
        <v>3653</v>
      </c>
      <c r="E2485" t="s">
        <v>3654</v>
      </c>
      <c r="F2485" t="s">
        <v>2877</v>
      </c>
      <c r="G2485" t="s">
        <v>2878</v>
      </c>
      <c r="H2485">
        <v>197086.546</v>
      </c>
      <c r="I2485">
        <v>341.97625672417001</v>
      </c>
      <c r="J2485">
        <v>15616.8315906794</v>
      </c>
      <c r="K2485">
        <v>15958.807847403599</v>
      </c>
      <c r="L2485">
        <v>181127.73815259599</v>
      </c>
    </row>
    <row r="2486" spans="1:12" x14ac:dyDescent="0.35">
      <c r="A2486" t="s">
        <v>400</v>
      </c>
      <c r="B2486" t="s">
        <v>3624</v>
      </c>
      <c r="C2486" t="s">
        <v>2915</v>
      </c>
      <c r="D2486" t="s">
        <v>3655</v>
      </c>
      <c r="E2486" t="s">
        <v>3656</v>
      </c>
      <c r="F2486" t="s">
        <v>2170</v>
      </c>
      <c r="G2486" t="s">
        <v>2171</v>
      </c>
      <c r="H2486">
        <v>0</v>
      </c>
      <c r="I2486">
        <v>0</v>
      </c>
      <c r="J2486">
        <v>0</v>
      </c>
      <c r="K2486">
        <v>0</v>
      </c>
      <c r="L2486">
        <v>0</v>
      </c>
    </row>
    <row r="2487" spans="1:12" x14ac:dyDescent="0.35">
      <c r="A2487" t="s">
        <v>400</v>
      </c>
      <c r="B2487" t="s">
        <v>3624</v>
      </c>
      <c r="C2487" t="s">
        <v>2915</v>
      </c>
      <c r="D2487" t="s">
        <v>3655</v>
      </c>
      <c r="E2487" t="s">
        <v>3656</v>
      </c>
      <c r="F2487" t="s">
        <v>2172</v>
      </c>
      <c r="G2487" t="s">
        <v>2173</v>
      </c>
      <c r="H2487">
        <v>372769.58740000002</v>
      </c>
      <c r="I2487">
        <v>1064.1731587781101</v>
      </c>
      <c r="J2487">
        <v>9247.1044269568192</v>
      </c>
      <c r="K2487">
        <v>10311.277585734901</v>
      </c>
      <c r="L2487">
        <v>362458.309814265</v>
      </c>
    </row>
    <row r="2488" spans="1:12" x14ac:dyDescent="0.35">
      <c r="A2488" t="s">
        <v>400</v>
      </c>
      <c r="B2488" t="s">
        <v>3624</v>
      </c>
      <c r="C2488" t="s">
        <v>2915</v>
      </c>
      <c r="D2488" t="s">
        <v>3655</v>
      </c>
      <c r="E2488" t="s">
        <v>3656</v>
      </c>
      <c r="F2488" t="s">
        <v>2867</v>
      </c>
      <c r="G2488" t="s">
        <v>2868</v>
      </c>
      <c r="H2488">
        <v>0</v>
      </c>
      <c r="I2488">
        <v>0</v>
      </c>
      <c r="J2488">
        <v>0</v>
      </c>
      <c r="K2488">
        <v>0</v>
      </c>
      <c r="L2488">
        <v>0</v>
      </c>
    </row>
    <row r="2489" spans="1:12" x14ac:dyDescent="0.35">
      <c r="A2489" t="s">
        <v>400</v>
      </c>
      <c r="B2489" t="s">
        <v>3624</v>
      </c>
      <c r="C2489" t="s">
        <v>2915</v>
      </c>
      <c r="D2489" t="s">
        <v>3655</v>
      </c>
      <c r="E2489" t="s">
        <v>3656</v>
      </c>
      <c r="F2489" t="s">
        <v>2922</v>
      </c>
      <c r="G2489" t="s">
        <v>2923</v>
      </c>
      <c r="H2489">
        <v>16199.906800000001</v>
      </c>
      <c r="I2489">
        <v>46.2470829137294</v>
      </c>
      <c r="J2489">
        <v>401.862799881569</v>
      </c>
      <c r="K2489">
        <v>448.10988279529897</v>
      </c>
      <c r="L2489">
        <v>15751.7969172047</v>
      </c>
    </row>
    <row r="2490" spans="1:12" x14ac:dyDescent="0.35">
      <c r="A2490" t="s">
        <v>400</v>
      </c>
      <c r="B2490" t="s">
        <v>3624</v>
      </c>
      <c r="C2490" t="s">
        <v>2915</v>
      </c>
      <c r="D2490" t="s">
        <v>3655</v>
      </c>
      <c r="E2490" t="s">
        <v>3656</v>
      </c>
      <c r="F2490" t="s">
        <v>2875</v>
      </c>
      <c r="G2490" t="s">
        <v>2876</v>
      </c>
      <c r="H2490">
        <v>83060.299700000003</v>
      </c>
      <c r="I2490">
        <v>237.118435716683</v>
      </c>
      <c r="J2490">
        <v>2060.4343555765299</v>
      </c>
      <c r="K2490">
        <v>2297.5527912932098</v>
      </c>
      <c r="L2490">
        <v>80762.746908706802</v>
      </c>
    </row>
    <row r="2491" spans="1:12" x14ac:dyDescent="0.35">
      <c r="A2491" t="s">
        <v>400</v>
      </c>
      <c r="B2491" t="s">
        <v>3624</v>
      </c>
      <c r="C2491" t="s">
        <v>2915</v>
      </c>
      <c r="D2491" t="s">
        <v>3655</v>
      </c>
      <c r="E2491" t="s">
        <v>3656</v>
      </c>
      <c r="F2491" t="s">
        <v>2924</v>
      </c>
      <c r="G2491" t="s">
        <v>2925</v>
      </c>
      <c r="H2491">
        <v>0</v>
      </c>
      <c r="I2491">
        <v>0</v>
      </c>
      <c r="J2491">
        <v>0</v>
      </c>
      <c r="K2491">
        <v>0</v>
      </c>
      <c r="L2491">
        <v>0</v>
      </c>
    </row>
    <row r="2492" spans="1:12" x14ac:dyDescent="0.35">
      <c r="A2492" t="s">
        <v>400</v>
      </c>
      <c r="B2492" t="s">
        <v>3624</v>
      </c>
      <c r="C2492" t="s">
        <v>2915</v>
      </c>
      <c r="D2492" t="s">
        <v>3655</v>
      </c>
      <c r="E2492" t="s">
        <v>3656</v>
      </c>
      <c r="F2492" t="s">
        <v>2877</v>
      </c>
      <c r="G2492" t="s">
        <v>2878</v>
      </c>
      <c r="H2492">
        <v>28621.7435</v>
      </c>
      <c r="I2492">
        <v>81.7086270560591</v>
      </c>
      <c r="J2492">
        <v>710.00494678722498</v>
      </c>
      <c r="K2492">
        <v>791.71357384328405</v>
      </c>
      <c r="L2492">
        <v>27830.029926156702</v>
      </c>
    </row>
    <row r="2493" spans="1:12" x14ac:dyDescent="0.35">
      <c r="A2493" t="s">
        <v>400</v>
      </c>
      <c r="B2493" t="s">
        <v>3624</v>
      </c>
      <c r="C2493" t="s">
        <v>2915</v>
      </c>
      <c r="D2493" t="s">
        <v>2959</v>
      </c>
      <c r="E2493" t="s">
        <v>3657</v>
      </c>
      <c r="F2493" t="s">
        <v>2172</v>
      </c>
      <c r="G2493" t="s">
        <v>2173</v>
      </c>
      <c r="H2493">
        <v>1506496.5729</v>
      </c>
      <c r="I2493">
        <v>2586.9144033079401</v>
      </c>
      <c r="J2493">
        <v>90930.965041716103</v>
      </c>
      <c r="K2493">
        <v>93517.879445023995</v>
      </c>
      <c r="L2493">
        <v>1412978.6934549799</v>
      </c>
    </row>
    <row r="2494" spans="1:12" x14ac:dyDescent="0.35">
      <c r="A2494" t="s">
        <v>400</v>
      </c>
      <c r="B2494" t="s">
        <v>3624</v>
      </c>
      <c r="C2494" t="s">
        <v>2915</v>
      </c>
      <c r="D2494" t="s">
        <v>2959</v>
      </c>
      <c r="E2494" t="s">
        <v>3657</v>
      </c>
      <c r="F2494" t="s">
        <v>2867</v>
      </c>
      <c r="G2494" t="s">
        <v>2868</v>
      </c>
      <c r="H2494">
        <v>0</v>
      </c>
      <c r="I2494">
        <v>0</v>
      </c>
      <c r="J2494">
        <v>0</v>
      </c>
      <c r="K2494">
        <v>0</v>
      </c>
      <c r="L2494">
        <v>0</v>
      </c>
    </row>
    <row r="2495" spans="1:12" x14ac:dyDescent="0.35">
      <c r="A2495" t="s">
        <v>400</v>
      </c>
      <c r="B2495" t="s">
        <v>3624</v>
      </c>
      <c r="C2495" t="s">
        <v>2915</v>
      </c>
      <c r="D2495" t="s">
        <v>2959</v>
      </c>
      <c r="E2495" t="s">
        <v>3657</v>
      </c>
      <c r="F2495" t="s">
        <v>2922</v>
      </c>
      <c r="G2495" t="s">
        <v>2923</v>
      </c>
      <c r="H2495">
        <v>333650.08250000002</v>
      </c>
      <c r="I2495">
        <v>572.93472797580296</v>
      </c>
      <c r="J2495">
        <v>20138.860278536798</v>
      </c>
      <c r="K2495">
        <v>20711.795006512599</v>
      </c>
      <c r="L2495">
        <v>312938.28749348701</v>
      </c>
    </row>
    <row r="2496" spans="1:12" x14ac:dyDescent="0.35">
      <c r="A2496" t="s">
        <v>400</v>
      </c>
      <c r="B2496" t="s">
        <v>3624</v>
      </c>
      <c r="C2496" t="s">
        <v>2915</v>
      </c>
      <c r="D2496" t="s">
        <v>2959</v>
      </c>
      <c r="E2496" t="s">
        <v>3657</v>
      </c>
      <c r="F2496" t="s">
        <v>2930</v>
      </c>
      <c r="G2496" t="s">
        <v>2931</v>
      </c>
      <c r="H2496">
        <v>43717.254000000001</v>
      </c>
      <c r="I2496">
        <v>75.070063938129394</v>
      </c>
      <c r="J2496">
        <v>2638.7395543156099</v>
      </c>
      <c r="K2496">
        <v>2713.8096182537402</v>
      </c>
      <c r="L2496">
        <v>41003.444381746303</v>
      </c>
    </row>
    <row r="2497" spans="1:14" x14ac:dyDescent="0.35">
      <c r="A2497" t="s">
        <v>400</v>
      </c>
      <c r="B2497" t="s">
        <v>3624</v>
      </c>
      <c r="C2497" t="s">
        <v>2915</v>
      </c>
      <c r="D2497" t="s">
        <v>2959</v>
      </c>
      <c r="E2497" t="s">
        <v>3657</v>
      </c>
      <c r="F2497" t="s">
        <v>2924</v>
      </c>
      <c r="G2497" t="s">
        <v>2925</v>
      </c>
      <c r="H2497">
        <v>0</v>
      </c>
      <c r="I2497">
        <v>0</v>
      </c>
      <c r="J2497">
        <v>0</v>
      </c>
      <c r="K2497">
        <v>0</v>
      </c>
      <c r="L2497">
        <v>0</v>
      </c>
    </row>
    <row r="2498" spans="1:14" x14ac:dyDescent="0.35">
      <c r="A2498" t="s">
        <v>400</v>
      </c>
      <c r="B2498" t="s">
        <v>3624</v>
      </c>
      <c r="C2498" t="s">
        <v>2915</v>
      </c>
      <c r="D2498" t="s">
        <v>2959</v>
      </c>
      <c r="E2498" t="s">
        <v>3657</v>
      </c>
      <c r="F2498" t="s">
        <v>2877</v>
      </c>
      <c r="G2498" t="s">
        <v>2878</v>
      </c>
      <c r="H2498">
        <v>87434.508000000002</v>
      </c>
      <c r="I2498">
        <v>150.14012787625899</v>
      </c>
      <c r="J2498">
        <v>5277.4791086312298</v>
      </c>
      <c r="K2498">
        <v>5427.6192365074903</v>
      </c>
      <c r="L2498">
        <v>82006.888763492505</v>
      </c>
    </row>
    <row r="2499" spans="1:14" x14ac:dyDescent="0.35">
      <c r="A2499" t="s">
        <v>400</v>
      </c>
      <c r="B2499" t="s">
        <v>3624</v>
      </c>
      <c r="C2499" t="s">
        <v>2915</v>
      </c>
      <c r="D2499" t="s">
        <v>3658</v>
      </c>
      <c r="E2499" t="s">
        <v>3659</v>
      </c>
      <c r="F2499" t="s">
        <v>2170</v>
      </c>
      <c r="G2499" t="s">
        <v>2171</v>
      </c>
      <c r="H2499">
        <v>0</v>
      </c>
      <c r="J2499">
        <v>0</v>
      </c>
      <c r="K2499">
        <v>0</v>
      </c>
      <c r="L2499">
        <v>0</v>
      </c>
    </row>
    <row r="2500" spans="1:14" x14ac:dyDescent="0.35">
      <c r="A2500" t="s">
        <v>400</v>
      </c>
      <c r="B2500" t="s">
        <v>3624</v>
      </c>
      <c r="C2500" t="s">
        <v>2915</v>
      </c>
      <c r="D2500" t="s">
        <v>3658</v>
      </c>
      <c r="E2500" t="s">
        <v>3659</v>
      </c>
      <c r="F2500" t="s">
        <v>2172</v>
      </c>
      <c r="G2500" t="s">
        <v>2173</v>
      </c>
      <c r="H2500">
        <v>1212.8137999999999</v>
      </c>
      <c r="J2500">
        <v>0</v>
      </c>
      <c r="K2500">
        <v>0</v>
      </c>
      <c r="L2500">
        <v>1212.8137999999999</v>
      </c>
    </row>
    <row r="2501" spans="1:14" x14ac:dyDescent="0.35">
      <c r="A2501" t="s">
        <v>400</v>
      </c>
      <c r="B2501" t="s">
        <v>3624</v>
      </c>
      <c r="C2501" t="s">
        <v>2915</v>
      </c>
      <c r="D2501" t="s">
        <v>3658</v>
      </c>
      <c r="E2501" t="s">
        <v>3659</v>
      </c>
      <c r="F2501" t="s">
        <v>2867</v>
      </c>
      <c r="G2501" t="s">
        <v>2868</v>
      </c>
      <c r="H2501">
        <v>0</v>
      </c>
      <c r="J2501">
        <v>0</v>
      </c>
      <c r="K2501">
        <v>0</v>
      </c>
      <c r="L2501">
        <v>0</v>
      </c>
    </row>
    <row r="2502" spans="1:14" x14ac:dyDescent="0.35">
      <c r="A2502" t="s">
        <v>400</v>
      </c>
      <c r="B2502" t="s">
        <v>3624</v>
      </c>
      <c r="C2502" t="s">
        <v>2915</v>
      </c>
      <c r="D2502" t="s">
        <v>3658</v>
      </c>
      <c r="E2502" t="s">
        <v>3659</v>
      </c>
      <c r="F2502" t="s">
        <v>2922</v>
      </c>
      <c r="G2502" t="s">
        <v>2923</v>
      </c>
      <c r="H2502">
        <v>1202.7616</v>
      </c>
      <c r="J2502">
        <v>0</v>
      </c>
      <c r="K2502">
        <v>0</v>
      </c>
      <c r="L2502">
        <v>1202.7616</v>
      </c>
    </row>
    <row r="2503" spans="1:14" x14ac:dyDescent="0.35">
      <c r="A2503" t="s">
        <v>400</v>
      </c>
      <c r="B2503" t="s">
        <v>3624</v>
      </c>
      <c r="C2503" t="s">
        <v>2915</v>
      </c>
      <c r="D2503" t="s">
        <v>3658</v>
      </c>
      <c r="E2503" t="s">
        <v>3659</v>
      </c>
      <c r="F2503" t="s">
        <v>2999</v>
      </c>
      <c r="G2503" t="s">
        <v>3000</v>
      </c>
      <c r="H2503">
        <v>892.45609999999999</v>
      </c>
      <c r="J2503">
        <v>0</v>
      </c>
      <c r="K2503">
        <v>0</v>
      </c>
      <c r="L2503">
        <v>892.45609999999999</v>
      </c>
    </row>
    <row r="2504" spans="1:14" x14ac:dyDescent="0.35">
      <c r="A2504" t="s">
        <v>400</v>
      </c>
      <c r="B2504" t="s">
        <v>3624</v>
      </c>
      <c r="C2504" t="s">
        <v>2915</v>
      </c>
      <c r="D2504" t="s">
        <v>3658</v>
      </c>
      <c r="E2504" t="s">
        <v>3659</v>
      </c>
      <c r="F2504" t="s">
        <v>3291</v>
      </c>
      <c r="G2504" t="s">
        <v>3292</v>
      </c>
      <c r="H2504">
        <v>37.149299999999997</v>
      </c>
      <c r="J2504">
        <v>0</v>
      </c>
      <c r="K2504">
        <v>0</v>
      </c>
      <c r="L2504">
        <v>37.149299999999997</v>
      </c>
    </row>
    <row r="2505" spans="1:14" x14ac:dyDescent="0.35">
      <c r="A2505" t="s">
        <v>400</v>
      </c>
      <c r="B2505" t="s">
        <v>3624</v>
      </c>
      <c r="C2505" t="s">
        <v>2915</v>
      </c>
      <c r="D2505" t="s">
        <v>3658</v>
      </c>
      <c r="E2505" t="s">
        <v>3659</v>
      </c>
      <c r="F2505" t="s">
        <v>2924</v>
      </c>
      <c r="G2505" t="s">
        <v>2925</v>
      </c>
      <c r="H2505">
        <v>0</v>
      </c>
      <c r="J2505">
        <v>0</v>
      </c>
      <c r="K2505">
        <v>0</v>
      </c>
      <c r="L2505">
        <v>0</v>
      </c>
    </row>
    <row r="2506" spans="1:14" x14ac:dyDescent="0.35">
      <c r="A2506" t="s">
        <v>400</v>
      </c>
      <c r="B2506" t="s">
        <v>3624</v>
      </c>
      <c r="C2506" t="s">
        <v>2915</v>
      </c>
      <c r="D2506" t="s">
        <v>3658</v>
      </c>
      <c r="E2506" t="s">
        <v>3659</v>
      </c>
      <c r="F2506" t="s">
        <v>3463</v>
      </c>
      <c r="G2506" t="s">
        <v>3464</v>
      </c>
      <c r="H2506">
        <v>49.823700000000002</v>
      </c>
      <c r="J2506">
        <v>0</v>
      </c>
      <c r="K2506">
        <v>0</v>
      </c>
      <c r="L2506">
        <v>49.823700000000002</v>
      </c>
    </row>
    <row r="2507" spans="1:14" x14ac:dyDescent="0.35">
      <c r="A2507" t="s">
        <v>400</v>
      </c>
      <c r="B2507" t="s">
        <v>3624</v>
      </c>
      <c r="C2507" t="s">
        <v>2915</v>
      </c>
      <c r="D2507" t="s">
        <v>3658</v>
      </c>
      <c r="E2507" t="s">
        <v>3659</v>
      </c>
      <c r="F2507" t="s">
        <v>2877</v>
      </c>
      <c r="G2507" t="s">
        <v>2878</v>
      </c>
      <c r="H2507">
        <v>66.431600000000003</v>
      </c>
      <c r="J2507">
        <v>0</v>
      </c>
      <c r="K2507">
        <v>0</v>
      </c>
      <c r="L2507">
        <v>66.431600000000003</v>
      </c>
    </row>
    <row r="2508" spans="1:14" x14ac:dyDescent="0.35">
      <c r="A2508" t="s">
        <v>400</v>
      </c>
      <c r="B2508" t="s">
        <v>3624</v>
      </c>
      <c r="C2508" t="s">
        <v>2915</v>
      </c>
      <c r="D2508" t="s">
        <v>3658</v>
      </c>
      <c r="E2508" t="s">
        <v>3659</v>
      </c>
      <c r="F2508" t="s">
        <v>3218</v>
      </c>
      <c r="G2508" t="s">
        <v>3219</v>
      </c>
      <c r="H2508">
        <v>86.0989</v>
      </c>
      <c r="J2508">
        <v>0</v>
      </c>
      <c r="K2508">
        <v>0</v>
      </c>
      <c r="L2508">
        <v>86.0989</v>
      </c>
    </row>
    <row r="2509" spans="1:14" x14ac:dyDescent="0.35">
      <c r="A2509" t="s">
        <v>400</v>
      </c>
      <c r="B2509" t="s">
        <v>3624</v>
      </c>
      <c r="C2509" t="s">
        <v>17</v>
      </c>
      <c r="D2509" t="s">
        <v>401</v>
      </c>
      <c r="E2509" t="s">
        <v>2252</v>
      </c>
      <c r="F2509" t="s">
        <v>2170</v>
      </c>
      <c r="G2509" t="s">
        <v>2171</v>
      </c>
      <c r="H2509">
        <v>0</v>
      </c>
      <c r="I2509">
        <v>0</v>
      </c>
      <c r="J2509">
        <v>0</v>
      </c>
      <c r="K2509">
        <v>0</v>
      </c>
      <c r="L2509">
        <v>0</v>
      </c>
    </row>
    <row r="2510" spans="1:14" x14ac:dyDescent="0.35">
      <c r="A2510" t="s">
        <v>400</v>
      </c>
      <c r="B2510" t="s">
        <v>3624</v>
      </c>
      <c r="C2510" t="s">
        <v>17</v>
      </c>
      <c r="D2510" t="s">
        <v>401</v>
      </c>
      <c r="E2510" t="s">
        <v>2252</v>
      </c>
      <c r="F2510" t="s">
        <v>19</v>
      </c>
      <c r="G2510" t="s">
        <v>2174</v>
      </c>
      <c r="H2510">
        <v>6242139.4913999997</v>
      </c>
      <c r="I2510">
        <v>7566.0652950906297</v>
      </c>
      <c r="J2510">
        <v>0</v>
      </c>
      <c r="K2510">
        <v>7566.0652950906297</v>
      </c>
      <c r="L2510">
        <v>6234573.4261049097</v>
      </c>
      <c r="N2510" t="s">
        <v>2198</v>
      </c>
    </row>
    <row r="2511" spans="1:14" x14ac:dyDescent="0.35">
      <c r="A2511" t="s">
        <v>400</v>
      </c>
      <c r="B2511" t="s">
        <v>3624</v>
      </c>
      <c r="C2511" t="s">
        <v>17</v>
      </c>
      <c r="D2511" t="s">
        <v>401</v>
      </c>
      <c r="E2511" t="s">
        <v>2252</v>
      </c>
      <c r="F2511" t="s">
        <v>2787</v>
      </c>
      <c r="G2511" t="s">
        <v>2935</v>
      </c>
      <c r="H2511">
        <v>0</v>
      </c>
      <c r="I2511">
        <v>0</v>
      </c>
      <c r="J2511">
        <v>0</v>
      </c>
      <c r="K2511">
        <v>0</v>
      </c>
      <c r="L2511">
        <v>0</v>
      </c>
    </row>
    <row r="2512" spans="1:14" x14ac:dyDescent="0.35">
      <c r="A2512" t="s">
        <v>400</v>
      </c>
      <c r="B2512" t="s">
        <v>3624</v>
      </c>
      <c r="C2512" t="s">
        <v>17</v>
      </c>
      <c r="D2512" t="s">
        <v>401</v>
      </c>
      <c r="E2512" t="s">
        <v>2252</v>
      </c>
      <c r="F2512" t="s">
        <v>2788</v>
      </c>
      <c r="G2512" t="s">
        <v>2936</v>
      </c>
      <c r="H2512">
        <v>4457866.9765999997</v>
      </c>
      <c r="I2512">
        <v>5403.3577220124198</v>
      </c>
      <c r="J2512">
        <v>13497.194038425199</v>
      </c>
      <c r="K2512">
        <v>18900.5517604376</v>
      </c>
      <c r="L2512">
        <v>4438966.4248395599</v>
      </c>
    </row>
    <row r="2513" spans="1:14" x14ac:dyDescent="0.35">
      <c r="A2513" t="s">
        <v>400</v>
      </c>
      <c r="B2513" t="s">
        <v>3624</v>
      </c>
      <c r="C2513" t="s">
        <v>17</v>
      </c>
      <c r="D2513" t="s">
        <v>405</v>
      </c>
      <c r="E2513" t="s">
        <v>2253</v>
      </c>
      <c r="F2513" t="s">
        <v>2170</v>
      </c>
      <c r="G2513" t="s">
        <v>2171</v>
      </c>
      <c r="H2513">
        <v>0</v>
      </c>
      <c r="I2513">
        <v>0</v>
      </c>
      <c r="J2513">
        <v>0</v>
      </c>
      <c r="K2513">
        <v>0</v>
      </c>
      <c r="L2513">
        <v>0</v>
      </c>
    </row>
    <row r="2514" spans="1:14" x14ac:dyDescent="0.35">
      <c r="A2514" t="s">
        <v>400</v>
      </c>
      <c r="B2514" t="s">
        <v>3624</v>
      </c>
      <c r="C2514" t="s">
        <v>17</v>
      </c>
      <c r="D2514" t="s">
        <v>405</v>
      </c>
      <c r="E2514" t="s">
        <v>2253</v>
      </c>
      <c r="F2514" t="s">
        <v>19</v>
      </c>
      <c r="G2514" t="s">
        <v>2174</v>
      </c>
      <c r="H2514">
        <v>5668042.7514000004</v>
      </c>
      <c r="I2514">
        <v>16601.862956085199</v>
      </c>
      <c r="J2514">
        <v>0</v>
      </c>
      <c r="K2514">
        <v>16601.862956085199</v>
      </c>
      <c r="L2514">
        <v>5651440.8884439198</v>
      </c>
      <c r="N2514" t="s">
        <v>2198</v>
      </c>
    </row>
    <row r="2515" spans="1:14" x14ac:dyDescent="0.35">
      <c r="A2515" t="s">
        <v>400</v>
      </c>
      <c r="B2515" t="s">
        <v>3624</v>
      </c>
      <c r="C2515" t="s">
        <v>17</v>
      </c>
      <c r="D2515" t="s">
        <v>405</v>
      </c>
      <c r="E2515" t="s">
        <v>2253</v>
      </c>
      <c r="F2515" t="s">
        <v>2787</v>
      </c>
      <c r="G2515" t="s">
        <v>2935</v>
      </c>
      <c r="H2515">
        <v>0</v>
      </c>
      <c r="I2515">
        <v>0</v>
      </c>
      <c r="J2515">
        <v>0</v>
      </c>
      <c r="K2515">
        <v>0</v>
      </c>
      <c r="L2515">
        <v>0</v>
      </c>
    </row>
    <row r="2516" spans="1:14" x14ac:dyDescent="0.35">
      <c r="A2516" t="s">
        <v>400</v>
      </c>
      <c r="B2516" t="s">
        <v>3624</v>
      </c>
      <c r="C2516" t="s">
        <v>17</v>
      </c>
      <c r="D2516" t="s">
        <v>405</v>
      </c>
      <c r="E2516" t="s">
        <v>2253</v>
      </c>
      <c r="F2516" t="s">
        <v>2788</v>
      </c>
      <c r="G2516" t="s">
        <v>2936</v>
      </c>
      <c r="H2516">
        <v>3677770.5244999998</v>
      </c>
      <c r="I2516">
        <v>10772.297406695299</v>
      </c>
      <c r="J2516">
        <v>192925.22466504399</v>
      </c>
      <c r="K2516">
        <v>203697.52207174001</v>
      </c>
      <c r="L2516">
        <v>3474073.0024282602</v>
      </c>
    </row>
    <row r="2517" spans="1:14" x14ac:dyDescent="0.35">
      <c r="A2517" t="s">
        <v>400</v>
      </c>
      <c r="B2517" t="s">
        <v>3624</v>
      </c>
      <c r="C2517" t="s">
        <v>17</v>
      </c>
      <c r="D2517" t="s">
        <v>407</v>
      </c>
      <c r="E2517" t="s">
        <v>2254</v>
      </c>
      <c r="F2517" t="s">
        <v>2206</v>
      </c>
      <c r="G2517" t="s">
        <v>3028</v>
      </c>
      <c r="H2517">
        <v>0</v>
      </c>
      <c r="I2517">
        <v>0</v>
      </c>
      <c r="J2517">
        <v>0</v>
      </c>
      <c r="K2517">
        <v>0</v>
      </c>
      <c r="L2517">
        <v>0</v>
      </c>
      <c r="M2517" t="s">
        <v>2198</v>
      </c>
    </row>
    <row r="2518" spans="1:14" x14ac:dyDescent="0.35">
      <c r="A2518" t="s">
        <v>400</v>
      </c>
      <c r="B2518" t="s">
        <v>3624</v>
      </c>
      <c r="C2518" t="s">
        <v>17</v>
      </c>
      <c r="D2518" t="s">
        <v>407</v>
      </c>
      <c r="E2518" t="s">
        <v>2254</v>
      </c>
      <c r="F2518" t="s">
        <v>19</v>
      </c>
      <c r="G2518" t="s">
        <v>2174</v>
      </c>
      <c r="H2518">
        <v>12514586.2709</v>
      </c>
      <c r="I2518">
        <v>18900.7825422522</v>
      </c>
      <c r="J2518">
        <v>0</v>
      </c>
      <c r="K2518">
        <v>18900.7825422522</v>
      </c>
      <c r="L2518">
        <v>12495685.4883577</v>
      </c>
      <c r="N2518" t="s">
        <v>2198</v>
      </c>
    </row>
    <row r="2519" spans="1:14" x14ac:dyDescent="0.35">
      <c r="A2519" t="s">
        <v>400</v>
      </c>
      <c r="B2519" t="s">
        <v>3624</v>
      </c>
      <c r="C2519" t="s">
        <v>17</v>
      </c>
      <c r="D2519" t="s">
        <v>407</v>
      </c>
      <c r="E2519" t="s">
        <v>2254</v>
      </c>
      <c r="F2519" t="s">
        <v>2787</v>
      </c>
      <c r="G2519" t="s">
        <v>2935</v>
      </c>
      <c r="H2519">
        <v>0</v>
      </c>
      <c r="I2519">
        <v>0</v>
      </c>
      <c r="J2519">
        <v>0</v>
      </c>
      <c r="K2519">
        <v>0</v>
      </c>
      <c r="L2519">
        <v>0</v>
      </c>
    </row>
    <row r="2520" spans="1:14" x14ac:dyDescent="0.35">
      <c r="A2520" t="s">
        <v>400</v>
      </c>
      <c r="B2520" t="s">
        <v>3624</v>
      </c>
      <c r="C2520" t="s">
        <v>17</v>
      </c>
      <c r="D2520" t="s">
        <v>407</v>
      </c>
      <c r="E2520" t="s">
        <v>2254</v>
      </c>
      <c r="F2520" t="s">
        <v>2788</v>
      </c>
      <c r="G2520" t="s">
        <v>2936</v>
      </c>
      <c r="H2520">
        <v>8803453.1580999997</v>
      </c>
      <c r="I2520">
        <v>13295.8573427705</v>
      </c>
      <c r="J2520">
        <v>1829186.0473617599</v>
      </c>
      <c r="K2520">
        <v>1842481.90470453</v>
      </c>
      <c r="L2520">
        <v>6960971.2533954699</v>
      </c>
    </row>
    <row r="2521" spans="1:14" x14ac:dyDescent="0.35">
      <c r="A2521" t="s">
        <v>400</v>
      </c>
      <c r="B2521" t="s">
        <v>3624</v>
      </c>
      <c r="C2521" t="s">
        <v>17</v>
      </c>
      <c r="D2521" t="s">
        <v>410</v>
      </c>
      <c r="E2521" t="s">
        <v>2255</v>
      </c>
      <c r="F2521" t="s">
        <v>19</v>
      </c>
      <c r="G2521" t="s">
        <v>2174</v>
      </c>
      <c r="H2521">
        <v>16698847.0056</v>
      </c>
      <c r="I2521">
        <v>27008.1591864168</v>
      </c>
      <c r="J2521">
        <v>0</v>
      </c>
      <c r="K2521">
        <v>27008.1591864168</v>
      </c>
      <c r="L2521">
        <v>16671838.846413599</v>
      </c>
      <c r="N2521" t="s">
        <v>2198</v>
      </c>
    </row>
    <row r="2522" spans="1:14" x14ac:dyDescent="0.35">
      <c r="A2522" t="s">
        <v>400</v>
      </c>
      <c r="B2522" t="s">
        <v>3624</v>
      </c>
      <c r="C2522" t="s">
        <v>17</v>
      </c>
      <c r="D2522" t="s">
        <v>410</v>
      </c>
      <c r="E2522" t="s">
        <v>2255</v>
      </c>
      <c r="F2522" t="s">
        <v>2787</v>
      </c>
      <c r="G2522" t="s">
        <v>2935</v>
      </c>
      <c r="H2522">
        <v>0</v>
      </c>
      <c r="I2522">
        <v>0</v>
      </c>
      <c r="J2522">
        <v>0</v>
      </c>
      <c r="K2522">
        <v>0</v>
      </c>
      <c r="L2522">
        <v>0</v>
      </c>
    </row>
    <row r="2523" spans="1:14" x14ac:dyDescent="0.35">
      <c r="A2523" t="s">
        <v>400</v>
      </c>
      <c r="B2523" t="s">
        <v>3624</v>
      </c>
      <c r="C2523" t="s">
        <v>17</v>
      </c>
      <c r="D2523" t="s">
        <v>410</v>
      </c>
      <c r="E2523" t="s">
        <v>2255</v>
      </c>
      <c r="F2523" t="s">
        <v>2788</v>
      </c>
      <c r="G2523" t="s">
        <v>2936</v>
      </c>
      <c r="H2523">
        <v>8429836.9624000005</v>
      </c>
      <c r="I2523">
        <v>13634.1376455758</v>
      </c>
      <c r="J2523">
        <v>462645.47800335899</v>
      </c>
      <c r="K2523">
        <v>476279.61564893503</v>
      </c>
      <c r="L2523">
        <v>7953557.3467510697</v>
      </c>
    </row>
    <row r="2524" spans="1:14" x14ac:dyDescent="0.35">
      <c r="A2524" t="s">
        <v>400</v>
      </c>
      <c r="B2524" t="s">
        <v>3624</v>
      </c>
      <c r="C2524" t="s">
        <v>17</v>
      </c>
      <c r="D2524" t="s">
        <v>417</v>
      </c>
      <c r="E2524" t="s">
        <v>2256</v>
      </c>
      <c r="F2524" t="s">
        <v>2206</v>
      </c>
      <c r="G2524" t="s">
        <v>3028</v>
      </c>
      <c r="H2524">
        <v>862621.80720000004</v>
      </c>
      <c r="I2524">
        <v>1328.1301233368999</v>
      </c>
      <c r="J2524">
        <v>0</v>
      </c>
      <c r="K2524">
        <v>1328.1301233368999</v>
      </c>
      <c r="L2524">
        <v>861293.67707666301</v>
      </c>
      <c r="M2524" t="s">
        <v>2198</v>
      </c>
    </row>
    <row r="2525" spans="1:14" x14ac:dyDescent="0.35">
      <c r="A2525" t="s">
        <v>400</v>
      </c>
      <c r="B2525" t="s">
        <v>3624</v>
      </c>
      <c r="C2525" t="s">
        <v>17</v>
      </c>
      <c r="D2525" t="s">
        <v>417</v>
      </c>
      <c r="E2525" t="s">
        <v>2256</v>
      </c>
      <c r="F2525" t="s">
        <v>2170</v>
      </c>
      <c r="G2525" t="s">
        <v>2171</v>
      </c>
      <c r="H2525">
        <v>0</v>
      </c>
      <c r="I2525">
        <v>0</v>
      </c>
      <c r="J2525">
        <v>0</v>
      </c>
      <c r="K2525">
        <v>0</v>
      </c>
      <c r="L2525">
        <v>0</v>
      </c>
    </row>
    <row r="2526" spans="1:14" x14ac:dyDescent="0.35">
      <c r="A2526" t="s">
        <v>400</v>
      </c>
      <c r="B2526" t="s">
        <v>3624</v>
      </c>
      <c r="C2526" t="s">
        <v>17</v>
      </c>
      <c r="D2526" t="s">
        <v>417</v>
      </c>
      <c r="E2526" t="s">
        <v>2256</v>
      </c>
      <c r="F2526" t="s">
        <v>19</v>
      </c>
      <c r="G2526" t="s">
        <v>2174</v>
      </c>
      <c r="H2526">
        <v>5973639.8454</v>
      </c>
      <c r="I2526">
        <v>10008.967181584299</v>
      </c>
      <c r="J2526">
        <v>0</v>
      </c>
      <c r="K2526">
        <v>10008.967181584299</v>
      </c>
      <c r="L2526">
        <v>5963630.8782184198</v>
      </c>
      <c r="N2526" t="s">
        <v>2198</v>
      </c>
    </row>
    <row r="2527" spans="1:14" x14ac:dyDescent="0.35">
      <c r="A2527" t="s">
        <v>400</v>
      </c>
      <c r="B2527" t="s">
        <v>3624</v>
      </c>
      <c r="C2527" t="s">
        <v>17</v>
      </c>
      <c r="D2527" t="s">
        <v>417</v>
      </c>
      <c r="E2527" t="s">
        <v>2256</v>
      </c>
      <c r="F2527" t="s">
        <v>2787</v>
      </c>
      <c r="G2527" t="s">
        <v>2935</v>
      </c>
      <c r="H2527">
        <v>0</v>
      </c>
      <c r="I2527">
        <v>0</v>
      </c>
      <c r="J2527">
        <v>0</v>
      </c>
      <c r="K2527">
        <v>0</v>
      </c>
      <c r="L2527">
        <v>0</v>
      </c>
    </row>
    <row r="2528" spans="1:14" x14ac:dyDescent="0.35">
      <c r="A2528" t="s">
        <v>400</v>
      </c>
      <c r="B2528" t="s">
        <v>3624</v>
      </c>
      <c r="C2528" t="s">
        <v>17</v>
      </c>
      <c r="D2528" t="s">
        <v>417</v>
      </c>
      <c r="E2528" t="s">
        <v>2256</v>
      </c>
      <c r="F2528" t="s">
        <v>2788</v>
      </c>
      <c r="G2528" t="s">
        <v>2936</v>
      </c>
      <c r="H2528">
        <v>6084213.4645999996</v>
      </c>
      <c r="I2528">
        <v>10194.2357534111</v>
      </c>
      <c r="J2528">
        <v>519086.49214897701</v>
      </c>
      <c r="K2528">
        <v>529280.72790238797</v>
      </c>
      <c r="L2528">
        <v>5554932.7366976095</v>
      </c>
    </row>
    <row r="2529" spans="1:14" x14ac:dyDescent="0.35">
      <c r="A2529" t="s">
        <v>400</v>
      </c>
      <c r="B2529" t="s">
        <v>3624</v>
      </c>
      <c r="C2529" t="s">
        <v>17</v>
      </c>
      <c r="D2529" t="s">
        <v>420</v>
      </c>
      <c r="E2529" t="s">
        <v>2257</v>
      </c>
      <c r="F2529" t="s">
        <v>2206</v>
      </c>
      <c r="G2529" t="s">
        <v>3028</v>
      </c>
      <c r="H2529">
        <v>0</v>
      </c>
      <c r="I2529">
        <v>0</v>
      </c>
      <c r="J2529">
        <v>0</v>
      </c>
      <c r="K2529">
        <v>0</v>
      </c>
      <c r="L2529">
        <v>0</v>
      </c>
      <c r="M2529" t="s">
        <v>2198</v>
      </c>
    </row>
    <row r="2530" spans="1:14" x14ac:dyDescent="0.35">
      <c r="A2530" t="s">
        <v>400</v>
      </c>
      <c r="B2530" t="s">
        <v>3624</v>
      </c>
      <c r="C2530" t="s">
        <v>17</v>
      </c>
      <c r="D2530" t="s">
        <v>420</v>
      </c>
      <c r="E2530" t="s">
        <v>2257</v>
      </c>
      <c r="F2530" t="s">
        <v>2170</v>
      </c>
      <c r="G2530" t="s">
        <v>2171</v>
      </c>
      <c r="H2530">
        <v>0</v>
      </c>
      <c r="I2530">
        <v>0</v>
      </c>
      <c r="J2530">
        <v>0</v>
      </c>
      <c r="K2530">
        <v>0</v>
      </c>
      <c r="L2530">
        <v>0</v>
      </c>
    </row>
    <row r="2531" spans="1:14" x14ac:dyDescent="0.35">
      <c r="A2531" t="s">
        <v>400</v>
      </c>
      <c r="B2531" t="s">
        <v>3624</v>
      </c>
      <c r="C2531" t="s">
        <v>17</v>
      </c>
      <c r="D2531" t="s">
        <v>420</v>
      </c>
      <c r="E2531" t="s">
        <v>2257</v>
      </c>
      <c r="F2531" t="s">
        <v>19</v>
      </c>
      <c r="G2531" t="s">
        <v>2174</v>
      </c>
      <c r="H2531">
        <v>12210125.229800001</v>
      </c>
      <c r="I2531">
        <v>32047.137289029401</v>
      </c>
      <c r="J2531">
        <v>0</v>
      </c>
      <c r="K2531">
        <v>32047.137289029401</v>
      </c>
      <c r="L2531">
        <v>12178078.092511</v>
      </c>
      <c r="N2531" t="s">
        <v>2198</v>
      </c>
    </row>
    <row r="2532" spans="1:14" x14ac:dyDescent="0.35">
      <c r="A2532" t="s">
        <v>400</v>
      </c>
      <c r="B2532" t="s">
        <v>3624</v>
      </c>
      <c r="C2532" t="s">
        <v>17</v>
      </c>
      <c r="D2532" t="s">
        <v>420</v>
      </c>
      <c r="E2532" t="s">
        <v>2257</v>
      </c>
      <c r="F2532" t="s">
        <v>30</v>
      </c>
      <c r="G2532" t="s">
        <v>2182</v>
      </c>
      <c r="H2532">
        <v>2996405.9663</v>
      </c>
      <c r="I2532">
        <v>7864.4757174578699</v>
      </c>
      <c r="J2532">
        <v>0</v>
      </c>
      <c r="K2532">
        <v>7864.4757174578699</v>
      </c>
      <c r="L2532">
        <v>2988541.4905825402</v>
      </c>
      <c r="N2532" t="s">
        <v>2198</v>
      </c>
    </row>
    <row r="2533" spans="1:14" x14ac:dyDescent="0.35">
      <c r="A2533" t="s">
        <v>400</v>
      </c>
      <c r="B2533" t="s">
        <v>3624</v>
      </c>
      <c r="C2533" t="s">
        <v>17</v>
      </c>
      <c r="D2533" t="s">
        <v>420</v>
      </c>
      <c r="E2533" t="s">
        <v>2257</v>
      </c>
      <c r="F2533" t="s">
        <v>50</v>
      </c>
      <c r="G2533" t="s">
        <v>3030</v>
      </c>
      <c r="H2533">
        <v>1307798.7106000001</v>
      </c>
      <c r="I2533">
        <v>2946.1720959895702</v>
      </c>
      <c r="J2533">
        <v>0</v>
      </c>
      <c r="K2533">
        <v>2946.1720959895702</v>
      </c>
      <c r="L2533">
        <v>1304852.5385040101</v>
      </c>
      <c r="M2533" t="s">
        <v>2198</v>
      </c>
      <c r="N2533" t="s">
        <v>2198</v>
      </c>
    </row>
    <row r="2534" spans="1:14" x14ac:dyDescent="0.35">
      <c r="A2534" t="s">
        <v>400</v>
      </c>
      <c r="B2534" t="s">
        <v>3624</v>
      </c>
      <c r="C2534" t="s">
        <v>17</v>
      </c>
      <c r="D2534" t="s">
        <v>420</v>
      </c>
      <c r="E2534" t="s">
        <v>2257</v>
      </c>
      <c r="F2534" t="s">
        <v>2787</v>
      </c>
      <c r="G2534" t="s">
        <v>2935</v>
      </c>
      <c r="H2534">
        <v>0</v>
      </c>
      <c r="I2534">
        <v>0</v>
      </c>
      <c r="J2534">
        <v>0</v>
      </c>
      <c r="K2534">
        <v>0</v>
      </c>
      <c r="L2534">
        <v>0</v>
      </c>
    </row>
    <row r="2535" spans="1:14" x14ac:dyDescent="0.35">
      <c r="A2535" t="s">
        <v>400</v>
      </c>
      <c r="B2535" t="s">
        <v>3624</v>
      </c>
      <c r="C2535" t="s">
        <v>17</v>
      </c>
      <c r="D2535" t="s">
        <v>420</v>
      </c>
      <c r="E2535" t="s">
        <v>2257</v>
      </c>
      <c r="F2535" t="s">
        <v>2788</v>
      </c>
      <c r="G2535" t="s">
        <v>2936</v>
      </c>
      <c r="H2535">
        <v>25808493.590799998</v>
      </c>
      <c r="I2535">
        <v>67737.907823303001</v>
      </c>
      <c r="J2535">
        <v>3092813.2679625</v>
      </c>
      <c r="K2535">
        <v>3160551.1757858</v>
      </c>
      <c r="L2535">
        <v>22647942.4150142</v>
      </c>
    </row>
    <row r="2536" spans="1:14" x14ac:dyDescent="0.35">
      <c r="A2536" t="s">
        <v>400</v>
      </c>
      <c r="B2536" t="s">
        <v>3624</v>
      </c>
      <c r="C2536" t="s">
        <v>17</v>
      </c>
      <c r="D2536" t="s">
        <v>454</v>
      </c>
      <c r="E2536" t="s">
        <v>2258</v>
      </c>
      <c r="F2536" t="s">
        <v>2206</v>
      </c>
      <c r="G2536" t="s">
        <v>3028</v>
      </c>
      <c r="H2536">
        <v>5646748.5913000004</v>
      </c>
      <c r="I2536">
        <v>21138.8903520926</v>
      </c>
      <c r="J2536">
        <v>0</v>
      </c>
      <c r="K2536">
        <v>21138.8903520926</v>
      </c>
      <c r="L2536">
        <v>5625609.7009479096</v>
      </c>
      <c r="M2536" t="s">
        <v>2198</v>
      </c>
    </row>
    <row r="2537" spans="1:14" x14ac:dyDescent="0.35">
      <c r="A2537" t="s">
        <v>400</v>
      </c>
      <c r="B2537" t="s">
        <v>3624</v>
      </c>
      <c r="C2537" t="s">
        <v>17</v>
      </c>
      <c r="D2537" t="s">
        <v>454</v>
      </c>
      <c r="E2537" t="s">
        <v>2258</v>
      </c>
      <c r="F2537" t="s">
        <v>2170</v>
      </c>
      <c r="G2537" t="s">
        <v>2171</v>
      </c>
      <c r="H2537">
        <v>0</v>
      </c>
      <c r="I2537">
        <v>0</v>
      </c>
      <c r="J2537">
        <v>0</v>
      </c>
      <c r="K2537">
        <v>0</v>
      </c>
      <c r="L2537">
        <v>0</v>
      </c>
    </row>
    <row r="2538" spans="1:14" x14ac:dyDescent="0.35">
      <c r="A2538" t="s">
        <v>400</v>
      </c>
      <c r="B2538" t="s">
        <v>3624</v>
      </c>
      <c r="C2538" t="s">
        <v>17</v>
      </c>
      <c r="D2538" t="s">
        <v>454</v>
      </c>
      <c r="E2538" t="s">
        <v>2258</v>
      </c>
      <c r="F2538" t="s">
        <v>19</v>
      </c>
      <c r="G2538" t="s">
        <v>2174</v>
      </c>
      <c r="H2538">
        <v>9109429.2951999996</v>
      </c>
      <c r="I2538">
        <v>41123.670271473602</v>
      </c>
      <c r="J2538">
        <v>0</v>
      </c>
      <c r="K2538">
        <v>41123.670271473602</v>
      </c>
      <c r="L2538">
        <v>9068305.6249285303</v>
      </c>
      <c r="N2538" t="s">
        <v>2198</v>
      </c>
    </row>
    <row r="2539" spans="1:14" x14ac:dyDescent="0.35">
      <c r="A2539" t="s">
        <v>400</v>
      </c>
      <c r="B2539" t="s">
        <v>3624</v>
      </c>
      <c r="C2539" t="s">
        <v>17</v>
      </c>
      <c r="D2539" t="s">
        <v>454</v>
      </c>
      <c r="E2539" t="s">
        <v>2258</v>
      </c>
      <c r="F2539" t="s">
        <v>50</v>
      </c>
      <c r="G2539" t="s">
        <v>3030</v>
      </c>
      <c r="H2539">
        <v>6578428.1058999998</v>
      </c>
      <c r="I2539">
        <v>24626.679968596</v>
      </c>
      <c r="J2539">
        <v>0</v>
      </c>
      <c r="K2539">
        <v>24626.679968596</v>
      </c>
      <c r="L2539">
        <v>6553801.4259313997</v>
      </c>
      <c r="M2539" t="s">
        <v>2198</v>
      </c>
      <c r="N2539" t="s">
        <v>2198</v>
      </c>
    </row>
    <row r="2540" spans="1:14" x14ac:dyDescent="0.35">
      <c r="A2540" t="s">
        <v>400</v>
      </c>
      <c r="B2540" t="s">
        <v>3624</v>
      </c>
      <c r="C2540" t="s">
        <v>17</v>
      </c>
      <c r="D2540" t="s">
        <v>454</v>
      </c>
      <c r="E2540" t="s">
        <v>2258</v>
      </c>
      <c r="F2540" t="s">
        <v>2787</v>
      </c>
      <c r="G2540" t="s">
        <v>2935</v>
      </c>
      <c r="H2540">
        <v>0</v>
      </c>
      <c r="I2540">
        <v>0</v>
      </c>
      <c r="J2540">
        <v>0</v>
      </c>
      <c r="K2540">
        <v>0</v>
      </c>
      <c r="L2540">
        <v>0</v>
      </c>
    </row>
    <row r="2541" spans="1:14" x14ac:dyDescent="0.35">
      <c r="A2541" t="s">
        <v>400</v>
      </c>
      <c r="B2541" t="s">
        <v>3624</v>
      </c>
      <c r="C2541" t="s">
        <v>17</v>
      </c>
      <c r="D2541" t="s">
        <v>454</v>
      </c>
      <c r="E2541" t="s">
        <v>2258</v>
      </c>
      <c r="F2541" t="s">
        <v>2788</v>
      </c>
      <c r="G2541" t="s">
        <v>2936</v>
      </c>
      <c r="H2541">
        <v>10179025.925100001</v>
      </c>
      <c r="I2541">
        <v>45952.264655391999</v>
      </c>
      <c r="J2541">
        <v>2005826.11172901</v>
      </c>
      <c r="K2541">
        <v>2051778.3763844001</v>
      </c>
      <c r="L2541">
        <v>8127247.5487155998</v>
      </c>
    </row>
    <row r="2542" spans="1:14" x14ac:dyDescent="0.35">
      <c r="A2542" t="s">
        <v>400</v>
      </c>
      <c r="B2542" t="s">
        <v>3624</v>
      </c>
      <c r="C2542" t="s">
        <v>2938</v>
      </c>
      <c r="D2542" t="s">
        <v>3660</v>
      </c>
      <c r="E2542" t="s">
        <v>3661</v>
      </c>
      <c r="F2542" t="s">
        <v>2170</v>
      </c>
      <c r="G2542" t="s">
        <v>2171</v>
      </c>
      <c r="H2542">
        <v>0</v>
      </c>
      <c r="I2542">
        <v>0</v>
      </c>
      <c r="J2542">
        <v>0</v>
      </c>
      <c r="K2542">
        <v>0</v>
      </c>
      <c r="L2542">
        <v>0</v>
      </c>
    </row>
    <row r="2543" spans="1:14" x14ac:dyDescent="0.35">
      <c r="A2543" t="s">
        <v>400</v>
      </c>
      <c r="B2543" t="s">
        <v>3624</v>
      </c>
      <c r="C2543" t="s">
        <v>2938</v>
      </c>
      <c r="D2543" t="s">
        <v>3660</v>
      </c>
      <c r="E2543" t="s">
        <v>3661</v>
      </c>
      <c r="F2543" t="s">
        <v>2172</v>
      </c>
      <c r="G2543" t="s">
        <v>2173</v>
      </c>
      <c r="H2543">
        <v>304558.35070000001</v>
      </c>
      <c r="I2543">
        <v>520.24546618469105</v>
      </c>
      <c r="J2543">
        <v>1506.5874893279899</v>
      </c>
      <c r="K2543">
        <v>2026.83295551268</v>
      </c>
      <c r="L2543">
        <v>302531.51774448698</v>
      </c>
    </row>
    <row r="2544" spans="1:14" x14ac:dyDescent="0.35">
      <c r="A2544" t="s">
        <v>400</v>
      </c>
      <c r="B2544" t="s">
        <v>3624</v>
      </c>
      <c r="C2544" t="s">
        <v>2938</v>
      </c>
      <c r="D2544" t="s">
        <v>3662</v>
      </c>
      <c r="E2544" t="s">
        <v>3663</v>
      </c>
      <c r="F2544" t="s">
        <v>2172</v>
      </c>
      <c r="G2544" t="s">
        <v>2173</v>
      </c>
      <c r="H2544">
        <v>7157002.7388000004</v>
      </c>
      <c r="I2544">
        <v>16982.567517820298</v>
      </c>
      <c r="J2544">
        <v>672699.45542227</v>
      </c>
      <c r="K2544">
        <v>689682.02294009004</v>
      </c>
      <c r="L2544">
        <v>6467320.7158599095</v>
      </c>
    </row>
    <row r="2545" spans="1:14" x14ac:dyDescent="0.35">
      <c r="A2545" t="s">
        <v>400</v>
      </c>
      <c r="B2545" t="s">
        <v>3624</v>
      </c>
      <c r="C2545" t="s">
        <v>2938</v>
      </c>
      <c r="D2545" t="s">
        <v>3662</v>
      </c>
      <c r="E2545" t="s">
        <v>3663</v>
      </c>
      <c r="F2545" t="s">
        <v>19</v>
      </c>
      <c r="G2545" t="s">
        <v>2174</v>
      </c>
      <c r="H2545">
        <v>423623.21509999997</v>
      </c>
      <c r="I2545">
        <v>1005.19870043173</v>
      </c>
      <c r="J2545">
        <v>0</v>
      </c>
      <c r="K2545">
        <v>1005.19870043173</v>
      </c>
      <c r="L2545">
        <v>422618.016399568</v>
      </c>
      <c r="N2545" t="s">
        <v>2198</v>
      </c>
    </row>
    <row r="2546" spans="1:14" x14ac:dyDescent="0.35">
      <c r="A2546" t="s">
        <v>400</v>
      </c>
      <c r="B2546" t="s">
        <v>3624</v>
      </c>
      <c r="C2546" t="s">
        <v>2938</v>
      </c>
      <c r="D2546" t="s">
        <v>3662</v>
      </c>
      <c r="E2546" t="s">
        <v>3663</v>
      </c>
      <c r="F2546" t="s">
        <v>2940</v>
      </c>
      <c r="G2546" t="s">
        <v>2941</v>
      </c>
      <c r="H2546">
        <v>0</v>
      </c>
      <c r="I2546">
        <v>0</v>
      </c>
      <c r="J2546">
        <v>0</v>
      </c>
      <c r="K2546">
        <v>0</v>
      </c>
      <c r="L2546">
        <v>0</v>
      </c>
    </row>
    <row r="2547" spans="1:14" x14ac:dyDescent="0.35">
      <c r="A2547" t="s">
        <v>400</v>
      </c>
      <c r="B2547" t="s">
        <v>3624</v>
      </c>
      <c r="C2547" t="s">
        <v>2938</v>
      </c>
      <c r="D2547" t="s">
        <v>3664</v>
      </c>
      <c r="E2547" t="s">
        <v>3665</v>
      </c>
      <c r="F2547" t="s">
        <v>2170</v>
      </c>
      <c r="G2547" t="s">
        <v>2171</v>
      </c>
      <c r="H2547">
        <v>0</v>
      </c>
      <c r="I2547">
        <v>0</v>
      </c>
      <c r="J2547">
        <v>0</v>
      </c>
      <c r="K2547">
        <v>0</v>
      </c>
      <c r="L2547">
        <v>0</v>
      </c>
    </row>
    <row r="2548" spans="1:14" x14ac:dyDescent="0.35">
      <c r="A2548" t="s">
        <v>400</v>
      </c>
      <c r="B2548" t="s">
        <v>3624</v>
      </c>
      <c r="C2548" t="s">
        <v>2938</v>
      </c>
      <c r="D2548" t="s">
        <v>3664</v>
      </c>
      <c r="E2548" t="s">
        <v>3665</v>
      </c>
      <c r="F2548" t="s">
        <v>2172</v>
      </c>
      <c r="G2548" t="s">
        <v>2173</v>
      </c>
      <c r="H2548">
        <v>2114756.0787</v>
      </c>
      <c r="I2548">
        <v>9546.8693882393309</v>
      </c>
      <c r="J2548">
        <v>219915.639381652</v>
      </c>
      <c r="K2548">
        <v>229462.50876989201</v>
      </c>
      <c r="L2548">
        <v>1885293.5699301099</v>
      </c>
    </row>
    <row r="2549" spans="1:14" x14ac:dyDescent="0.35">
      <c r="A2549" t="s">
        <v>400</v>
      </c>
      <c r="B2549" t="s">
        <v>3624</v>
      </c>
      <c r="C2549" t="s">
        <v>2938</v>
      </c>
      <c r="D2549" t="s">
        <v>3664</v>
      </c>
      <c r="E2549" t="s">
        <v>3665</v>
      </c>
      <c r="F2549" t="s">
        <v>2940</v>
      </c>
      <c r="G2549" t="s">
        <v>2941</v>
      </c>
      <c r="H2549">
        <v>0</v>
      </c>
      <c r="I2549">
        <v>0</v>
      </c>
      <c r="J2549">
        <v>0</v>
      </c>
      <c r="K2549">
        <v>0</v>
      </c>
      <c r="L2549">
        <v>0</v>
      </c>
    </row>
    <row r="2550" spans="1:14" x14ac:dyDescent="0.35">
      <c r="A2550" t="s">
        <v>400</v>
      </c>
      <c r="B2550" t="s">
        <v>3624</v>
      </c>
      <c r="C2550" t="s">
        <v>2938</v>
      </c>
      <c r="D2550" t="s">
        <v>3666</v>
      </c>
      <c r="E2550" t="s">
        <v>3667</v>
      </c>
      <c r="F2550" t="s">
        <v>2170</v>
      </c>
      <c r="G2550" t="s">
        <v>2171</v>
      </c>
      <c r="H2550">
        <v>0</v>
      </c>
      <c r="I2550">
        <v>0</v>
      </c>
      <c r="J2550">
        <v>0</v>
      </c>
      <c r="K2550">
        <v>0</v>
      </c>
      <c r="L2550">
        <v>0</v>
      </c>
    </row>
    <row r="2551" spans="1:14" x14ac:dyDescent="0.35">
      <c r="A2551" t="s">
        <v>400</v>
      </c>
      <c r="B2551" t="s">
        <v>3624</v>
      </c>
      <c r="C2551" t="s">
        <v>2938</v>
      </c>
      <c r="D2551" t="s">
        <v>3666</v>
      </c>
      <c r="E2551" t="s">
        <v>3667</v>
      </c>
      <c r="F2551" t="s">
        <v>2172</v>
      </c>
      <c r="G2551" t="s">
        <v>2173</v>
      </c>
      <c r="H2551">
        <v>1112166.3330000001</v>
      </c>
      <c r="I2551">
        <v>2149.48008855323</v>
      </c>
      <c r="J2551">
        <v>77283.586411169206</v>
      </c>
      <c r="K2551">
        <v>79433.066499722394</v>
      </c>
      <c r="L2551">
        <v>1032733.26650028</v>
      </c>
    </row>
    <row r="2552" spans="1:14" x14ac:dyDescent="0.35">
      <c r="A2552" t="s">
        <v>400</v>
      </c>
      <c r="B2552" t="s">
        <v>3624</v>
      </c>
      <c r="C2552" t="s">
        <v>2938</v>
      </c>
      <c r="D2552" t="s">
        <v>3666</v>
      </c>
      <c r="E2552" t="s">
        <v>3667</v>
      </c>
      <c r="F2552" t="s">
        <v>2940</v>
      </c>
      <c r="G2552" t="s">
        <v>2941</v>
      </c>
      <c r="H2552">
        <v>0</v>
      </c>
      <c r="I2552">
        <v>0</v>
      </c>
      <c r="J2552">
        <v>0</v>
      </c>
      <c r="K2552">
        <v>0</v>
      </c>
      <c r="L2552">
        <v>0</v>
      </c>
    </row>
    <row r="2553" spans="1:14" x14ac:dyDescent="0.35">
      <c r="A2553" t="s">
        <v>400</v>
      </c>
      <c r="B2553" t="s">
        <v>3624</v>
      </c>
      <c r="C2553" t="s">
        <v>2938</v>
      </c>
      <c r="D2553" t="s">
        <v>3668</v>
      </c>
      <c r="E2553" t="s">
        <v>3669</v>
      </c>
      <c r="F2553" t="s">
        <v>2170</v>
      </c>
      <c r="G2553" t="s">
        <v>2171</v>
      </c>
      <c r="H2553">
        <v>0</v>
      </c>
      <c r="I2553">
        <v>0</v>
      </c>
      <c r="J2553">
        <v>0</v>
      </c>
      <c r="K2553">
        <v>0</v>
      </c>
      <c r="L2553">
        <v>0</v>
      </c>
    </row>
    <row r="2554" spans="1:14" x14ac:dyDescent="0.35">
      <c r="A2554" t="s">
        <v>400</v>
      </c>
      <c r="B2554" t="s">
        <v>3624</v>
      </c>
      <c r="C2554" t="s">
        <v>2938</v>
      </c>
      <c r="D2554" t="s">
        <v>3668</v>
      </c>
      <c r="E2554" t="s">
        <v>3669</v>
      </c>
      <c r="F2554" t="s">
        <v>2172</v>
      </c>
      <c r="G2554" t="s">
        <v>2173</v>
      </c>
      <c r="H2554">
        <v>525024.52249999996</v>
      </c>
      <c r="I2554">
        <v>865.65375270990103</v>
      </c>
      <c r="J2554">
        <v>11660.3101149759</v>
      </c>
      <c r="K2554">
        <v>12525.963867685799</v>
      </c>
      <c r="L2554">
        <v>512498.55863231397</v>
      </c>
    </row>
    <row r="2555" spans="1:14" x14ac:dyDescent="0.35">
      <c r="A2555" t="s">
        <v>400</v>
      </c>
      <c r="B2555" t="s">
        <v>3624</v>
      </c>
      <c r="C2555" t="s">
        <v>2938</v>
      </c>
      <c r="D2555" t="s">
        <v>3668</v>
      </c>
      <c r="E2555" t="s">
        <v>3669</v>
      </c>
      <c r="F2555" t="s">
        <v>2940</v>
      </c>
      <c r="G2555" t="s">
        <v>2941</v>
      </c>
      <c r="H2555">
        <v>0</v>
      </c>
      <c r="I2555">
        <v>0</v>
      </c>
      <c r="J2555">
        <v>0</v>
      </c>
      <c r="K2555">
        <v>0</v>
      </c>
      <c r="L2555">
        <v>0</v>
      </c>
    </row>
    <row r="2556" spans="1:14" x14ac:dyDescent="0.35">
      <c r="A2556" t="s">
        <v>400</v>
      </c>
      <c r="B2556" t="s">
        <v>3624</v>
      </c>
      <c r="C2556" t="s">
        <v>2938</v>
      </c>
      <c r="D2556" t="s">
        <v>3670</v>
      </c>
      <c r="E2556" t="s">
        <v>3671</v>
      </c>
      <c r="F2556" t="s">
        <v>2170</v>
      </c>
      <c r="G2556" t="s">
        <v>2171</v>
      </c>
      <c r="H2556">
        <v>0</v>
      </c>
      <c r="I2556">
        <v>0</v>
      </c>
      <c r="J2556">
        <v>0</v>
      </c>
      <c r="K2556">
        <v>0</v>
      </c>
      <c r="L2556">
        <v>0</v>
      </c>
    </row>
    <row r="2557" spans="1:14" x14ac:dyDescent="0.35">
      <c r="A2557" t="s">
        <v>400</v>
      </c>
      <c r="B2557" t="s">
        <v>3624</v>
      </c>
      <c r="C2557" t="s">
        <v>2938</v>
      </c>
      <c r="D2557" t="s">
        <v>3670</v>
      </c>
      <c r="E2557" t="s">
        <v>3671</v>
      </c>
      <c r="F2557" t="s">
        <v>2172</v>
      </c>
      <c r="G2557" t="s">
        <v>2173</v>
      </c>
      <c r="H2557">
        <v>927365.61230000004</v>
      </c>
      <c r="I2557">
        <v>1499.8902662625501</v>
      </c>
      <c r="J2557">
        <v>17073.775432922601</v>
      </c>
      <c r="K2557">
        <v>18573.665699185101</v>
      </c>
      <c r="L2557">
        <v>908791.94660081505</v>
      </c>
    </row>
    <row r="2558" spans="1:14" x14ac:dyDescent="0.35">
      <c r="A2558" t="s">
        <v>465</v>
      </c>
      <c r="B2558" t="s">
        <v>3672</v>
      </c>
      <c r="C2558" t="s">
        <v>2857</v>
      </c>
      <c r="D2558" t="s">
        <v>2859</v>
      </c>
      <c r="E2558" t="s">
        <v>3673</v>
      </c>
      <c r="F2558" t="s">
        <v>2172</v>
      </c>
      <c r="G2558" t="s">
        <v>2173</v>
      </c>
      <c r="H2558">
        <v>6676108.1085000001</v>
      </c>
      <c r="I2558">
        <v>49964.985074191703</v>
      </c>
      <c r="J2558">
        <v>1044811.53775911</v>
      </c>
      <c r="K2558">
        <v>1094776.5228333001</v>
      </c>
      <c r="L2558">
        <v>5581331.5856667003</v>
      </c>
    </row>
    <row r="2559" spans="1:14" x14ac:dyDescent="0.35">
      <c r="A2559" t="s">
        <v>465</v>
      </c>
      <c r="B2559" t="s">
        <v>3672</v>
      </c>
      <c r="C2559" t="s">
        <v>2857</v>
      </c>
      <c r="D2559" t="s">
        <v>2859</v>
      </c>
      <c r="E2559" t="s">
        <v>3673</v>
      </c>
      <c r="F2559" t="s">
        <v>2861</v>
      </c>
      <c r="G2559" t="s">
        <v>2862</v>
      </c>
      <c r="H2559">
        <v>218095.93210000001</v>
      </c>
      <c r="I2559">
        <v>1632.2623609529501</v>
      </c>
      <c r="J2559">
        <v>34132.033559927302</v>
      </c>
      <c r="K2559">
        <v>35764.295920880199</v>
      </c>
      <c r="L2559">
        <v>182331.63617911999</v>
      </c>
    </row>
    <row r="2560" spans="1:14" x14ac:dyDescent="0.35">
      <c r="A2560" t="s">
        <v>465</v>
      </c>
      <c r="B2560" t="s">
        <v>3672</v>
      </c>
      <c r="C2560" t="s">
        <v>2857</v>
      </c>
      <c r="D2560" t="s">
        <v>2859</v>
      </c>
      <c r="E2560" t="s">
        <v>3673</v>
      </c>
      <c r="F2560" t="s">
        <v>19</v>
      </c>
      <c r="G2560" t="s">
        <v>2174</v>
      </c>
      <c r="H2560">
        <v>459917.78100000002</v>
      </c>
      <c r="I2560">
        <v>3442.0930122187801</v>
      </c>
      <c r="J2560">
        <v>0</v>
      </c>
      <c r="K2560">
        <v>3442.0930122187801</v>
      </c>
      <c r="L2560">
        <v>456475.68798778101</v>
      </c>
      <c r="N2560" t="s">
        <v>2198</v>
      </c>
    </row>
    <row r="2561" spans="1:12" x14ac:dyDescent="0.35">
      <c r="A2561" t="s">
        <v>465</v>
      </c>
      <c r="B2561" t="s">
        <v>3672</v>
      </c>
      <c r="C2561" t="s">
        <v>2857</v>
      </c>
      <c r="D2561" t="s">
        <v>2859</v>
      </c>
      <c r="E2561" t="s">
        <v>3673</v>
      </c>
      <c r="F2561" t="s">
        <v>2863</v>
      </c>
      <c r="G2561" t="s">
        <v>2864</v>
      </c>
      <c r="H2561">
        <v>41064.087699999996</v>
      </c>
      <c r="I2561">
        <v>307.32973323381998</v>
      </c>
      <c r="J2561">
        <v>6426.5335154674804</v>
      </c>
      <c r="K2561">
        <v>6733.8632487013001</v>
      </c>
      <c r="L2561">
        <v>34330.224451298702</v>
      </c>
    </row>
    <row r="2562" spans="1:12" x14ac:dyDescent="0.35">
      <c r="A2562" t="s">
        <v>465</v>
      </c>
      <c r="B2562" t="s">
        <v>3672</v>
      </c>
      <c r="C2562" t="s">
        <v>2857</v>
      </c>
      <c r="D2562" t="s">
        <v>2859</v>
      </c>
      <c r="E2562" t="s">
        <v>3673</v>
      </c>
      <c r="F2562" t="s">
        <v>2865</v>
      </c>
      <c r="G2562" t="s">
        <v>2866</v>
      </c>
      <c r="H2562">
        <v>0</v>
      </c>
      <c r="I2562">
        <v>0</v>
      </c>
      <c r="J2562">
        <v>0</v>
      </c>
      <c r="K2562">
        <v>0</v>
      </c>
      <c r="L2562">
        <v>0</v>
      </c>
    </row>
    <row r="2563" spans="1:12" x14ac:dyDescent="0.35">
      <c r="A2563" t="s">
        <v>465</v>
      </c>
      <c r="B2563" t="s">
        <v>3672</v>
      </c>
      <c r="C2563" t="s">
        <v>2857</v>
      </c>
      <c r="D2563" t="s">
        <v>2859</v>
      </c>
      <c r="E2563" t="s">
        <v>3673</v>
      </c>
      <c r="F2563" t="s">
        <v>2867</v>
      </c>
      <c r="G2563" t="s">
        <v>2868</v>
      </c>
      <c r="H2563">
        <v>0</v>
      </c>
      <c r="I2563">
        <v>0</v>
      </c>
      <c r="J2563">
        <v>0</v>
      </c>
      <c r="K2563">
        <v>0</v>
      </c>
      <c r="L2563">
        <v>0</v>
      </c>
    </row>
    <row r="2564" spans="1:12" x14ac:dyDescent="0.35">
      <c r="A2564" t="s">
        <v>465</v>
      </c>
      <c r="B2564" t="s">
        <v>3672</v>
      </c>
      <c r="C2564" t="s">
        <v>2857</v>
      </c>
      <c r="D2564" t="s">
        <v>2859</v>
      </c>
      <c r="E2564" t="s">
        <v>3673</v>
      </c>
      <c r="F2564" t="s">
        <v>2869</v>
      </c>
      <c r="G2564" t="s">
        <v>2870</v>
      </c>
      <c r="H2564">
        <v>392390.1703</v>
      </c>
      <c r="I2564">
        <v>2936.7063397898301</v>
      </c>
      <c r="J2564">
        <v>61409.098036689204</v>
      </c>
      <c r="K2564">
        <v>64345.8043764791</v>
      </c>
      <c r="L2564">
        <v>328044.36592352099</v>
      </c>
    </row>
    <row r="2565" spans="1:12" x14ac:dyDescent="0.35">
      <c r="A2565" t="s">
        <v>465</v>
      </c>
      <c r="B2565" t="s">
        <v>3672</v>
      </c>
      <c r="C2565" t="s">
        <v>2857</v>
      </c>
      <c r="D2565" t="s">
        <v>2859</v>
      </c>
      <c r="E2565" t="s">
        <v>3673</v>
      </c>
      <c r="F2565" t="s">
        <v>2871</v>
      </c>
      <c r="G2565" t="s">
        <v>2872</v>
      </c>
      <c r="H2565">
        <v>123192.2628</v>
      </c>
      <c r="I2565">
        <v>921.98919970145903</v>
      </c>
      <c r="J2565">
        <v>19279.600546402398</v>
      </c>
      <c r="K2565">
        <v>20201.589746103899</v>
      </c>
      <c r="L2565">
        <v>102990.673053896</v>
      </c>
    </row>
    <row r="2566" spans="1:12" x14ac:dyDescent="0.35">
      <c r="A2566" t="s">
        <v>465</v>
      </c>
      <c r="B2566" t="s">
        <v>3672</v>
      </c>
      <c r="C2566" t="s">
        <v>2857</v>
      </c>
      <c r="D2566" t="s">
        <v>2859</v>
      </c>
      <c r="E2566" t="s">
        <v>3673</v>
      </c>
      <c r="F2566" t="s">
        <v>2873</v>
      </c>
      <c r="G2566" t="s">
        <v>2874</v>
      </c>
      <c r="H2566">
        <v>40151.5524</v>
      </c>
      <c r="I2566">
        <v>300.50018360640098</v>
      </c>
      <c r="J2566">
        <v>6283.7216595682003</v>
      </c>
      <c r="K2566">
        <v>6584.2218431745996</v>
      </c>
      <c r="L2566">
        <v>33567.3305568254</v>
      </c>
    </row>
    <row r="2567" spans="1:12" x14ac:dyDescent="0.35">
      <c r="A2567" t="s">
        <v>465</v>
      </c>
      <c r="B2567" t="s">
        <v>3672</v>
      </c>
      <c r="C2567" t="s">
        <v>2857</v>
      </c>
      <c r="D2567" t="s">
        <v>2859</v>
      </c>
      <c r="E2567" t="s">
        <v>3673</v>
      </c>
      <c r="F2567" t="s">
        <v>392</v>
      </c>
      <c r="G2567" t="s">
        <v>2914</v>
      </c>
      <c r="H2567">
        <v>24638.452499999999</v>
      </c>
      <c r="I2567">
        <v>184.39783994029199</v>
      </c>
      <c r="J2567">
        <v>3855.9201092804901</v>
      </c>
      <c r="K2567">
        <v>4040.3179492207801</v>
      </c>
      <c r="L2567">
        <v>20598.134550779199</v>
      </c>
    </row>
    <row r="2568" spans="1:12" x14ac:dyDescent="0.35">
      <c r="A2568" t="s">
        <v>465</v>
      </c>
      <c r="B2568" t="s">
        <v>3672</v>
      </c>
      <c r="C2568" t="s">
        <v>2857</v>
      </c>
      <c r="D2568" t="s">
        <v>2859</v>
      </c>
      <c r="E2568" t="s">
        <v>3673</v>
      </c>
      <c r="F2568" t="s">
        <v>2877</v>
      </c>
      <c r="G2568" t="s">
        <v>2878</v>
      </c>
      <c r="H2568">
        <v>303874.24819999997</v>
      </c>
      <c r="I2568">
        <v>2274.2400259302699</v>
      </c>
      <c r="J2568">
        <v>47556.348014459298</v>
      </c>
      <c r="K2568">
        <v>49830.588040389601</v>
      </c>
      <c r="L2568">
        <v>254043.66015961001</v>
      </c>
    </row>
    <row r="2569" spans="1:12" x14ac:dyDescent="0.35">
      <c r="A2569" t="s">
        <v>465</v>
      </c>
      <c r="B2569" t="s">
        <v>3672</v>
      </c>
      <c r="C2569" t="s">
        <v>2879</v>
      </c>
      <c r="D2569" t="s">
        <v>2880</v>
      </c>
      <c r="E2569" t="s">
        <v>3593</v>
      </c>
      <c r="F2569" t="s">
        <v>2172</v>
      </c>
      <c r="G2569" t="s">
        <v>2173</v>
      </c>
      <c r="H2569">
        <v>7085.9540999999999</v>
      </c>
      <c r="I2569">
        <v>72.341877536458099</v>
      </c>
      <c r="J2569">
        <v>0</v>
      </c>
      <c r="K2569">
        <v>72.341877536458099</v>
      </c>
      <c r="L2569">
        <v>7013.6122224635401</v>
      </c>
    </row>
    <row r="2570" spans="1:12" x14ac:dyDescent="0.35">
      <c r="A2570" t="s">
        <v>465</v>
      </c>
      <c r="B2570" t="s">
        <v>3672</v>
      </c>
      <c r="C2570" t="s">
        <v>2879</v>
      </c>
      <c r="D2570" t="s">
        <v>2880</v>
      </c>
      <c r="E2570" t="s">
        <v>3593</v>
      </c>
      <c r="F2570" t="s">
        <v>2882</v>
      </c>
      <c r="G2570" t="s">
        <v>2883</v>
      </c>
      <c r="H2570">
        <v>1116.808</v>
      </c>
      <c r="I2570">
        <v>11.401708959550501</v>
      </c>
      <c r="J2570">
        <v>0</v>
      </c>
      <c r="K2570">
        <v>11.401708959550501</v>
      </c>
      <c r="L2570">
        <v>1105.40629104045</v>
      </c>
    </row>
    <row r="2571" spans="1:12" x14ac:dyDescent="0.35">
      <c r="A2571" t="s">
        <v>465</v>
      </c>
      <c r="B2571" t="s">
        <v>3672</v>
      </c>
      <c r="C2571" t="s">
        <v>2879</v>
      </c>
      <c r="D2571" t="s">
        <v>2880</v>
      </c>
      <c r="E2571" t="s">
        <v>3593</v>
      </c>
      <c r="F2571" t="s">
        <v>2884</v>
      </c>
      <c r="G2571" t="s">
        <v>2885</v>
      </c>
      <c r="H2571">
        <v>4390.2106999999996</v>
      </c>
      <c r="I2571">
        <v>44.8205110823708</v>
      </c>
      <c r="J2571">
        <v>0</v>
      </c>
      <c r="K2571">
        <v>44.8205110823708</v>
      </c>
      <c r="L2571">
        <v>4345.3901889176304</v>
      </c>
    </row>
    <row r="2572" spans="1:12" x14ac:dyDescent="0.35">
      <c r="A2572" t="s">
        <v>465</v>
      </c>
      <c r="B2572" t="s">
        <v>3672</v>
      </c>
      <c r="C2572" t="s">
        <v>2879</v>
      </c>
      <c r="D2572" t="s">
        <v>2886</v>
      </c>
      <c r="E2572" t="s">
        <v>3674</v>
      </c>
      <c r="F2572" t="s">
        <v>2170</v>
      </c>
      <c r="G2572" t="s">
        <v>2171</v>
      </c>
      <c r="H2572">
        <v>0</v>
      </c>
      <c r="I2572">
        <v>0</v>
      </c>
      <c r="J2572">
        <v>0</v>
      </c>
      <c r="K2572">
        <v>0</v>
      </c>
      <c r="L2572">
        <v>0</v>
      </c>
    </row>
    <row r="2573" spans="1:12" x14ac:dyDescent="0.35">
      <c r="A2573" t="s">
        <v>465</v>
      </c>
      <c r="B2573" t="s">
        <v>3672</v>
      </c>
      <c r="C2573" t="s">
        <v>2879</v>
      </c>
      <c r="D2573" t="s">
        <v>2886</v>
      </c>
      <c r="E2573" t="s">
        <v>3674</v>
      </c>
      <c r="F2573" t="s">
        <v>2172</v>
      </c>
      <c r="G2573" t="s">
        <v>2173</v>
      </c>
      <c r="H2573">
        <v>24096.681400000001</v>
      </c>
      <c r="I2573">
        <v>194.959605594094</v>
      </c>
      <c r="J2573">
        <v>5365.37770554078</v>
      </c>
      <c r="K2573">
        <v>5560.3373111348801</v>
      </c>
      <c r="L2573">
        <v>18536.344088865098</v>
      </c>
    </row>
    <row r="2574" spans="1:12" x14ac:dyDescent="0.35">
      <c r="A2574" t="s">
        <v>465</v>
      </c>
      <c r="B2574" t="s">
        <v>3672</v>
      </c>
      <c r="C2574" t="s">
        <v>2879</v>
      </c>
      <c r="D2574" t="s">
        <v>2886</v>
      </c>
      <c r="E2574" t="s">
        <v>3674</v>
      </c>
      <c r="F2574" t="s">
        <v>2882</v>
      </c>
      <c r="G2574" t="s">
        <v>2883</v>
      </c>
      <c r="H2574">
        <v>70829.639200000005</v>
      </c>
      <c r="I2574">
        <v>573.06308310991199</v>
      </c>
      <c r="J2574">
        <v>15770.958710225899</v>
      </c>
      <c r="K2574">
        <v>16344.0217933358</v>
      </c>
      <c r="L2574">
        <v>54485.617406664198</v>
      </c>
    </row>
    <row r="2575" spans="1:12" x14ac:dyDescent="0.35">
      <c r="A2575" t="s">
        <v>465</v>
      </c>
      <c r="B2575" t="s">
        <v>3672</v>
      </c>
      <c r="C2575" t="s">
        <v>2879</v>
      </c>
      <c r="D2575" t="s">
        <v>2886</v>
      </c>
      <c r="E2575" t="s">
        <v>3674</v>
      </c>
      <c r="F2575" t="s">
        <v>2884</v>
      </c>
      <c r="G2575" t="s">
        <v>2885</v>
      </c>
      <c r="H2575">
        <v>24996.058700000001</v>
      </c>
      <c r="I2575">
        <v>227.21292483805101</v>
      </c>
      <c r="J2575">
        <v>0</v>
      </c>
      <c r="K2575">
        <v>227.21292483805101</v>
      </c>
      <c r="L2575">
        <v>24768.845775162001</v>
      </c>
    </row>
    <row r="2576" spans="1:12" x14ac:dyDescent="0.35">
      <c r="A2576" t="s">
        <v>465</v>
      </c>
      <c r="B2576" t="s">
        <v>3672</v>
      </c>
      <c r="C2576" t="s">
        <v>2879</v>
      </c>
      <c r="D2576" t="s">
        <v>2888</v>
      </c>
      <c r="E2576" t="s">
        <v>3675</v>
      </c>
      <c r="F2576" t="s">
        <v>2172</v>
      </c>
      <c r="G2576" t="s">
        <v>2173</v>
      </c>
      <c r="H2576">
        <v>7109.8230000000003</v>
      </c>
      <c r="I2576">
        <v>17.2097071820846</v>
      </c>
      <c r="J2576">
        <v>12.4288910395081</v>
      </c>
      <c r="K2576">
        <v>29.638598221592702</v>
      </c>
      <c r="L2576">
        <v>7080.1844017784097</v>
      </c>
    </row>
    <row r="2577" spans="1:12" x14ac:dyDescent="0.35">
      <c r="A2577" t="s">
        <v>465</v>
      </c>
      <c r="B2577" t="s">
        <v>3672</v>
      </c>
      <c r="C2577" t="s">
        <v>2879</v>
      </c>
      <c r="D2577" t="s">
        <v>2888</v>
      </c>
      <c r="E2577" t="s">
        <v>3675</v>
      </c>
      <c r="F2577" t="s">
        <v>2882</v>
      </c>
      <c r="G2577" t="s">
        <v>2883</v>
      </c>
      <c r="H2577">
        <v>2459.6145000000001</v>
      </c>
      <c r="I2577">
        <v>5.9536284305589904</v>
      </c>
      <c r="J2577">
        <v>4.2997244677217399</v>
      </c>
      <c r="K2577">
        <v>10.253352898280699</v>
      </c>
      <c r="L2577">
        <v>2449.3611471017198</v>
      </c>
    </row>
    <row r="2578" spans="1:12" x14ac:dyDescent="0.35">
      <c r="A2578" t="s">
        <v>465</v>
      </c>
      <c r="B2578" t="s">
        <v>3672</v>
      </c>
      <c r="C2578" t="s">
        <v>2879</v>
      </c>
      <c r="D2578" t="s">
        <v>2888</v>
      </c>
      <c r="E2578" t="s">
        <v>3675</v>
      </c>
      <c r="F2578" t="s">
        <v>2884</v>
      </c>
      <c r="G2578" t="s">
        <v>2885</v>
      </c>
      <c r="H2578">
        <v>9131.0077999999994</v>
      </c>
      <c r="I2578">
        <v>20.054264972776799</v>
      </c>
      <c r="J2578">
        <v>0</v>
      </c>
      <c r="K2578">
        <v>20.054264972776799</v>
      </c>
      <c r="L2578">
        <v>9110.9535350272199</v>
      </c>
    </row>
    <row r="2579" spans="1:12" x14ac:dyDescent="0.35">
      <c r="A2579" t="s">
        <v>465</v>
      </c>
      <c r="B2579" t="s">
        <v>3672</v>
      </c>
      <c r="C2579" t="s">
        <v>2879</v>
      </c>
      <c r="D2579" t="s">
        <v>2892</v>
      </c>
      <c r="E2579" t="s">
        <v>3066</v>
      </c>
      <c r="F2579" t="s">
        <v>2172</v>
      </c>
      <c r="G2579" t="s">
        <v>2173</v>
      </c>
      <c r="H2579">
        <v>60097.936500000003</v>
      </c>
      <c r="I2579">
        <v>444.42670768408601</v>
      </c>
      <c r="J2579">
        <v>14353.514018985599</v>
      </c>
      <c r="K2579">
        <v>14797.9407266697</v>
      </c>
      <c r="L2579">
        <v>45299.995773330302</v>
      </c>
    </row>
    <row r="2580" spans="1:12" x14ac:dyDescent="0.35">
      <c r="A2580" t="s">
        <v>465</v>
      </c>
      <c r="B2580" t="s">
        <v>3672</v>
      </c>
      <c r="C2580" t="s">
        <v>2879</v>
      </c>
      <c r="D2580" t="s">
        <v>2892</v>
      </c>
      <c r="E2580" t="s">
        <v>3066</v>
      </c>
      <c r="F2580" t="s">
        <v>2882</v>
      </c>
      <c r="G2580" t="s">
        <v>2883</v>
      </c>
      <c r="H2580">
        <v>3351.1860999999999</v>
      </c>
      <c r="I2580">
        <v>24.7821584210457</v>
      </c>
      <c r="J2580">
        <v>800.38182262001601</v>
      </c>
      <c r="K2580">
        <v>825.16398104106202</v>
      </c>
      <c r="L2580">
        <v>2526.0221189589402</v>
      </c>
    </row>
    <row r="2581" spans="1:12" x14ac:dyDescent="0.35">
      <c r="A2581" t="s">
        <v>465</v>
      </c>
      <c r="B2581" t="s">
        <v>3672</v>
      </c>
      <c r="C2581" t="s">
        <v>2879</v>
      </c>
      <c r="D2581" t="s">
        <v>2892</v>
      </c>
      <c r="E2581" t="s">
        <v>3066</v>
      </c>
      <c r="F2581" t="s">
        <v>2884</v>
      </c>
      <c r="G2581" t="s">
        <v>2885</v>
      </c>
      <c r="H2581">
        <v>16050.800999999999</v>
      </c>
      <c r="I2581">
        <v>126.876440790346</v>
      </c>
      <c r="J2581">
        <v>0</v>
      </c>
      <c r="K2581">
        <v>126.876440790346</v>
      </c>
      <c r="L2581">
        <v>15923.9245592097</v>
      </c>
    </row>
    <row r="2582" spans="1:12" x14ac:dyDescent="0.35">
      <c r="A2582" t="s">
        <v>465</v>
      </c>
      <c r="B2582" t="s">
        <v>3672</v>
      </c>
      <c r="C2582" t="s">
        <v>2879</v>
      </c>
      <c r="D2582" t="s">
        <v>2894</v>
      </c>
      <c r="E2582" t="s">
        <v>2967</v>
      </c>
      <c r="F2582" t="s">
        <v>2170</v>
      </c>
      <c r="G2582" t="s">
        <v>2171</v>
      </c>
      <c r="H2582">
        <v>0</v>
      </c>
      <c r="I2582">
        <v>0</v>
      </c>
      <c r="J2582">
        <v>0</v>
      </c>
      <c r="K2582">
        <v>0</v>
      </c>
      <c r="L2582">
        <v>0</v>
      </c>
    </row>
    <row r="2583" spans="1:12" x14ac:dyDescent="0.35">
      <c r="A2583" t="s">
        <v>465</v>
      </c>
      <c r="B2583" t="s">
        <v>3672</v>
      </c>
      <c r="C2583" t="s">
        <v>2879</v>
      </c>
      <c r="D2583" t="s">
        <v>2894</v>
      </c>
      <c r="E2583" t="s">
        <v>2967</v>
      </c>
      <c r="F2583" t="s">
        <v>2172</v>
      </c>
      <c r="G2583" t="s">
        <v>2173</v>
      </c>
      <c r="H2583">
        <v>9284.23</v>
      </c>
      <c r="I2583">
        <v>108.078726501451</v>
      </c>
      <c r="J2583">
        <v>0</v>
      </c>
      <c r="K2583">
        <v>108.078726501451</v>
      </c>
      <c r="L2583">
        <v>9176.1512734985499</v>
      </c>
    </row>
    <row r="2584" spans="1:12" x14ac:dyDescent="0.35">
      <c r="A2584" t="s">
        <v>465</v>
      </c>
      <c r="B2584" t="s">
        <v>3672</v>
      </c>
      <c r="C2584" t="s">
        <v>2879</v>
      </c>
      <c r="D2584" t="s">
        <v>2894</v>
      </c>
      <c r="E2584" t="s">
        <v>2967</v>
      </c>
      <c r="F2584" t="s">
        <v>2882</v>
      </c>
      <c r="G2584" t="s">
        <v>2883</v>
      </c>
      <c r="H2584">
        <v>1881.9385</v>
      </c>
      <c r="I2584">
        <v>21.907849966510401</v>
      </c>
      <c r="J2584">
        <v>0</v>
      </c>
      <c r="K2584">
        <v>21.907849966510401</v>
      </c>
      <c r="L2584">
        <v>1860.03065003349</v>
      </c>
    </row>
    <row r="2585" spans="1:12" x14ac:dyDescent="0.35">
      <c r="A2585" t="s">
        <v>465</v>
      </c>
      <c r="B2585" t="s">
        <v>3672</v>
      </c>
      <c r="C2585" t="s">
        <v>2879</v>
      </c>
      <c r="D2585" t="s">
        <v>2894</v>
      </c>
      <c r="E2585" t="s">
        <v>2967</v>
      </c>
      <c r="F2585" t="s">
        <v>2884</v>
      </c>
      <c r="G2585" t="s">
        <v>2885</v>
      </c>
      <c r="H2585">
        <v>7590.4853999999996</v>
      </c>
      <c r="I2585">
        <v>88.361661531591906</v>
      </c>
      <c r="J2585">
        <v>0</v>
      </c>
      <c r="K2585">
        <v>88.361661531591906</v>
      </c>
      <c r="L2585">
        <v>7502.12373846841</v>
      </c>
    </row>
    <row r="2586" spans="1:12" x14ac:dyDescent="0.35">
      <c r="A2586" t="s">
        <v>465</v>
      </c>
      <c r="B2586" t="s">
        <v>3672</v>
      </c>
      <c r="C2586" t="s">
        <v>2879</v>
      </c>
      <c r="D2586" t="s">
        <v>2898</v>
      </c>
      <c r="E2586" t="s">
        <v>3388</v>
      </c>
      <c r="F2586" t="s">
        <v>2172</v>
      </c>
      <c r="G2586" t="s">
        <v>2173</v>
      </c>
      <c r="H2586">
        <v>11300.5478</v>
      </c>
      <c r="I2586">
        <v>96.872670287596804</v>
      </c>
      <c r="J2586">
        <v>0.118870982103107</v>
      </c>
      <c r="K2586">
        <v>96.991541269699994</v>
      </c>
      <c r="L2586">
        <v>11203.556258730299</v>
      </c>
    </row>
    <row r="2587" spans="1:12" x14ac:dyDescent="0.35">
      <c r="A2587" t="s">
        <v>465</v>
      </c>
      <c r="B2587" t="s">
        <v>3672</v>
      </c>
      <c r="C2587" t="s">
        <v>2879</v>
      </c>
      <c r="D2587" t="s">
        <v>2898</v>
      </c>
      <c r="E2587" t="s">
        <v>3388</v>
      </c>
      <c r="F2587" t="s">
        <v>2882</v>
      </c>
      <c r="G2587" t="s">
        <v>2883</v>
      </c>
      <c r="H2587">
        <v>1463.0173</v>
      </c>
      <c r="I2587">
        <v>12.541551064019201</v>
      </c>
      <c r="J2587">
        <v>1.5389546790134399E-2</v>
      </c>
      <c r="K2587">
        <v>12.5569406108094</v>
      </c>
      <c r="L2587">
        <v>1450.46035938919</v>
      </c>
    </row>
    <row r="2588" spans="1:12" x14ac:dyDescent="0.35">
      <c r="A2588" t="s">
        <v>465</v>
      </c>
      <c r="B2588" t="s">
        <v>3672</v>
      </c>
      <c r="C2588" t="s">
        <v>2879</v>
      </c>
      <c r="D2588" t="s">
        <v>2898</v>
      </c>
      <c r="E2588" t="s">
        <v>3388</v>
      </c>
      <c r="F2588" t="s">
        <v>2884</v>
      </c>
      <c r="G2588" t="s">
        <v>2885</v>
      </c>
      <c r="H2588">
        <v>3733.2166999999999</v>
      </c>
      <c r="I2588">
        <v>32.002578577152498</v>
      </c>
      <c r="J2588">
        <v>3.9269878016205101E-2</v>
      </c>
      <c r="K2588">
        <v>32.041848455168697</v>
      </c>
      <c r="L2588">
        <v>3701.1748515448298</v>
      </c>
    </row>
    <row r="2589" spans="1:12" x14ac:dyDescent="0.35">
      <c r="A2589" t="s">
        <v>465</v>
      </c>
      <c r="B2589" t="s">
        <v>3672</v>
      </c>
      <c r="C2589" t="s">
        <v>2879</v>
      </c>
      <c r="D2589" t="s">
        <v>2898</v>
      </c>
      <c r="E2589" t="s">
        <v>3388</v>
      </c>
      <c r="F2589" t="s">
        <v>2875</v>
      </c>
      <c r="G2589" t="s">
        <v>2876</v>
      </c>
      <c r="H2589">
        <v>1967.5061000000001</v>
      </c>
      <c r="I2589">
        <v>16.866223844715499</v>
      </c>
      <c r="J2589">
        <v>2.06962870625946E-2</v>
      </c>
      <c r="K2589">
        <v>16.886920131778101</v>
      </c>
      <c r="L2589">
        <v>1950.61917986822</v>
      </c>
    </row>
    <row r="2590" spans="1:12" x14ac:dyDescent="0.35">
      <c r="A2590" t="s">
        <v>465</v>
      </c>
      <c r="B2590" t="s">
        <v>3672</v>
      </c>
      <c r="C2590" t="s">
        <v>2879</v>
      </c>
      <c r="D2590" t="s">
        <v>2902</v>
      </c>
      <c r="E2590" t="s">
        <v>3676</v>
      </c>
      <c r="F2590" t="s">
        <v>2172</v>
      </c>
      <c r="G2590" t="s">
        <v>2173</v>
      </c>
      <c r="H2590">
        <v>6880.7438000000002</v>
      </c>
      <c r="I2590">
        <v>31.1861362865722</v>
      </c>
      <c r="J2590">
        <v>29.506058678178899</v>
      </c>
      <c r="K2590">
        <v>60.692194964751103</v>
      </c>
      <c r="L2590">
        <v>6820.0516050352498</v>
      </c>
    </row>
    <row r="2591" spans="1:12" x14ac:dyDescent="0.35">
      <c r="A2591" t="s">
        <v>465</v>
      </c>
      <c r="B2591" t="s">
        <v>3672</v>
      </c>
      <c r="C2591" t="s">
        <v>2879</v>
      </c>
      <c r="D2591" t="s">
        <v>2902</v>
      </c>
      <c r="E2591" t="s">
        <v>3676</v>
      </c>
      <c r="F2591" t="s">
        <v>2882</v>
      </c>
      <c r="G2591" t="s">
        <v>2883</v>
      </c>
      <c r="H2591">
        <v>5179.0544</v>
      </c>
      <c r="I2591">
        <v>23.4734359146243</v>
      </c>
      <c r="J2591">
        <v>22.208861370672299</v>
      </c>
      <c r="K2591">
        <v>45.682297285296499</v>
      </c>
      <c r="L2591">
        <v>5133.3721027147003</v>
      </c>
    </row>
    <row r="2592" spans="1:12" x14ac:dyDescent="0.35">
      <c r="A2592" t="s">
        <v>465</v>
      </c>
      <c r="B2592" t="s">
        <v>3672</v>
      </c>
      <c r="C2592" t="s">
        <v>2879</v>
      </c>
      <c r="D2592" t="s">
        <v>2902</v>
      </c>
      <c r="E2592" t="s">
        <v>3676</v>
      </c>
      <c r="F2592" t="s">
        <v>2884</v>
      </c>
      <c r="G2592" t="s">
        <v>2885</v>
      </c>
      <c r="H2592">
        <v>7340.1007</v>
      </c>
      <c r="I2592">
        <v>31.302991249005601</v>
      </c>
      <c r="J2592">
        <v>0</v>
      </c>
      <c r="K2592">
        <v>31.302991249005601</v>
      </c>
      <c r="L2592">
        <v>7308.7977087509898</v>
      </c>
    </row>
    <row r="2593" spans="1:14" x14ac:dyDescent="0.35">
      <c r="A2593" t="s">
        <v>465</v>
      </c>
      <c r="B2593" t="s">
        <v>3672</v>
      </c>
      <c r="C2593" t="s">
        <v>2879</v>
      </c>
      <c r="D2593" t="s">
        <v>2904</v>
      </c>
      <c r="E2593" t="s">
        <v>3324</v>
      </c>
      <c r="F2593" t="s">
        <v>2172</v>
      </c>
      <c r="G2593" t="s">
        <v>2173</v>
      </c>
      <c r="H2593">
        <v>5567.9017000000003</v>
      </c>
      <c r="I2593">
        <v>21.574978519863599</v>
      </c>
      <c r="J2593">
        <v>0</v>
      </c>
      <c r="K2593">
        <v>21.574978519863599</v>
      </c>
      <c r="L2593">
        <v>5546.3267214801399</v>
      </c>
    </row>
    <row r="2594" spans="1:14" x14ac:dyDescent="0.35">
      <c r="A2594" t="s">
        <v>465</v>
      </c>
      <c r="B2594" t="s">
        <v>3672</v>
      </c>
      <c r="C2594" t="s">
        <v>2879</v>
      </c>
      <c r="D2594" t="s">
        <v>2904</v>
      </c>
      <c r="E2594" t="s">
        <v>3324</v>
      </c>
      <c r="F2594" t="s">
        <v>2882</v>
      </c>
      <c r="G2594" t="s">
        <v>2883</v>
      </c>
      <c r="H2594">
        <v>1159.9794999999999</v>
      </c>
      <c r="I2594">
        <v>4.4947871916382498</v>
      </c>
      <c r="J2594">
        <v>0</v>
      </c>
      <c r="K2594">
        <v>4.4947871916382498</v>
      </c>
      <c r="L2594">
        <v>1155.48471280836</v>
      </c>
    </row>
    <row r="2595" spans="1:14" x14ac:dyDescent="0.35">
      <c r="A2595" t="s">
        <v>465</v>
      </c>
      <c r="B2595" t="s">
        <v>3672</v>
      </c>
      <c r="C2595" t="s">
        <v>2879</v>
      </c>
      <c r="D2595" t="s">
        <v>2904</v>
      </c>
      <c r="E2595" t="s">
        <v>3324</v>
      </c>
      <c r="F2595" t="s">
        <v>2884</v>
      </c>
      <c r="G2595" t="s">
        <v>2885</v>
      </c>
      <c r="H2595">
        <v>21285.624199999998</v>
      </c>
      <c r="I2595">
        <v>82.479344966561897</v>
      </c>
      <c r="J2595">
        <v>0</v>
      </c>
      <c r="K2595">
        <v>82.479344966561897</v>
      </c>
      <c r="L2595">
        <v>21203.144855033399</v>
      </c>
    </row>
    <row r="2596" spans="1:14" x14ac:dyDescent="0.35">
      <c r="A2596" t="s">
        <v>465</v>
      </c>
      <c r="B2596" t="s">
        <v>3672</v>
      </c>
      <c r="C2596" t="s">
        <v>2879</v>
      </c>
      <c r="D2596" t="s">
        <v>2906</v>
      </c>
      <c r="E2596" t="s">
        <v>3677</v>
      </c>
      <c r="F2596" t="s">
        <v>2172</v>
      </c>
      <c r="G2596" t="s">
        <v>2173</v>
      </c>
      <c r="H2596">
        <v>5135.7461999999996</v>
      </c>
      <c r="I2596">
        <v>24.043640260784102</v>
      </c>
      <c r="J2596">
        <v>0</v>
      </c>
      <c r="K2596">
        <v>24.043640260784102</v>
      </c>
      <c r="L2596">
        <v>5111.7025597392203</v>
      </c>
    </row>
    <row r="2597" spans="1:14" x14ac:dyDescent="0.35">
      <c r="A2597" t="s">
        <v>465</v>
      </c>
      <c r="B2597" t="s">
        <v>3672</v>
      </c>
      <c r="C2597" t="s">
        <v>2879</v>
      </c>
      <c r="D2597" t="s">
        <v>2906</v>
      </c>
      <c r="E2597" t="s">
        <v>3677</v>
      </c>
      <c r="F2597" t="s">
        <v>2882</v>
      </c>
      <c r="G2597" t="s">
        <v>2883</v>
      </c>
      <c r="H2597">
        <v>466.88600000000002</v>
      </c>
      <c r="I2597">
        <v>2.1857854782530999</v>
      </c>
      <c r="J2597">
        <v>0</v>
      </c>
      <c r="K2597">
        <v>2.1857854782530999</v>
      </c>
      <c r="L2597">
        <v>464.700214521747</v>
      </c>
    </row>
    <row r="2598" spans="1:14" x14ac:dyDescent="0.35">
      <c r="A2598" t="s">
        <v>465</v>
      </c>
      <c r="B2598" t="s">
        <v>3672</v>
      </c>
      <c r="C2598" t="s">
        <v>2879</v>
      </c>
      <c r="D2598" t="s">
        <v>2906</v>
      </c>
      <c r="E2598" t="s">
        <v>3677</v>
      </c>
      <c r="F2598" t="s">
        <v>2884</v>
      </c>
      <c r="G2598" t="s">
        <v>2885</v>
      </c>
      <c r="H2598">
        <v>5991.7039000000004</v>
      </c>
      <c r="I2598">
        <v>28.050913637581498</v>
      </c>
      <c r="J2598">
        <v>0</v>
      </c>
      <c r="K2598">
        <v>28.050913637581498</v>
      </c>
      <c r="L2598">
        <v>5963.6529863624201</v>
      </c>
    </row>
    <row r="2599" spans="1:14" x14ac:dyDescent="0.35">
      <c r="A2599" t="s">
        <v>465</v>
      </c>
      <c r="B2599" t="s">
        <v>3672</v>
      </c>
      <c r="C2599" t="s">
        <v>2915</v>
      </c>
      <c r="D2599" t="s">
        <v>2942</v>
      </c>
      <c r="E2599" t="s">
        <v>3678</v>
      </c>
      <c r="F2599" t="s">
        <v>2172</v>
      </c>
      <c r="G2599" t="s">
        <v>2173</v>
      </c>
      <c r="H2599">
        <v>10254974.6943</v>
      </c>
      <c r="I2599">
        <v>75504.476281144103</v>
      </c>
      <c r="J2599">
        <v>3638681.1818502499</v>
      </c>
      <c r="K2599">
        <v>3714185.6581313899</v>
      </c>
      <c r="L2599">
        <v>6540789.0361686097</v>
      </c>
    </row>
    <row r="2600" spans="1:14" x14ac:dyDescent="0.35">
      <c r="A2600" t="s">
        <v>465</v>
      </c>
      <c r="B2600" t="s">
        <v>3672</v>
      </c>
      <c r="C2600" t="s">
        <v>2915</v>
      </c>
      <c r="D2600" t="s">
        <v>2942</v>
      </c>
      <c r="E2600" t="s">
        <v>3678</v>
      </c>
      <c r="F2600" t="s">
        <v>19</v>
      </c>
      <c r="G2600" t="s">
        <v>2174</v>
      </c>
      <c r="H2600">
        <v>185242.70790000001</v>
      </c>
      <c r="I2600">
        <v>1363.88963088592</v>
      </c>
      <c r="J2600">
        <v>0</v>
      </c>
      <c r="K2600">
        <v>1363.88963088592</v>
      </c>
      <c r="L2600">
        <v>183878.81826911401</v>
      </c>
      <c r="N2600" t="s">
        <v>2198</v>
      </c>
    </row>
    <row r="2601" spans="1:14" x14ac:dyDescent="0.35">
      <c r="A2601" t="s">
        <v>465</v>
      </c>
      <c r="B2601" t="s">
        <v>3672</v>
      </c>
      <c r="C2601" t="s">
        <v>2915</v>
      </c>
      <c r="D2601" t="s">
        <v>2942</v>
      </c>
      <c r="E2601" t="s">
        <v>3678</v>
      </c>
      <c r="F2601" t="s">
        <v>2918</v>
      </c>
      <c r="G2601" t="s">
        <v>2919</v>
      </c>
      <c r="H2601">
        <v>0</v>
      </c>
      <c r="I2601">
        <v>0</v>
      </c>
      <c r="J2601">
        <v>0</v>
      </c>
      <c r="K2601">
        <v>0</v>
      </c>
      <c r="L2601">
        <v>0</v>
      </c>
    </row>
    <row r="2602" spans="1:14" x14ac:dyDescent="0.35">
      <c r="A2602" t="s">
        <v>465</v>
      </c>
      <c r="B2602" t="s">
        <v>3672</v>
      </c>
      <c r="C2602" t="s">
        <v>2915</v>
      </c>
      <c r="D2602" t="s">
        <v>2942</v>
      </c>
      <c r="E2602" t="s">
        <v>3678</v>
      </c>
      <c r="F2602" t="s">
        <v>2920</v>
      </c>
      <c r="G2602" t="s">
        <v>2921</v>
      </c>
      <c r="H2602">
        <v>0</v>
      </c>
      <c r="I2602">
        <v>0</v>
      </c>
      <c r="J2602">
        <v>0</v>
      </c>
      <c r="K2602">
        <v>0</v>
      </c>
      <c r="L2602">
        <v>0</v>
      </c>
    </row>
    <row r="2603" spans="1:14" x14ac:dyDescent="0.35">
      <c r="A2603" t="s">
        <v>465</v>
      </c>
      <c r="B2603" t="s">
        <v>3672</v>
      </c>
      <c r="C2603" t="s">
        <v>2915</v>
      </c>
      <c r="D2603" t="s">
        <v>2942</v>
      </c>
      <c r="E2603" t="s">
        <v>3678</v>
      </c>
      <c r="F2603" t="s">
        <v>2867</v>
      </c>
      <c r="G2603" t="s">
        <v>2868</v>
      </c>
      <c r="H2603">
        <v>0</v>
      </c>
      <c r="I2603">
        <v>0</v>
      </c>
      <c r="J2603">
        <v>0</v>
      </c>
      <c r="K2603">
        <v>0</v>
      </c>
      <c r="L2603">
        <v>0</v>
      </c>
    </row>
    <row r="2604" spans="1:14" x14ac:dyDescent="0.35">
      <c r="A2604" t="s">
        <v>465</v>
      </c>
      <c r="B2604" t="s">
        <v>3672</v>
      </c>
      <c r="C2604" t="s">
        <v>2915</v>
      </c>
      <c r="D2604" t="s">
        <v>2942</v>
      </c>
      <c r="E2604" t="s">
        <v>3678</v>
      </c>
      <c r="F2604" t="s">
        <v>2922</v>
      </c>
      <c r="G2604" t="s">
        <v>2923</v>
      </c>
      <c r="H2604">
        <v>677811.15599999996</v>
      </c>
      <c r="I2604">
        <v>4990.5317055285304</v>
      </c>
      <c r="J2604">
        <v>240501.685446013</v>
      </c>
      <c r="K2604">
        <v>245492.21715154199</v>
      </c>
      <c r="L2604">
        <v>432318.938848458</v>
      </c>
    </row>
    <row r="2605" spans="1:14" x14ac:dyDescent="0.35">
      <c r="A2605" t="s">
        <v>465</v>
      </c>
      <c r="B2605" t="s">
        <v>3672</v>
      </c>
      <c r="C2605" t="s">
        <v>2915</v>
      </c>
      <c r="D2605" t="s">
        <v>2942</v>
      </c>
      <c r="E2605" t="s">
        <v>3678</v>
      </c>
      <c r="F2605" t="s">
        <v>2999</v>
      </c>
      <c r="G2605" t="s">
        <v>3000</v>
      </c>
      <c r="H2605">
        <v>1294773.3559999999</v>
      </c>
      <c r="I2605">
        <v>9533.0497693107409</v>
      </c>
      <c r="J2605">
        <v>459412.87867584999</v>
      </c>
      <c r="K2605">
        <v>468945.92844516097</v>
      </c>
      <c r="L2605">
        <v>825827.42755483906</v>
      </c>
    </row>
    <row r="2606" spans="1:14" x14ac:dyDescent="0.35">
      <c r="A2606" t="s">
        <v>465</v>
      </c>
      <c r="B2606" t="s">
        <v>3672</v>
      </c>
      <c r="C2606" t="s">
        <v>2915</v>
      </c>
      <c r="D2606" t="s">
        <v>2942</v>
      </c>
      <c r="E2606" t="s">
        <v>3678</v>
      </c>
      <c r="F2606" t="s">
        <v>3241</v>
      </c>
      <c r="G2606" t="s">
        <v>3242</v>
      </c>
      <c r="H2606">
        <v>207194.5465</v>
      </c>
      <c r="I2606">
        <v>1525.5148054399699</v>
      </c>
      <c r="J2606">
        <v>73516.992482928996</v>
      </c>
      <c r="K2606">
        <v>75042.507288369001</v>
      </c>
      <c r="L2606">
        <v>132152.039211631</v>
      </c>
    </row>
    <row r="2607" spans="1:14" x14ac:dyDescent="0.35">
      <c r="A2607" t="s">
        <v>465</v>
      </c>
      <c r="B2607" t="s">
        <v>3672</v>
      </c>
      <c r="C2607" t="s">
        <v>2915</v>
      </c>
      <c r="D2607" t="s">
        <v>2942</v>
      </c>
      <c r="E2607" t="s">
        <v>3678</v>
      </c>
      <c r="F2607" t="s">
        <v>392</v>
      </c>
      <c r="G2607" t="s">
        <v>2914</v>
      </c>
      <c r="H2607">
        <v>4621.4396999999999</v>
      </c>
      <c r="I2607">
        <v>34.0263525376945</v>
      </c>
      <c r="J2607">
        <v>1639.78421895009</v>
      </c>
      <c r="K2607">
        <v>1673.81057148778</v>
      </c>
      <c r="L2607">
        <v>2947.6291285122202</v>
      </c>
    </row>
    <row r="2608" spans="1:14" x14ac:dyDescent="0.35">
      <c r="A2608" t="s">
        <v>465</v>
      </c>
      <c r="B2608" t="s">
        <v>3672</v>
      </c>
      <c r="C2608" t="s">
        <v>2915</v>
      </c>
      <c r="D2608" t="s">
        <v>2942</v>
      </c>
      <c r="E2608" t="s">
        <v>3678</v>
      </c>
      <c r="F2608" t="s">
        <v>2924</v>
      </c>
      <c r="G2608" t="s">
        <v>2925</v>
      </c>
      <c r="H2608">
        <v>0</v>
      </c>
      <c r="I2608">
        <v>0</v>
      </c>
      <c r="J2608">
        <v>0</v>
      </c>
      <c r="K2608">
        <v>0</v>
      </c>
      <c r="L2608">
        <v>0</v>
      </c>
    </row>
    <row r="2609" spans="1:14" x14ac:dyDescent="0.35">
      <c r="A2609" t="s">
        <v>465</v>
      </c>
      <c r="B2609" t="s">
        <v>3672</v>
      </c>
      <c r="C2609" t="s">
        <v>2915</v>
      </c>
      <c r="D2609" t="s">
        <v>2942</v>
      </c>
      <c r="E2609" t="s">
        <v>3678</v>
      </c>
      <c r="F2609" t="s">
        <v>2877</v>
      </c>
      <c r="G2609" t="s">
        <v>2878</v>
      </c>
      <c r="H2609">
        <v>55457.276400000002</v>
      </c>
      <c r="I2609">
        <v>408.31623045233403</v>
      </c>
      <c r="J2609">
        <v>19677.410627401099</v>
      </c>
      <c r="K2609">
        <v>20085.726857853399</v>
      </c>
      <c r="L2609">
        <v>35371.549542146597</v>
      </c>
    </row>
    <row r="2610" spans="1:14" x14ac:dyDescent="0.35">
      <c r="A2610" t="s">
        <v>465</v>
      </c>
      <c r="B2610" t="s">
        <v>3672</v>
      </c>
      <c r="C2610" t="s">
        <v>2915</v>
      </c>
      <c r="D2610" t="s">
        <v>3679</v>
      </c>
      <c r="E2610" t="s">
        <v>3680</v>
      </c>
      <c r="F2610" t="s">
        <v>2170</v>
      </c>
      <c r="G2610" t="s">
        <v>2171</v>
      </c>
      <c r="H2610">
        <v>0</v>
      </c>
      <c r="I2610">
        <v>0</v>
      </c>
      <c r="J2610">
        <v>0</v>
      </c>
      <c r="K2610">
        <v>0</v>
      </c>
      <c r="L2610">
        <v>0</v>
      </c>
    </row>
    <row r="2611" spans="1:14" x14ac:dyDescent="0.35">
      <c r="A2611" t="s">
        <v>465</v>
      </c>
      <c r="B2611" t="s">
        <v>3672</v>
      </c>
      <c r="C2611" t="s">
        <v>2915</v>
      </c>
      <c r="D2611" t="s">
        <v>3679</v>
      </c>
      <c r="E2611" t="s">
        <v>3680</v>
      </c>
      <c r="F2611" t="s">
        <v>2172</v>
      </c>
      <c r="G2611" t="s">
        <v>2173</v>
      </c>
      <c r="H2611">
        <v>29741.5134</v>
      </c>
      <c r="I2611">
        <v>328.95076338861799</v>
      </c>
      <c r="J2611">
        <v>2887.5337287746001</v>
      </c>
      <c r="K2611">
        <v>3216.4844921632198</v>
      </c>
      <c r="L2611">
        <v>26525.0289078368</v>
      </c>
    </row>
    <row r="2612" spans="1:14" x14ac:dyDescent="0.35">
      <c r="A2612" t="s">
        <v>465</v>
      </c>
      <c r="B2612" t="s">
        <v>3672</v>
      </c>
      <c r="C2612" t="s">
        <v>2915</v>
      </c>
      <c r="D2612" t="s">
        <v>3679</v>
      </c>
      <c r="E2612" t="s">
        <v>3680</v>
      </c>
      <c r="F2612" t="s">
        <v>2867</v>
      </c>
      <c r="G2612" t="s">
        <v>2868</v>
      </c>
      <c r="H2612">
        <v>0</v>
      </c>
      <c r="I2612">
        <v>0</v>
      </c>
      <c r="J2612">
        <v>0</v>
      </c>
      <c r="K2612">
        <v>0</v>
      </c>
      <c r="L2612">
        <v>0</v>
      </c>
    </row>
    <row r="2613" spans="1:14" x14ac:dyDescent="0.35">
      <c r="A2613" t="s">
        <v>465</v>
      </c>
      <c r="B2613" t="s">
        <v>3672</v>
      </c>
      <c r="C2613" t="s">
        <v>2915</v>
      </c>
      <c r="D2613" t="s">
        <v>3679</v>
      </c>
      <c r="E2613" t="s">
        <v>3680</v>
      </c>
      <c r="F2613" t="s">
        <v>2922</v>
      </c>
      <c r="G2613" t="s">
        <v>2923</v>
      </c>
      <c r="H2613">
        <v>0</v>
      </c>
      <c r="I2613">
        <v>0</v>
      </c>
      <c r="J2613">
        <v>0</v>
      </c>
      <c r="K2613">
        <v>0</v>
      </c>
      <c r="L2613">
        <v>0</v>
      </c>
    </row>
    <row r="2614" spans="1:14" x14ac:dyDescent="0.35">
      <c r="A2614" t="s">
        <v>465</v>
      </c>
      <c r="B2614" t="s">
        <v>3672</v>
      </c>
      <c r="C2614" t="s">
        <v>2915</v>
      </c>
      <c r="D2614" t="s">
        <v>3679</v>
      </c>
      <c r="E2614" t="s">
        <v>3680</v>
      </c>
      <c r="F2614" t="s">
        <v>2999</v>
      </c>
      <c r="G2614" t="s">
        <v>3000</v>
      </c>
      <c r="H2614">
        <v>0</v>
      </c>
      <c r="I2614">
        <v>0</v>
      </c>
      <c r="J2614">
        <v>0</v>
      </c>
      <c r="K2614">
        <v>0</v>
      </c>
      <c r="L2614">
        <v>0</v>
      </c>
    </row>
    <row r="2615" spans="1:14" x14ac:dyDescent="0.35">
      <c r="A2615" t="s">
        <v>465</v>
      </c>
      <c r="B2615" t="s">
        <v>3672</v>
      </c>
      <c r="C2615" t="s">
        <v>17</v>
      </c>
      <c r="D2615" t="s">
        <v>466</v>
      </c>
      <c r="E2615" t="s">
        <v>2259</v>
      </c>
      <c r="F2615" t="s">
        <v>2170</v>
      </c>
      <c r="G2615" t="s">
        <v>2171</v>
      </c>
      <c r="H2615">
        <v>0</v>
      </c>
      <c r="I2615">
        <v>0</v>
      </c>
      <c r="J2615">
        <v>0</v>
      </c>
      <c r="K2615">
        <v>0</v>
      </c>
      <c r="L2615">
        <v>0</v>
      </c>
    </row>
    <row r="2616" spans="1:14" x14ac:dyDescent="0.35">
      <c r="A2616" t="s">
        <v>465</v>
      </c>
      <c r="B2616" t="s">
        <v>3672</v>
      </c>
      <c r="C2616" t="s">
        <v>17</v>
      </c>
      <c r="D2616" t="s">
        <v>466</v>
      </c>
      <c r="E2616" t="s">
        <v>2259</v>
      </c>
      <c r="F2616" t="s">
        <v>19</v>
      </c>
      <c r="G2616" t="s">
        <v>2174</v>
      </c>
      <c r="H2616">
        <v>3082544.176</v>
      </c>
      <c r="I2616">
        <v>23070.218641418702</v>
      </c>
      <c r="J2616">
        <v>0</v>
      </c>
      <c r="K2616">
        <v>23070.218641418702</v>
      </c>
      <c r="L2616">
        <v>3059473.9573585801</v>
      </c>
      <c r="N2616" t="s">
        <v>2198</v>
      </c>
    </row>
    <row r="2617" spans="1:14" x14ac:dyDescent="0.35">
      <c r="A2617" t="s">
        <v>465</v>
      </c>
      <c r="B2617" t="s">
        <v>3672</v>
      </c>
      <c r="C2617" t="s">
        <v>17</v>
      </c>
      <c r="D2617" t="s">
        <v>466</v>
      </c>
      <c r="E2617" t="s">
        <v>2259</v>
      </c>
      <c r="F2617" t="s">
        <v>2787</v>
      </c>
      <c r="G2617" t="s">
        <v>2935</v>
      </c>
      <c r="H2617">
        <v>0</v>
      </c>
      <c r="I2617">
        <v>0</v>
      </c>
      <c r="J2617">
        <v>0</v>
      </c>
      <c r="K2617">
        <v>0</v>
      </c>
      <c r="L2617">
        <v>0</v>
      </c>
    </row>
    <row r="2618" spans="1:14" x14ac:dyDescent="0.35">
      <c r="A2618" t="s">
        <v>465</v>
      </c>
      <c r="B2618" t="s">
        <v>3672</v>
      </c>
      <c r="C2618" t="s">
        <v>17</v>
      </c>
      <c r="D2618" t="s">
        <v>466</v>
      </c>
      <c r="E2618" t="s">
        <v>2259</v>
      </c>
      <c r="F2618" t="s">
        <v>2788</v>
      </c>
      <c r="G2618" t="s">
        <v>2936</v>
      </c>
      <c r="H2618">
        <v>7688109.7341999998</v>
      </c>
      <c r="I2618">
        <v>57538.955610998499</v>
      </c>
      <c r="J2618">
        <v>1591973.74894195</v>
      </c>
      <c r="K2618">
        <v>1649512.7045529501</v>
      </c>
      <c r="L2618">
        <v>6038597.0296470504</v>
      </c>
    </row>
    <row r="2619" spans="1:14" x14ac:dyDescent="0.35">
      <c r="A2619" t="s">
        <v>465</v>
      </c>
      <c r="B2619" t="s">
        <v>3672</v>
      </c>
      <c r="C2619" t="s">
        <v>2938</v>
      </c>
      <c r="D2619" t="s">
        <v>3681</v>
      </c>
      <c r="E2619" t="s">
        <v>3682</v>
      </c>
      <c r="F2619" t="s">
        <v>2170</v>
      </c>
      <c r="G2619" t="s">
        <v>2171</v>
      </c>
      <c r="H2619">
        <v>0</v>
      </c>
      <c r="I2619">
        <v>0</v>
      </c>
      <c r="J2619">
        <v>0</v>
      </c>
      <c r="K2619">
        <v>0</v>
      </c>
      <c r="L2619">
        <v>0</v>
      </c>
    </row>
    <row r="2620" spans="1:14" x14ac:dyDescent="0.35">
      <c r="A2620" t="s">
        <v>465</v>
      </c>
      <c r="B2620" t="s">
        <v>3672</v>
      </c>
      <c r="C2620" t="s">
        <v>2938</v>
      </c>
      <c r="D2620" t="s">
        <v>3681</v>
      </c>
      <c r="E2620" t="s">
        <v>3682</v>
      </c>
      <c r="F2620" t="s">
        <v>2172</v>
      </c>
      <c r="G2620" t="s">
        <v>2173</v>
      </c>
      <c r="H2620">
        <v>1113293.0416999999</v>
      </c>
      <c r="I2620">
        <v>8332.0505454502199</v>
      </c>
      <c r="J2620">
        <v>164552.06080735201</v>
      </c>
      <c r="K2620">
        <v>172884.11135280199</v>
      </c>
      <c r="L2620">
        <v>940408.93034719804</v>
      </c>
    </row>
    <row r="2621" spans="1:14" x14ac:dyDescent="0.35">
      <c r="A2621" t="s">
        <v>469</v>
      </c>
      <c r="B2621" t="s">
        <v>3683</v>
      </c>
      <c r="C2621" t="s">
        <v>2857</v>
      </c>
      <c r="D2621" t="s">
        <v>2859</v>
      </c>
      <c r="E2621" t="s">
        <v>3684</v>
      </c>
      <c r="F2621" t="s">
        <v>2172</v>
      </c>
      <c r="G2621" t="s">
        <v>2173</v>
      </c>
      <c r="H2621">
        <v>8856238.2871000003</v>
      </c>
      <c r="I2621">
        <v>26695.3619311656</v>
      </c>
      <c r="J2621">
        <v>370727.05409766798</v>
      </c>
      <c r="K2621">
        <v>397422.41602883302</v>
      </c>
      <c r="L2621">
        <v>8458815.8710711692</v>
      </c>
    </row>
    <row r="2622" spans="1:14" x14ac:dyDescent="0.35">
      <c r="A2622" t="s">
        <v>469</v>
      </c>
      <c r="B2622" t="s">
        <v>3683</v>
      </c>
      <c r="C2622" t="s">
        <v>2857</v>
      </c>
      <c r="D2622" t="s">
        <v>2859</v>
      </c>
      <c r="E2622" t="s">
        <v>3684</v>
      </c>
      <c r="F2622" t="s">
        <v>3059</v>
      </c>
      <c r="G2622" t="s">
        <v>3060</v>
      </c>
      <c r="H2622">
        <v>0</v>
      </c>
      <c r="I2622">
        <v>0</v>
      </c>
      <c r="J2622">
        <v>0</v>
      </c>
      <c r="K2622">
        <v>0</v>
      </c>
      <c r="L2622">
        <v>0</v>
      </c>
    </row>
    <row r="2623" spans="1:14" x14ac:dyDescent="0.35">
      <c r="A2623" t="s">
        <v>469</v>
      </c>
      <c r="B2623" t="s">
        <v>3683</v>
      </c>
      <c r="C2623" t="s">
        <v>2857</v>
      </c>
      <c r="D2623" t="s">
        <v>2859</v>
      </c>
      <c r="E2623" t="s">
        <v>3684</v>
      </c>
      <c r="F2623" t="s">
        <v>2861</v>
      </c>
      <c r="G2623" t="s">
        <v>2862</v>
      </c>
      <c r="H2623">
        <v>294486.1629</v>
      </c>
      <c r="I2623">
        <v>887.66973658643496</v>
      </c>
      <c r="J2623">
        <v>12327.3543660838</v>
      </c>
      <c r="K2623">
        <v>13215.024102670301</v>
      </c>
      <c r="L2623">
        <v>281271.13879732997</v>
      </c>
    </row>
    <row r="2624" spans="1:14" x14ac:dyDescent="0.35">
      <c r="A2624" t="s">
        <v>469</v>
      </c>
      <c r="B2624" t="s">
        <v>3683</v>
      </c>
      <c r="C2624" t="s">
        <v>2857</v>
      </c>
      <c r="D2624" t="s">
        <v>2859</v>
      </c>
      <c r="E2624" t="s">
        <v>3684</v>
      </c>
      <c r="F2624" t="s">
        <v>19</v>
      </c>
      <c r="G2624" t="s">
        <v>2174</v>
      </c>
      <c r="H2624">
        <v>506689.4278</v>
      </c>
      <c r="I2624">
        <v>1527.3141055972501</v>
      </c>
      <c r="J2624">
        <v>0</v>
      </c>
      <c r="K2624">
        <v>1527.3141055972501</v>
      </c>
      <c r="L2624">
        <v>505162.11369440297</v>
      </c>
      <c r="N2624" t="s">
        <v>2198</v>
      </c>
    </row>
    <row r="2625" spans="1:12" x14ac:dyDescent="0.35">
      <c r="A2625" t="s">
        <v>469</v>
      </c>
      <c r="B2625" t="s">
        <v>3683</v>
      </c>
      <c r="C2625" t="s">
        <v>2857</v>
      </c>
      <c r="D2625" t="s">
        <v>2859</v>
      </c>
      <c r="E2625" t="s">
        <v>3684</v>
      </c>
      <c r="F2625" t="s">
        <v>2865</v>
      </c>
      <c r="G2625" t="s">
        <v>2866</v>
      </c>
      <c r="H2625">
        <v>0</v>
      </c>
      <c r="I2625">
        <v>0</v>
      </c>
      <c r="J2625">
        <v>0</v>
      </c>
      <c r="K2625">
        <v>0</v>
      </c>
      <c r="L2625">
        <v>0</v>
      </c>
    </row>
    <row r="2626" spans="1:12" x14ac:dyDescent="0.35">
      <c r="A2626" t="s">
        <v>469</v>
      </c>
      <c r="B2626" t="s">
        <v>3683</v>
      </c>
      <c r="C2626" t="s">
        <v>2857</v>
      </c>
      <c r="D2626" t="s">
        <v>2859</v>
      </c>
      <c r="E2626" t="s">
        <v>3684</v>
      </c>
      <c r="F2626" t="s">
        <v>2867</v>
      </c>
      <c r="G2626" t="s">
        <v>2868</v>
      </c>
      <c r="H2626">
        <v>0</v>
      </c>
      <c r="I2626">
        <v>0</v>
      </c>
      <c r="J2626">
        <v>0</v>
      </c>
      <c r="K2626">
        <v>0</v>
      </c>
      <c r="L2626">
        <v>0</v>
      </c>
    </row>
    <row r="2627" spans="1:12" x14ac:dyDescent="0.35">
      <c r="A2627" t="s">
        <v>469</v>
      </c>
      <c r="B2627" t="s">
        <v>3683</v>
      </c>
      <c r="C2627" t="s">
        <v>2857</v>
      </c>
      <c r="D2627" t="s">
        <v>2859</v>
      </c>
      <c r="E2627" t="s">
        <v>3684</v>
      </c>
      <c r="F2627" t="s">
        <v>2869</v>
      </c>
      <c r="G2627" t="s">
        <v>2870</v>
      </c>
      <c r="H2627">
        <v>575980.28949999996</v>
      </c>
      <c r="I2627">
        <v>1736.17757302935</v>
      </c>
      <c r="J2627">
        <v>24110.8548630757</v>
      </c>
      <c r="K2627">
        <v>25847.032436105099</v>
      </c>
      <c r="L2627">
        <v>550133.257063895</v>
      </c>
    </row>
    <row r="2628" spans="1:12" x14ac:dyDescent="0.35">
      <c r="A2628" t="s">
        <v>469</v>
      </c>
      <c r="B2628" t="s">
        <v>3683</v>
      </c>
      <c r="C2628" t="s">
        <v>2857</v>
      </c>
      <c r="D2628" t="s">
        <v>2859</v>
      </c>
      <c r="E2628" t="s">
        <v>3684</v>
      </c>
      <c r="F2628" t="s">
        <v>2871</v>
      </c>
      <c r="G2628" t="s">
        <v>2872</v>
      </c>
      <c r="H2628">
        <v>472043.99680000002</v>
      </c>
      <c r="I2628">
        <v>1422.8823718812</v>
      </c>
      <c r="J2628">
        <v>19760.023910340198</v>
      </c>
      <c r="K2628">
        <v>21182.9062822214</v>
      </c>
      <c r="L2628">
        <v>450861.090517779</v>
      </c>
    </row>
    <row r="2629" spans="1:12" x14ac:dyDescent="0.35">
      <c r="A2629" t="s">
        <v>469</v>
      </c>
      <c r="B2629" t="s">
        <v>3683</v>
      </c>
      <c r="C2629" t="s">
        <v>2857</v>
      </c>
      <c r="D2629" t="s">
        <v>2859</v>
      </c>
      <c r="E2629" t="s">
        <v>3684</v>
      </c>
      <c r="F2629" t="s">
        <v>2875</v>
      </c>
      <c r="G2629" t="s">
        <v>2876</v>
      </c>
      <c r="H2629">
        <v>713473.3578</v>
      </c>
      <c r="I2629">
        <v>1488.6961949147301</v>
      </c>
      <c r="J2629">
        <v>0</v>
      </c>
      <c r="K2629">
        <v>1488.6961949147301</v>
      </c>
      <c r="L2629">
        <v>711984.66160508501</v>
      </c>
    </row>
    <row r="2630" spans="1:12" x14ac:dyDescent="0.35">
      <c r="A2630" t="s">
        <v>469</v>
      </c>
      <c r="B2630" t="s">
        <v>3683</v>
      </c>
      <c r="C2630" t="s">
        <v>2857</v>
      </c>
      <c r="D2630" t="s">
        <v>2859</v>
      </c>
      <c r="E2630" t="s">
        <v>3684</v>
      </c>
      <c r="F2630" t="s">
        <v>2877</v>
      </c>
      <c r="G2630" t="s">
        <v>2878</v>
      </c>
      <c r="H2630">
        <v>723223.37120000005</v>
      </c>
      <c r="I2630">
        <v>2180.0124413225699</v>
      </c>
      <c r="J2630">
        <v>30274.532046117602</v>
      </c>
      <c r="K2630">
        <v>32454.544487440198</v>
      </c>
      <c r="L2630">
        <v>690768.82671256003</v>
      </c>
    </row>
    <row r="2631" spans="1:12" x14ac:dyDescent="0.35">
      <c r="A2631" t="s">
        <v>469</v>
      </c>
      <c r="B2631" t="s">
        <v>3683</v>
      </c>
      <c r="C2631" t="s">
        <v>2879</v>
      </c>
      <c r="D2631" t="s">
        <v>2880</v>
      </c>
      <c r="E2631" t="s">
        <v>3512</v>
      </c>
      <c r="F2631" t="s">
        <v>2172</v>
      </c>
      <c r="G2631" t="s">
        <v>2173</v>
      </c>
      <c r="H2631">
        <v>0</v>
      </c>
      <c r="I2631">
        <v>0</v>
      </c>
      <c r="J2631">
        <v>0</v>
      </c>
      <c r="K2631">
        <v>0</v>
      </c>
      <c r="L2631">
        <v>0</v>
      </c>
    </row>
    <row r="2632" spans="1:12" x14ac:dyDescent="0.35">
      <c r="A2632" t="s">
        <v>469</v>
      </c>
      <c r="B2632" t="s">
        <v>3683</v>
      </c>
      <c r="C2632" t="s">
        <v>2879</v>
      </c>
      <c r="D2632" t="s">
        <v>2880</v>
      </c>
      <c r="E2632" t="s">
        <v>3512</v>
      </c>
      <c r="F2632" t="s">
        <v>2882</v>
      </c>
      <c r="G2632" t="s">
        <v>2883</v>
      </c>
      <c r="H2632">
        <v>6734.7825999999995</v>
      </c>
      <c r="I2632">
        <v>22.3559033253343</v>
      </c>
      <c r="J2632">
        <v>0</v>
      </c>
      <c r="K2632">
        <v>22.3559033253343</v>
      </c>
      <c r="L2632">
        <v>6712.42669667467</v>
      </c>
    </row>
    <row r="2633" spans="1:12" x14ac:dyDescent="0.35">
      <c r="A2633" t="s">
        <v>469</v>
      </c>
      <c r="B2633" t="s">
        <v>3683</v>
      </c>
      <c r="C2633" t="s">
        <v>2879</v>
      </c>
      <c r="D2633" t="s">
        <v>2880</v>
      </c>
      <c r="E2633" t="s">
        <v>3512</v>
      </c>
      <c r="F2633" t="s">
        <v>2884</v>
      </c>
      <c r="G2633" t="s">
        <v>2885</v>
      </c>
      <c r="H2633">
        <v>10617.186600000001</v>
      </c>
      <c r="I2633">
        <v>35.243424065821102</v>
      </c>
      <c r="J2633">
        <v>0</v>
      </c>
      <c r="K2633">
        <v>35.243424065821102</v>
      </c>
      <c r="L2633">
        <v>10581.943175934201</v>
      </c>
    </row>
    <row r="2634" spans="1:12" x14ac:dyDescent="0.35">
      <c r="A2634" t="s">
        <v>469</v>
      </c>
      <c r="B2634" t="s">
        <v>3683</v>
      </c>
      <c r="C2634" t="s">
        <v>2879</v>
      </c>
      <c r="D2634" t="s">
        <v>2880</v>
      </c>
      <c r="E2634" t="s">
        <v>3512</v>
      </c>
      <c r="F2634" t="s">
        <v>2896</v>
      </c>
      <c r="G2634" t="s">
        <v>2897</v>
      </c>
      <c r="H2634">
        <v>20521.278600000001</v>
      </c>
      <c r="I2634">
        <v>68.119752485430297</v>
      </c>
      <c r="J2634">
        <v>0</v>
      </c>
      <c r="K2634">
        <v>68.119752485430297</v>
      </c>
      <c r="L2634">
        <v>20453.158847514602</v>
      </c>
    </row>
    <row r="2635" spans="1:12" x14ac:dyDescent="0.35">
      <c r="A2635" t="s">
        <v>469</v>
      </c>
      <c r="B2635" t="s">
        <v>3683</v>
      </c>
      <c r="C2635" t="s">
        <v>2879</v>
      </c>
      <c r="D2635" t="s">
        <v>2886</v>
      </c>
      <c r="E2635" t="s">
        <v>3685</v>
      </c>
      <c r="F2635" t="s">
        <v>2172</v>
      </c>
      <c r="G2635" t="s">
        <v>2173</v>
      </c>
      <c r="H2635">
        <v>30890.807700000001</v>
      </c>
      <c r="I2635">
        <v>71.261836990997196</v>
      </c>
      <c r="J2635">
        <v>0</v>
      </c>
      <c r="K2635">
        <v>71.261836990997196</v>
      </c>
      <c r="L2635">
        <v>30819.545863009</v>
      </c>
    </row>
    <row r="2636" spans="1:12" x14ac:dyDescent="0.35">
      <c r="A2636" t="s">
        <v>469</v>
      </c>
      <c r="B2636" t="s">
        <v>3683</v>
      </c>
      <c r="C2636" t="s">
        <v>2879</v>
      </c>
      <c r="D2636" t="s">
        <v>2886</v>
      </c>
      <c r="E2636" t="s">
        <v>3685</v>
      </c>
      <c r="F2636" t="s">
        <v>2882</v>
      </c>
      <c r="G2636" t="s">
        <v>2883</v>
      </c>
      <c r="H2636">
        <v>31562.347000000002</v>
      </c>
      <c r="I2636">
        <v>72.811007360366702</v>
      </c>
      <c r="J2636">
        <v>0</v>
      </c>
      <c r="K2636">
        <v>72.811007360366702</v>
      </c>
      <c r="L2636">
        <v>31489.535992639601</v>
      </c>
    </row>
    <row r="2637" spans="1:12" x14ac:dyDescent="0.35">
      <c r="A2637" t="s">
        <v>469</v>
      </c>
      <c r="B2637" t="s">
        <v>3683</v>
      </c>
      <c r="C2637" t="s">
        <v>2879</v>
      </c>
      <c r="D2637" t="s">
        <v>2888</v>
      </c>
      <c r="E2637" t="s">
        <v>3686</v>
      </c>
      <c r="F2637" t="s">
        <v>2170</v>
      </c>
      <c r="G2637" t="s">
        <v>2171</v>
      </c>
      <c r="H2637">
        <v>0</v>
      </c>
      <c r="I2637">
        <v>0</v>
      </c>
      <c r="J2637">
        <v>0</v>
      </c>
      <c r="K2637">
        <v>0</v>
      </c>
      <c r="L2637">
        <v>0</v>
      </c>
    </row>
    <row r="2638" spans="1:12" x14ac:dyDescent="0.35">
      <c r="A2638" t="s">
        <v>469</v>
      </c>
      <c r="B2638" t="s">
        <v>3683</v>
      </c>
      <c r="C2638" t="s">
        <v>2879</v>
      </c>
      <c r="D2638" t="s">
        <v>2888</v>
      </c>
      <c r="E2638" t="s">
        <v>3686</v>
      </c>
      <c r="F2638" t="s">
        <v>2172</v>
      </c>
      <c r="G2638" t="s">
        <v>2173</v>
      </c>
      <c r="H2638">
        <v>0</v>
      </c>
      <c r="I2638">
        <v>0</v>
      </c>
      <c r="J2638">
        <v>0</v>
      </c>
      <c r="K2638">
        <v>0</v>
      </c>
      <c r="L2638">
        <v>0</v>
      </c>
    </row>
    <row r="2639" spans="1:12" x14ac:dyDescent="0.35">
      <c r="A2639" t="s">
        <v>469</v>
      </c>
      <c r="B2639" t="s">
        <v>3683</v>
      </c>
      <c r="C2639" t="s">
        <v>2879</v>
      </c>
      <c r="D2639" t="s">
        <v>2888</v>
      </c>
      <c r="E2639" t="s">
        <v>3686</v>
      </c>
      <c r="F2639" t="s">
        <v>2882</v>
      </c>
      <c r="G2639" t="s">
        <v>2883</v>
      </c>
      <c r="H2639">
        <v>0</v>
      </c>
      <c r="I2639">
        <v>0</v>
      </c>
      <c r="J2639">
        <v>0</v>
      </c>
      <c r="K2639">
        <v>0</v>
      </c>
      <c r="L2639">
        <v>0</v>
      </c>
    </row>
    <row r="2640" spans="1:12" x14ac:dyDescent="0.35">
      <c r="A2640" t="s">
        <v>469</v>
      </c>
      <c r="B2640" t="s">
        <v>3683</v>
      </c>
      <c r="C2640" t="s">
        <v>2879</v>
      </c>
      <c r="D2640" t="s">
        <v>2892</v>
      </c>
      <c r="E2640" t="s">
        <v>2968</v>
      </c>
      <c r="F2640" t="s">
        <v>2172</v>
      </c>
      <c r="G2640" t="s">
        <v>2173</v>
      </c>
      <c r="H2640">
        <v>17267.3747</v>
      </c>
      <c r="I2640">
        <v>29.5512499259873</v>
      </c>
      <c r="J2640">
        <v>0</v>
      </c>
      <c r="K2640">
        <v>29.5512499259873</v>
      </c>
      <c r="L2640">
        <v>17237.823450074</v>
      </c>
    </row>
    <row r="2641" spans="1:12" x14ac:dyDescent="0.35">
      <c r="A2641" t="s">
        <v>469</v>
      </c>
      <c r="B2641" t="s">
        <v>3683</v>
      </c>
      <c r="C2641" t="s">
        <v>2879</v>
      </c>
      <c r="D2641" t="s">
        <v>2892</v>
      </c>
      <c r="E2641" t="s">
        <v>2968</v>
      </c>
      <c r="F2641" t="s">
        <v>2882</v>
      </c>
      <c r="G2641" t="s">
        <v>2883</v>
      </c>
      <c r="H2641">
        <v>8633.6874000000007</v>
      </c>
      <c r="I2641">
        <v>14.7756249629937</v>
      </c>
      <c r="J2641">
        <v>0</v>
      </c>
      <c r="K2641">
        <v>14.7756249629937</v>
      </c>
      <c r="L2641">
        <v>8618.9117750370096</v>
      </c>
    </row>
    <row r="2642" spans="1:12" x14ac:dyDescent="0.35">
      <c r="A2642" t="s">
        <v>469</v>
      </c>
      <c r="B2642" t="s">
        <v>3683</v>
      </c>
      <c r="C2642" t="s">
        <v>2879</v>
      </c>
      <c r="D2642" t="s">
        <v>2894</v>
      </c>
      <c r="E2642" t="s">
        <v>3687</v>
      </c>
      <c r="F2642" t="s">
        <v>2172</v>
      </c>
      <c r="G2642" t="s">
        <v>2173</v>
      </c>
      <c r="H2642">
        <v>117249.3878</v>
      </c>
      <c r="I2642">
        <v>439.10042237273302</v>
      </c>
      <c r="J2642">
        <v>8315.8739392185307</v>
      </c>
      <c r="K2642">
        <v>8754.9743615912594</v>
      </c>
      <c r="L2642">
        <v>108494.413438409</v>
      </c>
    </row>
    <row r="2643" spans="1:12" x14ac:dyDescent="0.35">
      <c r="A2643" t="s">
        <v>469</v>
      </c>
      <c r="B2643" t="s">
        <v>3683</v>
      </c>
      <c r="C2643" t="s">
        <v>2879</v>
      </c>
      <c r="D2643" t="s">
        <v>2894</v>
      </c>
      <c r="E2643" t="s">
        <v>3687</v>
      </c>
      <c r="F2643" t="s">
        <v>2882</v>
      </c>
      <c r="G2643" t="s">
        <v>2883</v>
      </c>
      <c r="H2643">
        <v>214957.21090000001</v>
      </c>
      <c r="I2643">
        <v>805.017441016676</v>
      </c>
      <c r="J2643">
        <v>15245.7688885673</v>
      </c>
      <c r="K2643">
        <v>16050.786329584</v>
      </c>
      <c r="L2643">
        <v>198906.42457041601</v>
      </c>
    </row>
    <row r="2644" spans="1:12" x14ac:dyDescent="0.35">
      <c r="A2644" t="s">
        <v>469</v>
      </c>
      <c r="B2644" t="s">
        <v>3683</v>
      </c>
      <c r="C2644" t="s">
        <v>2915</v>
      </c>
      <c r="D2644" t="s">
        <v>3688</v>
      </c>
      <c r="E2644" t="s">
        <v>3689</v>
      </c>
      <c r="F2644" t="s">
        <v>2172</v>
      </c>
      <c r="G2644" t="s">
        <v>2173</v>
      </c>
      <c r="H2644">
        <v>20993302.949099999</v>
      </c>
      <c r="I2644">
        <v>97324.624146568705</v>
      </c>
      <c r="J2644">
        <v>2307828.2655068701</v>
      </c>
      <c r="K2644">
        <v>2405152.8896534401</v>
      </c>
      <c r="L2644">
        <v>18588150.059446599</v>
      </c>
    </row>
    <row r="2645" spans="1:12" x14ac:dyDescent="0.35">
      <c r="A2645" t="s">
        <v>469</v>
      </c>
      <c r="B2645" t="s">
        <v>3683</v>
      </c>
      <c r="C2645" t="s">
        <v>2915</v>
      </c>
      <c r="D2645" t="s">
        <v>3688</v>
      </c>
      <c r="E2645" t="s">
        <v>3689</v>
      </c>
      <c r="F2645" t="s">
        <v>3690</v>
      </c>
      <c r="G2645" t="s">
        <v>3691</v>
      </c>
      <c r="H2645">
        <v>0</v>
      </c>
      <c r="I2645">
        <v>0</v>
      </c>
      <c r="J2645">
        <v>0</v>
      </c>
      <c r="K2645">
        <v>0</v>
      </c>
      <c r="L2645">
        <v>0</v>
      </c>
    </row>
    <row r="2646" spans="1:12" x14ac:dyDescent="0.35">
      <c r="A2646" t="s">
        <v>469</v>
      </c>
      <c r="B2646" t="s">
        <v>3683</v>
      </c>
      <c r="C2646" t="s">
        <v>2915</v>
      </c>
      <c r="D2646" t="s">
        <v>3688</v>
      </c>
      <c r="E2646" t="s">
        <v>3689</v>
      </c>
      <c r="F2646" t="s">
        <v>2918</v>
      </c>
      <c r="G2646" t="s">
        <v>2919</v>
      </c>
      <c r="H2646">
        <v>0</v>
      </c>
      <c r="I2646">
        <v>0</v>
      </c>
      <c r="J2646">
        <v>0</v>
      </c>
      <c r="K2646">
        <v>0</v>
      </c>
      <c r="L2646">
        <v>0</v>
      </c>
    </row>
    <row r="2647" spans="1:12" x14ac:dyDescent="0.35">
      <c r="A2647" t="s">
        <v>469</v>
      </c>
      <c r="B2647" t="s">
        <v>3683</v>
      </c>
      <c r="C2647" t="s">
        <v>2915</v>
      </c>
      <c r="D2647" t="s">
        <v>3688</v>
      </c>
      <c r="E2647" t="s">
        <v>3689</v>
      </c>
      <c r="F2647" t="s">
        <v>2920</v>
      </c>
      <c r="G2647" t="s">
        <v>2921</v>
      </c>
      <c r="H2647">
        <v>0</v>
      </c>
      <c r="I2647">
        <v>0</v>
      </c>
      <c r="J2647">
        <v>0</v>
      </c>
      <c r="K2647">
        <v>0</v>
      </c>
      <c r="L2647">
        <v>0</v>
      </c>
    </row>
    <row r="2648" spans="1:12" x14ac:dyDescent="0.35">
      <c r="A2648" t="s">
        <v>469</v>
      </c>
      <c r="B2648" t="s">
        <v>3683</v>
      </c>
      <c r="C2648" t="s">
        <v>2915</v>
      </c>
      <c r="D2648" t="s">
        <v>3688</v>
      </c>
      <c r="E2648" t="s">
        <v>3689</v>
      </c>
      <c r="F2648" t="s">
        <v>2867</v>
      </c>
      <c r="G2648" t="s">
        <v>2868</v>
      </c>
      <c r="H2648">
        <v>0</v>
      </c>
      <c r="I2648">
        <v>0</v>
      </c>
      <c r="J2648">
        <v>0</v>
      </c>
      <c r="K2648">
        <v>0</v>
      </c>
      <c r="L2648">
        <v>0</v>
      </c>
    </row>
    <row r="2649" spans="1:12" x14ac:dyDescent="0.35">
      <c r="A2649" t="s">
        <v>469</v>
      </c>
      <c r="B2649" t="s">
        <v>3683</v>
      </c>
      <c r="C2649" t="s">
        <v>2915</v>
      </c>
      <c r="D2649" t="s">
        <v>3688</v>
      </c>
      <c r="E2649" t="s">
        <v>3689</v>
      </c>
      <c r="F2649" t="s">
        <v>2922</v>
      </c>
      <c r="G2649" t="s">
        <v>2923</v>
      </c>
      <c r="H2649">
        <v>0</v>
      </c>
      <c r="I2649">
        <v>0</v>
      </c>
      <c r="J2649">
        <v>0</v>
      </c>
      <c r="K2649">
        <v>0</v>
      </c>
      <c r="L2649">
        <v>0</v>
      </c>
    </row>
    <row r="2650" spans="1:12" x14ac:dyDescent="0.35">
      <c r="A2650" t="s">
        <v>469</v>
      </c>
      <c r="B2650" t="s">
        <v>3683</v>
      </c>
      <c r="C2650" t="s">
        <v>2915</v>
      </c>
      <c r="D2650" t="s">
        <v>3688</v>
      </c>
      <c r="E2650" t="s">
        <v>3689</v>
      </c>
      <c r="F2650" t="s">
        <v>3291</v>
      </c>
      <c r="G2650" t="s">
        <v>3292</v>
      </c>
      <c r="H2650">
        <v>100861.1507</v>
      </c>
      <c r="I2650">
        <v>467.59071731704802</v>
      </c>
      <c r="J2650">
        <v>11087.831918958</v>
      </c>
      <c r="K2650">
        <v>11555.4226362751</v>
      </c>
      <c r="L2650">
        <v>89305.728063724906</v>
      </c>
    </row>
    <row r="2651" spans="1:12" x14ac:dyDescent="0.35">
      <c r="A2651" t="s">
        <v>469</v>
      </c>
      <c r="B2651" t="s">
        <v>3683</v>
      </c>
      <c r="C2651" t="s">
        <v>2915</v>
      </c>
      <c r="D2651" t="s">
        <v>3688</v>
      </c>
      <c r="E2651" t="s">
        <v>3689</v>
      </c>
      <c r="F2651" t="s">
        <v>2924</v>
      </c>
      <c r="G2651" t="s">
        <v>2925</v>
      </c>
      <c r="H2651">
        <v>0</v>
      </c>
      <c r="I2651">
        <v>0</v>
      </c>
      <c r="J2651">
        <v>0</v>
      </c>
      <c r="K2651">
        <v>0</v>
      </c>
      <c r="L2651">
        <v>0</v>
      </c>
    </row>
    <row r="2652" spans="1:12" x14ac:dyDescent="0.35">
      <c r="A2652" t="s">
        <v>469</v>
      </c>
      <c r="B2652" t="s">
        <v>3683</v>
      </c>
      <c r="C2652" t="s">
        <v>2915</v>
      </c>
      <c r="D2652" t="s">
        <v>3692</v>
      </c>
      <c r="E2652" t="s">
        <v>3693</v>
      </c>
      <c r="F2652" t="s">
        <v>2172</v>
      </c>
      <c r="G2652" t="s">
        <v>2173</v>
      </c>
      <c r="H2652">
        <v>416652.06839999999</v>
      </c>
      <c r="I2652">
        <v>1000.15681640319</v>
      </c>
      <c r="J2652">
        <v>0</v>
      </c>
      <c r="K2652">
        <v>1000.15681640319</v>
      </c>
      <c r="L2652">
        <v>415651.91158359702</v>
      </c>
    </row>
    <row r="2653" spans="1:12" x14ac:dyDescent="0.35">
      <c r="A2653" t="s">
        <v>469</v>
      </c>
      <c r="B2653" t="s">
        <v>3683</v>
      </c>
      <c r="C2653" t="s">
        <v>2915</v>
      </c>
      <c r="D2653" t="s">
        <v>3692</v>
      </c>
      <c r="E2653" t="s">
        <v>3693</v>
      </c>
      <c r="F2653" t="s">
        <v>2867</v>
      </c>
      <c r="G2653" t="s">
        <v>2868</v>
      </c>
      <c r="H2653">
        <v>0</v>
      </c>
      <c r="I2653">
        <v>0</v>
      </c>
      <c r="J2653">
        <v>0</v>
      </c>
      <c r="K2653">
        <v>0</v>
      </c>
      <c r="L2653">
        <v>0</v>
      </c>
    </row>
    <row r="2654" spans="1:12" x14ac:dyDescent="0.35">
      <c r="A2654" t="s">
        <v>469</v>
      </c>
      <c r="B2654" t="s">
        <v>3683</v>
      </c>
      <c r="C2654" t="s">
        <v>2915</v>
      </c>
      <c r="D2654" t="s">
        <v>3692</v>
      </c>
      <c r="E2654" t="s">
        <v>3693</v>
      </c>
      <c r="F2654" t="s">
        <v>2922</v>
      </c>
      <c r="G2654" t="s">
        <v>2923</v>
      </c>
      <c r="H2654">
        <v>0</v>
      </c>
      <c r="I2654">
        <v>0</v>
      </c>
      <c r="J2654">
        <v>0</v>
      </c>
      <c r="K2654">
        <v>0</v>
      </c>
      <c r="L2654">
        <v>0</v>
      </c>
    </row>
    <row r="2655" spans="1:12" x14ac:dyDescent="0.35">
      <c r="A2655" t="s">
        <v>469</v>
      </c>
      <c r="B2655" t="s">
        <v>3683</v>
      </c>
      <c r="C2655" t="s">
        <v>2915</v>
      </c>
      <c r="D2655" t="s">
        <v>3692</v>
      </c>
      <c r="E2655" t="s">
        <v>3693</v>
      </c>
      <c r="F2655" t="s">
        <v>2924</v>
      </c>
      <c r="G2655" t="s">
        <v>2925</v>
      </c>
      <c r="H2655">
        <v>0</v>
      </c>
      <c r="I2655">
        <v>0</v>
      </c>
      <c r="J2655">
        <v>0</v>
      </c>
      <c r="K2655">
        <v>0</v>
      </c>
      <c r="L2655">
        <v>0</v>
      </c>
    </row>
    <row r="2656" spans="1:12" x14ac:dyDescent="0.35">
      <c r="A2656" t="s">
        <v>469</v>
      </c>
      <c r="B2656" t="s">
        <v>3683</v>
      </c>
      <c r="C2656" t="s">
        <v>2915</v>
      </c>
      <c r="D2656" t="s">
        <v>3694</v>
      </c>
      <c r="E2656" t="s">
        <v>3695</v>
      </c>
      <c r="F2656" t="s">
        <v>2172</v>
      </c>
      <c r="G2656" t="s">
        <v>2173</v>
      </c>
      <c r="H2656">
        <v>26811.255099999998</v>
      </c>
      <c r="I2656">
        <v>14.526291542113601</v>
      </c>
      <c r="J2656">
        <v>0</v>
      </c>
      <c r="K2656">
        <v>14.526291542113601</v>
      </c>
      <c r="L2656">
        <v>26796.728808457901</v>
      </c>
    </row>
    <row r="2657" spans="1:14" x14ac:dyDescent="0.35">
      <c r="A2657" t="s">
        <v>469</v>
      </c>
      <c r="B2657" t="s">
        <v>3683</v>
      </c>
      <c r="C2657" t="s">
        <v>2915</v>
      </c>
      <c r="D2657" t="s">
        <v>3694</v>
      </c>
      <c r="E2657" t="s">
        <v>3695</v>
      </c>
      <c r="F2657" t="s">
        <v>2867</v>
      </c>
      <c r="G2657" t="s">
        <v>2868</v>
      </c>
      <c r="H2657">
        <v>0</v>
      </c>
      <c r="I2657">
        <v>0</v>
      </c>
      <c r="J2657">
        <v>0</v>
      </c>
      <c r="K2657">
        <v>0</v>
      </c>
      <c r="L2657">
        <v>0</v>
      </c>
    </row>
    <row r="2658" spans="1:14" x14ac:dyDescent="0.35">
      <c r="A2658" t="s">
        <v>469</v>
      </c>
      <c r="B2658" t="s">
        <v>3683</v>
      </c>
      <c r="C2658" t="s">
        <v>2915</v>
      </c>
      <c r="D2658" t="s">
        <v>3694</v>
      </c>
      <c r="E2658" t="s">
        <v>3695</v>
      </c>
      <c r="F2658" t="s">
        <v>2922</v>
      </c>
      <c r="G2658" t="s">
        <v>2923</v>
      </c>
      <c r="H2658">
        <v>0</v>
      </c>
      <c r="I2658">
        <v>0</v>
      </c>
      <c r="J2658">
        <v>0</v>
      </c>
      <c r="K2658">
        <v>0</v>
      </c>
      <c r="L2658">
        <v>0</v>
      </c>
    </row>
    <row r="2659" spans="1:14" x14ac:dyDescent="0.35">
      <c r="A2659" t="s">
        <v>469</v>
      </c>
      <c r="B2659" t="s">
        <v>3683</v>
      </c>
      <c r="C2659" t="s">
        <v>2915</v>
      </c>
      <c r="D2659" t="s">
        <v>3694</v>
      </c>
      <c r="E2659" t="s">
        <v>3695</v>
      </c>
      <c r="F2659" t="s">
        <v>2924</v>
      </c>
      <c r="G2659" t="s">
        <v>2925</v>
      </c>
      <c r="H2659">
        <v>0</v>
      </c>
      <c r="I2659">
        <v>0</v>
      </c>
      <c r="J2659">
        <v>0</v>
      </c>
      <c r="K2659">
        <v>0</v>
      </c>
      <c r="L2659">
        <v>0</v>
      </c>
    </row>
    <row r="2660" spans="1:14" x14ac:dyDescent="0.35">
      <c r="A2660" t="s">
        <v>469</v>
      </c>
      <c r="B2660" t="s">
        <v>3683</v>
      </c>
      <c r="C2660" t="s">
        <v>17</v>
      </c>
      <c r="D2660" t="s">
        <v>470</v>
      </c>
      <c r="E2660" t="s">
        <v>3696</v>
      </c>
      <c r="F2660" t="s">
        <v>2170</v>
      </c>
      <c r="G2660" t="s">
        <v>2171</v>
      </c>
      <c r="H2660">
        <v>0</v>
      </c>
      <c r="I2660">
        <v>0</v>
      </c>
      <c r="J2660">
        <v>0</v>
      </c>
      <c r="K2660">
        <v>0</v>
      </c>
      <c r="L2660">
        <v>0</v>
      </c>
    </row>
    <row r="2661" spans="1:14" x14ac:dyDescent="0.35">
      <c r="A2661" t="s">
        <v>469</v>
      </c>
      <c r="B2661" t="s">
        <v>3683</v>
      </c>
      <c r="C2661" t="s">
        <v>17</v>
      </c>
      <c r="D2661" t="s">
        <v>470</v>
      </c>
      <c r="E2661" t="s">
        <v>3696</v>
      </c>
      <c r="F2661" t="s">
        <v>19</v>
      </c>
      <c r="G2661" t="s">
        <v>2174</v>
      </c>
      <c r="H2661">
        <v>17192795.109900001</v>
      </c>
      <c r="I2661">
        <v>51824.247856590402</v>
      </c>
      <c r="J2661">
        <v>0</v>
      </c>
      <c r="K2661">
        <v>51824.247856590402</v>
      </c>
      <c r="L2661">
        <v>17140970.862043399</v>
      </c>
      <c r="N2661" t="s">
        <v>2198</v>
      </c>
    </row>
    <row r="2662" spans="1:14" x14ac:dyDescent="0.35">
      <c r="A2662" t="s">
        <v>469</v>
      </c>
      <c r="B2662" t="s">
        <v>3683</v>
      </c>
      <c r="C2662" t="s">
        <v>17</v>
      </c>
      <c r="D2662" t="s">
        <v>470</v>
      </c>
      <c r="E2662" t="s">
        <v>3696</v>
      </c>
      <c r="F2662" t="s">
        <v>50</v>
      </c>
      <c r="G2662" t="s">
        <v>3030</v>
      </c>
      <c r="H2662">
        <v>6198263.9356000004</v>
      </c>
      <c r="I2662">
        <v>17531.4772975821</v>
      </c>
      <c r="J2662">
        <v>0</v>
      </c>
      <c r="K2662">
        <v>17531.4772975821</v>
      </c>
      <c r="L2662">
        <v>6180732.4583024196</v>
      </c>
      <c r="M2662" t="s">
        <v>2198</v>
      </c>
      <c r="N2662" t="s">
        <v>2198</v>
      </c>
    </row>
    <row r="2663" spans="1:14" x14ac:dyDescent="0.35">
      <c r="A2663" t="s">
        <v>469</v>
      </c>
      <c r="B2663" t="s">
        <v>3683</v>
      </c>
      <c r="C2663" t="s">
        <v>17</v>
      </c>
      <c r="D2663" t="s">
        <v>470</v>
      </c>
      <c r="E2663" t="s">
        <v>3696</v>
      </c>
      <c r="F2663" t="s">
        <v>2787</v>
      </c>
      <c r="G2663" t="s">
        <v>2935</v>
      </c>
      <c r="H2663">
        <v>0</v>
      </c>
      <c r="I2663">
        <v>0</v>
      </c>
      <c r="J2663">
        <v>0</v>
      </c>
      <c r="K2663">
        <v>0</v>
      </c>
      <c r="L2663">
        <v>0</v>
      </c>
    </row>
    <row r="2664" spans="1:14" x14ac:dyDescent="0.35">
      <c r="A2664" t="s">
        <v>469</v>
      </c>
      <c r="B2664" t="s">
        <v>3683</v>
      </c>
      <c r="C2664" t="s">
        <v>17</v>
      </c>
      <c r="D2664" t="s">
        <v>470</v>
      </c>
      <c r="E2664" t="s">
        <v>3696</v>
      </c>
      <c r="F2664" t="s">
        <v>2788</v>
      </c>
      <c r="G2664" t="s">
        <v>2936</v>
      </c>
      <c r="H2664">
        <v>22701418.631299999</v>
      </c>
      <c r="I2664">
        <v>68428.893517442601</v>
      </c>
      <c r="J2664">
        <v>1595954.80683502</v>
      </c>
      <c r="K2664">
        <v>1664383.7003524599</v>
      </c>
      <c r="L2664">
        <v>21037034.930947501</v>
      </c>
    </row>
    <row r="2665" spans="1:14" x14ac:dyDescent="0.35">
      <c r="A2665" t="s">
        <v>469</v>
      </c>
      <c r="B2665" t="s">
        <v>3683</v>
      </c>
      <c r="C2665" t="s">
        <v>2938</v>
      </c>
      <c r="D2665" t="s">
        <v>3697</v>
      </c>
      <c r="E2665" t="s">
        <v>3698</v>
      </c>
      <c r="F2665" t="s">
        <v>2172</v>
      </c>
      <c r="G2665" t="s">
        <v>2173</v>
      </c>
      <c r="H2665">
        <v>2832263.9802000001</v>
      </c>
      <c r="I2665">
        <v>8537.2942312871892</v>
      </c>
      <c r="J2665">
        <v>113303.782421852</v>
      </c>
      <c r="K2665">
        <v>121841.07665314</v>
      </c>
      <c r="L2665">
        <v>2710422.90354686</v>
      </c>
    </row>
    <row r="2666" spans="1:14" x14ac:dyDescent="0.35">
      <c r="A2666" t="s">
        <v>469</v>
      </c>
      <c r="B2666" t="s">
        <v>3683</v>
      </c>
      <c r="C2666" t="s">
        <v>2944</v>
      </c>
      <c r="D2666" t="s">
        <v>3699</v>
      </c>
      <c r="E2666" t="s">
        <v>3700</v>
      </c>
      <c r="F2666" t="s">
        <v>3305</v>
      </c>
      <c r="G2666" t="s">
        <v>3306</v>
      </c>
      <c r="H2666">
        <v>2543592.1447000001</v>
      </c>
      <c r="I2666">
        <v>11792.053402339299</v>
      </c>
      <c r="J2666">
        <v>279621.26120622299</v>
      </c>
      <c r="K2666">
        <v>291413.31460856198</v>
      </c>
      <c r="L2666">
        <v>2252178.8300914401</v>
      </c>
    </row>
    <row r="2667" spans="1:14" x14ac:dyDescent="0.35">
      <c r="A2667" t="s">
        <v>469</v>
      </c>
      <c r="B2667" t="s">
        <v>3683</v>
      </c>
      <c r="C2667" t="s">
        <v>2944</v>
      </c>
      <c r="D2667" t="s">
        <v>3701</v>
      </c>
      <c r="E2667" t="s">
        <v>3702</v>
      </c>
      <c r="F2667" t="s">
        <v>2947</v>
      </c>
      <c r="G2667" t="s">
        <v>2948</v>
      </c>
      <c r="H2667">
        <v>0</v>
      </c>
      <c r="I2667">
        <v>0</v>
      </c>
      <c r="J2667">
        <v>0</v>
      </c>
      <c r="K2667">
        <v>0</v>
      </c>
      <c r="L2667">
        <v>0</v>
      </c>
    </row>
    <row r="2668" spans="1:14" x14ac:dyDescent="0.35">
      <c r="A2668" t="s">
        <v>469</v>
      </c>
      <c r="B2668" t="s">
        <v>3683</v>
      </c>
      <c r="C2668" t="s">
        <v>2944</v>
      </c>
      <c r="D2668" t="s">
        <v>268</v>
      </c>
      <c r="E2668" t="s">
        <v>3703</v>
      </c>
      <c r="F2668" t="s">
        <v>3048</v>
      </c>
      <c r="G2668" t="s">
        <v>3049</v>
      </c>
      <c r="H2668">
        <v>1302257.4291999999</v>
      </c>
      <c r="I2668">
        <v>2957.3662351263802</v>
      </c>
      <c r="J2668">
        <v>0</v>
      </c>
      <c r="K2668">
        <v>2957.3662351263802</v>
      </c>
      <c r="L2668">
        <v>1299300.0629648699</v>
      </c>
    </row>
    <row r="2669" spans="1:14" x14ac:dyDescent="0.35">
      <c r="A2669" t="s">
        <v>469</v>
      </c>
      <c r="B2669" t="s">
        <v>3683</v>
      </c>
      <c r="C2669" t="s">
        <v>2944</v>
      </c>
      <c r="D2669" t="s">
        <v>268</v>
      </c>
      <c r="E2669" t="s">
        <v>3703</v>
      </c>
      <c r="F2669" t="s">
        <v>3050</v>
      </c>
      <c r="G2669" t="s">
        <v>3051</v>
      </c>
      <c r="H2669">
        <v>191006.85190000001</v>
      </c>
      <c r="I2669">
        <v>433.767703423461</v>
      </c>
      <c r="J2669">
        <v>0</v>
      </c>
      <c r="K2669">
        <v>433.767703423461</v>
      </c>
      <c r="L2669">
        <v>190573.08419657699</v>
      </c>
    </row>
    <row r="2670" spans="1:14" x14ac:dyDescent="0.35">
      <c r="A2670" t="s">
        <v>469</v>
      </c>
      <c r="B2670" t="s">
        <v>3683</v>
      </c>
      <c r="C2670" t="s">
        <v>2944</v>
      </c>
      <c r="D2670" t="s">
        <v>2956</v>
      </c>
      <c r="E2670" t="s">
        <v>3704</v>
      </c>
      <c r="F2670" t="s">
        <v>3048</v>
      </c>
      <c r="G2670" t="s">
        <v>3049</v>
      </c>
      <c r="H2670">
        <v>1141072.4797</v>
      </c>
      <c r="I2670">
        <v>2398.0503014416799</v>
      </c>
      <c r="J2670">
        <v>0</v>
      </c>
      <c r="K2670">
        <v>2398.0503014416799</v>
      </c>
      <c r="L2670">
        <v>1138674.42939856</v>
      </c>
    </row>
    <row r="2671" spans="1:14" x14ac:dyDescent="0.35">
      <c r="A2671" t="s">
        <v>469</v>
      </c>
      <c r="B2671" t="s">
        <v>3683</v>
      </c>
      <c r="C2671" t="s">
        <v>2944</v>
      </c>
      <c r="D2671" t="s">
        <v>2956</v>
      </c>
      <c r="E2671" t="s">
        <v>3704</v>
      </c>
      <c r="F2671" t="s">
        <v>3196</v>
      </c>
      <c r="G2671" t="s">
        <v>3197</v>
      </c>
      <c r="H2671">
        <v>127077.9644</v>
      </c>
      <c r="I2671">
        <v>267.06397366286001</v>
      </c>
      <c r="J2671">
        <v>0</v>
      </c>
      <c r="K2671">
        <v>267.06397366286001</v>
      </c>
      <c r="L2671">
        <v>126810.900426337</v>
      </c>
      <c r="N2671" t="s">
        <v>2198</v>
      </c>
    </row>
    <row r="2672" spans="1:14" x14ac:dyDescent="0.35">
      <c r="A2672" t="s">
        <v>469</v>
      </c>
      <c r="B2672" t="s">
        <v>3683</v>
      </c>
      <c r="C2672" t="s">
        <v>2944</v>
      </c>
      <c r="D2672" t="s">
        <v>2956</v>
      </c>
      <c r="E2672" t="s">
        <v>3704</v>
      </c>
      <c r="F2672" t="s">
        <v>3050</v>
      </c>
      <c r="G2672" t="s">
        <v>3051</v>
      </c>
      <c r="H2672">
        <v>291841.11810000002</v>
      </c>
      <c r="I2672">
        <v>613.32622917056699</v>
      </c>
      <c r="J2672">
        <v>0</v>
      </c>
      <c r="K2672">
        <v>613.32622917056699</v>
      </c>
      <c r="L2672">
        <v>291227.79187082901</v>
      </c>
    </row>
    <row r="2673" spans="1:14" x14ac:dyDescent="0.35">
      <c r="A2673" t="s">
        <v>469</v>
      </c>
      <c r="B2673" t="s">
        <v>3683</v>
      </c>
      <c r="C2673" t="s">
        <v>2944</v>
      </c>
      <c r="D2673" t="s">
        <v>3705</v>
      </c>
      <c r="E2673" t="s">
        <v>3706</v>
      </c>
      <c r="F2673" t="s">
        <v>19</v>
      </c>
      <c r="G2673" t="s">
        <v>2174</v>
      </c>
      <c r="H2673">
        <v>152147.65530000001</v>
      </c>
      <c r="I2673">
        <v>259.141730120197</v>
      </c>
      <c r="J2673">
        <v>0</v>
      </c>
      <c r="K2673">
        <v>259.141730120197</v>
      </c>
      <c r="L2673">
        <v>151888.51356987999</v>
      </c>
      <c r="N2673" t="s">
        <v>2198</v>
      </c>
    </row>
    <row r="2674" spans="1:14" x14ac:dyDescent="0.35">
      <c r="A2674" t="s">
        <v>469</v>
      </c>
      <c r="B2674" t="s">
        <v>3683</v>
      </c>
      <c r="C2674" t="s">
        <v>2944</v>
      </c>
      <c r="D2674" t="s">
        <v>3705</v>
      </c>
      <c r="E2674" t="s">
        <v>3706</v>
      </c>
      <c r="F2674" t="s">
        <v>3048</v>
      </c>
      <c r="G2674" t="s">
        <v>3049</v>
      </c>
      <c r="H2674">
        <v>2489060.6976000001</v>
      </c>
      <c r="I2674">
        <v>4568.80306916888</v>
      </c>
      <c r="J2674">
        <v>0</v>
      </c>
      <c r="K2674">
        <v>4568.80306916888</v>
      </c>
      <c r="L2674">
        <v>2484491.89453083</v>
      </c>
    </row>
    <row r="2675" spans="1:14" x14ac:dyDescent="0.35">
      <c r="A2675" t="s">
        <v>469</v>
      </c>
      <c r="B2675" t="s">
        <v>3683</v>
      </c>
      <c r="C2675" t="s">
        <v>2944</v>
      </c>
      <c r="D2675" t="s">
        <v>3705</v>
      </c>
      <c r="E2675" t="s">
        <v>3706</v>
      </c>
      <c r="F2675" t="s">
        <v>3050</v>
      </c>
      <c r="G2675" t="s">
        <v>3051</v>
      </c>
      <c r="H2675">
        <v>379861.23379999999</v>
      </c>
      <c r="I2675">
        <v>697.25546380991602</v>
      </c>
      <c r="J2675">
        <v>0</v>
      </c>
      <c r="K2675">
        <v>697.25546380991602</v>
      </c>
      <c r="L2675">
        <v>379163.97833618999</v>
      </c>
    </row>
    <row r="2676" spans="1:14" x14ac:dyDescent="0.35">
      <c r="A2676" t="s">
        <v>479</v>
      </c>
      <c r="B2676" t="s">
        <v>3707</v>
      </c>
      <c r="C2676" t="s">
        <v>2857</v>
      </c>
      <c r="D2676" t="s">
        <v>2859</v>
      </c>
      <c r="E2676" t="s">
        <v>3708</v>
      </c>
      <c r="F2676" t="s">
        <v>2170</v>
      </c>
      <c r="G2676" t="s">
        <v>2171</v>
      </c>
      <c r="H2676">
        <v>0</v>
      </c>
      <c r="I2676">
        <v>0</v>
      </c>
      <c r="J2676">
        <v>0</v>
      </c>
      <c r="K2676">
        <v>0</v>
      </c>
      <c r="L2676">
        <v>0</v>
      </c>
    </row>
    <row r="2677" spans="1:14" x14ac:dyDescent="0.35">
      <c r="A2677" t="s">
        <v>479</v>
      </c>
      <c r="B2677" t="s">
        <v>3707</v>
      </c>
      <c r="C2677" t="s">
        <v>2857</v>
      </c>
      <c r="D2677" t="s">
        <v>2859</v>
      </c>
      <c r="E2677" t="s">
        <v>3708</v>
      </c>
      <c r="F2677" t="s">
        <v>2172</v>
      </c>
      <c r="G2677" t="s">
        <v>2173</v>
      </c>
      <c r="H2677">
        <v>3143943.8262</v>
      </c>
      <c r="I2677">
        <v>19914.188845963301</v>
      </c>
      <c r="J2677">
        <v>43492.119455504697</v>
      </c>
      <c r="K2677">
        <v>63406.308301468001</v>
      </c>
      <c r="L2677">
        <v>3080537.5178985298</v>
      </c>
    </row>
    <row r="2678" spans="1:14" x14ac:dyDescent="0.35">
      <c r="A2678" t="s">
        <v>479</v>
      </c>
      <c r="B2678" t="s">
        <v>3707</v>
      </c>
      <c r="C2678" t="s">
        <v>2857</v>
      </c>
      <c r="D2678" t="s">
        <v>2859</v>
      </c>
      <c r="E2678" t="s">
        <v>3708</v>
      </c>
      <c r="F2678" t="s">
        <v>2861</v>
      </c>
      <c r="G2678" t="s">
        <v>2862</v>
      </c>
      <c r="H2678">
        <v>530150.70389999996</v>
      </c>
      <c r="I2678">
        <v>3358.0502131877802</v>
      </c>
      <c r="J2678">
        <v>7333.9025826879697</v>
      </c>
      <c r="K2678">
        <v>10691.952795875801</v>
      </c>
      <c r="L2678">
        <v>519458.75110412401</v>
      </c>
    </row>
    <row r="2679" spans="1:14" x14ac:dyDescent="0.35">
      <c r="A2679" t="s">
        <v>479</v>
      </c>
      <c r="B2679" t="s">
        <v>3707</v>
      </c>
      <c r="C2679" t="s">
        <v>2857</v>
      </c>
      <c r="D2679" t="s">
        <v>2859</v>
      </c>
      <c r="E2679" t="s">
        <v>3708</v>
      </c>
      <c r="F2679" t="s">
        <v>3709</v>
      </c>
      <c r="G2679" t="s">
        <v>3710</v>
      </c>
      <c r="H2679">
        <v>57750.621400000004</v>
      </c>
      <c r="I2679">
        <v>365.80067681784101</v>
      </c>
      <c r="J2679">
        <v>798.90006347363499</v>
      </c>
      <c r="K2679">
        <v>1164.7007402914801</v>
      </c>
      <c r="L2679">
        <v>56585.920659708499</v>
      </c>
    </row>
    <row r="2680" spans="1:14" x14ac:dyDescent="0.35">
      <c r="A2680" t="s">
        <v>479</v>
      </c>
      <c r="B2680" t="s">
        <v>3707</v>
      </c>
      <c r="C2680" t="s">
        <v>2857</v>
      </c>
      <c r="D2680" t="s">
        <v>2859</v>
      </c>
      <c r="E2680" t="s">
        <v>3708</v>
      </c>
      <c r="F2680" t="s">
        <v>2865</v>
      </c>
      <c r="G2680" t="s">
        <v>2866</v>
      </c>
      <c r="H2680">
        <v>0</v>
      </c>
      <c r="I2680">
        <v>0</v>
      </c>
      <c r="J2680">
        <v>0</v>
      </c>
      <c r="K2680">
        <v>0</v>
      </c>
      <c r="L2680">
        <v>0</v>
      </c>
    </row>
    <row r="2681" spans="1:14" x14ac:dyDescent="0.35">
      <c r="A2681" t="s">
        <v>479</v>
      </c>
      <c r="B2681" t="s">
        <v>3707</v>
      </c>
      <c r="C2681" t="s">
        <v>2857</v>
      </c>
      <c r="D2681" t="s">
        <v>2859</v>
      </c>
      <c r="E2681" t="s">
        <v>3708</v>
      </c>
      <c r="F2681" t="s">
        <v>2867</v>
      </c>
      <c r="G2681" t="s">
        <v>2868</v>
      </c>
      <c r="H2681">
        <v>0</v>
      </c>
      <c r="I2681">
        <v>0</v>
      </c>
      <c r="J2681">
        <v>0</v>
      </c>
      <c r="K2681">
        <v>0</v>
      </c>
      <c r="L2681">
        <v>0</v>
      </c>
    </row>
    <row r="2682" spans="1:14" x14ac:dyDescent="0.35">
      <c r="A2682" t="s">
        <v>479</v>
      </c>
      <c r="B2682" t="s">
        <v>3707</v>
      </c>
      <c r="C2682" t="s">
        <v>2857</v>
      </c>
      <c r="D2682" t="s">
        <v>2859</v>
      </c>
      <c r="E2682" t="s">
        <v>3708</v>
      </c>
      <c r="F2682" t="s">
        <v>2869</v>
      </c>
      <c r="G2682" t="s">
        <v>2870</v>
      </c>
      <c r="H2682">
        <v>1155012.4269999999</v>
      </c>
      <c r="I2682">
        <v>7316.0135363568297</v>
      </c>
      <c r="J2682">
        <v>15978.001269472699</v>
      </c>
      <c r="K2682">
        <v>23294.014805829502</v>
      </c>
      <c r="L2682">
        <v>1131718.4121941701</v>
      </c>
    </row>
    <row r="2683" spans="1:14" x14ac:dyDescent="0.35">
      <c r="A2683" t="s">
        <v>479</v>
      </c>
      <c r="B2683" t="s">
        <v>3707</v>
      </c>
      <c r="C2683" t="s">
        <v>2857</v>
      </c>
      <c r="D2683" t="s">
        <v>2859</v>
      </c>
      <c r="E2683" t="s">
        <v>3708</v>
      </c>
      <c r="F2683" t="s">
        <v>2871</v>
      </c>
      <c r="G2683" t="s">
        <v>2872</v>
      </c>
      <c r="H2683">
        <v>87780.944499999998</v>
      </c>
      <c r="I2683">
        <v>556.01702876311901</v>
      </c>
      <c r="J2683">
        <v>1214.3280964799301</v>
      </c>
      <c r="K2683">
        <v>1770.34512524304</v>
      </c>
      <c r="L2683">
        <v>86010.599374757003</v>
      </c>
    </row>
    <row r="2684" spans="1:14" x14ac:dyDescent="0.35">
      <c r="A2684" t="s">
        <v>479</v>
      </c>
      <c r="B2684" t="s">
        <v>3707</v>
      </c>
      <c r="C2684" t="s">
        <v>2857</v>
      </c>
      <c r="D2684" t="s">
        <v>2859</v>
      </c>
      <c r="E2684" t="s">
        <v>3708</v>
      </c>
      <c r="F2684" t="s">
        <v>2877</v>
      </c>
      <c r="G2684" t="s">
        <v>2878</v>
      </c>
      <c r="H2684">
        <v>384619.13829999999</v>
      </c>
      <c r="I2684">
        <v>2436.23250760682</v>
      </c>
      <c r="J2684">
        <v>5320.6744227344097</v>
      </c>
      <c r="K2684">
        <v>7756.9069303412298</v>
      </c>
      <c r="L2684">
        <v>376862.23136965901</v>
      </c>
    </row>
    <row r="2685" spans="1:14" x14ac:dyDescent="0.35">
      <c r="A2685" t="s">
        <v>479</v>
      </c>
      <c r="B2685" t="s">
        <v>3707</v>
      </c>
      <c r="C2685" t="s">
        <v>2879</v>
      </c>
      <c r="D2685" t="s">
        <v>2880</v>
      </c>
      <c r="E2685" t="s">
        <v>3711</v>
      </c>
      <c r="F2685" t="s">
        <v>2170</v>
      </c>
      <c r="G2685" t="s">
        <v>2171</v>
      </c>
      <c r="H2685">
        <v>0</v>
      </c>
      <c r="I2685">
        <v>0</v>
      </c>
      <c r="J2685">
        <v>0</v>
      </c>
      <c r="K2685">
        <v>0</v>
      </c>
      <c r="L2685">
        <v>0</v>
      </c>
    </row>
    <row r="2686" spans="1:14" x14ac:dyDescent="0.35">
      <c r="A2686" t="s">
        <v>479</v>
      </c>
      <c r="B2686" t="s">
        <v>3707</v>
      </c>
      <c r="C2686" t="s">
        <v>2879</v>
      </c>
      <c r="D2686" t="s">
        <v>2880</v>
      </c>
      <c r="E2686" t="s">
        <v>3711</v>
      </c>
      <c r="F2686" t="s">
        <v>2172</v>
      </c>
      <c r="G2686" t="s">
        <v>2173</v>
      </c>
      <c r="H2686">
        <v>16027.732400000001</v>
      </c>
      <c r="I2686">
        <v>61.1875267511478</v>
      </c>
      <c r="J2686">
        <v>25.608220439549999</v>
      </c>
      <c r="K2686">
        <v>86.795747190697796</v>
      </c>
      <c r="L2686">
        <v>15940.9366528093</v>
      </c>
    </row>
    <row r="2687" spans="1:14" x14ac:dyDescent="0.35">
      <c r="A2687" t="s">
        <v>479</v>
      </c>
      <c r="B2687" t="s">
        <v>3707</v>
      </c>
      <c r="C2687" t="s">
        <v>2879</v>
      </c>
      <c r="D2687" t="s">
        <v>2880</v>
      </c>
      <c r="E2687" t="s">
        <v>3711</v>
      </c>
      <c r="F2687" t="s">
        <v>2882</v>
      </c>
      <c r="G2687" t="s">
        <v>2883</v>
      </c>
      <c r="H2687">
        <v>10717.339099999999</v>
      </c>
      <c r="I2687">
        <v>40.914551020345797</v>
      </c>
      <c r="J2687">
        <v>17.123569089096701</v>
      </c>
      <c r="K2687">
        <v>58.038120109442502</v>
      </c>
      <c r="L2687">
        <v>10659.300979890601</v>
      </c>
    </row>
    <row r="2688" spans="1:14" x14ac:dyDescent="0.35">
      <c r="A2688" t="s">
        <v>479</v>
      </c>
      <c r="B2688" t="s">
        <v>3707</v>
      </c>
      <c r="C2688" t="s">
        <v>2879</v>
      </c>
      <c r="D2688" t="s">
        <v>2880</v>
      </c>
      <c r="E2688" t="s">
        <v>3711</v>
      </c>
      <c r="F2688" t="s">
        <v>2884</v>
      </c>
      <c r="G2688" t="s">
        <v>2885</v>
      </c>
      <c r="H2688">
        <v>12889.876399999999</v>
      </c>
      <c r="I2688">
        <v>27.091758205832399</v>
      </c>
      <c r="J2688">
        <v>0</v>
      </c>
      <c r="K2688">
        <v>27.091758205832399</v>
      </c>
      <c r="L2688">
        <v>12862.7846417942</v>
      </c>
    </row>
    <row r="2689" spans="1:12" x14ac:dyDescent="0.35">
      <c r="A2689" t="s">
        <v>479</v>
      </c>
      <c r="B2689" t="s">
        <v>3707</v>
      </c>
      <c r="C2689" t="s">
        <v>2879</v>
      </c>
      <c r="D2689" t="s">
        <v>2880</v>
      </c>
      <c r="E2689" t="s">
        <v>3711</v>
      </c>
      <c r="F2689" t="s">
        <v>2896</v>
      </c>
      <c r="G2689" t="s">
        <v>2897</v>
      </c>
      <c r="H2689">
        <v>18461.629400000002</v>
      </c>
      <c r="I2689">
        <v>38.802389172224402</v>
      </c>
      <c r="J2689">
        <v>0</v>
      </c>
      <c r="K2689">
        <v>38.802389172224402</v>
      </c>
      <c r="L2689">
        <v>18422.827010827801</v>
      </c>
    </row>
    <row r="2690" spans="1:12" x14ac:dyDescent="0.35">
      <c r="A2690" t="s">
        <v>479</v>
      </c>
      <c r="B2690" t="s">
        <v>3707</v>
      </c>
      <c r="C2690" t="s">
        <v>2879</v>
      </c>
      <c r="D2690" t="s">
        <v>2886</v>
      </c>
      <c r="E2690" t="s">
        <v>3712</v>
      </c>
      <c r="F2690" t="s">
        <v>2172</v>
      </c>
      <c r="G2690" t="s">
        <v>2173</v>
      </c>
      <c r="H2690">
        <v>6673.8158999999996</v>
      </c>
      <c r="I2690">
        <v>35.459581207108897</v>
      </c>
      <c r="J2690">
        <v>0</v>
      </c>
      <c r="K2690">
        <v>35.459581207108897</v>
      </c>
      <c r="L2690">
        <v>6638.3563187928903</v>
      </c>
    </row>
    <row r="2691" spans="1:12" x14ac:dyDescent="0.35">
      <c r="A2691" t="s">
        <v>479</v>
      </c>
      <c r="B2691" t="s">
        <v>3707</v>
      </c>
      <c r="C2691" t="s">
        <v>2879</v>
      </c>
      <c r="D2691" t="s">
        <v>2886</v>
      </c>
      <c r="E2691" t="s">
        <v>3712</v>
      </c>
      <c r="F2691" t="s">
        <v>2882</v>
      </c>
      <c r="G2691" t="s">
        <v>2883</v>
      </c>
      <c r="H2691">
        <v>2901.6590999999999</v>
      </c>
      <c r="I2691">
        <v>15.4172092204821</v>
      </c>
      <c r="J2691">
        <v>0</v>
      </c>
      <c r="K2691">
        <v>15.4172092204821</v>
      </c>
      <c r="L2691">
        <v>2886.24189077952</v>
      </c>
    </row>
    <row r="2692" spans="1:12" x14ac:dyDescent="0.35">
      <c r="A2692" t="s">
        <v>479</v>
      </c>
      <c r="B2692" t="s">
        <v>3707</v>
      </c>
      <c r="C2692" t="s">
        <v>2879</v>
      </c>
      <c r="D2692" t="s">
        <v>2886</v>
      </c>
      <c r="E2692" t="s">
        <v>3712</v>
      </c>
      <c r="F2692" t="s">
        <v>2884</v>
      </c>
      <c r="G2692" t="s">
        <v>2885</v>
      </c>
      <c r="H2692">
        <v>0</v>
      </c>
      <c r="I2692">
        <v>0</v>
      </c>
      <c r="J2692">
        <v>0</v>
      </c>
      <c r="K2692">
        <v>0</v>
      </c>
      <c r="L2692">
        <v>0</v>
      </c>
    </row>
    <row r="2693" spans="1:12" x14ac:dyDescent="0.35">
      <c r="A2693" t="s">
        <v>479</v>
      </c>
      <c r="B2693" t="s">
        <v>3707</v>
      </c>
      <c r="C2693" t="s">
        <v>2879</v>
      </c>
      <c r="D2693" t="s">
        <v>2886</v>
      </c>
      <c r="E2693" t="s">
        <v>3712</v>
      </c>
      <c r="F2693" t="s">
        <v>392</v>
      </c>
      <c r="G2693" t="s">
        <v>2914</v>
      </c>
      <c r="H2693">
        <v>4874.7873</v>
      </c>
      <c r="I2693">
        <v>25.90091149041</v>
      </c>
      <c r="J2693">
        <v>0</v>
      </c>
      <c r="K2693">
        <v>25.90091149041</v>
      </c>
      <c r="L2693">
        <v>4848.8863885095898</v>
      </c>
    </row>
    <row r="2694" spans="1:12" x14ac:dyDescent="0.35">
      <c r="A2694" t="s">
        <v>479</v>
      </c>
      <c r="B2694" t="s">
        <v>3707</v>
      </c>
      <c r="C2694" t="s">
        <v>2879</v>
      </c>
      <c r="D2694" t="s">
        <v>2888</v>
      </c>
      <c r="E2694" t="s">
        <v>3713</v>
      </c>
      <c r="F2694" t="s">
        <v>2170</v>
      </c>
      <c r="G2694" t="s">
        <v>2171</v>
      </c>
      <c r="H2694">
        <v>0</v>
      </c>
      <c r="I2694">
        <v>0</v>
      </c>
      <c r="J2694">
        <v>0</v>
      </c>
      <c r="K2694">
        <v>0</v>
      </c>
      <c r="L2694">
        <v>0</v>
      </c>
    </row>
    <row r="2695" spans="1:12" x14ac:dyDescent="0.35">
      <c r="A2695" t="s">
        <v>479</v>
      </c>
      <c r="B2695" t="s">
        <v>3707</v>
      </c>
      <c r="C2695" t="s">
        <v>2879</v>
      </c>
      <c r="D2695" t="s">
        <v>2888</v>
      </c>
      <c r="E2695" t="s">
        <v>3713</v>
      </c>
      <c r="F2695" t="s">
        <v>2172</v>
      </c>
      <c r="G2695" t="s">
        <v>2173</v>
      </c>
      <c r="H2695">
        <v>0</v>
      </c>
      <c r="I2695">
        <v>0</v>
      </c>
      <c r="J2695">
        <v>0</v>
      </c>
      <c r="K2695">
        <v>0</v>
      </c>
      <c r="L2695">
        <v>0</v>
      </c>
    </row>
    <row r="2696" spans="1:12" x14ac:dyDescent="0.35">
      <c r="A2696" t="s">
        <v>479</v>
      </c>
      <c r="B2696" t="s">
        <v>3707</v>
      </c>
      <c r="C2696" t="s">
        <v>2879</v>
      </c>
      <c r="D2696" t="s">
        <v>2888</v>
      </c>
      <c r="E2696" t="s">
        <v>3713</v>
      </c>
      <c r="F2696" t="s">
        <v>2882</v>
      </c>
      <c r="G2696" t="s">
        <v>2883</v>
      </c>
      <c r="H2696">
        <v>0</v>
      </c>
      <c r="I2696">
        <v>0</v>
      </c>
      <c r="J2696">
        <v>0</v>
      </c>
      <c r="K2696">
        <v>0</v>
      </c>
      <c r="L2696">
        <v>0</v>
      </c>
    </row>
    <row r="2697" spans="1:12" x14ac:dyDescent="0.35">
      <c r="A2697" t="s">
        <v>479</v>
      </c>
      <c r="B2697" t="s">
        <v>3707</v>
      </c>
      <c r="C2697" t="s">
        <v>2879</v>
      </c>
      <c r="D2697" t="s">
        <v>2892</v>
      </c>
      <c r="E2697" t="s">
        <v>2967</v>
      </c>
      <c r="F2697" t="s">
        <v>2172</v>
      </c>
      <c r="G2697" t="s">
        <v>2173</v>
      </c>
      <c r="H2697">
        <v>4958.0711000000001</v>
      </c>
      <c r="I2697">
        <v>10.8806105983347</v>
      </c>
      <c r="J2697">
        <v>0</v>
      </c>
      <c r="K2697">
        <v>10.8806105983347</v>
      </c>
      <c r="L2697">
        <v>4947.1904894016698</v>
      </c>
    </row>
    <row r="2698" spans="1:12" x14ac:dyDescent="0.35">
      <c r="A2698" t="s">
        <v>479</v>
      </c>
      <c r="B2698" t="s">
        <v>3707</v>
      </c>
      <c r="C2698" t="s">
        <v>2879</v>
      </c>
      <c r="D2698" t="s">
        <v>2892</v>
      </c>
      <c r="E2698" t="s">
        <v>2967</v>
      </c>
      <c r="F2698" t="s">
        <v>2882</v>
      </c>
      <c r="G2698" t="s">
        <v>2883</v>
      </c>
      <c r="H2698">
        <v>0</v>
      </c>
      <c r="I2698">
        <v>0</v>
      </c>
      <c r="J2698">
        <v>0</v>
      </c>
      <c r="K2698">
        <v>0</v>
      </c>
      <c r="L2698">
        <v>0</v>
      </c>
    </row>
    <row r="2699" spans="1:12" x14ac:dyDescent="0.35">
      <c r="A2699" t="s">
        <v>479</v>
      </c>
      <c r="B2699" t="s">
        <v>3707</v>
      </c>
      <c r="C2699" t="s">
        <v>2879</v>
      </c>
      <c r="D2699" t="s">
        <v>2892</v>
      </c>
      <c r="E2699" t="s">
        <v>2967</v>
      </c>
      <c r="F2699" t="s">
        <v>2890</v>
      </c>
      <c r="G2699" t="s">
        <v>2891</v>
      </c>
      <c r="H2699">
        <v>1558.2509</v>
      </c>
      <c r="I2699">
        <v>3.4196204737623401</v>
      </c>
      <c r="J2699">
        <v>0</v>
      </c>
      <c r="K2699">
        <v>3.4196204737623401</v>
      </c>
      <c r="L2699">
        <v>1554.83127952624</v>
      </c>
    </row>
    <row r="2700" spans="1:12" x14ac:dyDescent="0.35">
      <c r="A2700" t="s">
        <v>479</v>
      </c>
      <c r="B2700" t="s">
        <v>3707</v>
      </c>
      <c r="C2700" t="s">
        <v>2879</v>
      </c>
      <c r="D2700" t="s">
        <v>2894</v>
      </c>
      <c r="E2700" t="s">
        <v>3455</v>
      </c>
      <c r="F2700" t="s">
        <v>2170</v>
      </c>
      <c r="G2700" t="s">
        <v>2171</v>
      </c>
      <c r="H2700">
        <v>0</v>
      </c>
      <c r="I2700">
        <v>0</v>
      </c>
      <c r="J2700">
        <v>0</v>
      </c>
      <c r="K2700">
        <v>0</v>
      </c>
      <c r="L2700">
        <v>0</v>
      </c>
    </row>
    <row r="2701" spans="1:12" x14ac:dyDescent="0.35">
      <c r="A2701" t="s">
        <v>479</v>
      </c>
      <c r="B2701" t="s">
        <v>3707</v>
      </c>
      <c r="C2701" t="s">
        <v>2879</v>
      </c>
      <c r="D2701" t="s">
        <v>2894</v>
      </c>
      <c r="E2701" t="s">
        <v>3455</v>
      </c>
      <c r="F2701" t="s">
        <v>2172</v>
      </c>
      <c r="G2701" t="s">
        <v>2173</v>
      </c>
      <c r="H2701">
        <v>12923.207899999999</v>
      </c>
      <c r="I2701">
        <v>55.077800647751502</v>
      </c>
      <c r="J2701">
        <v>808.188571734628</v>
      </c>
      <c r="K2701">
        <v>863.26637238238004</v>
      </c>
      <c r="L2701">
        <v>12059.941527617601</v>
      </c>
    </row>
    <row r="2702" spans="1:12" x14ac:dyDescent="0.35">
      <c r="A2702" t="s">
        <v>479</v>
      </c>
      <c r="B2702" t="s">
        <v>3707</v>
      </c>
      <c r="C2702" t="s">
        <v>2879</v>
      </c>
      <c r="D2702" t="s">
        <v>2894</v>
      </c>
      <c r="E2702" t="s">
        <v>3455</v>
      </c>
      <c r="F2702" t="s">
        <v>2882</v>
      </c>
      <c r="G2702" t="s">
        <v>2883</v>
      </c>
      <c r="H2702">
        <v>39118.8995</v>
      </c>
      <c r="I2702">
        <v>166.72199114994999</v>
      </c>
      <c r="J2702">
        <v>2446.4086495750898</v>
      </c>
      <c r="K2702">
        <v>2613.1306407250399</v>
      </c>
      <c r="L2702">
        <v>36505.768859274998</v>
      </c>
    </row>
    <row r="2703" spans="1:12" x14ac:dyDescent="0.35">
      <c r="A2703" t="s">
        <v>479</v>
      </c>
      <c r="B2703" t="s">
        <v>3707</v>
      </c>
      <c r="C2703" t="s">
        <v>2879</v>
      </c>
      <c r="D2703" t="s">
        <v>2894</v>
      </c>
      <c r="E2703" t="s">
        <v>3455</v>
      </c>
      <c r="F2703" t="s">
        <v>2884</v>
      </c>
      <c r="G2703" t="s">
        <v>2885</v>
      </c>
      <c r="H2703">
        <v>0</v>
      </c>
      <c r="I2703">
        <v>0</v>
      </c>
      <c r="J2703">
        <v>0</v>
      </c>
      <c r="K2703">
        <v>0</v>
      </c>
      <c r="L2703">
        <v>0</v>
      </c>
    </row>
    <row r="2704" spans="1:12" x14ac:dyDescent="0.35">
      <c r="A2704" t="s">
        <v>479</v>
      </c>
      <c r="B2704" t="s">
        <v>3707</v>
      </c>
      <c r="C2704" t="s">
        <v>2879</v>
      </c>
      <c r="D2704" t="s">
        <v>2894</v>
      </c>
      <c r="E2704" t="s">
        <v>3455</v>
      </c>
      <c r="F2704" t="s">
        <v>392</v>
      </c>
      <c r="G2704" t="s">
        <v>2914</v>
      </c>
      <c r="H2704">
        <v>0</v>
      </c>
      <c r="I2704">
        <v>0</v>
      </c>
      <c r="J2704">
        <v>0</v>
      </c>
      <c r="K2704">
        <v>0</v>
      </c>
      <c r="L2704">
        <v>0</v>
      </c>
    </row>
    <row r="2705" spans="1:12" x14ac:dyDescent="0.35">
      <c r="A2705" t="s">
        <v>479</v>
      </c>
      <c r="B2705" t="s">
        <v>3707</v>
      </c>
      <c r="C2705" t="s">
        <v>2879</v>
      </c>
      <c r="D2705" t="s">
        <v>2898</v>
      </c>
      <c r="E2705" t="s">
        <v>3714</v>
      </c>
      <c r="F2705" t="s">
        <v>2172</v>
      </c>
      <c r="G2705" t="s">
        <v>2173</v>
      </c>
      <c r="H2705">
        <v>12187.7683</v>
      </c>
      <c r="I2705">
        <v>109.18551615224</v>
      </c>
      <c r="J2705">
        <v>41.900427483717102</v>
      </c>
      <c r="K2705">
        <v>151.08594363595699</v>
      </c>
      <c r="L2705">
        <v>12036.682356363999</v>
      </c>
    </row>
    <row r="2706" spans="1:12" x14ac:dyDescent="0.35">
      <c r="A2706" t="s">
        <v>479</v>
      </c>
      <c r="B2706" t="s">
        <v>3707</v>
      </c>
      <c r="C2706" t="s">
        <v>2879</v>
      </c>
      <c r="D2706" t="s">
        <v>2898</v>
      </c>
      <c r="E2706" t="s">
        <v>3714</v>
      </c>
      <c r="F2706" t="s">
        <v>2882</v>
      </c>
      <c r="G2706" t="s">
        <v>2883</v>
      </c>
      <c r="H2706">
        <v>3867.2725999999998</v>
      </c>
      <c r="I2706">
        <v>34.645404163691403</v>
      </c>
      <c r="J2706">
        <v>13.295327951564101</v>
      </c>
      <c r="K2706">
        <v>47.9407321152555</v>
      </c>
      <c r="L2706">
        <v>3819.33186788475</v>
      </c>
    </row>
    <row r="2707" spans="1:12" x14ac:dyDescent="0.35">
      <c r="A2707" t="s">
        <v>479</v>
      </c>
      <c r="B2707" t="s">
        <v>3707</v>
      </c>
      <c r="C2707" t="s">
        <v>2879</v>
      </c>
      <c r="D2707" t="s">
        <v>2902</v>
      </c>
      <c r="E2707" t="s">
        <v>3105</v>
      </c>
      <c r="F2707" t="s">
        <v>2170</v>
      </c>
      <c r="G2707" t="s">
        <v>2171</v>
      </c>
      <c r="H2707">
        <v>0</v>
      </c>
      <c r="I2707">
        <v>0</v>
      </c>
      <c r="J2707">
        <v>0</v>
      </c>
      <c r="K2707">
        <v>0</v>
      </c>
      <c r="L2707">
        <v>0</v>
      </c>
    </row>
    <row r="2708" spans="1:12" x14ac:dyDescent="0.35">
      <c r="A2708" t="s">
        <v>479</v>
      </c>
      <c r="B2708" t="s">
        <v>3707</v>
      </c>
      <c r="C2708" t="s">
        <v>2879</v>
      </c>
      <c r="D2708" t="s">
        <v>2902</v>
      </c>
      <c r="E2708" t="s">
        <v>3105</v>
      </c>
      <c r="F2708" t="s">
        <v>2172</v>
      </c>
      <c r="G2708" t="s">
        <v>2173</v>
      </c>
      <c r="H2708">
        <v>15829.2824</v>
      </c>
      <c r="I2708">
        <v>26.5176496547117</v>
      </c>
      <c r="J2708">
        <v>0</v>
      </c>
      <c r="K2708">
        <v>26.5176496547117</v>
      </c>
      <c r="L2708">
        <v>15802.764750345301</v>
      </c>
    </row>
    <row r="2709" spans="1:12" x14ac:dyDescent="0.35">
      <c r="A2709" t="s">
        <v>479</v>
      </c>
      <c r="B2709" t="s">
        <v>3707</v>
      </c>
      <c r="C2709" t="s">
        <v>2879</v>
      </c>
      <c r="D2709" t="s">
        <v>2902</v>
      </c>
      <c r="E2709" t="s">
        <v>3105</v>
      </c>
      <c r="F2709" t="s">
        <v>2882</v>
      </c>
      <c r="G2709" t="s">
        <v>2883</v>
      </c>
      <c r="H2709">
        <v>3957.3206</v>
      </c>
      <c r="I2709">
        <v>6.62941241367791</v>
      </c>
      <c r="J2709">
        <v>0</v>
      </c>
      <c r="K2709">
        <v>6.62941241367791</v>
      </c>
      <c r="L2709">
        <v>3950.6911875863202</v>
      </c>
    </row>
    <row r="2710" spans="1:12" x14ac:dyDescent="0.35">
      <c r="A2710" t="s">
        <v>479</v>
      </c>
      <c r="B2710" t="s">
        <v>3707</v>
      </c>
      <c r="C2710" t="s">
        <v>2879</v>
      </c>
      <c r="D2710" t="s">
        <v>2902</v>
      </c>
      <c r="E2710" t="s">
        <v>3105</v>
      </c>
      <c r="F2710" t="s">
        <v>2884</v>
      </c>
      <c r="G2710" t="s">
        <v>2885</v>
      </c>
      <c r="H2710">
        <v>23269.095099999999</v>
      </c>
      <c r="I2710">
        <v>28.172416816098799</v>
      </c>
      <c r="J2710">
        <v>0</v>
      </c>
      <c r="K2710">
        <v>28.172416816098799</v>
      </c>
      <c r="L2710">
        <v>23240.922683183901</v>
      </c>
    </row>
    <row r="2711" spans="1:12" x14ac:dyDescent="0.35">
      <c r="A2711" t="s">
        <v>479</v>
      </c>
      <c r="B2711" t="s">
        <v>3707</v>
      </c>
      <c r="C2711" t="s">
        <v>2879</v>
      </c>
      <c r="D2711" t="s">
        <v>2902</v>
      </c>
      <c r="E2711" t="s">
        <v>3105</v>
      </c>
      <c r="F2711" t="s">
        <v>2890</v>
      </c>
      <c r="G2711" t="s">
        <v>2891</v>
      </c>
      <c r="H2711">
        <v>0</v>
      </c>
      <c r="I2711">
        <v>0</v>
      </c>
      <c r="J2711">
        <v>0</v>
      </c>
      <c r="K2711">
        <v>0</v>
      </c>
      <c r="L2711">
        <v>0</v>
      </c>
    </row>
    <row r="2712" spans="1:12" x14ac:dyDescent="0.35">
      <c r="A2712" t="s">
        <v>479</v>
      </c>
      <c r="B2712" t="s">
        <v>3707</v>
      </c>
      <c r="C2712" t="s">
        <v>2879</v>
      </c>
      <c r="D2712" t="s">
        <v>2904</v>
      </c>
      <c r="E2712" t="s">
        <v>3715</v>
      </c>
      <c r="F2712" t="s">
        <v>2172</v>
      </c>
      <c r="G2712" t="s">
        <v>2173</v>
      </c>
      <c r="H2712">
        <v>0</v>
      </c>
      <c r="I2712">
        <v>0</v>
      </c>
      <c r="J2712">
        <v>0</v>
      </c>
      <c r="K2712">
        <v>0</v>
      </c>
      <c r="L2712">
        <v>0</v>
      </c>
    </row>
    <row r="2713" spans="1:12" x14ac:dyDescent="0.35">
      <c r="A2713" t="s">
        <v>479</v>
      </c>
      <c r="B2713" t="s">
        <v>3707</v>
      </c>
      <c r="C2713" t="s">
        <v>2879</v>
      </c>
      <c r="D2713" t="s">
        <v>2904</v>
      </c>
      <c r="E2713" t="s">
        <v>3715</v>
      </c>
      <c r="F2713" t="s">
        <v>2882</v>
      </c>
      <c r="G2713" t="s">
        <v>2883</v>
      </c>
      <c r="H2713">
        <v>0</v>
      </c>
      <c r="I2713">
        <v>0</v>
      </c>
      <c r="J2713">
        <v>0</v>
      </c>
      <c r="K2713">
        <v>0</v>
      </c>
      <c r="L2713">
        <v>0</v>
      </c>
    </row>
    <row r="2714" spans="1:12" x14ac:dyDescent="0.35">
      <c r="A2714" t="s">
        <v>479</v>
      </c>
      <c r="B2714" t="s">
        <v>3707</v>
      </c>
      <c r="C2714" t="s">
        <v>2879</v>
      </c>
      <c r="D2714" t="s">
        <v>2904</v>
      </c>
      <c r="E2714" t="s">
        <v>3715</v>
      </c>
      <c r="F2714" t="s">
        <v>2884</v>
      </c>
      <c r="G2714" t="s">
        <v>2885</v>
      </c>
      <c r="H2714">
        <v>0</v>
      </c>
      <c r="I2714">
        <v>0</v>
      </c>
      <c r="J2714">
        <v>0</v>
      </c>
      <c r="K2714">
        <v>0</v>
      </c>
      <c r="L2714">
        <v>0</v>
      </c>
    </row>
    <row r="2715" spans="1:12" x14ac:dyDescent="0.35">
      <c r="A2715" t="s">
        <v>479</v>
      </c>
      <c r="B2715" t="s">
        <v>3707</v>
      </c>
      <c r="C2715" t="s">
        <v>2879</v>
      </c>
      <c r="D2715" t="s">
        <v>2906</v>
      </c>
      <c r="E2715" t="s">
        <v>3518</v>
      </c>
      <c r="F2715" t="s">
        <v>2172</v>
      </c>
      <c r="G2715" t="s">
        <v>2173</v>
      </c>
      <c r="H2715">
        <v>15868.739600000001</v>
      </c>
      <c r="I2715">
        <v>158.26119933652399</v>
      </c>
      <c r="J2715">
        <v>256.127279947055</v>
      </c>
      <c r="K2715">
        <v>414.38847928357899</v>
      </c>
      <c r="L2715">
        <v>15454.351120716399</v>
      </c>
    </row>
    <row r="2716" spans="1:12" x14ac:dyDescent="0.35">
      <c r="A2716" t="s">
        <v>479</v>
      </c>
      <c r="B2716" t="s">
        <v>3707</v>
      </c>
      <c r="C2716" t="s">
        <v>2879</v>
      </c>
      <c r="D2716" t="s">
        <v>2906</v>
      </c>
      <c r="E2716" t="s">
        <v>3518</v>
      </c>
      <c r="F2716" t="s">
        <v>2882</v>
      </c>
      <c r="G2716" t="s">
        <v>2883</v>
      </c>
      <c r="H2716">
        <v>15868.739600000001</v>
      </c>
      <c r="I2716">
        <v>158.26119933652399</v>
      </c>
      <c r="J2716">
        <v>256.127279947055</v>
      </c>
      <c r="K2716">
        <v>414.38847928357899</v>
      </c>
      <c r="L2716">
        <v>15454.351120716399</v>
      </c>
    </row>
    <row r="2717" spans="1:12" x14ac:dyDescent="0.35">
      <c r="A2717" t="s">
        <v>479</v>
      </c>
      <c r="B2717" t="s">
        <v>3707</v>
      </c>
      <c r="C2717" t="s">
        <v>2879</v>
      </c>
      <c r="D2717" t="s">
        <v>2906</v>
      </c>
      <c r="E2717" t="s">
        <v>3518</v>
      </c>
      <c r="F2717" t="s">
        <v>2884</v>
      </c>
      <c r="G2717" t="s">
        <v>2885</v>
      </c>
      <c r="H2717">
        <v>16686.409599999999</v>
      </c>
      <c r="I2717">
        <v>64.872109323341405</v>
      </c>
      <c r="J2717">
        <v>0</v>
      </c>
      <c r="K2717">
        <v>64.872109323341405</v>
      </c>
      <c r="L2717">
        <v>16621.537490676699</v>
      </c>
    </row>
    <row r="2718" spans="1:12" x14ac:dyDescent="0.35">
      <c r="A2718" t="s">
        <v>479</v>
      </c>
      <c r="B2718" t="s">
        <v>3707</v>
      </c>
      <c r="C2718" t="s">
        <v>2879</v>
      </c>
      <c r="D2718" t="s">
        <v>2906</v>
      </c>
      <c r="E2718" t="s">
        <v>3518</v>
      </c>
      <c r="F2718" t="s">
        <v>2896</v>
      </c>
      <c r="G2718" t="s">
        <v>2897</v>
      </c>
      <c r="H2718">
        <v>35392.193700000003</v>
      </c>
      <c r="I2718">
        <v>137.59498346925301</v>
      </c>
      <c r="J2718">
        <v>0</v>
      </c>
      <c r="K2718">
        <v>137.59498346925301</v>
      </c>
      <c r="L2718">
        <v>35254.598716530803</v>
      </c>
    </row>
    <row r="2719" spans="1:12" x14ac:dyDescent="0.35">
      <c r="A2719" t="s">
        <v>479</v>
      </c>
      <c r="B2719" t="s">
        <v>3707</v>
      </c>
      <c r="C2719" t="s">
        <v>2879</v>
      </c>
      <c r="D2719" t="s">
        <v>2908</v>
      </c>
      <c r="E2719" t="s">
        <v>3191</v>
      </c>
      <c r="F2719" t="s">
        <v>2170</v>
      </c>
      <c r="G2719" t="s">
        <v>2171</v>
      </c>
      <c r="H2719">
        <v>0</v>
      </c>
      <c r="I2719">
        <v>0</v>
      </c>
      <c r="J2719">
        <v>0</v>
      </c>
      <c r="K2719">
        <v>0</v>
      </c>
      <c r="L2719">
        <v>0</v>
      </c>
    </row>
    <row r="2720" spans="1:12" x14ac:dyDescent="0.35">
      <c r="A2720" t="s">
        <v>479</v>
      </c>
      <c r="B2720" t="s">
        <v>3707</v>
      </c>
      <c r="C2720" t="s">
        <v>2879</v>
      </c>
      <c r="D2720" t="s">
        <v>2908</v>
      </c>
      <c r="E2720" t="s">
        <v>3191</v>
      </c>
      <c r="F2720" t="s">
        <v>2172</v>
      </c>
      <c r="G2720" t="s">
        <v>2173</v>
      </c>
      <c r="H2720">
        <v>15862.1186</v>
      </c>
      <c r="I2720">
        <v>175.727107276645</v>
      </c>
      <c r="J2720">
        <v>144.05446472954</v>
      </c>
      <c r="K2720">
        <v>319.781572006185</v>
      </c>
      <c r="L2720">
        <v>15542.337027993801</v>
      </c>
    </row>
    <row r="2721" spans="1:14" x14ac:dyDescent="0.35">
      <c r="A2721" t="s">
        <v>479</v>
      </c>
      <c r="B2721" t="s">
        <v>3707</v>
      </c>
      <c r="C2721" t="s">
        <v>2879</v>
      </c>
      <c r="D2721" t="s">
        <v>2908</v>
      </c>
      <c r="E2721" t="s">
        <v>3191</v>
      </c>
      <c r="F2721" t="s">
        <v>2882</v>
      </c>
      <c r="G2721" t="s">
        <v>2883</v>
      </c>
      <c r="H2721">
        <v>47586.3557</v>
      </c>
      <c r="I2721">
        <v>527.18132182993395</v>
      </c>
      <c r="J2721">
        <v>432.163394188621</v>
      </c>
      <c r="K2721">
        <v>959.344716018555</v>
      </c>
      <c r="L2721">
        <v>46627.010983981403</v>
      </c>
    </row>
    <row r="2722" spans="1:14" x14ac:dyDescent="0.35">
      <c r="A2722" t="s">
        <v>479</v>
      </c>
      <c r="B2722" t="s">
        <v>3707</v>
      </c>
      <c r="C2722" t="s">
        <v>2879</v>
      </c>
      <c r="D2722" t="s">
        <v>2908</v>
      </c>
      <c r="E2722" t="s">
        <v>3191</v>
      </c>
      <c r="F2722" t="s">
        <v>2884</v>
      </c>
      <c r="G2722" t="s">
        <v>2885</v>
      </c>
      <c r="H2722">
        <v>20266.934399999998</v>
      </c>
      <c r="I2722">
        <v>137.12178617353501</v>
      </c>
      <c r="J2722">
        <v>0</v>
      </c>
      <c r="K2722">
        <v>137.12178617353501</v>
      </c>
      <c r="L2722">
        <v>20129.8126138265</v>
      </c>
    </row>
    <row r="2723" spans="1:14" x14ac:dyDescent="0.35">
      <c r="A2723" t="s">
        <v>479</v>
      </c>
      <c r="B2723" t="s">
        <v>3707</v>
      </c>
      <c r="C2723" t="s">
        <v>2879</v>
      </c>
      <c r="D2723" t="s">
        <v>2908</v>
      </c>
      <c r="E2723" t="s">
        <v>3191</v>
      </c>
      <c r="F2723" t="s">
        <v>2896</v>
      </c>
      <c r="G2723" t="s">
        <v>2897</v>
      </c>
      <c r="H2723">
        <v>9052.0300000000007</v>
      </c>
      <c r="I2723">
        <v>61.244117935215201</v>
      </c>
      <c r="J2723">
        <v>0</v>
      </c>
      <c r="K2723">
        <v>61.244117935215201</v>
      </c>
      <c r="L2723">
        <v>8990.7858820647907</v>
      </c>
    </row>
    <row r="2724" spans="1:14" x14ac:dyDescent="0.35">
      <c r="A2724" t="s">
        <v>479</v>
      </c>
      <c r="B2724" t="s">
        <v>3707</v>
      </c>
      <c r="C2724" t="s">
        <v>2879</v>
      </c>
      <c r="D2724" t="s">
        <v>2910</v>
      </c>
      <c r="E2724" t="s">
        <v>2911</v>
      </c>
      <c r="F2724" t="s">
        <v>2172</v>
      </c>
      <c r="G2724" t="s">
        <v>2173</v>
      </c>
      <c r="H2724">
        <v>5314.7392</v>
      </c>
      <c r="I2724">
        <v>44.5891116932603</v>
      </c>
      <c r="J2724">
        <v>0</v>
      </c>
      <c r="K2724">
        <v>44.5891116932603</v>
      </c>
      <c r="L2724">
        <v>5270.1500883067401</v>
      </c>
    </row>
    <row r="2725" spans="1:14" x14ac:dyDescent="0.35">
      <c r="A2725" t="s">
        <v>479</v>
      </c>
      <c r="B2725" t="s">
        <v>3707</v>
      </c>
      <c r="C2725" t="s">
        <v>2879</v>
      </c>
      <c r="D2725" t="s">
        <v>2910</v>
      </c>
      <c r="E2725" t="s">
        <v>2911</v>
      </c>
      <c r="F2725" t="s">
        <v>2882</v>
      </c>
      <c r="G2725" t="s">
        <v>2883</v>
      </c>
      <c r="H2725">
        <v>3563.2910999999999</v>
      </c>
      <c r="I2725">
        <v>29.8949726125268</v>
      </c>
      <c r="J2725">
        <v>0</v>
      </c>
      <c r="K2725">
        <v>29.8949726125268</v>
      </c>
      <c r="L2725">
        <v>3533.3961273874702</v>
      </c>
    </row>
    <row r="2726" spans="1:14" x14ac:dyDescent="0.35">
      <c r="A2726" t="s">
        <v>479</v>
      </c>
      <c r="B2726" t="s">
        <v>3707</v>
      </c>
      <c r="C2726" t="s">
        <v>2879</v>
      </c>
      <c r="D2726" t="s">
        <v>2910</v>
      </c>
      <c r="E2726" t="s">
        <v>2911</v>
      </c>
      <c r="F2726" t="s">
        <v>2884</v>
      </c>
      <c r="G2726" t="s">
        <v>2885</v>
      </c>
      <c r="H2726">
        <v>13468.0324</v>
      </c>
      <c r="I2726">
        <v>112.99286258633001</v>
      </c>
      <c r="J2726">
        <v>0</v>
      </c>
      <c r="K2726">
        <v>112.99286258633001</v>
      </c>
      <c r="L2726">
        <v>13355.039537413701</v>
      </c>
    </row>
    <row r="2727" spans="1:14" x14ac:dyDescent="0.35">
      <c r="A2727" t="s">
        <v>479</v>
      </c>
      <c r="B2727" t="s">
        <v>3707</v>
      </c>
      <c r="C2727" t="s">
        <v>2879</v>
      </c>
      <c r="D2727" t="s">
        <v>2910</v>
      </c>
      <c r="E2727" t="s">
        <v>2911</v>
      </c>
      <c r="F2727" t="s">
        <v>392</v>
      </c>
      <c r="G2727" t="s">
        <v>2914</v>
      </c>
      <c r="H2727">
        <v>8878.0303000000004</v>
      </c>
      <c r="I2727">
        <v>74.484084305787107</v>
      </c>
      <c r="J2727">
        <v>0</v>
      </c>
      <c r="K2727">
        <v>74.484084305787107</v>
      </c>
      <c r="L2727">
        <v>8803.5462156942103</v>
      </c>
    </row>
    <row r="2728" spans="1:14" x14ac:dyDescent="0.35">
      <c r="A2728" t="s">
        <v>479</v>
      </c>
      <c r="B2728" t="s">
        <v>3707</v>
      </c>
      <c r="C2728" t="s">
        <v>2915</v>
      </c>
      <c r="D2728" t="s">
        <v>3716</v>
      </c>
      <c r="E2728" t="s">
        <v>3717</v>
      </c>
      <c r="F2728" t="s">
        <v>2170</v>
      </c>
      <c r="G2728" t="s">
        <v>2171</v>
      </c>
      <c r="H2728">
        <v>0</v>
      </c>
      <c r="I2728">
        <v>0</v>
      </c>
      <c r="J2728">
        <v>0</v>
      </c>
      <c r="K2728">
        <v>0</v>
      </c>
      <c r="L2728">
        <v>0</v>
      </c>
    </row>
    <row r="2729" spans="1:14" x14ac:dyDescent="0.35">
      <c r="A2729" t="s">
        <v>479</v>
      </c>
      <c r="B2729" t="s">
        <v>3707</v>
      </c>
      <c r="C2729" t="s">
        <v>2915</v>
      </c>
      <c r="D2729" t="s">
        <v>3716</v>
      </c>
      <c r="E2729" t="s">
        <v>3717</v>
      </c>
      <c r="F2729" t="s">
        <v>2172</v>
      </c>
      <c r="G2729" t="s">
        <v>2173</v>
      </c>
      <c r="H2729">
        <v>797787.88820000004</v>
      </c>
      <c r="I2729">
        <v>4452.9743519245903</v>
      </c>
      <c r="J2729">
        <v>76208.414432463105</v>
      </c>
      <c r="K2729">
        <v>80661.388784387702</v>
      </c>
      <c r="L2729">
        <v>717126.49941561196</v>
      </c>
    </row>
    <row r="2730" spans="1:14" x14ac:dyDescent="0.35">
      <c r="A2730" t="s">
        <v>479</v>
      </c>
      <c r="B2730" t="s">
        <v>3707</v>
      </c>
      <c r="C2730" t="s">
        <v>2915</v>
      </c>
      <c r="D2730" t="s">
        <v>3716</v>
      </c>
      <c r="E2730" t="s">
        <v>3717</v>
      </c>
      <c r="F2730" t="s">
        <v>19</v>
      </c>
      <c r="G2730" t="s">
        <v>2174</v>
      </c>
      <c r="H2730">
        <v>98697.933699999994</v>
      </c>
      <c r="I2730">
        <v>550.89751767478401</v>
      </c>
      <c r="J2730">
        <v>0</v>
      </c>
      <c r="K2730">
        <v>550.89751767478401</v>
      </c>
      <c r="L2730">
        <v>98147.036182325202</v>
      </c>
      <c r="N2730" t="s">
        <v>2198</v>
      </c>
    </row>
    <row r="2731" spans="1:14" x14ac:dyDescent="0.35">
      <c r="A2731" t="s">
        <v>479</v>
      </c>
      <c r="B2731" t="s">
        <v>3707</v>
      </c>
      <c r="C2731" t="s">
        <v>2915</v>
      </c>
      <c r="D2731" t="s">
        <v>3716</v>
      </c>
      <c r="E2731" t="s">
        <v>3717</v>
      </c>
      <c r="F2731" t="s">
        <v>2920</v>
      </c>
      <c r="G2731" t="s">
        <v>2921</v>
      </c>
      <c r="H2731">
        <v>0</v>
      </c>
      <c r="I2731">
        <v>0</v>
      </c>
      <c r="J2731">
        <v>0</v>
      </c>
      <c r="K2731">
        <v>0</v>
      </c>
      <c r="L2731">
        <v>0</v>
      </c>
    </row>
    <row r="2732" spans="1:14" x14ac:dyDescent="0.35">
      <c r="A2732" t="s">
        <v>479</v>
      </c>
      <c r="B2732" t="s">
        <v>3707</v>
      </c>
      <c r="C2732" t="s">
        <v>2915</v>
      </c>
      <c r="D2732" t="s">
        <v>3716</v>
      </c>
      <c r="E2732" t="s">
        <v>3717</v>
      </c>
      <c r="F2732" t="s">
        <v>2867</v>
      </c>
      <c r="G2732" t="s">
        <v>2868</v>
      </c>
      <c r="H2732">
        <v>0</v>
      </c>
      <c r="I2732">
        <v>0</v>
      </c>
      <c r="J2732">
        <v>0</v>
      </c>
      <c r="K2732">
        <v>0</v>
      </c>
      <c r="L2732">
        <v>0</v>
      </c>
    </row>
    <row r="2733" spans="1:14" x14ac:dyDescent="0.35">
      <c r="A2733" t="s">
        <v>479</v>
      </c>
      <c r="B2733" t="s">
        <v>3707</v>
      </c>
      <c r="C2733" t="s">
        <v>2915</v>
      </c>
      <c r="D2733" t="s">
        <v>3716</v>
      </c>
      <c r="E2733" t="s">
        <v>3717</v>
      </c>
      <c r="F2733" t="s">
        <v>2922</v>
      </c>
      <c r="G2733" t="s">
        <v>2923</v>
      </c>
      <c r="H2733">
        <v>214172.06700000001</v>
      </c>
      <c r="I2733">
        <v>1195.43394344069</v>
      </c>
      <c r="J2733">
        <v>20458.713252859201</v>
      </c>
      <c r="K2733">
        <v>21654.147196299898</v>
      </c>
      <c r="L2733">
        <v>192517.9198037</v>
      </c>
    </row>
    <row r="2734" spans="1:14" x14ac:dyDescent="0.35">
      <c r="A2734" t="s">
        <v>479</v>
      </c>
      <c r="B2734" t="s">
        <v>3707</v>
      </c>
      <c r="C2734" t="s">
        <v>2915</v>
      </c>
      <c r="D2734" t="s">
        <v>3716</v>
      </c>
      <c r="E2734" t="s">
        <v>3717</v>
      </c>
      <c r="F2734" t="s">
        <v>2999</v>
      </c>
      <c r="G2734" t="s">
        <v>3000</v>
      </c>
      <c r="H2734">
        <v>163843.4681</v>
      </c>
      <c r="I2734">
        <v>914.51721916732095</v>
      </c>
      <c r="J2734">
        <v>15651.0910990999</v>
      </c>
      <c r="K2734">
        <v>16565.608318267201</v>
      </c>
      <c r="L2734">
        <v>147277.85978173299</v>
      </c>
    </row>
    <row r="2735" spans="1:14" x14ac:dyDescent="0.35">
      <c r="A2735" t="s">
        <v>479</v>
      </c>
      <c r="B2735" t="s">
        <v>3707</v>
      </c>
      <c r="C2735" t="s">
        <v>2915</v>
      </c>
      <c r="D2735" t="s">
        <v>3716</v>
      </c>
      <c r="E2735" t="s">
        <v>3717</v>
      </c>
      <c r="F2735" t="s">
        <v>2924</v>
      </c>
      <c r="G2735" t="s">
        <v>2925</v>
      </c>
      <c r="H2735">
        <v>0</v>
      </c>
      <c r="I2735">
        <v>0</v>
      </c>
      <c r="J2735">
        <v>0</v>
      </c>
      <c r="K2735">
        <v>0</v>
      </c>
      <c r="L2735">
        <v>0</v>
      </c>
    </row>
    <row r="2736" spans="1:14" x14ac:dyDescent="0.35">
      <c r="A2736" t="s">
        <v>479</v>
      </c>
      <c r="B2736" t="s">
        <v>3707</v>
      </c>
      <c r="C2736" t="s">
        <v>2915</v>
      </c>
      <c r="D2736" t="s">
        <v>3716</v>
      </c>
      <c r="E2736" t="s">
        <v>3717</v>
      </c>
      <c r="F2736" t="s">
        <v>2877</v>
      </c>
      <c r="G2736" t="s">
        <v>2878</v>
      </c>
      <c r="H2736">
        <v>61227.006000000001</v>
      </c>
      <c r="I2736">
        <v>341.74783974862498</v>
      </c>
      <c r="J2736">
        <v>5848.6887515320896</v>
      </c>
      <c r="K2736">
        <v>6190.4365912807098</v>
      </c>
      <c r="L2736">
        <v>55036.569408719297</v>
      </c>
    </row>
    <row r="2737" spans="1:12" x14ac:dyDescent="0.35">
      <c r="A2737" t="s">
        <v>479</v>
      </c>
      <c r="B2737" t="s">
        <v>3707</v>
      </c>
      <c r="C2737" t="s">
        <v>2915</v>
      </c>
      <c r="D2737" t="s">
        <v>3716</v>
      </c>
      <c r="E2737" t="s">
        <v>3717</v>
      </c>
      <c r="F2737" t="s">
        <v>3718</v>
      </c>
      <c r="G2737" t="s">
        <v>3719</v>
      </c>
      <c r="H2737">
        <v>285120.41190000001</v>
      </c>
      <c r="I2737">
        <v>1057.8668255218699</v>
      </c>
      <c r="J2737">
        <v>10644.6135277884</v>
      </c>
      <c r="K2737">
        <v>11702.4803533103</v>
      </c>
      <c r="L2737">
        <v>273417.93154669</v>
      </c>
    </row>
    <row r="2738" spans="1:12" x14ac:dyDescent="0.35">
      <c r="A2738" t="s">
        <v>479</v>
      </c>
      <c r="B2738" t="s">
        <v>3707</v>
      </c>
      <c r="C2738" t="s">
        <v>2915</v>
      </c>
      <c r="D2738" t="s">
        <v>3716</v>
      </c>
      <c r="E2738" t="s">
        <v>3717</v>
      </c>
      <c r="F2738" t="s">
        <v>3720</v>
      </c>
      <c r="G2738" t="s">
        <v>3721</v>
      </c>
      <c r="H2738">
        <v>104335.2718</v>
      </c>
      <c r="I2738">
        <v>387.10950867998099</v>
      </c>
      <c r="J2738">
        <v>3895.2267085203698</v>
      </c>
      <c r="K2738">
        <v>4282.3362172003499</v>
      </c>
      <c r="L2738">
        <v>100052.9355828</v>
      </c>
    </row>
    <row r="2739" spans="1:12" x14ac:dyDescent="0.35">
      <c r="A2739" t="s">
        <v>479</v>
      </c>
      <c r="B2739" t="s">
        <v>3707</v>
      </c>
      <c r="C2739" t="s">
        <v>2915</v>
      </c>
      <c r="D2739" t="s">
        <v>3722</v>
      </c>
      <c r="E2739" t="s">
        <v>3723</v>
      </c>
      <c r="F2739" t="s">
        <v>2170</v>
      </c>
      <c r="G2739" t="s">
        <v>2171</v>
      </c>
      <c r="H2739">
        <v>0</v>
      </c>
      <c r="I2739">
        <v>0</v>
      </c>
      <c r="J2739">
        <v>0</v>
      </c>
      <c r="K2739">
        <v>0</v>
      </c>
      <c r="L2739">
        <v>0</v>
      </c>
    </row>
    <row r="2740" spans="1:12" x14ac:dyDescent="0.35">
      <c r="A2740" t="s">
        <v>479</v>
      </c>
      <c r="B2740" t="s">
        <v>3707</v>
      </c>
      <c r="C2740" t="s">
        <v>2915</v>
      </c>
      <c r="D2740" t="s">
        <v>3722</v>
      </c>
      <c r="E2740" t="s">
        <v>3723</v>
      </c>
      <c r="F2740" t="s">
        <v>2172</v>
      </c>
      <c r="G2740" t="s">
        <v>2173</v>
      </c>
      <c r="H2740">
        <v>405044</v>
      </c>
      <c r="I2740">
        <v>6884.72904301787</v>
      </c>
      <c r="J2740">
        <v>14083.7988060887</v>
      </c>
      <c r="K2740">
        <v>20968.5278491065</v>
      </c>
      <c r="L2740">
        <v>384075.47215089301</v>
      </c>
    </row>
    <row r="2741" spans="1:12" x14ac:dyDescent="0.35">
      <c r="A2741" t="s">
        <v>479</v>
      </c>
      <c r="B2741" t="s">
        <v>3707</v>
      </c>
      <c r="C2741" t="s">
        <v>2915</v>
      </c>
      <c r="D2741" t="s">
        <v>3722</v>
      </c>
      <c r="E2741" t="s">
        <v>3723</v>
      </c>
      <c r="F2741" t="s">
        <v>2920</v>
      </c>
      <c r="G2741" t="s">
        <v>2921</v>
      </c>
      <c r="H2741">
        <v>0</v>
      </c>
      <c r="I2741">
        <v>0</v>
      </c>
      <c r="J2741">
        <v>0</v>
      </c>
      <c r="K2741">
        <v>0</v>
      </c>
      <c r="L2741">
        <v>0</v>
      </c>
    </row>
    <row r="2742" spans="1:12" x14ac:dyDescent="0.35">
      <c r="A2742" t="s">
        <v>479</v>
      </c>
      <c r="B2742" t="s">
        <v>3707</v>
      </c>
      <c r="C2742" t="s">
        <v>2915</v>
      </c>
      <c r="D2742" t="s">
        <v>3722</v>
      </c>
      <c r="E2742" t="s">
        <v>3723</v>
      </c>
      <c r="F2742" t="s">
        <v>2867</v>
      </c>
      <c r="G2742" t="s">
        <v>2868</v>
      </c>
      <c r="H2742">
        <v>0</v>
      </c>
      <c r="I2742">
        <v>0</v>
      </c>
      <c r="J2742">
        <v>0</v>
      </c>
      <c r="K2742">
        <v>0</v>
      </c>
      <c r="L2742">
        <v>0</v>
      </c>
    </row>
    <row r="2743" spans="1:12" x14ac:dyDescent="0.35">
      <c r="A2743" t="s">
        <v>479</v>
      </c>
      <c r="B2743" t="s">
        <v>3707</v>
      </c>
      <c r="C2743" t="s">
        <v>2915</v>
      </c>
      <c r="D2743" t="s">
        <v>3722</v>
      </c>
      <c r="E2743" t="s">
        <v>3723</v>
      </c>
      <c r="F2743" t="s">
        <v>2922</v>
      </c>
      <c r="G2743" t="s">
        <v>2923</v>
      </c>
      <c r="H2743">
        <v>340038.07500000001</v>
      </c>
      <c r="I2743">
        <v>5779.7918517538001</v>
      </c>
      <c r="J2743">
        <v>11823.4755605559</v>
      </c>
      <c r="K2743">
        <v>17603.267412309699</v>
      </c>
      <c r="L2743">
        <v>322434.80758769001</v>
      </c>
    </row>
    <row r="2744" spans="1:12" x14ac:dyDescent="0.35">
      <c r="A2744" t="s">
        <v>479</v>
      </c>
      <c r="B2744" t="s">
        <v>3707</v>
      </c>
      <c r="C2744" t="s">
        <v>2915</v>
      </c>
      <c r="D2744" t="s">
        <v>3722</v>
      </c>
      <c r="E2744" t="s">
        <v>3723</v>
      </c>
      <c r="F2744" t="s">
        <v>2875</v>
      </c>
      <c r="G2744" t="s">
        <v>2876</v>
      </c>
      <c r="H2744">
        <v>116476.622</v>
      </c>
      <c r="I2744">
        <v>1979.8095565850399</v>
      </c>
      <c r="J2744">
        <v>4050.0126141628102</v>
      </c>
      <c r="K2744">
        <v>6029.8221707478497</v>
      </c>
      <c r="L2744">
        <v>110446.79982925201</v>
      </c>
    </row>
    <row r="2745" spans="1:12" x14ac:dyDescent="0.35">
      <c r="A2745" t="s">
        <v>479</v>
      </c>
      <c r="B2745" t="s">
        <v>3707</v>
      </c>
      <c r="C2745" t="s">
        <v>2915</v>
      </c>
      <c r="D2745" t="s">
        <v>3722</v>
      </c>
      <c r="E2745" t="s">
        <v>3723</v>
      </c>
      <c r="F2745" t="s">
        <v>2924</v>
      </c>
      <c r="G2745" t="s">
        <v>2925</v>
      </c>
      <c r="H2745">
        <v>0</v>
      </c>
      <c r="I2745">
        <v>0</v>
      </c>
      <c r="J2745">
        <v>0</v>
      </c>
      <c r="K2745">
        <v>0</v>
      </c>
      <c r="L2745">
        <v>0</v>
      </c>
    </row>
    <row r="2746" spans="1:12" x14ac:dyDescent="0.35">
      <c r="A2746" t="s">
        <v>479</v>
      </c>
      <c r="B2746" t="s">
        <v>3707</v>
      </c>
      <c r="C2746" t="s">
        <v>2915</v>
      </c>
      <c r="D2746" t="s">
        <v>3722</v>
      </c>
      <c r="E2746" t="s">
        <v>3723</v>
      </c>
      <c r="F2746" t="s">
        <v>2877</v>
      </c>
      <c r="G2746" t="s">
        <v>2878</v>
      </c>
      <c r="H2746">
        <v>17218.283200000002</v>
      </c>
      <c r="I2746">
        <v>292.66749966909299</v>
      </c>
      <c r="J2746">
        <v>598.69751687624102</v>
      </c>
      <c r="K2746">
        <v>891.36501654533402</v>
      </c>
      <c r="L2746">
        <v>16326.9181834547</v>
      </c>
    </row>
    <row r="2747" spans="1:12" x14ac:dyDescent="0.35">
      <c r="A2747" t="s">
        <v>479</v>
      </c>
      <c r="B2747" t="s">
        <v>3707</v>
      </c>
      <c r="C2747" t="s">
        <v>2915</v>
      </c>
      <c r="D2747" t="s">
        <v>3724</v>
      </c>
      <c r="E2747" t="s">
        <v>3725</v>
      </c>
      <c r="F2747" t="s">
        <v>2172</v>
      </c>
      <c r="G2747" t="s">
        <v>2173</v>
      </c>
      <c r="H2747">
        <v>82361.488800000006</v>
      </c>
      <c r="I2747">
        <v>1191.9562348697</v>
      </c>
      <c r="J2747">
        <v>948.73828736887106</v>
      </c>
      <c r="K2747">
        <v>2140.6945222385698</v>
      </c>
      <c r="L2747">
        <v>80220.794277761393</v>
      </c>
    </row>
    <row r="2748" spans="1:12" x14ac:dyDescent="0.35">
      <c r="A2748" t="s">
        <v>479</v>
      </c>
      <c r="B2748" t="s">
        <v>3707</v>
      </c>
      <c r="C2748" t="s">
        <v>2915</v>
      </c>
      <c r="D2748" t="s">
        <v>3724</v>
      </c>
      <c r="E2748" t="s">
        <v>3725</v>
      </c>
      <c r="F2748" t="s">
        <v>2867</v>
      </c>
      <c r="G2748" t="s">
        <v>2868</v>
      </c>
      <c r="H2748">
        <v>0</v>
      </c>
      <c r="I2748">
        <v>0</v>
      </c>
      <c r="J2748">
        <v>0</v>
      </c>
      <c r="K2748">
        <v>0</v>
      </c>
      <c r="L2748">
        <v>0</v>
      </c>
    </row>
    <row r="2749" spans="1:12" x14ac:dyDescent="0.35">
      <c r="A2749" t="s">
        <v>479</v>
      </c>
      <c r="B2749" t="s">
        <v>3707</v>
      </c>
      <c r="C2749" t="s">
        <v>2915</v>
      </c>
      <c r="D2749" t="s">
        <v>3724</v>
      </c>
      <c r="E2749" t="s">
        <v>3725</v>
      </c>
      <c r="F2749" t="s">
        <v>2922</v>
      </c>
      <c r="G2749" t="s">
        <v>2923</v>
      </c>
      <c r="H2749">
        <v>0</v>
      </c>
      <c r="I2749">
        <v>0</v>
      </c>
      <c r="J2749">
        <v>0</v>
      </c>
      <c r="K2749">
        <v>0</v>
      </c>
      <c r="L2749">
        <v>0</v>
      </c>
    </row>
    <row r="2750" spans="1:12" x14ac:dyDescent="0.35">
      <c r="A2750" t="s">
        <v>479</v>
      </c>
      <c r="B2750" t="s">
        <v>3707</v>
      </c>
      <c r="C2750" t="s">
        <v>2915</v>
      </c>
      <c r="D2750" t="s">
        <v>3726</v>
      </c>
      <c r="E2750" t="s">
        <v>3727</v>
      </c>
      <c r="F2750" t="s">
        <v>2170</v>
      </c>
      <c r="G2750" t="s">
        <v>2171</v>
      </c>
      <c r="H2750">
        <v>0</v>
      </c>
      <c r="I2750">
        <v>0</v>
      </c>
      <c r="J2750">
        <v>0</v>
      </c>
      <c r="K2750">
        <v>0</v>
      </c>
      <c r="L2750">
        <v>0</v>
      </c>
    </row>
    <row r="2751" spans="1:12" x14ac:dyDescent="0.35">
      <c r="A2751" t="s">
        <v>479</v>
      </c>
      <c r="B2751" t="s">
        <v>3707</v>
      </c>
      <c r="C2751" t="s">
        <v>2915</v>
      </c>
      <c r="D2751" t="s">
        <v>3726</v>
      </c>
      <c r="E2751" t="s">
        <v>3727</v>
      </c>
      <c r="F2751" t="s">
        <v>2172</v>
      </c>
      <c r="G2751" t="s">
        <v>2173</v>
      </c>
      <c r="H2751">
        <v>84275.814400000003</v>
      </c>
      <c r="I2751">
        <v>1415.6724658288199</v>
      </c>
      <c r="J2751">
        <v>2066.81916337951</v>
      </c>
      <c r="K2751">
        <v>3482.4916292083299</v>
      </c>
      <c r="L2751">
        <v>80793.322770791696</v>
      </c>
    </row>
    <row r="2752" spans="1:12" x14ac:dyDescent="0.35">
      <c r="A2752" t="s">
        <v>479</v>
      </c>
      <c r="B2752" t="s">
        <v>3707</v>
      </c>
      <c r="C2752" t="s">
        <v>2915</v>
      </c>
      <c r="D2752" t="s">
        <v>3726</v>
      </c>
      <c r="E2752" t="s">
        <v>3727</v>
      </c>
      <c r="F2752" t="s">
        <v>2867</v>
      </c>
      <c r="G2752" t="s">
        <v>2868</v>
      </c>
      <c r="H2752">
        <v>0</v>
      </c>
      <c r="I2752">
        <v>0</v>
      </c>
      <c r="J2752">
        <v>0</v>
      </c>
      <c r="K2752">
        <v>0</v>
      </c>
      <c r="L2752">
        <v>0</v>
      </c>
    </row>
    <row r="2753" spans="1:12" x14ac:dyDescent="0.35">
      <c r="A2753" t="s">
        <v>479</v>
      </c>
      <c r="B2753" t="s">
        <v>3707</v>
      </c>
      <c r="C2753" t="s">
        <v>2915</v>
      </c>
      <c r="D2753" t="s">
        <v>3726</v>
      </c>
      <c r="E2753" t="s">
        <v>3727</v>
      </c>
      <c r="F2753" t="s">
        <v>2922</v>
      </c>
      <c r="G2753" t="s">
        <v>2923</v>
      </c>
      <c r="H2753">
        <v>0</v>
      </c>
      <c r="I2753">
        <v>0</v>
      </c>
      <c r="J2753">
        <v>0</v>
      </c>
      <c r="K2753">
        <v>0</v>
      </c>
      <c r="L2753">
        <v>0</v>
      </c>
    </row>
    <row r="2754" spans="1:12" x14ac:dyDescent="0.35">
      <c r="A2754" t="s">
        <v>479</v>
      </c>
      <c r="B2754" t="s">
        <v>3707</v>
      </c>
      <c r="C2754" t="s">
        <v>2915</v>
      </c>
      <c r="D2754" t="s">
        <v>3726</v>
      </c>
      <c r="E2754" t="s">
        <v>3727</v>
      </c>
      <c r="F2754" t="s">
        <v>2924</v>
      </c>
      <c r="G2754" t="s">
        <v>2925</v>
      </c>
      <c r="H2754">
        <v>0</v>
      </c>
      <c r="I2754">
        <v>0</v>
      </c>
      <c r="J2754">
        <v>0</v>
      </c>
      <c r="K2754">
        <v>0</v>
      </c>
      <c r="L2754">
        <v>0</v>
      </c>
    </row>
    <row r="2755" spans="1:12" x14ac:dyDescent="0.35">
      <c r="A2755" t="s">
        <v>479</v>
      </c>
      <c r="B2755" t="s">
        <v>3707</v>
      </c>
      <c r="C2755" t="s">
        <v>2915</v>
      </c>
      <c r="D2755" t="s">
        <v>3726</v>
      </c>
      <c r="E2755" t="s">
        <v>3727</v>
      </c>
      <c r="F2755" t="s">
        <v>2877</v>
      </c>
      <c r="G2755" t="s">
        <v>2878</v>
      </c>
      <c r="H2755">
        <v>8214.0169999999998</v>
      </c>
      <c r="I2755">
        <v>137.97977249793601</v>
      </c>
      <c r="J2755">
        <v>201.44436290248601</v>
      </c>
      <c r="K2755">
        <v>339.42413540042202</v>
      </c>
      <c r="L2755">
        <v>7874.59286459958</v>
      </c>
    </row>
    <row r="2756" spans="1:12" x14ac:dyDescent="0.35">
      <c r="A2756" t="s">
        <v>479</v>
      </c>
      <c r="B2756" t="s">
        <v>3707</v>
      </c>
      <c r="C2756" t="s">
        <v>2915</v>
      </c>
      <c r="D2756" t="s">
        <v>3728</v>
      </c>
      <c r="E2756" t="s">
        <v>3729</v>
      </c>
      <c r="F2756" t="s">
        <v>2172</v>
      </c>
      <c r="G2756" t="s">
        <v>2173</v>
      </c>
      <c r="H2756">
        <v>19727.111499999999</v>
      </c>
      <c r="I2756">
        <v>210.39517771773001</v>
      </c>
      <c r="J2756">
        <v>0</v>
      </c>
      <c r="K2756">
        <v>210.39517771773001</v>
      </c>
      <c r="L2756">
        <v>19516.7163222823</v>
      </c>
    </row>
    <row r="2757" spans="1:12" x14ac:dyDescent="0.35">
      <c r="A2757" t="s">
        <v>479</v>
      </c>
      <c r="B2757" t="s">
        <v>3707</v>
      </c>
      <c r="C2757" t="s">
        <v>2915</v>
      </c>
      <c r="D2757" t="s">
        <v>3728</v>
      </c>
      <c r="E2757" t="s">
        <v>3729</v>
      </c>
      <c r="F2757" t="s">
        <v>2867</v>
      </c>
      <c r="G2757" t="s">
        <v>2868</v>
      </c>
      <c r="H2757">
        <v>0</v>
      </c>
      <c r="I2757">
        <v>0</v>
      </c>
      <c r="J2757">
        <v>0</v>
      </c>
      <c r="K2757">
        <v>0</v>
      </c>
      <c r="L2757">
        <v>0</v>
      </c>
    </row>
    <row r="2758" spans="1:12" x14ac:dyDescent="0.35">
      <c r="A2758" t="s">
        <v>479</v>
      </c>
      <c r="B2758" t="s">
        <v>3707</v>
      </c>
      <c r="C2758" t="s">
        <v>2915</v>
      </c>
      <c r="D2758" t="s">
        <v>3728</v>
      </c>
      <c r="E2758" t="s">
        <v>3729</v>
      </c>
      <c r="F2758" t="s">
        <v>2922</v>
      </c>
      <c r="G2758" t="s">
        <v>2923</v>
      </c>
      <c r="H2758">
        <v>0</v>
      </c>
      <c r="I2758">
        <v>0</v>
      </c>
      <c r="J2758">
        <v>0</v>
      </c>
      <c r="K2758">
        <v>0</v>
      </c>
      <c r="L2758">
        <v>0</v>
      </c>
    </row>
    <row r="2759" spans="1:12" x14ac:dyDescent="0.35">
      <c r="A2759" t="s">
        <v>479</v>
      </c>
      <c r="B2759" t="s">
        <v>3707</v>
      </c>
      <c r="C2759" t="s">
        <v>2915</v>
      </c>
      <c r="D2759" t="s">
        <v>3728</v>
      </c>
      <c r="E2759" t="s">
        <v>3729</v>
      </c>
      <c r="F2759" t="s">
        <v>2924</v>
      </c>
      <c r="G2759" t="s">
        <v>2925</v>
      </c>
      <c r="H2759">
        <v>0</v>
      </c>
      <c r="I2759">
        <v>0</v>
      </c>
      <c r="J2759">
        <v>0</v>
      </c>
      <c r="K2759">
        <v>0</v>
      </c>
      <c r="L2759">
        <v>0</v>
      </c>
    </row>
    <row r="2760" spans="1:12" x14ac:dyDescent="0.35">
      <c r="A2760" t="s">
        <v>479</v>
      </c>
      <c r="B2760" t="s">
        <v>3707</v>
      </c>
      <c r="C2760" t="s">
        <v>2915</v>
      </c>
      <c r="D2760" t="s">
        <v>2443</v>
      </c>
      <c r="E2760" t="s">
        <v>3730</v>
      </c>
      <c r="F2760" t="s">
        <v>2170</v>
      </c>
      <c r="G2760" t="s">
        <v>2171</v>
      </c>
      <c r="H2760">
        <v>0</v>
      </c>
      <c r="I2760">
        <v>0</v>
      </c>
      <c r="J2760">
        <v>0</v>
      </c>
      <c r="K2760">
        <v>0</v>
      </c>
      <c r="L2760">
        <v>0</v>
      </c>
    </row>
    <row r="2761" spans="1:12" x14ac:dyDescent="0.35">
      <c r="A2761" t="s">
        <v>479</v>
      </c>
      <c r="B2761" t="s">
        <v>3707</v>
      </c>
      <c r="C2761" t="s">
        <v>2915</v>
      </c>
      <c r="D2761" t="s">
        <v>2443</v>
      </c>
      <c r="E2761" t="s">
        <v>3730</v>
      </c>
      <c r="F2761" t="s">
        <v>2172</v>
      </c>
      <c r="G2761" t="s">
        <v>2173</v>
      </c>
      <c r="H2761">
        <v>20855.878499999999</v>
      </c>
      <c r="I2761">
        <v>50.737248510919898</v>
      </c>
      <c r="J2761">
        <v>0</v>
      </c>
      <c r="K2761">
        <v>50.737248510919898</v>
      </c>
      <c r="L2761">
        <v>20805.141251489102</v>
      </c>
    </row>
    <row r="2762" spans="1:12" x14ac:dyDescent="0.35">
      <c r="A2762" t="s">
        <v>479</v>
      </c>
      <c r="B2762" t="s">
        <v>3707</v>
      </c>
      <c r="C2762" t="s">
        <v>2915</v>
      </c>
      <c r="D2762" t="s">
        <v>2443</v>
      </c>
      <c r="E2762" t="s">
        <v>3730</v>
      </c>
      <c r="F2762" t="s">
        <v>2867</v>
      </c>
      <c r="G2762" t="s">
        <v>2868</v>
      </c>
      <c r="H2762">
        <v>0</v>
      </c>
      <c r="I2762">
        <v>0</v>
      </c>
      <c r="J2762">
        <v>0</v>
      </c>
      <c r="K2762">
        <v>0</v>
      </c>
      <c r="L2762">
        <v>0</v>
      </c>
    </row>
    <row r="2763" spans="1:12" x14ac:dyDescent="0.35">
      <c r="A2763" t="s">
        <v>479</v>
      </c>
      <c r="B2763" t="s">
        <v>3707</v>
      </c>
      <c r="C2763" t="s">
        <v>2915</v>
      </c>
      <c r="D2763" t="s">
        <v>2443</v>
      </c>
      <c r="E2763" t="s">
        <v>3730</v>
      </c>
      <c r="F2763" t="s">
        <v>2922</v>
      </c>
      <c r="G2763" t="s">
        <v>2923</v>
      </c>
      <c r="H2763">
        <v>0</v>
      </c>
      <c r="I2763">
        <v>0</v>
      </c>
      <c r="J2763">
        <v>0</v>
      </c>
      <c r="K2763">
        <v>0</v>
      </c>
      <c r="L2763">
        <v>0</v>
      </c>
    </row>
    <row r="2764" spans="1:12" x14ac:dyDescent="0.35">
      <c r="A2764" t="s">
        <v>479</v>
      </c>
      <c r="B2764" t="s">
        <v>3707</v>
      </c>
      <c r="C2764" t="s">
        <v>2915</v>
      </c>
      <c r="D2764" t="s">
        <v>2443</v>
      </c>
      <c r="E2764" t="s">
        <v>3730</v>
      </c>
      <c r="F2764" t="s">
        <v>2924</v>
      </c>
      <c r="G2764" t="s">
        <v>2925</v>
      </c>
      <c r="H2764">
        <v>0</v>
      </c>
      <c r="I2764">
        <v>0</v>
      </c>
      <c r="J2764">
        <v>0</v>
      </c>
      <c r="K2764">
        <v>0</v>
      </c>
      <c r="L2764">
        <v>0</v>
      </c>
    </row>
    <row r="2765" spans="1:12" x14ac:dyDescent="0.35">
      <c r="A2765" t="s">
        <v>479</v>
      </c>
      <c r="B2765" t="s">
        <v>3707</v>
      </c>
      <c r="C2765" t="s">
        <v>2915</v>
      </c>
      <c r="D2765" t="s">
        <v>2443</v>
      </c>
      <c r="E2765" t="s">
        <v>3730</v>
      </c>
      <c r="F2765" t="s">
        <v>2877</v>
      </c>
      <c r="G2765" t="s">
        <v>2878</v>
      </c>
      <c r="H2765">
        <v>3270.7962000000002</v>
      </c>
      <c r="I2765">
        <v>7.9570466578424899</v>
      </c>
      <c r="J2765">
        <v>0</v>
      </c>
      <c r="K2765">
        <v>7.9570466578424899</v>
      </c>
      <c r="L2765">
        <v>3262.83915334216</v>
      </c>
    </row>
    <row r="2766" spans="1:12" x14ac:dyDescent="0.35">
      <c r="A2766" t="s">
        <v>479</v>
      </c>
      <c r="B2766" t="s">
        <v>3707</v>
      </c>
      <c r="C2766" t="s">
        <v>2915</v>
      </c>
      <c r="D2766" t="s">
        <v>3731</v>
      </c>
      <c r="E2766" t="s">
        <v>3732</v>
      </c>
      <c r="F2766" t="s">
        <v>2170</v>
      </c>
      <c r="G2766" t="s">
        <v>2171</v>
      </c>
      <c r="H2766">
        <v>0</v>
      </c>
      <c r="I2766">
        <v>0</v>
      </c>
      <c r="J2766">
        <v>0</v>
      </c>
      <c r="K2766">
        <v>0</v>
      </c>
      <c r="L2766">
        <v>0</v>
      </c>
    </row>
    <row r="2767" spans="1:12" x14ac:dyDescent="0.35">
      <c r="A2767" t="s">
        <v>479</v>
      </c>
      <c r="B2767" t="s">
        <v>3707</v>
      </c>
      <c r="C2767" t="s">
        <v>2915</v>
      </c>
      <c r="D2767" t="s">
        <v>3731</v>
      </c>
      <c r="E2767" t="s">
        <v>3732</v>
      </c>
      <c r="F2767" t="s">
        <v>2172</v>
      </c>
      <c r="G2767" t="s">
        <v>2173</v>
      </c>
      <c r="H2767">
        <v>146564.71799999999</v>
      </c>
      <c r="I2767">
        <v>2430.0295078855802</v>
      </c>
      <c r="J2767">
        <v>3029.0371232319599</v>
      </c>
      <c r="K2767">
        <v>5459.0666311175401</v>
      </c>
      <c r="L2767">
        <v>141105.65136888201</v>
      </c>
    </row>
    <row r="2768" spans="1:12" x14ac:dyDescent="0.35">
      <c r="A2768" t="s">
        <v>479</v>
      </c>
      <c r="B2768" t="s">
        <v>3707</v>
      </c>
      <c r="C2768" t="s">
        <v>2915</v>
      </c>
      <c r="D2768" t="s">
        <v>3731</v>
      </c>
      <c r="E2768" t="s">
        <v>3732</v>
      </c>
      <c r="F2768" t="s">
        <v>2867</v>
      </c>
      <c r="G2768" t="s">
        <v>2868</v>
      </c>
      <c r="H2768">
        <v>0</v>
      </c>
      <c r="I2768">
        <v>0</v>
      </c>
      <c r="J2768">
        <v>0</v>
      </c>
      <c r="K2768">
        <v>0</v>
      </c>
      <c r="L2768">
        <v>0</v>
      </c>
    </row>
    <row r="2769" spans="1:14" x14ac:dyDescent="0.35">
      <c r="A2769" t="s">
        <v>479</v>
      </c>
      <c r="B2769" t="s">
        <v>3707</v>
      </c>
      <c r="C2769" t="s">
        <v>2915</v>
      </c>
      <c r="D2769" t="s">
        <v>3731</v>
      </c>
      <c r="E2769" t="s">
        <v>3732</v>
      </c>
      <c r="F2769" t="s">
        <v>2922</v>
      </c>
      <c r="G2769" t="s">
        <v>2923</v>
      </c>
      <c r="H2769">
        <v>170238.6249</v>
      </c>
      <c r="I2769">
        <v>2822.5407008902298</v>
      </c>
      <c r="J2769">
        <v>3518.30318812418</v>
      </c>
      <c r="K2769">
        <v>6340.8438890144198</v>
      </c>
      <c r="L2769">
        <v>163897.78101098599</v>
      </c>
    </row>
    <row r="2770" spans="1:14" x14ac:dyDescent="0.35">
      <c r="A2770" t="s">
        <v>479</v>
      </c>
      <c r="B2770" t="s">
        <v>3707</v>
      </c>
      <c r="C2770" t="s">
        <v>2915</v>
      </c>
      <c r="D2770" t="s">
        <v>3731</v>
      </c>
      <c r="E2770" t="s">
        <v>3732</v>
      </c>
      <c r="F2770" t="s">
        <v>3733</v>
      </c>
      <c r="G2770" t="s">
        <v>3734</v>
      </c>
      <c r="H2770">
        <v>38870.420100000003</v>
      </c>
      <c r="I2770">
        <v>644.46798002620994</v>
      </c>
      <c r="J2770">
        <v>803.33075376203203</v>
      </c>
      <c r="K2770">
        <v>1447.79873378824</v>
      </c>
      <c r="L2770">
        <v>37422.621366211803</v>
      </c>
    </row>
    <row r="2771" spans="1:14" x14ac:dyDescent="0.35">
      <c r="A2771" t="s">
        <v>479</v>
      </c>
      <c r="B2771" t="s">
        <v>3707</v>
      </c>
      <c r="C2771" t="s">
        <v>2915</v>
      </c>
      <c r="D2771" t="s">
        <v>3731</v>
      </c>
      <c r="E2771" t="s">
        <v>3732</v>
      </c>
      <c r="F2771" t="s">
        <v>2924</v>
      </c>
      <c r="G2771" t="s">
        <v>2925</v>
      </c>
      <c r="H2771">
        <v>0</v>
      </c>
      <c r="I2771">
        <v>0</v>
      </c>
      <c r="J2771">
        <v>0</v>
      </c>
      <c r="K2771">
        <v>0</v>
      </c>
      <c r="L2771">
        <v>0</v>
      </c>
    </row>
    <row r="2772" spans="1:14" x14ac:dyDescent="0.35">
      <c r="A2772" t="s">
        <v>479</v>
      </c>
      <c r="B2772" t="s">
        <v>3707</v>
      </c>
      <c r="C2772" t="s">
        <v>2915</v>
      </c>
      <c r="D2772" t="s">
        <v>3731</v>
      </c>
      <c r="E2772" t="s">
        <v>3732</v>
      </c>
      <c r="F2772" t="s">
        <v>2877</v>
      </c>
      <c r="G2772" t="s">
        <v>2878</v>
      </c>
      <c r="H2772">
        <v>31397.754499999999</v>
      </c>
      <c r="I2772">
        <v>520.57187401147803</v>
      </c>
      <c r="J2772">
        <v>648.89398526820003</v>
      </c>
      <c r="K2772">
        <v>1169.46585927968</v>
      </c>
      <c r="L2772">
        <v>30228.2886407203</v>
      </c>
    </row>
    <row r="2773" spans="1:14" x14ac:dyDescent="0.35">
      <c r="A2773" t="s">
        <v>479</v>
      </c>
      <c r="B2773" t="s">
        <v>3707</v>
      </c>
      <c r="C2773" t="s">
        <v>2915</v>
      </c>
      <c r="D2773" t="s">
        <v>3735</v>
      </c>
      <c r="E2773" t="s">
        <v>3736</v>
      </c>
      <c r="F2773" t="s">
        <v>2172</v>
      </c>
      <c r="G2773" t="s">
        <v>2173</v>
      </c>
      <c r="H2773">
        <v>1123.5716</v>
      </c>
      <c r="J2773">
        <v>0</v>
      </c>
      <c r="K2773">
        <v>0</v>
      </c>
      <c r="L2773">
        <v>1123.5716</v>
      </c>
    </row>
    <row r="2774" spans="1:14" x14ac:dyDescent="0.35">
      <c r="A2774" t="s">
        <v>479</v>
      </c>
      <c r="B2774" t="s">
        <v>3707</v>
      </c>
      <c r="C2774" t="s">
        <v>17</v>
      </c>
      <c r="D2774" t="s">
        <v>480</v>
      </c>
      <c r="E2774" t="s">
        <v>2261</v>
      </c>
      <c r="F2774" t="s">
        <v>2170</v>
      </c>
      <c r="G2774" t="s">
        <v>2171</v>
      </c>
      <c r="H2774">
        <v>0</v>
      </c>
      <c r="I2774">
        <v>0</v>
      </c>
      <c r="J2774">
        <v>0</v>
      </c>
      <c r="K2774">
        <v>0</v>
      </c>
      <c r="L2774">
        <v>0</v>
      </c>
    </row>
    <row r="2775" spans="1:14" x14ac:dyDescent="0.35">
      <c r="A2775" t="s">
        <v>479</v>
      </c>
      <c r="B2775" t="s">
        <v>3707</v>
      </c>
      <c r="C2775" t="s">
        <v>17</v>
      </c>
      <c r="D2775" t="s">
        <v>480</v>
      </c>
      <c r="E2775" t="s">
        <v>2261</v>
      </c>
      <c r="F2775" t="s">
        <v>19</v>
      </c>
      <c r="G2775" t="s">
        <v>2174</v>
      </c>
      <c r="H2775">
        <v>1565016.5209999999</v>
      </c>
      <c r="I2775">
        <v>5940.3290971612696</v>
      </c>
      <c r="J2775">
        <v>0</v>
      </c>
      <c r="K2775">
        <v>5940.3290971612696</v>
      </c>
      <c r="L2775">
        <v>1559076.19190284</v>
      </c>
      <c r="N2775" t="s">
        <v>2198</v>
      </c>
    </row>
    <row r="2776" spans="1:14" x14ac:dyDescent="0.35">
      <c r="A2776" t="s">
        <v>479</v>
      </c>
      <c r="B2776" t="s">
        <v>3707</v>
      </c>
      <c r="C2776" t="s">
        <v>17</v>
      </c>
      <c r="D2776" t="s">
        <v>480</v>
      </c>
      <c r="E2776" t="s">
        <v>2261</v>
      </c>
      <c r="F2776" t="s">
        <v>2787</v>
      </c>
      <c r="G2776" t="s">
        <v>2935</v>
      </c>
      <c r="H2776">
        <v>0</v>
      </c>
      <c r="I2776">
        <v>0</v>
      </c>
      <c r="J2776">
        <v>0</v>
      </c>
      <c r="K2776">
        <v>0</v>
      </c>
      <c r="L2776">
        <v>0</v>
      </c>
    </row>
    <row r="2777" spans="1:14" x14ac:dyDescent="0.35">
      <c r="A2777" t="s">
        <v>479</v>
      </c>
      <c r="B2777" t="s">
        <v>3707</v>
      </c>
      <c r="C2777" t="s">
        <v>17</v>
      </c>
      <c r="D2777" t="s">
        <v>480</v>
      </c>
      <c r="E2777" t="s">
        <v>2261</v>
      </c>
      <c r="F2777" t="s">
        <v>2788</v>
      </c>
      <c r="G2777" t="s">
        <v>2936</v>
      </c>
      <c r="H2777">
        <v>1384013.6318000001</v>
      </c>
      <c r="I2777">
        <v>5253.2969060805799</v>
      </c>
      <c r="J2777">
        <v>105162.80753017199</v>
      </c>
      <c r="K2777">
        <v>110416.10443625299</v>
      </c>
      <c r="L2777">
        <v>1273597.5273637499</v>
      </c>
    </row>
    <row r="2778" spans="1:14" x14ac:dyDescent="0.35">
      <c r="A2778" t="s">
        <v>479</v>
      </c>
      <c r="B2778" t="s">
        <v>3707</v>
      </c>
      <c r="C2778" t="s">
        <v>17</v>
      </c>
      <c r="D2778" t="s">
        <v>483</v>
      </c>
      <c r="E2778" t="s">
        <v>2262</v>
      </c>
      <c r="F2778" t="s">
        <v>2170</v>
      </c>
      <c r="G2778" t="s">
        <v>2171</v>
      </c>
      <c r="H2778">
        <v>0</v>
      </c>
      <c r="I2778">
        <v>0</v>
      </c>
      <c r="J2778">
        <v>0</v>
      </c>
      <c r="K2778">
        <v>0</v>
      </c>
      <c r="L2778">
        <v>0</v>
      </c>
    </row>
    <row r="2779" spans="1:14" x14ac:dyDescent="0.35">
      <c r="A2779" t="s">
        <v>479</v>
      </c>
      <c r="B2779" t="s">
        <v>3707</v>
      </c>
      <c r="C2779" t="s">
        <v>17</v>
      </c>
      <c r="D2779" t="s">
        <v>483</v>
      </c>
      <c r="E2779" t="s">
        <v>2262</v>
      </c>
      <c r="F2779" t="s">
        <v>19</v>
      </c>
      <c r="G2779" t="s">
        <v>2174</v>
      </c>
      <c r="H2779">
        <v>963619.42619999999</v>
      </c>
      <c r="I2779">
        <v>8704.2155021509607</v>
      </c>
      <c r="J2779">
        <v>0</v>
      </c>
      <c r="K2779">
        <v>8704.2155021509607</v>
      </c>
      <c r="L2779">
        <v>954915.21069784905</v>
      </c>
      <c r="N2779" t="s">
        <v>2198</v>
      </c>
    </row>
    <row r="2780" spans="1:14" x14ac:dyDescent="0.35">
      <c r="A2780" t="s">
        <v>479</v>
      </c>
      <c r="B2780" t="s">
        <v>3707</v>
      </c>
      <c r="C2780" t="s">
        <v>17</v>
      </c>
      <c r="D2780" t="s">
        <v>483</v>
      </c>
      <c r="E2780" t="s">
        <v>2262</v>
      </c>
      <c r="F2780" t="s">
        <v>2787</v>
      </c>
      <c r="G2780" t="s">
        <v>2935</v>
      </c>
      <c r="H2780">
        <v>0</v>
      </c>
      <c r="I2780">
        <v>0</v>
      </c>
      <c r="J2780">
        <v>0</v>
      </c>
      <c r="K2780">
        <v>0</v>
      </c>
      <c r="L2780">
        <v>0</v>
      </c>
    </row>
    <row r="2781" spans="1:14" x14ac:dyDescent="0.35">
      <c r="A2781" t="s">
        <v>479</v>
      </c>
      <c r="B2781" t="s">
        <v>3707</v>
      </c>
      <c r="C2781" t="s">
        <v>17</v>
      </c>
      <c r="D2781" t="s">
        <v>483</v>
      </c>
      <c r="E2781" t="s">
        <v>2262</v>
      </c>
      <c r="F2781" t="s">
        <v>2788</v>
      </c>
      <c r="G2781" t="s">
        <v>2936</v>
      </c>
      <c r="H2781">
        <v>1294270.0983</v>
      </c>
      <c r="I2781">
        <v>11690.928543599801</v>
      </c>
      <c r="J2781">
        <v>23217.937927200499</v>
      </c>
      <c r="K2781">
        <v>34908.8664708004</v>
      </c>
      <c r="L2781">
        <v>1259361.2318291999</v>
      </c>
    </row>
    <row r="2782" spans="1:14" x14ac:dyDescent="0.35">
      <c r="A2782" t="s">
        <v>479</v>
      </c>
      <c r="B2782" t="s">
        <v>3707</v>
      </c>
      <c r="C2782" t="s">
        <v>17</v>
      </c>
      <c r="D2782" t="s">
        <v>488</v>
      </c>
      <c r="E2782" t="s">
        <v>2263</v>
      </c>
      <c r="F2782" t="s">
        <v>2170</v>
      </c>
      <c r="G2782" t="s">
        <v>2171</v>
      </c>
      <c r="H2782">
        <v>0</v>
      </c>
      <c r="I2782">
        <v>0</v>
      </c>
      <c r="J2782">
        <v>0</v>
      </c>
      <c r="K2782">
        <v>0</v>
      </c>
      <c r="L2782">
        <v>0</v>
      </c>
    </row>
    <row r="2783" spans="1:14" x14ac:dyDescent="0.35">
      <c r="A2783" t="s">
        <v>479</v>
      </c>
      <c r="B2783" t="s">
        <v>3707</v>
      </c>
      <c r="C2783" t="s">
        <v>17</v>
      </c>
      <c r="D2783" t="s">
        <v>488</v>
      </c>
      <c r="E2783" t="s">
        <v>2263</v>
      </c>
      <c r="F2783" t="s">
        <v>19</v>
      </c>
      <c r="G2783" t="s">
        <v>2174</v>
      </c>
      <c r="H2783">
        <v>2665503.0773999998</v>
      </c>
      <c r="I2783">
        <v>16572.228112312401</v>
      </c>
      <c r="J2783">
        <v>0</v>
      </c>
      <c r="K2783">
        <v>16572.228112312401</v>
      </c>
      <c r="L2783">
        <v>2648930.8492876901</v>
      </c>
      <c r="N2783" t="s">
        <v>2198</v>
      </c>
    </row>
    <row r="2784" spans="1:14" x14ac:dyDescent="0.35">
      <c r="A2784" t="s">
        <v>479</v>
      </c>
      <c r="B2784" t="s">
        <v>3707</v>
      </c>
      <c r="C2784" t="s">
        <v>17</v>
      </c>
      <c r="D2784" t="s">
        <v>488</v>
      </c>
      <c r="E2784" t="s">
        <v>2263</v>
      </c>
      <c r="F2784" t="s">
        <v>2787</v>
      </c>
      <c r="G2784" t="s">
        <v>2935</v>
      </c>
      <c r="H2784">
        <v>0</v>
      </c>
      <c r="I2784">
        <v>0</v>
      </c>
      <c r="J2784">
        <v>0</v>
      </c>
      <c r="K2784">
        <v>0</v>
      </c>
      <c r="L2784">
        <v>0</v>
      </c>
    </row>
    <row r="2785" spans="1:14" x14ac:dyDescent="0.35">
      <c r="A2785" t="s">
        <v>479</v>
      </c>
      <c r="B2785" t="s">
        <v>3707</v>
      </c>
      <c r="C2785" t="s">
        <v>17</v>
      </c>
      <c r="D2785" t="s">
        <v>488</v>
      </c>
      <c r="E2785" t="s">
        <v>2263</v>
      </c>
      <c r="F2785" t="s">
        <v>2788</v>
      </c>
      <c r="G2785" t="s">
        <v>2936</v>
      </c>
      <c r="H2785">
        <v>2607463.8975</v>
      </c>
      <c r="I2785">
        <v>16211.3812098668</v>
      </c>
      <c r="J2785">
        <v>18200.701545422398</v>
      </c>
      <c r="K2785">
        <v>34412.082755289302</v>
      </c>
      <c r="L2785">
        <v>2573051.81474471</v>
      </c>
    </row>
    <row r="2786" spans="1:14" x14ac:dyDescent="0.35">
      <c r="A2786" t="s">
        <v>479</v>
      </c>
      <c r="B2786" t="s">
        <v>3707</v>
      </c>
      <c r="C2786" t="s">
        <v>2938</v>
      </c>
      <c r="D2786" t="s">
        <v>3737</v>
      </c>
      <c r="E2786" t="s">
        <v>3738</v>
      </c>
      <c r="F2786" t="s">
        <v>2170</v>
      </c>
      <c r="G2786" t="s">
        <v>2171</v>
      </c>
      <c r="H2786">
        <v>0</v>
      </c>
      <c r="I2786">
        <v>0</v>
      </c>
      <c r="J2786">
        <v>0</v>
      </c>
      <c r="K2786">
        <v>0</v>
      </c>
      <c r="L2786">
        <v>0</v>
      </c>
    </row>
    <row r="2787" spans="1:14" x14ac:dyDescent="0.35">
      <c r="A2787" t="s">
        <v>479</v>
      </c>
      <c r="B2787" t="s">
        <v>3707</v>
      </c>
      <c r="C2787" t="s">
        <v>2938</v>
      </c>
      <c r="D2787" t="s">
        <v>3737</v>
      </c>
      <c r="E2787" t="s">
        <v>3738</v>
      </c>
      <c r="F2787" t="s">
        <v>2172</v>
      </c>
      <c r="G2787" t="s">
        <v>2173</v>
      </c>
      <c r="H2787">
        <v>300651.12959999999</v>
      </c>
      <c r="I2787">
        <v>3137.5864262585501</v>
      </c>
      <c r="J2787">
        <v>3963.9528724595102</v>
      </c>
      <c r="K2787">
        <v>7101.5392987180603</v>
      </c>
      <c r="L2787">
        <v>293549.59030128201</v>
      </c>
    </row>
    <row r="2788" spans="1:14" x14ac:dyDescent="0.35">
      <c r="A2788" t="s">
        <v>479</v>
      </c>
      <c r="B2788" t="s">
        <v>3707</v>
      </c>
      <c r="C2788" t="s">
        <v>2938</v>
      </c>
      <c r="D2788" t="s">
        <v>3737</v>
      </c>
      <c r="E2788" t="s">
        <v>3738</v>
      </c>
      <c r="F2788" t="s">
        <v>2940</v>
      </c>
      <c r="G2788" t="s">
        <v>2941</v>
      </c>
      <c r="H2788">
        <v>0</v>
      </c>
      <c r="I2788">
        <v>0</v>
      </c>
      <c r="J2788">
        <v>0</v>
      </c>
      <c r="K2788">
        <v>0</v>
      </c>
      <c r="L2788">
        <v>0</v>
      </c>
    </row>
    <row r="2789" spans="1:14" x14ac:dyDescent="0.35">
      <c r="A2789" t="s">
        <v>479</v>
      </c>
      <c r="B2789" t="s">
        <v>3707</v>
      </c>
      <c r="C2789" t="s">
        <v>2938</v>
      </c>
      <c r="D2789" t="s">
        <v>3739</v>
      </c>
      <c r="E2789" t="s">
        <v>3740</v>
      </c>
      <c r="F2789" t="s">
        <v>2172</v>
      </c>
      <c r="G2789" t="s">
        <v>2173</v>
      </c>
      <c r="H2789">
        <v>74298.510800000004</v>
      </c>
      <c r="I2789">
        <v>665.611704235768</v>
      </c>
      <c r="J2789">
        <v>255.43145216035199</v>
      </c>
      <c r="K2789">
        <v>921.04315639612003</v>
      </c>
      <c r="L2789">
        <v>73377.467643603901</v>
      </c>
    </row>
    <row r="2790" spans="1:14" x14ac:dyDescent="0.35">
      <c r="A2790" t="s">
        <v>479</v>
      </c>
      <c r="B2790" t="s">
        <v>3707</v>
      </c>
      <c r="C2790" t="s">
        <v>2938</v>
      </c>
      <c r="D2790" t="s">
        <v>3739</v>
      </c>
      <c r="E2790" t="s">
        <v>3740</v>
      </c>
      <c r="F2790" t="s">
        <v>2940</v>
      </c>
      <c r="G2790" t="s">
        <v>2941</v>
      </c>
      <c r="H2790">
        <v>0</v>
      </c>
      <c r="I2790">
        <v>0</v>
      </c>
      <c r="J2790">
        <v>0</v>
      </c>
      <c r="K2790">
        <v>0</v>
      </c>
      <c r="L2790">
        <v>0</v>
      </c>
    </row>
    <row r="2791" spans="1:14" x14ac:dyDescent="0.35">
      <c r="A2791" t="s">
        <v>479</v>
      </c>
      <c r="B2791" t="s">
        <v>3707</v>
      </c>
      <c r="C2791" t="s">
        <v>2938</v>
      </c>
      <c r="D2791" t="s">
        <v>3741</v>
      </c>
      <c r="E2791" t="s">
        <v>3742</v>
      </c>
      <c r="F2791" t="s">
        <v>2172</v>
      </c>
      <c r="G2791" t="s">
        <v>2173</v>
      </c>
      <c r="H2791">
        <v>173805.33119999999</v>
      </c>
      <c r="I2791">
        <v>786.32117445495396</v>
      </c>
      <c r="J2791">
        <v>12013.6139041634</v>
      </c>
      <c r="K2791">
        <v>12799.9350786183</v>
      </c>
      <c r="L2791">
        <v>161005.39612138199</v>
      </c>
    </row>
    <row r="2792" spans="1:14" x14ac:dyDescent="0.35">
      <c r="A2792" t="s">
        <v>479</v>
      </c>
      <c r="B2792" t="s">
        <v>3707</v>
      </c>
      <c r="C2792" t="s">
        <v>2938</v>
      </c>
      <c r="D2792" t="s">
        <v>3741</v>
      </c>
      <c r="E2792" t="s">
        <v>3742</v>
      </c>
      <c r="F2792" t="s">
        <v>3007</v>
      </c>
      <c r="G2792" t="s">
        <v>3008</v>
      </c>
      <c r="H2792">
        <v>82132.907399999996</v>
      </c>
      <c r="I2792">
        <v>371.58149207844502</v>
      </c>
      <c r="J2792">
        <v>0</v>
      </c>
      <c r="K2792">
        <v>371.58149207844502</v>
      </c>
      <c r="L2792">
        <v>81761.325907921593</v>
      </c>
      <c r="N2792" t="s">
        <v>2198</v>
      </c>
    </row>
    <row r="2793" spans="1:14" x14ac:dyDescent="0.35">
      <c r="A2793" t="s">
        <v>479</v>
      </c>
      <c r="B2793" t="s">
        <v>3707</v>
      </c>
      <c r="C2793" t="s">
        <v>2938</v>
      </c>
      <c r="D2793" t="s">
        <v>3741</v>
      </c>
      <c r="E2793" t="s">
        <v>3742</v>
      </c>
      <c r="F2793" t="s">
        <v>2940</v>
      </c>
      <c r="G2793" t="s">
        <v>2941</v>
      </c>
      <c r="H2793">
        <v>0</v>
      </c>
      <c r="I2793">
        <v>0</v>
      </c>
      <c r="J2793">
        <v>0</v>
      </c>
      <c r="K2793">
        <v>0</v>
      </c>
      <c r="L2793">
        <v>0</v>
      </c>
    </row>
    <row r="2794" spans="1:14" x14ac:dyDescent="0.35">
      <c r="A2794" t="s">
        <v>479</v>
      </c>
      <c r="B2794" t="s">
        <v>3707</v>
      </c>
      <c r="C2794" t="s">
        <v>2944</v>
      </c>
      <c r="D2794" t="s">
        <v>3743</v>
      </c>
      <c r="E2794" t="s">
        <v>3744</v>
      </c>
      <c r="F2794" t="s">
        <v>2947</v>
      </c>
      <c r="G2794" t="s">
        <v>2948</v>
      </c>
      <c r="H2794">
        <v>217142.3363</v>
      </c>
      <c r="I2794">
        <v>1375.4105448350799</v>
      </c>
      <c r="J2794">
        <v>3003.8642386608699</v>
      </c>
      <c r="K2794">
        <v>4379.27478349595</v>
      </c>
      <c r="L2794">
        <v>212763.06151650401</v>
      </c>
    </row>
    <row r="2795" spans="1:14" x14ac:dyDescent="0.35">
      <c r="A2795" t="s">
        <v>479</v>
      </c>
      <c r="B2795" t="s">
        <v>3707</v>
      </c>
      <c r="C2795" t="s">
        <v>2944</v>
      </c>
      <c r="D2795" t="s">
        <v>2989</v>
      </c>
      <c r="E2795" t="s">
        <v>3745</v>
      </c>
      <c r="F2795" t="s">
        <v>2962</v>
      </c>
      <c r="G2795" t="s">
        <v>2963</v>
      </c>
      <c r="H2795">
        <v>104907.18429999999</v>
      </c>
      <c r="I2795">
        <v>668.25113104780803</v>
      </c>
      <c r="J2795">
        <v>175.65948445096799</v>
      </c>
      <c r="K2795">
        <v>843.910615498776</v>
      </c>
      <c r="L2795">
        <v>104063.27368450099</v>
      </c>
    </row>
    <row r="2796" spans="1:14" x14ac:dyDescent="0.35">
      <c r="A2796" t="s">
        <v>479</v>
      </c>
      <c r="B2796" t="s">
        <v>3707</v>
      </c>
      <c r="C2796" t="s">
        <v>2944</v>
      </c>
      <c r="D2796" t="s">
        <v>2989</v>
      </c>
      <c r="E2796" t="s">
        <v>3745</v>
      </c>
      <c r="F2796" t="s">
        <v>2964</v>
      </c>
      <c r="G2796" t="s">
        <v>2965</v>
      </c>
      <c r="H2796">
        <v>78199.162599999996</v>
      </c>
      <c r="I2796">
        <v>498.12297612508598</v>
      </c>
      <c r="J2796">
        <v>130.938835886616</v>
      </c>
      <c r="K2796">
        <v>629.06181201170205</v>
      </c>
      <c r="L2796">
        <v>77570.100787988296</v>
      </c>
    </row>
    <row r="2797" spans="1:14" x14ac:dyDescent="0.35">
      <c r="A2797" t="s">
        <v>490</v>
      </c>
      <c r="B2797" t="s">
        <v>3746</v>
      </c>
      <c r="C2797" t="s">
        <v>2857</v>
      </c>
      <c r="D2797" t="s">
        <v>2859</v>
      </c>
      <c r="E2797" t="s">
        <v>3747</v>
      </c>
      <c r="F2797" t="s">
        <v>2170</v>
      </c>
      <c r="G2797" t="s">
        <v>2171</v>
      </c>
      <c r="H2797">
        <v>0</v>
      </c>
      <c r="I2797">
        <v>0</v>
      </c>
      <c r="J2797">
        <v>0</v>
      </c>
      <c r="K2797">
        <v>0</v>
      </c>
      <c r="L2797">
        <v>0</v>
      </c>
    </row>
    <row r="2798" spans="1:14" x14ac:dyDescent="0.35">
      <c r="A2798" t="s">
        <v>490</v>
      </c>
      <c r="B2798" t="s">
        <v>3746</v>
      </c>
      <c r="C2798" t="s">
        <v>2857</v>
      </c>
      <c r="D2798" t="s">
        <v>2859</v>
      </c>
      <c r="E2798" t="s">
        <v>3747</v>
      </c>
      <c r="F2798" t="s">
        <v>2172</v>
      </c>
      <c r="G2798" t="s">
        <v>2173</v>
      </c>
      <c r="H2798">
        <v>2866026.1952</v>
      </c>
      <c r="I2798">
        <v>10558.306497056499</v>
      </c>
      <c r="J2798">
        <v>35004.359109811398</v>
      </c>
      <c r="K2798">
        <v>45562.6656068679</v>
      </c>
      <c r="L2798">
        <v>2820463.5295931301</v>
      </c>
    </row>
    <row r="2799" spans="1:14" x14ac:dyDescent="0.35">
      <c r="A2799" t="s">
        <v>490</v>
      </c>
      <c r="B2799" t="s">
        <v>3746</v>
      </c>
      <c r="C2799" t="s">
        <v>2857</v>
      </c>
      <c r="D2799" t="s">
        <v>2859</v>
      </c>
      <c r="E2799" t="s">
        <v>3747</v>
      </c>
      <c r="F2799" t="s">
        <v>3059</v>
      </c>
      <c r="G2799" t="s">
        <v>3060</v>
      </c>
      <c r="H2799">
        <v>93660.987099999998</v>
      </c>
      <c r="I2799">
        <v>345.04269598223999</v>
      </c>
      <c r="J2799">
        <v>1143.9333042421999</v>
      </c>
      <c r="K2799">
        <v>1488.97600022444</v>
      </c>
      <c r="L2799">
        <v>92172.011099775598</v>
      </c>
    </row>
    <row r="2800" spans="1:14" x14ac:dyDescent="0.35">
      <c r="A2800" t="s">
        <v>490</v>
      </c>
      <c r="B2800" t="s">
        <v>3746</v>
      </c>
      <c r="C2800" t="s">
        <v>2857</v>
      </c>
      <c r="D2800" t="s">
        <v>2859</v>
      </c>
      <c r="E2800" t="s">
        <v>3747</v>
      </c>
      <c r="F2800" t="s">
        <v>2861</v>
      </c>
      <c r="G2800" t="s">
        <v>2862</v>
      </c>
      <c r="H2800">
        <v>116715.9987</v>
      </c>
      <c r="I2800">
        <v>429.97628268556002</v>
      </c>
      <c r="J2800">
        <v>1425.5168868249</v>
      </c>
      <c r="K2800">
        <v>1855.4931695104599</v>
      </c>
      <c r="L2800">
        <v>114860.50553049</v>
      </c>
    </row>
    <row r="2801" spans="1:14" x14ac:dyDescent="0.35">
      <c r="A2801" t="s">
        <v>490</v>
      </c>
      <c r="B2801" t="s">
        <v>3746</v>
      </c>
      <c r="C2801" t="s">
        <v>2857</v>
      </c>
      <c r="D2801" t="s">
        <v>2859</v>
      </c>
      <c r="E2801" t="s">
        <v>3747</v>
      </c>
      <c r="F2801" t="s">
        <v>1621</v>
      </c>
      <c r="G2801" t="s">
        <v>2416</v>
      </c>
      <c r="H2801">
        <v>548997.47620000003</v>
      </c>
      <c r="I2801">
        <v>2022.4810333728201</v>
      </c>
      <c r="J2801">
        <v>0</v>
      </c>
      <c r="K2801">
        <v>2022.4810333728201</v>
      </c>
      <c r="L2801">
        <v>546974.99516662699</v>
      </c>
      <c r="N2801" t="s">
        <v>2198</v>
      </c>
    </row>
    <row r="2802" spans="1:14" x14ac:dyDescent="0.35">
      <c r="A2802" t="s">
        <v>490</v>
      </c>
      <c r="B2802" t="s">
        <v>3746</v>
      </c>
      <c r="C2802" t="s">
        <v>2857</v>
      </c>
      <c r="D2802" t="s">
        <v>2859</v>
      </c>
      <c r="E2802" t="s">
        <v>3747</v>
      </c>
      <c r="F2802" t="s">
        <v>2865</v>
      </c>
      <c r="G2802" t="s">
        <v>2866</v>
      </c>
      <c r="H2802">
        <v>0</v>
      </c>
      <c r="I2802">
        <v>0</v>
      </c>
      <c r="J2802">
        <v>0</v>
      </c>
      <c r="K2802">
        <v>0</v>
      </c>
      <c r="L2802">
        <v>0</v>
      </c>
    </row>
    <row r="2803" spans="1:14" x14ac:dyDescent="0.35">
      <c r="A2803" t="s">
        <v>490</v>
      </c>
      <c r="B2803" t="s">
        <v>3746</v>
      </c>
      <c r="C2803" t="s">
        <v>2857</v>
      </c>
      <c r="D2803" t="s">
        <v>2859</v>
      </c>
      <c r="E2803" t="s">
        <v>3747</v>
      </c>
      <c r="F2803" t="s">
        <v>2867</v>
      </c>
      <c r="G2803" t="s">
        <v>2868</v>
      </c>
      <c r="H2803">
        <v>0</v>
      </c>
      <c r="I2803">
        <v>0</v>
      </c>
      <c r="J2803">
        <v>0</v>
      </c>
      <c r="K2803">
        <v>0</v>
      </c>
      <c r="L2803">
        <v>0</v>
      </c>
    </row>
    <row r="2804" spans="1:14" x14ac:dyDescent="0.35">
      <c r="A2804" t="s">
        <v>490</v>
      </c>
      <c r="B2804" t="s">
        <v>3746</v>
      </c>
      <c r="C2804" t="s">
        <v>2857</v>
      </c>
      <c r="D2804" t="s">
        <v>2859</v>
      </c>
      <c r="E2804" t="s">
        <v>3747</v>
      </c>
      <c r="F2804" t="s">
        <v>2869</v>
      </c>
      <c r="G2804" t="s">
        <v>2870</v>
      </c>
      <c r="H2804">
        <v>763697.27659999998</v>
      </c>
      <c r="I2804">
        <v>2813.42505954749</v>
      </c>
      <c r="J2804">
        <v>9327.4561730517999</v>
      </c>
      <c r="K2804">
        <v>12140.8812325993</v>
      </c>
      <c r="L2804">
        <v>751556.39536740095</v>
      </c>
    </row>
    <row r="2805" spans="1:14" x14ac:dyDescent="0.35">
      <c r="A2805" t="s">
        <v>490</v>
      </c>
      <c r="B2805" t="s">
        <v>3746</v>
      </c>
      <c r="C2805" t="s">
        <v>2857</v>
      </c>
      <c r="D2805" t="s">
        <v>2859</v>
      </c>
      <c r="E2805" t="s">
        <v>3747</v>
      </c>
      <c r="F2805" t="s">
        <v>2871</v>
      </c>
      <c r="G2805" t="s">
        <v>2872</v>
      </c>
      <c r="H2805">
        <v>252164.19579999999</v>
      </c>
      <c r="I2805">
        <v>928.96110456756799</v>
      </c>
      <c r="J2805">
        <v>3079.82043449824</v>
      </c>
      <c r="K2805">
        <v>4008.7815390658102</v>
      </c>
      <c r="L2805">
        <v>248155.41426093399</v>
      </c>
    </row>
    <row r="2806" spans="1:14" x14ac:dyDescent="0.35">
      <c r="A2806" t="s">
        <v>490</v>
      </c>
      <c r="B2806" t="s">
        <v>3746</v>
      </c>
      <c r="C2806" t="s">
        <v>2857</v>
      </c>
      <c r="D2806" t="s">
        <v>2859</v>
      </c>
      <c r="E2806" t="s">
        <v>3747</v>
      </c>
      <c r="F2806" t="s">
        <v>2875</v>
      </c>
      <c r="G2806" t="s">
        <v>2876</v>
      </c>
      <c r="H2806">
        <v>152739.45499999999</v>
      </c>
      <c r="I2806">
        <v>562.68501190949803</v>
      </c>
      <c r="J2806">
        <v>1865.4912346103599</v>
      </c>
      <c r="K2806">
        <v>2428.1762465198599</v>
      </c>
      <c r="L2806">
        <v>150311.27875348</v>
      </c>
    </row>
    <row r="2807" spans="1:14" x14ac:dyDescent="0.35">
      <c r="A2807" t="s">
        <v>490</v>
      </c>
      <c r="B2807" t="s">
        <v>3746</v>
      </c>
      <c r="C2807" t="s">
        <v>2857</v>
      </c>
      <c r="D2807" t="s">
        <v>2859</v>
      </c>
      <c r="E2807" t="s">
        <v>3747</v>
      </c>
      <c r="F2807" t="s">
        <v>2877</v>
      </c>
      <c r="G2807" t="s">
        <v>2878</v>
      </c>
      <c r="H2807">
        <v>328533.9228</v>
      </c>
      <c r="I2807">
        <v>1210.30361052232</v>
      </c>
      <c r="J2807">
        <v>4012.5660518034201</v>
      </c>
      <c r="K2807">
        <v>5222.8696623257401</v>
      </c>
      <c r="L2807">
        <v>323311.053137674</v>
      </c>
    </row>
    <row r="2808" spans="1:14" x14ac:dyDescent="0.35">
      <c r="A2808" t="s">
        <v>490</v>
      </c>
      <c r="B2808" t="s">
        <v>3746</v>
      </c>
      <c r="C2808" t="s">
        <v>2879</v>
      </c>
      <c r="D2808" t="s">
        <v>2880</v>
      </c>
      <c r="E2808" t="s">
        <v>3748</v>
      </c>
      <c r="F2808" t="s">
        <v>2172</v>
      </c>
      <c r="G2808" t="s">
        <v>2173</v>
      </c>
      <c r="H2808">
        <v>7662.4074000000001</v>
      </c>
      <c r="I2808">
        <v>13.738074158422901</v>
      </c>
      <c r="J2808">
        <v>0</v>
      </c>
      <c r="K2808">
        <v>13.738074158422901</v>
      </c>
      <c r="L2808">
        <v>7648.6693258415798</v>
      </c>
    </row>
    <row r="2809" spans="1:14" x14ac:dyDescent="0.35">
      <c r="A2809" t="s">
        <v>490</v>
      </c>
      <c r="B2809" t="s">
        <v>3746</v>
      </c>
      <c r="C2809" t="s">
        <v>2879</v>
      </c>
      <c r="D2809" t="s">
        <v>2880</v>
      </c>
      <c r="E2809" t="s">
        <v>3748</v>
      </c>
      <c r="F2809" t="s">
        <v>2882</v>
      </c>
      <c r="G2809" t="s">
        <v>2883</v>
      </c>
      <c r="H2809">
        <v>0</v>
      </c>
      <c r="I2809">
        <v>0</v>
      </c>
      <c r="J2809">
        <v>0</v>
      </c>
      <c r="K2809">
        <v>0</v>
      </c>
      <c r="L2809">
        <v>0</v>
      </c>
    </row>
    <row r="2810" spans="1:14" x14ac:dyDescent="0.35">
      <c r="A2810" t="s">
        <v>490</v>
      </c>
      <c r="B2810" t="s">
        <v>3746</v>
      </c>
      <c r="C2810" t="s">
        <v>2879</v>
      </c>
      <c r="D2810" t="s">
        <v>2880</v>
      </c>
      <c r="E2810" t="s">
        <v>3748</v>
      </c>
      <c r="F2810" t="s">
        <v>2884</v>
      </c>
      <c r="G2810" t="s">
        <v>2885</v>
      </c>
      <c r="H2810">
        <v>8939.4753000000001</v>
      </c>
      <c r="I2810">
        <v>16.0277531848267</v>
      </c>
      <c r="J2810">
        <v>0</v>
      </c>
      <c r="K2810">
        <v>16.0277531848267</v>
      </c>
      <c r="L2810">
        <v>8923.4475468151704</v>
      </c>
    </row>
    <row r="2811" spans="1:14" x14ac:dyDescent="0.35">
      <c r="A2811" t="s">
        <v>490</v>
      </c>
      <c r="B2811" t="s">
        <v>3746</v>
      </c>
      <c r="C2811" t="s">
        <v>2879</v>
      </c>
      <c r="D2811" t="s">
        <v>2886</v>
      </c>
      <c r="E2811" t="s">
        <v>3749</v>
      </c>
      <c r="F2811" t="s">
        <v>2172</v>
      </c>
      <c r="G2811" t="s">
        <v>2173</v>
      </c>
      <c r="H2811">
        <v>14339.902899999999</v>
      </c>
      <c r="I2811">
        <v>70.572993079584805</v>
      </c>
      <c r="J2811">
        <v>0</v>
      </c>
      <c r="K2811">
        <v>70.572993079584805</v>
      </c>
      <c r="L2811">
        <v>14269.3299069204</v>
      </c>
    </row>
    <row r="2812" spans="1:14" x14ac:dyDescent="0.35">
      <c r="A2812" t="s">
        <v>490</v>
      </c>
      <c r="B2812" t="s">
        <v>3746</v>
      </c>
      <c r="C2812" t="s">
        <v>2879</v>
      </c>
      <c r="D2812" t="s">
        <v>2886</v>
      </c>
      <c r="E2812" t="s">
        <v>3749</v>
      </c>
      <c r="F2812" t="s">
        <v>2882</v>
      </c>
      <c r="G2812" t="s">
        <v>2883</v>
      </c>
      <c r="H2812">
        <v>7084.9323000000004</v>
      </c>
      <c r="I2812">
        <v>34.868079584775103</v>
      </c>
      <c r="J2812">
        <v>0</v>
      </c>
      <c r="K2812">
        <v>34.868079584775103</v>
      </c>
      <c r="L2812">
        <v>7050.06422041523</v>
      </c>
    </row>
    <row r="2813" spans="1:14" x14ac:dyDescent="0.35">
      <c r="A2813" t="s">
        <v>490</v>
      </c>
      <c r="B2813" t="s">
        <v>3746</v>
      </c>
      <c r="C2813" t="s">
        <v>2879</v>
      </c>
      <c r="D2813" t="s">
        <v>2886</v>
      </c>
      <c r="E2813" t="s">
        <v>3749</v>
      </c>
      <c r="F2813" t="s">
        <v>2884</v>
      </c>
      <c r="G2813" t="s">
        <v>2885</v>
      </c>
      <c r="H2813">
        <v>3117.3701999999998</v>
      </c>
      <c r="I2813">
        <v>15.341955017301</v>
      </c>
      <c r="J2813">
        <v>0</v>
      </c>
      <c r="K2813">
        <v>15.341955017301</v>
      </c>
      <c r="L2813">
        <v>3102.0282449827</v>
      </c>
    </row>
    <row r="2814" spans="1:14" x14ac:dyDescent="0.35">
      <c r="A2814" t="s">
        <v>490</v>
      </c>
      <c r="B2814" t="s">
        <v>3746</v>
      </c>
      <c r="C2814" t="s">
        <v>2879</v>
      </c>
      <c r="D2814" t="s">
        <v>2888</v>
      </c>
      <c r="E2814" t="s">
        <v>3750</v>
      </c>
      <c r="F2814" t="s">
        <v>2172</v>
      </c>
      <c r="G2814" t="s">
        <v>2173</v>
      </c>
      <c r="H2814">
        <v>36967.402399999999</v>
      </c>
      <c r="I2814">
        <v>247.33699370660401</v>
      </c>
      <c r="J2814">
        <v>1212.2026374722</v>
      </c>
      <c r="K2814">
        <v>1459.5396311787999</v>
      </c>
      <c r="L2814">
        <v>35507.8627688212</v>
      </c>
    </row>
    <row r="2815" spans="1:14" x14ac:dyDescent="0.35">
      <c r="A2815" t="s">
        <v>490</v>
      </c>
      <c r="B2815" t="s">
        <v>3746</v>
      </c>
      <c r="C2815" t="s">
        <v>2879</v>
      </c>
      <c r="D2815" t="s">
        <v>2888</v>
      </c>
      <c r="E2815" t="s">
        <v>3750</v>
      </c>
      <c r="F2815" t="s">
        <v>2882</v>
      </c>
      <c r="G2815" t="s">
        <v>2883</v>
      </c>
      <c r="H2815">
        <v>23347.8331</v>
      </c>
      <c r="I2815">
        <v>156.212838130487</v>
      </c>
      <c r="J2815">
        <v>765.60166577191501</v>
      </c>
      <c r="K2815">
        <v>921.81450390240195</v>
      </c>
      <c r="L2815">
        <v>22426.018596097601</v>
      </c>
    </row>
    <row r="2816" spans="1:14" x14ac:dyDescent="0.35">
      <c r="A2816" t="s">
        <v>490</v>
      </c>
      <c r="B2816" t="s">
        <v>3746</v>
      </c>
      <c r="C2816" t="s">
        <v>2879</v>
      </c>
      <c r="D2816" t="s">
        <v>2888</v>
      </c>
      <c r="E2816" t="s">
        <v>3750</v>
      </c>
      <c r="F2816" t="s">
        <v>2884</v>
      </c>
      <c r="G2816" t="s">
        <v>2885</v>
      </c>
      <c r="H2816">
        <v>17743.321899999999</v>
      </c>
      <c r="I2816">
        <v>87.914483160621799</v>
      </c>
      <c r="J2816">
        <v>0</v>
      </c>
      <c r="K2816">
        <v>87.914483160621799</v>
      </c>
      <c r="L2816">
        <v>17655.4074168394</v>
      </c>
    </row>
    <row r="2817" spans="1:12" x14ac:dyDescent="0.35">
      <c r="A2817" t="s">
        <v>490</v>
      </c>
      <c r="B2817" t="s">
        <v>3746</v>
      </c>
      <c r="C2817" t="s">
        <v>2879</v>
      </c>
      <c r="D2817" t="s">
        <v>2892</v>
      </c>
      <c r="E2817" t="s">
        <v>3509</v>
      </c>
      <c r="F2817" t="s">
        <v>2172</v>
      </c>
      <c r="G2817" t="s">
        <v>2173</v>
      </c>
      <c r="H2817">
        <v>9598.8425000000007</v>
      </c>
      <c r="I2817">
        <v>14.337785947575901</v>
      </c>
      <c r="J2817">
        <v>0</v>
      </c>
      <c r="K2817">
        <v>14.337785947575901</v>
      </c>
      <c r="L2817">
        <v>9584.5047140524202</v>
      </c>
    </row>
    <row r="2818" spans="1:12" x14ac:dyDescent="0.35">
      <c r="A2818" t="s">
        <v>490</v>
      </c>
      <c r="B2818" t="s">
        <v>3746</v>
      </c>
      <c r="C2818" t="s">
        <v>2879</v>
      </c>
      <c r="D2818" t="s">
        <v>2892</v>
      </c>
      <c r="E2818" t="s">
        <v>3509</v>
      </c>
      <c r="F2818" t="s">
        <v>2882</v>
      </c>
      <c r="G2818" t="s">
        <v>2883</v>
      </c>
      <c r="H2818">
        <v>0</v>
      </c>
      <c r="I2818">
        <v>0</v>
      </c>
      <c r="J2818">
        <v>0</v>
      </c>
      <c r="K2818">
        <v>0</v>
      </c>
      <c r="L2818">
        <v>0</v>
      </c>
    </row>
    <row r="2819" spans="1:12" x14ac:dyDescent="0.35">
      <c r="A2819" t="s">
        <v>490</v>
      </c>
      <c r="B2819" t="s">
        <v>3746</v>
      </c>
      <c r="C2819" t="s">
        <v>2879</v>
      </c>
      <c r="D2819" t="s">
        <v>2892</v>
      </c>
      <c r="E2819" t="s">
        <v>3509</v>
      </c>
      <c r="F2819" t="s">
        <v>2884</v>
      </c>
      <c r="G2819" t="s">
        <v>2885</v>
      </c>
      <c r="H2819">
        <v>4087.2022999999999</v>
      </c>
      <c r="I2819">
        <v>7.5505404424730997</v>
      </c>
      <c r="J2819">
        <v>0</v>
      </c>
      <c r="K2819">
        <v>7.5505404424730997</v>
      </c>
      <c r="L2819">
        <v>4079.6517595575301</v>
      </c>
    </row>
    <row r="2820" spans="1:12" x14ac:dyDescent="0.35">
      <c r="A2820" t="s">
        <v>490</v>
      </c>
      <c r="B2820" t="s">
        <v>3746</v>
      </c>
      <c r="C2820" t="s">
        <v>2879</v>
      </c>
      <c r="D2820" t="s">
        <v>2894</v>
      </c>
      <c r="E2820" t="s">
        <v>3511</v>
      </c>
      <c r="F2820" t="s">
        <v>2172</v>
      </c>
      <c r="G2820" t="s">
        <v>2173</v>
      </c>
      <c r="H2820">
        <v>10337.5481</v>
      </c>
      <c r="I2820">
        <v>15.748959660297199</v>
      </c>
      <c r="J2820">
        <v>0</v>
      </c>
      <c r="K2820">
        <v>15.748959660297199</v>
      </c>
      <c r="L2820">
        <v>10321.799140339701</v>
      </c>
    </row>
    <row r="2821" spans="1:12" x14ac:dyDescent="0.35">
      <c r="A2821" t="s">
        <v>490</v>
      </c>
      <c r="B2821" t="s">
        <v>3746</v>
      </c>
      <c r="C2821" t="s">
        <v>2879</v>
      </c>
      <c r="D2821" t="s">
        <v>2894</v>
      </c>
      <c r="E2821" t="s">
        <v>3511</v>
      </c>
      <c r="F2821" t="s">
        <v>2882</v>
      </c>
      <c r="G2821" t="s">
        <v>2883</v>
      </c>
      <c r="H2821">
        <v>2002.3179</v>
      </c>
      <c r="I2821">
        <v>3.05047416843595</v>
      </c>
      <c r="J2821">
        <v>0</v>
      </c>
      <c r="K2821">
        <v>3.05047416843595</v>
      </c>
      <c r="L2821">
        <v>1999.2674258315601</v>
      </c>
    </row>
    <row r="2822" spans="1:12" x14ac:dyDescent="0.35">
      <c r="A2822" t="s">
        <v>490</v>
      </c>
      <c r="B2822" t="s">
        <v>3746</v>
      </c>
      <c r="C2822" t="s">
        <v>2879</v>
      </c>
      <c r="D2822" t="s">
        <v>2894</v>
      </c>
      <c r="E2822" t="s">
        <v>3511</v>
      </c>
      <c r="F2822" t="s">
        <v>2884</v>
      </c>
      <c r="G2822" t="s">
        <v>2885</v>
      </c>
      <c r="H2822">
        <v>4889.3809000000001</v>
      </c>
      <c r="I2822">
        <v>7.4488322717622104</v>
      </c>
      <c r="J2822">
        <v>0</v>
      </c>
      <c r="K2822">
        <v>7.4488322717622104</v>
      </c>
      <c r="L2822">
        <v>4881.9320677282403</v>
      </c>
    </row>
    <row r="2823" spans="1:12" x14ac:dyDescent="0.35">
      <c r="A2823" t="s">
        <v>490</v>
      </c>
      <c r="B2823" t="s">
        <v>3746</v>
      </c>
      <c r="C2823" t="s">
        <v>2879</v>
      </c>
      <c r="D2823" t="s">
        <v>2898</v>
      </c>
      <c r="E2823" t="s">
        <v>3751</v>
      </c>
      <c r="F2823" t="s">
        <v>2172</v>
      </c>
      <c r="G2823" t="s">
        <v>2173</v>
      </c>
      <c r="H2823">
        <v>15353.7821</v>
      </c>
      <c r="I2823">
        <v>43.335906289971099</v>
      </c>
      <c r="J2823">
        <v>0</v>
      </c>
      <c r="K2823">
        <v>43.335906289971099</v>
      </c>
      <c r="L2823">
        <v>15310.44619371</v>
      </c>
    </row>
    <row r="2824" spans="1:12" x14ac:dyDescent="0.35">
      <c r="A2824" t="s">
        <v>490</v>
      </c>
      <c r="B2824" t="s">
        <v>3746</v>
      </c>
      <c r="C2824" t="s">
        <v>2879</v>
      </c>
      <c r="D2824" t="s">
        <v>2898</v>
      </c>
      <c r="E2824" t="s">
        <v>3751</v>
      </c>
      <c r="F2824" t="s">
        <v>2882</v>
      </c>
      <c r="G2824" t="s">
        <v>2883</v>
      </c>
      <c r="H2824">
        <v>3015.9214999999999</v>
      </c>
      <c r="I2824">
        <v>8.5124101641014605</v>
      </c>
      <c r="J2824">
        <v>0</v>
      </c>
      <c r="K2824">
        <v>8.5124101641014605</v>
      </c>
      <c r="L2824">
        <v>3007.4090898359</v>
      </c>
    </row>
    <row r="2825" spans="1:12" x14ac:dyDescent="0.35">
      <c r="A2825" t="s">
        <v>490</v>
      </c>
      <c r="B2825" t="s">
        <v>3746</v>
      </c>
      <c r="C2825" t="s">
        <v>2879</v>
      </c>
      <c r="D2825" t="s">
        <v>2898</v>
      </c>
      <c r="E2825" t="s">
        <v>3751</v>
      </c>
      <c r="F2825" t="s">
        <v>2884</v>
      </c>
      <c r="G2825" t="s">
        <v>2885</v>
      </c>
      <c r="H2825">
        <v>6964.3189000000002</v>
      </c>
      <c r="I2825">
        <v>20.699731581953198</v>
      </c>
      <c r="J2825">
        <v>0</v>
      </c>
      <c r="K2825">
        <v>20.699731581953198</v>
      </c>
      <c r="L2825">
        <v>6943.6191684180503</v>
      </c>
    </row>
    <row r="2826" spans="1:12" x14ac:dyDescent="0.35">
      <c r="A2826" t="s">
        <v>490</v>
      </c>
      <c r="B2826" t="s">
        <v>3746</v>
      </c>
      <c r="C2826" t="s">
        <v>2879</v>
      </c>
      <c r="D2826" t="s">
        <v>2902</v>
      </c>
      <c r="E2826" t="s">
        <v>3752</v>
      </c>
      <c r="F2826" t="s">
        <v>2170</v>
      </c>
      <c r="G2826" t="s">
        <v>2171</v>
      </c>
      <c r="H2826">
        <v>0</v>
      </c>
      <c r="I2826">
        <v>0</v>
      </c>
      <c r="J2826">
        <v>0</v>
      </c>
      <c r="K2826">
        <v>0</v>
      </c>
      <c r="L2826">
        <v>0</v>
      </c>
    </row>
    <row r="2827" spans="1:12" x14ac:dyDescent="0.35">
      <c r="A2827" t="s">
        <v>490</v>
      </c>
      <c r="B2827" t="s">
        <v>3746</v>
      </c>
      <c r="C2827" t="s">
        <v>2879</v>
      </c>
      <c r="D2827" t="s">
        <v>2902</v>
      </c>
      <c r="E2827" t="s">
        <v>3752</v>
      </c>
      <c r="F2827" t="s">
        <v>2172</v>
      </c>
      <c r="G2827" t="s">
        <v>2173</v>
      </c>
      <c r="H2827">
        <v>16767.779900000001</v>
      </c>
      <c r="I2827">
        <v>49.627878479008501</v>
      </c>
      <c r="J2827">
        <v>112.562036865506</v>
      </c>
      <c r="K2827">
        <v>162.18991534451399</v>
      </c>
      <c r="L2827">
        <v>16605.5899846555</v>
      </c>
    </row>
    <row r="2828" spans="1:12" x14ac:dyDescent="0.35">
      <c r="A2828" t="s">
        <v>490</v>
      </c>
      <c r="B2828" t="s">
        <v>3746</v>
      </c>
      <c r="C2828" t="s">
        <v>2879</v>
      </c>
      <c r="D2828" t="s">
        <v>2902</v>
      </c>
      <c r="E2828" t="s">
        <v>3752</v>
      </c>
      <c r="F2828" t="s">
        <v>2882</v>
      </c>
      <c r="G2828" t="s">
        <v>2883</v>
      </c>
      <c r="H2828">
        <v>5643.5245999999997</v>
      </c>
      <c r="I2828">
        <v>16.7032341806372</v>
      </c>
      <c r="J2828">
        <v>37.8849573916265</v>
      </c>
      <c r="K2828">
        <v>54.588191572263703</v>
      </c>
      <c r="L2828">
        <v>5588.9364084277404</v>
      </c>
    </row>
    <row r="2829" spans="1:12" x14ac:dyDescent="0.35">
      <c r="A2829" t="s">
        <v>490</v>
      </c>
      <c r="B2829" t="s">
        <v>3746</v>
      </c>
      <c r="C2829" t="s">
        <v>2879</v>
      </c>
      <c r="D2829" t="s">
        <v>2902</v>
      </c>
      <c r="E2829" t="s">
        <v>3752</v>
      </c>
      <c r="F2829" t="s">
        <v>2884</v>
      </c>
      <c r="G2829" t="s">
        <v>2885</v>
      </c>
      <c r="H2829">
        <v>7924.4753000000001</v>
      </c>
      <c r="I2829">
        <v>22.7410695255011</v>
      </c>
      <c r="J2829">
        <v>0</v>
      </c>
      <c r="K2829">
        <v>22.7410695255011</v>
      </c>
      <c r="L2829">
        <v>7901.7342304744998</v>
      </c>
    </row>
    <row r="2830" spans="1:12" x14ac:dyDescent="0.35">
      <c r="A2830" t="s">
        <v>490</v>
      </c>
      <c r="B2830" t="s">
        <v>3746</v>
      </c>
      <c r="C2830" t="s">
        <v>2879</v>
      </c>
      <c r="D2830" t="s">
        <v>2904</v>
      </c>
      <c r="E2830" t="s">
        <v>3753</v>
      </c>
      <c r="F2830" t="s">
        <v>2172</v>
      </c>
      <c r="G2830" t="s">
        <v>2173</v>
      </c>
      <c r="H2830">
        <v>15516.125899999999</v>
      </c>
      <c r="I2830">
        <v>121.777687440683</v>
      </c>
      <c r="J2830">
        <v>0</v>
      </c>
      <c r="K2830">
        <v>121.777687440683</v>
      </c>
      <c r="L2830">
        <v>15394.3482125593</v>
      </c>
    </row>
    <row r="2831" spans="1:12" x14ac:dyDescent="0.35">
      <c r="A2831" t="s">
        <v>490</v>
      </c>
      <c r="B2831" t="s">
        <v>3746</v>
      </c>
      <c r="C2831" t="s">
        <v>2879</v>
      </c>
      <c r="D2831" t="s">
        <v>2904</v>
      </c>
      <c r="E2831" t="s">
        <v>3753</v>
      </c>
      <c r="F2831" t="s">
        <v>2882</v>
      </c>
      <c r="G2831" t="s">
        <v>2883</v>
      </c>
      <c r="H2831">
        <v>4047.6849999999999</v>
      </c>
      <c r="I2831">
        <v>31.768092375830399</v>
      </c>
      <c r="J2831">
        <v>0</v>
      </c>
      <c r="K2831">
        <v>31.768092375830399</v>
      </c>
      <c r="L2831">
        <v>4015.9169076241701</v>
      </c>
    </row>
    <row r="2832" spans="1:12" x14ac:dyDescent="0.35">
      <c r="A2832" t="s">
        <v>490</v>
      </c>
      <c r="B2832" t="s">
        <v>3746</v>
      </c>
      <c r="C2832" t="s">
        <v>2879</v>
      </c>
      <c r="D2832" t="s">
        <v>2904</v>
      </c>
      <c r="E2832" t="s">
        <v>3753</v>
      </c>
      <c r="F2832" t="s">
        <v>2884</v>
      </c>
      <c r="G2832" t="s">
        <v>2885</v>
      </c>
      <c r="H2832">
        <v>8859.9328000000005</v>
      </c>
      <c r="I2832">
        <v>69.536824422651094</v>
      </c>
      <c r="J2832">
        <v>0</v>
      </c>
      <c r="K2832">
        <v>69.536824422651094</v>
      </c>
      <c r="L2832">
        <v>8790.3959755773503</v>
      </c>
    </row>
    <row r="2833" spans="1:12" x14ac:dyDescent="0.35">
      <c r="A2833" t="s">
        <v>490</v>
      </c>
      <c r="B2833" t="s">
        <v>3746</v>
      </c>
      <c r="C2833" t="s">
        <v>2879</v>
      </c>
      <c r="D2833" t="s">
        <v>2906</v>
      </c>
      <c r="E2833" t="s">
        <v>3324</v>
      </c>
      <c r="F2833" t="s">
        <v>2170</v>
      </c>
      <c r="G2833" t="s">
        <v>2171</v>
      </c>
      <c r="H2833">
        <v>0</v>
      </c>
      <c r="I2833">
        <v>0</v>
      </c>
      <c r="J2833">
        <v>0</v>
      </c>
      <c r="K2833">
        <v>0</v>
      </c>
      <c r="L2833">
        <v>0</v>
      </c>
    </row>
    <row r="2834" spans="1:12" x14ac:dyDescent="0.35">
      <c r="A2834" t="s">
        <v>490</v>
      </c>
      <c r="B2834" t="s">
        <v>3746</v>
      </c>
      <c r="C2834" t="s">
        <v>2879</v>
      </c>
      <c r="D2834" t="s">
        <v>2906</v>
      </c>
      <c r="E2834" t="s">
        <v>3324</v>
      </c>
      <c r="F2834" t="s">
        <v>2172</v>
      </c>
      <c r="G2834" t="s">
        <v>2173</v>
      </c>
      <c r="H2834">
        <v>7170.2894999999999</v>
      </c>
      <c r="I2834">
        <v>37.733331613236203</v>
      </c>
      <c r="J2834">
        <v>0</v>
      </c>
      <c r="K2834">
        <v>37.733331613236203</v>
      </c>
      <c r="L2834">
        <v>7132.55616838676</v>
      </c>
    </row>
    <row r="2835" spans="1:12" x14ac:dyDescent="0.35">
      <c r="A2835" t="s">
        <v>490</v>
      </c>
      <c r="B2835" t="s">
        <v>3746</v>
      </c>
      <c r="C2835" t="s">
        <v>2879</v>
      </c>
      <c r="D2835" t="s">
        <v>2906</v>
      </c>
      <c r="E2835" t="s">
        <v>3324</v>
      </c>
      <c r="F2835" t="s">
        <v>2882</v>
      </c>
      <c r="G2835" t="s">
        <v>2883</v>
      </c>
      <c r="H2835">
        <v>2091.3344000000002</v>
      </c>
      <c r="I2835">
        <v>11.005555053860499</v>
      </c>
      <c r="J2835">
        <v>0</v>
      </c>
      <c r="K2835">
        <v>11.005555053860499</v>
      </c>
      <c r="L2835">
        <v>2080.3288449461402</v>
      </c>
    </row>
    <row r="2836" spans="1:12" x14ac:dyDescent="0.35">
      <c r="A2836" t="s">
        <v>490</v>
      </c>
      <c r="B2836" t="s">
        <v>3746</v>
      </c>
      <c r="C2836" t="s">
        <v>2879</v>
      </c>
      <c r="D2836" t="s">
        <v>2906</v>
      </c>
      <c r="E2836" t="s">
        <v>3324</v>
      </c>
      <c r="F2836" t="s">
        <v>2884</v>
      </c>
      <c r="G2836" t="s">
        <v>2885</v>
      </c>
      <c r="H2836">
        <v>3062.3112000000001</v>
      </c>
      <c r="I2836">
        <v>16.115277043152901</v>
      </c>
      <c r="J2836">
        <v>0</v>
      </c>
      <c r="K2836">
        <v>16.115277043152901</v>
      </c>
      <c r="L2836">
        <v>3046.1959229568502</v>
      </c>
    </row>
    <row r="2837" spans="1:12" x14ac:dyDescent="0.35">
      <c r="A2837" t="s">
        <v>490</v>
      </c>
      <c r="B2837" t="s">
        <v>3746</v>
      </c>
      <c r="C2837" t="s">
        <v>2879</v>
      </c>
      <c r="D2837" t="s">
        <v>2908</v>
      </c>
      <c r="E2837" t="s">
        <v>3754</v>
      </c>
      <c r="F2837" t="s">
        <v>2172</v>
      </c>
      <c r="G2837" t="s">
        <v>2173</v>
      </c>
      <c r="H2837">
        <v>21649.910400000001</v>
      </c>
      <c r="I2837">
        <v>65.341376546332995</v>
      </c>
      <c r="J2837">
        <v>344.20991018831501</v>
      </c>
      <c r="K2837">
        <v>409.55128673464799</v>
      </c>
      <c r="L2837">
        <v>21240.3591132654</v>
      </c>
    </row>
    <row r="2838" spans="1:12" x14ac:dyDescent="0.35">
      <c r="A2838" t="s">
        <v>490</v>
      </c>
      <c r="B2838" t="s">
        <v>3746</v>
      </c>
      <c r="C2838" t="s">
        <v>2879</v>
      </c>
      <c r="D2838" t="s">
        <v>2908</v>
      </c>
      <c r="E2838" t="s">
        <v>3754</v>
      </c>
      <c r="F2838" t="s">
        <v>2882</v>
      </c>
      <c r="G2838" t="s">
        <v>2883</v>
      </c>
      <c r="H2838">
        <v>6821.2046</v>
      </c>
      <c r="I2838">
        <v>20.5870090488446</v>
      </c>
      <c r="J2838">
        <v>108.44969773056501</v>
      </c>
      <c r="K2838">
        <v>129.03670677941</v>
      </c>
      <c r="L2838">
        <v>6692.1678932205896</v>
      </c>
    </row>
    <row r="2839" spans="1:12" x14ac:dyDescent="0.35">
      <c r="A2839" t="s">
        <v>490</v>
      </c>
      <c r="B2839" t="s">
        <v>3746</v>
      </c>
      <c r="C2839" t="s">
        <v>2879</v>
      </c>
      <c r="D2839" t="s">
        <v>2908</v>
      </c>
      <c r="E2839" t="s">
        <v>3754</v>
      </c>
      <c r="F2839" t="s">
        <v>2884</v>
      </c>
      <c r="G2839" t="s">
        <v>2885</v>
      </c>
      <c r="H2839">
        <v>7321.7353999999996</v>
      </c>
      <c r="I2839">
        <v>23.937294303797501</v>
      </c>
      <c r="J2839">
        <v>0</v>
      </c>
      <c r="K2839">
        <v>23.937294303797501</v>
      </c>
      <c r="L2839">
        <v>7297.7981056961999</v>
      </c>
    </row>
    <row r="2840" spans="1:12" x14ac:dyDescent="0.35">
      <c r="A2840" t="s">
        <v>490</v>
      </c>
      <c r="B2840" t="s">
        <v>3746</v>
      </c>
      <c r="C2840" t="s">
        <v>2879</v>
      </c>
      <c r="D2840" t="s">
        <v>2910</v>
      </c>
      <c r="E2840" t="s">
        <v>3755</v>
      </c>
      <c r="F2840" t="s">
        <v>2172</v>
      </c>
      <c r="G2840" t="s">
        <v>2173</v>
      </c>
      <c r="H2840">
        <v>9338.9449000000004</v>
      </c>
      <c r="I2840">
        <v>34.474466447892297</v>
      </c>
      <c r="J2840">
        <v>0</v>
      </c>
      <c r="K2840">
        <v>34.474466447892297</v>
      </c>
      <c r="L2840">
        <v>9304.4704335521092</v>
      </c>
    </row>
    <row r="2841" spans="1:12" x14ac:dyDescent="0.35">
      <c r="A2841" t="s">
        <v>490</v>
      </c>
      <c r="B2841" t="s">
        <v>3746</v>
      </c>
      <c r="C2841" t="s">
        <v>2879</v>
      </c>
      <c r="D2841" t="s">
        <v>2910</v>
      </c>
      <c r="E2841" t="s">
        <v>3755</v>
      </c>
      <c r="F2841" t="s">
        <v>2882</v>
      </c>
      <c r="G2841" t="s">
        <v>2883</v>
      </c>
      <c r="H2841">
        <v>703.61919999999998</v>
      </c>
      <c r="I2841">
        <v>2.5973913077179098</v>
      </c>
      <c r="J2841">
        <v>0</v>
      </c>
      <c r="K2841">
        <v>2.5973913077179098</v>
      </c>
      <c r="L2841">
        <v>701.02180869228198</v>
      </c>
    </row>
    <row r="2842" spans="1:12" x14ac:dyDescent="0.35">
      <c r="A2842" t="s">
        <v>490</v>
      </c>
      <c r="B2842" t="s">
        <v>3746</v>
      </c>
      <c r="C2842" t="s">
        <v>2879</v>
      </c>
      <c r="D2842" t="s">
        <v>2910</v>
      </c>
      <c r="E2842" t="s">
        <v>3755</v>
      </c>
      <c r="F2842" t="s">
        <v>2884</v>
      </c>
      <c r="G2842" t="s">
        <v>2885</v>
      </c>
      <c r="H2842">
        <v>2894.9706000000001</v>
      </c>
      <c r="I2842">
        <v>11.721672507547201</v>
      </c>
      <c r="J2842">
        <v>0</v>
      </c>
      <c r="K2842">
        <v>11.721672507547201</v>
      </c>
      <c r="L2842">
        <v>2883.2489274924501</v>
      </c>
    </row>
    <row r="2843" spans="1:12" x14ac:dyDescent="0.35">
      <c r="A2843" t="s">
        <v>490</v>
      </c>
      <c r="B2843" t="s">
        <v>3746</v>
      </c>
      <c r="C2843" t="s">
        <v>2879</v>
      </c>
      <c r="D2843" t="s">
        <v>2910</v>
      </c>
      <c r="E2843" t="s">
        <v>3755</v>
      </c>
      <c r="F2843" t="s">
        <v>392</v>
      </c>
      <c r="G2843" t="s">
        <v>2914</v>
      </c>
      <c r="H2843">
        <v>2814.4766</v>
      </c>
      <c r="I2843">
        <v>10.3895652308717</v>
      </c>
      <c r="J2843">
        <v>0</v>
      </c>
      <c r="K2843">
        <v>10.3895652308717</v>
      </c>
      <c r="L2843">
        <v>2804.0870347691298</v>
      </c>
    </row>
    <row r="2844" spans="1:12" x14ac:dyDescent="0.35">
      <c r="A2844" t="s">
        <v>490</v>
      </c>
      <c r="B2844" t="s">
        <v>3746</v>
      </c>
      <c r="C2844" t="s">
        <v>2879</v>
      </c>
      <c r="D2844" t="s">
        <v>2912</v>
      </c>
      <c r="E2844" t="s">
        <v>2983</v>
      </c>
      <c r="F2844" t="s">
        <v>2170</v>
      </c>
      <c r="G2844" t="s">
        <v>2171</v>
      </c>
      <c r="H2844">
        <v>0</v>
      </c>
      <c r="I2844">
        <v>0</v>
      </c>
      <c r="J2844">
        <v>0</v>
      </c>
      <c r="K2844">
        <v>0</v>
      </c>
      <c r="L2844">
        <v>0</v>
      </c>
    </row>
    <row r="2845" spans="1:12" x14ac:dyDescent="0.35">
      <c r="A2845" t="s">
        <v>490</v>
      </c>
      <c r="B2845" t="s">
        <v>3746</v>
      </c>
      <c r="C2845" t="s">
        <v>2879</v>
      </c>
      <c r="D2845" t="s">
        <v>2912</v>
      </c>
      <c r="E2845" t="s">
        <v>2983</v>
      </c>
      <c r="F2845" t="s">
        <v>2172</v>
      </c>
      <c r="G2845" t="s">
        <v>2173</v>
      </c>
      <c r="H2845">
        <v>18369.349699999999</v>
      </c>
      <c r="I2845">
        <v>23.4016780821918</v>
      </c>
      <c r="J2845">
        <v>0</v>
      </c>
      <c r="K2845">
        <v>23.4016780821918</v>
      </c>
      <c r="L2845">
        <v>18345.9480219178</v>
      </c>
    </row>
    <row r="2846" spans="1:12" x14ac:dyDescent="0.35">
      <c r="A2846" t="s">
        <v>490</v>
      </c>
      <c r="B2846" t="s">
        <v>3746</v>
      </c>
      <c r="C2846" t="s">
        <v>2879</v>
      </c>
      <c r="D2846" t="s">
        <v>2912</v>
      </c>
      <c r="E2846" t="s">
        <v>2983</v>
      </c>
      <c r="F2846" t="s">
        <v>2882</v>
      </c>
      <c r="G2846" t="s">
        <v>2883</v>
      </c>
      <c r="H2846">
        <v>0</v>
      </c>
      <c r="I2846">
        <v>0</v>
      </c>
      <c r="J2846">
        <v>0</v>
      </c>
      <c r="K2846">
        <v>0</v>
      </c>
      <c r="L2846">
        <v>0</v>
      </c>
    </row>
    <row r="2847" spans="1:12" x14ac:dyDescent="0.35">
      <c r="A2847" t="s">
        <v>490</v>
      </c>
      <c r="B2847" t="s">
        <v>3746</v>
      </c>
      <c r="C2847" t="s">
        <v>2879</v>
      </c>
      <c r="D2847" t="s">
        <v>2912</v>
      </c>
      <c r="E2847" t="s">
        <v>2983</v>
      </c>
      <c r="F2847" t="s">
        <v>2884</v>
      </c>
      <c r="G2847" t="s">
        <v>2885</v>
      </c>
      <c r="H2847">
        <v>6571.6331</v>
      </c>
      <c r="I2847">
        <v>8.6100513698630099</v>
      </c>
      <c r="J2847">
        <v>0</v>
      </c>
      <c r="K2847">
        <v>8.6100513698630099</v>
      </c>
      <c r="L2847">
        <v>6563.0230486301398</v>
      </c>
    </row>
    <row r="2848" spans="1:12" x14ac:dyDescent="0.35">
      <c r="A2848" t="s">
        <v>490</v>
      </c>
      <c r="B2848" t="s">
        <v>3746</v>
      </c>
      <c r="C2848" t="s">
        <v>2879</v>
      </c>
      <c r="D2848" t="s">
        <v>2912</v>
      </c>
      <c r="E2848" t="s">
        <v>2983</v>
      </c>
      <c r="F2848" t="s">
        <v>2896</v>
      </c>
      <c r="G2848" t="s">
        <v>2897</v>
      </c>
      <c r="H2848">
        <v>84.2517</v>
      </c>
      <c r="I2848">
        <v>0.110385273972603</v>
      </c>
      <c r="J2848">
        <v>0</v>
      </c>
      <c r="K2848">
        <v>0.110385273972603</v>
      </c>
      <c r="L2848">
        <v>84.141314726027403</v>
      </c>
    </row>
    <row r="2849" spans="1:12" x14ac:dyDescent="0.35">
      <c r="A2849" t="s">
        <v>490</v>
      </c>
      <c r="B2849" t="s">
        <v>3746</v>
      </c>
      <c r="C2849" t="s">
        <v>2879</v>
      </c>
      <c r="D2849" t="s">
        <v>2976</v>
      </c>
      <c r="E2849" t="s">
        <v>3756</v>
      </c>
      <c r="F2849" t="s">
        <v>2172</v>
      </c>
      <c r="G2849" t="s">
        <v>2173</v>
      </c>
      <c r="H2849">
        <v>0</v>
      </c>
      <c r="I2849">
        <v>0</v>
      </c>
      <c r="J2849">
        <v>0</v>
      </c>
      <c r="K2849">
        <v>0</v>
      </c>
      <c r="L2849">
        <v>0</v>
      </c>
    </row>
    <row r="2850" spans="1:12" x14ac:dyDescent="0.35">
      <c r="A2850" t="s">
        <v>490</v>
      </c>
      <c r="B2850" t="s">
        <v>3746</v>
      </c>
      <c r="C2850" t="s">
        <v>2879</v>
      </c>
      <c r="D2850" t="s">
        <v>2976</v>
      </c>
      <c r="E2850" t="s">
        <v>3756</v>
      </c>
      <c r="F2850" t="s">
        <v>2882</v>
      </c>
      <c r="G2850" t="s">
        <v>2883</v>
      </c>
      <c r="H2850">
        <v>0</v>
      </c>
      <c r="I2850">
        <v>0</v>
      </c>
      <c r="J2850">
        <v>0</v>
      </c>
      <c r="K2850">
        <v>0</v>
      </c>
      <c r="L2850">
        <v>0</v>
      </c>
    </row>
    <row r="2851" spans="1:12" x14ac:dyDescent="0.35">
      <c r="A2851" t="s">
        <v>490</v>
      </c>
      <c r="B2851" t="s">
        <v>3746</v>
      </c>
      <c r="C2851" t="s">
        <v>2879</v>
      </c>
      <c r="D2851" t="s">
        <v>2976</v>
      </c>
      <c r="E2851" t="s">
        <v>3756</v>
      </c>
      <c r="F2851" t="s">
        <v>2884</v>
      </c>
      <c r="G2851" t="s">
        <v>2885</v>
      </c>
      <c r="H2851">
        <v>40069.710800000001</v>
      </c>
      <c r="I2851">
        <v>71.907483962936595</v>
      </c>
      <c r="J2851">
        <v>0</v>
      </c>
      <c r="K2851">
        <v>71.907483962936595</v>
      </c>
      <c r="L2851">
        <v>39997.803316037098</v>
      </c>
    </row>
    <row r="2852" spans="1:12" x14ac:dyDescent="0.35">
      <c r="A2852" t="s">
        <v>490</v>
      </c>
      <c r="B2852" t="s">
        <v>3746</v>
      </c>
      <c r="C2852" t="s">
        <v>2879</v>
      </c>
      <c r="D2852" t="s">
        <v>2976</v>
      </c>
      <c r="E2852" t="s">
        <v>3756</v>
      </c>
      <c r="F2852" t="s">
        <v>392</v>
      </c>
      <c r="G2852" t="s">
        <v>2914</v>
      </c>
      <c r="H2852">
        <v>21036.5982</v>
      </c>
      <c r="I2852">
        <v>37.751429080541698</v>
      </c>
      <c r="J2852">
        <v>0</v>
      </c>
      <c r="K2852">
        <v>37.751429080541698</v>
      </c>
      <c r="L2852">
        <v>20998.846770919499</v>
      </c>
    </row>
    <row r="2853" spans="1:12" x14ac:dyDescent="0.35">
      <c r="A2853" t="s">
        <v>490</v>
      </c>
      <c r="B2853" t="s">
        <v>3746</v>
      </c>
      <c r="C2853" t="s">
        <v>2915</v>
      </c>
      <c r="D2853" t="s">
        <v>3757</v>
      </c>
      <c r="E2853" t="s">
        <v>3758</v>
      </c>
      <c r="F2853" t="s">
        <v>2170</v>
      </c>
      <c r="G2853" t="s">
        <v>2171</v>
      </c>
      <c r="H2853">
        <v>0</v>
      </c>
      <c r="I2853">
        <v>0</v>
      </c>
      <c r="J2853">
        <v>0</v>
      </c>
      <c r="K2853">
        <v>0</v>
      </c>
      <c r="L2853">
        <v>0</v>
      </c>
    </row>
    <row r="2854" spans="1:12" x14ac:dyDescent="0.35">
      <c r="A2854" t="s">
        <v>490</v>
      </c>
      <c r="B2854" t="s">
        <v>3746</v>
      </c>
      <c r="C2854" t="s">
        <v>2915</v>
      </c>
      <c r="D2854" t="s">
        <v>3757</v>
      </c>
      <c r="E2854" t="s">
        <v>3758</v>
      </c>
      <c r="F2854" t="s">
        <v>2172</v>
      </c>
      <c r="G2854" t="s">
        <v>2173</v>
      </c>
      <c r="H2854">
        <v>492005.57620000001</v>
      </c>
      <c r="I2854">
        <v>1325.7314060840199</v>
      </c>
      <c r="J2854">
        <v>18549.613516175799</v>
      </c>
      <c r="K2854">
        <v>19875.344922259799</v>
      </c>
      <c r="L2854">
        <v>472130.23127773998</v>
      </c>
    </row>
    <row r="2855" spans="1:12" x14ac:dyDescent="0.35">
      <c r="A2855" t="s">
        <v>490</v>
      </c>
      <c r="B2855" t="s">
        <v>3746</v>
      </c>
      <c r="C2855" t="s">
        <v>2915</v>
      </c>
      <c r="D2855" t="s">
        <v>3757</v>
      </c>
      <c r="E2855" t="s">
        <v>3758</v>
      </c>
      <c r="F2855" t="s">
        <v>2920</v>
      </c>
      <c r="G2855" t="s">
        <v>2921</v>
      </c>
      <c r="H2855">
        <v>0</v>
      </c>
      <c r="I2855">
        <v>0</v>
      </c>
      <c r="J2855">
        <v>0</v>
      </c>
      <c r="K2855">
        <v>0</v>
      </c>
      <c r="L2855">
        <v>0</v>
      </c>
    </row>
    <row r="2856" spans="1:12" x14ac:dyDescent="0.35">
      <c r="A2856" t="s">
        <v>490</v>
      </c>
      <c r="B2856" t="s">
        <v>3746</v>
      </c>
      <c r="C2856" t="s">
        <v>2915</v>
      </c>
      <c r="D2856" t="s">
        <v>3757</v>
      </c>
      <c r="E2856" t="s">
        <v>3758</v>
      </c>
      <c r="F2856" t="s">
        <v>2867</v>
      </c>
      <c r="G2856" t="s">
        <v>2868</v>
      </c>
      <c r="H2856">
        <v>0</v>
      </c>
      <c r="I2856">
        <v>0</v>
      </c>
      <c r="J2856">
        <v>0</v>
      </c>
      <c r="K2856">
        <v>0</v>
      </c>
      <c r="L2856">
        <v>0</v>
      </c>
    </row>
    <row r="2857" spans="1:12" x14ac:dyDescent="0.35">
      <c r="A2857" t="s">
        <v>490</v>
      </c>
      <c r="B2857" t="s">
        <v>3746</v>
      </c>
      <c r="C2857" t="s">
        <v>2915</v>
      </c>
      <c r="D2857" t="s">
        <v>3757</v>
      </c>
      <c r="E2857" t="s">
        <v>3758</v>
      </c>
      <c r="F2857" t="s">
        <v>2922</v>
      </c>
      <c r="G2857" t="s">
        <v>2923</v>
      </c>
      <c r="H2857">
        <v>211359.79250000001</v>
      </c>
      <c r="I2857">
        <v>569.51857556735899</v>
      </c>
      <c r="J2857">
        <v>7968.6951810719502</v>
      </c>
      <c r="K2857">
        <v>8538.2137566392994</v>
      </c>
      <c r="L2857">
        <v>202821.57874336099</v>
      </c>
    </row>
    <row r="2858" spans="1:12" x14ac:dyDescent="0.35">
      <c r="A2858" t="s">
        <v>490</v>
      </c>
      <c r="B2858" t="s">
        <v>3746</v>
      </c>
      <c r="C2858" t="s">
        <v>2915</v>
      </c>
      <c r="D2858" t="s">
        <v>3757</v>
      </c>
      <c r="E2858" t="s">
        <v>3758</v>
      </c>
      <c r="F2858" t="s">
        <v>2930</v>
      </c>
      <c r="G2858" t="s">
        <v>2931</v>
      </c>
      <c r="H2858">
        <v>18759.744900000002</v>
      </c>
      <c r="I2858">
        <v>50.548985997102797</v>
      </c>
      <c r="J2858">
        <v>707.28063737324999</v>
      </c>
      <c r="K2858">
        <v>757.82962337035201</v>
      </c>
      <c r="L2858">
        <v>18001.915276629701</v>
      </c>
    </row>
    <row r="2859" spans="1:12" x14ac:dyDescent="0.35">
      <c r="A2859" t="s">
        <v>490</v>
      </c>
      <c r="B2859" t="s">
        <v>3746</v>
      </c>
      <c r="C2859" t="s">
        <v>2915</v>
      </c>
      <c r="D2859" t="s">
        <v>3757</v>
      </c>
      <c r="E2859" t="s">
        <v>3758</v>
      </c>
      <c r="F2859" t="s">
        <v>2999</v>
      </c>
      <c r="G2859" t="s">
        <v>3000</v>
      </c>
      <c r="H2859">
        <v>108931.5854</v>
      </c>
      <c r="I2859">
        <v>293.52111202317701</v>
      </c>
      <c r="J2859">
        <v>4106.9429010140002</v>
      </c>
      <c r="K2859">
        <v>4400.4640130371799</v>
      </c>
      <c r="L2859">
        <v>104531.121386963</v>
      </c>
    </row>
    <row r="2860" spans="1:12" x14ac:dyDescent="0.35">
      <c r="A2860" t="s">
        <v>490</v>
      </c>
      <c r="B2860" t="s">
        <v>3746</v>
      </c>
      <c r="C2860" t="s">
        <v>2915</v>
      </c>
      <c r="D2860" t="s">
        <v>3757</v>
      </c>
      <c r="E2860" t="s">
        <v>3758</v>
      </c>
      <c r="F2860" t="s">
        <v>2924</v>
      </c>
      <c r="G2860" t="s">
        <v>2925</v>
      </c>
      <c r="H2860">
        <v>0</v>
      </c>
      <c r="I2860">
        <v>0</v>
      </c>
      <c r="J2860">
        <v>0</v>
      </c>
      <c r="K2860">
        <v>0</v>
      </c>
      <c r="L2860">
        <v>0</v>
      </c>
    </row>
    <row r="2861" spans="1:12" x14ac:dyDescent="0.35">
      <c r="A2861" t="s">
        <v>490</v>
      </c>
      <c r="B2861" t="s">
        <v>3746</v>
      </c>
      <c r="C2861" t="s">
        <v>2915</v>
      </c>
      <c r="D2861" t="s">
        <v>3757</v>
      </c>
      <c r="E2861" t="s">
        <v>3758</v>
      </c>
      <c r="F2861" t="s">
        <v>2877</v>
      </c>
      <c r="G2861" t="s">
        <v>2878</v>
      </c>
      <c r="H2861">
        <v>41521.568700000003</v>
      </c>
      <c r="I2861">
        <v>111.881755673588</v>
      </c>
      <c r="J2861">
        <v>1565.44781071946</v>
      </c>
      <c r="K2861">
        <v>1677.3295663930501</v>
      </c>
      <c r="L2861">
        <v>39844.239133607</v>
      </c>
    </row>
    <row r="2862" spans="1:12" x14ac:dyDescent="0.35">
      <c r="A2862" t="s">
        <v>490</v>
      </c>
      <c r="B2862" t="s">
        <v>3746</v>
      </c>
      <c r="C2862" t="s">
        <v>2915</v>
      </c>
      <c r="D2862" t="s">
        <v>3759</v>
      </c>
      <c r="E2862" t="s">
        <v>3760</v>
      </c>
      <c r="F2862" t="s">
        <v>2172</v>
      </c>
      <c r="G2862" t="s">
        <v>2173</v>
      </c>
      <c r="H2862">
        <v>5297.8904000000002</v>
      </c>
      <c r="I2862">
        <v>4.52317916723179</v>
      </c>
      <c r="J2862">
        <v>0</v>
      </c>
      <c r="K2862">
        <v>4.52317916723179</v>
      </c>
      <c r="L2862">
        <v>5293.3672208327698</v>
      </c>
    </row>
    <row r="2863" spans="1:12" x14ac:dyDescent="0.35">
      <c r="A2863" t="s">
        <v>490</v>
      </c>
      <c r="B2863" t="s">
        <v>3746</v>
      </c>
      <c r="C2863" t="s">
        <v>2915</v>
      </c>
      <c r="D2863" t="s">
        <v>3759</v>
      </c>
      <c r="E2863" t="s">
        <v>3760</v>
      </c>
      <c r="F2863" t="s">
        <v>2867</v>
      </c>
      <c r="G2863" t="s">
        <v>2868</v>
      </c>
      <c r="H2863">
        <v>0</v>
      </c>
      <c r="I2863">
        <v>0</v>
      </c>
      <c r="J2863">
        <v>0</v>
      </c>
      <c r="K2863">
        <v>0</v>
      </c>
      <c r="L2863">
        <v>0</v>
      </c>
    </row>
    <row r="2864" spans="1:12" x14ac:dyDescent="0.35">
      <c r="A2864" t="s">
        <v>490</v>
      </c>
      <c r="B2864" t="s">
        <v>3746</v>
      </c>
      <c r="C2864" t="s">
        <v>2915</v>
      </c>
      <c r="D2864" t="s">
        <v>3759</v>
      </c>
      <c r="E2864" t="s">
        <v>3760</v>
      </c>
      <c r="F2864" t="s">
        <v>2922</v>
      </c>
      <c r="G2864" t="s">
        <v>2923</v>
      </c>
      <c r="H2864">
        <v>0</v>
      </c>
      <c r="I2864">
        <v>0</v>
      </c>
      <c r="J2864">
        <v>0</v>
      </c>
      <c r="K2864">
        <v>0</v>
      </c>
      <c r="L2864">
        <v>0</v>
      </c>
    </row>
    <row r="2865" spans="1:12" x14ac:dyDescent="0.35">
      <c r="A2865" t="s">
        <v>490</v>
      </c>
      <c r="B2865" t="s">
        <v>3746</v>
      </c>
      <c r="C2865" t="s">
        <v>2915</v>
      </c>
      <c r="D2865" t="s">
        <v>3759</v>
      </c>
      <c r="E2865" t="s">
        <v>3760</v>
      </c>
      <c r="F2865" t="s">
        <v>2924</v>
      </c>
      <c r="G2865" t="s">
        <v>2925</v>
      </c>
      <c r="H2865">
        <v>0</v>
      </c>
      <c r="I2865">
        <v>0</v>
      </c>
      <c r="J2865">
        <v>0</v>
      </c>
      <c r="K2865">
        <v>0</v>
      </c>
      <c r="L2865">
        <v>0</v>
      </c>
    </row>
    <row r="2866" spans="1:12" x14ac:dyDescent="0.35">
      <c r="A2866" t="s">
        <v>490</v>
      </c>
      <c r="B2866" t="s">
        <v>3746</v>
      </c>
      <c r="C2866" t="s">
        <v>2915</v>
      </c>
      <c r="D2866" t="s">
        <v>3761</v>
      </c>
      <c r="E2866" t="s">
        <v>3762</v>
      </c>
      <c r="F2866" t="s">
        <v>2172</v>
      </c>
      <c r="G2866" t="s">
        <v>2173</v>
      </c>
      <c r="H2866">
        <v>44389.094499999999</v>
      </c>
      <c r="I2866">
        <v>149.62812152649099</v>
      </c>
      <c r="J2866">
        <v>1659.28827806595</v>
      </c>
      <c r="K2866">
        <v>1808.91639959244</v>
      </c>
      <c r="L2866">
        <v>42580.178100407597</v>
      </c>
    </row>
    <row r="2867" spans="1:12" x14ac:dyDescent="0.35">
      <c r="A2867" t="s">
        <v>490</v>
      </c>
      <c r="B2867" t="s">
        <v>3746</v>
      </c>
      <c r="C2867" t="s">
        <v>2915</v>
      </c>
      <c r="D2867" t="s">
        <v>3761</v>
      </c>
      <c r="E2867" t="s">
        <v>3762</v>
      </c>
      <c r="F2867" t="s">
        <v>2867</v>
      </c>
      <c r="G2867" t="s">
        <v>2868</v>
      </c>
      <c r="H2867">
        <v>0</v>
      </c>
      <c r="I2867">
        <v>0</v>
      </c>
      <c r="J2867">
        <v>0</v>
      </c>
      <c r="K2867">
        <v>0</v>
      </c>
      <c r="L2867">
        <v>0</v>
      </c>
    </row>
    <row r="2868" spans="1:12" x14ac:dyDescent="0.35">
      <c r="A2868" t="s">
        <v>490</v>
      </c>
      <c r="B2868" t="s">
        <v>3746</v>
      </c>
      <c r="C2868" t="s">
        <v>2915</v>
      </c>
      <c r="D2868" t="s">
        <v>3761</v>
      </c>
      <c r="E2868" t="s">
        <v>3762</v>
      </c>
      <c r="F2868" t="s">
        <v>2922</v>
      </c>
      <c r="G2868" t="s">
        <v>2923</v>
      </c>
      <c r="H2868">
        <v>14140.192300000001</v>
      </c>
      <c r="I2868">
        <v>47.664194145979998</v>
      </c>
      <c r="J2868">
        <v>528.568011300482</v>
      </c>
      <c r="K2868">
        <v>576.23220544646199</v>
      </c>
      <c r="L2868">
        <v>13563.9600945535</v>
      </c>
    </row>
    <row r="2869" spans="1:12" x14ac:dyDescent="0.35">
      <c r="A2869" t="s">
        <v>490</v>
      </c>
      <c r="B2869" t="s">
        <v>3746</v>
      </c>
      <c r="C2869" t="s">
        <v>2915</v>
      </c>
      <c r="D2869" t="s">
        <v>3761</v>
      </c>
      <c r="E2869" t="s">
        <v>3762</v>
      </c>
      <c r="F2869" t="s">
        <v>2924</v>
      </c>
      <c r="G2869" t="s">
        <v>2925</v>
      </c>
      <c r="H2869">
        <v>0</v>
      </c>
      <c r="I2869">
        <v>0</v>
      </c>
      <c r="J2869">
        <v>0</v>
      </c>
      <c r="K2869">
        <v>0</v>
      </c>
      <c r="L2869">
        <v>0</v>
      </c>
    </row>
    <row r="2870" spans="1:12" x14ac:dyDescent="0.35">
      <c r="A2870" t="s">
        <v>490</v>
      </c>
      <c r="B2870" t="s">
        <v>3746</v>
      </c>
      <c r="C2870" t="s">
        <v>2915</v>
      </c>
      <c r="D2870" t="s">
        <v>3763</v>
      </c>
      <c r="E2870" t="s">
        <v>3764</v>
      </c>
      <c r="F2870" t="s">
        <v>2172</v>
      </c>
      <c r="G2870" t="s">
        <v>2173</v>
      </c>
      <c r="H2870">
        <v>12306.7291</v>
      </c>
      <c r="J2870">
        <v>0</v>
      </c>
      <c r="K2870">
        <v>0</v>
      </c>
      <c r="L2870">
        <v>12306.7291</v>
      </c>
    </row>
    <row r="2871" spans="1:12" x14ac:dyDescent="0.35">
      <c r="A2871" t="s">
        <v>490</v>
      </c>
      <c r="B2871" t="s">
        <v>3746</v>
      </c>
      <c r="C2871" t="s">
        <v>2915</v>
      </c>
      <c r="D2871" t="s">
        <v>3763</v>
      </c>
      <c r="E2871" t="s">
        <v>3764</v>
      </c>
      <c r="F2871" t="s">
        <v>2867</v>
      </c>
      <c r="G2871" t="s">
        <v>2868</v>
      </c>
      <c r="H2871">
        <v>0</v>
      </c>
      <c r="J2871">
        <v>0</v>
      </c>
      <c r="K2871">
        <v>0</v>
      </c>
      <c r="L2871">
        <v>0</v>
      </c>
    </row>
    <row r="2872" spans="1:12" x14ac:dyDescent="0.35">
      <c r="A2872" t="s">
        <v>490</v>
      </c>
      <c r="B2872" t="s">
        <v>3746</v>
      </c>
      <c r="C2872" t="s">
        <v>2915</v>
      </c>
      <c r="D2872" t="s">
        <v>3763</v>
      </c>
      <c r="E2872" t="s">
        <v>3764</v>
      </c>
      <c r="F2872" t="s">
        <v>2922</v>
      </c>
      <c r="G2872" t="s">
        <v>2923</v>
      </c>
      <c r="H2872">
        <v>0</v>
      </c>
      <c r="J2872">
        <v>0</v>
      </c>
      <c r="K2872">
        <v>0</v>
      </c>
      <c r="L2872">
        <v>0</v>
      </c>
    </row>
    <row r="2873" spans="1:12" x14ac:dyDescent="0.35">
      <c r="A2873" t="s">
        <v>490</v>
      </c>
      <c r="B2873" t="s">
        <v>3746</v>
      </c>
      <c r="C2873" t="s">
        <v>2915</v>
      </c>
      <c r="D2873" t="s">
        <v>3763</v>
      </c>
      <c r="E2873" t="s">
        <v>3764</v>
      </c>
      <c r="F2873" t="s">
        <v>2924</v>
      </c>
      <c r="G2873" t="s">
        <v>2925</v>
      </c>
      <c r="H2873">
        <v>0</v>
      </c>
      <c r="J2873">
        <v>0</v>
      </c>
      <c r="K2873">
        <v>0</v>
      </c>
      <c r="L2873">
        <v>0</v>
      </c>
    </row>
    <row r="2874" spans="1:12" x14ac:dyDescent="0.35">
      <c r="A2874" t="s">
        <v>490</v>
      </c>
      <c r="B2874" t="s">
        <v>3746</v>
      </c>
      <c r="C2874" t="s">
        <v>2915</v>
      </c>
      <c r="D2874" t="s">
        <v>3765</v>
      </c>
      <c r="E2874" t="s">
        <v>3766</v>
      </c>
      <c r="F2874" t="s">
        <v>2172</v>
      </c>
      <c r="G2874" t="s">
        <v>2173</v>
      </c>
      <c r="H2874">
        <v>32899.152199999997</v>
      </c>
      <c r="I2874">
        <v>136.935840624816</v>
      </c>
      <c r="J2874">
        <v>0</v>
      </c>
      <c r="K2874">
        <v>136.935840624816</v>
      </c>
      <c r="L2874">
        <v>32762.216359375201</v>
      </c>
    </row>
    <row r="2875" spans="1:12" x14ac:dyDescent="0.35">
      <c r="A2875" t="s">
        <v>490</v>
      </c>
      <c r="B2875" t="s">
        <v>3746</v>
      </c>
      <c r="C2875" t="s">
        <v>2915</v>
      </c>
      <c r="D2875" t="s">
        <v>3765</v>
      </c>
      <c r="E2875" t="s">
        <v>3766</v>
      </c>
      <c r="F2875" t="s">
        <v>2867</v>
      </c>
      <c r="G2875" t="s">
        <v>2868</v>
      </c>
      <c r="H2875">
        <v>0</v>
      </c>
      <c r="I2875">
        <v>0</v>
      </c>
      <c r="J2875">
        <v>0</v>
      </c>
      <c r="K2875">
        <v>0</v>
      </c>
      <c r="L2875">
        <v>0</v>
      </c>
    </row>
    <row r="2876" spans="1:12" x14ac:dyDescent="0.35">
      <c r="A2876" t="s">
        <v>490</v>
      </c>
      <c r="B2876" t="s">
        <v>3746</v>
      </c>
      <c r="C2876" t="s">
        <v>2915</v>
      </c>
      <c r="D2876" t="s">
        <v>3765</v>
      </c>
      <c r="E2876" t="s">
        <v>3766</v>
      </c>
      <c r="F2876" t="s">
        <v>2922</v>
      </c>
      <c r="G2876" t="s">
        <v>2923</v>
      </c>
      <c r="H2876">
        <v>35545.906199999998</v>
      </c>
      <c r="I2876">
        <v>147.952400610723</v>
      </c>
      <c r="J2876">
        <v>0</v>
      </c>
      <c r="K2876">
        <v>147.952400610723</v>
      </c>
      <c r="L2876">
        <v>35397.953799389303</v>
      </c>
    </row>
    <row r="2877" spans="1:12" x14ac:dyDescent="0.35">
      <c r="A2877" t="s">
        <v>490</v>
      </c>
      <c r="B2877" t="s">
        <v>3746</v>
      </c>
      <c r="C2877" t="s">
        <v>2915</v>
      </c>
      <c r="D2877" t="s">
        <v>3765</v>
      </c>
      <c r="E2877" t="s">
        <v>3766</v>
      </c>
      <c r="F2877" t="s">
        <v>2924</v>
      </c>
      <c r="G2877" t="s">
        <v>2925</v>
      </c>
      <c r="H2877">
        <v>0</v>
      </c>
      <c r="I2877">
        <v>0</v>
      </c>
      <c r="J2877">
        <v>0</v>
      </c>
      <c r="K2877">
        <v>0</v>
      </c>
      <c r="L2877">
        <v>0</v>
      </c>
    </row>
    <row r="2878" spans="1:12" x14ac:dyDescent="0.35">
      <c r="A2878" t="s">
        <v>490</v>
      </c>
      <c r="B2878" t="s">
        <v>3746</v>
      </c>
      <c r="C2878" t="s">
        <v>2915</v>
      </c>
      <c r="D2878" t="s">
        <v>3765</v>
      </c>
      <c r="E2878" t="s">
        <v>3766</v>
      </c>
      <c r="F2878" t="s">
        <v>2962</v>
      </c>
      <c r="G2878" t="s">
        <v>2963</v>
      </c>
      <c r="H2878">
        <v>145080.46979999999</v>
      </c>
      <c r="I2878">
        <v>409.51553079060301</v>
      </c>
      <c r="J2878">
        <v>0</v>
      </c>
      <c r="K2878">
        <v>409.51553079060301</v>
      </c>
      <c r="L2878">
        <v>144670.954269209</v>
      </c>
    </row>
    <row r="2879" spans="1:12" x14ac:dyDescent="0.35">
      <c r="A2879" t="s">
        <v>490</v>
      </c>
      <c r="B2879" t="s">
        <v>3746</v>
      </c>
      <c r="C2879" t="s">
        <v>2915</v>
      </c>
      <c r="D2879" t="s">
        <v>3767</v>
      </c>
      <c r="E2879" t="s">
        <v>3768</v>
      </c>
      <c r="F2879" t="s">
        <v>2170</v>
      </c>
      <c r="G2879" t="s">
        <v>2171</v>
      </c>
      <c r="H2879">
        <v>0</v>
      </c>
      <c r="I2879">
        <v>0</v>
      </c>
      <c r="J2879">
        <v>0</v>
      </c>
      <c r="K2879">
        <v>0</v>
      </c>
      <c r="L2879">
        <v>0</v>
      </c>
    </row>
    <row r="2880" spans="1:12" x14ac:dyDescent="0.35">
      <c r="A2880" t="s">
        <v>490</v>
      </c>
      <c r="B2880" t="s">
        <v>3746</v>
      </c>
      <c r="C2880" t="s">
        <v>2915</v>
      </c>
      <c r="D2880" t="s">
        <v>3767</v>
      </c>
      <c r="E2880" t="s">
        <v>3768</v>
      </c>
      <c r="F2880" t="s">
        <v>2172</v>
      </c>
      <c r="G2880" t="s">
        <v>2173</v>
      </c>
      <c r="H2880">
        <v>859559.35939999996</v>
      </c>
      <c r="I2880">
        <v>8857.3098282076808</v>
      </c>
      <c r="J2880">
        <v>97079.973531953307</v>
      </c>
      <c r="K2880">
        <v>105937.283360161</v>
      </c>
      <c r="L2880">
        <v>753622.07603983895</v>
      </c>
    </row>
    <row r="2881" spans="1:14" x14ac:dyDescent="0.35">
      <c r="A2881" t="s">
        <v>490</v>
      </c>
      <c r="B2881" t="s">
        <v>3746</v>
      </c>
      <c r="C2881" t="s">
        <v>2915</v>
      </c>
      <c r="D2881" t="s">
        <v>3767</v>
      </c>
      <c r="E2881" t="s">
        <v>3768</v>
      </c>
      <c r="F2881" t="s">
        <v>19</v>
      </c>
      <c r="G2881" t="s">
        <v>2174</v>
      </c>
      <c r="H2881">
        <v>118690.5322</v>
      </c>
      <c r="I2881">
        <v>1223.04388373341</v>
      </c>
      <c r="J2881">
        <v>0</v>
      </c>
      <c r="K2881">
        <v>1223.04388373341</v>
      </c>
      <c r="L2881">
        <v>117467.488316267</v>
      </c>
      <c r="N2881" t="s">
        <v>2198</v>
      </c>
    </row>
    <row r="2882" spans="1:14" x14ac:dyDescent="0.35">
      <c r="A2882" t="s">
        <v>490</v>
      </c>
      <c r="B2882" t="s">
        <v>3746</v>
      </c>
      <c r="C2882" t="s">
        <v>2915</v>
      </c>
      <c r="D2882" t="s">
        <v>3767</v>
      </c>
      <c r="E2882" t="s">
        <v>3768</v>
      </c>
      <c r="F2882" t="s">
        <v>2867</v>
      </c>
      <c r="G2882" t="s">
        <v>2868</v>
      </c>
      <c r="H2882">
        <v>0</v>
      </c>
      <c r="I2882">
        <v>0</v>
      </c>
      <c r="J2882">
        <v>0</v>
      </c>
      <c r="K2882">
        <v>0</v>
      </c>
      <c r="L2882">
        <v>0</v>
      </c>
    </row>
    <row r="2883" spans="1:14" x14ac:dyDescent="0.35">
      <c r="A2883" t="s">
        <v>490</v>
      </c>
      <c r="B2883" t="s">
        <v>3746</v>
      </c>
      <c r="C2883" t="s">
        <v>2915</v>
      </c>
      <c r="D2883" t="s">
        <v>3767</v>
      </c>
      <c r="E2883" t="s">
        <v>3768</v>
      </c>
      <c r="F2883" t="s">
        <v>2922</v>
      </c>
      <c r="G2883" t="s">
        <v>2923</v>
      </c>
      <c r="H2883">
        <v>101539.3294</v>
      </c>
      <c r="I2883">
        <v>1046.30970549889</v>
      </c>
      <c r="J2883">
        <v>11468.010094055</v>
      </c>
      <c r="K2883">
        <v>12514.319799553799</v>
      </c>
      <c r="L2883">
        <v>89025.009600446196</v>
      </c>
    </row>
    <row r="2884" spans="1:14" x14ac:dyDescent="0.35">
      <c r="A2884" t="s">
        <v>490</v>
      </c>
      <c r="B2884" t="s">
        <v>3746</v>
      </c>
      <c r="C2884" t="s">
        <v>2915</v>
      </c>
      <c r="D2884" t="s">
        <v>3767</v>
      </c>
      <c r="E2884" t="s">
        <v>3768</v>
      </c>
      <c r="F2884" t="s">
        <v>2924</v>
      </c>
      <c r="G2884" t="s">
        <v>2925</v>
      </c>
      <c r="H2884">
        <v>0</v>
      </c>
      <c r="I2884">
        <v>0</v>
      </c>
      <c r="J2884">
        <v>0</v>
      </c>
      <c r="K2884">
        <v>0</v>
      </c>
      <c r="L2884">
        <v>0</v>
      </c>
    </row>
    <row r="2885" spans="1:14" x14ac:dyDescent="0.35">
      <c r="A2885" t="s">
        <v>490</v>
      </c>
      <c r="B2885" t="s">
        <v>3746</v>
      </c>
      <c r="C2885" t="s">
        <v>2915</v>
      </c>
      <c r="D2885" t="s">
        <v>3767</v>
      </c>
      <c r="E2885" t="s">
        <v>3768</v>
      </c>
      <c r="F2885" t="s">
        <v>2877</v>
      </c>
      <c r="G2885" t="s">
        <v>2878</v>
      </c>
      <c r="H2885">
        <v>48086.501100000001</v>
      </c>
      <c r="I2885">
        <v>495.506254313981</v>
      </c>
      <c r="J2885">
        <v>5430.9643657856104</v>
      </c>
      <c r="K2885">
        <v>5926.4706200995897</v>
      </c>
      <c r="L2885">
        <v>42160.030479900401</v>
      </c>
    </row>
    <row r="2886" spans="1:14" x14ac:dyDescent="0.35">
      <c r="A2886" t="s">
        <v>490</v>
      </c>
      <c r="B2886" t="s">
        <v>3746</v>
      </c>
      <c r="C2886" t="s">
        <v>17</v>
      </c>
      <c r="D2886" t="s">
        <v>491</v>
      </c>
      <c r="E2886" t="s">
        <v>3769</v>
      </c>
      <c r="F2886" t="s">
        <v>2170</v>
      </c>
      <c r="G2886" t="s">
        <v>2171</v>
      </c>
      <c r="H2886">
        <v>0</v>
      </c>
      <c r="I2886">
        <v>0</v>
      </c>
      <c r="J2886">
        <v>0</v>
      </c>
      <c r="K2886">
        <v>0</v>
      </c>
      <c r="L2886">
        <v>0</v>
      </c>
    </row>
    <row r="2887" spans="1:14" x14ac:dyDescent="0.35">
      <c r="A2887" t="s">
        <v>490</v>
      </c>
      <c r="B2887" t="s">
        <v>3746</v>
      </c>
      <c r="C2887" t="s">
        <v>17</v>
      </c>
      <c r="D2887" t="s">
        <v>491</v>
      </c>
      <c r="E2887" t="s">
        <v>3769</v>
      </c>
      <c r="F2887" t="s">
        <v>19</v>
      </c>
      <c r="G2887" t="s">
        <v>2174</v>
      </c>
      <c r="H2887">
        <v>3812771.5644999999</v>
      </c>
      <c r="I2887">
        <v>15904.336402836399</v>
      </c>
      <c r="J2887">
        <v>0</v>
      </c>
      <c r="K2887">
        <v>15904.336402836399</v>
      </c>
      <c r="L2887">
        <v>3796867.2280971599</v>
      </c>
      <c r="N2887" t="s">
        <v>2198</v>
      </c>
    </row>
    <row r="2888" spans="1:14" x14ac:dyDescent="0.35">
      <c r="A2888" t="s">
        <v>490</v>
      </c>
      <c r="B2888" t="s">
        <v>3746</v>
      </c>
      <c r="C2888" t="s">
        <v>17</v>
      </c>
      <c r="D2888" t="s">
        <v>491</v>
      </c>
      <c r="E2888" t="s">
        <v>3769</v>
      </c>
      <c r="F2888" t="s">
        <v>2787</v>
      </c>
      <c r="G2888" t="s">
        <v>2935</v>
      </c>
      <c r="H2888">
        <v>0</v>
      </c>
      <c r="I2888">
        <v>0</v>
      </c>
      <c r="J2888">
        <v>0</v>
      </c>
      <c r="K2888">
        <v>0</v>
      </c>
      <c r="L2888">
        <v>0</v>
      </c>
    </row>
    <row r="2889" spans="1:14" x14ac:dyDescent="0.35">
      <c r="A2889" t="s">
        <v>490</v>
      </c>
      <c r="B2889" t="s">
        <v>3746</v>
      </c>
      <c r="C2889" t="s">
        <v>17</v>
      </c>
      <c r="D2889" t="s">
        <v>491</v>
      </c>
      <c r="E2889" t="s">
        <v>3769</v>
      </c>
      <c r="F2889" t="s">
        <v>2788</v>
      </c>
      <c r="G2889" t="s">
        <v>2936</v>
      </c>
      <c r="H2889">
        <v>6168128.6200999999</v>
      </c>
      <c r="I2889">
        <v>25729.312885632899</v>
      </c>
      <c r="J2889">
        <v>110262.287562667</v>
      </c>
      <c r="K2889">
        <v>135991.600448299</v>
      </c>
      <c r="L2889">
        <v>6032137.0196516998</v>
      </c>
    </row>
    <row r="2890" spans="1:14" x14ac:dyDescent="0.35">
      <c r="A2890" t="s">
        <v>490</v>
      </c>
      <c r="B2890" t="s">
        <v>3746</v>
      </c>
      <c r="C2890" t="s">
        <v>17</v>
      </c>
      <c r="D2890" t="s">
        <v>1786</v>
      </c>
      <c r="E2890" t="s">
        <v>2265</v>
      </c>
      <c r="F2890" t="s">
        <v>2170</v>
      </c>
      <c r="G2890" t="s">
        <v>2171</v>
      </c>
      <c r="H2890">
        <v>0</v>
      </c>
      <c r="I2890">
        <v>0</v>
      </c>
      <c r="J2890">
        <v>0</v>
      </c>
      <c r="K2890">
        <v>0</v>
      </c>
      <c r="L2890">
        <v>0</v>
      </c>
    </row>
    <row r="2891" spans="1:14" x14ac:dyDescent="0.35">
      <c r="A2891" t="s">
        <v>490</v>
      </c>
      <c r="B2891" t="s">
        <v>3746</v>
      </c>
      <c r="C2891" t="s">
        <v>17</v>
      </c>
      <c r="D2891" t="s">
        <v>1786</v>
      </c>
      <c r="E2891" t="s">
        <v>2265</v>
      </c>
      <c r="F2891" t="s">
        <v>19</v>
      </c>
      <c r="G2891" t="s">
        <v>2174</v>
      </c>
      <c r="H2891">
        <v>1385400.4719</v>
      </c>
      <c r="I2891">
        <v>3721.4330998425598</v>
      </c>
      <c r="J2891">
        <v>0</v>
      </c>
      <c r="K2891">
        <v>3721.4330998425598</v>
      </c>
      <c r="L2891">
        <v>1381679.0388001599</v>
      </c>
      <c r="N2891" t="s">
        <v>2198</v>
      </c>
    </row>
    <row r="2892" spans="1:14" x14ac:dyDescent="0.35">
      <c r="A2892" t="s">
        <v>490</v>
      </c>
      <c r="B2892" t="s">
        <v>3746</v>
      </c>
      <c r="C2892" t="s">
        <v>17</v>
      </c>
      <c r="D2892" t="s">
        <v>1786</v>
      </c>
      <c r="E2892" t="s">
        <v>2265</v>
      </c>
      <c r="F2892" t="s">
        <v>2787</v>
      </c>
      <c r="G2892" t="s">
        <v>2935</v>
      </c>
      <c r="H2892">
        <v>0</v>
      </c>
      <c r="I2892">
        <v>0</v>
      </c>
      <c r="J2892">
        <v>0</v>
      </c>
      <c r="K2892">
        <v>0</v>
      </c>
      <c r="L2892">
        <v>0</v>
      </c>
    </row>
    <row r="2893" spans="1:14" x14ac:dyDescent="0.35">
      <c r="A2893" t="s">
        <v>490</v>
      </c>
      <c r="B2893" t="s">
        <v>3746</v>
      </c>
      <c r="C2893" t="s">
        <v>17</v>
      </c>
      <c r="D2893" t="s">
        <v>1786</v>
      </c>
      <c r="E2893" t="s">
        <v>2265</v>
      </c>
      <c r="F2893" t="s">
        <v>2788</v>
      </c>
      <c r="G2893" t="s">
        <v>2936</v>
      </c>
      <c r="H2893">
        <v>2241829.8544999999</v>
      </c>
      <c r="I2893">
        <v>6021.9553797452299</v>
      </c>
      <c r="J2893">
        <v>42776.3329483341</v>
      </c>
      <c r="K2893">
        <v>48798.288328079398</v>
      </c>
      <c r="L2893">
        <v>2193031.5661719199</v>
      </c>
    </row>
    <row r="2894" spans="1:14" x14ac:dyDescent="0.35">
      <c r="A2894" t="s">
        <v>490</v>
      </c>
      <c r="B2894" t="s">
        <v>3746</v>
      </c>
      <c r="C2894" t="s">
        <v>17</v>
      </c>
      <c r="D2894" t="s">
        <v>1983</v>
      </c>
      <c r="E2894" t="s">
        <v>2266</v>
      </c>
      <c r="F2894" t="s">
        <v>2170</v>
      </c>
      <c r="G2894" t="s">
        <v>2171</v>
      </c>
      <c r="H2894">
        <v>0</v>
      </c>
      <c r="I2894">
        <v>0</v>
      </c>
      <c r="J2894">
        <v>0</v>
      </c>
      <c r="K2894">
        <v>0</v>
      </c>
      <c r="L2894">
        <v>0</v>
      </c>
    </row>
    <row r="2895" spans="1:14" x14ac:dyDescent="0.35">
      <c r="A2895" t="s">
        <v>490</v>
      </c>
      <c r="B2895" t="s">
        <v>3746</v>
      </c>
      <c r="C2895" t="s">
        <v>17</v>
      </c>
      <c r="D2895" t="s">
        <v>1983</v>
      </c>
      <c r="E2895" t="s">
        <v>2266</v>
      </c>
      <c r="F2895" t="s">
        <v>19</v>
      </c>
      <c r="G2895" t="s">
        <v>2174</v>
      </c>
      <c r="H2895">
        <v>142621.11910000001</v>
      </c>
      <c r="I2895">
        <v>255.70808269873999</v>
      </c>
      <c r="J2895">
        <v>0</v>
      </c>
      <c r="K2895">
        <v>255.70808269873999</v>
      </c>
      <c r="L2895">
        <v>142365.411017301</v>
      </c>
      <c r="N2895" t="s">
        <v>2198</v>
      </c>
    </row>
    <row r="2896" spans="1:14" x14ac:dyDescent="0.35">
      <c r="A2896" t="s">
        <v>490</v>
      </c>
      <c r="B2896" t="s">
        <v>3746</v>
      </c>
      <c r="C2896" t="s">
        <v>17</v>
      </c>
      <c r="D2896" t="s">
        <v>1983</v>
      </c>
      <c r="E2896" t="s">
        <v>2266</v>
      </c>
      <c r="F2896" t="s">
        <v>30</v>
      </c>
      <c r="G2896" t="s">
        <v>2182</v>
      </c>
      <c r="H2896">
        <v>10718.2485</v>
      </c>
      <c r="I2896">
        <v>19.216948971603401</v>
      </c>
      <c r="J2896">
        <v>0</v>
      </c>
      <c r="K2896">
        <v>19.216948971603401</v>
      </c>
      <c r="L2896">
        <v>10699.0315510284</v>
      </c>
      <c r="N2896" t="s">
        <v>2198</v>
      </c>
    </row>
    <row r="2897" spans="1:14" x14ac:dyDescent="0.35">
      <c r="A2897" t="s">
        <v>490</v>
      </c>
      <c r="B2897" t="s">
        <v>3746</v>
      </c>
      <c r="C2897" t="s">
        <v>17</v>
      </c>
      <c r="D2897" t="s">
        <v>1983</v>
      </c>
      <c r="E2897" t="s">
        <v>2266</v>
      </c>
      <c r="F2897" t="s">
        <v>2787</v>
      </c>
      <c r="G2897" t="s">
        <v>2935</v>
      </c>
      <c r="H2897">
        <v>0</v>
      </c>
      <c r="I2897">
        <v>0</v>
      </c>
      <c r="J2897">
        <v>0</v>
      </c>
      <c r="K2897">
        <v>0</v>
      </c>
      <c r="L2897">
        <v>0</v>
      </c>
    </row>
    <row r="2898" spans="1:14" x14ac:dyDescent="0.35">
      <c r="A2898" t="s">
        <v>490</v>
      </c>
      <c r="B2898" t="s">
        <v>3746</v>
      </c>
      <c r="C2898" t="s">
        <v>17</v>
      </c>
      <c r="D2898" t="s">
        <v>1983</v>
      </c>
      <c r="E2898" t="s">
        <v>2266</v>
      </c>
      <c r="F2898" t="s">
        <v>2788</v>
      </c>
      <c r="G2898" t="s">
        <v>2936</v>
      </c>
      <c r="H2898">
        <v>302208.9976</v>
      </c>
      <c r="I2898">
        <v>541.83618674827403</v>
      </c>
      <c r="J2898">
        <v>0</v>
      </c>
      <c r="K2898">
        <v>541.83618674827403</v>
      </c>
      <c r="L2898">
        <v>301667.161413252</v>
      </c>
    </row>
    <row r="2899" spans="1:14" x14ac:dyDescent="0.35">
      <c r="A2899" t="s">
        <v>490</v>
      </c>
      <c r="B2899" t="s">
        <v>3746</v>
      </c>
      <c r="C2899" t="s">
        <v>2938</v>
      </c>
      <c r="D2899" t="s">
        <v>3770</v>
      </c>
      <c r="E2899" t="s">
        <v>3771</v>
      </c>
      <c r="F2899" t="s">
        <v>2172</v>
      </c>
      <c r="G2899" t="s">
        <v>2173</v>
      </c>
      <c r="H2899">
        <v>816823.52729999996</v>
      </c>
      <c r="I2899">
        <v>4676.49445468256</v>
      </c>
      <c r="J2899">
        <v>15924.575343181799</v>
      </c>
      <c r="K2899">
        <v>20601.069797864398</v>
      </c>
      <c r="L2899">
        <v>796222.45750213601</v>
      </c>
    </row>
    <row r="2900" spans="1:14" x14ac:dyDescent="0.35">
      <c r="A2900" t="s">
        <v>490</v>
      </c>
      <c r="B2900" t="s">
        <v>3746</v>
      </c>
      <c r="C2900" t="s">
        <v>2938</v>
      </c>
      <c r="D2900" t="s">
        <v>3772</v>
      </c>
      <c r="E2900" t="s">
        <v>3773</v>
      </c>
      <c r="F2900" t="s">
        <v>2170</v>
      </c>
      <c r="G2900" t="s">
        <v>2171</v>
      </c>
      <c r="H2900">
        <v>0</v>
      </c>
      <c r="I2900">
        <v>0</v>
      </c>
      <c r="J2900">
        <v>0</v>
      </c>
      <c r="K2900">
        <v>0</v>
      </c>
      <c r="L2900">
        <v>0</v>
      </c>
    </row>
    <row r="2901" spans="1:14" x14ac:dyDescent="0.35">
      <c r="A2901" t="s">
        <v>490</v>
      </c>
      <c r="B2901" t="s">
        <v>3746</v>
      </c>
      <c r="C2901" t="s">
        <v>2938</v>
      </c>
      <c r="D2901" t="s">
        <v>3772</v>
      </c>
      <c r="E2901" t="s">
        <v>3773</v>
      </c>
      <c r="F2901" t="s">
        <v>2172</v>
      </c>
      <c r="G2901" t="s">
        <v>2173</v>
      </c>
      <c r="H2901">
        <v>256833.1845</v>
      </c>
      <c r="I2901">
        <v>775.14564505649901</v>
      </c>
      <c r="J2901">
        <v>4083.3668797682299</v>
      </c>
      <c r="K2901">
        <v>4858.5125248247296</v>
      </c>
      <c r="L2901">
        <v>251974.67197517501</v>
      </c>
    </row>
    <row r="2902" spans="1:14" x14ac:dyDescent="0.35">
      <c r="A2902" t="s">
        <v>490</v>
      </c>
      <c r="B2902" t="s">
        <v>3746</v>
      </c>
      <c r="C2902" t="s">
        <v>2938</v>
      </c>
      <c r="D2902" t="s">
        <v>3772</v>
      </c>
      <c r="E2902" t="s">
        <v>3773</v>
      </c>
      <c r="F2902" t="s">
        <v>2940</v>
      </c>
      <c r="G2902" t="s">
        <v>2941</v>
      </c>
      <c r="H2902">
        <v>0</v>
      </c>
      <c r="I2902">
        <v>0</v>
      </c>
      <c r="J2902">
        <v>0</v>
      </c>
      <c r="K2902">
        <v>0</v>
      </c>
      <c r="L2902">
        <v>0</v>
      </c>
    </row>
    <row r="2903" spans="1:14" x14ac:dyDescent="0.35">
      <c r="A2903" t="s">
        <v>490</v>
      </c>
      <c r="B2903" t="s">
        <v>3746</v>
      </c>
      <c r="C2903" t="s">
        <v>2944</v>
      </c>
      <c r="D2903" t="s">
        <v>3774</v>
      </c>
      <c r="E2903" t="s">
        <v>3775</v>
      </c>
      <c r="F2903" t="s">
        <v>2947</v>
      </c>
      <c r="G2903" t="s">
        <v>2948</v>
      </c>
      <c r="H2903">
        <v>207495.10939999999</v>
      </c>
      <c r="I2903">
        <v>764.40228032988398</v>
      </c>
      <c r="J2903">
        <v>2262.64883827209</v>
      </c>
      <c r="K2903">
        <v>3027.0511186019799</v>
      </c>
      <c r="L2903">
        <v>204468.058281398</v>
      </c>
    </row>
    <row r="2904" spans="1:14" x14ac:dyDescent="0.35">
      <c r="A2904" t="s">
        <v>502</v>
      </c>
      <c r="B2904" t="s">
        <v>3776</v>
      </c>
      <c r="C2904" t="s">
        <v>2857</v>
      </c>
      <c r="D2904" t="s">
        <v>2859</v>
      </c>
      <c r="E2904" t="s">
        <v>3777</v>
      </c>
      <c r="F2904" t="s">
        <v>2170</v>
      </c>
      <c r="G2904" t="s">
        <v>2171</v>
      </c>
      <c r="H2904">
        <v>0</v>
      </c>
      <c r="I2904">
        <v>0</v>
      </c>
      <c r="J2904">
        <v>0</v>
      </c>
      <c r="K2904">
        <v>0</v>
      </c>
      <c r="L2904">
        <v>0</v>
      </c>
    </row>
    <row r="2905" spans="1:14" x14ac:dyDescent="0.35">
      <c r="A2905" t="s">
        <v>502</v>
      </c>
      <c r="B2905" t="s">
        <v>3776</v>
      </c>
      <c r="C2905" t="s">
        <v>2857</v>
      </c>
      <c r="D2905" t="s">
        <v>2859</v>
      </c>
      <c r="E2905" t="s">
        <v>3777</v>
      </c>
      <c r="F2905" t="s">
        <v>2172</v>
      </c>
      <c r="G2905" t="s">
        <v>2173</v>
      </c>
      <c r="H2905">
        <v>3622507.7187999999</v>
      </c>
      <c r="I2905">
        <v>5094.2464458899503</v>
      </c>
      <c r="J2905">
        <v>47514.455603977302</v>
      </c>
      <c r="K2905">
        <v>52608.702049867199</v>
      </c>
      <c r="L2905">
        <v>3569899.0167501299</v>
      </c>
    </row>
    <row r="2906" spans="1:14" x14ac:dyDescent="0.35">
      <c r="A2906" t="s">
        <v>502</v>
      </c>
      <c r="B2906" t="s">
        <v>3776</v>
      </c>
      <c r="C2906" t="s">
        <v>2857</v>
      </c>
      <c r="D2906" t="s">
        <v>2859</v>
      </c>
      <c r="E2906" t="s">
        <v>3777</v>
      </c>
      <c r="F2906" t="s">
        <v>2861</v>
      </c>
      <c r="G2906" t="s">
        <v>2862</v>
      </c>
      <c r="H2906">
        <v>274186.8259</v>
      </c>
      <c r="I2906">
        <v>385.58241182537699</v>
      </c>
      <c r="J2906">
        <v>3596.35886935399</v>
      </c>
      <c r="K2906">
        <v>3981.94128117936</v>
      </c>
      <c r="L2906">
        <v>270204.88461882097</v>
      </c>
    </row>
    <row r="2907" spans="1:14" x14ac:dyDescent="0.35">
      <c r="A2907" t="s">
        <v>502</v>
      </c>
      <c r="B2907" t="s">
        <v>3776</v>
      </c>
      <c r="C2907" t="s">
        <v>2857</v>
      </c>
      <c r="D2907" t="s">
        <v>2859</v>
      </c>
      <c r="E2907" t="s">
        <v>3777</v>
      </c>
      <c r="F2907" t="s">
        <v>19</v>
      </c>
      <c r="G2907" t="s">
        <v>2174</v>
      </c>
      <c r="H2907">
        <v>534866.91139999998</v>
      </c>
      <c r="I2907">
        <v>752.17061617167099</v>
      </c>
      <c r="J2907">
        <v>0</v>
      </c>
      <c r="K2907">
        <v>752.17061617167099</v>
      </c>
      <c r="L2907">
        <v>534114.74078382796</v>
      </c>
      <c r="N2907" t="s">
        <v>2198</v>
      </c>
    </row>
    <row r="2908" spans="1:14" x14ac:dyDescent="0.35">
      <c r="A2908" t="s">
        <v>502</v>
      </c>
      <c r="B2908" t="s">
        <v>3776</v>
      </c>
      <c r="C2908" t="s">
        <v>2857</v>
      </c>
      <c r="D2908" t="s">
        <v>2859</v>
      </c>
      <c r="E2908" t="s">
        <v>3777</v>
      </c>
      <c r="F2908" t="s">
        <v>2865</v>
      </c>
      <c r="G2908" t="s">
        <v>2866</v>
      </c>
      <c r="H2908">
        <v>0</v>
      </c>
      <c r="I2908">
        <v>0</v>
      </c>
      <c r="J2908">
        <v>0</v>
      </c>
      <c r="K2908">
        <v>0</v>
      </c>
      <c r="L2908">
        <v>0</v>
      </c>
    </row>
    <row r="2909" spans="1:14" x14ac:dyDescent="0.35">
      <c r="A2909" t="s">
        <v>502</v>
      </c>
      <c r="B2909" t="s">
        <v>3776</v>
      </c>
      <c r="C2909" t="s">
        <v>2857</v>
      </c>
      <c r="D2909" t="s">
        <v>2859</v>
      </c>
      <c r="E2909" t="s">
        <v>3777</v>
      </c>
      <c r="F2909" t="s">
        <v>2867</v>
      </c>
      <c r="G2909" t="s">
        <v>2868</v>
      </c>
      <c r="H2909">
        <v>0</v>
      </c>
      <c r="I2909">
        <v>0</v>
      </c>
      <c r="J2909">
        <v>0</v>
      </c>
      <c r="K2909">
        <v>0</v>
      </c>
      <c r="L2909">
        <v>0</v>
      </c>
    </row>
    <row r="2910" spans="1:14" x14ac:dyDescent="0.35">
      <c r="A2910" t="s">
        <v>502</v>
      </c>
      <c r="B2910" t="s">
        <v>3776</v>
      </c>
      <c r="C2910" t="s">
        <v>2857</v>
      </c>
      <c r="D2910" t="s">
        <v>2859</v>
      </c>
      <c r="E2910" t="s">
        <v>3777</v>
      </c>
      <c r="F2910" t="s">
        <v>2869</v>
      </c>
      <c r="G2910" t="s">
        <v>2870</v>
      </c>
      <c r="H2910">
        <v>310655.0245</v>
      </c>
      <c r="I2910">
        <v>436.86677201890001</v>
      </c>
      <c r="J2910">
        <v>4074.6923150316102</v>
      </c>
      <c r="K2910">
        <v>4511.5590870505102</v>
      </c>
      <c r="L2910">
        <v>306143.46541294898</v>
      </c>
    </row>
    <row r="2911" spans="1:14" x14ac:dyDescent="0.35">
      <c r="A2911" t="s">
        <v>502</v>
      </c>
      <c r="B2911" t="s">
        <v>3776</v>
      </c>
      <c r="C2911" t="s">
        <v>2857</v>
      </c>
      <c r="D2911" t="s">
        <v>2859</v>
      </c>
      <c r="E2911" t="s">
        <v>3777</v>
      </c>
      <c r="F2911" t="s">
        <v>2871</v>
      </c>
      <c r="G2911" t="s">
        <v>2872</v>
      </c>
      <c r="H2911">
        <v>414656.92369999998</v>
      </c>
      <c r="I2911">
        <v>583.12216960783599</v>
      </c>
      <c r="J2911">
        <v>5438.8284378900198</v>
      </c>
      <c r="K2911">
        <v>6021.9506074978499</v>
      </c>
      <c r="L2911">
        <v>408634.97309250198</v>
      </c>
    </row>
    <row r="2912" spans="1:14" x14ac:dyDescent="0.35">
      <c r="A2912" t="s">
        <v>502</v>
      </c>
      <c r="B2912" t="s">
        <v>3776</v>
      </c>
      <c r="C2912" t="s">
        <v>2857</v>
      </c>
      <c r="D2912" t="s">
        <v>2859</v>
      </c>
      <c r="E2912" t="s">
        <v>3777</v>
      </c>
      <c r="F2912" t="s">
        <v>2877</v>
      </c>
      <c r="G2912" t="s">
        <v>2878</v>
      </c>
      <c r="H2912">
        <v>418708.94579999999</v>
      </c>
      <c r="I2912">
        <v>588.82043185156101</v>
      </c>
      <c r="J2912">
        <v>5491.9765985208696</v>
      </c>
      <c r="K2912">
        <v>6080.7970303724296</v>
      </c>
      <c r="L2912">
        <v>412628.14876962802</v>
      </c>
    </row>
    <row r="2913" spans="1:12" x14ac:dyDescent="0.35">
      <c r="A2913" t="s">
        <v>502</v>
      </c>
      <c r="B2913" t="s">
        <v>3776</v>
      </c>
      <c r="C2913" t="s">
        <v>2879</v>
      </c>
      <c r="D2913" t="s">
        <v>2880</v>
      </c>
      <c r="E2913" t="s">
        <v>3778</v>
      </c>
      <c r="F2913" t="s">
        <v>2172</v>
      </c>
      <c r="G2913" t="s">
        <v>2173</v>
      </c>
      <c r="H2913">
        <v>5312.4607999999998</v>
      </c>
      <c r="I2913">
        <v>6.0489802605914003</v>
      </c>
      <c r="J2913">
        <v>0</v>
      </c>
      <c r="K2913">
        <v>6.0489802605914003</v>
      </c>
      <c r="L2913">
        <v>5306.41181973941</v>
      </c>
    </row>
    <row r="2914" spans="1:12" x14ac:dyDescent="0.35">
      <c r="A2914" t="s">
        <v>502</v>
      </c>
      <c r="B2914" t="s">
        <v>3776</v>
      </c>
      <c r="C2914" t="s">
        <v>2879</v>
      </c>
      <c r="D2914" t="s">
        <v>2880</v>
      </c>
      <c r="E2914" t="s">
        <v>3778</v>
      </c>
      <c r="F2914" t="s">
        <v>2882</v>
      </c>
      <c r="G2914" t="s">
        <v>2883</v>
      </c>
      <c r="H2914">
        <v>10701.9139</v>
      </c>
      <c r="I2914">
        <v>12.1856269017711</v>
      </c>
      <c r="J2914">
        <v>0</v>
      </c>
      <c r="K2914">
        <v>12.1856269017711</v>
      </c>
      <c r="L2914">
        <v>10689.728273098201</v>
      </c>
    </row>
    <row r="2915" spans="1:12" x14ac:dyDescent="0.35">
      <c r="A2915" t="s">
        <v>502</v>
      </c>
      <c r="B2915" t="s">
        <v>3776</v>
      </c>
      <c r="C2915" t="s">
        <v>2879</v>
      </c>
      <c r="D2915" t="s">
        <v>2880</v>
      </c>
      <c r="E2915" t="s">
        <v>3778</v>
      </c>
      <c r="F2915" t="s">
        <v>2884</v>
      </c>
      <c r="G2915" t="s">
        <v>2885</v>
      </c>
      <c r="H2915">
        <v>65135.3894</v>
      </c>
      <c r="I2915">
        <v>74.1657579776859</v>
      </c>
      <c r="J2915">
        <v>0</v>
      </c>
      <c r="K2915">
        <v>74.1657579776859</v>
      </c>
      <c r="L2915">
        <v>65061.223642022298</v>
      </c>
    </row>
    <row r="2916" spans="1:12" x14ac:dyDescent="0.35">
      <c r="A2916" t="s">
        <v>502</v>
      </c>
      <c r="B2916" t="s">
        <v>3776</v>
      </c>
      <c r="C2916" t="s">
        <v>2879</v>
      </c>
      <c r="D2916" t="s">
        <v>2880</v>
      </c>
      <c r="E2916" t="s">
        <v>3778</v>
      </c>
      <c r="F2916" t="s">
        <v>392</v>
      </c>
      <c r="G2916" t="s">
        <v>2914</v>
      </c>
      <c r="H2916">
        <v>5543.4373999999998</v>
      </c>
      <c r="I2916">
        <v>6.3119794023562399</v>
      </c>
      <c r="J2916">
        <v>0</v>
      </c>
      <c r="K2916">
        <v>6.3119794023562399</v>
      </c>
      <c r="L2916">
        <v>5537.1254205976402</v>
      </c>
    </row>
    <row r="2917" spans="1:12" x14ac:dyDescent="0.35">
      <c r="A2917" t="s">
        <v>502</v>
      </c>
      <c r="B2917" t="s">
        <v>3776</v>
      </c>
      <c r="C2917" t="s">
        <v>2879</v>
      </c>
      <c r="D2917" t="s">
        <v>2886</v>
      </c>
      <c r="E2917" t="s">
        <v>3779</v>
      </c>
      <c r="F2917" t="s">
        <v>2172</v>
      </c>
      <c r="G2917" t="s">
        <v>2173</v>
      </c>
      <c r="H2917">
        <v>15481.6273</v>
      </c>
      <c r="I2917">
        <v>33.857322037251798</v>
      </c>
      <c r="J2917">
        <v>162.576280247608</v>
      </c>
      <c r="K2917">
        <v>196.43360228486</v>
      </c>
      <c r="L2917">
        <v>15285.1936977151</v>
      </c>
    </row>
    <row r="2918" spans="1:12" x14ac:dyDescent="0.35">
      <c r="A2918" t="s">
        <v>502</v>
      </c>
      <c r="B2918" t="s">
        <v>3776</v>
      </c>
      <c r="C2918" t="s">
        <v>2879</v>
      </c>
      <c r="D2918" t="s">
        <v>2886</v>
      </c>
      <c r="E2918" t="s">
        <v>3779</v>
      </c>
      <c r="F2918" t="s">
        <v>2882</v>
      </c>
      <c r="G2918" t="s">
        <v>2883</v>
      </c>
      <c r="H2918">
        <v>10173.640799999999</v>
      </c>
      <c r="I2918">
        <v>22.249097338765502</v>
      </c>
      <c r="J2918">
        <v>106.83584130557099</v>
      </c>
      <c r="K2918">
        <v>129.084938644337</v>
      </c>
      <c r="L2918">
        <v>10044.5558613557</v>
      </c>
    </row>
    <row r="2919" spans="1:12" x14ac:dyDescent="0.35">
      <c r="A2919" t="s">
        <v>502</v>
      </c>
      <c r="B2919" t="s">
        <v>3776</v>
      </c>
      <c r="C2919" t="s">
        <v>2879</v>
      </c>
      <c r="D2919" t="s">
        <v>2886</v>
      </c>
      <c r="E2919" t="s">
        <v>3779</v>
      </c>
      <c r="F2919" t="s">
        <v>2884</v>
      </c>
      <c r="G2919" t="s">
        <v>2885</v>
      </c>
      <c r="H2919">
        <v>85920.227199999994</v>
      </c>
      <c r="I2919">
        <v>152.35024409838101</v>
      </c>
      <c r="J2919">
        <v>0</v>
      </c>
      <c r="K2919">
        <v>152.35024409838101</v>
      </c>
      <c r="L2919">
        <v>85767.876955901593</v>
      </c>
    </row>
    <row r="2920" spans="1:12" x14ac:dyDescent="0.35">
      <c r="A2920" t="s">
        <v>502</v>
      </c>
      <c r="B2920" t="s">
        <v>3776</v>
      </c>
      <c r="C2920" t="s">
        <v>2879</v>
      </c>
      <c r="D2920" t="s">
        <v>2888</v>
      </c>
      <c r="E2920" t="s">
        <v>3209</v>
      </c>
      <c r="F2920" t="s">
        <v>2172</v>
      </c>
      <c r="G2920" t="s">
        <v>2173</v>
      </c>
      <c r="H2920">
        <v>0</v>
      </c>
      <c r="I2920">
        <v>0</v>
      </c>
      <c r="J2920">
        <v>0</v>
      </c>
      <c r="K2920">
        <v>0</v>
      </c>
      <c r="L2920">
        <v>0</v>
      </c>
    </row>
    <row r="2921" spans="1:12" x14ac:dyDescent="0.35">
      <c r="A2921" t="s">
        <v>502</v>
      </c>
      <c r="B2921" t="s">
        <v>3776</v>
      </c>
      <c r="C2921" t="s">
        <v>2879</v>
      </c>
      <c r="D2921" t="s">
        <v>2888</v>
      </c>
      <c r="E2921" t="s">
        <v>3209</v>
      </c>
      <c r="F2921" t="s">
        <v>2882</v>
      </c>
      <c r="G2921" t="s">
        <v>2883</v>
      </c>
      <c r="H2921">
        <v>19232.436799999999</v>
      </c>
      <c r="I2921">
        <v>38.378307362805799</v>
      </c>
      <c r="J2921">
        <v>69.358610824565005</v>
      </c>
      <c r="K2921">
        <v>107.736918187371</v>
      </c>
      <c r="L2921">
        <v>19124.699881812601</v>
      </c>
    </row>
    <row r="2922" spans="1:12" x14ac:dyDescent="0.35">
      <c r="A2922" t="s">
        <v>502</v>
      </c>
      <c r="B2922" t="s">
        <v>3776</v>
      </c>
      <c r="C2922" t="s">
        <v>2879</v>
      </c>
      <c r="D2922" t="s">
        <v>2888</v>
      </c>
      <c r="E2922" t="s">
        <v>3209</v>
      </c>
      <c r="F2922" t="s">
        <v>2884</v>
      </c>
      <c r="G2922" t="s">
        <v>2885</v>
      </c>
      <c r="H2922">
        <v>24040.5461</v>
      </c>
      <c r="I2922">
        <v>47.972884203507199</v>
      </c>
      <c r="J2922">
        <v>86.698263530706299</v>
      </c>
      <c r="K2922">
        <v>134.671147734214</v>
      </c>
      <c r="L2922">
        <v>23905.8749522658</v>
      </c>
    </row>
    <row r="2923" spans="1:12" x14ac:dyDescent="0.35">
      <c r="A2923" t="s">
        <v>502</v>
      </c>
      <c r="B2923" t="s">
        <v>3776</v>
      </c>
      <c r="C2923" t="s">
        <v>2879</v>
      </c>
      <c r="D2923" t="s">
        <v>2888</v>
      </c>
      <c r="E2923" t="s">
        <v>3209</v>
      </c>
      <c r="F2923" t="s">
        <v>2896</v>
      </c>
      <c r="G2923" t="s">
        <v>2897</v>
      </c>
      <c r="H2923">
        <v>16954.911400000001</v>
      </c>
      <c r="I2923">
        <v>33.833507806683997</v>
      </c>
      <c r="J2923">
        <v>61.145091121656002</v>
      </c>
      <c r="K2923">
        <v>94.978598928340105</v>
      </c>
      <c r="L2923">
        <v>16859.9328010717</v>
      </c>
    </row>
    <row r="2924" spans="1:12" x14ac:dyDescent="0.35">
      <c r="A2924" t="s">
        <v>502</v>
      </c>
      <c r="B2924" t="s">
        <v>3776</v>
      </c>
      <c r="C2924" t="s">
        <v>2879</v>
      </c>
      <c r="D2924" t="s">
        <v>2888</v>
      </c>
      <c r="E2924" t="s">
        <v>3209</v>
      </c>
      <c r="F2924" t="s">
        <v>2890</v>
      </c>
      <c r="G2924" t="s">
        <v>2891</v>
      </c>
      <c r="H2924">
        <v>6326.4594999999999</v>
      </c>
      <c r="I2924">
        <v>12.6244432114493</v>
      </c>
      <c r="J2924">
        <v>22.815332508080601</v>
      </c>
      <c r="K2924">
        <v>35.439775719529898</v>
      </c>
      <c r="L2924">
        <v>6291.0197242804697</v>
      </c>
    </row>
    <row r="2925" spans="1:12" x14ac:dyDescent="0.35">
      <c r="A2925" t="s">
        <v>502</v>
      </c>
      <c r="B2925" t="s">
        <v>3776</v>
      </c>
      <c r="C2925" t="s">
        <v>2879</v>
      </c>
      <c r="D2925" t="s">
        <v>2892</v>
      </c>
      <c r="E2925" t="s">
        <v>3780</v>
      </c>
      <c r="F2925" t="s">
        <v>2170</v>
      </c>
      <c r="G2925" t="s">
        <v>2171</v>
      </c>
      <c r="H2925">
        <v>0</v>
      </c>
      <c r="I2925">
        <v>0</v>
      </c>
      <c r="J2925">
        <v>0</v>
      </c>
      <c r="K2925">
        <v>0</v>
      </c>
      <c r="L2925">
        <v>0</v>
      </c>
    </row>
    <row r="2926" spans="1:12" x14ac:dyDescent="0.35">
      <c r="A2926" t="s">
        <v>502</v>
      </c>
      <c r="B2926" t="s">
        <v>3776</v>
      </c>
      <c r="C2926" t="s">
        <v>2879</v>
      </c>
      <c r="D2926" t="s">
        <v>2892</v>
      </c>
      <c r="E2926" t="s">
        <v>3780</v>
      </c>
      <c r="F2926" t="s">
        <v>2172</v>
      </c>
      <c r="G2926" t="s">
        <v>2173</v>
      </c>
      <c r="H2926">
        <v>17224.209500000001</v>
      </c>
      <c r="I2926">
        <v>22.424621440433</v>
      </c>
      <c r="J2926">
        <v>0</v>
      </c>
      <c r="K2926">
        <v>22.424621440433</v>
      </c>
      <c r="L2926">
        <v>17201.7848785596</v>
      </c>
    </row>
    <row r="2927" spans="1:12" x14ac:dyDescent="0.35">
      <c r="A2927" t="s">
        <v>502</v>
      </c>
      <c r="B2927" t="s">
        <v>3776</v>
      </c>
      <c r="C2927" t="s">
        <v>2879</v>
      </c>
      <c r="D2927" t="s">
        <v>2892</v>
      </c>
      <c r="E2927" t="s">
        <v>3780</v>
      </c>
      <c r="F2927" t="s">
        <v>3655</v>
      </c>
      <c r="G2927" t="s">
        <v>3781</v>
      </c>
      <c r="H2927">
        <v>0</v>
      </c>
      <c r="I2927">
        <v>0</v>
      </c>
      <c r="J2927">
        <v>0</v>
      </c>
      <c r="K2927">
        <v>0</v>
      </c>
      <c r="L2927">
        <v>0</v>
      </c>
    </row>
    <row r="2928" spans="1:12" x14ac:dyDescent="0.35">
      <c r="A2928" t="s">
        <v>502</v>
      </c>
      <c r="B2928" t="s">
        <v>3776</v>
      </c>
      <c r="C2928" t="s">
        <v>2879</v>
      </c>
      <c r="D2928" t="s">
        <v>2892</v>
      </c>
      <c r="E2928" t="s">
        <v>3780</v>
      </c>
      <c r="F2928" t="s">
        <v>2882</v>
      </c>
      <c r="G2928" t="s">
        <v>2883</v>
      </c>
      <c r="H2928">
        <v>6054.0537999999997</v>
      </c>
      <c r="I2928">
        <v>7.8819213973799096</v>
      </c>
      <c r="J2928">
        <v>0</v>
      </c>
      <c r="K2928">
        <v>7.8819213973799096</v>
      </c>
      <c r="L2928">
        <v>6046.1718786026204</v>
      </c>
    </row>
    <row r="2929" spans="1:12" x14ac:dyDescent="0.35">
      <c r="A2929" t="s">
        <v>502</v>
      </c>
      <c r="B2929" t="s">
        <v>3776</v>
      </c>
      <c r="C2929" t="s">
        <v>2879</v>
      </c>
      <c r="D2929" t="s">
        <v>2892</v>
      </c>
      <c r="E2929" t="s">
        <v>3780</v>
      </c>
      <c r="F2929" t="s">
        <v>2884</v>
      </c>
      <c r="G2929" t="s">
        <v>2885</v>
      </c>
      <c r="H2929">
        <v>32401.978299999999</v>
      </c>
      <c r="I2929">
        <v>42.184931422596698</v>
      </c>
      <c r="J2929">
        <v>0</v>
      </c>
      <c r="K2929">
        <v>42.184931422596698</v>
      </c>
      <c r="L2929">
        <v>32359.793368577401</v>
      </c>
    </row>
    <row r="2930" spans="1:12" x14ac:dyDescent="0.35">
      <c r="A2930" t="s">
        <v>502</v>
      </c>
      <c r="B2930" t="s">
        <v>3776</v>
      </c>
      <c r="C2930" t="s">
        <v>2879</v>
      </c>
      <c r="D2930" t="s">
        <v>2892</v>
      </c>
      <c r="E2930" t="s">
        <v>3780</v>
      </c>
      <c r="F2930" t="s">
        <v>2896</v>
      </c>
      <c r="G2930" t="s">
        <v>2897</v>
      </c>
      <c r="H2930">
        <v>10146.935299999999</v>
      </c>
      <c r="I2930">
        <v>13.210544313918399</v>
      </c>
      <c r="J2930">
        <v>0</v>
      </c>
      <c r="K2930">
        <v>13.210544313918399</v>
      </c>
      <c r="L2930">
        <v>10133.7247556861</v>
      </c>
    </row>
    <row r="2931" spans="1:12" x14ac:dyDescent="0.35">
      <c r="A2931" t="s">
        <v>502</v>
      </c>
      <c r="B2931" t="s">
        <v>3776</v>
      </c>
      <c r="C2931" t="s">
        <v>2879</v>
      </c>
      <c r="D2931" t="s">
        <v>2894</v>
      </c>
      <c r="E2931" t="s">
        <v>3105</v>
      </c>
      <c r="F2931" t="s">
        <v>2170</v>
      </c>
      <c r="G2931" t="s">
        <v>2171</v>
      </c>
      <c r="H2931">
        <v>0</v>
      </c>
      <c r="I2931">
        <v>0</v>
      </c>
      <c r="J2931">
        <v>0</v>
      </c>
      <c r="K2931">
        <v>0</v>
      </c>
      <c r="L2931">
        <v>0</v>
      </c>
    </row>
    <row r="2932" spans="1:12" x14ac:dyDescent="0.35">
      <c r="A2932" t="s">
        <v>502</v>
      </c>
      <c r="B2932" t="s">
        <v>3776</v>
      </c>
      <c r="C2932" t="s">
        <v>2879</v>
      </c>
      <c r="D2932" t="s">
        <v>2894</v>
      </c>
      <c r="E2932" t="s">
        <v>3105</v>
      </c>
      <c r="F2932" t="s">
        <v>2172</v>
      </c>
      <c r="G2932" t="s">
        <v>2173</v>
      </c>
      <c r="H2932">
        <v>5049.3490000000002</v>
      </c>
      <c r="I2932">
        <v>7.3281690914081796</v>
      </c>
      <c r="J2932">
        <v>0</v>
      </c>
      <c r="K2932">
        <v>7.3281690914081796</v>
      </c>
      <c r="L2932">
        <v>5042.0208309085901</v>
      </c>
    </row>
    <row r="2933" spans="1:12" x14ac:dyDescent="0.35">
      <c r="A2933" t="s">
        <v>502</v>
      </c>
      <c r="B2933" t="s">
        <v>3776</v>
      </c>
      <c r="C2933" t="s">
        <v>2879</v>
      </c>
      <c r="D2933" t="s">
        <v>2894</v>
      </c>
      <c r="E2933" t="s">
        <v>3105</v>
      </c>
      <c r="F2933" t="s">
        <v>3655</v>
      </c>
      <c r="G2933" t="s">
        <v>3781</v>
      </c>
      <c r="H2933">
        <v>0</v>
      </c>
      <c r="I2933">
        <v>0</v>
      </c>
      <c r="J2933">
        <v>0</v>
      </c>
      <c r="K2933">
        <v>0</v>
      </c>
      <c r="L2933">
        <v>0</v>
      </c>
    </row>
    <row r="2934" spans="1:12" x14ac:dyDescent="0.35">
      <c r="A2934" t="s">
        <v>502</v>
      </c>
      <c r="B2934" t="s">
        <v>3776</v>
      </c>
      <c r="C2934" t="s">
        <v>2879</v>
      </c>
      <c r="D2934" t="s">
        <v>2894</v>
      </c>
      <c r="E2934" t="s">
        <v>3105</v>
      </c>
      <c r="F2934" t="s">
        <v>2882</v>
      </c>
      <c r="G2934" t="s">
        <v>2883</v>
      </c>
      <c r="H2934">
        <v>3085.7132999999999</v>
      </c>
      <c r="I2934">
        <v>4.4783255558605504</v>
      </c>
      <c r="J2934">
        <v>0</v>
      </c>
      <c r="K2934">
        <v>4.4783255558605504</v>
      </c>
      <c r="L2934">
        <v>3081.2349744441399</v>
      </c>
    </row>
    <row r="2935" spans="1:12" x14ac:dyDescent="0.35">
      <c r="A2935" t="s">
        <v>502</v>
      </c>
      <c r="B2935" t="s">
        <v>3776</v>
      </c>
      <c r="C2935" t="s">
        <v>2879</v>
      </c>
      <c r="D2935" t="s">
        <v>2894</v>
      </c>
      <c r="E2935" t="s">
        <v>3105</v>
      </c>
      <c r="F2935" t="s">
        <v>2884</v>
      </c>
      <c r="G2935" t="s">
        <v>2885</v>
      </c>
      <c r="H2935">
        <v>24405.186799999999</v>
      </c>
      <c r="I2935">
        <v>35.419483941806199</v>
      </c>
      <c r="J2935">
        <v>0</v>
      </c>
      <c r="K2935">
        <v>35.419483941806199</v>
      </c>
      <c r="L2935">
        <v>24369.767316058202</v>
      </c>
    </row>
    <row r="2936" spans="1:12" x14ac:dyDescent="0.35">
      <c r="A2936" t="s">
        <v>502</v>
      </c>
      <c r="B2936" t="s">
        <v>3776</v>
      </c>
      <c r="C2936" t="s">
        <v>2879</v>
      </c>
      <c r="D2936" t="s">
        <v>2894</v>
      </c>
      <c r="E2936" t="s">
        <v>3105</v>
      </c>
      <c r="F2936" t="s">
        <v>2896</v>
      </c>
      <c r="G2936" t="s">
        <v>2897</v>
      </c>
      <c r="H2936">
        <v>14399.9953</v>
      </c>
      <c r="I2936">
        <v>20.898852594015899</v>
      </c>
      <c r="J2936">
        <v>0</v>
      </c>
      <c r="K2936">
        <v>20.898852594015899</v>
      </c>
      <c r="L2936">
        <v>14379.096447406</v>
      </c>
    </row>
    <row r="2937" spans="1:12" x14ac:dyDescent="0.35">
      <c r="A2937" t="s">
        <v>502</v>
      </c>
      <c r="B2937" t="s">
        <v>3776</v>
      </c>
      <c r="C2937" t="s">
        <v>2879</v>
      </c>
      <c r="D2937" t="s">
        <v>2898</v>
      </c>
      <c r="E2937" t="s">
        <v>3782</v>
      </c>
      <c r="F2937" t="s">
        <v>2170</v>
      </c>
      <c r="G2937" t="s">
        <v>2171</v>
      </c>
      <c r="H2937">
        <v>0</v>
      </c>
      <c r="I2937">
        <v>0</v>
      </c>
      <c r="J2937">
        <v>0</v>
      </c>
      <c r="K2937">
        <v>0</v>
      </c>
      <c r="L2937">
        <v>0</v>
      </c>
    </row>
    <row r="2938" spans="1:12" x14ac:dyDescent="0.35">
      <c r="A2938" t="s">
        <v>502</v>
      </c>
      <c r="B2938" t="s">
        <v>3776</v>
      </c>
      <c r="C2938" t="s">
        <v>2879</v>
      </c>
      <c r="D2938" t="s">
        <v>2898</v>
      </c>
      <c r="E2938" t="s">
        <v>3782</v>
      </c>
      <c r="F2938" t="s">
        <v>2172</v>
      </c>
      <c r="G2938" t="s">
        <v>2173</v>
      </c>
      <c r="H2938">
        <v>7042.7015000000001</v>
      </c>
      <c r="I2938">
        <v>9.1252686211312994</v>
      </c>
      <c r="J2938">
        <v>136.06138094830499</v>
      </c>
      <c r="K2938">
        <v>145.18664956943701</v>
      </c>
      <c r="L2938">
        <v>6897.5148504305598</v>
      </c>
    </row>
    <row r="2939" spans="1:12" x14ac:dyDescent="0.35">
      <c r="A2939" t="s">
        <v>502</v>
      </c>
      <c r="B2939" t="s">
        <v>3776</v>
      </c>
      <c r="C2939" t="s">
        <v>2879</v>
      </c>
      <c r="D2939" t="s">
        <v>2898</v>
      </c>
      <c r="E2939" t="s">
        <v>3782</v>
      </c>
      <c r="F2939" t="s">
        <v>2882</v>
      </c>
      <c r="G2939" t="s">
        <v>2883</v>
      </c>
      <c r="H2939">
        <v>50579.402000000002</v>
      </c>
      <c r="I2939">
        <v>65.536020097215697</v>
      </c>
      <c r="J2939">
        <v>977.16809953782899</v>
      </c>
      <c r="K2939">
        <v>1042.7041196350499</v>
      </c>
      <c r="L2939">
        <v>49536.697880364998</v>
      </c>
    </row>
    <row r="2940" spans="1:12" x14ac:dyDescent="0.35">
      <c r="A2940" t="s">
        <v>502</v>
      </c>
      <c r="B2940" t="s">
        <v>3776</v>
      </c>
      <c r="C2940" t="s">
        <v>2879</v>
      </c>
      <c r="D2940" t="s">
        <v>2898</v>
      </c>
      <c r="E2940" t="s">
        <v>3782</v>
      </c>
      <c r="F2940" t="s">
        <v>2884</v>
      </c>
      <c r="G2940" t="s">
        <v>2885</v>
      </c>
      <c r="H2940">
        <v>218846.37409999999</v>
      </c>
      <c r="I2940">
        <v>284.18844899582399</v>
      </c>
      <c r="J2940">
        <v>0</v>
      </c>
      <c r="K2940">
        <v>284.18844899582399</v>
      </c>
      <c r="L2940">
        <v>218562.18565100399</v>
      </c>
    </row>
    <row r="2941" spans="1:12" x14ac:dyDescent="0.35">
      <c r="A2941" t="s">
        <v>502</v>
      </c>
      <c r="B2941" t="s">
        <v>3776</v>
      </c>
      <c r="C2941" t="s">
        <v>2879</v>
      </c>
      <c r="D2941" t="s">
        <v>2902</v>
      </c>
      <c r="E2941" t="s">
        <v>2909</v>
      </c>
      <c r="F2941" t="s">
        <v>2170</v>
      </c>
      <c r="G2941" t="s">
        <v>2171</v>
      </c>
      <c r="H2941">
        <v>0</v>
      </c>
      <c r="I2941">
        <v>0</v>
      </c>
      <c r="J2941">
        <v>0</v>
      </c>
      <c r="K2941">
        <v>0</v>
      </c>
      <c r="L2941">
        <v>0</v>
      </c>
    </row>
    <row r="2942" spans="1:12" x14ac:dyDescent="0.35">
      <c r="A2942" t="s">
        <v>502</v>
      </c>
      <c r="B2942" t="s">
        <v>3776</v>
      </c>
      <c r="C2942" t="s">
        <v>2879</v>
      </c>
      <c r="D2942" t="s">
        <v>2902</v>
      </c>
      <c r="E2942" t="s">
        <v>2909</v>
      </c>
      <c r="F2942" t="s">
        <v>2172</v>
      </c>
      <c r="G2942" t="s">
        <v>2173</v>
      </c>
      <c r="H2942">
        <v>46701.549599999998</v>
      </c>
      <c r="I2942">
        <v>60.3920244971196</v>
      </c>
      <c r="J2942">
        <v>767.13145772183304</v>
      </c>
      <c r="K2942">
        <v>827.52348221895295</v>
      </c>
      <c r="L2942">
        <v>45874.026117781003</v>
      </c>
    </row>
    <row r="2943" spans="1:12" x14ac:dyDescent="0.35">
      <c r="A2943" t="s">
        <v>502</v>
      </c>
      <c r="B2943" t="s">
        <v>3776</v>
      </c>
      <c r="C2943" t="s">
        <v>2879</v>
      </c>
      <c r="D2943" t="s">
        <v>2902</v>
      </c>
      <c r="E2943" t="s">
        <v>2909</v>
      </c>
      <c r="F2943" t="s">
        <v>2882</v>
      </c>
      <c r="G2943" t="s">
        <v>2883</v>
      </c>
      <c r="H2943">
        <v>11700.388300000001</v>
      </c>
      <c r="I2943">
        <v>15.130335901847999</v>
      </c>
      <c r="J2943">
        <v>192.19353437570601</v>
      </c>
      <c r="K2943">
        <v>207.32387027755399</v>
      </c>
      <c r="L2943">
        <v>11493.064429722401</v>
      </c>
    </row>
    <row r="2944" spans="1:12" x14ac:dyDescent="0.35">
      <c r="A2944" t="s">
        <v>502</v>
      </c>
      <c r="B2944" t="s">
        <v>3776</v>
      </c>
      <c r="C2944" t="s">
        <v>2879</v>
      </c>
      <c r="D2944" t="s">
        <v>2902</v>
      </c>
      <c r="E2944" t="s">
        <v>2909</v>
      </c>
      <c r="F2944" t="s">
        <v>2884</v>
      </c>
      <c r="G2944" t="s">
        <v>2885</v>
      </c>
      <c r="H2944">
        <v>44301.469899999996</v>
      </c>
      <c r="I2944">
        <v>57.2883658505867</v>
      </c>
      <c r="J2944">
        <v>727.707142978099</v>
      </c>
      <c r="K2944">
        <v>784.99550882868505</v>
      </c>
      <c r="L2944">
        <v>43516.474391171301</v>
      </c>
    </row>
    <row r="2945" spans="1:12" x14ac:dyDescent="0.35">
      <c r="A2945" t="s">
        <v>502</v>
      </c>
      <c r="B2945" t="s">
        <v>3776</v>
      </c>
      <c r="C2945" t="s">
        <v>2879</v>
      </c>
      <c r="D2945" t="s">
        <v>2902</v>
      </c>
      <c r="E2945" t="s">
        <v>2909</v>
      </c>
      <c r="F2945" t="s">
        <v>2896</v>
      </c>
      <c r="G2945" t="s">
        <v>2897</v>
      </c>
      <c r="H2945">
        <v>33301.104800000001</v>
      </c>
      <c r="I2945">
        <v>43.063263720644201</v>
      </c>
      <c r="J2945">
        <v>547.01236706931604</v>
      </c>
      <c r="K2945">
        <v>590.07563078995997</v>
      </c>
      <c r="L2945">
        <v>32711.02916921</v>
      </c>
    </row>
    <row r="2946" spans="1:12" x14ac:dyDescent="0.35">
      <c r="A2946" t="s">
        <v>502</v>
      </c>
      <c r="B2946" t="s">
        <v>3776</v>
      </c>
      <c r="C2946" t="s">
        <v>2879</v>
      </c>
      <c r="D2946" t="s">
        <v>2904</v>
      </c>
      <c r="E2946" t="s">
        <v>2992</v>
      </c>
      <c r="F2946" t="s">
        <v>2172</v>
      </c>
      <c r="G2946" t="s">
        <v>2173</v>
      </c>
      <c r="H2946">
        <v>11215.1916</v>
      </c>
      <c r="I2946">
        <v>4.3376367309969996</v>
      </c>
      <c r="J2946">
        <v>0</v>
      </c>
      <c r="K2946">
        <v>4.3376367309969996</v>
      </c>
      <c r="L2946">
        <v>11210.853963269001</v>
      </c>
    </row>
    <row r="2947" spans="1:12" x14ac:dyDescent="0.35">
      <c r="A2947" t="s">
        <v>502</v>
      </c>
      <c r="B2947" t="s">
        <v>3776</v>
      </c>
      <c r="C2947" t="s">
        <v>2879</v>
      </c>
      <c r="D2947" t="s">
        <v>2904</v>
      </c>
      <c r="E2947" t="s">
        <v>2992</v>
      </c>
      <c r="F2947" t="s">
        <v>2882</v>
      </c>
      <c r="G2947" t="s">
        <v>2883</v>
      </c>
      <c r="H2947">
        <v>1613.6966</v>
      </c>
      <c r="I2947">
        <v>0.62412039294920896</v>
      </c>
      <c r="J2947">
        <v>0</v>
      </c>
      <c r="K2947">
        <v>0.62412039294920896</v>
      </c>
      <c r="L2947">
        <v>1613.0724796070499</v>
      </c>
    </row>
    <row r="2948" spans="1:12" x14ac:dyDescent="0.35">
      <c r="A2948" t="s">
        <v>502</v>
      </c>
      <c r="B2948" t="s">
        <v>3776</v>
      </c>
      <c r="C2948" t="s">
        <v>2879</v>
      </c>
      <c r="D2948" t="s">
        <v>2904</v>
      </c>
      <c r="E2948" t="s">
        <v>2992</v>
      </c>
      <c r="F2948" t="s">
        <v>2884</v>
      </c>
      <c r="G2948" t="s">
        <v>2885</v>
      </c>
      <c r="H2948">
        <v>41310.633999999998</v>
      </c>
      <c r="I2948">
        <v>15.977482059499801</v>
      </c>
      <c r="J2948">
        <v>0</v>
      </c>
      <c r="K2948">
        <v>15.977482059499801</v>
      </c>
      <c r="L2948">
        <v>41294.656517940501</v>
      </c>
    </row>
    <row r="2949" spans="1:12" x14ac:dyDescent="0.35">
      <c r="A2949" t="s">
        <v>502</v>
      </c>
      <c r="B2949" t="s">
        <v>3776</v>
      </c>
      <c r="C2949" t="s">
        <v>2879</v>
      </c>
      <c r="D2949" t="s">
        <v>2904</v>
      </c>
      <c r="E2949" t="s">
        <v>2992</v>
      </c>
      <c r="F2949" t="s">
        <v>2896</v>
      </c>
      <c r="G2949" t="s">
        <v>2897</v>
      </c>
      <c r="H2949">
        <v>16298.3361</v>
      </c>
      <c r="I2949">
        <v>6.3036159687870104</v>
      </c>
      <c r="J2949">
        <v>0</v>
      </c>
      <c r="K2949">
        <v>6.3036159687870104</v>
      </c>
      <c r="L2949">
        <v>16292.032484031201</v>
      </c>
    </row>
    <row r="2950" spans="1:12" x14ac:dyDescent="0.35">
      <c r="A2950" t="s">
        <v>502</v>
      </c>
      <c r="B2950" t="s">
        <v>3776</v>
      </c>
      <c r="C2950" t="s">
        <v>2915</v>
      </c>
      <c r="D2950" t="s">
        <v>3783</v>
      </c>
      <c r="E2950" t="s">
        <v>3784</v>
      </c>
      <c r="F2950" t="s">
        <v>2170</v>
      </c>
      <c r="G2950" t="s">
        <v>2171</v>
      </c>
      <c r="H2950">
        <v>0</v>
      </c>
      <c r="I2950">
        <v>0</v>
      </c>
      <c r="J2950">
        <v>0</v>
      </c>
      <c r="K2950">
        <v>0</v>
      </c>
      <c r="L2950">
        <v>0</v>
      </c>
    </row>
    <row r="2951" spans="1:12" x14ac:dyDescent="0.35">
      <c r="A2951" t="s">
        <v>502</v>
      </c>
      <c r="B2951" t="s">
        <v>3776</v>
      </c>
      <c r="C2951" t="s">
        <v>2915</v>
      </c>
      <c r="D2951" t="s">
        <v>3783</v>
      </c>
      <c r="E2951" t="s">
        <v>3784</v>
      </c>
      <c r="F2951" t="s">
        <v>2172</v>
      </c>
      <c r="G2951" t="s">
        <v>2173</v>
      </c>
      <c r="H2951">
        <v>1118325.5649999999</v>
      </c>
      <c r="I2951">
        <v>1447.14644685039</v>
      </c>
      <c r="J2951">
        <v>34225.6219167237</v>
      </c>
      <c r="K2951">
        <v>35672.768363574098</v>
      </c>
      <c r="L2951">
        <v>1082652.7966364301</v>
      </c>
    </row>
    <row r="2952" spans="1:12" x14ac:dyDescent="0.35">
      <c r="A2952" t="s">
        <v>502</v>
      </c>
      <c r="B2952" t="s">
        <v>3776</v>
      </c>
      <c r="C2952" t="s">
        <v>2915</v>
      </c>
      <c r="D2952" t="s">
        <v>3783</v>
      </c>
      <c r="E2952" t="s">
        <v>3784</v>
      </c>
      <c r="F2952" t="s">
        <v>2918</v>
      </c>
      <c r="G2952" t="s">
        <v>2919</v>
      </c>
      <c r="H2952">
        <v>0</v>
      </c>
      <c r="I2952">
        <v>0</v>
      </c>
      <c r="J2952">
        <v>0</v>
      </c>
      <c r="K2952">
        <v>0</v>
      </c>
      <c r="L2952">
        <v>0</v>
      </c>
    </row>
    <row r="2953" spans="1:12" x14ac:dyDescent="0.35">
      <c r="A2953" t="s">
        <v>502</v>
      </c>
      <c r="B2953" t="s">
        <v>3776</v>
      </c>
      <c r="C2953" t="s">
        <v>2915</v>
      </c>
      <c r="D2953" t="s">
        <v>3783</v>
      </c>
      <c r="E2953" t="s">
        <v>3784</v>
      </c>
      <c r="F2953" t="s">
        <v>2920</v>
      </c>
      <c r="G2953" t="s">
        <v>2921</v>
      </c>
      <c r="H2953">
        <v>0</v>
      </c>
      <c r="I2953">
        <v>0</v>
      </c>
      <c r="J2953">
        <v>0</v>
      </c>
      <c r="K2953">
        <v>0</v>
      </c>
      <c r="L2953">
        <v>0</v>
      </c>
    </row>
    <row r="2954" spans="1:12" x14ac:dyDescent="0.35">
      <c r="A2954" t="s">
        <v>502</v>
      </c>
      <c r="B2954" t="s">
        <v>3776</v>
      </c>
      <c r="C2954" t="s">
        <v>2915</v>
      </c>
      <c r="D2954" t="s">
        <v>3783</v>
      </c>
      <c r="E2954" t="s">
        <v>3784</v>
      </c>
      <c r="F2954" t="s">
        <v>2867</v>
      </c>
      <c r="G2954" t="s">
        <v>2868</v>
      </c>
      <c r="H2954">
        <v>0</v>
      </c>
      <c r="I2954">
        <v>0</v>
      </c>
      <c r="J2954">
        <v>0</v>
      </c>
      <c r="K2954">
        <v>0</v>
      </c>
      <c r="L2954">
        <v>0</v>
      </c>
    </row>
    <row r="2955" spans="1:12" x14ac:dyDescent="0.35">
      <c r="A2955" t="s">
        <v>502</v>
      </c>
      <c r="B2955" t="s">
        <v>3776</v>
      </c>
      <c r="C2955" t="s">
        <v>2915</v>
      </c>
      <c r="D2955" t="s">
        <v>3783</v>
      </c>
      <c r="E2955" t="s">
        <v>3784</v>
      </c>
      <c r="F2955" t="s">
        <v>2922</v>
      </c>
      <c r="G2955" t="s">
        <v>2923</v>
      </c>
      <c r="H2955">
        <v>1308283.2864999999</v>
      </c>
      <c r="I2955">
        <v>1692.9573720472399</v>
      </c>
      <c r="J2955">
        <v>40039.153648151303</v>
      </c>
      <c r="K2955">
        <v>41732.111020198601</v>
      </c>
      <c r="L2955">
        <v>1266551.1754798</v>
      </c>
    </row>
    <row r="2956" spans="1:12" x14ac:dyDescent="0.35">
      <c r="A2956" t="s">
        <v>502</v>
      </c>
      <c r="B2956" t="s">
        <v>3776</v>
      </c>
      <c r="C2956" t="s">
        <v>2915</v>
      </c>
      <c r="D2956" t="s">
        <v>3783</v>
      </c>
      <c r="E2956" t="s">
        <v>3784</v>
      </c>
      <c r="F2956" t="s">
        <v>2930</v>
      </c>
      <c r="G2956" t="s">
        <v>2931</v>
      </c>
      <c r="H2956">
        <v>78003.915399999998</v>
      </c>
      <c r="I2956">
        <v>100.93937992126</v>
      </c>
      <c r="J2956">
        <v>2387.25877482027</v>
      </c>
      <c r="K2956">
        <v>2488.1981547415298</v>
      </c>
      <c r="L2956">
        <v>75515.717245258493</v>
      </c>
    </row>
    <row r="2957" spans="1:12" x14ac:dyDescent="0.35">
      <c r="A2957" t="s">
        <v>502</v>
      </c>
      <c r="B2957" t="s">
        <v>3776</v>
      </c>
      <c r="C2957" t="s">
        <v>2915</v>
      </c>
      <c r="D2957" t="s">
        <v>3783</v>
      </c>
      <c r="E2957" t="s">
        <v>3784</v>
      </c>
      <c r="F2957" t="s">
        <v>2999</v>
      </c>
      <c r="G2957" t="s">
        <v>3000</v>
      </c>
      <c r="H2957">
        <v>1014859.2315</v>
      </c>
      <c r="I2957">
        <v>1313.25794291339</v>
      </c>
      <c r="J2957">
        <v>31059.102505563202</v>
      </c>
      <c r="K2957">
        <v>32372.360448476498</v>
      </c>
      <c r="L2957">
        <v>982486.87105152302</v>
      </c>
    </row>
    <row r="2958" spans="1:12" x14ac:dyDescent="0.35">
      <c r="A2958" t="s">
        <v>502</v>
      </c>
      <c r="B2958" t="s">
        <v>3776</v>
      </c>
      <c r="C2958" t="s">
        <v>2915</v>
      </c>
      <c r="D2958" t="s">
        <v>3783</v>
      </c>
      <c r="E2958" t="s">
        <v>3784</v>
      </c>
      <c r="F2958" t="s">
        <v>2924</v>
      </c>
      <c r="G2958" t="s">
        <v>2925</v>
      </c>
      <c r="H2958">
        <v>0</v>
      </c>
      <c r="I2958">
        <v>0</v>
      </c>
      <c r="J2958">
        <v>0</v>
      </c>
      <c r="K2958">
        <v>0</v>
      </c>
      <c r="L2958">
        <v>0</v>
      </c>
    </row>
    <row r="2959" spans="1:12" x14ac:dyDescent="0.35">
      <c r="A2959" t="s">
        <v>502</v>
      </c>
      <c r="B2959" t="s">
        <v>3776</v>
      </c>
      <c r="C2959" t="s">
        <v>2915</v>
      </c>
      <c r="D2959" t="s">
        <v>3783</v>
      </c>
      <c r="E2959" t="s">
        <v>3784</v>
      </c>
      <c r="F2959" t="s">
        <v>2877</v>
      </c>
      <c r="G2959" t="s">
        <v>2878</v>
      </c>
      <c r="H2959">
        <v>202082.6825</v>
      </c>
      <c r="I2959">
        <v>261.50098425196802</v>
      </c>
      <c r="J2959">
        <v>6184.6082249229703</v>
      </c>
      <c r="K2959">
        <v>6446.1092091749397</v>
      </c>
      <c r="L2959">
        <v>195636.57329082501</v>
      </c>
    </row>
    <row r="2960" spans="1:12" x14ac:dyDescent="0.35">
      <c r="A2960" t="s">
        <v>502</v>
      </c>
      <c r="B2960" t="s">
        <v>3776</v>
      </c>
      <c r="C2960" t="s">
        <v>2915</v>
      </c>
      <c r="D2960" t="s">
        <v>123</v>
      </c>
      <c r="E2960" t="s">
        <v>3785</v>
      </c>
      <c r="F2960" t="s">
        <v>2170</v>
      </c>
      <c r="G2960" t="s">
        <v>2171</v>
      </c>
      <c r="H2960">
        <v>0</v>
      </c>
      <c r="I2960">
        <v>0</v>
      </c>
      <c r="J2960">
        <v>0</v>
      </c>
      <c r="K2960">
        <v>0</v>
      </c>
      <c r="L2960">
        <v>0</v>
      </c>
    </row>
    <row r="2961" spans="1:12" x14ac:dyDescent="0.35">
      <c r="A2961" t="s">
        <v>502</v>
      </c>
      <c r="B2961" t="s">
        <v>3776</v>
      </c>
      <c r="C2961" t="s">
        <v>2915</v>
      </c>
      <c r="D2961" t="s">
        <v>123</v>
      </c>
      <c r="E2961" t="s">
        <v>3785</v>
      </c>
      <c r="F2961" t="s">
        <v>2172</v>
      </c>
      <c r="G2961" t="s">
        <v>2173</v>
      </c>
      <c r="H2961">
        <v>354291.64299999998</v>
      </c>
      <c r="I2961">
        <v>1301.26537422622</v>
      </c>
      <c r="J2961">
        <v>17081.347844682001</v>
      </c>
      <c r="K2961">
        <v>18382.6132189083</v>
      </c>
      <c r="L2961">
        <v>335909.02978109202</v>
      </c>
    </row>
    <row r="2962" spans="1:12" x14ac:dyDescent="0.35">
      <c r="A2962" t="s">
        <v>502</v>
      </c>
      <c r="B2962" t="s">
        <v>3776</v>
      </c>
      <c r="C2962" t="s">
        <v>2915</v>
      </c>
      <c r="D2962" t="s">
        <v>123</v>
      </c>
      <c r="E2962" t="s">
        <v>3785</v>
      </c>
      <c r="F2962" t="s">
        <v>2867</v>
      </c>
      <c r="G2962" t="s">
        <v>2868</v>
      </c>
      <c r="H2962">
        <v>0</v>
      </c>
      <c r="I2962">
        <v>0</v>
      </c>
      <c r="J2962">
        <v>0</v>
      </c>
      <c r="K2962">
        <v>0</v>
      </c>
      <c r="L2962">
        <v>0</v>
      </c>
    </row>
    <row r="2963" spans="1:12" x14ac:dyDescent="0.35">
      <c r="A2963" t="s">
        <v>502</v>
      </c>
      <c r="B2963" t="s">
        <v>3776</v>
      </c>
      <c r="C2963" t="s">
        <v>2915</v>
      </c>
      <c r="D2963" t="s">
        <v>123</v>
      </c>
      <c r="E2963" t="s">
        <v>3785</v>
      </c>
      <c r="F2963" t="s">
        <v>2922</v>
      </c>
      <c r="G2963" t="s">
        <v>2923</v>
      </c>
      <c r="H2963">
        <v>40721.700799999999</v>
      </c>
      <c r="I2963">
        <v>149.565309510411</v>
      </c>
      <c r="J2963">
        <v>1963.3021271806399</v>
      </c>
      <c r="K2963">
        <v>2112.86743669105</v>
      </c>
      <c r="L2963">
        <v>38608.833363309001</v>
      </c>
    </row>
    <row r="2964" spans="1:12" x14ac:dyDescent="0.35">
      <c r="A2964" t="s">
        <v>502</v>
      </c>
      <c r="B2964" t="s">
        <v>3776</v>
      </c>
      <c r="C2964" t="s">
        <v>2915</v>
      </c>
      <c r="D2964" t="s">
        <v>123</v>
      </c>
      <c r="E2964" t="s">
        <v>3785</v>
      </c>
      <c r="F2964" t="s">
        <v>2930</v>
      </c>
      <c r="G2964" t="s">
        <v>2931</v>
      </c>
      <c r="H2964">
        <v>3211.4906000000001</v>
      </c>
      <c r="I2964">
        <v>11.795371412492999</v>
      </c>
      <c r="J2964">
        <v>154.83455261677</v>
      </c>
      <c r="K2964">
        <v>166.62992402926301</v>
      </c>
      <c r="L2964">
        <v>3044.86067597074</v>
      </c>
    </row>
    <row r="2965" spans="1:12" x14ac:dyDescent="0.35">
      <c r="A2965" t="s">
        <v>502</v>
      </c>
      <c r="B2965" t="s">
        <v>3776</v>
      </c>
      <c r="C2965" t="s">
        <v>2915</v>
      </c>
      <c r="D2965" t="s">
        <v>123</v>
      </c>
      <c r="E2965" t="s">
        <v>3785</v>
      </c>
      <c r="F2965" t="s">
        <v>3291</v>
      </c>
      <c r="G2965" t="s">
        <v>3292</v>
      </c>
      <c r="H2965">
        <v>3050.9160999999999</v>
      </c>
      <c r="I2965">
        <v>11.2056028418683</v>
      </c>
      <c r="J2965">
        <v>147.092824985931</v>
      </c>
      <c r="K2965">
        <v>158.2984278278</v>
      </c>
      <c r="L2965">
        <v>2892.6176721721999</v>
      </c>
    </row>
    <row r="2966" spans="1:12" x14ac:dyDescent="0.35">
      <c r="A2966" t="s">
        <v>502</v>
      </c>
      <c r="B2966" t="s">
        <v>3776</v>
      </c>
      <c r="C2966" t="s">
        <v>2915</v>
      </c>
      <c r="D2966" t="s">
        <v>123</v>
      </c>
      <c r="E2966" t="s">
        <v>3785</v>
      </c>
      <c r="F2966" t="s">
        <v>2924</v>
      </c>
      <c r="G2966" t="s">
        <v>2925</v>
      </c>
      <c r="H2966">
        <v>0</v>
      </c>
      <c r="I2966">
        <v>0</v>
      </c>
      <c r="J2966">
        <v>0</v>
      </c>
      <c r="K2966">
        <v>0</v>
      </c>
      <c r="L2966">
        <v>0</v>
      </c>
    </row>
    <row r="2967" spans="1:12" x14ac:dyDescent="0.35">
      <c r="A2967" t="s">
        <v>502</v>
      </c>
      <c r="B2967" t="s">
        <v>3776</v>
      </c>
      <c r="C2967" t="s">
        <v>2915</v>
      </c>
      <c r="D2967" t="s">
        <v>123</v>
      </c>
      <c r="E2967" t="s">
        <v>3785</v>
      </c>
      <c r="F2967" t="s">
        <v>2877</v>
      </c>
      <c r="G2967" t="s">
        <v>2878</v>
      </c>
      <c r="H2967">
        <v>16057.453</v>
      </c>
      <c r="I2967">
        <v>58.976857062464802</v>
      </c>
      <c r="J2967">
        <v>774.17276308384896</v>
      </c>
      <c r="K2967">
        <v>833.14962014631396</v>
      </c>
      <c r="L2967">
        <v>15224.3033798537</v>
      </c>
    </row>
    <row r="2968" spans="1:12" x14ac:dyDescent="0.35">
      <c r="A2968" t="s">
        <v>502</v>
      </c>
      <c r="B2968" t="s">
        <v>3776</v>
      </c>
      <c r="C2968" t="s">
        <v>2915</v>
      </c>
      <c r="D2968" t="s">
        <v>3447</v>
      </c>
      <c r="E2968" t="s">
        <v>3786</v>
      </c>
      <c r="F2968" t="s">
        <v>2170</v>
      </c>
      <c r="G2968" t="s">
        <v>2171</v>
      </c>
      <c r="H2968">
        <v>0</v>
      </c>
      <c r="I2968">
        <v>0</v>
      </c>
      <c r="J2968">
        <v>0</v>
      </c>
      <c r="K2968">
        <v>0</v>
      </c>
      <c r="L2968">
        <v>0</v>
      </c>
    </row>
    <row r="2969" spans="1:12" x14ac:dyDescent="0.35">
      <c r="A2969" t="s">
        <v>502</v>
      </c>
      <c r="B2969" t="s">
        <v>3776</v>
      </c>
      <c r="C2969" t="s">
        <v>2915</v>
      </c>
      <c r="D2969" t="s">
        <v>3447</v>
      </c>
      <c r="E2969" t="s">
        <v>3786</v>
      </c>
      <c r="F2969" t="s">
        <v>2172</v>
      </c>
      <c r="G2969" t="s">
        <v>2173</v>
      </c>
      <c r="H2969">
        <v>68554.612399999998</v>
      </c>
      <c r="I2969">
        <v>85.410967608830205</v>
      </c>
      <c r="J2969">
        <v>6879.2790578364602</v>
      </c>
      <c r="K2969">
        <v>6964.6900254452903</v>
      </c>
      <c r="L2969">
        <v>61589.922374554699</v>
      </c>
    </row>
    <row r="2970" spans="1:12" x14ac:dyDescent="0.35">
      <c r="A2970" t="s">
        <v>502</v>
      </c>
      <c r="B2970" t="s">
        <v>3776</v>
      </c>
      <c r="C2970" t="s">
        <v>2915</v>
      </c>
      <c r="D2970" t="s">
        <v>3447</v>
      </c>
      <c r="E2970" t="s">
        <v>3786</v>
      </c>
      <c r="F2970" t="s">
        <v>2867</v>
      </c>
      <c r="G2970" t="s">
        <v>2868</v>
      </c>
      <c r="H2970">
        <v>0</v>
      </c>
      <c r="I2970">
        <v>0</v>
      </c>
      <c r="J2970">
        <v>0</v>
      </c>
      <c r="K2970">
        <v>0</v>
      </c>
      <c r="L2970">
        <v>0</v>
      </c>
    </row>
    <row r="2971" spans="1:12" x14ac:dyDescent="0.35">
      <c r="A2971" t="s">
        <v>502</v>
      </c>
      <c r="B2971" t="s">
        <v>3776</v>
      </c>
      <c r="C2971" t="s">
        <v>2915</v>
      </c>
      <c r="D2971" t="s">
        <v>3447</v>
      </c>
      <c r="E2971" t="s">
        <v>3786</v>
      </c>
      <c r="F2971" t="s">
        <v>2922</v>
      </c>
      <c r="G2971" t="s">
        <v>2923</v>
      </c>
      <c r="H2971">
        <v>0</v>
      </c>
      <c r="I2971">
        <v>0</v>
      </c>
      <c r="J2971">
        <v>0</v>
      </c>
      <c r="K2971">
        <v>0</v>
      </c>
      <c r="L2971">
        <v>0</v>
      </c>
    </row>
    <row r="2972" spans="1:12" x14ac:dyDescent="0.35">
      <c r="A2972" t="s">
        <v>502</v>
      </c>
      <c r="B2972" t="s">
        <v>3776</v>
      </c>
      <c r="C2972" t="s">
        <v>2915</v>
      </c>
      <c r="D2972" t="s">
        <v>3447</v>
      </c>
      <c r="E2972" t="s">
        <v>3786</v>
      </c>
      <c r="F2972" t="s">
        <v>2924</v>
      </c>
      <c r="G2972" t="s">
        <v>2925</v>
      </c>
      <c r="H2972">
        <v>0</v>
      </c>
      <c r="I2972">
        <v>0</v>
      </c>
      <c r="J2972">
        <v>0</v>
      </c>
      <c r="K2972">
        <v>0</v>
      </c>
      <c r="L2972">
        <v>0</v>
      </c>
    </row>
    <row r="2973" spans="1:12" x14ac:dyDescent="0.35">
      <c r="A2973" t="s">
        <v>502</v>
      </c>
      <c r="B2973" t="s">
        <v>3776</v>
      </c>
      <c r="C2973" t="s">
        <v>2915</v>
      </c>
      <c r="D2973" t="s">
        <v>3787</v>
      </c>
      <c r="E2973" t="s">
        <v>3788</v>
      </c>
      <c r="F2973" t="s">
        <v>2170</v>
      </c>
      <c r="G2973" t="s">
        <v>2171</v>
      </c>
      <c r="H2973">
        <v>0</v>
      </c>
      <c r="I2973">
        <v>0</v>
      </c>
      <c r="J2973">
        <v>0</v>
      </c>
      <c r="K2973">
        <v>0</v>
      </c>
      <c r="L2973">
        <v>0</v>
      </c>
    </row>
    <row r="2974" spans="1:12" x14ac:dyDescent="0.35">
      <c r="A2974" t="s">
        <v>502</v>
      </c>
      <c r="B2974" t="s">
        <v>3776</v>
      </c>
      <c r="C2974" t="s">
        <v>2915</v>
      </c>
      <c r="D2974" t="s">
        <v>3787</v>
      </c>
      <c r="E2974" t="s">
        <v>3788</v>
      </c>
      <c r="F2974" t="s">
        <v>2172</v>
      </c>
      <c r="G2974" t="s">
        <v>2173</v>
      </c>
      <c r="H2974">
        <v>191307.32199999999</v>
      </c>
      <c r="I2974">
        <v>641.39309099119396</v>
      </c>
      <c r="J2974">
        <v>21724.440103578701</v>
      </c>
      <c r="K2974">
        <v>22365.833194569899</v>
      </c>
      <c r="L2974">
        <v>168941.48880543001</v>
      </c>
    </row>
    <row r="2975" spans="1:12" x14ac:dyDescent="0.35">
      <c r="A2975" t="s">
        <v>502</v>
      </c>
      <c r="B2975" t="s">
        <v>3776</v>
      </c>
      <c r="C2975" t="s">
        <v>2915</v>
      </c>
      <c r="D2975" t="s">
        <v>3787</v>
      </c>
      <c r="E2975" t="s">
        <v>3788</v>
      </c>
      <c r="F2975" t="s">
        <v>2867</v>
      </c>
      <c r="G2975" t="s">
        <v>2868</v>
      </c>
      <c r="H2975">
        <v>0</v>
      </c>
      <c r="I2975">
        <v>0</v>
      </c>
      <c r="J2975">
        <v>0</v>
      </c>
      <c r="K2975">
        <v>0</v>
      </c>
      <c r="L2975">
        <v>0</v>
      </c>
    </row>
    <row r="2976" spans="1:12" x14ac:dyDescent="0.35">
      <c r="A2976" t="s">
        <v>502</v>
      </c>
      <c r="B2976" t="s">
        <v>3776</v>
      </c>
      <c r="C2976" t="s">
        <v>2915</v>
      </c>
      <c r="D2976" t="s">
        <v>3787</v>
      </c>
      <c r="E2976" t="s">
        <v>3788</v>
      </c>
      <c r="F2976" t="s">
        <v>2922</v>
      </c>
      <c r="G2976" t="s">
        <v>2923</v>
      </c>
      <c r="H2976">
        <v>96731.346799999999</v>
      </c>
      <c r="I2976">
        <v>324.30968615940401</v>
      </c>
      <c r="J2976">
        <v>10984.599695473</v>
      </c>
      <c r="K2976">
        <v>11308.9093816324</v>
      </c>
      <c r="L2976">
        <v>85422.437418367597</v>
      </c>
    </row>
    <row r="2977" spans="1:14" x14ac:dyDescent="0.35">
      <c r="A2977" t="s">
        <v>502</v>
      </c>
      <c r="B2977" t="s">
        <v>3776</v>
      </c>
      <c r="C2977" t="s">
        <v>2915</v>
      </c>
      <c r="D2977" t="s">
        <v>3787</v>
      </c>
      <c r="E2977" t="s">
        <v>3788</v>
      </c>
      <c r="F2977" t="s">
        <v>2924</v>
      </c>
      <c r="G2977" t="s">
        <v>2925</v>
      </c>
      <c r="H2977">
        <v>0</v>
      </c>
      <c r="I2977">
        <v>0</v>
      </c>
      <c r="J2977">
        <v>0</v>
      </c>
      <c r="K2977">
        <v>0</v>
      </c>
      <c r="L2977">
        <v>0</v>
      </c>
    </row>
    <row r="2978" spans="1:14" x14ac:dyDescent="0.35">
      <c r="A2978" t="s">
        <v>502</v>
      </c>
      <c r="B2978" t="s">
        <v>3776</v>
      </c>
      <c r="C2978" t="s">
        <v>2915</v>
      </c>
      <c r="D2978" t="s">
        <v>3787</v>
      </c>
      <c r="E2978" t="s">
        <v>3788</v>
      </c>
      <c r="F2978" t="s">
        <v>2877</v>
      </c>
      <c r="G2978" t="s">
        <v>2878</v>
      </c>
      <c r="H2978">
        <v>6393.7871999999998</v>
      </c>
      <c r="I2978">
        <v>21.436351320839901</v>
      </c>
      <c r="J2978">
        <v>726.06446319710994</v>
      </c>
      <c r="K2978">
        <v>747.50081451794995</v>
      </c>
      <c r="L2978">
        <v>5646.2863854820498</v>
      </c>
    </row>
    <row r="2979" spans="1:14" x14ac:dyDescent="0.35">
      <c r="A2979" t="s">
        <v>502</v>
      </c>
      <c r="B2979" t="s">
        <v>3776</v>
      </c>
      <c r="C2979" t="s">
        <v>17</v>
      </c>
      <c r="D2979" t="s">
        <v>503</v>
      </c>
      <c r="E2979" t="s">
        <v>2267</v>
      </c>
      <c r="F2979" t="s">
        <v>19</v>
      </c>
      <c r="G2979" t="s">
        <v>2174</v>
      </c>
      <c r="H2979">
        <v>3121559.2088000001</v>
      </c>
      <c r="I2979">
        <v>3986.3242417597598</v>
      </c>
      <c r="J2979">
        <v>0</v>
      </c>
      <c r="K2979">
        <v>3986.3242417597598</v>
      </c>
      <c r="L2979">
        <v>3117572.88455824</v>
      </c>
      <c r="N2979" t="s">
        <v>2198</v>
      </c>
    </row>
    <row r="2980" spans="1:14" x14ac:dyDescent="0.35">
      <c r="A2980" t="s">
        <v>502</v>
      </c>
      <c r="B2980" t="s">
        <v>3776</v>
      </c>
      <c r="C2980" t="s">
        <v>17</v>
      </c>
      <c r="D2980" t="s">
        <v>503</v>
      </c>
      <c r="E2980" t="s">
        <v>2267</v>
      </c>
      <c r="F2980" t="s">
        <v>2787</v>
      </c>
      <c r="G2980" t="s">
        <v>2935</v>
      </c>
      <c r="H2980">
        <v>0</v>
      </c>
      <c r="I2980">
        <v>0</v>
      </c>
      <c r="J2980">
        <v>0</v>
      </c>
      <c r="K2980">
        <v>0</v>
      </c>
      <c r="L2980">
        <v>0</v>
      </c>
    </row>
    <row r="2981" spans="1:14" x14ac:dyDescent="0.35">
      <c r="A2981" t="s">
        <v>502</v>
      </c>
      <c r="B2981" t="s">
        <v>3776</v>
      </c>
      <c r="C2981" t="s">
        <v>17</v>
      </c>
      <c r="D2981" t="s">
        <v>503</v>
      </c>
      <c r="E2981" t="s">
        <v>2267</v>
      </c>
      <c r="F2981" t="s">
        <v>2788</v>
      </c>
      <c r="G2981" t="s">
        <v>2936</v>
      </c>
      <c r="H2981">
        <v>3130776.4111000001</v>
      </c>
      <c r="I2981">
        <v>3998.0948842059001</v>
      </c>
      <c r="J2981">
        <v>100685.421901746</v>
      </c>
      <c r="K2981">
        <v>104683.516785952</v>
      </c>
      <c r="L2981">
        <v>3026092.8943140502</v>
      </c>
    </row>
    <row r="2982" spans="1:14" x14ac:dyDescent="0.35">
      <c r="A2982" t="s">
        <v>502</v>
      </c>
      <c r="B2982" t="s">
        <v>3776</v>
      </c>
      <c r="C2982" t="s">
        <v>17</v>
      </c>
      <c r="D2982" t="s">
        <v>507</v>
      </c>
      <c r="E2982" t="s">
        <v>2218</v>
      </c>
      <c r="F2982" t="s">
        <v>2170</v>
      </c>
      <c r="G2982" t="s">
        <v>2171</v>
      </c>
      <c r="H2982">
        <v>0</v>
      </c>
      <c r="I2982">
        <v>0</v>
      </c>
      <c r="J2982">
        <v>0</v>
      </c>
      <c r="K2982">
        <v>0</v>
      </c>
      <c r="L2982">
        <v>0</v>
      </c>
    </row>
    <row r="2983" spans="1:14" x14ac:dyDescent="0.35">
      <c r="A2983" t="s">
        <v>502</v>
      </c>
      <c r="B2983" t="s">
        <v>3776</v>
      </c>
      <c r="C2983" t="s">
        <v>17</v>
      </c>
      <c r="D2983" t="s">
        <v>507</v>
      </c>
      <c r="E2983" t="s">
        <v>2218</v>
      </c>
      <c r="F2983" t="s">
        <v>19</v>
      </c>
      <c r="G2983" t="s">
        <v>2174</v>
      </c>
      <c r="H2983">
        <v>261186.04180000001</v>
      </c>
      <c r="I2983">
        <v>389.43492545496701</v>
      </c>
      <c r="J2983">
        <v>0</v>
      </c>
      <c r="K2983">
        <v>389.43492545496701</v>
      </c>
      <c r="L2983">
        <v>260796.60687454499</v>
      </c>
      <c r="N2983" t="s">
        <v>2198</v>
      </c>
    </row>
    <row r="2984" spans="1:14" x14ac:dyDescent="0.35">
      <c r="A2984" t="s">
        <v>502</v>
      </c>
      <c r="B2984" t="s">
        <v>3776</v>
      </c>
      <c r="C2984" t="s">
        <v>17</v>
      </c>
      <c r="D2984" t="s">
        <v>507</v>
      </c>
      <c r="E2984" t="s">
        <v>2218</v>
      </c>
      <c r="F2984" t="s">
        <v>2787</v>
      </c>
      <c r="G2984" t="s">
        <v>2935</v>
      </c>
      <c r="H2984">
        <v>0</v>
      </c>
      <c r="I2984">
        <v>0</v>
      </c>
      <c r="J2984">
        <v>0</v>
      </c>
      <c r="K2984">
        <v>0</v>
      </c>
      <c r="L2984">
        <v>0</v>
      </c>
    </row>
    <row r="2985" spans="1:14" x14ac:dyDescent="0.35">
      <c r="A2985" t="s">
        <v>502</v>
      </c>
      <c r="B2985" t="s">
        <v>3776</v>
      </c>
      <c r="C2985" t="s">
        <v>17</v>
      </c>
      <c r="D2985" t="s">
        <v>507</v>
      </c>
      <c r="E2985" t="s">
        <v>2218</v>
      </c>
      <c r="F2985" t="s">
        <v>2788</v>
      </c>
      <c r="G2985" t="s">
        <v>2936</v>
      </c>
      <c r="H2985">
        <v>1529871.7379999999</v>
      </c>
      <c r="I2985">
        <v>2281.0770520064302</v>
      </c>
      <c r="J2985">
        <v>15847.347555186599</v>
      </c>
      <c r="K2985">
        <v>18128.424607193101</v>
      </c>
      <c r="L2985">
        <v>1511743.3133928101</v>
      </c>
    </row>
    <row r="2986" spans="1:14" x14ac:dyDescent="0.35">
      <c r="A2986" t="s">
        <v>502</v>
      </c>
      <c r="B2986" t="s">
        <v>3776</v>
      </c>
      <c r="C2986" t="s">
        <v>17</v>
      </c>
      <c r="D2986" t="s">
        <v>1017</v>
      </c>
      <c r="E2986" t="s">
        <v>2268</v>
      </c>
      <c r="F2986" t="s">
        <v>19</v>
      </c>
      <c r="G2986" t="s">
        <v>2174</v>
      </c>
      <c r="H2986">
        <v>984373.59580000001</v>
      </c>
      <c r="I2986">
        <v>1833.5512965921</v>
      </c>
      <c r="J2986">
        <v>0</v>
      </c>
      <c r="K2986">
        <v>1833.5512965921</v>
      </c>
      <c r="L2986">
        <v>982540.04450340802</v>
      </c>
      <c r="N2986" t="s">
        <v>2198</v>
      </c>
    </row>
    <row r="2987" spans="1:14" x14ac:dyDescent="0.35">
      <c r="A2987" t="s">
        <v>502</v>
      </c>
      <c r="B2987" t="s">
        <v>3776</v>
      </c>
      <c r="C2987" t="s">
        <v>17</v>
      </c>
      <c r="D2987" t="s">
        <v>1017</v>
      </c>
      <c r="E2987" t="s">
        <v>2268</v>
      </c>
      <c r="F2987" t="s">
        <v>2787</v>
      </c>
      <c r="G2987" t="s">
        <v>2935</v>
      </c>
      <c r="H2987">
        <v>0</v>
      </c>
      <c r="I2987">
        <v>0</v>
      </c>
      <c r="J2987">
        <v>0</v>
      </c>
      <c r="K2987">
        <v>0</v>
      </c>
      <c r="L2987">
        <v>0</v>
      </c>
    </row>
    <row r="2988" spans="1:14" x14ac:dyDescent="0.35">
      <c r="A2988" t="s">
        <v>502</v>
      </c>
      <c r="B2988" t="s">
        <v>3776</v>
      </c>
      <c r="C2988" t="s">
        <v>17</v>
      </c>
      <c r="D2988" t="s">
        <v>1017</v>
      </c>
      <c r="E2988" t="s">
        <v>2268</v>
      </c>
      <c r="F2988" t="s">
        <v>2788</v>
      </c>
      <c r="G2988" t="s">
        <v>2936</v>
      </c>
      <c r="H2988">
        <v>1239659.1359000001</v>
      </c>
      <c r="I2988">
        <v>2309.0609354482599</v>
      </c>
      <c r="J2988">
        <v>14797.5381935847</v>
      </c>
      <c r="K2988">
        <v>17106.599129032998</v>
      </c>
      <c r="L2988">
        <v>1222552.5367709701</v>
      </c>
    </row>
    <row r="2989" spans="1:14" x14ac:dyDescent="0.35">
      <c r="A2989" t="s">
        <v>502</v>
      </c>
      <c r="B2989" t="s">
        <v>3776</v>
      </c>
      <c r="C2989" t="s">
        <v>17</v>
      </c>
      <c r="D2989" t="s">
        <v>1429</v>
      </c>
      <c r="E2989" t="s">
        <v>2269</v>
      </c>
      <c r="F2989" t="s">
        <v>2206</v>
      </c>
      <c r="G2989" t="s">
        <v>3028</v>
      </c>
      <c r="H2989">
        <v>122571.5601</v>
      </c>
      <c r="I2989">
        <v>139.564877896544</v>
      </c>
      <c r="J2989">
        <v>0</v>
      </c>
      <c r="K2989">
        <v>139.564877896544</v>
      </c>
      <c r="L2989">
        <v>122431.995222103</v>
      </c>
      <c r="M2989" t="s">
        <v>2198</v>
      </c>
    </row>
    <row r="2990" spans="1:14" x14ac:dyDescent="0.35">
      <c r="A2990" t="s">
        <v>502</v>
      </c>
      <c r="B2990" t="s">
        <v>3776</v>
      </c>
      <c r="C2990" t="s">
        <v>17</v>
      </c>
      <c r="D2990" t="s">
        <v>1429</v>
      </c>
      <c r="E2990" t="s">
        <v>2269</v>
      </c>
      <c r="F2990" t="s">
        <v>2170</v>
      </c>
      <c r="G2990" t="s">
        <v>2171</v>
      </c>
      <c r="H2990">
        <v>0</v>
      </c>
      <c r="I2990">
        <v>0</v>
      </c>
      <c r="J2990">
        <v>0</v>
      </c>
      <c r="K2990">
        <v>0</v>
      </c>
      <c r="L2990">
        <v>0</v>
      </c>
    </row>
    <row r="2991" spans="1:14" x14ac:dyDescent="0.35">
      <c r="A2991" t="s">
        <v>502</v>
      </c>
      <c r="B2991" t="s">
        <v>3776</v>
      </c>
      <c r="C2991" t="s">
        <v>17</v>
      </c>
      <c r="D2991" t="s">
        <v>1429</v>
      </c>
      <c r="E2991" t="s">
        <v>2269</v>
      </c>
      <c r="F2991" t="s">
        <v>19</v>
      </c>
      <c r="G2991" t="s">
        <v>2174</v>
      </c>
      <c r="H2991">
        <v>123264.4898</v>
      </c>
      <c r="I2991">
        <v>140.35387532183799</v>
      </c>
      <c r="J2991">
        <v>0</v>
      </c>
      <c r="K2991">
        <v>140.35387532183799</v>
      </c>
      <c r="L2991">
        <v>123124.135924678</v>
      </c>
      <c r="N2991" t="s">
        <v>2198</v>
      </c>
    </row>
    <row r="2992" spans="1:14" x14ac:dyDescent="0.35">
      <c r="A2992" t="s">
        <v>502</v>
      </c>
      <c r="B2992" t="s">
        <v>3776</v>
      </c>
      <c r="C2992" t="s">
        <v>17</v>
      </c>
      <c r="D2992" t="s">
        <v>1429</v>
      </c>
      <c r="E2992" t="s">
        <v>2269</v>
      </c>
      <c r="F2992" t="s">
        <v>2787</v>
      </c>
      <c r="G2992" t="s">
        <v>2935</v>
      </c>
      <c r="H2992">
        <v>0</v>
      </c>
      <c r="I2992">
        <v>0</v>
      </c>
      <c r="J2992">
        <v>0</v>
      </c>
      <c r="K2992">
        <v>0</v>
      </c>
      <c r="L2992">
        <v>0</v>
      </c>
    </row>
    <row r="2993" spans="1:14" x14ac:dyDescent="0.35">
      <c r="A2993" t="s">
        <v>502</v>
      </c>
      <c r="B2993" t="s">
        <v>3776</v>
      </c>
      <c r="C2993" t="s">
        <v>17</v>
      </c>
      <c r="D2993" t="s">
        <v>1429</v>
      </c>
      <c r="E2993" t="s">
        <v>2269</v>
      </c>
      <c r="F2993" t="s">
        <v>2788</v>
      </c>
      <c r="G2993" t="s">
        <v>2936</v>
      </c>
      <c r="H2993">
        <v>197715.93359999999</v>
      </c>
      <c r="I2993">
        <v>225.12726535070601</v>
      </c>
      <c r="J2993">
        <v>0</v>
      </c>
      <c r="K2993">
        <v>225.12726535070601</v>
      </c>
      <c r="L2993">
        <v>197490.80633464901</v>
      </c>
    </row>
    <row r="2994" spans="1:14" x14ac:dyDescent="0.35">
      <c r="A2994" t="s">
        <v>502</v>
      </c>
      <c r="B2994" t="s">
        <v>3776</v>
      </c>
      <c r="C2994" t="s">
        <v>17</v>
      </c>
      <c r="D2994" t="s">
        <v>1724</v>
      </c>
      <c r="E2994" t="s">
        <v>3789</v>
      </c>
      <c r="F2994" t="s">
        <v>2170</v>
      </c>
      <c r="G2994" t="s">
        <v>2171</v>
      </c>
      <c r="H2994">
        <v>0</v>
      </c>
      <c r="I2994">
        <v>0</v>
      </c>
      <c r="J2994">
        <v>0</v>
      </c>
      <c r="K2994">
        <v>0</v>
      </c>
      <c r="L2994">
        <v>0</v>
      </c>
    </row>
    <row r="2995" spans="1:14" x14ac:dyDescent="0.35">
      <c r="A2995" t="s">
        <v>502</v>
      </c>
      <c r="B2995" t="s">
        <v>3776</v>
      </c>
      <c r="C2995" t="s">
        <v>17</v>
      </c>
      <c r="D2995" t="s">
        <v>1724</v>
      </c>
      <c r="E2995" t="s">
        <v>3789</v>
      </c>
      <c r="F2995" t="s">
        <v>19</v>
      </c>
      <c r="G2995" t="s">
        <v>2174</v>
      </c>
      <c r="H2995">
        <v>61199.037900000003</v>
      </c>
      <c r="I2995">
        <v>75.021975795297394</v>
      </c>
      <c r="J2995">
        <v>0</v>
      </c>
      <c r="K2995">
        <v>75.021975795297394</v>
      </c>
      <c r="L2995">
        <v>61124.015924204701</v>
      </c>
      <c r="N2995" t="s">
        <v>2198</v>
      </c>
    </row>
    <row r="2996" spans="1:14" x14ac:dyDescent="0.35">
      <c r="A2996" t="s">
        <v>502</v>
      </c>
      <c r="B2996" t="s">
        <v>3776</v>
      </c>
      <c r="C2996" t="s">
        <v>17</v>
      </c>
      <c r="D2996" t="s">
        <v>1724</v>
      </c>
      <c r="E2996" t="s">
        <v>3789</v>
      </c>
      <c r="F2996" t="s">
        <v>2787</v>
      </c>
      <c r="G2996" t="s">
        <v>2935</v>
      </c>
      <c r="H2996">
        <v>0</v>
      </c>
      <c r="I2996">
        <v>0</v>
      </c>
      <c r="J2996">
        <v>0</v>
      </c>
      <c r="K2996">
        <v>0</v>
      </c>
      <c r="L2996">
        <v>0</v>
      </c>
    </row>
    <row r="2997" spans="1:14" x14ac:dyDescent="0.35">
      <c r="A2997" t="s">
        <v>502</v>
      </c>
      <c r="B2997" t="s">
        <v>3776</v>
      </c>
      <c r="C2997" t="s">
        <v>17</v>
      </c>
      <c r="D2997" t="s">
        <v>1724</v>
      </c>
      <c r="E2997" t="s">
        <v>3789</v>
      </c>
      <c r="F2997" t="s">
        <v>2788</v>
      </c>
      <c r="G2997" t="s">
        <v>2936</v>
      </c>
      <c r="H2997">
        <v>185878.2659</v>
      </c>
      <c r="I2997">
        <v>227.862320193638</v>
      </c>
      <c r="J2997">
        <v>0</v>
      </c>
      <c r="K2997">
        <v>227.862320193638</v>
      </c>
      <c r="L2997">
        <v>185650.40357980601</v>
      </c>
    </row>
    <row r="2998" spans="1:14" x14ac:dyDescent="0.35">
      <c r="A2998" t="s">
        <v>502</v>
      </c>
      <c r="B2998" t="s">
        <v>3776</v>
      </c>
      <c r="C2998" t="s">
        <v>2938</v>
      </c>
      <c r="D2998" t="s">
        <v>3790</v>
      </c>
      <c r="E2998" t="s">
        <v>3791</v>
      </c>
      <c r="F2998" t="s">
        <v>2170</v>
      </c>
      <c r="G2998" t="s">
        <v>2171</v>
      </c>
      <c r="H2998">
        <v>0</v>
      </c>
      <c r="I2998">
        <v>0</v>
      </c>
      <c r="J2998">
        <v>0</v>
      </c>
      <c r="K2998">
        <v>0</v>
      </c>
      <c r="L2998">
        <v>0</v>
      </c>
    </row>
    <row r="2999" spans="1:14" x14ac:dyDescent="0.35">
      <c r="A2999" t="s">
        <v>502</v>
      </c>
      <c r="B2999" t="s">
        <v>3776</v>
      </c>
      <c r="C2999" t="s">
        <v>2938</v>
      </c>
      <c r="D2999" t="s">
        <v>3790</v>
      </c>
      <c r="E2999" t="s">
        <v>3791</v>
      </c>
      <c r="F2999" t="s">
        <v>2172</v>
      </c>
      <c r="G2999" t="s">
        <v>2173</v>
      </c>
      <c r="H2999">
        <v>185042.30780000001</v>
      </c>
      <c r="I2999">
        <v>404.67561101667701</v>
      </c>
      <c r="J2999">
        <v>1943.1736353404599</v>
      </c>
      <c r="K2999">
        <v>2347.8492463571401</v>
      </c>
      <c r="L2999">
        <v>182694.45855364299</v>
      </c>
    </row>
    <row r="3000" spans="1:14" x14ac:dyDescent="0.35">
      <c r="A3000" t="s">
        <v>502</v>
      </c>
      <c r="B3000" t="s">
        <v>3776</v>
      </c>
      <c r="C3000" t="s">
        <v>2938</v>
      </c>
      <c r="D3000" t="s">
        <v>3792</v>
      </c>
      <c r="E3000" t="s">
        <v>3793</v>
      </c>
      <c r="F3000" t="s">
        <v>2172</v>
      </c>
      <c r="G3000" t="s">
        <v>2173</v>
      </c>
      <c r="H3000">
        <v>130204.3201</v>
      </c>
      <c r="I3000">
        <v>168.37348157441099</v>
      </c>
      <c r="J3000">
        <v>2820.4811839580002</v>
      </c>
      <c r="K3000">
        <v>2988.8546655324099</v>
      </c>
      <c r="L3000">
        <v>127215.465434468</v>
      </c>
    </row>
    <row r="3001" spans="1:14" x14ac:dyDescent="0.35">
      <c r="A3001" t="s">
        <v>502</v>
      </c>
      <c r="B3001" t="s">
        <v>3776</v>
      </c>
      <c r="C3001" t="s">
        <v>2938</v>
      </c>
      <c r="D3001" t="s">
        <v>3792</v>
      </c>
      <c r="E3001" t="s">
        <v>3793</v>
      </c>
      <c r="F3001" t="s">
        <v>19</v>
      </c>
      <c r="G3001" t="s">
        <v>2174</v>
      </c>
      <c r="H3001">
        <v>41501.377</v>
      </c>
      <c r="I3001">
        <v>53.667430762964997</v>
      </c>
      <c r="J3001">
        <v>0</v>
      </c>
      <c r="K3001">
        <v>53.667430762964997</v>
      </c>
      <c r="L3001">
        <v>41447.709569236999</v>
      </c>
      <c r="N3001" t="s">
        <v>2198</v>
      </c>
    </row>
    <row r="3002" spans="1:14" x14ac:dyDescent="0.35">
      <c r="A3002" t="s">
        <v>502</v>
      </c>
      <c r="B3002" t="s">
        <v>3776</v>
      </c>
      <c r="C3002" t="s">
        <v>2938</v>
      </c>
      <c r="D3002" t="s">
        <v>3794</v>
      </c>
      <c r="E3002" t="s">
        <v>3795</v>
      </c>
      <c r="F3002" t="s">
        <v>2172</v>
      </c>
      <c r="G3002" t="s">
        <v>2173</v>
      </c>
      <c r="H3002">
        <v>1397788.1416</v>
      </c>
      <c r="I3002">
        <v>1834.1737556353801</v>
      </c>
      <c r="J3002">
        <v>18968.9486649112</v>
      </c>
      <c r="K3002">
        <v>20803.122420546599</v>
      </c>
      <c r="L3002">
        <v>1376985.0191794501</v>
      </c>
    </row>
    <row r="3003" spans="1:14" x14ac:dyDescent="0.35">
      <c r="A3003" t="s">
        <v>502</v>
      </c>
      <c r="B3003" t="s">
        <v>3776</v>
      </c>
      <c r="C3003" t="s">
        <v>2938</v>
      </c>
      <c r="D3003" t="s">
        <v>3794</v>
      </c>
      <c r="E3003" t="s">
        <v>3795</v>
      </c>
      <c r="F3003" t="s">
        <v>19</v>
      </c>
      <c r="G3003" t="s">
        <v>2174</v>
      </c>
      <c r="H3003">
        <v>233884.0459</v>
      </c>
      <c r="I3003">
        <v>306.902001732202</v>
      </c>
      <c r="J3003">
        <v>0</v>
      </c>
      <c r="K3003">
        <v>306.902001732202</v>
      </c>
      <c r="L3003">
        <v>233577.143898268</v>
      </c>
      <c r="N3003" t="s">
        <v>2198</v>
      </c>
    </row>
    <row r="3004" spans="1:14" x14ac:dyDescent="0.35">
      <c r="A3004" t="s">
        <v>502</v>
      </c>
      <c r="B3004" t="s">
        <v>3776</v>
      </c>
      <c r="C3004" t="s">
        <v>2938</v>
      </c>
      <c r="D3004" t="s">
        <v>3794</v>
      </c>
      <c r="E3004" t="s">
        <v>3795</v>
      </c>
      <c r="F3004" t="s">
        <v>2940</v>
      </c>
      <c r="G3004" t="s">
        <v>2941</v>
      </c>
      <c r="H3004">
        <v>0</v>
      </c>
      <c r="I3004">
        <v>0</v>
      </c>
      <c r="J3004">
        <v>0</v>
      </c>
      <c r="K3004">
        <v>0</v>
      </c>
      <c r="L3004">
        <v>0</v>
      </c>
    </row>
    <row r="3005" spans="1:14" x14ac:dyDescent="0.35">
      <c r="A3005" t="s">
        <v>502</v>
      </c>
      <c r="B3005" t="s">
        <v>3776</v>
      </c>
      <c r="C3005" t="s">
        <v>2944</v>
      </c>
      <c r="D3005" t="s">
        <v>3796</v>
      </c>
      <c r="E3005" t="s">
        <v>3797</v>
      </c>
      <c r="F3005" t="s">
        <v>2947</v>
      </c>
      <c r="G3005" t="s">
        <v>2948</v>
      </c>
      <c r="H3005">
        <v>0</v>
      </c>
      <c r="I3005">
        <v>0</v>
      </c>
      <c r="J3005">
        <v>0</v>
      </c>
      <c r="K3005">
        <v>0</v>
      </c>
      <c r="L3005">
        <v>0</v>
      </c>
    </row>
    <row r="3006" spans="1:14" x14ac:dyDescent="0.35">
      <c r="A3006" t="s">
        <v>502</v>
      </c>
      <c r="B3006" t="s">
        <v>3776</v>
      </c>
      <c r="C3006" t="s">
        <v>2944</v>
      </c>
      <c r="D3006" t="s">
        <v>3798</v>
      </c>
      <c r="E3006" t="s">
        <v>3799</v>
      </c>
      <c r="F3006" t="s">
        <v>2170</v>
      </c>
      <c r="G3006" t="s">
        <v>2171</v>
      </c>
      <c r="H3006">
        <v>0</v>
      </c>
      <c r="I3006">
        <v>0</v>
      </c>
      <c r="J3006">
        <v>0</v>
      </c>
      <c r="K3006">
        <v>0</v>
      </c>
      <c r="L3006">
        <v>0</v>
      </c>
    </row>
    <row r="3007" spans="1:14" x14ac:dyDescent="0.35">
      <c r="A3007" t="s">
        <v>502</v>
      </c>
      <c r="B3007" t="s">
        <v>3776</v>
      </c>
      <c r="C3007" t="s">
        <v>2944</v>
      </c>
      <c r="D3007" t="s">
        <v>3798</v>
      </c>
      <c r="E3007" t="s">
        <v>3799</v>
      </c>
      <c r="F3007" t="s">
        <v>3380</v>
      </c>
      <c r="G3007" t="s">
        <v>3381</v>
      </c>
      <c r="H3007">
        <v>398448.8357</v>
      </c>
      <c r="I3007">
        <v>560.32912063293702</v>
      </c>
      <c r="J3007">
        <v>4724.8817801134301</v>
      </c>
      <c r="K3007">
        <v>5285.2109007463696</v>
      </c>
      <c r="L3007">
        <v>393163.624799254</v>
      </c>
    </row>
    <row r="3008" spans="1:14" x14ac:dyDescent="0.35">
      <c r="A3008" t="s">
        <v>502</v>
      </c>
      <c r="B3008" t="s">
        <v>3776</v>
      </c>
      <c r="C3008" t="s">
        <v>2944</v>
      </c>
      <c r="D3008" t="s">
        <v>3798</v>
      </c>
      <c r="E3008" t="s">
        <v>3799</v>
      </c>
      <c r="F3008" t="s">
        <v>3382</v>
      </c>
      <c r="G3008" t="s">
        <v>3383</v>
      </c>
      <c r="H3008">
        <v>37818.872600000002</v>
      </c>
      <c r="I3008">
        <v>53.183780941431301</v>
      </c>
      <c r="J3008">
        <v>448.46335540059698</v>
      </c>
      <c r="K3008">
        <v>501.647136342029</v>
      </c>
      <c r="L3008">
        <v>37317.225463657996</v>
      </c>
    </row>
    <row r="3009" spans="1:12" x14ac:dyDescent="0.35">
      <c r="A3009" t="s">
        <v>508</v>
      </c>
      <c r="B3009" t="s">
        <v>3800</v>
      </c>
      <c r="C3009" t="s">
        <v>2857</v>
      </c>
      <c r="D3009" t="s">
        <v>2859</v>
      </c>
      <c r="E3009" t="s">
        <v>3801</v>
      </c>
      <c r="F3009" t="s">
        <v>2172</v>
      </c>
      <c r="G3009" t="s">
        <v>2173</v>
      </c>
      <c r="H3009">
        <v>13619931.3563</v>
      </c>
      <c r="I3009">
        <v>66017.301290586896</v>
      </c>
      <c r="J3009">
        <v>757212.78019500198</v>
      </c>
      <c r="K3009">
        <v>823230.08148558903</v>
      </c>
      <c r="L3009">
        <v>12796701.274814401</v>
      </c>
    </row>
    <row r="3010" spans="1:12" x14ac:dyDescent="0.35">
      <c r="A3010" t="s">
        <v>508</v>
      </c>
      <c r="B3010" t="s">
        <v>3800</v>
      </c>
      <c r="C3010" t="s">
        <v>2857</v>
      </c>
      <c r="D3010" t="s">
        <v>2859</v>
      </c>
      <c r="E3010" t="s">
        <v>3801</v>
      </c>
      <c r="F3010" t="s">
        <v>2861</v>
      </c>
      <c r="G3010" t="s">
        <v>2862</v>
      </c>
      <c r="H3010">
        <v>253453.61</v>
      </c>
      <c r="I3010">
        <v>1228.51744882859</v>
      </c>
      <c r="J3010">
        <v>14090.989706636299</v>
      </c>
      <c r="K3010">
        <v>15319.5071554649</v>
      </c>
      <c r="L3010">
        <v>238134.10284453499</v>
      </c>
    </row>
    <row r="3011" spans="1:12" x14ac:dyDescent="0.35">
      <c r="A3011" t="s">
        <v>508</v>
      </c>
      <c r="B3011" t="s">
        <v>3800</v>
      </c>
      <c r="C3011" t="s">
        <v>2857</v>
      </c>
      <c r="D3011" t="s">
        <v>2859</v>
      </c>
      <c r="E3011" t="s">
        <v>3801</v>
      </c>
      <c r="F3011" t="s">
        <v>2865</v>
      </c>
      <c r="G3011" t="s">
        <v>2866</v>
      </c>
      <c r="H3011">
        <v>0</v>
      </c>
      <c r="I3011">
        <v>0</v>
      </c>
      <c r="J3011">
        <v>0</v>
      </c>
      <c r="K3011">
        <v>0</v>
      </c>
      <c r="L3011">
        <v>0</v>
      </c>
    </row>
    <row r="3012" spans="1:12" x14ac:dyDescent="0.35">
      <c r="A3012" t="s">
        <v>508</v>
      </c>
      <c r="B3012" t="s">
        <v>3800</v>
      </c>
      <c r="C3012" t="s">
        <v>2857</v>
      </c>
      <c r="D3012" t="s">
        <v>2859</v>
      </c>
      <c r="E3012" t="s">
        <v>3801</v>
      </c>
      <c r="F3012" t="s">
        <v>2867</v>
      </c>
      <c r="G3012" t="s">
        <v>2868</v>
      </c>
      <c r="H3012">
        <v>0</v>
      </c>
      <c r="I3012">
        <v>0</v>
      </c>
      <c r="J3012">
        <v>0</v>
      </c>
      <c r="K3012">
        <v>0</v>
      </c>
      <c r="L3012">
        <v>0</v>
      </c>
    </row>
    <row r="3013" spans="1:12" x14ac:dyDescent="0.35">
      <c r="A3013" t="s">
        <v>508</v>
      </c>
      <c r="B3013" t="s">
        <v>3800</v>
      </c>
      <c r="C3013" t="s">
        <v>2857</v>
      </c>
      <c r="D3013" t="s">
        <v>2859</v>
      </c>
      <c r="E3013" t="s">
        <v>3801</v>
      </c>
      <c r="F3013" t="s">
        <v>2869</v>
      </c>
      <c r="G3013" t="s">
        <v>2870</v>
      </c>
      <c r="H3013">
        <v>1507920.9715</v>
      </c>
      <c r="I3013">
        <v>7309.0583571721199</v>
      </c>
      <c r="J3013">
        <v>83834.272093018095</v>
      </c>
      <c r="K3013">
        <v>91143.330450190202</v>
      </c>
      <c r="L3013">
        <v>1416777.64104981</v>
      </c>
    </row>
    <row r="3014" spans="1:12" x14ac:dyDescent="0.35">
      <c r="A3014" t="s">
        <v>508</v>
      </c>
      <c r="B3014" t="s">
        <v>3800</v>
      </c>
      <c r="C3014" t="s">
        <v>2857</v>
      </c>
      <c r="D3014" t="s">
        <v>2859</v>
      </c>
      <c r="E3014" t="s">
        <v>3801</v>
      </c>
      <c r="F3014" t="s">
        <v>2871</v>
      </c>
      <c r="G3014" t="s">
        <v>2872</v>
      </c>
      <c r="H3014">
        <v>355859.10849999997</v>
      </c>
      <c r="I3014">
        <v>1724.88813522398</v>
      </c>
      <c r="J3014">
        <v>19784.3188810348</v>
      </c>
      <c r="K3014">
        <v>21509.207016258799</v>
      </c>
      <c r="L3014">
        <v>334349.90148374101</v>
      </c>
    </row>
    <row r="3015" spans="1:12" x14ac:dyDescent="0.35">
      <c r="A3015" t="s">
        <v>508</v>
      </c>
      <c r="B3015" t="s">
        <v>3800</v>
      </c>
      <c r="C3015" t="s">
        <v>2857</v>
      </c>
      <c r="D3015" t="s">
        <v>2859</v>
      </c>
      <c r="E3015" t="s">
        <v>3801</v>
      </c>
      <c r="F3015" t="s">
        <v>3146</v>
      </c>
      <c r="G3015" t="s">
        <v>3258</v>
      </c>
      <c r="H3015">
        <v>363539.52130000002</v>
      </c>
      <c r="I3015">
        <v>1762.11593670364</v>
      </c>
      <c r="J3015">
        <v>20211.318569114701</v>
      </c>
      <c r="K3015">
        <v>21973.434505818401</v>
      </c>
      <c r="L3015">
        <v>341566.08679418202</v>
      </c>
    </row>
    <row r="3016" spans="1:12" x14ac:dyDescent="0.35">
      <c r="A3016" t="s">
        <v>508</v>
      </c>
      <c r="B3016" t="s">
        <v>3800</v>
      </c>
      <c r="C3016" t="s">
        <v>2879</v>
      </c>
      <c r="D3016" t="s">
        <v>2880</v>
      </c>
      <c r="E3016" t="s">
        <v>3802</v>
      </c>
      <c r="F3016" t="s">
        <v>2172</v>
      </c>
      <c r="G3016" t="s">
        <v>2173</v>
      </c>
      <c r="H3016">
        <v>7418.6792999999998</v>
      </c>
      <c r="I3016">
        <v>56.876577667078898</v>
      </c>
      <c r="J3016">
        <v>10.817407484235</v>
      </c>
      <c r="K3016">
        <v>67.693985151313896</v>
      </c>
      <c r="L3016">
        <v>7350.98531484869</v>
      </c>
    </row>
    <row r="3017" spans="1:12" x14ac:dyDescent="0.35">
      <c r="A3017" t="s">
        <v>508</v>
      </c>
      <c r="B3017" t="s">
        <v>3800</v>
      </c>
      <c r="C3017" t="s">
        <v>2879</v>
      </c>
      <c r="D3017" t="s">
        <v>2880</v>
      </c>
      <c r="E3017" t="s">
        <v>3802</v>
      </c>
      <c r="F3017" t="s">
        <v>2882</v>
      </c>
      <c r="G3017" t="s">
        <v>2883</v>
      </c>
      <c r="H3017">
        <v>4624.6311999999998</v>
      </c>
      <c r="I3017">
        <v>35.455528935321901</v>
      </c>
      <c r="J3017">
        <v>6.7433189512114202</v>
      </c>
      <c r="K3017">
        <v>42.198847886533301</v>
      </c>
      <c r="L3017">
        <v>4582.4323521134702</v>
      </c>
    </row>
    <row r="3018" spans="1:12" x14ac:dyDescent="0.35">
      <c r="A3018" t="s">
        <v>508</v>
      </c>
      <c r="B3018" t="s">
        <v>3800</v>
      </c>
      <c r="C3018" t="s">
        <v>2879</v>
      </c>
      <c r="D3018" t="s">
        <v>2880</v>
      </c>
      <c r="E3018" t="s">
        <v>3802</v>
      </c>
      <c r="F3018" t="s">
        <v>2890</v>
      </c>
      <c r="G3018" t="s">
        <v>2891</v>
      </c>
      <c r="H3018">
        <v>1445.1972000000001</v>
      </c>
      <c r="I3018">
        <v>11.079852792288101</v>
      </c>
      <c r="J3018">
        <v>2.10728717225357</v>
      </c>
      <c r="K3018">
        <v>13.1871399645417</v>
      </c>
      <c r="L3018">
        <v>1432.0100600354599</v>
      </c>
    </row>
    <row r="3019" spans="1:12" x14ac:dyDescent="0.35">
      <c r="A3019" t="s">
        <v>508</v>
      </c>
      <c r="B3019" t="s">
        <v>3800</v>
      </c>
      <c r="C3019" t="s">
        <v>2879</v>
      </c>
      <c r="D3019" t="s">
        <v>2886</v>
      </c>
      <c r="E3019" t="s">
        <v>3098</v>
      </c>
      <c r="F3019" t="s">
        <v>2172</v>
      </c>
      <c r="G3019" t="s">
        <v>2173</v>
      </c>
      <c r="H3019">
        <v>20489.122800000001</v>
      </c>
      <c r="I3019">
        <v>103.93200110952699</v>
      </c>
      <c r="J3019">
        <v>79.479995588689405</v>
      </c>
      <c r="K3019">
        <v>183.411996698217</v>
      </c>
      <c r="L3019">
        <v>20305.710803301801</v>
      </c>
    </row>
    <row r="3020" spans="1:12" x14ac:dyDescent="0.35">
      <c r="A3020" t="s">
        <v>508</v>
      </c>
      <c r="B3020" t="s">
        <v>3800</v>
      </c>
      <c r="C3020" t="s">
        <v>2879</v>
      </c>
      <c r="D3020" t="s">
        <v>2886</v>
      </c>
      <c r="E3020" t="s">
        <v>3098</v>
      </c>
      <c r="F3020" t="s">
        <v>2882</v>
      </c>
      <c r="G3020" t="s">
        <v>2883</v>
      </c>
      <c r="H3020">
        <v>5537.6007</v>
      </c>
      <c r="I3020">
        <v>28.089730029601998</v>
      </c>
      <c r="J3020">
        <v>21.481079888835001</v>
      </c>
      <c r="K3020">
        <v>49.570809918437</v>
      </c>
      <c r="L3020">
        <v>5488.0298900815596</v>
      </c>
    </row>
    <row r="3021" spans="1:12" x14ac:dyDescent="0.35">
      <c r="A3021" t="s">
        <v>508</v>
      </c>
      <c r="B3021" t="s">
        <v>3800</v>
      </c>
      <c r="C3021" t="s">
        <v>2879</v>
      </c>
      <c r="D3021" t="s">
        <v>2886</v>
      </c>
      <c r="E3021" t="s">
        <v>3098</v>
      </c>
      <c r="F3021" t="s">
        <v>2884</v>
      </c>
      <c r="G3021" t="s">
        <v>2885</v>
      </c>
      <c r="H3021">
        <v>23238.176800000001</v>
      </c>
      <c r="I3021">
        <v>103.340256394064</v>
      </c>
      <c r="J3021">
        <v>0</v>
      </c>
      <c r="K3021">
        <v>103.340256394064</v>
      </c>
      <c r="L3021">
        <v>23134.836543605899</v>
      </c>
    </row>
    <row r="3022" spans="1:12" x14ac:dyDescent="0.35">
      <c r="A3022" t="s">
        <v>508</v>
      </c>
      <c r="B3022" t="s">
        <v>3800</v>
      </c>
      <c r="C3022" t="s">
        <v>2879</v>
      </c>
      <c r="D3022" t="s">
        <v>2886</v>
      </c>
      <c r="E3022" t="s">
        <v>3098</v>
      </c>
      <c r="F3022" t="s">
        <v>2890</v>
      </c>
      <c r="G3022" t="s">
        <v>2891</v>
      </c>
      <c r="H3022">
        <v>0</v>
      </c>
      <c r="I3022">
        <v>0</v>
      </c>
      <c r="J3022">
        <v>0</v>
      </c>
      <c r="K3022">
        <v>0</v>
      </c>
      <c r="L3022">
        <v>0</v>
      </c>
    </row>
    <row r="3023" spans="1:12" x14ac:dyDescent="0.35">
      <c r="A3023" t="s">
        <v>508</v>
      </c>
      <c r="B3023" t="s">
        <v>3800</v>
      </c>
      <c r="C3023" t="s">
        <v>2879</v>
      </c>
      <c r="D3023" t="s">
        <v>2886</v>
      </c>
      <c r="E3023" t="s">
        <v>3098</v>
      </c>
      <c r="F3023" t="s">
        <v>2900</v>
      </c>
      <c r="G3023" t="s">
        <v>2901</v>
      </c>
      <c r="H3023">
        <v>2491.9204</v>
      </c>
      <c r="I3023">
        <v>12.640378513320901</v>
      </c>
      <c r="J3023">
        <v>9.6664859499757405</v>
      </c>
      <c r="K3023">
        <v>22.306864463296701</v>
      </c>
      <c r="L3023">
        <v>2469.6135355367001</v>
      </c>
    </row>
    <row r="3024" spans="1:12" x14ac:dyDescent="0.35">
      <c r="A3024" t="s">
        <v>508</v>
      </c>
      <c r="B3024" t="s">
        <v>3800</v>
      </c>
      <c r="C3024" t="s">
        <v>2879</v>
      </c>
      <c r="D3024" t="s">
        <v>2888</v>
      </c>
      <c r="E3024" t="s">
        <v>3593</v>
      </c>
      <c r="F3024" t="s">
        <v>2172</v>
      </c>
      <c r="G3024" t="s">
        <v>2173</v>
      </c>
      <c r="H3024">
        <v>33424.675000000003</v>
      </c>
      <c r="I3024">
        <v>357.26704018221699</v>
      </c>
      <c r="J3024">
        <v>2825.9906438377602</v>
      </c>
      <c r="K3024">
        <v>3183.2576840199799</v>
      </c>
      <c r="L3024">
        <v>30241.417315980001</v>
      </c>
    </row>
    <row r="3025" spans="1:12" x14ac:dyDescent="0.35">
      <c r="A3025" t="s">
        <v>508</v>
      </c>
      <c r="B3025" t="s">
        <v>3800</v>
      </c>
      <c r="C3025" t="s">
        <v>2879</v>
      </c>
      <c r="D3025" t="s">
        <v>2888</v>
      </c>
      <c r="E3025" t="s">
        <v>3593</v>
      </c>
      <c r="F3025" t="s">
        <v>2882</v>
      </c>
      <c r="G3025" t="s">
        <v>2883</v>
      </c>
      <c r="H3025">
        <v>20241.237499999999</v>
      </c>
      <c r="I3025">
        <v>216.35294863624301</v>
      </c>
      <c r="J3025">
        <v>1711.3568839176901</v>
      </c>
      <c r="K3025">
        <v>1927.70983255393</v>
      </c>
      <c r="L3025">
        <v>18313.527667446098</v>
      </c>
    </row>
    <row r="3026" spans="1:12" x14ac:dyDescent="0.35">
      <c r="A3026" t="s">
        <v>508</v>
      </c>
      <c r="B3026" t="s">
        <v>3800</v>
      </c>
      <c r="C3026" t="s">
        <v>2879</v>
      </c>
      <c r="D3026" t="s">
        <v>2888</v>
      </c>
      <c r="E3026" t="s">
        <v>3593</v>
      </c>
      <c r="F3026" t="s">
        <v>2890</v>
      </c>
      <c r="G3026" t="s">
        <v>2891</v>
      </c>
      <c r="H3026">
        <v>1997.4906000000001</v>
      </c>
      <c r="I3026">
        <v>21.3506199312082</v>
      </c>
      <c r="J3026">
        <v>168.883903018193</v>
      </c>
      <c r="K3026">
        <v>190.234522949401</v>
      </c>
      <c r="L3026">
        <v>1807.2560770506</v>
      </c>
    </row>
    <row r="3027" spans="1:12" x14ac:dyDescent="0.35">
      <c r="A3027" t="s">
        <v>508</v>
      </c>
      <c r="B3027" t="s">
        <v>3800</v>
      </c>
      <c r="C3027" t="s">
        <v>2879</v>
      </c>
      <c r="D3027" t="s">
        <v>2892</v>
      </c>
      <c r="E3027" t="s">
        <v>3353</v>
      </c>
      <c r="F3027" t="s">
        <v>2172</v>
      </c>
      <c r="G3027" t="s">
        <v>2173</v>
      </c>
      <c r="H3027">
        <v>8385.1769999999997</v>
      </c>
      <c r="I3027">
        <v>39.735291269314502</v>
      </c>
      <c r="J3027">
        <v>100.949836339253</v>
      </c>
      <c r="K3027">
        <v>140.685127608568</v>
      </c>
      <c r="L3027">
        <v>8244.4918723914307</v>
      </c>
    </row>
    <row r="3028" spans="1:12" x14ac:dyDescent="0.35">
      <c r="A3028" t="s">
        <v>508</v>
      </c>
      <c r="B3028" t="s">
        <v>3800</v>
      </c>
      <c r="C3028" t="s">
        <v>2879</v>
      </c>
      <c r="D3028" t="s">
        <v>2892</v>
      </c>
      <c r="E3028" t="s">
        <v>3353</v>
      </c>
      <c r="F3028" t="s">
        <v>2882</v>
      </c>
      <c r="G3028" t="s">
        <v>2883</v>
      </c>
      <c r="H3028">
        <v>4837.6021000000001</v>
      </c>
      <c r="I3028">
        <v>22.9242065015276</v>
      </c>
      <c r="J3028">
        <v>58.240290195722899</v>
      </c>
      <c r="K3028">
        <v>81.164496697250499</v>
      </c>
      <c r="L3028">
        <v>4756.4376033027502</v>
      </c>
    </row>
    <row r="3029" spans="1:12" x14ac:dyDescent="0.35">
      <c r="A3029" t="s">
        <v>508</v>
      </c>
      <c r="B3029" t="s">
        <v>3800</v>
      </c>
      <c r="C3029" t="s">
        <v>2879</v>
      </c>
      <c r="D3029" t="s">
        <v>2892</v>
      </c>
      <c r="E3029" t="s">
        <v>3353</v>
      </c>
      <c r="F3029" t="s">
        <v>2890</v>
      </c>
      <c r="G3029" t="s">
        <v>2891</v>
      </c>
      <c r="H3029">
        <v>8385.1769999999997</v>
      </c>
      <c r="I3029">
        <v>39.735291269314502</v>
      </c>
      <c r="J3029">
        <v>100.949836339253</v>
      </c>
      <c r="K3029">
        <v>140.685127608568</v>
      </c>
      <c r="L3029">
        <v>8244.4918723914307</v>
      </c>
    </row>
    <row r="3030" spans="1:12" x14ac:dyDescent="0.35">
      <c r="A3030" t="s">
        <v>508</v>
      </c>
      <c r="B3030" t="s">
        <v>3800</v>
      </c>
      <c r="C3030" t="s">
        <v>2879</v>
      </c>
      <c r="D3030" t="s">
        <v>2894</v>
      </c>
      <c r="E3030" t="s">
        <v>3803</v>
      </c>
      <c r="F3030" t="s">
        <v>2172</v>
      </c>
      <c r="G3030" t="s">
        <v>2173</v>
      </c>
      <c r="H3030">
        <v>94385.204400000002</v>
      </c>
      <c r="I3030">
        <v>170.78960554109699</v>
      </c>
      <c r="J3030">
        <v>1174.03039634431</v>
      </c>
      <c r="K3030">
        <v>1344.8200018854</v>
      </c>
      <c r="L3030">
        <v>93040.384398114606</v>
      </c>
    </row>
    <row r="3031" spans="1:12" x14ac:dyDescent="0.35">
      <c r="A3031" t="s">
        <v>508</v>
      </c>
      <c r="B3031" t="s">
        <v>3800</v>
      </c>
      <c r="C3031" t="s">
        <v>2879</v>
      </c>
      <c r="D3031" t="s">
        <v>2894</v>
      </c>
      <c r="E3031" t="s">
        <v>3803</v>
      </c>
      <c r="F3031" t="s">
        <v>2882</v>
      </c>
      <c r="G3031" t="s">
        <v>2883</v>
      </c>
      <c r="H3031">
        <v>29291.96</v>
      </c>
      <c r="I3031">
        <v>53.003670685167897</v>
      </c>
      <c r="J3031">
        <v>364.35426093443999</v>
      </c>
      <c r="K3031">
        <v>417.357931619608</v>
      </c>
      <c r="L3031">
        <v>28874.602068380402</v>
      </c>
    </row>
    <row r="3032" spans="1:12" x14ac:dyDescent="0.35">
      <c r="A3032" t="s">
        <v>508</v>
      </c>
      <c r="B3032" t="s">
        <v>3800</v>
      </c>
      <c r="C3032" t="s">
        <v>2879</v>
      </c>
      <c r="D3032" t="s">
        <v>2894</v>
      </c>
      <c r="E3032" t="s">
        <v>3803</v>
      </c>
      <c r="F3032" t="s">
        <v>2890</v>
      </c>
      <c r="G3032" t="s">
        <v>2891</v>
      </c>
      <c r="H3032">
        <v>5966.8806999999997</v>
      </c>
      <c r="I3032">
        <v>10.7970440284601</v>
      </c>
      <c r="J3032">
        <v>74.220312412571104</v>
      </c>
      <c r="K3032">
        <v>85.017356441031296</v>
      </c>
      <c r="L3032">
        <v>5881.86334355897</v>
      </c>
    </row>
    <row r="3033" spans="1:12" x14ac:dyDescent="0.35">
      <c r="A3033" t="s">
        <v>508</v>
      </c>
      <c r="B3033" t="s">
        <v>3800</v>
      </c>
      <c r="C3033" t="s">
        <v>2879</v>
      </c>
      <c r="D3033" t="s">
        <v>2898</v>
      </c>
      <c r="E3033" t="s">
        <v>3389</v>
      </c>
      <c r="F3033" t="s">
        <v>2170</v>
      </c>
      <c r="G3033" t="s">
        <v>2171</v>
      </c>
      <c r="H3033">
        <v>0</v>
      </c>
      <c r="I3033">
        <v>0</v>
      </c>
      <c r="J3033">
        <v>0</v>
      </c>
      <c r="K3033">
        <v>0</v>
      </c>
      <c r="L3033">
        <v>0</v>
      </c>
    </row>
    <row r="3034" spans="1:12" x14ac:dyDescent="0.35">
      <c r="A3034" t="s">
        <v>508</v>
      </c>
      <c r="B3034" t="s">
        <v>3800</v>
      </c>
      <c r="C3034" t="s">
        <v>2879</v>
      </c>
      <c r="D3034" t="s">
        <v>2898</v>
      </c>
      <c r="E3034" t="s">
        <v>3389</v>
      </c>
      <c r="F3034" t="s">
        <v>2172</v>
      </c>
      <c r="G3034" t="s">
        <v>2173</v>
      </c>
      <c r="H3034">
        <v>254536.6575</v>
      </c>
      <c r="I3034">
        <v>1336.77011693592</v>
      </c>
      <c r="J3034">
        <v>30856.145790961898</v>
      </c>
      <c r="K3034">
        <v>32192.915907897801</v>
      </c>
      <c r="L3034">
        <v>222343.74159210199</v>
      </c>
    </row>
    <row r="3035" spans="1:12" x14ac:dyDescent="0.35">
      <c r="A3035" t="s">
        <v>508</v>
      </c>
      <c r="B3035" t="s">
        <v>3800</v>
      </c>
      <c r="C3035" t="s">
        <v>2879</v>
      </c>
      <c r="D3035" t="s">
        <v>2898</v>
      </c>
      <c r="E3035" t="s">
        <v>3389</v>
      </c>
      <c r="F3035" t="s">
        <v>2882</v>
      </c>
      <c r="G3035" t="s">
        <v>2883</v>
      </c>
      <c r="H3035">
        <v>82048.446400000001</v>
      </c>
      <c r="I3035">
        <v>430.900257473848</v>
      </c>
      <c r="J3035">
        <v>9946.3034051452305</v>
      </c>
      <c r="K3035">
        <v>10377.2036626191</v>
      </c>
      <c r="L3035">
        <v>71671.242737380904</v>
      </c>
    </row>
    <row r="3036" spans="1:12" x14ac:dyDescent="0.35">
      <c r="A3036" t="s">
        <v>508</v>
      </c>
      <c r="B3036" t="s">
        <v>3800</v>
      </c>
      <c r="C3036" t="s">
        <v>2879</v>
      </c>
      <c r="D3036" t="s">
        <v>2898</v>
      </c>
      <c r="E3036" t="s">
        <v>3389</v>
      </c>
      <c r="F3036" t="s">
        <v>2884</v>
      </c>
      <c r="G3036" t="s">
        <v>2885</v>
      </c>
      <c r="H3036">
        <v>2656565.6468000002</v>
      </c>
      <c r="I3036">
        <v>8258.0760522865403</v>
      </c>
      <c r="J3036">
        <v>98164.518488616901</v>
      </c>
      <c r="K3036">
        <v>106422.594540903</v>
      </c>
      <c r="L3036">
        <v>2550143.0522591001</v>
      </c>
    </row>
    <row r="3037" spans="1:12" x14ac:dyDescent="0.35">
      <c r="A3037" t="s">
        <v>508</v>
      </c>
      <c r="B3037" t="s">
        <v>3800</v>
      </c>
      <c r="C3037" t="s">
        <v>2879</v>
      </c>
      <c r="D3037" t="s">
        <v>2898</v>
      </c>
      <c r="E3037" t="s">
        <v>3389</v>
      </c>
      <c r="F3037" t="s">
        <v>2896</v>
      </c>
      <c r="G3037" t="s">
        <v>2897</v>
      </c>
      <c r="H3037">
        <v>209679.1563</v>
      </c>
      <c r="I3037">
        <v>651.79884461043298</v>
      </c>
      <c r="J3037">
        <v>7747.9935190114802</v>
      </c>
      <c r="K3037">
        <v>8399.7923636219093</v>
      </c>
      <c r="L3037">
        <v>201279.36393637801</v>
      </c>
    </row>
    <row r="3038" spans="1:12" x14ac:dyDescent="0.35">
      <c r="A3038" t="s">
        <v>508</v>
      </c>
      <c r="B3038" t="s">
        <v>3800</v>
      </c>
      <c r="C3038" t="s">
        <v>2879</v>
      </c>
      <c r="D3038" t="s">
        <v>2902</v>
      </c>
      <c r="E3038" t="s">
        <v>2909</v>
      </c>
      <c r="F3038" t="s">
        <v>2172</v>
      </c>
      <c r="G3038" t="s">
        <v>2173</v>
      </c>
      <c r="H3038">
        <v>37487.823799999998</v>
      </c>
      <c r="I3038">
        <v>264.34593307464002</v>
      </c>
      <c r="J3038">
        <v>277.128572292238</v>
      </c>
      <c r="K3038">
        <v>541.47450536687904</v>
      </c>
      <c r="L3038">
        <v>36946.349294633103</v>
      </c>
    </row>
    <row r="3039" spans="1:12" x14ac:dyDescent="0.35">
      <c r="A3039" t="s">
        <v>508</v>
      </c>
      <c r="B3039" t="s">
        <v>3800</v>
      </c>
      <c r="C3039" t="s">
        <v>2879</v>
      </c>
      <c r="D3039" t="s">
        <v>2902</v>
      </c>
      <c r="E3039" t="s">
        <v>2909</v>
      </c>
      <c r="F3039" t="s">
        <v>2882</v>
      </c>
      <c r="G3039" t="s">
        <v>2883</v>
      </c>
      <c r="H3039">
        <v>21269.687300000001</v>
      </c>
      <c r="I3039">
        <v>149.98350812745599</v>
      </c>
      <c r="J3039">
        <v>157.23606938566701</v>
      </c>
      <c r="K3039">
        <v>307.219577513123</v>
      </c>
      <c r="L3039">
        <v>20962.467722486901</v>
      </c>
    </row>
    <row r="3040" spans="1:12" x14ac:dyDescent="0.35">
      <c r="A3040" t="s">
        <v>508</v>
      </c>
      <c r="B3040" t="s">
        <v>3800</v>
      </c>
      <c r="C3040" t="s">
        <v>2879</v>
      </c>
      <c r="D3040" t="s">
        <v>2902</v>
      </c>
      <c r="E3040" t="s">
        <v>2909</v>
      </c>
      <c r="F3040" t="s">
        <v>2884</v>
      </c>
      <c r="G3040" t="s">
        <v>2885</v>
      </c>
      <c r="H3040">
        <v>184248.6661</v>
      </c>
      <c r="I3040">
        <v>1299.23213915408</v>
      </c>
      <c r="J3040">
        <v>1362.0574510533399</v>
      </c>
      <c r="K3040">
        <v>2661.2895902074301</v>
      </c>
      <c r="L3040">
        <v>181587.37650979299</v>
      </c>
    </row>
    <row r="3041" spans="1:14" x14ac:dyDescent="0.35">
      <c r="A3041" t="s">
        <v>508</v>
      </c>
      <c r="B3041" t="s">
        <v>3800</v>
      </c>
      <c r="C3041" t="s">
        <v>2879</v>
      </c>
      <c r="D3041" t="s">
        <v>2902</v>
      </c>
      <c r="E3041" t="s">
        <v>2909</v>
      </c>
      <c r="F3041" t="s">
        <v>2896</v>
      </c>
      <c r="G3041" t="s">
        <v>2897</v>
      </c>
      <c r="H3041">
        <v>88535.073300000004</v>
      </c>
      <c r="I3041">
        <v>624.30635258053405</v>
      </c>
      <c r="J3041">
        <v>654.49513881783901</v>
      </c>
      <c r="K3041">
        <v>1278.80149139837</v>
      </c>
      <c r="L3041">
        <v>87256.271808601596</v>
      </c>
    </row>
    <row r="3042" spans="1:14" x14ac:dyDescent="0.35">
      <c r="A3042" t="s">
        <v>508</v>
      </c>
      <c r="B3042" t="s">
        <v>3800</v>
      </c>
      <c r="C3042" t="s">
        <v>2879</v>
      </c>
      <c r="D3042" t="s">
        <v>2902</v>
      </c>
      <c r="E3042" t="s">
        <v>2909</v>
      </c>
      <c r="F3042" t="s">
        <v>2890</v>
      </c>
      <c r="G3042" t="s">
        <v>2891</v>
      </c>
      <c r="H3042">
        <v>10103.1014</v>
      </c>
      <c r="I3042">
        <v>71.242166360541404</v>
      </c>
      <c r="J3042">
        <v>74.687132958191896</v>
      </c>
      <c r="K3042">
        <v>145.929299318733</v>
      </c>
      <c r="L3042">
        <v>9957.1721006812695</v>
      </c>
    </row>
    <row r="3043" spans="1:14" x14ac:dyDescent="0.35">
      <c r="A3043" t="s">
        <v>508</v>
      </c>
      <c r="B3043" t="s">
        <v>3800</v>
      </c>
      <c r="C3043" t="s">
        <v>2879</v>
      </c>
      <c r="D3043" t="s">
        <v>2904</v>
      </c>
      <c r="E3043" t="s">
        <v>2911</v>
      </c>
      <c r="F3043" t="s">
        <v>2172</v>
      </c>
      <c r="G3043" t="s">
        <v>2173</v>
      </c>
      <c r="H3043">
        <v>35551.351000000002</v>
      </c>
      <c r="J3043">
        <v>0</v>
      </c>
      <c r="K3043">
        <v>0</v>
      </c>
      <c r="L3043">
        <v>35551.351000000002</v>
      </c>
    </row>
    <row r="3044" spans="1:14" x14ac:dyDescent="0.35">
      <c r="A3044" t="s">
        <v>508</v>
      </c>
      <c r="B3044" t="s">
        <v>3800</v>
      </c>
      <c r="C3044" t="s">
        <v>2879</v>
      </c>
      <c r="D3044" t="s">
        <v>2904</v>
      </c>
      <c r="E3044" t="s">
        <v>2911</v>
      </c>
      <c r="F3044" t="s">
        <v>2882</v>
      </c>
      <c r="G3044" t="s">
        <v>2883</v>
      </c>
      <c r="H3044">
        <v>0</v>
      </c>
      <c r="J3044">
        <v>0</v>
      </c>
      <c r="K3044">
        <v>0</v>
      </c>
      <c r="L3044">
        <v>0</v>
      </c>
    </row>
    <row r="3045" spans="1:14" x14ac:dyDescent="0.35">
      <c r="A3045" t="s">
        <v>508</v>
      </c>
      <c r="B3045" t="s">
        <v>3800</v>
      </c>
      <c r="C3045" t="s">
        <v>2879</v>
      </c>
      <c r="D3045" t="s">
        <v>2906</v>
      </c>
      <c r="E3045" t="s">
        <v>2913</v>
      </c>
      <c r="F3045" t="s">
        <v>2172</v>
      </c>
      <c r="G3045" t="s">
        <v>2173</v>
      </c>
      <c r="H3045">
        <v>18300.9509</v>
      </c>
      <c r="I3045">
        <v>49.4409098369064</v>
      </c>
      <c r="J3045">
        <v>11.689849728177199</v>
      </c>
      <c r="K3045">
        <v>61.130759565083601</v>
      </c>
      <c r="L3045">
        <v>18239.820140434898</v>
      </c>
    </row>
    <row r="3046" spans="1:14" x14ac:dyDescent="0.35">
      <c r="A3046" t="s">
        <v>508</v>
      </c>
      <c r="B3046" t="s">
        <v>3800</v>
      </c>
      <c r="C3046" t="s">
        <v>2879</v>
      </c>
      <c r="D3046" t="s">
        <v>2906</v>
      </c>
      <c r="E3046" t="s">
        <v>2913</v>
      </c>
      <c r="F3046" t="s">
        <v>2882</v>
      </c>
      <c r="G3046" t="s">
        <v>2883</v>
      </c>
      <c r="H3046">
        <v>0</v>
      </c>
      <c r="I3046">
        <v>0</v>
      </c>
      <c r="J3046">
        <v>0</v>
      </c>
      <c r="K3046">
        <v>0</v>
      </c>
      <c r="L3046">
        <v>0</v>
      </c>
    </row>
    <row r="3047" spans="1:14" x14ac:dyDescent="0.35">
      <c r="A3047" t="s">
        <v>508</v>
      </c>
      <c r="B3047" t="s">
        <v>3800</v>
      </c>
      <c r="C3047" t="s">
        <v>2879</v>
      </c>
      <c r="D3047" t="s">
        <v>2906</v>
      </c>
      <c r="E3047" t="s">
        <v>2913</v>
      </c>
      <c r="F3047" t="s">
        <v>2884</v>
      </c>
      <c r="G3047" t="s">
        <v>2885</v>
      </c>
      <c r="H3047">
        <v>5105.9079000000002</v>
      </c>
      <c r="I3047">
        <v>13.7938588573187</v>
      </c>
      <c r="J3047">
        <v>3.2614314288644999</v>
      </c>
      <c r="K3047">
        <v>17.055290286183201</v>
      </c>
      <c r="L3047">
        <v>5088.8526097138201</v>
      </c>
    </row>
    <row r="3048" spans="1:14" x14ac:dyDescent="0.35">
      <c r="A3048" t="s">
        <v>508</v>
      </c>
      <c r="B3048" t="s">
        <v>3800</v>
      </c>
      <c r="C3048" t="s">
        <v>2879</v>
      </c>
      <c r="D3048" t="s">
        <v>2906</v>
      </c>
      <c r="E3048" t="s">
        <v>2913</v>
      </c>
      <c r="F3048" t="s">
        <v>2890</v>
      </c>
      <c r="G3048" t="s">
        <v>2891</v>
      </c>
      <c r="H3048">
        <v>1491.6135999999999</v>
      </c>
      <c r="I3048">
        <v>4.0296666324751298</v>
      </c>
      <c r="J3048">
        <v>0.95277772079187595</v>
      </c>
      <c r="K3048">
        <v>4.9824443532669997</v>
      </c>
      <c r="L3048">
        <v>1486.6311556467299</v>
      </c>
    </row>
    <row r="3049" spans="1:14" x14ac:dyDescent="0.35">
      <c r="A3049" t="s">
        <v>508</v>
      </c>
      <c r="B3049" t="s">
        <v>3800</v>
      </c>
      <c r="C3049" t="s">
        <v>2879</v>
      </c>
      <c r="D3049" t="s">
        <v>2908</v>
      </c>
      <c r="E3049" t="s">
        <v>3804</v>
      </c>
      <c r="F3049" t="s">
        <v>2172</v>
      </c>
      <c r="G3049" t="s">
        <v>2173</v>
      </c>
      <c r="H3049">
        <v>39392.604700000004</v>
      </c>
      <c r="I3049">
        <v>170.062886390578</v>
      </c>
      <c r="J3049">
        <v>3005.1232035830299</v>
      </c>
      <c r="K3049">
        <v>3175.1860899736098</v>
      </c>
      <c r="L3049">
        <v>36217.418610026398</v>
      </c>
    </row>
    <row r="3050" spans="1:14" x14ac:dyDescent="0.35">
      <c r="A3050" t="s">
        <v>508</v>
      </c>
      <c r="B3050" t="s">
        <v>3800</v>
      </c>
      <c r="C3050" t="s">
        <v>2879</v>
      </c>
      <c r="D3050" t="s">
        <v>2908</v>
      </c>
      <c r="E3050" t="s">
        <v>3804</v>
      </c>
      <c r="F3050" t="s">
        <v>2882</v>
      </c>
      <c r="G3050" t="s">
        <v>2883</v>
      </c>
      <c r="H3050">
        <v>6035.9636</v>
      </c>
      <c r="I3050">
        <v>26.058022914685399</v>
      </c>
      <c r="J3050">
        <v>460.462426355464</v>
      </c>
      <c r="K3050">
        <v>486.52044927014998</v>
      </c>
      <c r="L3050">
        <v>5549.4431507298495</v>
      </c>
    </row>
    <row r="3051" spans="1:14" x14ac:dyDescent="0.35">
      <c r="A3051" t="s">
        <v>508</v>
      </c>
      <c r="B3051" t="s">
        <v>3800</v>
      </c>
      <c r="C3051" t="s">
        <v>2879</v>
      </c>
      <c r="D3051" t="s">
        <v>2908</v>
      </c>
      <c r="E3051" t="s">
        <v>3804</v>
      </c>
      <c r="F3051" t="s">
        <v>2956</v>
      </c>
      <c r="G3051" t="s">
        <v>2957</v>
      </c>
      <c r="H3051">
        <v>44952.044800000003</v>
      </c>
      <c r="I3051">
        <v>194.06369696989401</v>
      </c>
      <c r="J3051">
        <v>0</v>
      </c>
      <c r="K3051">
        <v>194.06369696989401</v>
      </c>
      <c r="L3051">
        <v>44757.981103030099</v>
      </c>
      <c r="N3051" t="s">
        <v>2198</v>
      </c>
    </row>
    <row r="3052" spans="1:14" x14ac:dyDescent="0.35">
      <c r="A3052" t="s">
        <v>508</v>
      </c>
      <c r="B3052" t="s">
        <v>3800</v>
      </c>
      <c r="C3052" t="s">
        <v>2879</v>
      </c>
      <c r="D3052" t="s">
        <v>2908</v>
      </c>
      <c r="E3052" t="s">
        <v>3804</v>
      </c>
      <c r="F3052" t="s">
        <v>2890</v>
      </c>
      <c r="G3052" t="s">
        <v>2891</v>
      </c>
      <c r="H3052">
        <v>953.04690000000005</v>
      </c>
      <c r="I3052">
        <v>4.1144246707398002</v>
      </c>
      <c r="J3052">
        <v>72.704593635073294</v>
      </c>
      <c r="K3052">
        <v>76.819018305813103</v>
      </c>
      <c r="L3052">
        <v>876.22788169418698</v>
      </c>
    </row>
    <row r="3053" spans="1:14" x14ac:dyDescent="0.35">
      <c r="A3053" t="s">
        <v>508</v>
      </c>
      <c r="B3053" t="s">
        <v>3800</v>
      </c>
      <c r="C3053" t="s">
        <v>2879</v>
      </c>
      <c r="D3053" t="s">
        <v>2908</v>
      </c>
      <c r="E3053" t="s">
        <v>3804</v>
      </c>
      <c r="F3053" t="s">
        <v>2962</v>
      </c>
      <c r="G3053" t="s">
        <v>2963</v>
      </c>
      <c r="H3053">
        <v>121434.0577</v>
      </c>
      <c r="I3053">
        <v>524.24627679676303</v>
      </c>
      <c r="J3053">
        <v>9263.7769723355905</v>
      </c>
      <c r="K3053">
        <v>9788.0232491323495</v>
      </c>
      <c r="L3053">
        <v>111646.034450868</v>
      </c>
    </row>
    <row r="3054" spans="1:14" x14ac:dyDescent="0.35">
      <c r="A3054" t="s">
        <v>508</v>
      </c>
      <c r="B3054" t="s">
        <v>3800</v>
      </c>
      <c r="C3054" t="s">
        <v>2879</v>
      </c>
      <c r="D3054" t="s">
        <v>2908</v>
      </c>
      <c r="E3054" t="s">
        <v>3804</v>
      </c>
      <c r="F3054" t="s">
        <v>2964</v>
      </c>
      <c r="G3054" t="s">
        <v>2965</v>
      </c>
      <c r="H3054">
        <v>25891.107100000001</v>
      </c>
      <c r="I3054">
        <v>111.775203555098</v>
      </c>
      <c r="J3054">
        <v>1975.1414604194899</v>
      </c>
      <c r="K3054">
        <v>2086.9166639745899</v>
      </c>
      <c r="L3054">
        <v>23804.190436025401</v>
      </c>
    </row>
    <row r="3055" spans="1:14" x14ac:dyDescent="0.35">
      <c r="A3055" t="s">
        <v>508</v>
      </c>
      <c r="B3055" t="s">
        <v>3800</v>
      </c>
      <c r="C3055" t="s">
        <v>2915</v>
      </c>
      <c r="D3055" t="s">
        <v>3805</v>
      </c>
      <c r="E3055" t="s">
        <v>3806</v>
      </c>
      <c r="F3055" t="s">
        <v>2172</v>
      </c>
      <c r="G3055" t="s">
        <v>2173</v>
      </c>
      <c r="H3055">
        <v>2364401.9866999998</v>
      </c>
      <c r="I3055">
        <v>22958.403227665702</v>
      </c>
      <c r="J3055">
        <v>715139.51486335299</v>
      </c>
      <c r="K3055">
        <v>738097.91809101799</v>
      </c>
      <c r="L3055">
        <v>1626304.0686089799</v>
      </c>
    </row>
    <row r="3056" spans="1:14" x14ac:dyDescent="0.35">
      <c r="A3056" t="s">
        <v>508</v>
      </c>
      <c r="B3056" t="s">
        <v>3800</v>
      </c>
      <c r="C3056" t="s">
        <v>2915</v>
      </c>
      <c r="D3056" t="s">
        <v>3805</v>
      </c>
      <c r="E3056" t="s">
        <v>3806</v>
      </c>
      <c r="F3056" t="s">
        <v>19</v>
      </c>
      <c r="G3056" t="s">
        <v>2174</v>
      </c>
      <c r="H3056">
        <v>98075.309699999998</v>
      </c>
      <c r="I3056">
        <v>952.31374289638802</v>
      </c>
      <c r="J3056">
        <v>0</v>
      </c>
      <c r="K3056">
        <v>952.31374289638802</v>
      </c>
      <c r="L3056">
        <v>97122.995957103602</v>
      </c>
      <c r="N3056" t="s">
        <v>2198</v>
      </c>
    </row>
    <row r="3057" spans="1:12" x14ac:dyDescent="0.35">
      <c r="A3057" t="s">
        <v>508</v>
      </c>
      <c r="B3057" t="s">
        <v>3800</v>
      </c>
      <c r="C3057" t="s">
        <v>2915</v>
      </c>
      <c r="D3057" t="s">
        <v>3805</v>
      </c>
      <c r="E3057" t="s">
        <v>3806</v>
      </c>
      <c r="F3057" t="s">
        <v>2918</v>
      </c>
      <c r="G3057" t="s">
        <v>2919</v>
      </c>
      <c r="H3057">
        <v>0</v>
      </c>
      <c r="I3057">
        <v>0</v>
      </c>
      <c r="J3057">
        <v>0</v>
      </c>
      <c r="K3057">
        <v>0</v>
      </c>
      <c r="L3057">
        <v>0</v>
      </c>
    </row>
    <row r="3058" spans="1:12" x14ac:dyDescent="0.35">
      <c r="A3058" t="s">
        <v>508</v>
      </c>
      <c r="B3058" t="s">
        <v>3800</v>
      </c>
      <c r="C3058" t="s">
        <v>2915</v>
      </c>
      <c r="D3058" t="s">
        <v>3805</v>
      </c>
      <c r="E3058" t="s">
        <v>3806</v>
      </c>
      <c r="F3058" t="s">
        <v>2920</v>
      </c>
      <c r="G3058" t="s">
        <v>2921</v>
      </c>
      <c r="H3058">
        <v>0</v>
      </c>
      <c r="I3058">
        <v>0</v>
      </c>
      <c r="J3058">
        <v>0</v>
      </c>
      <c r="K3058">
        <v>0</v>
      </c>
      <c r="L3058">
        <v>0</v>
      </c>
    </row>
    <row r="3059" spans="1:12" x14ac:dyDescent="0.35">
      <c r="A3059" t="s">
        <v>508</v>
      </c>
      <c r="B3059" t="s">
        <v>3800</v>
      </c>
      <c r="C3059" t="s">
        <v>2915</v>
      </c>
      <c r="D3059" t="s">
        <v>3805</v>
      </c>
      <c r="E3059" t="s">
        <v>3806</v>
      </c>
      <c r="F3059" t="s">
        <v>2867</v>
      </c>
      <c r="G3059" t="s">
        <v>2868</v>
      </c>
      <c r="H3059">
        <v>0</v>
      </c>
      <c r="I3059">
        <v>0</v>
      </c>
      <c r="J3059">
        <v>0</v>
      </c>
      <c r="K3059">
        <v>0</v>
      </c>
      <c r="L3059">
        <v>0</v>
      </c>
    </row>
    <row r="3060" spans="1:12" x14ac:dyDescent="0.35">
      <c r="A3060" t="s">
        <v>508</v>
      </c>
      <c r="B3060" t="s">
        <v>3800</v>
      </c>
      <c r="C3060" t="s">
        <v>2915</v>
      </c>
      <c r="D3060" t="s">
        <v>3805</v>
      </c>
      <c r="E3060" t="s">
        <v>3806</v>
      </c>
      <c r="F3060" t="s">
        <v>2922</v>
      </c>
      <c r="G3060" t="s">
        <v>2923</v>
      </c>
      <c r="H3060">
        <v>522462.91499999998</v>
      </c>
      <c r="I3060">
        <v>5073.1281488863197</v>
      </c>
      <c r="J3060">
        <v>158024.68347895899</v>
      </c>
      <c r="K3060">
        <v>163097.81162784499</v>
      </c>
      <c r="L3060">
        <v>359365.10337215499</v>
      </c>
    </row>
    <row r="3061" spans="1:12" x14ac:dyDescent="0.35">
      <c r="A3061" t="s">
        <v>508</v>
      </c>
      <c r="B3061" t="s">
        <v>3800</v>
      </c>
      <c r="C3061" t="s">
        <v>2915</v>
      </c>
      <c r="D3061" t="s">
        <v>3805</v>
      </c>
      <c r="E3061" t="s">
        <v>3806</v>
      </c>
      <c r="F3061" t="s">
        <v>2997</v>
      </c>
      <c r="G3061" t="s">
        <v>2998</v>
      </c>
      <c r="H3061">
        <v>1292838.4183</v>
      </c>
      <c r="I3061">
        <v>12553.4938145385</v>
      </c>
      <c r="J3061">
        <v>391033.269489358</v>
      </c>
      <c r="K3061">
        <v>403586.76330389699</v>
      </c>
      <c r="L3061">
        <v>889251.65499610303</v>
      </c>
    </row>
    <row r="3062" spans="1:12" x14ac:dyDescent="0.35">
      <c r="A3062" t="s">
        <v>508</v>
      </c>
      <c r="B3062" t="s">
        <v>3800</v>
      </c>
      <c r="C3062" t="s">
        <v>2915</v>
      </c>
      <c r="D3062" t="s">
        <v>3805</v>
      </c>
      <c r="E3062" t="s">
        <v>3806</v>
      </c>
      <c r="F3062" t="s">
        <v>2875</v>
      </c>
      <c r="G3062" t="s">
        <v>2876</v>
      </c>
      <c r="H3062">
        <v>473727.96169999999</v>
      </c>
      <c r="I3062">
        <v>4599.9105173853304</v>
      </c>
      <c r="J3062">
        <v>143284.258195</v>
      </c>
      <c r="K3062">
        <v>147884.16871238599</v>
      </c>
      <c r="L3062">
        <v>325843.792987614</v>
      </c>
    </row>
    <row r="3063" spans="1:12" x14ac:dyDescent="0.35">
      <c r="A3063" t="s">
        <v>508</v>
      </c>
      <c r="B3063" t="s">
        <v>3800</v>
      </c>
      <c r="C3063" t="s">
        <v>2915</v>
      </c>
      <c r="D3063" t="s">
        <v>3805</v>
      </c>
      <c r="E3063" t="s">
        <v>3806</v>
      </c>
      <c r="F3063" t="s">
        <v>3285</v>
      </c>
      <c r="G3063" t="s">
        <v>3286</v>
      </c>
      <c r="H3063">
        <v>44799.832799999996</v>
      </c>
      <c r="I3063">
        <v>435.007512187239</v>
      </c>
      <c r="J3063">
        <v>13550.2046088563</v>
      </c>
      <c r="K3063">
        <v>13985.2121210435</v>
      </c>
      <c r="L3063">
        <v>30814.6206789565</v>
      </c>
    </row>
    <row r="3064" spans="1:12" x14ac:dyDescent="0.35">
      <c r="A3064" t="s">
        <v>508</v>
      </c>
      <c r="B3064" t="s">
        <v>3800</v>
      </c>
      <c r="C3064" t="s">
        <v>2915</v>
      </c>
      <c r="D3064" t="s">
        <v>3805</v>
      </c>
      <c r="E3064" t="s">
        <v>3806</v>
      </c>
      <c r="F3064" t="s">
        <v>3807</v>
      </c>
      <c r="G3064" t="s">
        <v>3808</v>
      </c>
      <c r="H3064">
        <v>64475.434999999998</v>
      </c>
      <c r="I3064">
        <v>626.05810875595898</v>
      </c>
      <c r="J3064">
        <v>19501.307984367399</v>
      </c>
      <c r="K3064">
        <v>20127.366093123401</v>
      </c>
      <c r="L3064">
        <v>44348.068906876601</v>
      </c>
    </row>
    <row r="3065" spans="1:12" x14ac:dyDescent="0.35">
      <c r="A3065" t="s">
        <v>508</v>
      </c>
      <c r="B3065" t="s">
        <v>3800</v>
      </c>
      <c r="C3065" t="s">
        <v>2915</v>
      </c>
      <c r="D3065" t="s">
        <v>3805</v>
      </c>
      <c r="E3065" t="s">
        <v>3806</v>
      </c>
      <c r="F3065" t="s">
        <v>2924</v>
      </c>
      <c r="G3065" t="s">
        <v>2925</v>
      </c>
      <c r="H3065">
        <v>0</v>
      </c>
      <c r="I3065">
        <v>0</v>
      </c>
      <c r="J3065">
        <v>0</v>
      </c>
      <c r="K3065">
        <v>0</v>
      </c>
      <c r="L3065">
        <v>0</v>
      </c>
    </row>
    <row r="3066" spans="1:12" x14ac:dyDescent="0.35">
      <c r="A3066" t="s">
        <v>508</v>
      </c>
      <c r="B3066" t="s">
        <v>3800</v>
      </c>
      <c r="C3066" t="s">
        <v>2915</v>
      </c>
      <c r="D3066" t="s">
        <v>3805</v>
      </c>
      <c r="E3066" t="s">
        <v>3806</v>
      </c>
      <c r="F3066" t="s">
        <v>2877</v>
      </c>
      <c r="G3066" t="s">
        <v>2878</v>
      </c>
      <c r="H3066">
        <v>137426.5141</v>
      </c>
      <c r="I3066">
        <v>1334.4149360338299</v>
      </c>
      <c r="J3066">
        <v>41566.168192031997</v>
      </c>
      <c r="K3066">
        <v>42900.583128065897</v>
      </c>
      <c r="L3066">
        <v>94525.930971934096</v>
      </c>
    </row>
    <row r="3067" spans="1:12" x14ac:dyDescent="0.35">
      <c r="A3067" t="s">
        <v>508</v>
      </c>
      <c r="B3067" t="s">
        <v>3800</v>
      </c>
      <c r="C3067" t="s">
        <v>2915</v>
      </c>
      <c r="D3067" t="s">
        <v>3809</v>
      </c>
      <c r="E3067" t="s">
        <v>3810</v>
      </c>
      <c r="F3067" t="s">
        <v>2172</v>
      </c>
      <c r="G3067" t="s">
        <v>2173</v>
      </c>
      <c r="H3067">
        <v>603678.18259999994</v>
      </c>
      <c r="I3067">
        <v>6955.2010429633201</v>
      </c>
      <c r="J3067">
        <v>141956.16963200201</v>
      </c>
      <c r="K3067">
        <v>148911.370674965</v>
      </c>
      <c r="L3067">
        <v>454766.81192503503</v>
      </c>
    </row>
    <row r="3068" spans="1:12" x14ac:dyDescent="0.35">
      <c r="A3068" t="s">
        <v>508</v>
      </c>
      <c r="B3068" t="s">
        <v>3800</v>
      </c>
      <c r="C3068" t="s">
        <v>2915</v>
      </c>
      <c r="D3068" t="s">
        <v>3809</v>
      </c>
      <c r="E3068" t="s">
        <v>3810</v>
      </c>
      <c r="F3068" t="s">
        <v>2867</v>
      </c>
      <c r="G3068" t="s">
        <v>2868</v>
      </c>
      <c r="H3068">
        <v>0</v>
      </c>
      <c r="I3068">
        <v>0</v>
      </c>
      <c r="J3068">
        <v>0</v>
      </c>
      <c r="K3068">
        <v>0</v>
      </c>
      <c r="L3068">
        <v>0</v>
      </c>
    </row>
    <row r="3069" spans="1:12" x14ac:dyDescent="0.35">
      <c r="A3069" t="s">
        <v>508</v>
      </c>
      <c r="B3069" t="s">
        <v>3800</v>
      </c>
      <c r="C3069" t="s">
        <v>2915</v>
      </c>
      <c r="D3069" t="s">
        <v>3809</v>
      </c>
      <c r="E3069" t="s">
        <v>3810</v>
      </c>
      <c r="F3069" t="s">
        <v>2922</v>
      </c>
      <c r="G3069" t="s">
        <v>2923</v>
      </c>
      <c r="H3069">
        <v>0</v>
      </c>
      <c r="I3069">
        <v>0</v>
      </c>
      <c r="J3069">
        <v>0</v>
      </c>
      <c r="K3069">
        <v>0</v>
      </c>
      <c r="L3069">
        <v>0</v>
      </c>
    </row>
    <row r="3070" spans="1:12" x14ac:dyDescent="0.35">
      <c r="A3070" t="s">
        <v>508</v>
      </c>
      <c r="B3070" t="s">
        <v>3800</v>
      </c>
      <c r="C3070" t="s">
        <v>2915</v>
      </c>
      <c r="D3070" t="s">
        <v>3809</v>
      </c>
      <c r="E3070" t="s">
        <v>3810</v>
      </c>
      <c r="F3070" t="s">
        <v>2875</v>
      </c>
      <c r="G3070" t="s">
        <v>2876</v>
      </c>
      <c r="H3070">
        <v>0</v>
      </c>
      <c r="I3070">
        <v>0</v>
      </c>
      <c r="J3070">
        <v>0</v>
      </c>
      <c r="K3070">
        <v>0</v>
      </c>
      <c r="L3070">
        <v>0</v>
      </c>
    </row>
    <row r="3071" spans="1:12" x14ac:dyDescent="0.35">
      <c r="A3071" t="s">
        <v>508</v>
      </c>
      <c r="B3071" t="s">
        <v>3800</v>
      </c>
      <c r="C3071" t="s">
        <v>2915</v>
      </c>
      <c r="D3071" t="s">
        <v>3809</v>
      </c>
      <c r="E3071" t="s">
        <v>3810</v>
      </c>
      <c r="F3071" t="s">
        <v>2924</v>
      </c>
      <c r="G3071" t="s">
        <v>2925</v>
      </c>
      <c r="H3071">
        <v>0</v>
      </c>
      <c r="I3071">
        <v>0</v>
      </c>
      <c r="J3071">
        <v>0</v>
      </c>
      <c r="K3071">
        <v>0</v>
      </c>
      <c r="L3071">
        <v>0</v>
      </c>
    </row>
    <row r="3072" spans="1:12" x14ac:dyDescent="0.35">
      <c r="A3072" t="s">
        <v>508</v>
      </c>
      <c r="B3072" t="s">
        <v>3800</v>
      </c>
      <c r="C3072" t="s">
        <v>2915</v>
      </c>
      <c r="D3072" t="s">
        <v>3809</v>
      </c>
      <c r="E3072" t="s">
        <v>3810</v>
      </c>
      <c r="F3072" t="s">
        <v>2877</v>
      </c>
      <c r="G3072" t="s">
        <v>2878</v>
      </c>
      <c r="H3072">
        <v>6380.1859999999997</v>
      </c>
      <c r="I3072">
        <v>73.508497190162501</v>
      </c>
      <c r="J3072">
        <v>1500.31388482688</v>
      </c>
      <c r="K3072">
        <v>1573.8223820170399</v>
      </c>
      <c r="L3072">
        <v>4806.36361798296</v>
      </c>
    </row>
    <row r="3073" spans="1:12" x14ac:dyDescent="0.35">
      <c r="A3073" t="s">
        <v>508</v>
      </c>
      <c r="B3073" t="s">
        <v>3800</v>
      </c>
      <c r="C3073" t="s">
        <v>2915</v>
      </c>
      <c r="D3073" t="s">
        <v>3809</v>
      </c>
      <c r="E3073" t="s">
        <v>3810</v>
      </c>
      <c r="F3073" t="s">
        <v>2962</v>
      </c>
      <c r="G3073" t="s">
        <v>2963</v>
      </c>
      <c r="H3073">
        <v>331450.26360000001</v>
      </c>
      <c r="I3073">
        <v>3542.77953391848</v>
      </c>
      <c r="J3073">
        <v>28023.4689741521</v>
      </c>
      <c r="K3073">
        <v>31566.248508070599</v>
      </c>
      <c r="L3073">
        <v>299884.015091929</v>
      </c>
    </row>
    <row r="3074" spans="1:12" x14ac:dyDescent="0.35">
      <c r="A3074" t="s">
        <v>508</v>
      </c>
      <c r="B3074" t="s">
        <v>3800</v>
      </c>
      <c r="C3074" t="s">
        <v>2915</v>
      </c>
      <c r="D3074" t="s">
        <v>3809</v>
      </c>
      <c r="E3074" t="s">
        <v>3810</v>
      </c>
      <c r="F3074" t="s">
        <v>2964</v>
      </c>
      <c r="G3074" t="s">
        <v>2965</v>
      </c>
      <c r="H3074">
        <v>43944.791899999997</v>
      </c>
      <c r="I3074">
        <v>469.71363848658098</v>
      </c>
      <c r="J3074">
        <v>3715.44586640024</v>
      </c>
      <c r="K3074">
        <v>4185.1595048868203</v>
      </c>
      <c r="L3074">
        <v>39759.6323951132</v>
      </c>
    </row>
    <row r="3075" spans="1:12" x14ac:dyDescent="0.35">
      <c r="A3075" t="s">
        <v>508</v>
      </c>
      <c r="B3075" t="s">
        <v>3800</v>
      </c>
      <c r="C3075" t="s">
        <v>2915</v>
      </c>
      <c r="D3075" t="s">
        <v>3811</v>
      </c>
      <c r="E3075" t="s">
        <v>3812</v>
      </c>
      <c r="F3075" t="s">
        <v>2170</v>
      </c>
      <c r="G3075" t="s">
        <v>2171</v>
      </c>
      <c r="H3075">
        <v>0</v>
      </c>
      <c r="I3075">
        <v>0</v>
      </c>
      <c r="J3075">
        <v>0</v>
      </c>
      <c r="K3075">
        <v>0</v>
      </c>
      <c r="L3075">
        <v>0</v>
      </c>
    </row>
    <row r="3076" spans="1:12" x14ac:dyDescent="0.35">
      <c r="A3076" t="s">
        <v>508</v>
      </c>
      <c r="B3076" t="s">
        <v>3800</v>
      </c>
      <c r="C3076" t="s">
        <v>2915</v>
      </c>
      <c r="D3076" t="s">
        <v>3811</v>
      </c>
      <c r="E3076" t="s">
        <v>3812</v>
      </c>
      <c r="F3076" t="s">
        <v>2172</v>
      </c>
      <c r="G3076" t="s">
        <v>2173</v>
      </c>
      <c r="H3076">
        <v>320262.6508</v>
      </c>
      <c r="I3076">
        <v>4539.5320769194996</v>
      </c>
      <c r="J3076">
        <v>6770.9782379202898</v>
      </c>
      <c r="K3076">
        <v>11310.510314839799</v>
      </c>
      <c r="L3076">
        <v>308952.14048515999</v>
      </c>
    </row>
    <row r="3077" spans="1:12" x14ac:dyDescent="0.35">
      <c r="A3077" t="s">
        <v>508</v>
      </c>
      <c r="B3077" t="s">
        <v>3800</v>
      </c>
      <c r="C3077" t="s">
        <v>2915</v>
      </c>
      <c r="D3077" t="s">
        <v>3811</v>
      </c>
      <c r="E3077" t="s">
        <v>3812</v>
      </c>
      <c r="F3077" t="s">
        <v>2867</v>
      </c>
      <c r="G3077" t="s">
        <v>2868</v>
      </c>
      <c r="H3077">
        <v>0</v>
      </c>
      <c r="I3077">
        <v>0</v>
      </c>
      <c r="J3077">
        <v>0</v>
      </c>
      <c r="K3077">
        <v>0</v>
      </c>
      <c r="L3077">
        <v>0</v>
      </c>
    </row>
    <row r="3078" spans="1:12" x14ac:dyDescent="0.35">
      <c r="A3078" t="s">
        <v>508</v>
      </c>
      <c r="B3078" t="s">
        <v>3800</v>
      </c>
      <c r="C3078" t="s">
        <v>2915</v>
      </c>
      <c r="D3078" t="s">
        <v>3811</v>
      </c>
      <c r="E3078" t="s">
        <v>3812</v>
      </c>
      <c r="F3078" t="s">
        <v>2922</v>
      </c>
      <c r="G3078" t="s">
        <v>2923</v>
      </c>
      <c r="H3078">
        <v>0</v>
      </c>
      <c r="I3078">
        <v>0</v>
      </c>
      <c r="J3078">
        <v>0</v>
      </c>
      <c r="K3078">
        <v>0</v>
      </c>
      <c r="L3078">
        <v>0</v>
      </c>
    </row>
    <row r="3079" spans="1:12" x14ac:dyDescent="0.35">
      <c r="A3079" t="s">
        <v>508</v>
      </c>
      <c r="B3079" t="s">
        <v>3800</v>
      </c>
      <c r="C3079" t="s">
        <v>2915</v>
      </c>
      <c r="D3079" t="s">
        <v>3811</v>
      </c>
      <c r="E3079" t="s">
        <v>3812</v>
      </c>
      <c r="F3079" t="s">
        <v>2999</v>
      </c>
      <c r="G3079" t="s">
        <v>3000</v>
      </c>
      <c r="H3079">
        <v>91477.053199999995</v>
      </c>
      <c r="I3079">
        <v>1296.63267451053</v>
      </c>
      <c r="J3079">
        <v>1934.0036534437099</v>
      </c>
      <c r="K3079">
        <v>3230.6363279542402</v>
      </c>
      <c r="L3079">
        <v>88246.416872045796</v>
      </c>
    </row>
    <row r="3080" spans="1:12" x14ac:dyDescent="0.35">
      <c r="A3080" t="s">
        <v>508</v>
      </c>
      <c r="B3080" t="s">
        <v>3800</v>
      </c>
      <c r="C3080" t="s">
        <v>2915</v>
      </c>
      <c r="D3080" t="s">
        <v>3811</v>
      </c>
      <c r="E3080" t="s">
        <v>3812</v>
      </c>
      <c r="F3080" t="s">
        <v>2924</v>
      </c>
      <c r="G3080" t="s">
        <v>2925</v>
      </c>
      <c r="H3080">
        <v>0</v>
      </c>
      <c r="I3080">
        <v>0</v>
      </c>
      <c r="J3080">
        <v>0</v>
      </c>
      <c r="K3080">
        <v>0</v>
      </c>
      <c r="L3080">
        <v>0</v>
      </c>
    </row>
    <row r="3081" spans="1:12" x14ac:dyDescent="0.35">
      <c r="A3081" t="s">
        <v>508</v>
      </c>
      <c r="B3081" t="s">
        <v>3800</v>
      </c>
      <c r="C3081" t="s">
        <v>2915</v>
      </c>
      <c r="D3081" t="s">
        <v>3811</v>
      </c>
      <c r="E3081" t="s">
        <v>3812</v>
      </c>
      <c r="F3081" t="s">
        <v>2877</v>
      </c>
      <c r="G3081" t="s">
        <v>2878</v>
      </c>
      <c r="H3081">
        <v>41834.018199999999</v>
      </c>
      <c r="I3081">
        <v>592.97225968469502</v>
      </c>
      <c r="J3081">
        <v>884.45289029437697</v>
      </c>
      <c r="K3081">
        <v>1477.4251499790701</v>
      </c>
      <c r="L3081">
        <v>40356.5930500209</v>
      </c>
    </row>
    <row r="3082" spans="1:12" x14ac:dyDescent="0.35">
      <c r="A3082" t="s">
        <v>508</v>
      </c>
      <c r="B3082" t="s">
        <v>3800</v>
      </c>
      <c r="C3082" t="s">
        <v>2915</v>
      </c>
      <c r="D3082" t="s">
        <v>3813</v>
      </c>
      <c r="E3082" t="s">
        <v>3814</v>
      </c>
      <c r="F3082" t="s">
        <v>2170</v>
      </c>
      <c r="G3082" t="s">
        <v>2171</v>
      </c>
      <c r="H3082">
        <v>0</v>
      </c>
      <c r="I3082">
        <v>0</v>
      </c>
      <c r="J3082">
        <v>0</v>
      </c>
      <c r="K3082">
        <v>0</v>
      </c>
      <c r="L3082">
        <v>0</v>
      </c>
    </row>
    <row r="3083" spans="1:12" x14ac:dyDescent="0.35">
      <c r="A3083" t="s">
        <v>508</v>
      </c>
      <c r="B3083" t="s">
        <v>3800</v>
      </c>
      <c r="C3083" t="s">
        <v>2915</v>
      </c>
      <c r="D3083" t="s">
        <v>3813</v>
      </c>
      <c r="E3083" t="s">
        <v>3814</v>
      </c>
      <c r="F3083" t="s">
        <v>2172</v>
      </c>
      <c r="G3083" t="s">
        <v>2173</v>
      </c>
      <c r="H3083">
        <v>82652.462299999999</v>
      </c>
      <c r="I3083">
        <v>778.73253076889102</v>
      </c>
      <c r="J3083">
        <v>2549.8041828047099</v>
      </c>
      <c r="K3083">
        <v>3328.5367135736001</v>
      </c>
      <c r="L3083">
        <v>79323.925586426398</v>
      </c>
    </row>
    <row r="3084" spans="1:12" x14ac:dyDescent="0.35">
      <c r="A3084" t="s">
        <v>508</v>
      </c>
      <c r="B3084" t="s">
        <v>3800</v>
      </c>
      <c r="C3084" t="s">
        <v>2915</v>
      </c>
      <c r="D3084" t="s">
        <v>3813</v>
      </c>
      <c r="E3084" t="s">
        <v>3814</v>
      </c>
      <c r="F3084" t="s">
        <v>2867</v>
      </c>
      <c r="G3084" t="s">
        <v>2868</v>
      </c>
      <c r="H3084">
        <v>0</v>
      </c>
      <c r="I3084">
        <v>0</v>
      </c>
      <c r="J3084">
        <v>0</v>
      </c>
      <c r="K3084">
        <v>0</v>
      </c>
      <c r="L3084">
        <v>0</v>
      </c>
    </row>
    <row r="3085" spans="1:12" x14ac:dyDescent="0.35">
      <c r="A3085" t="s">
        <v>508</v>
      </c>
      <c r="B3085" t="s">
        <v>3800</v>
      </c>
      <c r="C3085" t="s">
        <v>2915</v>
      </c>
      <c r="D3085" t="s">
        <v>3813</v>
      </c>
      <c r="E3085" t="s">
        <v>3814</v>
      </c>
      <c r="F3085" t="s">
        <v>2922</v>
      </c>
      <c r="G3085" t="s">
        <v>2923</v>
      </c>
      <c r="H3085">
        <v>0</v>
      </c>
      <c r="I3085">
        <v>0</v>
      </c>
      <c r="J3085">
        <v>0</v>
      </c>
      <c r="K3085">
        <v>0</v>
      </c>
      <c r="L3085">
        <v>0</v>
      </c>
    </row>
    <row r="3086" spans="1:12" x14ac:dyDescent="0.35">
      <c r="A3086" t="s">
        <v>508</v>
      </c>
      <c r="B3086" t="s">
        <v>3800</v>
      </c>
      <c r="C3086" t="s">
        <v>2915</v>
      </c>
      <c r="D3086" t="s">
        <v>3813</v>
      </c>
      <c r="E3086" t="s">
        <v>3814</v>
      </c>
      <c r="F3086" t="s">
        <v>2924</v>
      </c>
      <c r="G3086" t="s">
        <v>2925</v>
      </c>
      <c r="H3086">
        <v>0</v>
      </c>
      <c r="I3086">
        <v>0</v>
      </c>
      <c r="J3086">
        <v>0</v>
      </c>
      <c r="K3086">
        <v>0</v>
      </c>
      <c r="L3086">
        <v>0</v>
      </c>
    </row>
    <row r="3087" spans="1:12" x14ac:dyDescent="0.35">
      <c r="A3087" t="s">
        <v>508</v>
      </c>
      <c r="B3087" t="s">
        <v>3800</v>
      </c>
      <c r="C3087" t="s">
        <v>2915</v>
      </c>
      <c r="D3087" t="s">
        <v>3815</v>
      </c>
      <c r="E3087" t="s">
        <v>3816</v>
      </c>
      <c r="F3087" t="s">
        <v>2172</v>
      </c>
      <c r="G3087" t="s">
        <v>2173</v>
      </c>
      <c r="H3087">
        <v>391252.7476</v>
      </c>
      <c r="I3087">
        <v>5539.3469851816199</v>
      </c>
      <c r="J3087">
        <v>20397.866869781901</v>
      </c>
      <c r="K3087">
        <v>25937.213854963498</v>
      </c>
      <c r="L3087">
        <v>365315.53374503698</v>
      </c>
    </row>
    <row r="3088" spans="1:12" x14ac:dyDescent="0.35">
      <c r="A3088" t="s">
        <v>508</v>
      </c>
      <c r="B3088" t="s">
        <v>3800</v>
      </c>
      <c r="C3088" t="s">
        <v>2915</v>
      </c>
      <c r="D3088" t="s">
        <v>3815</v>
      </c>
      <c r="E3088" t="s">
        <v>3816</v>
      </c>
      <c r="F3088" t="s">
        <v>2867</v>
      </c>
      <c r="G3088" t="s">
        <v>2868</v>
      </c>
      <c r="H3088">
        <v>0</v>
      </c>
      <c r="I3088">
        <v>0</v>
      </c>
      <c r="J3088">
        <v>0</v>
      </c>
      <c r="K3088">
        <v>0</v>
      </c>
      <c r="L3088">
        <v>0</v>
      </c>
    </row>
    <row r="3089" spans="1:12" x14ac:dyDescent="0.35">
      <c r="A3089" t="s">
        <v>508</v>
      </c>
      <c r="B3089" t="s">
        <v>3800</v>
      </c>
      <c r="C3089" t="s">
        <v>2915</v>
      </c>
      <c r="D3089" t="s">
        <v>3815</v>
      </c>
      <c r="E3089" t="s">
        <v>3816</v>
      </c>
      <c r="F3089" t="s">
        <v>2922</v>
      </c>
      <c r="G3089" t="s">
        <v>2923</v>
      </c>
      <c r="H3089">
        <v>0</v>
      </c>
      <c r="I3089">
        <v>0</v>
      </c>
      <c r="J3089">
        <v>0</v>
      </c>
      <c r="K3089">
        <v>0</v>
      </c>
      <c r="L3089">
        <v>0</v>
      </c>
    </row>
    <row r="3090" spans="1:12" x14ac:dyDescent="0.35">
      <c r="A3090" t="s">
        <v>508</v>
      </c>
      <c r="B3090" t="s">
        <v>3800</v>
      </c>
      <c r="C3090" t="s">
        <v>2915</v>
      </c>
      <c r="D3090" t="s">
        <v>3815</v>
      </c>
      <c r="E3090" t="s">
        <v>3816</v>
      </c>
      <c r="F3090" t="s">
        <v>2999</v>
      </c>
      <c r="G3090" t="s">
        <v>3000</v>
      </c>
      <c r="H3090">
        <v>35475.748699999996</v>
      </c>
      <c r="I3090">
        <v>168.110847677869</v>
      </c>
      <c r="J3090">
        <v>427.09546143530099</v>
      </c>
      <c r="K3090">
        <v>595.20630911317096</v>
      </c>
      <c r="L3090">
        <v>34880.542390886803</v>
      </c>
    </row>
    <row r="3091" spans="1:12" x14ac:dyDescent="0.35">
      <c r="A3091" t="s">
        <v>508</v>
      </c>
      <c r="B3091" t="s">
        <v>3800</v>
      </c>
      <c r="C3091" t="s">
        <v>2915</v>
      </c>
      <c r="D3091" t="s">
        <v>3815</v>
      </c>
      <c r="E3091" t="s">
        <v>3816</v>
      </c>
      <c r="F3091" t="s">
        <v>2877</v>
      </c>
      <c r="G3091" t="s">
        <v>2878</v>
      </c>
      <c r="H3091">
        <v>33979.951699999998</v>
      </c>
      <c r="I3091">
        <v>481.08733793766697</v>
      </c>
      <c r="J3091">
        <v>1771.53651833719</v>
      </c>
      <c r="K3091">
        <v>2252.6238562748599</v>
      </c>
      <c r="L3091">
        <v>31727.327843725099</v>
      </c>
    </row>
    <row r="3092" spans="1:12" x14ac:dyDescent="0.35">
      <c r="A3092" t="s">
        <v>508</v>
      </c>
      <c r="B3092" t="s">
        <v>3800</v>
      </c>
      <c r="C3092" t="s">
        <v>2915</v>
      </c>
      <c r="D3092" t="s">
        <v>3815</v>
      </c>
      <c r="E3092" t="s">
        <v>3816</v>
      </c>
      <c r="F3092" t="s">
        <v>2962</v>
      </c>
      <c r="G3092" t="s">
        <v>2963</v>
      </c>
      <c r="H3092">
        <v>441834.32419999997</v>
      </c>
      <c r="I3092">
        <v>2093.7441938061902</v>
      </c>
      <c r="J3092">
        <v>5319.2798378760299</v>
      </c>
      <c r="K3092">
        <v>7413.0240316822201</v>
      </c>
      <c r="L3092">
        <v>434421.30016831798</v>
      </c>
    </row>
    <row r="3093" spans="1:12" x14ac:dyDescent="0.35">
      <c r="A3093" t="s">
        <v>508</v>
      </c>
      <c r="B3093" t="s">
        <v>3800</v>
      </c>
      <c r="C3093" t="s">
        <v>2915</v>
      </c>
      <c r="D3093" t="s">
        <v>3815</v>
      </c>
      <c r="E3093" t="s">
        <v>3816</v>
      </c>
      <c r="F3093" t="s">
        <v>2964</v>
      </c>
      <c r="G3093" t="s">
        <v>2965</v>
      </c>
      <c r="H3093">
        <v>87721.851299999995</v>
      </c>
      <c r="I3093">
        <v>415.69227789436701</v>
      </c>
      <c r="J3093">
        <v>1056.09059554911</v>
      </c>
      <c r="K3093">
        <v>1471.78287344348</v>
      </c>
      <c r="L3093">
        <v>86250.068426556507</v>
      </c>
    </row>
    <row r="3094" spans="1:12" x14ac:dyDescent="0.35">
      <c r="A3094" t="s">
        <v>508</v>
      </c>
      <c r="B3094" t="s">
        <v>3800</v>
      </c>
      <c r="C3094" t="s">
        <v>2915</v>
      </c>
      <c r="D3094" t="s">
        <v>3817</v>
      </c>
      <c r="E3094" t="s">
        <v>3818</v>
      </c>
      <c r="F3094" t="s">
        <v>2170</v>
      </c>
      <c r="G3094" t="s">
        <v>2171</v>
      </c>
      <c r="H3094">
        <v>0</v>
      </c>
      <c r="I3094">
        <v>0</v>
      </c>
      <c r="J3094">
        <v>0</v>
      </c>
      <c r="K3094">
        <v>0</v>
      </c>
      <c r="L3094">
        <v>0</v>
      </c>
    </row>
    <row r="3095" spans="1:12" x14ac:dyDescent="0.35">
      <c r="A3095" t="s">
        <v>508</v>
      </c>
      <c r="B3095" t="s">
        <v>3800</v>
      </c>
      <c r="C3095" t="s">
        <v>2915</v>
      </c>
      <c r="D3095" t="s">
        <v>3817</v>
      </c>
      <c r="E3095" t="s">
        <v>3818</v>
      </c>
      <c r="F3095" t="s">
        <v>2172</v>
      </c>
      <c r="G3095" t="s">
        <v>2173</v>
      </c>
      <c r="H3095">
        <v>24753.5589</v>
      </c>
      <c r="I3095">
        <v>157.00179889361101</v>
      </c>
      <c r="J3095">
        <v>2785.11105950213</v>
      </c>
      <c r="K3095">
        <v>2942.1128583957402</v>
      </c>
      <c r="L3095">
        <v>21811.4460416043</v>
      </c>
    </row>
    <row r="3096" spans="1:12" x14ac:dyDescent="0.35">
      <c r="A3096" t="s">
        <v>508</v>
      </c>
      <c r="B3096" t="s">
        <v>3800</v>
      </c>
      <c r="C3096" t="s">
        <v>2915</v>
      </c>
      <c r="D3096" t="s">
        <v>3817</v>
      </c>
      <c r="E3096" t="s">
        <v>3818</v>
      </c>
      <c r="F3096" t="s">
        <v>2867</v>
      </c>
      <c r="G3096" t="s">
        <v>2868</v>
      </c>
      <c r="H3096">
        <v>0</v>
      </c>
      <c r="I3096">
        <v>0</v>
      </c>
      <c r="J3096">
        <v>0</v>
      </c>
      <c r="K3096">
        <v>0</v>
      </c>
      <c r="L3096">
        <v>0</v>
      </c>
    </row>
    <row r="3097" spans="1:12" x14ac:dyDescent="0.35">
      <c r="A3097" t="s">
        <v>508</v>
      </c>
      <c r="B3097" t="s">
        <v>3800</v>
      </c>
      <c r="C3097" t="s">
        <v>2915</v>
      </c>
      <c r="D3097" t="s">
        <v>3817</v>
      </c>
      <c r="E3097" t="s">
        <v>3818</v>
      </c>
      <c r="F3097" t="s">
        <v>2922</v>
      </c>
      <c r="G3097" t="s">
        <v>2923</v>
      </c>
      <c r="H3097">
        <v>0</v>
      </c>
      <c r="I3097">
        <v>0</v>
      </c>
      <c r="J3097">
        <v>0</v>
      </c>
      <c r="K3097">
        <v>0</v>
      </c>
      <c r="L3097">
        <v>0</v>
      </c>
    </row>
    <row r="3098" spans="1:12" x14ac:dyDescent="0.35">
      <c r="A3098" t="s">
        <v>508</v>
      </c>
      <c r="B3098" t="s">
        <v>3800</v>
      </c>
      <c r="C3098" t="s">
        <v>2915</v>
      </c>
      <c r="D3098" t="s">
        <v>3817</v>
      </c>
      <c r="E3098" t="s">
        <v>3818</v>
      </c>
      <c r="F3098" t="s">
        <v>2924</v>
      </c>
      <c r="G3098" t="s">
        <v>2925</v>
      </c>
      <c r="H3098">
        <v>0</v>
      </c>
      <c r="I3098">
        <v>0</v>
      </c>
      <c r="J3098">
        <v>0</v>
      </c>
      <c r="K3098">
        <v>0</v>
      </c>
      <c r="L3098">
        <v>0</v>
      </c>
    </row>
    <row r="3099" spans="1:12" x14ac:dyDescent="0.35">
      <c r="A3099" t="s">
        <v>508</v>
      </c>
      <c r="B3099" t="s">
        <v>3800</v>
      </c>
      <c r="C3099" t="s">
        <v>2915</v>
      </c>
      <c r="D3099" t="s">
        <v>3819</v>
      </c>
      <c r="E3099" t="s">
        <v>3820</v>
      </c>
      <c r="F3099" t="s">
        <v>2172</v>
      </c>
      <c r="G3099" t="s">
        <v>2173</v>
      </c>
      <c r="H3099">
        <v>18356.642899999999</v>
      </c>
      <c r="I3099">
        <v>124.15224319615</v>
      </c>
      <c r="J3099">
        <v>1102.9541059575199</v>
      </c>
      <c r="K3099">
        <v>1227.10634915367</v>
      </c>
      <c r="L3099">
        <v>17129.5365508463</v>
      </c>
    </row>
    <row r="3100" spans="1:12" x14ac:dyDescent="0.35">
      <c r="A3100" t="s">
        <v>508</v>
      </c>
      <c r="B3100" t="s">
        <v>3800</v>
      </c>
      <c r="C3100" t="s">
        <v>2915</v>
      </c>
      <c r="D3100" t="s">
        <v>3819</v>
      </c>
      <c r="E3100" t="s">
        <v>3820</v>
      </c>
      <c r="F3100" t="s">
        <v>2867</v>
      </c>
      <c r="G3100" t="s">
        <v>2868</v>
      </c>
      <c r="H3100">
        <v>0</v>
      </c>
      <c r="I3100">
        <v>0</v>
      </c>
      <c r="J3100">
        <v>0</v>
      </c>
      <c r="K3100">
        <v>0</v>
      </c>
      <c r="L3100">
        <v>0</v>
      </c>
    </row>
    <row r="3101" spans="1:12" x14ac:dyDescent="0.35">
      <c r="A3101" t="s">
        <v>508</v>
      </c>
      <c r="B3101" t="s">
        <v>3800</v>
      </c>
      <c r="C3101" t="s">
        <v>2915</v>
      </c>
      <c r="D3101" t="s">
        <v>3819</v>
      </c>
      <c r="E3101" t="s">
        <v>3820</v>
      </c>
      <c r="F3101" t="s">
        <v>2922</v>
      </c>
      <c r="G3101" t="s">
        <v>2923</v>
      </c>
      <c r="H3101">
        <v>0</v>
      </c>
      <c r="I3101">
        <v>0</v>
      </c>
      <c r="J3101">
        <v>0</v>
      </c>
      <c r="K3101">
        <v>0</v>
      </c>
      <c r="L3101">
        <v>0</v>
      </c>
    </row>
    <row r="3102" spans="1:12" x14ac:dyDescent="0.35">
      <c r="A3102" t="s">
        <v>508</v>
      </c>
      <c r="B3102" t="s">
        <v>3800</v>
      </c>
      <c r="C3102" t="s">
        <v>2915</v>
      </c>
      <c r="D3102" t="s">
        <v>3821</v>
      </c>
      <c r="E3102" t="s">
        <v>3822</v>
      </c>
      <c r="F3102" t="s">
        <v>2170</v>
      </c>
      <c r="G3102" t="s">
        <v>2171</v>
      </c>
      <c r="H3102">
        <v>0</v>
      </c>
      <c r="I3102">
        <v>0</v>
      </c>
      <c r="J3102">
        <v>0</v>
      </c>
      <c r="K3102">
        <v>0</v>
      </c>
      <c r="L3102">
        <v>0</v>
      </c>
    </row>
    <row r="3103" spans="1:12" x14ac:dyDescent="0.35">
      <c r="A3103" t="s">
        <v>508</v>
      </c>
      <c r="B3103" t="s">
        <v>3800</v>
      </c>
      <c r="C3103" t="s">
        <v>2915</v>
      </c>
      <c r="D3103" t="s">
        <v>3821</v>
      </c>
      <c r="E3103" t="s">
        <v>3822</v>
      </c>
      <c r="F3103" t="s">
        <v>2172</v>
      </c>
      <c r="G3103" t="s">
        <v>2173</v>
      </c>
      <c r="H3103">
        <v>362686.37359999999</v>
      </c>
      <c r="I3103">
        <v>5343.9328284994899</v>
      </c>
      <c r="J3103">
        <v>80583.017376667005</v>
      </c>
      <c r="K3103">
        <v>85926.950205166504</v>
      </c>
      <c r="L3103">
        <v>276759.42339483398</v>
      </c>
    </row>
    <row r="3104" spans="1:12" x14ac:dyDescent="0.35">
      <c r="A3104" t="s">
        <v>508</v>
      </c>
      <c r="B3104" t="s">
        <v>3800</v>
      </c>
      <c r="C3104" t="s">
        <v>2915</v>
      </c>
      <c r="D3104" t="s">
        <v>3821</v>
      </c>
      <c r="E3104" t="s">
        <v>3822</v>
      </c>
      <c r="F3104" t="s">
        <v>2867</v>
      </c>
      <c r="G3104" t="s">
        <v>2868</v>
      </c>
      <c r="H3104">
        <v>0</v>
      </c>
      <c r="I3104">
        <v>0</v>
      </c>
      <c r="J3104">
        <v>0</v>
      </c>
      <c r="K3104">
        <v>0</v>
      </c>
      <c r="L3104">
        <v>0</v>
      </c>
    </row>
    <row r="3105" spans="1:14" x14ac:dyDescent="0.35">
      <c r="A3105" t="s">
        <v>508</v>
      </c>
      <c r="B3105" t="s">
        <v>3800</v>
      </c>
      <c r="C3105" t="s">
        <v>2915</v>
      </c>
      <c r="D3105" t="s">
        <v>3821</v>
      </c>
      <c r="E3105" t="s">
        <v>3822</v>
      </c>
      <c r="F3105" t="s">
        <v>2922</v>
      </c>
      <c r="G3105" t="s">
        <v>2923</v>
      </c>
      <c r="H3105">
        <v>104709.2536</v>
      </c>
      <c r="I3105">
        <v>1542.8184202182199</v>
      </c>
      <c r="J3105">
        <v>23264.694290776799</v>
      </c>
      <c r="K3105">
        <v>24807.512710995099</v>
      </c>
      <c r="L3105">
        <v>79901.740889004897</v>
      </c>
    </row>
    <row r="3106" spans="1:14" x14ac:dyDescent="0.35">
      <c r="A3106" t="s">
        <v>508</v>
      </c>
      <c r="B3106" t="s">
        <v>3800</v>
      </c>
      <c r="C3106" t="s">
        <v>2915</v>
      </c>
      <c r="D3106" t="s">
        <v>3821</v>
      </c>
      <c r="E3106" t="s">
        <v>3822</v>
      </c>
      <c r="F3106" t="s">
        <v>2999</v>
      </c>
      <c r="G3106" t="s">
        <v>3000</v>
      </c>
      <c r="H3106">
        <v>113913.1776</v>
      </c>
      <c r="I3106">
        <v>206.12538599787499</v>
      </c>
      <c r="J3106">
        <v>1416.93323696727</v>
      </c>
      <c r="K3106">
        <v>1623.0586229651401</v>
      </c>
      <c r="L3106">
        <v>112290.118977035</v>
      </c>
    </row>
    <row r="3107" spans="1:14" x14ac:dyDescent="0.35">
      <c r="A3107" t="s">
        <v>508</v>
      </c>
      <c r="B3107" t="s">
        <v>3800</v>
      </c>
      <c r="C3107" t="s">
        <v>2915</v>
      </c>
      <c r="D3107" t="s">
        <v>3821</v>
      </c>
      <c r="E3107" t="s">
        <v>3822</v>
      </c>
      <c r="F3107" t="s">
        <v>2924</v>
      </c>
      <c r="G3107" t="s">
        <v>2925</v>
      </c>
      <c r="H3107">
        <v>0</v>
      </c>
      <c r="I3107">
        <v>0</v>
      </c>
      <c r="J3107">
        <v>0</v>
      </c>
      <c r="K3107">
        <v>0</v>
      </c>
      <c r="L3107">
        <v>0</v>
      </c>
    </row>
    <row r="3108" spans="1:14" x14ac:dyDescent="0.35">
      <c r="A3108" t="s">
        <v>508</v>
      </c>
      <c r="B3108" t="s">
        <v>3800</v>
      </c>
      <c r="C3108" t="s">
        <v>2915</v>
      </c>
      <c r="D3108" t="s">
        <v>3821</v>
      </c>
      <c r="E3108" t="s">
        <v>3822</v>
      </c>
      <c r="F3108" t="s">
        <v>2877</v>
      </c>
      <c r="G3108" t="s">
        <v>2878</v>
      </c>
      <c r="H3108">
        <v>14515.958000000001</v>
      </c>
      <c r="I3108">
        <v>213.882600018652</v>
      </c>
      <c r="J3108">
        <v>3225.2099393826402</v>
      </c>
      <c r="K3108">
        <v>3439.0925394012902</v>
      </c>
      <c r="L3108">
        <v>11076.865460598699</v>
      </c>
    </row>
    <row r="3109" spans="1:14" x14ac:dyDescent="0.35">
      <c r="A3109" t="s">
        <v>508</v>
      </c>
      <c r="B3109" t="s">
        <v>3800</v>
      </c>
      <c r="C3109" t="s">
        <v>2915</v>
      </c>
      <c r="D3109" t="s">
        <v>3823</v>
      </c>
      <c r="E3109" t="s">
        <v>3824</v>
      </c>
      <c r="F3109" t="s">
        <v>2172</v>
      </c>
      <c r="G3109" t="s">
        <v>2173</v>
      </c>
      <c r="H3109">
        <v>38702.2952</v>
      </c>
      <c r="I3109">
        <v>310.85836289333901</v>
      </c>
      <c r="J3109">
        <v>2867.2816571311801</v>
      </c>
      <c r="K3109">
        <v>3178.1400200245198</v>
      </c>
      <c r="L3109">
        <v>35524.155179975503</v>
      </c>
    </row>
    <row r="3110" spans="1:14" x14ac:dyDescent="0.35">
      <c r="A3110" t="s">
        <v>508</v>
      </c>
      <c r="B3110" t="s">
        <v>3800</v>
      </c>
      <c r="C3110" t="s">
        <v>2915</v>
      </c>
      <c r="D3110" t="s">
        <v>3823</v>
      </c>
      <c r="E3110" t="s">
        <v>3824</v>
      </c>
      <c r="F3110" t="s">
        <v>2867</v>
      </c>
      <c r="G3110" t="s">
        <v>2868</v>
      </c>
      <c r="H3110">
        <v>0</v>
      </c>
      <c r="I3110">
        <v>0</v>
      </c>
      <c r="J3110">
        <v>0</v>
      </c>
      <c r="K3110">
        <v>0</v>
      </c>
      <c r="L3110">
        <v>0</v>
      </c>
    </row>
    <row r="3111" spans="1:14" x14ac:dyDescent="0.35">
      <c r="A3111" t="s">
        <v>508</v>
      </c>
      <c r="B3111" t="s">
        <v>3800</v>
      </c>
      <c r="C3111" t="s">
        <v>2915</v>
      </c>
      <c r="D3111" t="s">
        <v>3823</v>
      </c>
      <c r="E3111" t="s">
        <v>3824</v>
      </c>
      <c r="F3111" t="s">
        <v>2922</v>
      </c>
      <c r="G3111" t="s">
        <v>2923</v>
      </c>
      <c r="H3111">
        <v>0</v>
      </c>
      <c r="I3111">
        <v>0</v>
      </c>
      <c r="J3111">
        <v>0</v>
      </c>
      <c r="K3111">
        <v>0</v>
      </c>
      <c r="L3111">
        <v>0</v>
      </c>
    </row>
    <row r="3112" spans="1:14" x14ac:dyDescent="0.35">
      <c r="A3112" t="s">
        <v>508</v>
      </c>
      <c r="B3112" t="s">
        <v>3800</v>
      </c>
      <c r="C3112" t="s">
        <v>2915</v>
      </c>
      <c r="D3112" t="s">
        <v>3823</v>
      </c>
      <c r="E3112" t="s">
        <v>3824</v>
      </c>
      <c r="F3112" t="s">
        <v>2924</v>
      </c>
      <c r="G3112" t="s">
        <v>2925</v>
      </c>
      <c r="H3112">
        <v>0</v>
      </c>
      <c r="I3112">
        <v>0</v>
      </c>
      <c r="J3112">
        <v>0</v>
      </c>
      <c r="K3112">
        <v>0</v>
      </c>
      <c r="L3112">
        <v>0</v>
      </c>
    </row>
    <row r="3113" spans="1:14" x14ac:dyDescent="0.35">
      <c r="A3113" t="s">
        <v>508</v>
      </c>
      <c r="B3113" t="s">
        <v>3800</v>
      </c>
      <c r="C3113" t="s">
        <v>2915</v>
      </c>
      <c r="D3113" t="s">
        <v>3825</v>
      </c>
      <c r="E3113" t="s">
        <v>3826</v>
      </c>
      <c r="F3113" t="s">
        <v>2172</v>
      </c>
      <c r="G3113" t="s">
        <v>2173</v>
      </c>
      <c r="H3113">
        <v>2662.5212000000001</v>
      </c>
      <c r="I3113">
        <v>53.377927933293599</v>
      </c>
      <c r="J3113">
        <v>0</v>
      </c>
      <c r="K3113">
        <v>53.377927933293599</v>
      </c>
      <c r="L3113">
        <v>2609.1432720667099</v>
      </c>
    </row>
    <row r="3114" spans="1:14" x14ac:dyDescent="0.35">
      <c r="A3114" t="s">
        <v>508</v>
      </c>
      <c r="B3114" t="s">
        <v>3800</v>
      </c>
      <c r="C3114" t="s">
        <v>2915</v>
      </c>
      <c r="D3114" t="s">
        <v>3825</v>
      </c>
      <c r="E3114" t="s">
        <v>3826</v>
      </c>
      <c r="F3114" t="s">
        <v>2867</v>
      </c>
      <c r="G3114" t="s">
        <v>2868</v>
      </c>
      <c r="H3114">
        <v>0</v>
      </c>
      <c r="I3114">
        <v>0</v>
      </c>
      <c r="J3114">
        <v>0</v>
      </c>
      <c r="K3114">
        <v>0</v>
      </c>
      <c r="L3114">
        <v>0</v>
      </c>
    </row>
    <row r="3115" spans="1:14" x14ac:dyDescent="0.35">
      <c r="A3115" t="s">
        <v>508</v>
      </c>
      <c r="B3115" t="s">
        <v>3800</v>
      </c>
      <c r="C3115" t="s">
        <v>2915</v>
      </c>
      <c r="D3115" t="s">
        <v>3825</v>
      </c>
      <c r="E3115" t="s">
        <v>3826</v>
      </c>
      <c r="F3115" t="s">
        <v>2922</v>
      </c>
      <c r="G3115" t="s">
        <v>2923</v>
      </c>
      <c r="H3115">
        <v>0</v>
      </c>
      <c r="I3115">
        <v>0</v>
      </c>
      <c r="J3115">
        <v>0</v>
      </c>
      <c r="K3115">
        <v>0</v>
      </c>
      <c r="L3115">
        <v>0</v>
      </c>
    </row>
    <row r="3116" spans="1:14" x14ac:dyDescent="0.35">
      <c r="A3116" t="s">
        <v>508</v>
      </c>
      <c r="B3116" t="s">
        <v>3800</v>
      </c>
      <c r="C3116" t="s">
        <v>2915</v>
      </c>
      <c r="D3116" t="s">
        <v>3825</v>
      </c>
      <c r="E3116" t="s">
        <v>3826</v>
      </c>
      <c r="F3116" t="s">
        <v>2962</v>
      </c>
      <c r="G3116" t="s">
        <v>2963</v>
      </c>
      <c r="H3116">
        <v>57229.811500000003</v>
      </c>
      <c r="I3116">
        <v>438.76217057460798</v>
      </c>
      <c r="J3116">
        <v>83.448572021241304</v>
      </c>
      <c r="K3116">
        <v>522.21074259584998</v>
      </c>
      <c r="L3116">
        <v>56707.6007574041</v>
      </c>
    </row>
    <row r="3117" spans="1:14" x14ac:dyDescent="0.35">
      <c r="A3117" t="s">
        <v>508</v>
      </c>
      <c r="B3117" t="s">
        <v>3800</v>
      </c>
      <c r="C3117" t="s">
        <v>2915</v>
      </c>
      <c r="D3117" t="s">
        <v>3825</v>
      </c>
      <c r="E3117" t="s">
        <v>3826</v>
      </c>
      <c r="F3117" t="s">
        <v>2964</v>
      </c>
      <c r="G3117" t="s">
        <v>2965</v>
      </c>
      <c r="H3117">
        <v>27073.362000000001</v>
      </c>
      <c r="I3117">
        <v>207.562575642197</v>
      </c>
      <c r="J3117">
        <v>39.476513026883502</v>
      </c>
      <c r="K3117">
        <v>247.03908866908</v>
      </c>
      <c r="L3117">
        <v>26826.322911330899</v>
      </c>
    </row>
    <row r="3118" spans="1:14" x14ac:dyDescent="0.35">
      <c r="A3118" t="s">
        <v>508</v>
      </c>
      <c r="B3118" t="s">
        <v>3800</v>
      </c>
      <c r="C3118" t="s">
        <v>17</v>
      </c>
      <c r="D3118" t="s">
        <v>509</v>
      </c>
      <c r="E3118" t="s">
        <v>2271</v>
      </c>
      <c r="F3118" t="s">
        <v>2170</v>
      </c>
      <c r="G3118" t="s">
        <v>2171</v>
      </c>
      <c r="H3118">
        <v>0</v>
      </c>
      <c r="I3118">
        <v>0</v>
      </c>
      <c r="J3118">
        <v>0</v>
      </c>
      <c r="K3118">
        <v>0</v>
      </c>
      <c r="L3118">
        <v>0</v>
      </c>
    </row>
    <row r="3119" spans="1:14" x14ac:dyDescent="0.35">
      <c r="A3119" t="s">
        <v>508</v>
      </c>
      <c r="B3119" t="s">
        <v>3800</v>
      </c>
      <c r="C3119" t="s">
        <v>17</v>
      </c>
      <c r="D3119" t="s">
        <v>509</v>
      </c>
      <c r="E3119" t="s">
        <v>2271</v>
      </c>
      <c r="F3119" t="s">
        <v>19</v>
      </c>
      <c r="G3119" t="s">
        <v>2174</v>
      </c>
      <c r="H3119">
        <v>241354.3995</v>
      </c>
      <c r="I3119">
        <v>1972.64526154484</v>
      </c>
      <c r="J3119">
        <v>0</v>
      </c>
      <c r="K3119">
        <v>1972.64526154484</v>
      </c>
      <c r="L3119">
        <v>239381.754238455</v>
      </c>
      <c r="N3119" t="s">
        <v>2198</v>
      </c>
    </row>
    <row r="3120" spans="1:14" x14ac:dyDescent="0.35">
      <c r="A3120" t="s">
        <v>508</v>
      </c>
      <c r="B3120" t="s">
        <v>3800</v>
      </c>
      <c r="C3120" t="s">
        <v>17</v>
      </c>
      <c r="D3120" t="s">
        <v>509</v>
      </c>
      <c r="E3120" t="s">
        <v>2271</v>
      </c>
      <c r="F3120" t="s">
        <v>2787</v>
      </c>
      <c r="G3120" t="s">
        <v>2935</v>
      </c>
      <c r="H3120">
        <v>0</v>
      </c>
      <c r="I3120">
        <v>0</v>
      </c>
      <c r="J3120">
        <v>0</v>
      </c>
      <c r="K3120">
        <v>0</v>
      </c>
      <c r="L3120">
        <v>0</v>
      </c>
    </row>
    <row r="3121" spans="1:14" x14ac:dyDescent="0.35">
      <c r="A3121" t="s">
        <v>508</v>
      </c>
      <c r="B3121" t="s">
        <v>3800</v>
      </c>
      <c r="C3121" t="s">
        <v>17</v>
      </c>
      <c r="D3121" t="s">
        <v>509</v>
      </c>
      <c r="E3121" t="s">
        <v>2271</v>
      </c>
      <c r="F3121" t="s">
        <v>2788</v>
      </c>
      <c r="G3121" t="s">
        <v>2936</v>
      </c>
      <c r="H3121">
        <v>2415796.6359999999</v>
      </c>
      <c r="I3121">
        <v>19744.8639712228</v>
      </c>
      <c r="J3121">
        <v>97081.105104202899</v>
      </c>
      <c r="K3121">
        <v>116825.96907542599</v>
      </c>
      <c r="L3121">
        <v>2298970.6669245702</v>
      </c>
    </row>
    <row r="3122" spans="1:14" x14ac:dyDescent="0.35">
      <c r="A3122" t="s">
        <v>508</v>
      </c>
      <c r="B3122" t="s">
        <v>3800</v>
      </c>
      <c r="C3122" t="s">
        <v>17</v>
      </c>
      <c r="D3122" t="s">
        <v>510</v>
      </c>
      <c r="E3122" t="s">
        <v>2272</v>
      </c>
      <c r="F3122" t="s">
        <v>2170</v>
      </c>
      <c r="G3122" t="s">
        <v>2171</v>
      </c>
      <c r="H3122">
        <v>0</v>
      </c>
      <c r="I3122">
        <v>0</v>
      </c>
      <c r="J3122">
        <v>0</v>
      </c>
      <c r="K3122">
        <v>0</v>
      </c>
      <c r="L3122">
        <v>0</v>
      </c>
    </row>
    <row r="3123" spans="1:14" x14ac:dyDescent="0.35">
      <c r="A3123" t="s">
        <v>508</v>
      </c>
      <c r="B3123" t="s">
        <v>3800</v>
      </c>
      <c r="C3123" t="s">
        <v>17</v>
      </c>
      <c r="D3123" t="s">
        <v>510</v>
      </c>
      <c r="E3123" t="s">
        <v>2272</v>
      </c>
      <c r="F3123" t="s">
        <v>19</v>
      </c>
      <c r="G3123" t="s">
        <v>2174</v>
      </c>
      <c r="H3123">
        <v>5087058.6885000002</v>
      </c>
      <c r="I3123">
        <v>25666.791842288701</v>
      </c>
      <c r="J3123">
        <v>0</v>
      </c>
      <c r="K3123">
        <v>25666.791842288701</v>
      </c>
      <c r="L3123">
        <v>5061391.89665771</v>
      </c>
      <c r="N3123" t="s">
        <v>2198</v>
      </c>
    </row>
    <row r="3124" spans="1:14" x14ac:dyDescent="0.35">
      <c r="A3124" t="s">
        <v>508</v>
      </c>
      <c r="B3124" t="s">
        <v>3800</v>
      </c>
      <c r="C3124" t="s">
        <v>17</v>
      </c>
      <c r="D3124" t="s">
        <v>510</v>
      </c>
      <c r="E3124" t="s">
        <v>2272</v>
      </c>
      <c r="F3124" t="s">
        <v>30</v>
      </c>
      <c r="G3124" t="s">
        <v>2182</v>
      </c>
      <c r="H3124">
        <v>0</v>
      </c>
      <c r="I3124">
        <v>0</v>
      </c>
      <c r="J3124">
        <v>0</v>
      </c>
      <c r="K3124">
        <v>0</v>
      </c>
      <c r="L3124">
        <v>0</v>
      </c>
      <c r="N3124" t="s">
        <v>2198</v>
      </c>
    </row>
    <row r="3125" spans="1:14" x14ac:dyDescent="0.35">
      <c r="A3125" t="s">
        <v>508</v>
      </c>
      <c r="B3125" t="s">
        <v>3800</v>
      </c>
      <c r="C3125" t="s">
        <v>17</v>
      </c>
      <c r="D3125" t="s">
        <v>510</v>
      </c>
      <c r="E3125" t="s">
        <v>2272</v>
      </c>
      <c r="F3125" t="s">
        <v>2787</v>
      </c>
      <c r="G3125" t="s">
        <v>2935</v>
      </c>
      <c r="H3125">
        <v>0</v>
      </c>
      <c r="I3125">
        <v>0</v>
      </c>
      <c r="J3125">
        <v>0</v>
      </c>
      <c r="K3125">
        <v>0</v>
      </c>
      <c r="L3125">
        <v>0</v>
      </c>
    </row>
    <row r="3126" spans="1:14" x14ac:dyDescent="0.35">
      <c r="A3126" t="s">
        <v>508</v>
      </c>
      <c r="B3126" t="s">
        <v>3800</v>
      </c>
      <c r="C3126" t="s">
        <v>17</v>
      </c>
      <c r="D3126" t="s">
        <v>510</v>
      </c>
      <c r="E3126" t="s">
        <v>2272</v>
      </c>
      <c r="F3126" t="s">
        <v>2788</v>
      </c>
      <c r="G3126" t="s">
        <v>2936</v>
      </c>
      <c r="H3126">
        <v>7831589.9314000001</v>
      </c>
      <c r="I3126">
        <v>39514.344313737798</v>
      </c>
      <c r="J3126">
        <v>1425556.6980199299</v>
      </c>
      <c r="K3126">
        <v>1465071.04233367</v>
      </c>
      <c r="L3126">
        <v>6366518.8890663302</v>
      </c>
    </row>
    <row r="3127" spans="1:14" x14ac:dyDescent="0.35">
      <c r="A3127" t="s">
        <v>508</v>
      </c>
      <c r="B3127" t="s">
        <v>3800</v>
      </c>
      <c r="C3127" t="s">
        <v>17</v>
      </c>
      <c r="D3127" t="s">
        <v>515</v>
      </c>
      <c r="E3127" t="s">
        <v>2273</v>
      </c>
      <c r="F3127" t="s">
        <v>2170</v>
      </c>
      <c r="G3127" t="s">
        <v>2171</v>
      </c>
      <c r="H3127">
        <v>0</v>
      </c>
      <c r="I3127">
        <v>0</v>
      </c>
      <c r="J3127">
        <v>0</v>
      </c>
      <c r="K3127">
        <v>0</v>
      </c>
      <c r="L3127">
        <v>0</v>
      </c>
    </row>
    <row r="3128" spans="1:14" x14ac:dyDescent="0.35">
      <c r="A3128" t="s">
        <v>508</v>
      </c>
      <c r="B3128" t="s">
        <v>3800</v>
      </c>
      <c r="C3128" t="s">
        <v>17</v>
      </c>
      <c r="D3128" t="s">
        <v>515</v>
      </c>
      <c r="E3128" t="s">
        <v>2273</v>
      </c>
      <c r="F3128" t="s">
        <v>19</v>
      </c>
      <c r="G3128" t="s">
        <v>2174</v>
      </c>
      <c r="H3128">
        <v>2520736.0652000001</v>
      </c>
      <c r="I3128">
        <v>9453.2487880993503</v>
      </c>
      <c r="J3128">
        <v>0</v>
      </c>
      <c r="K3128">
        <v>9453.2487880993503</v>
      </c>
      <c r="L3128">
        <v>2511282.8164118999</v>
      </c>
      <c r="N3128" t="s">
        <v>2198</v>
      </c>
    </row>
    <row r="3129" spans="1:14" x14ac:dyDescent="0.35">
      <c r="A3129" t="s">
        <v>508</v>
      </c>
      <c r="B3129" t="s">
        <v>3800</v>
      </c>
      <c r="C3129" t="s">
        <v>17</v>
      </c>
      <c r="D3129" t="s">
        <v>515</v>
      </c>
      <c r="E3129" t="s">
        <v>2273</v>
      </c>
      <c r="F3129" t="s">
        <v>2787</v>
      </c>
      <c r="G3129" t="s">
        <v>2935</v>
      </c>
      <c r="H3129">
        <v>0</v>
      </c>
      <c r="I3129">
        <v>0</v>
      </c>
      <c r="J3129">
        <v>0</v>
      </c>
      <c r="K3129">
        <v>0</v>
      </c>
      <c r="L3129">
        <v>0</v>
      </c>
    </row>
    <row r="3130" spans="1:14" x14ac:dyDescent="0.35">
      <c r="A3130" t="s">
        <v>508</v>
      </c>
      <c r="B3130" t="s">
        <v>3800</v>
      </c>
      <c r="C3130" t="s">
        <v>17</v>
      </c>
      <c r="D3130" t="s">
        <v>515</v>
      </c>
      <c r="E3130" t="s">
        <v>2273</v>
      </c>
      <c r="F3130" t="s">
        <v>2788</v>
      </c>
      <c r="G3130" t="s">
        <v>2936</v>
      </c>
      <c r="H3130">
        <v>6245719.8797000004</v>
      </c>
      <c r="I3130">
        <v>23422.6600306246</v>
      </c>
      <c r="J3130">
        <v>94440.594189866897</v>
      </c>
      <c r="K3130">
        <v>117863.254220492</v>
      </c>
      <c r="L3130">
        <v>6127856.6254795101</v>
      </c>
    </row>
    <row r="3131" spans="1:14" x14ac:dyDescent="0.35">
      <c r="A3131" t="s">
        <v>508</v>
      </c>
      <c r="B3131" t="s">
        <v>3800</v>
      </c>
      <c r="C3131" t="s">
        <v>2938</v>
      </c>
      <c r="D3131" t="s">
        <v>3827</v>
      </c>
      <c r="E3131" t="s">
        <v>3828</v>
      </c>
      <c r="F3131" t="s">
        <v>2172</v>
      </c>
      <c r="G3131" t="s">
        <v>2173</v>
      </c>
      <c r="H3131">
        <v>215595.81229999999</v>
      </c>
      <c r="I3131">
        <v>2304.4435779084101</v>
      </c>
      <c r="J3131">
        <v>18228.202599097</v>
      </c>
      <c r="K3131">
        <v>20532.646177005401</v>
      </c>
      <c r="L3131">
        <v>195063.166122995</v>
      </c>
    </row>
    <row r="3132" spans="1:14" x14ac:dyDescent="0.35">
      <c r="A3132" t="s">
        <v>508</v>
      </c>
      <c r="B3132" t="s">
        <v>3800</v>
      </c>
      <c r="C3132" t="s">
        <v>2938</v>
      </c>
      <c r="D3132" t="s">
        <v>3829</v>
      </c>
      <c r="E3132" t="s">
        <v>3830</v>
      </c>
      <c r="F3132" t="s">
        <v>2172</v>
      </c>
      <c r="G3132" t="s">
        <v>2173</v>
      </c>
      <c r="H3132">
        <v>291558.92680000002</v>
      </c>
      <c r="I3132">
        <v>492.73782748063502</v>
      </c>
      <c r="J3132">
        <v>3387.1451664646102</v>
      </c>
      <c r="K3132">
        <v>3879.8829939452398</v>
      </c>
      <c r="L3132">
        <v>287679.04380605498</v>
      </c>
    </row>
    <row r="3133" spans="1:14" x14ac:dyDescent="0.35">
      <c r="A3133" t="s">
        <v>508</v>
      </c>
      <c r="B3133" t="s">
        <v>3800</v>
      </c>
      <c r="C3133" t="s">
        <v>2938</v>
      </c>
      <c r="D3133" t="s">
        <v>3831</v>
      </c>
      <c r="E3133" t="s">
        <v>3832</v>
      </c>
      <c r="F3133" t="s">
        <v>2172</v>
      </c>
      <c r="G3133" t="s">
        <v>2173</v>
      </c>
      <c r="H3133">
        <v>506004.9915</v>
      </c>
      <c r="I3133">
        <v>2926.6438851244002</v>
      </c>
      <c r="J3133">
        <v>5029.3977171173701</v>
      </c>
      <c r="K3133">
        <v>7956.0416022417703</v>
      </c>
      <c r="L3133">
        <v>498048.94989775802</v>
      </c>
    </row>
    <row r="3134" spans="1:14" x14ac:dyDescent="0.35">
      <c r="A3134" t="s">
        <v>508</v>
      </c>
      <c r="B3134" t="s">
        <v>3800</v>
      </c>
      <c r="C3134" t="s">
        <v>2938</v>
      </c>
      <c r="D3134" t="s">
        <v>3833</v>
      </c>
      <c r="E3134" t="s">
        <v>3834</v>
      </c>
      <c r="F3134" t="s">
        <v>2172</v>
      </c>
      <c r="G3134" t="s">
        <v>2173</v>
      </c>
      <c r="H3134">
        <v>809296.03940000001</v>
      </c>
      <c r="I3134">
        <v>4250.2434487193204</v>
      </c>
      <c r="J3134">
        <v>134727.20066969399</v>
      </c>
      <c r="K3134">
        <v>138977.44411841399</v>
      </c>
      <c r="L3134">
        <v>670318.59528158605</v>
      </c>
    </row>
    <row r="3135" spans="1:14" x14ac:dyDescent="0.35">
      <c r="A3135" t="s">
        <v>508</v>
      </c>
      <c r="B3135" t="s">
        <v>3800</v>
      </c>
      <c r="C3135" t="s">
        <v>2938</v>
      </c>
      <c r="D3135" t="s">
        <v>3833</v>
      </c>
      <c r="E3135" t="s">
        <v>3834</v>
      </c>
      <c r="F3135" t="s">
        <v>19</v>
      </c>
      <c r="G3135" t="s">
        <v>2174</v>
      </c>
      <c r="H3135">
        <v>302087.46179999999</v>
      </c>
      <c r="I3135">
        <v>1586.4964025173499</v>
      </c>
      <c r="J3135">
        <v>0</v>
      </c>
      <c r="K3135">
        <v>1586.4964025173499</v>
      </c>
      <c r="L3135">
        <v>300500.96539748303</v>
      </c>
      <c r="N3135" t="s">
        <v>2198</v>
      </c>
    </row>
    <row r="3136" spans="1:14" x14ac:dyDescent="0.35">
      <c r="A3136" t="s">
        <v>508</v>
      </c>
      <c r="B3136" t="s">
        <v>3800</v>
      </c>
      <c r="C3136" t="s">
        <v>2944</v>
      </c>
      <c r="D3136" t="s">
        <v>3835</v>
      </c>
      <c r="E3136" t="s">
        <v>3836</v>
      </c>
      <c r="F3136" t="s">
        <v>2172</v>
      </c>
      <c r="G3136" t="s">
        <v>2173</v>
      </c>
      <c r="H3136">
        <v>525320.5281</v>
      </c>
      <c r="I3136">
        <v>853.94802770548301</v>
      </c>
      <c r="J3136">
        <v>5870.1519817215303</v>
      </c>
      <c r="K3136">
        <v>6724.1000094270203</v>
      </c>
      <c r="L3136">
        <v>518596.428090573</v>
      </c>
    </row>
    <row r="3137" spans="1:14" x14ac:dyDescent="0.35">
      <c r="A3137" t="s">
        <v>508</v>
      </c>
      <c r="B3137" t="s">
        <v>3800</v>
      </c>
      <c r="C3137" t="s">
        <v>2944</v>
      </c>
      <c r="D3137" t="s">
        <v>3837</v>
      </c>
      <c r="E3137" t="s">
        <v>3838</v>
      </c>
      <c r="F3137" t="s">
        <v>2947</v>
      </c>
      <c r="G3137" t="s">
        <v>2948</v>
      </c>
      <c r="H3137">
        <v>1771615.1314000001</v>
      </c>
      <c r="I3137">
        <v>8587.2128746402504</v>
      </c>
      <c r="J3137">
        <v>98494.594717094296</v>
      </c>
      <c r="K3137">
        <v>107081.807591734</v>
      </c>
      <c r="L3137">
        <v>1664533.32380827</v>
      </c>
    </row>
    <row r="3138" spans="1:14" x14ac:dyDescent="0.35">
      <c r="A3138" t="s">
        <v>516</v>
      </c>
      <c r="B3138" t="s">
        <v>3839</v>
      </c>
      <c r="C3138" t="s">
        <v>2857</v>
      </c>
      <c r="D3138" t="s">
        <v>2859</v>
      </c>
      <c r="E3138" t="s">
        <v>3840</v>
      </c>
      <c r="F3138" t="s">
        <v>2172</v>
      </c>
      <c r="G3138" t="s">
        <v>2173</v>
      </c>
      <c r="H3138">
        <v>15849080.779899999</v>
      </c>
      <c r="I3138">
        <v>84067.360657012905</v>
      </c>
      <c r="J3138">
        <v>1558208.47283345</v>
      </c>
      <c r="K3138">
        <v>1642275.8334904599</v>
      </c>
      <c r="L3138">
        <v>14206804.946409499</v>
      </c>
    </row>
    <row r="3139" spans="1:14" x14ac:dyDescent="0.35">
      <c r="A3139" t="s">
        <v>516</v>
      </c>
      <c r="B3139" t="s">
        <v>3839</v>
      </c>
      <c r="C3139" t="s">
        <v>2857</v>
      </c>
      <c r="D3139" t="s">
        <v>2859</v>
      </c>
      <c r="E3139" t="s">
        <v>3840</v>
      </c>
      <c r="F3139" t="s">
        <v>2861</v>
      </c>
      <c r="G3139" t="s">
        <v>2862</v>
      </c>
      <c r="H3139">
        <v>564700.44640000002</v>
      </c>
      <c r="I3139">
        <v>2995.30785184561</v>
      </c>
      <c r="J3139">
        <v>55518.741602137503</v>
      </c>
      <c r="K3139">
        <v>58514.049453983098</v>
      </c>
      <c r="L3139">
        <v>506186.39694601699</v>
      </c>
    </row>
    <row r="3140" spans="1:14" x14ac:dyDescent="0.35">
      <c r="A3140" t="s">
        <v>516</v>
      </c>
      <c r="B3140" t="s">
        <v>3839</v>
      </c>
      <c r="C3140" t="s">
        <v>2857</v>
      </c>
      <c r="D3140" t="s">
        <v>2859</v>
      </c>
      <c r="E3140" t="s">
        <v>3840</v>
      </c>
      <c r="F3140" t="s">
        <v>19</v>
      </c>
      <c r="G3140" t="s">
        <v>2174</v>
      </c>
      <c r="H3140">
        <v>642313.30409999995</v>
      </c>
      <c r="I3140">
        <v>3406.9852343267598</v>
      </c>
      <c r="J3140">
        <v>0</v>
      </c>
      <c r="K3140">
        <v>3406.9852343267598</v>
      </c>
      <c r="L3140">
        <v>638906.31886567303</v>
      </c>
      <c r="N3140" t="s">
        <v>2198</v>
      </c>
    </row>
    <row r="3141" spans="1:14" x14ac:dyDescent="0.35">
      <c r="A3141" t="s">
        <v>516</v>
      </c>
      <c r="B3141" t="s">
        <v>3839</v>
      </c>
      <c r="C3141" t="s">
        <v>2857</v>
      </c>
      <c r="D3141" t="s">
        <v>2859</v>
      </c>
      <c r="E3141" t="s">
        <v>3840</v>
      </c>
      <c r="F3141" t="s">
        <v>2865</v>
      </c>
      <c r="G3141" t="s">
        <v>2866</v>
      </c>
      <c r="H3141">
        <v>0</v>
      </c>
      <c r="I3141">
        <v>0</v>
      </c>
      <c r="J3141">
        <v>0</v>
      </c>
      <c r="K3141">
        <v>0</v>
      </c>
      <c r="L3141">
        <v>0</v>
      </c>
    </row>
    <row r="3142" spans="1:14" x14ac:dyDescent="0.35">
      <c r="A3142" t="s">
        <v>516</v>
      </c>
      <c r="B3142" t="s">
        <v>3839</v>
      </c>
      <c r="C3142" t="s">
        <v>2857</v>
      </c>
      <c r="D3142" t="s">
        <v>2859</v>
      </c>
      <c r="E3142" t="s">
        <v>3840</v>
      </c>
      <c r="F3142" t="s">
        <v>2867</v>
      </c>
      <c r="G3142" t="s">
        <v>2868</v>
      </c>
      <c r="H3142">
        <v>0</v>
      </c>
      <c r="I3142">
        <v>0</v>
      </c>
      <c r="J3142">
        <v>0</v>
      </c>
      <c r="K3142">
        <v>0</v>
      </c>
      <c r="L3142">
        <v>0</v>
      </c>
    </row>
    <row r="3143" spans="1:14" x14ac:dyDescent="0.35">
      <c r="A3143" t="s">
        <v>516</v>
      </c>
      <c r="B3143" t="s">
        <v>3839</v>
      </c>
      <c r="C3143" t="s">
        <v>2857</v>
      </c>
      <c r="D3143" t="s">
        <v>2859</v>
      </c>
      <c r="E3143" t="s">
        <v>3840</v>
      </c>
      <c r="F3143" t="s">
        <v>2869</v>
      </c>
      <c r="G3143" t="s">
        <v>2870</v>
      </c>
      <c r="H3143">
        <v>1498731.0430999999</v>
      </c>
      <c r="I3143">
        <v>7949.6322134291104</v>
      </c>
      <c r="J3143">
        <v>147348.318944061</v>
      </c>
      <c r="K3143">
        <v>155297.95115749101</v>
      </c>
      <c r="L3143">
        <v>1343433.0919425101</v>
      </c>
    </row>
    <row r="3144" spans="1:14" x14ac:dyDescent="0.35">
      <c r="A3144" t="s">
        <v>516</v>
      </c>
      <c r="B3144" t="s">
        <v>3839</v>
      </c>
      <c r="C3144" t="s">
        <v>2857</v>
      </c>
      <c r="D3144" t="s">
        <v>2859</v>
      </c>
      <c r="E3144" t="s">
        <v>3840</v>
      </c>
      <c r="F3144" t="s">
        <v>2871</v>
      </c>
      <c r="G3144" t="s">
        <v>2872</v>
      </c>
      <c r="H3144">
        <v>489763.8947</v>
      </c>
      <c r="I3144">
        <v>2597.8262411741598</v>
      </c>
      <c r="J3144">
        <v>48151.325654934401</v>
      </c>
      <c r="K3144">
        <v>50749.151896108502</v>
      </c>
      <c r="L3144">
        <v>439014.742803892</v>
      </c>
    </row>
    <row r="3145" spans="1:14" x14ac:dyDescent="0.35">
      <c r="A3145" t="s">
        <v>516</v>
      </c>
      <c r="B3145" t="s">
        <v>3839</v>
      </c>
      <c r="C3145" t="s">
        <v>2857</v>
      </c>
      <c r="D3145" t="s">
        <v>2859</v>
      </c>
      <c r="E3145" t="s">
        <v>3840</v>
      </c>
      <c r="F3145" t="s">
        <v>2877</v>
      </c>
      <c r="G3145" t="s">
        <v>2878</v>
      </c>
      <c r="H3145">
        <v>468353.45159999997</v>
      </c>
      <c r="I3145">
        <v>2484.2600666966</v>
      </c>
      <c r="J3145">
        <v>46046.349670019197</v>
      </c>
      <c r="K3145">
        <v>48530.6097367158</v>
      </c>
      <c r="L3145">
        <v>419822.841863284</v>
      </c>
    </row>
    <row r="3146" spans="1:14" x14ac:dyDescent="0.35">
      <c r="A3146" t="s">
        <v>516</v>
      </c>
      <c r="B3146" t="s">
        <v>3839</v>
      </c>
      <c r="C3146" t="s">
        <v>2879</v>
      </c>
      <c r="D3146" t="s">
        <v>2880</v>
      </c>
      <c r="E3146" t="s">
        <v>3098</v>
      </c>
      <c r="F3146" t="s">
        <v>2170</v>
      </c>
      <c r="G3146" t="s">
        <v>2171</v>
      </c>
      <c r="H3146">
        <v>0</v>
      </c>
      <c r="I3146">
        <v>0</v>
      </c>
      <c r="J3146">
        <v>0</v>
      </c>
      <c r="K3146">
        <v>0</v>
      </c>
      <c r="L3146">
        <v>0</v>
      </c>
    </row>
    <row r="3147" spans="1:14" x14ac:dyDescent="0.35">
      <c r="A3147" t="s">
        <v>516</v>
      </c>
      <c r="B3147" t="s">
        <v>3839</v>
      </c>
      <c r="C3147" t="s">
        <v>2879</v>
      </c>
      <c r="D3147" t="s">
        <v>2880</v>
      </c>
      <c r="E3147" t="s">
        <v>3098</v>
      </c>
      <c r="F3147" t="s">
        <v>2172</v>
      </c>
      <c r="G3147" t="s">
        <v>2173</v>
      </c>
      <c r="H3147">
        <v>203363.94649999999</v>
      </c>
      <c r="I3147">
        <v>1193.0730528710401</v>
      </c>
      <c r="J3147">
        <v>35747.903244292997</v>
      </c>
      <c r="K3147">
        <v>36940.976297164103</v>
      </c>
      <c r="L3147">
        <v>166422.970202836</v>
      </c>
    </row>
    <row r="3148" spans="1:14" x14ac:dyDescent="0.35">
      <c r="A3148" t="s">
        <v>516</v>
      </c>
      <c r="B3148" t="s">
        <v>3839</v>
      </c>
      <c r="C3148" t="s">
        <v>2879</v>
      </c>
      <c r="D3148" t="s">
        <v>2880</v>
      </c>
      <c r="E3148" t="s">
        <v>3098</v>
      </c>
      <c r="F3148" t="s">
        <v>2882</v>
      </c>
      <c r="G3148" t="s">
        <v>2883</v>
      </c>
      <c r="H3148">
        <v>87233.864499999996</v>
      </c>
      <c r="I3148">
        <v>511.77396369803301</v>
      </c>
      <c r="J3148">
        <v>15334.2212307959</v>
      </c>
      <c r="K3148">
        <v>15845.995194494</v>
      </c>
      <c r="L3148">
        <v>71387.869305505999</v>
      </c>
    </row>
    <row r="3149" spans="1:14" x14ac:dyDescent="0.35">
      <c r="A3149" t="s">
        <v>516</v>
      </c>
      <c r="B3149" t="s">
        <v>3839</v>
      </c>
      <c r="C3149" t="s">
        <v>2879</v>
      </c>
      <c r="D3149" t="s">
        <v>2880</v>
      </c>
      <c r="E3149" t="s">
        <v>3098</v>
      </c>
      <c r="F3149" t="s">
        <v>2884</v>
      </c>
      <c r="G3149" t="s">
        <v>2885</v>
      </c>
      <c r="H3149">
        <v>136179.9541</v>
      </c>
      <c r="I3149">
        <v>1329.26734664265</v>
      </c>
      <c r="J3149">
        <v>0</v>
      </c>
      <c r="K3149">
        <v>1329.26734664265</v>
      </c>
      <c r="L3149">
        <v>134850.686753357</v>
      </c>
    </row>
    <row r="3150" spans="1:14" x14ac:dyDescent="0.35">
      <c r="A3150" t="s">
        <v>516</v>
      </c>
      <c r="B3150" t="s">
        <v>3839</v>
      </c>
      <c r="C3150" t="s">
        <v>2879</v>
      </c>
      <c r="D3150" t="s">
        <v>2880</v>
      </c>
      <c r="E3150" t="s">
        <v>3098</v>
      </c>
      <c r="F3150" t="s">
        <v>2896</v>
      </c>
      <c r="G3150" t="s">
        <v>2897</v>
      </c>
      <c r="H3150">
        <v>36371.043599999997</v>
      </c>
      <c r="I3150">
        <v>355.02171369959001</v>
      </c>
      <c r="J3150">
        <v>0</v>
      </c>
      <c r="K3150">
        <v>355.02171369959001</v>
      </c>
      <c r="L3150">
        <v>36016.021886300397</v>
      </c>
    </row>
    <row r="3151" spans="1:14" x14ac:dyDescent="0.35">
      <c r="A3151" t="s">
        <v>516</v>
      </c>
      <c r="B3151" t="s">
        <v>3839</v>
      </c>
      <c r="C3151" t="s">
        <v>2879</v>
      </c>
      <c r="D3151" t="s">
        <v>2886</v>
      </c>
      <c r="E3151" t="s">
        <v>3841</v>
      </c>
      <c r="F3151" t="s">
        <v>2172</v>
      </c>
      <c r="G3151" t="s">
        <v>2173</v>
      </c>
      <c r="H3151">
        <v>12435.6584</v>
      </c>
      <c r="I3151">
        <v>85.401469301177002</v>
      </c>
      <c r="J3151">
        <v>14.9545033639604</v>
      </c>
      <c r="K3151">
        <v>100.355972665137</v>
      </c>
      <c r="L3151">
        <v>12335.3024273349</v>
      </c>
    </row>
    <row r="3152" spans="1:14" x14ac:dyDescent="0.35">
      <c r="A3152" t="s">
        <v>516</v>
      </c>
      <c r="B3152" t="s">
        <v>3839</v>
      </c>
      <c r="C3152" t="s">
        <v>2879</v>
      </c>
      <c r="D3152" t="s">
        <v>2886</v>
      </c>
      <c r="E3152" t="s">
        <v>3841</v>
      </c>
      <c r="F3152" t="s">
        <v>2882</v>
      </c>
      <c r="G3152" t="s">
        <v>2883</v>
      </c>
      <c r="H3152">
        <v>17035.148499999999</v>
      </c>
      <c r="I3152">
        <v>116.98831411120101</v>
      </c>
      <c r="J3152">
        <v>20.4856210465211</v>
      </c>
      <c r="K3152">
        <v>137.473935157722</v>
      </c>
      <c r="L3152">
        <v>16897.674564842298</v>
      </c>
    </row>
    <row r="3153" spans="1:12" x14ac:dyDescent="0.35">
      <c r="A3153" t="s">
        <v>516</v>
      </c>
      <c r="B3153" t="s">
        <v>3839</v>
      </c>
      <c r="C3153" t="s">
        <v>2879</v>
      </c>
      <c r="D3153" t="s">
        <v>2886</v>
      </c>
      <c r="E3153" t="s">
        <v>3841</v>
      </c>
      <c r="F3153" t="s">
        <v>2884</v>
      </c>
      <c r="G3153" t="s">
        <v>2885</v>
      </c>
      <c r="H3153">
        <v>52426.409599999999</v>
      </c>
      <c r="I3153">
        <v>215.65006523765101</v>
      </c>
      <c r="J3153">
        <v>0</v>
      </c>
      <c r="K3153">
        <v>215.65006523765101</v>
      </c>
      <c r="L3153">
        <v>52210.759534762401</v>
      </c>
    </row>
    <row r="3154" spans="1:12" x14ac:dyDescent="0.35">
      <c r="A3154" t="s">
        <v>516</v>
      </c>
      <c r="B3154" t="s">
        <v>3839</v>
      </c>
      <c r="C3154" t="s">
        <v>2879</v>
      </c>
      <c r="D3154" t="s">
        <v>2886</v>
      </c>
      <c r="E3154" t="s">
        <v>3841</v>
      </c>
      <c r="F3154" t="s">
        <v>2896</v>
      </c>
      <c r="G3154" t="s">
        <v>2897</v>
      </c>
      <c r="H3154">
        <v>28526.134600000001</v>
      </c>
      <c r="I3154">
        <v>117.33900608519301</v>
      </c>
      <c r="J3154">
        <v>0</v>
      </c>
      <c r="K3154">
        <v>117.33900608519301</v>
      </c>
      <c r="L3154">
        <v>28408.795593914801</v>
      </c>
    </row>
    <row r="3155" spans="1:12" x14ac:dyDescent="0.35">
      <c r="A3155" t="s">
        <v>516</v>
      </c>
      <c r="B3155" t="s">
        <v>3839</v>
      </c>
      <c r="C3155" t="s">
        <v>2879</v>
      </c>
      <c r="D3155" t="s">
        <v>2888</v>
      </c>
      <c r="E3155" t="s">
        <v>3512</v>
      </c>
      <c r="F3155" t="s">
        <v>2170</v>
      </c>
      <c r="G3155" t="s">
        <v>2171</v>
      </c>
      <c r="H3155">
        <v>0</v>
      </c>
      <c r="I3155">
        <v>0</v>
      </c>
      <c r="J3155">
        <v>0</v>
      </c>
      <c r="K3155">
        <v>0</v>
      </c>
      <c r="L3155">
        <v>0</v>
      </c>
    </row>
    <row r="3156" spans="1:12" x14ac:dyDescent="0.35">
      <c r="A3156" t="s">
        <v>516</v>
      </c>
      <c r="B3156" t="s">
        <v>3839</v>
      </c>
      <c r="C3156" t="s">
        <v>2879</v>
      </c>
      <c r="D3156" t="s">
        <v>2888</v>
      </c>
      <c r="E3156" t="s">
        <v>3512</v>
      </c>
      <c r="F3156" t="s">
        <v>2172</v>
      </c>
      <c r="G3156" t="s">
        <v>2173</v>
      </c>
      <c r="H3156">
        <v>15766.516799999999</v>
      </c>
      <c r="I3156">
        <v>25.384216323925799</v>
      </c>
      <c r="J3156">
        <v>3270.3552727486199</v>
      </c>
      <c r="K3156">
        <v>3295.73948907255</v>
      </c>
      <c r="L3156">
        <v>12470.7773109275</v>
      </c>
    </row>
    <row r="3157" spans="1:12" x14ac:dyDescent="0.35">
      <c r="A3157" t="s">
        <v>516</v>
      </c>
      <c r="B3157" t="s">
        <v>3839</v>
      </c>
      <c r="C3157" t="s">
        <v>2879</v>
      </c>
      <c r="D3157" t="s">
        <v>2888</v>
      </c>
      <c r="E3157" t="s">
        <v>3512</v>
      </c>
      <c r="F3157" t="s">
        <v>2882</v>
      </c>
      <c r="G3157" t="s">
        <v>2883</v>
      </c>
      <c r="H3157">
        <v>139341.91750000001</v>
      </c>
      <c r="I3157">
        <v>224.34158751145199</v>
      </c>
      <c r="J3157">
        <v>28902.869572670301</v>
      </c>
      <c r="K3157">
        <v>29127.211160181701</v>
      </c>
      <c r="L3157">
        <v>110214.706339818</v>
      </c>
    </row>
    <row r="3158" spans="1:12" x14ac:dyDescent="0.35">
      <c r="A3158" t="s">
        <v>516</v>
      </c>
      <c r="B3158" t="s">
        <v>3839</v>
      </c>
      <c r="C3158" t="s">
        <v>2879</v>
      </c>
      <c r="D3158" t="s">
        <v>2888</v>
      </c>
      <c r="E3158" t="s">
        <v>3512</v>
      </c>
      <c r="F3158" t="s">
        <v>2884</v>
      </c>
      <c r="G3158" t="s">
        <v>2885</v>
      </c>
      <c r="H3158">
        <v>24922.0265</v>
      </c>
      <c r="I3158">
        <v>73.606643305097606</v>
      </c>
      <c r="J3158">
        <v>576.20005415668697</v>
      </c>
      <c r="K3158">
        <v>649.80669746178398</v>
      </c>
      <c r="L3158">
        <v>24272.219802538199</v>
      </c>
    </row>
    <row r="3159" spans="1:12" x14ac:dyDescent="0.35">
      <c r="A3159" t="s">
        <v>516</v>
      </c>
      <c r="B3159" t="s">
        <v>3839</v>
      </c>
      <c r="C3159" t="s">
        <v>2879</v>
      </c>
      <c r="D3159" t="s">
        <v>2892</v>
      </c>
      <c r="E3159" t="s">
        <v>3842</v>
      </c>
      <c r="F3159" t="s">
        <v>2170</v>
      </c>
      <c r="G3159" t="s">
        <v>2171</v>
      </c>
      <c r="H3159">
        <v>0</v>
      </c>
      <c r="I3159">
        <v>0</v>
      </c>
      <c r="J3159">
        <v>0</v>
      </c>
      <c r="K3159">
        <v>0</v>
      </c>
      <c r="L3159">
        <v>0</v>
      </c>
    </row>
    <row r="3160" spans="1:12" x14ac:dyDescent="0.35">
      <c r="A3160" t="s">
        <v>516</v>
      </c>
      <c r="B3160" t="s">
        <v>3839</v>
      </c>
      <c r="C3160" t="s">
        <v>2879</v>
      </c>
      <c r="D3160" t="s">
        <v>2892</v>
      </c>
      <c r="E3160" t="s">
        <v>3842</v>
      </c>
      <c r="F3160" t="s">
        <v>2172</v>
      </c>
      <c r="G3160" t="s">
        <v>2173</v>
      </c>
      <c r="H3160">
        <v>5428.4979000000003</v>
      </c>
      <c r="I3160">
        <v>12.562220300881901</v>
      </c>
      <c r="J3160">
        <v>0</v>
      </c>
      <c r="K3160">
        <v>12.562220300881901</v>
      </c>
      <c r="L3160">
        <v>5415.9356796991196</v>
      </c>
    </row>
    <row r="3161" spans="1:12" x14ac:dyDescent="0.35">
      <c r="A3161" t="s">
        <v>516</v>
      </c>
      <c r="B3161" t="s">
        <v>3839</v>
      </c>
      <c r="C3161" t="s">
        <v>2879</v>
      </c>
      <c r="D3161" t="s">
        <v>2892</v>
      </c>
      <c r="E3161" t="s">
        <v>3842</v>
      </c>
      <c r="F3161" t="s">
        <v>2882</v>
      </c>
      <c r="G3161" t="s">
        <v>2883</v>
      </c>
      <c r="H3161">
        <v>873.55139999999994</v>
      </c>
      <c r="I3161">
        <v>2.0215067150844401</v>
      </c>
      <c r="J3161">
        <v>0</v>
      </c>
      <c r="K3161">
        <v>2.0215067150844401</v>
      </c>
      <c r="L3161">
        <v>871.52989328491503</v>
      </c>
    </row>
    <row r="3162" spans="1:12" x14ac:dyDescent="0.35">
      <c r="A3162" t="s">
        <v>516</v>
      </c>
      <c r="B3162" t="s">
        <v>3839</v>
      </c>
      <c r="C3162" t="s">
        <v>2879</v>
      </c>
      <c r="D3162" t="s">
        <v>2892</v>
      </c>
      <c r="E3162" t="s">
        <v>3842</v>
      </c>
      <c r="F3162" t="s">
        <v>2884</v>
      </c>
      <c r="G3162" t="s">
        <v>2885</v>
      </c>
      <c r="H3162">
        <v>34692.469599999997</v>
      </c>
      <c r="I3162">
        <v>80.282695256210701</v>
      </c>
      <c r="J3162">
        <v>0</v>
      </c>
      <c r="K3162">
        <v>80.282695256210701</v>
      </c>
      <c r="L3162">
        <v>34612.186904743801</v>
      </c>
    </row>
    <row r="3163" spans="1:12" x14ac:dyDescent="0.35">
      <c r="A3163" t="s">
        <v>516</v>
      </c>
      <c r="B3163" t="s">
        <v>3839</v>
      </c>
      <c r="C3163" t="s">
        <v>2879</v>
      </c>
      <c r="D3163" t="s">
        <v>2892</v>
      </c>
      <c r="E3163" t="s">
        <v>3842</v>
      </c>
      <c r="F3163" t="s">
        <v>2896</v>
      </c>
      <c r="G3163" t="s">
        <v>2897</v>
      </c>
      <c r="H3163">
        <v>8236.3417000000009</v>
      </c>
      <c r="I3163">
        <v>19.0599204565105</v>
      </c>
      <c r="J3163">
        <v>0</v>
      </c>
      <c r="K3163">
        <v>19.0599204565105</v>
      </c>
      <c r="L3163">
        <v>8217.2817795434894</v>
      </c>
    </row>
    <row r="3164" spans="1:12" x14ac:dyDescent="0.35">
      <c r="A3164" t="s">
        <v>516</v>
      </c>
      <c r="B3164" t="s">
        <v>3839</v>
      </c>
      <c r="C3164" t="s">
        <v>2879</v>
      </c>
      <c r="D3164" t="s">
        <v>2894</v>
      </c>
      <c r="E3164" t="s">
        <v>2893</v>
      </c>
      <c r="F3164" t="s">
        <v>2170</v>
      </c>
      <c r="G3164" t="s">
        <v>2171</v>
      </c>
      <c r="H3164">
        <v>0</v>
      </c>
      <c r="I3164">
        <v>0</v>
      </c>
      <c r="J3164">
        <v>0</v>
      </c>
      <c r="K3164">
        <v>0</v>
      </c>
      <c r="L3164">
        <v>0</v>
      </c>
    </row>
    <row r="3165" spans="1:12" x14ac:dyDescent="0.35">
      <c r="A3165" t="s">
        <v>516</v>
      </c>
      <c r="B3165" t="s">
        <v>3839</v>
      </c>
      <c r="C3165" t="s">
        <v>2879</v>
      </c>
      <c r="D3165" t="s">
        <v>2894</v>
      </c>
      <c r="E3165" t="s">
        <v>2893</v>
      </c>
      <c r="F3165" t="s">
        <v>2172</v>
      </c>
      <c r="G3165" t="s">
        <v>2173</v>
      </c>
      <c r="H3165">
        <v>30649.7058</v>
      </c>
      <c r="I3165">
        <v>150.92584907628401</v>
      </c>
      <c r="J3165">
        <v>72.354599907208595</v>
      </c>
      <c r="K3165">
        <v>223.28044898349299</v>
      </c>
      <c r="L3165">
        <v>30426.4253510165</v>
      </c>
    </row>
    <row r="3166" spans="1:12" x14ac:dyDescent="0.35">
      <c r="A3166" t="s">
        <v>516</v>
      </c>
      <c r="B3166" t="s">
        <v>3839</v>
      </c>
      <c r="C3166" t="s">
        <v>2879</v>
      </c>
      <c r="D3166" t="s">
        <v>2894</v>
      </c>
      <c r="E3166" t="s">
        <v>2893</v>
      </c>
      <c r="F3166" t="s">
        <v>2882</v>
      </c>
      <c r="G3166" t="s">
        <v>2883</v>
      </c>
      <c r="H3166">
        <v>11908.484399999999</v>
      </c>
      <c r="I3166">
        <v>58.639979577409797</v>
      </c>
      <c r="J3166">
        <v>28.112296779233901</v>
      </c>
      <c r="K3166">
        <v>86.752276356643705</v>
      </c>
      <c r="L3166">
        <v>11821.7321236434</v>
      </c>
    </row>
    <row r="3167" spans="1:12" x14ac:dyDescent="0.35">
      <c r="A3167" t="s">
        <v>516</v>
      </c>
      <c r="B3167" t="s">
        <v>3839</v>
      </c>
      <c r="C3167" t="s">
        <v>2879</v>
      </c>
      <c r="D3167" t="s">
        <v>2894</v>
      </c>
      <c r="E3167" t="s">
        <v>2893</v>
      </c>
      <c r="F3167" t="s">
        <v>2884</v>
      </c>
      <c r="G3167" t="s">
        <v>2885</v>
      </c>
      <c r="H3167">
        <v>59764.442799999997</v>
      </c>
      <c r="I3167">
        <v>246.70994218984899</v>
      </c>
      <c r="J3167">
        <v>0</v>
      </c>
      <c r="K3167">
        <v>246.70994218984899</v>
      </c>
      <c r="L3167">
        <v>59517.732857810202</v>
      </c>
    </row>
    <row r="3168" spans="1:12" x14ac:dyDescent="0.35">
      <c r="A3168" t="s">
        <v>516</v>
      </c>
      <c r="B3168" t="s">
        <v>3839</v>
      </c>
      <c r="C3168" t="s">
        <v>2879</v>
      </c>
      <c r="D3168" t="s">
        <v>2894</v>
      </c>
      <c r="E3168" t="s">
        <v>2893</v>
      </c>
      <c r="F3168" t="s">
        <v>2896</v>
      </c>
      <c r="G3168" t="s">
        <v>2897</v>
      </c>
      <c r="H3168">
        <v>32412.963299999999</v>
      </c>
      <c r="I3168">
        <v>133.801971904266</v>
      </c>
      <c r="J3168">
        <v>0</v>
      </c>
      <c r="K3168">
        <v>133.801971904266</v>
      </c>
      <c r="L3168">
        <v>32279.161328095699</v>
      </c>
    </row>
    <row r="3169" spans="1:14" x14ac:dyDescent="0.35">
      <c r="A3169" t="s">
        <v>516</v>
      </c>
      <c r="B3169" t="s">
        <v>3839</v>
      </c>
      <c r="C3169" t="s">
        <v>2879</v>
      </c>
      <c r="D3169" t="s">
        <v>2898</v>
      </c>
      <c r="E3169" t="s">
        <v>3209</v>
      </c>
      <c r="F3169" t="s">
        <v>2170</v>
      </c>
      <c r="G3169" t="s">
        <v>2171</v>
      </c>
      <c r="H3169">
        <v>0</v>
      </c>
      <c r="I3169">
        <v>0</v>
      </c>
      <c r="J3169">
        <v>0</v>
      </c>
      <c r="K3169">
        <v>0</v>
      </c>
      <c r="L3169">
        <v>0</v>
      </c>
    </row>
    <row r="3170" spans="1:14" x14ac:dyDescent="0.35">
      <c r="A3170" t="s">
        <v>516</v>
      </c>
      <c r="B3170" t="s">
        <v>3839</v>
      </c>
      <c r="C3170" t="s">
        <v>2879</v>
      </c>
      <c r="D3170" t="s">
        <v>2898</v>
      </c>
      <c r="E3170" t="s">
        <v>3209</v>
      </c>
      <c r="F3170" t="s">
        <v>2172</v>
      </c>
      <c r="G3170" t="s">
        <v>2173</v>
      </c>
      <c r="H3170">
        <v>5678.7366000000002</v>
      </c>
      <c r="I3170">
        <v>4.9557415078707496</v>
      </c>
      <c r="J3170">
        <v>0</v>
      </c>
      <c r="K3170">
        <v>4.9557415078707496</v>
      </c>
      <c r="L3170">
        <v>5673.7808584921304</v>
      </c>
    </row>
    <row r="3171" spans="1:14" x14ac:dyDescent="0.35">
      <c r="A3171" t="s">
        <v>516</v>
      </c>
      <c r="B3171" t="s">
        <v>3839</v>
      </c>
      <c r="C3171" t="s">
        <v>2879</v>
      </c>
      <c r="D3171" t="s">
        <v>2898</v>
      </c>
      <c r="E3171" t="s">
        <v>3209</v>
      </c>
      <c r="F3171" t="s">
        <v>2882</v>
      </c>
      <c r="G3171" t="s">
        <v>2883</v>
      </c>
      <c r="H3171">
        <v>7781.9723000000004</v>
      </c>
      <c r="I3171">
        <v>6.7912013256006603</v>
      </c>
      <c r="J3171">
        <v>0</v>
      </c>
      <c r="K3171">
        <v>6.7912013256006603</v>
      </c>
      <c r="L3171">
        <v>7775.1810986744003</v>
      </c>
    </row>
    <row r="3172" spans="1:14" x14ac:dyDescent="0.35">
      <c r="A3172" t="s">
        <v>516</v>
      </c>
      <c r="B3172" t="s">
        <v>3839</v>
      </c>
      <c r="C3172" t="s">
        <v>2879</v>
      </c>
      <c r="D3172" t="s">
        <v>2898</v>
      </c>
      <c r="E3172" t="s">
        <v>3209</v>
      </c>
      <c r="F3172" t="s">
        <v>2884</v>
      </c>
      <c r="G3172" t="s">
        <v>2885</v>
      </c>
      <c r="H3172">
        <v>22083.9755</v>
      </c>
      <c r="I3172">
        <v>19.272328086163999</v>
      </c>
      <c r="J3172">
        <v>0</v>
      </c>
      <c r="K3172">
        <v>19.272328086163999</v>
      </c>
      <c r="L3172">
        <v>22064.703171913799</v>
      </c>
    </row>
    <row r="3173" spans="1:14" x14ac:dyDescent="0.35">
      <c r="A3173" t="s">
        <v>516</v>
      </c>
      <c r="B3173" t="s">
        <v>3839</v>
      </c>
      <c r="C3173" t="s">
        <v>2879</v>
      </c>
      <c r="D3173" t="s">
        <v>2902</v>
      </c>
      <c r="E3173" t="s">
        <v>3843</v>
      </c>
      <c r="F3173" t="s">
        <v>2170</v>
      </c>
      <c r="G3173" t="s">
        <v>2171</v>
      </c>
      <c r="H3173">
        <v>0</v>
      </c>
      <c r="I3173">
        <v>0</v>
      </c>
      <c r="J3173">
        <v>0</v>
      </c>
      <c r="K3173">
        <v>0</v>
      </c>
      <c r="L3173">
        <v>0</v>
      </c>
    </row>
    <row r="3174" spans="1:14" x14ac:dyDescent="0.35">
      <c r="A3174" t="s">
        <v>516</v>
      </c>
      <c r="B3174" t="s">
        <v>3839</v>
      </c>
      <c r="C3174" t="s">
        <v>2879</v>
      </c>
      <c r="D3174" t="s">
        <v>2902</v>
      </c>
      <c r="E3174" t="s">
        <v>3843</v>
      </c>
      <c r="F3174" t="s">
        <v>2172</v>
      </c>
      <c r="G3174" t="s">
        <v>2173</v>
      </c>
      <c r="H3174">
        <v>122191.1682</v>
      </c>
      <c r="I3174">
        <v>1220.72788218643</v>
      </c>
      <c r="J3174">
        <v>7578.3059602139401</v>
      </c>
      <c r="K3174">
        <v>8799.0338424003694</v>
      </c>
      <c r="L3174">
        <v>113392.13435760001</v>
      </c>
    </row>
    <row r="3175" spans="1:14" x14ac:dyDescent="0.35">
      <c r="A3175" t="s">
        <v>516</v>
      </c>
      <c r="B3175" t="s">
        <v>3839</v>
      </c>
      <c r="C3175" t="s">
        <v>2879</v>
      </c>
      <c r="D3175" t="s">
        <v>2902</v>
      </c>
      <c r="E3175" t="s">
        <v>3843</v>
      </c>
      <c r="F3175" t="s">
        <v>2882</v>
      </c>
      <c r="G3175" t="s">
        <v>2883</v>
      </c>
      <c r="H3175">
        <v>69735.363700000002</v>
      </c>
      <c r="I3175">
        <v>696.678033773062</v>
      </c>
      <c r="J3175">
        <v>4324.9927954756304</v>
      </c>
      <c r="K3175">
        <v>5021.6708292486901</v>
      </c>
      <c r="L3175">
        <v>64713.6928707513</v>
      </c>
    </row>
    <row r="3176" spans="1:14" x14ac:dyDescent="0.35">
      <c r="A3176" t="s">
        <v>516</v>
      </c>
      <c r="B3176" t="s">
        <v>3839</v>
      </c>
      <c r="C3176" t="s">
        <v>2879</v>
      </c>
      <c r="D3176" t="s">
        <v>2902</v>
      </c>
      <c r="E3176" t="s">
        <v>3843</v>
      </c>
      <c r="F3176" t="s">
        <v>2884</v>
      </c>
      <c r="G3176" t="s">
        <v>2885</v>
      </c>
      <c r="H3176">
        <v>69580.200100000002</v>
      </c>
      <c r="I3176">
        <v>700.25612333159302</v>
      </c>
      <c r="J3176">
        <v>3374.5388035422998</v>
      </c>
      <c r="K3176">
        <v>4074.7949268738898</v>
      </c>
      <c r="L3176">
        <v>65505.405173126099</v>
      </c>
    </row>
    <row r="3177" spans="1:14" x14ac:dyDescent="0.35">
      <c r="A3177" t="s">
        <v>516</v>
      </c>
      <c r="B3177" t="s">
        <v>3839</v>
      </c>
      <c r="C3177" t="s">
        <v>2879</v>
      </c>
      <c r="D3177" t="s">
        <v>2902</v>
      </c>
      <c r="E3177" t="s">
        <v>3843</v>
      </c>
      <c r="F3177" t="s">
        <v>2956</v>
      </c>
      <c r="G3177" t="s">
        <v>2957</v>
      </c>
      <c r="H3177">
        <v>83911.0815</v>
      </c>
      <c r="I3177">
        <v>844.48231675490297</v>
      </c>
      <c r="J3177">
        <v>0</v>
      </c>
      <c r="K3177">
        <v>844.48231675490297</v>
      </c>
      <c r="L3177">
        <v>83066.599183245096</v>
      </c>
      <c r="N3177" t="s">
        <v>2198</v>
      </c>
    </row>
    <row r="3178" spans="1:14" x14ac:dyDescent="0.35">
      <c r="A3178" t="s">
        <v>516</v>
      </c>
      <c r="B3178" t="s">
        <v>3839</v>
      </c>
      <c r="C3178" t="s">
        <v>2879</v>
      </c>
      <c r="D3178" t="s">
        <v>2902</v>
      </c>
      <c r="E3178" t="s">
        <v>3843</v>
      </c>
      <c r="F3178" t="s">
        <v>2896</v>
      </c>
      <c r="G3178" t="s">
        <v>2897</v>
      </c>
      <c r="H3178">
        <v>26681.838299999999</v>
      </c>
      <c r="I3178">
        <v>268.52639959734501</v>
      </c>
      <c r="J3178">
        <v>1294.0304626049699</v>
      </c>
      <c r="K3178">
        <v>1562.55686220232</v>
      </c>
      <c r="L3178">
        <v>25119.281437797701</v>
      </c>
    </row>
    <row r="3179" spans="1:14" x14ac:dyDescent="0.35">
      <c r="A3179" t="s">
        <v>516</v>
      </c>
      <c r="B3179" t="s">
        <v>3839</v>
      </c>
      <c r="C3179" t="s">
        <v>2879</v>
      </c>
      <c r="D3179" t="s">
        <v>2902</v>
      </c>
      <c r="E3179" t="s">
        <v>3843</v>
      </c>
      <c r="F3179" t="s">
        <v>2890</v>
      </c>
      <c r="G3179" t="s">
        <v>2891</v>
      </c>
      <c r="H3179">
        <v>19748.067500000001</v>
      </c>
      <c r="I3179">
        <v>197.28935469679601</v>
      </c>
      <c r="J3179">
        <v>1224.7767208426601</v>
      </c>
      <c r="K3179">
        <v>1422.0660755394499</v>
      </c>
      <c r="L3179">
        <v>18326.001424460501</v>
      </c>
    </row>
    <row r="3180" spans="1:14" x14ac:dyDescent="0.35">
      <c r="A3180" t="s">
        <v>516</v>
      </c>
      <c r="B3180" t="s">
        <v>3839</v>
      </c>
      <c r="C3180" t="s">
        <v>2879</v>
      </c>
      <c r="D3180" t="s">
        <v>2904</v>
      </c>
      <c r="E3180" t="s">
        <v>2899</v>
      </c>
      <c r="F3180" t="s">
        <v>2172</v>
      </c>
      <c r="G3180" t="s">
        <v>2173</v>
      </c>
      <c r="H3180">
        <v>11789.080900000001</v>
      </c>
      <c r="I3180">
        <v>62.255148173489097</v>
      </c>
      <c r="J3180">
        <v>208.200843551568</v>
      </c>
      <c r="K3180">
        <v>270.455991725057</v>
      </c>
      <c r="L3180">
        <v>11518.6249082749</v>
      </c>
    </row>
    <row r="3181" spans="1:14" x14ac:dyDescent="0.35">
      <c r="A3181" t="s">
        <v>516</v>
      </c>
      <c r="B3181" t="s">
        <v>3839</v>
      </c>
      <c r="C3181" t="s">
        <v>2879</v>
      </c>
      <c r="D3181" t="s">
        <v>2904</v>
      </c>
      <c r="E3181" t="s">
        <v>2899</v>
      </c>
      <c r="F3181" t="s">
        <v>2882</v>
      </c>
      <c r="G3181" t="s">
        <v>2883</v>
      </c>
      <c r="H3181">
        <v>7025.8158999999996</v>
      </c>
      <c r="I3181">
        <v>37.101552951877402</v>
      </c>
      <c r="J3181">
        <v>124.07929060143999</v>
      </c>
      <c r="K3181">
        <v>161.180843553317</v>
      </c>
      <c r="L3181">
        <v>6864.6350564466802</v>
      </c>
    </row>
    <row r="3182" spans="1:14" x14ac:dyDescent="0.35">
      <c r="A3182" t="s">
        <v>516</v>
      </c>
      <c r="B3182" t="s">
        <v>3839</v>
      </c>
      <c r="C3182" t="s">
        <v>2879</v>
      </c>
      <c r="D3182" t="s">
        <v>2904</v>
      </c>
      <c r="E3182" t="s">
        <v>2899</v>
      </c>
      <c r="F3182" t="s">
        <v>2884</v>
      </c>
      <c r="G3182" t="s">
        <v>2885</v>
      </c>
      <c r="H3182">
        <v>17240.189600000002</v>
      </c>
      <c r="I3182">
        <v>101.728737923072</v>
      </c>
      <c r="J3182">
        <v>0</v>
      </c>
      <c r="K3182">
        <v>101.728737923072</v>
      </c>
      <c r="L3182">
        <v>17138.4608620769</v>
      </c>
    </row>
    <row r="3183" spans="1:14" x14ac:dyDescent="0.35">
      <c r="A3183" t="s">
        <v>516</v>
      </c>
      <c r="B3183" t="s">
        <v>3839</v>
      </c>
      <c r="C3183" t="s">
        <v>2879</v>
      </c>
      <c r="D3183" t="s">
        <v>2906</v>
      </c>
      <c r="E3183" t="s">
        <v>2979</v>
      </c>
      <c r="F3183" t="s">
        <v>2170</v>
      </c>
      <c r="G3183" t="s">
        <v>2171</v>
      </c>
      <c r="H3183">
        <v>0</v>
      </c>
      <c r="I3183">
        <v>0</v>
      </c>
      <c r="J3183">
        <v>0</v>
      </c>
      <c r="K3183">
        <v>0</v>
      </c>
      <c r="L3183">
        <v>0</v>
      </c>
    </row>
    <row r="3184" spans="1:14" x14ac:dyDescent="0.35">
      <c r="A3184" t="s">
        <v>516</v>
      </c>
      <c r="B3184" t="s">
        <v>3839</v>
      </c>
      <c r="C3184" t="s">
        <v>2879</v>
      </c>
      <c r="D3184" t="s">
        <v>2906</v>
      </c>
      <c r="E3184" t="s">
        <v>2979</v>
      </c>
      <c r="F3184" t="s">
        <v>2172</v>
      </c>
      <c r="G3184" t="s">
        <v>2173</v>
      </c>
      <c r="H3184">
        <v>22456.817599999998</v>
      </c>
      <c r="I3184">
        <v>146.59504217618701</v>
      </c>
      <c r="J3184">
        <v>2695.39889519586</v>
      </c>
      <c r="K3184">
        <v>2841.9939373720499</v>
      </c>
      <c r="L3184">
        <v>19614.823662628001</v>
      </c>
    </row>
    <row r="3185" spans="1:12" x14ac:dyDescent="0.35">
      <c r="A3185" t="s">
        <v>516</v>
      </c>
      <c r="B3185" t="s">
        <v>3839</v>
      </c>
      <c r="C3185" t="s">
        <v>2879</v>
      </c>
      <c r="D3185" t="s">
        <v>2906</v>
      </c>
      <c r="E3185" t="s">
        <v>2979</v>
      </c>
      <c r="F3185" t="s">
        <v>2882</v>
      </c>
      <c r="G3185" t="s">
        <v>2883</v>
      </c>
      <c r="H3185">
        <v>28731.5167</v>
      </c>
      <c r="I3185">
        <v>187.55542160776901</v>
      </c>
      <c r="J3185">
        <v>3448.5250570888202</v>
      </c>
      <c r="K3185">
        <v>3636.08047869659</v>
      </c>
      <c r="L3185">
        <v>25095.4362213034</v>
      </c>
    </row>
    <row r="3186" spans="1:12" x14ac:dyDescent="0.35">
      <c r="A3186" t="s">
        <v>516</v>
      </c>
      <c r="B3186" t="s">
        <v>3839</v>
      </c>
      <c r="C3186" t="s">
        <v>2879</v>
      </c>
      <c r="D3186" t="s">
        <v>2906</v>
      </c>
      <c r="E3186" t="s">
        <v>2979</v>
      </c>
      <c r="F3186" t="s">
        <v>2884</v>
      </c>
      <c r="G3186" t="s">
        <v>2885</v>
      </c>
      <c r="H3186">
        <v>29929.0854</v>
      </c>
      <c r="I3186">
        <v>210.265892915921</v>
      </c>
      <c r="J3186">
        <v>157.007105100243</v>
      </c>
      <c r="K3186">
        <v>367.27299801616402</v>
      </c>
      <c r="L3186">
        <v>29561.8124019838</v>
      </c>
    </row>
    <row r="3187" spans="1:12" x14ac:dyDescent="0.35">
      <c r="A3187" t="s">
        <v>516</v>
      </c>
      <c r="B3187" t="s">
        <v>3839</v>
      </c>
      <c r="C3187" t="s">
        <v>2879</v>
      </c>
      <c r="D3187" t="s">
        <v>2908</v>
      </c>
      <c r="E3187" t="s">
        <v>3105</v>
      </c>
      <c r="F3187" t="s">
        <v>2172</v>
      </c>
      <c r="G3187" t="s">
        <v>2173</v>
      </c>
      <c r="H3187">
        <v>13307.5905</v>
      </c>
      <c r="I3187">
        <v>49.796449570939899</v>
      </c>
      <c r="J3187">
        <v>334.50793528133499</v>
      </c>
      <c r="K3187">
        <v>384.30438485227501</v>
      </c>
      <c r="L3187">
        <v>12923.286115147699</v>
      </c>
    </row>
    <row r="3188" spans="1:12" x14ac:dyDescent="0.35">
      <c r="A3188" t="s">
        <v>516</v>
      </c>
      <c r="B3188" t="s">
        <v>3839</v>
      </c>
      <c r="C3188" t="s">
        <v>2879</v>
      </c>
      <c r="D3188" t="s">
        <v>2908</v>
      </c>
      <c r="E3188" t="s">
        <v>3105</v>
      </c>
      <c r="F3188" t="s">
        <v>2882</v>
      </c>
      <c r="G3188" t="s">
        <v>2883</v>
      </c>
      <c r="H3188">
        <v>0</v>
      </c>
      <c r="I3188">
        <v>0</v>
      </c>
      <c r="J3188">
        <v>0</v>
      </c>
      <c r="K3188">
        <v>0</v>
      </c>
      <c r="L3188">
        <v>0</v>
      </c>
    </row>
    <row r="3189" spans="1:12" x14ac:dyDescent="0.35">
      <c r="A3189" t="s">
        <v>516</v>
      </c>
      <c r="B3189" t="s">
        <v>3839</v>
      </c>
      <c r="C3189" t="s">
        <v>2879</v>
      </c>
      <c r="D3189" t="s">
        <v>2908</v>
      </c>
      <c r="E3189" t="s">
        <v>3105</v>
      </c>
      <c r="F3189" t="s">
        <v>2884</v>
      </c>
      <c r="G3189" t="s">
        <v>2885</v>
      </c>
      <c r="H3189">
        <v>16715.183000000001</v>
      </c>
      <c r="I3189">
        <v>50.275027366235697</v>
      </c>
      <c r="J3189">
        <v>303.48853685005201</v>
      </c>
      <c r="K3189">
        <v>353.76356421628799</v>
      </c>
      <c r="L3189">
        <v>16361.4194357837</v>
      </c>
    </row>
    <row r="3190" spans="1:12" x14ac:dyDescent="0.35">
      <c r="A3190" t="s">
        <v>516</v>
      </c>
      <c r="B3190" t="s">
        <v>3839</v>
      </c>
      <c r="C3190" t="s">
        <v>2879</v>
      </c>
      <c r="D3190" t="s">
        <v>2910</v>
      </c>
      <c r="E3190" t="s">
        <v>3844</v>
      </c>
      <c r="F3190" t="s">
        <v>2170</v>
      </c>
      <c r="G3190" t="s">
        <v>2171</v>
      </c>
      <c r="H3190">
        <v>0</v>
      </c>
      <c r="I3190">
        <v>0</v>
      </c>
      <c r="J3190">
        <v>0</v>
      </c>
      <c r="K3190">
        <v>0</v>
      </c>
      <c r="L3190">
        <v>0</v>
      </c>
    </row>
    <row r="3191" spans="1:12" x14ac:dyDescent="0.35">
      <c r="A3191" t="s">
        <v>516</v>
      </c>
      <c r="B3191" t="s">
        <v>3839</v>
      </c>
      <c r="C3191" t="s">
        <v>2879</v>
      </c>
      <c r="D3191" t="s">
        <v>2910</v>
      </c>
      <c r="E3191" t="s">
        <v>3844</v>
      </c>
      <c r="F3191" t="s">
        <v>2172</v>
      </c>
      <c r="G3191" t="s">
        <v>2173</v>
      </c>
      <c r="H3191">
        <v>58450.076300000001</v>
      </c>
      <c r="I3191">
        <v>292.76981139105698</v>
      </c>
      <c r="J3191">
        <v>1586.6476574915901</v>
      </c>
      <c r="K3191">
        <v>1879.4174688826499</v>
      </c>
      <c r="L3191">
        <v>56570.658831117398</v>
      </c>
    </row>
    <row r="3192" spans="1:12" x14ac:dyDescent="0.35">
      <c r="A3192" t="s">
        <v>516</v>
      </c>
      <c r="B3192" t="s">
        <v>3839</v>
      </c>
      <c r="C3192" t="s">
        <v>2879</v>
      </c>
      <c r="D3192" t="s">
        <v>2910</v>
      </c>
      <c r="E3192" t="s">
        <v>3844</v>
      </c>
      <c r="F3192" t="s">
        <v>2882</v>
      </c>
      <c r="G3192" t="s">
        <v>2883</v>
      </c>
      <c r="H3192">
        <v>0</v>
      </c>
      <c r="I3192">
        <v>0</v>
      </c>
      <c r="J3192">
        <v>0</v>
      </c>
      <c r="K3192">
        <v>0</v>
      </c>
      <c r="L3192">
        <v>0</v>
      </c>
    </row>
    <row r="3193" spans="1:12" x14ac:dyDescent="0.35">
      <c r="A3193" t="s">
        <v>516</v>
      </c>
      <c r="B3193" t="s">
        <v>3839</v>
      </c>
      <c r="C3193" t="s">
        <v>2879</v>
      </c>
      <c r="D3193" t="s">
        <v>2910</v>
      </c>
      <c r="E3193" t="s">
        <v>3844</v>
      </c>
      <c r="F3193" t="s">
        <v>2884</v>
      </c>
      <c r="G3193" t="s">
        <v>2885</v>
      </c>
      <c r="H3193">
        <v>10556.479499999999</v>
      </c>
      <c r="I3193">
        <v>47.076940592287698</v>
      </c>
      <c r="J3193">
        <v>396.794898899526</v>
      </c>
      <c r="K3193">
        <v>443.87183949181298</v>
      </c>
      <c r="L3193">
        <v>10112.6076605082</v>
      </c>
    </row>
    <row r="3194" spans="1:12" x14ac:dyDescent="0.35">
      <c r="A3194" t="s">
        <v>516</v>
      </c>
      <c r="B3194" t="s">
        <v>3839</v>
      </c>
      <c r="C3194" t="s">
        <v>2879</v>
      </c>
      <c r="D3194" t="s">
        <v>2910</v>
      </c>
      <c r="E3194" t="s">
        <v>3844</v>
      </c>
      <c r="F3194" t="s">
        <v>2890</v>
      </c>
      <c r="G3194" t="s">
        <v>2891</v>
      </c>
      <c r="H3194">
        <v>0</v>
      </c>
      <c r="I3194">
        <v>0</v>
      </c>
      <c r="J3194">
        <v>0</v>
      </c>
      <c r="K3194">
        <v>0</v>
      </c>
      <c r="L3194">
        <v>0</v>
      </c>
    </row>
    <row r="3195" spans="1:12" x14ac:dyDescent="0.35">
      <c r="A3195" t="s">
        <v>516</v>
      </c>
      <c r="B3195" t="s">
        <v>3839</v>
      </c>
      <c r="C3195" t="s">
        <v>2879</v>
      </c>
      <c r="D3195" t="s">
        <v>2912</v>
      </c>
      <c r="E3195" t="s">
        <v>3191</v>
      </c>
      <c r="F3195" t="s">
        <v>2170</v>
      </c>
      <c r="G3195" t="s">
        <v>2171</v>
      </c>
      <c r="H3195">
        <v>0</v>
      </c>
      <c r="I3195">
        <v>0</v>
      </c>
      <c r="J3195">
        <v>0</v>
      </c>
      <c r="K3195">
        <v>0</v>
      </c>
      <c r="L3195">
        <v>0</v>
      </c>
    </row>
    <row r="3196" spans="1:12" x14ac:dyDescent="0.35">
      <c r="A3196" t="s">
        <v>516</v>
      </c>
      <c r="B3196" t="s">
        <v>3839</v>
      </c>
      <c r="C3196" t="s">
        <v>2879</v>
      </c>
      <c r="D3196" t="s">
        <v>2912</v>
      </c>
      <c r="E3196" t="s">
        <v>3191</v>
      </c>
      <c r="F3196" t="s">
        <v>2172</v>
      </c>
      <c r="G3196" t="s">
        <v>2173</v>
      </c>
      <c r="H3196">
        <v>23809.053199999998</v>
      </c>
      <c r="I3196">
        <v>54.378332644027999</v>
      </c>
      <c r="J3196">
        <v>109.38573850959401</v>
      </c>
      <c r="K3196">
        <v>163.76407115362201</v>
      </c>
      <c r="L3196">
        <v>23645.289128846402</v>
      </c>
    </row>
    <row r="3197" spans="1:12" x14ac:dyDescent="0.35">
      <c r="A3197" t="s">
        <v>516</v>
      </c>
      <c r="B3197" t="s">
        <v>3839</v>
      </c>
      <c r="C3197" t="s">
        <v>2879</v>
      </c>
      <c r="D3197" t="s">
        <v>2912</v>
      </c>
      <c r="E3197" t="s">
        <v>3191</v>
      </c>
      <c r="F3197" t="s">
        <v>2882</v>
      </c>
      <c r="G3197" t="s">
        <v>2883</v>
      </c>
      <c r="H3197">
        <v>9778.7181999999993</v>
      </c>
      <c r="I3197">
        <v>22.333958050225799</v>
      </c>
      <c r="J3197">
        <v>44.926285459297503</v>
      </c>
      <c r="K3197">
        <v>67.260243509523306</v>
      </c>
      <c r="L3197">
        <v>9711.4579564904798</v>
      </c>
    </row>
    <row r="3198" spans="1:12" x14ac:dyDescent="0.35">
      <c r="A3198" t="s">
        <v>516</v>
      </c>
      <c r="B3198" t="s">
        <v>3839</v>
      </c>
      <c r="C3198" t="s">
        <v>2879</v>
      </c>
      <c r="D3198" t="s">
        <v>2912</v>
      </c>
      <c r="E3198" t="s">
        <v>3191</v>
      </c>
      <c r="F3198" t="s">
        <v>2884</v>
      </c>
      <c r="G3198" t="s">
        <v>2885</v>
      </c>
      <c r="H3198">
        <v>24401.965800000002</v>
      </c>
      <c r="I3198">
        <v>61.031076465403302</v>
      </c>
      <c r="J3198">
        <v>0</v>
      </c>
      <c r="K3198">
        <v>61.031076465403302</v>
      </c>
      <c r="L3198">
        <v>24340.934723534599</v>
      </c>
    </row>
    <row r="3199" spans="1:12" x14ac:dyDescent="0.35">
      <c r="A3199" t="s">
        <v>516</v>
      </c>
      <c r="B3199" t="s">
        <v>3839</v>
      </c>
      <c r="C3199" t="s">
        <v>2879</v>
      </c>
      <c r="D3199" t="s">
        <v>2912</v>
      </c>
      <c r="E3199" t="s">
        <v>3191</v>
      </c>
      <c r="F3199" t="s">
        <v>2896</v>
      </c>
      <c r="G3199" t="s">
        <v>2897</v>
      </c>
      <c r="H3199">
        <v>10767.8516</v>
      </c>
      <c r="I3199">
        <v>26.931173424415999</v>
      </c>
      <c r="J3199">
        <v>0</v>
      </c>
      <c r="K3199">
        <v>26.931173424415999</v>
      </c>
      <c r="L3199">
        <v>10740.9204265756</v>
      </c>
    </row>
    <row r="3200" spans="1:12" x14ac:dyDescent="0.35">
      <c r="A3200" t="s">
        <v>516</v>
      </c>
      <c r="B3200" t="s">
        <v>3839</v>
      </c>
      <c r="C3200" t="s">
        <v>2879</v>
      </c>
      <c r="D3200" t="s">
        <v>2976</v>
      </c>
      <c r="E3200" t="s">
        <v>2913</v>
      </c>
      <c r="F3200" t="s">
        <v>2170</v>
      </c>
      <c r="G3200" t="s">
        <v>2171</v>
      </c>
      <c r="H3200">
        <v>0</v>
      </c>
      <c r="I3200">
        <v>0</v>
      </c>
      <c r="J3200">
        <v>0</v>
      </c>
      <c r="K3200">
        <v>0</v>
      </c>
      <c r="L3200">
        <v>0</v>
      </c>
    </row>
    <row r="3201" spans="1:14" x14ac:dyDescent="0.35">
      <c r="A3201" t="s">
        <v>516</v>
      </c>
      <c r="B3201" t="s">
        <v>3839</v>
      </c>
      <c r="C3201" t="s">
        <v>2879</v>
      </c>
      <c r="D3201" t="s">
        <v>2976</v>
      </c>
      <c r="E3201" t="s">
        <v>2913</v>
      </c>
      <c r="F3201" t="s">
        <v>2172</v>
      </c>
      <c r="G3201" t="s">
        <v>2173</v>
      </c>
      <c r="H3201">
        <v>7092.6638999999996</v>
      </c>
      <c r="I3201">
        <v>51.602003572390799</v>
      </c>
      <c r="J3201">
        <v>259.94956498986102</v>
      </c>
      <c r="K3201">
        <v>311.55156856225102</v>
      </c>
      <c r="L3201">
        <v>6781.1123314377501</v>
      </c>
    </row>
    <row r="3202" spans="1:14" x14ac:dyDescent="0.35">
      <c r="A3202" t="s">
        <v>516</v>
      </c>
      <c r="B3202" t="s">
        <v>3839</v>
      </c>
      <c r="C3202" t="s">
        <v>2879</v>
      </c>
      <c r="D3202" t="s">
        <v>2976</v>
      </c>
      <c r="E3202" t="s">
        <v>2913</v>
      </c>
      <c r="F3202" t="s">
        <v>2882</v>
      </c>
      <c r="G3202" t="s">
        <v>2883</v>
      </c>
      <c r="H3202">
        <v>42878.377</v>
      </c>
      <c r="I3202">
        <v>311.95756705127098</v>
      </c>
      <c r="J3202">
        <v>1571.51327925688</v>
      </c>
      <c r="K3202">
        <v>1883.4708463081599</v>
      </c>
      <c r="L3202">
        <v>40994.906153691802</v>
      </c>
    </row>
    <row r="3203" spans="1:14" x14ac:dyDescent="0.35">
      <c r="A3203" t="s">
        <v>516</v>
      </c>
      <c r="B3203" t="s">
        <v>3839</v>
      </c>
      <c r="C3203" t="s">
        <v>2879</v>
      </c>
      <c r="D3203" t="s">
        <v>2976</v>
      </c>
      <c r="E3203" t="s">
        <v>2913</v>
      </c>
      <c r="F3203" t="s">
        <v>2884</v>
      </c>
      <c r="G3203" t="s">
        <v>2885</v>
      </c>
      <c r="H3203">
        <v>84267.624400000001</v>
      </c>
      <c r="I3203">
        <v>665.56053096670405</v>
      </c>
      <c r="J3203">
        <v>0</v>
      </c>
      <c r="K3203">
        <v>665.56053096670405</v>
      </c>
      <c r="L3203">
        <v>83602.0638690333</v>
      </c>
    </row>
    <row r="3204" spans="1:14" x14ac:dyDescent="0.35">
      <c r="A3204" t="s">
        <v>516</v>
      </c>
      <c r="B3204" t="s">
        <v>3839</v>
      </c>
      <c r="C3204" t="s">
        <v>2915</v>
      </c>
      <c r="D3204" t="s">
        <v>3845</v>
      </c>
      <c r="E3204" t="s">
        <v>3846</v>
      </c>
      <c r="F3204" t="s">
        <v>2170</v>
      </c>
      <c r="G3204" t="s">
        <v>2171</v>
      </c>
      <c r="H3204">
        <v>0</v>
      </c>
      <c r="I3204">
        <v>0</v>
      </c>
      <c r="J3204">
        <v>0</v>
      </c>
      <c r="K3204">
        <v>0</v>
      </c>
      <c r="L3204">
        <v>0</v>
      </c>
    </row>
    <row r="3205" spans="1:14" x14ac:dyDescent="0.35">
      <c r="A3205" t="s">
        <v>516</v>
      </c>
      <c r="B3205" t="s">
        <v>3839</v>
      </c>
      <c r="C3205" t="s">
        <v>2915</v>
      </c>
      <c r="D3205" t="s">
        <v>3845</v>
      </c>
      <c r="E3205" t="s">
        <v>3846</v>
      </c>
      <c r="F3205" t="s">
        <v>2172</v>
      </c>
      <c r="G3205" t="s">
        <v>2173</v>
      </c>
      <c r="H3205">
        <v>19620225.075800002</v>
      </c>
      <c r="I3205">
        <v>69045.022148576405</v>
      </c>
      <c r="J3205">
        <v>4987914.3599068504</v>
      </c>
      <c r="K3205">
        <v>5056959.3820554204</v>
      </c>
      <c r="L3205">
        <v>14563265.6937446</v>
      </c>
    </row>
    <row r="3206" spans="1:14" x14ac:dyDescent="0.35">
      <c r="A3206" t="s">
        <v>516</v>
      </c>
      <c r="B3206" t="s">
        <v>3839</v>
      </c>
      <c r="C3206" t="s">
        <v>2915</v>
      </c>
      <c r="D3206" t="s">
        <v>3845</v>
      </c>
      <c r="E3206" t="s">
        <v>3846</v>
      </c>
      <c r="F3206" t="s">
        <v>19</v>
      </c>
      <c r="G3206" t="s">
        <v>2174</v>
      </c>
      <c r="H3206">
        <v>208983.8524</v>
      </c>
      <c r="I3206">
        <v>735.42962250504604</v>
      </c>
      <c r="J3206">
        <v>0</v>
      </c>
      <c r="K3206">
        <v>735.42962250504604</v>
      </c>
      <c r="L3206">
        <v>208248.422777495</v>
      </c>
      <c r="N3206" t="s">
        <v>2198</v>
      </c>
    </row>
    <row r="3207" spans="1:14" x14ac:dyDescent="0.35">
      <c r="A3207" t="s">
        <v>516</v>
      </c>
      <c r="B3207" t="s">
        <v>3839</v>
      </c>
      <c r="C3207" t="s">
        <v>2915</v>
      </c>
      <c r="D3207" t="s">
        <v>3845</v>
      </c>
      <c r="E3207" t="s">
        <v>3846</v>
      </c>
      <c r="F3207" t="s">
        <v>2918</v>
      </c>
      <c r="G3207" t="s">
        <v>2919</v>
      </c>
      <c r="H3207">
        <v>0</v>
      </c>
      <c r="I3207">
        <v>0</v>
      </c>
      <c r="J3207">
        <v>0</v>
      </c>
      <c r="K3207">
        <v>0</v>
      </c>
      <c r="L3207">
        <v>0</v>
      </c>
    </row>
    <row r="3208" spans="1:14" x14ac:dyDescent="0.35">
      <c r="A3208" t="s">
        <v>516</v>
      </c>
      <c r="B3208" t="s">
        <v>3839</v>
      </c>
      <c r="C3208" t="s">
        <v>2915</v>
      </c>
      <c r="D3208" t="s">
        <v>3845</v>
      </c>
      <c r="E3208" t="s">
        <v>3846</v>
      </c>
      <c r="F3208" t="s">
        <v>2920</v>
      </c>
      <c r="G3208" t="s">
        <v>2921</v>
      </c>
      <c r="H3208">
        <v>0</v>
      </c>
      <c r="I3208">
        <v>0</v>
      </c>
      <c r="J3208">
        <v>0</v>
      </c>
      <c r="K3208">
        <v>0</v>
      </c>
      <c r="L3208">
        <v>0</v>
      </c>
    </row>
    <row r="3209" spans="1:14" x14ac:dyDescent="0.35">
      <c r="A3209" t="s">
        <v>516</v>
      </c>
      <c r="B3209" t="s">
        <v>3839</v>
      </c>
      <c r="C3209" t="s">
        <v>2915</v>
      </c>
      <c r="D3209" t="s">
        <v>3845</v>
      </c>
      <c r="E3209" t="s">
        <v>3846</v>
      </c>
      <c r="F3209" t="s">
        <v>2867</v>
      </c>
      <c r="G3209" t="s">
        <v>2868</v>
      </c>
      <c r="H3209">
        <v>0</v>
      </c>
      <c r="I3209">
        <v>0</v>
      </c>
      <c r="J3209">
        <v>0</v>
      </c>
      <c r="K3209">
        <v>0</v>
      </c>
      <c r="L3209">
        <v>0</v>
      </c>
    </row>
    <row r="3210" spans="1:14" x14ac:dyDescent="0.35">
      <c r="A3210" t="s">
        <v>516</v>
      </c>
      <c r="B3210" t="s">
        <v>3839</v>
      </c>
      <c r="C3210" t="s">
        <v>2915</v>
      </c>
      <c r="D3210" t="s">
        <v>3845</v>
      </c>
      <c r="E3210" t="s">
        <v>3846</v>
      </c>
      <c r="F3210" t="s">
        <v>2922</v>
      </c>
      <c r="G3210" t="s">
        <v>2923</v>
      </c>
      <c r="H3210">
        <v>1596300.7657999999</v>
      </c>
      <c r="I3210">
        <v>5617.50037547381</v>
      </c>
      <c r="J3210">
        <v>405816.52257730003</v>
      </c>
      <c r="K3210">
        <v>411434.02295277303</v>
      </c>
      <c r="L3210">
        <v>1184866.7428472301</v>
      </c>
    </row>
    <row r="3211" spans="1:14" x14ac:dyDescent="0.35">
      <c r="A3211" t="s">
        <v>516</v>
      </c>
      <c r="B3211" t="s">
        <v>3839</v>
      </c>
      <c r="C3211" t="s">
        <v>2915</v>
      </c>
      <c r="D3211" t="s">
        <v>3845</v>
      </c>
      <c r="E3211" t="s">
        <v>3846</v>
      </c>
      <c r="F3211" t="s">
        <v>2999</v>
      </c>
      <c r="G3211" t="s">
        <v>3000</v>
      </c>
      <c r="H3211">
        <v>911505.46360000002</v>
      </c>
      <c r="I3211">
        <v>3207.6550945867398</v>
      </c>
      <c r="J3211">
        <v>231725.740828768</v>
      </c>
      <c r="K3211">
        <v>234933.39592335501</v>
      </c>
      <c r="L3211">
        <v>676572.06767664501</v>
      </c>
    </row>
    <row r="3212" spans="1:14" x14ac:dyDescent="0.35">
      <c r="A3212" t="s">
        <v>516</v>
      </c>
      <c r="B3212" t="s">
        <v>3839</v>
      </c>
      <c r="C3212" t="s">
        <v>2915</v>
      </c>
      <c r="D3212" t="s">
        <v>3845</v>
      </c>
      <c r="E3212" t="s">
        <v>3846</v>
      </c>
      <c r="F3212" t="s">
        <v>3009</v>
      </c>
      <c r="G3212" t="s">
        <v>3010</v>
      </c>
      <c r="H3212">
        <v>363855.81449999998</v>
      </c>
      <c r="I3212">
        <v>1280.43550346861</v>
      </c>
      <c r="J3212">
        <v>0</v>
      </c>
      <c r="K3212">
        <v>1280.43550346861</v>
      </c>
      <c r="L3212">
        <v>362575.37899653101</v>
      </c>
      <c r="N3212" t="s">
        <v>2198</v>
      </c>
    </row>
    <row r="3213" spans="1:14" x14ac:dyDescent="0.35">
      <c r="A3213" t="s">
        <v>516</v>
      </c>
      <c r="B3213" t="s">
        <v>3839</v>
      </c>
      <c r="C3213" t="s">
        <v>2915</v>
      </c>
      <c r="D3213" t="s">
        <v>3845</v>
      </c>
      <c r="E3213" t="s">
        <v>3846</v>
      </c>
      <c r="F3213" t="s">
        <v>3241</v>
      </c>
      <c r="G3213" t="s">
        <v>3242</v>
      </c>
      <c r="H3213">
        <v>683862.33860000002</v>
      </c>
      <c r="I3213">
        <v>2406.56211292946</v>
      </c>
      <c r="J3213">
        <v>173853.60084696699</v>
      </c>
      <c r="K3213">
        <v>176260.16295989699</v>
      </c>
      <c r="L3213">
        <v>507602.175640103</v>
      </c>
    </row>
    <row r="3214" spans="1:14" x14ac:dyDescent="0.35">
      <c r="A3214" t="s">
        <v>516</v>
      </c>
      <c r="B3214" t="s">
        <v>3839</v>
      </c>
      <c r="C3214" t="s">
        <v>2915</v>
      </c>
      <c r="D3214" t="s">
        <v>3845</v>
      </c>
      <c r="E3214" t="s">
        <v>3846</v>
      </c>
      <c r="F3214" t="s">
        <v>2924</v>
      </c>
      <c r="G3214" t="s">
        <v>2925</v>
      </c>
      <c r="H3214">
        <v>0</v>
      </c>
      <c r="I3214">
        <v>0</v>
      </c>
      <c r="J3214">
        <v>0</v>
      </c>
      <c r="K3214">
        <v>0</v>
      </c>
      <c r="L3214">
        <v>0</v>
      </c>
    </row>
    <row r="3215" spans="1:14" x14ac:dyDescent="0.35">
      <c r="A3215" t="s">
        <v>516</v>
      </c>
      <c r="B3215" t="s">
        <v>3839</v>
      </c>
      <c r="C3215" t="s">
        <v>2915</v>
      </c>
      <c r="D3215" t="s">
        <v>3845</v>
      </c>
      <c r="E3215" t="s">
        <v>3846</v>
      </c>
      <c r="F3215" t="s">
        <v>2877</v>
      </c>
      <c r="G3215" t="s">
        <v>2878</v>
      </c>
      <c r="H3215">
        <v>299481.32419999997</v>
      </c>
      <c r="I3215">
        <v>1053.89691439339</v>
      </c>
      <c r="J3215">
        <v>76135.069402287103</v>
      </c>
      <c r="K3215">
        <v>77188.966316680497</v>
      </c>
      <c r="L3215">
        <v>222292.35788331999</v>
      </c>
    </row>
    <row r="3216" spans="1:14" x14ac:dyDescent="0.35">
      <c r="A3216" t="s">
        <v>516</v>
      </c>
      <c r="B3216" t="s">
        <v>3839</v>
      </c>
      <c r="C3216" t="s">
        <v>2915</v>
      </c>
      <c r="D3216" t="s">
        <v>3847</v>
      </c>
      <c r="E3216" t="s">
        <v>3848</v>
      </c>
      <c r="F3216" t="s">
        <v>2170</v>
      </c>
      <c r="G3216" t="s">
        <v>2171</v>
      </c>
      <c r="H3216">
        <v>0</v>
      </c>
      <c r="I3216">
        <v>0</v>
      </c>
      <c r="J3216">
        <v>0</v>
      </c>
      <c r="K3216">
        <v>0</v>
      </c>
      <c r="L3216">
        <v>0</v>
      </c>
    </row>
    <row r="3217" spans="1:14" x14ac:dyDescent="0.35">
      <c r="A3217" t="s">
        <v>516</v>
      </c>
      <c r="B3217" t="s">
        <v>3839</v>
      </c>
      <c r="C3217" t="s">
        <v>2915</v>
      </c>
      <c r="D3217" t="s">
        <v>3847</v>
      </c>
      <c r="E3217" t="s">
        <v>3848</v>
      </c>
      <c r="F3217" t="s">
        <v>2172</v>
      </c>
      <c r="G3217" t="s">
        <v>2173</v>
      </c>
      <c r="H3217">
        <v>1275395.6788000001</v>
      </c>
      <c r="I3217">
        <v>12323.307795180401</v>
      </c>
      <c r="J3217">
        <v>61622.7325481769</v>
      </c>
      <c r="K3217">
        <v>73946.040343357294</v>
      </c>
      <c r="L3217">
        <v>1201449.6384566401</v>
      </c>
    </row>
    <row r="3218" spans="1:14" x14ac:dyDescent="0.35">
      <c r="A3218" t="s">
        <v>516</v>
      </c>
      <c r="B3218" t="s">
        <v>3839</v>
      </c>
      <c r="C3218" t="s">
        <v>2915</v>
      </c>
      <c r="D3218" t="s">
        <v>3847</v>
      </c>
      <c r="E3218" t="s">
        <v>3848</v>
      </c>
      <c r="F3218" t="s">
        <v>2920</v>
      </c>
      <c r="G3218" t="s">
        <v>2921</v>
      </c>
      <c r="H3218">
        <v>0</v>
      </c>
      <c r="I3218">
        <v>0</v>
      </c>
      <c r="J3218">
        <v>0</v>
      </c>
      <c r="K3218">
        <v>0</v>
      </c>
      <c r="L3218">
        <v>0</v>
      </c>
    </row>
    <row r="3219" spans="1:14" x14ac:dyDescent="0.35">
      <c r="A3219" t="s">
        <v>516</v>
      </c>
      <c r="B3219" t="s">
        <v>3839</v>
      </c>
      <c r="C3219" t="s">
        <v>2915</v>
      </c>
      <c r="D3219" t="s">
        <v>3847</v>
      </c>
      <c r="E3219" t="s">
        <v>3848</v>
      </c>
      <c r="F3219" t="s">
        <v>2867</v>
      </c>
      <c r="G3219" t="s">
        <v>2868</v>
      </c>
      <c r="H3219">
        <v>0</v>
      </c>
      <c r="I3219">
        <v>0</v>
      </c>
      <c r="J3219">
        <v>0</v>
      </c>
      <c r="K3219">
        <v>0</v>
      </c>
      <c r="L3219">
        <v>0</v>
      </c>
    </row>
    <row r="3220" spans="1:14" x14ac:dyDescent="0.35">
      <c r="A3220" t="s">
        <v>516</v>
      </c>
      <c r="B3220" t="s">
        <v>3839</v>
      </c>
      <c r="C3220" t="s">
        <v>2915</v>
      </c>
      <c r="D3220" t="s">
        <v>3847</v>
      </c>
      <c r="E3220" t="s">
        <v>3848</v>
      </c>
      <c r="F3220" t="s">
        <v>2922</v>
      </c>
      <c r="G3220" t="s">
        <v>2923</v>
      </c>
      <c r="H3220">
        <v>142870.11989999999</v>
      </c>
      <c r="I3220">
        <v>1380.4597991328201</v>
      </c>
      <c r="J3220">
        <v>6902.9928010677204</v>
      </c>
      <c r="K3220">
        <v>8283.4526002005405</v>
      </c>
      <c r="L3220">
        <v>134586.66729979901</v>
      </c>
    </row>
    <row r="3221" spans="1:14" x14ac:dyDescent="0.35">
      <c r="A3221" t="s">
        <v>516</v>
      </c>
      <c r="B3221" t="s">
        <v>3839</v>
      </c>
      <c r="C3221" t="s">
        <v>2915</v>
      </c>
      <c r="D3221" t="s">
        <v>3847</v>
      </c>
      <c r="E3221" t="s">
        <v>3848</v>
      </c>
      <c r="F3221" t="s">
        <v>2999</v>
      </c>
      <c r="G3221" t="s">
        <v>3000</v>
      </c>
      <c r="H3221">
        <v>157859.14980000001</v>
      </c>
      <c r="I3221">
        <v>1525.28891484529</v>
      </c>
      <c r="J3221">
        <v>7627.2111693072302</v>
      </c>
      <c r="K3221">
        <v>9152.5000841525307</v>
      </c>
      <c r="L3221">
        <v>148706.64971584699</v>
      </c>
    </row>
    <row r="3222" spans="1:14" x14ac:dyDescent="0.35">
      <c r="A3222" t="s">
        <v>516</v>
      </c>
      <c r="B3222" t="s">
        <v>3839</v>
      </c>
      <c r="C3222" t="s">
        <v>2915</v>
      </c>
      <c r="D3222" t="s">
        <v>3847</v>
      </c>
      <c r="E3222" t="s">
        <v>3848</v>
      </c>
      <c r="F3222" t="s">
        <v>2890</v>
      </c>
      <c r="G3222" t="s">
        <v>2891</v>
      </c>
      <c r="H3222">
        <v>35100.892599999999</v>
      </c>
      <c r="I3222">
        <v>339.15678995959098</v>
      </c>
      <c r="J3222">
        <v>1695.9544066368201</v>
      </c>
      <c r="K3222">
        <v>2035.1111965964101</v>
      </c>
      <c r="L3222">
        <v>33065.781403403598</v>
      </c>
    </row>
    <row r="3223" spans="1:14" x14ac:dyDescent="0.35">
      <c r="A3223" t="s">
        <v>516</v>
      </c>
      <c r="B3223" t="s">
        <v>3839</v>
      </c>
      <c r="C3223" t="s">
        <v>2915</v>
      </c>
      <c r="D3223" t="s">
        <v>3847</v>
      </c>
      <c r="E3223" t="s">
        <v>3848</v>
      </c>
      <c r="F3223" t="s">
        <v>2924</v>
      </c>
      <c r="G3223" t="s">
        <v>2925</v>
      </c>
      <c r="H3223">
        <v>0</v>
      </c>
      <c r="I3223">
        <v>0</v>
      </c>
      <c r="J3223">
        <v>0</v>
      </c>
      <c r="K3223">
        <v>0</v>
      </c>
      <c r="L3223">
        <v>0</v>
      </c>
    </row>
    <row r="3224" spans="1:14" x14ac:dyDescent="0.35">
      <c r="A3224" t="s">
        <v>516</v>
      </c>
      <c r="B3224" t="s">
        <v>3839</v>
      </c>
      <c r="C3224" t="s">
        <v>2915</v>
      </c>
      <c r="D3224" t="s">
        <v>3847</v>
      </c>
      <c r="E3224" t="s">
        <v>3848</v>
      </c>
      <c r="F3224" t="s">
        <v>2877</v>
      </c>
      <c r="G3224" t="s">
        <v>2878</v>
      </c>
      <c r="H3224">
        <v>94867.277499999997</v>
      </c>
      <c r="I3224">
        <v>916.63997286375798</v>
      </c>
      <c r="J3224">
        <v>4583.6605584778999</v>
      </c>
      <c r="K3224">
        <v>5500.3005313416597</v>
      </c>
      <c r="L3224">
        <v>89366.976968658302</v>
      </c>
    </row>
    <row r="3225" spans="1:14" x14ac:dyDescent="0.35">
      <c r="A3225" t="s">
        <v>516</v>
      </c>
      <c r="B3225" t="s">
        <v>3839</v>
      </c>
      <c r="C3225" t="s">
        <v>2915</v>
      </c>
      <c r="D3225" t="s">
        <v>3849</v>
      </c>
      <c r="E3225" t="s">
        <v>3850</v>
      </c>
      <c r="F3225" t="s">
        <v>2170</v>
      </c>
      <c r="G3225" t="s">
        <v>2171</v>
      </c>
      <c r="H3225">
        <v>0</v>
      </c>
      <c r="I3225">
        <v>0</v>
      </c>
      <c r="J3225">
        <v>0</v>
      </c>
      <c r="K3225">
        <v>0</v>
      </c>
      <c r="L3225">
        <v>0</v>
      </c>
    </row>
    <row r="3226" spans="1:14" x14ac:dyDescent="0.35">
      <c r="A3226" t="s">
        <v>516</v>
      </c>
      <c r="B3226" t="s">
        <v>3839</v>
      </c>
      <c r="C3226" t="s">
        <v>2915</v>
      </c>
      <c r="D3226" t="s">
        <v>3849</v>
      </c>
      <c r="E3226" t="s">
        <v>3850</v>
      </c>
      <c r="F3226" t="s">
        <v>2172</v>
      </c>
      <c r="G3226" t="s">
        <v>2173</v>
      </c>
      <c r="H3226">
        <v>606425.08219999995</v>
      </c>
      <c r="I3226">
        <v>6019.1568367313503</v>
      </c>
      <c r="J3226">
        <v>1662.19559963806</v>
      </c>
      <c r="K3226">
        <v>7681.3524363694196</v>
      </c>
      <c r="L3226">
        <v>598743.72976363101</v>
      </c>
    </row>
    <row r="3227" spans="1:14" x14ac:dyDescent="0.35">
      <c r="A3227" t="s">
        <v>516</v>
      </c>
      <c r="B3227" t="s">
        <v>3839</v>
      </c>
      <c r="C3227" t="s">
        <v>2915</v>
      </c>
      <c r="D3227" t="s">
        <v>3849</v>
      </c>
      <c r="E3227" t="s">
        <v>3850</v>
      </c>
      <c r="F3227" t="s">
        <v>19</v>
      </c>
      <c r="G3227" t="s">
        <v>2174</v>
      </c>
      <c r="H3227">
        <v>106819.9803</v>
      </c>
      <c r="I3227">
        <v>1060.2566308865401</v>
      </c>
      <c r="J3227">
        <v>0</v>
      </c>
      <c r="K3227">
        <v>1060.2566308865401</v>
      </c>
      <c r="L3227">
        <v>105759.72366911299</v>
      </c>
      <c r="N3227" t="s">
        <v>2198</v>
      </c>
    </row>
    <row r="3228" spans="1:14" x14ac:dyDescent="0.35">
      <c r="A3228" t="s">
        <v>516</v>
      </c>
      <c r="B3228" t="s">
        <v>3839</v>
      </c>
      <c r="C3228" t="s">
        <v>2915</v>
      </c>
      <c r="D3228" t="s">
        <v>3849</v>
      </c>
      <c r="E3228" t="s">
        <v>3850</v>
      </c>
      <c r="F3228" t="s">
        <v>2867</v>
      </c>
      <c r="G3228" t="s">
        <v>2868</v>
      </c>
      <c r="H3228">
        <v>0</v>
      </c>
      <c r="I3228">
        <v>0</v>
      </c>
      <c r="J3228">
        <v>0</v>
      </c>
      <c r="K3228">
        <v>0</v>
      </c>
      <c r="L3228">
        <v>0</v>
      </c>
    </row>
    <row r="3229" spans="1:14" x14ac:dyDescent="0.35">
      <c r="A3229" t="s">
        <v>516</v>
      </c>
      <c r="B3229" t="s">
        <v>3839</v>
      </c>
      <c r="C3229" t="s">
        <v>2915</v>
      </c>
      <c r="D3229" t="s">
        <v>3849</v>
      </c>
      <c r="E3229" t="s">
        <v>3850</v>
      </c>
      <c r="F3229" t="s">
        <v>2922</v>
      </c>
      <c r="G3229" t="s">
        <v>2923</v>
      </c>
      <c r="H3229">
        <v>188907.84020000001</v>
      </c>
      <c r="I3229">
        <v>1875.0311476912</v>
      </c>
      <c r="J3229">
        <v>517.79154579549004</v>
      </c>
      <c r="K3229">
        <v>2392.8226934866898</v>
      </c>
      <c r="L3229">
        <v>186515.01750651299</v>
      </c>
    </row>
    <row r="3230" spans="1:14" x14ac:dyDescent="0.35">
      <c r="A3230" t="s">
        <v>516</v>
      </c>
      <c r="B3230" t="s">
        <v>3839</v>
      </c>
      <c r="C3230" t="s">
        <v>2915</v>
      </c>
      <c r="D3230" t="s">
        <v>3849</v>
      </c>
      <c r="E3230" t="s">
        <v>3850</v>
      </c>
      <c r="F3230" t="s">
        <v>2930</v>
      </c>
      <c r="G3230" t="s">
        <v>2931</v>
      </c>
      <c r="H3230">
        <v>25138.8986</v>
      </c>
      <c r="I3230">
        <v>249.519648852963</v>
      </c>
      <c r="J3230">
        <v>68.905076507668596</v>
      </c>
      <c r="K3230">
        <v>318.42472536063201</v>
      </c>
      <c r="L3230">
        <v>24820.4738746394</v>
      </c>
    </row>
    <row r="3231" spans="1:14" x14ac:dyDescent="0.35">
      <c r="A3231" t="s">
        <v>516</v>
      </c>
      <c r="B3231" t="s">
        <v>3839</v>
      </c>
      <c r="C3231" t="s">
        <v>2915</v>
      </c>
      <c r="D3231" t="s">
        <v>3849</v>
      </c>
      <c r="E3231" t="s">
        <v>3850</v>
      </c>
      <c r="F3231" t="s">
        <v>2999</v>
      </c>
      <c r="G3231" t="s">
        <v>3000</v>
      </c>
      <c r="H3231">
        <v>151565.59270000001</v>
      </c>
      <c r="I3231">
        <v>1504.38545570573</v>
      </c>
      <c r="J3231">
        <v>415.43740302196301</v>
      </c>
      <c r="K3231">
        <v>1919.8228587276899</v>
      </c>
      <c r="L3231">
        <v>149645.76984127201</v>
      </c>
    </row>
    <row r="3232" spans="1:14" x14ac:dyDescent="0.35">
      <c r="A3232" t="s">
        <v>516</v>
      </c>
      <c r="B3232" t="s">
        <v>3839</v>
      </c>
      <c r="C3232" t="s">
        <v>2915</v>
      </c>
      <c r="D3232" t="s">
        <v>3849</v>
      </c>
      <c r="E3232" t="s">
        <v>3850</v>
      </c>
      <c r="F3232" t="s">
        <v>2924</v>
      </c>
      <c r="G3232" t="s">
        <v>2925</v>
      </c>
      <c r="H3232">
        <v>0</v>
      </c>
      <c r="I3232">
        <v>0</v>
      </c>
      <c r="J3232">
        <v>0</v>
      </c>
      <c r="K3232">
        <v>0</v>
      </c>
      <c r="L3232">
        <v>0</v>
      </c>
    </row>
    <row r="3233" spans="1:12" x14ac:dyDescent="0.35">
      <c r="A3233" t="s">
        <v>516</v>
      </c>
      <c r="B3233" t="s">
        <v>3839</v>
      </c>
      <c r="C3233" t="s">
        <v>2915</v>
      </c>
      <c r="D3233" t="s">
        <v>3851</v>
      </c>
      <c r="E3233" t="s">
        <v>3852</v>
      </c>
      <c r="F3233" t="s">
        <v>2172</v>
      </c>
      <c r="G3233" t="s">
        <v>2173</v>
      </c>
      <c r="H3233">
        <v>40377.575199999999</v>
      </c>
      <c r="I3233">
        <v>121.272400135985</v>
      </c>
      <c r="J3233">
        <v>47.7673588305286</v>
      </c>
      <c r="K3233">
        <v>169.039758966514</v>
      </c>
      <c r="L3233">
        <v>40208.535441033499</v>
      </c>
    </row>
    <row r="3234" spans="1:12" x14ac:dyDescent="0.35">
      <c r="A3234" t="s">
        <v>516</v>
      </c>
      <c r="B3234" t="s">
        <v>3839</v>
      </c>
      <c r="C3234" t="s">
        <v>2915</v>
      </c>
      <c r="D3234" t="s">
        <v>3851</v>
      </c>
      <c r="E3234" t="s">
        <v>3852</v>
      </c>
      <c r="F3234" t="s">
        <v>2867</v>
      </c>
      <c r="G3234" t="s">
        <v>2868</v>
      </c>
      <c r="H3234">
        <v>0</v>
      </c>
      <c r="I3234">
        <v>0</v>
      </c>
      <c r="J3234">
        <v>0</v>
      </c>
      <c r="K3234">
        <v>0</v>
      </c>
      <c r="L3234">
        <v>0</v>
      </c>
    </row>
    <row r="3235" spans="1:12" x14ac:dyDescent="0.35">
      <c r="A3235" t="s">
        <v>516</v>
      </c>
      <c r="B3235" t="s">
        <v>3839</v>
      </c>
      <c r="C3235" t="s">
        <v>2915</v>
      </c>
      <c r="D3235" t="s">
        <v>3851</v>
      </c>
      <c r="E3235" t="s">
        <v>3852</v>
      </c>
      <c r="F3235" t="s">
        <v>2922</v>
      </c>
      <c r="G3235" t="s">
        <v>2923</v>
      </c>
      <c r="H3235">
        <v>0</v>
      </c>
      <c r="I3235">
        <v>0</v>
      </c>
      <c r="J3235">
        <v>0</v>
      </c>
      <c r="K3235">
        <v>0</v>
      </c>
      <c r="L3235">
        <v>0</v>
      </c>
    </row>
    <row r="3236" spans="1:12" x14ac:dyDescent="0.35">
      <c r="A3236" t="s">
        <v>516</v>
      </c>
      <c r="B3236" t="s">
        <v>3839</v>
      </c>
      <c r="C3236" t="s">
        <v>2915</v>
      </c>
      <c r="D3236" t="s">
        <v>3853</v>
      </c>
      <c r="E3236" t="s">
        <v>3854</v>
      </c>
      <c r="F3236" t="s">
        <v>2172</v>
      </c>
      <c r="G3236" t="s">
        <v>2173</v>
      </c>
      <c r="H3236">
        <v>338017.50679999997</v>
      </c>
      <c r="I3236">
        <v>3662.6120496803801</v>
      </c>
      <c r="J3236">
        <v>39274.450285103201</v>
      </c>
      <c r="K3236">
        <v>42937.062334783601</v>
      </c>
      <c r="L3236">
        <v>295080.44446521602</v>
      </c>
    </row>
    <row r="3237" spans="1:12" x14ac:dyDescent="0.35">
      <c r="A3237" t="s">
        <v>516</v>
      </c>
      <c r="B3237" t="s">
        <v>3839</v>
      </c>
      <c r="C3237" t="s">
        <v>2915</v>
      </c>
      <c r="D3237" t="s">
        <v>3853</v>
      </c>
      <c r="E3237" t="s">
        <v>3854</v>
      </c>
      <c r="F3237" t="s">
        <v>2867</v>
      </c>
      <c r="G3237" t="s">
        <v>2868</v>
      </c>
      <c r="H3237">
        <v>0</v>
      </c>
      <c r="I3237">
        <v>0</v>
      </c>
      <c r="J3237">
        <v>0</v>
      </c>
      <c r="K3237">
        <v>0</v>
      </c>
      <c r="L3237">
        <v>0</v>
      </c>
    </row>
    <row r="3238" spans="1:12" x14ac:dyDescent="0.35">
      <c r="A3238" t="s">
        <v>516</v>
      </c>
      <c r="B3238" t="s">
        <v>3839</v>
      </c>
      <c r="C3238" t="s">
        <v>2915</v>
      </c>
      <c r="D3238" t="s">
        <v>3853</v>
      </c>
      <c r="E3238" t="s">
        <v>3854</v>
      </c>
      <c r="F3238" t="s">
        <v>2922</v>
      </c>
      <c r="G3238" t="s">
        <v>2923</v>
      </c>
      <c r="H3238">
        <v>89856.967699999994</v>
      </c>
      <c r="I3238">
        <v>973.65138176603602</v>
      </c>
      <c r="J3238">
        <v>10440.533223148501</v>
      </c>
      <c r="K3238">
        <v>11414.184604914601</v>
      </c>
      <c r="L3238">
        <v>78442.783095085397</v>
      </c>
    </row>
    <row r="3239" spans="1:12" x14ac:dyDescent="0.35">
      <c r="A3239" t="s">
        <v>516</v>
      </c>
      <c r="B3239" t="s">
        <v>3839</v>
      </c>
      <c r="C3239" t="s">
        <v>2915</v>
      </c>
      <c r="D3239" t="s">
        <v>3853</v>
      </c>
      <c r="E3239" t="s">
        <v>3854</v>
      </c>
      <c r="F3239" t="s">
        <v>2924</v>
      </c>
      <c r="G3239" t="s">
        <v>2925</v>
      </c>
      <c r="H3239">
        <v>0</v>
      </c>
      <c r="I3239">
        <v>0</v>
      </c>
      <c r="J3239">
        <v>0</v>
      </c>
      <c r="K3239">
        <v>0</v>
      </c>
      <c r="L3239">
        <v>0</v>
      </c>
    </row>
    <row r="3240" spans="1:12" x14ac:dyDescent="0.35">
      <c r="A3240" t="s">
        <v>516</v>
      </c>
      <c r="B3240" t="s">
        <v>3839</v>
      </c>
      <c r="C3240" t="s">
        <v>2915</v>
      </c>
      <c r="D3240" t="s">
        <v>3853</v>
      </c>
      <c r="E3240" t="s">
        <v>3854</v>
      </c>
      <c r="F3240" t="s">
        <v>2877</v>
      </c>
      <c r="G3240" t="s">
        <v>2878</v>
      </c>
      <c r="H3240">
        <v>13228.942499999999</v>
      </c>
      <c r="I3240">
        <v>143.343120093333</v>
      </c>
      <c r="J3240">
        <v>1537.0785022968701</v>
      </c>
      <c r="K3240">
        <v>1680.4216223901999</v>
      </c>
      <c r="L3240">
        <v>11548.520877609801</v>
      </c>
    </row>
    <row r="3241" spans="1:12" x14ac:dyDescent="0.35">
      <c r="A3241" t="s">
        <v>516</v>
      </c>
      <c r="B3241" t="s">
        <v>3839</v>
      </c>
      <c r="C3241" t="s">
        <v>2915</v>
      </c>
      <c r="D3241" t="s">
        <v>3855</v>
      </c>
      <c r="E3241" t="s">
        <v>3856</v>
      </c>
      <c r="F3241" t="s">
        <v>2172</v>
      </c>
      <c r="G3241" t="s">
        <v>2173</v>
      </c>
      <c r="H3241">
        <v>153485.31520000001</v>
      </c>
      <c r="I3241">
        <v>1197.6577270530499</v>
      </c>
      <c r="J3241">
        <v>166.418796237778</v>
      </c>
      <c r="K3241">
        <v>1364.07652329083</v>
      </c>
      <c r="L3241">
        <v>152121.23867670901</v>
      </c>
    </row>
    <row r="3242" spans="1:12" x14ac:dyDescent="0.35">
      <c r="A3242" t="s">
        <v>516</v>
      </c>
      <c r="B3242" t="s">
        <v>3839</v>
      </c>
      <c r="C3242" t="s">
        <v>2915</v>
      </c>
      <c r="D3242" t="s">
        <v>3855</v>
      </c>
      <c r="E3242" t="s">
        <v>3856</v>
      </c>
      <c r="F3242" t="s">
        <v>2867</v>
      </c>
      <c r="G3242" t="s">
        <v>2868</v>
      </c>
      <c r="H3242">
        <v>0</v>
      </c>
      <c r="I3242">
        <v>0</v>
      </c>
      <c r="J3242">
        <v>0</v>
      </c>
      <c r="K3242">
        <v>0</v>
      </c>
      <c r="L3242">
        <v>0</v>
      </c>
    </row>
    <row r="3243" spans="1:12" x14ac:dyDescent="0.35">
      <c r="A3243" t="s">
        <v>516</v>
      </c>
      <c r="B3243" t="s">
        <v>3839</v>
      </c>
      <c r="C3243" t="s">
        <v>2915</v>
      </c>
      <c r="D3243" t="s">
        <v>3855</v>
      </c>
      <c r="E3243" t="s">
        <v>3856</v>
      </c>
      <c r="F3243" t="s">
        <v>2922</v>
      </c>
      <c r="G3243" t="s">
        <v>2923</v>
      </c>
      <c r="H3243">
        <v>0</v>
      </c>
      <c r="I3243">
        <v>0</v>
      </c>
      <c r="J3243">
        <v>0</v>
      </c>
      <c r="K3243">
        <v>0</v>
      </c>
      <c r="L3243">
        <v>0</v>
      </c>
    </row>
    <row r="3244" spans="1:12" x14ac:dyDescent="0.35">
      <c r="A3244" t="s">
        <v>516</v>
      </c>
      <c r="B3244" t="s">
        <v>3839</v>
      </c>
      <c r="C3244" t="s">
        <v>2915</v>
      </c>
      <c r="D3244" t="s">
        <v>3855</v>
      </c>
      <c r="E3244" t="s">
        <v>3856</v>
      </c>
      <c r="F3244" t="s">
        <v>2924</v>
      </c>
      <c r="G3244" t="s">
        <v>2925</v>
      </c>
      <c r="H3244">
        <v>0</v>
      </c>
      <c r="I3244">
        <v>0</v>
      </c>
      <c r="J3244">
        <v>0</v>
      </c>
      <c r="K3244">
        <v>0</v>
      </c>
      <c r="L3244">
        <v>0</v>
      </c>
    </row>
    <row r="3245" spans="1:12" x14ac:dyDescent="0.35">
      <c r="A3245" t="s">
        <v>516</v>
      </c>
      <c r="B3245" t="s">
        <v>3839</v>
      </c>
      <c r="C3245" t="s">
        <v>2915</v>
      </c>
      <c r="D3245" t="s">
        <v>3855</v>
      </c>
      <c r="E3245" t="s">
        <v>3856</v>
      </c>
      <c r="F3245" t="s">
        <v>2877</v>
      </c>
      <c r="G3245" t="s">
        <v>2878</v>
      </c>
      <c r="H3245">
        <v>0</v>
      </c>
      <c r="I3245">
        <v>0</v>
      </c>
      <c r="J3245">
        <v>0</v>
      </c>
      <c r="K3245">
        <v>0</v>
      </c>
      <c r="L3245">
        <v>0</v>
      </c>
    </row>
    <row r="3246" spans="1:12" x14ac:dyDescent="0.35">
      <c r="A3246" t="s">
        <v>516</v>
      </c>
      <c r="B3246" t="s">
        <v>3839</v>
      </c>
      <c r="C3246" t="s">
        <v>2915</v>
      </c>
      <c r="D3246" t="s">
        <v>138</v>
      </c>
      <c r="E3246" t="s">
        <v>3857</v>
      </c>
      <c r="F3246" t="s">
        <v>2170</v>
      </c>
      <c r="G3246" t="s">
        <v>2171</v>
      </c>
      <c r="H3246">
        <v>0</v>
      </c>
      <c r="I3246">
        <v>0</v>
      </c>
      <c r="J3246">
        <v>0</v>
      </c>
      <c r="K3246">
        <v>0</v>
      </c>
      <c r="L3246">
        <v>0</v>
      </c>
    </row>
    <row r="3247" spans="1:12" x14ac:dyDescent="0.35">
      <c r="A3247" t="s">
        <v>516</v>
      </c>
      <c r="B3247" t="s">
        <v>3839</v>
      </c>
      <c r="C3247" t="s">
        <v>2915</v>
      </c>
      <c r="D3247" t="s">
        <v>138</v>
      </c>
      <c r="E3247" t="s">
        <v>3857</v>
      </c>
      <c r="F3247" t="s">
        <v>2172</v>
      </c>
      <c r="G3247" t="s">
        <v>2173</v>
      </c>
      <c r="H3247">
        <v>213490.34520000001</v>
      </c>
      <c r="I3247">
        <v>1344.38532931187</v>
      </c>
      <c r="J3247">
        <v>567.23276726879305</v>
      </c>
      <c r="K3247">
        <v>1911.61809658066</v>
      </c>
      <c r="L3247">
        <v>211578.72710341899</v>
      </c>
    </row>
    <row r="3248" spans="1:12" x14ac:dyDescent="0.35">
      <c r="A3248" t="s">
        <v>516</v>
      </c>
      <c r="B3248" t="s">
        <v>3839</v>
      </c>
      <c r="C3248" t="s">
        <v>2915</v>
      </c>
      <c r="D3248" t="s">
        <v>138</v>
      </c>
      <c r="E3248" t="s">
        <v>3857</v>
      </c>
      <c r="F3248" t="s">
        <v>2867</v>
      </c>
      <c r="G3248" t="s">
        <v>2868</v>
      </c>
      <c r="H3248">
        <v>0</v>
      </c>
      <c r="I3248">
        <v>0</v>
      </c>
      <c r="J3248">
        <v>0</v>
      </c>
      <c r="K3248">
        <v>0</v>
      </c>
      <c r="L3248">
        <v>0</v>
      </c>
    </row>
    <row r="3249" spans="1:12" x14ac:dyDescent="0.35">
      <c r="A3249" t="s">
        <v>516</v>
      </c>
      <c r="B3249" t="s">
        <v>3839</v>
      </c>
      <c r="C3249" t="s">
        <v>2915</v>
      </c>
      <c r="D3249" t="s">
        <v>138</v>
      </c>
      <c r="E3249" t="s">
        <v>3857</v>
      </c>
      <c r="F3249" t="s">
        <v>2922</v>
      </c>
      <c r="G3249" t="s">
        <v>2923</v>
      </c>
      <c r="H3249">
        <v>0</v>
      </c>
      <c r="I3249">
        <v>0</v>
      </c>
      <c r="J3249">
        <v>0</v>
      </c>
      <c r="K3249">
        <v>0</v>
      </c>
      <c r="L3249">
        <v>0</v>
      </c>
    </row>
    <row r="3250" spans="1:12" x14ac:dyDescent="0.35">
      <c r="A3250" t="s">
        <v>516</v>
      </c>
      <c r="B3250" t="s">
        <v>3839</v>
      </c>
      <c r="C3250" t="s">
        <v>2915</v>
      </c>
      <c r="D3250" t="s">
        <v>138</v>
      </c>
      <c r="E3250" t="s">
        <v>3857</v>
      </c>
      <c r="F3250" t="s">
        <v>2999</v>
      </c>
      <c r="G3250" t="s">
        <v>3000</v>
      </c>
      <c r="H3250">
        <v>8070.8140999999996</v>
      </c>
      <c r="I3250">
        <v>50.823300658951602</v>
      </c>
      <c r="J3250">
        <v>21.443734058945001</v>
      </c>
      <c r="K3250">
        <v>72.267034717896607</v>
      </c>
      <c r="L3250">
        <v>7998.5470652821004</v>
      </c>
    </row>
    <row r="3251" spans="1:12" x14ac:dyDescent="0.35">
      <c r="A3251" t="s">
        <v>516</v>
      </c>
      <c r="B3251" t="s">
        <v>3839</v>
      </c>
      <c r="C3251" t="s">
        <v>2915</v>
      </c>
      <c r="D3251" t="s">
        <v>138</v>
      </c>
      <c r="E3251" t="s">
        <v>3857</v>
      </c>
      <c r="F3251" t="s">
        <v>2924</v>
      </c>
      <c r="G3251" t="s">
        <v>2925</v>
      </c>
      <c r="H3251">
        <v>0</v>
      </c>
      <c r="I3251">
        <v>0</v>
      </c>
      <c r="J3251">
        <v>0</v>
      </c>
      <c r="K3251">
        <v>0</v>
      </c>
      <c r="L3251">
        <v>0</v>
      </c>
    </row>
    <row r="3252" spans="1:12" x14ac:dyDescent="0.35">
      <c r="A3252" t="s">
        <v>516</v>
      </c>
      <c r="B3252" t="s">
        <v>3839</v>
      </c>
      <c r="C3252" t="s">
        <v>2915</v>
      </c>
      <c r="D3252" t="s">
        <v>3858</v>
      </c>
      <c r="E3252" t="s">
        <v>3859</v>
      </c>
      <c r="F3252" t="s">
        <v>2172</v>
      </c>
      <c r="G3252" t="s">
        <v>2173</v>
      </c>
      <c r="H3252">
        <v>62927.642200000002</v>
      </c>
      <c r="I3252">
        <v>530.08284324579904</v>
      </c>
      <c r="J3252">
        <v>1324.49495966516</v>
      </c>
      <c r="K3252">
        <v>1854.5778029109599</v>
      </c>
      <c r="L3252">
        <v>61073.064397089001</v>
      </c>
    </row>
    <row r="3253" spans="1:12" x14ac:dyDescent="0.35">
      <c r="A3253" t="s">
        <v>516</v>
      </c>
      <c r="B3253" t="s">
        <v>3839</v>
      </c>
      <c r="C3253" t="s">
        <v>2915</v>
      </c>
      <c r="D3253" t="s">
        <v>3858</v>
      </c>
      <c r="E3253" t="s">
        <v>3859</v>
      </c>
      <c r="F3253" t="s">
        <v>2867</v>
      </c>
      <c r="G3253" t="s">
        <v>2868</v>
      </c>
      <c r="H3253">
        <v>0</v>
      </c>
      <c r="I3253">
        <v>0</v>
      </c>
      <c r="J3253">
        <v>0</v>
      </c>
      <c r="K3253">
        <v>0</v>
      </c>
      <c r="L3253">
        <v>0</v>
      </c>
    </row>
    <row r="3254" spans="1:12" x14ac:dyDescent="0.35">
      <c r="A3254" t="s">
        <v>516</v>
      </c>
      <c r="B3254" t="s">
        <v>3839</v>
      </c>
      <c r="C3254" t="s">
        <v>2915</v>
      </c>
      <c r="D3254" t="s">
        <v>3858</v>
      </c>
      <c r="E3254" t="s">
        <v>3859</v>
      </c>
      <c r="F3254" t="s">
        <v>2922</v>
      </c>
      <c r="G3254" t="s">
        <v>2923</v>
      </c>
      <c r="H3254">
        <v>64540.083500000001</v>
      </c>
      <c r="I3254">
        <v>543.66554590482804</v>
      </c>
      <c r="J3254">
        <v>1358.43346840911</v>
      </c>
      <c r="K3254">
        <v>1902.09901431394</v>
      </c>
      <c r="L3254">
        <v>62637.984485686102</v>
      </c>
    </row>
    <row r="3255" spans="1:12" x14ac:dyDescent="0.35">
      <c r="A3255" t="s">
        <v>516</v>
      </c>
      <c r="B3255" t="s">
        <v>3839</v>
      </c>
      <c r="C3255" t="s">
        <v>2915</v>
      </c>
      <c r="D3255" t="s">
        <v>3858</v>
      </c>
      <c r="E3255" t="s">
        <v>3859</v>
      </c>
      <c r="F3255" t="s">
        <v>2875</v>
      </c>
      <c r="G3255" t="s">
        <v>2876</v>
      </c>
      <c r="H3255">
        <v>26605.280999999999</v>
      </c>
      <c r="I3255">
        <v>224.11459387398199</v>
      </c>
      <c r="J3255">
        <v>559.98539427515595</v>
      </c>
      <c r="K3255">
        <v>784.09998814913797</v>
      </c>
      <c r="L3255">
        <v>25821.181011850898</v>
      </c>
    </row>
    <row r="3256" spans="1:12" x14ac:dyDescent="0.35">
      <c r="A3256" t="s">
        <v>516</v>
      </c>
      <c r="B3256" t="s">
        <v>3839</v>
      </c>
      <c r="C3256" t="s">
        <v>2915</v>
      </c>
      <c r="D3256" t="s">
        <v>3858</v>
      </c>
      <c r="E3256" t="s">
        <v>3859</v>
      </c>
      <c r="F3256" t="s">
        <v>2924</v>
      </c>
      <c r="G3256" t="s">
        <v>2925</v>
      </c>
      <c r="H3256">
        <v>0</v>
      </c>
      <c r="I3256">
        <v>0</v>
      </c>
      <c r="J3256">
        <v>0</v>
      </c>
      <c r="K3256">
        <v>0</v>
      </c>
      <c r="L3256">
        <v>0</v>
      </c>
    </row>
    <row r="3257" spans="1:12" x14ac:dyDescent="0.35">
      <c r="A3257" t="s">
        <v>516</v>
      </c>
      <c r="B3257" t="s">
        <v>3839</v>
      </c>
      <c r="C3257" t="s">
        <v>2915</v>
      </c>
      <c r="D3257" t="s">
        <v>3858</v>
      </c>
      <c r="E3257" t="s">
        <v>3859</v>
      </c>
      <c r="F3257" t="s">
        <v>2877</v>
      </c>
      <c r="G3257" t="s">
        <v>2878</v>
      </c>
      <c r="H3257">
        <v>19094.6993</v>
      </c>
      <c r="I3257">
        <v>160.847794646399</v>
      </c>
      <c r="J3257">
        <v>401.90339302044703</v>
      </c>
      <c r="K3257">
        <v>562.751187666845</v>
      </c>
      <c r="L3257">
        <v>18531.948112333201</v>
      </c>
    </row>
    <row r="3258" spans="1:12" x14ac:dyDescent="0.35">
      <c r="A3258" t="s">
        <v>516</v>
      </c>
      <c r="B3258" t="s">
        <v>3839</v>
      </c>
      <c r="C3258" t="s">
        <v>2915</v>
      </c>
      <c r="D3258" t="s">
        <v>3860</v>
      </c>
      <c r="E3258" t="s">
        <v>3861</v>
      </c>
      <c r="F3258" t="s">
        <v>2170</v>
      </c>
      <c r="G3258" t="s">
        <v>2171</v>
      </c>
      <c r="H3258">
        <v>0</v>
      </c>
      <c r="I3258">
        <v>0</v>
      </c>
      <c r="J3258">
        <v>0</v>
      </c>
      <c r="K3258">
        <v>0</v>
      </c>
      <c r="L3258">
        <v>0</v>
      </c>
    </row>
    <row r="3259" spans="1:12" x14ac:dyDescent="0.35">
      <c r="A3259" t="s">
        <v>516</v>
      </c>
      <c r="B3259" t="s">
        <v>3839</v>
      </c>
      <c r="C3259" t="s">
        <v>2915</v>
      </c>
      <c r="D3259" t="s">
        <v>3860</v>
      </c>
      <c r="E3259" t="s">
        <v>3861</v>
      </c>
      <c r="F3259" t="s">
        <v>2172</v>
      </c>
      <c r="G3259" t="s">
        <v>2173</v>
      </c>
      <c r="H3259">
        <v>534614.13919999998</v>
      </c>
      <c r="I3259">
        <v>2907.7406620454899</v>
      </c>
      <c r="J3259">
        <v>2896.52328449278</v>
      </c>
      <c r="K3259">
        <v>5804.2639465382699</v>
      </c>
      <c r="L3259">
        <v>528809.875253462</v>
      </c>
    </row>
    <row r="3260" spans="1:12" x14ac:dyDescent="0.35">
      <c r="A3260" t="s">
        <v>516</v>
      </c>
      <c r="B3260" t="s">
        <v>3839</v>
      </c>
      <c r="C3260" t="s">
        <v>2915</v>
      </c>
      <c r="D3260" t="s">
        <v>3860</v>
      </c>
      <c r="E3260" t="s">
        <v>3861</v>
      </c>
      <c r="F3260" t="s">
        <v>2867</v>
      </c>
      <c r="G3260" t="s">
        <v>2868</v>
      </c>
      <c r="H3260">
        <v>0</v>
      </c>
      <c r="I3260">
        <v>0</v>
      </c>
      <c r="J3260">
        <v>0</v>
      </c>
      <c r="K3260">
        <v>0</v>
      </c>
      <c r="L3260">
        <v>0</v>
      </c>
    </row>
    <row r="3261" spans="1:12" x14ac:dyDescent="0.35">
      <c r="A3261" t="s">
        <v>516</v>
      </c>
      <c r="B3261" t="s">
        <v>3839</v>
      </c>
      <c r="C3261" t="s">
        <v>2915</v>
      </c>
      <c r="D3261" t="s">
        <v>3860</v>
      </c>
      <c r="E3261" t="s">
        <v>3861</v>
      </c>
      <c r="F3261" t="s">
        <v>2922</v>
      </c>
      <c r="G3261" t="s">
        <v>2923</v>
      </c>
      <c r="H3261">
        <v>0</v>
      </c>
      <c r="I3261">
        <v>0</v>
      </c>
      <c r="J3261">
        <v>0</v>
      </c>
      <c r="K3261">
        <v>0</v>
      </c>
      <c r="L3261">
        <v>0</v>
      </c>
    </row>
    <row r="3262" spans="1:12" x14ac:dyDescent="0.35">
      <c r="A3262" t="s">
        <v>516</v>
      </c>
      <c r="B3262" t="s">
        <v>3839</v>
      </c>
      <c r="C3262" t="s">
        <v>2915</v>
      </c>
      <c r="D3262" t="s">
        <v>3860</v>
      </c>
      <c r="E3262" t="s">
        <v>3861</v>
      </c>
      <c r="F3262" t="s">
        <v>2924</v>
      </c>
      <c r="G3262" t="s">
        <v>2925</v>
      </c>
      <c r="H3262">
        <v>0</v>
      </c>
      <c r="I3262">
        <v>0</v>
      </c>
      <c r="J3262">
        <v>0</v>
      </c>
      <c r="K3262">
        <v>0</v>
      </c>
      <c r="L3262">
        <v>0</v>
      </c>
    </row>
    <row r="3263" spans="1:12" x14ac:dyDescent="0.35">
      <c r="A3263" t="s">
        <v>516</v>
      </c>
      <c r="B3263" t="s">
        <v>3839</v>
      </c>
      <c r="C3263" t="s">
        <v>2915</v>
      </c>
      <c r="D3263" t="s">
        <v>3860</v>
      </c>
      <c r="E3263" t="s">
        <v>3861</v>
      </c>
      <c r="F3263" t="s">
        <v>2877</v>
      </c>
      <c r="G3263" t="s">
        <v>2878</v>
      </c>
      <c r="H3263">
        <v>30574.733499999998</v>
      </c>
      <c r="I3263">
        <v>166.29450896563199</v>
      </c>
      <c r="J3263">
        <v>165.65298397808399</v>
      </c>
      <c r="K3263">
        <v>331.94749294371599</v>
      </c>
      <c r="L3263">
        <v>30242.7860070563</v>
      </c>
    </row>
    <row r="3264" spans="1:12" x14ac:dyDescent="0.35">
      <c r="A3264" t="s">
        <v>516</v>
      </c>
      <c r="B3264" t="s">
        <v>3839</v>
      </c>
      <c r="C3264" t="s">
        <v>2915</v>
      </c>
      <c r="D3264" t="s">
        <v>3862</v>
      </c>
      <c r="E3264" t="s">
        <v>3863</v>
      </c>
      <c r="F3264" t="s">
        <v>2170</v>
      </c>
      <c r="G3264" t="s">
        <v>2171</v>
      </c>
      <c r="H3264">
        <v>0</v>
      </c>
      <c r="I3264">
        <v>0</v>
      </c>
      <c r="J3264">
        <v>0</v>
      </c>
      <c r="K3264">
        <v>0</v>
      </c>
      <c r="L3264">
        <v>0</v>
      </c>
    </row>
    <row r="3265" spans="1:14" x14ac:dyDescent="0.35">
      <c r="A3265" t="s">
        <v>516</v>
      </c>
      <c r="B3265" t="s">
        <v>3839</v>
      </c>
      <c r="C3265" t="s">
        <v>2915</v>
      </c>
      <c r="D3265" t="s">
        <v>3862</v>
      </c>
      <c r="E3265" t="s">
        <v>3863</v>
      </c>
      <c r="F3265" t="s">
        <v>2172</v>
      </c>
      <c r="G3265" t="s">
        <v>2173</v>
      </c>
      <c r="H3265">
        <v>381080.22659999999</v>
      </c>
      <c r="I3265">
        <v>647.97396156052798</v>
      </c>
      <c r="J3265">
        <v>6456.2002180149202</v>
      </c>
      <c r="K3265">
        <v>7104.1741795754497</v>
      </c>
      <c r="L3265">
        <v>373976.052420425</v>
      </c>
    </row>
    <row r="3266" spans="1:14" x14ac:dyDescent="0.35">
      <c r="A3266" t="s">
        <v>516</v>
      </c>
      <c r="B3266" t="s">
        <v>3839</v>
      </c>
      <c r="C3266" t="s">
        <v>2915</v>
      </c>
      <c r="D3266" t="s">
        <v>3862</v>
      </c>
      <c r="E3266" t="s">
        <v>3863</v>
      </c>
      <c r="F3266" t="s">
        <v>2867</v>
      </c>
      <c r="G3266" t="s">
        <v>2868</v>
      </c>
      <c r="H3266">
        <v>0</v>
      </c>
      <c r="I3266">
        <v>0</v>
      </c>
      <c r="J3266">
        <v>0</v>
      </c>
      <c r="K3266">
        <v>0</v>
      </c>
      <c r="L3266">
        <v>0</v>
      </c>
    </row>
    <row r="3267" spans="1:14" x14ac:dyDescent="0.35">
      <c r="A3267" t="s">
        <v>516</v>
      </c>
      <c r="B3267" t="s">
        <v>3839</v>
      </c>
      <c r="C3267" t="s">
        <v>2915</v>
      </c>
      <c r="D3267" t="s">
        <v>3862</v>
      </c>
      <c r="E3267" t="s">
        <v>3863</v>
      </c>
      <c r="F3267" t="s">
        <v>2922</v>
      </c>
      <c r="G3267" t="s">
        <v>2923</v>
      </c>
      <c r="H3267">
        <v>0</v>
      </c>
      <c r="I3267">
        <v>0</v>
      </c>
      <c r="J3267">
        <v>0</v>
      </c>
      <c r="K3267">
        <v>0</v>
      </c>
      <c r="L3267">
        <v>0</v>
      </c>
    </row>
    <row r="3268" spans="1:14" x14ac:dyDescent="0.35">
      <c r="A3268" t="s">
        <v>516</v>
      </c>
      <c r="B3268" t="s">
        <v>3839</v>
      </c>
      <c r="C3268" t="s">
        <v>2915</v>
      </c>
      <c r="D3268" t="s">
        <v>3862</v>
      </c>
      <c r="E3268" t="s">
        <v>3863</v>
      </c>
      <c r="F3268" t="s">
        <v>2924</v>
      </c>
      <c r="G3268" t="s">
        <v>2925</v>
      </c>
      <c r="H3268">
        <v>0</v>
      </c>
      <c r="I3268">
        <v>0</v>
      </c>
      <c r="J3268">
        <v>0</v>
      </c>
      <c r="K3268">
        <v>0</v>
      </c>
      <c r="L3268">
        <v>0</v>
      </c>
    </row>
    <row r="3269" spans="1:14" x14ac:dyDescent="0.35">
      <c r="A3269" t="s">
        <v>516</v>
      </c>
      <c r="B3269" t="s">
        <v>3839</v>
      </c>
      <c r="C3269" t="s">
        <v>2915</v>
      </c>
      <c r="D3269" t="s">
        <v>3862</v>
      </c>
      <c r="E3269" t="s">
        <v>3863</v>
      </c>
      <c r="F3269" t="s">
        <v>2877</v>
      </c>
      <c r="G3269" t="s">
        <v>2878</v>
      </c>
      <c r="H3269">
        <v>13114.8554</v>
      </c>
      <c r="I3269">
        <v>22.299988844266</v>
      </c>
      <c r="J3269">
        <v>222.18978134761301</v>
      </c>
      <c r="K3269">
        <v>244.48977019187899</v>
      </c>
      <c r="L3269">
        <v>12870.3656298081</v>
      </c>
    </row>
    <row r="3270" spans="1:14" x14ac:dyDescent="0.35">
      <c r="A3270" t="s">
        <v>516</v>
      </c>
      <c r="B3270" t="s">
        <v>3839</v>
      </c>
      <c r="C3270" t="s">
        <v>2915</v>
      </c>
      <c r="D3270" t="s">
        <v>3864</v>
      </c>
      <c r="E3270" t="s">
        <v>3865</v>
      </c>
      <c r="F3270" t="s">
        <v>2170</v>
      </c>
      <c r="G3270" t="s">
        <v>2171</v>
      </c>
      <c r="H3270">
        <v>0</v>
      </c>
      <c r="I3270">
        <v>0</v>
      </c>
      <c r="J3270">
        <v>0</v>
      </c>
      <c r="K3270">
        <v>0</v>
      </c>
      <c r="L3270">
        <v>0</v>
      </c>
    </row>
    <row r="3271" spans="1:14" x14ac:dyDescent="0.35">
      <c r="A3271" t="s">
        <v>516</v>
      </c>
      <c r="B3271" t="s">
        <v>3839</v>
      </c>
      <c r="C3271" t="s">
        <v>2915</v>
      </c>
      <c r="D3271" t="s">
        <v>3864</v>
      </c>
      <c r="E3271" t="s">
        <v>3865</v>
      </c>
      <c r="F3271" t="s">
        <v>2172</v>
      </c>
      <c r="G3271" t="s">
        <v>2173</v>
      </c>
      <c r="H3271">
        <v>56665.1607</v>
      </c>
      <c r="I3271">
        <v>685.74909805286802</v>
      </c>
      <c r="J3271">
        <v>5927.94384999876</v>
      </c>
      <c r="K3271">
        <v>6613.6929480516201</v>
      </c>
      <c r="L3271">
        <v>50051.467751948403</v>
      </c>
    </row>
    <row r="3272" spans="1:14" x14ac:dyDescent="0.35">
      <c r="A3272" t="s">
        <v>516</v>
      </c>
      <c r="B3272" t="s">
        <v>3839</v>
      </c>
      <c r="C3272" t="s">
        <v>2915</v>
      </c>
      <c r="D3272" t="s">
        <v>3864</v>
      </c>
      <c r="E3272" t="s">
        <v>3865</v>
      </c>
      <c r="F3272" t="s">
        <v>2867</v>
      </c>
      <c r="G3272" t="s">
        <v>2868</v>
      </c>
      <c r="H3272">
        <v>0</v>
      </c>
      <c r="I3272">
        <v>0</v>
      </c>
      <c r="J3272">
        <v>0</v>
      </c>
      <c r="K3272">
        <v>0</v>
      </c>
      <c r="L3272">
        <v>0</v>
      </c>
    </row>
    <row r="3273" spans="1:14" x14ac:dyDescent="0.35">
      <c r="A3273" t="s">
        <v>516</v>
      </c>
      <c r="B3273" t="s">
        <v>3839</v>
      </c>
      <c r="C3273" t="s">
        <v>2915</v>
      </c>
      <c r="D3273" t="s">
        <v>3864</v>
      </c>
      <c r="E3273" t="s">
        <v>3865</v>
      </c>
      <c r="F3273" t="s">
        <v>2922</v>
      </c>
      <c r="G3273" t="s">
        <v>2923</v>
      </c>
      <c r="H3273">
        <v>16611.468700000001</v>
      </c>
      <c r="I3273">
        <v>201.028278417427</v>
      </c>
      <c r="J3273">
        <v>1737.7847817869799</v>
      </c>
      <c r="K3273">
        <v>1938.81306020441</v>
      </c>
      <c r="L3273">
        <v>14672.655639795599</v>
      </c>
    </row>
    <row r="3274" spans="1:14" x14ac:dyDescent="0.35">
      <c r="A3274" t="s">
        <v>516</v>
      </c>
      <c r="B3274" t="s">
        <v>3839</v>
      </c>
      <c r="C3274" t="s">
        <v>2915</v>
      </c>
      <c r="D3274" t="s">
        <v>3864</v>
      </c>
      <c r="E3274" t="s">
        <v>3865</v>
      </c>
      <c r="F3274" t="s">
        <v>2999</v>
      </c>
      <c r="G3274" t="s">
        <v>3000</v>
      </c>
      <c r="H3274">
        <v>7821.7928000000002</v>
      </c>
      <c r="I3274">
        <v>94.657586352671998</v>
      </c>
      <c r="J3274">
        <v>818.26554124288202</v>
      </c>
      <c r="K3274">
        <v>912.92312759555398</v>
      </c>
      <c r="L3274">
        <v>6908.8696724044503</v>
      </c>
    </row>
    <row r="3275" spans="1:14" x14ac:dyDescent="0.35">
      <c r="A3275" t="s">
        <v>516</v>
      </c>
      <c r="B3275" t="s">
        <v>3839</v>
      </c>
      <c r="C3275" t="s">
        <v>2915</v>
      </c>
      <c r="D3275" t="s">
        <v>3864</v>
      </c>
      <c r="E3275" t="s">
        <v>3865</v>
      </c>
      <c r="F3275" t="s">
        <v>3241</v>
      </c>
      <c r="G3275" t="s">
        <v>3242</v>
      </c>
      <c r="H3275">
        <v>0</v>
      </c>
      <c r="I3275">
        <v>0</v>
      </c>
      <c r="J3275">
        <v>0</v>
      </c>
      <c r="K3275">
        <v>0</v>
      </c>
      <c r="L3275">
        <v>0</v>
      </c>
    </row>
    <row r="3276" spans="1:14" x14ac:dyDescent="0.35">
      <c r="A3276" t="s">
        <v>516</v>
      </c>
      <c r="B3276" t="s">
        <v>3839</v>
      </c>
      <c r="C3276" t="s">
        <v>2915</v>
      </c>
      <c r="D3276" t="s">
        <v>3864</v>
      </c>
      <c r="E3276" t="s">
        <v>3865</v>
      </c>
      <c r="F3276" t="s">
        <v>2924</v>
      </c>
      <c r="G3276" t="s">
        <v>2925</v>
      </c>
      <c r="H3276">
        <v>0</v>
      </c>
      <c r="I3276">
        <v>0</v>
      </c>
      <c r="J3276">
        <v>0</v>
      </c>
      <c r="K3276">
        <v>0</v>
      </c>
      <c r="L3276">
        <v>0</v>
      </c>
    </row>
    <row r="3277" spans="1:14" x14ac:dyDescent="0.35">
      <c r="A3277" t="s">
        <v>516</v>
      </c>
      <c r="B3277" t="s">
        <v>3839</v>
      </c>
      <c r="C3277" t="s">
        <v>2915</v>
      </c>
      <c r="D3277" t="s">
        <v>3864</v>
      </c>
      <c r="E3277" t="s">
        <v>3865</v>
      </c>
      <c r="F3277" t="s">
        <v>2877</v>
      </c>
      <c r="G3277" t="s">
        <v>2878</v>
      </c>
      <c r="H3277">
        <v>2315.5100000000002</v>
      </c>
      <c r="I3277">
        <v>28.021784000198899</v>
      </c>
      <c r="J3277">
        <v>242.23373038569599</v>
      </c>
      <c r="K3277">
        <v>270.25551438589503</v>
      </c>
      <c r="L3277">
        <v>2045.2544856141101</v>
      </c>
    </row>
    <row r="3278" spans="1:14" x14ac:dyDescent="0.35">
      <c r="A3278" t="s">
        <v>516</v>
      </c>
      <c r="B3278" t="s">
        <v>3839</v>
      </c>
      <c r="C3278" t="s">
        <v>17</v>
      </c>
      <c r="D3278" t="s">
        <v>517</v>
      </c>
      <c r="E3278" t="s">
        <v>2274</v>
      </c>
      <c r="F3278" t="s">
        <v>2170</v>
      </c>
      <c r="G3278" t="s">
        <v>2171</v>
      </c>
      <c r="H3278">
        <v>0</v>
      </c>
      <c r="I3278">
        <v>0</v>
      </c>
      <c r="J3278">
        <v>0</v>
      </c>
      <c r="K3278">
        <v>0</v>
      </c>
      <c r="L3278">
        <v>0</v>
      </c>
    </row>
    <row r="3279" spans="1:14" x14ac:dyDescent="0.35">
      <c r="A3279" t="s">
        <v>516</v>
      </c>
      <c r="B3279" t="s">
        <v>3839</v>
      </c>
      <c r="C3279" t="s">
        <v>17</v>
      </c>
      <c r="D3279" t="s">
        <v>517</v>
      </c>
      <c r="E3279" t="s">
        <v>2274</v>
      </c>
      <c r="F3279" t="s">
        <v>19</v>
      </c>
      <c r="G3279" t="s">
        <v>2174</v>
      </c>
      <c r="H3279">
        <v>1767451.0271000001</v>
      </c>
      <c r="I3279">
        <v>8444.1532377050207</v>
      </c>
      <c r="J3279">
        <v>0</v>
      </c>
      <c r="K3279">
        <v>8444.1532377050207</v>
      </c>
      <c r="L3279">
        <v>1759006.8738622901</v>
      </c>
      <c r="N3279" t="s">
        <v>2198</v>
      </c>
    </row>
    <row r="3280" spans="1:14" x14ac:dyDescent="0.35">
      <c r="A3280" t="s">
        <v>516</v>
      </c>
      <c r="B3280" t="s">
        <v>3839</v>
      </c>
      <c r="C3280" t="s">
        <v>17</v>
      </c>
      <c r="D3280" t="s">
        <v>517</v>
      </c>
      <c r="E3280" t="s">
        <v>2274</v>
      </c>
      <c r="F3280" t="s">
        <v>2787</v>
      </c>
      <c r="G3280" t="s">
        <v>2935</v>
      </c>
      <c r="H3280">
        <v>0</v>
      </c>
      <c r="I3280">
        <v>0</v>
      </c>
      <c r="J3280">
        <v>0</v>
      </c>
      <c r="K3280">
        <v>0</v>
      </c>
      <c r="L3280">
        <v>0</v>
      </c>
    </row>
    <row r="3281" spans="1:14" x14ac:dyDescent="0.35">
      <c r="A3281" t="s">
        <v>516</v>
      </c>
      <c r="B3281" t="s">
        <v>3839</v>
      </c>
      <c r="C3281" t="s">
        <v>17</v>
      </c>
      <c r="D3281" t="s">
        <v>517</v>
      </c>
      <c r="E3281" t="s">
        <v>2274</v>
      </c>
      <c r="F3281" t="s">
        <v>2788</v>
      </c>
      <c r="G3281" t="s">
        <v>2936</v>
      </c>
      <c r="H3281">
        <v>2541079.4800999998</v>
      </c>
      <c r="I3281">
        <v>12140.2314346315</v>
      </c>
      <c r="J3281">
        <v>26755.8073109613</v>
      </c>
      <c r="K3281">
        <v>38896.038745592799</v>
      </c>
      <c r="L3281">
        <v>2502183.4413544098</v>
      </c>
    </row>
    <row r="3282" spans="1:14" x14ac:dyDescent="0.35">
      <c r="A3282" t="s">
        <v>516</v>
      </c>
      <c r="B3282" t="s">
        <v>3839</v>
      </c>
      <c r="C3282" t="s">
        <v>17</v>
      </c>
      <c r="D3282" t="s">
        <v>523</v>
      </c>
      <c r="E3282" t="s">
        <v>2275</v>
      </c>
      <c r="F3282" t="s">
        <v>2170</v>
      </c>
      <c r="G3282" t="s">
        <v>2171</v>
      </c>
      <c r="H3282">
        <v>0</v>
      </c>
      <c r="I3282">
        <v>0</v>
      </c>
      <c r="J3282">
        <v>0</v>
      </c>
      <c r="K3282">
        <v>0</v>
      </c>
      <c r="L3282">
        <v>0</v>
      </c>
    </row>
    <row r="3283" spans="1:14" x14ac:dyDescent="0.35">
      <c r="A3283" t="s">
        <v>516</v>
      </c>
      <c r="B3283" t="s">
        <v>3839</v>
      </c>
      <c r="C3283" t="s">
        <v>17</v>
      </c>
      <c r="D3283" t="s">
        <v>523</v>
      </c>
      <c r="E3283" t="s">
        <v>2275</v>
      </c>
      <c r="F3283" t="s">
        <v>19</v>
      </c>
      <c r="G3283" t="s">
        <v>2174</v>
      </c>
      <c r="H3283">
        <v>1161058.0762</v>
      </c>
      <c r="I3283">
        <v>4831.1859747633198</v>
      </c>
      <c r="J3283">
        <v>0</v>
      </c>
      <c r="K3283">
        <v>4831.1859747633198</v>
      </c>
      <c r="L3283">
        <v>1156226.89022524</v>
      </c>
      <c r="N3283" t="s">
        <v>2198</v>
      </c>
    </row>
    <row r="3284" spans="1:14" x14ac:dyDescent="0.35">
      <c r="A3284" t="s">
        <v>516</v>
      </c>
      <c r="B3284" t="s">
        <v>3839</v>
      </c>
      <c r="C3284" t="s">
        <v>17</v>
      </c>
      <c r="D3284" t="s">
        <v>523</v>
      </c>
      <c r="E3284" t="s">
        <v>2275</v>
      </c>
      <c r="F3284" t="s">
        <v>2787</v>
      </c>
      <c r="G3284" t="s">
        <v>2935</v>
      </c>
      <c r="H3284">
        <v>0</v>
      </c>
      <c r="I3284">
        <v>0</v>
      </c>
      <c r="J3284">
        <v>0</v>
      </c>
      <c r="K3284">
        <v>0</v>
      </c>
      <c r="L3284">
        <v>0</v>
      </c>
    </row>
    <row r="3285" spans="1:14" x14ac:dyDescent="0.35">
      <c r="A3285" t="s">
        <v>516</v>
      </c>
      <c r="B3285" t="s">
        <v>3839</v>
      </c>
      <c r="C3285" t="s">
        <v>17</v>
      </c>
      <c r="D3285" t="s">
        <v>523</v>
      </c>
      <c r="E3285" t="s">
        <v>2275</v>
      </c>
      <c r="F3285" t="s">
        <v>2788</v>
      </c>
      <c r="G3285" t="s">
        <v>2936</v>
      </c>
      <c r="H3285">
        <v>1945346.7243999999</v>
      </c>
      <c r="I3285">
        <v>8094.6267918254998</v>
      </c>
      <c r="J3285">
        <v>1883.24314280668</v>
      </c>
      <c r="K3285">
        <v>9977.8699346321791</v>
      </c>
      <c r="L3285">
        <v>1935368.8544653701</v>
      </c>
    </row>
    <row r="3286" spans="1:14" x14ac:dyDescent="0.35">
      <c r="A3286" t="s">
        <v>516</v>
      </c>
      <c r="B3286" t="s">
        <v>3839</v>
      </c>
      <c r="C3286" t="s">
        <v>17</v>
      </c>
      <c r="D3286" t="s">
        <v>531</v>
      </c>
      <c r="E3286" t="s">
        <v>3866</v>
      </c>
      <c r="F3286" t="s">
        <v>2170</v>
      </c>
      <c r="G3286" t="s">
        <v>2171</v>
      </c>
      <c r="H3286">
        <v>0</v>
      </c>
      <c r="I3286">
        <v>0</v>
      </c>
      <c r="J3286">
        <v>0</v>
      </c>
      <c r="K3286">
        <v>0</v>
      </c>
      <c r="L3286">
        <v>0</v>
      </c>
    </row>
    <row r="3287" spans="1:14" x14ac:dyDescent="0.35">
      <c r="A3287" t="s">
        <v>516</v>
      </c>
      <c r="B3287" t="s">
        <v>3839</v>
      </c>
      <c r="C3287" t="s">
        <v>17</v>
      </c>
      <c r="D3287" t="s">
        <v>531</v>
      </c>
      <c r="E3287" t="s">
        <v>3866</v>
      </c>
      <c r="F3287" t="s">
        <v>19</v>
      </c>
      <c r="G3287" t="s">
        <v>2174</v>
      </c>
      <c r="H3287">
        <v>2169510.3621999999</v>
      </c>
      <c r="I3287">
        <v>21674.085201143302</v>
      </c>
      <c r="J3287">
        <v>0</v>
      </c>
      <c r="K3287">
        <v>21674.085201143302</v>
      </c>
      <c r="L3287">
        <v>2147836.2769988598</v>
      </c>
      <c r="N3287" t="s">
        <v>2198</v>
      </c>
    </row>
    <row r="3288" spans="1:14" x14ac:dyDescent="0.35">
      <c r="A3288" t="s">
        <v>516</v>
      </c>
      <c r="B3288" t="s">
        <v>3839</v>
      </c>
      <c r="C3288" t="s">
        <v>17</v>
      </c>
      <c r="D3288" t="s">
        <v>531</v>
      </c>
      <c r="E3288" t="s">
        <v>3866</v>
      </c>
      <c r="F3288" t="s">
        <v>2787</v>
      </c>
      <c r="G3288" t="s">
        <v>2935</v>
      </c>
      <c r="H3288">
        <v>0</v>
      </c>
      <c r="I3288">
        <v>0</v>
      </c>
      <c r="J3288">
        <v>0</v>
      </c>
      <c r="K3288">
        <v>0</v>
      </c>
      <c r="L3288">
        <v>0</v>
      </c>
    </row>
    <row r="3289" spans="1:14" x14ac:dyDescent="0.35">
      <c r="A3289" t="s">
        <v>516</v>
      </c>
      <c r="B3289" t="s">
        <v>3839</v>
      </c>
      <c r="C3289" t="s">
        <v>17</v>
      </c>
      <c r="D3289" t="s">
        <v>531</v>
      </c>
      <c r="E3289" t="s">
        <v>3866</v>
      </c>
      <c r="F3289" t="s">
        <v>2788</v>
      </c>
      <c r="G3289" t="s">
        <v>2936</v>
      </c>
      <c r="H3289">
        <v>2420372.5331999999</v>
      </c>
      <c r="I3289">
        <v>24180.2765350261</v>
      </c>
      <c r="J3289">
        <v>261355.39449599601</v>
      </c>
      <c r="K3289">
        <v>285535.67103102198</v>
      </c>
      <c r="L3289">
        <v>2134836.8621689798</v>
      </c>
    </row>
    <row r="3290" spans="1:14" x14ac:dyDescent="0.35">
      <c r="A3290" t="s">
        <v>516</v>
      </c>
      <c r="B3290" t="s">
        <v>3839</v>
      </c>
      <c r="C3290" t="s">
        <v>17</v>
      </c>
      <c r="D3290" t="s">
        <v>535</v>
      </c>
      <c r="E3290" t="s">
        <v>2277</v>
      </c>
      <c r="F3290" t="s">
        <v>19</v>
      </c>
      <c r="G3290" t="s">
        <v>2174</v>
      </c>
      <c r="H3290">
        <v>4050879.736</v>
      </c>
      <c r="I3290">
        <v>19474.43457655</v>
      </c>
      <c r="J3290">
        <v>0</v>
      </c>
      <c r="K3290">
        <v>19474.43457655</v>
      </c>
      <c r="L3290">
        <v>4031405.30142345</v>
      </c>
      <c r="N3290" t="s">
        <v>2198</v>
      </c>
    </row>
    <row r="3291" spans="1:14" x14ac:dyDescent="0.35">
      <c r="A3291" t="s">
        <v>516</v>
      </c>
      <c r="B3291" t="s">
        <v>3839</v>
      </c>
      <c r="C3291" t="s">
        <v>17</v>
      </c>
      <c r="D3291" t="s">
        <v>535</v>
      </c>
      <c r="E3291" t="s">
        <v>2277</v>
      </c>
      <c r="F3291" t="s">
        <v>30</v>
      </c>
      <c r="G3291" t="s">
        <v>2182</v>
      </c>
      <c r="H3291">
        <v>119391.81140000001</v>
      </c>
      <c r="I3291">
        <v>573.97112922847498</v>
      </c>
      <c r="J3291">
        <v>0</v>
      </c>
      <c r="K3291">
        <v>573.97112922847498</v>
      </c>
      <c r="L3291">
        <v>118817.84027077199</v>
      </c>
      <c r="N3291" t="s">
        <v>2198</v>
      </c>
    </row>
    <row r="3292" spans="1:14" x14ac:dyDescent="0.35">
      <c r="A3292" t="s">
        <v>516</v>
      </c>
      <c r="B3292" t="s">
        <v>3839</v>
      </c>
      <c r="C3292" t="s">
        <v>17</v>
      </c>
      <c r="D3292" t="s">
        <v>535</v>
      </c>
      <c r="E3292" t="s">
        <v>2277</v>
      </c>
      <c r="F3292" t="s">
        <v>2787</v>
      </c>
      <c r="G3292" t="s">
        <v>2935</v>
      </c>
      <c r="H3292">
        <v>0</v>
      </c>
      <c r="I3292">
        <v>0</v>
      </c>
      <c r="J3292">
        <v>0</v>
      </c>
      <c r="K3292">
        <v>0</v>
      </c>
      <c r="L3292">
        <v>0</v>
      </c>
    </row>
    <row r="3293" spans="1:14" x14ac:dyDescent="0.35">
      <c r="A3293" t="s">
        <v>516</v>
      </c>
      <c r="B3293" t="s">
        <v>3839</v>
      </c>
      <c r="C3293" t="s">
        <v>17</v>
      </c>
      <c r="D3293" t="s">
        <v>535</v>
      </c>
      <c r="E3293" t="s">
        <v>2277</v>
      </c>
      <c r="F3293" t="s">
        <v>2788</v>
      </c>
      <c r="G3293" t="s">
        <v>2936</v>
      </c>
      <c r="H3293">
        <v>8683040.8151999991</v>
      </c>
      <c r="I3293">
        <v>41743.354852980003</v>
      </c>
      <c r="J3293">
        <v>2406428.54633511</v>
      </c>
      <c r="K3293">
        <v>2448171.90118809</v>
      </c>
      <c r="L3293">
        <v>6234868.9140119096</v>
      </c>
    </row>
    <row r="3294" spans="1:14" x14ac:dyDescent="0.35">
      <c r="A3294" t="s">
        <v>516</v>
      </c>
      <c r="B3294" t="s">
        <v>3839</v>
      </c>
      <c r="C3294" t="s">
        <v>17</v>
      </c>
      <c r="D3294" t="s">
        <v>544</v>
      </c>
      <c r="E3294" t="s">
        <v>2278</v>
      </c>
      <c r="F3294" t="s">
        <v>2170</v>
      </c>
      <c r="G3294" t="s">
        <v>2171</v>
      </c>
      <c r="H3294">
        <v>0</v>
      </c>
      <c r="I3294">
        <v>0</v>
      </c>
      <c r="J3294">
        <v>0</v>
      </c>
      <c r="K3294">
        <v>0</v>
      </c>
      <c r="L3294">
        <v>0</v>
      </c>
    </row>
    <row r="3295" spans="1:14" x14ac:dyDescent="0.35">
      <c r="A3295" t="s">
        <v>516</v>
      </c>
      <c r="B3295" t="s">
        <v>3839</v>
      </c>
      <c r="C3295" t="s">
        <v>17</v>
      </c>
      <c r="D3295" t="s">
        <v>544</v>
      </c>
      <c r="E3295" t="s">
        <v>2278</v>
      </c>
      <c r="F3295" t="s">
        <v>19</v>
      </c>
      <c r="G3295" t="s">
        <v>2174</v>
      </c>
      <c r="H3295">
        <v>2420168.7020999999</v>
      </c>
      <c r="I3295">
        <v>11368.518287045599</v>
      </c>
      <c r="J3295">
        <v>0</v>
      </c>
      <c r="K3295">
        <v>11368.518287045599</v>
      </c>
      <c r="L3295">
        <v>2408800.1838129498</v>
      </c>
      <c r="N3295" t="s">
        <v>2198</v>
      </c>
    </row>
    <row r="3296" spans="1:14" x14ac:dyDescent="0.35">
      <c r="A3296" t="s">
        <v>516</v>
      </c>
      <c r="B3296" t="s">
        <v>3839</v>
      </c>
      <c r="C3296" t="s">
        <v>17</v>
      </c>
      <c r="D3296" t="s">
        <v>544</v>
      </c>
      <c r="E3296" t="s">
        <v>2278</v>
      </c>
      <c r="F3296" t="s">
        <v>2787</v>
      </c>
      <c r="G3296" t="s">
        <v>2935</v>
      </c>
      <c r="H3296">
        <v>0</v>
      </c>
      <c r="I3296">
        <v>0</v>
      </c>
      <c r="J3296">
        <v>0</v>
      </c>
      <c r="K3296">
        <v>0</v>
      </c>
      <c r="L3296">
        <v>0</v>
      </c>
    </row>
    <row r="3297" spans="1:12" x14ac:dyDescent="0.35">
      <c r="A3297" t="s">
        <v>516</v>
      </c>
      <c r="B3297" t="s">
        <v>3839</v>
      </c>
      <c r="C3297" t="s">
        <v>17</v>
      </c>
      <c r="D3297" t="s">
        <v>544</v>
      </c>
      <c r="E3297" t="s">
        <v>2278</v>
      </c>
      <c r="F3297" t="s">
        <v>2788</v>
      </c>
      <c r="G3297" t="s">
        <v>2936</v>
      </c>
      <c r="H3297">
        <v>1992767.3082000001</v>
      </c>
      <c r="I3297">
        <v>9360.8398309702698</v>
      </c>
      <c r="J3297">
        <v>104197.963804232</v>
      </c>
      <c r="K3297">
        <v>113558.803635202</v>
      </c>
      <c r="L3297">
        <v>1879208.5045648001</v>
      </c>
    </row>
    <row r="3298" spans="1:12" x14ac:dyDescent="0.35">
      <c r="A3298" t="s">
        <v>516</v>
      </c>
      <c r="B3298" t="s">
        <v>3839</v>
      </c>
      <c r="C3298" t="s">
        <v>2938</v>
      </c>
      <c r="D3298" t="s">
        <v>3867</v>
      </c>
      <c r="E3298" t="s">
        <v>3868</v>
      </c>
      <c r="F3298" t="s">
        <v>2170</v>
      </c>
      <c r="G3298" t="s">
        <v>2171</v>
      </c>
      <c r="H3298">
        <v>0</v>
      </c>
      <c r="I3298">
        <v>0</v>
      </c>
      <c r="J3298">
        <v>0</v>
      </c>
      <c r="K3298">
        <v>0</v>
      </c>
      <c r="L3298">
        <v>0</v>
      </c>
    </row>
    <row r="3299" spans="1:12" x14ac:dyDescent="0.35">
      <c r="A3299" t="s">
        <v>516</v>
      </c>
      <c r="B3299" t="s">
        <v>3839</v>
      </c>
      <c r="C3299" t="s">
        <v>2938</v>
      </c>
      <c r="D3299" t="s">
        <v>3867</v>
      </c>
      <c r="E3299" t="s">
        <v>3868</v>
      </c>
      <c r="F3299" t="s">
        <v>2172</v>
      </c>
      <c r="G3299" t="s">
        <v>2173</v>
      </c>
      <c r="H3299">
        <v>95907.886100000003</v>
      </c>
      <c r="I3299">
        <v>658.644208446064</v>
      </c>
      <c r="J3299">
        <v>115.33404649191399</v>
      </c>
      <c r="K3299">
        <v>773.978254937977</v>
      </c>
      <c r="L3299">
        <v>95133.907845062</v>
      </c>
    </row>
    <row r="3300" spans="1:12" x14ac:dyDescent="0.35">
      <c r="A3300" t="s">
        <v>516</v>
      </c>
      <c r="B3300" t="s">
        <v>3839</v>
      </c>
      <c r="C3300" t="s">
        <v>2938</v>
      </c>
      <c r="D3300" t="s">
        <v>3867</v>
      </c>
      <c r="E3300" t="s">
        <v>3868</v>
      </c>
      <c r="F3300" t="s">
        <v>2940</v>
      </c>
      <c r="G3300" t="s">
        <v>2941</v>
      </c>
      <c r="H3300">
        <v>0</v>
      </c>
      <c r="I3300">
        <v>0</v>
      </c>
      <c r="J3300">
        <v>0</v>
      </c>
      <c r="K3300">
        <v>0</v>
      </c>
      <c r="L3300">
        <v>0</v>
      </c>
    </row>
    <row r="3301" spans="1:12" x14ac:dyDescent="0.35">
      <c r="A3301" t="s">
        <v>516</v>
      </c>
      <c r="B3301" t="s">
        <v>3839</v>
      </c>
      <c r="C3301" t="s">
        <v>2938</v>
      </c>
      <c r="D3301" t="s">
        <v>3869</v>
      </c>
      <c r="E3301" t="s">
        <v>3870</v>
      </c>
      <c r="F3301" t="s">
        <v>2172</v>
      </c>
      <c r="G3301" t="s">
        <v>2173</v>
      </c>
      <c r="H3301">
        <v>573965.42740000004</v>
      </c>
      <c r="I3301">
        <v>5516.9766426304404</v>
      </c>
      <c r="J3301">
        <v>28465.4228738161</v>
      </c>
      <c r="K3301">
        <v>33982.399516446603</v>
      </c>
      <c r="L3301">
        <v>539983.02788355295</v>
      </c>
    </row>
    <row r="3302" spans="1:12" x14ac:dyDescent="0.35">
      <c r="A3302" t="s">
        <v>516</v>
      </c>
      <c r="B3302" t="s">
        <v>3839</v>
      </c>
      <c r="C3302" t="s">
        <v>2938</v>
      </c>
      <c r="D3302" t="s">
        <v>3871</v>
      </c>
      <c r="E3302" t="s">
        <v>3872</v>
      </c>
      <c r="F3302" t="s">
        <v>2172</v>
      </c>
      <c r="G3302" t="s">
        <v>2173</v>
      </c>
      <c r="H3302">
        <v>64064.689899999998</v>
      </c>
      <c r="I3302">
        <v>694.17737403689603</v>
      </c>
      <c r="J3302">
        <v>7443.7135016892298</v>
      </c>
      <c r="K3302">
        <v>8137.8908757261297</v>
      </c>
      <c r="L3302">
        <v>55926.799024273903</v>
      </c>
    </row>
    <row r="3303" spans="1:12" x14ac:dyDescent="0.35">
      <c r="A3303" t="s">
        <v>516</v>
      </c>
      <c r="B3303" t="s">
        <v>3839</v>
      </c>
      <c r="C3303" t="s">
        <v>2938</v>
      </c>
      <c r="D3303" t="s">
        <v>3873</v>
      </c>
      <c r="E3303" t="s">
        <v>3874</v>
      </c>
      <c r="F3303" t="s">
        <v>2170</v>
      </c>
      <c r="G3303" t="s">
        <v>2171</v>
      </c>
      <c r="H3303">
        <v>0</v>
      </c>
      <c r="I3303">
        <v>0</v>
      </c>
      <c r="J3303">
        <v>0</v>
      </c>
      <c r="K3303">
        <v>0</v>
      </c>
      <c r="L3303">
        <v>0</v>
      </c>
    </row>
    <row r="3304" spans="1:12" x14ac:dyDescent="0.35">
      <c r="A3304" t="s">
        <v>516</v>
      </c>
      <c r="B3304" t="s">
        <v>3839</v>
      </c>
      <c r="C3304" t="s">
        <v>2938</v>
      </c>
      <c r="D3304" t="s">
        <v>3873</v>
      </c>
      <c r="E3304" t="s">
        <v>3874</v>
      </c>
      <c r="F3304" t="s">
        <v>2172</v>
      </c>
      <c r="G3304" t="s">
        <v>2173</v>
      </c>
      <c r="H3304">
        <v>1984929.8583</v>
      </c>
      <c r="I3304">
        <v>7025.9794292892802</v>
      </c>
      <c r="J3304">
        <v>490621.59200614999</v>
      </c>
      <c r="K3304">
        <v>497647.57143543899</v>
      </c>
      <c r="L3304">
        <v>1487282.2868645601</v>
      </c>
    </row>
    <row r="3305" spans="1:12" x14ac:dyDescent="0.35">
      <c r="A3305" t="s">
        <v>516</v>
      </c>
      <c r="B3305" t="s">
        <v>3839</v>
      </c>
      <c r="C3305" t="s">
        <v>2938</v>
      </c>
      <c r="D3305" t="s">
        <v>3873</v>
      </c>
      <c r="E3305" t="s">
        <v>3874</v>
      </c>
      <c r="F3305" t="s">
        <v>2940</v>
      </c>
      <c r="G3305" t="s">
        <v>2941</v>
      </c>
      <c r="H3305">
        <v>0</v>
      </c>
      <c r="I3305">
        <v>0</v>
      </c>
      <c r="J3305">
        <v>0</v>
      </c>
      <c r="K3305">
        <v>0</v>
      </c>
      <c r="L3305">
        <v>0</v>
      </c>
    </row>
    <row r="3306" spans="1:12" x14ac:dyDescent="0.35">
      <c r="A3306" t="s">
        <v>516</v>
      </c>
      <c r="B3306" t="s">
        <v>3839</v>
      </c>
      <c r="C3306" t="s">
        <v>2938</v>
      </c>
      <c r="D3306" t="s">
        <v>3875</v>
      </c>
      <c r="E3306" t="s">
        <v>3876</v>
      </c>
      <c r="F3306" t="s">
        <v>2172</v>
      </c>
      <c r="G3306" t="s">
        <v>2173</v>
      </c>
      <c r="H3306">
        <v>9716.6106999999993</v>
      </c>
      <c r="I3306">
        <v>75.819460946503597</v>
      </c>
      <c r="J3306">
        <v>10.535383471504501</v>
      </c>
      <c r="K3306">
        <v>86.354844418008099</v>
      </c>
      <c r="L3306">
        <v>9630.2558555819905</v>
      </c>
    </row>
    <row r="3307" spans="1:12" x14ac:dyDescent="0.35">
      <c r="A3307" t="s">
        <v>516</v>
      </c>
      <c r="B3307" t="s">
        <v>3839</v>
      </c>
      <c r="C3307" t="s">
        <v>2938</v>
      </c>
      <c r="D3307" t="s">
        <v>3877</v>
      </c>
      <c r="E3307" t="s">
        <v>3878</v>
      </c>
      <c r="F3307" t="s">
        <v>2172</v>
      </c>
      <c r="G3307" t="s">
        <v>2173</v>
      </c>
      <c r="H3307">
        <v>78765.041800000006</v>
      </c>
      <c r="I3307">
        <v>394.52517266721702</v>
      </c>
      <c r="J3307">
        <v>2138.1044652782998</v>
      </c>
      <c r="K3307">
        <v>2532.6296379455198</v>
      </c>
      <c r="L3307">
        <v>76232.412162054505</v>
      </c>
    </row>
    <row r="3308" spans="1:12" x14ac:dyDescent="0.35">
      <c r="A3308" t="s">
        <v>516</v>
      </c>
      <c r="B3308" t="s">
        <v>3839</v>
      </c>
      <c r="C3308" t="s">
        <v>2938</v>
      </c>
      <c r="D3308" t="s">
        <v>3879</v>
      </c>
      <c r="E3308" t="s">
        <v>3880</v>
      </c>
      <c r="F3308" t="s">
        <v>2170</v>
      </c>
      <c r="G3308" t="s">
        <v>2171</v>
      </c>
      <c r="H3308">
        <v>0</v>
      </c>
      <c r="I3308">
        <v>0</v>
      </c>
      <c r="J3308">
        <v>0</v>
      </c>
      <c r="K3308">
        <v>0</v>
      </c>
      <c r="L3308">
        <v>0</v>
      </c>
    </row>
    <row r="3309" spans="1:12" x14ac:dyDescent="0.35">
      <c r="A3309" t="s">
        <v>516</v>
      </c>
      <c r="B3309" t="s">
        <v>3839</v>
      </c>
      <c r="C3309" t="s">
        <v>2938</v>
      </c>
      <c r="D3309" t="s">
        <v>3879</v>
      </c>
      <c r="E3309" t="s">
        <v>3880</v>
      </c>
      <c r="F3309" t="s">
        <v>2172</v>
      </c>
      <c r="G3309" t="s">
        <v>2173</v>
      </c>
      <c r="H3309">
        <v>59294.008199999997</v>
      </c>
      <c r="I3309">
        <v>322.497266727544</v>
      </c>
      <c r="J3309">
        <v>321.253148347999</v>
      </c>
      <c r="K3309">
        <v>643.75041507554397</v>
      </c>
      <c r="L3309">
        <v>58650.257784924499</v>
      </c>
    </row>
    <row r="3310" spans="1:12" x14ac:dyDescent="0.35">
      <c r="A3310" t="s">
        <v>516</v>
      </c>
      <c r="B3310" t="s">
        <v>3839</v>
      </c>
      <c r="C3310" t="s">
        <v>2938</v>
      </c>
      <c r="D3310" t="s">
        <v>3881</v>
      </c>
      <c r="E3310" t="s">
        <v>3882</v>
      </c>
      <c r="F3310" t="s">
        <v>2172</v>
      </c>
      <c r="G3310" t="s">
        <v>2173</v>
      </c>
      <c r="H3310">
        <v>132756.72949999999</v>
      </c>
      <c r="I3310">
        <v>303.20775657317398</v>
      </c>
      <c r="J3310">
        <v>609.92315802894097</v>
      </c>
      <c r="K3310">
        <v>913.13091460211501</v>
      </c>
      <c r="L3310">
        <v>131843.59858539799</v>
      </c>
    </row>
    <row r="3311" spans="1:12" x14ac:dyDescent="0.35">
      <c r="A3311" t="s">
        <v>516</v>
      </c>
      <c r="B3311" t="s">
        <v>3839</v>
      </c>
      <c r="C3311" t="s">
        <v>2938</v>
      </c>
      <c r="D3311" t="s">
        <v>3881</v>
      </c>
      <c r="E3311" t="s">
        <v>3882</v>
      </c>
      <c r="F3311" t="s">
        <v>2940</v>
      </c>
      <c r="G3311" t="s">
        <v>2941</v>
      </c>
      <c r="H3311">
        <v>0</v>
      </c>
      <c r="I3311">
        <v>0</v>
      </c>
      <c r="J3311">
        <v>0</v>
      </c>
      <c r="K3311">
        <v>0</v>
      </c>
      <c r="L3311">
        <v>0</v>
      </c>
    </row>
    <row r="3312" spans="1:12" x14ac:dyDescent="0.35">
      <c r="A3312" t="s">
        <v>516</v>
      </c>
      <c r="B3312" t="s">
        <v>3839</v>
      </c>
      <c r="C3312" t="s">
        <v>2938</v>
      </c>
      <c r="D3312" t="s">
        <v>3883</v>
      </c>
      <c r="E3312" t="s">
        <v>3884</v>
      </c>
      <c r="F3312" t="s">
        <v>2172</v>
      </c>
      <c r="G3312" t="s">
        <v>2173</v>
      </c>
      <c r="H3312">
        <v>6131.4705000000004</v>
      </c>
      <c r="I3312">
        <v>74.201684032526799</v>
      </c>
      <c r="J3312">
        <v>641.43491806132295</v>
      </c>
      <c r="K3312">
        <v>715.63660209385</v>
      </c>
      <c r="L3312">
        <v>5415.83389790615</v>
      </c>
    </row>
    <row r="3313" spans="1:12" x14ac:dyDescent="0.35">
      <c r="A3313" t="s">
        <v>516</v>
      </c>
      <c r="B3313" t="s">
        <v>3839</v>
      </c>
      <c r="C3313" t="s">
        <v>2944</v>
      </c>
      <c r="D3313" t="s">
        <v>3588</v>
      </c>
      <c r="E3313" t="s">
        <v>3589</v>
      </c>
      <c r="F3313" t="s">
        <v>2947</v>
      </c>
      <c r="G3313" t="s">
        <v>2948</v>
      </c>
      <c r="H3313">
        <v>203399.21309999999</v>
      </c>
      <c r="I3313">
        <v>1078.8786575368099</v>
      </c>
      <c r="J3313">
        <v>19339.0157538815</v>
      </c>
      <c r="K3313">
        <v>20417.8944114183</v>
      </c>
      <c r="L3313">
        <v>182981.31868858199</v>
      </c>
    </row>
    <row r="3314" spans="1:12" x14ac:dyDescent="0.35">
      <c r="A3314" t="s">
        <v>571</v>
      </c>
      <c r="B3314" t="s">
        <v>3885</v>
      </c>
      <c r="C3314" t="s">
        <v>2857</v>
      </c>
      <c r="D3314" t="s">
        <v>2859</v>
      </c>
      <c r="E3314" t="s">
        <v>3886</v>
      </c>
      <c r="F3314" t="s">
        <v>2170</v>
      </c>
      <c r="G3314" t="s">
        <v>2171</v>
      </c>
      <c r="H3314">
        <v>0</v>
      </c>
      <c r="I3314">
        <v>0</v>
      </c>
      <c r="J3314">
        <v>0</v>
      </c>
      <c r="K3314">
        <v>0</v>
      </c>
      <c r="L3314">
        <v>0</v>
      </c>
    </row>
    <row r="3315" spans="1:12" x14ac:dyDescent="0.35">
      <c r="A3315" t="s">
        <v>571</v>
      </c>
      <c r="B3315" t="s">
        <v>3885</v>
      </c>
      <c r="C3315" t="s">
        <v>2857</v>
      </c>
      <c r="D3315" t="s">
        <v>2859</v>
      </c>
      <c r="E3315" t="s">
        <v>3886</v>
      </c>
      <c r="F3315" t="s">
        <v>2172</v>
      </c>
      <c r="G3315" t="s">
        <v>2173</v>
      </c>
      <c r="H3315">
        <v>6756353.2526000002</v>
      </c>
      <c r="I3315">
        <v>32761.144643815202</v>
      </c>
      <c r="J3315">
        <v>520577.85218199599</v>
      </c>
      <c r="K3315">
        <v>553338.99682581099</v>
      </c>
      <c r="L3315">
        <v>6203014.2557741897</v>
      </c>
    </row>
    <row r="3316" spans="1:12" x14ac:dyDescent="0.35">
      <c r="A3316" t="s">
        <v>571</v>
      </c>
      <c r="B3316" t="s">
        <v>3885</v>
      </c>
      <c r="C3316" t="s">
        <v>2857</v>
      </c>
      <c r="D3316" t="s">
        <v>2859</v>
      </c>
      <c r="E3316" t="s">
        <v>3886</v>
      </c>
      <c r="F3316" t="s">
        <v>2861</v>
      </c>
      <c r="G3316" t="s">
        <v>2862</v>
      </c>
      <c r="H3316">
        <v>442669.30900000001</v>
      </c>
      <c r="I3316">
        <v>2146.4764667182899</v>
      </c>
      <c r="J3316">
        <v>34107.7248964303</v>
      </c>
      <c r="K3316">
        <v>36254.201363148597</v>
      </c>
      <c r="L3316">
        <v>406415.10763685103</v>
      </c>
    </row>
    <row r="3317" spans="1:12" x14ac:dyDescent="0.35">
      <c r="A3317" t="s">
        <v>571</v>
      </c>
      <c r="B3317" t="s">
        <v>3885</v>
      </c>
      <c r="C3317" t="s">
        <v>2857</v>
      </c>
      <c r="D3317" t="s">
        <v>2859</v>
      </c>
      <c r="E3317" t="s">
        <v>3886</v>
      </c>
      <c r="F3317" t="s">
        <v>2865</v>
      </c>
      <c r="G3317" t="s">
        <v>2866</v>
      </c>
      <c r="H3317">
        <v>0</v>
      </c>
      <c r="I3317">
        <v>0</v>
      </c>
      <c r="J3317">
        <v>0</v>
      </c>
      <c r="K3317">
        <v>0</v>
      </c>
      <c r="L3317">
        <v>0</v>
      </c>
    </row>
    <row r="3318" spans="1:12" x14ac:dyDescent="0.35">
      <c r="A3318" t="s">
        <v>571</v>
      </c>
      <c r="B3318" t="s">
        <v>3885</v>
      </c>
      <c r="C3318" t="s">
        <v>2857</v>
      </c>
      <c r="D3318" t="s">
        <v>2859</v>
      </c>
      <c r="E3318" t="s">
        <v>3886</v>
      </c>
      <c r="F3318" t="s">
        <v>2867</v>
      </c>
      <c r="G3318" t="s">
        <v>2868</v>
      </c>
      <c r="H3318">
        <v>0</v>
      </c>
      <c r="I3318">
        <v>0</v>
      </c>
      <c r="J3318">
        <v>0</v>
      </c>
      <c r="K3318">
        <v>0</v>
      </c>
      <c r="L3318">
        <v>0</v>
      </c>
    </row>
    <row r="3319" spans="1:12" x14ac:dyDescent="0.35">
      <c r="A3319" t="s">
        <v>571</v>
      </c>
      <c r="B3319" t="s">
        <v>3885</v>
      </c>
      <c r="C3319" t="s">
        <v>2857</v>
      </c>
      <c r="D3319" t="s">
        <v>2859</v>
      </c>
      <c r="E3319" t="s">
        <v>3886</v>
      </c>
      <c r="F3319" t="s">
        <v>2869</v>
      </c>
      <c r="G3319" t="s">
        <v>2870</v>
      </c>
      <c r="H3319">
        <v>389594.16220000002</v>
      </c>
      <c r="I3319">
        <v>1889.1183189229901</v>
      </c>
      <c r="J3319">
        <v>30018.2782889501</v>
      </c>
      <c r="K3319">
        <v>31907.396607873099</v>
      </c>
      <c r="L3319">
        <v>357686.76559212699</v>
      </c>
    </row>
    <row r="3320" spans="1:12" x14ac:dyDescent="0.35">
      <c r="A3320" t="s">
        <v>571</v>
      </c>
      <c r="B3320" t="s">
        <v>3885</v>
      </c>
      <c r="C3320" t="s">
        <v>2857</v>
      </c>
      <c r="D3320" t="s">
        <v>2859</v>
      </c>
      <c r="E3320" t="s">
        <v>3886</v>
      </c>
      <c r="F3320" t="s">
        <v>2871</v>
      </c>
      <c r="G3320" t="s">
        <v>2872</v>
      </c>
      <c r="H3320">
        <v>225851.6882</v>
      </c>
      <c r="I3320">
        <v>1095.14105444811</v>
      </c>
      <c r="J3320">
        <v>17401.900457362401</v>
      </c>
      <c r="K3320">
        <v>18497.041511810501</v>
      </c>
      <c r="L3320">
        <v>207354.64668819</v>
      </c>
    </row>
    <row r="3321" spans="1:12" x14ac:dyDescent="0.35">
      <c r="A3321" t="s">
        <v>571</v>
      </c>
      <c r="B3321" t="s">
        <v>3885</v>
      </c>
      <c r="C3321" t="s">
        <v>2857</v>
      </c>
      <c r="D3321" t="s">
        <v>2859</v>
      </c>
      <c r="E3321" t="s">
        <v>3886</v>
      </c>
      <c r="F3321" t="s">
        <v>3095</v>
      </c>
      <c r="G3321" t="s">
        <v>3096</v>
      </c>
      <c r="H3321">
        <v>0</v>
      </c>
      <c r="I3321">
        <v>0</v>
      </c>
      <c r="J3321">
        <v>0</v>
      </c>
      <c r="K3321">
        <v>0</v>
      </c>
      <c r="L3321">
        <v>0</v>
      </c>
    </row>
    <row r="3322" spans="1:12" x14ac:dyDescent="0.35">
      <c r="A3322" t="s">
        <v>571</v>
      </c>
      <c r="B3322" t="s">
        <v>3885</v>
      </c>
      <c r="C3322" t="s">
        <v>2857</v>
      </c>
      <c r="D3322" t="s">
        <v>2859</v>
      </c>
      <c r="E3322" t="s">
        <v>3886</v>
      </c>
      <c r="F3322" t="s">
        <v>2877</v>
      </c>
      <c r="G3322" t="s">
        <v>2878</v>
      </c>
      <c r="H3322">
        <v>369267.51030000002</v>
      </c>
      <c r="I3322">
        <v>1790.5556240226599</v>
      </c>
      <c r="J3322">
        <v>28452.107247787499</v>
      </c>
      <c r="K3322">
        <v>30242.6628718102</v>
      </c>
      <c r="L3322">
        <v>339024.84742819</v>
      </c>
    </row>
    <row r="3323" spans="1:12" x14ac:dyDescent="0.35">
      <c r="A3323" t="s">
        <v>571</v>
      </c>
      <c r="B3323" t="s">
        <v>3885</v>
      </c>
      <c r="C3323" t="s">
        <v>2879</v>
      </c>
      <c r="D3323" t="s">
        <v>2880</v>
      </c>
      <c r="E3323" t="s">
        <v>3887</v>
      </c>
      <c r="F3323" t="s">
        <v>2170</v>
      </c>
      <c r="G3323" t="s">
        <v>2171</v>
      </c>
      <c r="H3323">
        <v>0</v>
      </c>
      <c r="I3323">
        <v>0</v>
      </c>
      <c r="J3323">
        <v>0</v>
      </c>
      <c r="K3323">
        <v>0</v>
      </c>
      <c r="L3323">
        <v>0</v>
      </c>
    </row>
    <row r="3324" spans="1:12" x14ac:dyDescent="0.35">
      <c r="A3324" t="s">
        <v>571</v>
      </c>
      <c r="B3324" t="s">
        <v>3885</v>
      </c>
      <c r="C3324" t="s">
        <v>2879</v>
      </c>
      <c r="D3324" t="s">
        <v>2880</v>
      </c>
      <c r="E3324" t="s">
        <v>3887</v>
      </c>
      <c r="F3324" t="s">
        <v>2172</v>
      </c>
      <c r="G3324" t="s">
        <v>2173</v>
      </c>
      <c r="H3324">
        <v>0</v>
      </c>
      <c r="I3324">
        <v>0</v>
      </c>
      <c r="J3324">
        <v>0</v>
      </c>
      <c r="K3324">
        <v>0</v>
      </c>
      <c r="L3324">
        <v>0</v>
      </c>
    </row>
    <row r="3325" spans="1:12" x14ac:dyDescent="0.35">
      <c r="A3325" t="s">
        <v>571</v>
      </c>
      <c r="B3325" t="s">
        <v>3885</v>
      </c>
      <c r="C3325" t="s">
        <v>2879</v>
      </c>
      <c r="D3325" t="s">
        <v>2880</v>
      </c>
      <c r="E3325" t="s">
        <v>3887</v>
      </c>
      <c r="F3325" t="s">
        <v>2882</v>
      </c>
      <c r="G3325" t="s">
        <v>2883</v>
      </c>
      <c r="H3325">
        <v>0</v>
      </c>
      <c r="I3325">
        <v>0</v>
      </c>
      <c r="J3325">
        <v>0</v>
      </c>
      <c r="K3325">
        <v>0</v>
      </c>
      <c r="L3325">
        <v>0</v>
      </c>
    </row>
    <row r="3326" spans="1:12" x14ac:dyDescent="0.35">
      <c r="A3326" t="s">
        <v>571</v>
      </c>
      <c r="B3326" t="s">
        <v>3885</v>
      </c>
      <c r="C3326" t="s">
        <v>2879</v>
      </c>
      <c r="D3326" t="s">
        <v>2886</v>
      </c>
      <c r="E3326" t="s">
        <v>3321</v>
      </c>
      <c r="F3326" t="s">
        <v>2172</v>
      </c>
      <c r="G3326" t="s">
        <v>2173</v>
      </c>
      <c r="H3326">
        <v>5480.4411</v>
      </c>
      <c r="I3326">
        <v>10.7190179356274</v>
      </c>
      <c r="J3326">
        <v>122.54527162977899</v>
      </c>
      <c r="K3326">
        <v>133.26428956540599</v>
      </c>
      <c r="L3326">
        <v>5347.1768104345902</v>
      </c>
    </row>
    <row r="3327" spans="1:12" x14ac:dyDescent="0.35">
      <c r="A3327" t="s">
        <v>571</v>
      </c>
      <c r="B3327" t="s">
        <v>3885</v>
      </c>
      <c r="C3327" t="s">
        <v>2879</v>
      </c>
      <c r="D3327" t="s">
        <v>2886</v>
      </c>
      <c r="E3327" t="s">
        <v>3321</v>
      </c>
      <c r="F3327" t="s">
        <v>2882</v>
      </c>
      <c r="G3327" t="s">
        <v>2883</v>
      </c>
      <c r="H3327">
        <v>0</v>
      </c>
      <c r="I3327">
        <v>0</v>
      </c>
      <c r="J3327">
        <v>0</v>
      </c>
      <c r="K3327">
        <v>0</v>
      </c>
      <c r="L3327">
        <v>0</v>
      </c>
    </row>
    <row r="3328" spans="1:12" x14ac:dyDescent="0.35">
      <c r="A3328" t="s">
        <v>571</v>
      </c>
      <c r="B3328" t="s">
        <v>3885</v>
      </c>
      <c r="C3328" t="s">
        <v>2879</v>
      </c>
      <c r="D3328" t="s">
        <v>2886</v>
      </c>
      <c r="E3328" t="s">
        <v>3321</v>
      </c>
      <c r="F3328" t="s">
        <v>2884</v>
      </c>
      <c r="G3328" t="s">
        <v>2885</v>
      </c>
      <c r="H3328">
        <v>12032.6129</v>
      </c>
      <c r="I3328">
        <v>23.5341993786665</v>
      </c>
      <c r="J3328">
        <v>269.05495193382501</v>
      </c>
      <c r="K3328">
        <v>292.58915131249199</v>
      </c>
      <c r="L3328">
        <v>11740.023748687499</v>
      </c>
    </row>
    <row r="3329" spans="1:12" x14ac:dyDescent="0.35">
      <c r="A3329" t="s">
        <v>571</v>
      </c>
      <c r="B3329" t="s">
        <v>3885</v>
      </c>
      <c r="C3329" t="s">
        <v>2879</v>
      </c>
      <c r="D3329" t="s">
        <v>2886</v>
      </c>
      <c r="E3329" t="s">
        <v>3321</v>
      </c>
      <c r="F3329" t="s">
        <v>2890</v>
      </c>
      <c r="G3329" t="s">
        <v>2891</v>
      </c>
      <c r="H3329">
        <v>18682.214800000002</v>
      </c>
      <c r="I3329">
        <v>36.539941140561098</v>
      </c>
      <c r="J3329">
        <v>417.74321484462303</v>
      </c>
      <c r="K3329">
        <v>454.28315598518401</v>
      </c>
      <c r="L3329">
        <v>18227.9316440148</v>
      </c>
    </row>
    <row r="3330" spans="1:12" x14ac:dyDescent="0.35">
      <c r="A3330" t="s">
        <v>571</v>
      </c>
      <c r="B3330" t="s">
        <v>3885</v>
      </c>
      <c r="C3330" t="s">
        <v>2879</v>
      </c>
      <c r="D3330" t="s">
        <v>2888</v>
      </c>
      <c r="E3330" t="s">
        <v>3098</v>
      </c>
      <c r="F3330" t="s">
        <v>2172</v>
      </c>
      <c r="G3330" t="s">
        <v>2173</v>
      </c>
      <c r="H3330">
        <v>9730.7590999999993</v>
      </c>
      <c r="I3330">
        <v>62.803146024464802</v>
      </c>
      <c r="J3330">
        <v>704.80120030580997</v>
      </c>
      <c r="K3330">
        <v>767.60434633027501</v>
      </c>
      <c r="L3330">
        <v>8963.1547536697199</v>
      </c>
    </row>
    <row r="3331" spans="1:12" x14ac:dyDescent="0.35">
      <c r="A3331" t="s">
        <v>571</v>
      </c>
      <c r="B3331" t="s">
        <v>3885</v>
      </c>
      <c r="C3331" t="s">
        <v>2879</v>
      </c>
      <c r="D3331" t="s">
        <v>2888</v>
      </c>
      <c r="E3331" t="s">
        <v>3098</v>
      </c>
      <c r="F3331" t="s">
        <v>2882</v>
      </c>
      <c r="G3331" t="s">
        <v>2883</v>
      </c>
      <c r="H3331">
        <v>0</v>
      </c>
      <c r="I3331">
        <v>0</v>
      </c>
      <c r="J3331">
        <v>0</v>
      </c>
      <c r="K3331">
        <v>0</v>
      </c>
      <c r="L3331">
        <v>0</v>
      </c>
    </row>
    <row r="3332" spans="1:12" x14ac:dyDescent="0.35">
      <c r="A3332" t="s">
        <v>571</v>
      </c>
      <c r="B3332" t="s">
        <v>3885</v>
      </c>
      <c r="C3332" t="s">
        <v>2879</v>
      </c>
      <c r="D3332" t="s">
        <v>2888</v>
      </c>
      <c r="E3332" t="s">
        <v>3098</v>
      </c>
      <c r="F3332" t="s">
        <v>2962</v>
      </c>
      <c r="G3332" t="s">
        <v>2963</v>
      </c>
      <c r="H3332">
        <v>432419.23379999999</v>
      </c>
      <c r="I3332">
        <v>2635.5346249726599</v>
      </c>
      <c r="J3332">
        <v>33786.877500058799</v>
      </c>
      <c r="K3332">
        <v>36422.4121250315</v>
      </c>
      <c r="L3332">
        <v>395996.821674968</v>
      </c>
    </row>
    <row r="3333" spans="1:12" x14ac:dyDescent="0.35">
      <c r="A3333" t="s">
        <v>571</v>
      </c>
      <c r="B3333" t="s">
        <v>3885</v>
      </c>
      <c r="C3333" t="s">
        <v>2879</v>
      </c>
      <c r="D3333" t="s">
        <v>2888</v>
      </c>
      <c r="E3333" t="s">
        <v>3098</v>
      </c>
      <c r="F3333" t="s">
        <v>2964</v>
      </c>
      <c r="G3333" t="s">
        <v>2965</v>
      </c>
      <c r="H3333">
        <v>81261.628100000002</v>
      </c>
      <c r="I3333">
        <v>495.27823369971497</v>
      </c>
      <c r="J3333">
        <v>6349.3398462300202</v>
      </c>
      <c r="K3333">
        <v>6844.6180799297399</v>
      </c>
      <c r="L3333">
        <v>74417.010020070302</v>
      </c>
    </row>
    <row r="3334" spans="1:12" x14ac:dyDescent="0.35">
      <c r="A3334" t="s">
        <v>571</v>
      </c>
      <c r="B3334" t="s">
        <v>3885</v>
      </c>
      <c r="C3334" t="s">
        <v>2879</v>
      </c>
      <c r="D3334" t="s">
        <v>2892</v>
      </c>
      <c r="E3334" t="s">
        <v>3888</v>
      </c>
      <c r="F3334" t="s">
        <v>2172</v>
      </c>
      <c r="G3334" t="s">
        <v>2173</v>
      </c>
      <c r="H3334">
        <v>0</v>
      </c>
      <c r="I3334">
        <v>0</v>
      </c>
      <c r="J3334">
        <v>0</v>
      </c>
      <c r="K3334">
        <v>0</v>
      </c>
      <c r="L3334">
        <v>0</v>
      </c>
    </row>
    <row r="3335" spans="1:12" x14ac:dyDescent="0.35">
      <c r="A3335" t="s">
        <v>571</v>
      </c>
      <c r="B3335" t="s">
        <v>3885</v>
      </c>
      <c r="C3335" t="s">
        <v>2879</v>
      </c>
      <c r="D3335" t="s">
        <v>2892</v>
      </c>
      <c r="E3335" t="s">
        <v>3888</v>
      </c>
      <c r="F3335" t="s">
        <v>2882</v>
      </c>
      <c r="G3335" t="s">
        <v>2883</v>
      </c>
      <c r="H3335">
        <v>7670.5347000000002</v>
      </c>
      <c r="I3335">
        <v>16.3042135910305</v>
      </c>
      <c r="J3335">
        <v>14.5549957947855</v>
      </c>
      <c r="K3335">
        <v>30.859209385816001</v>
      </c>
      <c r="L3335">
        <v>7639.6754906141796</v>
      </c>
    </row>
    <row r="3336" spans="1:12" x14ac:dyDescent="0.35">
      <c r="A3336" t="s">
        <v>571</v>
      </c>
      <c r="B3336" t="s">
        <v>3885</v>
      </c>
      <c r="C3336" t="s">
        <v>2879</v>
      </c>
      <c r="D3336" t="s">
        <v>2892</v>
      </c>
      <c r="E3336" t="s">
        <v>3888</v>
      </c>
      <c r="F3336" t="s">
        <v>2890</v>
      </c>
      <c r="G3336" t="s">
        <v>2891</v>
      </c>
      <c r="H3336">
        <v>7670.5347000000002</v>
      </c>
      <c r="I3336">
        <v>16.3042135910305</v>
      </c>
      <c r="J3336">
        <v>14.5549957947855</v>
      </c>
      <c r="K3336">
        <v>30.859209385816001</v>
      </c>
      <c r="L3336">
        <v>7639.6754906141796</v>
      </c>
    </row>
    <row r="3337" spans="1:12" x14ac:dyDescent="0.35">
      <c r="A3337" t="s">
        <v>571</v>
      </c>
      <c r="B3337" t="s">
        <v>3885</v>
      </c>
      <c r="C3337" t="s">
        <v>2879</v>
      </c>
      <c r="D3337" t="s">
        <v>2894</v>
      </c>
      <c r="E3337" t="s">
        <v>3100</v>
      </c>
      <c r="F3337" t="s">
        <v>2172</v>
      </c>
      <c r="G3337" t="s">
        <v>2173</v>
      </c>
      <c r="H3337">
        <v>7738.7794000000004</v>
      </c>
      <c r="I3337">
        <v>11.1376925630708</v>
      </c>
      <c r="J3337">
        <v>16.634163131588899</v>
      </c>
      <c r="K3337">
        <v>27.771855694659699</v>
      </c>
      <c r="L3337">
        <v>7711.0075443053402</v>
      </c>
    </row>
    <row r="3338" spans="1:12" x14ac:dyDescent="0.35">
      <c r="A3338" t="s">
        <v>571</v>
      </c>
      <c r="B3338" t="s">
        <v>3885</v>
      </c>
      <c r="C3338" t="s">
        <v>2879</v>
      </c>
      <c r="D3338" t="s">
        <v>2894</v>
      </c>
      <c r="E3338" t="s">
        <v>3100</v>
      </c>
      <c r="F3338" t="s">
        <v>2882</v>
      </c>
      <c r="G3338" t="s">
        <v>2883</v>
      </c>
      <c r="H3338">
        <v>8767.0087000000003</v>
      </c>
      <c r="I3338">
        <v>12.617525840681701</v>
      </c>
      <c r="J3338">
        <v>18.844296694527301</v>
      </c>
      <c r="K3338">
        <v>31.461822535208899</v>
      </c>
      <c r="L3338">
        <v>8735.5468774647907</v>
      </c>
    </row>
    <row r="3339" spans="1:12" x14ac:dyDescent="0.35">
      <c r="A3339" t="s">
        <v>571</v>
      </c>
      <c r="B3339" t="s">
        <v>3885</v>
      </c>
      <c r="C3339" t="s">
        <v>2879</v>
      </c>
      <c r="D3339" t="s">
        <v>2898</v>
      </c>
      <c r="E3339" t="s">
        <v>3751</v>
      </c>
      <c r="F3339" t="s">
        <v>2172</v>
      </c>
      <c r="G3339" t="s">
        <v>2173</v>
      </c>
      <c r="H3339">
        <v>21231.941800000001</v>
      </c>
      <c r="I3339">
        <v>70.579446397623201</v>
      </c>
      <c r="J3339">
        <v>127.32644714038101</v>
      </c>
      <c r="K3339">
        <v>197.90589353800399</v>
      </c>
      <c r="L3339">
        <v>21034.035906461999</v>
      </c>
    </row>
    <row r="3340" spans="1:12" x14ac:dyDescent="0.35">
      <c r="A3340" t="s">
        <v>571</v>
      </c>
      <c r="B3340" t="s">
        <v>3885</v>
      </c>
      <c r="C3340" t="s">
        <v>2879</v>
      </c>
      <c r="D3340" t="s">
        <v>2898</v>
      </c>
      <c r="E3340" t="s">
        <v>3751</v>
      </c>
      <c r="F3340" t="s">
        <v>2882</v>
      </c>
      <c r="G3340" t="s">
        <v>2883</v>
      </c>
      <c r="H3340">
        <v>0</v>
      </c>
      <c r="I3340">
        <v>0</v>
      </c>
      <c r="J3340">
        <v>0</v>
      </c>
      <c r="K3340">
        <v>0</v>
      </c>
      <c r="L3340">
        <v>0</v>
      </c>
    </row>
    <row r="3341" spans="1:12" x14ac:dyDescent="0.35">
      <c r="A3341" t="s">
        <v>571</v>
      </c>
      <c r="B3341" t="s">
        <v>3885</v>
      </c>
      <c r="C3341" t="s">
        <v>2879</v>
      </c>
      <c r="D3341" t="s">
        <v>2898</v>
      </c>
      <c r="E3341" t="s">
        <v>3751</v>
      </c>
      <c r="F3341" t="s">
        <v>2884</v>
      </c>
      <c r="G3341" t="s">
        <v>2885</v>
      </c>
      <c r="H3341">
        <v>26082.05</v>
      </c>
      <c r="I3341">
        <v>86.702227283981202</v>
      </c>
      <c r="J3341">
        <v>156.412201039861</v>
      </c>
      <c r="K3341">
        <v>243.11442832384299</v>
      </c>
      <c r="L3341">
        <v>25838.9355716762</v>
      </c>
    </row>
    <row r="3342" spans="1:12" x14ac:dyDescent="0.35">
      <c r="A3342" t="s">
        <v>571</v>
      </c>
      <c r="B3342" t="s">
        <v>3885</v>
      </c>
      <c r="C3342" t="s">
        <v>2879</v>
      </c>
      <c r="D3342" t="s">
        <v>2898</v>
      </c>
      <c r="E3342" t="s">
        <v>3751</v>
      </c>
      <c r="F3342" t="s">
        <v>2896</v>
      </c>
      <c r="G3342" t="s">
        <v>2897</v>
      </c>
      <c r="H3342">
        <v>11294.307699999999</v>
      </c>
      <c r="I3342">
        <v>37.544657588512003</v>
      </c>
      <c r="J3342">
        <v>67.731161178509595</v>
      </c>
      <c r="K3342">
        <v>105.275818767022</v>
      </c>
      <c r="L3342">
        <v>11189.031881233001</v>
      </c>
    </row>
    <row r="3343" spans="1:12" x14ac:dyDescent="0.35">
      <c r="A3343" t="s">
        <v>571</v>
      </c>
      <c r="B3343" t="s">
        <v>3885</v>
      </c>
      <c r="C3343" t="s">
        <v>2879</v>
      </c>
      <c r="D3343" t="s">
        <v>2902</v>
      </c>
      <c r="E3343" t="s">
        <v>2967</v>
      </c>
      <c r="F3343" t="s">
        <v>2172</v>
      </c>
      <c r="G3343" t="s">
        <v>2173</v>
      </c>
      <c r="H3343">
        <v>7426.1984000000002</v>
      </c>
      <c r="I3343">
        <v>28.851256704659701</v>
      </c>
      <c r="J3343">
        <v>689.70602790814598</v>
      </c>
      <c r="K3343">
        <v>718.55728461280603</v>
      </c>
      <c r="L3343">
        <v>6707.6411153871904</v>
      </c>
    </row>
    <row r="3344" spans="1:12" x14ac:dyDescent="0.35">
      <c r="A3344" t="s">
        <v>571</v>
      </c>
      <c r="B3344" t="s">
        <v>3885</v>
      </c>
      <c r="C3344" t="s">
        <v>2879</v>
      </c>
      <c r="D3344" t="s">
        <v>2902</v>
      </c>
      <c r="E3344" t="s">
        <v>2967</v>
      </c>
      <c r="F3344" t="s">
        <v>2882</v>
      </c>
      <c r="G3344" t="s">
        <v>2883</v>
      </c>
      <c r="H3344">
        <v>8632.1622000000007</v>
      </c>
      <c r="I3344">
        <v>33.5365035199464</v>
      </c>
      <c r="J3344">
        <v>801.70957090177706</v>
      </c>
      <c r="K3344">
        <v>835.24607442172305</v>
      </c>
      <c r="L3344">
        <v>7796.9161255782801</v>
      </c>
    </row>
    <row r="3345" spans="1:12" x14ac:dyDescent="0.35">
      <c r="A3345" t="s">
        <v>571</v>
      </c>
      <c r="B3345" t="s">
        <v>3885</v>
      </c>
      <c r="C3345" t="s">
        <v>2879</v>
      </c>
      <c r="D3345" t="s">
        <v>2902</v>
      </c>
      <c r="E3345" t="s">
        <v>2967</v>
      </c>
      <c r="F3345" t="s">
        <v>2890</v>
      </c>
      <c r="G3345" t="s">
        <v>2891</v>
      </c>
      <c r="H3345">
        <v>10536.3156</v>
      </c>
      <c r="I3345">
        <v>40.934261649346297</v>
      </c>
      <c r="J3345">
        <v>978.55727036540395</v>
      </c>
      <c r="K3345">
        <v>1019.49153201475</v>
      </c>
      <c r="L3345">
        <v>9516.8240679852497</v>
      </c>
    </row>
    <row r="3346" spans="1:12" x14ac:dyDescent="0.35">
      <c r="A3346" t="s">
        <v>571</v>
      </c>
      <c r="B3346" t="s">
        <v>3885</v>
      </c>
      <c r="C3346" t="s">
        <v>2879</v>
      </c>
      <c r="D3346" t="s">
        <v>2904</v>
      </c>
      <c r="E3346" t="s">
        <v>2893</v>
      </c>
      <c r="F3346" t="s">
        <v>2172</v>
      </c>
      <c r="G3346" t="s">
        <v>2173</v>
      </c>
      <c r="H3346">
        <v>21854.2045</v>
      </c>
      <c r="I3346">
        <v>161.881553202144</v>
      </c>
      <c r="J3346">
        <v>827.70303513525596</v>
      </c>
      <c r="K3346">
        <v>989.58458833739996</v>
      </c>
      <c r="L3346">
        <v>20864.619911662601</v>
      </c>
    </row>
    <row r="3347" spans="1:12" x14ac:dyDescent="0.35">
      <c r="A3347" t="s">
        <v>571</v>
      </c>
      <c r="B3347" t="s">
        <v>3885</v>
      </c>
      <c r="C3347" t="s">
        <v>2879</v>
      </c>
      <c r="D3347" t="s">
        <v>2904</v>
      </c>
      <c r="E3347" t="s">
        <v>2893</v>
      </c>
      <c r="F3347" t="s">
        <v>2882</v>
      </c>
      <c r="G3347" t="s">
        <v>2883</v>
      </c>
      <c r="H3347">
        <v>9882.5998999999993</v>
      </c>
      <c r="I3347">
        <v>73.203790602440094</v>
      </c>
      <c r="J3347">
        <v>374.292181329546</v>
      </c>
      <c r="K3347">
        <v>447.49597193198599</v>
      </c>
      <c r="L3347">
        <v>9435.1039280680106</v>
      </c>
    </row>
    <row r="3348" spans="1:12" x14ac:dyDescent="0.35">
      <c r="A3348" t="s">
        <v>571</v>
      </c>
      <c r="B3348" t="s">
        <v>3885</v>
      </c>
      <c r="C3348" t="s">
        <v>2879</v>
      </c>
      <c r="D3348" t="s">
        <v>2904</v>
      </c>
      <c r="E3348" t="s">
        <v>2893</v>
      </c>
      <c r="F3348" t="s">
        <v>2890</v>
      </c>
      <c r="G3348" t="s">
        <v>2891</v>
      </c>
      <c r="H3348">
        <v>482.07799999999997</v>
      </c>
      <c r="I3348">
        <v>3.5709166147531701</v>
      </c>
      <c r="J3348">
        <v>18.258155186807102</v>
      </c>
      <c r="K3348">
        <v>21.8290718015603</v>
      </c>
      <c r="L3348">
        <v>460.24892819844001</v>
      </c>
    </row>
    <row r="3349" spans="1:12" x14ac:dyDescent="0.35">
      <c r="A3349" t="s">
        <v>571</v>
      </c>
      <c r="B3349" t="s">
        <v>3885</v>
      </c>
      <c r="C3349" t="s">
        <v>2879</v>
      </c>
      <c r="D3349" t="s">
        <v>2906</v>
      </c>
      <c r="E3349" t="s">
        <v>3105</v>
      </c>
      <c r="F3349" t="s">
        <v>2170</v>
      </c>
      <c r="G3349" t="s">
        <v>2171</v>
      </c>
      <c r="H3349">
        <v>0</v>
      </c>
      <c r="I3349">
        <v>0</v>
      </c>
      <c r="J3349">
        <v>0</v>
      </c>
      <c r="K3349">
        <v>0</v>
      </c>
      <c r="L3349">
        <v>0</v>
      </c>
    </row>
    <row r="3350" spans="1:12" x14ac:dyDescent="0.35">
      <c r="A3350" t="s">
        <v>571</v>
      </c>
      <c r="B3350" t="s">
        <v>3885</v>
      </c>
      <c r="C3350" t="s">
        <v>2879</v>
      </c>
      <c r="D3350" t="s">
        <v>2906</v>
      </c>
      <c r="E3350" t="s">
        <v>3105</v>
      </c>
      <c r="F3350" t="s">
        <v>2172</v>
      </c>
      <c r="G3350" t="s">
        <v>2173</v>
      </c>
      <c r="H3350">
        <v>42112.979500000001</v>
      </c>
      <c r="I3350">
        <v>256.621496853743</v>
      </c>
      <c r="J3350">
        <v>1254.15078037328</v>
      </c>
      <c r="K3350">
        <v>1510.7722772270299</v>
      </c>
      <c r="L3350">
        <v>40602.207222773002</v>
      </c>
    </row>
    <row r="3351" spans="1:12" x14ac:dyDescent="0.35">
      <c r="A3351" t="s">
        <v>571</v>
      </c>
      <c r="B3351" t="s">
        <v>3885</v>
      </c>
      <c r="C3351" t="s">
        <v>2879</v>
      </c>
      <c r="D3351" t="s">
        <v>2906</v>
      </c>
      <c r="E3351" t="s">
        <v>3105</v>
      </c>
      <c r="F3351" t="s">
        <v>2882</v>
      </c>
      <c r="G3351" t="s">
        <v>2883</v>
      </c>
      <c r="H3351">
        <v>0</v>
      </c>
      <c r="I3351">
        <v>0</v>
      </c>
      <c r="J3351">
        <v>0</v>
      </c>
      <c r="K3351">
        <v>0</v>
      </c>
      <c r="L3351">
        <v>0</v>
      </c>
    </row>
    <row r="3352" spans="1:12" x14ac:dyDescent="0.35">
      <c r="A3352" t="s">
        <v>571</v>
      </c>
      <c r="B3352" t="s">
        <v>3885</v>
      </c>
      <c r="C3352" t="s">
        <v>2879</v>
      </c>
      <c r="D3352" t="s">
        <v>2906</v>
      </c>
      <c r="E3352" t="s">
        <v>3105</v>
      </c>
      <c r="F3352" t="s">
        <v>2884</v>
      </c>
      <c r="G3352" t="s">
        <v>2885</v>
      </c>
      <c r="H3352">
        <v>41884.928099999997</v>
      </c>
      <c r="I3352">
        <v>332.849641195326</v>
      </c>
      <c r="J3352">
        <v>34.047855444111299</v>
      </c>
      <c r="K3352">
        <v>366.89749663943701</v>
      </c>
      <c r="L3352">
        <v>41518.030603360603</v>
      </c>
    </row>
    <row r="3353" spans="1:12" x14ac:dyDescent="0.35">
      <c r="A3353" t="s">
        <v>571</v>
      </c>
      <c r="B3353" t="s">
        <v>3885</v>
      </c>
      <c r="C3353" t="s">
        <v>2879</v>
      </c>
      <c r="D3353" t="s">
        <v>2906</v>
      </c>
      <c r="E3353" t="s">
        <v>3105</v>
      </c>
      <c r="F3353" t="s">
        <v>2896</v>
      </c>
      <c r="G3353" t="s">
        <v>2897</v>
      </c>
      <c r="H3353">
        <v>12711.801299999999</v>
      </c>
      <c r="I3353">
        <v>101.017685864957</v>
      </c>
      <c r="J3353">
        <v>10.333301106400601</v>
      </c>
      <c r="K3353">
        <v>111.350986971358</v>
      </c>
      <c r="L3353">
        <v>12600.450313028599</v>
      </c>
    </row>
    <row r="3354" spans="1:12" x14ac:dyDescent="0.35">
      <c r="A3354" t="s">
        <v>571</v>
      </c>
      <c r="B3354" t="s">
        <v>3885</v>
      </c>
      <c r="C3354" t="s">
        <v>2879</v>
      </c>
      <c r="D3354" t="s">
        <v>2906</v>
      </c>
      <c r="E3354" t="s">
        <v>3105</v>
      </c>
      <c r="F3354" t="s">
        <v>2890</v>
      </c>
      <c r="G3354" t="s">
        <v>2891</v>
      </c>
      <c r="H3354">
        <v>0</v>
      </c>
      <c r="I3354">
        <v>0</v>
      </c>
      <c r="J3354">
        <v>0</v>
      </c>
      <c r="K3354">
        <v>0</v>
      </c>
      <c r="L3354">
        <v>0</v>
      </c>
    </row>
    <row r="3355" spans="1:12" x14ac:dyDescent="0.35">
      <c r="A3355" t="s">
        <v>571</v>
      </c>
      <c r="B3355" t="s">
        <v>3885</v>
      </c>
      <c r="C3355" t="s">
        <v>2879</v>
      </c>
      <c r="D3355" t="s">
        <v>2908</v>
      </c>
      <c r="E3355" t="s">
        <v>3889</v>
      </c>
      <c r="F3355" t="s">
        <v>2172</v>
      </c>
      <c r="G3355" t="s">
        <v>2173</v>
      </c>
      <c r="H3355">
        <v>3759.9349000000002</v>
      </c>
      <c r="I3355">
        <v>6.4233698903290097</v>
      </c>
      <c r="J3355">
        <v>0</v>
      </c>
      <c r="K3355">
        <v>6.4233698903290097</v>
      </c>
      <c r="L3355">
        <v>3753.5115301096698</v>
      </c>
    </row>
    <row r="3356" spans="1:12" x14ac:dyDescent="0.35">
      <c r="A3356" t="s">
        <v>571</v>
      </c>
      <c r="B3356" t="s">
        <v>3885</v>
      </c>
      <c r="C3356" t="s">
        <v>2879</v>
      </c>
      <c r="D3356" t="s">
        <v>2908</v>
      </c>
      <c r="E3356" t="s">
        <v>3889</v>
      </c>
      <c r="F3356" t="s">
        <v>2882</v>
      </c>
      <c r="G3356" t="s">
        <v>2883</v>
      </c>
      <c r="H3356">
        <v>0</v>
      </c>
      <c r="I3356">
        <v>0</v>
      </c>
      <c r="J3356">
        <v>0</v>
      </c>
      <c r="K3356">
        <v>0</v>
      </c>
      <c r="L3356">
        <v>0</v>
      </c>
    </row>
    <row r="3357" spans="1:12" x14ac:dyDescent="0.35">
      <c r="A3357" t="s">
        <v>571</v>
      </c>
      <c r="B3357" t="s">
        <v>3885</v>
      </c>
      <c r="C3357" t="s">
        <v>2879</v>
      </c>
      <c r="D3357" t="s">
        <v>2910</v>
      </c>
      <c r="E3357" t="s">
        <v>3517</v>
      </c>
      <c r="F3357" t="s">
        <v>2172</v>
      </c>
      <c r="G3357" t="s">
        <v>2173</v>
      </c>
      <c r="H3357">
        <v>8022.1161000000002</v>
      </c>
      <c r="I3357">
        <v>8.6243293027460695</v>
      </c>
      <c r="J3357">
        <v>0</v>
      </c>
      <c r="K3357">
        <v>8.6243293027460695</v>
      </c>
      <c r="L3357">
        <v>8013.4917706972501</v>
      </c>
    </row>
    <row r="3358" spans="1:12" x14ac:dyDescent="0.35">
      <c r="A3358" t="s">
        <v>571</v>
      </c>
      <c r="B3358" t="s">
        <v>3885</v>
      </c>
      <c r="C3358" t="s">
        <v>2879</v>
      </c>
      <c r="D3358" t="s">
        <v>2910</v>
      </c>
      <c r="E3358" t="s">
        <v>3517</v>
      </c>
      <c r="F3358" t="s">
        <v>2882</v>
      </c>
      <c r="G3358" t="s">
        <v>2883</v>
      </c>
      <c r="H3358">
        <v>992.42669999999998</v>
      </c>
      <c r="I3358">
        <v>1.0669273364221901</v>
      </c>
      <c r="J3358">
        <v>0</v>
      </c>
      <c r="K3358">
        <v>1.0669273364221901</v>
      </c>
      <c r="L3358">
        <v>991.35977266357804</v>
      </c>
    </row>
    <row r="3359" spans="1:12" x14ac:dyDescent="0.35">
      <c r="A3359" t="s">
        <v>571</v>
      </c>
      <c r="B3359" t="s">
        <v>3885</v>
      </c>
      <c r="C3359" t="s">
        <v>2879</v>
      </c>
      <c r="D3359" t="s">
        <v>2910</v>
      </c>
      <c r="E3359" t="s">
        <v>3517</v>
      </c>
      <c r="F3359" t="s">
        <v>2884</v>
      </c>
      <c r="G3359" t="s">
        <v>2885</v>
      </c>
      <c r="H3359">
        <v>8973.1916999999994</v>
      </c>
      <c r="I3359">
        <v>9.6468013334840101</v>
      </c>
      <c r="J3359">
        <v>0</v>
      </c>
      <c r="K3359">
        <v>9.6468013334840101</v>
      </c>
      <c r="L3359">
        <v>8963.5448986665197</v>
      </c>
    </row>
    <row r="3360" spans="1:12" x14ac:dyDescent="0.35">
      <c r="A3360" t="s">
        <v>571</v>
      </c>
      <c r="B3360" t="s">
        <v>3885</v>
      </c>
      <c r="C3360" t="s">
        <v>2879</v>
      </c>
      <c r="D3360" t="s">
        <v>2912</v>
      </c>
      <c r="E3360" t="s">
        <v>3890</v>
      </c>
      <c r="F3360" t="s">
        <v>2172</v>
      </c>
      <c r="G3360" t="s">
        <v>2173</v>
      </c>
      <c r="H3360">
        <v>45672.742299999998</v>
      </c>
      <c r="I3360">
        <v>318.711319816963</v>
      </c>
      <c r="J3360">
        <v>10448.238650785701</v>
      </c>
      <c r="K3360">
        <v>10766.9499706026</v>
      </c>
      <c r="L3360">
        <v>34905.792329397402</v>
      </c>
    </row>
    <row r="3361" spans="1:14" x14ac:dyDescent="0.35">
      <c r="A3361" t="s">
        <v>571</v>
      </c>
      <c r="B3361" t="s">
        <v>3885</v>
      </c>
      <c r="C3361" t="s">
        <v>2879</v>
      </c>
      <c r="D3361" t="s">
        <v>2912</v>
      </c>
      <c r="E3361" t="s">
        <v>3890</v>
      </c>
      <c r="F3361" t="s">
        <v>2882</v>
      </c>
      <c r="G3361" t="s">
        <v>2883</v>
      </c>
      <c r="H3361">
        <v>0</v>
      </c>
      <c r="I3361">
        <v>0</v>
      </c>
      <c r="J3361">
        <v>0</v>
      </c>
      <c r="K3361">
        <v>0</v>
      </c>
      <c r="L3361">
        <v>0</v>
      </c>
    </row>
    <row r="3362" spans="1:14" x14ac:dyDescent="0.35">
      <c r="A3362" t="s">
        <v>571</v>
      </c>
      <c r="B3362" t="s">
        <v>3885</v>
      </c>
      <c r="C3362" t="s">
        <v>2879</v>
      </c>
      <c r="D3362" t="s">
        <v>2912</v>
      </c>
      <c r="E3362" t="s">
        <v>3890</v>
      </c>
      <c r="F3362" t="s">
        <v>2884</v>
      </c>
      <c r="G3362" t="s">
        <v>2885</v>
      </c>
      <c r="H3362">
        <v>91862.741500000004</v>
      </c>
      <c r="I3362">
        <v>820.110281067306</v>
      </c>
      <c r="J3362">
        <v>13079.2909728676</v>
      </c>
      <c r="K3362">
        <v>13899.401253934901</v>
      </c>
      <c r="L3362">
        <v>77963.340246065098</v>
      </c>
    </row>
    <row r="3363" spans="1:14" x14ac:dyDescent="0.35">
      <c r="A3363" t="s">
        <v>571</v>
      </c>
      <c r="B3363" t="s">
        <v>3885</v>
      </c>
      <c r="C3363" t="s">
        <v>2879</v>
      </c>
      <c r="D3363" t="s">
        <v>2912</v>
      </c>
      <c r="E3363" t="s">
        <v>3890</v>
      </c>
      <c r="F3363" t="s">
        <v>2896</v>
      </c>
      <c r="G3363" t="s">
        <v>2897</v>
      </c>
      <c r="H3363">
        <v>13995.125599999999</v>
      </c>
      <c r="I3363">
        <v>124.94234522560301</v>
      </c>
      <c r="J3363">
        <v>1992.60675760755</v>
      </c>
      <c r="K3363">
        <v>2117.5491028331598</v>
      </c>
      <c r="L3363">
        <v>11877.5764971668</v>
      </c>
    </row>
    <row r="3364" spans="1:14" x14ac:dyDescent="0.35">
      <c r="A3364" t="s">
        <v>571</v>
      </c>
      <c r="B3364" t="s">
        <v>3885</v>
      </c>
      <c r="C3364" t="s">
        <v>2879</v>
      </c>
      <c r="D3364" t="s">
        <v>2912</v>
      </c>
      <c r="E3364" t="s">
        <v>3890</v>
      </c>
      <c r="F3364" t="s">
        <v>2890</v>
      </c>
      <c r="G3364" t="s">
        <v>2891</v>
      </c>
      <c r="H3364">
        <v>78118.989000000001</v>
      </c>
      <c r="I3364">
        <v>545.126148827203</v>
      </c>
      <c r="J3364">
        <v>17870.743031660601</v>
      </c>
      <c r="K3364">
        <v>18415.8691804878</v>
      </c>
      <c r="L3364">
        <v>59703.119819512198</v>
      </c>
    </row>
    <row r="3365" spans="1:14" x14ac:dyDescent="0.35">
      <c r="A3365" t="s">
        <v>571</v>
      </c>
      <c r="B3365" t="s">
        <v>3885</v>
      </c>
      <c r="C3365" t="s">
        <v>2879</v>
      </c>
      <c r="D3365" t="s">
        <v>2976</v>
      </c>
      <c r="E3365" t="s">
        <v>3891</v>
      </c>
      <c r="F3365" t="s">
        <v>2172</v>
      </c>
      <c r="G3365" t="s">
        <v>2173</v>
      </c>
      <c r="H3365">
        <v>0</v>
      </c>
      <c r="I3365">
        <v>0</v>
      </c>
      <c r="J3365">
        <v>0</v>
      </c>
      <c r="K3365">
        <v>0</v>
      </c>
      <c r="L3365">
        <v>0</v>
      </c>
    </row>
    <row r="3366" spans="1:14" x14ac:dyDescent="0.35">
      <c r="A3366" t="s">
        <v>571</v>
      </c>
      <c r="B3366" t="s">
        <v>3885</v>
      </c>
      <c r="C3366" t="s">
        <v>2879</v>
      </c>
      <c r="D3366" t="s">
        <v>2976</v>
      </c>
      <c r="E3366" t="s">
        <v>3891</v>
      </c>
      <c r="F3366" t="s">
        <v>3007</v>
      </c>
      <c r="G3366" t="s">
        <v>3008</v>
      </c>
      <c r="H3366">
        <v>42336.261299999998</v>
      </c>
      <c r="I3366">
        <v>160.94331795042601</v>
      </c>
      <c r="J3366">
        <v>0</v>
      </c>
      <c r="K3366">
        <v>160.94331795042601</v>
      </c>
      <c r="L3366">
        <v>42175.317982049601</v>
      </c>
      <c r="N3366" t="s">
        <v>2198</v>
      </c>
    </row>
    <row r="3367" spans="1:14" x14ac:dyDescent="0.35">
      <c r="A3367" t="s">
        <v>571</v>
      </c>
      <c r="B3367" t="s">
        <v>3885</v>
      </c>
      <c r="C3367" t="s">
        <v>2879</v>
      </c>
      <c r="D3367" t="s">
        <v>2976</v>
      </c>
      <c r="E3367" t="s">
        <v>3891</v>
      </c>
      <c r="F3367" t="s">
        <v>2882</v>
      </c>
      <c r="G3367" t="s">
        <v>2883</v>
      </c>
      <c r="H3367">
        <v>0</v>
      </c>
      <c r="I3367">
        <v>0</v>
      </c>
      <c r="J3367">
        <v>0</v>
      </c>
      <c r="K3367">
        <v>0</v>
      </c>
      <c r="L3367">
        <v>0</v>
      </c>
    </row>
    <row r="3368" spans="1:14" x14ac:dyDescent="0.35">
      <c r="A3368" t="s">
        <v>571</v>
      </c>
      <c r="B3368" t="s">
        <v>3885</v>
      </c>
      <c r="C3368" t="s">
        <v>2879</v>
      </c>
      <c r="D3368" t="s">
        <v>2976</v>
      </c>
      <c r="E3368" t="s">
        <v>3891</v>
      </c>
      <c r="F3368" t="s">
        <v>2884</v>
      </c>
      <c r="G3368" t="s">
        <v>2885</v>
      </c>
      <c r="H3368">
        <v>40127.412900000003</v>
      </c>
      <c r="I3368">
        <v>152.546275274751</v>
      </c>
      <c r="J3368">
        <v>1613.9564937820401</v>
      </c>
      <c r="K3368">
        <v>1766.5027690567999</v>
      </c>
      <c r="L3368">
        <v>38360.910130943201</v>
      </c>
    </row>
    <row r="3369" spans="1:14" x14ac:dyDescent="0.35">
      <c r="A3369" t="s">
        <v>571</v>
      </c>
      <c r="B3369" t="s">
        <v>3885</v>
      </c>
      <c r="C3369" t="s">
        <v>2879</v>
      </c>
      <c r="D3369" t="s">
        <v>2976</v>
      </c>
      <c r="E3369" t="s">
        <v>3891</v>
      </c>
      <c r="F3369" t="s">
        <v>2896</v>
      </c>
      <c r="G3369" t="s">
        <v>2897</v>
      </c>
      <c r="H3369">
        <v>17513.012500000001</v>
      </c>
      <c r="I3369">
        <v>66.576552642846906</v>
      </c>
      <c r="J3369">
        <v>704.38730331509998</v>
      </c>
      <c r="K3369">
        <v>770.96385595794698</v>
      </c>
      <c r="L3369">
        <v>16742.048644042101</v>
      </c>
    </row>
    <row r="3370" spans="1:14" x14ac:dyDescent="0.35">
      <c r="A3370" t="s">
        <v>571</v>
      </c>
      <c r="B3370" t="s">
        <v>3885</v>
      </c>
      <c r="C3370" t="s">
        <v>2879</v>
      </c>
      <c r="D3370" t="s">
        <v>2976</v>
      </c>
      <c r="E3370" t="s">
        <v>3891</v>
      </c>
      <c r="F3370" t="s">
        <v>2890</v>
      </c>
      <c r="G3370" t="s">
        <v>2891</v>
      </c>
      <c r="H3370">
        <v>34237.150500000003</v>
      </c>
      <c r="I3370">
        <v>130.15416147295301</v>
      </c>
      <c r="J3370">
        <v>1377.0454488232101</v>
      </c>
      <c r="K3370">
        <v>1507.19961029617</v>
      </c>
      <c r="L3370">
        <v>32729.950889703799</v>
      </c>
    </row>
    <row r="3371" spans="1:14" x14ac:dyDescent="0.35">
      <c r="A3371" t="s">
        <v>571</v>
      </c>
      <c r="B3371" t="s">
        <v>3885</v>
      </c>
      <c r="C3371" t="s">
        <v>2879</v>
      </c>
      <c r="D3371" t="s">
        <v>2977</v>
      </c>
      <c r="E3371" t="s">
        <v>2913</v>
      </c>
      <c r="F3371" t="s">
        <v>2170</v>
      </c>
      <c r="G3371" t="s">
        <v>2171</v>
      </c>
      <c r="H3371">
        <v>0</v>
      </c>
      <c r="I3371">
        <v>0</v>
      </c>
      <c r="J3371">
        <v>0</v>
      </c>
      <c r="K3371">
        <v>0</v>
      </c>
      <c r="L3371">
        <v>0</v>
      </c>
    </row>
    <row r="3372" spans="1:14" x14ac:dyDescent="0.35">
      <c r="A3372" t="s">
        <v>571</v>
      </c>
      <c r="B3372" t="s">
        <v>3885</v>
      </c>
      <c r="C3372" t="s">
        <v>2879</v>
      </c>
      <c r="D3372" t="s">
        <v>2977</v>
      </c>
      <c r="E3372" t="s">
        <v>2913</v>
      </c>
      <c r="F3372" t="s">
        <v>2172</v>
      </c>
      <c r="G3372" t="s">
        <v>2173</v>
      </c>
      <c r="H3372">
        <v>13607.8668</v>
      </c>
      <c r="I3372">
        <v>9.2831520926406395</v>
      </c>
      <c r="J3372">
        <v>386.88599028227702</v>
      </c>
      <c r="K3372">
        <v>396.16914237491699</v>
      </c>
      <c r="L3372">
        <v>13211.6976576251</v>
      </c>
    </row>
    <row r="3373" spans="1:14" x14ac:dyDescent="0.35">
      <c r="A3373" t="s">
        <v>571</v>
      </c>
      <c r="B3373" t="s">
        <v>3885</v>
      </c>
      <c r="C3373" t="s">
        <v>2879</v>
      </c>
      <c r="D3373" t="s">
        <v>2977</v>
      </c>
      <c r="E3373" t="s">
        <v>2913</v>
      </c>
      <c r="F3373" t="s">
        <v>2882</v>
      </c>
      <c r="G3373" t="s">
        <v>2883</v>
      </c>
      <c r="H3373">
        <v>11906.8835</v>
      </c>
      <c r="I3373">
        <v>8.1227580810605602</v>
      </c>
      <c r="J3373">
        <v>338.52524149699201</v>
      </c>
      <c r="K3373">
        <v>346.64799957805297</v>
      </c>
      <c r="L3373">
        <v>11560.235500421901</v>
      </c>
    </row>
    <row r="3374" spans="1:14" x14ac:dyDescent="0.35">
      <c r="A3374" t="s">
        <v>571</v>
      </c>
      <c r="B3374" t="s">
        <v>3885</v>
      </c>
      <c r="C3374" t="s">
        <v>2879</v>
      </c>
      <c r="D3374" t="s">
        <v>2977</v>
      </c>
      <c r="E3374" t="s">
        <v>2913</v>
      </c>
      <c r="F3374" t="s">
        <v>2884</v>
      </c>
      <c r="G3374" t="s">
        <v>2885</v>
      </c>
      <c r="H3374">
        <v>6723.6755999999996</v>
      </c>
      <c r="I3374">
        <v>1.9823739216987399</v>
      </c>
      <c r="J3374">
        <v>0</v>
      </c>
      <c r="K3374">
        <v>1.9823739216987399</v>
      </c>
      <c r="L3374">
        <v>6721.6932260782996</v>
      </c>
    </row>
    <row r="3375" spans="1:14" x14ac:dyDescent="0.35">
      <c r="A3375" t="s">
        <v>571</v>
      </c>
      <c r="B3375" t="s">
        <v>3885</v>
      </c>
      <c r="C3375" t="s">
        <v>2879</v>
      </c>
      <c r="D3375" t="s">
        <v>2977</v>
      </c>
      <c r="E3375" t="s">
        <v>2913</v>
      </c>
      <c r="F3375" t="s">
        <v>2896</v>
      </c>
      <c r="G3375" t="s">
        <v>2897</v>
      </c>
      <c r="H3375">
        <v>19814.017500000002</v>
      </c>
      <c r="I3375">
        <v>5.8418629727936304</v>
      </c>
      <c r="J3375">
        <v>0</v>
      </c>
      <c r="K3375">
        <v>5.8418629727936304</v>
      </c>
      <c r="L3375">
        <v>19808.175637027201</v>
      </c>
    </row>
    <row r="3376" spans="1:14" x14ac:dyDescent="0.35">
      <c r="A3376" t="s">
        <v>571</v>
      </c>
      <c r="B3376" t="s">
        <v>3885</v>
      </c>
      <c r="C3376" t="s">
        <v>2879</v>
      </c>
      <c r="D3376" t="s">
        <v>2977</v>
      </c>
      <c r="E3376" t="s">
        <v>2913</v>
      </c>
      <c r="F3376" t="s">
        <v>2890</v>
      </c>
      <c r="G3376" t="s">
        <v>2891</v>
      </c>
      <c r="H3376">
        <v>0</v>
      </c>
      <c r="I3376">
        <v>0</v>
      </c>
      <c r="J3376">
        <v>0</v>
      </c>
      <c r="K3376">
        <v>0</v>
      </c>
      <c r="L3376">
        <v>0</v>
      </c>
    </row>
    <row r="3377" spans="1:14" x14ac:dyDescent="0.35">
      <c r="A3377" t="s">
        <v>571</v>
      </c>
      <c r="B3377" t="s">
        <v>3885</v>
      </c>
      <c r="C3377" t="s">
        <v>2879</v>
      </c>
      <c r="D3377" t="s">
        <v>18</v>
      </c>
      <c r="E3377" t="s">
        <v>3892</v>
      </c>
      <c r="F3377" t="s">
        <v>2170</v>
      </c>
      <c r="G3377" t="s">
        <v>2171</v>
      </c>
      <c r="H3377">
        <v>0</v>
      </c>
      <c r="I3377">
        <v>0</v>
      </c>
      <c r="J3377">
        <v>0</v>
      </c>
      <c r="K3377">
        <v>0</v>
      </c>
      <c r="L3377">
        <v>0</v>
      </c>
    </row>
    <row r="3378" spans="1:14" x14ac:dyDescent="0.35">
      <c r="A3378" t="s">
        <v>571</v>
      </c>
      <c r="B3378" t="s">
        <v>3885</v>
      </c>
      <c r="C3378" t="s">
        <v>2879</v>
      </c>
      <c r="D3378" t="s">
        <v>18</v>
      </c>
      <c r="E3378" t="s">
        <v>3892</v>
      </c>
      <c r="F3378" t="s">
        <v>2172</v>
      </c>
      <c r="G3378" t="s">
        <v>2173</v>
      </c>
      <c r="H3378">
        <v>9856.8605000000007</v>
      </c>
      <c r="I3378">
        <v>41.130921266784497</v>
      </c>
      <c r="J3378">
        <v>1173.6598051502499</v>
      </c>
      <c r="K3378">
        <v>1214.7907264170401</v>
      </c>
      <c r="L3378">
        <v>8642.0697735829599</v>
      </c>
    </row>
    <row r="3379" spans="1:14" x14ac:dyDescent="0.35">
      <c r="A3379" t="s">
        <v>571</v>
      </c>
      <c r="B3379" t="s">
        <v>3885</v>
      </c>
      <c r="C3379" t="s">
        <v>2879</v>
      </c>
      <c r="D3379" t="s">
        <v>18</v>
      </c>
      <c r="E3379" t="s">
        <v>3892</v>
      </c>
      <c r="F3379" t="s">
        <v>2882</v>
      </c>
      <c r="G3379" t="s">
        <v>2883</v>
      </c>
      <c r="H3379">
        <v>1986.0838000000001</v>
      </c>
      <c r="I3379">
        <v>8.2875736880834605</v>
      </c>
      <c r="J3379">
        <v>236.48369208251401</v>
      </c>
      <c r="K3379">
        <v>244.77126577059701</v>
      </c>
      <c r="L3379">
        <v>1741.3125342293999</v>
      </c>
    </row>
    <row r="3380" spans="1:14" x14ac:dyDescent="0.35">
      <c r="A3380" t="s">
        <v>571</v>
      </c>
      <c r="B3380" t="s">
        <v>3885</v>
      </c>
      <c r="C3380" t="s">
        <v>2879</v>
      </c>
      <c r="D3380" t="s">
        <v>18</v>
      </c>
      <c r="E3380" t="s">
        <v>3892</v>
      </c>
      <c r="F3380" t="s">
        <v>2884</v>
      </c>
      <c r="G3380" t="s">
        <v>2885</v>
      </c>
      <c r="H3380">
        <v>3962.4097999999999</v>
      </c>
      <c r="I3380">
        <v>20.6705210838544</v>
      </c>
      <c r="J3380">
        <v>0</v>
      </c>
      <c r="K3380">
        <v>20.6705210838544</v>
      </c>
      <c r="L3380">
        <v>3941.7392789161499</v>
      </c>
    </row>
    <row r="3381" spans="1:14" x14ac:dyDescent="0.35">
      <c r="A3381" t="s">
        <v>571</v>
      </c>
      <c r="B3381" t="s">
        <v>3885</v>
      </c>
      <c r="C3381" t="s">
        <v>2879</v>
      </c>
      <c r="D3381" t="s">
        <v>18</v>
      </c>
      <c r="E3381" t="s">
        <v>3892</v>
      </c>
      <c r="F3381" t="s">
        <v>2896</v>
      </c>
      <c r="G3381" t="s">
        <v>2897</v>
      </c>
      <c r="H3381">
        <v>8940.8222000000005</v>
      </c>
      <c r="I3381">
        <v>46.641175778953603</v>
      </c>
      <c r="J3381">
        <v>0</v>
      </c>
      <c r="K3381">
        <v>46.641175778953603</v>
      </c>
      <c r="L3381">
        <v>8894.1810242210504</v>
      </c>
    </row>
    <row r="3382" spans="1:14" x14ac:dyDescent="0.35">
      <c r="A3382" t="s">
        <v>571</v>
      </c>
      <c r="B3382" t="s">
        <v>3885</v>
      </c>
      <c r="C3382" t="s">
        <v>2879</v>
      </c>
      <c r="D3382" t="s">
        <v>18</v>
      </c>
      <c r="E3382" t="s">
        <v>3892</v>
      </c>
      <c r="F3382" t="s">
        <v>2890</v>
      </c>
      <c r="G3382" t="s">
        <v>2891</v>
      </c>
      <c r="H3382">
        <v>3972.1676000000002</v>
      </c>
      <c r="I3382">
        <v>16.5751473761669</v>
      </c>
      <c r="J3382">
        <v>472.96738416502802</v>
      </c>
      <c r="K3382">
        <v>489.54253154119499</v>
      </c>
      <c r="L3382">
        <v>3482.6250684588099</v>
      </c>
    </row>
    <row r="3383" spans="1:14" x14ac:dyDescent="0.35">
      <c r="A3383" t="s">
        <v>571</v>
      </c>
      <c r="B3383" t="s">
        <v>3885</v>
      </c>
      <c r="C3383" t="s">
        <v>2915</v>
      </c>
      <c r="D3383" t="s">
        <v>3893</v>
      </c>
      <c r="E3383" t="s">
        <v>3894</v>
      </c>
      <c r="F3383" t="s">
        <v>2172</v>
      </c>
      <c r="G3383" t="s">
        <v>2173</v>
      </c>
      <c r="H3383">
        <v>1143403.3196</v>
      </c>
      <c r="I3383">
        <v>5666.62083143169</v>
      </c>
      <c r="J3383">
        <v>375867.61936953198</v>
      </c>
      <c r="K3383">
        <v>381534.24020096398</v>
      </c>
      <c r="L3383">
        <v>761869.07939903601</v>
      </c>
    </row>
    <row r="3384" spans="1:14" x14ac:dyDescent="0.35">
      <c r="A3384" t="s">
        <v>571</v>
      </c>
      <c r="B3384" t="s">
        <v>3885</v>
      </c>
      <c r="C3384" t="s">
        <v>2915</v>
      </c>
      <c r="D3384" t="s">
        <v>3893</v>
      </c>
      <c r="E3384" t="s">
        <v>3894</v>
      </c>
      <c r="F3384" t="s">
        <v>2918</v>
      </c>
      <c r="G3384" t="s">
        <v>2919</v>
      </c>
      <c r="H3384">
        <v>0</v>
      </c>
      <c r="I3384">
        <v>0</v>
      </c>
      <c r="J3384">
        <v>0</v>
      </c>
      <c r="K3384">
        <v>0</v>
      </c>
      <c r="L3384">
        <v>0</v>
      </c>
    </row>
    <row r="3385" spans="1:14" x14ac:dyDescent="0.35">
      <c r="A3385" t="s">
        <v>571</v>
      </c>
      <c r="B3385" t="s">
        <v>3885</v>
      </c>
      <c r="C3385" t="s">
        <v>2915</v>
      </c>
      <c r="D3385" t="s">
        <v>3893</v>
      </c>
      <c r="E3385" t="s">
        <v>3894</v>
      </c>
      <c r="F3385" t="s">
        <v>2920</v>
      </c>
      <c r="G3385" t="s">
        <v>2921</v>
      </c>
      <c r="H3385">
        <v>0</v>
      </c>
      <c r="I3385">
        <v>0</v>
      </c>
      <c r="J3385">
        <v>0</v>
      </c>
      <c r="K3385">
        <v>0</v>
      </c>
      <c r="L3385">
        <v>0</v>
      </c>
    </row>
    <row r="3386" spans="1:14" x14ac:dyDescent="0.35">
      <c r="A3386" t="s">
        <v>571</v>
      </c>
      <c r="B3386" t="s">
        <v>3885</v>
      </c>
      <c r="C3386" t="s">
        <v>2915</v>
      </c>
      <c r="D3386" t="s">
        <v>3893</v>
      </c>
      <c r="E3386" t="s">
        <v>3894</v>
      </c>
      <c r="F3386" t="s">
        <v>2867</v>
      </c>
      <c r="G3386" t="s">
        <v>2868</v>
      </c>
      <c r="H3386">
        <v>0</v>
      </c>
      <c r="I3386">
        <v>0</v>
      </c>
      <c r="J3386">
        <v>0</v>
      </c>
      <c r="K3386">
        <v>0</v>
      </c>
      <c r="L3386">
        <v>0</v>
      </c>
    </row>
    <row r="3387" spans="1:14" x14ac:dyDescent="0.35">
      <c r="A3387" t="s">
        <v>571</v>
      </c>
      <c r="B3387" t="s">
        <v>3885</v>
      </c>
      <c r="C3387" t="s">
        <v>2915</v>
      </c>
      <c r="D3387" t="s">
        <v>3893</v>
      </c>
      <c r="E3387" t="s">
        <v>3894</v>
      </c>
      <c r="F3387" t="s">
        <v>2922</v>
      </c>
      <c r="G3387" t="s">
        <v>2923</v>
      </c>
      <c r="H3387">
        <v>205816.655</v>
      </c>
      <c r="I3387">
        <v>1020.01185831928</v>
      </c>
      <c r="J3387">
        <v>67657.505296378702</v>
      </c>
      <c r="K3387">
        <v>68677.517154697998</v>
      </c>
      <c r="L3387">
        <v>137139.137845302</v>
      </c>
    </row>
    <row r="3388" spans="1:14" x14ac:dyDescent="0.35">
      <c r="A3388" t="s">
        <v>571</v>
      </c>
      <c r="B3388" t="s">
        <v>3885</v>
      </c>
      <c r="C3388" t="s">
        <v>2915</v>
      </c>
      <c r="D3388" t="s">
        <v>3893</v>
      </c>
      <c r="E3388" t="s">
        <v>3894</v>
      </c>
      <c r="F3388" t="s">
        <v>2974</v>
      </c>
      <c r="G3388" t="s">
        <v>2975</v>
      </c>
      <c r="H3388">
        <v>46762.680099999998</v>
      </c>
      <c r="I3388">
        <v>231.75232463538001</v>
      </c>
      <c r="J3388">
        <v>0</v>
      </c>
      <c r="K3388">
        <v>231.75232463538001</v>
      </c>
      <c r="L3388">
        <v>46530.927775364602</v>
      </c>
      <c r="N3388" t="s">
        <v>2198</v>
      </c>
    </row>
    <row r="3389" spans="1:14" x14ac:dyDescent="0.35">
      <c r="A3389" t="s">
        <v>571</v>
      </c>
      <c r="B3389" t="s">
        <v>3885</v>
      </c>
      <c r="C3389" t="s">
        <v>2915</v>
      </c>
      <c r="D3389" t="s">
        <v>3893</v>
      </c>
      <c r="E3389" t="s">
        <v>3894</v>
      </c>
      <c r="F3389" t="s">
        <v>2875</v>
      </c>
      <c r="G3389" t="s">
        <v>2876</v>
      </c>
      <c r="H3389">
        <v>0</v>
      </c>
      <c r="I3389">
        <v>0</v>
      </c>
      <c r="J3389">
        <v>0</v>
      </c>
      <c r="K3389">
        <v>0</v>
      </c>
      <c r="L3389">
        <v>0</v>
      </c>
    </row>
    <row r="3390" spans="1:14" x14ac:dyDescent="0.35">
      <c r="A3390" t="s">
        <v>571</v>
      </c>
      <c r="B3390" t="s">
        <v>3885</v>
      </c>
      <c r="C3390" t="s">
        <v>2915</v>
      </c>
      <c r="D3390" t="s">
        <v>3893</v>
      </c>
      <c r="E3390" t="s">
        <v>3894</v>
      </c>
      <c r="F3390" t="s">
        <v>2999</v>
      </c>
      <c r="G3390" t="s">
        <v>3000</v>
      </c>
      <c r="H3390">
        <v>39560.618799999997</v>
      </c>
      <c r="I3390">
        <v>196.059450342296</v>
      </c>
      <c r="J3390">
        <v>13004.6461634242</v>
      </c>
      <c r="K3390">
        <v>13200.7056137665</v>
      </c>
      <c r="L3390">
        <v>26359.913186233502</v>
      </c>
    </row>
    <row r="3391" spans="1:14" x14ac:dyDescent="0.35">
      <c r="A3391" t="s">
        <v>571</v>
      </c>
      <c r="B3391" t="s">
        <v>3885</v>
      </c>
      <c r="C3391" t="s">
        <v>2915</v>
      </c>
      <c r="D3391" t="s">
        <v>3893</v>
      </c>
      <c r="E3391" t="s">
        <v>3894</v>
      </c>
      <c r="F3391" t="s">
        <v>3733</v>
      </c>
      <c r="G3391" t="s">
        <v>3734</v>
      </c>
      <c r="H3391">
        <v>0</v>
      </c>
      <c r="I3391">
        <v>0</v>
      </c>
      <c r="J3391">
        <v>0</v>
      </c>
      <c r="K3391">
        <v>0</v>
      </c>
      <c r="L3391">
        <v>0</v>
      </c>
    </row>
    <row r="3392" spans="1:14" x14ac:dyDescent="0.35">
      <c r="A3392" t="s">
        <v>571</v>
      </c>
      <c r="B3392" t="s">
        <v>3885</v>
      </c>
      <c r="C3392" t="s">
        <v>2915</v>
      </c>
      <c r="D3392" t="s">
        <v>3893</v>
      </c>
      <c r="E3392" t="s">
        <v>3894</v>
      </c>
      <c r="F3392" t="s">
        <v>2924</v>
      </c>
      <c r="G3392" t="s">
        <v>2925</v>
      </c>
      <c r="H3392">
        <v>0</v>
      </c>
      <c r="I3392">
        <v>0</v>
      </c>
      <c r="J3392">
        <v>0</v>
      </c>
      <c r="K3392">
        <v>0</v>
      </c>
      <c r="L3392">
        <v>0</v>
      </c>
    </row>
    <row r="3393" spans="1:12" x14ac:dyDescent="0.35">
      <c r="A3393" t="s">
        <v>571</v>
      </c>
      <c r="B3393" t="s">
        <v>3885</v>
      </c>
      <c r="C3393" t="s">
        <v>2915</v>
      </c>
      <c r="D3393" t="s">
        <v>3893</v>
      </c>
      <c r="E3393" t="s">
        <v>3894</v>
      </c>
      <c r="F3393" t="s">
        <v>2877</v>
      </c>
      <c r="G3393" t="s">
        <v>2878</v>
      </c>
      <c r="H3393">
        <v>49298.617200000001</v>
      </c>
      <c r="I3393">
        <v>244.320238118861</v>
      </c>
      <c r="J3393">
        <v>16205.789834420901</v>
      </c>
      <c r="K3393">
        <v>16450.110072539799</v>
      </c>
      <c r="L3393">
        <v>32848.507127460201</v>
      </c>
    </row>
    <row r="3394" spans="1:12" x14ac:dyDescent="0.35">
      <c r="A3394" t="s">
        <v>571</v>
      </c>
      <c r="B3394" t="s">
        <v>3885</v>
      </c>
      <c r="C3394" t="s">
        <v>2915</v>
      </c>
      <c r="D3394" t="s">
        <v>3895</v>
      </c>
      <c r="E3394" t="s">
        <v>3896</v>
      </c>
      <c r="F3394" t="s">
        <v>2172</v>
      </c>
      <c r="G3394" t="s">
        <v>2173</v>
      </c>
      <c r="H3394">
        <v>455102.4044</v>
      </c>
      <c r="I3394">
        <v>838.68403993047605</v>
      </c>
      <c r="J3394">
        <v>175146.82928052</v>
      </c>
      <c r="K3394">
        <v>175985.51332045</v>
      </c>
      <c r="L3394">
        <v>279116.89107955003</v>
      </c>
    </row>
    <row r="3395" spans="1:12" x14ac:dyDescent="0.35">
      <c r="A3395" t="s">
        <v>571</v>
      </c>
      <c r="B3395" t="s">
        <v>3885</v>
      </c>
      <c r="C3395" t="s">
        <v>2915</v>
      </c>
      <c r="D3395" t="s">
        <v>3895</v>
      </c>
      <c r="E3395" t="s">
        <v>3896</v>
      </c>
      <c r="F3395" t="s">
        <v>2867</v>
      </c>
      <c r="G3395" t="s">
        <v>2868</v>
      </c>
      <c r="H3395">
        <v>0</v>
      </c>
      <c r="I3395">
        <v>0</v>
      </c>
      <c r="J3395">
        <v>0</v>
      </c>
      <c r="K3395">
        <v>0</v>
      </c>
      <c r="L3395">
        <v>0</v>
      </c>
    </row>
    <row r="3396" spans="1:12" x14ac:dyDescent="0.35">
      <c r="A3396" t="s">
        <v>571</v>
      </c>
      <c r="B3396" t="s">
        <v>3885</v>
      </c>
      <c r="C3396" t="s">
        <v>2915</v>
      </c>
      <c r="D3396" t="s">
        <v>3895</v>
      </c>
      <c r="E3396" t="s">
        <v>3896</v>
      </c>
      <c r="F3396" t="s">
        <v>2922</v>
      </c>
      <c r="G3396" t="s">
        <v>2923</v>
      </c>
      <c r="H3396">
        <v>45676.377699999997</v>
      </c>
      <c r="I3396">
        <v>84.174569592462205</v>
      </c>
      <c r="J3396">
        <v>17578.621111466899</v>
      </c>
      <c r="K3396">
        <v>17662.795681059299</v>
      </c>
      <c r="L3396">
        <v>28013.582018940699</v>
      </c>
    </row>
    <row r="3397" spans="1:12" x14ac:dyDescent="0.35">
      <c r="A3397" t="s">
        <v>571</v>
      </c>
      <c r="B3397" t="s">
        <v>3885</v>
      </c>
      <c r="C3397" t="s">
        <v>2915</v>
      </c>
      <c r="D3397" t="s">
        <v>3895</v>
      </c>
      <c r="E3397" t="s">
        <v>3896</v>
      </c>
      <c r="F3397" t="s">
        <v>2875</v>
      </c>
      <c r="G3397" t="s">
        <v>2876</v>
      </c>
      <c r="H3397">
        <v>12904.0888</v>
      </c>
      <c r="I3397">
        <v>23.780259570964599</v>
      </c>
      <c r="J3397">
        <v>4966.1575337327904</v>
      </c>
      <c r="K3397">
        <v>4989.9377933037504</v>
      </c>
      <c r="L3397">
        <v>7914.1510066962401</v>
      </c>
    </row>
    <row r="3398" spans="1:12" x14ac:dyDescent="0.35">
      <c r="A3398" t="s">
        <v>571</v>
      </c>
      <c r="B3398" t="s">
        <v>3885</v>
      </c>
      <c r="C3398" t="s">
        <v>2915</v>
      </c>
      <c r="D3398" t="s">
        <v>3895</v>
      </c>
      <c r="E3398" t="s">
        <v>3896</v>
      </c>
      <c r="F3398" t="s">
        <v>2924</v>
      </c>
      <c r="G3398" t="s">
        <v>2925</v>
      </c>
      <c r="H3398">
        <v>0</v>
      </c>
      <c r="I3398">
        <v>0</v>
      </c>
      <c r="J3398">
        <v>0</v>
      </c>
      <c r="K3398">
        <v>0</v>
      </c>
      <c r="L3398">
        <v>0</v>
      </c>
    </row>
    <row r="3399" spans="1:12" x14ac:dyDescent="0.35">
      <c r="A3399" t="s">
        <v>571</v>
      </c>
      <c r="B3399" t="s">
        <v>3885</v>
      </c>
      <c r="C3399" t="s">
        <v>2915</v>
      </c>
      <c r="D3399" t="s">
        <v>3895</v>
      </c>
      <c r="E3399" t="s">
        <v>3896</v>
      </c>
      <c r="F3399" t="s">
        <v>2877</v>
      </c>
      <c r="G3399" t="s">
        <v>2878</v>
      </c>
      <c r="H3399">
        <v>10104.7891</v>
      </c>
      <c r="I3399">
        <v>18.6215789232951</v>
      </c>
      <c r="J3399">
        <v>3888.8429364680101</v>
      </c>
      <c r="K3399">
        <v>3907.4645153913002</v>
      </c>
      <c r="L3399">
        <v>6197.3245846087002</v>
      </c>
    </row>
    <row r="3400" spans="1:12" x14ac:dyDescent="0.35">
      <c r="A3400" t="s">
        <v>571</v>
      </c>
      <c r="B3400" t="s">
        <v>3885</v>
      </c>
      <c r="C3400" t="s">
        <v>2915</v>
      </c>
      <c r="D3400" t="s">
        <v>3897</v>
      </c>
      <c r="E3400" t="s">
        <v>3898</v>
      </c>
      <c r="F3400" t="s">
        <v>2170</v>
      </c>
      <c r="G3400" t="s">
        <v>2171</v>
      </c>
      <c r="H3400">
        <v>0</v>
      </c>
      <c r="I3400">
        <v>0</v>
      </c>
      <c r="J3400">
        <v>0</v>
      </c>
      <c r="K3400">
        <v>0</v>
      </c>
      <c r="L3400">
        <v>0</v>
      </c>
    </row>
    <row r="3401" spans="1:12" x14ac:dyDescent="0.35">
      <c r="A3401" t="s">
        <v>571</v>
      </c>
      <c r="B3401" t="s">
        <v>3885</v>
      </c>
      <c r="C3401" t="s">
        <v>2915</v>
      </c>
      <c r="D3401" t="s">
        <v>3897</v>
      </c>
      <c r="E3401" t="s">
        <v>3898</v>
      </c>
      <c r="F3401" t="s">
        <v>2172</v>
      </c>
      <c r="G3401" t="s">
        <v>2173</v>
      </c>
      <c r="H3401">
        <v>423357.864</v>
      </c>
      <c r="I3401">
        <v>1384.6811308389799</v>
      </c>
      <c r="J3401">
        <v>31289.677785567299</v>
      </c>
      <c r="K3401">
        <v>32674.358916406301</v>
      </c>
      <c r="L3401">
        <v>390683.50508359401</v>
      </c>
    </row>
    <row r="3402" spans="1:12" x14ac:dyDescent="0.35">
      <c r="A3402" t="s">
        <v>571</v>
      </c>
      <c r="B3402" t="s">
        <v>3885</v>
      </c>
      <c r="C3402" t="s">
        <v>2915</v>
      </c>
      <c r="D3402" t="s">
        <v>3897</v>
      </c>
      <c r="E3402" t="s">
        <v>3898</v>
      </c>
      <c r="F3402" t="s">
        <v>2867</v>
      </c>
      <c r="G3402" t="s">
        <v>2868</v>
      </c>
      <c r="H3402">
        <v>0</v>
      </c>
      <c r="I3402">
        <v>0</v>
      </c>
      <c r="J3402">
        <v>0</v>
      </c>
      <c r="K3402">
        <v>0</v>
      </c>
      <c r="L3402">
        <v>0</v>
      </c>
    </row>
    <row r="3403" spans="1:12" x14ac:dyDescent="0.35">
      <c r="A3403" t="s">
        <v>571</v>
      </c>
      <c r="B3403" t="s">
        <v>3885</v>
      </c>
      <c r="C3403" t="s">
        <v>2915</v>
      </c>
      <c r="D3403" t="s">
        <v>3897</v>
      </c>
      <c r="E3403" t="s">
        <v>3898</v>
      </c>
      <c r="F3403" t="s">
        <v>2922</v>
      </c>
      <c r="G3403" t="s">
        <v>2923</v>
      </c>
      <c r="H3403">
        <v>0</v>
      </c>
      <c r="I3403">
        <v>0</v>
      </c>
      <c r="J3403">
        <v>0</v>
      </c>
      <c r="K3403">
        <v>0</v>
      </c>
      <c r="L3403">
        <v>0</v>
      </c>
    </row>
    <row r="3404" spans="1:12" x14ac:dyDescent="0.35">
      <c r="A3404" t="s">
        <v>571</v>
      </c>
      <c r="B3404" t="s">
        <v>3885</v>
      </c>
      <c r="C3404" t="s">
        <v>2915</v>
      </c>
      <c r="D3404" t="s">
        <v>3897</v>
      </c>
      <c r="E3404" t="s">
        <v>3898</v>
      </c>
      <c r="F3404" t="s">
        <v>2999</v>
      </c>
      <c r="G3404" t="s">
        <v>3000</v>
      </c>
      <c r="H3404">
        <v>11886.6785</v>
      </c>
      <c r="I3404">
        <v>38.877887678122399</v>
      </c>
      <c r="J3404">
        <v>878.52470243084701</v>
      </c>
      <c r="K3404">
        <v>917.40259010896898</v>
      </c>
      <c r="L3404">
        <v>10969.275909890999</v>
      </c>
    </row>
    <row r="3405" spans="1:12" x14ac:dyDescent="0.35">
      <c r="A3405" t="s">
        <v>571</v>
      </c>
      <c r="B3405" t="s">
        <v>3885</v>
      </c>
      <c r="C3405" t="s">
        <v>2915</v>
      </c>
      <c r="D3405" t="s">
        <v>3897</v>
      </c>
      <c r="E3405" t="s">
        <v>3898</v>
      </c>
      <c r="F3405" t="s">
        <v>2924</v>
      </c>
      <c r="G3405" t="s">
        <v>2925</v>
      </c>
      <c r="H3405">
        <v>0</v>
      </c>
      <c r="I3405">
        <v>0</v>
      </c>
      <c r="J3405">
        <v>0</v>
      </c>
      <c r="K3405">
        <v>0</v>
      </c>
      <c r="L3405">
        <v>0</v>
      </c>
    </row>
    <row r="3406" spans="1:12" x14ac:dyDescent="0.35">
      <c r="A3406" t="s">
        <v>571</v>
      </c>
      <c r="B3406" t="s">
        <v>3885</v>
      </c>
      <c r="C3406" t="s">
        <v>2915</v>
      </c>
      <c r="D3406" t="s">
        <v>3897</v>
      </c>
      <c r="E3406" t="s">
        <v>3898</v>
      </c>
      <c r="F3406" t="s">
        <v>2877</v>
      </c>
      <c r="G3406" t="s">
        <v>2878</v>
      </c>
      <c r="H3406">
        <v>15068.466200000001</v>
      </c>
      <c r="I3406">
        <v>49.284594985902601</v>
      </c>
      <c r="J3406">
        <v>1113.68535510173</v>
      </c>
      <c r="K3406">
        <v>1162.96995008763</v>
      </c>
      <c r="L3406">
        <v>13905.496249912399</v>
      </c>
    </row>
    <row r="3407" spans="1:12" x14ac:dyDescent="0.35">
      <c r="A3407" t="s">
        <v>571</v>
      </c>
      <c r="B3407" t="s">
        <v>3885</v>
      </c>
      <c r="C3407" t="s">
        <v>2915</v>
      </c>
      <c r="D3407" t="s">
        <v>3899</v>
      </c>
      <c r="E3407" t="s">
        <v>3900</v>
      </c>
      <c r="F3407" t="s">
        <v>2172</v>
      </c>
      <c r="G3407" t="s">
        <v>2173</v>
      </c>
      <c r="H3407">
        <v>124907.72139999999</v>
      </c>
      <c r="I3407">
        <v>422.40655367885199</v>
      </c>
      <c r="J3407">
        <v>28300.7101891485</v>
      </c>
      <c r="K3407">
        <v>28723.116742827398</v>
      </c>
      <c r="L3407">
        <v>96184.604657172604</v>
      </c>
    </row>
    <row r="3408" spans="1:12" x14ac:dyDescent="0.35">
      <c r="A3408" t="s">
        <v>571</v>
      </c>
      <c r="B3408" t="s">
        <v>3885</v>
      </c>
      <c r="C3408" t="s">
        <v>2915</v>
      </c>
      <c r="D3408" t="s">
        <v>3899</v>
      </c>
      <c r="E3408" t="s">
        <v>3900</v>
      </c>
      <c r="F3408" t="s">
        <v>2867</v>
      </c>
      <c r="G3408" t="s">
        <v>2868</v>
      </c>
      <c r="H3408">
        <v>0</v>
      </c>
      <c r="I3408">
        <v>0</v>
      </c>
      <c r="J3408">
        <v>0</v>
      </c>
      <c r="K3408">
        <v>0</v>
      </c>
      <c r="L3408">
        <v>0</v>
      </c>
    </row>
    <row r="3409" spans="1:12" x14ac:dyDescent="0.35">
      <c r="A3409" t="s">
        <v>571</v>
      </c>
      <c r="B3409" t="s">
        <v>3885</v>
      </c>
      <c r="C3409" t="s">
        <v>2915</v>
      </c>
      <c r="D3409" t="s">
        <v>3899</v>
      </c>
      <c r="E3409" t="s">
        <v>3900</v>
      </c>
      <c r="F3409" t="s">
        <v>2922</v>
      </c>
      <c r="G3409" t="s">
        <v>2923</v>
      </c>
      <c r="H3409">
        <v>0</v>
      </c>
      <c r="I3409">
        <v>0</v>
      </c>
      <c r="J3409">
        <v>0</v>
      </c>
      <c r="K3409">
        <v>0</v>
      </c>
      <c r="L3409">
        <v>0</v>
      </c>
    </row>
    <row r="3410" spans="1:12" x14ac:dyDescent="0.35">
      <c r="A3410" t="s">
        <v>571</v>
      </c>
      <c r="B3410" t="s">
        <v>3885</v>
      </c>
      <c r="C3410" t="s">
        <v>2915</v>
      </c>
      <c r="D3410" t="s">
        <v>3899</v>
      </c>
      <c r="E3410" t="s">
        <v>3900</v>
      </c>
      <c r="F3410" t="s">
        <v>2999</v>
      </c>
      <c r="G3410" t="s">
        <v>3000</v>
      </c>
      <c r="H3410">
        <v>19705.196199999998</v>
      </c>
      <c r="I3410">
        <v>66.638026376677502</v>
      </c>
      <c r="J3410">
        <v>4464.6643278574702</v>
      </c>
      <c r="K3410">
        <v>4531.3023542341498</v>
      </c>
      <c r="L3410">
        <v>15173.893845765801</v>
      </c>
    </row>
    <row r="3411" spans="1:12" x14ac:dyDescent="0.35">
      <c r="A3411" t="s">
        <v>571</v>
      </c>
      <c r="B3411" t="s">
        <v>3885</v>
      </c>
      <c r="C3411" t="s">
        <v>2915</v>
      </c>
      <c r="D3411" t="s">
        <v>3899</v>
      </c>
      <c r="E3411" t="s">
        <v>3900</v>
      </c>
      <c r="F3411" t="s">
        <v>2924</v>
      </c>
      <c r="G3411" t="s">
        <v>2925</v>
      </c>
      <c r="H3411">
        <v>0</v>
      </c>
      <c r="I3411">
        <v>0</v>
      </c>
      <c r="J3411">
        <v>0</v>
      </c>
      <c r="K3411">
        <v>0</v>
      </c>
      <c r="L3411">
        <v>0</v>
      </c>
    </row>
    <row r="3412" spans="1:12" x14ac:dyDescent="0.35">
      <c r="A3412" t="s">
        <v>571</v>
      </c>
      <c r="B3412" t="s">
        <v>3885</v>
      </c>
      <c r="C3412" t="s">
        <v>2915</v>
      </c>
      <c r="D3412" t="s">
        <v>3901</v>
      </c>
      <c r="E3412" t="s">
        <v>3902</v>
      </c>
      <c r="F3412" t="s">
        <v>2170</v>
      </c>
      <c r="G3412" t="s">
        <v>2171</v>
      </c>
      <c r="H3412">
        <v>0</v>
      </c>
      <c r="I3412">
        <v>0</v>
      </c>
      <c r="J3412">
        <v>0</v>
      </c>
      <c r="K3412">
        <v>0</v>
      </c>
      <c r="L3412">
        <v>0</v>
      </c>
    </row>
    <row r="3413" spans="1:12" x14ac:dyDescent="0.35">
      <c r="A3413" t="s">
        <v>571</v>
      </c>
      <c r="B3413" t="s">
        <v>3885</v>
      </c>
      <c r="C3413" t="s">
        <v>2915</v>
      </c>
      <c r="D3413" t="s">
        <v>3901</v>
      </c>
      <c r="E3413" t="s">
        <v>3902</v>
      </c>
      <c r="F3413" t="s">
        <v>2172</v>
      </c>
      <c r="G3413" t="s">
        <v>2173</v>
      </c>
      <c r="H3413">
        <v>31051.3086</v>
      </c>
      <c r="I3413">
        <v>260.19458465076201</v>
      </c>
      <c r="J3413">
        <v>6577.1408897831398</v>
      </c>
      <c r="K3413">
        <v>6837.3354744339003</v>
      </c>
      <c r="L3413">
        <v>24213.973125566099</v>
      </c>
    </row>
    <row r="3414" spans="1:12" x14ac:dyDescent="0.35">
      <c r="A3414" t="s">
        <v>571</v>
      </c>
      <c r="B3414" t="s">
        <v>3885</v>
      </c>
      <c r="C3414" t="s">
        <v>2915</v>
      </c>
      <c r="D3414" t="s">
        <v>3901</v>
      </c>
      <c r="E3414" t="s">
        <v>3902</v>
      </c>
      <c r="F3414" t="s">
        <v>2867</v>
      </c>
      <c r="G3414" t="s">
        <v>2868</v>
      </c>
      <c r="H3414">
        <v>0</v>
      </c>
      <c r="I3414">
        <v>0</v>
      </c>
      <c r="J3414">
        <v>0</v>
      </c>
      <c r="K3414">
        <v>0</v>
      </c>
      <c r="L3414">
        <v>0</v>
      </c>
    </row>
    <row r="3415" spans="1:12" x14ac:dyDescent="0.35">
      <c r="A3415" t="s">
        <v>571</v>
      </c>
      <c r="B3415" t="s">
        <v>3885</v>
      </c>
      <c r="C3415" t="s">
        <v>2915</v>
      </c>
      <c r="D3415" t="s">
        <v>3901</v>
      </c>
      <c r="E3415" t="s">
        <v>3902</v>
      </c>
      <c r="F3415" t="s">
        <v>2922</v>
      </c>
      <c r="G3415" t="s">
        <v>2923</v>
      </c>
      <c r="H3415">
        <v>0</v>
      </c>
      <c r="I3415">
        <v>0</v>
      </c>
      <c r="J3415">
        <v>0</v>
      </c>
      <c r="K3415">
        <v>0</v>
      </c>
      <c r="L3415">
        <v>0</v>
      </c>
    </row>
    <row r="3416" spans="1:12" x14ac:dyDescent="0.35">
      <c r="A3416" t="s">
        <v>571</v>
      </c>
      <c r="B3416" t="s">
        <v>3885</v>
      </c>
      <c r="C3416" t="s">
        <v>2915</v>
      </c>
      <c r="D3416" t="s">
        <v>3901</v>
      </c>
      <c r="E3416" t="s">
        <v>3902</v>
      </c>
      <c r="F3416" t="s">
        <v>2924</v>
      </c>
      <c r="G3416" t="s">
        <v>2925</v>
      </c>
      <c r="H3416">
        <v>0</v>
      </c>
      <c r="I3416">
        <v>0</v>
      </c>
      <c r="J3416">
        <v>0</v>
      </c>
      <c r="K3416">
        <v>0</v>
      </c>
      <c r="L3416">
        <v>0</v>
      </c>
    </row>
    <row r="3417" spans="1:12" x14ac:dyDescent="0.35">
      <c r="A3417" t="s">
        <v>571</v>
      </c>
      <c r="B3417" t="s">
        <v>3885</v>
      </c>
      <c r="C3417" t="s">
        <v>2915</v>
      </c>
      <c r="D3417" t="s">
        <v>3901</v>
      </c>
      <c r="E3417" t="s">
        <v>3902</v>
      </c>
      <c r="F3417" t="s">
        <v>2877</v>
      </c>
      <c r="G3417" t="s">
        <v>2878</v>
      </c>
      <c r="H3417">
        <v>1249.6635000000001</v>
      </c>
      <c r="I3417">
        <v>10.471560793331401</v>
      </c>
      <c r="J3417">
        <v>264.69778672032197</v>
      </c>
      <c r="K3417">
        <v>275.16934751365301</v>
      </c>
      <c r="L3417">
        <v>974.49415248634705</v>
      </c>
    </row>
    <row r="3418" spans="1:12" x14ac:dyDescent="0.35">
      <c r="A3418" t="s">
        <v>571</v>
      </c>
      <c r="B3418" t="s">
        <v>3885</v>
      </c>
      <c r="C3418" t="s">
        <v>2915</v>
      </c>
      <c r="D3418" t="s">
        <v>3903</v>
      </c>
      <c r="E3418" t="s">
        <v>3904</v>
      </c>
      <c r="F3418" t="s">
        <v>2170</v>
      </c>
      <c r="G3418" t="s">
        <v>2171</v>
      </c>
      <c r="H3418">
        <v>0</v>
      </c>
      <c r="I3418">
        <v>0</v>
      </c>
      <c r="J3418">
        <v>0</v>
      </c>
      <c r="K3418">
        <v>0</v>
      </c>
      <c r="L3418">
        <v>0</v>
      </c>
    </row>
    <row r="3419" spans="1:12" x14ac:dyDescent="0.35">
      <c r="A3419" t="s">
        <v>571</v>
      </c>
      <c r="B3419" t="s">
        <v>3885</v>
      </c>
      <c r="C3419" t="s">
        <v>2915</v>
      </c>
      <c r="D3419" t="s">
        <v>3903</v>
      </c>
      <c r="E3419" t="s">
        <v>3904</v>
      </c>
      <c r="F3419" t="s">
        <v>2172</v>
      </c>
      <c r="G3419" t="s">
        <v>2173</v>
      </c>
      <c r="H3419">
        <v>27136.599699999999</v>
      </c>
      <c r="I3419">
        <v>100.083219273507</v>
      </c>
      <c r="J3419">
        <v>1253.1349876404599</v>
      </c>
      <c r="K3419">
        <v>1353.2182069139701</v>
      </c>
      <c r="L3419">
        <v>25783.381493085999</v>
      </c>
    </row>
    <row r="3420" spans="1:12" x14ac:dyDescent="0.35">
      <c r="A3420" t="s">
        <v>571</v>
      </c>
      <c r="B3420" t="s">
        <v>3885</v>
      </c>
      <c r="C3420" t="s">
        <v>2915</v>
      </c>
      <c r="D3420" t="s">
        <v>3903</v>
      </c>
      <c r="E3420" t="s">
        <v>3904</v>
      </c>
      <c r="F3420" t="s">
        <v>2867</v>
      </c>
      <c r="G3420" t="s">
        <v>2868</v>
      </c>
      <c r="H3420">
        <v>0</v>
      </c>
      <c r="I3420">
        <v>0</v>
      </c>
      <c r="J3420">
        <v>0</v>
      </c>
      <c r="K3420">
        <v>0</v>
      </c>
      <c r="L3420">
        <v>0</v>
      </c>
    </row>
    <row r="3421" spans="1:12" x14ac:dyDescent="0.35">
      <c r="A3421" t="s">
        <v>571</v>
      </c>
      <c r="B3421" t="s">
        <v>3885</v>
      </c>
      <c r="C3421" t="s">
        <v>2915</v>
      </c>
      <c r="D3421" t="s">
        <v>3903</v>
      </c>
      <c r="E3421" t="s">
        <v>3904</v>
      </c>
      <c r="F3421" t="s">
        <v>2922</v>
      </c>
      <c r="G3421" t="s">
        <v>2923</v>
      </c>
      <c r="H3421">
        <v>0</v>
      </c>
      <c r="I3421">
        <v>0</v>
      </c>
      <c r="J3421">
        <v>0</v>
      </c>
      <c r="K3421">
        <v>0</v>
      </c>
      <c r="L3421">
        <v>0</v>
      </c>
    </row>
    <row r="3422" spans="1:12" x14ac:dyDescent="0.35">
      <c r="A3422" t="s">
        <v>571</v>
      </c>
      <c r="B3422" t="s">
        <v>3885</v>
      </c>
      <c r="C3422" t="s">
        <v>2915</v>
      </c>
      <c r="D3422" t="s">
        <v>3903</v>
      </c>
      <c r="E3422" t="s">
        <v>3904</v>
      </c>
      <c r="F3422" t="s">
        <v>2924</v>
      </c>
      <c r="G3422" t="s">
        <v>2925</v>
      </c>
      <c r="H3422">
        <v>0</v>
      </c>
      <c r="I3422">
        <v>0</v>
      </c>
      <c r="J3422">
        <v>0</v>
      </c>
      <c r="K3422">
        <v>0</v>
      </c>
      <c r="L3422">
        <v>0</v>
      </c>
    </row>
    <row r="3423" spans="1:12" x14ac:dyDescent="0.35">
      <c r="A3423" t="s">
        <v>571</v>
      </c>
      <c r="B3423" t="s">
        <v>3885</v>
      </c>
      <c r="C3423" t="s">
        <v>2915</v>
      </c>
      <c r="D3423" t="s">
        <v>3903</v>
      </c>
      <c r="E3423" t="s">
        <v>3904</v>
      </c>
      <c r="F3423" t="s">
        <v>2962</v>
      </c>
      <c r="G3423" t="s">
        <v>2963</v>
      </c>
      <c r="H3423">
        <v>34775.1927</v>
      </c>
      <c r="I3423">
        <v>62.142282616757903</v>
      </c>
      <c r="J3423">
        <v>70.308635589739097</v>
      </c>
      <c r="K3423">
        <v>132.45091820649699</v>
      </c>
      <c r="L3423">
        <v>34642.741781793498</v>
      </c>
    </row>
    <row r="3424" spans="1:12" x14ac:dyDescent="0.35">
      <c r="A3424" t="s">
        <v>571</v>
      </c>
      <c r="B3424" t="s">
        <v>3885</v>
      </c>
      <c r="C3424" t="s">
        <v>2915</v>
      </c>
      <c r="D3424" t="s">
        <v>3903</v>
      </c>
      <c r="E3424" t="s">
        <v>3904</v>
      </c>
      <c r="F3424" t="s">
        <v>2964</v>
      </c>
      <c r="G3424" t="s">
        <v>2965</v>
      </c>
      <c r="H3424">
        <v>30058.052899999999</v>
      </c>
      <c r="I3424">
        <v>53.712887813853797</v>
      </c>
      <c r="J3424">
        <v>60.771502055484198</v>
      </c>
      <c r="K3424">
        <v>114.484389869338</v>
      </c>
      <c r="L3424">
        <v>29943.568510130699</v>
      </c>
    </row>
    <row r="3425" spans="1:14" x14ac:dyDescent="0.35">
      <c r="A3425" t="s">
        <v>571</v>
      </c>
      <c r="B3425" t="s">
        <v>3885</v>
      </c>
      <c r="C3425" t="s">
        <v>2915</v>
      </c>
      <c r="D3425" t="s">
        <v>3905</v>
      </c>
      <c r="E3425" t="s">
        <v>3906</v>
      </c>
      <c r="F3425" t="s">
        <v>2172</v>
      </c>
      <c r="G3425" t="s">
        <v>2173</v>
      </c>
      <c r="H3425">
        <v>231905.87419999999</v>
      </c>
      <c r="I3425">
        <v>1446.7288230199199</v>
      </c>
      <c r="J3425">
        <v>30198.5536791454</v>
      </c>
      <c r="K3425">
        <v>31645.282502165301</v>
      </c>
      <c r="L3425">
        <v>200260.59169783501</v>
      </c>
    </row>
    <row r="3426" spans="1:14" x14ac:dyDescent="0.35">
      <c r="A3426" t="s">
        <v>571</v>
      </c>
      <c r="B3426" t="s">
        <v>3885</v>
      </c>
      <c r="C3426" t="s">
        <v>2915</v>
      </c>
      <c r="D3426" t="s">
        <v>3905</v>
      </c>
      <c r="E3426" t="s">
        <v>3906</v>
      </c>
      <c r="F3426" t="s">
        <v>2867</v>
      </c>
      <c r="G3426" t="s">
        <v>2868</v>
      </c>
      <c r="H3426">
        <v>0</v>
      </c>
      <c r="I3426">
        <v>0</v>
      </c>
      <c r="J3426">
        <v>0</v>
      </c>
      <c r="K3426">
        <v>0</v>
      </c>
      <c r="L3426">
        <v>0</v>
      </c>
    </row>
    <row r="3427" spans="1:14" x14ac:dyDescent="0.35">
      <c r="A3427" t="s">
        <v>571</v>
      </c>
      <c r="B3427" t="s">
        <v>3885</v>
      </c>
      <c r="C3427" t="s">
        <v>2915</v>
      </c>
      <c r="D3427" t="s">
        <v>3905</v>
      </c>
      <c r="E3427" t="s">
        <v>3906</v>
      </c>
      <c r="F3427" t="s">
        <v>2922</v>
      </c>
      <c r="G3427" t="s">
        <v>2923</v>
      </c>
      <c r="H3427">
        <v>0</v>
      </c>
      <c r="I3427">
        <v>0</v>
      </c>
      <c r="J3427">
        <v>0</v>
      </c>
      <c r="K3427">
        <v>0</v>
      </c>
      <c r="L3427">
        <v>0</v>
      </c>
    </row>
    <row r="3428" spans="1:14" x14ac:dyDescent="0.35">
      <c r="A3428" t="s">
        <v>571</v>
      </c>
      <c r="B3428" t="s">
        <v>3885</v>
      </c>
      <c r="C3428" t="s">
        <v>2915</v>
      </c>
      <c r="D3428" t="s">
        <v>3905</v>
      </c>
      <c r="E3428" t="s">
        <v>3906</v>
      </c>
      <c r="F3428" t="s">
        <v>2999</v>
      </c>
      <c r="G3428" t="s">
        <v>3000</v>
      </c>
      <c r="H3428">
        <v>23886.327700000002</v>
      </c>
      <c r="I3428">
        <v>149.013210149809</v>
      </c>
      <c r="J3428">
        <v>3110.4539800468301</v>
      </c>
      <c r="K3428">
        <v>3259.4671901966399</v>
      </c>
      <c r="L3428">
        <v>20626.860509803399</v>
      </c>
    </row>
    <row r="3429" spans="1:14" x14ac:dyDescent="0.35">
      <c r="A3429" t="s">
        <v>571</v>
      </c>
      <c r="B3429" t="s">
        <v>3885</v>
      </c>
      <c r="C3429" t="s">
        <v>2915</v>
      </c>
      <c r="D3429" t="s">
        <v>3905</v>
      </c>
      <c r="E3429" t="s">
        <v>3906</v>
      </c>
      <c r="F3429" t="s">
        <v>2924</v>
      </c>
      <c r="G3429" t="s">
        <v>2925</v>
      </c>
      <c r="H3429">
        <v>0</v>
      </c>
      <c r="I3429">
        <v>0</v>
      </c>
      <c r="J3429">
        <v>0</v>
      </c>
      <c r="K3429">
        <v>0</v>
      </c>
      <c r="L3429">
        <v>0</v>
      </c>
    </row>
    <row r="3430" spans="1:14" x14ac:dyDescent="0.35">
      <c r="A3430" t="s">
        <v>571</v>
      </c>
      <c r="B3430" t="s">
        <v>3885</v>
      </c>
      <c r="C3430" t="s">
        <v>2915</v>
      </c>
      <c r="D3430" t="s">
        <v>3905</v>
      </c>
      <c r="E3430" t="s">
        <v>3906</v>
      </c>
      <c r="F3430" t="s">
        <v>2962</v>
      </c>
      <c r="G3430" t="s">
        <v>2963</v>
      </c>
      <c r="H3430">
        <v>57457.251600000003</v>
      </c>
      <c r="I3430">
        <v>311.07784222961197</v>
      </c>
      <c r="J3430">
        <v>1415.0070269775499</v>
      </c>
      <c r="K3430">
        <v>1726.08486920716</v>
      </c>
      <c r="L3430">
        <v>55731.1667307928</v>
      </c>
    </row>
    <row r="3431" spans="1:14" x14ac:dyDescent="0.35">
      <c r="A3431" t="s">
        <v>571</v>
      </c>
      <c r="B3431" t="s">
        <v>3885</v>
      </c>
      <c r="C3431" t="s">
        <v>2915</v>
      </c>
      <c r="D3431" t="s">
        <v>3905</v>
      </c>
      <c r="E3431" t="s">
        <v>3906</v>
      </c>
      <c r="F3431" t="s">
        <v>2964</v>
      </c>
      <c r="G3431" t="s">
        <v>2965</v>
      </c>
      <c r="H3431">
        <v>29531.791700000002</v>
      </c>
      <c r="I3431">
        <v>159.88732105995101</v>
      </c>
      <c r="J3431">
        <v>727.28318160781703</v>
      </c>
      <c r="K3431">
        <v>887.17050266776801</v>
      </c>
      <c r="L3431">
        <v>28644.621197332199</v>
      </c>
    </row>
    <row r="3432" spans="1:14" x14ac:dyDescent="0.35">
      <c r="A3432" t="s">
        <v>571</v>
      </c>
      <c r="B3432" t="s">
        <v>3885</v>
      </c>
      <c r="C3432" t="s">
        <v>17</v>
      </c>
      <c r="D3432" t="s">
        <v>572</v>
      </c>
      <c r="E3432" t="s">
        <v>2279</v>
      </c>
      <c r="F3432" t="s">
        <v>2170</v>
      </c>
      <c r="G3432" t="s">
        <v>2171</v>
      </c>
      <c r="H3432">
        <v>0</v>
      </c>
      <c r="I3432">
        <v>0</v>
      </c>
      <c r="J3432">
        <v>0</v>
      </c>
      <c r="K3432">
        <v>0</v>
      </c>
      <c r="L3432">
        <v>0</v>
      </c>
    </row>
    <row r="3433" spans="1:14" x14ac:dyDescent="0.35">
      <c r="A3433" t="s">
        <v>571</v>
      </c>
      <c r="B3433" t="s">
        <v>3885</v>
      </c>
      <c r="C3433" t="s">
        <v>17</v>
      </c>
      <c r="D3433" t="s">
        <v>572</v>
      </c>
      <c r="E3433" t="s">
        <v>2279</v>
      </c>
      <c r="F3433" t="s">
        <v>19</v>
      </c>
      <c r="G3433" t="s">
        <v>2174</v>
      </c>
      <c r="H3433">
        <v>730641.60149999999</v>
      </c>
      <c r="I3433">
        <v>3793.8299147990301</v>
      </c>
      <c r="J3433">
        <v>0</v>
      </c>
      <c r="K3433">
        <v>3793.8299147990301</v>
      </c>
      <c r="L3433">
        <v>726847.77158520103</v>
      </c>
      <c r="N3433" t="s">
        <v>2198</v>
      </c>
    </row>
    <row r="3434" spans="1:14" x14ac:dyDescent="0.35">
      <c r="A3434" t="s">
        <v>571</v>
      </c>
      <c r="B3434" t="s">
        <v>3885</v>
      </c>
      <c r="C3434" t="s">
        <v>17</v>
      </c>
      <c r="D3434" t="s">
        <v>572</v>
      </c>
      <c r="E3434" t="s">
        <v>2279</v>
      </c>
      <c r="F3434" t="s">
        <v>2787</v>
      </c>
      <c r="G3434" t="s">
        <v>2935</v>
      </c>
      <c r="H3434">
        <v>0</v>
      </c>
      <c r="I3434">
        <v>0</v>
      </c>
      <c r="J3434">
        <v>0</v>
      </c>
      <c r="K3434">
        <v>0</v>
      </c>
      <c r="L3434">
        <v>0</v>
      </c>
    </row>
    <row r="3435" spans="1:14" x14ac:dyDescent="0.35">
      <c r="A3435" t="s">
        <v>571</v>
      </c>
      <c r="B3435" t="s">
        <v>3885</v>
      </c>
      <c r="C3435" t="s">
        <v>17</v>
      </c>
      <c r="D3435" t="s">
        <v>572</v>
      </c>
      <c r="E3435" t="s">
        <v>2279</v>
      </c>
      <c r="F3435" t="s">
        <v>2788</v>
      </c>
      <c r="G3435" t="s">
        <v>2936</v>
      </c>
      <c r="H3435">
        <v>1749017.9575</v>
      </c>
      <c r="I3435">
        <v>9081.7120664032791</v>
      </c>
      <c r="J3435">
        <v>64209.871051875198</v>
      </c>
      <c r="K3435">
        <v>73291.583118278504</v>
      </c>
      <c r="L3435">
        <v>1675726.3743817201</v>
      </c>
    </row>
    <row r="3436" spans="1:14" x14ac:dyDescent="0.35">
      <c r="A3436" t="s">
        <v>571</v>
      </c>
      <c r="B3436" t="s">
        <v>3885</v>
      </c>
      <c r="C3436" t="s">
        <v>17</v>
      </c>
      <c r="D3436" t="s">
        <v>574</v>
      </c>
      <c r="E3436" t="s">
        <v>3907</v>
      </c>
      <c r="F3436" t="s">
        <v>2170</v>
      </c>
      <c r="G3436" t="s">
        <v>2171</v>
      </c>
      <c r="H3436">
        <v>0</v>
      </c>
      <c r="I3436">
        <v>0</v>
      </c>
      <c r="J3436">
        <v>0</v>
      </c>
      <c r="K3436">
        <v>0</v>
      </c>
      <c r="L3436">
        <v>0</v>
      </c>
    </row>
    <row r="3437" spans="1:14" x14ac:dyDescent="0.35">
      <c r="A3437" t="s">
        <v>571</v>
      </c>
      <c r="B3437" t="s">
        <v>3885</v>
      </c>
      <c r="C3437" t="s">
        <v>17</v>
      </c>
      <c r="D3437" t="s">
        <v>574</v>
      </c>
      <c r="E3437" t="s">
        <v>3907</v>
      </c>
      <c r="F3437" t="s">
        <v>19</v>
      </c>
      <c r="G3437" t="s">
        <v>2174</v>
      </c>
      <c r="H3437">
        <v>975871.62309999997</v>
      </c>
      <c r="I3437">
        <v>5947.8007704659503</v>
      </c>
      <c r="J3437">
        <v>0</v>
      </c>
      <c r="K3437">
        <v>5947.8007704659503</v>
      </c>
      <c r="L3437">
        <v>969923.82232953398</v>
      </c>
      <c r="N3437" t="s">
        <v>2198</v>
      </c>
    </row>
    <row r="3438" spans="1:14" x14ac:dyDescent="0.35">
      <c r="A3438" t="s">
        <v>571</v>
      </c>
      <c r="B3438" t="s">
        <v>3885</v>
      </c>
      <c r="C3438" t="s">
        <v>17</v>
      </c>
      <c r="D3438" t="s">
        <v>574</v>
      </c>
      <c r="E3438" t="s">
        <v>3907</v>
      </c>
      <c r="F3438" t="s">
        <v>2787</v>
      </c>
      <c r="G3438" t="s">
        <v>2935</v>
      </c>
      <c r="H3438">
        <v>0</v>
      </c>
      <c r="I3438">
        <v>0</v>
      </c>
      <c r="J3438">
        <v>0</v>
      </c>
      <c r="K3438">
        <v>0</v>
      </c>
      <c r="L3438">
        <v>0</v>
      </c>
    </row>
    <row r="3439" spans="1:14" x14ac:dyDescent="0.35">
      <c r="A3439" t="s">
        <v>571</v>
      </c>
      <c r="B3439" t="s">
        <v>3885</v>
      </c>
      <c r="C3439" t="s">
        <v>17</v>
      </c>
      <c r="D3439" t="s">
        <v>574</v>
      </c>
      <c r="E3439" t="s">
        <v>3907</v>
      </c>
      <c r="F3439" t="s">
        <v>2788</v>
      </c>
      <c r="G3439" t="s">
        <v>2936</v>
      </c>
      <c r="H3439">
        <v>2267760.6883999999</v>
      </c>
      <c r="I3439">
        <v>13821.683560875201</v>
      </c>
      <c r="J3439">
        <v>253439.71542369199</v>
      </c>
      <c r="K3439">
        <v>267261.39898456697</v>
      </c>
      <c r="L3439">
        <v>2000499.28941543</v>
      </c>
    </row>
    <row r="3440" spans="1:14" x14ac:dyDescent="0.35">
      <c r="A3440" t="s">
        <v>571</v>
      </c>
      <c r="B3440" t="s">
        <v>3885</v>
      </c>
      <c r="C3440" t="s">
        <v>17</v>
      </c>
      <c r="D3440" t="s">
        <v>578</v>
      </c>
      <c r="E3440" t="s">
        <v>2281</v>
      </c>
      <c r="F3440" t="s">
        <v>2170</v>
      </c>
      <c r="G3440" t="s">
        <v>2171</v>
      </c>
      <c r="H3440">
        <v>0</v>
      </c>
      <c r="I3440">
        <v>0</v>
      </c>
      <c r="J3440">
        <v>0</v>
      </c>
      <c r="K3440">
        <v>0</v>
      </c>
      <c r="L3440">
        <v>0</v>
      </c>
    </row>
    <row r="3441" spans="1:14" x14ac:dyDescent="0.35">
      <c r="A3441" t="s">
        <v>571</v>
      </c>
      <c r="B3441" t="s">
        <v>3885</v>
      </c>
      <c r="C3441" t="s">
        <v>17</v>
      </c>
      <c r="D3441" t="s">
        <v>578</v>
      </c>
      <c r="E3441" t="s">
        <v>2281</v>
      </c>
      <c r="F3441" t="s">
        <v>19</v>
      </c>
      <c r="G3441" t="s">
        <v>2174</v>
      </c>
      <c r="H3441">
        <v>1611772.4735999999</v>
      </c>
      <c r="I3441">
        <v>11247.192684400399</v>
      </c>
      <c r="J3441">
        <v>0</v>
      </c>
      <c r="K3441">
        <v>11247.192684400399</v>
      </c>
      <c r="L3441">
        <v>1600525.2809156</v>
      </c>
      <c r="N3441" t="s">
        <v>2198</v>
      </c>
    </row>
    <row r="3442" spans="1:14" x14ac:dyDescent="0.35">
      <c r="A3442" t="s">
        <v>571</v>
      </c>
      <c r="B3442" t="s">
        <v>3885</v>
      </c>
      <c r="C3442" t="s">
        <v>17</v>
      </c>
      <c r="D3442" t="s">
        <v>578</v>
      </c>
      <c r="E3442" t="s">
        <v>2281</v>
      </c>
      <c r="F3442" t="s">
        <v>2787</v>
      </c>
      <c r="G3442" t="s">
        <v>2935</v>
      </c>
      <c r="H3442">
        <v>0</v>
      </c>
      <c r="I3442">
        <v>0</v>
      </c>
      <c r="J3442">
        <v>0</v>
      </c>
      <c r="K3442">
        <v>0</v>
      </c>
      <c r="L3442">
        <v>0</v>
      </c>
    </row>
    <row r="3443" spans="1:14" x14ac:dyDescent="0.35">
      <c r="A3443" t="s">
        <v>571</v>
      </c>
      <c r="B3443" t="s">
        <v>3885</v>
      </c>
      <c r="C3443" t="s">
        <v>17</v>
      </c>
      <c r="D3443" t="s">
        <v>578</v>
      </c>
      <c r="E3443" t="s">
        <v>2281</v>
      </c>
      <c r="F3443" t="s">
        <v>2788</v>
      </c>
      <c r="G3443" t="s">
        <v>2936</v>
      </c>
      <c r="H3443">
        <v>1837862.8807999999</v>
      </c>
      <c r="I3443">
        <v>12824.885824127799</v>
      </c>
      <c r="J3443">
        <v>789149.31927110697</v>
      </c>
      <c r="K3443">
        <v>801974.20509523503</v>
      </c>
      <c r="L3443">
        <v>1035888.67570477</v>
      </c>
    </row>
    <row r="3444" spans="1:14" x14ac:dyDescent="0.35">
      <c r="A3444" t="s">
        <v>571</v>
      </c>
      <c r="B3444" t="s">
        <v>3885</v>
      </c>
      <c r="C3444" t="s">
        <v>17</v>
      </c>
      <c r="D3444" t="s">
        <v>248</v>
      </c>
      <c r="E3444" t="s">
        <v>2224</v>
      </c>
      <c r="F3444" t="s">
        <v>19</v>
      </c>
      <c r="G3444" t="s">
        <v>2174</v>
      </c>
      <c r="H3444">
        <v>228252.522</v>
      </c>
      <c r="I3444">
        <v>952.45707978233202</v>
      </c>
      <c r="J3444">
        <v>0</v>
      </c>
      <c r="K3444">
        <v>952.45707978233202</v>
      </c>
      <c r="L3444">
        <v>227300.06492021799</v>
      </c>
      <c r="N3444" t="s">
        <v>2198</v>
      </c>
    </row>
    <row r="3445" spans="1:14" x14ac:dyDescent="0.35">
      <c r="A3445" t="s">
        <v>571</v>
      </c>
      <c r="B3445" t="s">
        <v>3885</v>
      </c>
      <c r="C3445" t="s">
        <v>17</v>
      </c>
      <c r="D3445" t="s">
        <v>248</v>
      </c>
      <c r="E3445" t="s">
        <v>2224</v>
      </c>
      <c r="F3445" t="s">
        <v>30</v>
      </c>
      <c r="G3445" t="s">
        <v>2182</v>
      </c>
      <c r="H3445">
        <v>72308.162800000006</v>
      </c>
      <c r="I3445">
        <v>301.72907168096401</v>
      </c>
      <c r="J3445">
        <v>0</v>
      </c>
      <c r="K3445">
        <v>301.72907168096401</v>
      </c>
      <c r="L3445">
        <v>72006.433728318996</v>
      </c>
      <c r="N3445" t="s">
        <v>2198</v>
      </c>
    </row>
    <row r="3446" spans="1:14" x14ac:dyDescent="0.35">
      <c r="A3446" t="s">
        <v>571</v>
      </c>
      <c r="B3446" t="s">
        <v>3885</v>
      </c>
      <c r="C3446" t="s">
        <v>17</v>
      </c>
      <c r="D3446" t="s">
        <v>248</v>
      </c>
      <c r="E3446" t="s">
        <v>2224</v>
      </c>
      <c r="F3446" t="s">
        <v>2787</v>
      </c>
      <c r="G3446" t="s">
        <v>2935</v>
      </c>
      <c r="H3446">
        <v>0</v>
      </c>
      <c r="I3446">
        <v>0</v>
      </c>
      <c r="J3446">
        <v>0</v>
      </c>
      <c r="K3446">
        <v>0</v>
      </c>
      <c r="L3446">
        <v>0</v>
      </c>
    </row>
    <row r="3447" spans="1:14" x14ac:dyDescent="0.35">
      <c r="A3447" t="s">
        <v>571</v>
      </c>
      <c r="B3447" t="s">
        <v>3885</v>
      </c>
      <c r="C3447" t="s">
        <v>17</v>
      </c>
      <c r="D3447" t="s">
        <v>248</v>
      </c>
      <c r="E3447" t="s">
        <v>2224</v>
      </c>
      <c r="F3447" t="s">
        <v>2788</v>
      </c>
      <c r="G3447" t="s">
        <v>2936</v>
      </c>
      <c r="H3447">
        <v>508216.7819</v>
      </c>
      <c r="I3447">
        <v>2120.69802262847</v>
      </c>
      <c r="J3447">
        <v>96301.414609157</v>
      </c>
      <c r="K3447">
        <v>98422.112631785494</v>
      </c>
      <c r="L3447">
        <v>409794.66926821403</v>
      </c>
    </row>
    <row r="3448" spans="1:14" x14ac:dyDescent="0.35">
      <c r="A3448" t="s">
        <v>571</v>
      </c>
      <c r="B3448" t="s">
        <v>3885</v>
      </c>
      <c r="C3448" t="s">
        <v>17</v>
      </c>
      <c r="D3448" t="s">
        <v>588</v>
      </c>
      <c r="E3448" t="s">
        <v>3908</v>
      </c>
      <c r="F3448" t="s">
        <v>2206</v>
      </c>
      <c r="G3448" t="s">
        <v>3028</v>
      </c>
      <c r="H3448">
        <v>0</v>
      </c>
      <c r="I3448">
        <v>0</v>
      </c>
      <c r="J3448">
        <v>0</v>
      </c>
      <c r="K3448">
        <v>0</v>
      </c>
      <c r="L3448">
        <v>0</v>
      </c>
      <c r="M3448" t="s">
        <v>2198</v>
      </c>
    </row>
    <row r="3449" spans="1:14" x14ac:dyDescent="0.35">
      <c r="A3449" t="s">
        <v>571</v>
      </c>
      <c r="B3449" t="s">
        <v>3885</v>
      </c>
      <c r="C3449" t="s">
        <v>17</v>
      </c>
      <c r="D3449" t="s">
        <v>588</v>
      </c>
      <c r="E3449" t="s">
        <v>3908</v>
      </c>
      <c r="F3449" t="s">
        <v>2170</v>
      </c>
      <c r="G3449" t="s">
        <v>2171</v>
      </c>
      <c r="H3449">
        <v>0</v>
      </c>
      <c r="I3449">
        <v>0</v>
      </c>
      <c r="J3449">
        <v>0</v>
      </c>
      <c r="K3449">
        <v>0</v>
      </c>
      <c r="L3449">
        <v>0</v>
      </c>
    </row>
    <row r="3450" spans="1:14" x14ac:dyDescent="0.35">
      <c r="A3450" t="s">
        <v>571</v>
      </c>
      <c r="B3450" t="s">
        <v>3885</v>
      </c>
      <c r="C3450" t="s">
        <v>17</v>
      </c>
      <c r="D3450" t="s">
        <v>588</v>
      </c>
      <c r="E3450" t="s">
        <v>3908</v>
      </c>
      <c r="F3450" t="s">
        <v>19</v>
      </c>
      <c r="G3450" t="s">
        <v>2174</v>
      </c>
      <c r="H3450">
        <v>1255184.0120000001</v>
      </c>
      <c r="I3450">
        <v>3432.0664100859199</v>
      </c>
      <c r="J3450">
        <v>0</v>
      </c>
      <c r="K3450">
        <v>3432.0664100859199</v>
      </c>
      <c r="L3450">
        <v>1251751.94558991</v>
      </c>
      <c r="N3450" t="s">
        <v>2198</v>
      </c>
    </row>
    <row r="3451" spans="1:14" x14ac:dyDescent="0.35">
      <c r="A3451" t="s">
        <v>571</v>
      </c>
      <c r="B3451" t="s">
        <v>3885</v>
      </c>
      <c r="C3451" t="s">
        <v>17</v>
      </c>
      <c r="D3451" t="s">
        <v>588</v>
      </c>
      <c r="E3451" t="s">
        <v>3908</v>
      </c>
      <c r="F3451" t="s">
        <v>2787</v>
      </c>
      <c r="G3451" t="s">
        <v>2935</v>
      </c>
      <c r="H3451">
        <v>0</v>
      </c>
      <c r="I3451">
        <v>0</v>
      </c>
      <c r="J3451">
        <v>0</v>
      </c>
      <c r="K3451">
        <v>0</v>
      </c>
      <c r="L3451">
        <v>0</v>
      </c>
    </row>
    <row r="3452" spans="1:14" x14ac:dyDescent="0.35">
      <c r="A3452" t="s">
        <v>571</v>
      </c>
      <c r="B3452" t="s">
        <v>3885</v>
      </c>
      <c r="C3452" t="s">
        <v>17</v>
      </c>
      <c r="D3452" t="s">
        <v>588</v>
      </c>
      <c r="E3452" t="s">
        <v>3908</v>
      </c>
      <c r="F3452" t="s">
        <v>2788</v>
      </c>
      <c r="G3452" t="s">
        <v>2936</v>
      </c>
      <c r="H3452">
        <v>2420816.8838999998</v>
      </c>
      <c r="I3452">
        <v>6619.2719417914404</v>
      </c>
      <c r="J3452">
        <v>57530.855031224499</v>
      </c>
      <c r="K3452">
        <v>64150.126973015897</v>
      </c>
      <c r="L3452">
        <v>2356666.7569269799</v>
      </c>
    </row>
    <row r="3453" spans="1:14" x14ac:dyDescent="0.35">
      <c r="A3453" t="s">
        <v>571</v>
      </c>
      <c r="B3453" t="s">
        <v>3885</v>
      </c>
      <c r="C3453" t="s">
        <v>2938</v>
      </c>
      <c r="D3453" t="s">
        <v>3909</v>
      </c>
      <c r="E3453" t="s">
        <v>3910</v>
      </c>
      <c r="F3453" t="s">
        <v>2172</v>
      </c>
      <c r="G3453" t="s">
        <v>2173</v>
      </c>
      <c r="H3453">
        <v>51297.7356</v>
      </c>
      <c r="I3453">
        <v>94.533871380871801</v>
      </c>
      <c r="J3453">
        <v>19742.0089612587</v>
      </c>
      <c r="K3453">
        <v>19836.5428326396</v>
      </c>
      <c r="L3453">
        <v>31461.1927673604</v>
      </c>
    </row>
    <row r="3454" spans="1:14" x14ac:dyDescent="0.35">
      <c r="A3454" t="s">
        <v>571</v>
      </c>
      <c r="B3454" t="s">
        <v>3885</v>
      </c>
      <c r="C3454" t="s">
        <v>2938</v>
      </c>
      <c r="D3454" t="s">
        <v>3911</v>
      </c>
      <c r="E3454" t="s">
        <v>3912</v>
      </c>
      <c r="F3454" t="s">
        <v>2170</v>
      </c>
      <c r="G3454" t="s">
        <v>2171</v>
      </c>
      <c r="H3454">
        <v>0</v>
      </c>
      <c r="I3454">
        <v>0</v>
      </c>
      <c r="J3454">
        <v>0</v>
      </c>
      <c r="K3454">
        <v>0</v>
      </c>
      <c r="L3454">
        <v>0</v>
      </c>
    </row>
    <row r="3455" spans="1:14" x14ac:dyDescent="0.35">
      <c r="A3455" t="s">
        <v>571</v>
      </c>
      <c r="B3455" t="s">
        <v>3885</v>
      </c>
      <c r="C3455" t="s">
        <v>2938</v>
      </c>
      <c r="D3455" t="s">
        <v>3911</v>
      </c>
      <c r="E3455" t="s">
        <v>3912</v>
      </c>
      <c r="F3455" t="s">
        <v>2172</v>
      </c>
      <c r="G3455" t="s">
        <v>2173</v>
      </c>
      <c r="H3455">
        <v>235596.9509</v>
      </c>
      <c r="I3455">
        <v>1644.0312424947399</v>
      </c>
      <c r="J3455">
        <v>53895.891682785899</v>
      </c>
      <c r="K3455">
        <v>55539.922925280604</v>
      </c>
      <c r="L3455">
        <v>180057.02797471901</v>
      </c>
    </row>
    <row r="3456" spans="1:14" x14ac:dyDescent="0.35">
      <c r="A3456" t="s">
        <v>571</v>
      </c>
      <c r="B3456" t="s">
        <v>3885</v>
      </c>
      <c r="C3456" t="s">
        <v>2938</v>
      </c>
      <c r="D3456" t="s">
        <v>3911</v>
      </c>
      <c r="E3456" t="s">
        <v>3912</v>
      </c>
      <c r="F3456" t="s">
        <v>19</v>
      </c>
      <c r="G3456" t="s">
        <v>2174</v>
      </c>
      <c r="H3456">
        <v>0</v>
      </c>
      <c r="I3456">
        <v>0</v>
      </c>
      <c r="J3456">
        <v>0</v>
      </c>
      <c r="K3456">
        <v>0</v>
      </c>
      <c r="L3456">
        <v>0</v>
      </c>
      <c r="N3456" t="s">
        <v>2198</v>
      </c>
    </row>
    <row r="3457" spans="1:14" x14ac:dyDescent="0.35">
      <c r="A3457" t="s">
        <v>571</v>
      </c>
      <c r="B3457" t="s">
        <v>3885</v>
      </c>
      <c r="C3457" t="s">
        <v>2938</v>
      </c>
      <c r="D3457" t="s">
        <v>3913</v>
      </c>
      <c r="E3457" t="s">
        <v>3914</v>
      </c>
      <c r="F3457" t="s">
        <v>2172</v>
      </c>
      <c r="G3457" t="s">
        <v>2173</v>
      </c>
      <c r="H3457">
        <v>121965.7441</v>
      </c>
      <c r="I3457">
        <v>903.44190353255306</v>
      </c>
      <c r="J3457">
        <v>4619.3132622621997</v>
      </c>
      <c r="K3457">
        <v>5522.7551657947497</v>
      </c>
      <c r="L3457">
        <v>116442.988934205</v>
      </c>
    </row>
    <row r="3458" spans="1:14" x14ac:dyDescent="0.35">
      <c r="A3458" t="s">
        <v>571</v>
      </c>
      <c r="B3458" t="s">
        <v>3885</v>
      </c>
      <c r="C3458" t="s">
        <v>2938</v>
      </c>
      <c r="D3458" t="s">
        <v>3915</v>
      </c>
      <c r="E3458" t="s">
        <v>3916</v>
      </c>
      <c r="F3458" t="s">
        <v>2170</v>
      </c>
      <c r="G3458" t="s">
        <v>2171</v>
      </c>
      <c r="H3458">
        <v>0</v>
      </c>
      <c r="I3458">
        <v>0</v>
      </c>
      <c r="J3458">
        <v>0</v>
      </c>
      <c r="K3458">
        <v>0</v>
      </c>
      <c r="L3458">
        <v>0</v>
      </c>
    </row>
    <row r="3459" spans="1:14" x14ac:dyDescent="0.35">
      <c r="A3459" t="s">
        <v>571</v>
      </c>
      <c r="B3459" t="s">
        <v>3885</v>
      </c>
      <c r="C3459" t="s">
        <v>2938</v>
      </c>
      <c r="D3459" t="s">
        <v>3915</v>
      </c>
      <c r="E3459" t="s">
        <v>3916</v>
      </c>
      <c r="F3459" t="s">
        <v>2172</v>
      </c>
      <c r="G3459" t="s">
        <v>2173</v>
      </c>
      <c r="H3459">
        <v>386100.35879999999</v>
      </c>
      <c r="I3459">
        <v>2181.20088897502</v>
      </c>
      <c r="J3459">
        <v>20209.112882947498</v>
      </c>
      <c r="K3459">
        <v>22390.313771922501</v>
      </c>
      <c r="L3459">
        <v>363710.04502807802</v>
      </c>
    </row>
    <row r="3460" spans="1:14" x14ac:dyDescent="0.35">
      <c r="A3460" t="s">
        <v>571</v>
      </c>
      <c r="B3460" t="s">
        <v>3885</v>
      </c>
      <c r="C3460" t="s">
        <v>2944</v>
      </c>
      <c r="D3460" t="s">
        <v>3837</v>
      </c>
      <c r="E3460" t="s">
        <v>3917</v>
      </c>
      <c r="F3460" t="s">
        <v>2947</v>
      </c>
      <c r="G3460" t="s">
        <v>2948</v>
      </c>
      <c r="H3460">
        <v>0</v>
      </c>
      <c r="I3460">
        <v>0</v>
      </c>
      <c r="J3460">
        <v>0</v>
      </c>
      <c r="K3460">
        <v>0</v>
      </c>
      <c r="L3460">
        <v>0</v>
      </c>
    </row>
    <row r="3461" spans="1:14" x14ac:dyDescent="0.35">
      <c r="A3461" t="s">
        <v>592</v>
      </c>
      <c r="B3461" t="s">
        <v>3918</v>
      </c>
      <c r="C3461" t="s">
        <v>2857</v>
      </c>
      <c r="D3461" t="s">
        <v>2859</v>
      </c>
      <c r="E3461" t="s">
        <v>3919</v>
      </c>
      <c r="F3461" t="s">
        <v>2170</v>
      </c>
      <c r="G3461" t="s">
        <v>2171</v>
      </c>
      <c r="H3461">
        <v>0</v>
      </c>
      <c r="I3461">
        <v>0</v>
      </c>
      <c r="J3461">
        <v>0</v>
      </c>
      <c r="K3461">
        <v>0</v>
      </c>
      <c r="L3461">
        <v>0</v>
      </c>
    </row>
    <row r="3462" spans="1:14" x14ac:dyDescent="0.35">
      <c r="A3462" t="s">
        <v>592</v>
      </c>
      <c r="B3462" t="s">
        <v>3918</v>
      </c>
      <c r="C3462" t="s">
        <v>2857</v>
      </c>
      <c r="D3462" t="s">
        <v>2859</v>
      </c>
      <c r="E3462" t="s">
        <v>3919</v>
      </c>
      <c r="F3462" t="s">
        <v>2172</v>
      </c>
      <c r="G3462" t="s">
        <v>2173</v>
      </c>
      <c r="H3462">
        <v>43113546.033799998</v>
      </c>
      <c r="I3462">
        <v>44092.4178710247</v>
      </c>
      <c r="J3462">
        <v>2189349.6094209901</v>
      </c>
      <c r="K3462">
        <v>2233442.0272920202</v>
      </c>
      <c r="L3462">
        <v>40880104.006508</v>
      </c>
    </row>
    <row r="3463" spans="1:14" x14ac:dyDescent="0.35">
      <c r="A3463" t="s">
        <v>592</v>
      </c>
      <c r="B3463" t="s">
        <v>3918</v>
      </c>
      <c r="C3463" t="s">
        <v>2857</v>
      </c>
      <c r="D3463" t="s">
        <v>2859</v>
      </c>
      <c r="E3463" t="s">
        <v>3919</v>
      </c>
      <c r="F3463" t="s">
        <v>2861</v>
      </c>
      <c r="G3463" t="s">
        <v>2862</v>
      </c>
      <c r="H3463">
        <v>540608.72779999999</v>
      </c>
      <c r="I3463">
        <v>552.88298270877397</v>
      </c>
      <c r="J3463">
        <v>27452.659679260101</v>
      </c>
      <c r="K3463">
        <v>28005.542661968899</v>
      </c>
      <c r="L3463">
        <v>512603.18513803103</v>
      </c>
    </row>
    <row r="3464" spans="1:14" x14ac:dyDescent="0.35">
      <c r="A3464" t="s">
        <v>592</v>
      </c>
      <c r="B3464" t="s">
        <v>3918</v>
      </c>
      <c r="C3464" t="s">
        <v>2857</v>
      </c>
      <c r="D3464" t="s">
        <v>2859</v>
      </c>
      <c r="E3464" t="s">
        <v>3919</v>
      </c>
      <c r="F3464" t="s">
        <v>19</v>
      </c>
      <c r="G3464" t="s">
        <v>2174</v>
      </c>
      <c r="H3464">
        <v>2466527.3199999998</v>
      </c>
      <c r="I3464">
        <v>2522.5286086087799</v>
      </c>
      <c r="J3464">
        <v>0</v>
      </c>
      <c r="K3464">
        <v>2522.5286086087799</v>
      </c>
      <c r="L3464">
        <v>2464004.7913913899</v>
      </c>
      <c r="N3464" t="s">
        <v>2198</v>
      </c>
    </row>
    <row r="3465" spans="1:14" x14ac:dyDescent="0.35">
      <c r="A3465" t="s">
        <v>592</v>
      </c>
      <c r="B3465" t="s">
        <v>3918</v>
      </c>
      <c r="C3465" t="s">
        <v>2857</v>
      </c>
      <c r="D3465" t="s">
        <v>2859</v>
      </c>
      <c r="E3465" t="s">
        <v>3919</v>
      </c>
      <c r="F3465" t="s">
        <v>194</v>
      </c>
      <c r="G3465" t="s">
        <v>2415</v>
      </c>
      <c r="H3465">
        <v>9764745.1439999994</v>
      </c>
      <c r="I3465">
        <v>9986.4488751772296</v>
      </c>
      <c r="J3465">
        <v>0</v>
      </c>
      <c r="K3465">
        <v>9986.4488751772296</v>
      </c>
      <c r="L3465">
        <v>9754758.6951248199</v>
      </c>
      <c r="N3465" t="s">
        <v>2198</v>
      </c>
    </row>
    <row r="3466" spans="1:14" x14ac:dyDescent="0.35">
      <c r="A3466" t="s">
        <v>592</v>
      </c>
      <c r="B3466" t="s">
        <v>3918</v>
      </c>
      <c r="C3466" t="s">
        <v>2857</v>
      </c>
      <c r="D3466" t="s">
        <v>2859</v>
      </c>
      <c r="E3466" t="s">
        <v>3919</v>
      </c>
      <c r="F3466" t="s">
        <v>2863</v>
      </c>
      <c r="G3466" t="s">
        <v>2864</v>
      </c>
      <c r="H3466">
        <v>979853.31869999995</v>
      </c>
      <c r="I3466">
        <v>1002.10040615965</v>
      </c>
      <c r="J3466">
        <v>49757.945668658896</v>
      </c>
      <c r="K3466">
        <v>50760.046074818601</v>
      </c>
      <c r="L3466">
        <v>929093.27262518101</v>
      </c>
    </row>
    <row r="3467" spans="1:14" x14ac:dyDescent="0.35">
      <c r="A3467" t="s">
        <v>592</v>
      </c>
      <c r="B3467" t="s">
        <v>3918</v>
      </c>
      <c r="C3467" t="s">
        <v>2857</v>
      </c>
      <c r="D3467" t="s">
        <v>2859</v>
      </c>
      <c r="E3467" t="s">
        <v>3919</v>
      </c>
      <c r="F3467" t="s">
        <v>2865</v>
      </c>
      <c r="G3467" t="s">
        <v>2866</v>
      </c>
      <c r="H3467">
        <v>0</v>
      </c>
      <c r="I3467">
        <v>0</v>
      </c>
      <c r="J3467">
        <v>0</v>
      </c>
      <c r="K3467">
        <v>0</v>
      </c>
      <c r="L3467">
        <v>0</v>
      </c>
    </row>
    <row r="3468" spans="1:14" x14ac:dyDescent="0.35">
      <c r="A3468" t="s">
        <v>592</v>
      </c>
      <c r="B3468" t="s">
        <v>3918</v>
      </c>
      <c r="C3468" t="s">
        <v>2857</v>
      </c>
      <c r="D3468" t="s">
        <v>2859</v>
      </c>
      <c r="E3468" t="s">
        <v>3919</v>
      </c>
      <c r="F3468" t="s">
        <v>2867</v>
      </c>
      <c r="G3468" t="s">
        <v>2868</v>
      </c>
      <c r="H3468">
        <v>0</v>
      </c>
      <c r="I3468">
        <v>0</v>
      </c>
      <c r="J3468">
        <v>0</v>
      </c>
      <c r="K3468">
        <v>0</v>
      </c>
      <c r="L3468">
        <v>0</v>
      </c>
    </row>
    <row r="3469" spans="1:14" x14ac:dyDescent="0.35">
      <c r="A3469" t="s">
        <v>592</v>
      </c>
      <c r="B3469" t="s">
        <v>3918</v>
      </c>
      <c r="C3469" t="s">
        <v>2857</v>
      </c>
      <c r="D3469" t="s">
        <v>2859</v>
      </c>
      <c r="E3469" t="s">
        <v>3919</v>
      </c>
      <c r="F3469" t="s">
        <v>2951</v>
      </c>
      <c r="G3469" t="s">
        <v>2952</v>
      </c>
      <c r="H3469">
        <v>11251419.145300001</v>
      </c>
      <c r="I3469">
        <v>11506.877077626399</v>
      </c>
      <c r="J3469">
        <v>571358.47957460105</v>
      </c>
      <c r="K3469">
        <v>582865.356652227</v>
      </c>
      <c r="L3469">
        <v>10668553.788647801</v>
      </c>
    </row>
    <row r="3470" spans="1:14" x14ac:dyDescent="0.35">
      <c r="A3470" t="s">
        <v>592</v>
      </c>
      <c r="B3470" t="s">
        <v>3918</v>
      </c>
      <c r="C3470" t="s">
        <v>2857</v>
      </c>
      <c r="D3470" t="s">
        <v>2859</v>
      </c>
      <c r="E3470" t="s">
        <v>3919</v>
      </c>
      <c r="F3470" t="s">
        <v>2871</v>
      </c>
      <c r="G3470" t="s">
        <v>2872</v>
      </c>
      <c r="H3470">
        <v>2985379.9800999998</v>
      </c>
      <c r="I3470">
        <v>3248.0537819118599</v>
      </c>
      <c r="J3470">
        <v>181132.771438531</v>
      </c>
      <c r="K3470">
        <v>184380.82522044299</v>
      </c>
      <c r="L3470">
        <v>2800999.1548795602</v>
      </c>
    </row>
    <row r="3471" spans="1:14" x14ac:dyDescent="0.35">
      <c r="A3471" t="s">
        <v>592</v>
      </c>
      <c r="B3471" t="s">
        <v>3918</v>
      </c>
      <c r="C3471" t="s">
        <v>2857</v>
      </c>
      <c r="D3471" t="s">
        <v>2859</v>
      </c>
      <c r="E3471" t="s">
        <v>3919</v>
      </c>
      <c r="F3471" t="s">
        <v>3271</v>
      </c>
      <c r="G3471" t="s">
        <v>3272</v>
      </c>
      <c r="H3471">
        <v>2061070.7745999999</v>
      </c>
      <c r="I3471">
        <v>2107.8663715772</v>
      </c>
      <c r="J3471">
        <v>0</v>
      </c>
      <c r="K3471">
        <v>2107.8663715772</v>
      </c>
      <c r="L3471">
        <v>2058962.90822842</v>
      </c>
      <c r="N3471" t="s">
        <v>2198</v>
      </c>
    </row>
    <row r="3472" spans="1:14" x14ac:dyDescent="0.35">
      <c r="A3472" t="s">
        <v>592</v>
      </c>
      <c r="B3472" t="s">
        <v>3918</v>
      </c>
      <c r="C3472" t="s">
        <v>2857</v>
      </c>
      <c r="D3472" t="s">
        <v>2859</v>
      </c>
      <c r="E3472" t="s">
        <v>3919</v>
      </c>
      <c r="F3472" t="s">
        <v>2875</v>
      </c>
      <c r="G3472" t="s">
        <v>2876</v>
      </c>
      <c r="H3472">
        <v>6960337.3690999998</v>
      </c>
      <c r="I3472">
        <v>7118.3684023754704</v>
      </c>
      <c r="J3472">
        <v>353452.99337047403</v>
      </c>
      <c r="K3472">
        <v>360571.36177284899</v>
      </c>
      <c r="L3472">
        <v>6599766.0073271496</v>
      </c>
    </row>
    <row r="3473" spans="1:14" x14ac:dyDescent="0.35">
      <c r="A3473" t="s">
        <v>592</v>
      </c>
      <c r="B3473" t="s">
        <v>3918</v>
      </c>
      <c r="C3473" t="s">
        <v>2857</v>
      </c>
      <c r="D3473" t="s">
        <v>2859</v>
      </c>
      <c r="E3473" t="s">
        <v>3919</v>
      </c>
      <c r="F3473" t="s">
        <v>2877</v>
      </c>
      <c r="G3473" t="s">
        <v>2878</v>
      </c>
      <c r="H3473">
        <v>11251419.145300001</v>
      </c>
      <c r="I3473">
        <v>11506.877077626399</v>
      </c>
      <c r="J3473">
        <v>571358.47957460105</v>
      </c>
      <c r="K3473">
        <v>582865.356652227</v>
      </c>
      <c r="L3473">
        <v>10668553.788647801</v>
      </c>
    </row>
    <row r="3474" spans="1:14" x14ac:dyDescent="0.35">
      <c r="A3474" t="s">
        <v>592</v>
      </c>
      <c r="B3474" t="s">
        <v>3918</v>
      </c>
      <c r="C3474" t="s">
        <v>2879</v>
      </c>
      <c r="D3474" t="s">
        <v>2880</v>
      </c>
      <c r="E3474" t="s">
        <v>2958</v>
      </c>
      <c r="F3474" t="s">
        <v>2172</v>
      </c>
      <c r="G3474" t="s">
        <v>2173</v>
      </c>
      <c r="H3474">
        <v>46155.178399999997</v>
      </c>
      <c r="I3474">
        <v>105.19573743309201</v>
      </c>
      <c r="J3474">
        <v>2448.2440080720298</v>
      </c>
      <c r="K3474">
        <v>2553.4397455051198</v>
      </c>
      <c r="L3474">
        <v>43601.738654494897</v>
      </c>
    </row>
    <row r="3475" spans="1:14" x14ac:dyDescent="0.35">
      <c r="A3475" t="s">
        <v>592</v>
      </c>
      <c r="B3475" t="s">
        <v>3918</v>
      </c>
      <c r="C3475" t="s">
        <v>2879</v>
      </c>
      <c r="D3475" t="s">
        <v>2880</v>
      </c>
      <c r="E3475" t="s">
        <v>2958</v>
      </c>
      <c r="F3475" t="s">
        <v>2882</v>
      </c>
      <c r="G3475" t="s">
        <v>2883</v>
      </c>
      <c r="H3475">
        <v>75188.274399999995</v>
      </c>
      <c r="I3475">
        <v>171.367249689392</v>
      </c>
      <c r="J3475">
        <v>3988.2684647625001</v>
      </c>
      <c r="K3475">
        <v>4159.6357144518897</v>
      </c>
      <c r="L3475">
        <v>71028.638685548096</v>
      </c>
    </row>
    <row r="3476" spans="1:14" x14ac:dyDescent="0.35">
      <c r="A3476" t="s">
        <v>592</v>
      </c>
      <c r="B3476" t="s">
        <v>3918</v>
      </c>
      <c r="C3476" t="s">
        <v>2879</v>
      </c>
      <c r="D3476" t="s">
        <v>2880</v>
      </c>
      <c r="E3476" t="s">
        <v>2958</v>
      </c>
      <c r="F3476" t="s">
        <v>2884</v>
      </c>
      <c r="G3476" t="s">
        <v>2885</v>
      </c>
      <c r="H3476">
        <v>267211.68449999997</v>
      </c>
      <c r="I3476">
        <v>289.87381294964001</v>
      </c>
      <c r="J3476">
        <v>0</v>
      </c>
      <c r="K3476">
        <v>289.87381294964001</v>
      </c>
      <c r="L3476">
        <v>266921.81068704999</v>
      </c>
    </row>
    <row r="3477" spans="1:14" x14ac:dyDescent="0.35">
      <c r="A3477" t="s">
        <v>592</v>
      </c>
      <c r="B3477" t="s">
        <v>3918</v>
      </c>
      <c r="C3477" t="s">
        <v>2879</v>
      </c>
      <c r="D3477" t="s">
        <v>2880</v>
      </c>
      <c r="E3477" t="s">
        <v>2958</v>
      </c>
      <c r="F3477" t="s">
        <v>2896</v>
      </c>
      <c r="G3477" t="s">
        <v>2897</v>
      </c>
      <c r="H3477">
        <v>30583.125100000001</v>
      </c>
      <c r="I3477">
        <v>33.176869151295499</v>
      </c>
      <c r="J3477">
        <v>0</v>
      </c>
      <c r="K3477">
        <v>33.176869151295499</v>
      </c>
      <c r="L3477">
        <v>30549.948230848699</v>
      </c>
    </row>
    <row r="3478" spans="1:14" x14ac:dyDescent="0.35">
      <c r="A3478" t="s">
        <v>592</v>
      </c>
      <c r="B3478" t="s">
        <v>3918</v>
      </c>
      <c r="C3478" t="s">
        <v>2879</v>
      </c>
      <c r="D3478" t="s">
        <v>2886</v>
      </c>
      <c r="E3478" t="s">
        <v>3061</v>
      </c>
      <c r="F3478" t="s">
        <v>2170</v>
      </c>
      <c r="G3478" t="s">
        <v>2171</v>
      </c>
      <c r="H3478">
        <v>0</v>
      </c>
      <c r="I3478">
        <v>0</v>
      </c>
      <c r="J3478">
        <v>0</v>
      </c>
      <c r="K3478">
        <v>0</v>
      </c>
      <c r="L3478">
        <v>0</v>
      </c>
    </row>
    <row r="3479" spans="1:14" x14ac:dyDescent="0.35">
      <c r="A3479" t="s">
        <v>592</v>
      </c>
      <c r="B3479" t="s">
        <v>3918</v>
      </c>
      <c r="C3479" t="s">
        <v>2879</v>
      </c>
      <c r="D3479" t="s">
        <v>2886</v>
      </c>
      <c r="E3479" t="s">
        <v>3061</v>
      </c>
      <c r="F3479" t="s">
        <v>2172</v>
      </c>
      <c r="G3479" t="s">
        <v>2173</v>
      </c>
      <c r="H3479">
        <v>251673.965</v>
      </c>
      <c r="I3479">
        <v>152.148125992063</v>
      </c>
      <c r="J3479">
        <v>65023.879952695097</v>
      </c>
      <c r="K3479">
        <v>65176.028078687203</v>
      </c>
      <c r="L3479">
        <v>186497.936921313</v>
      </c>
    </row>
    <row r="3480" spans="1:14" x14ac:dyDescent="0.35">
      <c r="A3480" t="s">
        <v>592</v>
      </c>
      <c r="B3480" t="s">
        <v>3918</v>
      </c>
      <c r="C3480" t="s">
        <v>2879</v>
      </c>
      <c r="D3480" t="s">
        <v>2886</v>
      </c>
      <c r="E3480" t="s">
        <v>3061</v>
      </c>
      <c r="F3480" t="s">
        <v>19</v>
      </c>
      <c r="G3480" t="s">
        <v>2174</v>
      </c>
      <c r="H3480">
        <v>4453534.9468999999</v>
      </c>
      <c r="I3480">
        <v>2692.3603164682499</v>
      </c>
      <c r="J3480">
        <v>0</v>
      </c>
      <c r="K3480">
        <v>2692.3603164682499</v>
      </c>
      <c r="L3480">
        <v>4450842.5865835296</v>
      </c>
      <c r="N3480" t="s">
        <v>2198</v>
      </c>
    </row>
    <row r="3481" spans="1:14" x14ac:dyDescent="0.35">
      <c r="A3481" t="s">
        <v>592</v>
      </c>
      <c r="B3481" t="s">
        <v>3918</v>
      </c>
      <c r="C3481" t="s">
        <v>2879</v>
      </c>
      <c r="D3481" t="s">
        <v>2886</v>
      </c>
      <c r="E3481" t="s">
        <v>3061</v>
      </c>
      <c r="F3481" t="s">
        <v>2882</v>
      </c>
      <c r="G3481" t="s">
        <v>2883</v>
      </c>
      <c r="H3481">
        <v>153192.84820000001</v>
      </c>
      <c r="I3481">
        <v>92.6119027777778</v>
      </c>
      <c r="J3481">
        <v>39579.753014684</v>
      </c>
      <c r="K3481">
        <v>39672.364917461702</v>
      </c>
      <c r="L3481">
        <v>113520.483282538</v>
      </c>
    </row>
    <row r="3482" spans="1:14" x14ac:dyDescent="0.35">
      <c r="A3482" t="s">
        <v>592</v>
      </c>
      <c r="B3482" t="s">
        <v>3918</v>
      </c>
      <c r="C3482" t="s">
        <v>2879</v>
      </c>
      <c r="D3482" t="s">
        <v>2886</v>
      </c>
      <c r="E3482" t="s">
        <v>3061</v>
      </c>
      <c r="F3482" t="s">
        <v>2974</v>
      </c>
      <c r="G3482" t="s">
        <v>2975</v>
      </c>
      <c r="H3482">
        <v>2133757.5298000001</v>
      </c>
      <c r="I3482">
        <v>1289.9515029761901</v>
      </c>
      <c r="J3482">
        <v>0</v>
      </c>
      <c r="K3482">
        <v>1289.9515029761901</v>
      </c>
      <c r="L3482">
        <v>2132467.5782970199</v>
      </c>
      <c r="N3482" t="s">
        <v>2198</v>
      </c>
    </row>
    <row r="3483" spans="1:14" x14ac:dyDescent="0.35">
      <c r="A3483" t="s">
        <v>592</v>
      </c>
      <c r="B3483" t="s">
        <v>3918</v>
      </c>
      <c r="C3483" t="s">
        <v>2879</v>
      </c>
      <c r="D3483" t="s">
        <v>2888</v>
      </c>
      <c r="E3483" t="s">
        <v>3554</v>
      </c>
      <c r="F3483" t="s">
        <v>2170</v>
      </c>
      <c r="G3483" t="s">
        <v>2171</v>
      </c>
      <c r="H3483">
        <v>0</v>
      </c>
      <c r="I3483">
        <v>0</v>
      </c>
      <c r="J3483">
        <v>0</v>
      </c>
      <c r="K3483">
        <v>0</v>
      </c>
      <c r="L3483">
        <v>0</v>
      </c>
    </row>
    <row r="3484" spans="1:14" x14ac:dyDescent="0.35">
      <c r="A3484" t="s">
        <v>592</v>
      </c>
      <c r="B3484" t="s">
        <v>3918</v>
      </c>
      <c r="C3484" t="s">
        <v>2879</v>
      </c>
      <c r="D3484" t="s">
        <v>2888</v>
      </c>
      <c r="E3484" t="s">
        <v>3554</v>
      </c>
      <c r="F3484" t="s">
        <v>2172</v>
      </c>
      <c r="G3484" t="s">
        <v>2173</v>
      </c>
      <c r="H3484">
        <v>104880.8897</v>
      </c>
      <c r="I3484">
        <v>205.778568004308</v>
      </c>
      <c r="J3484">
        <v>1826.2843059861</v>
      </c>
      <c r="K3484">
        <v>2032.06287399041</v>
      </c>
      <c r="L3484">
        <v>102848.82682601</v>
      </c>
    </row>
    <row r="3485" spans="1:14" x14ac:dyDescent="0.35">
      <c r="A3485" t="s">
        <v>592</v>
      </c>
      <c r="B3485" t="s">
        <v>3918</v>
      </c>
      <c r="C3485" t="s">
        <v>2879</v>
      </c>
      <c r="D3485" t="s">
        <v>2888</v>
      </c>
      <c r="E3485" t="s">
        <v>3554</v>
      </c>
      <c r="F3485" t="s">
        <v>19</v>
      </c>
      <c r="G3485" t="s">
        <v>2174</v>
      </c>
      <c r="H3485">
        <v>797730.40269999998</v>
      </c>
      <c r="I3485">
        <v>1565.1642596691299</v>
      </c>
      <c r="J3485">
        <v>0</v>
      </c>
      <c r="K3485">
        <v>1565.1642596691299</v>
      </c>
      <c r="L3485">
        <v>796165.23844033096</v>
      </c>
      <c r="N3485" t="s">
        <v>2198</v>
      </c>
    </row>
    <row r="3486" spans="1:14" x14ac:dyDescent="0.35">
      <c r="A3486" t="s">
        <v>592</v>
      </c>
      <c r="B3486" t="s">
        <v>3918</v>
      </c>
      <c r="C3486" t="s">
        <v>2879</v>
      </c>
      <c r="D3486" t="s">
        <v>2888</v>
      </c>
      <c r="E3486" t="s">
        <v>3554</v>
      </c>
      <c r="F3486" t="s">
        <v>2882</v>
      </c>
      <c r="G3486" t="s">
        <v>2883</v>
      </c>
      <c r="H3486">
        <v>295573.41619999998</v>
      </c>
      <c r="I3486">
        <v>579.921418921233</v>
      </c>
      <c r="J3486">
        <v>5146.8012259608304</v>
      </c>
      <c r="K3486">
        <v>5726.7226448820602</v>
      </c>
      <c r="L3486">
        <v>289846.69355511799</v>
      </c>
    </row>
    <row r="3487" spans="1:14" x14ac:dyDescent="0.35">
      <c r="A3487" t="s">
        <v>592</v>
      </c>
      <c r="B3487" t="s">
        <v>3918</v>
      </c>
      <c r="C3487" t="s">
        <v>2879</v>
      </c>
      <c r="D3487" t="s">
        <v>2888</v>
      </c>
      <c r="E3487" t="s">
        <v>3554</v>
      </c>
      <c r="F3487" t="s">
        <v>2884</v>
      </c>
      <c r="G3487" t="s">
        <v>2885</v>
      </c>
      <c r="H3487">
        <v>378530.95809999999</v>
      </c>
      <c r="I3487">
        <v>1994.5254636647301</v>
      </c>
      <c r="J3487">
        <v>77.903539905160002</v>
      </c>
      <c r="K3487">
        <v>2072.4290035699</v>
      </c>
      <c r="L3487">
        <v>376458.52909642999</v>
      </c>
    </row>
    <row r="3488" spans="1:14" x14ac:dyDescent="0.35">
      <c r="A3488" t="s">
        <v>592</v>
      </c>
      <c r="B3488" t="s">
        <v>3918</v>
      </c>
      <c r="C3488" t="s">
        <v>2879</v>
      </c>
      <c r="D3488" t="s">
        <v>2892</v>
      </c>
      <c r="E3488" t="s">
        <v>3920</v>
      </c>
      <c r="F3488" t="s">
        <v>2172</v>
      </c>
      <c r="G3488" t="s">
        <v>2173</v>
      </c>
      <c r="H3488">
        <v>120338.3609</v>
      </c>
      <c r="I3488">
        <v>50.0556377454784</v>
      </c>
      <c r="J3488">
        <v>3169.5594541918599</v>
      </c>
      <c r="K3488">
        <v>3219.6150919373399</v>
      </c>
      <c r="L3488">
        <v>117118.745808063</v>
      </c>
    </row>
    <row r="3489" spans="1:14" x14ac:dyDescent="0.35">
      <c r="A3489" t="s">
        <v>592</v>
      </c>
      <c r="B3489" t="s">
        <v>3918</v>
      </c>
      <c r="C3489" t="s">
        <v>2879</v>
      </c>
      <c r="D3489" t="s">
        <v>2892</v>
      </c>
      <c r="E3489" t="s">
        <v>3920</v>
      </c>
      <c r="F3489" t="s">
        <v>2882</v>
      </c>
      <c r="G3489" t="s">
        <v>2883</v>
      </c>
      <c r="H3489">
        <v>120338.3609</v>
      </c>
      <c r="I3489">
        <v>50.0556377454784</v>
      </c>
      <c r="J3489">
        <v>3169.5594541918599</v>
      </c>
      <c r="K3489">
        <v>3219.6150919373399</v>
      </c>
      <c r="L3489">
        <v>117118.745808063</v>
      </c>
    </row>
    <row r="3490" spans="1:14" x14ac:dyDescent="0.35">
      <c r="A3490" t="s">
        <v>592</v>
      </c>
      <c r="B3490" t="s">
        <v>3918</v>
      </c>
      <c r="C3490" t="s">
        <v>2879</v>
      </c>
      <c r="D3490" t="s">
        <v>2892</v>
      </c>
      <c r="E3490" t="s">
        <v>3920</v>
      </c>
      <c r="F3490" t="s">
        <v>2884</v>
      </c>
      <c r="G3490" t="s">
        <v>2885</v>
      </c>
      <c r="H3490">
        <v>949532.27370000002</v>
      </c>
      <c r="I3490">
        <v>607.73044560322398</v>
      </c>
      <c r="J3490">
        <v>0</v>
      </c>
      <c r="K3490">
        <v>607.73044560322398</v>
      </c>
      <c r="L3490">
        <v>948924.54325439699</v>
      </c>
    </row>
    <row r="3491" spans="1:14" x14ac:dyDescent="0.35">
      <c r="A3491" t="s">
        <v>592</v>
      </c>
      <c r="B3491" t="s">
        <v>3918</v>
      </c>
      <c r="C3491" t="s">
        <v>2879</v>
      </c>
      <c r="D3491" t="s">
        <v>2894</v>
      </c>
      <c r="E3491" t="s">
        <v>2967</v>
      </c>
      <c r="F3491" t="s">
        <v>2170</v>
      </c>
      <c r="G3491" t="s">
        <v>2171</v>
      </c>
      <c r="H3491">
        <v>0</v>
      </c>
      <c r="I3491">
        <v>0</v>
      </c>
      <c r="J3491">
        <v>0</v>
      </c>
      <c r="K3491">
        <v>0</v>
      </c>
      <c r="L3491">
        <v>0</v>
      </c>
    </row>
    <row r="3492" spans="1:14" x14ac:dyDescent="0.35">
      <c r="A3492" t="s">
        <v>592</v>
      </c>
      <c r="B3492" t="s">
        <v>3918</v>
      </c>
      <c r="C3492" t="s">
        <v>2879</v>
      </c>
      <c r="D3492" t="s">
        <v>2894</v>
      </c>
      <c r="E3492" t="s">
        <v>2967</v>
      </c>
      <c r="F3492" t="s">
        <v>2172</v>
      </c>
      <c r="G3492" t="s">
        <v>2173</v>
      </c>
      <c r="H3492">
        <v>89696.899600000004</v>
      </c>
      <c r="I3492">
        <v>182.16669518305901</v>
      </c>
      <c r="J3492">
        <v>1088.5763173668499</v>
      </c>
      <c r="K3492">
        <v>1270.74301254991</v>
      </c>
      <c r="L3492">
        <v>88426.156587450096</v>
      </c>
    </row>
    <row r="3493" spans="1:14" x14ac:dyDescent="0.35">
      <c r="A3493" t="s">
        <v>592</v>
      </c>
      <c r="B3493" t="s">
        <v>3918</v>
      </c>
      <c r="C3493" t="s">
        <v>2879</v>
      </c>
      <c r="D3493" t="s">
        <v>2894</v>
      </c>
      <c r="E3493" t="s">
        <v>2967</v>
      </c>
      <c r="F3493" t="s">
        <v>2882</v>
      </c>
      <c r="G3493" t="s">
        <v>2883</v>
      </c>
      <c r="H3493">
        <v>21268.336899999998</v>
      </c>
      <c r="I3493">
        <v>43.194164837220299</v>
      </c>
      <c r="J3493">
        <v>258.11603401482</v>
      </c>
      <c r="K3493">
        <v>301.31019885204</v>
      </c>
      <c r="L3493">
        <v>20967.026701147999</v>
      </c>
    </row>
    <row r="3494" spans="1:14" x14ac:dyDescent="0.35">
      <c r="A3494" t="s">
        <v>592</v>
      </c>
      <c r="B3494" t="s">
        <v>3918</v>
      </c>
      <c r="C3494" t="s">
        <v>2879</v>
      </c>
      <c r="D3494" t="s">
        <v>2894</v>
      </c>
      <c r="E3494" t="s">
        <v>2967</v>
      </c>
      <c r="F3494" t="s">
        <v>2884</v>
      </c>
      <c r="G3494" t="s">
        <v>2885</v>
      </c>
      <c r="H3494">
        <v>769912.01520000002</v>
      </c>
      <c r="I3494">
        <v>644.94495409452202</v>
      </c>
      <c r="J3494">
        <v>417.55187737213299</v>
      </c>
      <c r="K3494">
        <v>1062.4968314666501</v>
      </c>
      <c r="L3494">
        <v>768849.518368533</v>
      </c>
    </row>
    <row r="3495" spans="1:14" x14ac:dyDescent="0.35">
      <c r="A3495" t="s">
        <v>592</v>
      </c>
      <c r="B3495" t="s">
        <v>3918</v>
      </c>
      <c r="C3495" t="s">
        <v>2879</v>
      </c>
      <c r="D3495" t="s">
        <v>2894</v>
      </c>
      <c r="E3495" t="s">
        <v>2967</v>
      </c>
      <c r="F3495" t="s">
        <v>2956</v>
      </c>
      <c r="G3495" t="s">
        <v>2957</v>
      </c>
      <c r="H3495">
        <v>88819.577999999994</v>
      </c>
      <c r="I3495">
        <v>74.402967527266</v>
      </c>
      <c r="J3495">
        <v>0</v>
      </c>
      <c r="K3495">
        <v>74.402967527266</v>
      </c>
      <c r="L3495">
        <v>88745.175032472704</v>
      </c>
      <c r="N3495" t="s">
        <v>2198</v>
      </c>
    </row>
    <row r="3496" spans="1:14" x14ac:dyDescent="0.35">
      <c r="A3496" t="s">
        <v>592</v>
      </c>
      <c r="B3496" t="s">
        <v>3918</v>
      </c>
      <c r="C3496" t="s">
        <v>2879</v>
      </c>
      <c r="D3496" t="s">
        <v>2894</v>
      </c>
      <c r="E3496" t="s">
        <v>2967</v>
      </c>
      <c r="F3496" t="s">
        <v>2896</v>
      </c>
      <c r="G3496" t="s">
        <v>2897</v>
      </c>
      <c r="H3496">
        <v>142196.72829999999</v>
      </c>
      <c r="I3496">
        <v>119.116289358556</v>
      </c>
      <c r="J3496">
        <v>77.118566369894694</v>
      </c>
      <c r="K3496">
        <v>196.23485572844999</v>
      </c>
      <c r="L3496">
        <v>142000.493444272</v>
      </c>
    </row>
    <row r="3497" spans="1:14" x14ac:dyDescent="0.35">
      <c r="A3497" t="s">
        <v>592</v>
      </c>
      <c r="B3497" t="s">
        <v>3918</v>
      </c>
      <c r="C3497" t="s">
        <v>2879</v>
      </c>
      <c r="D3497" t="s">
        <v>2898</v>
      </c>
      <c r="E3497" t="s">
        <v>3921</v>
      </c>
      <c r="F3497" t="s">
        <v>2170</v>
      </c>
      <c r="G3497" t="s">
        <v>2171</v>
      </c>
      <c r="H3497">
        <v>0</v>
      </c>
      <c r="I3497">
        <v>0</v>
      </c>
      <c r="J3497">
        <v>0</v>
      </c>
      <c r="K3497">
        <v>0</v>
      </c>
      <c r="L3497">
        <v>0</v>
      </c>
    </row>
    <row r="3498" spans="1:14" x14ac:dyDescent="0.35">
      <c r="A3498" t="s">
        <v>592</v>
      </c>
      <c r="B3498" t="s">
        <v>3918</v>
      </c>
      <c r="C3498" t="s">
        <v>2879</v>
      </c>
      <c r="D3498" t="s">
        <v>2898</v>
      </c>
      <c r="E3498" t="s">
        <v>3921</v>
      </c>
      <c r="F3498" t="s">
        <v>2172</v>
      </c>
      <c r="G3498" t="s">
        <v>2173</v>
      </c>
      <c r="H3498">
        <v>196220.76240000001</v>
      </c>
      <c r="I3498">
        <v>446.73938595786302</v>
      </c>
      <c r="J3498">
        <v>20208.055317321901</v>
      </c>
      <c r="K3498">
        <v>20654.794703279698</v>
      </c>
      <c r="L3498">
        <v>175565.96769672001</v>
      </c>
    </row>
    <row r="3499" spans="1:14" x14ac:dyDescent="0.35">
      <c r="A3499" t="s">
        <v>592</v>
      </c>
      <c r="B3499" t="s">
        <v>3918</v>
      </c>
      <c r="C3499" t="s">
        <v>2879</v>
      </c>
      <c r="D3499" t="s">
        <v>2898</v>
      </c>
      <c r="E3499" t="s">
        <v>3921</v>
      </c>
      <c r="F3499" t="s">
        <v>2882</v>
      </c>
      <c r="G3499" t="s">
        <v>2883</v>
      </c>
      <c r="H3499">
        <v>0</v>
      </c>
      <c r="I3499">
        <v>0</v>
      </c>
      <c r="J3499">
        <v>0</v>
      </c>
      <c r="K3499">
        <v>0</v>
      </c>
      <c r="L3499">
        <v>0</v>
      </c>
    </row>
    <row r="3500" spans="1:14" x14ac:dyDescent="0.35">
      <c r="A3500" t="s">
        <v>592</v>
      </c>
      <c r="B3500" t="s">
        <v>3918</v>
      </c>
      <c r="C3500" t="s">
        <v>2879</v>
      </c>
      <c r="D3500" t="s">
        <v>2898</v>
      </c>
      <c r="E3500" t="s">
        <v>3921</v>
      </c>
      <c r="F3500" t="s">
        <v>2884</v>
      </c>
      <c r="G3500" t="s">
        <v>2885</v>
      </c>
      <c r="H3500">
        <v>1398498.4517000001</v>
      </c>
      <c r="I3500">
        <v>3252.4636348782701</v>
      </c>
      <c r="J3500">
        <v>0</v>
      </c>
      <c r="K3500">
        <v>3252.4636348782701</v>
      </c>
      <c r="L3500">
        <v>1395245.9880651201</v>
      </c>
    </row>
    <row r="3501" spans="1:14" x14ac:dyDescent="0.35">
      <c r="A3501" t="s">
        <v>592</v>
      </c>
      <c r="B3501" t="s">
        <v>3918</v>
      </c>
      <c r="C3501" t="s">
        <v>2879</v>
      </c>
      <c r="D3501" t="s">
        <v>2898</v>
      </c>
      <c r="E3501" t="s">
        <v>3921</v>
      </c>
      <c r="F3501" t="s">
        <v>2890</v>
      </c>
      <c r="G3501" t="s">
        <v>2891</v>
      </c>
      <c r="H3501">
        <v>0</v>
      </c>
      <c r="I3501">
        <v>0</v>
      </c>
      <c r="J3501">
        <v>0</v>
      </c>
      <c r="K3501">
        <v>0</v>
      </c>
      <c r="L3501">
        <v>0</v>
      </c>
    </row>
    <row r="3502" spans="1:14" x14ac:dyDescent="0.35">
      <c r="A3502" t="s">
        <v>592</v>
      </c>
      <c r="B3502" t="s">
        <v>3918</v>
      </c>
      <c r="C3502" t="s">
        <v>2879</v>
      </c>
      <c r="D3502" t="s">
        <v>2902</v>
      </c>
      <c r="E3502" t="s">
        <v>2913</v>
      </c>
      <c r="F3502" t="s">
        <v>2172</v>
      </c>
      <c r="G3502" t="s">
        <v>2173</v>
      </c>
      <c r="H3502">
        <v>158003.3217</v>
      </c>
      <c r="I3502">
        <v>81.871253251757395</v>
      </c>
      <c r="J3502">
        <v>26864.649589565899</v>
      </c>
      <c r="K3502">
        <v>26946.520842817699</v>
      </c>
      <c r="L3502">
        <v>131056.800857182</v>
      </c>
    </row>
    <row r="3503" spans="1:14" x14ac:dyDescent="0.35">
      <c r="A3503" t="s">
        <v>592</v>
      </c>
      <c r="B3503" t="s">
        <v>3918</v>
      </c>
      <c r="C3503" t="s">
        <v>2879</v>
      </c>
      <c r="D3503" t="s">
        <v>2902</v>
      </c>
      <c r="E3503" t="s">
        <v>2913</v>
      </c>
      <c r="F3503" t="s">
        <v>19</v>
      </c>
      <c r="G3503" t="s">
        <v>2174</v>
      </c>
      <c r="H3503">
        <v>428866.15870000003</v>
      </c>
      <c r="I3503">
        <v>222.221973111913</v>
      </c>
      <c r="J3503">
        <v>0</v>
      </c>
      <c r="K3503">
        <v>222.221973111913</v>
      </c>
      <c r="L3503">
        <v>428643.936726888</v>
      </c>
      <c r="N3503" t="s">
        <v>2198</v>
      </c>
    </row>
    <row r="3504" spans="1:14" x14ac:dyDescent="0.35">
      <c r="A3504" t="s">
        <v>592</v>
      </c>
      <c r="B3504" t="s">
        <v>3918</v>
      </c>
      <c r="C3504" t="s">
        <v>2879</v>
      </c>
      <c r="D3504" t="s">
        <v>2902</v>
      </c>
      <c r="E3504" t="s">
        <v>2913</v>
      </c>
      <c r="F3504" t="s">
        <v>2882</v>
      </c>
      <c r="G3504" t="s">
        <v>2883</v>
      </c>
      <c r="H3504">
        <v>197504.15210000001</v>
      </c>
      <c r="I3504">
        <v>102.33906656469701</v>
      </c>
      <c r="J3504">
        <v>33580.8119869574</v>
      </c>
      <c r="K3504">
        <v>33683.151053522102</v>
      </c>
      <c r="L3504">
        <v>163821.00104647799</v>
      </c>
    </row>
    <row r="3505" spans="1:14" x14ac:dyDescent="0.35">
      <c r="A3505" t="s">
        <v>592</v>
      </c>
      <c r="B3505" t="s">
        <v>3918</v>
      </c>
      <c r="C3505" t="s">
        <v>2879</v>
      </c>
      <c r="D3505" t="s">
        <v>2902</v>
      </c>
      <c r="E3505" t="s">
        <v>2913</v>
      </c>
      <c r="F3505" t="s">
        <v>2884</v>
      </c>
      <c r="G3505" t="s">
        <v>2885</v>
      </c>
      <c r="H3505">
        <v>795452.27359999996</v>
      </c>
      <c r="I3505">
        <v>512.79183565275002</v>
      </c>
      <c r="J3505">
        <v>2061.6431138585899</v>
      </c>
      <c r="K3505">
        <v>2574.4349495113402</v>
      </c>
      <c r="L3505">
        <v>792877.83865048899</v>
      </c>
    </row>
    <row r="3506" spans="1:14" x14ac:dyDescent="0.35">
      <c r="A3506" t="s">
        <v>592</v>
      </c>
      <c r="B3506" t="s">
        <v>3918</v>
      </c>
      <c r="C3506" t="s">
        <v>2879</v>
      </c>
      <c r="D3506" t="s">
        <v>2902</v>
      </c>
      <c r="E3506" t="s">
        <v>2913</v>
      </c>
      <c r="F3506" t="s">
        <v>2896</v>
      </c>
      <c r="G3506" t="s">
        <v>2897</v>
      </c>
      <c r="H3506">
        <v>59482.180399999997</v>
      </c>
      <c r="I3506">
        <v>38.345451394198903</v>
      </c>
      <c r="J3506">
        <v>154.16516082791799</v>
      </c>
      <c r="K3506">
        <v>192.510612222117</v>
      </c>
      <c r="L3506">
        <v>59289.669787777901</v>
      </c>
    </row>
    <row r="3507" spans="1:14" x14ac:dyDescent="0.35">
      <c r="A3507" t="s">
        <v>592</v>
      </c>
      <c r="B3507" t="s">
        <v>3918</v>
      </c>
      <c r="C3507" t="s">
        <v>2879</v>
      </c>
      <c r="D3507" t="s">
        <v>2902</v>
      </c>
      <c r="E3507" t="s">
        <v>2913</v>
      </c>
      <c r="F3507" t="s">
        <v>2890</v>
      </c>
      <c r="G3507" t="s">
        <v>2891</v>
      </c>
      <c r="H3507">
        <v>0</v>
      </c>
      <c r="I3507">
        <v>0</v>
      </c>
      <c r="J3507">
        <v>0</v>
      </c>
      <c r="K3507">
        <v>0</v>
      </c>
      <c r="L3507">
        <v>0</v>
      </c>
    </row>
    <row r="3508" spans="1:14" x14ac:dyDescent="0.35">
      <c r="A3508" t="s">
        <v>592</v>
      </c>
      <c r="B3508" t="s">
        <v>3918</v>
      </c>
      <c r="C3508" t="s">
        <v>2879</v>
      </c>
      <c r="D3508" t="s">
        <v>2902</v>
      </c>
      <c r="E3508" t="s">
        <v>2913</v>
      </c>
      <c r="F3508" t="s">
        <v>3291</v>
      </c>
      <c r="G3508" t="s">
        <v>3292</v>
      </c>
      <c r="H3508">
        <v>62072.733399999997</v>
      </c>
      <c r="I3508">
        <v>32.163706634618997</v>
      </c>
      <c r="J3508">
        <v>10553.9694816152</v>
      </c>
      <c r="K3508">
        <v>10586.1331882498</v>
      </c>
      <c r="L3508">
        <v>51486.600211750199</v>
      </c>
    </row>
    <row r="3509" spans="1:14" x14ac:dyDescent="0.35">
      <c r="A3509" t="s">
        <v>592</v>
      </c>
      <c r="B3509" t="s">
        <v>3918</v>
      </c>
      <c r="C3509" t="s">
        <v>2879</v>
      </c>
      <c r="D3509" t="s">
        <v>2904</v>
      </c>
      <c r="E3509" t="s">
        <v>2992</v>
      </c>
      <c r="F3509" t="s">
        <v>2170</v>
      </c>
      <c r="G3509" t="s">
        <v>2171</v>
      </c>
      <c r="H3509">
        <v>0</v>
      </c>
      <c r="I3509">
        <v>0</v>
      </c>
      <c r="J3509">
        <v>0</v>
      </c>
      <c r="K3509">
        <v>0</v>
      </c>
      <c r="L3509">
        <v>0</v>
      </c>
    </row>
    <row r="3510" spans="1:14" x14ac:dyDescent="0.35">
      <c r="A3510" t="s">
        <v>592</v>
      </c>
      <c r="B3510" t="s">
        <v>3918</v>
      </c>
      <c r="C3510" t="s">
        <v>2879</v>
      </c>
      <c r="D3510" t="s">
        <v>2904</v>
      </c>
      <c r="E3510" t="s">
        <v>2992</v>
      </c>
      <c r="F3510" t="s">
        <v>2172</v>
      </c>
      <c r="G3510" t="s">
        <v>2173</v>
      </c>
      <c r="H3510">
        <v>0</v>
      </c>
      <c r="I3510">
        <v>0</v>
      </c>
      <c r="J3510">
        <v>0</v>
      </c>
      <c r="K3510">
        <v>0</v>
      </c>
      <c r="L3510">
        <v>0</v>
      </c>
    </row>
    <row r="3511" spans="1:14" x14ac:dyDescent="0.35">
      <c r="A3511" t="s">
        <v>592</v>
      </c>
      <c r="B3511" t="s">
        <v>3918</v>
      </c>
      <c r="C3511" t="s">
        <v>2879</v>
      </c>
      <c r="D3511" t="s">
        <v>2904</v>
      </c>
      <c r="E3511" t="s">
        <v>2992</v>
      </c>
      <c r="F3511" t="s">
        <v>19</v>
      </c>
      <c r="G3511" t="s">
        <v>2174</v>
      </c>
      <c r="H3511">
        <v>140940.06049999999</v>
      </c>
      <c r="I3511">
        <v>273.95885461822502</v>
      </c>
      <c r="J3511">
        <v>0</v>
      </c>
      <c r="K3511">
        <v>273.95885461822502</v>
      </c>
      <c r="L3511">
        <v>140666.101645382</v>
      </c>
      <c r="N3511" t="s">
        <v>2198</v>
      </c>
    </row>
    <row r="3512" spans="1:14" x14ac:dyDescent="0.35">
      <c r="A3512" t="s">
        <v>592</v>
      </c>
      <c r="B3512" t="s">
        <v>3918</v>
      </c>
      <c r="C3512" t="s">
        <v>2879</v>
      </c>
      <c r="D3512" t="s">
        <v>2904</v>
      </c>
      <c r="E3512" t="s">
        <v>2992</v>
      </c>
      <c r="F3512" t="s">
        <v>2882</v>
      </c>
      <c r="G3512" t="s">
        <v>2883</v>
      </c>
      <c r="H3512">
        <v>73468.7549</v>
      </c>
      <c r="I3512">
        <v>142.8083391095</v>
      </c>
      <c r="J3512">
        <v>19452.906062944301</v>
      </c>
      <c r="K3512">
        <v>19595.7144020538</v>
      </c>
      <c r="L3512">
        <v>53873.040497946196</v>
      </c>
    </row>
    <row r="3513" spans="1:14" x14ac:dyDescent="0.35">
      <c r="A3513" t="s">
        <v>592</v>
      </c>
      <c r="B3513" t="s">
        <v>3918</v>
      </c>
      <c r="C3513" t="s">
        <v>2879</v>
      </c>
      <c r="D3513" t="s">
        <v>2904</v>
      </c>
      <c r="E3513" t="s">
        <v>2992</v>
      </c>
      <c r="F3513" t="s">
        <v>2884</v>
      </c>
      <c r="G3513" t="s">
        <v>2885</v>
      </c>
      <c r="H3513">
        <v>389328.92910000001</v>
      </c>
      <c r="I3513">
        <v>533.90332246011496</v>
      </c>
      <c r="J3513">
        <v>0</v>
      </c>
      <c r="K3513">
        <v>533.90332246011496</v>
      </c>
      <c r="L3513">
        <v>388795.02577754</v>
      </c>
    </row>
    <row r="3514" spans="1:14" x14ac:dyDescent="0.35">
      <c r="A3514" t="s">
        <v>592</v>
      </c>
      <c r="B3514" t="s">
        <v>3918</v>
      </c>
      <c r="C3514" t="s">
        <v>2879</v>
      </c>
      <c r="D3514" t="s">
        <v>2904</v>
      </c>
      <c r="E3514" t="s">
        <v>2992</v>
      </c>
      <c r="F3514" t="s">
        <v>2956</v>
      </c>
      <c r="G3514" t="s">
        <v>2957</v>
      </c>
      <c r="H3514">
        <v>53078.764600000002</v>
      </c>
      <c r="I3514">
        <v>72.789167902259706</v>
      </c>
      <c r="J3514">
        <v>0</v>
      </c>
      <c r="K3514">
        <v>72.789167902259706</v>
      </c>
      <c r="L3514">
        <v>53005.975432097701</v>
      </c>
      <c r="N3514" t="s">
        <v>2198</v>
      </c>
    </row>
    <row r="3515" spans="1:14" x14ac:dyDescent="0.35">
      <c r="A3515" t="s">
        <v>592</v>
      </c>
      <c r="B3515" t="s">
        <v>3918</v>
      </c>
      <c r="C3515" t="s">
        <v>2879</v>
      </c>
      <c r="D3515" t="s">
        <v>2904</v>
      </c>
      <c r="E3515" t="s">
        <v>2992</v>
      </c>
      <c r="F3515" t="s">
        <v>2896</v>
      </c>
      <c r="G3515" t="s">
        <v>2897</v>
      </c>
      <c r="H3515">
        <v>36317.049500000001</v>
      </c>
      <c r="I3515">
        <v>49.803114880493403</v>
      </c>
      <c r="J3515">
        <v>0</v>
      </c>
      <c r="K3515">
        <v>49.803114880493403</v>
      </c>
      <c r="L3515">
        <v>36267.246385119499</v>
      </c>
    </row>
    <row r="3516" spans="1:14" x14ac:dyDescent="0.35">
      <c r="A3516" t="s">
        <v>592</v>
      </c>
      <c r="B3516" t="s">
        <v>3918</v>
      </c>
      <c r="C3516" t="s">
        <v>2879</v>
      </c>
      <c r="D3516" t="s">
        <v>2906</v>
      </c>
      <c r="E3516" t="s">
        <v>3804</v>
      </c>
      <c r="F3516" t="s">
        <v>2170</v>
      </c>
      <c r="G3516" t="s">
        <v>2171</v>
      </c>
      <c r="H3516">
        <v>0</v>
      </c>
      <c r="I3516">
        <v>0</v>
      </c>
      <c r="J3516">
        <v>0</v>
      </c>
      <c r="K3516">
        <v>0</v>
      </c>
      <c r="L3516">
        <v>0</v>
      </c>
    </row>
    <row r="3517" spans="1:14" x14ac:dyDescent="0.35">
      <c r="A3517" t="s">
        <v>592</v>
      </c>
      <c r="B3517" t="s">
        <v>3918</v>
      </c>
      <c r="C3517" t="s">
        <v>2879</v>
      </c>
      <c r="D3517" t="s">
        <v>2906</v>
      </c>
      <c r="E3517" t="s">
        <v>3804</v>
      </c>
      <c r="F3517" t="s">
        <v>2172</v>
      </c>
      <c r="G3517" t="s">
        <v>2173</v>
      </c>
      <c r="H3517">
        <v>11228.9285</v>
      </c>
      <c r="I3517">
        <v>15.5251647156656</v>
      </c>
      <c r="J3517">
        <v>0</v>
      </c>
      <c r="K3517">
        <v>15.5251647156656</v>
      </c>
      <c r="L3517">
        <v>11213.4033352843</v>
      </c>
    </row>
    <row r="3518" spans="1:14" x14ac:dyDescent="0.35">
      <c r="A3518" t="s">
        <v>592</v>
      </c>
      <c r="B3518" t="s">
        <v>3918</v>
      </c>
      <c r="C3518" t="s">
        <v>2879</v>
      </c>
      <c r="D3518" t="s">
        <v>2906</v>
      </c>
      <c r="E3518" t="s">
        <v>3804</v>
      </c>
      <c r="F3518" t="s">
        <v>2882</v>
      </c>
      <c r="G3518" t="s">
        <v>2883</v>
      </c>
      <c r="H3518">
        <v>11751.2042</v>
      </c>
      <c r="I3518">
        <v>16.247265400115101</v>
      </c>
      <c r="J3518">
        <v>0</v>
      </c>
      <c r="K3518">
        <v>16.247265400115101</v>
      </c>
      <c r="L3518">
        <v>11734.956934599901</v>
      </c>
    </row>
    <row r="3519" spans="1:14" x14ac:dyDescent="0.35">
      <c r="A3519" t="s">
        <v>592</v>
      </c>
      <c r="B3519" t="s">
        <v>3918</v>
      </c>
      <c r="C3519" t="s">
        <v>2879</v>
      </c>
      <c r="D3519" t="s">
        <v>2906</v>
      </c>
      <c r="E3519" t="s">
        <v>3804</v>
      </c>
      <c r="F3519" t="s">
        <v>2884</v>
      </c>
      <c r="G3519" t="s">
        <v>2885</v>
      </c>
      <c r="H3519">
        <v>292996.6924</v>
      </c>
      <c r="I3519">
        <v>405.09848397620402</v>
      </c>
      <c r="J3519">
        <v>0</v>
      </c>
      <c r="K3519">
        <v>405.09848397620402</v>
      </c>
      <c r="L3519">
        <v>292591.59391602402</v>
      </c>
    </row>
    <row r="3520" spans="1:14" x14ac:dyDescent="0.35">
      <c r="A3520" t="s">
        <v>592</v>
      </c>
      <c r="B3520" t="s">
        <v>3918</v>
      </c>
      <c r="C3520" t="s">
        <v>2879</v>
      </c>
      <c r="D3520" t="s">
        <v>2906</v>
      </c>
      <c r="E3520" t="s">
        <v>3804</v>
      </c>
      <c r="F3520" t="s">
        <v>2974</v>
      </c>
      <c r="G3520" t="s">
        <v>2975</v>
      </c>
      <c r="H3520">
        <v>226406.535</v>
      </c>
      <c r="I3520">
        <v>313.030646708885</v>
      </c>
      <c r="J3520">
        <v>0</v>
      </c>
      <c r="K3520">
        <v>313.030646708885</v>
      </c>
      <c r="L3520">
        <v>226093.50435329101</v>
      </c>
      <c r="N3520" t="s">
        <v>2198</v>
      </c>
    </row>
    <row r="3521" spans="1:14" x14ac:dyDescent="0.35">
      <c r="A3521" t="s">
        <v>592</v>
      </c>
      <c r="B3521" t="s">
        <v>3918</v>
      </c>
      <c r="C3521" t="s">
        <v>2879</v>
      </c>
      <c r="D3521" t="s">
        <v>2906</v>
      </c>
      <c r="E3521" t="s">
        <v>3804</v>
      </c>
      <c r="F3521" t="s">
        <v>2896</v>
      </c>
      <c r="G3521" t="s">
        <v>2897</v>
      </c>
      <c r="H3521">
        <v>86958.911399999997</v>
      </c>
      <c r="I3521">
        <v>120.229763960852</v>
      </c>
      <c r="J3521">
        <v>0</v>
      </c>
      <c r="K3521">
        <v>120.229763960852</v>
      </c>
      <c r="L3521">
        <v>86838.681636039095</v>
      </c>
    </row>
    <row r="3522" spans="1:14" x14ac:dyDescent="0.35">
      <c r="A3522" t="s">
        <v>592</v>
      </c>
      <c r="B3522" t="s">
        <v>3918</v>
      </c>
      <c r="C3522" t="s">
        <v>2915</v>
      </c>
      <c r="D3522" t="s">
        <v>3922</v>
      </c>
      <c r="E3522" t="s">
        <v>3923</v>
      </c>
      <c r="F3522" t="s">
        <v>2170</v>
      </c>
      <c r="G3522" t="s">
        <v>2171</v>
      </c>
      <c r="H3522">
        <v>0</v>
      </c>
      <c r="I3522">
        <v>0</v>
      </c>
      <c r="J3522">
        <v>0</v>
      </c>
      <c r="K3522">
        <v>0</v>
      </c>
      <c r="L3522">
        <v>0</v>
      </c>
    </row>
    <row r="3523" spans="1:14" x14ac:dyDescent="0.35">
      <c r="A3523" t="s">
        <v>592</v>
      </c>
      <c r="B3523" t="s">
        <v>3918</v>
      </c>
      <c r="C3523" t="s">
        <v>2915</v>
      </c>
      <c r="D3523" t="s">
        <v>3922</v>
      </c>
      <c r="E3523" t="s">
        <v>3923</v>
      </c>
      <c r="F3523" t="s">
        <v>2172</v>
      </c>
      <c r="G3523" t="s">
        <v>2173</v>
      </c>
      <c r="H3523">
        <v>48748730.7293</v>
      </c>
      <c r="I3523">
        <v>29351.3580446429</v>
      </c>
      <c r="J3523">
        <v>860624.56135034503</v>
      </c>
      <c r="K3523">
        <v>889975.91939498798</v>
      </c>
      <c r="L3523">
        <v>47858754.809905</v>
      </c>
    </row>
    <row r="3524" spans="1:14" x14ac:dyDescent="0.35">
      <c r="A3524" t="s">
        <v>592</v>
      </c>
      <c r="B3524" t="s">
        <v>3918</v>
      </c>
      <c r="C3524" t="s">
        <v>2915</v>
      </c>
      <c r="D3524" t="s">
        <v>3922</v>
      </c>
      <c r="E3524" t="s">
        <v>3923</v>
      </c>
      <c r="F3524" t="s">
        <v>19</v>
      </c>
      <c r="G3524" t="s">
        <v>2174</v>
      </c>
      <c r="H3524">
        <v>1472240.2339000001</v>
      </c>
      <c r="I3524">
        <v>886.428212301587</v>
      </c>
      <c r="J3524">
        <v>0</v>
      </c>
      <c r="K3524">
        <v>886.428212301587</v>
      </c>
      <c r="L3524">
        <v>1471353.8056876999</v>
      </c>
      <c r="N3524" t="s">
        <v>2198</v>
      </c>
    </row>
    <row r="3525" spans="1:14" x14ac:dyDescent="0.35">
      <c r="A3525" t="s">
        <v>592</v>
      </c>
      <c r="B3525" t="s">
        <v>3918</v>
      </c>
      <c r="C3525" t="s">
        <v>2915</v>
      </c>
      <c r="D3525" t="s">
        <v>3922</v>
      </c>
      <c r="E3525" t="s">
        <v>3923</v>
      </c>
      <c r="F3525" t="s">
        <v>194</v>
      </c>
      <c r="G3525" t="s">
        <v>2415</v>
      </c>
      <c r="H3525">
        <v>4592510.5802999996</v>
      </c>
      <c r="I3525">
        <v>2765.1268115079401</v>
      </c>
      <c r="J3525">
        <v>0</v>
      </c>
      <c r="K3525">
        <v>2765.1268115079401</v>
      </c>
      <c r="L3525">
        <v>4589745.4534884896</v>
      </c>
      <c r="N3525" t="s">
        <v>2198</v>
      </c>
    </row>
    <row r="3526" spans="1:14" x14ac:dyDescent="0.35">
      <c r="A3526" t="s">
        <v>592</v>
      </c>
      <c r="B3526" t="s">
        <v>3918</v>
      </c>
      <c r="C3526" t="s">
        <v>2915</v>
      </c>
      <c r="D3526" t="s">
        <v>3922</v>
      </c>
      <c r="E3526" t="s">
        <v>3923</v>
      </c>
      <c r="F3526" t="s">
        <v>1621</v>
      </c>
      <c r="G3526" t="s">
        <v>2416</v>
      </c>
      <c r="H3526">
        <v>4823234.7960000001</v>
      </c>
      <c r="I3526">
        <v>2904.0446656745999</v>
      </c>
      <c r="J3526">
        <v>0</v>
      </c>
      <c r="K3526">
        <v>2904.0446656745999</v>
      </c>
      <c r="L3526">
        <v>4820330.7513343301</v>
      </c>
      <c r="N3526" t="s">
        <v>2198</v>
      </c>
    </row>
    <row r="3527" spans="1:14" x14ac:dyDescent="0.35">
      <c r="A3527" t="s">
        <v>592</v>
      </c>
      <c r="B3527" t="s">
        <v>3918</v>
      </c>
      <c r="C3527" t="s">
        <v>2915</v>
      </c>
      <c r="D3527" t="s">
        <v>3922</v>
      </c>
      <c r="E3527" t="s">
        <v>3923</v>
      </c>
      <c r="F3527" t="s">
        <v>2918</v>
      </c>
      <c r="G3527" t="s">
        <v>2919</v>
      </c>
      <c r="H3527">
        <v>0</v>
      </c>
      <c r="I3527">
        <v>0</v>
      </c>
      <c r="J3527">
        <v>0</v>
      </c>
      <c r="K3527">
        <v>0</v>
      </c>
      <c r="L3527">
        <v>0</v>
      </c>
    </row>
    <row r="3528" spans="1:14" x14ac:dyDescent="0.35">
      <c r="A3528" t="s">
        <v>592</v>
      </c>
      <c r="B3528" t="s">
        <v>3918</v>
      </c>
      <c r="C3528" t="s">
        <v>2915</v>
      </c>
      <c r="D3528" t="s">
        <v>3922</v>
      </c>
      <c r="E3528" t="s">
        <v>3923</v>
      </c>
      <c r="F3528" t="s">
        <v>2920</v>
      </c>
      <c r="G3528" t="s">
        <v>2921</v>
      </c>
      <c r="H3528">
        <v>0</v>
      </c>
      <c r="I3528">
        <v>0</v>
      </c>
      <c r="J3528">
        <v>0</v>
      </c>
      <c r="K3528">
        <v>0</v>
      </c>
      <c r="L3528">
        <v>0</v>
      </c>
    </row>
    <row r="3529" spans="1:14" x14ac:dyDescent="0.35">
      <c r="A3529" t="s">
        <v>592</v>
      </c>
      <c r="B3529" t="s">
        <v>3918</v>
      </c>
      <c r="C3529" t="s">
        <v>2915</v>
      </c>
      <c r="D3529" t="s">
        <v>3922</v>
      </c>
      <c r="E3529" t="s">
        <v>3923</v>
      </c>
      <c r="F3529" t="s">
        <v>2867</v>
      </c>
      <c r="G3529" t="s">
        <v>2868</v>
      </c>
      <c r="H3529">
        <v>0</v>
      </c>
      <c r="I3529">
        <v>0</v>
      </c>
      <c r="J3529">
        <v>0</v>
      </c>
      <c r="K3529">
        <v>0</v>
      </c>
      <c r="L3529">
        <v>0</v>
      </c>
    </row>
    <row r="3530" spans="1:14" x14ac:dyDescent="0.35">
      <c r="A3530" t="s">
        <v>592</v>
      </c>
      <c r="B3530" t="s">
        <v>3918</v>
      </c>
      <c r="C3530" t="s">
        <v>2915</v>
      </c>
      <c r="D3530" t="s">
        <v>3922</v>
      </c>
      <c r="E3530" t="s">
        <v>3923</v>
      </c>
      <c r="F3530" t="s">
        <v>2922</v>
      </c>
      <c r="G3530" t="s">
        <v>2923</v>
      </c>
      <c r="H3530">
        <v>19117149.305599999</v>
      </c>
      <c r="I3530">
        <v>11510.336488095199</v>
      </c>
      <c r="J3530">
        <v>337499.827980528</v>
      </c>
      <c r="K3530">
        <v>349010.164468623</v>
      </c>
      <c r="L3530">
        <v>18768139.141131401</v>
      </c>
    </row>
    <row r="3531" spans="1:14" x14ac:dyDescent="0.35">
      <c r="A3531" t="s">
        <v>592</v>
      </c>
      <c r="B3531" t="s">
        <v>3918</v>
      </c>
      <c r="C3531" t="s">
        <v>2915</v>
      </c>
      <c r="D3531" t="s">
        <v>3922</v>
      </c>
      <c r="E3531" t="s">
        <v>3923</v>
      </c>
      <c r="F3531" t="s">
        <v>2924</v>
      </c>
      <c r="G3531" t="s">
        <v>2925</v>
      </c>
      <c r="H3531">
        <v>0</v>
      </c>
      <c r="I3531">
        <v>0</v>
      </c>
      <c r="J3531">
        <v>0</v>
      </c>
      <c r="K3531">
        <v>0</v>
      </c>
      <c r="L3531">
        <v>0</v>
      </c>
    </row>
    <row r="3532" spans="1:14" x14ac:dyDescent="0.35">
      <c r="A3532" t="s">
        <v>592</v>
      </c>
      <c r="B3532" t="s">
        <v>3918</v>
      </c>
      <c r="C3532" t="s">
        <v>2915</v>
      </c>
      <c r="D3532" t="s">
        <v>3922</v>
      </c>
      <c r="E3532" t="s">
        <v>3923</v>
      </c>
      <c r="F3532" t="s">
        <v>2877</v>
      </c>
      <c r="G3532" t="s">
        <v>2878</v>
      </c>
      <c r="H3532">
        <v>5493433.7084999997</v>
      </c>
      <c r="I3532">
        <v>3307.5679563492099</v>
      </c>
      <c r="J3532">
        <v>96982.709189806803</v>
      </c>
      <c r="K3532">
        <v>100290.277146156</v>
      </c>
      <c r="L3532">
        <v>5393143.43135384</v>
      </c>
    </row>
    <row r="3533" spans="1:14" x14ac:dyDescent="0.35">
      <c r="A3533" t="s">
        <v>592</v>
      </c>
      <c r="B3533" t="s">
        <v>3918</v>
      </c>
      <c r="C3533" t="s">
        <v>2915</v>
      </c>
      <c r="D3533" t="s">
        <v>3922</v>
      </c>
      <c r="E3533" t="s">
        <v>3923</v>
      </c>
      <c r="F3533" t="s">
        <v>3924</v>
      </c>
      <c r="G3533" t="s">
        <v>3925</v>
      </c>
      <c r="H3533">
        <v>1263489.753</v>
      </c>
      <c r="I3533">
        <v>760.74062996031796</v>
      </c>
      <c r="J3533">
        <v>0</v>
      </c>
      <c r="K3533">
        <v>760.74062996031796</v>
      </c>
      <c r="L3533">
        <v>1262729.0123700399</v>
      </c>
      <c r="N3533" t="s">
        <v>2198</v>
      </c>
    </row>
    <row r="3534" spans="1:14" x14ac:dyDescent="0.35">
      <c r="A3534" t="s">
        <v>592</v>
      </c>
      <c r="B3534" t="s">
        <v>3918</v>
      </c>
      <c r="C3534" t="s">
        <v>2915</v>
      </c>
      <c r="D3534" t="s">
        <v>3926</v>
      </c>
      <c r="E3534" t="s">
        <v>3927</v>
      </c>
      <c r="F3534" t="s">
        <v>2170</v>
      </c>
      <c r="G3534" t="s">
        <v>2171</v>
      </c>
      <c r="H3534">
        <v>0</v>
      </c>
      <c r="I3534">
        <v>0</v>
      </c>
      <c r="J3534">
        <v>0</v>
      </c>
      <c r="K3534">
        <v>0</v>
      </c>
      <c r="L3534">
        <v>0</v>
      </c>
    </row>
    <row r="3535" spans="1:14" x14ac:dyDescent="0.35">
      <c r="A3535" t="s">
        <v>592</v>
      </c>
      <c r="B3535" t="s">
        <v>3918</v>
      </c>
      <c r="C3535" t="s">
        <v>2915</v>
      </c>
      <c r="D3535" t="s">
        <v>3926</v>
      </c>
      <c r="E3535" t="s">
        <v>3927</v>
      </c>
      <c r="F3535" t="s">
        <v>2172</v>
      </c>
      <c r="G3535" t="s">
        <v>2173</v>
      </c>
      <c r="H3535">
        <v>32739260.883099999</v>
      </c>
      <c r="I3535">
        <v>73778.663628595299</v>
      </c>
      <c r="J3535">
        <v>5264480.0638953801</v>
      </c>
      <c r="K3535">
        <v>5338258.7275239704</v>
      </c>
      <c r="L3535">
        <v>27401002.155576002</v>
      </c>
    </row>
    <row r="3536" spans="1:14" x14ac:dyDescent="0.35">
      <c r="A3536" t="s">
        <v>592</v>
      </c>
      <c r="B3536" t="s">
        <v>3918</v>
      </c>
      <c r="C3536" t="s">
        <v>2915</v>
      </c>
      <c r="D3536" t="s">
        <v>3926</v>
      </c>
      <c r="E3536" t="s">
        <v>3927</v>
      </c>
      <c r="F3536" t="s">
        <v>19</v>
      </c>
      <c r="G3536" t="s">
        <v>2174</v>
      </c>
      <c r="H3536">
        <v>10576200.2729</v>
      </c>
      <c r="I3536">
        <v>23833.706117625399</v>
      </c>
      <c r="J3536">
        <v>0</v>
      </c>
      <c r="K3536">
        <v>23833.706117625399</v>
      </c>
      <c r="L3536">
        <v>10552366.5667824</v>
      </c>
      <c r="N3536" t="s">
        <v>2198</v>
      </c>
    </row>
    <row r="3537" spans="1:14" x14ac:dyDescent="0.35">
      <c r="A3537" t="s">
        <v>592</v>
      </c>
      <c r="B3537" t="s">
        <v>3918</v>
      </c>
      <c r="C3537" t="s">
        <v>2915</v>
      </c>
      <c r="D3537" t="s">
        <v>3926</v>
      </c>
      <c r="E3537" t="s">
        <v>3927</v>
      </c>
      <c r="F3537" t="s">
        <v>194</v>
      </c>
      <c r="G3537" t="s">
        <v>2415</v>
      </c>
      <c r="H3537">
        <v>1480259.6906999999</v>
      </c>
      <c r="I3537">
        <v>3335.7986361541398</v>
      </c>
      <c r="J3537">
        <v>0</v>
      </c>
      <c r="K3537">
        <v>3335.7986361541398</v>
      </c>
      <c r="L3537">
        <v>1476923.8920638501</v>
      </c>
      <c r="N3537" t="s">
        <v>2198</v>
      </c>
    </row>
    <row r="3538" spans="1:14" x14ac:dyDescent="0.35">
      <c r="A3538" t="s">
        <v>592</v>
      </c>
      <c r="B3538" t="s">
        <v>3918</v>
      </c>
      <c r="C3538" t="s">
        <v>2915</v>
      </c>
      <c r="D3538" t="s">
        <v>3926</v>
      </c>
      <c r="E3538" t="s">
        <v>3927</v>
      </c>
      <c r="F3538" t="s">
        <v>1621</v>
      </c>
      <c r="G3538" t="s">
        <v>2416</v>
      </c>
      <c r="H3538">
        <v>3231049.6006999998</v>
      </c>
      <c r="I3538">
        <v>7281.2432299502398</v>
      </c>
      <c r="J3538">
        <v>0</v>
      </c>
      <c r="K3538">
        <v>7281.2432299502398</v>
      </c>
      <c r="L3538">
        <v>3223768.35747005</v>
      </c>
      <c r="N3538" t="s">
        <v>2198</v>
      </c>
    </row>
    <row r="3539" spans="1:14" x14ac:dyDescent="0.35">
      <c r="A3539" t="s">
        <v>592</v>
      </c>
      <c r="B3539" t="s">
        <v>3918</v>
      </c>
      <c r="C3539" t="s">
        <v>2915</v>
      </c>
      <c r="D3539" t="s">
        <v>3926</v>
      </c>
      <c r="E3539" t="s">
        <v>3927</v>
      </c>
      <c r="F3539" t="s">
        <v>2918</v>
      </c>
      <c r="G3539" t="s">
        <v>2919</v>
      </c>
      <c r="H3539">
        <v>0</v>
      </c>
      <c r="I3539">
        <v>0</v>
      </c>
      <c r="J3539">
        <v>0</v>
      </c>
      <c r="K3539">
        <v>0</v>
      </c>
      <c r="L3539">
        <v>0</v>
      </c>
    </row>
    <row r="3540" spans="1:14" x14ac:dyDescent="0.35">
      <c r="A3540" t="s">
        <v>592</v>
      </c>
      <c r="B3540" t="s">
        <v>3918</v>
      </c>
      <c r="C3540" t="s">
        <v>2915</v>
      </c>
      <c r="D3540" t="s">
        <v>3926</v>
      </c>
      <c r="E3540" t="s">
        <v>3927</v>
      </c>
      <c r="F3540" t="s">
        <v>2920</v>
      </c>
      <c r="G3540" t="s">
        <v>2921</v>
      </c>
      <c r="H3540">
        <v>0</v>
      </c>
      <c r="I3540">
        <v>0</v>
      </c>
      <c r="J3540">
        <v>0</v>
      </c>
      <c r="K3540">
        <v>0</v>
      </c>
      <c r="L3540">
        <v>0</v>
      </c>
    </row>
    <row r="3541" spans="1:14" x14ac:dyDescent="0.35">
      <c r="A3541" t="s">
        <v>592</v>
      </c>
      <c r="B3541" t="s">
        <v>3918</v>
      </c>
      <c r="C3541" t="s">
        <v>2915</v>
      </c>
      <c r="D3541" t="s">
        <v>3926</v>
      </c>
      <c r="E3541" t="s">
        <v>3927</v>
      </c>
      <c r="F3541" t="s">
        <v>2867</v>
      </c>
      <c r="G3541" t="s">
        <v>2868</v>
      </c>
      <c r="H3541">
        <v>0</v>
      </c>
      <c r="I3541">
        <v>0</v>
      </c>
      <c r="J3541">
        <v>0</v>
      </c>
      <c r="K3541">
        <v>0</v>
      </c>
      <c r="L3541">
        <v>0</v>
      </c>
    </row>
    <row r="3542" spans="1:14" x14ac:dyDescent="0.35">
      <c r="A3542" t="s">
        <v>592</v>
      </c>
      <c r="B3542" t="s">
        <v>3918</v>
      </c>
      <c r="C3542" t="s">
        <v>2915</v>
      </c>
      <c r="D3542" t="s">
        <v>3926</v>
      </c>
      <c r="E3542" t="s">
        <v>3927</v>
      </c>
      <c r="F3542" t="s">
        <v>2922</v>
      </c>
      <c r="G3542" t="s">
        <v>2923</v>
      </c>
      <c r="H3542">
        <v>0</v>
      </c>
      <c r="I3542">
        <v>0</v>
      </c>
      <c r="J3542">
        <v>0</v>
      </c>
      <c r="K3542">
        <v>0</v>
      </c>
      <c r="L3542">
        <v>0</v>
      </c>
    </row>
    <row r="3543" spans="1:14" x14ac:dyDescent="0.35">
      <c r="A3543" t="s">
        <v>592</v>
      </c>
      <c r="B3543" t="s">
        <v>3918</v>
      </c>
      <c r="C3543" t="s">
        <v>2915</v>
      </c>
      <c r="D3543" t="s">
        <v>3926</v>
      </c>
      <c r="E3543" t="s">
        <v>3927</v>
      </c>
      <c r="F3543" t="s">
        <v>2930</v>
      </c>
      <c r="G3543" t="s">
        <v>2931</v>
      </c>
      <c r="H3543">
        <v>1383277.1592999999</v>
      </c>
      <c r="I3543">
        <v>3117.2463117164498</v>
      </c>
      <c r="J3543">
        <v>222431.25932579499</v>
      </c>
      <c r="K3543">
        <v>225548.505637511</v>
      </c>
      <c r="L3543">
        <v>1157728.65366249</v>
      </c>
    </row>
    <row r="3544" spans="1:14" x14ac:dyDescent="0.35">
      <c r="A3544" t="s">
        <v>592</v>
      </c>
      <c r="B3544" t="s">
        <v>3918</v>
      </c>
      <c r="C3544" t="s">
        <v>2915</v>
      </c>
      <c r="D3544" t="s">
        <v>3926</v>
      </c>
      <c r="E3544" t="s">
        <v>3927</v>
      </c>
      <c r="F3544" t="s">
        <v>2999</v>
      </c>
      <c r="G3544" t="s">
        <v>3000</v>
      </c>
      <c r="H3544">
        <v>4185561.8838999998</v>
      </c>
      <c r="I3544">
        <v>9432.2582125737699</v>
      </c>
      <c r="J3544">
        <v>673039.23486033804</v>
      </c>
      <c r="K3544">
        <v>682471.49307291198</v>
      </c>
      <c r="L3544">
        <v>3503090.39082709</v>
      </c>
    </row>
    <row r="3545" spans="1:14" x14ac:dyDescent="0.35">
      <c r="A3545" t="s">
        <v>592</v>
      </c>
      <c r="B3545" t="s">
        <v>3918</v>
      </c>
      <c r="C3545" t="s">
        <v>2915</v>
      </c>
      <c r="D3545" t="s">
        <v>3926</v>
      </c>
      <c r="E3545" t="s">
        <v>3927</v>
      </c>
      <c r="F3545" t="s">
        <v>2924</v>
      </c>
      <c r="G3545" t="s">
        <v>2925</v>
      </c>
      <c r="H3545">
        <v>0</v>
      </c>
      <c r="I3545">
        <v>0</v>
      </c>
      <c r="J3545">
        <v>0</v>
      </c>
      <c r="K3545">
        <v>0</v>
      </c>
      <c r="L3545">
        <v>0</v>
      </c>
    </row>
    <row r="3546" spans="1:14" x14ac:dyDescent="0.35">
      <c r="A3546" t="s">
        <v>592</v>
      </c>
      <c r="B3546" t="s">
        <v>3918</v>
      </c>
      <c r="C3546" t="s">
        <v>2915</v>
      </c>
      <c r="D3546" t="s">
        <v>3926</v>
      </c>
      <c r="E3546" t="s">
        <v>3927</v>
      </c>
      <c r="F3546" t="s">
        <v>2877</v>
      </c>
      <c r="G3546" t="s">
        <v>2878</v>
      </c>
      <c r="H3546">
        <v>2552171.8805</v>
      </c>
      <c r="I3546">
        <v>5751.3769588864398</v>
      </c>
      <c r="J3546">
        <v>410389.77735386498</v>
      </c>
      <c r="K3546">
        <v>416141.15431275102</v>
      </c>
      <c r="L3546">
        <v>2136030.7261872501</v>
      </c>
    </row>
    <row r="3547" spans="1:14" x14ac:dyDescent="0.35">
      <c r="A3547" t="s">
        <v>592</v>
      </c>
      <c r="B3547" t="s">
        <v>3918</v>
      </c>
      <c r="C3547" t="s">
        <v>2915</v>
      </c>
      <c r="D3547" t="s">
        <v>3928</v>
      </c>
      <c r="E3547" t="s">
        <v>3929</v>
      </c>
      <c r="F3547" t="s">
        <v>2172</v>
      </c>
      <c r="G3547" t="s">
        <v>2173</v>
      </c>
      <c r="H3547">
        <v>376633.00300000003</v>
      </c>
      <c r="I3547">
        <v>4013.3003140596502</v>
      </c>
      <c r="J3547">
        <v>29197.1857918442</v>
      </c>
      <c r="K3547">
        <v>33210.486105903801</v>
      </c>
      <c r="L3547">
        <v>343422.51689409598</v>
      </c>
    </row>
    <row r="3548" spans="1:14" x14ac:dyDescent="0.35">
      <c r="A3548" t="s">
        <v>592</v>
      </c>
      <c r="B3548" t="s">
        <v>3918</v>
      </c>
      <c r="C3548" t="s">
        <v>2915</v>
      </c>
      <c r="D3548" t="s">
        <v>3928</v>
      </c>
      <c r="E3548" t="s">
        <v>3929</v>
      </c>
      <c r="F3548" t="s">
        <v>2867</v>
      </c>
      <c r="G3548" t="s">
        <v>2868</v>
      </c>
      <c r="H3548">
        <v>0</v>
      </c>
      <c r="I3548">
        <v>0</v>
      </c>
      <c r="J3548">
        <v>0</v>
      </c>
      <c r="K3548">
        <v>0</v>
      </c>
      <c r="L3548">
        <v>0</v>
      </c>
    </row>
    <row r="3549" spans="1:14" x14ac:dyDescent="0.35">
      <c r="A3549" t="s">
        <v>592</v>
      </c>
      <c r="B3549" t="s">
        <v>3918</v>
      </c>
      <c r="C3549" t="s">
        <v>2915</v>
      </c>
      <c r="D3549" t="s">
        <v>3928</v>
      </c>
      <c r="E3549" t="s">
        <v>3929</v>
      </c>
      <c r="F3549" t="s">
        <v>2922</v>
      </c>
      <c r="G3549" t="s">
        <v>2923</v>
      </c>
      <c r="H3549">
        <v>99836.653999999995</v>
      </c>
      <c r="I3549">
        <v>1063.8326216271</v>
      </c>
      <c r="J3549">
        <v>7739.4952469060599</v>
      </c>
      <c r="K3549">
        <v>8803.3278685331697</v>
      </c>
      <c r="L3549">
        <v>91033.326131466805</v>
      </c>
    </row>
    <row r="3550" spans="1:14" x14ac:dyDescent="0.35">
      <c r="A3550" t="s">
        <v>592</v>
      </c>
      <c r="B3550" t="s">
        <v>3918</v>
      </c>
      <c r="C3550" t="s">
        <v>2915</v>
      </c>
      <c r="D3550" t="s">
        <v>3928</v>
      </c>
      <c r="E3550" t="s">
        <v>3929</v>
      </c>
      <c r="F3550" t="s">
        <v>2877</v>
      </c>
      <c r="G3550" t="s">
        <v>2878</v>
      </c>
      <c r="H3550">
        <v>25810.923999999999</v>
      </c>
      <c r="I3550">
        <v>275.03428687360503</v>
      </c>
      <c r="J3550">
        <v>2000.9036315682699</v>
      </c>
      <c r="K3550">
        <v>2275.9379184418699</v>
      </c>
      <c r="L3550">
        <v>23534.986081558101</v>
      </c>
    </row>
    <row r="3551" spans="1:14" x14ac:dyDescent="0.35">
      <c r="A3551" t="s">
        <v>592</v>
      </c>
      <c r="B3551" t="s">
        <v>3918</v>
      </c>
      <c r="C3551" t="s">
        <v>2915</v>
      </c>
      <c r="D3551" t="s">
        <v>3928</v>
      </c>
      <c r="E3551" t="s">
        <v>3929</v>
      </c>
      <c r="F3551" t="s">
        <v>3218</v>
      </c>
      <c r="G3551" t="s">
        <v>3219</v>
      </c>
      <c r="H3551">
        <v>53170.503400000001</v>
      </c>
      <c r="I3551">
        <v>566.57063095962701</v>
      </c>
      <c r="J3551">
        <v>4121.8614810306299</v>
      </c>
      <c r="K3551">
        <v>4688.4321119902597</v>
      </c>
      <c r="L3551">
        <v>48482.071288009698</v>
      </c>
    </row>
    <row r="3552" spans="1:14" x14ac:dyDescent="0.35">
      <c r="A3552" t="s">
        <v>592</v>
      </c>
      <c r="B3552" t="s">
        <v>3918</v>
      </c>
      <c r="C3552" t="s">
        <v>2915</v>
      </c>
      <c r="D3552" t="s">
        <v>3930</v>
      </c>
      <c r="E3552" t="s">
        <v>3931</v>
      </c>
      <c r="F3552" t="s">
        <v>2170</v>
      </c>
      <c r="G3552" t="s">
        <v>2171</v>
      </c>
      <c r="H3552">
        <v>0</v>
      </c>
      <c r="I3552">
        <v>0</v>
      </c>
      <c r="J3552">
        <v>0</v>
      </c>
      <c r="K3552">
        <v>0</v>
      </c>
      <c r="L3552">
        <v>0</v>
      </c>
    </row>
    <row r="3553" spans="1:14" x14ac:dyDescent="0.35">
      <c r="A3553" t="s">
        <v>592</v>
      </c>
      <c r="B3553" t="s">
        <v>3918</v>
      </c>
      <c r="C3553" t="s">
        <v>2915</v>
      </c>
      <c r="D3553" t="s">
        <v>3930</v>
      </c>
      <c r="E3553" t="s">
        <v>3931</v>
      </c>
      <c r="F3553" t="s">
        <v>2172</v>
      </c>
      <c r="G3553" t="s">
        <v>2173</v>
      </c>
      <c r="H3553">
        <v>142871.54029999999</v>
      </c>
      <c r="I3553">
        <v>551.150524248235</v>
      </c>
      <c r="J3553">
        <v>2800.74425945845</v>
      </c>
      <c r="K3553">
        <v>3351.8947837066798</v>
      </c>
      <c r="L3553">
        <v>139519.64551629301</v>
      </c>
    </row>
    <row r="3554" spans="1:14" x14ac:dyDescent="0.35">
      <c r="A3554" t="s">
        <v>592</v>
      </c>
      <c r="B3554" t="s">
        <v>3918</v>
      </c>
      <c r="C3554" t="s">
        <v>2915</v>
      </c>
      <c r="D3554" t="s">
        <v>3930</v>
      </c>
      <c r="E3554" t="s">
        <v>3931</v>
      </c>
      <c r="F3554" t="s">
        <v>2867</v>
      </c>
      <c r="G3554" t="s">
        <v>2868</v>
      </c>
      <c r="H3554">
        <v>0</v>
      </c>
      <c r="I3554">
        <v>0</v>
      </c>
      <c r="J3554">
        <v>0</v>
      </c>
      <c r="K3554">
        <v>0</v>
      </c>
      <c r="L3554">
        <v>0</v>
      </c>
    </row>
    <row r="3555" spans="1:14" x14ac:dyDescent="0.35">
      <c r="A3555" t="s">
        <v>592</v>
      </c>
      <c r="B3555" t="s">
        <v>3918</v>
      </c>
      <c r="C3555" t="s">
        <v>2915</v>
      </c>
      <c r="D3555" t="s">
        <v>3930</v>
      </c>
      <c r="E3555" t="s">
        <v>3931</v>
      </c>
      <c r="F3555" t="s">
        <v>2922</v>
      </c>
      <c r="G3555" t="s">
        <v>2923</v>
      </c>
      <c r="H3555">
        <v>26603.3544</v>
      </c>
      <c r="I3555">
        <v>102.626825983258</v>
      </c>
      <c r="J3555">
        <v>521.5117850629</v>
      </c>
      <c r="K3555">
        <v>624.13861104615796</v>
      </c>
      <c r="L3555">
        <v>25979.215788953799</v>
      </c>
    </row>
    <row r="3556" spans="1:14" x14ac:dyDescent="0.35">
      <c r="A3556" t="s">
        <v>592</v>
      </c>
      <c r="B3556" t="s">
        <v>3918</v>
      </c>
      <c r="C3556" t="s">
        <v>2915</v>
      </c>
      <c r="D3556" t="s">
        <v>3932</v>
      </c>
      <c r="E3556" t="s">
        <v>3933</v>
      </c>
      <c r="F3556" t="s">
        <v>2170</v>
      </c>
      <c r="G3556" t="s">
        <v>2171</v>
      </c>
      <c r="H3556">
        <v>0</v>
      </c>
      <c r="I3556">
        <v>0</v>
      </c>
      <c r="J3556">
        <v>0</v>
      </c>
      <c r="K3556">
        <v>0</v>
      </c>
      <c r="L3556">
        <v>0</v>
      </c>
    </row>
    <row r="3557" spans="1:14" x14ac:dyDescent="0.35">
      <c r="A3557" t="s">
        <v>592</v>
      </c>
      <c r="B3557" t="s">
        <v>3918</v>
      </c>
      <c r="C3557" t="s">
        <v>2915</v>
      </c>
      <c r="D3557" t="s">
        <v>3932</v>
      </c>
      <c r="E3557" t="s">
        <v>3933</v>
      </c>
      <c r="F3557" t="s">
        <v>2172</v>
      </c>
      <c r="G3557" t="s">
        <v>2173</v>
      </c>
      <c r="H3557">
        <v>1670160.0559</v>
      </c>
      <c r="I3557">
        <v>3482.70366043286</v>
      </c>
      <c r="J3557">
        <v>26719.843044110101</v>
      </c>
      <c r="K3557">
        <v>30202.5467045429</v>
      </c>
      <c r="L3557">
        <v>1639957.50919546</v>
      </c>
    </row>
    <row r="3558" spans="1:14" x14ac:dyDescent="0.35">
      <c r="A3558" t="s">
        <v>592</v>
      </c>
      <c r="B3558" t="s">
        <v>3918</v>
      </c>
      <c r="C3558" t="s">
        <v>2915</v>
      </c>
      <c r="D3558" t="s">
        <v>3932</v>
      </c>
      <c r="E3558" t="s">
        <v>3933</v>
      </c>
      <c r="F3558" t="s">
        <v>3007</v>
      </c>
      <c r="G3558" t="s">
        <v>3008</v>
      </c>
      <c r="H3558">
        <v>73683.531900000002</v>
      </c>
      <c r="I3558">
        <v>153.64869090145001</v>
      </c>
      <c r="J3558">
        <v>0</v>
      </c>
      <c r="K3558">
        <v>153.64869090145001</v>
      </c>
      <c r="L3558">
        <v>73529.883209098596</v>
      </c>
      <c r="N3558" t="s">
        <v>2198</v>
      </c>
    </row>
    <row r="3559" spans="1:14" x14ac:dyDescent="0.35">
      <c r="A3559" t="s">
        <v>592</v>
      </c>
      <c r="B3559" t="s">
        <v>3918</v>
      </c>
      <c r="C3559" t="s">
        <v>2915</v>
      </c>
      <c r="D3559" t="s">
        <v>3932</v>
      </c>
      <c r="E3559" t="s">
        <v>3933</v>
      </c>
      <c r="F3559" t="s">
        <v>2867</v>
      </c>
      <c r="G3559" t="s">
        <v>2868</v>
      </c>
      <c r="H3559">
        <v>0</v>
      </c>
      <c r="I3559">
        <v>0</v>
      </c>
      <c r="J3559">
        <v>0</v>
      </c>
      <c r="K3559">
        <v>0</v>
      </c>
      <c r="L3559">
        <v>0</v>
      </c>
    </row>
    <row r="3560" spans="1:14" x14ac:dyDescent="0.35">
      <c r="A3560" t="s">
        <v>592</v>
      </c>
      <c r="B3560" t="s">
        <v>3918</v>
      </c>
      <c r="C3560" t="s">
        <v>2915</v>
      </c>
      <c r="D3560" t="s">
        <v>3932</v>
      </c>
      <c r="E3560" t="s">
        <v>3933</v>
      </c>
      <c r="F3560" t="s">
        <v>2922</v>
      </c>
      <c r="G3560" t="s">
        <v>2923</v>
      </c>
      <c r="H3560">
        <v>0</v>
      </c>
      <c r="I3560">
        <v>0</v>
      </c>
      <c r="J3560">
        <v>0</v>
      </c>
      <c r="K3560">
        <v>0</v>
      </c>
      <c r="L3560">
        <v>0</v>
      </c>
    </row>
    <row r="3561" spans="1:14" x14ac:dyDescent="0.35">
      <c r="A3561" t="s">
        <v>592</v>
      </c>
      <c r="B3561" t="s">
        <v>3918</v>
      </c>
      <c r="C3561" t="s">
        <v>2915</v>
      </c>
      <c r="D3561" t="s">
        <v>3932</v>
      </c>
      <c r="E3561" t="s">
        <v>3933</v>
      </c>
      <c r="F3561" t="s">
        <v>2875</v>
      </c>
      <c r="G3561" t="s">
        <v>2876</v>
      </c>
      <c r="H3561">
        <v>241377.08720000001</v>
      </c>
      <c r="I3561">
        <v>503.331918470267</v>
      </c>
      <c r="J3561">
        <v>3861.6406022167198</v>
      </c>
      <c r="K3561">
        <v>4364.9725206869898</v>
      </c>
      <c r="L3561">
        <v>237012.114679313</v>
      </c>
    </row>
    <row r="3562" spans="1:14" x14ac:dyDescent="0.35">
      <c r="A3562" t="s">
        <v>592</v>
      </c>
      <c r="B3562" t="s">
        <v>3918</v>
      </c>
      <c r="C3562" t="s">
        <v>2915</v>
      </c>
      <c r="D3562" t="s">
        <v>3932</v>
      </c>
      <c r="E3562" t="s">
        <v>3933</v>
      </c>
      <c r="F3562" t="s">
        <v>2924</v>
      </c>
      <c r="G3562" t="s">
        <v>2925</v>
      </c>
      <c r="H3562">
        <v>0</v>
      </c>
      <c r="I3562">
        <v>0</v>
      </c>
      <c r="J3562">
        <v>0</v>
      </c>
      <c r="K3562">
        <v>0</v>
      </c>
      <c r="L3562">
        <v>0</v>
      </c>
    </row>
    <row r="3563" spans="1:14" x14ac:dyDescent="0.35">
      <c r="A3563" t="s">
        <v>592</v>
      </c>
      <c r="B3563" t="s">
        <v>3918</v>
      </c>
      <c r="C3563" t="s">
        <v>2915</v>
      </c>
      <c r="D3563" t="s">
        <v>3932</v>
      </c>
      <c r="E3563" t="s">
        <v>3933</v>
      </c>
      <c r="F3563" t="s">
        <v>2877</v>
      </c>
      <c r="G3563" t="s">
        <v>2878</v>
      </c>
      <c r="H3563">
        <v>196065.9498</v>
      </c>
      <c r="I3563">
        <v>408.84680395040999</v>
      </c>
      <c r="J3563">
        <v>3136.7361382918298</v>
      </c>
      <c r="K3563">
        <v>3545.5829422422398</v>
      </c>
      <c r="L3563">
        <v>192520.366857758</v>
      </c>
    </row>
    <row r="3564" spans="1:14" x14ac:dyDescent="0.35">
      <c r="A3564" t="s">
        <v>592</v>
      </c>
      <c r="B3564" t="s">
        <v>3918</v>
      </c>
      <c r="C3564" t="s">
        <v>2915</v>
      </c>
      <c r="D3564" t="s">
        <v>3934</v>
      </c>
      <c r="E3564" t="s">
        <v>3935</v>
      </c>
      <c r="F3564" t="s">
        <v>2172</v>
      </c>
      <c r="G3564" t="s">
        <v>2173</v>
      </c>
      <c r="H3564">
        <v>31957341.238400001</v>
      </c>
      <c r="I3564">
        <v>27037.454169672001</v>
      </c>
      <c r="J3564">
        <v>1106637.28261429</v>
      </c>
      <c r="K3564">
        <v>1133674.7367839699</v>
      </c>
      <c r="L3564">
        <v>30823666.501616001</v>
      </c>
    </row>
    <row r="3565" spans="1:14" x14ac:dyDescent="0.35">
      <c r="A3565" t="s">
        <v>592</v>
      </c>
      <c r="B3565" t="s">
        <v>3918</v>
      </c>
      <c r="C3565" t="s">
        <v>2915</v>
      </c>
      <c r="D3565" t="s">
        <v>3934</v>
      </c>
      <c r="E3565" t="s">
        <v>3935</v>
      </c>
      <c r="F3565" t="s">
        <v>194</v>
      </c>
      <c r="G3565" t="s">
        <v>2415</v>
      </c>
      <c r="H3565">
        <v>5049733.898</v>
      </c>
      <c r="I3565">
        <v>4272.3187706783401</v>
      </c>
      <c r="J3565">
        <v>0</v>
      </c>
      <c r="K3565">
        <v>4272.3187706783401</v>
      </c>
      <c r="L3565">
        <v>5045461.5792293204</v>
      </c>
      <c r="N3565" t="s">
        <v>2198</v>
      </c>
    </row>
    <row r="3566" spans="1:14" x14ac:dyDescent="0.35">
      <c r="A3566" t="s">
        <v>592</v>
      </c>
      <c r="B3566" t="s">
        <v>3918</v>
      </c>
      <c r="C3566" t="s">
        <v>2915</v>
      </c>
      <c r="D3566" t="s">
        <v>3934</v>
      </c>
      <c r="E3566" t="s">
        <v>3935</v>
      </c>
      <c r="F3566" t="s">
        <v>1621</v>
      </c>
      <c r="G3566" t="s">
        <v>2416</v>
      </c>
      <c r="H3566">
        <v>410176.50069999998</v>
      </c>
      <c r="I3566">
        <v>347.02950303343903</v>
      </c>
      <c r="J3566">
        <v>0</v>
      </c>
      <c r="K3566">
        <v>347.02950303343903</v>
      </c>
      <c r="L3566">
        <v>409829.471196967</v>
      </c>
      <c r="N3566" t="s">
        <v>2198</v>
      </c>
    </row>
    <row r="3567" spans="1:14" x14ac:dyDescent="0.35">
      <c r="A3567" t="s">
        <v>592</v>
      </c>
      <c r="B3567" t="s">
        <v>3918</v>
      </c>
      <c r="C3567" t="s">
        <v>2915</v>
      </c>
      <c r="D3567" t="s">
        <v>3934</v>
      </c>
      <c r="E3567" t="s">
        <v>3935</v>
      </c>
      <c r="F3567" t="s">
        <v>3157</v>
      </c>
      <c r="G3567" t="s">
        <v>3158</v>
      </c>
      <c r="H3567">
        <v>21183360.250399999</v>
      </c>
      <c r="I3567">
        <v>17922.145889993601</v>
      </c>
      <c r="J3567">
        <v>0</v>
      </c>
      <c r="K3567">
        <v>17922.145889993601</v>
      </c>
      <c r="L3567">
        <v>21165438.104510002</v>
      </c>
      <c r="N3567" t="s">
        <v>2198</v>
      </c>
    </row>
    <row r="3568" spans="1:14" x14ac:dyDescent="0.35">
      <c r="A3568" t="s">
        <v>592</v>
      </c>
      <c r="B3568" t="s">
        <v>3918</v>
      </c>
      <c r="C3568" t="s">
        <v>2915</v>
      </c>
      <c r="D3568" t="s">
        <v>3934</v>
      </c>
      <c r="E3568" t="s">
        <v>3935</v>
      </c>
      <c r="F3568" t="s">
        <v>3263</v>
      </c>
      <c r="G3568" t="s">
        <v>3264</v>
      </c>
      <c r="H3568">
        <v>328141.55290000001</v>
      </c>
      <c r="I3568">
        <v>277.62360242675197</v>
      </c>
      <c r="J3568">
        <v>0</v>
      </c>
      <c r="K3568">
        <v>277.62360242675197</v>
      </c>
      <c r="L3568">
        <v>327863.92929757299</v>
      </c>
      <c r="N3568" t="s">
        <v>2198</v>
      </c>
    </row>
    <row r="3569" spans="1:14" x14ac:dyDescent="0.35">
      <c r="A3569" t="s">
        <v>592</v>
      </c>
      <c r="B3569" t="s">
        <v>3918</v>
      </c>
      <c r="C3569" t="s">
        <v>2915</v>
      </c>
      <c r="D3569" t="s">
        <v>3934</v>
      </c>
      <c r="E3569" t="s">
        <v>3935</v>
      </c>
      <c r="F3569" t="s">
        <v>2867</v>
      </c>
      <c r="G3569" t="s">
        <v>2868</v>
      </c>
      <c r="H3569">
        <v>0</v>
      </c>
      <c r="I3569">
        <v>0</v>
      </c>
      <c r="J3569">
        <v>0</v>
      </c>
      <c r="K3569">
        <v>0</v>
      </c>
      <c r="L3569">
        <v>0</v>
      </c>
    </row>
    <row r="3570" spans="1:14" x14ac:dyDescent="0.35">
      <c r="A3570" t="s">
        <v>592</v>
      </c>
      <c r="B3570" t="s">
        <v>3918</v>
      </c>
      <c r="C3570" t="s">
        <v>2915</v>
      </c>
      <c r="D3570" t="s">
        <v>3934</v>
      </c>
      <c r="E3570" t="s">
        <v>3935</v>
      </c>
      <c r="F3570" t="s">
        <v>2922</v>
      </c>
      <c r="G3570" t="s">
        <v>2923</v>
      </c>
      <c r="H3570">
        <v>0</v>
      </c>
      <c r="I3570">
        <v>0</v>
      </c>
      <c r="J3570">
        <v>0</v>
      </c>
      <c r="K3570">
        <v>0</v>
      </c>
      <c r="L3570">
        <v>0</v>
      </c>
    </row>
    <row r="3571" spans="1:14" x14ac:dyDescent="0.35">
      <c r="A3571" t="s">
        <v>592</v>
      </c>
      <c r="B3571" t="s">
        <v>3918</v>
      </c>
      <c r="C3571" t="s">
        <v>2915</v>
      </c>
      <c r="D3571" t="s">
        <v>3934</v>
      </c>
      <c r="E3571" t="s">
        <v>3935</v>
      </c>
      <c r="F3571" t="s">
        <v>2871</v>
      </c>
      <c r="G3571" t="s">
        <v>2872</v>
      </c>
      <c r="H3571">
        <v>911504.31370000006</v>
      </c>
      <c r="I3571">
        <v>771.17667340764297</v>
      </c>
      <c r="J3571">
        <v>31564.098192079098</v>
      </c>
      <c r="K3571">
        <v>32335.274865486801</v>
      </c>
      <c r="L3571">
        <v>879169.03883451305</v>
      </c>
    </row>
    <row r="3572" spans="1:14" x14ac:dyDescent="0.35">
      <c r="A3572" t="s">
        <v>592</v>
      </c>
      <c r="B3572" t="s">
        <v>3918</v>
      </c>
      <c r="C3572" t="s">
        <v>2915</v>
      </c>
      <c r="D3572" t="s">
        <v>3934</v>
      </c>
      <c r="E3572" t="s">
        <v>3935</v>
      </c>
      <c r="F3572" t="s">
        <v>2924</v>
      </c>
      <c r="G3572" t="s">
        <v>2925</v>
      </c>
      <c r="H3572">
        <v>0</v>
      </c>
      <c r="I3572">
        <v>0</v>
      </c>
      <c r="J3572">
        <v>0</v>
      </c>
      <c r="K3572">
        <v>0</v>
      </c>
      <c r="L3572">
        <v>0</v>
      </c>
    </row>
    <row r="3573" spans="1:14" x14ac:dyDescent="0.35">
      <c r="A3573" t="s">
        <v>592</v>
      </c>
      <c r="B3573" t="s">
        <v>3918</v>
      </c>
      <c r="C3573" t="s">
        <v>2915</v>
      </c>
      <c r="D3573" t="s">
        <v>3934</v>
      </c>
      <c r="E3573" t="s">
        <v>3935</v>
      </c>
      <c r="F3573" t="s">
        <v>2877</v>
      </c>
      <c r="G3573" t="s">
        <v>2878</v>
      </c>
      <c r="H3573">
        <v>4557521.5685000001</v>
      </c>
      <c r="I3573">
        <v>3855.8833670382201</v>
      </c>
      <c r="J3573">
        <v>157820.49096039601</v>
      </c>
      <c r="K3573">
        <v>161676.37432743399</v>
      </c>
      <c r="L3573">
        <v>4395845.1941725696</v>
      </c>
    </row>
    <row r="3574" spans="1:14" x14ac:dyDescent="0.35">
      <c r="A3574" t="s">
        <v>592</v>
      </c>
      <c r="B3574" t="s">
        <v>3918</v>
      </c>
      <c r="C3574" t="s">
        <v>2915</v>
      </c>
      <c r="D3574" t="s">
        <v>3936</v>
      </c>
      <c r="E3574" t="s">
        <v>3937</v>
      </c>
      <c r="F3574" t="s">
        <v>2170</v>
      </c>
      <c r="G3574" t="s">
        <v>2171</v>
      </c>
      <c r="H3574">
        <v>0</v>
      </c>
      <c r="I3574">
        <v>0</v>
      </c>
      <c r="J3574">
        <v>0</v>
      </c>
      <c r="K3574">
        <v>0</v>
      </c>
      <c r="L3574">
        <v>0</v>
      </c>
    </row>
    <row r="3575" spans="1:14" x14ac:dyDescent="0.35">
      <c r="A3575" t="s">
        <v>592</v>
      </c>
      <c r="B3575" t="s">
        <v>3918</v>
      </c>
      <c r="C3575" t="s">
        <v>2915</v>
      </c>
      <c r="D3575" t="s">
        <v>3936</v>
      </c>
      <c r="E3575" t="s">
        <v>3937</v>
      </c>
      <c r="F3575" t="s">
        <v>2172</v>
      </c>
      <c r="G3575" t="s">
        <v>2173</v>
      </c>
      <c r="H3575">
        <v>1452451.7427999999</v>
      </c>
      <c r="I3575">
        <v>5909.7052971557896</v>
      </c>
      <c r="J3575">
        <v>208747.392528953</v>
      </c>
      <c r="K3575">
        <v>214657.09782610901</v>
      </c>
      <c r="L3575">
        <v>1237794.6449738899</v>
      </c>
    </row>
    <row r="3576" spans="1:14" x14ac:dyDescent="0.35">
      <c r="A3576" t="s">
        <v>592</v>
      </c>
      <c r="B3576" t="s">
        <v>3918</v>
      </c>
      <c r="C3576" t="s">
        <v>2915</v>
      </c>
      <c r="D3576" t="s">
        <v>3936</v>
      </c>
      <c r="E3576" t="s">
        <v>3937</v>
      </c>
      <c r="F3576" t="s">
        <v>19</v>
      </c>
      <c r="G3576" t="s">
        <v>2174</v>
      </c>
      <c r="H3576">
        <v>106226.084</v>
      </c>
      <c r="I3576">
        <v>432.21047049667499</v>
      </c>
      <c r="J3576">
        <v>0</v>
      </c>
      <c r="K3576">
        <v>432.21047049667499</v>
      </c>
      <c r="L3576">
        <v>105793.87352950301</v>
      </c>
      <c r="N3576" t="s">
        <v>2198</v>
      </c>
    </row>
    <row r="3577" spans="1:14" x14ac:dyDescent="0.35">
      <c r="A3577" t="s">
        <v>592</v>
      </c>
      <c r="B3577" t="s">
        <v>3918</v>
      </c>
      <c r="C3577" t="s">
        <v>2915</v>
      </c>
      <c r="D3577" t="s">
        <v>3936</v>
      </c>
      <c r="E3577" t="s">
        <v>3937</v>
      </c>
      <c r="F3577" t="s">
        <v>3007</v>
      </c>
      <c r="G3577" t="s">
        <v>3008</v>
      </c>
      <c r="H3577">
        <v>22794.657599999999</v>
      </c>
      <c r="I3577">
        <v>92.746426347813795</v>
      </c>
      <c r="J3577">
        <v>0</v>
      </c>
      <c r="K3577">
        <v>92.746426347813795</v>
      </c>
      <c r="L3577">
        <v>22701.911173652199</v>
      </c>
      <c r="N3577" t="s">
        <v>2198</v>
      </c>
    </row>
    <row r="3578" spans="1:14" x14ac:dyDescent="0.35">
      <c r="A3578" t="s">
        <v>592</v>
      </c>
      <c r="B3578" t="s">
        <v>3918</v>
      </c>
      <c r="C3578" t="s">
        <v>2915</v>
      </c>
      <c r="D3578" t="s">
        <v>3936</v>
      </c>
      <c r="E3578" t="s">
        <v>3937</v>
      </c>
      <c r="F3578" t="s">
        <v>2867</v>
      </c>
      <c r="G3578" t="s">
        <v>2868</v>
      </c>
      <c r="H3578">
        <v>0</v>
      </c>
      <c r="I3578">
        <v>0</v>
      </c>
      <c r="J3578">
        <v>0</v>
      </c>
      <c r="K3578">
        <v>0</v>
      </c>
      <c r="L3578">
        <v>0</v>
      </c>
    </row>
    <row r="3579" spans="1:14" x14ac:dyDescent="0.35">
      <c r="A3579" t="s">
        <v>592</v>
      </c>
      <c r="B3579" t="s">
        <v>3918</v>
      </c>
      <c r="C3579" t="s">
        <v>2915</v>
      </c>
      <c r="D3579" t="s">
        <v>3936</v>
      </c>
      <c r="E3579" t="s">
        <v>3937</v>
      </c>
      <c r="F3579" t="s">
        <v>2922</v>
      </c>
      <c r="G3579" t="s">
        <v>2923</v>
      </c>
      <c r="H3579">
        <v>0</v>
      </c>
      <c r="I3579">
        <v>0</v>
      </c>
      <c r="J3579">
        <v>0</v>
      </c>
      <c r="K3579">
        <v>0</v>
      </c>
      <c r="L3579">
        <v>0</v>
      </c>
    </row>
    <row r="3580" spans="1:14" x14ac:dyDescent="0.35">
      <c r="A3580" t="s">
        <v>592</v>
      </c>
      <c r="B3580" t="s">
        <v>3918</v>
      </c>
      <c r="C3580" t="s">
        <v>2915</v>
      </c>
      <c r="D3580" t="s">
        <v>3936</v>
      </c>
      <c r="E3580" t="s">
        <v>3937</v>
      </c>
      <c r="F3580" t="s">
        <v>2999</v>
      </c>
      <c r="G3580" t="s">
        <v>3000</v>
      </c>
      <c r="H3580">
        <v>0</v>
      </c>
      <c r="I3580">
        <v>0</v>
      </c>
      <c r="J3580">
        <v>0</v>
      </c>
      <c r="K3580">
        <v>0</v>
      </c>
      <c r="L3580">
        <v>0</v>
      </c>
    </row>
    <row r="3581" spans="1:14" x14ac:dyDescent="0.35">
      <c r="A3581" t="s">
        <v>592</v>
      </c>
      <c r="B3581" t="s">
        <v>3918</v>
      </c>
      <c r="C3581" t="s">
        <v>2915</v>
      </c>
      <c r="D3581" t="s">
        <v>3936</v>
      </c>
      <c r="E3581" t="s">
        <v>3937</v>
      </c>
      <c r="F3581" t="s">
        <v>2924</v>
      </c>
      <c r="G3581" t="s">
        <v>2925</v>
      </c>
      <c r="H3581">
        <v>0</v>
      </c>
      <c r="I3581">
        <v>0</v>
      </c>
      <c r="J3581">
        <v>0</v>
      </c>
      <c r="K3581">
        <v>0</v>
      </c>
      <c r="L3581">
        <v>0</v>
      </c>
    </row>
    <row r="3582" spans="1:14" x14ac:dyDescent="0.35">
      <c r="A3582" t="s">
        <v>592</v>
      </c>
      <c r="B3582" t="s">
        <v>3918</v>
      </c>
      <c r="C3582" t="s">
        <v>2915</v>
      </c>
      <c r="D3582" t="s">
        <v>3936</v>
      </c>
      <c r="E3582" t="s">
        <v>3937</v>
      </c>
      <c r="F3582" t="s">
        <v>2877</v>
      </c>
      <c r="G3582" t="s">
        <v>2878</v>
      </c>
      <c r="H3582">
        <v>74492.345000000001</v>
      </c>
      <c r="I3582">
        <v>303.09289656148297</v>
      </c>
      <c r="J3582">
        <v>10706.092549438599</v>
      </c>
      <c r="K3582">
        <v>11009.1854460001</v>
      </c>
      <c r="L3582">
        <v>63483.159553999903</v>
      </c>
    </row>
    <row r="3583" spans="1:14" x14ac:dyDescent="0.35">
      <c r="A3583" t="s">
        <v>592</v>
      </c>
      <c r="B3583" t="s">
        <v>3918</v>
      </c>
      <c r="C3583" t="s">
        <v>2915</v>
      </c>
      <c r="D3583" t="s">
        <v>3938</v>
      </c>
      <c r="E3583" t="s">
        <v>3939</v>
      </c>
      <c r="F3583" t="s">
        <v>2170</v>
      </c>
      <c r="G3583" t="s">
        <v>2171</v>
      </c>
      <c r="H3583">
        <v>0</v>
      </c>
      <c r="I3583">
        <v>0</v>
      </c>
      <c r="J3583">
        <v>0</v>
      </c>
      <c r="K3583">
        <v>0</v>
      </c>
      <c r="L3583">
        <v>0</v>
      </c>
    </row>
    <row r="3584" spans="1:14" x14ac:dyDescent="0.35">
      <c r="A3584" t="s">
        <v>592</v>
      </c>
      <c r="B3584" t="s">
        <v>3918</v>
      </c>
      <c r="C3584" t="s">
        <v>2915</v>
      </c>
      <c r="D3584" t="s">
        <v>3938</v>
      </c>
      <c r="E3584" t="s">
        <v>3939</v>
      </c>
      <c r="F3584" t="s">
        <v>2172</v>
      </c>
      <c r="G3584" t="s">
        <v>2173</v>
      </c>
      <c r="H3584">
        <v>17355633.816799998</v>
      </c>
      <c r="I3584">
        <v>9005.9985827786095</v>
      </c>
      <c r="J3584">
        <v>1833114.93751925</v>
      </c>
      <c r="K3584">
        <v>1842120.9361020301</v>
      </c>
      <c r="L3584">
        <v>15513512.880697999</v>
      </c>
    </row>
    <row r="3585" spans="1:14" x14ac:dyDescent="0.35">
      <c r="A3585" t="s">
        <v>592</v>
      </c>
      <c r="B3585" t="s">
        <v>3918</v>
      </c>
      <c r="C3585" t="s">
        <v>2915</v>
      </c>
      <c r="D3585" t="s">
        <v>3938</v>
      </c>
      <c r="E3585" t="s">
        <v>3939</v>
      </c>
      <c r="F3585" t="s">
        <v>19</v>
      </c>
      <c r="G3585" t="s">
        <v>2174</v>
      </c>
      <c r="H3585">
        <v>869114.6888</v>
      </c>
      <c r="I3585">
        <v>450.99163409920601</v>
      </c>
      <c r="J3585">
        <v>0</v>
      </c>
      <c r="K3585">
        <v>450.99163409920601</v>
      </c>
      <c r="L3585">
        <v>868663.69716590096</v>
      </c>
      <c r="N3585" t="s">
        <v>2198</v>
      </c>
    </row>
    <row r="3586" spans="1:14" x14ac:dyDescent="0.35">
      <c r="A3586" t="s">
        <v>592</v>
      </c>
      <c r="B3586" t="s">
        <v>3918</v>
      </c>
      <c r="C3586" t="s">
        <v>2915</v>
      </c>
      <c r="D3586" t="s">
        <v>3938</v>
      </c>
      <c r="E3586" t="s">
        <v>3939</v>
      </c>
      <c r="F3586" t="s">
        <v>1621</v>
      </c>
      <c r="G3586" t="s">
        <v>2416</v>
      </c>
      <c r="H3586">
        <v>879778.6727</v>
      </c>
      <c r="I3586">
        <v>456.525273781404</v>
      </c>
      <c r="J3586">
        <v>0</v>
      </c>
      <c r="K3586">
        <v>456.525273781404</v>
      </c>
      <c r="L3586">
        <v>879322.14742621896</v>
      </c>
      <c r="N3586" t="s">
        <v>2198</v>
      </c>
    </row>
    <row r="3587" spans="1:14" x14ac:dyDescent="0.35">
      <c r="A3587" t="s">
        <v>592</v>
      </c>
      <c r="B3587" t="s">
        <v>3918</v>
      </c>
      <c r="C3587" t="s">
        <v>2915</v>
      </c>
      <c r="D3587" t="s">
        <v>3938</v>
      </c>
      <c r="E3587" t="s">
        <v>3939</v>
      </c>
      <c r="F3587" t="s">
        <v>3005</v>
      </c>
      <c r="G3587" t="s">
        <v>3006</v>
      </c>
      <c r="H3587">
        <v>949094.56819999998</v>
      </c>
      <c r="I3587">
        <v>492.49393171569699</v>
      </c>
      <c r="J3587">
        <v>0</v>
      </c>
      <c r="K3587">
        <v>492.49393171569699</v>
      </c>
      <c r="L3587">
        <v>948602.07426828402</v>
      </c>
      <c r="N3587" t="s">
        <v>2198</v>
      </c>
    </row>
    <row r="3588" spans="1:14" x14ac:dyDescent="0.35">
      <c r="A3588" t="s">
        <v>592</v>
      </c>
      <c r="B3588" t="s">
        <v>3918</v>
      </c>
      <c r="C3588" t="s">
        <v>2915</v>
      </c>
      <c r="D3588" t="s">
        <v>3938</v>
      </c>
      <c r="E3588" t="s">
        <v>3939</v>
      </c>
      <c r="F3588" t="s">
        <v>3157</v>
      </c>
      <c r="G3588" t="s">
        <v>3158</v>
      </c>
      <c r="H3588">
        <v>1173038.2302999999</v>
      </c>
      <c r="I3588">
        <v>608.70036504187203</v>
      </c>
      <c r="J3588">
        <v>0</v>
      </c>
      <c r="K3588">
        <v>608.70036504187203</v>
      </c>
      <c r="L3588">
        <v>1172429.52993496</v>
      </c>
      <c r="N3588" t="s">
        <v>2198</v>
      </c>
    </row>
    <row r="3589" spans="1:14" x14ac:dyDescent="0.35">
      <c r="A3589" t="s">
        <v>592</v>
      </c>
      <c r="B3589" t="s">
        <v>3918</v>
      </c>
      <c r="C3589" t="s">
        <v>2915</v>
      </c>
      <c r="D3589" t="s">
        <v>3938</v>
      </c>
      <c r="E3589" t="s">
        <v>3939</v>
      </c>
      <c r="F3589" t="s">
        <v>3263</v>
      </c>
      <c r="G3589" t="s">
        <v>3264</v>
      </c>
      <c r="H3589">
        <v>2436720.3239000002</v>
      </c>
      <c r="I3589">
        <v>1264.43666738244</v>
      </c>
      <c r="J3589">
        <v>0</v>
      </c>
      <c r="K3589">
        <v>1264.43666738244</v>
      </c>
      <c r="L3589">
        <v>2435455.8872326198</v>
      </c>
      <c r="N3589" t="s">
        <v>2198</v>
      </c>
    </row>
    <row r="3590" spans="1:14" x14ac:dyDescent="0.35">
      <c r="A3590" t="s">
        <v>592</v>
      </c>
      <c r="B3590" t="s">
        <v>3918</v>
      </c>
      <c r="C3590" t="s">
        <v>2915</v>
      </c>
      <c r="D3590" t="s">
        <v>3938</v>
      </c>
      <c r="E3590" t="s">
        <v>3939</v>
      </c>
      <c r="F3590" t="s">
        <v>2867</v>
      </c>
      <c r="G3590" t="s">
        <v>2868</v>
      </c>
      <c r="H3590">
        <v>0</v>
      </c>
      <c r="I3590">
        <v>0</v>
      </c>
      <c r="J3590">
        <v>0</v>
      </c>
      <c r="K3590">
        <v>0</v>
      </c>
      <c r="L3590">
        <v>0</v>
      </c>
    </row>
    <row r="3591" spans="1:14" x14ac:dyDescent="0.35">
      <c r="A3591" t="s">
        <v>592</v>
      </c>
      <c r="B3591" t="s">
        <v>3918</v>
      </c>
      <c r="C3591" t="s">
        <v>2915</v>
      </c>
      <c r="D3591" t="s">
        <v>3938</v>
      </c>
      <c r="E3591" t="s">
        <v>3939</v>
      </c>
      <c r="F3591" t="s">
        <v>2922</v>
      </c>
      <c r="G3591" t="s">
        <v>2923</v>
      </c>
      <c r="H3591">
        <v>1732897.3857</v>
      </c>
      <c r="I3591">
        <v>899.21644835731195</v>
      </c>
      <c r="J3591">
        <v>183029.909276116</v>
      </c>
      <c r="K3591">
        <v>183929.12572447301</v>
      </c>
      <c r="L3591">
        <v>1548968.25997553</v>
      </c>
    </row>
    <row r="3592" spans="1:14" x14ac:dyDescent="0.35">
      <c r="A3592" t="s">
        <v>592</v>
      </c>
      <c r="B3592" t="s">
        <v>3918</v>
      </c>
      <c r="C3592" t="s">
        <v>2915</v>
      </c>
      <c r="D3592" t="s">
        <v>3938</v>
      </c>
      <c r="E3592" t="s">
        <v>3939</v>
      </c>
      <c r="F3592" t="s">
        <v>2997</v>
      </c>
      <c r="G3592" t="s">
        <v>2998</v>
      </c>
      <c r="H3592">
        <v>10194768.619899999</v>
      </c>
      <c r="I3592">
        <v>5290.1595361820901</v>
      </c>
      <c r="J3592">
        <v>1076779.0354951799</v>
      </c>
      <c r="K3592">
        <v>1082069.19503136</v>
      </c>
      <c r="L3592">
        <v>9112699.4248686396</v>
      </c>
    </row>
    <row r="3593" spans="1:14" x14ac:dyDescent="0.35">
      <c r="A3593" t="s">
        <v>592</v>
      </c>
      <c r="B3593" t="s">
        <v>3918</v>
      </c>
      <c r="C3593" t="s">
        <v>2915</v>
      </c>
      <c r="D3593" t="s">
        <v>3938</v>
      </c>
      <c r="E3593" t="s">
        <v>3939</v>
      </c>
      <c r="F3593" t="s">
        <v>2884</v>
      </c>
      <c r="G3593" t="s">
        <v>2885</v>
      </c>
      <c r="H3593">
        <v>0</v>
      </c>
      <c r="I3593">
        <v>0</v>
      </c>
      <c r="J3593">
        <v>0</v>
      </c>
      <c r="K3593">
        <v>0</v>
      </c>
      <c r="L3593">
        <v>0</v>
      </c>
    </row>
    <row r="3594" spans="1:14" x14ac:dyDescent="0.35">
      <c r="A3594" t="s">
        <v>592</v>
      </c>
      <c r="B3594" t="s">
        <v>3918</v>
      </c>
      <c r="C3594" t="s">
        <v>2915</v>
      </c>
      <c r="D3594" t="s">
        <v>3938</v>
      </c>
      <c r="E3594" t="s">
        <v>3939</v>
      </c>
      <c r="F3594" t="s">
        <v>2924</v>
      </c>
      <c r="G3594" t="s">
        <v>2925</v>
      </c>
      <c r="H3594">
        <v>0</v>
      </c>
      <c r="I3594">
        <v>0</v>
      </c>
      <c r="J3594">
        <v>0</v>
      </c>
      <c r="K3594">
        <v>0</v>
      </c>
      <c r="L3594">
        <v>0</v>
      </c>
    </row>
    <row r="3595" spans="1:14" x14ac:dyDescent="0.35">
      <c r="A3595" t="s">
        <v>592</v>
      </c>
      <c r="B3595" t="s">
        <v>3918</v>
      </c>
      <c r="C3595" t="s">
        <v>2915</v>
      </c>
      <c r="D3595" t="s">
        <v>3938</v>
      </c>
      <c r="E3595" t="s">
        <v>3939</v>
      </c>
      <c r="F3595" t="s">
        <v>2877</v>
      </c>
      <c r="G3595" t="s">
        <v>2878</v>
      </c>
      <c r="H3595">
        <v>2665995.9780000001</v>
      </c>
      <c r="I3595">
        <v>1383.40992054971</v>
      </c>
      <c r="J3595">
        <v>281584.47580940899</v>
      </c>
      <c r="K3595">
        <v>282967.88572995801</v>
      </c>
      <c r="L3595">
        <v>2383028.09227004</v>
      </c>
    </row>
    <row r="3596" spans="1:14" x14ac:dyDescent="0.35">
      <c r="A3596" t="s">
        <v>592</v>
      </c>
      <c r="B3596" t="s">
        <v>3918</v>
      </c>
      <c r="C3596" t="s">
        <v>17</v>
      </c>
      <c r="D3596" t="s">
        <v>593</v>
      </c>
      <c r="E3596" t="s">
        <v>2283</v>
      </c>
      <c r="F3596" t="s">
        <v>2206</v>
      </c>
      <c r="G3596" t="s">
        <v>3028</v>
      </c>
      <c r="H3596">
        <v>22745307.074499998</v>
      </c>
      <c r="I3596">
        <v>19847.87164732</v>
      </c>
      <c r="J3596">
        <v>0</v>
      </c>
      <c r="K3596">
        <v>19847.87164732</v>
      </c>
      <c r="L3596">
        <v>22725459.2028527</v>
      </c>
      <c r="M3596" t="s">
        <v>2198</v>
      </c>
    </row>
    <row r="3597" spans="1:14" x14ac:dyDescent="0.35">
      <c r="A3597" t="s">
        <v>592</v>
      </c>
      <c r="B3597" t="s">
        <v>3918</v>
      </c>
      <c r="C3597" t="s">
        <v>17</v>
      </c>
      <c r="D3597" t="s">
        <v>593</v>
      </c>
      <c r="E3597" t="s">
        <v>2283</v>
      </c>
      <c r="F3597" t="s">
        <v>2170</v>
      </c>
      <c r="G3597" t="s">
        <v>2171</v>
      </c>
      <c r="H3597">
        <v>0</v>
      </c>
      <c r="I3597">
        <v>0</v>
      </c>
      <c r="J3597">
        <v>0</v>
      </c>
      <c r="K3597">
        <v>0</v>
      </c>
      <c r="L3597">
        <v>0</v>
      </c>
    </row>
    <row r="3598" spans="1:14" x14ac:dyDescent="0.35">
      <c r="A3598" t="s">
        <v>592</v>
      </c>
      <c r="B3598" t="s">
        <v>3918</v>
      </c>
      <c r="C3598" t="s">
        <v>17</v>
      </c>
      <c r="D3598" t="s">
        <v>593</v>
      </c>
      <c r="E3598" t="s">
        <v>2283</v>
      </c>
      <c r="F3598" t="s">
        <v>19</v>
      </c>
      <c r="G3598" t="s">
        <v>2174</v>
      </c>
      <c r="H3598">
        <v>51156368.424800001</v>
      </c>
      <c r="I3598">
        <v>50483.768517193901</v>
      </c>
      <c r="J3598">
        <v>0</v>
      </c>
      <c r="K3598">
        <v>50483.768517193901</v>
      </c>
      <c r="L3598">
        <v>51105884.656282797</v>
      </c>
      <c r="N3598" t="s">
        <v>2198</v>
      </c>
    </row>
    <row r="3599" spans="1:14" x14ac:dyDescent="0.35">
      <c r="A3599" t="s">
        <v>592</v>
      </c>
      <c r="B3599" t="s">
        <v>3918</v>
      </c>
      <c r="C3599" t="s">
        <v>17</v>
      </c>
      <c r="D3599" t="s">
        <v>593</v>
      </c>
      <c r="E3599" t="s">
        <v>2283</v>
      </c>
      <c r="F3599" t="s">
        <v>30</v>
      </c>
      <c r="G3599" t="s">
        <v>2182</v>
      </c>
      <c r="H3599">
        <v>106133.5445</v>
      </c>
      <c r="I3599">
        <v>104.738108956834</v>
      </c>
      <c r="J3599">
        <v>0</v>
      </c>
      <c r="K3599">
        <v>104.738108956834</v>
      </c>
      <c r="L3599">
        <v>106028.80639104301</v>
      </c>
      <c r="N3599" t="s">
        <v>2198</v>
      </c>
    </row>
    <row r="3600" spans="1:14" x14ac:dyDescent="0.35">
      <c r="A3600" t="s">
        <v>592</v>
      </c>
      <c r="B3600" t="s">
        <v>3918</v>
      </c>
      <c r="C3600" t="s">
        <v>17</v>
      </c>
      <c r="D3600" t="s">
        <v>593</v>
      </c>
      <c r="E3600" t="s">
        <v>2283</v>
      </c>
      <c r="F3600" t="s">
        <v>50</v>
      </c>
      <c r="G3600" t="s">
        <v>3030</v>
      </c>
      <c r="H3600">
        <v>12158836.974400001</v>
      </c>
      <c r="I3600">
        <v>10609.9704373273</v>
      </c>
      <c r="J3600">
        <v>0</v>
      </c>
      <c r="K3600">
        <v>10609.9704373273</v>
      </c>
      <c r="L3600">
        <v>12148227.003962699</v>
      </c>
      <c r="M3600" t="s">
        <v>2198</v>
      </c>
      <c r="N3600" t="s">
        <v>2198</v>
      </c>
    </row>
    <row r="3601" spans="1:14" x14ac:dyDescent="0.35">
      <c r="A3601" t="s">
        <v>592</v>
      </c>
      <c r="B3601" t="s">
        <v>3918</v>
      </c>
      <c r="C3601" t="s">
        <v>17</v>
      </c>
      <c r="D3601" t="s">
        <v>593</v>
      </c>
      <c r="E3601" t="s">
        <v>2283</v>
      </c>
      <c r="F3601" t="s">
        <v>2787</v>
      </c>
      <c r="G3601" t="s">
        <v>2935</v>
      </c>
      <c r="H3601">
        <v>0</v>
      </c>
      <c r="I3601">
        <v>0</v>
      </c>
      <c r="J3601">
        <v>0</v>
      </c>
      <c r="K3601">
        <v>0</v>
      </c>
      <c r="L3601">
        <v>0</v>
      </c>
    </row>
    <row r="3602" spans="1:14" x14ac:dyDescent="0.35">
      <c r="A3602" t="s">
        <v>592</v>
      </c>
      <c r="B3602" t="s">
        <v>3918</v>
      </c>
      <c r="C3602" t="s">
        <v>17</v>
      </c>
      <c r="D3602" t="s">
        <v>593</v>
      </c>
      <c r="E3602" t="s">
        <v>2283</v>
      </c>
      <c r="F3602" t="s">
        <v>2788</v>
      </c>
      <c r="G3602" t="s">
        <v>2936</v>
      </c>
      <c r="H3602">
        <v>39216344.674199998</v>
      </c>
      <c r="I3602">
        <v>38700.731259550099</v>
      </c>
      <c r="J3602">
        <v>2238801.2116593299</v>
      </c>
      <c r="K3602">
        <v>2277501.9429188799</v>
      </c>
      <c r="L3602">
        <v>36938842.731281102</v>
      </c>
    </row>
    <row r="3603" spans="1:14" x14ac:dyDescent="0.35">
      <c r="A3603" t="s">
        <v>592</v>
      </c>
      <c r="B3603" t="s">
        <v>3918</v>
      </c>
      <c r="C3603" t="s">
        <v>17</v>
      </c>
      <c r="D3603" t="s">
        <v>612</v>
      </c>
      <c r="E3603" t="s">
        <v>2284</v>
      </c>
      <c r="F3603" t="s">
        <v>2170</v>
      </c>
      <c r="G3603" t="s">
        <v>2171</v>
      </c>
      <c r="H3603">
        <v>0</v>
      </c>
      <c r="I3603">
        <v>0</v>
      </c>
      <c r="J3603">
        <v>0</v>
      </c>
      <c r="K3603">
        <v>0</v>
      </c>
      <c r="L3603">
        <v>0</v>
      </c>
    </row>
    <row r="3604" spans="1:14" x14ac:dyDescent="0.35">
      <c r="A3604" t="s">
        <v>592</v>
      </c>
      <c r="B3604" t="s">
        <v>3918</v>
      </c>
      <c r="C3604" t="s">
        <v>17</v>
      </c>
      <c r="D3604" t="s">
        <v>612</v>
      </c>
      <c r="E3604" t="s">
        <v>2284</v>
      </c>
      <c r="F3604" t="s">
        <v>19</v>
      </c>
      <c r="G3604" t="s">
        <v>2174</v>
      </c>
      <c r="H3604">
        <v>7799323.4535999997</v>
      </c>
      <c r="I3604">
        <v>14726.281237090499</v>
      </c>
      <c r="J3604">
        <v>0</v>
      </c>
      <c r="K3604">
        <v>14726.281237090499</v>
      </c>
      <c r="L3604">
        <v>7784597.1723629097</v>
      </c>
      <c r="N3604" t="s">
        <v>2198</v>
      </c>
    </row>
    <row r="3605" spans="1:14" x14ac:dyDescent="0.35">
      <c r="A3605" t="s">
        <v>592</v>
      </c>
      <c r="B3605" t="s">
        <v>3918</v>
      </c>
      <c r="C3605" t="s">
        <v>17</v>
      </c>
      <c r="D3605" t="s">
        <v>612</v>
      </c>
      <c r="E3605" t="s">
        <v>2284</v>
      </c>
      <c r="F3605" t="s">
        <v>2787</v>
      </c>
      <c r="G3605" t="s">
        <v>2935</v>
      </c>
      <c r="H3605">
        <v>0</v>
      </c>
      <c r="I3605">
        <v>0</v>
      </c>
      <c r="J3605">
        <v>0</v>
      </c>
      <c r="K3605">
        <v>0</v>
      </c>
      <c r="L3605">
        <v>0</v>
      </c>
    </row>
    <row r="3606" spans="1:14" x14ac:dyDescent="0.35">
      <c r="A3606" t="s">
        <v>592</v>
      </c>
      <c r="B3606" t="s">
        <v>3918</v>
      </c>
      <c r="C3606" t="s">
        <v>17</v>
      </c>
      <c r="D3606" t="s">
        <v>612</v>
      </c>
      <c r="E3606" t="s">
        <v>2284</v>
      </c>
      <c r="F3606" t="s">
        <v>2788</v>
      </c>
      <c r="G3606" t="s">
        <v>2936</v>
      </c>
      <c r="H3606">
        <v>4605834.3154999996</v>
      </c>
      <c r="I3606">
        <v>8696.4993651907698</v>
      </c>
      <c r="J3606">
        <v>117193.39761586</v>
      </c>
      <c r="K3606">
        <v>125889.896981051</v>
      </c>
      <c r="L3606">
        <v>4479944.4185189502</v>
      </c>
    </row>
    <row r="3607" spans="1:14" x14ac:dyDescent="0.35">
      <c r="A3607" t="s">
        <v>592</v>
      </c>
      <c r="B3607" t="s">
        <v>3918</v>
      </c>
      <c r="C3607" t="s">
        <v>17</v>
      </c>
      <c r="D3607" t="s">
        <v>620</v>
      </c>
      <c r="E3607" t="s">
        <v>2285</v>
      </c>
      <c r="F3607" t="s">
        <v>2206</v>
      </c>
      <c r="G3607" t="s">
        <v>3028</v>
      </c>
      <c r="H3607">
        <v>9608429.4778000005</v>
      </c>
      <c r="I3607">
        <v>4467.83124888162</v>
      </c>
      <c r="J3607">
        <v>0</v>
      </c>
      <c r="K3607">
        <v>4467.83124888162</v>
      </c>
      <c r="L3607">
        <v>9603961.6465511192</v>
      </c>
      <c r="M3607" t="s">
        <v>2198</v>
      </c>
    </row>
    <row r="3608" spans="1:14" x14ac:dyDescent="0.35">
      <c r="A3608" t="s">
        <v>592</v>
      </c>
      <c r="B3608" t="s">
        <v>3918</v>
      </c>
      <c r="C3608" t="s">
        <v>17</v>
      </c>
      <c r="D3608" t="s">
        <v>620</v>
      </c>
      <c r="E3608" t="s">
        <v>2285</v>
      </c>
      <c r="F3608" t="s">
        <v>19</v>
      </c>
      <c r="G3608" t="s">
        <v>2174</v>
      </c>
      <c r="H3608">
        <v>36126330.886</v>
      </c>
      <c r="I3608">
        <v>18719.277261348201</v>
      </c>
      <c r="J3608">
        <v>0</v>
      </c>
      <c r="K3608">
        <v>18719.277261348201</v>
      </c>
      <c r="L3608">
        <v>36107611.608738698</v>
      </c>
      <c r="N3608" t="s">
        <v>2198</v>
      </c>
    </row>
    <row r="3609" spans="1:14" x14ac:dyDescent="0.35">
      <c r="A3609" t="s">
        <v>592</v>
      </c>
      <c r="B3609" t="s">
        <v>3918</v>
      </c>
      <c r="C3609" t="s">
        <v>17</v>
      </c>
      <c r="D3609" t="s">
        <v>620</v>
      </c>
      <c r="E3609" t="s">
        <v>2285</v>
      </c>
      <c r="F3609" t="s">
        <v>50</v>
      </c>
      <c r="G3609" t="s">
        <v>3030</v>
      </c>
      <c r="H3609">
        <v>6583786.4287</v>
      </c>
      <c r="I3609">
        <v>3061.4000769496402</v>
      </c>
      <c r="J3609">
        <v>0</v>
      </c>
      <c r="K3609">
        <v>3061.4000769496402</v>
      </c>
      <c r="L3609">
        <v>6580725.0286230501</v>
      </c>
      <c r="M3609" t="s">
        <v>2198</v>
      </c>
      <c r="N3609" t="s">
        <v>2198</v>
      </c>
    </row>
    <row r="3610" spans="1:14" x14ac:dyDescent="0.35">
      <c r="A3610" t="s">
        <v>592</v>
      </c>
      <c r="B3610" t="s">
        <v>3918</v>
      </c>
      <c r="C3610" t="s">
        <v>17</v>
      </c>
      <c r="D3610" t="s">
        <v>620</v>
      </c>
      <c r="E3610" t="s">
        <v>2285</v>
      </c>
      <c r="F3610" t="s">
        <v>2787</v>
      </c>
      <c r="G3610" t="s">
        <v>2935</v>
      </c>
      <c r="H3610">
        <v>0</v>
      </c>
      <c r="I3610">
        <v>0</v>
      </c>
      <c r="J3610">
        <v>0</v>
      </c>
      <c r="K3610">
        <v>0</v>
      </c>
      <c r="L3610">
        <v>0</v>
      </c>
    </row>
    <row r="3611" spans="1:14" x14ac:dyDescent="0.35">
      <c r="A3611" t="s">
        <v>592</v>
      </c>
      <c r="B3611" t="s">
        <v>3918</v>
      </c>
      <c r="C3611" t="s">
        <v>17</v>
      </c>
      <c r="D3611" t="s">
        <v>620</v>
      </c>
      <c r="E3611" t="s">
        <v>2285</v>
      </c>
      <c r="F3611" t="s">
        <v>2788</v>
      </c>
      <c r="G3611" t="s">
        <v>2936</v>
      </c>
      <c r="H3611">
        <v>21409450.075100001</v>
      </c>
      <c r="I3611">
        <v>11093.554815613101</v>
      </c>
      <c r="J3611">
        <v>4829198.1022028103</v>
      </c>
      <c r="K3611">
        <v>4840291.6570184203</v>
      </c>
      <c r="L3611">
        <v>16569158.4180816</v>
      </c>
    </row>
    <row r="3612" spans="1:14" x14ac:dyDescent="0.35">
      <c r="A3612" t="s">
        <v>592</v>
      </c>
      <c r="B3612" t="s">
        <v>3918</v>
      </c>
      <c r="C3612" t="s">
        <v>17</v>
      </c>
      <c r="D3612" t="s">
        <v>637</v>
      </c>
      <c r="E3612" t="s">
        <v>2209</v>
      </c>
      <c r="F3612" t="s">
        <v>2206</v>
      </c>
      <c r="G3612" t="s">
        <v>3028</v>
      </c>
      <c r="H3612">
        <v>973552.0575</v>
      </c>
      <c r="I3612">
        <v>2120.88180308653</v>
      </c>
      <c r="J3612">
        <v>0</v>
      </c>
      <c r="K3612">
        <v>2120.88180308653</v>
      </c>
      <c r="L3612">
        <v>971431.17569691397</v>
      </c>
      <c r="M3612" t="s">
        <v>2198</v>
      </c>
    </row>
    <row r="3613" spans="1:14" x14ac:dyDescent="0.35">
      <c r="A3613" t="s">
        <v>592</v>
      </c>
      <c r="B3613" t="s">
        <v>3918</v>
      </c>
      <c r="C3613" t="s">
        <v>17</v>
      </c>
      <c r="D3613" t="s">
        <v>637</v>
      </c>
      <c r="E3613" t="s">
        <v>2209</v>
      </c>
      <c r="F3613" t="s">
        <v>2170</v>
      </c>
      <c r="G3613" t="s">
        <v>2171</v>
      </c>
      <c r="H3613">
        <v>0</v>
      </c>
      <c r="I3613">
        <v>0</v>
      </c>
      <c r="J3613">
        <v>0</v>
      </c>
      <c r="K3613">
        <v>0</v>
      </c>
      <c r="L3613">
        <v>0</v>
      </c>
    </row>
    <row r="3614" spans="1:14" x14ac:dyDescent="0.35">
      <c r="A3614" t="s">
        <v>592</v>
      </c>
      <c r="B3614" t="s">
        <v>3918</v>
      </c>
      <c r="C3614" t="s">
        <v>17</v>
      </c>
      <c r="D3614" t="s">
        <v>637</v>
      </c>
      <c r="E3614" t="s">
        <v>2209</v>
      </c>
      <c r="F3614" t="s">
        <v>19</v>
      </c>
      <c r="G3614" t="s">
        <v>2174</v>
      </c>
      <c r="H3614">
        <v>2430219.0262000002</v>
      </c>
      <c r="I3614">
        <v>5538.8949169407797</v>
      </c>
      <c r="J3614">
        <v>0</v>
      </c>
      <c r="K3614">
        <v>5538.8949169407797</v>
      </c>
      <c r="L3614">
        <v>2424680.1312830602</v>
      </c>
      <c r="N3614" t="s">
        <v>2198</v>
      </c>
    </row>
    <row r="3615" spans="1:14" x14ac:dyDescent="0.35">
      <c r="A3615" t="s">
        <v>592</v>
      </c>
      <c r="B3615" t="s">
        <v>3918</v>
      </c>
      <c r="C3615" t="s">
        <v>17</v>
      </c>
      <c r="D3615" t="s">
        <v>637</v>
      </c>
      <c r="E3615" t="s">
        <v>2209</v>
      </c>
      <c r="F3615" t="s">
        <v>30</v>
      </c>
      <c r="G3615" t="s">
        <v>2182</v>
      </c>
      <c r="H3615">
        <v>27916.438600000001</v>
      </c>
      <c r="I3615">
        <v>63.6264540925959</v>
      </c>
      <c r="J3615">
        <v>0</v>
      </c>
      <c r="K3615">
        <v>63.6264540925959</v>
      </c>
      <c r="L3615">
        <v>27852.812145907399</v>
      </c>
      <c r="N3615" t="s">
        <v>2198</v>
      </c>
    </row>
    <row r="3616" spans="1:14" x14ac:dyDescent="0.35">
      <c r="A3616" t="s">
        <v>592</v>
      </c>
      <c r="B3616" t="s">
        <v>3918</v>
      </c>
      <c r="C3616" t="s">
        <v>17</v>
      </c>
      <c r="D3616" t="s">
        <v>637</v>
      </c>
      <c r="E3616" t="s">
        <v>2209</v>
      </c>
      <c r="F3616" t="s">
        <v>2787</v>
      </c>
      <c r="G3616" t="s">
        <v>2935</v>
      </c>
      <c r="H3616">
        <v>0</v>
      </c>
      <c r="I3616">
        <v>0</v>
      </c>
      <c r="J3616">
        <v>0</v>
      </c>
      <c r="K3616">
        <v>0</v>
      </c>
      <c r="L3616">
        <v>0</v>
      </c>
    </row>
    <row r="3617" spans="1:14" x14ac:dyDescent="0.35">
      <c r="A3617" t="s">
        <v>592</v>
      </c>
      <c r="B3617" t="s">
        <v>3918</v>
      </c>
      <c r="C3617" t="s">
        <v>17</v>
      </c>
      <c r="D3617" t="s">
        <v>637</v>
      </c>
      <c r="E3617" t="s">
        <v>2209</v>
      </c>
      <c r="F3617" t="s">
        <v>2788</v>
      </c>
      <c r="G3617" t="s">
        <v>2936</v>
      </c>
      <c r="H3617">
        <v>1576720.4464</v>
      </c>
      <c r="I3617">
        <v>3593.6221271498198</v>
      </c>
      <c r="J3617">
        <v>214023.91167339301</v>
      </c>
      <c r="K3617">
        <v>217617.53380054299</v>
      </c>
      <c r="L3617">
        <v>1359102.91259946</v>
      </c>
    </row>
    <row r="3618" spans="1:14" x14ac:dyDescent="0.35">
      <c r="A3618" t="s">
        <v>592</v>
      </c>
      <c r="B3618" t="s">
        <v>3918</v>
      </c>
      <c r="C3618" t="s">
        <v>17</v>
      </c>
      <c r="D3618" t="s">
        <v>644</v>
      </c>
      <c r="E3618" t="s">
        <v>2286</v>
      </c>
      <c r="F3618" t="s">
        <v>2206</v>
      </c>
      <c r="G3618" t="s">
        <v>3028</v>
      </c>
      <c r="H3618">
        <v>25888623.169799998</v>
      </c>
      <c r="I3618">
        <v>12568.758234127001</v>
      </c>
      <c r="J3618">
        <v>0</v>
      </c>
      <c r="K3618">
        <v>12568.758234127001</v>
      </c>
      <c r="L3618">
        <v>25876054.4115659</v>
      </c>
      <c r="M3618" t="s">
        <v>2198</v>
      </c>
    </row>
    <row r="3619" spans="1:14" x14ac:dyDescent="0.35">
      <c r="A3619" t="s">
        <v>592</v>
      </c>
      <c r="B3619" t="s">
        <v>3918</v>
      </c>
      <c r="C3619" t="s">
        <v>17</v>
      </c>
      <c r="D3619" t="s">
        <v>644</v>
      </c>
      <c r="E3619" t="s">
        <v>2286</v>
      </c>
      <c r="F3619" t="s">
        <v>26</v>
      </c>
      <c r="G3619" t="s">
        <v>3031</v>
      </c>
      <c r="H3619">
        <v>6540283.7482000003</v>
      </c>
      <c r="I3619">
        <v>3175.26523809524</v>
      </c>
      <c r="J3619">
        <v>0</v>
      </c>
      <c r="K3619">
        <v>3175.26523809524</v>
      </c>
      <c r="L3619">
        <v>6537108.4829618996</v>
      </c>
      <c r="M3619" t="s">
        <v>2198</v>
      </c>
    </row>
    <row r="3620" spans="1:14" x14ac:dyDescent="0.35">
      <c r="A3620" t="s">
        <v>592</v>
      </c>
      <c r="B3620" t="s">
        <v>3918</v>
      </c>
      <c r="C3620" t="s">
        <v>17</v>
      </c>
      <c r="D3620" t="s">
        <v>644</v>
      </c>
      <c r="E3620" t="s">
        <v>2286</v>
      </c>
      <c r="F3620" t="s">
        <v>2170</v>
      </c>
      <c r="G3620" t="s">
        <v>2171</v>
      </c>
      <c r="H3620">
        <v>0</v>
      </c>
      <c r="I3620">
        <v>0</v>
      </c>
      <c r="J3620">
        <v>0</v>
      </c>
      <c r="K3620">
        <v>0</v>
      </c>
      <c r="L3620">
        <v>0</v>
      </c>
    </row>
    <row r="3621" spans="1:14" x14ac:dyDescent="0.35">
      <c r="A3621" t="s">
        <v>592</v>
      </c>
      <c r="B3621" t="s">
        <v>3918</v>
      </c>
      <c r="C3621" t="s">
        <v>17</v>
      </c>
      <c r="D3621" t="s">
        <v>644</v>
      </c>
      <c r="E3621" t="s">
        <v>2286</v>
      </c>
      <c r="F3621" t="s">
        <v>19</v>
      </c>
      <c r="G3621" t="s">
        <v>2174</v>
      </c>
      <c r="H3621">
        <v>32706673.1116</v>
      </c>
      <c r="I3621">
        <v>19772.641243055601</v>
      </c>
      <c r="J3621">
        <v>0</v>
      </c>
      <c r="K3621">
        <v>19772.641243055601</v>
      </c>
      <c r="L3621">
        <v>32686900.4703569</v>
      </c>
      <c r="N3621" t="s">
        <v>2198</v>
      </c>
    </row>
    <row r="3622" spans="1:14" x14ac:dyDescent="0.35">
      <c r="A3622" t="s">
        <v>592</v>
      </c>
      <c r="B3622" t="s">
        <v>3918</v>
      </c>
      <c r="C3622" t="s">
        <v>17</v>
      </c>
      <c r="D3622" t="s">
        <v>644</v>
      </c>
      <c r="E3622" t="s">
        <v>2286</v>
      </c>
      <c r="F3622" t="s">
        <v>2787</v>
      </c>
      <c r="G3622" t="s">
        <v>2935</v>
      </c>
      <c r="H3622">
        <v>0</v>
      </c>
      <c r="I3622">
        <v>0</v>
      </c>
      <c r="J3622">
        <v>0</v>
      </c>
      <c r="K3622">
        <v>0</v>
      </c>
      <c r="L3622">
        <v>0</v>
      </c>
    </row>
    <row r="3623" spans="1:14" x14ac:dyDescent="0.35">
      <c r="A3623" t="s">
        <v>592</v>
      </c>
      <c r="B3623" t="s">
        <v>3918</v>
      </c>
      <c r="C3623" t="s">
        <v>17</v>
      </c>
      <c r="D3623" t="s">
        <v>644</v>
      </c>
      <c r="E3623" t="s">
        <v>2286</v>
      </c>
      <c r="F3623" t="s">
        <v>2788</v>
      </c>
      <c r="G3623" t="s">
        <v>2936</v>
      </c>
      <c r="H3623">
        <v>32520653.224399999</v>
      </c>
      <c r="I3623">
        <v>19660.183932539701</v>
      </c>
      <c r="J3623">
        <v>975809.47749381303</v>
      </c>
      <c r="K3623">
        <v>995469.66142635304</v>
      </c>
      <c r="L3623">
        <v>31525183.5629736</v>
      </c>
    </row>
    <row r="3624" spans="1:14" x14ac:dyDescent="0.35">
      <c r="A3624" t="s">
        <v>592</v>
      </c>
      <c r="B3624" t="s">
        <v>3918</v>
      </c>
      <c r="C3624" t="s">
        <v>17</v>
      </c>
      <c r="D3624" t="s">
        <v>650</v>
      </c>
      <c r="E3624" t="s">
        <v>2287</v>
      </c>
      <c r="F3624" t="s">
        <v>2206</v>
      </c>
      <c r="G3624" t="s">
        <v>3028</v>
      </c>
      <c r="H3624">
        <v>20019749.1083</v>
      </c>
      <c r="I3624">
        <v>39702.531069998797</v>
      </c>
      <c r="J3624">
        <v>0</v>
      </c>
      <c r="K3624">
        <v>39702.531069998797</v>
      </c>
      <c r="L3624">
        <v>19980046.577229999</v>
      </c>
      <c r="M3624" t="s">
        <v>2198</v>
      </c>
    </row>
    <row r="3625" spans="1:14" x14ac:dyDescent="0.35">
      <c r="A3625" t="s">
        <v>592</v>
      </c>
      <c r="B3625" t="s">
        <v>3918</v>
      </c>
      <c r="C3625" t="s">
        <v>17</v>
      </c>
      <c r="D3625" t="s">
        <v>650</v>
      </c>
      <c r="E3625" t="s">
        <v>2287</v>
      </c>
      <c r="F3625" t="s">
        <v>19</v>
      </c>
      <c r="G3625" t="s">
        <v>2174</v>
      </c>
      <c r="H3625">
        <v>22977954.416299999</v>
      </c>
      <c r="I3625">
        <v>52314.327581270802</v>
      </c>
      <c r="J3625">
        <v>0</v>
      </c>
      <c r="K3625">
        <v>52314.327581270802</v>
      </c>
      <c r="L3625">
        <v>22925640.088718701</v>
      </c>
      <c r="N3625" t="s">
        <v>2198</v>
      </c>
    </row>
    <row r="3626" spans="1:14" x14ac:dyDescent="0.35">
      <c r="A3626" t="s">
        <v>592</v>
      </c>
      <c r="B3626" t="s">
        <v>3918</v>
      </c>
      <c r="C3626" t="s">
        <v>17</v>
      </c>
      <c r="D3626" t="s">
        <v>650</v>
      </c>
      <c r="E3626" t="s">
        <v>2287</v>
      </c>
      <c r="F3626" t="s">
        <v>50</v>
      </c>
      <c r="G3626" t="s">
        <v>3030</v>
      </c>
      <c r="H3626">
        <v>6908141.9312000005</v>
      </c>
      <c r="I3626">
        <v>13700.007836041101</v>
      </c>
      <c r="J3626">
        <v>0</v>
      </c>
      <c r="K3626">
        <v>13700.007836041101</v>
      </c>
      <c r="L3626">
        <v>6894441.9233639603</v>
      </c>
      <c r="M3626" t="s">
        <v>2198</v>
      </c>
      <c r="N3626" t="s">
        <v>2198</v>
      </c>
    </row>
    <row r="3627" spans="1:14" x14ac:dyDescent="0.35">
      <c r="A3627" t="s">
        <v>592</v>
      </c>
      <c r="B3627" t="s">
        <v>3918</v>
      </c>
      <c r="C3627" t="s">
        <v>17</v>
      </c>
      <c r="D3627" t="s">
        <v>650</v>
      </c>
      <c r="E3627" t="s">
        <v>2287</v>
      </c>
      <c r="F3627" t="s">
        <v>2787</v>
      </c>
      <c r="G3627" t="s">
        <v>2935</v>
      </c>
      <c r="H3627">
        <v>0</v>
      </c>
      <c r="I3627">
        <v>0</v>
      </c>
      <c r="J3627">
        <v>0</v>
      </c>
      <c r="K3627">
        <v>0</v>
      </c>
      <c r="L3627">
        <v>0</v>
      </c>
    </row>
    <row r="3628" spans="1:14" x14ac:dyDescent="0.35">
      <c r="A3628" t="s">
        <v>592</v>
      </c>
      <c r="B3628" t="s">
        <v>3918</v>
      </c>
      <c r="C3628" t="s">
        <v>17</v>
      </c>
      <c r="D3628" t="s">
        <v>650</v>
      </c>
      <c r="E3628" t="s">
        <v>2287</v>
      </c>
      <c r="F3628" t="s">
        <v>2788</v>
      </c>
      <c r="G3628" t="s">
        <v>2936</v>
      </c>
      <c r="H3628">
        <v>17589430.400600001</v>
      </c>
      <c r="I3628">
        <v>40046.1767515049</v>
      </c>
      <c r="J3628">
        <v>4177885.8980401601</v>
      </c>
      <c r="K3628">
        <v>4217932.0747916698</v>
      </c>
      <c r="L3628">
        <v>13371498.3258083</v>
      </c>
    </row>
    <row r="3629" spans="1:14" x14ac:dyDescent="0.35">
      <c r="A3629" t="s">
        <v>592</v>
      </c>
      <c r="B3629" t="s">
        <v>3918</v>
      </c>
      <c r="C3629" t="s">
        <v>2938</v>
      </c>
      <c r="D3629" t="s">
        <v>3940</v>
      </c>
      <c r="E3629" t="s">
        <v>3941</v>
      </c>
      <c r="F3629" t="s">
        <v>2170</v>
      </c>
      <c r="G3629" t="s">
        <v>2171</v>
      </c>
      <c r="H3629">
        <v>0</v>
      </c>
      <c r="I3629">
        <v>0</v>
      </c>
      <c r="J3629">
        <v>0</v>
      </c>
      <c r="K3629">
        <v>0</v>
      </c>
      <c r="L3629">
        <v>0</v>
      </c>
    </row>
    <row r="3630" spans="1:14" x14ac:dyDescent="0.35">
      <c r="A3630" t="s">
        <v>592</v>
      </c>
      <c r="B3630" t="s">
        <v>3918</v>
      </c>
      <c r="C3630" t="s">
        <v>2938</v>
      </c>
      <c r="D3630" t="s">
        <v>3940</v>
      </c>
      <c r="E3630" t="s">
        <v>3941</v>
      </c>
      <c r="F3630" t="s">
        <v>2172</v>
      </c>
      <c r="G3630" t="s">
        <v>2173</v>
      </c>
      <c r="H3630">
        <v>258918.88510000001</v>
      </c>
      <c r="I3630">
        <v>525.84200671398605</v>
      </c>
      <c r="J3630">
        <v>6071.9645834811399</v>
      </c>
      <c r="K3630">
        <v>6597.8065901951204</v>
      </c>
      <c r="L3630">
        <v>252321.078509805</v>
      </c>
    </row>
    <row r="3631" spans="1:14" x14ac:dyDescent="0.35">
      <c r="A3631" t="s">
        <v>592</v>
      </c>
      <c r="B3631" t="s">
        <v>3918</v>
      </c>
      <c r="C3631" t="s">
        <v>2938</v>
      </c>
      <c r="D3631" t="s">
        <v>3940</v>
      </c>
      <c r="E3631" t="s">
        <v>3941</v>
      </c>
      <c r="F3631" t="s">
        <v>19</v>
      </c>
      <c r="G3631" t="s">
        <v>2174</v>
      </c>
      <c r="H3631">
        <v>123911.1807</v>
      </c>
      <c r="I3631">
        <v>251.65296035597899</v>
      </c>
      <c r="J3631">
        <v>0</v>
      </c>
      <c r="K3631">
        <v>251.65296035597899</v>
      </c>
      <c r="L3631">
        <v>123659.52773964401</v>
      </c>
      <c r="N3631" t="s">
        <v>2198</v>
      </c>
    </row>
    <row r="3632" spans="1:14" x14ac:dyDescent="0.35">
      <c r="A3632" t="s">
        <v>592</v>
      </c>
      <c r="B3632" t="s">
        <v>3918</v>
      </c>
      <c r="C3632" t="s">
        <v>2938</v>
      </c>
      <c r="D3632" t="s">
        <v>3940</v>
      </c>
      <c r="E3632" t="s">
        <v>3941</v>
      </c>
      <c r="F3632" t="s">
        <v>1621</v>
      </c>
      <c r="G3632" t="s">
        <v>2416</v>
      </c>
      <c r="H3632">
        <v>118362.9189</v>
      </c>
      <c r="I3632">
        <v>240.38491735496501</v>
      </c>
      <c r="J3632">
        <v>0</v>
      </c>
      <c r="K3632">
        <v>240.38491735496501</v>
      </c>
      <c r="L3632">
        <v>118122.53398264501</v>
      </c>
      <c r="N3632" t="s">
        <v>2198</v>
      </c>
    </row>
    <row r="3633" spans="1:14" x14ac:dyDescent="0.35">
      <c r="A3633" t="s">
        <v>592</v>
      </c>
      <c r="B3633" t="s">
        <v>3918</v>
      </c>
      <c r="C3633" t="s">
        <v>2938</v>
      </c>
      <c r="D3633" t="s">
        <v>3940</v>
      </c>
      <c r="E3633" t="s">
        <v>3941</v>
      </c>
      <c r="F3633" t="s">
        <v>2940</v>
      </c>
      <c r="G3633" t="s">
        <v>2941</v>
      </c>
      <c r="H3633">
        <v>0</v>
      </c>
      <c r="I3633">
        <v>0</v>
      </c>
      <c r="J3633">
        <v>0</v>
      </c>
      <c r="K3633">
        <v>0</v>
      </c>
      <c r="L3633">
        <v>0</v>
      </c>
    </row>
    <row r="3634" spans="1:14" x14ac:dyDescent="0.35">
      <c r="A3634" t="s">
        <v>592</v>
      </c>
      <c r="B3634" t="s">
        <v>3918</v>
      </c>
      <c r="C3634" t="s">
        <v>2938</v>
      </c>
      <c r="D3634" t="s">
        <v>3942</v>
      </c>
      <c r="E3634" t="s">
        <v>3943</v>
      </c>
      <c r="F3634" t="s">
        <v>2170</v>
      </c>
      <c r="G3634" t="s">
        <v>2171</v>
      </c>
      <c r="H3634">
        <v>0</v>
      </c>
      <c r="I3634">
        <v>0</v>
      </c>
      <c r="J3634">
        <v>0</v>
      </c>
      <c r="K3634">
        <v>0</v>
      </c>
      <c r="L3634">
        <v>0</v>
      </c>
    </row>
    <row r="3635" spans="1:14" x14ac:dyDescent="0.35">
      <c r="A3635" t="s">
        <v>592</v>
      </c>
      <c r="B3635" t="s">
        <v>3918</v>
      </c>
      <c r="C3635" t="s">
        <v>2938</v>
      </c>
      <c r="D3635" t="s">
        <v>3942</v>
      </c>
      <c r="E3635" t="s">
        <v>3943</v>
      </c>
      <c r="F3635" t="s">
        <v>2172</v>
      </c>
      <c r="G3635" t="s">
        <v>2173</v>
      </c>
      <c r="H3635">
        <v>4869344.1065999996</v>
      </c>
      <c r="I3635">
        <v>2943.7354811507898</v>
      </c>
      <c r="J3635">
        <v>103948.837142857</v>
      </c>
      <c r="K3635">
        <v>106892.572624008</v>
      </c>
      <c r="L3635">
        <v>4762451.5339759896</v>
      </c>
    </row>
    <row r="3636" spans="1:14" x14ac:dyDescent="0.35">
      <c r="A3636" t="s">
        <v>592</v>
      </c>
      <c r="B3636" t="s">
        <v>3918</v>
      </c>
      <c r="C3636" t="s">
        <v>2938</v>
      </c>
      <c r="D3636" t="s">
        <v>3942</v>
      </c>
      <c r="E3636" t="s">
        <v>3943</v>
      </c>
      <c r="F3636" t="s">
        <v>3007</v>
      </c>
      <c r="G3636" t="s">
        <v>3008</v>
      </c>
      <c r="H3636">
        <v>2079045.7984</v>
      </c>
      <c r="I3636">
        <v>1256.8758234126999</v>
      </c>
      <c r="J3636">
        <v>0</v>
      </c>
      <c r="K3636">
        <v>1256.8758234126999</v>
      </c>
      <c r="L3636">
        <v>2077788.92257659</v>
      </c>
      <c r="N3636" t="s">
        <v>2198</v>
      </c>
    </row>
    <row r="3637" spans="1:14" x14ac:dyDescent="0.35">
      <c r="A3637" t="s">
        <v>592</v>
      </c>
      <c r="B3637" t="s">
        <v>3918</v>
      </c>
      <c r="C3637" t="s">
        <v>2938</v>
      </c>
      <c r="D3637" t="s">
        <v>3942</v>
      </c>
      <c r="E3637" t="s">
        <v>3943</v>
      </c>
      <c r="F3637" t="s">
        <v>2940</v>
      </c>
      <c r="G3637" t="s">
        <v>2941</v>
      </c>
      <c r="H3637">
        <v>0</v>
      </c>
      <c r="I3637">
        <v>0</v>
      </c>
      <c r="J3637">
        <v>0</v>
      </c>
      <c r="K3637">
        <v>0</v>
      </c>
      <c r="L3637">
        <v>0</v>
      </c>
    </row>
    <row r="3638" spans="1:14" x14ac:dyDescent="0.35">
      <c r="A3638" t="s">
        <v>592</v>
      </c>
      <c r="B3638" t="s">
        <v>3918</v>
      </c>
      <c r="C3638" t="s">
        <v>2938</v>
      </c>
      <c r="D3638" t="s">
        <v>3944</v>
      </c>
      <c r="E3638" t="s">
        <v>3945</v>
      </c>
      <c r="F3638" t="s">
        <v>2170</v>
      </c>
      <c r="G3638" t="s">
        <v>2171</v>
      </c>
      <c r="H3638">
        <v>0</v>
      </c>
      <c r="I3638">
        <v>0</v>
      </c>
      <c r="J3638">
        <v>0</v>
      </c>
      <c r="K3638">
        <v>0</v>
      </c>
      <c r="L3638">
        <v>0</v>
      </c>
    </row>
    <row r="3639" spans="1:14" x14ac:dyDescent="0.35">
      <c r="A3639" t="s">
        <v>592</v>
      </c>
      <c r="B3639" t="s">
        <v>3918</v>
      </c>
      <c r="C3639" t="s">
        <v>2938</v>
      </c>
      <c r="D3639" t="s">
        <v>3944</v>
      </c>
      <c r="E3639" t="s">
        <v>3945</v>
      </c>
      <c r="F3639" t="s">
        <v>2172</v>
      </c>
      <c r="G3639" t="s">
        <v>2173</v>
      </c>
      <c r="H3639">
        <v>4896777.3427999998</v>
      </c>
      <c r="I3639">
        <v>6863.6727540620104</v>
      </c>
      <c r="J3639">
        <v>386481.76501471398</v>
      </c>
      <c r="K3639">
        <v>393345.43776877603</v>
      </c>
      <c r="L3639">
        <v>4503431.9050312201</v>
      </c>
    </row>
    <row r="3640" spans="1:14" x14ac:dyDescent="0.35">
      <c r="A3640" t="s">
        <v>592</v>
      </c>
      <c r="B3640" t="s">
        <v>3918</v>
      </c>
      <c r="C3640" t="s">
        <v>2938</v>
      </c>
      <c r="D3640" t="s">
        <v>3944</v>
      </c>
      <c r="E3640" t="s">
        <v>3945</v>
      </c>
      <c r="F3640" t="s">
        <v>3007</v>
      </c>
      <c r="G3640" t="s">
        <v>3008</v>
      </c>
      <c r="H3640">
        <v>2847327.4005</v>
      </c>
      <c r="I3640">
        <v>3991.01738415107</v>
      </c>
      <c r="J3640">
        <v>0</v>
      </c>
      <c r="K3640">
        <v>3991.01738415107</v>
      </c>
      <c r="L3640">
        <v>2843336.3831158499</v>
      </c>
      <c r="N3640" t="s">
        <v>2198</v>
      </c>
    </row>
    <row r="3641" spans="1:14" x14ac:dyDescent="0.35">
      <c r="A3641" t="s">
        <v>592</v>
      </c>
      <c r="B3641" t="s">
        <v>3918</v>
      </c>
      <c r="C3641" t="s">
        <v>2938</v>
      </c>
      <c r="D3641" t="s">
        <v>3944</v>
      </c>
      <c r="E3641" t="s">
        <v>3945</v>
      </c>
      <c r="F3641" t="s">
        <v>2940</v>
      </c>
      <c r="G3641" t="s">
        <v>2941</v>
      </c>
      <c r="H3641">
        <v>0</v>
      </c>
      <c r="I3641">
        <v>0</v>
      </c>
      <c r="J3641">
        <v>0</v>
      </c>
      <c r="K3641">
        <v>0</v>
      </c>
      <c r="L3641">
        <v>0</v>
      </c>
    </row>
    <row r="3642" spans="1:14" x14ac:dyDescent="0.35">
      <c r="A3642" t="s">
        <v>592</v>
      </c>
      <c r="B3642" t="s">
        <v>3918</v>
      </c>
      <c r="C3642" t="s">
        <v>2938</v>
      </c>
      <c r="D3642" t="s">
        <v>3946</v>
      </c>
      <c r="E3642" t="s">
        <v>3947</v>
      </c>
      <c r="F3642" t="s">
        <v>2170</v>
      </c>
      <c r="G3642" t="s">
        <v>2171</v>
      </c>
      <c r="H3642">
        <v>0</v>
      </c>
      <c r="I3642">
        <v>0</v>
      </c>
      <c r="J3642">
        <v>0</v>
      </c>
      <c r="K3642">
        <v>0</v>
      </c>
      <c r="L3642">
        <v>0</v>
      </c>
    </row>
    <row r="3643" spans="1:14" x14ac:dyDescent="0.35">
      <c r="A3643" t="s">
        <v>592</v>
      </c>
      <c r="B3643" t="s">
        <v>3918</v>
      </c>
      <c r="C3643" t="s">
        <v>2938</v>
      </c>
      <c r="D3643" t="s">
        <v>3946</v>
      </c>
      <c r="E3643" t="s">
        <v>3947</v>
      </c>
      <c r="F3643" t="s">
        <v>2172</v>
      </c>
      <c r="G3643" t="s">
        <v>2173</v>
      </c>
      <c r="H3643">
        <v>126926.7404</v>
      </c>
      <c r="I3643">
        <v>289.288277941003</v>
      </c>
      <c r="J3643">
        <v>14314.329885904999</v>
      </c>
      <c r="K3643">
        <v>14603.618163846</v>
      </c>
      <c r="L3643">
        <v>112323.122236154</v>
      </c>
    </row>
    <row r="3644" spans="1:14" x14ac:dyDescent="0.35">
      <c r="A3644" t="s">
        <v>592</v>
      </c>
      <c r="B3644" t="s">
        <v>3918</v>
      </c>
      <c r="C3644" t="s">
        <v>2938</v>
      </c>
      <c r="D3644" t="s">
        <v>3946</v>
      </c>
      <c r="E3644" t="s">
        <v>3947</v>
      </c>
      <c r="F3644" t="s">
        <v>3007</v>
      </c>
      <c r="G3644" t="s">
        <v>3008</v>
      </c>
      <c r="H3644">
        <v>142932.16519999999</v>
      </c>
      <c r="I3644">
        <v>325.76744495409099</v>
      </c>
      <c r="J3644">
        <v>0</v>
      </c>
      <c r="K3644">
        <v>325.76744495409099</v>
      </c>
      <c r="L3644">
        <v>142606.397755046</v>
      </c>
      <c r="N3644" t="s">
        <v>2198</v>
      </c>
    </row>
    <row r="3645" spans="1:14" x14ac:dyDescent="0.35">
      <c r="A3645" t="s">
        <v>592</v>
      </c>
      <c r="B3645" t="s">
        <v>3918</v>
      </c>
      <c r="C3645" t="s">
        <v>2938</v>
      </c>
      <c r="D3645" t="s">
        <v>3946</v>
      </c>
      <c r="E3645" t="s">
        <v>3947</v>
      </c>
      <c r="F3645" t="s">
        <v>2940</v>
      </c>
      <c r="G3645" t="s">
        <v>2941</v>
      </c>
      <c r="H3645">
        <v>0</v>
      </c>
      <c r="I3645">
        <v>0</v>
      </c>
      <c r="J3645">
        <v>0</v>
      </c>
      <c r="K3645">
        <v>0</v>
      </c>
      <c r="L3645">
        <v>0</v>
      </c>
    </row>
    <row r="3646" spans="1:14" x14ac:dyDescent="0.35">
      <c r="A3646" t="s">
        <v>592</v>
      </c>
      <c r="B3646" t="s">
        <v>3918</v>
      </c>
      <c r="C3646" t="s">
        <v>2938</v>
      </c>
      <c r="D3646" t="s">
        <v>3948</v>
      </c>
      <c r="E3646" t="s">
        <v>3949</v>
      </c>
      <c r="F3646" t="s">
        <v>2170</v>
      </c>
      <c r="G3646" t="s">
        <v>2171</v>
      </c>
      <c r="H3646">
        <v>0</v>
      </c>
      <c r="I3646">
        <v>0</v>
      </c>
      <c r="J3646">
        <v>0</v>
      </c>
      <c r="K3646">
        <v>0</v>
      </c>
      <c r="L3646">
        <v>0</v>
      </c>
    </row>
    <row r="3647" spans="1:14" x14ac:dyDescent="0.35">
      <c r="A3647" t="s">
        <v>592</v>
      </c>
      <c r="B3647" t="s">
        <v>3918</v>
      </c>
      <c r="C3647" t="s">
        <v>2938</v>
      </c>
      <c r="D3647" t="s">
        <v>3948</v>
      </c>
      <c r="E3647" t="s">
        <v>3949</v>
      </c>
      <c r="F3647" t="s">
        <v>2172</v>
      </c>
      <c r="G3647" t="s">
        <v>2173</v>
      </c>
      <c r="H3647">
        <v>1134238.1299999999</v>
      </c>
      <c r="I3647">
        <v>587.71863941440097</v>
      </c>
      <c r="J3647">
        <v>202242.80008244401</v>
      </c>
      <c r="K3647">
        <v>202830.51872185801</v>
      </c>
      <c r="L3647">
        <v>931407.61127814197</v>
      </c>
    </row>
    <row r="3648" spans="1:14" x14ac:dyDescent="0.35">
      <c r="A3648" t="s">
        <v>592</v>
      </c>
      <c r="B3648" t="s">
        <v>3918</v>
      </c>
      <c r="C3648" t="s">
        <v>2938</v>
      </c>
      <c r="D3648" t="s">
        <v>3948</v>
      </c>
      <c r="E3648" t="s">
        <v>3949</v>
      </c>
      <c r="F3648" t="s">
        <v>19</v>
      </c>
      <c r="G3648" t="s">
        <v>2174</v>
      </c>
      <c r="H3648">
        <v>1275312.5242999999</v>
      </c>
      <c r="I3648">
        <v>660.81797267489901</v>
      </c>
      <c r="J3648">
        <v>0</v>
      </c>
      <c r="K3648">
        <v>660.81797267489901</v>
      </c>
      <c r="L3648">
        <v>1274651.7063273201</v>
      </c>
      <c r="N3648" t="s">
        <v>2198</v>
      </c>
    </row>
    <row r="3649" spans="1:14" x14ac:dyDescent="0.35">
      <c r="A3649" t="s">
        <v>592</v>
      </c>
      <c r="B3649" t="s">
        <v>3918</v>
      </c>
      <c r="C3649" t="s">
        <v>2944</v>
      </c>
      <c r="D3649" t="s">
        <v>3950</v>
      </c>
      <c r="E3649" t="s">
        <v>3951</v>
      </c>
      <c r="F3649" t="s">
        <v>3380</v>
      </c>
      <c r="G3649" t="s">
        <v>3381</v>
      </c>
      <c r="H3649">
        <v>0</v>
      </c>
      <c r="I3649">
        <v>0</v>
      </c>
      <c r="J3649">
        <v>0</v>
      </c>
      <c r="K3649">
        <v>0</v>
      </c>
      <c r="L3649">
        <v>0</v>
      </c>
    </row>
    <row r="3650" spans="1:14" x14ac:dyDescent="0.35">
      <c r="A3650" t="s">
        <v>592</v>
      </c>
      <c r="B3650" t="s">
        <v>3918</v>
      </c>
      <c r="C3650" t="s">
        <v>2944</v>
      </c>
      <c r="D3650" t="s">
        <v>3952</v>
      </c>
      <c r="E3650" t="s">
        <v>3953</v>
      </c>
      <c r="F3650" t="s">
        <v>2172</v>
      </c>
      <c r="G3650" t="s">
        <v>2173</v>
      </c>
      <c r="H3650">
        <v>844701.13749999995</v>
      </c>
      <c r="I3650">
        <v>863.87966048245903</v>
      </c>
      <c r="J3650">
        <v>36226.338067791701</v>
      </c>
      <c r="K3650">
        <v>37090.217728274103</v>
      </c>
      <c r="L3650">
        <v>807610.91977172601</v>
      </c>
    </row>
    <row r="3651" spans="1:14" x14ac:dyDescent="0.35">
      <c r="A3651" t="s">
        <v>666</v>
      </c>
      <c r="B3651" t="s">
        <v>3954</v>
      </c>
      <c r="C3651" t="s">
        <v>2857</v>
      </c>
      <c r="D3651" t="s">
        <v>2859</v>
      </c>
      <c r="E3651" t="s">
        <v>3955</v>
      </c>
      <c r="F3651" t="s">
        <v>2170</v>
      </c>
      <c r="G3651" t="s">
        <v>2171</v>
      </c>
      <c r="H3651">
        <v>0</v>
      </c>
      <c r="I3651">
        <v>0</v>
      </c>
      <c r="J3651">
        <v>0</v>
      </c>
      <c r="K3651">
        <v>0</v>
      </c>
      <c r="L3651">
        <v>0</v>
      </c>
    </row>
    <row r="3652" spans="1:14" x14ac:dyDescent="0.35">
      <c r="A3652" t="s">
        <v>666</v>
      </c>
      <c r="B3652" t="s">
        <v>3954</v>
      </c>
      <c r="C3652" t="s">
        <v>2857</v>
      </c>
      <c r="D3652" t="s">
        <v>2859</v>
      </c>
      <c r="E3652" t="s">
        <v>3955</v>
      </c>
      <c r="F3652" t="s">
        <v>2172</v>
      </c>
      <c r="G3652" t="s">
        <v>2173</v>
      </c>
      <c r="H3652">
        <v>9609462.2306999993</v>
      </c>
      <c r="I3652">
        <v>28459.684643925098</v>
      </c>
      <c r="J3652">
        <v>479034.33095242002</v>
      </c>
      <c r="K3652">
        <v>507494.01559634501</v>
      </c>
      <c r="L3652">
        <v>9101968.2151036598</v>
      </c>
    </row>
    <row r="3653" spans="1:14" x14ac:dyDescent="0.35">
      <c r="A3653" t="s">
        <v>666</v>
      </c>
      <c r="B3653" t="s">
        <v>3954</v>
      </c>
      <c r="C3653" t="s">
        <v>2857</v>
      </c>
      <c r="D3653" t="s">
        <v>2859</v>
      </c>
      <c r="E3653" t="s">
        <v>3955</v>
      </c>
      <c r="F3653" t="s">
        <v>2861</v>
      </c>
      <c r="G3653" t="s">
        <v>2862</v>
      </c>
      <c r="H3653">
        <v>281551.1225</v>
      </c>
      <c r="I3653">
        <v>833.85063287933394</v>
      </c>
      <c r="J3653">
        <v>14035.400779497701</v>
      </c>
      <c r="K3653">
        <v>14869.251412377</v>
      </c>
      <c r="L3653">
        <v>266681.871087623</v>
      </c>
    </row>
    <row r="3654" spans="1:14" x14ac:dyDescent="0.35">
      <c r="A3654" t="s">
        <v>666</v>
      </c>
      <c r="B3654" t="s">
        <v>3954</v>
      </c>
      <c r="C3654" t="s">
        <v>2857</v>
      </c>
      <c r="D3654" t="s">
        <v>2859</v>
      </c>
      <c r="E3654" t="s">
        <v>3955</v>
      </c>
      <c r="F3654" t="s">
        <v>19</v>
      </c>
      <c r="G3654" t="s">
        <v>2174</v>
      </c>
      <c r="H3654">
        <v>342757.8884</v>
      </c>
      <c r="I3654">
        <v>1015.12250959223</v>
      </c>
      <c r="J3654">
        <v>0</v>
      </c>
      <c r="K3654">
        <v>1015.12250959223</v>
      </c>
      <c r="L3654">
        <v>341742.76589040802</v>
      </c>
      <c r="N3654" t="s">
        <v>2198</v>
      </c>
    </row>
    <row r="3655" spans="1:14" x14ac:dyDescent="0.35">
      <c r="A3655" t="s">
        <v>666</v>
      </c>
      <c r="B3655" t="s">
        <v>3954</v>
      </c>
      <c r="C3655" t="s">
        <v>2857</v>
      </c>
      <c r="D3655" t="s">
        <v>2859</v>
      </c>
      <c r="E3655" t="s">
        <v>3955</v>
      </c>
      <c r="F3655" t="s">
        <v>194</v>
      </c>
      <c r="G3655" t="s">
        <v>2415</v>
      </c>
      <c r="H3655">
        <v>544740.21550000005</v>
      </c>
      <c r="I3655">
        <v>1613.3197027448</v>
      </c>
      <c r="J3655">
        <v>0</v>
      </c>
      <c r="K3655">
        <v>1613.3197027448</v>
      </c>
      <c r="L3655">
        <v>543126.89579725498</v>
      </c>
      <c r="N3655" t="s">
        <v>2198</v>
      </c>
    </row>
    <row r="3656" spans="1:14" x14ac:dyDescent="0.35">
      <c r="A3656" t="s">
        <v>666</v>
      </c>
      <c r="B3656" t="s">
        <v>3954</v>
      </c>
      <c r="C3656" t="s">
        <v>2857</v>
      </c>
      <c r="D3656" t="s">
        <v>2859</v>
      </c>
      <c r="E3656" t="s">
        <v>3955</v>
      </c>
      <c r="F3656" t="s">
        <v>1621</v>
      </c>
      <c r="G3656" t="s">
        <v>2416</v>
      </c>
      <c r="H3656">
        <v>667153.74710000004</v>
      </c>
      <c r="I3656">
        <v>1975.8634561706001</v>
      </c>
      <c r="J3656">
        <v>0</v>
      </c>
      <c r="K3656">
        <v>1975.8634561706001</v>
      </c>
      <c r="L3656">
        <v>665177.88364382996</v>
      </c>
      <c r="N3656" t="s">
        <v>2198</v>
      </c>
    </row>
    <row r="3657" spans="1:14" x14ac:dyDescent="0.35">
      <c r="A3657" t="s">
        <v>666</v>
      </c>
      <c r="B3657" t="s">
        <v>3954</v>
      </c>
      <c r="C3657" t="s">
        <v>2857</v>
      </c>
      <c r="D3657" t="s">
        <v>2859</v>
      </c>
      <c r="E3657" t="s">
        <v>3955</v>
      </c>
      <c r="F3657" t="s">
        <v>3005</v>
      </c>
      <c r="G3657" t="s">
        <v>3006</v>
      </c>
      <c r="H3657">
        <v>544740.21550000005</v>
      </c>
      <c r="I3657">
        <v>1613.3197027448</v>
      </c>
      <c r="J3657">
        <v>0</v>
      </c>
      <c r="K3657">
        <v>1613.3197027448</v>
      </c>
      <c r="L3657">
        <v>543126.89579725498</v>
      </c>
      <c r="N3657" t="s">
        <v>2198</v>
      </c>
    </row>
    <row r="3658" spans="1:14" x14ac:dyDescent="0.35">
      <c r="A3658" t="s">
        <v>666</v>
      </c>
      <c r="B3658" t="s">
        <v>3954</v>
      </c>
      <c r="C3658" t="s">
        <v>2857</v>
      </c>
      <c r="D3658" t="s">
        <v>2859</v>
      </c>
      <c r="E3658" t="s">
        <v>3955</v>
      </c>
      <c r="F3658" t="s">
        <v>2865</v>
      </c>
      <c r="G3658" t="s">
        <v>2866</v>
      </c>
      <c r="H3658">
        <v>0</v>
      </c>
      <c r="I3658">
        <v>0</v>
      </c>
      <c r="J3658">
        <v>0</v>
      </c>
      <c r="K3658">
        <v>0</v>
      </c>
      <c r="L3658">
        <v>0</v>
      </c>
    </row>
    <row r="3659" spans="1:14" x14ac:dyDescent="0.35">
      <c r="A3659" t="s">
        <v>666</v>
      </c>
      <c r="B3659" t="s">
        <v>3954</v>
      </c>
      <c r="C3659" t="s">
        <v>2857</v>
      </c>
      <c r="D3659" t="s">
        <v>2859</v>
      </c>
      <c r="E3659" t="s">
        <v>3955</v>
      </c>
      <c r="F3659" t="s">
        <v>2867</v>
      </c>
      <c r="G3659" t="s">
        <v>2868</v>
      </c>
      <c r="H3659">
        <v>0</v>
      </c>
      <c r="I3659">
        <v>0</v>
      </c>
      <c r="J3659">
        <v>0</v>
      </c>
      <c r="K3659">
        <v>0</v>
      </c>
      <c r="L3659">
        <v>0</v>
      </c>
    </row>
    <row r="3660" spans="1:14" x14ac:dyDescent="0.35">
      <c r="A3660" t="s">
        <v>666</v>
      </c>
      <c r="B3660" t="s">
        <v>3954</v>
      </c>
      <c r="C3660" t="s">
        <v>2857</v>
      </c>
      <c r="D3660" t="s">
        <v>2859</v>
      </c>
      <c r="E3660" t="s">
        <v>3955</v>
      </c>
      <c r="F3660" t="s">
        <v>2869</v>
      </c>
      <c r="G3660" t="s">
        <v>2870</v>
      </c>
      <c r="H3660">
        <v>2564563.4871999999</v>
      </c>
      <c r="I3660">
        <v>7595.2916342704502</v>
      </c>
      <c r="J3660">
        <v>127844.194056729</v>
      </c>
      <c r="K3660">
        <v>135439.48569099899</v>
      </c>
      <c r="L3660">
        <v>2429124.0015090001</v>
      </c>
    </row>
    <row r="3661" spans="1:14" x14ac:dyDescent="0.35">
      <c r="A3661" t="s">
        <v>666</v>
      </c>
      <c r="B3661" t="s">
        <v>3954</v>
      </c>
      <c r="C3661" t="s">
        <v>2857</v>
      </c>
      <c r="D3661" t="s">
        <v>2859</v>
      </c>
      <c r="E3661" t="s">
        <v>3955</v>
      </c>
      <c r="F3661" t="s">
        <v>2871</v>
      </c>
      <c r="G3661" t="s">
        <v>2872</v>
      </c>
      <c r="H3661">
        <v>354999.24170000001</v>
      </c>
      <c r="I3661">
        <v>1051.3768849348101</v>
      </c>
      <c r="J3661">
        <v>17696.809678497</v>
      </c>
      <c r="K3661">
        <v>18748.186563431798</v>
      </c>
      <c r="L3661">
        <v>336251.05513656797</v>
      </c>
    </row>
    <row r="3662" spans="1:14" x14ac:dyDescent="0.35">
      <c r="A3662" t="s">
        <v>666</v>
      </c>
      <c r="B3662" t="s">
        <v>3954</v>
      </c>
      <c r="C3662" t="s">
        <v>2857</v>
      </c>
      <c r="D3662" t="s">
        <v>2859</v>
      </c>
      <c r="E3662" t="s">
        <v>3955</v>
      </c>
      <c r="F3662" t="s">
        <v>2877</v>
      </c>
      <c r="G3662" t="s">
        <v>2878</v>
      </c>
      <c r="H3662">
        <v>2038185.3012000001</v>
      </c>
      <c r="I3662">
        <v>6036.3534945395204</v>
      </c>
      <c r="J3662">
        <v>101604.096947233</v>
      </c>
      <c r="K3662">
        <v>107640.45044177301</v>
      </c>
      <c r="L3662">
        <v>1930544.8507582301</v>
      </c>
    </row>
    <row r="3663" spans="1:14" x14ac:dyDescent="0.35">
      <c r="A3663" t="s">
        <v>666</v>
      </c>
      <c r="B3663" t="s">
        <v>3954</v>
      </c>
      <c r="C3663" t="s">
        <v>2879</v>
      </c>
      <c r="D3663" t="s">
        <v>2880</v>
      </c>
      <c r="E3663" t="s">
        <v>3956</v>
      </c>
      <c r="F3663" t="s">
        <v>2172</v>
      </c>
      <c r="G3663" t="s">
        <v>2173</v>
      </c>
      <c r="H3663">
        <v>23441.355500000001</v>
      </c>
      <c r="I3663">
        <v>40.404768392370599</v>
      </c>
      <c r="J3663">
        <v>0</v>
      </c>
      <c r="K3663">
        <v>40.404768392370599</v>
      </c>
      <c r="L3663">
        <v>23400.950731607601</v>
      </c>
    </row>
    <row r="3664" spans="1:14" x14ac:dyDescent="0.35">
      <c r="A3664" t="s">
        <v>666</v>
      </c>
      <c r="B3664" t="s">
        <v>3954</v>
      </c>
      <c r="C3664" t="s">
        <v>2879</v>
      </c>
      <c r="D3664" t="s">
        <v>2880</v>
      </c>
      <c r="E3664" t="s">
        <v>3956</v>
      </c>
      <c r="F3664" t="s">
        <v>2882</v>
      </c>
      <c r="G3664" t="s">
        <v>2883</v>
      </c>
      <c r="H3664">
        <v>1997.8427999999999</v>
      </c>
      <c r="I3664">
        <v>3.4435882152588602</v>
      </c>
      <c r="J3664">
        <v>0</v>
      </c>
      <c r="K3664">
        <v>3.4435882152588602</v>
      </c>
      <c r="L3664">
        <v>1994.3992117847399</v>
      </c>
    </row>
    <row r="3665" spans="1:14" x14ac:dyDescent="0.35">
      <c r="A3665" t="s">
        <v>666</v>
      </c>
      <c r="B3665" t="s">
        <v>3954</v>
      </c>
      <c r="C3665" t="s">
        <v>2879</v>
      </c>
      <c r="D3665" t="s">
        <v>2880</v>
      </c>
      <c r="E3665" t="s">
        <v>3956</v>
      </c>
      <c r="F3665" t="s">
        <v>2884</v>
      </c>
      <c r="G3665" t="s">
        <v>2885</v>
      </c>
      <c r="H3665">
        <v>31432.726699999999</v>
      </c>
      <c r="I3665">
        <v>54.179121253406002</v>
      </c>
      <c r="J3665">
        <v>0</v>
      </c>
      <c r="K3665">
        <v>54.179121253406002</v>
      </c>
      <c r="L3665">
        <v>31378.547578746598</v>
      </c>
    </row>
    <row r="3666" spans="1:14" x14ac:dyDescent="0.35">
      <c r="A3666" t="s">
        <v>666</v>
      </c>
      <c r="B3666" t="s">
        <v>3954</v>
      </c>
      <c r="C3666" t="s">
        <v>2879</v>
      </c>
      <c r="D3666" t="s">
        <v>2880</v>
      </c>
      <c r="E3666" t="s">
        <v>3956</v>
      </c>
      <c r="F3666" t="s">
        <v>2896</v>
      </c>
      <c r="G3666" t="s">
        <v>2897</v>
      </c>
      <c r="H3666">
        <v>44352.110200000003</v>
      </c>
      <c r="I3666">
        <v>76.447658378746596</v>
      </c>
      <c r="J3666">
        <v>0</v>
      </c>
      <c r="K3666">
        <v>76.447658378746596</v>
      </c>
      <c r="L3666">
        <v>44275.662541621299</v>
      </c>
    </row>
    <row r="3667" spans="1:14" x14ac:dyDescent="0.35">
      <c r="A3667" t="s">
        <v>666</v>
      </c>
      <c r="B3667" t="s">
        <v>3954</v>
      </c>
      <c r="C3667" t="s">
        <v>2879</v>
      </c>
      <c r="D3667" t="s">
        <v>2886</v>
      </c>
      <c r="E3667" t="s">
        <v>3957</v>
      </c>
      <c r="F3667" t="s">
        <v>2170</v>
      </c>
      <c r="G3667" t="s">
        <v>2171</v>
      </c>
      <c r="H3667">
        <v>0</v>
      </c>
      <c r="I3667">
        <v>0</v>
      </c>
      <c r="J3667">
        <v>0</v>
      </c>
      <c r="K3667">
        <v>0</v>
      </c>
      <c r="L3667">
        <v>0</v>
      </c>
    </row>
    <row r="3668" spans="1:14" x14ac:dyDescent="0.35">
      <c r="A3668" t="s">
        <v>666</v>
      </c>
      <c r="B3668" t="s">
        <v>3954</v>
      </c>
      <c r="C3668" t="s">
        <v>2879</v>
      </c>
      <c r="D3668" t="s">
        <v>2886</v>
      </c>
      <c r="E3668" t="s">
        <v>3957</v>
      </c>
      <c r="F3668" t="s">
        <v>2172</v>
      </c>
      <c r="G3668" t="s">
        <v>2173</v>
      </c>
      <c r="H3668">
        <v>17773.5998</v>
      </c>
      <c r="I3668">
        <v>38.757351951306802</v>
      </c>
      <c r="J3668">
        <v>1.0877687364187001</v>
      </c>
      <c r="K3668">
        <v>39.845120687725498</v>
      </c>
      <c r="L3668">
        <v>17733.7546793123</v>
      </c>
    </row>
    <row r="3669" spans="1:14" x14ac:dyDescent="0.35">
      <c r="A3669" t="s">
        <v>666</v>
      </c>
      <c r="B3669" t="s">
        <v>3954</v>
      </c>
      <c r="C3669" t="s">
        <v>2879</v>
      </c>
      <c r="D3669" t="s">
        <v>2886</v>
      </c>
      <c r="E3669" t="s">
        <v>3957</v>
      </c>
      <c r="F3669" t="s">
        <v>2882</v>
      </c>
      <c r="G3669" t="s">
        <v>2883</v>
      </c>
      <c r="H3669">
        <v>0</v>
      </c>
      <c r="I3669">
        <v>0</v>
      </c>
      <c r="J3669">
        <v>0</v>
      </c>
      <c r="K3669">
        <v>0</v>
      </c>
      <c r="L3669">
        <v>0</v>
      </c>
    </row>
    <row r="3670" spans="1:14" x14ac:dyDescent="0.35">
      <c r="A3670" t="s">
        <v>666</v>
      </c>
      <c r="B3670" t="s">
        <v>3954</v>
      </c>
      <c r="C3670" t="s">
        <v>2879</v>
      </c>
      <c r="D3670" t="s">
        <v>2886</v>
      </c>
      <c r="E3670" t="s">
        <v>3957</v>
      </c>
      <c r="F3670" t="s">
        <v>2884</v>
      </c>
      <c r="G3670" t="s">
        <v>2885</v>
      </c>
      <c r="H3670">
        <v>46503.358399999997</v>
      </c>
      <c r="I3670">
        <v>101.488323666309</v>
      </c>
      <c r="J3670">
        <v>0</v>
      </c>
      <c r="K3670">
        <v>101.488323666309</v>
      </c>
      <c r="L3670">
        <v>46401.870076333696</v>
      </c>
    </row>
    <row r="3671" spans="1:14" x14ac:dyDescent="0.35">
      <c r="A3671" t="s">
        <v>666</v>
      </c>
      <c r="B3671" t="s">
        <v>3954</v>
      </c>
      <c r="C3671" t="s">
        <v>2879</v>
      </c>
      <c r="D3671" t="s">
        <v>2886</v>
      </c>
      <c r="E3671" t="s">
        <v>3957</v>
      </c>
      <c r="F3671" t="s">
        <v>2956</v>
      </c>
      <c r="G3671" t="s">
        <v>2957</v>
      </c>
      <c r="H3671">
        <v>41743.172100000003</v>
      </c>
      <c r="I3671">
        <v>91.099755102040803</v>
      </c>
      <c r="J3671">
        <v>0</v>
      </c>
      <c r="K3671">
        <v>91.099755102040803</v>
      </c>
      <c r="L3671">
        <v>41652.072344897999</v>
      </c>
      <c r="N3671" t="s">
        <v>2198</v>
      </c>
    </row>
    <row r="3672" spans="1:14" x14ac:dyDescent="0.35">
      <c r="A3672" t="s">
        <v>666</v>
      </c>
      <c r="B3672" t="s">
        <v>3954</v>
      </c>
      <c r="C3672" t="s">
        <v>2879</v>
      </c>
      <c r="D3672" t="s">
        <v>2886</v>
      </c>
      <c r="E3672" t="s">
        <v>3957</v>
      </c>
      <c r="F3672" t="s">
        <v>2890</v>
      </c>
      <c r="G3672" t="s">
        <v>2891</v>
      </c>
      <c r="H3672">
        <v>9344.8824000000004</v>
      </c>
      <c r="I3672">
        <v>20.377576799140702</v>
      </c>
      <c r="J3672">
        <v>0.57191964492117098</v>
      </c>
      <c r="K3672">
        <v>20.9494964440619</v>
      </c>
      <c r="L3672">
        <v>9323.9329035559404</v>
      </c>
    </row>
    <row r="3673" spans="1:14" x14ac:dyDescent="0.35">
      <c r="A3673" t="s">
        <v>666</v>
      </c>
      <c r="B3673" t="s">
        <v>3954</v>
      </c>
      <c r="C3673" t="s">
        <v>2879</v>
      </c>
      <c r="D3673" t="s">
        <v>2888</v>
      </c>
      <c r="E3673" t="s">
        <v>3958</v>
      </c>
      <c r="F3673" t="s">
        <v>2170</v>
      </c>
      <c r="G3673" t="s">
        <v>2171</v>
      </c>
      <c r="H3673">
        <v>0</v>
      </c>
      <c r="I3673">
        <v>0</v>
      </c>
      <c r="J3673">
        <v>0</v>
      </c>
      <c r="K3673">
        <v>0</v>
      </c>
      <c r="L3673">
        <v>0</v>
      </c>
    </row>
    <row r="3674" spans="1:14" x14ac:dyDescent="0.35">
      <c r="A3674" t="s">
        <v>666</v>
      </c>
      <c r="B3674" t="s">
        <v>3954</v>
      </c>
      <c r="C3674" t="s">
        <v>2879</v>
      </c>
      <c r="D3674" t="s">
        <v>2888</v>
      </c>
      <c r="E3674" t="s">
        <v>3958</v>
      </c>
      <c r="F3674" t="s">
        <v>2172</v>
      </c>
      <c r="G3674" t="s">
        <v>2173</v>
      </c>
      <c r="H3674">
        <v>40803.4064</v>
      </c>
      <c r="I3674">
        <v>136.21495818938999</v>
      </c>
      <c r="J3674">
        <v>497.48737553017997</v>
      </c>
      <c r="K3674">
        <v>633.70233371956897</v>
      </c>
      <c r="L3674">
        <v>40169.704066280399</v>
      </c>
    </row>
    <row r="3675" spans="1:14" x14ac:dyDescent="0.35">
      <c r="A3675" t="s">
        <v>666</v>
      </c>
      <c r="B3675" t="s">
        <v>3954</v>
      </c>
      <c r="C3675" t="s">
        <v>2879</v>
      </c>
      <c r="D3675" t="s">
        <v>2888</v>
      </c>
      <c r="E3675" t="s">
        <v>3958</v>
      </c>
      <c r="F3675" t="s">
        <v>2882</v>
      </c>
      <c r="G3675" t="s">
        <v>2883</v>
      </c>
      <c r="H3675">
        <v>0</v>
      </c>
      <c r="I3675">
        <v>0</v>
      </c>
      <c r="J3675">
        <v>0</v>
      </c>
      <c r="K3675">
        <v>0</v>
      </c>
      <c r="L3675">
        <v>0</v>
      </c>
    </row>
    <row r="3676" spans="1:14" x14ac:dyDescent="0.35">
      <c r="A3676" t="s">
        <v>666</v>
      </c>
      <c r="B3676" t="s">
        <v>3954</v>
      </c>
      <c r="C3676" t="s">
        <v>2879</v>
      </c>
      <c r="D3676" t="s">
        <v>2888</v>
      </c>
      <c r="E3676" t="s">
        <v>3958</v>
      </c>
      <c r="F3676" t="s">
        <v>2884</v>
      </c>
      <c r="G3676" t="s">
        <v>2885</v>
      </c>
      <c r="H3676">
        <v>21919.771499999999</v>
      </c>
      <c r="I3676">
        <v>55.132191480017603</v>
      </c>
      <c r="J3676">
        <v>0</v>
      </c>
      <c r="K3676">
        <v>55.132191480017603</v>
      </c>
      <c r="L3676">
        <v>21864.63930852</v>
      </c>
    </row>
    <row r="3677" spans="1:14" x14ac:dyDescent="0.35">
      <c r="A3677" t="s">
        <v>666</v>
      </c>
      <c r="B3677" t="s">
        <v>3954</v>
      </c>
      <c r="C3677" t="s">
        <v>2879</v>
      </c>
      <c r="D3677" t="s">
        <v>2892</v>
      </c>
      <c r="E3677" t="s">
        <v>3959</v>
      </c>
      <c r="F3677" t="s">
        <v>2170</v>
      </c>
      <c r="G3677" t="s">
        <v>2171</v>
      </c>
      <c r="H3677">
        <v>0</v>
      </c>
      <c r="I3677">
        <v>0</v>
      </c>
      <c r="J3677">
        <v>0</v>
      </c>
      <c r="K3677">
        <v>0</v>
      </c>
      <c r="L3677">
        <v>0</v>
      </c>
    </row>
    <row r="3678" spans="1:14" x14ac:dyDescent="0.35">
      <c r="A3678" t="s">
        <v>666</v>
      </c>
      <c r="B3678" t="s">
        <v>3954</v>
      </c>
      <c r="C3678" t="s">
        <v>2879</v>
      </c>
      <c r="D3678" t="s">
        <v>2892</v>
      </c>
      <c r="E3678" t="s">
        <v>3959</v>
      </c>
      <c r="F3678" t="s">
        <v>2172</v>
      </c>
      <c r="G3678" t="s">
        <v>2173</v>
      </c>
      <c r="H3678">
        <v>25892.983899999999</v>
      </c>
      <c r="I3678">
        <v>51.7680349015546</v>
      </c>
      <c r="J3678">
        <v>1711.73234293322</v>
      </c>
      <c r="K3678">
        <v>1763.50037783477</v>
      </c>
      <c r="L3678">
        <v>24129.483522165199</v>
      </c>
    </row>
    <row r="3679" spans="1:14" x14ac:dyDescent="0.35">
      <c r="A3679" t="s">
        <v>666</v>
      </c>
      <c r="B3679" t="s">
        <v>3954</v>
      </c>
      <c r="C3679" t="s">
        <v>2879</v>
      </c>
      <c r="D3679" t="s">
        <v>2892</v>
      </c>
      <c r="E3679" t="s">
        <v>3959</v>
      </c>
      <c r="F3679" t="s">
        <v>2882</v>
      </c>
      <c r="G3679" t="s">
        <v>2883</v>
      </c>
      <c r="H3679">
        <v>20046.1813</v>
      </c>
      <c r="I3679">
        <v>40.0784786334616</v>
      </c>
      <c r="J3679">
        <v>1325.2121364644299</v>
      </c>
      <c r="K3679">
        <v>1365.2906150978899</v>
      </c>
      <c r="L3679">
        <v>18680.8906849021</v>
      </c>
    </row>
    <row r="3680" spans="1:14" x14ac:dyDescent="0.35">
      <c r="A3680" t="s">
        <v>666</v>
      </c>
      <c r="B3680" t="s">
        <v>3954</v>
      </c>
      <c r="C3680" t="s">
        <v>2879</v>
      </c>
      <c r="D3680" t="s">
        <v>2892</v>
      </c>
      <c r="E3680" t="s">
        <v>3959</v>
      </c>
      <c r="F3680" t="s">
        <v>2884</v>
      </c>
      <c r="G3680" t="s">
        <v>2885</v>
      </c>
      <c r="H3680">
        <v>3166461.3681999999</v>
      </c>
      <c r="I3680">
        <v>6330.7296874772001</v>
      </c>
      <c r="J3680">
        <v>209328.30038902699</v>
      </c>
      <c r="K3680">
        <v>215659.03007650399</v>
      </c>
      <c r="L3680">
        <v>2950802.3381234999</v>
      </c>
    </row>
    <row r="3681" spans="1:14" x14ac:dyDescent="0.35">
      <c r="A3681" t="s">
        <v>666</v>
      </c>
      <c r="B3681" t="s">
        <v>3954</v>
      </c>
      <c r="C3681" t="s">
        <v>2879</v>
      </c>
      <c r="D3681" t="s">
        <v>2892</v>
      </c>
      <c r="E3681" t="s">
        <v>3959</v>
      </c>
      <c r="F3681" t="s">
        <v>2974</v>
      </c>
      <c r="G3681" t="s">
        <v>2975</v>
      </c>
      <c r="H3681">
        <v>253918.29500000001</v>
      </c>
      <c r="I3681">
        <v>507.66072935718</v>
      </c>
      <c r="J3681">
        <v>0</v>
      </c>
      <c r="K3681">
        <v>507.66072935718</v>
      </c>
      <c r="L3681">
        <v>253410.634270643</v>
      </c>
      <c r="N3681" t="s">
        <v>2198</v>
      </c>
    </row>
    <row r="3682" spans="1:14" x14ac:dyDescent="0.35">
      <c r="A3682" t="s">
        <v>666</v>
      </c>
      <c r="B3682" t="s">
        <v>3954</v>
      </c>
      <c r="C3682" t="s">
        <v>2879</v>
      </c>
      <c r="D3682" t="s">
        <v>2892</v>
      </c>
      <c r="E3682" t="s">
        <v>3959</v>
      </c>
      <c r="F3682" t="s">
        <v>2896</v>
      </c>
      <c r="G3682" t="s">
        <v>2897</v>
      </c>
      <c r="H3682">
        <v>278140.76380000002</v>
      </c>
      <c r="I3682">
        <v>556.08889103927902</v>
      </c>
      <c r="J3682">
        <v>18387.3183934439</v>
      </c>
      <c r="K3682">
        <v>18943.407284483201</v>
      </c>
      <c r="L3682">
        <v>259197.35651551699</v>
      </c>
    </row>
    <row r="3683" spans="1:14" x14ac:dyDescent="0.35">
      <c r="A3683" t="s">
        <v>666</v>
      </c>
      <c r="B3683" t="s">
        <v>3954</v>
      </c>
      <c r="C3683" t="s">
        <v>2879</v>
      </c>
      <c r="D3683" t="s">
        <v>2892</v>
      </c>
      <c r="E3683" t="s">
        <v>3959</v>
      </c>
      <c r="F3683" t="s">
        <v>2890</v>
      </c>
      <c r="G3683" t="s">
        <v>2891</v>
      </c>
      <c r="H3683">
        <v>5011.5451999999996</v>
      </c>
      <c r="I3683">
        <v>10.0196196583654</v>
      </c>
      <c r="J3683">
        <v>331.30303411610703</v>
      </c>
      <c r="K3683">
        <v>341.32265377447197</v>
      </c>
      <c r="L3683">
        <v>4670.2225462255301</v>
      </c>
    </row>
    <row r="3684" spans="1:14" x14ac:dyDescent="0.35">
      <c r="A3684" t="s">
        <v>666</v>
      </c>
      <c r="B3684" t="s">
        <v>3954</v>
      </c>
      <c r="C3684" t="s">
        <v>2879</v>
      </c>
      <c r="D3684" t="s">
        <v>2894</v>
      </c>
      <c r="E3684" t="s">
        <v>3098</v>
      </c>
      <c r="F3684" t="s">
        <v>2172</v>
      </c>
      <c r="G3684" t="s">
        <v>2173</v>
      </c>
      <c r="H3684">
        <v>0</v>
      </c>
      <c r="I3684">
        <v>0</v>
      </c>
      <c r="J3684">
        <v>0</v>
      </c>
      <c r="K3684">
        <v>0</v>
      </c>
      <c r="L3684">
        <v>0</v>
      </c>
    </row>
    <row r="3685" spans="1:14" x14ac:dyDescent="0.35">
      <c r="A3685" t="s">
        <v>666</v>
      </c>
      <c r="B3685" t="s">
        <v>3954</v>
      </c>
      <c r="C3685" t="s">
        <v>2879</v>
      </c>
      <c r="D3685" t="s">
        <v>2894</v>
      </c>
      <c r="E3685" t="s">
        <v>3098</v>
      </c>
      <c r="F3685" t="s">
        <v>2882</v>
      </c>
      <c r="G3685" t="s">
        <v>2883</v>
      </c>
      <c r="H3685">
        <v>180823.5692</v>
      </c>
      <c r="I3685">
        <v>729.35807381459699</v>
      </c>
      <c r="J3685">
        <v>757.32221580055796</v>
      </c>
      <c r="K3685">
        <v>1486.6802896151601</v>
      </c>
      <c r="L3685">
        <v>179336.88891038499</v>
      </c>
    </row>
    <row r="3686" spans="1:14" x14ac:dyDescent="0.35">
      <c r="A3686" t="s">
        <v>666</v>
      </c>
      <c r="B3686" t="s">
        <v>3954</v>
      </c>
      <c r="C3686" t="s">
        <v>2879</v>
      </c>
      <c r="D3686" t="s">
        <v>2894</v>
      </c>
      <c r="E3686" t="s">
        <v>3098</v>
      </c>
      <c r="F3686" t="s">
        <v>2890</v>
      </c>
      <c r="G3686" t="s">
        <v>2891</v>
      </c>
      <c r="H3686">
        <v>0</v>
      </c>
      <c r="I3686">
        <v>0</v>
      </c>
      <c r="J3686">
        <v>0</v>
      </c>
      <c r="K3686">
        <v>0</v>
      </c>
      <c r="L3686">
        <v>0</v>
      </c>
    </row>
    <row r="3687" spans="1:14" x14ac:dyDescent="0.35">
      <c r="A3687" t="s">
        <v>666</v>
      </c>
      <c r="B3687" t="s">
        <v>3954</v>
      </c>
      <c r="C3687" t="s">
        <v>2879</v>
      </c>
      <c r="D3687" t="s">
        <v>2898</v>
      </c>
      <c r="E3687" t="s">
        <v>3842</v>
      </c>
      <c r="F3687" t="s">
        <v>2170</v>
      </c>
      <c r="G3687" t="s">
        <v>2171</v>
      </c>
      <c r="H3687">
        <v>0</v>
      </c>
      <c r="I3687">
        <v>0</v>
      </c>
      <c r="J3687">
        <v>0</v>
      </c>
      <c r="K3687">
        <v>0</v>
      </c>
      <c r="L3687">
        <v>0</v>
      </c>
    </row>
    <row r="3688" spans="1:14" x14ac:dyDescent="0.35">
      <c r="A3688" t="s">
        <v>666</v>
      </c>
      <c r="B3688" t="s">
        <v>3954</v>
      </c>
      <c r="C3688" t="s">
        <v>2879</v>
      </c>
      <c r="D3688" t="s">
        <v>2898</v>
      </c>
      <c r="E3688" t="s">
        <v>3842</v>
      </c>
      <c r="F3688" t="s">
        <v>2172</v>
      </c>
      <c r="G3688" t="s">
        <v>2173</v>
      </c>
      <c r="H3688">
        <v>31823.281299999999</v>
      </c>
      <c r="I3688">
        <v>98.820324951644096</v>
      </c>
      <c r="J3688">
        <v>0</v>
      </c>
      <c r="K3688">
        <v>98.820324951644096</v>
      </c>
      <c r="L3688">
        <v>31724.460975048401</v>
      </c>
    </row>
    <row r="3689" spans="1:14" x14ac:dyDescent="0.35">
      <c r="A3689" t="s">
        <v>666</v>
      </c>
      <c r="B3689" t="s">
        <v>3954</v>
      </c>
      <c r="C3689" t="s">
        <v>2879</v>
      </c>
      <c r="D3689" t="s">
        <v>2898</v>
      </c>
      <c r="E3689" t="s">
        <v>3842</v>
      </c>
      <c r="F3689" t="s">
        <v>2882</v>
      </c>
      <c r="G3689" t="s">
        <v>2883</v>
      </c>
      <c r="H3689">
        <v>4961.6944000000003</v>
      </c>
      <c r="I3689">
        <v>15.4074700193424</v>
      </c>
      <c r="J3689">
        <v>0</v>
      </c>
      <c r="K3689">
        <v>15.4074700193424</v>
      </c>
      <c r="L3689">
        <v>4946.2869299806598</v>
      </c>
    </row>
    <row r="3690" spans="1:14" x14ac:dyDescent="0.35">
      <c r="A3690" t="s">
        <v>666</v>
      </c>
      <c r="B3690" t="s">
        <v>3954</v>
      </c>
      <c r="C3690" t="s">
        <v>2879</v>
      </c>
      <c r="D3690" t="s">
        <v>2898</v>
      </c>
      <c r="E3690" t="s">
        <v>3842</v>
      </c>
      <c r="F3690" t="s">
        <v>3633</v>
      </c>
      <c r="G3690" t="s">
        <v>3634</v>
      </c>
      <c r="H3690">
        <v>0</v>
      </c>
      <c r="I3690">
        <v>0</v>
      </c>
      <c r="J3690">
        <v>0</v>
      </c>
      <c r="K3690">
        <v>0</v>
      </c>
      <c r="L3690">
        <v>0</v>
      </c>
    </row>
    <row r="3691" spans="1:14" x14ac:dyDescent="0.35">
      <c r="A3691" t="s">
        <v>666</v>
      </c>
      <c r="B3691" t="s">
        <v>3954</v>
      </c>
      <c r="C3691" t="s">
        <v>2879</v>
      </c>
      <c r="D3691" t="s">
        <v>2898</v>
      </c>
      <c r="E3691" t="s">
        <v>3842</v>
      </c>
      <c r="F3691" t="s">
        <v>2884</v>
      </c>
      <c r="G3691" t="s">
        <v>2885</v>
      </c>
      <c r="H3691">
        <v>35929.511100000003</v>
      </c>
      <c r="I3691">
        <v>111.571334622824</v>
      </c>
      <c r="J3691">
        <v>0</v>
      </c>
      <c r="K3691">
        <v>111.571334622824</v>
      </c>
      <c r="L3691">
        <v>35817.939765377203</v>
      </c>
    </row>
    <row r="3692" spans="1:14" x14ac:dyDescent="0.35">
      <c r="A3692" t="s">
        <v>666</v>
      </c>
      <c r="B3692" t="s">
        <v>3954</v>
      </c>
      <c r="C3692" t="s">
        <v>2879</v>
      </c>
      <c r="D3692" t="s">
        <v>2898</v>
      </c>
      <c r="E3692" t="s">
        <v>3842</v>
      </c>
      <c r="F3692" t="s">
        <v>2956</v>
      </c>
      <c r="G3692" t="s">
        <v>2957</v>
      </c>
      <c r="H3692">
        <v>31138.909599999999</v>
      </c>
      <c r="I3692">
        <v>96.695156673114099</v>
      </c>
      <c r="J3692">
        <v>0</v>
      </c>
      <c r="K3692">
        <v>96.695156673114099</v>
      </c>
      <c r="L3692">
        <v>31042.214443326899</v>
      </c>
      <c r="N3692" t="s">
        <v>2198</v>
      </c>
    </row>
    <row r="3693" spans="1:14" x14ac:dyDescent="0.35">
      <c r="A3693" t="s">
        <v>666</v>
      </c>
      <c r="B3693" t="s">
        <v>3954</v>
      </c>
      <c r="C3693" t="s">
        <v>2879</v>
      </c>
      <c r="D3693" t="s">
        <v>2898</v>
      </c>
      <c r="E3693" t="s">
        <v>3842</v>
      </c>
      <c r="F3693" t="s">
        <v>2896</v>
      </c>
      <c r="G3693" t="s">
        <v>2897</v>
      </c>
      <c r="H3693">
        <v>23097.5429</v>
      </c>
      <c r="I3693">
        <v>71.724429400386796</v>
      </c>
      <c r="J3693">
        <v>0</v>
      </c>
      <c r="K3693">
        <v>71.724429400386796</v>
      </c>
      <c r="L3693">
        <v>23025.818470599599</v>
      </c>
    </row>
    <row r="3694" spans="1:14" x14ac:dyDescent="0.35">
      <c r="A3694" t="s">
        <v>666</v>
      </c>
      <c r="B3694" t="s">
        <v>3954</v>
      </c>
      <c r="C3694" t="s">
        <v>2879</v>
      </c>
      <c r="D3694" t="s">
        <v>2898</v>
      </c>
      <c r="E3694" t="s">
        <v>3842</v>
      </c>
      <c r="F3694" t="s">
        <v>3636</v>
      </c>
      <c r="G3694" t="s">
        <v>3637</v>
      </c>
      <c r="H3694">
        <v>0</v>
      </c>
      <c r="I3694">
        <v>0</v>
      </c>
      <c r="J3694">
        <v>0</v>
      </c>
      <c r="K3694">
        <v>0</v>
      </c>
      <c r="L3694">
        <v>0</v>
      </c>
    </row>
    <row r="3695" spans="1:14" x14ac:dyDescent="0.35">
      <c r="A3695" t="s">
        <v>666</v>
      </c>
      <c r="B3695" t="s">
        <v>3954</v>
      </c>
      <c r="C3695" t="s">
        <v>2879</v>
      </c>
      <c r="D3695" t="s">
        <v>2902</v>
      </c>
      <c r="E3695" t="s">
        <v>2967</v>
      </c>
      <c r="F3695" t="s">
        <v>2170</v>
      </c>
      <c r="G3695" t="s">
        <v>2171</v>
      </c>
      <c r="H3695">
        <v>0</v>
      </c>
      <c r="I3695">
        <v>0</v>
      </c>
      <c r="J3695">
        <v>0</v>
      </c>
      <c r="K3695">
        <v>0</v>
      </c>
      <c r="L3695">
        <v>0</v>
      </c>
    </row>
    <row r="3696" spans="1:14" x14ac:dyDescent="0.35">
      <c r="A3696" t="s">
        <v>666</v>
      </c>
      <c r="B3696" t="s">
        <v>3954</v>
      </c>
      <c r="C3696" t="s">
        <v>2879</v>
      </c>
      <c r="D3696" t="s">
        <v>2902</v>
      </c>
      <c r="E3696" t="s">
        <v>2967</v>
      </c>
      <c r="F3696" t="s">
        <v>2172</v>
      </c>
      <c r="G3696" t="s">
        <v>2173</v>
      </c>
      <c r="H3696">
        <v>47232.165399999998</v>
      </c>
      <c r="I3696">
        <v>160.673336496161</v>
      </c>
      <c r="J3696">
        <v>0</v>
      </c>
      <c r="K3696">
        <v>160.673336496161</v>
      </c>
      <c r="L3696">
        <v>47071.4920635038</v>
      </c>
    </row>
    <row r="3697" spans="1:14" x14ac:dyDescent="0.35">
      <c r="A3697" t="s">
        <v>666</v>
      </c>
      <c r="B3697" t="s">
        <v>3954</v>
      </c>
      <c r="C3697" t="s">
        <v>2879</v>
      </c>
      <c r="D3697" t="s">
        <v>2902</v>
      </c>
      <c r="E3697" t="s">
        <v>2967</v>
      </c>
      <c r="F3697" t="s">
        <v>2882</v>
      </c>
      <c r="G3697" t="s">
        <v>2883</v>
      </c>
      <c r="H3697">
        <v>0</v>
      </c>
      <c r="I3697">
        <v>0</v>
      </c>
      <c r="J3697">
        <v>0</v>
      </c>
      <c r="K3697">
        <v>0</v>
      </c>
      <c r="L3697">
        <v>0</v>
      </c>
    </row>
    <row r="3698" spans="1:14" x14ac:dyDescent="0.35">
      <c r="A3698" t="s">
        <v>666</v>
      </c>
      <c r="B3698" t="s">
        <v>3954</v>
      </c>
      <c r="C3698" t="s">
        <v>2879</v>
      </c>
      <c r="D3698" t="s">
        <v>2902</v>
      </c>
      <c r="E3698" t="s">
        <v>2967</v>
      </c>
      <c r="F3698" t="s">
        <v>2884</v>
      </c>
      <c r="G3698" t="s">
        <v>2885</v>
      </c>
      <c r="H3698">
        <v>23377.536400000001</v>
      </c>
      <c r="I3698">
        <v>79.525186750625394</v>
      </c>
      <c r="J3698">
        <v>0</v>
      </c>
      <c r="K3698">
        <v>79.525186750625394</v>
      </c>
      <c r="L3698">
        <v>23298.0112132494</v>
      </c>
    </row>
    <row r="3699" spans="1:14" x14ac:dyDescent="0.35">
      <c r="A3699" t="s">
        <v>666</v>
      </c>
      <c r="B3699" t="s">
        <v>3954</v>
      </c>
      <c r="C3699" t="s">
        <v>2879</v>
      </c>
      <c r="D3699" t="s">
        <v>2902</v>
      </c>
      <c r="E3699" t="s">
        <v>2967</v>
      </c>
      <c r="F3699" t="s">
        <v>2896</v>
      </c>
      <c r="G3699" t="s">
        <v>2897</v>
      </c>
      <c r="H3699">
        <v>26240.091899999999</v>
      </c>
      <c r="I3699">
        <v>89.262964720089698</v>
      </c>
      <c r="J3699">
        <v>0</v>
      </c>
      <c r="K3699">
        <v>89.262964720089698</v>
      </c>
      <c r="L3699">
        <v>26150.8289352799</v>
      </c>
    </row>
    <row r="3700" spans="1:14" x14ac:dyDescent="0.35">
      <c r="A3700" t="s">
        <v>666</v>
      </c>
      <c r="B3700" t="s">
        <v>3954</v>
      </c>
      <c r="C3700" t="s">
        <v>2879</v>
      </c>
      <c r="D3700" t="s">
        <v>2904</v>
      </c>
      <c r="E3700" t="s">
        <v>3153</v>
      </c>
      <c r="F3700" t="s">
        <v>2170</v>
      </c>
      <c r="G3700" t="s">
        <v>2171</v>
      </c>
      <c r="H3700">
        <v>0</v>
      </c>
      <c r="I3700">
        <v>0</v>
      </c>
      <c r="J3700">
        <v>0</v>
      </c>
      <c r="K3700">
        <v>0</v>
      </c>
      <c r="L3700">
        <v>0</v>
      </c>
    </row>
    <row r="3701" spans="1:14" x14ac:dyDescent="0.35">
      <c r="A3701" t="s">
        <v>666</v>
      </c>
      <c r="B3701" t="s">
        <v>3954</v>
      </c>
      <c r="C3701" t="s">
        <v>2879</v>
      </c>
      <c r="D3701" t="s">
        <v>2904</v>
      </c>
      <c r="E3701" t="s">
        <v>3153</v>
      </c>
      <c r="F3701" t="s">
        <v>2172</v>
      </c>
      <c r="G3701" t="s">
        <v>2173</v>
      </c>
      <c r="H3701">
        <v>0</v>
      </c>
      <c r="I3701">
        <v>0</v>
      </c>
      <c r="J3701">
        <v>0</v>
      </c>
      <c r="K3701">
        <v>0</v>
      </c>
      <c r="L3701">
        <v>0</v>
      </c>
    </row>
    <row r="3702" spans="1:14" x14ac:dyDescent="0.35">
      <c r="A3702" t="s">
        <v>666</v>
      </c>
      <c r="B3702" t="s">
        <v>3954</v>
      </c>
      <c r="C3702" t="s">
        <v>2879</v>
      </c>
      <c r="D3702" t="s">
        <v>2904</v>
      </c>
      <c r="E3702" t="s">
        <v>3153</v>
      </c>
      <c r="F3702" t="s">
        <v>19</v>
      </c>
      <c r="G3702" t="s">
        <v>2174</v>
      </c>
      <c r="H3702">
        <v>252974.49129999999</v>
      </c>
      <c r="I3702">
        <v>640.947872492133</v>
      </c>
      <c r="J3702">
        <v>0</v>
      </c>
      <c r="K3702">
        <v>640.947872492133</v>
      </c>
      <c r="L3702">
        <v>252333.543427508</v>
      </c>
      <c r="N3702" t="s">
        <v>2198</v>
      </c>
    </row>
    <row r="3703" spans="1:14" x14ac:dyDescent="0.35">
      <c r="A3703" t="s">
        <v>666</v>
      </c>
      <c r="B3703" t="s">
        <v>3954</v>
      </c>
      <c r="C3703" t="s">
        <v>2879</v>
      </c>
      <c r="D3703" t="s">
        <v>2904</v>
      </c>
      <c r="E3703" t="s">
        <v>3153</v>
      </c>
      <c r="F3703" t="s">
        <v>2882</v>
      </c>
      <c r="G3703" t="s">
        <v>2883</v>
      </c>
      <c r="H3703">
        <v>0</v>
      </c>
      <c r="I3703">
        <v>0</v>
      </c>
      <c r="J3703">
        <v>0</v>
      </c>
      <c r="K3703">
        <v>0</v>
      </c>
      <c r="L3703">
        <v>0</v>
      </c>
    </row>
    <row r="3704" spans="1:14" x14ac:dyDescent="0.35">
      <c r="A3704" t="s">
        <v>666</v>
      </c>
      <c r="B3704" t="s">
        <v>3954</v>
      </c>
      <c r="C3704" t="s">
        <v>2879</v>
      </c>
      <c r="D3704" t="s">
        <v>2904</v>
      </c>
      <c r="E3704" t="s">
        <v>3153</v>
      </c>
      <c r="F3704" t="s">
        <v>2884</v>
      </c>
      <c r="G3704" t="s">
        <v>2885</v>
      </c>
      <c r="H3704">
        <v>5204891.0517999995</v>
      </c>
      <c r="I3704">
        <v>13187.3527223498</v>
      </c>
      <c r="J3704">
        <v>78088.428458626498</v>
      </c>
      <c r="K3704">
        <v>91275.781180976293</v>
      </c>
      <c r="L3704">
        <v>5113615.2706190199</v>
      </c>
    </row>
    <row r="3705" spans="1:14" x14ac:dyDescent="0.35">
      <c r="A3705" t="s">
        <v>666</v>
      </c>
      <c r="B3705" t="s">
        <v>3954</v>
      </c>
      <c r="C3705" t="s">
        <v>2879</v>
      </c>
      <c r="D3705" t="s">
        <v>2904</v>
      </c>
      <c r="E3705" t="s">
        <v>3153</v>
      </c>
      <c r="F3705" t="s">
        <v>2896</v>
      </c>
      <c r="G3705" t="s">
        <v>2897</v>
      </c>
      <c r="H3705">
        <v>393647.22240000003</v>
      </c>
      <c r="I3705">
        <v>997.36281093401999</v>
      </c>
      <c r="J3705">
        <v>5905.8475304843596</v>
      </c>
      <c r="K3705">
        <v>6903.2103414183803</v>
      </c>
      <c r="L3705">
        <v>386744.01205858198</v>
      </c>
    </row>
    <row r="3706" spans="1:14" x14ac:dyDescent="0.35">
      <c r="A3706" t="s">
        <v>666</v>
      </c>
      <c r="B3706" t="s">
        <v>3954</v>
      </c>
      <c r="C3706" t="s">
        <v>2879</v>
      </c>
      <c r="D3706" t="s">
        <v>2904</v>
      </c>
      <c r="E3706" t="s">
        <v>3153</v>
      </c>
      <c r="F3706" t="s">
        <v>2890</v>
      </c>
      <c r="G3706" t="s">
        <v>2891</v>
      </c>
      <c r="H3706">
        <v>0</v>
      </c>
      <c r="I3706">
        <v>0</v>
      </c>
      <c r="J3706">
        <v>0</v>
      </c>
      <c r="K3706">
        <v>0</v>
      </c>
      <c r="L3706">
        <v>0</v>
      </c>
    </row>
    <row r="3707" spans="1:14" x14ac:dyDescent="0.35">
      <c r="A3707" t="s">
        <v>666</v>
      </c>
      <c r="B3707" t="s">
        <v>3954</v>
      </c>
      <c r="C3707" t="s">
        <v>2879</v>
      </c>
      <c r="D3707" t="s">
        <v>2906</v>
      </c>
      <c r="E3707" t="s">
        <v>3960</v>
      </c>
      <c r="F3707" t="s">
        <v>2170</v>
      </c>
      <c r="G3707" t="s">
        <v>2171</v>
      </c>
      <c r="H3707">
        <v>0</v>
      </c>
      <c r="I3707">
        <v>0</v>
      </c>
      <c r="J3707">
        <v>0</v>
      </c>
      <c r="K3707">
        <v>0</v>
      </c>
      <c r="L3707">
        <v>0</v>
      </c>
    </row>
    <row r="3708" spans="1:14" x14ac:dyDescent="0.35">
      <c r="A3708" t="s">
        <v>666</v>
      </c>
      <c r="B3708" t="s">
        <v>3954</v>
      </c>
      <c r="C3708" t="s">
        <v>2879</v>
      </c>
      <c r="D3708" t="s">
        <v>2906</v>
      </c>
      <c r="E3708" t="s">
        <v>3960</v>
      </c>
      <c r="F3708" t="s">
        <v>2172</v>
      </c>
      <c r="G3708" t="s">
        <v>2173</v>
      </c>
      <c r="H3708">
        <v>161761.4283</v>
      </c>
      <c r="I3708">
        <v>374.64777074423898</v>
      </c>
      <c r="J3708">
        <v>29750.792141519902</v>
      </c>
      <c r="K3708">
        <v>30125.439912264101</v>
      </c>
      <c r="L3708">
        <v>131635.988387736</v>
      </c>
    </row>
    <row r="3709" spans="1:14" x14ac:dyDescent="0.35">
      <c r="A3709" t="s">
        <v>666</v>
      </c>
      <c r="B3709" t="s">
        <v>3954</v>
      </c>
      <c r="C3709" t="s">
        <v>2879</v>
      </c>
      <c r="D3709" t="s">
        <v>2906</v>
      </c>
      <c r="E3709" t="s">
        <v>3960</v>
      </c>
      <c r="F3709" t="s">
        <v>2882</v>
      </c>
      <c r="G3709" t="s">
        <v>2883</v>
      </c>
      <c r="H3709">
        <v>126222.9327</v>
      </c>
      <c r="I3709">
        <v>292.338790808005</v>
      </c>
      <c r="J3709">
        <v>23214.633261943502</v>
      </c>
      <c r="K3709">
        <v>23506.972052751498</v>
      </c>
      <c r="L3709">
        <v>102715.96064724799</v>
      </c>
    </row>
    <row r="3710" spans="1:14" x14ac:dyDescent="0.35">
      <c r="A3710" t="s">
        <v>666</v>
      </c>
      <c r="B3710" t="s">
        <v>3954</v>
      </c>
      <c r="C3710" t="s">
        <v>2879</v>
      </c>
      <c r="D3710" t="s">
        <v>2906</v>
      </c>
      <c r="E3710" t="s">
        <v>3960</v>
      </c>
      <c r="F3710" t="s">
        <v>2974</v>
      </c>
      <c r="G3710" t="s">
        <v>2975</v>
      </c>
      <c r="H3710">
        <v>438716.60100000002</v>
      </c>
      <c r="I3710">
        <v>1016.09016610938</v>
      </c>
      <c r="J3710">
        <v>0</v>
      </c>
      <c r="K3710">
        <v>1016.09016610938</v>
      </c>
      <c r="L3710">
        <v>437700.51083389099</v>
      </c>
      <c r="N3710" t="s">
        <v>2198</v>
      </c>
    </row>
    <row r="3711" spans="1:14" x14ac:dyDescent="0.35">
      <c r="A3711" t="s">
        <v>666</v>
      </c>
      <c r="B3711" t="s">
        <v>3954</v>
      </c>
      <c r="C3711" t="s">
        <v>2879</v>
      </c>
      <c r="D3711" t="s">
        <v>2906</v>
      </c>
      <c r="E3711" t="s">
        <v>3960</v>
      </c>
      <c r="F3711" t="s">
        <v>2890</v>
      </c>
      <c r="G3711" t="s">
        <v>2891</v>
      </c>
      <c r="H3711">
        <v>0</v>
      </c>
      <c r="I3711">
        <v>0</v>
      </c>
      <c r="J3711">
        <v>0</v>
      </c>
      <c r="K3711">
        <v>0</v>
      </c>
      <c r="L3711">
        <v>0</v>
      </c>
    </row>
    <row r="3712" spans="1:14" x14ac:dyDescent="0.35">
      <c r="A3712" t="s">
        <v>666</v>
      </c>
      <c r="B3712" t="s">
        <v>3954</v>
      </c>
      <c r="C3712" t="s">
        <v>2879</v>
      </c>
      <c r="D3712" t="s">
        <v>2906</v>
      </c>
      <c r="E3712" t="s">
        <v>3960</v>
      </c>
      <c r="F3712" t="s">
        <v>2962</v>
      </c>
      <c r="G3712" t="s">
        <v>2963</v>
      </c>
      <c r="H3712">
        <v>4550152.9039000003</v>
      </c>
      <c r="I3712">
        <v>10538.3876725255</v>
      </c>
      <c r="J3712">
        <v>836853.72137472103</v>
      </c>
      <c r="K3712">
        <v>847392.10904724698</v>
      </c>
      <c r="L3712">
        <v>3702760.7948527499</v>
      </c>
    </row>
    <row r="3713" spans="1:14" x14ac:dyDescent="0.35">
      <c r="A3713" t="s">
        <v>666</v>
      </c>
      <c r="B3713" t="s">
        <v>3954</v>
      </c>
      <c r="C3713" t="s">
        <v>2879</v>
      </c>
      <c r="D3713" t="s">
        <v>2906</v>
      </c>
      <c r="E3713" t="s">
        <v>3960</v>
      </c>
      <c r="F3713" t="s">
        <v>3196</v>
      </c>
      <c r="G3713" t="s">
        <v>3197</v>
      </c>
      <c r="H3713">
        <v>598027.09860000003</v>
      </c>
      <c r="I3713">
        <v>1385.0614554787001</v>
      </c>
      <c r="J3713">
        <v>0</v>
      </c>
      <c r="K3713">
        <v>1385.0614554787001</v>
      </c>
      <c r="L3713">
        <v>596642.03714452102</v>
      </c>
      <c r="N3713" t="s">
        <v>2198</v>
      </c>
    </row>
    <row r="3714" spans="1:14" x14ac:dyDescent="0.35">
      <c r="A3714" t="s">
        <v>666</v>
      </c>
      <c r="B3714" t="s">
        <v>3954</v>
      </c>
      <c r="C3714" t="s">
        <v>2879</v>
      </c>
      <c r="D3714" t="s">
        <v>2906</v>
      </c>
      <c r="E3714" t="s">
        <v>3960</v>
      </c>
      <c r="F3714" t="s">
        <v>2964</v>
      </c>
      <c r="G3714" t="s">
        <v>2965</v>
      </c>
      <c r="H3714">
        <v>408079.9669</v>
      </c>
      <c r="I3714">
        <v>945.13414892296703</v>
      </c>
      <c r="J3714">
        <v>75053.134720652393</v>
      </c>
      <c r="K3714">
        <v>75998.268869575302</v>
      </c>
      <c r="L3714">
        <v>332081.698030425</v>
      </c>
    </row>
    <row r="3715" spans="1:14" x14ac:dyDescent="0.35">
      <c r="A3715" t="s">
        <v>666</v>
      </c>
      <c r="B3715" t="s">
        <v>3954</v>
      </c>
      <c r="C3715" t="s">
        <v>2915</v>
      </c>
      <c r="D3715" t="s">
        <v>3961</v>
      </c>
      <c r="E3715" t="s">
        <v>3962</v>
      </c>
      <c r="F3715" t="s">
        <v>2172</v>
      </c>
      <c r="G3715" t="s">
        <v>2173</v>
      </c>
      <c r="H3715">
        <v>4681827.3598999996</v>
      </c>
      <c r="I3715">
        <v>19870.616415732002</v>
      </c>
      <c r="J3715">
        <v>26851.475083537101</v>
      </c>
      <c r="K3715">
        <v>46722.091499269103</v>
      </c>
      <c r="L3715">
        <v>4635105.2684007296</v>
      </c>
    </row>
    <row r="3716" spans="1:14" x14ac:dyDescent="0.35">
      <c r="A3716" t="s">
        <v>666</v>
      </c>
      <c r="B3716" t="s">
        <v>3954</v>
      </c>
      <c r="C3716" t="s">
        <v>2915</v>
      </c>
      <c r="D3716" t="s">
        <v>3961</v>
      </c>
      <c r="E3716" t="s">
        <v>3962</v>
      </c>
      <c r="F3716" t="s">
        <v>3007</v>
      </c>
      <c r="G3716" t="s">
        <v>3008</v>
      </c>
      <c r="H3716">
        <v>330933.36379999999</v>
      </c>
      <c r="I3716">
        <v>1404.5038761816099</v>
      </c>
      <c r="J3716">
        <v>0</v>
      </c>
      <c r="K3716">
        <v>1404.5038761816099</v>
      </c>
      <c r="L3716">
        <v>329528.85992381797</v>
      </c>
      <c r="N3716" t="s">
        <v>2198</v>
      </c>
    </row>
    <row r="3717" spans="1:14" x14ac:dyDescent="0.35">
      <c r="A3717" t="s">
        <v>666</v>
      </c>
      <c r="B3717" t="s">
        <v>3954</v>
      </c>
      <c r="C3717" t="s">
        <v>2915</v>
      </c>
      <c r="D3717" t="s">
        <v>3961</v>
      </c>
      <c r="E3717" t="s">
        <v>3962</v>
      </c>
      <c r="F3717" t="s">
        <v>2918</v>
      </c>
      <c r="G3717" t="s">
        <v>2919</v>
      </c>
      <c r="H3717">
        <v>0</v>
      </c>
      <c r="I3717">
        <v>0</v>
      </c>
      <c r="J3717">
        <v>0</v>
      </c>
      <c r="K3717">
        <v>0</v>
      </c>
      <c r="L3717">
        <v>0</v>
      </c>
    </row>
    <row r="3718" spans="1:14" x14ac:dyDescent="0.35">
      <c r="A3718" t="s">
        <v>666</v>
      </c>
      <c r="B3718" t="s">
        <v>3954</v>
      </c>
      <c r="C3718" t="s">
        <v>2915</v>
      </c>
      <c r="D3718" t="s">
        <v>3961</v>
      </c>
      <c r="E3718" t="s">
        <v>3962</v>
      </c>
      <c r="F3718" t="s">
        <v>2920</v>
      </c>
      <c r="G3718" t="s">
        <v>2921</v>
      </c>
      <c r="H3718">
        <v>0</v>
      </c>
      <c r="I3718">
        <v>0</v>
      </c>
      <c r="J3718">
        <v>0</v>
      </c>
      <c r="K3718">
        <v>0</v>
      </c>
      <c r="L3718">
        <v>0</v>
      </c>
    </row>
    <row r="3719" spans="1:14" x14ac:dyDescent="0.35">
      <c r="A3719" t="s">
        <v>666</v>
      </c>
      <c r="B3719" t="s">
        <v>3954</v>
      </c>
      <c r="C3719" t="s">
        <v>2915</v>
      </c>
      <c r="D3719" t="s">
        <v>3961</v>
      </c>
      <c r="E3719" t="s">
        <v>3962</v>
      </c>
      <c r="F3719" t="s">
        <v>2867</v>
      </c>
      <c r="G3719" t="s">
        <v>2868</v>
      </c>
      <c r="H3719">
        <v>0</v>
      </c>
      <c r="I3719">
        <v>0</v>
      </c>
      <c r="J3719">
        <v>0</v>
      </c>
      <c r="K3719">
        <v>0</v>
      </c>
      <c r="L3719">
        <v>0</v>
      </c>
    </row>
    <row r="3720" spans="1:14" x14ac:dyDescent="0.35">
      <c r="A3720" t="s">
        <v>666</v>
      </c>
      <c r="B3720" t="s">
        <v>3954</v>
      </c>
      <c r="C3720" t="s">
        <v>2915</v>
      </c>
      <c r="D3720" t="s">
        <v>3961</v>
      </c>
      <c r="E3720" t="s">
        <v>3962</v>
      </c>
      <c r="F3720" t="s">
        <v>2922</v>
      </c>
      <c r="G3720" t="s">
        <v>2923</v>
      </c>
      <c r="H3720">
        <v>816715.34230000002</v>
      </c>
      <c r="I3720">
        <v>3466.2878914630001</v>
      </c>
      <c r="J3720">
        <v>4684.0491005752401</v>
      </c>
      <c r="K3720">
        <v>8150.3369920382402</v>
      </c>
      <c r="L3720">
        <v>808565.00530796195</v>
      </c>
    </row>
    <row r="3721" spans="1:14" x14ac:dyDescent="0.35">
      <c r="A3721" t="s">
        <v>666</v>
      </c>
      <c r="B3721" t="s">
        <v>3954</v>
      </c>
      <c r="C3721" t="s">
        <v>2915</v>
      </c>
      <c r="D3721" t="s">
        <v>3961</v>
      </c>
      <c r="E3721" t="s">
        <v>3962</v>
      </c>
      <c r="F3721" t="s">
        <v>2974</v>
      </c>
      <c r="G3721" t="s">
        <v>2975</v>
      </c>
      <c r="H3721">
        <v>265714.51049999997</v>
      </c>
      <c r="I3721">
        <v>1127.7543439290801</v>
      </c>
      <c r="J3721">
        <v>0</v>
      </c>
      <c r="K3721">
        <v>1127.7543439290801</v>
      </c>
      <c r="L3721">
        <v>264586.75615607097</v>
      </c>
      <c r="N3721" t="s">
        <v>2198</v>
      </c>
    </row>
    <row r="3722" spans="1:14" x14ac:dyDescent="0.35">
      <c r="A3722" t="s">
        <v>666</v>
      </c>
      <c r="B3722" t="s">
        <v>3954</v>
      </c>
      <c r="C3722" t="s">
        <v>2915</v>
      </c>
      <c r="D3722" t="s">
        <v>3961</v>
      </c>
      <c r="E3722" t="s">
        <v>3962</v>
      </c>
      <c r="F3722" t="s">
        <v>2875</v>
      </c>
      <c r="G3722" t="s">
        <v>2876</v>
      </c>
      <c r="H3722">
        <v>1941525.1399000001</v>
      </c>
      <c r="I3722">
        <v>8240.2173228192205</v>
      </c>
      <c r="J3722">
        <v>11135.134688193801</v>
      </c>
      <c r="K3722">
        <v>19375.352011013099</v>
      </c>
      <c r="L3722">
        <v>1922149.78788899</v>
      </c>
    </row>
    <row r="3723" spans="1:14" x14ac:dyDescent="0.35">
      <c r="A3723" t="s">
        <v>666</v>
      </c>
      <c r="B3723" t="s">
        <v>3954</v>
      </c>
      <c r="C3723" t="s">
        <v>2915</v>
      </c>
      <c r="D3723" t="s">
        <v>3961</v>
      </c>
      <c r="E3723" t="s">
        <v>3962</v>
      </c>
      <c r="F3723" t="s">
        <v>3009</v>
      </c>
      <c r="G3723" t="s">
        <v>3010</v>
      </c>
      <c r="H3723">
        <v>198892.8829</v>
      </c>
      <c r="I3723">
        <v>844.08607337023102</v>
      </c>
      <c r="J3723">
        <v>0</v>
      </c>
      <c r="K3723">
        <v>844.08607337023102</v>
      </c>
      <c r="L3723">
        <v>198048.79682662999</v>
      </c>
      <c r="N3723" t="s">
        <v>2198</v>
      </c>
    </row>
    <row r="3724" spans="1:14" x14ac:dyDescent="0.35">
      <c r="A3724" t="s">
        <v>666</v>
      </c>
      <c r="B3724" t="s">
        <v>3954</v>
      </c>
      <c r="C3724" t="s">
        <v>2915</v>
      </c>
      <c r="D3724" t="s">
        <v>3961</v>
      </c>
      <c r="E3724" t="s">
        <v>3962</v>
      </c>
      <c r="F3724" t="s">
        <v>3011</v>
      </c>
      <c r="G3724" t="s">
        <v>3012</v>
      </c>
      <c r="H3724">
        <v>244509.1508</v>
      </c>
      <c r="I3724">
        <v>1037.810745947</v>
      </c>
      <c r="J3724">
        <v>0</v>
      </c>
      <c r="K3724">
        <v>1037.810745947</v>
      </c>
      <c r="L3724">
        <v>243471.340054053</v>
      </c>
      <c r="N3724" t="s">
        <v>2198</v>
      </c>
    </row>
    <row r="3725" spans="1:14" x14ac:dyDescent="0.35">
      <c r="A3725" t="s">
        <v>666</v>
      </c>
      <c r="B3725" t="s">
        <v>3954</v>
      </c>
      <c r="C3725" t="s">
        <v>2915</v>
      </c>
      <c r="D3725" t="s">
        <v>3961</v>
      </c>
      <c r="E3725" t="s">
        <v>3962</v>
      </c>
      <c r="F3725" t="s">
        <v>2924</v>
      </c>
      <c r="G3725" t="s">
        <v>2925</v>
      </c>
      <c r="H3725">
        <v>0</v>
      </c>
      <c r="I3725">
        <v>0</v>
      </c>
      <c r="J3725">
        <v>0</v>
      </c>
      <c r="K3725">
        <v>0</v>
      </c>
      <c r="L3725">
        <v>0</v>
      </c>
    </row>
    <row r="3726" spans="1:14" x14ac:dyDescent="0.35">
      <c r="A3726" t="s">
        <v>666</v>
      </c>
      <c r="B3726" t="s">
        <v>3954</v>
      </c>
      <c r="C3726" t="s">
        <v>2915</v>
      </c>
      <c r="D3726" t="s">
        <v>3961</v>
      </c>
      <c r="E3726" t="s">
        <v>3962</v>
      </c>
      <c r="F3726" t="s">
        <v>2962</v>
      </c>
      <c r="G3726" t="s">
        <v>2963</v>
      </c>
      <c r="H3726">
        <v>5364774.9265000001</v>
      </c>
      <c r="I3726">
        <v>21640.385576476299</v>
      </c>
      <c r="J3726">
        <v>24411.281839524901</v>
      </c>
      <c r="K3726">
        <v>46051.667416001103</v>
      </c>
      <c r="L3726">
        <v>5318723.2590840003</v>
      </c>
    </row>
    <row r="3727" spans="1:14" x14ac:dyDescent="0.35">
      <c r="A3727" t="s">
        <v>666</v>
      </c>
      <c r="B3727" t="s">
        <v>3954</v>
      </c>
      <c r="C3727" t="s">
        <v>2915</v>
      </c>
      <c r="D3727" t="s">
        <v>3961</v>
      </c>
      <c r="E3727" t="s">
        <v>3962</v>
      </c>
      <c r="F3727" t="s">
        <v>2964</v>
      </c>
      <c r="G3727" t="s">
        <v>2965</v>
      </c>
      <c r="H3727">
        <v>684209.13470000005</v>
      </c>
      <c r="I3727">
        <v>2759.9572565938702</v>
      </c>
      <c r="J3727">
        <v>3113.3500009811501</v>
      </c>
      <c r="K3727">
        <v>5873.3072575750202</v>
      </c>
      <c r="L3727">
        <v>678335.82744242495</v>
      </c>
    </row>
    <row r="3728" spans="1:14" x14ac:dyDescent="0.35">
      <c r="A3728" t="s">
        <v>666</v>
      </c>
      <c r="B3728" t="s">
        <v>3954</v>
      </c>
      <c r="C3728" t="s">
        <v>2915</v>
      </c>
      <c r="D3728" t="s">
        <v>3963</v>
      </c>
      <c r="E3728" t="s">
        <v>3964</v>
      </c>
      <c r="F3728" t="s">
        <v>2172</v>
      </c>
      <c r="G3728" t="s">
        <v>2173</v>
      </c>
      <c r="H3728">
        <v>603610.50269999995</v>
      </c>
      <c r="I3728">
        <v>3239.17400172117</v>
      </c>
      <c r="J3728">
        <v>148504.86379660899</v>
      </c>
      <c r="K3728">
        <v>151744.037798331</v>
      </c>
      <c r="L3728">
        <v>451866.46490166901</v>
      </c>
    </row>
    <row r="3729" spans="1:14" x14ac:dyDescent="0.35">
      <c r="A3729" t="s">
        <v>666</v>
      </c>
      <c r="B3729" t="s">
        <v>3954</v>
      </c>
      <c r="C3729" t="s">
        <v>2915</v>
      </c>
      <c r="D3729" t="s">
        <v>3963</v>
      </c>
      <c r="E3729" t="s">
        <v>3964</v>
      </c>
      <c r="F3729" t="s">
        <v>1621</v>
      </c>
      <c r="G3729" t="s">
        <v>2416</v>
      </c>
      <c r="H3729">
        <v>106001.1574</v>
      </c>
      <c r="I3729">
        <v>568.83734079173803</v>
      </c>
      <c r="J3729">
        <v>0</v>
      </c>
      <c r="K3729">
        <v>568.83734079173803</v>
      </c>
      <c r="L3729">
        <v>105432.320059208</v>
      </c>
      <c r="N3729" t="s">
        <v>2198</v>
      </c>
    </row>
    <row r="3730" spans="1:14" x14ac:dyDescent="0.35">
      <c r="A3730" t="s">
        <v>666</v>
      </c>
      <c r="B3730" t="s">
        <v>3954</v>
      </c>
      <c r="C3730" t="s">
        <v>2915</v>
      </c>
      <c r="D3730" t="s">
        <v>3963</v>
      </c>
      <c r="E3730" t="s">
        <v>3964</v>
      </c>
      <c r="F3730" t="s">
        <v>3005</v>
      </c>
      <c r="G3730" t="s">
        <v>3006</v>
      </c>
      <c r="H3730">
        <v>224442.5484</v>
      </c>
      <c r="I3730">
        <v>1204.4330981067101</v>
      </c>
      <c r="J3730">
        <v>0</v>
      </c>
      <c r="K3730">
        <v>1204.4330981067101</v>
      </c>
      <c r="L3730">
        <v>223238.11530189301</v>
      </c>
      <c r="N3730" t="s">
        <v>2198</v>
      </c>
    </row>
    <row r="3731" spans="1:14" x14ac:dyDescent="0.35">
      <c r="A3731" t="s">
        <v>666</v>
      </c>
      <c r="B3731" t="s">
        <v>3954</v>
      </c>
      <c r="C3731" t="s">
        <v>2915</v>
      </c>
      <c r="D3731" t="s">
        <v>3963</v>
      </c>
      <c r="E3731" t="s">
        <v>3964</v>
      </c>
      <c r="F3731" t="s">
        <v>2867</v>
      </c>
      <c r="G3731" t="s">
        <v>2868</v>
      </c>
      <c r="H3731">
        <v>0</v>
      </c>
      <c r="I3731">
        <v>0</v>
      </c>
      <c r="J3731">
        <v>0</v>
      </c>
      <c r="K3731">
        <v>0</v>
      </c>
      <c r="L3731">
        <v>0</v>
      </c>
    </row>
    <row r="3732" spans="1:14" x14ac:dyDescent="0.35">
      <c r="A3732" t="s">
        <v>666</v>
      </c>
      <c r="B3732" t="s">
        <v>3954</v>
      </c>
      <c r="C3732" t="s">
        <v>2915</v>
      </c>
      <c r="D3732" t="s">
        <v>3963</v>
      </c>
      <c r="E3732" t="s">
        <v>3964</v>
      </c>
      <c r="F3732" t="s">
        <v>2922</v>
      </c>
      <c r="G3732" t="s">
        <v>2923</v>
      </c>
      <c r="H3732">
        <v>206559.7126</v>
      </c>
      <c r="I3732">
        <v>1108.4678743545601</v>
      </c>
      <c r="J3732">
        <v>50819.397357620299</v>
      </c>
      <c r="K3732">
        <v>51927.865231974902</v>
      </c>
      <c r="L3732">
        <v>154631.84736802499</v>
      </c>
    </row>
    <row r="3733" spans="1:14" x14ac:dyDescent="0.35">
      <c r="A3733" t="s">
        <v>666</v>
      </c>
      <c r="B3733" t="s">
        <v>3954</v>
      </c>
      <c r="C3733" t="s">
        <v>2915</v>
      </c>
      <c r="D3733" t="s">
        <v>3963</v>
      </c>
      <c r="E3733" t="s">
        <v>3964</v>
      </c>
      <c r="F3733" t="s">
        <v>2999</v>
      </c>
      <c r="G3733" t="s">
        <v>3000</v>
      </c>
      <c r="H3733">
        <v>789436.4926</v>
      </c>
      <c r="I3733">
        <v>4236.3778485370003</v>
      </c>
      <c r="J3733">
        <v>194223.19241067901</v>
      </c>
      <c r="K3733">
        <v>198459.57025921601</v>
      </c>
      <c r="L3733">
        <v>590976.92234078399</v>
      </c>
    </row>
    <row r="3734" spans="1:14" x14ac:dyDescent="0.35">
      <c r="A3734" t="s">
        <v>666</v>
      </c>
      <c r="B3734" t="s">
        <v>3954</v>
      </c>
      <c r="C3734" t="s">
        <v>2915</v>
      </c>
      <c r="D3734" t="s">
        <v>3963</v>
      </c>
      <c r="E3734" t="s">
        <v>3964</v>
      </c>
      <c r="F3734" t="s">
        <v>2924</v>
      </c>
      <c r="G3734" t="s">
        <v>2925</v>
      </c>
      <c r="H3734">
        <v>0</v>
      </c>
      <c r="I3734">
        <v>0</v>
      </c>
      <c r="J3734">
        <v>0</v>
      </c>
      <c r="K3734">
        <v>0</v>
      </c>
      <c r="L3734">
        <v>0</v>
      </c>
    </row>
    <row r="3735" spans="1:14" x14ac:dyDescent="0.35">
      <c r="A3735" t="s">
        <v>666</v>
      </c>
      <c r="B3735" t="s">
        <v>3954</v>
      </c>
      <c r="C3735" t="s">
        <v>2915</v>
      </c>
      <c r="D3735" t="s">
        <v>3963</v>
      </c>
      <c r="E3735" t="s">
        <v>3964</v>
      </c>
      <c r="F3735" t="s">
        <v>2877</v>
      </c>
      <c r="G3735" t="s">
        <v>2878</v>
      </c>
      <c r="H3735">
        <v>129585.76700000001</v>
      </c>
      <c r="I3735">
        <v>695.40017211704003</v>
      </c>
      <c r="J3735">
        <v>31881.6796471897</v>
      </c>
      <c r="K3735">
        <v>32577.079819306698</v>
      </c>
      <c r="L3735">
        <v>97008.687180693305</v>
      </c>
    </row>
    <row r="3736" spans="1:14" x14ac:dyDescent="0.35">
      <c r="A3736" t="s">
        <v>666</v>
      </c>
      <c r="B3736" t="s">
        <v>3954</v>
      </c>
      <c r="C3736" t="s">
        <v>2915</v>
      </c>
      <c r="D3736" t="s">
        <v>3965</v>
      </c>
      <c r="E3736" t="s">
        <v>3966</v>
      </c>
      <c r="F3736" t="s">
        <v>2170</v>
      </c>
      <c r="G3736" t="s">
        <v>2171</v>
      </c>
      <c r="H3736">
        <v>0</v>
      </c>
      <c r="I3736">
        <v>0</v>
      </c>
      <c r="J3736">
        <v>0</v>
      </c>
      <c r="K3736">
        <v>0</v>
      </c>
      <c r="L3736">
        <v>0</v>
      </c>
    </row>
    <row r="3737" spans="1:14" x14ac:dyDescent="0.35">
      <c r="A3737" t="s">
        <v>666</v>
      </c>
      <c r="B3737" t="s">
        <v>3954</v>
      </c>
      <c r="C3737" t="s">
        <v>2915</v>
      </c>
      <c r="D3737" t="s">
        <v>3965</v>
      </c>
      <c r="E3737" t="s">
        <v>3966</v>
      </c>
      <c r="F3737" t="s">
        <v>2172</v>
      </c>
      <c r="G3737" t="s">
        <v>2173</v>
      </c>
      <c r="H3737">
        <v>749292.43599999999</v>
      </c>
      <c r="I3737">
        <v>1767.4423843560401</v>
      </c>
      <c r="J3737">
        <v>16776.179197123001</v>
      </c>
      <c r="K3737">
        <v>18543.621581479001</v>
      </c>
      <c r="L3737">
        <v>730748.81441852101</v>
      </c>
    </row>
    <row r="3738" spans="1:14" x14ac:dyDescent="0.35">
      <c r="A3738" t="s">
        <v>666</v>
      </c>
      <c r="B3738" t="s">
        <v>3954</v>
      </c>
      <c r="C3738" t="s">
        <v>2915</v>
      </c>
      <c r="D3738" t="s">
        <v>3965</v>
      </c>
      <c r="E3738" t="s">
        <v>3966</v>
      </c>
      <c r="F3738" t="s">
        <v>2867</v>
      </c>
      <c r="G3738" t="s">
        <v>2868</v>
      </c>
      <c r="H3738">
        <v>0</v>
      </c>
      <c r="I3738">
        <v>0</v>
      </c>
      <c r="J3738">
        <v>0</v>
      </c>
      <c r="K3738">
        <v>0</v>
      </c>
      <c r="L3738">
        <v>0</v>
      </c>
    </row>
    <row r="3739" spans="1:14" x14ac:dyDescent="0.35">
      <c r="A3739" t="s">
        <v>666</v>
      </c>
      <c r="B3739" t="s">
        <v>3954</v>
      </c>
      <c r="C3739" t="s">
        <v>2915</v>
      </c>
      <c r="D3739" t="s">
        <v>3965</v>
      </c>
      <c r="E3739" t="s">
        <v>3966</v>
      </c>
      <c r="F3739" t="s">
        <v>2922</v>
      </c>
      <c r="G3739" t="s">
        <v>2923</v>
      </c>
      <c r="H3739">
        <v>112593.1453</v>
      </c>
      <c r="I3739">
        <v>265.58642211733002</v>
      </c>
      <c r="J3739">
        <v>2520.8886293549099</v>
      </c>
      <c r="K3739">
        <v>2786.47505147224</v>
      </c>
      <c r="L3739">
        <v>109806.670248528</v>
      </c>
    </row>
    <row r="3740" spans="1:14" x14ac:dyDescent="0.35">
      <c r="A3740" t="s">
        <v>666</v>
      </c>
      <c r="B3740" t="s">
        <v>3954</v>
      </c>
      <c r="C3740" t="s">
        <v>2915</v>
      </c>
      <c r="D3740" t="s">
        <v>3965</v>
      </c>
      <c r="E3740" t="s">
        <v>3966</v>
      </c>
      <c r="F3740" t="s">
        <v>2924</v>
      </c>
      <c r="G3740" t="s">
        <v>2925</v>
      </c>
      <c r="H3740">
        <v>0</v>
      </c>
      <c r="I3740">
        <v>0</v>
      </c>
      <c r="J3740">
        <v>0</v>
      </c>
      <c r="K3740">
        <v>0</v>
      </c>
      <c r="L3740">
        <v>0</v>
      </c>
    </row>
    <row r="3741" spans="1:14" x14ac:dyDescent="0.35">
      <c r="A3741" t="s">
        <v>666</v>
      </c>
      <c r="B3741" t="s">
        <v>3954</v>
      </c>
      <c r="C3741" t="s">
        <v>2915</v>
      </c>
      <c r="D3741" t="s">
        <v>3965</v>
      </c>
      <c r="E3741" t="s">
        <v>3966</v>
      </c>
      <c r="F3741" t="s">
        <v>2877</v>
      </c>
      <c r="G3741" t="s">
        <v>2878</v>
      </c>
      <c r="H3741">
        <v>124549.93949999999</v>
      </c>
      <c r="I3741">
        <v>293.79028995279799</v>
      </c>
      <c r="J3741">
        <v>2788.5936165430398</v>
      </c>
      <c r="K3741">
        <v>3082.3839064958402</v>
      </c>
      <c r="L3741">
        <v>121467.555593504</v>
      </c>
    </row>
    <row r="3742" spans="1:14" x14ac:dyDescent="0.35">
      <c r="A3742" t="s">
        <v>666</v>
      </c>
      <c r="B3742" t="s">
        <v>3954</v>
      </c>
      <c r="C3742" t="s">
        <v>2915</v>
      </c>
      <c r="D3742" t="s">
        <v>3967</v>
      </c>
      <c r="E3742" t="s">
        <v>3968</v>
      </c>
      <c r="F3742" t="s">
        <v>2170</v>
      </c>
      <c r="G3742" t="s">
        <v>2171</v>
      </c>
      <c r="H3742">
        <v>0</v>
      </c>
      <c r="I3742">
        <v>0</v>
      </c>
      <c r="J3742">
        <v>0</v>
      </c>
      <c r="K3742">
        <v>0</v>
      </c>
      <c r="L3742">
        <v>0</v>
      </c>
    </row>
    <row r="3743" spans="1:14" x14ac:dyDescent="0.35">
      <c r="A3743" t="s">
        <v>666</v>
      </c>
      <c r="B3743" t="s">
        <v>3954</v>
      </c>
      <c r="C3743" t="s">
        <v>2915</v>
      </c>
      <c r="D3743" t="s">
        <v>3967</v>
      </c>
      <c r="E3743" t="s">
        <v>3968</v>
      </c>
      <c r="F3743" t="s">
        <v>2172</v>
      </c>
      <c r="G3743" t="s">
        <v>2173</v>
      </c>
      <c r="H3743">
        <v>324983.65789999999</v>
      </c>
      <c r="I3743">
        <v>2416.2995432300199</v>
      </c>
      <c r="J3743">
        <v>39066.176688417603</v>
      </c>
      <c r="K3743">
        <v>41482.476231647597</v>
      </c>
      <c r="L3743">
        <v>283501.18166835199</v>
      </c>
    </row>
    <row r="3744" spans="1:14" x14ac:dyDescent="0.35">
      <c r="A3744" t="s">
        <v>666</v>
      </c>
      <c r="B3744" t="s">
        <v>3954</v>
      </c>
      <c r="C3744" t="s">
        <v>2915</v>
      </c>
      <c r="D3744" t="s">
        <v>3967</v>
      </c>
      <c r="E3744" t="s">
        <v>3968</v>
      </c>
      <c r="F3744" t="s">
        <v>2867</v>
      </c>
      <c r="G3744" t="s">
        <v>2868</v>
      </c>
      <c r="H3744">
        <v>0</v>
      </c>
      <c r="I3744">
        <v>0</v>
      </c>
      <c r="J3744">
        <v>0</v>
      </c>
      <c r="K3744">
        <v>0</v>
      </c>
      <c r="L3744">
        <v>0</v>
      </c>
    </row>
    <row r="3745" spans="1:12" x14ac:dyDescent="0.35">
      <c r="A3745" t="s">
        <v>666</v>
      </c>
      <c r="B3745" t="s">
        <v>3954</v>
      </c>
      <c r="C3745" t="s">
        <v>2915</v>
      </c>
      <c r="D3745" t="s">
        <v>3967</v>
      </c>
      <c r="E3745" t="s">
        <v>3968</v>
      </c>
      <c r="F3745" t="s">
        <v>2922</v>
      </c>
      <c r="G3745" t="s">
        <v>2923</v>
      </c>
      <c r="H3745">
        <v>0</v>
      </c>
      <c r="I3745">
        <v>0</v>
      </c>
      <c r="J3745">
        <v>0</v>
      </c>
      <c r="K3745">
        <v>0</v>
      </c>
      <c r="L3745">
        <v>0</v>
      </c>
    </row>
    <row r="3746" spans="1:12" x14ac:dyDescent="0.35">
      <c r="A3746" t="s">
        <v>666</v>
      </c>
      <c r="B3746" t="s">
        <v>3954</v>
      </c>
      <c r="C3746" t="s">
        <v>2915</v>
      </c>
      <c r="D3746" t="s">
        <v>3967</v>
      </c>
      <c r="E3746" t="s">
        <v>3968</v>
      </c>
      <c r="F3746" t="s">
        <v>2924</v>
      </c>
      <c r="G3746" t="s">
        <v>2925</v>
      </c>
      <c r="H3746">
        <v>0</v>
      </c>
      <c r="I3746">
        <v>0</v>
      </c>
      <c r="J3746">
        <v>0</v>
      </c>
      <c r="K3746">
        <v>0</v>
      </c>
      <c r="L3746">
        <v>0</v>
      </c>
    </row>
    <row r="3747" spans="1:12" x14ac:dyDescent="0.35">
      <c r="A3747" t="s">
        <v>666</v>
      </c>
      <c r="B3747" t="s">
        <v>3954</v>
      </c>
      <c r="C3747" t="s">
        <v>2915</v>
      </c>
      <c r="D3747" t="s">
        <v>3967</v>
      </c>
      <c r="E3747" t="s">
        <v>3968</v>
      </c>
      <c r="F3747" t="s">
        <v>2877</v>
      </c>
      <c r="G3747" t="s">
        <v>2878</v>
      </c>
      <c r="H3747">
        <v>8586.0939999999991</v>
      </c>
      <c r="I3747">
        <v>63.838825448613399</v>
      </c>
      <c r="J3747">
        <v>1032.1314845024499</v>
      </c>
      <c r="K3747">
        <v>1095.97030995106</v>
      </c>
      <c r="L3747">
        <v>7490.1236900489403</v>
      </c>
    </row>
    <row r="3748" spans="1:12" x14ac:dyDescent="0.35">
      <c r="A3748" t="s">
        <v>666</v>
      </c>
      <c r="B3748" t="s">
        <v>3954</v>
      </c>
      <c r="C3748" t="s">
        <v>2915</v>
      </c>
      <c r="D3748" t="s">
        <v>3969</v>
      </c>
      <c r="E3748" t="s">
        <v>3970</v>
      </c>
      <c r="F3748" t="s">
        <v>2170</v>
      </c>
      <c r="G3748" t="s">
        <v>2171</v>
      </c>
      <c r="H3748">
        <v>0</v>
      </c>
      <c r="I3748">
        <v>0</v>
      </c>
      <c r="J3748">
        <v>0</v>
      </c>
      <c r="K3748">
        <v>0</v>
      </c>
      <c r="L3748">
        <v>0</v>
      </c>
    </row>
    <row r="3749" spans="1:12" x14ac:dyDescent="0.35">
      <c r="A3749" t="s">
        <v>666</v>
      </c>
      <c r="B3749" t="s">
        <v>3954</v>
      </c>
      <c r="C3749" t="s">
        <v>2915</v>
      </c>
      <c r="D3749" t="s">
        <v>3969</v>
      </c>
      <c r="E3749" t="s">
        <v>3970</v>
      </c>
      <c r="F3749" t="s">
        <v>2172</v>
      </c>
      <c r="G3749" t="s">
        <v>2173</v>
      </c>
      <c r="H3749">
        <v>38164.006500000003</v>
      </c>
      <c r="I3749">
        <v>368.484474924989</v>
      </c>
      <c r="J3749">
        <v>0</v>
      </c>
      <c r="K3749">
        <v>368.484474924989</v>
      </c>
      <c r="L3749">
        <v>37795.522025074999</v>
      </c>
    </row>
    <row r="3750" spans="1:12" x14ac:dyDescent="0.35">
      <c r="A3750" t="s">
        <v>666</v>
      </c>
      <c r="B3750" t="s">
        <v>3954</v>
      </c>
      <c r="C3750" t="s">
        <v>2915</v>
      </c>
      <c r="D3750" t="s">
        <v>3969</v>
      </c>
      <c r="E3750" t="s">
        <v>3970</v>
      </c>
      <c r="F3750" t="s">
        <v>2867</v>
      </c>
      <c r="G3750" t="s">
        <v>2868</v>
      </c>
      <c r="H3750">
        <v>0</v>
      </c>
      <c r="I3750">
        <v>0</v>
      </c>
      <c r="J3750">
        <v>0</v>
      </c>
      <c r="K3750">
        <v>0</v>
      </c>
      <c r="L3750">
        <v>0</v>
      </c>
    </row>
    <row r="3751" spans="1:12" x14ac:dyDescent="0.35">
      <c r="A3751" t="s">
        <v>666</v>
      </c>
      <c r="B3751" t="s">
        <v>3954</v>
      </c>
      <c r="C3751" t="s">
        <v>2915</v>
      </c>
      <c r="D3751" t="s">
        <v>3969</v>
      </c>
      <c r="E3751" t="s">
        <v>3970</v>
      </c>
      <c r="F3751" t="s">
        <v>2922</v>
      </c>
      <c r="G3751" t="s">
        <v>2923</v>
      </c>
      <c r="H3751">
        <v>0</v>
      </c>
      <c r="I3751">
        <v>0</v>
      </c>
      <c r="J3751">
        <v>0</v>
      </c>
      <c r="K3751">
        <v>0</v>
      </c>
      <c r="L3751">
        <v>0</v>
      </c>
    </row>
    <row r="3752" spans="1:12" x14ac:dyDescent="0.35">
      <c r="A3752" t="s">
        <v>666</v>
      </c>
      <c r="B3752" t="s">
        <v>3954</v>
      </c>
      <c r="C3752" t="s">
        <v>2915</v>
      </c>
      <c r="D3752" t="s">
        <v>3969</v>
      </c>
      <c r="E3752" t="s">
        <v>3970</v>
      </c>
      <c r="F3752" t="s">
        <v>2924</v>
      </c>
      <c r="G3752" t="s">
        <v>2925</v>
      </c>
      <c r="H3752">
        <v>0</v>
      </c>
      <c r="I3752">
        <v>0</v>
      </c>
      <c r="J3752">
        <v>0</v>
      </c>
      <c r="K3752">
        <v>0</v>
      </c>
      <c r="L3752">
        <v>0</v>
      </c>
    </row>
    <row r="3753" spans="1:12" x14ac:dyDescent="0.35">
      <c r="A3753" t="s">
        <v>666</v>
      </c>
      <c r="B3753" t="s">
        <v>3954</v>
      </c>
      <c r="C3753" t="s">
        <v>2915</v>
      </c>
      <c r="D3753" t="s">
        <v>3969</v>
      </c>
      <c r="E3753" t="s">
        <v>3970</v>
      </c>
      <c r="F3753" t="s">
        <v>2877</v>
      </c>
      <c r="G3753" t="s">
        <v>2878</v>
      </c>
      <c r="H3753">
        <v>0</v>
      </c>
      <c r="I3753">
        <v>0</v>
      </c>
      <c r="J3753">
        <v>0</v>
      </c>
      <c r="K3753">
        <v>0</v>
      </c>
      <c r="L3753">
        <v>0</v>
      </c>
    </row>
    <row r="3754" spans="1:12" x14ac:dyDescent="0.35">
      <c r="A3754" t="s">
        <v>666</v>
      </c>
      <c r="B3754" t="s">
        <v>3954</v>
      </c>
      <c r="C3754" t="s">
        <v>2915</v>
      </c>
      <c r="D3754" t="s">
        <v>3971</v>
      </c>
      <c r="E3754" t="s">
        <v>3972</v>
      </c>
      <c r="F3754" t="s">
        <v>2170</v>
      </c>
      <c r="G3754" t="s">
        <v>2171</v>
      </c>
      <c r="H3754">
        <v>0</v>
      </c>
      <c r="I3754">
        <v>0</v>
      </c>
      <c r="J3754">
        <v>0</v>
      </c>
      <c r="K3754">
        <v>0</v>
      </c>
      <c r="L3754">
        <v>0</v>
      </c>
    </row>
    <row r="3755" spans="1:12" x14ac:dyDescent="0.35">
      <c r="A3755" t="s">
        <v>666</v>
      </c>
      <c r="B3755" t="s">
        <v>3954</v>
      </c>
      <c r="C3755" t="s">
        <v>2915</v>
      </c>
      <c r="D3755" t="s">
        <v>3971</v>
      </c>
      <c r="E3755" t="s">
        <v>3972</v>
      </c>
      <c r="F3755" t="s">
        <v>2172</v>
      </c>
      <c r="G3755" t="s">
        <v>2173</v>
      </c>
      <c r="H3755">
        <v>124691.5413</v>
      </c>
      <c r="I3755">
        <v>765.657549069982</v>
      </c>
      <c r="J3755">
        <v>0</v>
      </c>
      <c r="K3755">
        <v>765.657549069982</v>
      </c>
      <c r="L3755">
        <v>123925.88375093001</v>
      </c>
    </row>
    <row r="3756" spans="1:12" x14ac:dyDescent="0.35">
      <c r="A3756" t="s">
        <v>666</v>
      </c>
      <c r="B3756" t="s">
        <v>3954</v>
      </c>
      <c r="C3756" t="s">
        <v>2915</v>
      </c>
      <c r="D3756" t="s">
        <v>3971</v>
      </c>
      <c r="E3756" t="s">
        <v>3972</v>
      </c>
      <c r="F3756" t="s">
        <v>2867</v>
      </c>
      <c r="G3756" t="s">
        <v>2868</v>
      </c>
      <c r="H3756">
        <v>0</v>
      </c>
      <c r="I3756">
        <v>0</v>
      </c>
      <c r="J3756">
        <v>0</v>
      </c>
      <c r="K3756">
        <v>0</v>
      </c>
      <c r="L3756">
        <v>0</v>
      </c>
    </row>
    <row r="3757" spans="1:12" x14ac:dyDescent="0.35">
      <c r="A3757" t="s">
        <v>666</v>
      </c>
      <c r="B3757" t="s">
        <v>3954</v>
      </c>
      <c r="C3757" t="s">
        <v>2915</v>
      </c>
      <c r="D3757" t="s">
        <v>3971</v>
      </c>
      <c r="E3757" t="s">
        <v>3972</v>
      </c>
      <c r="F3757" t="s">
        <v>2922</v>
      </c>
      <c r="G3757" t="s">
        <v>2923</v>
      </c>
      <c r="H3757">
        <v>0</v>
      </c>
      <c r="I3757">
        <v>0</v>
      </c>
      <c r="J3757">
        <v>0</v>
      </c>
      <c r="K3757">
        <v>0</v>
      </c>
      <c r="L3757">
        <v>0</v>
      </c>
    </row>
    <row r="3758" spans="1:12" x14ac:dyDescent="0.35">
      <c r="A3758" t="s">
        <v>666</v>
      </c>
      <c r="B3758" t="s">
        <v>3954</v>
      </c>
      <c r="C3758" t="s">
        <v>2915</v>
      </c>
      <c r="D3758" t="s">
        <v>3971</v>
      </c>
      <c r="E3758" t="s">
        <v>3972</v>
      </c>
      <c r="F3758" t="s">
        <v>2924</v>
      </c>
      <c r="G3758" t="s">
        <v>2925</v>
      </c>
      <c r="H3758">
        <v>0</v>
      </c>
      <c r="I3758">
        <v>0</v>
      </c>
      <c r="J3758">
        <v>0</v>
      </c>
      <c r="K3758">
        <v>0</v>
      </c>
      <c r="L3758">
        <v>0</v>
      </c>
    </row>
    <row r="3759" spans="1:12" x14ac:dyDescent="0.35">
      <c r="A3759" t="s">
        <v>666</v>
      </c>
      <c r="B3759" t="s">
        <v>3954</v>
      </c>
      <c r="C3759" t="s">
        <v>2915</v>
      </c>
      <c r="D3759" t="s">
        <v>3973</v>
      </c>
      <c r="E3759" t="s">
        <v>3974</v>
      </c>
      <c r="F3759" t="s">
        <v>2170</v>
      </c>
      <c r="G3759" t="s">
        <v>2171</v>
      </c>
      <c r="H3759">
        <v>0</v>
      </c>
      <c r="I3759">
        <v>0</v>
      </c>
      <c r="J3759">
        <v>0</v>
      </c>
      <c r="K3759">
        <v>0</v>
      </c>
      <c r="L3759">
        <v>0</v>
      </c>
    </row>
    <row r="3760" spans="1:12" x14ac:dyDescent="0.35">
      <c r="A3760" t="s">
        <v>666</v>
      </c>
      <c r="B3760" t="s">
        <v>3954</v>
      </c>
      <c r="C3760" t="s">
        <v>2915</v>
      </c>
      <c r="D3760" t="s">
        <v>3973</v>
      </c>
      <c r="E3760" t="s">
        <v>3974</v>
      </c>
      <c r="F3760" t="s">
        <v>2172</v>
      </c>
      <c r="G3760" t="s">
        <v>2173</v>
      </c>
      <c r="H3760">
        <v>1780843.2032000001</v>
      </c>
      <c r="I3760">
        <v>4723.0524040034197</v>
      </c>
      <c r="J3760">
        <v>485945.33244268101</v>
      </c>
      <c r="K3760">
        <v>490668.38484668499</v>
      </c>
      <c r="L3760">
        <v>1290174.81835332</v>
      </c>
    </row>
    <row r="3761" spans="1:14" x14ac:dyDescent="0.35">
      <c r="A3761" t="s">
        <v>666</v>
      </c>
      <c r="B3761" t="s">
        <v>3954</v>
      </c>
      <c r="C3761" t="s">
        <v>2915</v>
      </c>
      <c r="D3761" t="s">
        <v>3973</v>
      </c>
      <c r="E3761" t="s">
        <v>3974</v>
      </c>
      <c r="F3761" t="s">
        <v>19</v>
      </c>
      <c r="G3761" t="s">
        <v>2174</v>
      </c>
      <c r="H3761">
        <v>249158.72839999999</v>
      </c>
      <c r="I3761">
        <v>660.80479708099597</v>
      </c>
      <c r="J3761">
        <v>0</v>
      </c>
      <c r="K3761">
        <v>660.80479708099597</v>
      </c>
      <c r="L3761">
        <v>248497.92360291901</v>
      </c>
      <c r="N3761" t="s">
        <v>2198</v>
      </c>
    </row>
    <row r="3762" spans="1:14" x14ac:dyDescent="0.35">
      <c r="A3762" t="s">
        <v>666</v>
      </c>
      <c r="B3762" t="s">
        <v>3954</v>
      </c>
      <c r="C3762" t="s">
        <v>2915</v>
      </c>
      <c r="D3762" t="s">
        <v>3973</v>
      </c>
      <c r="E3762" t="s">
        <v>3974</v>
      </c>
      <c r="F3762" t="s">
        <v>2867</v>
      </c>
      <c r="G3762" t="s">
        <v>2868</v>
      </c>
      <c r="H3762">
        <v>0</v>
      </c>
      <c r="I3762">
        <v>0</v>
      </c>
      <c r="J3762">
        <v>0</v>
      </c>
      <c r="K3762">
        <v>0</v>
      </c>
      <c r="L3762">
        <v>0</v>
      </c>
    </row>
    <row r="3763" spans="1:14" x14ac:dyDescent="0.35">
      <c r="A3763" t="s">
        <v>666</v>
      </c>
      <c r="B3763" t="s">
        <v>3954</v>
      </c>
      <c r="C3763" t="s">
        <v>2915</v>
      </c>
      <c r="D3763" t="s">
        <v>3973</v>
      </c>
      <c r="E3763" t="s">
        <v>3974</v>
      </c>
      <c r="F3763" t="s">
        <v>2922</v>
      </c>
      <c r="G3763" t="s">
        <v>2923</v>
      </c>
      <c r="H3763">
        <v>143166.69390000001</v>
      </c>
      <c r="I3763">
        <v>379.69867114689498</v>
      </c>
      <c r="J3763">
        <v>39066.430180220501</v>
      </c>
      <c r="K3763">
        <v>39446.128851367401</v>
      </c>
      <c r="L3763">
        <v>103720.565048633</v>
      </c>
    </row>
    <row r="3764" spans="1:14" x14ac:dyDescent="0.35">
      <c r="A3764" t="s">
        <v>666</v>
      </c>
      <c r="B3764" t="s">
        <v>3954</v>
      </c>
      <c r="C3764" t="s">
        <v>2915</v>
      </c>
      <c r="D3764" t="s">
        <v>3973</v>
      </c>
      <c r="E3764" t="s">
        <v>3974</v>
      </c>
      <c r="F3764" t="s">
        <v>2875</v>
      </c>
      <c r="G3764" t="s">
        <v>2876</v>
      </c>
      <c r="H3764">
        <v>286333.38780000003</v>
      </c>
      <c r="I3764">
        <v>759.39734229379098</v>
      </c>
      <c r="J3764">
        <v>78132.860360441104</v>
      </c>
      <c r="K3764">
        <v>78892.257702734802</v>
      </c>
      <c r="L3764">
        <v>207441.13009726501</v>
      </c>
    </row>
    <row r="3765" spans="1:14" x14ac:dyDescent="0.35">
      <c r="A3765" t="s">
        <v>666</v>
      </c>
      <c r="B3765" t="s">
        <v>3954</v>
      </c>
      <c r="C3765" t="s">
        <v>2915</v>
      </c>
      <c r="D3765" t="s">
        <v>3973</v>
      </c>
      <c r="E3765" t="s">
        <v>3974</v>
      </c>
      <c r="F3765" t="s">
        <v>2877</v>
      </c>
      <c r="G3765" t="s">
        <v>2878</v>
      </c>
      <c r="H3765">
        <v>110638.867</v>
      </c>
      <c r="I3765">
        <v>293.43019408570001</v>
      </c>
      <c r="J3765">
        <v>30190.4406338644</v>
      </c>
      <c r="K3765">
        <v>30483.870827950101</v>
      </c>
      <c r="L3765">
        <v>80154.996172049898</v>
      </c>
    </row>
    <row r="3766" spans="1:14" x14ac:dyDescent="0.35">
      <c r="A3766" t="s">
        <v>666</v>
      </c>
      <c r="B3766" t="s">
        <v>3954</v>
      </c>
      <c r="C3766" t="s">
        <v>2915</v>
      </c>
      <c r="D3766" t="s">
        <v>3407</v>
      </c>
      <c r="E3766" t="s">
        <v>3975</v>
      </c>
      <c r="F3766" t="s">
        <v>2172</v>
      </c>
      <c r="G3766" t="s">
        <v>2173</v>
      </c>
      <c r="H3766">
        <v>1170420.1919</v>
      </c>
      <c r="I3766">
        <v>689.39147490455696</v>
      </c>
      <c r="J3766">
        <v>236713.90174370399</v>
      </c>
      <c r="K3766">
        <v>237403.293218609</v>
      </c>
      <c r="L3766">
        <v>933016.89868139103</v>
      </c>
    </row>
    <row r="3767" spans="1:14" x14ac:dyDescent="0.35">
      <c r="A3767" t="s">
        <v>666</v>
      </c>
      <c r="B3767" t="s">
        <v>3954</v>
      </c>
      <c r="C3767" t="s">
        <v>2915</v>
      </c>
      <c r="D3767" t="s">
        <v>3407</v>
      </c>
      <c r="E3767" t="s">
        <v>3975</v>
      </c>
      <c r="F3767" t="s">
        <v>194</v>
      </c>
      <c r="G3767" t="s">
        <v>2415</v>
      </c>
      <c r="H3767">
        <v>749701.58239999996</v>
      </c>
      <c r="I3767">
        <v>441.58318797940501</v>
      </c>
      <c r="J3767">
        <v>0</v>
      </c>
      <c r="K3767">
        <v>441.58318797940501</v>
      </c>
      <c r="L3767">
        <v>749259.99921202101</v>
      </c>
      <c r="N3767" t="s">
        <v>2198</v>
      </c>
    </row>
    <row r="3768" spans="1:14" x14ac:dyDescent="0.35">
      <c r="A3768" t="s">
        <v>666</v>
      </c>
      <c r="B3768" t="s">
        <v>3954</v>
      </c>
      <c r="C3768" t="s">
        <v>2915</v>
      </c>
      <c r="D3768" t="s">
        <v>3407</v>
      </c>
      <c r="E3768" t="s">
        <v>3975</v>
      </c>
      <c r="F3768" t="s">
        <v>2867</v>
      </c>
      <c r="G3768" t="s">
        <v>2868</v>
      </c>
      <c r="H3768">
        <v>0</v>
      </c>
      <c r="I3768">
        <v>0</v>
      </c>
      <c r="J3768">
        <v>0</v>
      </c>
      <c r="K3768">
        <v>0</v>
      </c>
      <c r="L3768">
        <v>0</v>
      </c>
    </row>
    <row r="3769" spans="1:14" x14ac:dyDescent="0.35">
      <c r="A3769" t="s">
        <v>666</v>
      </c>
      <c r="B3769" t="s">
        <v>3954</v>
      </c>
      <c r="C3769" t="s">
        <v>2915</v>
      </c>
      <c r="D3769" t="s">
        <v>3407</v>
      </c>
      <c r="E3769" t="s">
        <v>3975</v>
      </c>
      <c r="F3769" t="s">
        <v>2922</v>
      </c>
      <c r="G3769" t="s">
        <v>2923</v>
      </c>
      <c r="H3769">
        <v>1736650.5009000001</v>
      </c>
      <c r="I3769">
        <v>1022.90789114217</v>
      </c>
      <c r="J3769">
        <v>351232.248803497</v>
      </c>
      <c r="K3769">
        <v>352255.15669463901</v>
      </c>
      <c r="L3769">
        <v>1384395.3442053599</v>
      </c>
    </row>
    <row r="3770" spans="1:14" x14ac:dyDescent="0.35">
      <c r="A3770" t="s">
        <v>666</v>
      </c>
      <c r="B3770" t="s">
        <v>3954</v>
      </c>
      <c r="C3770" t="s">
        <v>2915</v>
      </c>
      <c r="D3770" t="s">
        <v>3407</v>
      </c>
      <c r="E3770" t="s">
        <v>3975</v>
      </c>
      <c r="F3770" t="s">
        <v>3291</v>
      </c>
      <c r="G3770" t="s">
        <v>3292</v>
      </c>
      <c r="H3770">
        <v>132067.6838</v>
      </c>
      <c r="I3770">
        <v>77.789443452068198</v>
      </c>
      <c r="J3770">
        <v>26710.284858917999</v>
      </c>
      <c r="K3770">
        <v>26788.0743023701</v>
      </c>
      <c r="L3770">
        <v>105279.60949762999</v>
      </c>
    </row>
    <row r="3771" spans="1:14" x14ac:dyDescent="0.35">
      <c r="A3771" t="s">
        <v>666</v>
      </c>
      <c r="B3771" t="s">
        <v>3954</v>
      </c>
      <c r="C3771" t="s">
        <v>2915</v>
      </c>
      <c r="D3771" t="s">
        <v>3407</v>
      </c>
      <c r="E3771" t="s">
        <v>3975</v>
      </c>
      <c r="F3771" t="s">
        <v>2924</v>
      </c>
      <c r="G3771" t="s">
        <v>2925</v>
      </c>
      <c r="H3771">
        <v>0</v>
      </c>
      <c r="I3771">
        <v>0</v>
      </c>
      <c r="J3771">
        <v>0</v>
      </c>
      <c r="K3771">
        <v>0</v>
      </c>
      <c r="L3771">
        <v>0</v>
      </c>
    </row>
    <row r="3772" spans="1:14" x14ac:dyDescent="0.35">
      <c r="A3772" t="s">
        <v>666</v>
      </c>
      <c r="B3772" t="s">
        <v>3954</v>
      </c>
      <c r="C3772" t="s">
        <v>2915</v>
      </c>
      <c r="D3772" t="s">
        <v>3407</v>
      </c>
      <c r="E3772" t="s">
        <v>3975</v>
      </c>
      <c r="F3772" t="s">
        <v>2877</v>
      </c>
      <c r="G3772" t="s">
        <v>2878</v>
      </c>
      <c r="H3772">
        <v>263344.54320000001</v>
      </c>
      <c r="I3772">
        <v>155.11308185352499</v>
      </c>
      <c r="J3772">
        <v>53260.627892333498</v>
      </c>
      <c r="K3772">
        <v>53415.740974187</v>
      </c>
      <c r="L3772">
        <v>209928.80222581301</v>
      </c>
    </row>
    <row r="3773" spans="1:14" x14ac:dyDescent="0.35">
      <c r="A3773" t="s">
        <v>666</v>
      </c>
      <c r="B3773" t="s">
        <v>3954</v>
      </c>
      <c r="C3773" t="s">
        <v>17</v>
      </c>
      <c r="D3773" t="s">
        <v>667</v>
      </c>
      <c r="E3773" t="s">
        <v>3976</v>
      </c>
      <c r="F3773" t="s">
        <v>19</v>
      </c>
      <c r="G3773" t="s">
        <v>2174</v>
      </c>
      <c r="H3773">
        <v>8602945.0116000008</v>
      </c>
      <c r="I3773">
        <v>21711.041152577702</v>
      </c>
      <c r="J3773">
        <v>0</v>
      </c>
      <c r="K3773">
        <v>21711.041152577702</v>
      </c>
      <c r="L3773">
        <v>8581233.9704474192</v>
      </c>
      <c r="N3773" t="s">
        <v>2198</v>
      </c>
    </row>
    <row r="3774" spans="1:14" x14ac:dyDescent="0.35">
      <c r="A3774" t="s">
        <v>666</v>
      </c>
      <c r="B3774" t="s">
        <v>3954</v>
      </c>
      <c r="C3774" t="s">
        <v>17</v>
      </c>
      <c r="D3774" t="s">
        <v>667</v>
      </c>
      <c r="E3774" t="s">
        <v>3976</v>
      </c>
      <c r="F3774" t="s">
        <v>2787</v>
      </c>
      <c r="G3774" t="s">
        <v>2935</v>
      </c>
      <c r="H3774">
        <v>0</v>
      </c>
      <c r="I3774">
        <v>0</v>
      </c>
      <c r="J3774">
        <v>0</v>
      </c>
      <c r="K3774">
        <v>0</v>
      </c>
      <c r="L3774">
        <v>0</v>
      </c>
    </row>
    <row r="3775" spans="1:14" x14ac:dyDescent="0.35">
      <c r="A3775" t="s">
        <v>666</v>
      </c>
      <c r="B3775" t="s">
        <v>3954</v>
      </c>
      <c r="C3775" t="s">
        <v>17</v>
      </c>
      <c r="D3775" t="s">
        <v>667</v>
      </c>
      <c r="E3775" t="s">
        <v>3976</v>
      </c>
      <c r="F3775" t="s">
        <v>2788</v>
      </c>
      <c r="G3775" t="s">
        <v>2936</v>
      </c>
      <c r="H3775">
        <v>5899083.8639000002</v>
      </c>
      <c r="I3775">
        <v>14887.373145146599</v>
      </c>
      <c r="J3775">
        <v>179408.088313888</v>
      </c>
      <c r="K3775">
        <v>194295.461459035</v>
      </c>
      <c r="L3775">
        <v>5704788.4024409698</v>
      </c>
    </row>
    <row r="3776" spans="1:14" x14ac:dyDescent="0.35">
      <c r="A3776" t="s">
        <v>666</v>
      </c>
      <c r="B3776" t="s">
        <v>3954</v>
      </c>
      <c r="C3776" t="s">
        <v>17</v>
      </c>
      <c r="D3776" t="s">
        <v>673</v>
      </c>
      <c r="E3776" t="s">
        <v>3977</v>
      </c>
      <c r="F3776" t="s">
        <v>2170</v>
      </c>
      <c r="G3776" t="s">
        <v>2171</v>
      </c>
      <c r="H3776">
        <v>0</v>
      </c>
      <c r="I3776">
        <v>0</v>
      </c>
      <c r="J3776">
        <v>0</v>
      </c>
      <c r="K3776">
        <v>0</v>
      </c>
      <c r="L3776">
        <v>0</v>
      </c>
    </row>
    <row r="3777" spans="1:14" x14ac:dyDescent="0.35">
      <c r="A3777" t="s">
        <v>666</v>
      </c>
      <c r="B3777" t="s">
        <v>3954</v>
      </c>
      <c r="C3777" t="s">
        <v>17</v>
      </c>
      <c r="D3777" t="s">
        <v>673</v>
      </c>
      <c r="E3777" t="s">
        <v>3977</v>
      </c>
      <c r="F3777" t="s">
        <v>19</v>
      </c>
      <c r="G3777" t="s">
        <v>2174</v>
      </c>
      <c r="H3777">
        <v>12985936.747500001</v>
      </c>
      <c r="I3777">
        <v>51452.682964171901</v>
      </c>
      <c r="J3777">
        <v>0</v>
      </c>
      <c r="K3777">
        <v>51452.682964171901</v>
      </c>
      <c r="L3777">
        <v>12934484.0645358</v>
      </c>
      <c r="N3777" t="s">
        <v>2198</v>
      </c>
    </row>
    <row r="3778" spans="1:14" x14ac:dyDescent="0.35">
      <c r="A3778" t="s">
        <v>666</v>
      </c>
      <c r="B3778" t="s">
        <v>3954</v>
      </c>
      <c r="C3778" t="s">
        <v>17</v>
      </c>
      <c r="D3778" t="s">
        <v>673</v>
      </c>
      <c r="E3778" t="s">
        <v>3977</v>
      </c>
      <c r="F3778" t="s">
        <v>2787</v>
      </c>
      <c r="G3778" t="s">
        <v>2935</v>
      </c>
      <c r="H3778">
        <v>0</v>
      </c>
      <c r="I3778">
        <v>0</v>
      </c>
      <c r="J3778">
        <v>0</v>
      </c>
      <c r="K3778">
        <v>0</v>
      </c>
      <c r="L3778">
        <v>0</v>
      </c>
    </row>
    <row r="3779" spans="1:14" x14ac:dyDescent="0.35">
      <c r="A3779" t="s">
        <v>666</v>
      </c>
      <c r="B3779" t="s">
        <v>3954</v>
      </c>
      <c r="C3779" t="s">
        <v>17</v>
      </c>
      <c r="D3779" t="s">
        <v>673</v>
      </c>
      <c r="E3779" t="s">
        <v>3977</v>
      </c>
      <c r="F3779" t="s">
        <v>2788</v>
      </c>
      <c r="G3779" t="s">
        <v>2936</v>
      </c>
      <c r="H3779">
        <v>7968744.1815999998</v>
      </c>
      <c r="I3779">
        <v>31573.638157650901</v>
      </c>
      <c r="J3779">
        <v>81016.265222118804</v>
      </c>
      <c r="K3779">
        <v>112589.90337977</v>
      </c>
      <c r="L3779">
        <v>7856154.2782202298</v>
      </c>
    </row>
    <row r="3780" spans="1:14" x14ac:dyDescent="0.35">
      <c r="A3780" t="s">
        <v>666</v>
      </c>
      <c r="B3780" t="s">
        <v>3954</v>
      </c>
      <c r="C3780" t="s">
        <v>17</v>
      </c>
      <c r="D3780" t="s">
        <v>680</v>
      </c>
      <c r="E3780" t="s">
        <v>2290</v>
      </c>
      <c r="F3780" t="s">
        <v>2206</v>
      </c>
      <c r="G3780" t="s">
        <v>3028</v>
      </c>
      <c r="H3780">
        <v>4020626.7880000002</v>
      </c>
      <c r="I3780">
        <v>6703.6596409124904</v>
      </c>
      <c r="J3780">
        <v>0</v>
      </c>
      <c r="K3780">
        <v>6703.6596409124904</v>
      </c>
      <c r="L3780">
        <v>4013923.1283590901</v>
      </c>
      <c r="M3780" t="s">
        <v>2198</v>
      </c>
    </row>
    <row r="3781" spans="1:14" x14ac:dyDescent="0.35">
      <c r="A3781" t="s">
        <v>666</v>
      </c>
      <c r="B3781" t="s">
        <v>3954</v>
      </c>
      <c r="C3781" t="s">
        <v>17</v>
      </c>
      <c r="D3781" t="s">
        <v>680</v>
      </c>
      <c r="E3781" t="s">
        <v>2290</v>
      </c>
      <c r="F3781" t="s">
        <v>2170</v>
      </c>
      <c r="G3781" t="s">
        <v>2171</v>
      </c>
      <c r="H3781">
        <v>0</v>
      </c>
      <c r="I3781">
        <v>0</v>
      </c>
      <c r="J3781">
        <v>0</v>
      </c>
      <c r="K3781">
        <v>0</v>
      </c>
      <c r="L3781">
        <v>0</v>
      </c>
    </row>
    <row r="3782" spans="1:14" x14ac:dyDescent="0.35">
      <c r="A3782" t="s">
        <v>666</v>
      </c>
      <c r="B3782" t="s">
        <v>3954</v>
      </c>
      <c r="C3782" t="s">
        <v>17</v>
      </c>
      <c r="D3782" t="s">
        <v>680</v>
      </c>
      <c r="E3782" t="s">
        <v>2290</v>
      </c>
      <c r="F3782" t="s">
        <v>19</v>
      </c>
      <c r="G3782" t="s">
        <v>2174</v>
      </c>
      <c r="H3782">
        <v>22414483.146499999</v>
      </c>
      <c r="I3782">
        <v>49035.444461469502</v>
      </c>
      <c r="J3782">
        <v>118908.506161857</v>
      </c>
      <c r="K3782">
        <v>167943.95062332699</v>
      </c>
      <c r="L3782">
        <v>22246539.195876699</v>
      </c>
      <c r="N3782" t="s">
        <v>2198</v>
      </c>
    </row>
    <row r="3783" spans="1:14" x14ac:dyDescent="0.35">
      <c r="A3783" t="s">
        <v>666</v>
      </c>
      <c r="B3783" t="s">
        <v>3954</v>
      </c>
      <c r="C3783" t="s">
        <v>17</v>
      </c>
      <c r="D3783" t="s">
        <v>680</v>
      </c>
      <c r="E3783" t="s">
        <v>2290</v>
      </c>
      <c r="F3783" t="s">
        <v>30</v>
      </c>
      <c r="G3783" t="s">
        <v>2182</v>
      </c>
      <c r="H3783">
        <v>253468.9185</v>
      </c>
      <c r="I3783">
        <v>554.50580755362296</v>
      </c>
      <c r="J3783">
        <v>1344.6489158691199</v>
      </c>
      <c r="K3783">
        <v>1899.1547234227501</v>
      </c>
      <c r="L3783">
        <v>251569.76377657699</v>
      </c>
      <c r="N3783" t="s">
        <v>2198</v>
      </c>
    </row>
    <row r="3784" spans="1:14" x14ac:dyDescent="0.35">
      <c r="A3784" t="s">
        <v>666</v>
      </c>
      <c r="B3784" t="s">
        <v>3954</v>
      </c>
      <c r="C3784" t="s">
        <v>17</v>
      </c>
      <c r="D3784" t="s">
        <v>680</v>
      </c>
      <c r="E3784" t="s">
        <v>2290</v>
      </c>
      <c r="F3784" t="s">
        <v>2787</v>
      </c>
      <c r="G3784" t="s">
        <v>2935</v>
      </c>
      <c r="H3784">
        <v>0</v>
      </c>
      <c r="I3784">
        <v>0</v>
      </c>
      <c r="J3784">
        <v>0</v>
      </c>
      <c r="K3784">
        <v>0</v>
      </c>
      <c r="L3784">
        <v>0</v>
      </c>
    </row>
    <row r="3785" spans="1:14" x14ac:dyDescent="0.35">
      <c r="A3785" t="s">
        <v>666</v>
      </c>
      <c r="B3785" t="s">
        <v>3954</v>
      </c>
      <c r="C3785" t="s">
        <v>17</v>
      </c>
      <c r="D3785" t="s">
        <v>680</v>
      </c>
      <c r="E3785" t="s">
        <v>2290</v>
      </c>
      <c r="F3785" t="s">
        <v>2788</v>
      </c>
      <c r="G3785" t="s">
        <v>2936</v>
      </c>
      <c r="H3785">
        <v>6272840.5532999998</v>
      </c>
      <c r="I3785">
        <v>13722.8916926279</v>
      </c>
      <c r="J3785">
        <v>3245702.1751613598</v>
      </c>
      <c r="K3785">
        <v>3259425.0668539898</v>
      </c>
      <c r="L3785">
        <v>3013415.4864460099</v>
      </c>
    </row>
    <row r="3786" spans="1:14" x14ac:dyDescent="0.35">
      <c r="A3786" t="s">
        <v>666</v>
      </c>
      <c r="B3786" t="s">
        <v>3954</v>
      </c>
      <c r="C3786" t="s">
        <v>17</v>
      </c>
      <c r="D3786" t="s">
        <v>700</v>
      </c>
      <c r="E3786" t="s">
        <v>2291</v>
      </c>
      <c r="F3786" t="s">
        <v>2170</v>
      </c>
      <c r="G3786" t="s">
        <v>2171</v>
      </c>
      <c r="H3786">
        <v>0</v>
      </c>
      <c r="I3786">
        <v>0</v>
      </c>
      <c r="J3786">
        <v>0</v>
      </c>
      <c r="K3786">
        <v>0</v>
      </c>
      <c r="L3786">
        <v>0</v>
      </c>
    </row>
    <row r="3787" spans="1:14" x14ac:dyDescent="0.35">
      <c r="A3787" t="s">
        <v>666</v>
      </c>
      <c r="B3787" t="s">
        <v>3954</v>
      </c>
      <c r="C3787" t="s">
        <v>17</v>
      </c>
      <c r="D3787" t="s">
        <v>700</v>
      </c>
      <c r="E3787" t="s">
        <v>2291</v>
      </c>
      <c r="F3787" t="s">
        <v>19</v>
      </c>
      <c r="G3787" t="s">
        <v>2174</v>
      </c>
      <c r="H3787">
        <v>1330126.9238</v>
      </c>
      <c r="I3787">
        <v>3849.68195818806</v>
      </c>
      <c r="J3787">
        <v>0</v>
      </c>
      <c r="K3787">
        <v>3849.68195818806</v>
      </c>
      <c r="L3787">
        <v>1326277.2418418101</v>
      </c>
      <c r="N3787" t="s">
        <v>2198</v>
      </c>
    </row>
    <row r="3788" spans="1:14" x14ac:dyDescent="0.35">
      <c r="A3788" t="s">
        <v>666</v>
      </c>
      <c r="B3788" t="s">
        <v>3954</v>
      </c>
      <c r="C3788" t="s">
        <v>17</v>
      </c>
      <c r="D3788" t="s">
        <v>700</v>
      </c>
      <c r="E3788" t="s">
        <v>2291</v>
      </c>
      <c r="F3788" t="s">
        <v>2787</v>
      </c>
      <c r="G3788" t="s">
        <v>2935</v>
      </c>
      <c r="H3788">
        <v>0</v>
      </c>
      <c r="I3788">
        <v>0</v>
      </c>
      <c r="J3788">
        <v>0</v>
      </c>
      <c r="K3788">
        <v>0</v>
      </c>
      <c r="L3788">
        <v>0</v>
      </c>
    </row>
    <row r="3789" spans="1:14" x14ac:dyDescent="0.35">
      <c r="A3789" t="s">
        <v>666</v>
      </c>
      <c r="B3789" t="s">
        <v>3954</v>
      </c>
      <c r="C3789" t="s">
        <v>17</v>
      </c>
      <c r="D3789" t="s">
        <v>700</v>
      </c>
      <c r="E3789" t="s">
        <v>2291</v>
      </c>
      <c r="F3789" t="s">
        <v>2788</v>
      </c>
      <c r="G3789" t="s">
        <v>2936</v>
      </c>
      <c r="H3789">
        <v>2461334.7969999998</v>
      </c>
      <c r="I3789">
        <v>7123.6481204083702</v>
      </c>
      <c r="J3789">
        <v>16957.920290375201</v>
      </c>
      <c r="K3789">
        <v>24081.568410783599</v>
      </c>
      <c r="L3789">
        <v>2437253.22858922</v>
      </c>
    </row>
    <row r="3790" spans="1:14" x14ac:dyDescent="0.35">
      <c r="A3790" t="s">
        <v>666</v>
      </c>
      <c r="B3790" t="s">
        <v>3954</v>
      </c>
      <c r="C3790" t="s">
        <v>2938</v>
      </c>
      <c r="D3790" t="s">
        <v>3978</v>
      </c>
      <c r="E3790" t="s">
        <v>3979</v>
      </c>
      <c r="F3790" t="s">
        <v>2172</v>
      </c>
      <c r="G3790" t="s">
        <v>2173</v>
      </c>
      <c r="H3790">
        <v>0</v>
      </c>
      <c r="I3790">
        <v>0</v>
      </c>
      <c r="J3790">
        <v>0</v>
      </c>
      <c r="K3790">
        <v>0</v>
      </c>
      <c r="L3790">
        <v>0</v>
      </c>
    </row>
    <row r="3791" spans="1:14" x14ac:dyDescent="0.35">
      <c r="A3791" t="s">
        <v>666</v>
      </c>
      <c r="B3791" t="s">
        <v>3954</v>
      </c>
      <c r="C3791" t="s">
        <v>2938</v>
      </c>
      <c r="D3791" t="s">
        <v>3980</v>
      </c>
      <c r="E3791" t="s">
        <v>3981</v>
      </c>
      <c r="F3791" t="s">
        <v>2170</v>
      </c>
      <c r="G3791" t="s">
        <v>2171</v>
      </c>
      <c r="H3791">
        <v>0</v>
      </c>
      <c r="I3791">
        <v>0</v>
      </c>
      <c r="J3791">
        <v>0</v>
      </c>
      <c r="K3791">
        <v>0</v>
      </c>
      <c r="L3791">
        <v>0</v>
      </c>
    </row>
    <row r="3792" spans="1:14" x14ac:dyDescent="0.35">
      <c r="A3792" t="s">
        <v>666</v>
      </c>
      <c r="B3792" t="s">
        <v>3954</v>
      </c>
      <c r="C3792" t="s">
        <v>2938</v>
      </c>
      <c r="D3792" t="s">
        <v>3980</v>
      </c>
      <c r="E3792" t="s">
        <v>3981</v>
      </c>
      <c r="F3792" t="s">
        <v>2172</v>
      </c>
      <c r="G3792" t="s">
        <v>2173</v>
      </c>
      <c r="H3792">
        <v>0</v>
      </c>
      <c r="I3792">
        <v>0</v>
      </c>
      <c r="J3792">
        <v>0</v>
      </c>
      <c r="K3792">
        <v>0</v>
      </c>
      <c r="L3792">
        <v>0</v>
      </c>
    </row>
    <row r="3793" spans="1:14" x14ac:dyDescent="0.35">
      <c r="A3793" t="s">
        <v>666</v>
      </c>
      <c r="B3793" t="s">
        <v>3954</v>
      </c>
      <c r="C3793" t="s">
        <v>2938</v>
      </c>
      <c r="D3793" t="s">
        <v>3980</v>
      </c>
      <c r="E3793" t="s">
        <v>3981</v>
      </c>
      <c r="F3793" t="s">
        <v>19</v>
      </c>
      <c r="G3793" t="s">
        <v>2174</v>
      </c>
      <c r="H3793">
        <v>0</v>
      </c>
      <c r="I3793">
        <v>0</v>
      </c>
      <c r="J3793">
        <v>0</v>
      </c>
      <c r="K3793">
        <v>0</v>
      </c>
      <c r="L3793">
        <v>0</v>
      </c>
      <c r="N3793" t="s">
        <v>2198</v>
      </c>
    </row>
    <row r="3794" spans="1:14" x14ac:dyDescent="0.35">
      <c r="A3794" t="s">
        <v>666</v>
      </c>
      <c r="B3794" t="s">
        <v>3954</v>
      </c>
      <c r="C3794" t="s">
        <v>2938</v>
      </c>
      <c r="D3794" t="s">
        <v>3980</v>
      </c>
      <c r="E3794" t="s">
        <v>3981</v>
      </c>
      <c r="F3794" t="s">
        <v>1621</v>
      </c>
      <c r="G3794" t="s">
        <v>2416</v>
      </c>
      <c r="H3794">
        <v>0</v>
      </c>
      <c r="I3794">
        <v>0</v>
      </c>
      <c r="J3794">
        <v>0</v>
      </c>
      <c r="K3794">
        <v>0</v>
      </c>
      <c r="L3794">
        <v>0</v>
      </c>
      <c r="N3794" t="s">
        <v>2198</v>
      </c>
    </row>
    <row r="3795" spans="1:14" x14ac:dyDescent="0.35">
      <c r="A3795" t="s">
        <v>666</v>
      </c>
      <c r="B3795" t="s">
        <v>3954</v>
      </c>
      <c r="C3795" t="s">
        <v>2944</v>
      </c>
      <c r="D3795" t="s">
        <v>3982</v>
      </c>
      <c r="E3795" t="s">
        <v>3983</v>
      </c>
      <c r="F3795" t="s">
        <v>2947</v>
      </c>
      <c r="G3795" t="s">
        <v>2948</v>
      </c>
      <c r="H3795">
        <v>0</v>
      </c>
      <c r="I3795">
        <v>0</v>
      </c>
      <c r="J3795">
        <v>0</v>
      </c>
      <c r="K3795">
        <v>0</v>
      </c>
      <c r="L3795">
        <v>0</v>
      </c>
    </row>
    <row r="3796" spans="1:14" x14ac:dyDescent="0.35">
      <c r="A3796" t="s">
        <v>701</v>
      </c>
      <c r="B3796" t="s">
        <v>3984</v>
      </c>
      <c r="C3796" t="s">
        <v>2857</v>
      </c>
      <c r="D3796" t="s">
        <v>2859</v>
      </c>
      <c r="E3796" t="s">
        <v>3985</v>
      </c>
      <c r="F3796" t="s">
        <v>2172</v>
      </c>
      <c r="G3796" t="s">
        <v>2173</v>
      </c>
      <c r="H3796">
        <v>4599228.55</v>
      </c>
      <c r="I3796">
        <v>16852.173984855501</v>
      </c>
      <c r="J3796">
        <v>2239.7430401480601</v>
      </c>
      <c r="K3796">
        <v>19091.9170250036</v>
      </c>
      <c r="L3796">
        <v>4580136.6329749897</v>
      </c>
    </row>
    <row r="3797" spans="1:14" x14ac:dyDescent="0.35">
      <c r="A3797" t="s">
        <v>701</v>
      </c>
      <c r="B3797" t="s">
        <v>3984</v>
      </c>
      <c r="C3797" t="s">
        <v>2857</v>
      </c>
      <c r="D3797" t="s">
        <v>2859</v>
      </c>
      <c r="E3797" t="s">
        <v>3985</v>
      </c>
      <c r="F3797" t="s">
        <v>2861</v>
      </c>
      <c r="G3797" t="s">
        <v>2862</v>
      </c>
      <c r="H3797">
        <v>335912.90340000001</v>
      </c>
      <c r="I3797">
        <v>1230.8287424414</v>
      </c>
      <c r="J3797">
        <v>163.58364873129699</v>
      </c>
      <c r="K3797">
        <v>1394.4123911726899</v>
      </c>
      <c r="L3797">
        <v>334518.491008827</v>
      </c>
    </row>
    <row r="3798" spans="1:14" x14ac:dyDescent="0.35">
      <c r="A3798" t="s">
        <v>701</v>
      </c>
      <c r="B3798" t="s">
        <v>3984</v>
      </c>
      <c r="C3798" t="s">
        <v>2857</v>
      </c>
      <c r="D3798" t="s">
        <v>2859</v>
      </c>
      <c r="E3798" t="s">
        <v>3985</v>
      </c>
      <c r="F3798" t="s">
        <v>2863</v>
      </c>
      <c r="G3798" t="s">
        <v>2864</v>
      </c>
      <c r="H3798">
        <v>340964.22519999999</v>
      </c>
      <c r="I3798">
        <v>1249.3374453352501</v>
      </c>
      <c r="J3798">
        <v>166.04355322349701</v>
      </c>
      <c r="K3798">
        <v>1415.38099855875</v>
      </c>
      <c r="L3798">
        <v>339548.84420144098</v>
      </c>
    </row>
    <row r="3799" spans="1:14" x14ac:dyDescent="0.35">
      <c r="A3799" t="s">
        <v>701</v>
      </c>
      <c r="B3799" t="s">
        <v>3984</v>
      </c>
      <c r="C3799" t="s">
        <v>2857</v>
      </c>
      <c r="D3799" t="s">
        <v>2859</v>
      </c>
      <c r="E3799" t="s">
        <v>3985</v>
      </c>
      <c r="F3799" t="s">
        <v>2865</v>
      </c>
      <c r="G3799" t="s">
        <v>2866</v>
      </c>
      <c r="H3799">
        <v>0</v>
      </c>
      <c r="I3799">
        <v>0</v>
      </c>
      <c r="J3799">
        <v>0</v>
      </c>
      <c r="K3799">
        <v>0</v>
      </c>
      <c r="L3799">
        <v>0</v>
      </c>
    </row>
    <row r="3800" spans="1:14" x14ac:dyDescent="0.35">
      <c r="A3800" t="s">
        <v>701</v>
      </c>
      <c r="B3800" t="s">
        <v>3984</v>
      </c>
      <c r="C3800" t="s">
        <v>2857</v>
      </c>
      <c r="D3800" t="s">
        <v>2859</v>
      </c>
      <c r="E3800" t="s">
        <v>3985</v>
      </c>
      <c r="F3800" t="s">
        <v>2867</v>
      </c>
      <c r="G3800" t="s">
        <v>2868</v>
      </c>
      <c r="H3800">
        <v>0</v>
      </c>
      <c r="I3800">
        <v>0</v>
      </c>
      <c r="J3800">
        <v>0</v>
      </c>
      <c r="K3800">
        <v>0</v>
      </c>
      <c r="L3800">
        <v>0</v>
      </c>
    </row>
    <row r="3801" spans="1:14" x14ac:dyDescent="0.35">
      <c r="A3801" t="s">
        <v>701</v>
      </c>
      <c r="B3801" t="s">
        <v>3984</v>
      </c>
      <c r="C3801" t="s">
        <v>2857</v>
      </c>
      <c r="D3801" t="s">
        <v>2859</v>
      </c>
      <c r="E3801" t="s">
        <v>3985</v>
      </c>
      <c r="F3801" t="s">
        <v>2869</v>
      </c>
      <c r="G3801" t="s">
        <v>2870</v>
      </c>
      <c r="H3801">
        <v>896609.62959999999</v>
      </c>
      <c r="I3801">
        <v>3285.2947636593699</v>
      </c>
      <c r="J3801">
        <v>436.633047365491</v>
      </c>
      <c r="K3801">
        <v>3721.9278110248601</v>
      </c>
      <c r="L3801">
        <v>892887.70178897504</v>
      </c>
    </row>
    <row r="3802" spans="1:14" x14ac:dyDescent="0.35">
      <c r="A3802" t="s">
        <v>701</v>
      </c>
      <c r="B3802" t="s">
        <v>3984</v>
      </c>
      <c r="C3802" t="s">
        <v>2857</v>
      </c>
      <c r="D3802" t="s">
        <v>2859</v>
      </c>
      <c r="E3802" t="s">
        <v>3985</v>
      </c>
      <c r="F3802" t="s">
        <v>2871</v>
      </c>
      <c r="G3802" t="s">
        <v>2872</v>
      </c>
      <c r="H3802">
        <v>921866.23899999994</v>
      </c>
      <c r="I3802">
        <v>3377.83827812865</v>
      </c>
      <c r="J3802">
        <v>448.93256982649098</v>
      </c>
      <c r="K3802">
        <v>3826.7708479551402</v>
      </c>
      <c r="L3802">
        <v>918039.46815204504</v>
      </c>
    </row>
    <row r="3803" spans="1:14" x14ac:dyDescent="0.35">
      <c r="A3803" t="s">
        <v>701</v>
      </c>
      <c r="B3803" t="s">
        <v>3984</v>
      </c>
      <c r="C3803" t="s">
        <v>2857</v>
      </c>
      <c r="D3803" t="s">
        <v>2859</v>
      </c>
      <c r="E3803" t="s">
        <v>3985</v>
      </c>
      <c r="F3803" t="s">
        <v>3095</v>
      </c>
      <c r="G3803" t="s">
        <v>3096</v>
      </c>
      <c r="H3803">
        <v>707185.05980000005</v>
      </c>
      <c r="I3803">
        <v>2591.2184051397799</v>
      </c>
      <c r="J3803">
        <v>344.38662890799299</v>
      </c>
      <c r="K3803">
        <v>2935.60503404778</v>
      </c>
      <c r="L3803">
        <v>704249.45476595196</v>
      </c>
    </row>
    <row r="3804" spans="1:14" x14ac:dyDescent="0.35">
      <c r="A3804" t="s">
        <v>701</v>
      </c>
      <c r="B3804" t="s">
        <v>3984</v>
      </c>
      <c r="C3804" t="s">
        <v>2857</v>
      </c>
      <c r="D3804" t="s">
        <v>2859</v>
      </c>
      <c r="E3804" t="s">
        <v>3985</v>
      </c>
      <c r="F3804" t="s">
        <v>2875</v>
      </c>
      <c r="G3804" t="s">
        <v>2876</v>
      </c>
      <c r="H3804">
        <v>724864.68629999994</v>
      </c>
      <c r="I3804">
        <v>2655.99886526828</v>
      </c>
      <c r="J3804">
        <v>352.996294630693</v>
      </c>
      <c r="K3804">
        <v>3008.9951598989701</v>
      </c>
      <c r="L3804">
        <v>721855.69114010094</v>
      </c>
    </row>
    <row r="3805" spans="1:14" x14ac:dyDescent="0.35">
      <c r="A3805" t="s">
        <v>701</v>
      </c>
      <c r="B3805" t="s">
        <v>3984</v>
      </c>
      <c r="C3805" t="s">
        <v>2857</v>
      </c>
      <c r="D3805" t="s">
        <v>2859</v>
      </c>
      <c r="E3805" t="s">
        <v>3985</v>
      </c>
      <c r="F3805" t="s">
        <v>2877</v>
      </c>
      <c r="G3805" t="s">
        <v>2878</v>
      </c>
      <c r="H3805">
        <v>421785.3751</v>
      </c>
      <c r="I3805">
        <v>1545.4766916369399</v>
      </c>
      <c r="J3805">
        <v>205.40202509869599</v>
      </c>
      <c r="K3805">
        <v>1750.87871673564</v>
      </c>
      <c r="L3805">
        <v>420034.49638326402</v>
      </c>
    </row>
    <row r="3806" spans="1:14" x14ac:dyDescent="0.35">
      <c r="A3806" t="s">
        <v>701</v>
      </c>
      <c r="B3806" t="s">
        <v>3984</v>
      </c>
      <c r="C3806" t="s">
        <v>2879</v>
      </c>
      <c r="D3806" t="s">
        <v>2880</v>
      </c>
      <c r="E3806" t="s">
        <v>3956</v>
      </c>
      <c r="F3806" t="s">
        <v>2170</v>
      </c>
      <c r="G3806" t="s">
        <v>2171</v>
      </c>
      <c r="H3806">
        <v>0</v>
      </c>
      <c r="I3806">
        <v>0</v>
      </c>
      <c r="J3806">
        <v>0</v>
      </c>
      <c r="K3806">
        <v>0</v>
      </c>
      <c r="L3806">
        <v>0</v>
      </c>
    </row>
    <row r="3807" spans="1:14" x14ac:dyDescent="0.35">
      <c r="A3807" t="s">
        <v>701</v>
      </c>
      <c r="B3807" t="s">
        <v>3984</v>
      </c>
      <c r="C3807" t="s">
        <v>2879</v>
      </c>
      <c r="D3807" t="s">
        <v>2880</v>
      </c>
      <c r="E3807" t="s">
        <v>3956</v>
      </c>
      <c r="F3807" t="s">
        <v>2172</v>
      </c>
      <c r="G3807" t="s">
        <v>2173</v>
      </c>
      <c r="H3807">
        <v>18751.909500000002</v>
      </c>
      <c r="I3807">
        <v>82.538779217209594</v>
      </c>
      <c r="J3807">
        <v>209.84120757045901</v>
      </c>
      <c r="K3807">
        <v>292.37998678766797</v>
      </c>
      <c r="L3807">
        <v>18459.529513212299</v>
      </c>
    </row>
    <row r="3808" spans="1:14" x14ac:dyDescent="0.35">
      <c r="A3808" t="s">
        <v>701</v>
      </c>
      <c r="B3808" t="s">
        <v>3984</v>
      </c>
      <c r="C3808" t="s">
        <v>2879</v>
      </c>
      <c r="D3808" t="s">
        <v>2880</v>
      </c>
      <c r="E3808" t="s">
        <v>3956</v>
      </c>
      <c r="F3808" t="s">
        <v>2882</v>
      </c>
      <c r="G3808" t="s">
        <v>2883</v>
      </c>
      <c r="H3808">
        <v>5048.5910000000003</v>
      </c>
      <c r="I3808">
        <v>22.221979020018001</v>
      </c>
      <c r="J3808">
        <v>56.495709730508104</v>
      </c>
      <c r="K3808">
        <v>78.717688750526094</v>
      </c>
      <c r="L3808">
        <v>4969.8733112494701</v>
      </c>
    </row>
    <row r="3809" spans="1:12" x14ac:dyDescent="0.35">
      <c r="A3809" t="s">
        <v>701</v>
      </c>
      <c r="B3809" t="s">
        <v>3984</v>
      </c>
      <c r="C3809" t="s">
        <v>2879</v>
      </c>
      <c r="D3809" t="s">
        <v>2880</v>
      </c>
      <c r="E3809" t="s">
        <v>3956</v>
      </c>
      <c r="F3809" t="s">
        <v>2962</v>
      </c>
      <c r="G3809" t="s">
        <v>2963</v>
      </c>
      <c r="H3809">
        <v>321421.89659999998</v>
      </c>
      <c r="I3809">
        <v>1417.8692824058501</v>
      </c>
      <c r="J3809">
        <v>0</v>
      </c>
      <c r="K3809">
        <v>1417.8692824058501</v>
      </c>
      <c r="L3809">
        <v>320004.02731759398</v>
      </c>
    </row>
    <row r="3810" spans="1:12" x14ac:dyDescent="0.35">
      <c r="A3810" t="s">
        <v>701</v>
      </c>
      <c r="B3810" t="s">
        <v>3984</v>
      </c>
      <c r="C3810" t="s">
        <v>2879</v>
      </c>
      <c r="D3810" t="s">
        <v>2880</v>
      </c>
      <c r="E3810" t="s">
        <v>3956</v>
      </c>
      <c r="F3810" t="s">
        <v>2964</v>
      </c>
      <c r="G3810" t="s">
        <v>2965</v>
      </c>
      <c r="H3810">
        <v>174038.19750000001</v>
      </c>
      <c r="I3810">
        <v>767.72434315633905</v>
      </c>
      <c r="J3810">
        <v>0</v>
      </c>
      <c r="K3810">
        <v>767.72434315633905</v>
      </c>
      <c r="L3810">
        <v>173270.473156844</v>
      </c>
    </row>
    <row r="3811" spans="1:12" x14ac:dyDescent="0.35">
      <c r="A3811" t="s">
        <v>701</v>
      </c>
      <c r="B3811" t="s">
        <v>3984</v>
      </c>
      <c r="C3811" t="s">
        <v>2879</v>
      </c>
      <c r="D3811" t="s">
        <v>2886</v>
      </c>
      <c r="E3811" t="s">
        <v>3232</v>
      </c>
      <c r="F3811" t="s">
        <v>2172</v>
      </c>
      <c r="G3811" t="s">
        <v>2173</v>
      </c>
      <c r="H3811">
        <v>19650.046200000001</v>
      </c>
      <c r="I3811">
        <v>53.254015748031499</v>
      </c>
      <c r="J3811">
        <v>0</v>
      </c>
      <c r="K3811">
        <v>53.254015748031499</v>
      </c>
      <c r="L3811">
        <v>19596.792184252001</v>
      </c>
    </row>
    <row r="3812" spans="1:12" x14ac:dyDescent="0.35">
      <c r="A3812" t="s">
        <v>701</v>
      </c>
      <c r="B3812" t="s">
        <v>3984</v>
      </c>
      <c r="C3812" t="s">
        <v>2879</v>
      </c>
      <c r="D3812" t="s">
        <v>2886</v>
      </c>
      <c r="E3812" t="s">
        <v>3232</v>
      </c>
      <c r="F3812" t="s">
        <v>2882</v>
      </c>
      <c r="G3812" t="s">
        <v>2883</v>
      </c>
      <c r="H3812">
        <v>7641.6846999999998</v>
      </c>
      <c r="I3812">
        <v>20.709895013123401</v>
      </c>
      <c r="J3812">
        <v>0</v>
      </c>
      <c r="K3812">
        <v>20.709895013123401</v>
      </c>
      <c r="L3812">
        <v>7620.9748049868804</v>
      </c>
    </row>
    <row r="3813" spans="1:12" x14ac:dyDescent="0.35">
      <c r="A3813" t="s">
        <v>701</v>
      </c>
      <c r="B3813" t="s">
        <v>3984</v>
      </c>
      <c r="C3813" t="s">
        <v>2879</v>
      </c>
      <c r="D3813" t="s">
        <v>2888</v>
      </c>
      <c r="E3813" t="s">
        <v>3512</v>
      </c>
      <c r="F3813" t="s">
        <v>2172</v>
      </c>
      <c r="G3813" t="s">
        <v>2173</v>
      </c>
      <c r="H3813">
        <v>8645.8183000000008</v>
      </c>
      <c r="I3813">
        <v>26.952846304306298</v>
      </c>
      <c r="J3813">
        <v>0</v>
      </c>
      <c r="K3813">
        <v>26.952846304306298</v>
      </c>
      <c r="L3813">
        <v>8618.8654536956892</v>
      </c>
    </row>
    <row r="3814" spans="1:12" x14ac:dyDescent="0.35">
      <c r="A3814" t="s">
        <v>701</v>
      </c>
      <c r="B3814" t="s">
        <v>3984</v>
      </c>
      <c r="C3814" t="s">
        <v>2879</v>
      </c>
      <c r="D3814" t="s">
        <v>2888</v>
      </c>
      <c r="E3814" t="s">
        <v>3512</v>
      </c>
      <c r="F3814" t="s">
        <v>2882</v>
      </c>
      <c r="G3814" t="s">
        <v>2883</v>
      </c>
      <c r="H3814">
        <v>1543.8960999999999</v>
      </c>
      <c r="I3814">
        <v>4.8130082686261204</v>
      </c>
      <c r="J3814">
        <v>0</v>
      </c>
      <c r="K3814">
        <v>4.8130082686261204</v>
      </c>
      <c r="L3814">
        <v>1539.0830917313699</v>
      </c>
    </row>
    <row r="3815" spans="1:12" x14ac:dyDescent="0.35">
      <c r="A3815" t="s">
        <v>701</v>
      </c>
      <c r="B3815" t="s">
        <v>3984</v>
      </c>
      <c r="C3815" t="s">
        <v>2879</v>
      </c>
      <c r="D3815" t="s">
        <v>2888</v>
      </c>
      <c r="E3815" t="s">
        <v>3512</v>
      </c>
      <c r="F3815" t="s">
        <v>2884</v>
      </c>
      <c r="G3815" t="s">
        <v>2885</v>
      </c>
      <c r="H3815">
        <v>29671.362300000001</v>
      </c>
      <c r="I3815">
        <v>77.338454196595507</v>
      </c>
      <c r="J3815">
        <v>0</v>
      </c>
      <c r="K3815">
        <v>77.338454196595507</v>
      </c>
      <c r="L3815">
        <v>29594.0238458034</v>
      </c>
    </row>
    <row r="3816" spans="1:12" x14ac:dyDescent="0.35">
      <c r="A3816" t="s">
        <v>701</v>
      </c>
      <c r="B3816" t="s">
        <v>3984</v>
      </c>
      <c r="C3816" t="s">
        <v>2879</v>
      </c>
      <c r="D3816" t="s">
        <v>2888</v>
      </c>
      <c r="E3816" t="s">
        <v>3512</v>
      </c>
      <c r="F3816" t="s">
        <v>2896</v>
      </c>
      <c r="G3816" t="s">
        <v>2897</v>
      </c>
      <c r="H3816">
        <v>84025.096600000004</v>
      </c>
      <c r="I3816">
        <v>219.011551707173</v>
      </c>
      <c r="J3816">
        <v>0</v>
      </c>
      <c r="K3816">
        <v>219.011551707173</v>
      </c>
      <c r="L3816">
        <v>83806.085048292807</v>
      </c>
    </row>
    <row r="3817" spans="1:12" x14ac:dyDescent="0.35">
      <c r="A3817" t="s">
        <v>701</v>
      </c>
      <c r="B3817" t="s">
        <v>3984</v>
      </c>
      <c r="C3817" t="s">
        <v>2879</v>
      </c>
      <c r="D3817" t="s">
        <v>2892</v>
      </c>
      <c r="E3817" t="s">
        <v>3066</v>
      </c>
      <c r="F3817" t="s">
        <v>2170</v>
      </c>
      <c r="G3817" t="s">
        <v>2171</v>
      </c>
      <c r="H3817">
        <v>0</v>
      </c>
      <c r="I3817">
        <v>0</v>
      </c>
      <c r="J3817">
        <v>0</v>
      </c>
      <c r="K3817">
        <v>0</v>
      </c>
      <c r="L3817">
        <v>0</v>
      </c>
    </row>
    <row r="3818" spans="1:12" x14ac:dyDescent="0.35">
      <c r="A3818" t="s">
        <v>701</v>
      </c>
      <c r="B3818" t="s">
        <v>3984</v>
      </c>
      <c r="C3818" t="s">
        <v>2879</v>
      </c>
      <c r="D3818" t="s">
        <v>2892</v>
      </c>
      <c r="E3818" t="s">
        <v>3066</v>
      </c>
      <c r="F3818" t="s">
        <v>2172</v>
      </c>
      <c r="G3818" t="s">
        <v>2173</v>
      </c>
      <c r="H3818">
        <v>5304.5747000000001</v>
      </c>
      <c r="I3818">
        <v>20.818269786952101</v>
      </c>
      <c r="J3818">
        <v>0</v>
      </c>
      <c r="K3818">
        <v>20.818269786952101</v>
      </c>
      <c r="L3818">
        <v>5283.7564302130504</v>
      </c>
    </row>
    <row r="3819" spans="1:12" x14ac:dyDescent="0.35">
      <c r="A3819" t="s">
        <v>701</v>
      </c>
      <c r="B3819" t="s">
        <v>3984</v>
      </c>
      <c r="C3819" t="s">
        <v>2879</v>
      </c>
      <c r="D3819" t="s">
        <v>2892</v>
      </c>
      <c r="E3819" t="s">
        <v>3066</v>
      </c>
      <c r="F3819" t="s">
        <v>2882</v>
      </c>
      <c r="G3819" t="s">
        <v>2883</v>
      </c>
      <c r="H3819">
        <v>40668.406300000002</v>
      </c>
      <c r="I3819">
        <v>159.606735033299</v>
      </c>
      <c r="J3819">
        <v>0</v>
      </c>
      <c r="K3819">
        <v>159.606735033299</v>
      </c>
      <c r="L3819">
        <v>40508.799564966699</v>
      </c>
    </row>
    <row r="3820" spans="1:12" x14ac:dyDescent="0.35">
      <c r="A3820" t="s">
        <v>701</v>
      </c>
      <c r="B3820" t="s">
        <v>3984</v>
      </c>
      <c r="C3820" t="s">
        <v>2879</v>
      </c>
      <c r="D3820" t="s">
        <v>2894</v>
      </c>
      <c r="E3820" t="s">
        <v>3986</v>
      </c>
      <c r="F3820" t="s">
        <v>2172</v>
      </c>
      <c r="G3820" t="s">
        <v>2173</v>
      </c>
      <c r="H3820">
        <v>12836.1113</v>
      </c>
      <c r="I3820">
        <v>30.703205129608701</v>
      </c>
      <c r="J3820">
        <v>0</v>
      </c>
      <c r="K3820">
        <v>30.703205129608701</v>
      </c>
      <c r="L3820">
        <v>12805.4080948704</v>
      </c>
    </row>
    <row r="3821" spans="1:12" x14ac:dyDescent="0.35">
      <c r="A3821" t="s">
        <v>701</v>
      </c>
      <c r="B3821" t="s">
        <v>3984</v>
      </c>
      <c r="C3821" t="s">
        <v>2879</v>
      </c>
      <c r="D3821" t="s">
        <v>2894</v>
      </c>
      <c r="E3821" t="s">
        <v>3986</v>
      </c>
      <c r="F3821" t="s">
        <v>2882</v>
      </c>
      <c r="G3821" t="s">
        <v>2883</v>
      </c>
      <c r="H3821">
        <v>2256.0437999999999</v>
      </c>
      <c r="I3821">
        <v>5.3963209015675897</v>
      </c>
      <c r="J3821">
        <v>0</v>
      </c>
      <c r="K3821">
        <v>5.3963209015675897</v>
      </c>
      <c r="L3821">
        <v>2250.6474790984298</v>
      </c>
    </row>
    <row r="3822" spans="1:12" x14ac:dyDescent="0.35">
      <c r="A3822" t="s">
        <v>701</v>
      </c>
      <c r="B3822" t="s">
        <v>3984</v>
      </c>
      <c r="C3822" t="s">
        <v>2879</v>
      </c>
      <c r="D3822" t="s">
        <v>2898</v>
      </c>
      <c r="E3822" t="s">
        <v>2967</v>
      </c>
      <c r="F3822" t="s">
        <v>2172</v>
      </c>
      <c r="G3822" t="s">
        <v>2173</v>
      </c>
      <c r="H3822">
        <v>24002.6502</v>
      </c>
      <c r="I3822">
        <v>123.43001686528299</v>
      </c>
      <c r="J3822">
        <v>0</v>
      </c>
      <c r="K3822">
        <v>123.43001686528299</v>
      </c>
      <c r="L3822">
        <v>23879.220183134701</v>
      </c>
    </row>
    <row r="3823" spans="1:12" x14ac:dyDescent="0.35">
      <c r="A3823" t="s">
        <v>701</v>
      </c>
      <c r="B3823" t="s">
        <v>3984</v>
      </c>
      <c r="C3823" t="s">
        <v>2879</v>
      </c>
      <c r="D3823" t="s">
        <v>2898</v>
      </c>
      <c r="E3823" t="s">
        <v>2967</v>
      </c>
      <c r="F3823" t="s">
        <v>2882</v>
      </c>
      <c r="G3823" t="s">
        <v>2883</v>
      </c>
      <c r="H3823">
        <v>11201.236800000001</v>
      </c>
      <c r="I3823">
        <v>57.600674537131901</v>
      </c>
      <c r="J3823">
        <v>0</v>
      </c>
      <c r="K3823">
        <v>57.600674537131901</v>
      </c>
      <c r="L3823">
        <v>11143.636125462899</v>
      </c>
    </row>
    <row r="3824" spans="1:12" x14ac:dyDescent="0.35">
      <c r="A3824" t="s">
        <v>701</v>
      </c>
      <c r="B3824" t="s">
        <v>3984</v>
      </c>
      <c r="C3824" t="s">
        <v>2879</v>
      </c>
      <c r="D3824" t="s">
        <v>2902</v>
      </c>
      <c r="E3824" t="s">
        <v>3987</v>
      </c>
      <c r="F3824" t="s">
        <v>2172</v>
      </c>
      <c r="G3824" t="s">
        <v>2173</v>
      </c>
      <c r="H3824">
        <v>15638.710999999999</v>
      </c>
      <c r="I3824">
        <v>60.292921796660004</v>
      </c>
      <c r="J3824">
        <v>0</v>
      </c>
      <c r="K3824">
        <v>60.292921796660004</v>
      </c>
      <c r="L3824">
        <v>15578.4180782033</v>
      </c>
    </row>
    <row r="3825" spans="1:12" x14ac:dyDescent="0.35">
      <c r="A3825" t="s">
        <v>701</v>
      </c>
      <c r="B3825" t="s">
        <v>3984</v>
      </c>
      <c r="C3825" t="s">
        <v>2879</v>
      </c>
      <c r="D3825" t="s">
        <v>2902</v>
      </c>
      <c r="E3825" t="s">
        <v>3987</v>
      </c>
      <c r="F3825" t="s">
        <v>2882</v>
      </c>
      <c r="G3825" t="s">
        <v>2883</v>
      </c>
      <c r="H3825">
        <v>2843.402</v>
      </c>
      <c r="I3825">
        <v>10.962349417574501</v>
      </c>
      <c r="J3825">
        <v>0</v>
      </c>
      <c r="K3825">
        <v>10.962349417574501</v>
      </c>
      <c r="L3825">
        <v>2832.4396505824302</v>
      </c>
    </row>
    <row r="3826" spans="1:12" x14ac:dyDescent="0.35">
      <c r="A3826" t="s">
        <v>701</v>
      </c>
      <c r="B3826" t="s">
        <v>3984</v>
      </c>
      <c r="C3826" t="s">
        <v>2879</v>
      </c>
      <c r="D3826" t="s">
        <v>2904</v>
      </c>
      <c r="E3826" t="s">
        <v>3324</v>
      </c>
      <c r="F3826" t="s">
        <v>2172</v>
      </c>
      <c r="G3826" t="s">
        <v>2173</v>
      </c>
      <c r="H3826">
        <v>9619.1003999999994</v>
      </c>
      <c r="I3826">
        <v>23.2630678796118</v>
      </c>
      <c r="J3826">
        <v>0</v>
      </c>
      <c r="K3826">
        <v>23.2630678796118</v>
      </c>
      <c r="L3826">
        <v>9595.8373321203908</v>
      </c>
    </row>
    <row r="3827" spans="1:12" x14ac:dyDescent="0.35">
      <c r="A3827" t="s">
        <v>701</v>
      </c>
      <c r="B3827" t="s">
        <v>3984</v>
      </c>
      <c r="C3827" t="s">
        <v>2879</v>
      </c>
      <c r="D3827" t="s">
        <v>2904</v>
      </c>
      <c r="E3827" t="s">
        <v>3324</v>
      </c>
      <c r="F3827" t="s">
        <v>2882</v>
      </c>
      <c r="G3827" t="s">
        <v>2883</v>
      </c>
      <c r="H3827">
        <v>9619.1003999999994</v>
      </c>
      <c r="I3827">
        <v>23.2630678796118</v>
      </c>
      <c r="J3827">
        <v>0</v>
      </c>
      <c r="K3827">
        <v>23.2630678796118</v>
      </c>
      <c r="L3827">
        <v>9595.8373321203908</v>
      </c>
    </row>
    <row r="3828" spans="1:12" x14ac:dyDescent="0.35">
      <c r="A3828" t="s">
        <v>701</v>
      </c>
      <c r="B3828" t="s">
        <v>3984</v>
      </c>
      <c r="C3828" t="s">
        <v>2879</v>
      </c>
      <c r="D3828" t="s">
        <v>2906</v>
      </c>
      <c r="E3828" t="s">
        <v>3516</v>
      </c>
      <c r="F3828" t="s">
        <v>2170</v>
      </c>
      <c r="G3828" t="s">
        <v>2171</v>
      </c>
      <c r="H3828">
        <v>0</v>
      </c>
      <c r="I3828">
        <v>0</v>
      </c>
      <c r="J3828">
        <v>0</v>
      </c>
      <c r="K3828">
        <v>0</v>
      </c>
      <c r="L3828">
        <v>0</v>
      </c>
    </row>
    <row r="3829" spans="1:12" x14ac:dyDescent="0.35">
      <c r="A3829" t="s">
        <v>701</v>
      </c>
      <c r="B3829" t="s">
        <v>3984</v>
      </c>
      <c r="C3829" t="s">
        <v>2879</v>
      </c>
      <c r="D3829" t="s">
        <v>2906</v>
      </c>
      <c r="E3829" t="s">
        <v>3516</v>
      </c>
      <c r="F3829" t="s">
        <v>2172</v>
      </c>
      <c r="G3829" t="s">
        <v>2173</v>
      </c>
      <c r="H3829">
        <v>22844.087800000001</v>
      </c>
      <c r="I3829">
        <v>68.533298613770398</v>
      </c>
      <c r="J3829">
        <v>15.857587094866799</v>
      </c>
      <c r="K3829">
        <v>84.3908857086372</v>
      </c>
      <c r="L3829">
        <v>22759.696914291399</v>
      </c>
    </row>
    <row r="3830" spans="1:12" x14ac:dyDescent="0.35">
      <c r="A3830" t="s">
        <v>701</v>
      </c>
      <c r="B3830" t="s">
        <v>3984</v>
      </c>
      <c r="C3830" t="s">
        <v>2879</v>
      </c>
      <c r="D3830" t="s">
        <v>2906</v>
      </c>
      <c r="E3830" t="s">
        <v>3516</v>
      </c>
      <c r="F3830" t="s">
        <v>2882</v>
      </c>
      <c r="G3830" t="s">
        <v>2883</v>
      </c>
      <c r="H3830">
        <v>0</v>
      </c>
      <c r="I3830">
        <v>0</v>
      </c>
      <c r="J3830">
        <v>0</v>
      </c>
      <c r="K3830">
        <v>0</v>
      </c>
      <c r="L3830">
        <v>0</v>
      </c>
    </row>
    <row r="3831" spans="1:12" x14ac:dyDescent="0.35">
      <c r="A3831" t="s">
        <v>701</v>
      </c>
      <c r="B3831" t="s">
        <v>3984</v>
      </c>
      <c r="C3831" t="s">
        <v>2879</v>
      </c>
      <c r="D3831" t="s">
        <v>2908</v>
      </c>
      <c r="E3831" t="s">
        <v>3891</v>
      </c>
      <c r="F3831" t="s">
        <v>2170</v>
      </c>
      <c r="G3831" t="s">
        <v>2171</v>
      </c>
      <c r="H3831">
        <v>0</v>
      </c>
      <c r="I3831">
        <v>0</v>
      </c>
      <c r="J3831">
        <v>0</v>
      </c>
      <c r="K3831">
        <v>0</v>
      </c>
      <c r="L3831">
        <v>0</v>
      </c>
    </row>
    <row r="3832" spans="1:12" x14ac:dyDescent="0.35">
      <c r="A3832" t="s">
        <v>701</v>
      </c>
      <c r="B3832" t="s">
        <v>3984</v>
      </c>
      <c r="C3832" t="s">
        <v>2879</v>
      </c>
      <c r="D3832" t="s">
        <v>2908</v>
      </c>
      <c r="E3832" t="s">
        <v>3891</v>
      </c>
      <c r="F3832" t="s">
        <v>2172</v>
      </c>
      <c r="G3832" t="s">
        <v>2173</v>
      </c>
      <c r="H3832">
        <v>5095.5963000000002</v>
      </c>
      <c r="I3832">
        <v>17.039724865893799</v>
      </c>
      <c r="J3832">
        <v>0</v>
      </c>
      <c r="K3832">
        <v>17.039724865893799</v>
      </c>
      <c r="L3832">
        <v>5078.5565751341101</v>
      </c>
    </row>
    <row r="3833" spans="1:12" x14ac:dyDescent="0.35">
      <c r="A3833" t="s">
        <v>701</v>
      </c>
      <c r="B3833" t="s">
        <v>3984</v>
      </c>
      <c r="C3833" t="s">
        <v>2879</v>
      </c>
      <c r="D3833" t="s">
        <v>2908</v>
      </c>
      <c r="E3833" t="s">
        <v>3891</v>
      </c>
      <c r="F3833" t="s">
        <v>2882</v>
      </c>
      <c r="G3833" t="s">
        <v>2883</v>
      </c>
      <c r="H3833">
        <v>5095.5963000000002</v>
      </c>
      <c r="I3833">
        <v>17.039724865893799</v>
      </c>
      <c r="J3833">
        <v>0</v>
      </c>
      <c r="K3833">
        <v>17.039724865893799</v>
      </c>
      <c r="L3833">
        <v>5078.5565751341101</v>
      </c>
    </row>
    <row r="3834" spans="1:12" x14ac:dyDescent="0.35">
      <c r="A3834" t="s">
        <v>701</v>
      </c>
      <c r="B3834" t="s">
        <v>3984</v>
      </c>
      <c r="C3834" t="s">
        <v>2879</v>
      </c>
      <c r="D3834" t="s">
        <v>2910</v>
      </c>
      <c r="E3834" t="s">
        <v>2913</v>
      </c>
      <c r="F3834" t="s">
        <v>2172</v>
      </c>
      <c r="G3834" t="s">
        <v>2173</v>
      </c>
      <c r="H3834">
        <v>11332.197399999999</v>
      </c>
      <c r="I3834">
        <v>47.8908365384615</v>
      </c>
      <c r="J3834">
        <v>0</v>
      </c>
      <c r="K3834">
        <v>47.8908365384615</v>
      </c>
      <c r="L3834">
        <v>11284.3065634615</v>
      </c>
    </row>
    <row r="3835" spans="1:12" x14ac:dyDescent="0.35">
      <c r="A3835" t="s">
        <v>701</v>
      </c>
      <c r="B3835" t="s">
        <v>3984</v>
      </c>
      <c r="C3835" t="s">
        <v>2879</v>
      </c>
      <c r="D3835" t="s">
        <v>2910</v>
      </c>
      <c r="E3835" t="s">
        <v>2913</v>
      </c>
      <c r="F3835" t="s">
        <v>2882</v>
      </c>
      <c r="G3835" t="s">
        <v>2883</v>
      </c>
      <c r="H3835">
        <v>4192.6734999999999</v>
      </c>
      <c r="I3835">
        <v>17.718597027971999</v>
      </c>
      <c r="J3835">
        <v>0</v>
      </c>
      <c r="K3835">
        <v>17.718597027971999</v>
      </c>
      <c r="L3835">
        <v>4174.9549029720301</v>
      </c>
    </row>
    <row r="3836" spans="1:12" x14ac:dyDescent="0.35">
      <c r="A3836" t="s">
        <v>701</v>
      </c>
      <c r="B3836" t="s">
        <v>3984</v>
      </c>
      <c r="C3836" t="s">
        <v>2879</v>
      </c>
      <c r="D3836" t="s">
        <v>2912</v>
      </c>
      <c r="E3836" t="s">
        <v>3988</v>
      </c>
      <c r="F3836" t="s">
        <v>2170</v>
      </c>
      <c r="G3836" t="s">
        <v>2171</v>
      </c>
      <c r="H3836">
        <v>0</v>
      </c>
      <c r="I3836">
        <v>0</v>
      </c>
      <c r="J3836">
        <v>0</v>
      </c>
      <c r="K3836">
        <v>0</v>
      </c>
      <c r="L3836">
        <v>0</v>
      </c>
    </row>
    <row r="3837" spans="1:12" x14ac:dyDescent="0.35">
      <c r="A3837" t="s">
        <v>701</v>
      </c>
      <c r="B3837" t="s">
        <v>3984</v>
      </c>
      <c r="C3837" t="s">
        <v>2879</v>
      </c>
      <c r="D3837" t="s">
        <v>2912</v>
      </c>
      <c r="E3837" t="s">
        <v>3988</v>
      </c>
      <c r="F3837" t="s">
        <v>2172</v>
      </c>
      <c r="G3837" t="s">
        <v>2173</v>
      </c>
      <c r="H3837">
        <v>17197.500400000001</v>
      </c>
      <c r="I3837">
        <v>54.845382416011397</v>
      </c>
      <c r="J3837">
        <v>0</v>
      </c>
      <c r="K3837">
        <v>54.845382416011397</v>
      </c>
      <c r="L3837">
        <v>17142.655017583998</v>
      </c>
    </row>
    <row r="3838" spans="1:12" x14ac:dyDescent="0.35">
      <c r="A3838" t="s">
        <v>701</v>
      </c>
      <c r="B3838" t="s">
        <v>3984</v>
      </c>
      <c r="C3838" t="s">
        <v>2879</v>
      </c>
      <c r="D3838" t="s">
        <v>2912</v>
      </c>
      <c r="E3838" t="s">
        <v>3988</v>
      </c>
      <c r="F3838" t="s">
        <v>2882</v>
      </c>
      <c r="G3838" t="s">
        <v>2883</v>
      </c>
      <c r="H3838">
        <v>0</v>
      </c>
      <c r="I3838">
        <v>0</v>
      </c>
      <c r="J3838">
        <v>0</v>
      </c>
      <c r="K3838">
        <v>0</v>
      </c>
      <c r="L3838">
        <v>0</v>
      </c>
    </row>
    <row r="3839" spans="1:12" x14ac:dyDescent="0.35">
      <c r="A3839" t="s">
        <v>701</v>
      </c>
      <c r="B3839" t="s">
        <v>3984</v>
      </c>
      <c r="C3839" t="s">
        <v>2915</v>
      </c>
      <c r="D3839" t="s">
        <v>3400</v>
      </c>
      <c r="E3839" t="s">
        <v>3401</v>
      </c>
      <c r="F3839" t="s">
        <v>2170</v>
      </c>
      <c r="G3839" t="s">
        <v>2171</v>
      </c>
      <c r="H3839">
        <v>0</v>
      </c>
      <c r="I3839">
        <v>0</v>
      </c>
      <c r="J3839">
        <v>0</v>
      </c>
      <c r="K3839">
        <v>0</v>
      </c>
      <c r="L3839">
        <v>0</v>
      </c>
    </row>
    <row r="3840" spans="1:12" x14ac:dyDescent="0.35">
      <c r="A3840" t="s">
        <v>701</v>
      </c>
      <c r="B3840" t="s">
        <v>3984</v>
      </c>
      <c r="C3840" t="s">
        <v>2915</v>
      </c>
      <c r="D3840" t="s">
        <v>3400</v>
      </c>
      <c r="E3840" t="s">
        <v>3401</v>
      </c>
      <c r="F3840" t="s">
        <v>2172</v>
      </c>
      <c r="G3840" t="s">
        <v>2173</v>
      </c>
      <c r="H3840">
        <v>92561.232399999994</v>
      </c>
      <c r="I3840">
        <v>887.88350819447305</v>
      </c>
      <c r="J3840">
        <v>13750.8661113977</v>
      </c>
      <c r="K3840">
        <v>14638.749619592199</v>
      </c>
      <c r="L3840">
        <v>77922.482780407794</v>
      </c>
    </row>
    <row r="3841" spans="1:14" x14ac:dyDescent="0.35">
      <c r="A3841" t="s">
        <v>701</v>
      </c>
      <c r="B3841" t="s">
        <v>3984</v>
      </c>
      <c r="C3841" t="s">
        <v>2915</v>
      </c>
      <c r="D3841" t="s">
        <v>3400</v>
      </c>
      <c r="E3841" t="s">
        <v>3401</v>
      </c>
      <c r="F3841" t="s">
        <v>2867</v>
      </c>
      <c r="G3841" t="s">
        <v>2868</v>
      </c>
      <c r="H3841">
        <v>0</v>
      </c>
      <c r="I3841">
        <v>0</v>
      </c>
      <c r="J3841">
        <v>0</v>
      </c>
      <c r="K3841">
        <v>0</v>
      </c>
      <c r="L3841">
        <v>0</v>
      </c>
    </row>
    <row r="3842" spans="1:14" x14ac:dyDescent="0.35">
      <c r="A3842" t="s">
        <v>701</v>
      </c>
      <c r="B3842" t="s">
        <v>3984</v>
      </c>
      <c r="C3842" t="s">
        <v>2915</v>
      </c>
      <c r="D3842" t="s">
        <v>3400</v>
      </c>
      <c r="E3842" t="s">
        <v>3401</v>
      </c>
      <c r="F3842" t="s">
        <v>2922</v>
      </c>
      <c r="G3842" t="s">
        <v>2923</v>
      </c>
      <c r="H3842">
        <v>0</v>
      </c>
      <c r="I3842">
        <v>0</v>
      </c>
      <c r="J3842">
        <v>0</v>
      </c>
      <c r="K3842">
        <v>0</v>
      </c>
      <c r="L3842">
        <v>0</v>
      </c>
    </row>
    <row r="3843" spans="1:14" x14ac:dyDescent="0.35">
      <c r="A3843" t="s">
        <v>701</v>
      </c>
      <c r="B3843" t="s">
        <v>3984</v>
      </c>
      <c r="C3843" t="s">
        <v>2915</v>
      </c>
      <c r="D3843" t="s">
        <v>3400</v>
      </c>
      <c r="E3843" t="s">
        <v>3401</v>
      </c>
      <c r="F3843" t="s">
        <v>392</v>
      </c>
      <c r="G3843" t="s">
        <v>2914</v>
      </c>
      <c r="H3843">
        <v>4164.4276</v>
      </c>
      <c r="I3843">
        <v>39.946816155797897</v>
      </c>
      <c r="J3843">
        <v>618.66597978828702</v>
      </c>
      <c r="K3843">
        <v>658.61279594408495</v>
      </c>
      <c r="L3843">
        <v>3505.8148040559099</v>
      </c>
    </row>
    <row r="3844" spans="1:14" x14ac:dyDescent="0.35">
      <c r="A3844" t="s">
        <v>701</v>
      </c>
      <c r="B3844" t="s">
        <v>3984</v>
      </c>
      <c r="C3844" t="s">
        <v>2915</v>
      </c>
      <c r="D3844" t="s">
        <v>3400</v>
      </c>
      <c r="E3844" t="s">
        <v>3401</v>
      </c>
      <c r="F3844" t="s">
        <v>2924</v>
      </c>
      <c r="G3844" t="s">
        <v>2925</v>
      </c>
      <c r="H3844">
        <v>0</v>
      </c>
      <c r="I3844">
        <v>0</v>
      </c>
      <c r="J3844">
        <v>0</v>
      </c>
      <c r="K3844">
        <v>0</v>
      </c>
      <c r="L3844">
        <v>0</v>
      </c>
    </row>
    <row r="3845" spans="1:14" x14ac:dyDescent="0.35">
      <c r="A3845" t="s">
        <v>701</v>
      </c>
      <c r="B3845" t="s">
        <v>3984</v>
      </c>
      <c r="C3845" t="s">
        <v>2915</v>
      </c>
      <c r="D3845" t="s">
        <v>3989</v>
      </c>
      <c r="E3845" t="s">
        <v>3990</v>
      </c>
      <c r="F3845" t="s">
        <v>2170</v>
      </c>
      <c r="G3845" t="s">
        <v>2171</v>
      </c>
      <c r="H3845">
        <v>0</v>
      </c>
      <c r="I3845">
        <v>0</v>
      </c>
      <c r="J3845">
        <v>0</v>
      </c>
      <c r="K3845">
        <v>0</v>
      </c>
      <c r="L3845">
        <v>0</v>
      </c>
    </row>
    <row r="3846" spans="1:14" x14ac:dyDescent="0.35">
      <c r="A3846" t="s">
        <v>701</v>
      </c>
      <c r="B3846" t="s">
        <v>3984</v>
      </c>
      <c r="C3846" t="s">
        <v>2915</v>
      </c>
      <c r="D3846" t="s">
        <v>3989</v>
      </c>
      <c r="E3846" t="s">
        <v>3990</v>
      </c>
      <c r="F3846" t="s">
        <v>2172</v>
      </c>
      <c r="G3846" t="s">
        <v>2173</v>
      </c>
      <c r="H3846">
        <v>342090.84450000001</v>
      </c>
      <c r="I3846">
        <v>2052.9428207883302</v>
      </c>
      <c r="J3846">
        <v>0</v>
      </c>
      <c r="K3846">
        <v>2052.9428207883302</v>
      </c>
      <c r="L3846">
        <v>340037.90167921199</v>
      </c>
    </row>
    <row r="3847" spans="1:14" x14ac:dyDescent="0.35">
      <c r="A3847" t="s">
        <v>701</v>
      </c>
      <c r="B3847" t="s">
        <v>3984</v>
      </c>
      <c r="C3847" t="s">
        <v>2915</v>
      </c>
      <c r="D3847" t="s">
        <v>3989</v>
      </c>
      <c r="E3847" t="s">
        <v>3990</v>
      </c>
      <c r="F3847" t="s">
        <v>19</v>
      </c>
      <c r="G3847" t="s">
        <v>2174</v>
      </c>
      <c r="H3847">
        <v>50037.168299999998</v>
      </c>
      <c r="I3847">
        <v>300.281188712323</v>
      </c>
      <c r="J3847">
        <v>0</v>
      </c>
      <c r="K3847">
        <v>300.281188712323</v>
      </c>
      <c r="L3847">
        <v>49736.887111287702</v>
      </c>
      <c r="N3847" t="s">
        <v>2198</v>
      </c>
    </row>
    <row r="3848" spans="1:14" x14ac:dyDescent="0.35">
      <c r="A3848" t="s">
        <v>701</v>
      </c>
      <c r="B3848" t="s">
        <v>3984</v>
      </c>
      <c r="C3848" t="s">
        <v>2915</v>
      </c>
      <c r="D3848" t="s">
        <v>3989</v>
      </c>
      <c r="E3848" t="s">
        <v>3990</v>
      </c>
      <c r="F3848" t="s">
        <v>2867</v>
      </c>
      <c r="G3848" t="s">
        <v>2868</v>
      </c>
      <c r="H3848">
        <v>0</v>
      </c>
      <c r="I3848">
        <v>0</v>
      </c>
      <c r="J3848">
        <v>0</v>
      </c>
      <c r="K3848">
        <v>0</v>
      </c>
      <c r="L3848">
        <v>0</v>
      </c>
    </row>
    <row r="3849" spans="1:14" x14ac:dyDescent="0.35">
      <c r="A3849" t="s">
        <v>701</v>
      </c>
      <c r="B3849" t="s">
        <v>3984</v>
      </c>
      <c r="C3849" t="s">
        <v>2915</v>
      </c>
      <c r="D3849" t="s">
        <v>3989</v>
      </c>
      <c r="E3849" t="s">
        <v>3990</v>
      </c>
      <c r="F3849" t="s">
        <v>2922</v>
      </c>
      <c r="G3849" t="s">
        <v>2923</v>
      </c>
      <c r="H3849">
        <v>568960.04639999999</v>
      </c>
      <c r="I3849">
        <v>3414.4218158683502</v>
      </c>
      <c r="J3849">
        <v>0</v>
      </c>
      <c r="K3849">
        <v>3414.4218158683502</v>
      </c>
      <c r="L3849">
        <v>565545.62458413199</v>
      </c>
    </row>
    <row r="3850" spans="1:14" x14ac:dyDescent="0.35">
      <c r="A3850" t="s">
        <v>701</v>
      </c>
      <c r="B3850" t="s">
        <v>3984</v>
      </c>
      <c r="C3850" t="s">
        <v>2915</v>
      </c>
      <c r="D3850" t="s">
        <v>3989</v>
      </c>
      <c r="E3850" t="s">
        <v>3990</v>
      </c>
      <c r="F3850" t="s">
        <v>2999</v>
      </c>
      <c r="G3850" t="s">
        <v>3000</v>
      </c>
      <c r="H3850">
        <v>62291.168700000002</v>
      </c>
      <c r="I3850">
        <v>373.819439009218</v>
      </c>
      <c r="J3850">
        <v>0</v>
      </c>
      <c r="K3850">
        <v>373.819439009218</v>
      </c>
      <c r="L3850">
        <v>61917.349260990799</v>
      </c>
    </row>
    <row r="3851" spans="1:14" x14ac:dyDescent="0.35">
      <c r="A3851" t="s">
        <v>701</v>
      </c>
      <c r="B3851" t="s">
        <v>3984</v>
      </c>
      <c r="C3851" t="s">
        <v>2915</v>
      </c>
      <c r="D3851" t="s">
        <v>3989</v>
      </c>
      <c r="E3851" t="s">
        <v>3990</v>
      </c>
      <c r="F3851" t="s">
        <v>392</v>
      </c>
      <c r="G3851" t="s">
        <v>2914</v>
      </c>
      <c r="H3851">
        <v>0</v>
      </c>
      <c r="I3851">
        <v>0</v>
      </c>
      <c r="J3851">
        <v>0</v>
      </c>
      <c r="K3851">
        <v>0</v>
      </c>
      <c r="L3851">
        <v>0</v>
      </c>
    </row>
    <row r="3852" spans="1:14" x14ac:dyDescent="0.35">
      <c r="A3852" t="s">
        <v>701</v>
      </c>
      <c r="B3852" t="s">
        <v>3984</v>
      </c>
      <c r="C3852" t="s">
        <v>2915</v>
      </c>
      <c r="D3852" t="s">
        <v>3989</v>
      </c>
      <c r="E3852" t="s">
        <v>3990</v>
      </c>
      <c r="F3852" t="s">
        <v>3463</v>
      </c>
      <c r="G3852" t="s">
        <v>3464</v>
      </c>
      <c r="H3852">
        <v>0</v>
      </c>
      <c r="I3852">
        <v>0</v>
      </c>
      <c r="J3852">
        <v>0</v>
      </c>
      <c r="K3852">
        <v>0</v>
      </c>
      <c r="L3852">
        <v>0</v>
      </c>
    </row>
    <row r="3853" spans="1:14" x14ac:dyDescent="0.35">
      <c r="A3853" t="s">
        <v>701</v>
      </c>
      <c r="B3853" t="s">
        <v>3984</v>
      </c>
      <c r="C3853" t="s">
        <v>2915</v>
      </c>
      <c r="D3853" t="s">
        <v>3991</v>
      </c>
      <c r="E3853" t="s">
        <v>3992</v>
      </c>
      <c r="F3853" t="s">
        <v>2170</v>
      </c>
      <c r="G3853" t="s">
        <v>2171</v>
      </c>
      <c r="H3853">
        <v>0</v>
      </c>
      <c r="I3853">
        <v>0</v>
      </c>
      <c r="J3853">
        <v>0</v>
      </c>
      <c r="K3853">
        <v>0</v>
      </c>
      <c r="L3853">
        <v>0</v>
      </c>
    </row>
    <row r="3854" spans="1:14" x14ac:dyDescent="0.35">
      <c r="A3854" t="s">
        <v>701</v>
      </c>
      <c r="B3854" t="s">
        <v>3984</v>
      </c>
      <c r="C3854" t="s">
        <v>2915</v>
      </c>
      <c r="D3854" t="s">
        <v>3991</v>
      </c>
      <c r="E3854" t="s">
        <v>3992</v>
      </c>
      <c r="F3854" t="s">
        <v>2172</v>
      </c>
      <c r="G3854" t="s">
        <v>2173</v>
      </c>
      <c r="H3854">
        <v>4911.6269000000002</v>
      </c>
      <c r="I3854">
        <v>75.8652164978717</v>
      </c>
      <c r="J3854">
        <v>0</v>
      </c>
      <c r="K3854">
        <v>75.8652164978717</v>
      </c>
      <c r="L3854">
        <v>4835.7616835021299</v>
      </c>
    </row>
    <row r="3855" spans="1:14" x14ac:dyDescent="0.35">
      <c r="A3855" t="s">
        <v>701</v>
      </c>
      <c r="B3855" t="s">
        <v>3984</v>
      </c>
      <c r="C3855" t="s">
        <v>2915</v>
      </c>
      <c r="D3855" t="s">
        <v>3991</v>
      </c>
      <c r="E3855" t="s">
        <v>3992</v>
      </c>
      <c r="F3855" t="s">
        <v>2867</v>
      </c>
      <c r="G3855" t="s">
        <v>2868</v>
      </c>
      <c r="H3855">
        <v>0</v>
      </c>
      <c r="I3855">
        <v>0</v>
      </c>
      <c r="J3855">
        <v>0</v>
      </c>
      <c r="K3855">
        <v>0</v>
      </c>
      <c r="L3855">
        <v>0</v>
      </c>
    </row>
    <row r="3856" spans="1:14" x14ac:dyDescent="0.35">
      <c r="A3856" t="s">
        <v>701</v>
      </c>
      <c r="B3856" t="s">
        <v>3984</v>
      </c>
      <c r="C3856" t="s">
        <v>2915</v>
      </c>
      <c r="D3856" t="s">
        <v>3991</v>
      </c>
      <c r="E3856" t="s">
        <v>3992</v>
      </c>
      <c r="F3856" t="s">
        <v>2922</v>
      </c>
      <c r="G3856" t="s">
        <v>2923</v>
      </c>
      <c r="H3856">
        <v>0</v>
      </c>
      <c r="I3856">
        <v>0</v>
      </c>
      <c r="J3856">
        <v>0</v>
      </c>
      <c r="K3856">
        <v>0</v>
      </c>
      <c r="L3856">
        <v>0</v>
      </c>
    </row>
    <row r="3857" spans="1:12" x14ac:dyDescent="0.35">
      <c r="A3857" t="s">
        <v>701</v>
      </c>
      <c r="B3857" t="s">
        <v>3984</v>
      </c>
      <c r="C3857" t="s">
        <v>2915</v>
      </c>
      <c r="D3857" t="s">
        <v>3991</v>
      </c>
      <c r="E3857" t="s">
        <v>3992</v>
      </c>
      <c r="F3857" t="s">
        <v>2924</v>
      </c>
      <c r="G3857" t="s">
        <v>2925</v>
      </c>
      <c r="H3857">
        <v>0</v>
      </c>
      <c r="I3857">
        <v>0</v>
      </c>
      <c r="J3857">
        <v>0</v>
      </c>
      <c r="K3857">
        <v>0</v>
      </c>
      <c r="L3857">
        <v>0</v>
      </c>
    </row>
    <row r="3858" spans="1:12" x14ac:dyDescent="0.35">
      <c r="A3858" t="s">
        <v>701</v>
      </c>
      <c r="B3858" t="s">
        <v>3984</v>
      </c>
      <c r="C3858" t="s">
        <v>2915</v>
      </c>
      <c r="D3858" t="s">
        <v>3993</v>
      </c>
      <c r="E3858" t="s">
        <v>3994</v>
      </c>
      <c r="F3858" t="s">
        <v>2172</v>
      </c>
      <c r="G3858" t="s">
        <v>2173</v>
      </c>
      <c r="H3858">
        <v>8160.0370000000003</v>
      </c>
      <c r="I3858">
        <v>3.3261716901945801</v>
      </c>
      <c r="J3858">
        <v>0</v>
      </c>
      <c r="K3858">
        <v>3.3261716901945801</v>
      </c>
      <c r="L3858">
        <v>8156.7108283098096</v>
      </c>
    </row>
    <row r="3859" spans="1:12" x14ac:dyDescent="0.35">
      <c r="A3859" t="s">
        <v>701</v>
      </c>
      <c r="B3859" t="s">
        <v>3984</v>
      </c>
      <c r="C3859" t="s">
        <v>2915</v>
      </c>
      <c r="D3859" t="s">
        <v>3993</v>
      </c>
      <c r="E3859" t="s">
        <v>3994</v>
      </c>
      <c r="F3859" t="s">
        <v>2867</v>
      </c>
      <c r="G3859" t="s">
        <v>2868</v>
      </c>
      <c r="H3859">
        <v>0</v>
      </c>
      <c r="I3859">
        <v>0</v>
      </c>
      <c r="J3859">
        <v>0</v>
      </c>
      <c r="K3859">
        <v>0</v>
      </c>
      <c r="L3859">
        <v>0</v>
      </c>
    </row>
    <row r="3860" spans="1:12" x14ac:dyDescent="0.35">
      <c r="A3860" t="s">
        <v>701</v>
      </c>
      <c r="B3860" t="s">
        <v>3984</v>
      </c>
      <c r="C3860" t="s">
        <v>2915</v>
      </c>
      <c r="D3860" t="s">
        <v>3993</v>
      </c>
      <c r="E3860" t="s">
        <v>3994</v>
      </c>
      <c r="F3860" t="s">
        <v>2922</v>
      </c>
      <c r="G3860" t="s">
        <v>2923</v>
      </c>
      <c r="H3860">
        <v>0</v>
      </c>
      <c r="I3860">
        <v>0</v>
      </c>
      <c r="J3860">
        <v>0</v>
      </c>
      <c r="K3860">
        <v>0</v>
      </c>
      <c r="L3860">
        <v>0</v>
      </c>
    </row>
    <row r="3861" spans="1:12" x14ac:dyDescent="0.35">
      <c r="A3861" t="s">
        <v>701</v>
      </c>
      <c r="B3861" t="s">
        <v>3984</v>
      </c>
      <c r="C3861" t="s">
        <v>2915</v>
      </c>
      <c r="D3861" t="s">
        <v>3993</v>
      </c>
      <c r="E3861" t="s">
        <v>3994</v>
      </c>
      <c r="F3861" t="s">
        <v>392</v>
      </c>
      <c r="G3861" t="s">
        <v>2914</v>
      </c>
      <c r="H3861">
        <v>0</v>
      </c>
      <c r="I3861">
        <v>0</v>
      </c>
      <c r="J3861">
        <v>0</v>
      </c>
      <c r="K3861">
        <v>0</v>
      </c>
      <c r="L3861">
        <v>0</v>
      </c>
    </row>
    <row r="3862" spans="1:12" x14ac:dyDescent="0.35">
      <c r="A3862" t="s">
        <v>701</v>
      </c>
      <c r="B3862" t="s">
        <v>3984</v>
      </c>
      <c r="C3862" t="s">
        <v>2915</v>
      </c>
      <c r="D3862" t="s">
        <v>3995</v>
      </c>
      <c r="E3862" t="s">
        <v>3996</v>
      </c>
      <c r="F3862" t="s">
        <v>2172</v>
      </c>
      <c r="G3862" t="s">
        <v>2173</v>
      </c>
      <c r="H3862">
        <v>1615.1473000000001</v>
      </c>
      <c r="J3862">
        <v>0</v>
      </c>
      <c r="K3862">
        <v>0</v>
      </c>
      <c r="L3862">
        <v>1615.1473000000001</v>
      </c>
    </row>
    <row r="3863" spans="1:12" x14ac:dyDescent="0.35">
      <c r="A3863" t="s">
        <v>701</v>
      </c>
      <c r="B3863" t="s">
        <v>3984</v>
      </c>
      <c r="C3863" t="s">
        <v>2915</v>
      </c>
      <c r="D3863" t="s">
        <v>3997</v>
      </c>
      <c r="E3863" t="s">
        <v>3998</v>
      </c>
      <c r="F3863" t="s">
        <v>2172</v>
      </c>
      <c r="G3863" t="s">
        <v>2173</v>
      </c>
      <c r="H3863">
        <v>55256.152000000002</v>
      </c>
      <c r="I3863">
        <v>332.715903349808</v>
      </c>
      <c r="J3863">
        <v>0</v>
      </c>
      <c r="K3863">
        <v>332.715903349808</v>
      </c>
      <c r="L3863">
        <v>54923.436096650199</v>
      </c>
    </row>
    <row r="3864" spans="1:12" x14ac:dyDescent="0.35">
      <c r="A3864" t="s">
        <v>701</v>
      </c>
      <c r="B3864" t="s">
        <v>3984</v>
      </c>
      <c r="C3864" t="s">
        <v>2915</v>
      </c>
      <c r="D3864" t="s">
        <v>3997</v>
      </c>
      <c r="E3864" t="s">
        <v>3998</v>
      </c>
      <c r="F3864" t="s">
        <v>2867</v>
      </c>
      <c r="G3864" t="s">
        <v>2868</v>
      </c>
      <c r="H3864">
        <v>0</v>
      </c>
      <c r="I3864">
        <v>0</v>
      </c>
      <c r="J3864">
        <v>0</v>
      </c>
      <c r="K3864">
        <v>0</v>
      </c>
      <c r="L3864">
        <v>0</v>
      </c>
    </row>
    <row r="3865" spans="1:12" x14ac:dyDescent="0.35">
      <c r="A3865" t="s">
        <v>701</v>
      </c>
      <c r="B3865" t="s">
        <v>3984</v>
      </c>
      <c r="C3865" t="s">
        <v>2915</v>
      </c>
      <c r="D3865" t="s">
        <v>3997</v>
      </c>
      <c r="E3865" t="s">
        <v>3998</v>
      </c>
      <c r="F3865" t="s">
        <v>2922</v>
      </c>
      <c r="G3865" t="s">
        <v>2923</v>
      </c>
      <c r="H3865">
        <v>0</v>
      </c>
      <c r="I3865">
        <v>0</v>
      </c>
      <c r="J3865">
        <v>0</v>
      </c>
      <c r="K3865">
        <v>0</v>
      </c>
      <c r="L3865">
        <v>0</v>
      </c>
    </row>
    <row r="3866" spans="1:12" x14ac:dyDescent="0.35">
      <c r="A3866" t="s">
        <v>701</v>
      </c>
      <c r="B3866" t="s">
        <v>3984</v>
      </c>
      <c r="C3866" t="s">
        <v>2915</v>
      </c>
      <c r="D3866" t="s">
        <v>3997</v>
      </c>
      <c r="E3866" t="s">
        <v>3998</v>
      </c>
      <c r="F3866" t="s">
        <v>2924</v>
      </c>
      <c r="G3866" t="s">
        <v>2925</v>
      </c>
      <c r="H3866">
        <v>0</v>
      </c>
      <c r="I3866">
        <v>0</v>
      </c>
      <c r="J3866">
        <v>0</v>
      </c>
      <c r="K3866">
        <v>0</v>
      </c>
      <c r="L3866">
        <v>0</v>
      </c>
    </row>
    <row r="3867" spans="1:12" x14ac:dyDescent="0.35">
      <c r="A3867" t="s">
        <v>701</v>
      </c>
      <c r="B3867" t="s">
        <v>3984</v>
      </c>
      <c r="C3867" t="s">
        <v>2915</v>
      </c>
      <c r="D3867" t="s">
        <v>3999</v>
      </c>
      <c r="E3867" t="s">
        <v>4000</v>
      </c>
      <c r="F3867" t="s">
        <v>2170</v>
      </c>
      <c r="G3867" t="s">
        <v>2171</v>
      </c>
      <c r="H3867">
        <v>0</v>
      </c>
      <c r="I3867">
        <v>0</v>
      </c>
      <c r="J3867">
        <v>0</v>
      </c>
      <c r="K3867">
        <v>0</v>
      </c>
      <c r="L3867">
        <v>0</v>
      </c>
    </row>
    <row r="3868" spans="1:12" x14ac:dyDescent="0.35">
      <c r="A3868" t="s">
        <v>701</v>
      </c>
      <c r="B3868" t="s">
        <v>3984</v>
      </c>
      <c r="C3868" t="s">
        <v>2915</v>
      </c>
      <c r="D3868" t="s">
        <v>3999</v>
      </c>
      <c r="E3868" t="s">
        <v>4000</v>
      </c>
      <c r="F3868" t="s">
        <v>2172</v>
      </c>
      <c r="G3868" t="s">
        <v>2173</v>
      </c>
      <c r="H3868">
        <v>5563.0418</v>
      </c>
      <c r="I3868">
        <v>1.8647784613257801</v>
      </c>
      <c r="J3868">
        <v>0</v>
      </c>
      <c r="K3868">
        <v>1.8647784613257801</v>
      </c>
      <c r="L3868">
        <v>5561.1770215386696</v>
      </c>
    </row>
    <row r="3869" spans="1:12" x14ac:dyDescent="0.35">
      <c r="A3869" t="s">
        <v>701</v>
      </c>
      <c r="B3869" t="s">
        <v>3984</v>
      </c>
      <c r="C3869" t="s">
        <v>2915</v>
      </c>
      <c r="D3869" t="s">
        <v>3999</v>
      </c>
      <c r="E3869" t="s">
        <v>4000</v>
      </c>
      <c r="F3869" t="s">
        <v>2867</v>
      </c>
      <c r="G3869" t="s">
        <v>2868</v>
      </c>
      <c r="H3869">
        <v>0</v>
      </c>
      <c r="I3869">
        <v>0</v>
      </c>
      <c r="J3869">
        <v>0</v>
      </c>
      <c r="K3869">
        <v>0</v>
      </c>
      <c r="L3869">
        <v>0</v>
      </c>
    </row>
    <row r="3870" spans="1:12" x14ac:dyDescent="0.35">
      <c r="A3870" t="s">
        <v>701</v>
      </c>
      <c r="B3870" t="s">
        <v>3984</v>
      </c>
      <c r="C3870" t="s">
        <v>2915</v>
      </c>
      <c r="D3870" t="s">
        <v>3999</v>
      </c>
      <c r="E3870" t="s">
        <v>4000</v>
      </c>
      <c r="F3870" t="s">
        <v>2922</v>
      </c>
      <c r="G3870" t="s">
        <v>2923</v>
      </c>
      <c r="H3870">
        <v>0</v>
      </c>
      <c r="I3870">
        <v>0</v>
      </c>
      <c r="J3870">
        <v>0</v>
      </c>
      <c r="K3870">
        <v>0</v>
      </c>
      <c r="L3870">
        <v>0</v>
      </c>
    </row>
    <row r="3871" spans="1:12" x14ac:dyDescent="0.35">
      <c r="A3871" t="s">
        <v>701</v>
      </c>
      <c r="B3871" t="s">
        <v>3984</v>
      </c>
      <c r="C3871" t="s">
        <v>2915</v>
      </c>
      <c r="D3871" t="s">
        <v>4001</v>
      </c>
      <c r="E3871" t="s">
        <v>4002</v>
      </c>
      <c r="F3871" t="s">
        <v>2172</v>
      </c>
      <c r="G3871" t="s">
        <v>2173</v>
      </c>
      <c r="H3871">
        <v>75.264600000000002</v>
      </c>
      <c r="J3871">
        <v>0</v>
      </c>
      <c r="K3871">
        <v>0</v>
      </c>
      <c r="L3871">
        <v>75.264600000000002</v>
      </c>
    </row>
    <row r="3872" spans="1:12" x14ac:dyDescent="0.35">
      <c r="A3872" t="s">
        <v>701</v>
      </c>
      <c r="B3872" t="s">
        <v>3984</v>
      </c>
      <c r="C3872" t="s">
        <v>2915</v>
      </c>
      <c r="D3872" t="s">
        <v>4001</v>
      </c>
      <c r="E3872" t="s">
        <v>4002</v>
      </c>
      <c r="F3872" t="s">
        <v>2922</v>
      </c>
      <c r="G3872" t="s">
        <v>2923</v>
      </c>
      <c r="H3872">
        <v>0</v>
      </c>
      <c r="J3872">
        <v>0</v>
      </c>
      <c r="K3872">
        <v>0</v>
      </c>
      <c r="L3872">
        <v>0</v>
      </c>
    </row>
    <row r="3873" spans="1:14" x14ac:dyDescent="0.35">
      <c r="A3873" t="s">
        <v>701</v>
      </c>
      <c r="B3873" t="s">
        <v>3984</v>
      </c>
      <c r="C3873" t="s">
        <v>2915</v>
      </c>
      <c r="D3873" t="s">
        <v>4003</v>
      </c>
      <c r="E3873" t="s">
        <v>4004</v>
      </c>
      <c r="F3873" t="s">
        <v>2172</v>
      </c>
      <c r="G3873" t="s">
        <v>2173</v>
      </c>
      <c r="H3873">
        <v>0</v>
      </c>
      <c r="J3873">
        <v>0</v>
      </c>
      <c r="K3873">
        <v>0</v>
      </c>
      <c r="L3873">
        <v>0</v>
      </c>
    </row>
    <row r="3874" spans="1:14" x14ac:dyDescent="0.35">
      <c r="A3874" t="s">
        <v>701</v>
      </c>
      <c r="B3874" t="s">
        <v>3984</v>
      </c>
      <c r="C3874" t="s">
        <v>2915</v>
      </c>
      <c r="D3874" t="s">
        <v>4003</v>
      </c>
      <c r="E3874" t="s">
        <v>4004</v>
      </c>
      <c r="F3874" t="s">
        <v>2922</v>
      </c>
      <c r="G3874" t="s">
        <v>2923</v>
      </c>
      <c r="H3874">
        <v>0</v>
      </c>
      <c r="J3874">
        <v>0</v>
      </c>
      <c r="K3874">
        <v>0</v>
      </c>
      <c r="L3874">
        <v>0</v>
      </c>
    </row>
    <row r="3875" spans="1:14" x14ac:dyDescent="0.35">
      <c r="A3875" t="s">
        <v>701</v>
      </c>
      <c r="B3875" t="s">
        <v>3984</v>
      </c>
      <c r="C3875" t="s">
        <v>2915</v>
      </c>
      <c r="D3875" t="s">
        <v>4005</v>
      </c>
      <c r="E3875" t="s">
        <v>4006</v>
      </c>
      <c r="F3875" t="s">
        <v>2172</v>
      </c>
      <c r="G3875" t="s">
        <v>2173</v>
      </c>
      <c r="H3875">
        <v>51522.609799999998</v>
      </c>
      <c r="I3875">
        <v>255.37703832752601</v>
      </c>
      <c r="J3875">
        <v>0</v>
      </c>
      <c r="K3875">
        <v>255.37703832752601</v>
      </c>
      <c r="L3875">
        <v>51267.232761672502</v>
      </c>
    </row>
    <row r="3876" spans="1:14" x14ac:dyDescent="0.35">
      <c r="A3876" t="s">
        <v>701</v>
      </c>
      <c r="B3876" t="s">
        <v>3984</v>
      </c>
      <c r="C3876" t="s">
        <v>2915</v>
      </c>
      <c r="D3876" t="s">
        <v>4005</v>
      </c>
      <c r="E3876" t="s">
        <v>4006</v>
      </c>
      <c r="F3876" t="s">
        <v>3655</v>
      </c>
      <c r="G3876" t="s">
        <v>3781</v>
      </c>
      <c r="H3876">
        <v>0</v>
      </c>
      <c r="I3876">
        <v>0</v>
      </c>
      <c r="J3876">
        <v>0</v>
      </c>
      <c r="K3876">
        <v>0</v>
      </c>
      <c r="L3876">
        <v>0</v>
      </c>
    </row>
    <row r="3877" spans="1:14" x14ac:dyDescent="0.35">
      <c r="A3877" t="s">
        <v>701</v>
      </c>
      <c r="B3877" t="s">
        <v>3984</v>
      </c>
      <c r="C3877" t="s">
        <v>2915</v>
      </c>
      <c r="D3877" t="s">
        <v>4005</v>
      </c>
      <c r="E3877" t="s">
        <v>4006</v>
      </c>
      <c r="F3877" t="s">
        <v>2867</v>
      </c>
      <c r="G3877" t="s">
        <v>2868</v>
      </c>
      <c r="H3877">
        <v>0</v>
      </c>
      <c r="I3877">
        <v>0</v>
      </c>
      <c r="J3877">
        <v>0</v>
      </c>
      <c r="K3877">
        <v>0</v>
      </c>
      <c r="L3877">
        <v>0</v>
      </c>
    </row>
    <row r="3878" spans="1:14" x14ac:dyDescent="0.35">
      <c r="A3878" t="s">
        <v>701</v>
      </c>
      <c r="B3878" t="s">
        <v>3984</v>
      </c>
      <c r="C3878" t="s">
        <v>2915</v>
      </c>
      <c r="D3878" t="s">
        <v>4005</v>
      </c>
      <c r="E3878" t="s">
        <v>4006</v>
      </c>
      <c r="F3878" t="s">
        <v>2922</v>
      </c>
      <c r="G3878" t="s">
        <v>2923</v>
      </c>
      <c r="H3878">
        <v>0</v>
      </c>
      <c r="I3878">
        <v>0</v>
      </c>
      <c r="J3878">
        <v>0</v>
      </c>
      <c r="K3878">
        <v>0</v>
      </c>
      <c r="L3878">
        <v>0</v>
      </c>
    </row>
    <row r="3879" spans="1:14" x14ac:dyDescent="0.35">
      <c r="A3879" t="s">
        <v>701</v>
      </c>
      <c r="B3879" t="s">
        <v>3984</v>
      </c>
      <c r="C3879" t="s">
        <v>2915</v>
      </c>
      <c r="D3879" t="s">
        <v>4005</v>
      </c>
      <c r="E3879" t="s">
        <v>4006</v>
      </c>
      <c r="F3879" t="s">
        <v>2924</v>
      </c>
      <c r="G3879" t="s">
        <v>2925</v>
      </c>
      <c r="H3879">
        <v>0</v>
      </c>
      <c r="I3879">
        <v>0</v>
      </c>
      <c r="J3879">
        <v>0</v>
      </c>
      <c r="K3879">
        <v>0</v>
      </c>
      <c r="L3879">
        <v>0</v>
      </c>
    </row>
    <row r="3880" spans="1:14" x14ac:dyDescent="0.35">
      <c r="A3880" t="s">
        <v>701</v>
      </c>
      <c r="B3880" t="s">
        <v>3984</v>
      </c>
      <c r="C3880" t="s">
        <v>2915</v>
      </c>
      <c r="D3880" t="s">
        <v>4005</v>
      </c>
      <c r="E3880" t="s">
        <v>4006</v>
      </c>
      <c r="F3880" t="s">
        <v>4007</v>
      </c>
      <c r="G3880" t="s">
        <v>4008</v>
      </c>
      <c r="H3880">
        <v>0</v>
      </c>
      <c r="I3880">
        <v>0</v>
      </c>
      <c r="J3880">
        <v>0</v>
      </c>
      <c r="K3880">
        <v>0</v>
      </c>
      <c r="L3880">
        <v>0</v>
      </c>
    </row>
    <row r="3881" spans="1:14" x14ac:dyDescent="0.35">
      <c r="A3881" t="s">
        <v>701</v>
      </c>
      <c r="B3881" t="s">
        <v>3984</v>
      </c>
      <c r="C3881" t="s">
        <v>17</v>
      </c>
      <c r="D3881" t="s">
        <v>273</v>
      </c>
      <c r="E3881" t="s">
        <v>4009</v>
      </c>
      <c r="F3881" t="s">
        <v>2170</v>
      </c>
      <c r="G3881" t="s">
        <v>2171</v>
      </c>
      <c r="H3881">
        <v>0</v>
      </c>
      <c r="I3881">
        <v>0</v>
      </c>
      <c r="J3881">
        <v>0</v>
      </c>
      <c r="K3881">
        <v>0</v>
      </c>
      <c r="L3881">
        <v>0</v>
      </c>
    </row>
    <row r="3882" spans="1:14" x14ac:dyDescent="0.35">
      <c r="A3882" t="s">
        <v>701</v>
      </c>
      <c r="B3882" t="s">
        <v>3984</v>
      </c>
      <c r="C3882" t="s">
        <v>17</v>
      </c>
      <c r="D3882" t="s">
        <v>273</v>
      </c>
      <c r="E3882" t="s">
        <v>4009</v>
      </c>
      <c r="F3882" t="s">
        <v>19</v>
      </c>
      <c r="G3882" t="s">
        <v>2174</v>
      </c>
      <c r="H3882">
        <v>21019.691599999998</v>
      </c>
      <c r="I3882">
        <v>210.296559007063</v>
      </c>
      <c r="J3882">
        <v>0</v>
      </c>
      <c r="K3882">
        <v>210.296559007063</v>
      </c>
      <c r="L3882">
        <v>20809.395040992898</v>
      </c>
      <c r="N3882" t="s">
        <v>2198</v>
      </c>
    </row>
    <row r="3883" spans="1:14" x14ac:dyDescent="0.35">
      <c r="A3883" t="s">
        <v>701</v>
      </c>
      <c r="B3883" t="s">
        <v>3984</v>
      </c>
      <c r="C3883" t="s">
        <v>17</v>
      </c>
      <c r="D3883" t="s">
        <v>273</v>
      </c>
      <c r="E3883" t="s">
        <v>4009</v>
      </c>
      <c r="F3883" t="s">
        <v>2787</v>
      </c>
      <c r="G3883" t="s">
        <v>2935</v>
      </c>
      <c r="H3883">
        <v>0</v>
      </c>
      <c r="I3883">
        <v>0</v>
      </c>
      <c r="J3883">
        <v>0</v>
      </c>
      <c r="K3883">
        <v>0</v>
      </c>
      <c r="L3883">
        <v>0</v>
      </c>
    </row>
    <row r="3884" spans="1:14" x14ac:dyDescent="0.35">
      <c r="A3884" t="s">
        <v>701</v>
      </c>
      <c r="B3884" t="s">
        <v>3984</v>
      </c>
      <c r="C3884" t="s">
        <v>17</v>
      </c>
      <c r="D3884" t="s">
        <v>273</v>
      </c>
      <c r="E3884" t="s">
        <v>4009</v>
      </c>
      <c r="F3884" t="s">
        <v>2788</v>
      </c>
      <c r="G3884" t="s">
        <v>2936</v>
      </c>
      <c r="H3884">
        <v>68067.921300000002</v>
      </c>
      <c r="I3884">
        <v>681.001885757389</v>
      </c>
      <c r="J3884">
        <v>13325.524799187</v>
      </c>
      <c r="K3884">
        <v>14006.5266849444</v>
      </c>
      <c r="L3884">
        <v>54061.3946150556</v>
      </c>
    </row>
    <row r="3885" spans="1:14" x14ac:dyDescent="0.35">
      <c r="A3885" t="s">
        <v>701</v>
      </c>
      <c r="B3885" t="s">
        <v>3984</v>
      </c>
      <c r="C3885" t="s">
        <v>17</v>
      </c>
      <c r="D3885" t="s">
        <v>702</v>
      </c>
      <c r="E3885" t="s">
        <v>2292</v>
      </c>
      <c r="F3885" t="s">
        <v>2206</v>
      </c>
      <c r="G3885" t="s">
        <v>3028</v>
      </c>
      <c r="H3885">
        <v>418087.06800000003</v>
      </c>
      <c r="I3885">
        <v>1303.36263914395</v>
      </c>
      <c r="J3885">
        <v>0</v>
      </c>
      <c r="K3885">
        <v>1303.36263914395</v>
      </c>
      <c r="L3885">
        <v>416783.70536085602</v>
      </c>
      <c r="M3885" t="s">
        <v>2198</v>
      </c>
    </row>
    <row r="3886" spans="1:14" x14ac:dyDescent="0.35">
      <c r="A3886" t="s">
        <v>701</v>
      </c>
      <c r="B3886" t="s">
        <v>3984</v>
      </c>
      <c r="C3886" t="s">
        <v>17</v>
      </c>
      <c r="D3886" t="s">
        <v>702</v>
      </c>
      <c r="E3886" t="s">
        <v>2292</v>
      </c>
      <c r="F3886" t="s">
        <v>19</v>
      </c>
      <c r="G3886" t="s">
        <v>2174</v>
      </c>
      <c r="H3886">
        <v>193913.35209999999</v>
      </c>
      <c r="I3886">
        <v>604.51383853944003</v>
      </c>
      <c r="J3886">
        <v>0</v>
      </c>
      <c r="K3886">
        <v>604.51383853944003</v>
      </c>
      <c r="L3886">
        <v>193308.838261461</v>
      </c>
      <c r="N3886" t="s">
        <v>2198</v>
      </c>
    </row>
    <row r="3887" spans="1:14" x14ac:dyDescent="0.35">
      <c r="A3887" t="s">
        <v>701</v>
      </c>
      <c r="B3887" t="s">
        <v>3984</v>
      </c>
      <c r="C3887" t="s">
        <v>17</v>
      </c>
      <c r="D3887" t="s">
        <v>702</v>
      </c>
      <c r="E3887" t="s">
        <v>2292</v>
      </c>
      <c r="F3887" t="s">
        <v>2787</v>
      </c>
      <c r="G3887" t="s">
        <v>2935</v>
      </c>
      <c r="H3887">
        <v>0</v>
      </c>
      <c r="I3887">
        <v>0</v>
      </c>
      <c r="J3887">
        <v>0</v>
      </c>
      <c r="K3887">
        <v>0</v>
      </c>
      <c r="L3887">
        <v>0</v>
      </c>
    </row>
    <row r="3888" spans="1:14" x14ac:dyDescent="0.35">
      <c r="A3888" t="s">
        <v>701</v>
      </c>
      <c r="B3888" t="s">
        <v>3984</v>
      </c>
      <c r="C3888" t="s">
        <v>17</v>
      </c>
      <c r="D3888" t="s">
        <v>702</v>
      </c>
      <c r="E3888" t="s">
        <v>2292</v>
      </c>
      <c r="F3888" t="s">
        <v>2788</v>
      </c>
      <c r="G3888" t="s">
        <v>2936</v>
      </c>
      <c r="H3888">
        <v>1022676.7866</v>
      </c>
      <c r="I3888">
        <v>3188.1366771379398</v>
      </c>
      <c r="J3888">
        <v>0</v>
      </c>
      <c r="K3888">
        <v>3188.1366771379398</v>
      </c>
      <c r="L3888">
        <v>1019488.64992286</v>
      </c>
    </row>
    <row r="3889" spans="1:14" x14ac:dyDescent="0.35">
      <c r="A3889" t="s">
        <v>701</v>
      </c>
      <c r="B3889" t="s">
        <v>3984</v>
      </c>
      <c r="C3889" t="s">
        <v>17</v>
      </c>
      <c r="D3889" t="s">
        <v>704</v>
      </c>
      <c r="E3889" t="s">
        <v>4010</v>
      </c>
      <c r="F3889" t="s">
        <v>19</v>
      </c>
      <c r="G3889" t="s">
        <v>2174</v>
      </c>
      <c r="H3889">
        <v>2207786.3456000001</v>
      </c>
      <c r="I3889">
        <v>9494.4062739618093</v>
      </c>
      <c r="J3889">
        <v>0</v>
      </c>
      <c r="K3889">
        <v>9494.4062739618093</v>
      </c>
      <c r="L3889">
        <v>2198291.93932604</v>
      </c>
      <c r="N3889" t="s">
        <v>2198</v>
      </c>
    </row>
    <row r="3890" spans="1:14" x14ac:dyDescent="0.35">
      <c r="A3890" t="s">
        <v>701</v>
      </c>
      <c r="B3890" t="s">
        <v>3984</v>
      </c>
      <c r="C3890" t="s">
        <v>17</v>
      </c>
      <c r="D3890" t="s">
        <v>704</v>
      </c>
      <c r="E3890" t="s">
        <v>4010</v>
      </c>
      <c r="F3890" t="s">
        <v>2787</v>
      </c>
      <c r="G3890" t="s">
        <v>2935</v>
      </c>
      <c r="H3890">
        <v>0</v>
      </c>
      <c r="I3890">
        <v>0</v>
      </c>
      <c r="J3890">
        <v>0</v>
      </c>
      <c r="K3890">
        <v>0</v>
      </c>
      <c r="L3890">
        <v>0</v>
      </c>
    </row>
    <row r="3891" spans="1:14" x14ac:dyDescent="0.35">
      <c r="A3891" t="s">
        <v>701</v>
      </c>
      <c r="B3891" t="s">
        <v>3984</v>
      </c>
      <c r="C3891" t="s">
        <v>17</v>
      </c>
      <c r="D3891" t="s">
        <v>704</v>
      </c>
      <c r="E3891" t="s">
        <v>4010</v>
      </c>
      <c r="F3891" t="s">
        <v>2788</v>
      </c>
      <c r="G3891" t="s">
        <v>2936</v>
      </c>
      <c r="H3891">
        <v>3260640.8643999998</v>
      </c>
      <c r="I3891">
        <v>14022.1218154416</v>
      </c>
      <c r="J3891">
        <v>319.586513494374</v>
      </c>
      <c r="K3891">
        <v>14341.708328936</v>
      </c>
      <c r="L3891">
        <v>3246299.1560710599</v>
      </c>
    </row>
    <row r="3892" spans="1:14" x14ac:dyDescent="0.35">
      <c r="A3892" t="s">
        <v>701</v>
      </c>
      <c r="B3892" t="s">
        <v>3984</v>
      </c>
      <c r="C3892" t="s">
        <v>17</v>
      </c>
      <c r="D3892" t="s">
        <v>710</v>
      </c>
      <c r="E3892" t="s">
        <v>2294</v>
      </c>
      <c r="F3892" t="s">
        <v>19</v>
      </c>
      <c r="G3892" t="s">
        <v>2174</v>
      </c>
      <c r="H3892">
        <v>1957802.0282000001</v>
      </c>
      <c r="I3892">
        <v>6716.6005590622399</v>
      </c>
      <c r="J3892">
        <v>0</v>
      </c>
      <c r="K3892">
        <v>6716.6005590622399</v>
      </c>
      <c r="L3892">
        <v>1951085.4276409401</v>
      </c>
      <c r="N3892" t="s">
        <v>2198</v>
      </c>
    </row>
    <row r="3893" spans="1:14" x14ac:dyDescent="0.35">
      <c r="A3893" t="s">
        <v>701</v>
      </c>
      <c r="B3893" t="s">
        <v>3984</v>
      </c>
      <c r="C3893" t="s">
        <v>17</v>
      </c>
      <c r="D3893" t="s">
        <v>710</v>
      </c>
      <c r="E3893" t="s">
        <v>2294</v>
      </c>
      <c r="F3893" t="s">
        <v>2787</v>
      </c>
      <c r="G3893" t="s">
        <v>2935</v>
      </c>
      <c r="H3893">
        <v>0</v>
      </c>
      <c r="I3893">
        <v>0</v>
      </c>
      <c r="J3893">
        <v>0</v>
      </c>
      <c r="K3893">
        <v>0</v>
      </c>
      <c r="L3893">
        <v>0</v>
      </c>
    </row>
    <row r="3894" spans="1:14" x14ac:dyDescent="0.35">
      <c r="A3894" t="s">
        <v>701</v>
      </c>
      <c r="B3894" t="s">
        <v>3984</v>
      </c>
      <c r="C3894" t="s">
        <v>17</v>
      </c>
      <c r="D3894" t="s">
        <v>710</v>
      </c>
      <c r="E3894" t="s">
        <v>2294</v>
      </c>
      <c r="F3894" t="s">
        <v>2788</v>
      </c>
      <c r="G3894" t="s">
        <v>2936</v>
      </c>
      <c r="H3894">
        <v>6163450.8289999999</v>
      </c>
      <c r="I3894">
        <v>21144.8536118626</v>
      </c>
      <c r="J3894">
        <v>0</v>
      </c>
      <c r="K3894">
        <v>21144.8536118626</v>
      </c>
      <c r="L3894">
        <v>6142305.9753881404</v>
      </c>
    </row>
    <row r="3895" spans="1:14" x14ac:dyDescent="0.35">
      <c r="A3895" t="s">
        <v>701</v>
      </c>
      <c r="B3895" t="s">
        <v>3984</v>
      </c>
      <c r="C3895" t="s">
        <v>2938</v>
      </c>
      <c r="D3895" t="s">
        <v>4011</v>
      </c>
      <c r="E3895" t="s">
        <v>4012</v>
      </c>
      <c r="F3895" t="s">
        <v>2170</v>
      </c>
      <c r="G3895" t="s">
        <v>2171</v>
      </c>
      <c r="H3895">
        <v>0</v>
      </c>
      <c r="I3895">
        <v>0</v>
      </c>
      <c r="J3895">
        <v>0</v>
      </c>
      <c r="K3895">
        <v>0</v>
      </c>
      <c r="L3895">
        <v>0</v>
      </c>
    </row>
    <row r="3896" spans="1:14" x14ac:dyDescent="0.35">
      <c r="A3896" t="s">
        <v>701</v>
      </c>
      <c r="B3896" t="s">
        <v>3984</v>
      </c>
      <c r="C3896" t="s">
        <v>2938</v>
      </c>
      <c r="D3896" t="s">
        <v>4011</v>
      </c>
      <c r="E3896" t="s">
        <v>4012</v>
      </c>
      <c r="F3896" t="s">
        <v>2172</v>
      </c>
      <c r="G3896" t="s">
        <v>2173</v>
      </c>
      <c r="H3896">
        <v>1876566.0695</v>
      </c>
      <c r="I3896">
        <v>6875.9831250673496</v>
      </c>
      <c r="J3896">
        <v>913.85451885228099</v>
      </c>
      <c r="K3896">
        <v>7789.83764391963</v>
      </c>
      <c r="L3896">
        <v>1868776.23185608</v>
      </c>
    </row>
    <row r="3897" spans="1:14" x14ac:dyDescent="0.35">
      <c r="A3897" t="s">
        <v>701</v>
      </c>
      <c r="B3897" t="s">
        <v>3984</v>
      </c>
      <c r="C3897" t="s">
        <v>2938</v>
      </c>
      <c r="D3897" t="s">
        <v>4011</v>
      </c>
      <c r="E3897" t="s">
        <v>4012</v>
      </c>
      <c r="F3897" t="s">
        <v>2940</v>
      </c>
      <c r="G3897" t="s">
        <v>2941</v>
      </c>
      <c r="H3897">
        <v>0</v>
      </c>
      <c r="I3897">
        <v>0</v>
      </c>
      <c r="J3897">
        <v>0</v>
      </c>
      <c r="K3897">
        <v>0</v>
      </c>
      <c r="L3897">
        <v>0</v>
      </c>
    </row>
    <row r="3898" spans="1:14" x14ac:dyDescent="0.35">
      <c r="A3898" t="s">
        <v>701</v>
      </c>
      <c r="B3898" t="s">
        <v>3984</v>
      </c>
      <c r="C3898" t="s">
        <v>2944</v>
      </c>
      <c r="D3898" t="s">
        <v>2918</v>
      </c>
      <c r="E3898" t="s">
        <v>4013</v>
      </c>
      <c r="F3898" t="s">
        <v>3048</v>
      </c>
      <c r="G3898" t="s">
        <v>3049</v>
      </c>
      <c r="H3898">
        <v>1237734.1046</v>
      </c>
      <c r="I3898">
        <v>4857.5962836221497</v>
      </c>
      <c r="J3898">
        <v>0</v>
      </c>
      <c r="K3898">
        <v>4857.5962836221497</v>
      </c>
      <c r="L3898">
        <v>1232876.50831638</v>
      </c>
    </row>
    <row r="3899" spans="1:14" x14ac:dyDescent="0.35">
      <c r="A3899" t="s">
        <v>701</v>
      </c>
      <c r="B3899" t="s">
        <v>3984</v>
      </c>
      <c r="C3899" t="s">
        <v>2944</v>
      </c>
      <c r="D3899" t="s">
        <v>2918</v>
      </c>
      <c r="E3899" t="s">
        <v>4013</v>
      </c>
      <c r="F3899" t="s">
        <v>3050</v>
      </c>
      <c r="G3899" t="s">
        <v>3051</v>
      </c>
      <c r="H3899">
        <v>289099.32309999998</v>
      </c>
      <c r="I3899">
        <v>1134.5957033888899</v>
      </c>
      <c r="J3899">
        <v>0</v>
      </c>
      <c r="K3899">
        <v>1134.5957033888899</v>
      </c>
      <c r="L3899">
        <v>287964.72739661101</v>
      </c>
    </row>
    <row r="3900" spans="1:14" x14ac:dyDescent="0.35">
      <c r="A3900" t="s">
        <v>701</v>
      </c>
      <c r="B3900" t="s">
        <v>3984</v>
      </c>
      <c r="C3900" t="s">
        <v>2944</v>
      </c>
      <c r="D3900" t="s">
        <v>2995</v>
      </c>
      <c r="E3900" t="s">
        <v>4014</v>
      </c>
      <c r="F3900" t="s">
        <v>3048</v>
      </c>
      <c r="G3900" t="s">
        <v>3049</v>
      </c>
      <c r="H3900">
        <v>362877.89939999999</v>
      </c>
      <c r="I3900">
        <v>919.38862134657802</v>
      </c>
      <c r="J3900">
        <v>0</v>
      </c>
      <c r="K3900">
        <v>919.38862134657802</v>
      </c>
      <c r="L3900">
        <v>361958.51077865303</v>
      </c>
    </row>
    <row r="3901" spans="1:14" x14ac:dyDescent="0.35">
      <c r="A3901" t="s">
        <v>701</v>
      </c>
      <c r="B3901" t="s">
        <v>3984</v>
      </c>
      <c r="C3901" t="s">
        <v>2944</v>
      </c>
      <c r="D3901" t="s">
        <v>2995</v>
      </c>
      <c r="E3901" t="s">
        <v>4014</v>
      </c>
      <c r="F3901" t="s">
        <v>3050</v>
      </c>
      <c r="G3901" t="s">
        <v>3051</v>
      </c>
      <c r="H3901">
        <v>110195.0318</v>
      </c>
      <c r="I3901">
        <v>279.190489601575</v>
      </c>
      <c r="J3901">
        <v>0</v>
      </c>
      <c r="K3901">
        <v>279.190489601575</v>
      </c>
      <c r="L3901">
        <v>109915.841310398</v>
      </c>
    </row>
    <row r="3902" spans="1:14" x14ac:dyDescent="0.35">
      <c r="A3902" t="s">
        <v>701</v>
      </c>
      <c r="B3902" t="s">
        <v>3984</v>
      </c>
      <c r="C3902" t="s">
        <v>2944</v>
      </c>
      <c r="D3902" t="s">
        <v>3308</v>
      </c>
      <c r="E3902" t="s">
        <v>3409</v>
      </c>
      <c r="F3902" t="s">
        <v>2170</v>
      </c>
      <c r="G3902" t="s">
        <v>2171</v>
      </c>
      <c r="H3902">
        <v>0</v>
      </c>
      <c r="I3902">
        <v>0</v>
      </c>
      <c r="J3902">
        <v>0</v>
      </c>
      <c r="K3902">
        <v>0</v>
      </c>
      <c r="L3902">
        <v>0</v>
      </c>
    </row>
    <row r="3903" spans="1:14" x14ac:dyDescent="0.35">
      <c r="A3903" t="s">
        <v>701</v>
      </c>
      <c r="B3903" t="s">
        <v>3984</v>
      </c>
      <c r="C3903" t="s">
        <v>2944</v>
      </c>
      <c r="D3903" t="s">
        <v>3308</v>
      </c>
      <c r="E3903" t="s">
        <v>3409</v>
      </c>
      <c r="F3903" t="s">
        <v>3048</v>
      </c>
      <c r="G3903" t="s">
        <v>3049</v>
      </c>
      <c r="H3903">
        <v>10920.2384</v>
      </c>
      <c r="I3903">
        <v>104.75119385586</v>
      </c>
      <c r="J3903">
        <v>1622.3070126058701</v>
      </c>
      <c r="K3903">
        <v>1727.0582064617299</v>
      </c>
      <c r="L3903">
        <v>9193.18019353827</v>
      </c>
    </row>
    <row r="3904" spans="1:14" x14ac:dyDescent="0.35">
      <c r="A3904" t="s">
        <v>701</v>
      </c>
      <c r="B3904" t="s">
        <v>3984</v>
      </c>
      <c r="C3904" t="s">
        <v>2944</v>
      </c>
      <c r="D3904" t="s">
        <v>3308</v>
      </c>
      <c r="E3904" t="s">
        <v>3409</v>
      </c>
      <c r="F3904" t="s">
        <v>3050</v>
      </c>
      <c r="G3904" t="s">
        <v>3051</v>
      </c>
      <c r="H3904">
        <v>2541.7082</v>
      </c>
      <c r="I3904">
        <v>24.3810587670575</v>
      </c>
      <c r="J3904">
        <v>377.595339552692</v>
      </c>
      <c r="K3904">
        <v>401.97639831974999</v>
      </c>
      <c r="L3904">
        <v>2139.7318016802501</v>
      </c>
    </row>
    <row r="3905" spans="1:14" x14ac:dyDescent="0.35">
      <c r="A3905" t="s">
        <v>701</v>
      </c>
      <c r="B3905" t="s">
        <v>3984</v>
      </c>
      <c r="C3905" t="s">
        <v>2944</v>
      </c>
      <c r="D3905" t="s">
        <v>4015</v>
      </c>
      <c r="E3905" t="s">
        <v>4016</v>
      </c>
      <c r="F3905" t="s">
        <v>3048</v>
      </c>
      <c r="G3905" t="s">
        <v>3049</v>
      </c>
      <c r="H3905">
        <v>124500.38710000001</v>
      </c>
      <c r="I3905">
        <v>479.99429949808598</v>
      </c>
      <c r="J3905">
        <v>0</v>
      </c>
      <c r="K3905">
        <v>479.99429949808598</v>
      </c>
      <c r="L3905">
        <v>124020.392800502</v>
      </c>
    </row>
    <row r="3906" spans="1:14" x14ac:dyDescent="0.35">
      <c r="A3906" t="s">
        <v>701</v>
      </c>
      <c r="B3906" t="s">
        <v>3984</v>
      </c>
      <c r="C3906" t="s">
        <v>2944</v>
      </c>
      <c r="D3906" t="s">
        <v>4015</v>
      </c>
      <c r="E3906" t="s">
        <v>4016</v>
      </c>
      <c r="F3906" t="s">
        <v>3050</v>
      </c>
      <c r="G3906" t="s">
        <v>3051</v>
      </c>
      <c r="H3906">
        <v>67632.347299999994</v>
      </c>
      <c r="I3906">
        <v>260.747311146595</v>
      </c>
      <c r="J3906">
        <v>0</v>
      </c>
      <c r="K3906">
        <v>260.747311146595</v>
      </c>
      <c r="L3906">
        <v>67371.599988853399</v>
      </c>
    </row>
    <row r="3907" spans="1:14" x14ac:dyDescent="0.35">
      <c r="A3907" t="s">
        <v>701</v>
      </c>
      <c r="B3907" t="s">
        <v>3984</v>
      </c>
      <c r="C3907" t="s">
        <v>2944</v>
      </c>
      <c r="D3907" t="s">
        <v>4017</v>
      </c>
      <c r="E3907" t="s">
        <v>4018</v>
      </c>
      <c r="F3907" t="s">
        <v>3048</v>
      </c>
      <c r="G3907" t="s">
        <v>3049</v>
      </c>
      <c r="H3907">
        <v>57795.560899999997</v>
      </c>
      <c r="I3907">
        <v>163.202961154793</v>
      </c>
      <c r="J3907">
        <v>0</v>
      </c>
      <c r="K3907">
        <v>163.202961154793</v>
      </c>
      <c r="L3907">
        <v>57632.357938845198</v>
      </c>
    </row>
    <row r="3908" spans="1:14" x14ac:dyDescent="0.35">
      <c r="A3908" t="s">
        <v>701</v>
      </c>
      <c r="B3908" t="s">
        <v>3984</v>
      </c>
      <c r="C3908" t="s">
        <v>2944</v>
      </c>
      <c r="D3908" t="s">
        <v>4017</v>
      </c>
      <c r="E3908" t="s">
        <v>4018</v>
      </c>
      <c r="F3908" t="s">
        <v>3050</v>
      </c>
      <c r="G3908" t="s">
        <v>3051</v>
      </c>
      <c r="H3908">
        <v>33883.665000000001</v>
      </c>
      <c r="I3908">
        <v>95.680609268566997</v>
      </c>
      <c r="J3908">
        <v>0</v>
      </c>
      <c r="K3908">
        <v>95.680609268566997</v>
      </c>
      <c r="L3908">
        <v>33787.984390731399</v>
      </c>
    </row>
    <row r="3909" spans="1:14" x14ac:dyDescent="0.35">
      <c r="A3909" t="s">
        <v>701</v>
      </c>
      <c r="B3909" t="s">
        <v>3984</v>
      </c>
      <c r="C3909" t="s">
        <v>2944</v>
      </c>
      <c r="D3909" t="s">
        <v>4019</v>
      </c>
      <c r="E3909" t="s">
        <v>4020</v>
      </c>
      <c r="F3909" t="s">
        <v>3048</v>
      </c>
      <c r="G3909" t="s">
        <v>3049</v>
      </c>
      <c r="H3909">
        <v>66747.776100000003</v>
      </c>
      <c r="I3909">
        <v>180.894593175853</v>
      </c>
      <c r="J3909">
        <v>0</v>
      </c>
      <c r="K3909">
        <v>180.894593175853</v>
      </c>
      <c r="L3909">
        <v>66566.881506824197</v>
      </c>
    </row>
    <row r="3910" spans="1:14" x14ac:dyDescent="0.35">
      <c r="A3910" t="s">
        <v>701</v>
      </c>
      <c r="B3910" t="s">
        <v>3984</v>
      </c>
      <c r="C3910" t="s">
        <v>2944</v>
      </c>
      <c r="D3910" t="s">
        <v>4019</v>
      </c>
      <c r="E3910" t="s">
        <v>4020</v>
      </c>
      <c r="F3910" t="s">
        <v>3050</v>
      </c>
      <c r="G3910" t="s">
        <v>3051</v>
      </c>
      <c r="H3910">
        <v>25966.1325</v>
      </c>
      <c r="I3910">
        <v>70.371377952755907</v>
      </c>
      <c r="J3910">
        <v>0</v>
      </c>
      <c r="K3910">
        <v>70.371377952755907</v>
      </c>
      <c r="L3910">
        <v>25895.761122047199</v>
      </c>
    </row>
    <row r="3911" spans="1:14" x14ac:dyDescent="0.35">
      <c r="A3911" t="s">
        <v>701</v>
      </c>
      <c r="B3911" t="s">
        <v>3984</v>
      </c>
      <c r="C3911" t="s">
        <v>2944</v>
      </c>
      <c r="D3911" t="s">
        <v>4021</v>
      </c>
      <c r="E3911" t="s">
        <v>4022</v>
      </c>
      <c r="F3911" t="s">
        <v>2947</v>
      </c>
      <c r="G3911" t="s">
        <v>2948</v>
      </c>
      <c r="H3911">
        <v>295502.32870000001</v>
      </c>
      <c r="I3911">
        <v>1082.75911929055</v>
      </c>
      <c r="J3911">
        <v>143.90441279369699</v>
      </c>
      <c r="K3911">
        <v>1226.6635320842499</v>
      </c>
      <c r="L3911">
        <v>294275.66516791598</v>
      </c>
    </row>
    <row r="3912" spans="1:14" x14ac:dyDescent="0.35">
      <c r="A3912" t="s">
        <v>701</v>
      </c>
      <c r="B3912" t="s">
        <v>3984</v>
      </c>
      <c r="C3912" t="s">
        <v>2944</v>
      </c>
      <c r="D3912" t="s">
        <v>4023</v>
      </c>
      <c r="E3912" t="s">
        <v>4024</v>
      </c>
      <c r="F3912" t="s">
        <v>3048</v>
      </c>
      <c r="G3912" t="s">
        <v>3049</v>
      </c>
      <c r="H3912">
        <v>63223.660900000003</v>
      </c>
      <c r="I3912">
        <v>201.62964260185899</v>
      </c>
      <c r="J3912">
        <v>0</v>
      </c>
      <c r="K3912">
        <v>201.62964260185899</v>
      </c>
      <c r="L3912">
        <v>63022.031257398099</v>
      </c>
    </row>
    <row r="3913" spans="1:14" x14ac:dyDescent="0.35">
      <c r="A3913" t="s">
        <v>701</v>
      </c>
      <c r="B3913" t="s">
        <v>3984</v>
      </c>
      <c r="C3913" t="s">
        <v>2944</v>
      </c>
      <c r="D3913" t="s">
        <v>4023</v>
      </c>
      <c r="E3913" t="s">
        <v>4024</v>
      </c>
      <c r="F3913" t="s">
        <v>3050</v>
      </c>
      <c r="G3913" t="s">
        <v>3051</v>
      </c>
      <c r="H3913">
        <v>27665.544099999999</v>
      </c>
      <c r="I3913">
        <v>88.229528234453198</v>
      </c>
      <c r="J3913">
        <v>0</v>
      </c>
      <c r="K3913">
        <v>88.229528234453198</v>
      </c>
      <c r="L3913">
        <v>27577.314571765499</v>
      </c>
    </row>
    <row r="3914" spans="1:14" x14ac:dyDescent="0.35">
      <c r="A3914" t="s">
        <v>712</v>
      </c>
      <c r="B3914" t="s">
        <v>4025</v>
      </c>
      <c r="C3914" t="s">
        <v>2857</v>
      </c>
      <c r="D3914" t="s">
        <v>2859</v>
      </c>
      <c r="E3914" t="s">
        <v>4026</v>
      </c>
      <c r="F3914" t="s">
        <v>2172</v>
      </c>
      <c r="G3914" t="s">
        <v>2173</v>
      </c>
      <c r="H3914">
        <v>20153719.2425</v>
      </c>
      <c r="I3914">
        <v>16828.700673134699</v>
      </c>
      <c r="J3914">
        <v>1455619.5963258501</v>
      </c>
      <c r="K3914">
        <v>1472448.29699898</v>
      </c>
      <c r="L3914">
        <v>18681270.945501</v>
      </c>
    </row>
    <row r="3915" spans="1:14" x14ac:dyDescent="0.35">
      <c r="A3915" t="s">
        <v>712</v>
      </c>
      <c r="B3915" t="s">
        <v>4025</v>
      </c>
      <c r="C3915" t="s">
        <v>2857</v>
      </c>
      <c r="D3915" t="s">
        <v>2859</v>
      </c>
      <c r="E3915" t="s">
        <v>4026</v>
      </c>
      <c r="F3915" t="s">
        <v>2861</v>
      </c>
      <c r="G3915" t="s">
        <v>2862</v>
      </c>
      <c r="H3915">
        <v>1204687.8592999999</v>
      </c>
      <c r="I3915">
        <v>1005.93499101016</v>
      </c>
      <c r="J3915">
        <v>87009.610188253893</v>
      </c>
      <c r="K3915">
        <v>88015.545179263994</v>
      </c>
      <c r="L3915">
        <v>1116672.3141207399</v>
      </c>
    </row>
    <row r="3916" spans="1:14" x14ac:dyDescent="0.35">
      <c r="A3916" t="s">
        <v>712</v>
      </c>
      <c r="B3916" t="s">
        <v>4025</v>
      </c>
      <c r="C3916" t="s">
        <v>2857</v>
      </c>
      <c r="D3916" t="s">
        <v>2859</v>
      </c>
      <c r="E3916" t="s">
        <v>4026</v>
      </c>
      <c r="F3916" t="s">
        <v>19</v>
      </c>
      <c r="G3916" t="s">
        <v>2174</v>
      </c>
      <c r="H3916">
        <v>1374761.4391000001</v>
      </c>
      <c r="I3916">
        <v>1147.94934268219</v>
      </c>
      <c r="J3916">
        <v>0</v>
      </c>
      <c r="K3916">
        <v>1147.94934268219</v>
      </c>
      <c r="L3916">
        <v>1373613.4897573199</v>
      </c>
      <c r="N3916" t="s">
        <v>2198</v>
      </c>
    </row>
    <row r="3917" spans="1:14" x14ac:dyDescent="0.35">
      <c r="A3917" t="s">
        <v>712</v>
      </c>
      <c r="B3917" t="s">
        <v>4025</v>
      </c>
      <c r="C3917" t="s">
        <v>2857</v>
      </c>
      <c r="D3917" t="s">
        <v>2859</v>
      </c>
      <c r="E3917" t="s">
        <v>4026</v>
      </c>
      <c r="F3917" t="s">
        <v>1621</v>
      </c>
      <c r="G3917" t="s">
        <v>2416</v>
      </c>
      <c r="H3917">
        <v>496047.94219999999</v>
      </c>
      <c r="I3917">
        <v>414.20852571006702</v>
      </c>
      <c r="J3917">
        <v>0</v>
      </c>
      <c r="K3917">
        <v>414.20852571006702</v>
      </c>
      <c r="L3917">
        <v>495633.73367429001</v>
      </c>
      <c r="N3917" t="s">
        <v>2198</v>
      </c>
    </row>
    <row r="3918" spans="1:14" x14ac:dyDescent="0.35">
      <c r="A3918" t="s">
        <v>712</v>
      </c>
      <c r="B3918" t="s">
        <v>4025</v>
      </c>
      <c r="C3918" t="s">
        <v>2857</v>
      </c>
      <c r="D3918" t="s">
        <v>2859</v>
      </c>
      <c r="E3918" t="s">
        <v>4026</v>
      </c>
      <c r="F3918" t="s">
        <v>4027</v>
      </c>
      <c r="G3918" t="s">
        <v>4028</v>
      </c>
      <c r="H3918">
        <v>1303897.4476999999</v>
      </c>
      <c r="I3918">
        <v>1088.77669615218</v>
      </c>
      <c r="J3918">
        <v>0</v>
      </c>
      <c r="K3918">
        <v>1088.77669615218</v>
      </c>
      <c r="L3918">
        <v>1302808.6710038499</v>
      </c>
      <c r="N3918" t="s">
        <v>2198</v>
      </c>
    </row>
    <row r="3919" spans="1:14" x14ac:dyDescent="0.35">
      <c r="A3919" t="s">
        <v>712</v>
      </c>
      <c r="B3919" t="s">
        <v>4025</v>
      </c>
      <c r="C3919" t="s">
        <v>2857</v>
      </c>
      <c r="D3919" t="s">
        <v>2859</v>
      </c>
      <c r="E3919" t="s">
        <v>4026</v>
      </c>
      <c r="F3919" t="s">
        <v>2865</v>
      </c>
      <c r="G3919" t="s">
        <v>2866</v>
      </c>
      <c r="H3919">
        <v>0</v>
      </c>
      <c r="I3919">
        <v>0</v>
      </c>
      <c r="J3919">
        <v>0</v>
      </c>
      <c r="K3919">
        <v>0</v>
      </c>
      <c r="L3919">
        <v>0</v>
      </c>
    </row>
    <row r="3920" spans="1:14" x14ac:dyDescent="0.35">
      <c r="A3920" t="s">
        <v>712</v>
      </c>
      <c r="B3920" t="s">
        <v>4025</v>
      </c>
      <c r="C3920" t="s">
        <v>2857</v>
      </c>
      <c r="D3920" t="s">
        <v>2859</v>
      </c>
      <c r="E3920" t="s">
        <v>4026</v>
      </c>
      <c r="F3920" t="s">
        <v>2867</v>
      </c>
      <c r="G3920" t="s">
        <v>2868</v>
      </c>
      <c r="H3920">
        <v>0</v>
      </c>
      <c r="I3920">
        <v>0</v>
      </c>
      <c r="J3920">
        <v>0</v>
      </c>
      <c r="K3920">
        <v>0</v>
      </c>
      <c r="L3920">
        <v>0</v>
      </c>
    </row>
    <row r="3921" spans="1:12" x14ac:dyDescent="0.35">
      <c r="A3921" t="s">
        <v>712</v>
      </c>
      <c r="B3921" t="s">
        <v>4025</v>
      </c>
      <c r="C3921" t="s">
        <v>2857</v>
      </c>
      <c r="D3921" t="s">
        <v>2859</v>
      </c>
      <c r="E3921" t="s">
        <v>4026</v>
      </c>
      <c r="F3921" t="s">
        <v>2869</v>
      </c>
      <c r="G3921" t="s">
        <v>2870</v>
      </c>
      <c r="H3921">
        <v>6377759.2543000001</v>
      </c>
      <c r="I3921">
        <v>5325.5381877008604</v>
      </c>
      <c r="J3921">
        <v>460639.112761344</v>
      </c>
      <c r="K3921">
        <v>465964.65094904503</v>
      </c>
      <c r="L3921">
        <v>5911794.6033509504</v>
      </c>
    </row>
    <row r="3922" spans="1:12" x14ac:dyDescent="0.35">
      <c r="A3922" t="s">
        <v>712</v>
      </c>
      <c r="B3922" t="s">
        <v>4025</v>
      </c>
      <c r="C3922" t="s">
        <v>2857</v>
      </c>
      <c r="D3922" t="s">
        <v>2859</v>
      </c>
      <c r="E3922" t="s">
        <v>4026</v>
      </c>
      <c r="F3922" t="s">
        <v>2951</v>
      </c>
      <c r="G3922" t="s">
        <v>2952</v>
      </c>
      <c r="H3922">
        <v>4719541.8479000004</v>
      </c>
      <c r="I3922">
        <v>3940.8982588986401</v>
      </c>
      <c r="J3922">
        <v>340872.94344339502</v>
      </c>
      <c r="K3922">
        <v>344813.84170229302</v>
      </c>
      <c r="L3922">
        <v>4374728.0061977096</v>
      </c>
    </row>
    <row r="3923" spans="1:12" x14ac:dyDescent="0.35">
      <c r="A3923" t="s">
        <v>712</v>
      </c>
      <c r="B3923" t="s">
        <v>4025</v>
      </c>
      <c r="C3923" t="s">
        <v>2857</v>
      </c>
      <c r="D3923" t="s">
        <v>2859</v>
      </c>
      <c r="E3923" t="s">
        <v>4026</v>
      </c>
      <c r="F3923" t="s">
        <v>2871</v>
      </c>
      <c r="G3923" t="s">
        <v>2872</v>
      </c>
      <c r="H3923">
        <v>127555.18520000001</v>
      </c>
      <c r="I3923">
        <v>106.51076375401701</v>
      </c>
      <c r="J3923">
        <v>9212.7822552268808</v>
      </c>
      <c r="K3923">
        <v>9319.2930189808994</v>
      </c>
      <c r="L3923">
        <v>118235.89218101899</v>
      </c>
    </row>
    <row r="3924" spans="1:12" x14ac:dyDescent="0.35">
      <c r="A3924" t="s">
        <v>712</v>
      </c>
      <c r="B3924" t="s">
        <v>4025</v>
      </c>
      <c r="C3924" t="s">
        <v>2857</v>
      </c>
      <c r="D3924" t="s">
        <v>2859</v>
      </c>
      <c r="E3924" t="s">
        <v>4026</v>
      </c>
      <c r="F3924" t="s">
        <v>4029</v>
      </c>
      <c r="G3924" t="s">
        <v>4030</v>
      </c>
      <c r="H3924">
        <v>42518.395199999999</v>
      </c>
      <c r="I3924">
        <v>35.503587918005699</v>
      </c>
      <c r="J3924">
        <v>3070.92741840896</v>
      </c>
      <c r="K3924">
        <v>3106.43100632697</v>
      </c>
      <c r="L3924">
        <v>39411.964193672997</v>
      </c>
    </row>
    <row r="3925" spans="1:12" x14ac:dyDescent="0.35">
      <c r="A3925" t="s">
        <v>712</v>
      </c>
      <c r="B3925" t="s">
        <v>4025</v>
      </c>
      <c r="C3925" t="s">
        <v>2857</v>
      </c>
      <c r="D3925" t="s">
        <v>2859</v>
      </c>
      <c r="E3925" t="s">
        <v>4026</v>
      </c>
      <c r="F3925" t="s">
        <v>2877</v>
      </c>
      <c r="G3925" t="s">
        <v>2878</v>
      </c>
      <c r="H3925">
        <v>4719541.8479000004</v>
      </c>
      <c r="I3925">
        <v>3940.8982588986401</v>
      </c>
      <c r="J3925">
        <v>340872.94344339502</v>
      </c>
      <c r="K3925">
        <v>344813.84170229302</v>
      </c>
      <c r="L3925">
        <v>4374728.0061977096</v>
      </c>
    </row>
    <row r="3926" spans="1:12" x14ac:dyDescent="0.35">
      <c r="A3926" t="s">
        <v>712</v>
      </c>
      <c r="B3926" t="s">
        <v>4025</v>
      </c>
      <c r="C3926" t="s">
        <v>2879</v>
      </c>
      <c r="D3926" t="s">
        <v>2880</v>
      </c>
      <c r="E3926" t="s">
        <v>3958</v>
      </c>
      <c r="F3926" t="s">
        <v>2170</v>
      </c>
      <c r="G3926" t="s">
        <v>2171</v>
      </c>
      <c r="H3926">
        <v>0</v>
      </c>
      <c r="I3926">
        <v>0</v>
      </c>
      <c r="J3926">
        <v>0</v>
      </c>
      <c r="K3926">
        <v>0</v>
      </c>
      <c r="L3926">
        <v>0</v>
      </c>
    </row>
    <row r="3927" spans="1:12" x14ac:dyDescent="0.35">
      <c r="A3927" t="s">
        <v>712</v>
      </c>
      <c r="B3927" t="s">
        <v>4025</v>
      </c>
      <c r="C3927" t="s">
        <v>2879</v>
      </c>
      <c r="D3927" t="s">
        <v>2880</v>
      </c>
      <c r="E3927" t="s">
        <v>3958</v>
      </c>
      <c r="F3927" t="s">
        <v>2172</v>
      </c>
      <c r="G3927" t="s">
        <v>2173</v>
      </c>
      <c r="H3927">
        <v>0</v>
      </c>
      <c r="I3927">
        <v>0</v>
      </c>
      <c r="J3927">
        <v>0</v>
      </c>
      <c r="K3927">
        <v>0</v>
      </c>
      <c r="L3927">
        <v>0</v>
      </c>
    </row>
    <row r="3928" spans="1:12" x14ac:dyDescent="0.35">
      <c r="A3928" t="s">
        <v>712</v>
      </c>
      <c r="B3928" t="s">
        <v>4025</v>
      </c>
      <c r="C3928" t="s">
        <v>2879</v>
      </c>
      <c r="D3928" t="s">
        <v>2880</v>
      </c>
      <c r="E3928" t="s">
        <v>3958</v>
      </c>
      <c r="F3928" t="s">
        <v>2882</v>
      </c>
      <c r="G3928" t="s">
        <v>2883</v>
      </c>
      <c r="H3928">
        <v>0</v>
      </c>
      <c r="I3928">
        <v>0</v>
      </c>
      <c r="J3928">
        <v>0</v>
      </c>
      <c r="K3928">
        <v>0</v>
      </c>
      <c r="L3928">
        <v>0</v>
      </c>
    </row>
    <row r="3929" spans="1:12" x14ac:dyDescent="0.35">
      <c r="A3929" t="s">
        <v>712</v>
      </c>
      <c r="B3929" t="s">
        <v>4025</v>
      </c>
      <c r="C3929" t="s">
        <v>2879</v>
      </c>
      <c r="D3929" t="s">
        <v>2886</v>
      </c>
      <c r="E3929" t="s">
        <v>3098</v>
      </c>
      <c r="F3929" t="s">
        <v>2170</v>
      </c>
      <c r="G3929" t="s">
        <v>2171</v>
      </c>
      <c r="H3929">
        <v>0</v>
      </c>
      <c r="I3929">
        <v>0</v>
      </c>
      <c r="J3929">
        <v>0</v>
      </c>
      <c r="K3929">
        <v>0</v>
      </c>
      <c r="L3929">
        <v>0</v>
      </c>
    </row>
    <row r="3930" spans="1:12" x14ac:dyDescent="0.35">
      <c r="A3930" t="s">
        <v>712</v>
      </c>
      <c r="B3930" t="s">
        <v>4025</v>
      </c>
      <c r="C3930" t="s">
        <v>2879</v>
      </c>
      <c r="D3930" t="s">
        <v>2886</v>
      </c>
      <c r="E3930" t="s">
        <v>3098</v>
      </c>
      <c r="F3930" t="s">
        <v>2172</v>
      </c>
      <c r="G3930" t="s">
        <v>2173</v>
      </c>
      <c r="H3930">
        <v>0</v>
      </c>
      <c r="I3930">
        <v>0</v>
      </c>
      <c r="J3930">
        <v>0</v>
      </c>
      <c r="K3930">
        <v>0</v>
      </c>
      <c r="L3930">
        <v>0</v>
      </c>
    </row>
    <row r="3931" spans="1:12" x14ac:dyDescent="0.35">
      <c r="A3931" t="s">
        <v>712</v>
      </c>
      <c r="B3931" t="s">
        <v>4025</v>
      </c>
      <c r="C3931" t="s">
        <v>2879</v>
      </c>
      <c r="D3931" t="s">
        <v>2886</v>
      </c>
      <c r="E3931" t="s">
        <v>3098</v>
      </c>
      <c r="F3931" t="s">
        <v>2882</v>
      </c>
      <c r="G3931" t="s">
        <v>2883</v>
      </c>
      <c r="H3931">
        <v>0</v>
      </c>
      <c r="I3931">
        <v>0</v>
      </c>
      <c r="J3931">
        <v>0</v>
      </c>
      <c r="K3931">
        <v>0</v>
      </c>
      <c r="L3931">
        <v>0</v>
      </c>
    </row>
    <row r="3932" spans="1:12" x14ac:dyDescent="0.35">
      <c r="A3932" t="s">
        <v>712</v>
      </c>
      <c r="B3932" t="s">
        <v>4025</v>
      </c>
      <c r="C3932" t="s">
        <v>2879</v>
      </c>
      <c r="D3932" t="s">
        <v>2886</v>
      </c>
      <c r="E3932" t="s">
        <v>3098</v>
      </c>
      <c r="F3932" t="s">
        <v>2884</v>
      </c>
      <c r="G3932" t="s">
        <v>2885</v>
      </c>
      <c r="H3932">
        <v>1359461.0748000001</v>
      </c>
      <c r="I3932">
        <v>609.59575350910495</v>
      </c>
      <c r="J3932">
        <v>33364.235679059202</v>
      </c>
      <c r="K3932">
        <v>33973.831432568302</v>
      </c>
      <c r="L3932">
        <v>1325487.2433674301</v>
      </c>
    </row>
    <row r="3933" spans="1:12" x14ac:dyDescent="0.35">
      <c r="A3933" t="s">
        <v>712</v>
      </c>
      <c r="B3933" t="s">
        <v>4025</v>
      </c>
      <c r="C3933" t="s">
        <v>2879</v>
      </c>
      <c r="D3933" t="s">
        <v>2886</v>
      </c>
      <c r="E3933" t="s">
        <v>3098</v>
      </c>
      <c r="F3933" t="s">
        <v>2896</v>
      </c>
      <c r="G3933" t="s">
        <v>2897</v>
      </c>
      <c r="H3933">
        <v>103003.53539999999</v>
      </c>
      <c r="I3933">
        <v>46.187801119119896</v>
      </c>
      <c r="J3933">
        <v>2527.9386760242801</v>
      </c>
      <c r="K3933">
        <v>2574.1264771433998</v>
      </c>
      <c r="L3933">
        <v>100429.40892285699</v>
      </c>
    </row>
    <row r="3934" spans="1:12" x14ac:dyDescent="0.35">
      <c r="A3934" t="s">
        <v>712</v>
      </c>
      <c r="B3934" t="s">
        <v>4025</v>
      </c>
      <c r="C3934" t="s">
        <v>2879</v>
      </c>
      <c r="D3934" t="s">
        <v>2888</v>
      </c>
      <c r="E3934" t="s">
        <v>3061</v>
      </c>
      <c r="F3934" t="s">
        <v>2172</v>
      </c>
      <c r="G3934" t="s">
        <v>2173</v>
      </c>
      <c r="H3934">
        <v>7961.7816999999995</v>
      </c>
      <c r="I3934">
        <v>8.4331251797556792</v>
      </c>
      <c r="J3934">
        <v>3.55939397828763</v>
      </c>
      <c r="K3934">
        <v>11.992519158043301</v>
      </c>
      <c r="L3934">
        <v>7949.7891808419599</v>
      </c>
    </row>
    <row r="3935" spans="1:12" x14ac:dyDescent="0.35">
      <c r="A3935" t="s">
        <v>712</v>
      </c>
      <c r="B3935" t="s">
        <v>4025</v>
      </c>
      <c r="C3935" t="s">
        <v>2879</v>
      </c>
      <c r="D3935" t="s">
        <v>2888</v>
      </c>
      <c r="E3935" t="s">
        <v>3061</v>
      </c>
      <c r="F3935" t="s">
        <v>2882</v>
      </c>
      <c r="G3935" t="s">
        <v>2883</v>
      </c>
      <c r="H3935">
        <v>3387.9920999999999</v>
      </c>
      <c r="I3935">
        <v>3.5885639062790098</v>
      </c>
      <c r="J3935">
        <v>1.5146357354415401</v>
      </c>
      <c r="K3935">
        <v>5.1031996417205603</v>
      </c>
      <c r="L3935">
        <v>3382.8889003582799</v>
      </c>
    </row>
    <row r="3936" spans="1:12" x14ac:dyDescent="0.35">
      <c r="A3936" t="s">
        <v>712</v>
      </c>
      <c r="B3936" t="s">
        <v>4025</v>
      </c>
      <c r="C3936" t="s">
        <v>2879</v>
      </c>
      <c r="D3936" t="s">
        <v>2888</v>
      </c>
      <c r="E3936" t="s">
        <v>3061</v>
      </c>
      <c r="F3936" t="s">
        <v>2884</v>
      </c>
      <c r="G3936" t="s">
        <v>2885</v>
      </c>
      <c r="H3936">
        <v>168404.93580000001</v>
      </c>
      <c r="I3936">
        <v>144.48330858030101</v>
      </c>
      <c r="J3936">
        <v>0</v>
      </c>
      <c r="K3936">
        <v>144.48330858030101</v>
      </c>
      <c r="L3936">
        <v>168260.45249142</v>
      </c>
    </row>
    <row r="3937" spans="1:12" x14ac:dyDescent="0.35">
      <c r="A3937" t="s">
        <v>712</v>
      </c>
      <c r="B3937" t="s">
        <v>4025</v>
      </c>
      <c r="C3937" t="s">
        <v>2879</v>
      </c>
      <c r="D3937" t="s">
        <v>2892</v>
      </c>
      <c r="E3937" t="s">
        <v>2966</v>
      </c>
      <c r="F3937" t="s">
        <v>2170</v>
      </c>
      <c r="G3937" t="s">
        <v>2171</v>
      </c>
      <c r="H3937">
        <v>0</v>
      </c>
      <c r="I3937">
        <v>0</v>
      </c>
      <c r="J3937">
        <v>0</v>
      </c>
      <c r="K3937">
        <v>0</v>
      </c>
      <c r="L3937">
        <v>0</v>
      </c>
    </row>
    <row r="3938" spans="1:12" x14ac:dyDescent="0.35">
      <c r="A3938" t="s">
        <v>712</v>
      </c>
      <c r="B3938" t="s">
        <v>4025</v>
      </c>
      <c r="C3938" t="s">
        <v>2879</v>
      </c>
      <c r="D3938" t="s">
        <v>2892</v>
      </c>
      <c r="E3938" t="s">
        <v>2966</v>
      </c>
      <c r="F3938" t="s">
        <v>2172</v>
      </c>
      <c r="G3938" t="s">
        <v>2173</v>
      </c>
      <c r="H3938">
        <v>48015.701099999998</v>
      </c>
      <c r="I3938">
        <v>5.7582076323348401</v>
      </c>
      <c r="J3938">
        <v>376.44698821677798</v>
      </c>
      <c r="K3938">
        <v>382.20519584911199</v>
      </c>
      <c r="L3938">
        <v>47633.495904150899</v>
      </c>
    </row>
    <row r="3939" spans="1:12" x14ac:dyDescent="0.35">
      <c r="A3939" t="s">
        <v>712</v>
      </c>
      <c r="B3939" t="s">
        <v>4025</v>
      </c>
      <c r="C3939" t="s">
        <v>2879</v>
      </c>
      <c r="D3939" t="s">
        <v>2892</v>
      </c>
      <c r="E3939" t="s">
        <v>2966</v>
      </c>
      <c r="F3939" t="s">
        <v>2882</v>
      </c>
      <c r="G3939" t="s">
        <v>2883</v>
      </c>
      <c r="H3939">
        <v>0</v>
      </c>
      <c r="I3939">
        <v>0</v>
      </c>
      <c r="J3939">
        <v>0</v>
      </c>
      <c r="K3939">
        <v>0</v>
      </c>
      <c r="L3939">
        <v>0</v>
      </c>
    </row>
    <row r="3940" spans="1:12" x14ac:dyDescent="0.35">
      <c r="A3940" t="s">
        <v>712</v>
      </c>
      <c r="B3940" t="s">
        <v>4025</v>
      </c>
      <c r="C3940" t="s">
        <v>2879</v>
      </c>
      <c r="D3940" t="s">
        <v>2892</v>
      </c>
      <c r="E3940" t="s">
        <v>2966</v>
      </c>
      <c r="F3940" t="s">
        <v>2884</v>
      </c>
      <c r="G3940" t="s">
        <v>2885</v>
      </c>
      <c r="H3940">
        <v>58338.559300000001</v>
      </c>
      <c r="J3940">
        <v>1.0009065984280801</v>
      </c>
      <c r="K3940">
        <v>1.0009065984280801</v>
      </c>
      <c r="L3940">
        <v>58337.558393401603</v>
      </c>
    </row>
    <row r="3941" spans="1:12" x14ac:dyDescent="0.35">
      <c r="A3941" t="s">
        <v>712</v>
      </c>
      <c r="B3941" t="s">
        <v>4025</v>
      </c>
      <c r="C3941" t="s">
        <v>2879</v>
      </c>
      <c r="D3941" t="s">
        <v>2892</v>
      </c>
      <c r="E3941" t="s">
        <v>2966</v>
      </c>
      <c r="F3941" t="s">
        <v>2896</v>
      </c>
      <c r="G3941" t="s">
        <v>2897</v>
      </c>
      <c r="H3941">
        <v>51393.492700000003</v>
      </c>
      <c r="J3941">
        <v>0.88175105099616202</v>
      </c>
      <c r="K3941">
        <v>0.88175105099616202</v>
      </c>
      <c r="L3941">
        <v>51392.610948948997</v>
      </c>
    </row>
    <row r="3942" spans="1:12" x14ac:dyDescent="0.35">
      <c r="A3942" t="s">
        <v>712</v>
      </c>
      <c r="B3942" t="s">
        <v>4025</v>
      </c>
      <c r="C3942" t="s">
        <v>2879</v>
      </c>
      <c r="D3942" t="s">
        <v>2894</v>
      </c>
      <c r="E3942" t="s">
        <v>3512</v>
      </c>
      <c r="F3942" t="s">
        <v>2172</v>
      </c>
      <c r="G3942" t="s">
        <v>2173</v>
      </c>
      <c r="H3942">
        <v>15462.924300000001</v>
      </c>
      <c r="I3942">
        <v>18.230889599751102</v>
      </c>
      <c r="J3942">
        <v>0</v>
      </c>
      <c r="K3942">
        <v>18.230889599751102</v>
      </c>
      <c r="L3942">
        <v>15444.693410400299</v>
      </c>
    </row>
    <row r="3943" spans="1:12" x14ac:dyDescent="0.35">
      <c r="A3943" t="s">
        <v>712</v>
      </c>
      <c r="B3943" t="s">
        <v>4025</v>
      </c>
      <c r="C3943" t="s">
        <v>2879</v>
      </c>
      <c r="D3943" t="s">
        <v>2894</v>
      </c>
      <c r="E3943" t="s">
        <v>3512</v>
      </c>
      <c r="F3943" t="s">
        <v>2882</v>
      </c>
      <c r="G3943" t="s">
        <v>2883</v>
      </c>
      <c r="H3943">
        <v>17823.676100000001</v>
      </c>
      <c r="I3943">
        <v>21.014231523377202</v>
      </c>
      <c r="J3943">
        <v>0</v>
      </c>
      <c r="K3943">
        <v>21.014231523377202</v>
      </c>
      <c r="L3943">
        <v>17802.6618684766</v>
      </c>
    </row>
    <row r="3944" spans="1:12" x14ac:dyDescent="0.35">
      <c r="A3944" t="s">
        <v>712</v>
      </c>
      <c r="B3944" t="s">
        <v>4025</v>
      </c>
      <c r="C3944" t="s">
        <v>2879</v>
      </c>
      <c r="D3944" t="s">
        <v>2894</v>
      </c>
      <c r="E3944" t="s">
        <v>3512</v>
      </c>
      <c r="F3944" t="s">
        <v>2884</v>
      </c>
      <c r="G3944" t="s">
        <v>2885</v>
      </c>
      <c r="H3944">
        <v>37882.546999999999</v>
      </c>
      <c r="I3944">
        <v>30.051455189405601</v>
      </c>
      <c r="J3944">
        <v>0</v>
      </c>
      <c r="K3944">
        <v>30.051455189405601</v>
      </c>
      <c r="L3944">
        <v>37852.495544810597</v>
      </c>
    </row>
    <row r="3945" spans="1:12" x14ac:dyDescent="0.35">
      <c r="A3945" t="s">
        <v>712</v>
      </c>
      <c r="B3945" t="s">
        <v>4025</v>
      </c>
      <c r="C3945" t="s">
        <v>2879</v>
      </c>
      <c r="D3945" t="s">
        <v>2894</v>
      </c>
      <c r="E3945" t="s">
        <v>3512</v>
      </c>
      <c r="F3945" t="s">
        <v>2896</v>
      </c>
      <c r="G3945" t="s">
        <v>2897</v>
      </c>
      <c r="H3945">
        <v>320.13420000000002</v>
      </c>
      <c r="I3945">
        <v>0.25395595934708998</v>
      </c>
      <c r="J3945">
        <v>0</v>
      </c>
      <c r="K3945">
        <v>0.25395595934708998</v>
      </c>
      <c r="L3945">
        <v>319.880244040653</v>
      </c>
    </row>
    <row r="3946" spans="1:12" x14ac:dyDescent="0.35">
      <c r="A3946" t="s">
        <v>712</v>
      </c>
      <c r="B3946" t="s">
        <v>4025</v>
      </c>
      <c r="C3946" t="s">
        <v>2879</v>
      </c>
      <c r="D3946" t="s">
        <v>2898</v>
      </c>
      <c r="E3946" t="s">
        <v>4031</v>
      </c>
      <c r="F3946" t="s">
        <v>2170</v>
      </c>
      <c r="G3946" t="s">
        <v>2171</v>
      </c>
      <c r="H3946">
        <v>0</v>
      </c>
      <c r="I3946">
        <v>0</v>
      </c>
      <c r="J3946">
        <v>0</v>
      </c>
      <c r="K3946">
        <v>0</v>
      </c>
      <c r="L3946">
        <v>0</v>
      </c>
    </row>
    <row r="3947" spans="1:12" x14ac:dyDescent="0.35">
      <c r="A3947" t="s">
        <v>712</v>
      </c>
      <c r="B3947" t="s">
        <v>4025</v>
      </c>
      <c r="C3947" t="s">
        <v>2879</v>
      </c>
      <c r="D3947" t="s">
        <v>2898</v>
      </c>
      <c r="E3947" t="s">
        <v>4031</v>
      </c>
      <c r="F3947" t="s">
        <v>2172</v>
      </c>
      <c r="G3947" t="s">
        <v>2173</v>
      </c>
      <c r="H3947">
        <v>0</v>
      </c>
      <c r="I3947">
        <v>0</v>
      </c>
      <c r="J3947">
        <v>0</v>
      </c>
      <c r="K3947">
        <v>0</v>
      </c>
      <c r="L3947">
        <v>0</v>
      </c>
    </row>
    <row r="3948" spans="1:12" x14ac:dyDescent="0.35">
      <c r="A3948" t="s">
        <v>712</v>
      </c>
      <c r="B3948" t="s">
        <v>4025</v>
      </c>
      <c r="C3948" t="s">
        <v>2879</v>
      </c>
      <c r="D3948" t="s">
        <v>2898</v>
      </c>
      <c r="E3948" t="s">
        <v>4031</v>
      </c>
      <c r="F3948" t="s">
        <v>2882</v>
      </c>
      <c r="G3948" t="s">
        <v>2883</v>
      </c>
      <c r="H3948">
        <v>79335.162299999996</v>
      </c>
      <c r="I3948">
        <v>36.886620607912498</v>
      </c>
      <c r="J3948">
        <v>63.045684178834897</v>
      </c>
      <c r="K3948">
        <v>99.932304786747295</v>
      </c>
      <c r="L3948">
        <v>79235.229995213202</v>
      </c>
    </row>
    <row r="3949" spans="1:12" x14ac:dyDescent="0.35">
      <c r="A3949" t="s">
        <v>712</v>
      </c>
      <c r="B3949" t="s">
        <v>4025</v>
      </c>
      <c r="C3949" t="s">
        <v>2879</v>
      </c>
      <c r="D3949" t="s">
        <v>2898</v>
      </c>
      <c r="E3949" t="s">
        <v>4031</v>
      </c>
      <c r="F3949" t="s">
        <v>2890</v>
      </c>
      <c r="G3949" t="s">
        <v>2891</v>
      </c>
      <c r="H3949">
        <v>677654.51119999995</v>
      </c>
      <c r="I3949">
        <v>315.07321769258601</v>
      </c>
      <c r="J3949">
        <v>538.51521902754803</v>
      </c>
      <c r="K3949">
        <v>853.58843672013404</v>
      </c>
      <c r="L3949">
        <v>676800.92276327999</v>
      </c>
    </row>
    <row r="3950" spans="1:12" x14ac:dyDescent="0.35">
      <c r="A3950" t="s">
        <v>712</v>
      </c>
      <c r="B3950" t="s">
        <v>4025</v>
      </c>
      <c r="C3950" t="s">
        <v>2879</v>
      </c>
      <c r="D3950" t="s">
        <v>2902</v>
      </c>
      <c r="E3950" t="s">
        <v>3209</v>
      </c>
      <c r="F3950" t="s">
        <v>2172</v>
      </c>
      <c r="G3950" t="s">
        <v>2173</v>
      </c>
      <c r="H3950">
        <v>95030.298999999999</v>
      </c>
      <c r="I3950">
        <v>73.552040781382303</v>
      </c>
      <c r="J3950">
        <v>50.015339545997598</v>
      </c>
      <c r="K3950">
        <v>123.56738032737999</v>
      </c>
      <c r="L3950">
        <v>94906.731619672602</v>
      </c>
    </row>
    <row r="3951" spans="1:12" x14ac:dyDescent="0.35">
      <c r="A3951" t="s">
        <v>712</v>
      </c>
      <c r="B3951" t="s">
        <v>4025</v>
      </c>
      <c r="C3951" t="s">
        <v>2879</v>
      </c>
      <c r="D3951" t="s">
        <v>2902</v>
      </c>
      <c r="E3951" t="s">
        <v>3209</v>
      </c>
      <c r="F3951" t="s">
        <v>2882</v>
      </c>
      <c r="G3951" t="s">
        <v>2883</v>
      </c>
      <c r="H3951">
        <v>522.14449999999999</v>
      </c>
      <c r="I3951">
        <v>0.40413209220539698</v>
      </c>
      <c r="J3951">
        <v>0.27480955794504203</v>
      </c>
      <c r="K3951">
        <v>0.67894165015043895</v>
      </c>
      <c r="L3951">
        <v>521.46555834984997</v>
      </c>
    </row>
    <row r="3952" spans="1:12" x14ac:dyDescent="0.35">
      <c r="A3952" t="s">
        <v>712</v>
      </c>
      <c r="B3952" t="s">
        <v>4025</v>
      </c>
      <c r="C3952" t="s">
        <v>2879</v>
      </c>
      <c r="D3952" t="s">
        <v>2902</v>
      </c>
      <c r="E3952" t="s">
        <v>3209</v>
      </c>
      <c r="F3952" t="s">
        <v>2884</v>
      </c>
      <c r="G3952" t="s">
        <v>2885</v>
      </c>
      <c r="H3952">
        <v>201696.5496</v>
      </c>
      <c r="I3952">
        <v>141.96771479185099</v>
      </c>
      <c r="J3952">
        <v>0</v>
      </c>
      <c r="K3952">
        <v>141.96771479185099</v>
      </c>
      <c r="L3952">
        <v>201554.581885208</v>
      </c>
    </row>
    <row r="3953" spans="1:14" x14ac:dyDescent="0.35">
      <c r="A3953" t="s">
        <v>712</v>
      </c>
      <c r="B3953" t="s">
        <v>4025</v>
      </c>
      <c r="C3953" t="s">
        <v>2879</v>
      </c>
      <c r="D3953" t="s">
        <v>2902</v>
      </c>
      <c r="E3953" t="s">
        <v>3209</v>
      </c>
      <c r="F3953" t="s">
        <v>2896</v>
      </c>
      <c r="G3953" t="s">
        <v>2897</v>
      </c>
      <c r="H3953">
        <v>154402.1863</v>
      </c>
      <c r="I3953">
        <v>108.67873339238299</v>
      </c>
      <c r="J3953">
        <v>0</v>
      </c>
      <c r="K3953">
        <v>108.67873339238299</v>
      </c>
      <c r="L3953">
        <v>154293.50756660799</v>
      </c>
    </row>
    <row r="3954" spans="1:14" x14ac:dyDescent="0.35">
      <c r="A3954" t="s">
        <v>712</v>
      </c>
      <c r="B3954" t="s">
        <v>4025</v>
      </c>
      <c r="C3954" t="s">
        <v>2879</v>
      </c>
      <c r="D3954" t="s">
        <v>2904</v>
      </c>
      <c r="E3954" t="s">
        <v>4032</v>
      </c>
      <c r="F3954" t="s">
        <v>2170</v>
      </c>
      <c r="G3954" t="s">
        <v>2171</v>
      </c>
      <c r="H3954">
        <v>0</v>
      </c>
      <c r="I3954">
        <v>0</v>
      </c>
      <c r="J3954">
        <v>0</v>
      </c>
      <c r="K3954">
        <v>0</v>
      </c>
      <c r="L3954">
        <v>0</v>
      </c>
    </row>
    <row r="3955" spans="1:14" x14ac:dyDescent="0.35">
      <c r="A3955" t="s">
        <v>712</v>
      </c>
      <c r="B3955" t="s">
        <v>4025</v>
      </c>
      <c r="C3955" t="s">
        <v>2879</v>
      </c>
      <c r="D3955" t="s">
        <v>2904</v>
      </c>
      <c r="E3955" t="s">
        <v>4032</v>
      </c>
      <c r="F3955" t="s">
        <v>2172</v>
      </c>
      <c r="G3955" t="s">
        <v>2173</v>
      </c>
      <c r="H3955">
        <v>0</v>
      </c>
      <c r="I3955">
        <v>0</v>
      </c>
      <c r="J3955">
        <v>0</v>
      </c>
      <c r="K3955">
        <v>0</v>
      </c>
      <c r="L3955">
        <v>0</v>
      </c>
    </row>
    <row r="3956" spans="1:14" x14ac:dyDescent="0.35">
      <c r="A3956" t="s">
        <v>712</v>
      </c>
      <c r="B3956" t="s">
        <v>4025</v>
      </c>
      <c r="C3956" t="s">
        <v>2879</v>
      </c>
      <c r="D3956" t="s">
        <v>2904</v>
      </c>
      <c r="E3956" t="s">
        <v>4032</v>
      </c>
      <c r="F3956" t="s">
        <v>2882</v>
      </c>
      <c r="G3956" t="s">
        <v>2883</v>
      </c>
      <c r="H3956">
        <v>66882.643400000001</v>
      </c>
      <c r="I3956">
        <v>102.292321335879</v>
      </c>
      <c r="J3956">
        <v>8526.1831297568206</v>
      </c>
      <c r="K3956">
        <v>8628.4754510926996</v>
      </c>
      <c r="L3956">
        <v>58254.167948907299</v>
      </c>
    </row>
    <row r="3957" spans="1:14" x14ac:dyDescent="0.35">
      <c r="A3957" t="s">
        <v>712</v>
      </c>
      <c r="B3957" t="s">
        <v>4025</v>
      </c>
      <c r="C3957" t="s">
        <v>2879</v>
      </c>
      <c r="D3957" t="s">
        <v>2904</v>
      </c>
      <c r="E3957" t="s">
        <v>4032</v>
      </c>
      <c r="F3957" t="s">
        <v>2890</v>
      </c>
      <c r="G3957" t="s">
        <v>2891</v>
      </c>
      <c r="H3957">
        <v>0</v>
      </c>
      <c r="I3957">
        <v>0</v>
      </c>
      <c r="J3957">
        <v>0</v>
      </c>
      <c r="K3957">
        <v>0</v>
      </c>
      <c r="L3957">
        <v>0</v>
      </c>
    </row>
    <row r="3958" spans="1:14" x14ac:dyDescent="0.35">
      <c r="A3958" t="s">
        <v>712</v>
      </c>
      <c r="B3958" t="s">
        <v>4025</v>
      </c>
      <c r="C3958" t="s">
        <v>2879</v>
      </c>
      <c r="D3958" t="s">
        <v>2906</v>
      </c>
      <c r="E3958" t="s">
        <v>2971</v>
      </c>
      <c r="F3958" t="s">
        <v>2172</v>
      </c>
      <c r="G3958" t="s">
        <v>2173</v>
      </c>
      <c r="H3958">
        <v>18408.053500000002</v>
      </c>
      <c r="I3958">
        <v>17.5735773376786</v>
      </c>
      <c r="J3958">
        <v>0</v>
      </c>
      <c r="K3958">
        <v>17.5735773376786</v>
      </c>
      <c r="L3958">
        <v>18390.4799226623</v>
      </c>
    </row>
    <row r="3959" spans="1:14" x14ac:dyDescent="0.35">
      <c r="A3959" t="s">
        <v>712</v>
      </c>
      <c r="B3959" t="s">
        <v>4025</v>
      </c>
      <c r="C3959" t="s">
        <v>2879</v>
      </c>
      <c r="D3959" t="s">
        <v>2906</v>
      </c>
      <c r="E3959" t="s">
        <v>2971</v>
      </c>
      <c r="F3959" t="s">
        <v>2882</v>
      </c>
      <c r="G3959" t="s">
        <v>2883</v>
      </c>
      <c r="H3959">
        <v>0</v>
      </c>
      <c r="I3959">
        <v>0</v>
      </c>
      <c r="J3959">
        <v>0</v>
      </c>
      <c r="K3959">
        <v>0</v>
      </c>
      <c r="L3959">
        <v>0</v>
      </c>
    </row>
    <row r="3960" spans="1:14" x14ac:dyDescent="0.35">
      <c r="A3960" t="s">
        <v>712</v>
      </c>
      <c r="B3960" t="s">
        <v>4025</v>
      </c>
      <c r="C3960" t="s">
        <v>2879</v>
      </c>
      <c r="D3960" t="s">
        <v>2906</v>
      </c>
      <c r="E3960" t="s">
        <v>2971</v>
      </c>
      <c r="F3960" t="s">
        <v>2884</v>
      </c>
      <c r="G3960" t="s">
        <v>2885</v>
      </c>
      <c r="H3960">
        <v>46204.2143</v>
      </c>
      <c r="I3960">
        <v>44.1096791175733</v>
      </c>
      <c r="J3960">
        <v>0</v>
      </c>
      <c r="K3960">
        <v>44.1096791175733</v>
      </c>
      <c r="L3960">
        <v>46160.104620882397</v>
      </c>
    </row>
    <row r="3961" spans="1:14" x14ac:dyDescent="0.35">
      <c r="A3961" t="s">
        <v>712</v>
      </c>
      <c r="B3961" t="s">
        <v>4025</v>
      </c>
      <c r="C3961" t="s">
        <v>2879</v>
      </c>
      <c r="D3961" t="s">
        <v>2908</v>
      </c>
      <c r="E3961" t="s">
        <v>4033</v>
      </c>
      <c r="F3961" t="s">
        <v>2172</v>
      </c>
      <c r="G3961" t="s">
        <v>2173</v>
      </c>
      <c r="H3961">
        <v>9866.5638999999992</v>
      </c>
      <c r="I3961">
        <v>6.0773271700834801</v>
      </c>
      <c r="J3961">
        <v>683.35792855838599</v>
      </c>
      <c r="K3961">
        <v>689.43525572846897</v>
      </c>
      <c r="L3961">
        <v>9177.12864427153</v>
      </c>
    </row>
    <row r="3962" spans="1:14" x14ac:dyDescent="0.35">
      <c r="A3962" t="s">
        <v>712</v>
      </c>
      <c r="B3962" t="s">
        <v>4025</v>
      </c>
      <c r="C3962" t="s">
        <v>2879</v>
      </c>
      <c r="D3962" t="s">
        <v>2908</v>
      </c>
      <c r="E3962" t="s">
        <v>4033</v>
      </c>
      <c r="F3962" t="s">
        <v>2882</v>
      </c>
      <c r="G3962" t="s">
        <v>2883</v>
      </c>
      <c r="H3962">
        <v>8551.0220000000008</v>
      </c>
      <c r="I3962">
        <v>5.2670168807390203</v>
      </c>
      <c r="J3962">
        <v>592.24353808393403</v>
      </c>
      <c r="K3962">
        <v>597.51055496467302</v>
      </c>
      <c r="L3962">
        <v>7953.5114450353303</v>
      </c>
    </row>
    <row r="3963" spans="1:14" x14ac:dyDescent="0.35">
      <c r="A3963" t="s">
        <v>712</v>
      </c>
      <c r="B3963" t="s">
        <v>4025</v>
      </c>
      <c r="C3963" t="s">
        <v>2879</v>
      </c>
      <c r="D3963" t="s">
        <v>2908</v>
      </c>
      <c r="E3963" t="s">
        <v>4033</v>
      </c>
      <c r="F3963" t="s">
        <v>2956</v>
      </c>
      <c r="G3963" t="s">
        <v>2957</v>
      </c>
      <c r="H3963">
        <v>88426.292000000001</v>
      </c>
      <c r="I3963">
        <v>28.8337332700522</v>
      </c>
      <c r="J3963">
        <v>0</v>
      </c>
      <c r="K3963">
        <v>28.8337332700522</v>
      </c>
      <c r="L3963">
        <v>88397.458266729998</v>
      </c>
      <c r="N3963" t="s">
        <v>2198</v>
      </c>
    </row>
    <row r="3964" spans="1:14" x14ac:dyDescent="0.35">
      <c r="A3964" t="s">
        <v>712</v>
      </c>
      <c r="B3964" t="s">
        <v>4025</v>
      </c>
      <c r="C3964" t="s">
        <v>2879</v>
      </c>
      <c r="D3964" t="s">
        <v>2908</v>
      </c>
      <c r="E3964" t="s">
        <v>4033</v>
      </c>
      <c r="F3964" t="s">
        <v>2962</v>
      </c>
      <c r="G3964" t="s">
        <v>2963</v>
      </c>
      <c r="H3964">
        <v>2834177.4051000001</v>
      </c>
      <c r="I3964">
        <v>1813.0692724082401</v>
      </c>
      <c r="J3964">
        <v>185164.576118386</v>
      </c>
      <c r="K3964">
        <v>186977.645390794</v>
      </c>
      <c r="L3964">
        <v>2647199.7597092101</v>
      </c>
    </row>
    <row r="3965" spans="1:14" x14ac:dyDescent="0.35">
      <c r="A3965" t="s">
        <v>712</v>
      </c>
      <c r="B3965" t="s">
        <v>4025</v>
      </c>
      <c r="C3965" t="s">
        <v>2879</v>
      </c>
      <c r="D3965" t="s">
        <v>2908</v>
      </c>
      <c r="E3965" t="s">
        <v>4033</v>
      </c>
      <c r="F3965" t="s">
        <v>2964</v>
      </c>
      <c r="G3965" t="s">
        <v>2965</v>
      </c>
      <c r="H3965">
        <v>209000.79190000001</v>
      </c>
      <c r="I3965">
        <v>133.70119774183701</v>
      </c>
      <c r="J3965">
        <v>13654.594440015</v>
      </c>
      <c r="K3965">
        <v>13788.295637756901</v>
      </c>
      <c r="L3965">
        <v>195212.49626224299</v>
      </c>
    </row>
    <row r="3966" spans="1:14" x14ac:dyDescent="0.35">
      <c r="A3966" t="s">
        <v>712</v>
      </c>
      <c r="B3966" t="s">
        <v>4025</v>
      </c>
      <c r="C3966" t="s">
        <v>2879</v>
      </c>
      <c r="D3966" t="s">
        <v>2910</v>
      </c>
      <c r="E3966" t="s">
        <v>2909</v>
      </c>
      <c r="F3966" t="s">
        <v>2170</v>
      </c>
      <c r="G3966" t="s">
        <v>2171</v>
      </c>
      <c r="H3966">
        <v>0</v>
      </c>
      <c r="I3966">
        <v>0</v>
      </c>
      <c r="J3966">
        <v>0</v>
      </c>
      <c r="K3966">
        <v>0</v>
      </c>
      <c r="L3966">
        <v>0</v>
      </c>
    </row>
    <row r="3967" spans="1:14" x14ac:dyDescent="0.35">
      <c r="A3967" t="s">
        <v>712</v>
      </c>
      <c r="B3967" t="s">
        <v>4025</v>
      </c>
      <c r="C3967" t="s">
        <v>2879</v>
      </c>
      <c r="D3967" t="s">
        <v>2910</v>
      </c>
      <c r="E3967" t="s">
        <v>2909</v>
      </c>
      <c r="F3967" t="s">
        <v>2172</v>
      </c>
      <c r="G3967" t="s">
        <v>2173</v>
      </c>
      <c r="H3967">
        <v>51263.253700000001</v>
      </c>
      <c r="I3967">
        <v>72.516433809594503</v>
      </c>
      <c r="J3967">
        <v>334.23505789448501</v>
      </c>
      <c r="K3967">
        <v>406.751491704079</v>
      </c>
      <c r="L3967">
        <v>50856.502208295897</v>
      </c>
    </row>
    <row r="3968" spans="1:14" x14ac:dyDescent="0.35">
      <c r="A3968" t="s">
        <v>712</v>
      </c>
      <c r="B3968" t="s">
        <v>4025</v>
      </c>
      <c r="C3968" t="s">
        <v>2879</v>
      </c>
      <c r="D3968" t="s">
        <v>2910</v>
      </c>
      <c r="E3968" t="s">
        <v>2909</v>
      </c>
      <c r="F3968" t="s">
        <v>2882</v>
      </c>
      <c r="G3968" t="s">
        <v>2883</v>
      </c>
      <c r="H3968">
        <v>929.24329999999998</v>
      </c>
      <c r="I3968">
        <v>1.3144972895999001</v>
      </c>
      <c r="J3968">
        <v>6.0586415328305403</v>
      </c>
      <c r="K3968">
        <v>7.3731388224304402</v>
      </c>
      <c r="L3968">
        <v>921.87016117757003</v>
      </c>
    </row>
    <row r="3969" spans="1:14" x14ac:dyDescent="0.35">
      <c r="A3969" t="s">
        <v>712</v>
      </c>
      <c r="B3969" t="s">
        <v>4025</v>
      </c>
      <c r="C3969" t="s">
        <v>2879</v>
      </c>
      <c r="D3969" t="s">
        <v>2910</v>
      </c>
      <c r="E3969" t="s">
        <v>2909</v>
      </c>
      <c r="F3969" t="s">
        <v>2884</v>
      </c>
      <c r="G3969" t="s">
        <v>2885</v>
      </c>
      <c r="H3969">
        <v>146531.51010000001</v>
      </c>
      <c r="I3969">
        <v>152.564058464428</v>
      </c>
      <c r="J3969">
        <v>31.905550011739798</v>
      </c>
      <c r="K3969">
        <v>184.46960847616799</v>
      </c>
      <c r="L3969">
        <v>146347.04049152401</v>
      </c>
    </row>
    <row r="3970" spans="1:14" x14ac:dyDescent="0.35">
      <c r="A3970" t="s">
        <v>712</v>
      </c>
      <c r="B3970" t="s">
        <v>4025</v>
      </c>
      <c r="C3970" t="s">
        <v>2879</v>
      </c>
      <c r="D3970" t="s">
        <v>2910</v>
      </c>
      <c r="E3970" t="s">
        <v>2909</v>
      </c>
      <c r="F3970" t="s">
        <v>2896</v>
      </c>
      <c r="G3970" t="s">
        <v>2897</v>
      </c>
      <c r="H3970">
        <v>15868.9146</v>
      </c>
      <c r="I3970">
        <v>16.5222211786804</v>
      </c>
      <c r="J3970">
        <v>3.4552735383892901</v>
      </c>
      <c r="K3970">
        <v>19.9774947170697</v>
      </c>
      <c r="L3970">
        <v>15848.937105282899</v>
      </c>
    </row>
    <row r="3971" spans="1:14" x14ac:dyDescent="0.35">
      <c r="A3971" t="s">
        <v>712</v>
      </c>
      <c r="B3971" t="s">
        <v>4025</v>
      </c>
      <c r="C3971" t="s">
        <v>2879</v>
      </c>
      <c r="D3971" t="s">
        <v>2912</v>
      </c>
      <c r="E3971" t="s">
        <v>2913</v>
      </c>
      <c r="F3971" t="s">
        <v>2170</v>
      </c>
      <c r="G3971" t="s">
        <v>2171</v>
      </c>
      <c r="H3971">
        <v>0</v>
      </c>
      <c r="I3971">
        <v>0</v>
      </c>
      <c r="J3971">
        <v>0</v>
      </c>
      <c r="K3971">
        <v>0</v>
      </c>
      <c r="L3971">
        <v>0</v>
      </c>
    </row>
    <row r="3972" spans="1:14" x14ac:dyDescent="0.35">
      <c r="A3972" t="s">
        <v>712</v>
      </c>
      <c r="B3972" t="s">
        <v>4025</v>
      </c>
      <c r="C3972" t="s">
        <v>2879</v>
      </c>
      <c r="D3972" t="s">
        <v>2912</v>
      </c>
      <c r="E3972" t="s">
        <v>2913</v>
      </c>
      <c r="F3972" t="s">
        <v>2172</v>
      </c>
      <c r="G3972" t="s">
        <v>2173</v>
      </c>
      <c r="H3972">
        <v>0</v>
      </c>
      <c r="I3972">
        <v>0</v>
      </c>
      <c r="J3972">
        <v>0</v>
      </c>
      <c r="K3972">
        <v>0</v>
      </c>
      <c r="L3972">
        <v>0</v>
      </c>
    </row>
    <row r="3973" spans="1:14" x14ac:dyDescent="0.35">
      <c r="A3973" t="s">
        <v>712</v>
      </c>
      <c r="B3973" t="s">
        <v>4025</v>
      </c>
      <c r="C3973" t="s">
        <v>2879</v>
      </c>
      <c r="D3973" t="s">
        <v>2912</v>
      </c>
      <c r="E3973" t="s">
        <v>2913</v>
      </c>
      <c r="F3973" t="s">
        <v>2882</v>
      </c>
      <c r="G3973" t="s">
        <v>2883</v>
      </c>
      <c r="H3973">
        <v>116781.63589999999</v>
      </c>
      <c r="I3973">
        <v>98.301178143476207</v>
      </c>
      <c r="J3973">
        <v>16250.656343365699</v>
      </c>
      <c r="K3973">
        <v>16348.957521509201</v>
      </c>
      <c r="L3973">
        <v>100432.67837849099</v>
      </c>
    </row>
    <row r="3974" spans="1:14" x14ac:dyDescent="0.35">
      <c r="A3974" t="s">
        <v>712</v>
      </c>
      <c r="B3974" t="s">
        <v>4025</v>
      </c>
      <c r="C3974" t="s">
        <v>2879</v>
      </c>
      <c r="D3974" t="s">
        <v>2912</v>
      </c>
      <c r="E3974" t="s">
        <v>2913</v>
      </c>
      <c r="F3974" t="s">
        <v>2884</v>
      </c>
      <c r="G3974" t="s">
        <v>2885</v>
      </c>
      <c r="H3974">
        <v>13360871.9355</v>
      </c>
      <c r="I3974">
        <v>11265.772335907301</v>
      </c>
      <c r="J3974">
        <v>1320085.9724651701</v>
      </c>
      <c r="K3974">
        <v>1331351.7448010701</v>
      </c>
      <c r="L3974">
        <v>12029520.190698899</v>
      </c>
    </row>
    <row r="3975" spans="1:14" x14ac:dyDescent="0.35">
      <c r="A3975" t="s">
        <v>712</v>
      </c>
      <c r="B3975" t="s">
        <v>4025</v>
      </c>
      <c r="C3975" t="s">
        <v>2879</v>
      </c>
      <c r="D3975" t="s">
        <v>2912</v>
      </c>
      <c r="E3975" t="s">
        <v>2913</v>
      </c>
      <c r="F3975" t="s">
        <v>2974</v>
      </c>
      <c r="G3975" t="s">
        <v>2975</v>
      </c>
      <c r="H3975">
        <v>406762.69469999999</v>
      </c>
      <c r="I3975">
        <v>342.97880671577201</v>
      </c>
      <c r="J3975">
        <v>0</v>
      </c>
      <c r="K3975">
        <v>342.97880671577201</v>
      </c>
      <c r="L3975">
        <v>406419.71589328401</v>
      </c>
      <c r="N3975" t="s">
        <v>2198</v>
      </c>
    </row>
    <row r="3976" spans="1:14" x14ac:dyDescent="0.35">
      <c r="A3976" t="s">
        <v>712</v>
      </c>
      <c r="B3976" t="s">
        <v>4025</v>
      </c>
      <c r="C3976" t="s">
        <v>2879</v>
      </c>
      <c r="D3976" t="s">
        <v>2912</v>
      </c>
      <c r="E3976" t="s">
        <v>2913</v>
      </c>
      <c r="F3976" t="s">
        <v>2896</v>
      </c>
      <c r="G3976" t="s">
        <v>2897</v>
      </c>
      <c r="H3976">
        <v>1220288.0841000001</v>
      </c>
      <c r="I3976">
        <v>1028.93642014732</v>
      </c>
      <c r="J3976">
        <v>120567.36939958901</v>
      </c>
      <c r="K3976">
        <v>121596.30581973599</v>
      </c>
      <c r="L3976">
        <v>1098691.77828026</v>
      </c>
    </row>
    <row r="3977" spans="1:14" x14ac:dyDescent="0.35">
      <c r="A3977" t="s">
        <v>712</v>
      </c>
      <c r="B3977" t="s">
        <v>4025</v>
      </c>
      <c r="C3977" t="s">
        <v>2879</v>
      </c>
      <c r="D3977" t="s">
        <v>2912</v>
      </c>
      <c r="E3977" t="s">
        <v>2913</v>
      </c>
      <c r="F3977" t="s">
        <v>2890</v>
      </c>
      <c r="G3977" t="s">
        <v>2891</v>
      </c>
      <c r="H3977">
        <v>433760.36170000001</v>
      </c>
      <c r="I3977">
        <v>365.11866167576898</v>
      </c>
      <c r="J3977">
        <v>60359.580703929802</v>
      </c>
      <c r="K3977">
        <v>60724.6993656056</v>
      </c>
      <c r="L3977">
        <v>373035.662334394</v>
      </c>
    </row>
    <row r="3978" spans="1:14" x14ac:dyDescent="0.35">
      <c r="A3978" t="s">
        <v>712</v>
      </c>
      <c r="B3978" t="s">
        <v>4025</v>
      </c>
      <c r="C3978" t="s">
        <v>2879</v>
      </c>
      <c r="D3978" t="s">
        <v>2912</v>
      </c>
      <c r="E3978" t="s">
        <v>2913</v>
      </c>
      <c r="F3978" t="s">
        <v>3011</v>
      </c>
      <c r="G3978" t="s">
        <v>3012</v>
      </c>
      <c r="H3978">
        <v>1230377.9491999999</v>
      </c>
      <c r="I3978">
        <v>1035.6731268687699</v>
      </c>
      <c r="J3978">
        <v>0</v>
      </c>
      <c r="K3978">
        <v>1035.6731268687699</v>
      </c>
      <c r="L3978">
        <v>1229342.2760731301</v>
      </c>
      <c r="N3978" t="s">
        <v>2198</v>
      </c>
    </row>
    <row r="3979" spans="1:14" x14ac:dyDescent="0.35">
      <c r="A3979" t="s">
        <v>712</v>
      </c>
      <c r="B3979" t="s">
        <v>4025</v>
      </c>
      <c r="C3979" t="s">
        <v>2915</v>
      </c>
      <c r="D3979" t="s">
        <v>4034</v>
      </c>
      <c r="E3979" t="s">
        <v>4035</v>
      </c>
      <c r="F3979" t="s">
        <v>2172</v>
      </c>
      <c r="G3979" t="s">
        <v>2173</v>
      </c>
      <c r="H3979">
        <v>6773913.7723000003</v>
      </c>
      <c r="I3979">
        <v>9380.1012217792304</v>
      </c>
      <c r="J3979">
        <v>1360209.0824068</v>
      </c>
      <c r="K3979">
        <v>1369589.1836285801</v>
      </c>
      <c r="L3979">
        <v>5404324.5886714198</v>
      </c>
    </row>
    <row r="3980" spans="1:14" x14ac:dyDescent="0.35">
      <c r="A3980" t="s">
        <v>712</v>
      </c>
      <c r="B3980" t="s">
        <v>4025</v>
      </c>
      <c r="C3980" t="s">
        <v>2915</v>
      </c>
      <c r="D3980" t="s">
        <v>4034</v>
      </c>
      <c r="E3980" t="s">
        <v>4035</v>
      </c>
      <c r="F3980" t="s">
        <v>19</v>
      </c>
      <c r="G3980" t="s">
        <v>2174</v>
      </c>
      <c r="H3980">
        <v>214503.20689999999</v>
      </c>
      <c r="I3980">
        <v>297.03091310420001</v>
      </c>
      <c r="J3980">
        <v>0</v>
      </c>
      <c r="K3980">
        <v>297.03091310420001</v>
      </c>
      <c r="L3980">
        <v>214206.17598689601</v>
      </c>
      <c r="N3980" t="s">
        <v>2198</v>
      </c>
    </row>
    <row r="3981" spans="1:14" x14ac:dyDescent="0.35">
      <c r="A3981" t="s">
        <v>712</v>
      </c>
      <c r="B3981" t="s">
        <v>4025</v>
      </c>
      <c r="C3981" t="s">
        <v>2915</v>
      </c>
      <c r="D3981" t="s">
        <v>4034</v>
      </c>
      <c r="E3981" t="s">
        <v>4035</v>
      </c>
      <c r="F3981" t="s">
        <v>194</v>
      </c>
      <c r="G3981" t="s">
        <v>2415</v>
      </c>
      <c r="H3981">
        <v>224253.35269999999</v>
      </c>
      <c r="I3981">
        <v>310.53231824530002</v>
      </c>
      <c r="J3981">
        <v>0</v>
      </c>
      <c r="K3981">
        <v>310.53231824530002</v>
      </c>
      <c r="L3981">
        <v>223942.82038175501</v>
      </c>
      <c r="N3981" t="s">
        <v>2198</v>
      </c>
    </row>
    <row r="3982" spans="1:14" x14ac:dyDescent="0.35">
      <c r="A3982" t="s">
        <v>712</v>
      </c>
      <c r="B3982" t="s">
        <v>4025</v>
      </c>
      <c r="C3982" t="s">
        <v>2915</v>
      </c>
      <c r="D3982" t="s">
        <v>4034</v>
      </c>
      <c r="E3982" t="s">
        <v>4035</v>
      </c>
      <c r="F3982" t="s">
        <v>1621</v>
      </c>
      <c r="G3982" t="s">
        <v>2416</v>
      </c>
      <c r="H3982">
        <v>204753.06109999999</v>
      </c>
      <c r="I3982">
        <v>283.5295079631</v>
      </c>
      <c r="J3982">
        <v>0</v>
      </c>
      <c r="K3982">
        <v>283.5295079631</v>
      </c>
      <c r="L3982">
        <v>204469.531592037</v>
      </c>
      <c r="N3982" t="s">
        <v>2198</v>
      </c>
    </row>
    <row r="3983" spans="1:14" x14ac:dyDescent="0.35">
      <c r="A3983" t="s">
        <v>712</v>
      </c>
      <c r="B3983" t="s">
        <v>4025</v>
      </c>
      <c r="C3983" t="s">
        <v>2915</v>
      </c>
      <c r="D3983" t="s">
        <v>4034</v>
      </c>
      <c r="E3983" t="s">
        <v>4035</v>
      </c>
      <c r="F3983" t="s">
        <v>3005</v>
      </c>
      <c r="G3983" t="s">
        <v>3006</v>
      </c>
      <c r="H3983">
        <v>519195.2622</v>
      </c>
      <c r="I3983">
        <v>718.94982376357495</v>
      </c>
      <c r="J3983">
        <v>0</v>
      </c>
      <c r="K3983">
        <v>718.94982376357495</v>
      </c>
      <c r="L3983">
        <v>518476.31237623602</v>
      </c>
      <c r="N3983" t="s">
        <v>2198</v>
      </c>
    </row>
    <row r="3984" spans="1:14" x14ac:dyDescent="0.35">
      <c r="A3984" t="s">
        <v>712</v>
      </c>
      <c r="B3984" t="s">
        <v>4025</v>
      </c>
      <c r="C3984" t="s">
        <v>2915</v>
      </c>
      <c r="D3984" t="s">
        <v>4034</v>
      </c>
      <c r="E3984" t="s">
        <v>4035</v>
      </c>
      <c r="F3984" t="s">
        <v>3157</v>
      </c>
      <c r="G3984" t="s">
        <v>3158</v>
      </c>
      <c r="H3984">
        <v>158439.86869999999</v>
      </c>
      <c r="I3984">
        <v>219.39783354287499</v>
      </c>
      <c r="J3984">
        <v>0</v>
      </c>
      <c r="K3984">
        <v>219.39783354287499</v>
      </c>
      <c r="L3984">
        <v>158220.47086645701</v>
      </c>
      <c r="N3984" t="s">
        <v>2198</v>
      </c>
    </row>
    <row r="3985" spans="1:14" x14ac:dyDescent="0.35">
      <c r="A3985" t="s">
        <v>712</v>
      </c>
      <c r="B3985" t="s">
        <v>4025</v>
      </c>
      <c r="C3985" t="s">
        <v>2915</v>
      </c>
      <c r="D3985" t="s">
        <v>4034</v>
      </c>
      <c r="E3985" t="s">
        <v>4035</v>
      </c>
      <c r="F3985" t="s">
        <v>3263</v>
      </c>
      <c r="G3985" t="s">
        <v>3264</v>
      </c>
      <c r="H3985">
        <v>319317.27389999997</v>
      </c>
      <c r="I3985">
        <v>442.17101837102501</v>
      </c>
      <c r="J3985">
        <v>0</v>
      </c>
      <c r="K3985">
        <v>442.17101837102501</v>
      </c>
      <c r="L3985">
        <v>318875.10288162902</v>
      </c>
      <c r="N3985" t="s">
        <v>2198</v>
      </c>
    </row>
    <row r="3986" spans="1:14" x14ac:dyDescent="0.35">
      <c r="A3986" t="s">
        <v>712</v>
      </c>
      <c r="B3986" t="s">
        <v>4025</v>
      </c>
      <c r="C3986" t="s">
        <v>2915</v>
      </c>
      <c r="D3986" t="s">
        <v>4034</v>
      </c>
      <c r="E3986" t="s">
        <v>4035</v>
      </c>
      <c r="F3986" t="s">
        <v>4027</v>
      </c>
      <c r="G3986" t="s">
        <v>4028</v>
      </c>
      <c r="H3986">
        <v>516757.72570000001</v>
      </c>
      <c r="I3986">
        <v>715.57447247829998</v>
      </c>
      <c r="J3986">
        <v>0</v>
      </c>
      <c r="K3986">
        <v>715.57447247829998</v>
      </c>
      <c r="L3986">
        <v>516042.151227522</v>
      </c>
      <c r="N3986" t="s">
        <v>2198</v>
      </c>
    </row>
    <row r="3987" spans="1:14" x14ac:dyDescent="0.35">
      <c r="A3987" t="s">
        <v>712</v>
      </c>
      <c r="B3987" t="s">
        <v>4025</v>
      </c>
      <c r="C3987" t="s">
        <v>2915</v>
      </c>
      <c r="D3987" t="s">
        <v>4034</v>
      </c>
      <c r="E3987" t="s">
        <v>4035</v>
      </c>
      <c r="F3987" t="s">
        <v>3265</v>
      </c>
      <c r="G3987" t="s">
        <v>3266</v>
      </c>
      <c r="H3987">
        <v>1896403.3518000001</v>
      </c>
      <c r="I3987">
        <v>2626.02329994395</v>
      </c>
      <c r="J3987">
        <v>0</v>
      </c>
      <c r="K3987">
        <v>2626.02329994395</v>
      </c>
      <c r="L3987">
        <v>1893777.3285000599</v>
      </c>
      <c r="N3987" t="s">
        <v>2198</v>
      </c>
    </row>
    <row r="3988" spans="1:14" x14ac:dyDescent="0.35">
      <c r="A3988" t="s">
        <v>712</v>
      </c>
      <c r="B3988" t="s">
        <v>4025</v>
      </c>
      <c r="C3988" t="s">
        <v>2915</v>
      </c>
      <c r="D3988" t="s">
        <v>4034</v>
      </c>
      <c r="E3988" t="s">
        <v>4035</v>
      </c>
      <c r="F3988" t="s">
        <v>2920</v>
      </c>
      <c r="G3988" t="s">
        <v>2921</v>
      </c>
      <c r="H3988">
        <v>0</v>
      </c>
      <c r="I3988">
        <v>0</v>
      </c>
      <c r="J3988">
        <v>0</v>
      </c>
      <c r="K3988">
        <v>0</v>
      </c>
      <c r="L3988">
        <v>0</v>
      </c>
    </row>
    <row r="3989" spans="1:14" x14ac:dyDescent="0.35">
      <c r="A3989" t="s">
        <v>712</v>
      </c>
      <c r="B3989" t="s">
        <v>4025</v>
      </c>
      <c r="C3989" t="s">
        <v>2915</v>
      </c>
      <c r="D3989" t="s">
        <v>4034</v>
      </c>
      <c r="E3989" t="s">
        <v>4035</v>
      </c>
      <c r="F3989" t="s">
        <v>2867</v>
      </c>
      <c r="G3989" t="s">
        <v>2868</v>
      </c>
      <c r="H3989">
        <v>0</v>
      </c>
      <c r="I3989">
        <v>0</v>
      </c>
      <c r="J3989">
        <v>0</v>
      </c>
      <c r="K3989">
        <v>0</v>
      </c>
      <c r="L3989">
        <v>0</v>
      </c>
    </row>
    <row r="3990" spans="1:14" x14ac:dyDescent="0.35">
      <c r="A3990" t="s">
        <v>712</v>
      </c>
      <c r="B3990" t="s">
        <v>4025</v>
      </c>
      <c r="C3990" t="s">
        <v>2915</v>
      </c>
      <c r="D3990" t="s">
        <v>4034</v>
      </c>
      <c r="E3990" t="s">
        <v>4035</v>
      </c>
      <c r="F3990" t="s">
        <v>2922</v>
      </c>
      <c r="G3990" t="s">
        <v>2923</v>
      </c>
      <c r="H3990">
        <v>1406458.527</v>
      </c>
      <c r="I3990">
        <v>1947.57769160368</v>
      </c>
      <c r="J3990">
        <v>282418.36651627399</v>
      </c>
      <c r="K3990">
        <v>284365.94420787803</v>
      </c>
      <c r="L3990">
        <v>1122092.5827921201</v>
      </c>
    </row>
    <row r="3991" spans="1:14" x14ac:dyDescent="0.35">
      <c r="A3991" t="s">
        <v>712</v>
      </c>
      <c r="B3991" t="s">
        <v>4025</v>
      </c>
      <c r="C3991" t="s">
        <v>2915</v>
      </c>
      <c r="D3991" t="s">
        <v>4034</v>
      </c>
      <c r="E3991" t="s">
        <v>4035</v>
      </c>
      <c r="F3991" t="s">
        <v>2974</v>
      </c>
      <c r="G3991" t="s">
        <v>2975</v>
      </c>
      <c r="H3991">
        <v>0</v>
      </c>
      <c r="I3991">
        <v>0</v>
      </c>
      <c r="J3991">
        <v>0</v>
      </c>
      <c r="K3991">
        <v>0</v>
      </c>
      <c r="L3991">
        <v>0</v>
      </c>
      <c r="N3991" t="s">
        <v>2198</v>
      </c>
    </row>
    <row r="3992" spans="1:14" x14ac:dyDescent="0.35">
      <c r="A3992" t="s">
        <v>712</v>
      </c>
      <c r="B3992" t="s">
        <v>4025</v>
      </c>
      <c r="C3992" t="s">
        <v>2915</v>
      </c>
      <c r="D3992" t="s">
        <v>4034</v>
      </c>
      <c r="E3992" t="s">
        <v>4035</v>
      </c>
      <c r="F3992" t="s">
        <v>3009</v>
      </c>
      <c r="G3992" t="s">
        <v>3010</v>
      </c>
      <c r="H3992">
        <v>260816.39920000001</v>
      </c>
      <c r="I3992">
        <v>361.16258752442502</v>
      </c>
      <c r="J3992">
        <v>0</v>
      </c>
      <c r="K3992">
        <v>361.16258752442502</v>
      </c>
      <c r="L3992">
        <v>260455.236612476</v>
      </c>
      <c r="N3992" t="s">
        <v>2198</v>
      </c>
    </row>
    <row r="3993" spans="1:14" x14ac:dyDescent="0.35">
      <c r="A3993" t="s">
        <v>712</v>
      </c>
      <c r="B3993" t="s">
        <v>4025</v>
      </c>
      <c r="C3993" t="s">
        <v>2915</v>
      </c>
      <c r="D3993" t="s">
        <v>4034</v>
      </c>
      <c r="E3993" t="s">
        <v>4035</v>
      </c>
      <c r="F3993" t="s">
        <v>2924</v>
      </c>
      <c r="G3993" t="s">
        <v>2925</v>
      </c>
      <c r="H3993">
        <v>0</v>
      </c>
      <c r="I3993">
        <v>0</v>
      </c>
      <c r="J3993">
        <v>0</v>
      </c>
      <c r="K3993">
        <v>0</v>
      </c>
      <c r="L3993">
        <v>0</v>
      </c>
    </row>
    <row r="3994" spans="1:14" x14ac:dyDescent="0.35">
      <c r="A3994" t="s">
        <v>712</v>
      </c>
      <c r="B3994" t="s">
        <v>4025</v>
      </c>
      <c r="C3994" t="s">
        <v>2915</v>
      </c>
      <c r="D3994" t="s">
        <v>4034</v>
      </c>
      <c r="E3994" t="s">
        <v>4035</v>
      </c>
      <c r="F3994" t="s">
        <v>2877</v>
      </c>
      <c r="G3994" t="s">
        <v>2878</v>
      </c>
      <c r="H3994">
        <v>1218768.2209999999</v>
      </c>
      <c r="I3994">
        <v>1687.6756426375</v>
      </c>
      <c r="J3994">
        <v>244729.95365361701</v>
      </c>
      <c r="K3994">
        <v>246417.62929625399</v>
      </c>
      <c r="L3994">
        <v>972350.591703746</v>
      </c>
    </row>
    <row r="3995" spans="1:14" x14ac:dyDescent="0.35">
      <c r="A3995" t="s">
        <v>712</v>
      </c>
      <c r="B3995" t="s">
        <v>4025</v>
      </c>
      <c r="C3995" t="s">
        <v>2915</v>
      </c>
      <c r="D3995" t="s">
        <v>4034</v>
      </c>
      <c r="E3995" t="s">
        <v>4035</v>
      </c>
      <c r="F3995" t="s">
        <v>2962</v>
      </c>
      <c r="G3995" t="s">
        <v>2963</v>
      </c>
      <c r="H3995">
        <v>14508226.3291</v>
      </c>
      <c r="I3995">
        <v>17190.850709345701</v>
      </c>
      <c r="J3995">
        <v>2136260.1129596499</v>
      </c>
      <c r="K3995">
        <v>2153450.9636689899</v>
      </c>
      <c r="L3995">
        <v>12354775.365431</v>
      </c>
    </row>
    <row r="3996" spans="1:14" x14ac:dyDescent="0.35">
      <c r="A3996" t="s">
        <v>712</v>
      </c>
      <c r="B3996" t="s">
        <v>4025</v>
      </c>
      <c r="C3996" t="s">
        <v>2915</v>
      </c>
      <c r="D3996" t="s">
        <v>4034</v>
      </c>
      <c r="E3996" t="s">
        <v>4035</v>
      </c>
      <c r="F3996" t="s">
        <v>2964</v>
      </c>
      <c r="G3996" t="s">
        <v>2965</v>
      </c>
      <c r="H3996">
        <v>1267044.1562000001</v>
      </c>
      <c r="I3996">
        <v>1501.32527831422</v>
      </c>
      <c r="J3996">
        <v>186565.59601771901</v>
      </c>
      <c r="K3996">
        <v>188066.92129603299</v>
      </c>
      <c r="L3996">
        <v>1078977.23490397</v>
      </c>
    </row>
    <row r="3997" spans="1:14" x14ac:dyDescent="0.35">
      <c r="A3997" t="s">
        <v>712</v>
      </c>
      <c r="B3997" t="s">
        <v>4025</v>
      </c>
      <c r="C3997" t="s">
        <v>2915</v>
      </c>
      <c r="D3997" t="s">
        <v>4036</v>
      </c>
      <c r="E3997" t="s">
        <v>4037</v>
      </c>
      <c r="F3997" t="s">
        <v>2172</v>
      </c>
      <c r="G3997" t="s">
        <v>2173</v>
      </c>
      <c r="H3997">
        <v>5146884.0527999997</v>
      </c>
      <c r="I3997">
        <v>2866.3519045825401</v>
      </c>
      <c r="J3997">
        <v>107213.672128815</v>
      </c>
      <c r="K3997">
        <v>110080.024033398</v>
      </c>
      <c r="L3997">
        <v>5036804.0287666004</v>
      </c>
    </row>
    <row r="3998" spans="1:14" x14ac:dyDescent="0.35">
      <c r="A3998" t="s">
        <v>712</v>
      </c>
      <c r="B3998" t="s">
        <v>4025</v>
      </c>
      <c r="C3998" t="s">
        <v>2915</v>
      </c>
      <c r="D3998" t="s">
        <v>4036</v>
      </c>
      <c r="E3998" t="s">
        <v>4037</v>
      </c>
      <c r="F3998" t="s">
        <v>1621</v>
      </c>
      <c r="G3998" t="s">
        <v>2416</v>
      </c>
      <c r="H3998">
        <v>2021641.3640999999</v>
      </c>
      <c r="I3998">
        <v>1125.87256973166</v>
      </c>
      <c r="J3998">
        <v>0</v>
      </c>
      <c r="K3998">
        <v>1125.87256973166</v>
      </c>
      <c r="L3998">
        <v>2020515.4915302701</v>
      </c>
      <c r="N3998" t="s">
        <v>2198</v>
      </c>
    </row>
    <row r="3999" spans="1:14" x14ac:dyDescent="0.35">
      <c r="A3999" t="s">
        <v>712</v>
      </c>
      <c r="B3999" t="s">
        <v>4025</v>
      </c>
      <c r="C3999" t="s">
        <v>2915</v>
      </c>
      <c r="D3999" t="s">
        <v>4036</v>
      </c>
      <c r="E3999" t="s">
        <v>4037</v>
      </c>
      <c r="F3999" t="s">
        <v>3005</v>
      </c>
      <c r="G3999" t="s">
        <v>3006</v>
      </c>
      <c r="H3999">
        <v>306013.34669999999</v>
      </c>
      <c r="I3999">
        <v>170.42193487081499</v>
      </c>
      <c r="J3999">
        <v>0</v>
      </c>
      <c r="K3999">
        <v>170.42193487081499</v>
      </c>
      <c r="L3999">
        <v>305842.92476512899</v>
      </c>
      <c r="N3999" t="s">
        <v>2198</v>
      </c>
    </row>
    <row r="4000" spans="1:14" x14ac:dyDescent="0.35">
      <c r="A4000" t="s">
        <v>712</v>
      </c>
      <c r="B4000" t="s">
        <v>4025</v>
      </c>
      <c r="C4000" t="s">
        <v>2915</v>
      </c>
      <c r="D4000" t="s">
        <v>4036</v>
      </c>
      <c r="E4000" t="s">
        <v>4037</v>
      </c>
      <c r="F4000" t="s">
        <v>3007</v>
      </c>
      <c r="G4000" t="s">
        <v>3008</v>
      </c>
      <c r="H4000">
        <v>830142.58920000005</v>
      </c>
      <c r="I4000">
        <v>462.314823319764</v>
      </c>
      <c r="J4000">
        <v>0</v>
      </c>
      <c r="K4000">
        <v>462.314823319764</v>
      </c>
      <c r="L4000">
        <v>829680.27437668003</v>
      </c>
      <c r="N4000" t="s">
        <v>2198</v>
      </c>
    </row>
    <row r="4001" spans="1:14" x14ac:dyDescent="0.35">
      <c r="A4001" t="s">
        <v>712</v>
      </c>
      <c r="B4001" t="s">
        <v>4025</v>
      </c>
      <c r="C4001" t="s">
        <v>2915</v>
      </c>
      <c r="D4001" t="s">
        <v>4036</v>
      </c>
      <c r="E4001" t="s">
        <v>4037</v>
      </c>
      <c r="F4001" t="s">
        <v>2918</v>
      </c>
      <c r="G4001" t="s">
        <v>2919</v>
      </c>
      <c r="H4001">
        <v>0</v>
      </c>
      <c r="I4001">
        <v>0</v>
      </c>
      <c r="J4001">
        <v>0</v>
      </c>
      <c r="K4001">
        <v>0</v>
      </c>
      <c r="L4001">
        <v>0</v>
      </c>
    </row>
    <row r="4002" spans="1:14" x14ac:dyDescent="0.35">
      <c r="A4002" t="s">
        <v>712</v>
      </c>
      <c r="B4002" t="s">
        <v>4025</v>
      </c>
      <c r="C4002" t="s">
        <v>2915</v>
      </c>
      <c r="D4002" t="s">
        <v>4036</v>
      </c>
      <c r="E4002" t="s">
        <v>4037</v>
      </c>
      <c r="F4002" t="s">
        <v>2920</v>
      </c>
      <c r="G4002" t="s">
        <v>2921</v>
      </c>
      <c r="H4002">
        <v>0</v>
      </c>
      <c r="I4002">
        <v>0</v>
      </c>
      <c r="J4002">
        <v>0</v>
      </c>
      <c r="K4002">
        <v>0</v>
      </c>
      <c r="L4002">
        <v>0</v>
      </c>
    </row>
    <row r="4003" spans="1:14" x14ac:dyDescent="0.35">
      <c r="A4003" t="s">
        <v>712</v>
      </c>
      <c r="B4003" t="s">
        <v>4025</v>
      </c>
      <c r="C4003" t="s">
        <v>2915</v>
      </c>
      <c r="D4003" t="s">
        <v>4036</v>
      </c>
      <c r="E4003" t="s">
        <v>4037</v>
      </c>
      <c r="F4003" t="s">
        <v>2867</v>
      </c>
      <c r="G4003" t="s">
        <v>2868</v>
      </c>
      <c r="H4003">
        <v>0</v>
      </c>
      <c r="I4003">
        <v>0</v>
      </c>
      <c r="J4003">
        <v>0</v>
      </c>
      <c r="K4003">
        <v>0</v>
      </c>
      <c r="L4003">
        <v>0</v>
      </c>
    </row>
    <row r="4004" spans="1:14" x14ac:dyDescent="0.35">
      <c r="A4004" t="s">
        <v>712</v>
      </c>
      <c r="B4004" t="s">
        <v>4025</v>
      </c>
      <c r="C4004" t="s">
        <v>2915</v>
      </c>
      <c r="D4004" t="s">
        <v>4036</v>
      </c>
      <c r="E4004" t="s">
        <v>4037</v>
      </c>
      <c r="F4004" t="s">
        <v>2922</v>
      </c>
      <c r="G4004" t="s">
        <v>2923</v>
      </c>
      <c r="H4004">
        <v>778055.21100000001</v>
      </c>
      <c r="I4004">
        <v>433.306834405583</v>
      </c>
      <c r="J4004">
        <v>16207.5064128949</v>
      </c>
      <c r="K4004">
        <v>16640.813247300401</v>
      </c>
      <c r="L4004">
        <v>761414.39775270002</v>
      </c>
    </row>
    <row r="4005" spans="1:14" x14ac:dyDescent="0.35">
      <c r="A4005" t="s">
        <v>712</v>
      </c>
      <c r="B4005" t="s">
        <v>4025</v>
      </c>
      <c r="C4005" t="s">
        <v>2915</v>
      </c>
      <c r="D4005" t="s">
        <v>4036</v>
      </c>
      <c r="E4005" t="s">
        <v>4037</v>
      </c>
      <c r="F4005" t="s">
        <v>2999</v>
      </c>
      <c r="G4005" t="s">
        <v>3000</v>
      </c>
      <c r="H4005">
        <v>2509960.5342999999</v>
      </c>
      <c r="I4005">
        <v>1397.8224658021099</v>
      </c>
      <c r="J4005">
        <v>52284.466294317703</v>
      </c>
      <c r="K4005">
        <v>53682.288760119904</v>
      </c>
      <c r="L4005">
        <v>2456278.2455398799</v>
      </c>
    </row>
    <row r="4006" spans="1:14" x14ac:dyDescent="0.35">
      <c r="A4006" t="s">
        <v>712</v>
      </c>
      <c r="B4006" t="s">
        <v>4025</v>
      </c>
      <c r="C4006" t="s">
        <v>2915</v>
      </c>
      <c r="D4006" t="s">
        <v>4036</v>
      </c>
      <c r="E4006" t="s">
        <v>4037</v>
      </c>
      <c r="F4006" t="s">
        <v>3009</v>
      </c>
      <c r="G4006" t="s">
        <v>3010</v>
      </c>
      <c r="H4006">
        <v>927806.42319999996</v>
      </c>
      <c r="I4006">
        <v>516.70480253385404</v>
      </c>
      <c r="J4006">
        <v>0</v>
      </c>
      <c r="K4006">
        <v>516.70480253385404</v>
      </c>
      <c r="L4006">
        <v>927289.718397466</v>
      </c>
      <c r="N4006" t="s">
        <v>2198</v>
      </c>
    </row>
    <row r="4007" spans="1:14" x14ac:dyDescent="0.35">
      <c r="A4007" t="s">
        <v>712</v>
      </c>
      <c r="B4007" t="s">
        <v>4025</v>
      </c>
      <c r="C4007" t="s">
        <v>2915</v>
      </c>
      <c r="D4007" t="s">
        <v>4036</v>
      </c>
      <c r="E4007" t="s">
        <v>4037</v>
      </c>
      <c r="F4007" t="s">
        <v>2924</v>
      </c>
      <c r="G4007" t="s">
        <v>2925</v>
      </c>
      <c r="H4007">
        <v>0</v>
      </c>
      <c r="I4007">
        <v>0</v>
      </c>
      <c r="J4007">
        <v>0</v>
      </c>
      <c r="K4007">
        <v>0</v>
      </c>
      <c r="L4007">
        <v>0</v>
      </c>
    </row>
    <row r="4008" spans="1:14" x14ac:dyDescent="0.35">
      <c r="A4008" t="s">
        <v>712</v>
      </c>
      <c r="B4008" t="s">
        <v>4025</v>
      </c>
      <c r="C4008" t="s">
        <v>2915</v>
      </c>
      <c r="D4008" t="s">
        <v>4036</v>
      </c>
      <c r="E4008" t="s">
        <v>4037</v>
      </c>
      <c r="F4008" t="s">
        <v>3463</v>
      </c>
      <c r="G4008" t="s">
        <v>3464</v>
      </c>
      <c r="H4008">
        <v>1224053.3864</v>
      </c>
      <c r="I4008">
        <v>681.68773948325997</v>
      </c>
      <c r="J4008">
        <v>25498.001720704899</v>
      </c>
      <c r="K4008">
        <v>26179.689460188201</v>
      </c>
      <c r="L4008">
        <v>1197873.6969398099</v>
      </c>
    </row>
    <row r="4009" spans="1:14" x14ac:dyDescent="0.35">
      <c r="A4009" t="s">
        <v>712</v>
      </c>
      <c r="B4009" t="s">
        <v>4025</v>
      </c>
      <c r="C4009" t="s">
        <v>2915</v>
      </c>
      <c r="D4009" t="s">
        <v>4036</v>
      </c>
      <c r="E4009" t="s">
        <v>4037</v>
      </c>
      <c r="F4009" t="s">
        <v>2877</v>
      </c>
      <c r="G4009" t="s">
        <v>2878</v>
      </c>
      <c r="H4009">
        <v>1627730.567</v>
      </c>
      <c r="I4009">
        <v>906.49965356816404</v>
      </c>
      <c r="J4009">
        <v>33906.917181788398</v>
      </c>
      <c r="K4009">
        <v>34813.416835356598</v>
      </c>
      <c r="L4009">
        <v>1592917.15016464</v>
      </c>
    </row>
    <row r="4010" spans="1:14" x14ac:dyDescent="0.35">
      <c r="A4010" t="s">
        <v>712</v>
      </c>
      <c r="B4010" t="s">
        <v>4025</v>
      </c>
      <c r="C4010" t="s">
        <v>2915</v>
      </c>
      <c r="D4010" t="s">
        <v>4036</v>
      </c>
      <c r="E4010" t="s">
        <v>4037</v>
      </c>
      <c r="F4010" t="s">
        <v>2962</v>
      </c>
      <c r="G4010" t="s">
        <v>2963</v>
      </c>
      <c r="H4010">
        <v>11581409.520400001</v>
      </c>
      <c r="I4010">
        <v>6049.6011595049904</v>
      </c>
      <c r="J4010">
        <v>209544.748183452</v>
      </c>
      <c r="K4010">
        <v>215594.34934295699</v>
      </c>
      <c r="L4010">
        <v>11365815.171057001</v>
      </c>
    </row>
    <row r="4011" spans="1:14" x14ac:dyDescent="0.35">
      <c r="A4011" t="s">
        <v>712</v>
      </c>
      <c r="B4011" t="s">
        <v>4025</v>
      </c>
      <c r="C4011" t="s">
        <v>2915</v>
      </c>
      <c r="D4011" t="s">
        <v>4036</v>
      </c>
      <c r="E4011" t="s">
        <v>4037</v>
      </c>
      <c r="F4011" t="s">
        <v>2964</v>
      </c>
      <c r="G4011" t="s">
        <v>2965</v>
      </c>
      <c r="H4011">
        <v>1248093.6473000001</v>
      </c>
      <c r="I4011">
        <v>651.947309422383</v>
      </c>
      <c r="J4011">
        <v>22582.0068430711</v>
      </c>
      <c r="K4011">
        <v>23233.954152493501</v>
      </c>
      <c r="L4011">
        <v>1224859.6931475101</v>
      </c>
    </row>
    <row r="4012" spans="1:14" x14ac:dyDescent="0.35">
      <c r="A4012" t="s">
        <v>712</v>
      </c>
      <c r="B4012" t="s">
        <v>4025</v>
      </c>
      <c r="C4012" t="s">
        <v>2915</v>
      </c>
      <c r="D4012" t="s">
        <v>3165</v>
      </c>
      <c r="E4012" t="s">
        <v>3166</v>
      </c>
      <c r="F4012" t="s">
        <v>2172</v>
      </c>
      <c r="G4012" t="s">
        <v>2173</v>
      </c>
      <c r="H4012">
        <v>4791.1103999999996</v>
      </c>
      <c r="J4012">
        <v>0</v>
      </c>
      <c r="K4012">
        <v>0</v>
      </c>
      <c r="L4012">
        <v>4791.1103999999996</v>
      </c>
    </row>
    <row r="4013" spans="1:14" x14ac:dyDescent="0.35">
      <c r="A4013" t="s">
        <v>712</v>
      </c>
      <c r="B4013" t="s">
        <v>4025</v>
      </c>
      <c r="C4013" t="s">
        <v>2915</v>
      </c>
      <c r="D4013" t="s">
        <v>3165</v>
      </c>
      <c r="E4013" t="s">
        <v>3166</v>
      </c>
      <c r="F4013" t="s">
        <v>2867</v>
      </c>
      <c r="G4013" t="s">
        <v>2868</v>
      </c>
      <c r="H4013">
        <v>0</v>
      </c>
      <c r="J4013">
        <v>0</v>
      </c>
      <c r="K4013">
        <v>0</v>
      </c>
      <c r="L4013">
        <v>0</v>
      </c>
    </row>
    <row r="4014" spans="1:14" x14ac:dyDescent="0.35">
      <c r="A4014" t="s">
        <v>712</v>
      </c>
      <c r="B4014" t="s">
        <v>4025</v>
      </c>
      <c r="C4014" t="s">
        <v>2915</v>
      </c>
      <c r="D4014" t="s">
        <v>3165</v>
      </c>
      <c r="E4014" t="s">
        <v>3166</v>
      </c>
      <c r="F4014" t="s">
        <v>2922</v>
      </c>
      <c r="G4014" t="s">
        <v>2923</v>
      </c>
      <c r="H4014">
        <v>0</v>
      </c>
      <c r="J4014">
        <v>0</v>
      </c>
      <c r="K4014">
        <v>0</v>
      </c>
      <c r="L4014">
        <v>0</v>
      </c>
    </row>
    <row r="4015" spans="1:14" x14ac:dyDescent="0.35">
      <c r="A4015" t="s">
        <v>712</v>
      </c>
      <c r="B4015" t="s">
        <v>4025</v>
      </c>
      <c r="C4015" t="s">
        <v>2915</v>
      </c>
      <c r="D4015" t="s">
        <v>3165</v>
      </c>
      <c r="E4015" t="s">
        <v>3166</v>
      </c>
      <c r="F4015" t="s">
        <v>2930</v>
      </c>
      <c r="G4015" t="s">
        <v>2931</v>
      </c>
      <c r="H4015">
        <v>252.61439999999999</v>
      </c>
      <c r="J4015">
        <v>0</v>
      </c>
      <c r="K4015">
        <v>0</v>
      </c>
      <c r="L4015">
        <v>252.61439999999999</v>
      </c>
    </row>
    <row r="4016" spans="1:14" x14ac:dyDescent="0.35">
      <c r="A4016" t="s">
        <v>712</v>
      </c>
      <c r="B4016" t="s">
        <v>4025</v>
      </c>
      <c r="C4016" t="s">
        <v>2915</v>
      </c>
      <c r="D4016" t="s">
        <v>3165</v>
      </c>
      <c r="E4016" t="s">
        <v>3166</v>
      </c>
      <c r="F4016" t="s">
        <v>2875</v>
      </c>
      <c r="G4016" t="s">
        <v>2876</v>
      </c>
      <c r="H4016">
        <v>0</v>
      </c>
      <c r="J4016">
        <v>0</v>
      </c>
      <c r="K4016">
        <v>0</v>
      </c>
      <c r="L4016">
        <v>0</v>
      </c>
    </row>
    <row r="4017" spans="1:12" x14ac:dyDescent="0.35">
      <c r="A4017" t="s">
        <v>712</v>
      </c>
      <c r="B4017" t="s">
        <v>4025</v>
      </c>
      <c r="C4017" t="s">
        <v>2915</v>
      </c>
      <c r="D4017" t="s">
        <v>3165</v>
      </c>
      <c r="E4017" t="s">
        <v>3166</v>
      </c>
      <c r="F4017" t="s">
        <v>2924</v>
      </c>
      <c r="G4017" t="s">
        <v>2925</v>
      </c>
      <c r="H4017">
        <v>0</v>
      </c>
      <c r="J4017">
        <v>0</v>
      </c>
      <c r="K4017">
        <v>0</v>
      </c>
      <c r="L4017">
        <v>0</v>
      </c>
    </row>
    <row r="4018" spans="1:12" x14ac:dyDescent="0.35">
      <c r="A4018" t="s">
        <v>712</v>
      </c>
      <c r="B4018" t="s">
        <v>4025</v>
      </c>
      <c r="C4018" t="s">
        <v>2915</v>
      </c>
      <c r="D4018" t="s">
        <v>3165</v>
      </c>
      <c r="E4018" t="s">
        <v>3166</v>
      </c>
      <c r="F4018" t="s">
        <v>2877</v>
      </c>
      <c r="G4018" t="s">
        <v>2878</v>
      </c>
      <c r="H4018">
        <v>713.6</v>
      </c>
      <c r="J4018">
        <v>0</v>
      </c>
      <c r="K4018">
        <v>0</v>
      </c>
      <c r="L4018">
        <v>713.6</v>
      </c>
    </row>
    <row r="4019" spans="1:12" x14ac:dyDescent="0.35">
      <c r="A4019" t="s">
        <v>712</v>
      </c>
      <c r="B4019" t="s">
        <v>4025</v>
      </c>
      <c r="C4019" t="s">
        <v>2915</v>
      </c>
      <c r="D4019" t="s">
        <v>4038</v>
      </c>
      <c r="E4019" t="s">
        <v>4039</v>
      </c>
      <c r="F4019" t="s">
        <v>2172</v>
      </c>
      <c r="G4019" t="s">
        <v>2173</v>
      </c>
      <c r="H4019">
        <v>88507.566600000006</v>
      </c>
      <c r="I4019">
        <v>68.722545668827394</v>
      </c>
      <c r="J4019">
        <v>475.66604203496399</v>
      </c>
      <c r="K4019">
        <v>544.38858770379102</v>
      </c>
      <c r="L4019">
        <v>87963.178012296194</v>
      </c>
    </row>
    <row r="4020" spans="1:12" x14ac:dyDescent="0.35">
      <c r="A4020" t="s">
        <v>712</v>
      </c>
      <c r="B4020" t="s">
        <v>4025</v>
      </c>
      <c r="C4020" t="s">
        <v>2915</v>
      </c>
      <c r="D4020" t="s">
        <v>4038</v>
      </c>
      <c r="E4020" t="s">
        <v>4039</v>
      </c>
      <c r="F4020" t="s">
        <v>2867</v>
      </c>
      <c r="G4020" t="s">
        <v>2868</v>
      </c>
      <c r="H4020">
        <v>0</v>
      </c>
      <c r="I4020">
        <v>0</v>
      </c>
      <c r="J4020">
        <v>0</v>
      </c>
      <c r="K4020">
        <v>0</v>
      </c>
      <c r="L4020">
        <v>0</v>
      </c>
    </row>
    <row r="4021" spans="1:12" x14ac:dyDescent="0.35">
      <c r="A4021" t="s">
        <v>712</v>
      </c>
      <c r="B4021" t="s">
        <v>4025</v>
      </c>
      <c r="C4021" t="s">
        <v>2915</v>
      </c>
      <c r="D4021" t="s">
        <v>4038</v>
      </c>
      <c r="E4021" t="s">
        <v>4039</v>
      </c>
      <c r="F4021" t="s">
        <v>2922</v>
      </c>
      <c r="G4021" t="s">
        <v>2923</v>
      </c>
      <c r="H4021">
        <v>0</v>
      </c>
      <c r="I4021">
        <v>0</v>
      </c>
      <c r="J4021">
        <v>0</v>
      </c>
      <c r="K4021">
        <v>0</v>
      </c>
      <c r="L4021">
        <v>0</v>
      </c>
    </row>
    <row r="4022" spans="1:12" x14ac:dyDescent="0.35">
      <c r="A4022" t="s">
        <v>712</v>
      </c>
      <c r="B4022" t="s">
        <v>4025</v>
      </c>
      <c r="C4022" t="s">
        <v>2915</v>
      </c>
      <c r="D4022" t="s">
        <v>4038</v>
      </c>
      <c r="E4022" t="s">
        <v>4039</v>
      </c>
      <c r="F4022" t="s">
        <v>2924</v>
      </c>
      <c r="G4022" t="s">
        <v>2925</v>
      </c>
      <c r="H4022">
        <v>0</v>
      </c>
      <c r="I4022">
        <v>0</v>
      </c>
      <c r="J4022">
        <v>0</v>
      </c>
      <c r="K4022">
        <v>0</v>
      </c>
      <c r="L4022">
        <v>0</v>
      </c>
    </row>
    <row r="4023" spans="1:12" x14ac:dyDescent="0.35">
      <c r="A4023" t="s">
        <v>712</v>
      </c>
      <c r="B4023" t="s">
        <v>4025</v>
      </c>
      <c r="C4023" t="s">
        <v>2915</v>
      </c>
      <c r="D4023" t="s">
        <v>4040</v>
      </c>
      <c r="E4023" t="s">
        <v>4041</v>
      </c>
      <c r="F4023" t="s">
        <v>2172</v>
      </c>
      <c r="G4023" t="s">
        <v>2173</v>
      </c>
      <c r="H4023">
        <v>187455.1042</v>
      </c>
      <c r="I4023">
        <v>368.00541343078999</v>
      </c>
      <c r="J4023">
        <v>0</v>
      </c>
      <c r="K4023">
        <v>368.00541343078999</v>
      </c>
      <c r="L4023">
        <v>187087.098786569</v>
      </c>
    </row>
    <row r="4024" spans="1:12" x14ac:dyDescent="0.35">
      <c r="A4024" t="s">
        <v>712</v>
      </c>
      <c r="B4024" t="s">
        <v>4025</v>
      </c>
      <c r="C4024" t="s">
        <v>2915</v>
      </c>
      <c r="D4024" t="s">
        <v>4040</v>
      </c>
      <c r="E4024" t="s">
        <v>4041</v>
      </c>
      <c r="F4024" t="s">
        <v>2867</v>
      </c>
      <c r="G4024" t="s">
        <v>2868</v>
      </c>
      <c r="H4024">
        <v>0</v>
      </c>
      <c r="I4024">
        <v>0</v>
      </c>
      <c r="J4024">
        <v>0</v>
      </c>
      <c r="K4024">
        <v>0</v>
      </c>
      <c r="L4024">
        <v>0</v>
      </c>
    </row>
    <row r="4025" spans="1:12" x14ac:dyDescent="0.35">
      <c r="A4025" t="s">
        <v>712</v>
      </c>
      <c r="B4025" t="s">
        <v>4025</v>
      </c>
      <c r="C4025" t="s">
        <v>2915</v>
      </c>
      <c r="D4025" t="s">
        <v>4040</v>
      </c>
      <c r="E4025" t="s">
        <v>4041</v>
      </c>
      <c r="F4025" t="s">
        <v>2922</v>
      </c>
      <c r="G4025" t="s">
        <v>2923</v>
      </c>
      <c r="H4025">
        <v>0</v>
      </c>
      <c r="I4025">
        <v>0</v>
      </c>
      <c r="J4025">
        <v>0</v>
      </c>
      <c r="K4025">
        <v>0</v>
      </c>
      <c r="L4025">
        <v>0</v>
      </c>
    </row>
    <row r="4026" spans="1:12" x14ac:dyDescent="0.35">
      <c r="A4026" t="s">
        <v>712</v>
      </c>
      <c r="B4026" t="s">
        <v>4025</v>
      </c>
      <c r="C4026" t="s">
        <v>2915</v>
      </c>
      <c r="D4026" t="s">
        <v>4040</v>
      </c>
      <c r="E4026" t="s">
        <v>4041</v>
      </c>
      <c r="F4026" t="s">
        <v>4042</v>
      </c>
      <c r="G4026" t="s">
        <v>4043</v>
      </c>
      <c r="H4026">
        <v>0</v>
      </c>
      <c r="I4026">
        <v>0</v>
      </c>
      <c r="J4026">
        <v>0</v>
      </c>
      <c r="K4026">
        <v>0</v>
      </c>
      <c r="L4026">
        <v>0</v>
      </c>
    </row>
    <row r="4027" spans="1:12" x14ac:dyDescent="0.35">
      <c r="A4027" t="s">
        <v>712</v>
      </c>
      <c r="B4027" t="s">
        <v>4025</v>
      </c>
      <c r="C4027" t="s">
        <v>2915</v>
      </c>
      <c r="D4027" t="s">
        <v>4040</v>
      </c>
      <c r="E4027" t="s">
        <v>4041</v>
      </c>
      <c r="F4027" t="s">
        <v>2924</v>
      </c>
      <c r="G4027" t="s">
        <v>2925</v>
      </c>
      <c r="H4027">
        <v>0</v>
      </c>
      <c r="I4027">
        <v>0</v>
      </c>
      <c r="J4027">
        <v>0</v>
      </c>
      <c r="K4027">
        <v>0</v>
      </c>
      <c r="L4027">
        <v>0</v>
      </c>
    </row>
    <row r="4028" spans="1:12" x14ac:dyDescent="0.35">
      <c r="A4028" t="s">
        <v>712</v>
      </c>
      <c r="B4028" t="s">
        <v>4025</v>
      </c>
      <c r="C4028" t="s">
        <v>2915</v>
      </c>
      <c r="D4028" t="s">
        <v>4044</v>
      </c>
      <c r="E4028" t="s">
        <v>4045</v>
      </c>
      <c r="F4028" t="s">
        <v>2172</v>
      </c>
      <c r="G4028" t="s">
        <v>2173</v>
      </c>
      <c r="H4028">
        <v>146697.27290000001</v>
      </c>
      <c r="I4028">
        <v>339.45638119998</v>
      </c>
      <c r="J4028">
        <v>36.625565071111801</v>
      </c>
      <c r="K4028">
        <v>376.081946271091</v>
      </c>
      <c r="L4028">
        <v>146321.190953729</v>
      </c>
    </row>
    <row r="4029" spans="1:12" x14ac:dyDescent="0.35">
      <c r="A4029" t="s">
        <v>712</v>
      </c>
      <c r="B4029" t="s">
        <v>4025</v>
      </c>
      <c r="C4029" t="s">
        <v>2915</v>
      </c>
      <c r="D4029" t="s">
        <v>4044</v>
      </c>
      <c r="E4029" t="s">
        <v>4045</v>
      </c>
      <c r="F4029" t="s">
        <v>2867</v>
      </c>
      <c r="G4029" t="s">
        <v>2868</v>
      </c>
      <c r="H4029">
        <v>0</v>
      </c>
      <c r="I4029">
        <v>0</v>
      </c>
      <c r="J4029">
        <v>0</v>
      </c>
      <c r="K4029">
        <v>0</v>
      </c>
      <c r="L4029">
        <v>0</v>
      </c>
    </row>
    <row r="4030" spans="1:12" x14ac:dyDescent="0.35">
      <c r="A4030" t="s">
        <v>712</v>
      </c>
      <c r="B4030" t="s">
        <v>4025</v>
      </c>
      <c r="C4030" t="s">
        <v>2915</v>
      </c>
      <c r="D4030" t="s">
        <v>4044</v>
      </c>
      <c r="E4030" t="s">
        <v>4045</v>
      </c>
      <c r="F4030" t="s">
        <v>2922</v>
      </c>
      <c r="G4030" t="s">
        <v>2923</v>
      </c>
      <c r="H4030">
        <v>0</v>
      </c>
      <c r="I4030">
        <v>0</v>
      </c>
      <c r="J4030">
        <v>0</v>
      </c>
      <c r="K4030">
        <v>0</v>
      </c>
      <c r="L4030">
        <v>0</v>
      </c>
    </row>
    <row r="4031" spans="1:12" x14ac:dyDescent="0.35">
      <c r="A4031" t="s">
        <v>712</v>
      </c>
      <c r="B4031" t="s">
        <v>4025</v>
      </c>
      <c r="C4031" t="s">
        <v>2915</v>
      </c>
      <c r="D4031" t="s">
        <v>4044</v>
      </c>
      <c r="E4031" t="s">
        <v>4045</v>
      </c>
      <c r="F4031" t="s">
        <v>4042</v>
      </c>
      <c r="G4031" t="s">
        <v>4043</v>
      </c>
      <c r="H4031">
        <v>0</v>
      </c>
      <c r="I4031">
        <v>0</v>
      </c>
      <c r="J4031">
        <v>0</v>
      </c>
      <c r="K4031">
        <v>0</v>
      </c>
      <c r="L4031">
        <v>0</v>
      </c>
    </row>
    <row r="4032" spans="1:12" x14ac:dyDescent="0.35">
      <c r="A4032" t="s">
        <v>712</v>
      </c>
      <c r="B4032" t="s">
        <v>4025</v>
      </c>
      <c r="C4032" t="s">
        <v>2915</v>
      </c>
      <c r="D4032" t="s">
        <v>4046</v>
      </c>
      <c r="E4032" t="s">
        <v>4047</v>
      </c>
      <c r="F4032" t="s">
        <v>2172</v>
      </c>
      <c r="G4032" t="s">
        <v>2173</v>
      </c>
      <c r="H4032">
        <v>2698612.3363999999</v>
      </c>
      <c r="I4032">
        <v>2275.85259003901</v>
      </c>
      <c r="J4032">
        <v>138391.82267325901</v>
      </c>
      <c r="K4032">
        <v>140667.67526329801</v>
      </c>
      <c r="L4032">
        <v>2557944.6611366998</v>
      </c>
    </row>
    <row r="4033" spans="1:14" x14ac:dyDescent="0.35">
      <c r="A4033" t="s">
        <v>712</v>
      </c>
      <c r="B4033" t="s">
        <v>4025</v>
      </c>
      <c r="C4033" t="s">
        <v>2915</v>
      </c>
      <c r="D4033" t="s">
        <v>4046</v>
      </c>
      <c r="E4033" t="s">
        <v>4047</v>
      </c>
      <c r="F4033" t="s">
        <v>19</v>
      </c>
      <c r="G4033" t="s">
        <v>2174</v>
      </c>
      <c r="H4033">
        <v>179436.52710000001</v>
      </c>
      <c r="I4033">
        <v>151.326324049714</v>
      </c>
      <c r="J4033">
        <v>0</v>
      </c>
      <c r="K4033">
        <v>151.326324049714</v>
      </c>
      <c r="L4033">
        <v>179285.20077595001</v>
      </c>
      <c r="N4033" t="s">
        <v>2198</v>
      </c>
    </row>
    <row r="4034" spans="1:14" x14ac:dyDescent="0.35">
      <c r="A4034" t="s">
        <v>712</v>
      </c>
      <c r="B4034" t="s">
        <v>4025</v>
      </c>
      <c r="C4034" t="s">
        <v>2915</v>
      </c>
      <c r="D4034" t="s">
        <v>4046</v>
      </c>
      <c r="E4034" t="s">
        <v>4047</v>
      </c>
      <c r="F4034" t="s">
        <v>2867</v>
      </c>
      <c r="G4034" t="s">
        <v>2868</v>
      </c>
      <c r="H4034">
        <v>0</v>
      </c>
      <c r="I4034">
        <v>0</v>
      </c>
      <c r="J4034">
        <v>0</v>
      </c>
      <c r="K4034">
        <v>0</v>
      </c>
      <c r="L4034">
        <v>0</v>
      </c>
    </row>
    <row r="4035" spans="1:14" x14ac:dyDescent="0.35">
      <c r="A4035" t="s">
        <v>712</v>
      </c>
      <c r="B4035" t="s">
        <v>4025</v>
      </c>
      <c r="C4035" t="s">
        <v>2915</v>
      </c>
      <c r="D4035" t="s">
        <v>4046</v>
      </c>
      <c r="E4035" t="s">
        <v>4047</v>
      </c>
      <c r="F4035" t="s">
        <v>2922</v>
      </c>
      <c r="G4035" t="s">
        <v>2923</v>
      </c>
      <c r="H4035">
        <v>0</v>
      </c>
      <c r="I4035">
        <v>0</v>
      </c>
      <c r="J4035">
        <v>0</v>
      </c>
      <c r="K4035">
        <v>0</v>
      </c>
      <c r="L4035">
        <v>0</v>
      </c>
    </row>
    <row r="4036" spans="1:14" x14ac:dyDescent="0.35">
      <c r="A4036" t="s">
        <v>712</v>
      </c>
      <c r="B4036" t="s">
        <v>4025</v>
      </c>
      <c r="C4036" t="s">
        <v>2915</v>
      </c>
      <c r="D4036" t="s">
        <v>4046</v>
      </c>
      <c r="E4036" t="s">
        <v>4047</v>
      </c>
      <c r="F4036" t="s">
        <v>2875</v>
      </c>
      <c r="G4036" t="s">
        <v>2876</v>
      </c>
      <c r="H4036">
        <v>715626.77919999999</v>
      </c>
      <c r="I4036">
        <v>603.51797741086796</v>
      </c>
      <c r="J4036">
        <v>36699.1927664951</v>
      </c>
      <c r="K4036">
        <v>37302.710743905998</v>
      </c>
      <c r="L4036">
        <v>678324.06845609401</v>
      </c>
    </row>
    <row r="4037" spans="1:14" x14ac:dyDescent="0.35">
      <c r="A4037" t="s">
        <v>712</v>
      </c>
      <c r="B4037" t="s">
        <v>4025</v>
      </c>
      <c r="C4037" t="s">
        <v>2915</v>
      </c>
      <c r="D4037" t="s">
        <v>4046</v>
      </c>
      <c r="E4037" t="s">
        <v>4047</v>
      </c>
      <c r="F4037" t="s">
        <v>3009</v>
      </c>
      <c r="G4037" t="s">
        <v>3010</v>
      </c>
      <c r="H4037">
        <v>69937.858999999997</v>
      </c>
      <c r="I4037">
        <v>58.981520003628802</v>
      </c>
      <c r="J4037">
        <v>0</v>
      </c>
      <c r="K4037">
        <v>58.981520003628802</v>
      </c>
      <c r="L4037">
        <v>69878.877479996401</v>
      </c>
      <c r="N4037" t="s">
        <v>2198</v>
      </c>
    </row>
    <row r="4038" spans="1:14" x14ac:dyDescent="0.35">
      <c r="A4038" t="s">
        <v>712</v>
      </c>
      <c r="B4038" t="s">
        <v>4025</v>
      </c>
      <c r="C4038" t="s">
        <v>2915</v>
      </c>
      <c r="D4038" t="s">
        <v>4046</v>
      </c>
      <c r="E4038" t="s">
        <v>4047</v>
      </c>
      <c r="F4038" t="s">
        <v>2924</v>
      </c>
      <c r="G4038" t="s">
        <v>2925</v>
      </c>
      <c r="H4038">
        <v>0</v>
      </c>
      <c r="I4038">
        <v>0</v>
      </c>
      <c r="J4038">
        <v>0</v>
      </c>
      <c r="K4038">
        <v>0</v>
      </c>
      <c r="L4038">
        <v>0</v>
      </c>
    </row>
    <row r="4039" spans="1:14" x14ac:dyDescent="0.35">
      <c r="A4039" t="s">
        <v>712</v>
      </c>
      <c r="B4039" t="s">
        <v>4025</v>
      </c>
      <c r="C4039" t="s">
        <v>2915</v>
      </c>
      <c r="D4039" t="s">
        <v>4046</v>
      </c>
      <c r="E4039" t="s">
        <v>4047</v>
      </c>
      <c r="F4039" t="s">
        <v>2877</v>
      </c>
      <c r="G4039" t="s">
        <v>2878</v>
      </c>
      <c r="H4039">
        <v>353221.51</v>
      </c>
      <c r="I4039">
        <v>297.88646466479202</v>
      </c>
      <c r="J4039">
        <v>18114.112915348</v>
      </c>
      <c r="K4039">
        <v>18411.9993800128</v>
      </c>
      <c r="L4039">
        <v>334809.51061998698</v>
      </c>
    </row>
    <row r="4040" spans="1:14" x14ac:dyDescent="0.35">
      <c r="A4040" t="s">
        <v>712</v>
      </c>
      <c r="B4040" t="s">
        <v>4025</v>
      </c>
      <c r="C4040" t="s">
        <v>2915</v>
      </c>
      <c r="D4040" t="s">
        <v>4048</v>
      </c>
      <c r="E4040" t="s">
        <v>4049</v>
      </c>
      <c r="F4040" t="s">
        <v>2172</v>
      </c>
      <c r="G4040" t="s">
        <v>2173</v>
      </c>
      <c r="H4040">
        <v>161580.85130000001</v>
      </c>
      <c r="I4040">
        <v>515.63584863937899</v>
      </c>
      <c r="J4040">
        <v>5898.3242371045599</v>
      </c>
      <c r="K4040">
        <v>6413.96008574394</v>
      </c>
      <c r="L4040">
        <v>155166.891214256</v>
      </c>
    </row>
    <row r="4041" spans="1:14" x14ac:dyDescent="0.35">
      <c r="A4041" t="s">
        <v>712</v>
      </c>
      <c r="B4041" t="s">
        <v>4025</v>
      </c>
      <c r="C4041" t="s">
        <v>2915</v>
      </c>
      <c r="D4041" t="s">
        <v>4048</v>
      </c>
      <c r="E4041" t="s">
        <v>4049</v>
      </c>
      <c r="F4041" t="s">
        <v>2867</v>
      </c>
      <c r="G4041" t="s">
        <v>2868</v>
      </c>
      <c r="H4041">
        <v>0</v>
      </c>
      <c r="I4041">
        <v>0</v>
      </c>
      <c r="J4041">
        <v>0</v>
      </c>
      <c r="K4041">
        <v>0</v>
      </c>
      <c r="L4041">
        <v>0</v>
      </c>
    </row>
    <row r="4042" spans="1:14" x14ac:dyDescent="0.35">
      <c r="A4042" t="s">
        <v>712</v>
      </c>
      <c r="B4042" t="s">
        <v>4025</v>
      </c>
      <c r="C4042" t="s">
        <v>2915</v>
      </c>
      <c r="D4042" t="s">
        <v>4048</v>
      </c>
      <c r="E4042" t="s">
        <v>4049</v>
      </c>
      <c r="F4042" t="s">
        <v>2922</v>
      </c>
      <c r="G4042" t="s">
        <v>2923</v>
      </c>
      <c r="H4042">
        <v>0</v>
      </c>
      <c r="I4042">
        <v>0</v>
      </c>
      <c r="J4042">
        <v>0</v>
      </c>
      <c r="K4042">
        <v>0</v>
      </c>
      <c r="L4042">
        <v>0</v>
      </c>
    </row>
    <row r="4043" spans="1:14" x14ac:dyDescent="0.35">
      <c r="A4043" t="s">
        <v>712</v>
      </c>
      <c r="B4043" t="s">
        <v>4025</v>
      </c>
      <c r="C4043" t="s">
        <v>2915</v>
      </c>
      <c r="D4043" t="s">
        <v>4048</v>
      </c>
      <c r="E4043" t="s">
        <v>4049</v>
      </c>
      <c r="F4043" t="s">
        <v>2924</v>
      </c>
      <c r="G4043" t="s">
        <v>2925</v>
      </c>
      <c r="H4043">
        <v>0</v>
      </c>
      <c r="I4043">
        <v>0</v>
      </c>
      <c r="J4043">
        <v>0</v>
      </c>
      <c r="K4043">
        <v>0</v>
      </c>
      <c r="L4043">
        <v>0</v>
      </c>
    </row>
    <row r="4044" spans="1:14" x14ac:dyDescent="0.35">
      <c r="A4044" t="s">
        <v>712</v>
      </c>
      <c r="B4044" t="s">
        <v>4025</v>
      </c>
      <c r="C4044" t="s">
        <v>2915</v>
      </c>
      <c r="D4044" t="s">
        <v>4048</v>
      </c>
      <c r="E4044" t="s">
        <v>4049</v>
      </c>
      <c r="F4044" t="s">
        <v>2877</v>
      </c>
      <c r="G4044" t="s">
        <v>2878</v>
      </c>
      <c r="H4044">
        <v>10356.0226</v>
      </c>
      <c r="I4044">
        <v>33.048077530574503</v>
      </c>
      <c r="J4044">
        <v>378.03476465544497</v>
      </c>
      <c r="K4044">
        <v>411.08284218601898</v>
      </c>
      <c r="L4044">
        <v>9944.9397578139797</v>
      </c>
    </row>
    <row r="4045" spans="1:14" x14ac:dyDescent="0.35">
      <c r="A4045" t="s">
        <v>712</v>
      </c>
      <c r="B4045" t="s">
        <v>4025</v>
      </c>
      <c r="C4045" t="s">
        <v>2915</v>
      </c>
      <c r="D4045" t="s">
        <v>4050</v>
      </c>
      <c r="E4045" t="s">
        <v>4051</v>
      </c>
      <c r="F4045" t="s">
        <v>2172</v>
      </c>
      <c r="G4045" t="s">
        <v>2173</v>
      </c>
      <c r="H4045">
        <v>159942.04259999999</v>
      </c>
      <c r="I4045">
        <v>163.050423471481</v>
      </c>
      <c r="J4045">
        <v>10639.145216249501</v>
      </c>
      <c r="K4045">
        <v>10802.195639721</v>
      </c>
      <c r="L4045">
        <v>149139.84696027901</v>
      </c>
    </row>
    <row r="4046" spans="1:14" x14ac:dyDescent="0.35">
      <c r="A4046" t="s">
        <v>712</v>
      </c>
      <c r="B4046" t="s">
        <v>4025</v>
      </c>
      <c r="C4046" t="s">
        <v>2915</v>
      </c>
      <c r="D4046" t="s">
        <v>4050</v>
      </c>
      <c r="E4046" t="s">
        <v>4051</v>
      </c>
      <c r="F4046" t="s">
        <v>2867</v>
      </c>
      <c r="G4046" t="s">
        <v>2868</v>
      </c>
      <c r="H4046">
        <v>0</v>
      </c>
      <c r="I4046">
        <v>0</v>
      </c>
      <c r="J4046">
        <v>0</v>
      </c>
      <c r="K4046">
        <v>0</v>
      </c>
      <c r="L4046">
        <v>0</v>
      </c>
    </row>
    <row r="4047" spans="1:14" x14ac:dyDescent="0.35">
      <c r="A4047" t="s">
        <v>712</v>
      </c>
      <c r="B4047" t="s">
        <v>4025</v>
      </c>
      <c r="C4047" t="s">
        <v>2915</v>
      </c>
      <c r="D4047" t="s">
        <v>4050</v>
      </c>
      <c r="E4047" t="s">
        <v>4051</v>
      </c>
      <c r="F4047" t="s">
        <v>2922</v>
      </c>
      <c r="G4047" t="s">
        <v>2923</v>
      </c>
      <c r="H4047">
        <v>20060.245800000001</v>
      </c>
      <c r="I4047">
        <v>20.450105047189201</v>
      </c>
      <c r="J4047">
        <v>1334.38253426344</v>
      </c>
      <c r="K4047">
        <v>1354.8326393106299</v>
      </c>
      <c r="L4047">
        <v>18705.413160689401</v>
      </c>
    </row>
    <row r="4048" spans="1:14" x14ac:dyDescent="0.35">
      <c r="A4048" t="s">
        <v>712</v>
      </c>
      <c r="B4048" t="s">
        <v>4025</v>
      </c>
      <c r="C4048" t="s">
        <v>2915</v>
      </c>
      <c r="D4048" t="s">
        <v>4050</v>
      </c>
      <c r="E4048" t="s">
        <v>4051</v>
      </c>
      <c r="F4048" t="s">
        <v>2924</v>
      </c>
      <c r="G4048" t="s">
        <v>2925</v>
      </c>
      <c r="H4048">
        <v>0</v>
      </c>
      <c r="I4048">
        <v>0</v>
      </c>
      <c r="J4048">
        <v>0</v>
      </c>
      <c r="K4048">
        <v>0</v>
      </c>
      <c r="L4048">
        <v>0</v>
      </c>
    </row>
    <row r="4049" spans="1:14" x14ac:dyDescent="0.35">
      <c r="A4049" t="s">
        <v>712</v>
      </c>
      <c r="B4049" t="s">
        <v>4025</v>
      </c>
      <c r="C4049" t="s">
        <v>2915</v>
      </c>
      <c r="D4049" t="s">
        <v>154</v>
      </c>
      <c r="E4049" t="s">
        <v>4052</v>
      </c>
      <c r="F4049" t="s">
        <v>2170</v>
      </c>
      <c r="G4049" t="s">
        <v>2171</v>
      </c>
      <c r="H4049">
        <v>0</v>
      </c>
      <c r="I4049">
        <v>0</v>
      </c>
      <c r="J4049">
        <v>0</v>
      </c>
      <c r="K4049">
        <v>0</v>
      </c>
      <c r="L4049">
        <v>0</v>
      </c>
    </row>
    <row r="4050" spans="1:14" x14ac:dyDescent="0.35">
      <c r="A4050" t="s">
        <v>712</v>
      </c>
      <c r="B4050" t="s">
        <v>4025</v>
      </c>
      <c r="C4050" t="s">
        <v>2915</v>
      </c>
      <c r="D4050" t="s">
        <v>154</v>
      </c>
      <c r="E4050" t="s">
        <v>4052</v>
      </c>
      <c r="F4050" t="s">
        <v>2172</v>
      </c>
      <c r="G4050" t="s">
        <v>2173</v>
      </c>
      <c r="H4050">
        <v>959194.75309999997</v>
      </c>
      <c r="I4050">
        <v>837.77441424103904</v>
      </c>
      <c r="J4050">
        <v>119463.10126475</v>
      </c>
      <c r="K4050">
        <v>120300.875678991</v>
      </c>
      <c r="L4050">
        <v>838893.87742100901</v>
      </c>
    </row>
    <row r="4051" spans="1:14" x14ac:dyDescent="0.35">
      <c r="A4051" t="s">
        <v>712</v>
      </c>
      <c r="B4051" t="s">
        <v>4025</v>
      </c>
      <c r="C4051" t="s">
        <v>2915</v>
      </c>
      <c r="D4051" t="s">
        <v>154</v>
      </c>
      <c r="E4051" t="s">
        <v>4052</v>
      </c>
      <c r="F4051" t="s">
        <v>19</v>
      </c>
      <c r="G4051" t="s">
        <v>2174</v>
      </c>
      <c r="H4051">
        <v>418445.5355</v>
      </c>
      <c r="I4051">
        <v>365.47631464998801</v>
      </c>
      <c r="J4051">
        <v>0</v>
      </c>
      <c r="K4051">
        <v>365.47631464998801</v>
      </c>
      <c r="L4051">
        <v>418080.05918535002</v>
      </c>
      <c r="N4051" t="s">
        <v>2198</v>
      </c>
    </row>
    <row r="4052" spans="1:14" x14ac:dyDescent="0.35">
      <c r="A4052" t="s">
        <v>712</v>
      </c>
      <c r="B4052" t="s">
        <v>4025</v>
      </c>
      <c r="C4052" t="s">
        <v>2915</v>
      </c>
      <c r="D4052" t="s">
        <v>154</v>
      </c>
      <c r="E4052" t="s">
        <v>4052</v>
      </c>
      <c r="F4052" t="s">
        <v>2867</v>
      </c>
      <c r="G4052" t="s">
        <v>2868</v>
      </c>
      <c r="H4052">
        <v>0</v>
      </c>
      <c r="I4052">
        <v>0</v>
      </c>
      <c r="J4052">
        <v>0</v>
      </c>
      <c r="K4052">
        <v>0</v>
      </c>
      <c r="L4052">
        <v>0</v>
      </c>
    </row>
    <row r="4053" spans="1:14" x14ac:dyDescent="0.35">
      <c r="A4053" t="s">
        <v>712</v>
      </c>
      <c r="B4053" t="s">
        <v>4025</v>
      </c>
      <c r="C4053" t="s">
        <v>2915</v>
      </c>
      <c r="D4053" t="s">
        <v>154</v>
      </c>
      <c r="E4053" t="s">
        <v>4052</v>
      </c>
      <c r="F4053" t="s">
        <v>2922</v>
      </c>
      <c r="G4053" t="s">
        <v>2923</v>
      </c>
      <c r="H4053">
        <v>0</v>
      </c>
      <c r="I4053">
        <v>0</v>
      </c>
      <c r="J4053">
        <v>0</v>
      </c>
      <c r="K4053">
        <v>0</v>
      </c>
      <c r="L4053">
        <v>0</v>
      </c>
    </row>
    <row r="4054" spans="1:14" x14ac:dyDescent="0.35">
      <c r="A4054" t="s">
        <v>712</v>
      </c>
      <c r="B4054" t="s">
        <v>4025</v>
      </c>
      <c r="C4054" t="s">
        <v>2915</v>
      </c>
      <c r="D4054" t="s">
        <v>154</v>
      </c>
      <c r="E4054" t="s">
        <v>4052</v>
      </c>
      <c r="F4054" t="s">
        <v>2999</v>
      </c>
      <c r="G4054" t="s">
        <v>3000</v>
      </c>
      <c r="H4054">
        <v>304001.15179999999</v>
      </c>
      <c r="I4054">
        <v>194.47446944267099</v>
      </c>
      <c r="J4054">
        <v>24984.9988210384</v>
      </c>
      <c r="K4054">
        <v>25179.473290481099</v>
      </c>
      <c r="L4054">
        <v>278821.67850951903</v>
      </c>
    </row>
    <row r="4055" spans="1:14" x14ac:dyDescent="0.35">
      <c r="A4055" t="s">
        <v>712</v>
      </c>
      <c r="B4055" t="s">
        <v>4025</v>
      </c>
      <c r="C4055" t="s">
        <v>2915</v>
      </c>
      <c r="D4055" t="s">
        <v>154</v>
      </c>
      <c r="E4055" t="s">
        <v>4052</v>
      </c>
      <c r="F4055" t="s">
        <v>2924</v>
      </c>
      <c r="G4055" t="s">
        <v>2925</v>
      </c>
      <c r="H4055">
        <v>0</v>
      </c>
      <c r="I4055">
        <v>0</v>
      </c>
      <c r="J4055">
        <v>0</v>
      </c>
      <c r="K4055">
        <v>0</v>
      </c>
      <c r="L4055">
        <v>0</v>
      </c>
    </row>
    <row r="4056" spans="1:14" x14ac:dyDescent="0.35">
      <c r="A4056" t="s">
        <v>712</v>
      </c>
      <c r="B4056" t="s">
        <v>4025</v>
      </c>
      <c r="C4056" t="s">
        <v>2915</v>
      </c>
      <c r="D4056" t="s">
        <v>154</v>
      </c>
      <c r="E4056" t="s">
        <v>4052</v>
      </c>
      <c r="F4056" t="s">
        <v>2877</v>
      </c>
      <c r="G4056" t="s">
        <v>2878</v>
      </c>
      <c r="H4056">
        <v>146256.33199999999</v>
      </c>
      <c r="I4056">
        <v>127.74237190281499</v>
      </c>
      <c r="J4056">
        <v>18215.5239537247</v>
      </c>
      <c r="K4056">
        <v>18343.266325627501</v>
      </c>
      <c r="L4056">
        <v>127913.06567437301</v>
      </c>
    </row>
    <row r="4057" spans="1:14" x14ac:dyDescent="0.35">
      <c r="A4057" t="s">
        <v>712</v>
      </c>
      <c r="B4057" t="s">
        <v>4025</v>
      </c>
      <c r="C4057" t="s">
        <v>2915</v>
      </c>
      <c r="D4057" t="s">
        <v>4053</v>
      </c>
      <c r="E4057" t="s">
        <v>4054</v>
      </c>
      <c r="F4057" t="s">
        <v>2172</v>
      </c>
      <c r="G4057" t="s">
        <v>2173</v>
      </c>
      <c r="H4057">
        <v>49846.5622</v>
      </c>
      <c r="I4057">
        <v>239.92099793174799</v>
      </c>
      <c r="J4057">
        <v>0</v>
      </c>
      <c r="K4057">
        <v>239.92099793174799</v>
      </c>
      <c r="L4057">
        <v>49606.641202068298</v>
      </c>
    </row>
    <row r="4058" spans="1:14" x14ac:dyDescent="0.35">
      <c r="A4058" t="s">
        <v>712</v>
      </c>
      <c r="B4058" t="s">
        <v>4025</v>
      </c>
      <c r="C4058" t="s">
        <v>2915</v>
      </c>
      <c r="D4058" t="s">
        <v>4053</v>
      </c>
      <c r="E4058" t="s">
        <v>4054</v>
      </c>
      <c r="F4058" t="s">
        <v>2867</v>
      </c>
      <c r="G4058" t="s">
        <v>2868</v>
      </c>
      <c r="H4058">
        <v>0</v>
      </c>
      <c r="I4058">
        <v>0</v>
      </c>
      <c r="J4058">
        <v>0</v>
      </c>
      <c r="K4058">
        <v>0</v>
      </c>
      <c r="L4058">
        <v>0</v>
      </c>
    </row>
    <row r="4059" spans="1:14" x14ac:dyDescent="0.35">
      <c r="A4059" t="s">
        <v>712</v>
      </c>
      <c r="B4059" t="s">
        <v>4025</v>
      </c>
      <c r="C4059" t="s">
        <v>2915</v>
      </c>
      <c r="D4059" t="s">
        <v>4053</v>
      </c>
      <c r="E4059" t="s">
        <v>4054</v>
      </c>
      <c r="F4059" t="s">
        <v>2922</v>
      </c>
      <c r="G4059" t="s">
        <v>2923</v>
      </c>
      <c r="H4059">
        <v>0</v>
      </c>
      <c r="I4059">
        <v>0</v>
      </c>
      <c r="J4059">
        <v>0</v>
      </c>
      <c r="K4059">
        <v>0</v>
      </c>
      <c r="L4059">
        <v>0</v>
      </c>
    </row>
    <row r="4060" spans="1:14" x14ac:dyDescent="0.35">
      <c r="A4060" t="s">
        <v>712</v>
      </c>
      <c r="B4060" t="s">
        <v>4025</v>
      </c>
      <c r="C4060" t="s">
        <v>2915</v>
      </c>
      <c r="D4060" t="s">
        <v>4053</v>
      </c>
      <c r="E4060" t="s">
        <v>4054</v>
      </c>
      <c r="F4060" t="s">
        <v>2924</v>
      </c>
      <c r="G4060" t="s">
        <v>2925</v>
      </c>
      <c r="H4060">
        <v>0</v>
      </c>
      <c r="I4060">
        <v>0</v>
      </c>
      <c r="J4060">
        <v>0</v>
      </c>
      <c r="K4060">
        <v>0</v>
      </c>
      <c r="L4060">
        <v>0</v>
      </c>
    </row>
    <row r="4061" spans="1:14" x14ac:dyDescent="0.35">
      <c r="A4061" t="s">
        <v>712</v>
      </c>
      <c r="B4061" t="s">
        <v>4025</v>
      </c>
      <c r="C4061" t="s">
        <v>2915</v>
      </c>
      <c r="D4061" t="s">
        <v>4053</v>
      </c>
      <c r="E4061" t="s">
        <v>4054</v>
      </c>
      <c r="F4061" t="s">
        <v>2877</v>
      </c>
      <c r="G4061" t="s">
        <v>2878</v>
      </c>
      <c r="H4061">
        <v>4247.3212999999996</v>
      </c>
      <c r="I4061">
        <v>20.443166149603599</v>
      </c>
      <c r="J4061">
        <v>0</v>
      </c>
      <c r="K4061">
        <v>20.443166149603599</v>
      </c>
      <c r="L4061">
        <v>4226.8781338504004</v>
      </c>
    </row>
    <row r="4062" spans="1:14" x14ac:dyDescent="0.35">
      <c r="A4062" t="s">
        <v>712</v>
      </c>
      <c r="B4062" t="s">
        <v>4025</v>
      </c>
      <c r="C4062" t="s">
        <v>2915</v>
      </c>
      <c r="D4062" t="s">
        <v>3046</v>
      </c>
      <c r="E4062" t="s">
        <v>4055</v>
      </c>
      <c r="F4062" t="s">
        <v>2170</v>
      </c>
      <c r="G4062" t="s">
        <v>2171</v>
      </c>
      <c r="H4062">
        <v>0</v>
      </c>
      <c r="I4062">
        <v>0</v>
      </c>
      <c r="J4062">
        <v>0</v>
      </c>
      <c r="K4062">
        <v>0</v>
      </c>
      <c r="L4062">
        <v>0</v>
      </c>
    </row>
    <row r="4063" spans="1:14" x14ac:dyDescent="0.35">
      <c r="A4063" t="s">
        <v>712</v>
      </c>
      <c r="B4063" t="s">
        <v>4025</v>
      </c>
      <c r="C4063" t="s">
        <v>2915</v>
      </c>
      <c r="D4063" t="s">
        <v>3046</v>
      </c>
      <c r="E4063" t="s">
        <v>4055</v>
      </c>
      <c r="F4063" t="s">
        <v>2172</v>
      </c>
      <c r="G4063" t="s">
        <v>2173</v>
      </c>
      <c r="H4063">
        <v>3894858.6606999999</v>
      </c>
      <c r="I4063">
        <v>1731.94007316548</v>
      </c>
      <c r="J4063">
        <v>502842.58202863601</v>
      </c>
      <c r="K4063">
        <v>504574.52210180101</v>
      </c>
      <c r="L4063">
        <v>3390284.1385981999</v>
      </c>
    </row>
    <row r="4064" spans="1:14" x14ac:dyDescent="0.35">
      <c r="A4064" t="s">
        <v>712</v>
      </c>
      <c r="B4064" t="s">
        <v>4025</v>
      </c>
      <c r="C4064" t="s">
        <v>2915</v>
      </c>
      <c r="D4064" t="s">
        <v>3046</v>
      </c>
      <c r="E4064" t="s">
        <v>4055</v>
      </c>
      <c r="F4064" t="s">
        <v>194</v>
      </c>
      <c r="G4064" t="s">
        <v>2415</v>
      </c>
      <c r="H4064">
        <v>255684.20629999999</v>
      </c>
      <c r="I4064">
        <v>113.69596729072499</v>
      </c>
      <c r="J4064">
        <v>0</v>
      </c>
      <c r="K4064">
        <v>113.69596729072499</v>
      </c>
      <c r="L4064">
        <v>255570.510332709</v>
      </c>
      <c r="N4064" t="s">
        <v>2198</v>
      </c>
    </row>
    <row r="4065" spans="1:14" x14ac:dyDescent="0.35">
      <c r="A4065" t="s">
        <v>712</v>
      </c>
      <c r="B4065" t="s">
        <v>4025</v>
      </c>
      <c r="C4065" t="s">
        <v>2915</v>
      </c>
      <c r="D4065" t="s">
        <v>3046</v>
      </c>
      <c r="E4065" t="s">
        <v>4055</v>
      </c>
      <c r="F4065" t="s">
        <v>2867</v>
      </c>
      <c r="G4065" t="s">
        <v>2868</v>
      </c>
      <c r="H4065">
        <v>0</v>
      </c>
      <c r="I4065">
        <v>0</v>
      </c>
      <c r="J4065">
        <v>0</v>
      </c>
      <c r="K4065">
        <v>0</v>
      </c>
      <c r="L4065">
        <v>0</v>
      </c>
    </row>
    <row r="4066" spans="1:14" x14ac:dyDescent="0.35">
      <c r="A4066" t="s">
        <v>712</v>
      </c>
      <c r="B4066" t="s">
        <v>4025</v>
      </c>
      <c r="C4066" t="s">
        <v>2915</v>
      </c>
      <c r="D4066" t="s">
        <v>3046</v>
      </c>
      <c r="E4066" t="s">
        <v>4055</v>
      </c>
      <c r="F4066" t="s">
        <v>2922</v>
      </c>
      <c r="G4066" t="s">
        <v>2923</v>
      </c>
      <c r="H4066">
        <v>1182299.1492000001</v>
      </c>
      <c r="I4066">
        <v>525.73699160748902</v>
      </c>
      <c r="J4066">
        <v>152639.77687443799</v>
      </c>
      <c r="K4066">
        <v>153165.51386604499</v>
      </c>
      <c r="L4066">
        <v>1029133.63533395</v>
      </c>
    </row>
    <row r="4067" spans="1:14" x14ac:dyDescent="0.35">
      <c r="A4067" t="s">
        <v>712</v>
      </c>
      <c r="B4067" t="s">
        <v>4025</v>
      </c>
      <c r="C4067" t="s">
        <v>2915</v>
      </c>
      <c r="D4067" t="s">
        <v>3046</v>
      </c>
      <c r="E4067" t="s">
        <v>4055</v>
      </c>
      <c r="F4067" t="s">
        <v>4042</v>
      </c>
      <c r="G4067" t="s">
        <v>4043</v>
      </c>
      <c r="H4067">
        <v>0</v>
      </c>
      <c r="I4067">
        <v>0</v>
      </c>
      <c r="J4067">
        <v>0</v>
      </c>
      <c r="K4067">
        <v>0</v>
      </c>
      <c r="L4067">
        <v>0</v>
      </c>
    </row>
    <row r="4068" spans="1:14" x14ac:dyDescent="0.35">
      <c r="A4068" t="s">
        <v>712</v>
      </c>
      <c r="B4068" t="s">
        <v>4025</v>
      </c>
      <c r="C4068" t="s">
        <v>2915</v>
      </c>
      <c r="D4068" t="s">
        <v>3046</v>
      </c>
      <c r="E4068" t="s">
        <v>4055</v>
      </c>
      <c r="F4068" t="s">
        <v>2999</v>
      </c>
      <c r="G4068" t="s">
        <v>3000</v>
      </c>
      <c r="H4068">
        <v>0</v>
      </c>
      <c r="I4068">
        <v>0</v>
      </c>
      <c r="J4068">
        <v>0</v>
      </c>
      <c r="K4068">
        <v>0</v>
      </c>
      <c r="L4068">
        <v>0</v>
      </c>
    </row>
    <row r="4069" spans="1:14" x14ac:dyDescent="0.35">
      <c r="A4069" t="s">
        <v>712</v>
      </c>
      <c r="B4069" t="s">
        <v>4025</v>
      </c>
      <c r="C4069" t="s">
        <v>2915</v>
      </c>
      <c r="D4069" t="s">
        <v>3046</v>
      </c>
      <c r="E4069" t="s">
        <v>4055</v>
      </c>
      <c r="F4069" t="s">
        <v>2924</v>
      </c>
      <c r="G4069" t="s">
        <v>2925</v>
      </c>
      <c r="H4069">
        <v>0</v>
      </c>
      <c r="I4069">
        <v>0</v>
      </c>
      <c r="J4069">
        <v>0</v>
      </c>
      <c r="K4069">
        <v>0</v>
      </c>
      <c r="L4069">
        <v>0</v>
      </c>
    </row>
    <row r="4070" spans="1:14" x14ac:dyDescent="0.35">
      <c r="A4070" t="s">
        <v>712</v>
      </c>
      <c r="B4070" t="s">
        <v>4025</v>
      </c>
      <c r="C4070" t="s">
        <v>2915</v>
      </c>
      <c r="D4070" t="s">
        <v>3046</v>
      </c>
      <c r="E4070" t="s">
        <v>4055</v>
      </c>
      <c r="F4070" t="s">
        <v>2877</v>
      </c>
      <c r="G4070" t="s">
        <v>2878</v>
      </c>
      <c r="H4070">
        <v>961218.82050000003</v>
      </c>
      <c r="I4070">
        <v>427.42844846137302</v>
      </c>
      <c r="J4070">
        <v>124097.379572714</v>
      </c>
      <c r="K4070">
        <v>124524.80802117501</v>
      </c>
      <c r="L4070">
        <v>836694.01247882505</v>
      </c>
    </row>
    <row r="4071" spans="1:14" x14ac:dyDescent="0.35">
      <c r="A4071" t="s">
        <v>712</v>
      </c>
      <c r="B4071" t="s">
        <v>4025</v>
      </c>
      <c r="C4071" t="s">
        <v>17</v>
      </c>
      <c r="D4071" t="s">
        <v>713</v>
      </c>
      <c r="E4071" t="s">
        <v>2295</v>
      </c>
      <c r="F4071" t="s">
        <v>2170</v>
      </c>
      <c r="G4071" t="s">
        <v>2171</v>
      </c>
      <c r="H4071">
        <v>0</v>
      </c>
      <c r="I4071">
        <v>0</v>
      </c>
      <c r="J4071">
        <v>0</v>
      </c>
      <c r="K4071">
        <v>0</v>
      </c>
      <c r="L4071">
        <v>0</v>
      </c>
    </row>
    <row r="4072" spans="1:14" x14ac:dyDescent="0.35">
      <c r="A4072" t="s">
        <v>712</v>
      </c>
      <c r="B4072" t="s">
        <v>4025</v>
      </c>
      <c r="C4072" t="s">
        <v>17</v>
      </c>
      <c r="D4072" t="s">
        <v>713</v>
      </c>
      <c r="E4072" t="s">
        <v>2295</v>
      </c>
      <c r="F4072" t="s">
        <v>19</v>
      </c>
      <c r="G4072" t="s">
        <v>2174</v>
      </c>
      <c r="H4072">
        <v>7693788.4806000004</v>
      </c>
      <c r="I4072">
        <v>5019.9827027728697</v>
      </c>
      <c r="J4072">
        <v>0</v>
      </c>
      <c r="K4072">
        <v>5019.9827027728697</v>
      </c>
      <c r="L4072">
        <v>7688768.4978972301</v>
      </c>
      <c r="N4072" t="s">
        <v>2198</v>
      </c>
    </row>
    <row r="4073" spans="1:14" x14ac:dyDescent="0.35">
      <c r="A4073" t="s">
        <v>712</v>
      </c>
      <c r="B4073" t="s">
        <v>4025</v>
      </c>
      <c r="C4073" t="s">
        <v>17</v>
      </c>
      <c r="D4073" t="s">
        <v>713</v>
      </c>
      <c r="E4073" t="s">
        <v>2295</v>
      </c>
      <c r="F4073" t="s">
        <v>2787</v>
      </c>
      <c r="G4073" t="s">
        <v>2935</v>
      </c>
      <c r="H4073">
        <v>0</v>
      </c>
      <c r="I4073">
        <v>0</v>
      </c>
      <c r="J4073">
        <v>0</v>
      </c>
      <c r="K4073">
        <v>0</v>
      </c>
      <c r="L4073">
        <v>0</v>
      </c>
    </row>
    <row r="4074" spans="1:14" x14ac:dyDescent="0.35">
      <c r="A4074" t="s">
        <v>712</v>
      </c>
      <c r="B4074" t="s">
        <v>4025</v>
      </c>
      <c r="C4074" t="s">
        <v>17</v>
      </c>
      <c r="D4074" t="s">
        <v>713</v>
      </c>
      <c r="E4074" t="s">
        <v>2295</v>
      </c>
      <c r="F4074" t="s">
        <v>2788</v>
      </c>
      <c r="G4074" t="s">
        <v>2936</v>
      </c>
      <c r="H4074">
        <v>4741106.7353999997</v>
      </c>
      <c r="I4074">
        <v>3093.4400995616302</v>
      </c>
      <c r="J4074">
        <v>596963.37191370397</v>
      </c>
      <c r="K4074">
        <v>600056.81201326498</v>
      </c>
      <c r="L4074">
        <v>4141049.92338674</v>
      </c>
    </row>
    <row r="4075" spans="1:14" x14ac:dyDescent="0.35">
      <c r="A4075" t="s">
        <v>712</v>
      </c>
      <c r="B4075" t="s">
        <v>4025</v>
      </c>
      <c r="C4075" t="s">
        <v>17</v>
      </c>
      <c r="D4075" t="s">
        <v>720</v>
      </c>
      <c r="E4075" t="s">
        <v>2296</v>
      </c>
      <c r="F4075" t="s">
        <v>19</v>
      </c>
      <c r="G4075" t="s">
        <v>2174</v>
      </c>
      <c r="H4075">
        <v>38049236.715499997</v>
      </c>
      <c r="I4075">
        <v>45594.301920695798</v>
      </c>
      <c r="J4075">
        <v>0</v>
      </c>
      <c r="K4075">
        <v>45594.301920695798</v>
      </c>
      <c r="L4075">
        <v>38003642.4135793</v>
      </c>
      <c r="N4075" t="s">
        <v>2198</v>
      </c>
    </row>
    <row r="4076" spans="1:14" x14ac:dyDescent="0.35">
      <c r="A4076" t="s">
        <v>712</v>
      </c>
      <c r="B4076" t="s">
        <v>4025</v>
      </c>
      <c r="C4076" t="s">
        <v>17</v>
      </c>
      <c r="D4076" t="s">
        <v>720</v>
      </c>
      <c r="E4076" t="s">
        <v>2296</v>
      </c>
      <c r="F4076" t="s">
        <v>2787</v>
      </c>
      <c r="G4076" t="s">
        <v>2935</v>
      </c>
      <c r="H4076">
        <v>0</v>
      </c>
      <c r="I4076">
        <v>0</v>
      </c>
      <c r="J4076">
        <v>0</v>
      </c>
      <c r="K4076">
        <v>0</v>
      </c>
      <c r="L4076">
        <v>0</v>
      </c>
    </row>
    <row r="4077" spans="1:14" x14ac:dyDescent="0.35">
      <c r="A4077" t="s">
        <v>712</v>
      </c>
      <c r="B4077" t="s">
        <v>4025</v>
      </c>
      <c r="C4077" t="s">
        <v>17</v>
      </c>
      <c r="D4077" t="s">
        <v>720</v>
      </c>
      <c r="E4077" t="s">
        <v>2296</v>
      </c>
      <c r="F4077" t="s">
        <v>2788</v>
      </c>
      <c r="G4077" t="s">
        <v>2936</v>
      </c>
      <c r="H4077">
        <v>16983511.770500001</v>
      </c>
      <c r="I4077">
        <v>20351.298217148302</v>
      </c>
      <c r="J4077">
        <v>6767915.2176360497</v>
      </c>
      <c r="K4077">
        <v>6788266.5158532001</v>
      </c>
      <c r="L4077">
        <v>10195245.2546468</v>
      </c>
    </row>
    <row r="4078" spans="1:14" x14ac:dyDescent="0.35">
      <c r="A4078" t="s">
        <v>712</v>
      </c>
      <c r="B4078" t="s">
        <v>4025</v>
      </c>
      <c r="C4078" t="s">
        <v>17</v>
      </c>
      <c r="D4078" t="s">
        <v>734</v>
      </c>
      <c r="E4078" t="s">
        <v>2297</v>
      </c>
      <c r="F4078" t="s">
        <v>2206</v>
      </c>
      <c r="G4078" t="s">
        <v>3028</v>
      </c>
      <c r="H4078">
        <v>11539758.806399999</v>
      </c>
      <c r="I4078">
        <v>8425.81526944082</v>
      </c>
      <c r="J4078">
        <v>0</v>
      </c>
      <c r="K4078">
        <v>8425.81526944082</v>
      </c>
      <c r="L4078">
        <v>11531332.9911306</v>
      </c>
      <c r="M4078" t="s">
        <v>2198</v>
      </c>
    </row>
    <row r="4079" spans="1:14" x14ac:dyDescent="0.35">
      <c r="A4079" t="s">
        <v>712</v>
      </c>
      <c r="B4079" t="s">
        <v>4025</v>
      </c>
      <c r="C4079" t="s">
        <v>17</v>
      </c>
      <c r="D4079" t="s">
        <v>734</v>
      </c>
      <c r="E4079" t="s">
        <v>2297</v>
      </c>
      <c r="F4079" t="s">
        <v>19</v>
      </c>
      <c r="G4079" t="s">
        <v>2174</v>
      </c>
      <c r="H4079">
        <v>40790157.093999997</v>
      </c>
      <c r="I4079">
        <v>34335.197222971299</v>
      </c>
      <c r="J4079">
        <v>0</v>
      </c>
      <c r="K4079">
        <v>34335.197222971299</v>
      </c>
      <c r="L4079">
        <v>40755821.896776997</v>
      </c>
      <c r="N4079" t="s">
        <v>2198</v>
      </c>
    </row>
    <row r="4080" spans="1:14" x14ac:dyDescent="0.35">
      <c r="A4080" t="s">
        <v>712</v>
      </c>
      <c r="B4080" t="s">
        <v>4025</v>
      </c>
      <c r="C4080" t="s">
        <v>17</v>
      </c>
      <c r="D4080" t="s">
        <v>734</v>
      </c>
      <c r="E4080" t="s">
        <v>2297</v>
      </c>
      <c r="F4080" t="s">
        <v>2787</v>
      </c>
      <c r="G4080" t="s">
        <v>2935</v>
      </c>
      <c r="H4080">
        <v>0</v>
      </c>
      <c r="I4080">
        <v>0</v>
      </c>
      <c r="J4080">
        <v>0</v>
      </c>
      <c r="K4080">
        <v>0</v>
      </c>
      <c r="L4080">
        <v>0</v>
      </c>
    </row>
    <row r="4081" spans="1:14" x14ac:dyDescent="0.35">
      <c r="A4081" t="s">
        <v>712</v>
      </c>
      <c r="B4081" t="s">
        <v>4025</v>
      </c>
      <c r="C4081" t="s">
        <v>17</v>
      </c>
      <c r="D4081" t="s">
        <v>734</v>
      </c>
      <c r="E4081" t="s">
        <v>2297</v>
      </c>
      <c r="F4081" t="s">
        <v>2788</v>
      </c>
      <c r="G4081" t="s">
        <v>2936</v>
      </c>
      <c r="H4081">
        <v>19173042.143300001</v>
      </c>
      <c r="I4081">
        <v>16138.9469973414</v>
      </c>
      <c r="J4081">
        <v>5707809.8014319204</v>
      </c>
      <c r="K4081">
        <v>5723948.7484292602</v>
      </c>
      <c r="L4081">
        <v>13449093.3948707</v>
      </c>
    </row>
    <row r="4082" spans="1:14" x14ac:dyDescent="0.35">
      <c r="A4082" t="s">
        <v>712</v>
      </c>
      <c r="B4082" t="s">
        <v>4025</v>
      </c>
      <c r="C4082" t="s">
        <v>17</v>
      </c>
      <c r="D4082" t="s">
        <v>740</v>
      </c>
      <c r="E4082" t="s">
        <v>2298</v>
      </c>
      <c r="F4082" t="s">
        <v>2170</v>
      </c>
      <c r="G4082" t="s">
        <v>2171</v>
      </c>
      <c r="H4082">
        <v>0</v>
      </c>
      <c r="I4082">
        <v>0</v>
      </c>
      <c r="J4082">
        <v>0</v>
      </c>
      <c r="K4082">
        <v>0</v>
      </c>
      <c r="L4082">
        <v>0</v>
      </c>
    </row>
    <row r="4083" spans="1:14" x14ac:dyDescent="0.35">
      <c r="A4083" t="s">
        <v>712</v>
      </c>
      <c r="B4083" t="s">
        <v>4025</v>
      </c>
      <c r="C4083" t="s">
        <v>17</v>
      </c>
      <c r="D4083" t="s">
        <v>740</v>
      </c>
      <c r="E4083" t="s">
        <v>2298</v>
      </c>
      <c r="F4083" t="s">
        <v>19</v>
      </c>
      <c r="G4083" t="s">
        <v>2174</v>
      </c>
      <c r="H4083">
        <v>9876506.2287000008</v>
      </c>
      <c r="I4083">
        <v>7918.8340310719695</v>
      </c>
      <c r="J4083">
        <v>0</v>
      </c>
      <c r="K4083">
        <v>7918.8340310719695</v>
      </c>
      <c r="L4083">
        <v>9868587.3946689293</v>
      </c>
      <c r="N4083" t="s">
        <v>2198</v>
      </c>
    </row>
    <row r="4084" spans="1:14" x14ac:dyDescent="0.35">
      <c r="A4084" t="s">
        <v>712</v>
      </c>
      <c r="B4084" t="s">
        <v>4025</v>
      </c>
      <c r="C4084" t="s">
        <v>17</v>
      </c>
      <c r="D4084" t="s">
        <v>740</v>
      </c>
      <c r="E4084" t="s">
        <v>2298</v>
      </c>
      <c r="F4084" t="s">
        <v>2787</v>
      </c>
      <c r="G4084" t="s">
        <v>2935</v>
      </c>
      <c r="H4084">
        <v>0</v>
      </c>
      <c r="I4084">
        <v>0</v>
      </c>
      <c r="J4084">
        <v>0</v>
      </c>
      <c r="K4084">
        <v>0</v>
      </c>
      <c r="L4084">
        <v>0</v>
      </c>
    </row>
    <row r="4085" spans="1:14" x14ac:dyDescent="0.35">
      <c r="A4085" t="s">
        <v>712</v>
      </c>
      <c r="B4085" t="s">
        <v>4025</v>
      </c>
      <c r="C4085" t="s">
        <v>17</v>
      </c>
      <c r="D4085" t="s">
        <v>740</v>
      </c>
      <c r="E4085" t="s">
        <v>2298</v>
      </c>
      <c r="F4085" t="s">
        <v>2788</v>
      </c>
      <c r="G4085" t="s">
        <v>2936</v>
      </c>
      <c r="H4085">
        <v>4593143.0115999999</v>
      </c>
      <c r="I4085">
        <v>3682.7129298525501</v>
      </c>
      <c r="J4085">
        <v>424012.20113071398</v>
      </c>
      <c r="K4085">
        <v>427694.91406056698</v>
      </c>
      <c r="L4085">
        <v>4165448.09753943</v>
      </c>
    </row>
    <row r="4086" spans="1:14" x14ac:dyDescent="0.35">
      <c r="A4086" t="s">
        <v>712</v>
      </c>
      <c r="B4086" t="s">
        <v>4025</v>
      </c>
      <c r="C4086" t="s">
        <v>17</v>
      </c>
      <c r="D4086" t="s">
        <v>754</v>
      </c>
      <c r="E4086" t="s">
        <v>2299</v>
      </c>
      <c r="F4086" t="s">
        <v>19</v>
      </c>
      <c r="G4086" t="s">
        <v>2174</v>
      </c>
      <c r="H4086">
        <v>17156228.844799999</v>
      </c>
      <c r="I4086">
        <v>7976.7317064610697</v>
      </c>
      <c r="J4086">
        <v>0</v>
      </c>
      <c r="K4086">
        <v>7976.7317064610697</v>
      </c>
      <c r="L4086">
        <v>17148252.113093499</v>
      </c>
      <c r="N4086" t="s">
        <v>2198</v>
      </c>
    </row>
    <row r="4087" spans="1:14" x14ac:dyDescent="0.35">
      <c r="A4087" t="s">
        <v>712</v>
      </c>
      <c r="B4087" t="s">
        <v>4025</v>
      </c>
      <c r="C4087" t="s">
        <v>17</v>
      </c>
      <c r="D4087" t="s">
        <v>754</v>
      </c>
      <c r="E4087" t="s">
        <v>2299</v>
      </c>
      <c r="F4087" t="s">
        <v>2787</v>
      </c>
      <c r="G4087" t="s">
        <v>2935</v>
      </c>
      <c r="H4087">
        <v>0</v>
      </c>
      <c r="I4087">
        <v>0</v>
      </c>
      <c r="J4087">
        <v>0</v>
      </c>
      <c r="K4087">
        <v>0</v>
      </c>
      <c r="L4087">
        <v>0</v>
      </c>
    </row>
    <row r="4088" spans="1:14" x14ac:dyDescent="0.35">
      <c r="A4088" t="s">
        <v>712</v>
      </c>
      <c r="B4088" t="s">
        <v>4025</v>
      </c>
      <c r="C4088" t="s">
        <v>17</v>
      </c>
      <c r="D4088" t="s">
        <v>754</v>
      </c>
      <c r="E4088" t="s">
        <v>2299</v>
      </c>
      <c r="F4088" t="s">
        <v>2788</v>
      </c>
      <c r="G4088" t="s">
        <v>2936</v>
      </c>
      <c r="H4088">
        <v>9411133.6263999995</v>
      </c>
      <c r="I4088">
        <v>4375.6753696136202</v>
      </c>
      <c r="J4088">
        <v>21112.4234893873</v>
      </c>
      <c r="K4088">
        <v>25488.0988590009</v>
      </c>
      <c r="L4088">
        <v>9385645.5275410004</v>
      </c>
    </row>
    <row r="4089" spans="1:14" x14ac:dyDescent="0.35">
      <c r="A4089" t="s">
        <v>712</v>
      </c>
      <c r="B4089" t="s">
        <v>4025</v>
      </c>
      <c r="C4089" t="s">
        <v>17</v>
      </c>
      <c r="D4089" t="s">
        <v>766</v>
      </c>
      <c r="E4089" t="s">
        <v>2300</v>
      </c>
      <c r="F4089" t="s">
        <v>2170</v>
      </c>
      <c r="G4089" t="s">
        <v>2171</v>
      </c>
      <c r="H4089">
        <v>0</v>
      </c>
      <c r="I4089">
        <v>0</v>
      </c>
      <c r="J4089">
        <v>0</v>
      </c>
      <c r="K4089">
        <v>0</v>
      </c>
      <c r="L4089">
        <v>0</v>
      </c>
    </row>
    <row r="4090" spans="1:14" x14ac:dyDescent="0.35">
      <c r="A4090" t="s">
        <v>712</v>
      </c>
      <c r="B4090" t="s">
        <v>4025</v>
      </c>
      <c r="C4090" t="s">
        <v>17</v>
      </c>
      <c r="D4090" t="s">
        <v>766</v>
      </c>
      <c r="E4090" t="s">
        <v>2300</v>
      </c>
      <c r="F4090" t="s">
        <v>19</v>
      </c>
      <c r="G4090" t="s">
        <v>2174</v>
      </c>
      <c r="H4090">
        <v>4591137.8207999999</v>
      </c>
      <c r="I4090">
        <v>4098.5869929664104</v>
      </c>
      <c r="J4090">
        <v>0</v>
      </c>
      <c r="K4090">
        <v>4098.5869929664104</v>
      </c>
      <c r="L4090">
        <v>4587039.2338070301</v>
      </c>
      <c r="N4090" t="s">
        <v>2198</v>
      </c>
    </row>
    <row r="4091" spans="1:14" x14ac:dyDescent="0.35">
      <c r="A4091" t="s">
        <v>712</v>
      </c>
      <c r="B4091" t="s">
        <v>4025</v>
      </c>
      <c r="C4091" t="s">
        <v>17</v>
      </c>
      <c r="D4091" t="s">
        <v>766</v>
      </c>
      <c r="E4091" t="s">
        <v>2300</v>
      </c>
      <c r="F4091" t="s">
        <v>2787</v>
      </c>
      <c r="G4091" t="s">
        <v>2935</v>
      </c>
      <c r="H4091">
        <v>0</v>
      </c>
      <c r="I4091">
        <v>0</v>
      </c>
      <c r="J4091">
        <v>0</v>
      </c>
      <c r="K4091">
        <v>0</v>
      </c>
      <c r="L4091">
        <v>0</v>
      </c>
    </row>
    <row r="4092" spans="1:14" x14ac:dyDescent="0.35">
      <c r="A4092" t="s">
        <v>712</v>
      </c>
      <c r="B4092" t="s">
        <v>4025</v>
      </c>
      <c r="C4092" t="s">
        <v>17</v>
      </c>
      <c r="D4092" t="s">
        <v>766</v>
      </c>
      <c r="E4092" t="s">
        <v>2300</v>
      </c>
      <c r="F4092" t="s">
        <v>2788</v>
      </c>
      <c r="G4092" t="s">
        <v>2936</v>
      </c>
      <c r="H4092">
        <v>3090982.9306000001</v>
      </c>
      <c r="I4092">
        <v>2759.3731509691002</v>
      </c>
      <c r="J4092">
        <v>3326.2868200207399</v>
      </c>
      <c r="K4092">
        <v>6085.6599709898401</v>
      </c>
      <c r="L4092">
        <v>3084897.2706290102</v>
      </c>
    </row>
    <row r="4093" spans="1:14" x14ac:dyDescent="0.35">
      <c r="A4093" t="s">
        <v>712</v>
      </c>
      <c r="B4093" t="s">
        <v>4025</v>
      </c>
      <c r="C4093" t="s">
        <v>2938</v>
      </c>
      <c r="D4093" t="s">
        <v>4056</v>
      </c>
      <c r="E4093" t="s">
        <v>4057</v>
      </c>
      <c r="F4093" t="s">
        <v>2170</v>
      </c>
      <c r="G4093" t="s">
        <v>2171</v>
      </c>
      <c r="H4093">
        <v>0</v>
      </c>
      <c r="I4093">
        <v>0</v>
      </c>
      <c r="J4093">
        <v>0</v>
      </c>
      <c r="K4093">
        <v>0</v>
      </c>
      <c r="L4093">
        <v>0</v>
      </c>
    </row>
    <row r="4094" spans="1:14" x14ac:dyDescent="0.35">
      <c r="A4094" t="s">
        <v>712</v>
      </c>
      <c r="B4094" t="s">
        <v>4025</v>
      </c>
      <c r="C4094" t="s">
        <v>2938</v>
      </c>
      <c r="D4094" t="s">
        <v>4056</v>
      </c>
      <c r="E4094" t="s">
        <v>4057</v>
      </c>
      <c r="F4094" t="s">
        <v>2172</v>
      </c>
      <c r="G4094" t="s">
        <v>2173</v>
      </c>
      <c r="H4094">
        <v>1359671.9032999999</v>
      </c>
      <c r="I4094">
        <v>1144.5065740990401</v>
      </c>
      <c r="J4094">
        <v>180639.456051438</v>
      </c>
      <c r="K4094">
        <v>181783.96262553701</v>
      </c>
      <c r="L4094">
        <v>1177887.94067446</v>
      </c>
    </row>
    <row r="4095" spans="1:14" x14ac:dyDescent="0.35">
      <c r="A4095" t="s">
        <v>712</v>
      </c>
      <c r="B4095" t="s">
        <v>4025</v>
      </c>
      <c r="C4095" t="s">
        <v>2938</v>
      </c>
      <c r="D4095" t="s">
        <v>4056</v>
      </c>
      <c r="E4095" t="s">
        <v>4057</v>
      </c>
      <c r="F4095" t="s">
        <v>19</v>
      </c>
      <c r="G4095" t="s">
        <v>2174</v>
      </c>
      <c r="H4095">
        <v>538029.67949999997</v>
      </c>
      <c r="I4095">
        <v>452.88757073244398</v>
      </c>
      <c r="J4095">
        <v>0</v>
      </c>
      <c r="K4095">
        <v>452.88757073244398</v>
      </c>
      <c r="L4095">
        <v>537576.79192926805</v>
      </c>
      <c r="N4095" t="s">
        <v>2198</v>
      </c>
    </row>
    <row r="4096" spans="1:14" x14ac:dyDescent="0.35">
      <c r="A4096" t="s">
        <v>712</v>
      </c>
      <c r="B4096" t="s">
        <v>4025</v>
      </c>
      <c r="C4096" t="s">
        <v>2938</v>
      </c>
      <c r="D4096" t="s">
        <v>4056</v>
      </c>
      <c r="E4096" t="s">
        <v>4057</v>
      </c>
      <c r="F4096" t="s">
        <v>2940</v>
      </c>
      <c r="G4096" t="s">
        <v>2941</v>
      </c>
      <c r="H4096">
        <v>0</v>
      </c>
      <c r="I4096">
        <v>0</v>
      </c>
      <c r="J4096">
        <v>0</v>
      </c>
      <c r="K4096">
        <v>0</v>
      </c>
      <c r="L4096">
        <v>0</v>
      </c>
    </row>
    <row r="4097" spans="1:14" x14ac:dyDescent="0.35">
      <c r="A4097" t="s">
        <v>712</v>
      </c>
      <c r="B4097" t="s">
        <v>4025</v>
      </c>
      <c r="C4097" t="s">
        <v>2938</v>
      </c>
      <c r="D4097" t="s">
        <v>4058</v>
      </c>
      <c r="E4097" t="s">
        <v>4059</v>
      </c>
      <c r="F4097" t="s">
        <v>2170</v>
      </c>
      <c r="G4097" t="s">
        <v>2171</v>
      </c>
      <c r="H4097">
        <v>0</v>
      </c>
      <c r="I4097">
        <v>0</v>
      </c>
      <c r="J4097">
        <v>0</v>
      </c>
      <c r="K4097">
        <v>0</v>
      </c>
      <c r="L4097">
        <v>0</v>
      </c>
    </row>
    <row r="4098" spans="1:14" x14ac:dyDescent="0.35">
      <c r="A4098" t="s">
        <v>712</v>
      </c>
      <c r="B4098" t="s">
        <v>4025</v>
      </c>
      <c r="C4098" t="s">
        <v>2938</v>
      </c>
      <c r="D4098" t="s">
        <v>4058</v>
      </c>
      <c r="E4098" t="s">
        <v>4059</v>
      </c>
      <c r="F4098" t="s">
        <v>2172</v>
      </c>
      <c r="G4098" t="s">
        <v>2173</v>
      </c>
      <c r="H4098">
        <v>1294268.5089</v>
      </c>
      <c r="I4098">
        <v>1550.9186058261</v>
      </c>
      <c r="J4098">
        <v>204976.17019298399</v>
      </c>
      <c r="K4098">
        <v>206527.08879881</v>
      </c>
      <c r="L4098">
        <v>1087741.42010119</v>
      </c>
    </row>
    <row r="4099" spans="1:14" x14ac:dyDescent="0.35">
      <c r="A4099" t="s">
        <v>712</v>
      </c>
      <c r="B4099" t="s">
        <v>4025</v>
      </c>
      <c r="C4099" t="s">
        <v>2938</v>
      </c>
      <c r="D4099" t="s">
        <v>4058</v>
      </c>
      <c r="E4099" t="s">
        <v>4059</v>
      </c>
      <c r="F4099" t="s">
        <v>3007</v>
      </c>
      <c r="G4099" t="s">
        <v>3008</v>
      </c>
      <c r="H4099">
        <v>372478.43709999998</v>
      </c>
      <c r="I4099">
        <v>446.33994760693099</v>
      </c>
      <c r="J4099">
        <v>0</v>
      </c>
      <c r="K4099">
        <v>446.33994760693099</v>
      </c>
      <c r="L4099">
        <v>372032.09715239302</v>
      </c>
      <c r="N4099" t="s">
        <v>2198</v>
      </c>
    </row>
    <row r="4100" spans="1:14" x14ac:dyDescent="0.35">
      <c r="A4100" t="s">
        <v>712</v>
      </c>
      <c r="B4100" t="s">
        <v>4025</v>
      </c>
      <c r="C4100" t="s">
        <v>2938</v>
      </c>
      <c r="D4100" t="s">
        <v>4058</v>
      </c>
      <c r="E4100" t="s">
        <v>4059</v>
      </c>
      <c r="F4100" t="s">
        <v>2940</v>
      </c>
      <c r="G4100" t="s">
        <v>2941</v>
      </c>
      <c r="H4100">
        <v>0</v>
      </c>
      <c r="I4100">
        <v>0</v>
      </c>
      <c r="J4100">
        <v>0</v>
      </c>
      <c r="K4100">
        <v>0</v>
      </c>
      <c r="L4100">
        <v>0</v>
      </c>
    </row>
    <row r="4101" spans="1:14" x14ac:dyDescent="0.35">
      <c r="A4101" t="s">
        <v>712</v>
      </c>
      <c r="B4101" t="s">
        <v>4025</v>
      </c>
      <c r="C4101" t="s">
        <v>2938</v>
      </c>
      <c r="D4101" t="s">
        <v>4060</v>
      </c>
      <c r="E4101" t="s">
        <v>4061</v>
      </c>
      <c r="F4101" t="s">
        <v>2170</v>
      </c>
      <c r="G4101" t="s">
        <v>2171</v>
      </c>
      <c r="H4101">
        <v>0</v>
      </c>
      <c r="I4101">
        <v>0</v>
      </c>
      <c r="J4101">
        <v>0</v>
      </c>
      <c r="K4101">
        <v>0</v>
      </c>
      <c r="L4101">
        <v>0</v>
      </c>
    </row>
    <row r="4102" spans="1:14" x14ac:dyDescent="0.35">
      <c r="A4102" t="s">
        <v>712</v>
      </c>
      <c r="B4102" t="s">
        <v>4025</v>
      </c>
      <c r="C4102" t="s">
        <v>2938</v>
      </c>
      <c r="D4102" t="s">
        <v>4060</v>
      </c>
      <c r="E4102" t="s">
        <v>4061</v>
      </c>
      <c r="F4102" t="s">
        <v>2172</v>
      </c>
      <c r="G4102" t="s">
        <v>2173</v>
      </c>
      <c r="H4102">
        <v>130013.98050000001</v>
      </c>
      <c r="I4102">
        <v>100.628890959144</v>
      </c>
      <c r="J4102">
        <v>68.427579928315396</v>
      </c>
      <c r="K4102">
        <v>169.056470887459</v>
      </c>
      <c r="L4102">
        <v>129844.924029113</v>
      </c>
    </row>
    <row r="4103" spans="1:14" x14ac:dyDescent="0.35">
      <c r="A4103" t="s">
        <v>712</v>
      </c>
      <c r="B4103" t="s">
        <v>4025</v>
      </c>
      <c r="C4103" t="s">
        <v>2938</v>
      </c>
      <c r="D4103" t="s">
        <v>4060</v>
      </c>
      <c r="E4103" t="s">
        <v>4061</v>
      </c>
      <c r="F4103" t="s">
        <v>2940</v>
      </c>
      <c r="G4103" t="s">
        <v>2941</v>
      </c>
      <c r="H4103">
        <v>0</v>
      </c>
      <c r="I4103">
        <v>0</v>
      </c>
      <c r="J4103">
        <v>0</v>
      </c>
      <c r="K4103">
        <v>0</v>
      </c>
      <c r="L4103">
        <v>0</v>
      </c>
    </row>
    <row r="4104" spans="1:14" x14ac:dyDescent="0.35">
      <c r="A4104" t="s">
        <v>712</v>
      </c>
      <c r="B4104" t="s">
        <v>4025</v>
      </c>
      <c r="C4104" t="s">
        <v>2938</v>
      </c>
      <c r="D4104" t="s">
        <v>4062</v>
      </c>
      <c r="E4104" t="s">
        <v>4063</v>
      </c>
      <c r="F4104" t="s">
        <v>2172</v>
      </c>
      <c r="G4104" t="s">
        <v>2173</v>
      </c>
      <c r="H4104">
        <v>84869.204599999997</v>
      </c>
      <c r="I4104">
        <v>89.893525852289301</v>
      </c>
      <c r="J4104">
        <v>85.198260118586802</v>
      </c>
      <c r="K4104">
        <v>175.091785970876</v>
      </c>
      <c r="L4104">
        <v>84694.112814029097</v>
      </c>
    </row>
    <row r="4105" spans="1:14" x14ac:dyDescent="0.35">
      <c r="A4105" t="s">
        <v>712</v>
      </c>
      <c r="B4105" t="s">
        <v>4025</v>
      </c>
      <c r="C4105" t="s">
        <v>2938</v>
      </c>
      <c r="D4105" t="s">
        <v>4062</v>
      </c>
      <c r="E4105" t="s">
        <v>4063</v>
      </c>
      <c r="F4105" t="s">
        <v>19</v>
      </c>
      <c r="G4105" t="s">
        <v>2174</v>
      </c>
      <c r="H4105">
        <v>105705.3566</v>
      </c>
      <c r="I4105">
        <v>111.96319387590501</v>
      </c>
      <c r="J4105">
        <v>0</v>
      </c>
      <c r="K4105">
        <v>111.96319387590501</v>
      </c>
      <c r="L4105">
        <v>105593.393406124</v>
      </c>
      <c r="N4105" t="s">
        <v>2198</v>
      </c>
    </row>
    <row r="4106" spans="1:14" x14ac:dyDescent="0.35">
      <c r="A4106" t="s">
        <v>712</v>
      </c>
      <c r="B4106" t="s">
        <v>4025</v>
      </c>
      <c r="C4106" t="s">
        <v>2938</v>
      </c>
      <c r="D4106" t="s">
        <v>4064</v>
      </c>
      <c r="E4106" t="s">
        <v>4065</v>
      </c>
      <c r="F4106" t="s">
        <v>2170</v>
      </c>
      <c r="G4106" t="s">
        <v>2171</v>
      </c>
      <c r="H4106">
        <v>0</v>
      </c>
      <c r="I4106">
        <v>0</v>
      </c>
      <c r="J4106">
        <v>0</v>
      </c>
      <c r="K4106">
        <v>0</v>
      </c>
      <c r="L4106">
        <v>0</v>
      </c>
    </row>
    <row r="4107" spans="1:14" x14ac:dyDescent="0.35">
      <c r="A4107" t="s">
        <v>712</v>
      </c>
      <c r="B4107" t="s">
        <v>4025</v>
      </c>
      <c r="C4107" t="s">
        <v>2938</v>
      </c>
      <c r="D4107" t="s">
        <v>4064</v>
      </c>
      <c r="E4107" t="s">
        <v>4065</v>
      </c>
      <c r="F4107" t="s">
        <v>2172</v>
      </c>
      <c r="G4107" t="s">
        <v>2173</v>
      </c>
      <c r="H4107">
        <v>623003.29319999996</v>
      </c>
      <c r="I4107">
        <v>481.08114778902598</v>
      </c>
      <c r="J4107">
        <v>25116.053024767702</v>
      </c>
      <c r="K4107">
        <v>25597.1341725567</v>
      </c>
      <c r="L4107">
        <v>597406.15902744303</v>
      </c>
    </row>
    <row r="4108" spans="1:14" x14ac:dyDescent="0.35">
      <c r="A4108" t="s">
        <v>712</v>
      </c>
      <c r="B4108" t="s">
        <v>4025</v>
      </c>
      <c r="C4108" t="s">
        <v>2938</v>
      </c>
      <c r="D4108" t="s">
        <v>4064</v>
      </c>
      <c r="E4108" t="s">
        <v>4065</v>
      </c>
      <c r="F4108" t="s">
        <v>19</v>
      </c>
      <c r="G4108" t="s">
        <v>2174</v>
      </c>
      <c r="H4108">
        <v>95115.006599999993</v>
      </c>
      <c r="I4108">
        <v>73.447503479240595</v>
      </c>
      <c r="J4108">
        <v>0</v>
      </c>
      <c r="K4108">
        <v>73.447503479240595</v>
      </c>
      <c r="L4108">
        <v>95041.559096520796</v>
      </c>
      <c r="N4108" t="s">
        <v>2198</v>
      </c>
    </row>
    <row r="4109" spans="1:14" x14ac:dyDescent="0.35">
      <c r="A4109" t="s">
        <v>712</v>
      </c>
      <c r="B4109" t="s">
        <v>4025</v>
      </c>
      <c r="C4109" t="s">
        <v>2938</v>
      </c>
      <c r="D4109" t="s">
        <v>4064</v>
      </c>
      <c r="E4109" t="s">
        <v>4065</v>
      </c>
      <c r="F4109" t="s">
        <v>2940</v>
      </c>
      <c r="G4109" t="s">
        <v>2941</v>
      </c>
      <c r="H4109">
        <v>0</v>
      </c>
      <c r="I4109">
        <v>0</v>
      </c>
      <c r="J4109">
        <v>0</v>
      </c>
      <c r="K4109">
        <v>0</v>
      </c>
      <c r="L4109">
        <v>0</v>
      </c>
    </row>
    <row r="4110" spans="1:14" x14ac:dyDescent="0.35">
      <c r="A4110" t="s">
        <v>712</v>
      </c>
      <c r="B4110" t="s">
        <v>4025</v>
      </c>
      <c r="C4110" t="s">
        <v>2938</v>
      </c>
      <c r="D4110" t="s">
        <v>4066</v>
      </c>
      <c r="E4110" t="s">
        <v>4067</v>
      </c>
      <c r="F4110" t="s">
        <v>2170</v>
      </c>
      <c r="G4110" t="s">
        <v>2171</v>
      </c>
      <c r="H4110">
        <v>0</v>
      </c>
      <c r="I4110">
        <v>0</v>
      </c>
      <c r="J4110">
        <v>0</v>
      </c>
      <c r="K4110">
        <v>0</v>
      </c>
      <c r="L4110">
        <v>0</v>
      </c>
    </row>
    <row r="4111" spans="1:14" x14ac:dyDescent="0.35">
      <c r="A4111" t="s">
        <v>712</v>
      </c>
      <c r="B4111" t="s">
        <v>4025</v>
      </c>
      <c r="C4111" t="s">
        <v>2938</v>
      </c>
      <c r="D4111" t="s">
        <v>4066</v>
      </c>
      <c r="E4111" t="s">
        <v>4067</v>
      </c>
      <c r="F4111" t="s">
        <v>2172</v>
      </c>
      <c r="G4111" t="s">
        <v>2173</v>
      </c>
      <c r="H4111">
        <v>1639593.3540000001</v>
      </c>
      <c r="I4111">
        <v>762.32349256352495</v>
      </c>
      <c r="J4111">
        <v>1731.1294114105101</v>
      </c>
      <c r="K4111">
        <v>2493.4529039740301</v>
      </c>
      <c r="L4111">
        <v>1637099.9010960299</v>
      </c>
    </row>
    <row r="4112" spans="1:14" x14ac:dyDescent="0.35">
      <c r="A4112" t="s">
        <v>712</v>
      </c>
      <c r="B4112" t="s">
        <v>4025</v>
      </c>
      <c r="C4112" t="s">
        <v>2938</v>
      </c>
      <c r="D4112" t="s">
        <v>4066</v>
      </c>
      <c r="E4112" t="s">
        <v>4067</v>
      </c>
      <c r="F4112" t="s">
        <v>19</v>
      </c>
      <c r="G4112" t="s">
        <v>2174</v>
      </c>
      <c r="H4112">
        <v>538817.97719999996</v>
      </c>
      <c r="I4112">
        <v>250.52163162873899</v>
      </c>
      <c r="J4112">
        <v>0</v>
      </c>
      <c r="K4112">
        <v>250.52163162873899</v>
      </c>
      <c r="L4112">
        <v>538567.45556837099</v>
      </c>
      <c r="N4112" t="s">
        <v>2198</v>
      </c>
    </row>
    <row r="4113" spans="1:14" x14ac:dyDescent="0.35">
      <c r="A4113" t="s">
        <v>712</v>
      </c>
      <c r="B4113" t="s">
        <v>4025</v>
      </c>
      <c r="C4113" t="s">
        <v>2938</v>
      </c>
      <c r="D4113" t="s">
        <v>4066</v>
      </c>
      <c r="E4113" t="s">
        <v>4067</v>
      </c>
      <c r="F4113" t="s">
        <v>2940</v>
      </c>
      <c r="G4113" t="s">
        <v>2941</v>
      </c>
      <c r="H4113">
        <v>0</v>
      </c>
      <c r="I4113">
        <v>0</v>
      </c>
      <c r="J4113">
        <v>0</v>
      </c>
      <c r="K4113">
        <v>0</v>
      </c>
      <c r="L4113">
        <v>0</v>
      </c>
    </row>
    <row r="4114" spans="1:14" x14ac:dyDescent="0.35">
      <c r="A4114" t="s">
        <v>712</v>
      </c>
      <c r="B4114" t="s">
        <v>4025</v>
      </c>
      <c r="C4114" t="s">
        <v>2944</v>
      </c>
      <c r="D4114" t="s">
        <v>4068</v>
      </c>
      <c r="E4114" t="s">
        <v>4069</v>
      </c>
      <c r="F4114" t="s">
        <v>3628</v>
      </c>
      <c r="G4114" t="s">
        <v>3629</v>
      </c>
      <c r="H4114">
        <v>0</v>
      </c>
      <c r="I4114">
        <v>0</v>
      </c>
      <c r="J4114">
        <v>0</v>
      </c>
      <c r="K4114">
        <v>0</v>
      </c>
      <c r="L4114">
        <v>0</v>
      </c>
    </row>
    <row r="4115" spans="1:14" x14ac:dyDescent="0.35">
      <c r="A4115" t="s">
        <v>768</v>
      </c>
      <c r="B4115" t="s">
        <v>4070</v>
      </c>
      <c r="C4115" t="s">
        <v>2857</v>
      </c>
      <c r="D4115" t="s">
        <v>2859</v>
      </c>
      <c r="E4115" t="s">
        <v>4071</v>
      </c>
      <c r="F4115" t="s">
        <v>2172</v>
      </c>
      <c r="G4115" t="s">
        <v>2173</v>
      </c>
      <c r="H4115">
        <v>9519030.0654000007</v>
      </c>
      <c r="I4115">
        <v>60193.008402424799</v>
      </c>
      <c r="J4115">
        <v>1277082.14608129</v>
      </c>
      <c r="K4115">
        <v>1337275.15448371</v>
      </c>
      <c r="L4115">
        <v>8181754.9109162902</v>
      </c>
    </row>
    <row r="4116" spans="1:14" x14ac:dyDescent="0.35">
      <c r="A4116" t="s">
        <v>768</v>
      </c>
      <c r="B4116" t="s">
        <v>4070</v>
      </c>
      <c r="C4116" t="s">
        <v>2857</v>
      </c>
      <c r="D4116" t="s">
        <v>2859</v>
      </c>
      <c r="E4116" t="s">
        <v>4071</v>
      </c>
      <c r="F4116" t="s">
        <v>2861</v>
      </c>
      <c r="G4116" t="s">
        <v>2862</v>
      </c>
      <c r="H4116">
        <v>321575.5233</v>
      </c>
      <c r="I4116">
        <v>2033.46328903528</v>
      </c>
      <c r="J4116">
        <v>43142.878717357402</v>
      </c>
      <c r="K4116">
        <v>45176.342006392697</v>
      </c>
      <c r="L4116">
        <v>276399.18129360699</v>
      </c>
    </row>
    <row r="4117" spans="1:14" x14ac:dyDescent="0.35">
      <c r="A4117" t="s">
        <v>768</v>
      </c>
      <c r="B4117" t="s">
        <v>4070</v>
      </c>
      <c r="C4117" t="s">
        <v>2857</v>
      </c>
      <c r="D4117" t="s">
        <v>2859</v>
      </c>
      <c r="E4117" t="s">
        <v>4071</v>
      </c>
      <c r="F4117" t="s">
        <v>19</v>
      </c>
      <c r="G4117" t="s">
        <v>2174</v>
      </c>
      <c r="H4117">
        <v>0</v>
      </c>
      <c r="I4117">
        <v>0</v>
      </c>
      <c r="J4117">
        <v>0</v>
      </c>
      <c r="K4117">
        <v>0</v>
      </c>
      <c r="L4117">
        <v>0</v>
      </c>
      <c r="N4117" t="s">
        <v>2198</v>
      </c>
    </row>
    <row r="4118" spans="1:14" x14ac:dyDescent="0.35">
      <c r="A4118" t="s">
        <v>768</v>
      </c>
      <c r="B4118" t="s">
        <v>4070</v>
      </c>
      <c r="C4118" t="s">
        <v>2857</v>
      </c>
      <c r="D4118" t="s">
        <v>2859</v>
      </c>
      <c r="E4118" t="s">
        <v>4071</v>
      </c>
      <c r="F4118" t="s">
        <v>3005</v>
      </c>
      <c r="G4118" t="s">
        <v>3006</v>
      </c>
      <c r="H4118">
        <v>1615769.0412000001</v>
      </c>
      <c r="I4118">
        <v>10217.217384784601</v>
      </c>
      <c r="J4118">
        <v>0</v>
      </c>
      <c r="K4118">
        <v>10217.217384784601</v>
      </c>
      <c r="L4118">
        <v>1605551.82381522</v>
      </c>
      <c r="N4118" t="s">
        <v>2198</v>
      </c>
    </row>
    <row r="4119" spans="1:14" x14ac:dyDescent="0.35">
      <c r="A4119" t="s">
        <v>768</v>
      </c>
      <c r="B4119" t="s">
        <v>4070</v>
      </c>
      <c r="C4119" t="s">
        <v>2857</v>
      </c>
      <c r="D4119" t="s">
        <v>2859</v>
      </c>
      <c r="E4119" t="s">
        <v>4071</v>
      </c>
      <c r="F4119" t="s">
        <v>3157</v>
      </c>
      <c r="G4119" t="s">
        <v>3158</v>
      </c>
      <c r="H4119">
        <v>0</v>
      </c>
      <c r="I4119">
        <v>0</v>
      </c>
      <c r="J4119">
        <v>0</v>
      </c>
      <c r="K4119">
        <v>0</v>
      </c>
      <c r="L4119">
        <v>0</v>
      </c>
      <c r="N4119" t="s">
        <v>2198</v>
      </c>
    </row>
    <row r="4120" spans="1:14" x14ac:dyDescent="0.35">
      <c r="A4120" t="s">
        <v>768</v>
      </c>
      <c r="B4120" t="s">
        <v>4070</v>
      </c>
      <c r="C4120" t="s">
        <v>2857</v>
      </c>
      <c r="D4120" t="s">
        <v>2859</v>
      </c>
      <c r="E4120" t="s">
        <v>4071</v>
      </c>
      <c r="F4120" t="s">
        <v>2865</v>
      </c>
      <c r="G4120" t="s">
        <v>2866</v>
      </c>
      <c r="H4120">
        <v>0</v>
      </c>
      <c r="I4120">
        <v>0</v>
      </c>
      <c r="J4120">
        <v>0</v>
      </c>
      <c r="K4120">
        <v>0</v>
      </c>
      <c r="L4120">
        <v>0</v>
      </c>
    </row>
    <row r="4121" spans="1:14" x14ac:dyDescent="0.35">
      <c r="A4121" t="s">
        <v>768</v>
      </c>
      <c r="B4121" t="s">
        <v>4070</v>
      </c>
      <c r="C4121" t="s">
        <v>2857</v>
      </c>
      <c r="D4121" t="s">
        <v>2859</v>
      </c>
      <c r="E4121" t="s">
        <v>4071</v>
      </c>
      <c r="F4121" t="s">
        <v>2867</v>
      </c>
      <c r="G4121" t="s">
        <v>2868</v>
      </c>
      <c r="H4121">
        <v>0</v>
      </c>
      <c r="I4121">
        <v>0</v>
      </c>
      <c r="J4121">
        <v>0</v>
      </c>
      <c r="K4121">
        <v>0</v>
      </c>
      <c r="L4121">
        <v>0</v>
      </c>
    </row>
    <row r="4122" spans="1:14" x14ac:dyDescent="0.35">
      <c r="A4122" t="s">
        <v>768</v>
      </c>
      <c r="B4122" t="s">
        <v>4070</v>
      </c>
      <c r="C4122" t="s">
        <v>2857</v>
      </c>
      <c r="D4122" t="s">
        <v>2859</v>
      </c>
      <c r="E4122" t="s">
        <v>4071</v>
      </c>
      <c r="F4122" t="s">
        <v>2869</v>
      </c>
      <c r="G4122" t="s">
        <v>2870</v>
      </c>
      <c r="H4122">
        <v>449811.16159999999</v>
      </c>
      <c r="I4122">
        <v>2844.3535576689901</v>
      </c>
      <c r="J4122">
        <v>60347.094156794403</v>
      </c>
      <c r="K4122">
        <v>63191.4477144634</v>
      </c>
      <c r="L4122">
        <v>386619.713885537</v>
      </c>
    </row>
    <row r="4123" spans="1:14" x14ac:dyDescent="0.35">
      <c r="A4123" t="s">
        <v>768</v>
      </c>
      <c r="B4123" t="s">
        <v>4070</v>
      </c>
      <c r="C4123" t="s">
        <v>2857</v>
      </c>
      <c r="D4123" t="s">
        <v>2859</v>
      </c>
      <c r="E4123" t="s">
        <v>4071</v>
      </c>
      <c r="F4123" t="s">
        <v>2871</v>
      </c>
      <c r="G4123" t="s">
        <v>2872</v>
      </c>
      <c r="H4123">
        <v>526752.54460000002</v>
      </c>
      <c r="I4123">
        <v>3330.8877188492102</v>
      </c>
      <c r="J4123">
        <v>70669.623420456599</v>
      </c>
      <c r="K4123">
        <v>74000.511139305803</v>
      </c>
      <c r="L4123">
        <v>452752.03346069402</v>
      </c>
    </row>
    <row r="4124" spans="1:14" x14ac:dyDescent="0.35">
      <c r="A4124" t="s">
        <v>768</v>
      </c>
      <c r="B4124" t="s">
        <v>4070</v>
      </c>
      <c r="C4124" t="s">
        <v>2857</v>
      </c>
      <c r="D4124" t="s">
        <v>2859</v>
      </c>
      <c r="E4124" t="s">
        <v>4071</v>
      </c>
      <c r="F4124" t="s">
        <v>2999</v>
      </c>
      <c r="G4124" t="s">
        <v>3000</v>
      </c>
      <c r="H4124">
        <v>516888.26449999999</v>
      </c>
      <c r="I4124">
        <v>3268.51154433892</v>
      </c>
      <c r="J4124">
        <v>69346.222232807602</v>
      </c>
      <c r="K4124">
        <v>72614.733777146597</v>
      </c>
      <c r="L4124">
        <v>444273.53072285297</v>
      </c>
    </row>
    <row r="4125" spans="1:14" x14ac:dyDescent="0.35">
      <c r="A4125" t="s">
        <v>768</v>
      </c>
      <c r="B4125" t="s">
        <v>4070</v>
      </c>
      <c r="C4125" t="s">
        <v>2857</v>
      </c>
      <c r="D4125" t="s">
        <v>2859</v>
      </c>
      <c r="E4125" t="s">
        <v>4071</v>
      </c>
      <c r="F4125" t="s">
        <v>2877</v>
      </c>
      <c r="G4125" t="s">
        <v>2878</v>
      </c>
      <c r="H4125">
        <v>651042.47080000001</v>
      </c>
      <c r="I4125">
        <v>4116.8275176788002</v>
      </c>
      <c r="J4125">
        <v>87344.478384834001</v>
      </c>
      <c r="K4125">
        <v>91461.305902512904</v>
      </c>
      <c r="L4125">
        <v>559581.16489748703</v>
      </c>
    </row>
    <row r="4126" spans="1:14" x14ac:dyDescent="0.35">
      <c r="A4126" t="s">
        <v>768</v>
      </c>
      <c r="B4126" t="s">
        <v>4070</v>
      </c>
      <c r="C4126" t="s">
        <v>2879</v>
      </c>
      <c r="D4126" t="s">
        <v>2880</v>
      </c>
      <c r="E4126" t="s">
        <v>3956</v>
      </c>
      <c r="F4126" t="s">
        <v>2172</v>
      </c>
      <c r="G4126" t="s">
        <v>2173</v>
      </c>
      <c r="H4126">
        <v>27612.003799999999</v>
      </c>
      <c r="I4126">
        <v>109.28347957474701</v>
      </c>
      <c r="J4126">
        <v>3882.6631121612099</v>
      </c>
      <c r="K4126">
        <v>3991.9465917359598</v>
      </c>
      <c r="L4126">
        <v>23620.057208263999</v>
      </c>
    </row>
    <row r="4127" spans="1:14" x14ac:dyDescent="0.35">
      <c r="A4127" t="s">
        <v>768</v>
      </c>
      <c r="B4127" t="s">
        <v>4070</v>
      </c>
      <c r="C4127" t="s">
        <v>2879</v>
      </c>
      <c r="D4127" t="s">
        <v>2880</v>
      </c>
      <c r="E4127" t="s">
        <v>3956</v>
      </c>
      <c r="F4127" t="s">
        <v>2882</v>
      </c>
      <c r="G4127" t="s">
        <v>2883</v>
      </c>
      <c r="H4127">
        <v>0</v>
      </c>
      <c r="I4127">
        <v>0</v>
      </c>
      <c r="J4127">
        <v>0</v>
      </c>
      <c r="K4127">
        <v>0</v>
      </c>
      <c r="L4127">
        <v>0</v>
      </c>
    </row>
    <row r="4128" spans="1:14" x14ac:dyDescent="0.35">
      <c r="A4128" t="s">
        <v>768</v>
      </c>
      <c r="B4128" t="s">
        <v>4070</v>
      </c>
      <c r="C4128" t="s">
        <v>2879</v>
      </c>
      <c r="D4128" t="s">
        <v>2880</v>
      </c>
      <c r="E4128" t="s">
        <v>3956</v>
      </c>
      <c r="F4128" t="s">
        <v>2884</v>
      </c>
      <c r="G4128" t="s">
        <v>2885</v>
      </c>
      <c r="H4128">
        <v>18361.3969</v>
      </c>
      <c r="I4128">
        <v>78.643251656593606</v>
      </c>
      <c r="J4128">
        <v>2462.19428748271</v>
      </c>
      <c r="K4128">
        <v>2540.8375391393001</v>
      </c>
      <c r="L4128">
        <v>15820.5593608607</v>
      </c>
    </row>
    <row r="4129" spans="1:14" x14ac:dyDescent="0.35">
      <c r="A4129" t="s">
        <v>768</v>
      </c>
      <c r="B4129" t="s">
        <v>4070</v>
      </c>
      <c r="C4129" t="s">
        <v>2879</v>
      </c>
      <c r="D4129" t="s">
        <v>2880</v>
      </c>
      <c r="E4129" t="s">
        <v>3956</v>
      </c>
      <c r="F4129" t="s">
        <v>2896</v>
      </c>
      <c r="G4129" t="s">
        <v>2897</v>
      </c>
      <c r="H4129">
        <v>5484.5730999999996</v>
      </c>
      <c r="I4129">
        <v>23.490841403917599</v>
      </c>
      <c r="J4129">
        <v>735.46063132600295</v>
      </c>
      <c r="K4129">
        <v>758.95147272992097</v>
      </c>
      <c r="L4129">
        <v>4725.6216272700804</v>
      </c>
    </row>
    <row r="4130" spans="1:14" x14ac:dyDescent="0.35">
      <c r="A4130" t="s">
        <v>768</v>
      </c>
      <c r="B4130" t="s">
        <v>4070</v>
      </c>
      <c r="C4130" t="s">
        <v>2879</v>
      </c>
      <c r="D4130" t="s">
        <v>2886</v>
      </c>
      <c r="E4130" t="s">
        <v>4072</v>
      </c>
      <c r="F4130" t="s">
        <v>2170</v>
      </c>
      <c r="G4130" t="s">
        <v>2171</v>
      </c>
      <c r="H4130">
        <v>0</v>
      </c>
      <c r="I4130">
        <v>0</v>
      </c>
      <c r="J4130">
        <v>0</v>
      </c>
      <c r="K4130">
        <v>0</v>
      </c>
      <c r="L4130">
        <v>0</v>
      </c>
    </row>
    <row r="4131" spans="1:14" x14ac:dyDescent="0.35">
      <c r="A4131" t="s">
        <v>768</v>
      </c>
      <c r="B4131" t="s">
        <v>4070</v>
      </c>
      <c r="C4131" t="s">
        <v>2879</v>
      </c>
      <c r="D4131" t="s">
        <v>2886</v>
      </c>
      <c r="E4131" t="s">
        <v>4072</v>
      </c>
      <c r="F4131" t="s">
        <v>2172</v>
      </c>
      <c r="G4131" t="s">
        <v>2173</v>
      </c>
      <c r="H4131">
        <v>9832.59</v>
      </c>
      <c r="I4131">
        <v>31.285085946692998</v>
      </c>
      <c r="J4131">
        <v>49.117937194644398</v>
      </c>
      <c r="K4131">
        <v>80.4030231413374</v>
      </c>
      <c r="L4131">
        <v>9752.1869768586603</v>
      </c>
    </row>
    <row r="4132" spans="1:14" x14ac:dyDescent="0.35">
      <c r="A4132" t="s">
        <v>768</v>
      </c>
      <c r="B4132" t="s">
        <v>4070</v>
      </c>
      <c r="C4132" t="s">
        <v>2879</v>
      </c>
      <c r="D4132" t="s">
        <v>2886</v>
      </c>
      <c r="E4132" t="s">
        <v>4072</v>
      </c>
      <c r="F4132" t="s">
        <v>2882</v>
      </c>
      <c r="G4132" t="s">
        <v>2883</v>
      </c>
      <c r="H4132">
        <v>1966.518</v>
      </c>
      <c r="I4132">
        <v>6.2570171893386002</v>
      </c>
      <c r="J4132">
        <v>9.8235874389288806</v>
      </c>
      <c r="K4132">
        <v>16.080604628267501</v>
      </c>
      <c r="L4132">
        <v>1950.43739537173</v>
      </c>
    </row>
    <row r="4133" spans="1:14" x14ac:dyDescent="0.35">
      <c r="A4133" t="s">
        <v>768</v>
      </c>
      <c r="B4133" t="s">
        <v>4070</v>
      </c>
      <c r="C4133" t="s">
        <v>2879</v>
      </c>
      <c r="D4133" t="s">
        <v>2886</v>
      </c>
      <c r="E4133" t="s">
        <v>4072</v>
      </c>
      <c r="F4133" t="s">
        <v>2884</v>
      </c>
      <c r="G4133" t="s">
        <v>2885</v>
      </c>
      <c r="H4133">
        <v>5913.4494000000004</v>
      </c>
      <c r="I4133">
        <v>16.425321801068399</v>
      </c>
      <c r="J4133">
        <v>0</v>
      </c>
      <c r="K4133">
        <v>16.425321801068399</v>
      </c>
      <c r="L4133">
        <v>5897.0240781989296</v>
      </c>
    </row>
    <row r="4134" spans="1:14" x14ac:dyDescent="0.35">
      <c r="A4134" t="s">
        <v>768</v>
      </c>
      <c r="B4134" t="s">
        <v>4070</v>
      </c>
      <c r="C4134" t="s">
        <v>2879</v>
      </c>
      <c r="D4134" t="s">
        <v>2886</v>
      </c>
      <c r="E4134" t="s">
        <v>4072</v>
      </c>
      <c r="F4134" t="s">
        <v>2896</v>
      </c>
      <c r="G4134" t="s">
        <v>2897</v>
      </c>
      <c r="H4134">
        <v>19390.613300000001</v>
      </c>
      <c r="I4134">
        <v>53.859776138387197</v>
      </c>
      <c r="J4134">
        <v>0</v>
      </c>
      <c r="K4134">
        <v>53.859776138387197</v>
      </c>
      <c r="L4134">
        <v>19336.7535238616</v>
      </c>
    </row>
    <row r="4135" spans="1:14" x14ac:dyDescent="0.35">
      <c r="A4135" t="s">
        <v>768</v>
      </c>
      <c r="B4135" t="s">
        <v>4070</v>
      </c>
      <c r="C4135" t="s">
        <v>2879</v>
      </c>
      <c r="D4135" t="s">
        <v>2888</v>
      </c>
      <c r="E4135" t="s">
        <v>3920</v>
      </c>
      <c r="F4135" t="s">
        <v>2172</v>
      </c>
      <c r="G4135" t="s">
        <v>2173</v>
      </c>
      <c r="H4135">
        <v>42824.631000000001</v>
      </c>
      <c r="I4135">
        <v>219.978544105944</v>
      </c>
      <c r="J4135">
        <v>1083.2175670945201</v>
      </c>
      <c r="K4135">
        <v>1303.1961112004601</v>
      </c>
      <c r="L4135">
        <v>41521.4348887995</v>
      </c>
    </row>
    <row r="4136" spans="1:14" x14ac:dyDescent="0.35">
      <c r="A4136" t="s">
        <v>768</v>
      </c>
      <c r="B4136" t="s">
        <v>4070</v>
      </c>
      <c r="C4136" t="s">
        <v>2879</v>
      </c>
      <c r="D4136" t="s">
        <v>2888</v>
      </c>
      <c r="E4136" t="s">
        <v>3920</v>
      </c>
      <c r="F4136" t="s">
        <v>2882</v>
      </c>
      <c r="G4136" t="s">
        <v>2883</v>
      </c>
      <c r="H4136">
        <v>9882.6070999999993</v>
      </c>
      <c r="I4136">
        <v>50.764279409064102</v>
      </c>
      <c r="J4136">
        <v>249.97328471411899</v>
      </c>
      <c r="K4136">
        <v>300.73756412318301</v>
      </c>
      <c r="L4136">
        <v>9581.86953587682</v>
      </c>
    </row>
    <row r="4137" spans="1:14" x14ac:dyDescent="0.35">
      <c r="A4137" t="s">
        <v>768</v>
      </c>
      <c r="B4137" t="s">
        <v>4070</v>
      </c>
      <c r="C4137" t="s">
        <v>2879</v>
      </c>
      <c r="D4137" t="s">
        <v>2888</v>
      </c>
      <c r="E4137" t="s">
        <v>3920</v>
      </c>
      <c r="F4137" t="s">
        <v>2884</v>
      </c>
      <c r="G4137" t="s">
        <v>2885</v>
      </c>
      <c r="H4137">
        <v>37874.469299999997</v>
      </c>
      <c r="I4137">
        <v>194.09729879439601</v>
      </c>
      <c r="J4137">
        <v>0</v>
      </c>
      <c r="K4137">
        <v>194.09729879439601</v>
      </c>
      <c r="L4137">
        <v>37680.3720012056</v>
      </c>
    </row>
    <row r="4138" spans="1:14" x14ac:dyDescent="0.35">
      <c r="A4138" t="s">
        <v>768</v>
      </c>
      <c r="B4138" t="s">
        <v>4070</v>
      </c>
      <c r="C4138" t="s">
        <v>2879</v>
      </c>
      <c r="D4138" t="s">
        <v>2888</v>
      </c>
      <c r="E4138" t="s">
        <v>3920</v>
      </c>
      <c r="F4138" t="s">
        <v>2956</v>
      </c>
      <c r="G4138" t="s">
        <v>2957</v>
      </c>
      <c r="H4138">
        <v>83055.430800000002</v>
      </c>
      <c r="I4138">
        <v>425.63856467904901</v>
      </c>
      <c r="J4138">
        <v>0</v>
      </c>
      <c r="K4138">
        <v>425.63856467904901</v>
      </c>
      <c r="L4138">
        <v>82629.792235321001</v>
      </c>
      <c r="N4138" t="s">
        <v>2198</v>
      </c>
    </row>
    <row r="4139" spans="1:14" x14ac:dyDescent="0.35">
      <c r="A4139" t="s">
        <v>768</v>
      </c>
      <c r="B4139" t="s">
        <v>4070</v>
      </c>
      <c r="C4139" t="s">
        <v>2879</v>
      </c>
      <c r="D4139" t="s">
        <v>2888</v>
      </c>
      <c r="E4139" t="s">
        <v>3920</v>
      </c>
      <c r="F4139" t="s">
        <v>2896</v>
      </c>
      <c r="G4139" t="s">
        <v>2897</v>
      </c>
      <c r="H4139">
        <v>49654.324000000001</v>
      </c>
      <c r="I4139">
        <v>254.46614369501501</v>
      </c>
      <c r="J4139">
        <v>0</v>
      </c>
      <c r="K4139">
        <v>254.46614369501501</v>
      </c>
      <c r="L4139">
        <v>49399.857856305003</v>
      </c>
    </row>
    <row r="4140" spans="1:14" x14ac:dyDescent="0.35">
      <c r="A4140" t="s">
        <v>768</v>
      </c>
      <c r="B4140" t="s">
        <v>4070</v>
      </c>
      <c r="C4140" t="s">
        <v>2879</v>
      </c>
      <c r="D4140" t="s">
        <v>2892</v>
      </c>
      <c r="E4140" t="s">
        <v>3512</v>
      </c>
      <c r="F4140" t="s">
        <v>2172</v>
      </c>
      <c r="G4140" t="s">
        <v>2173</v>
      </c>
      <c r="H4140">
        <v>16207.0121</v>
      </c>
      <c r="I4140">
        <v>40.075962074643499</v>
      </c>
      <c r="J4140">
        <v>326.312976419324</v>
      </c>
      <c r="K4140">
        <v>366.38893849396698</v>
      </c>
      <c r="L4140">
        <v>15840.623161506001</v>
      </c>
    </row>
    <row r="4141" spans="1:14" x14ac:dyDescent="0.35">
      <c r="A4141" t="s">
        <v>768</v>
      </c>
      <c r="B4141" t="s">
        <v>4070</v>
      </c>
      <c r="C4141" t="s">
        <v>2879</v>
      </c>
      <c r="D4141" t="s">
        <v>2892</v>
      </c>
      <c r="E4141" t="s">
        <v>3512</v>
      </c>
      <c r="F4141" t="s">
        <v>2882</v>
      </c>
      <c r="G4141" t="s">
        <v>2883</v>
      </c>
      <c r="H4141">
        <v>936.40509999999995</v>
      </c>
      <c r="I4141">
        <v>2.3155000309794</v>
      </c>
      <c r="J4141">
        <v>18.853638637560898</v>
      </c>
      <c r="K4141">
        <v>21.169138668540299</v>
      </c>
      <c r="L4141">
        <v>915.23596133145998</v>
      </c>
    </row>
    <row r="4142" spans="1:14" x14ac:dyDescent="0.35">
      <c r="A4142" t="s">
        <v>768</v>
      </c>
      <c r="B4142" t="s">
        <v>4070</v>
      </c>
      <c r="C4142" t="s">
        <v>2879</v>
      </c>
      <c r="D4142" t="s">
        <v>2892</v>
      </c>
      <c r="E4142" t="s">
        <v>3512</v>
      </c>
      <c r="F4142" t="s">
        <v>2884</v>
      </c>
      <c r="G4142" t="s">
        <v>2885</v>
      </c>
      <c r="H4142">
        <v>0</v>
      </c>
      <c r="I4142">
        <v>0</v>
      </c>
      <c r="J4142">
        <v>0</v>
      </c>
      <c r="K4142">
        <v>0</v>
      </c>
      <c r="L4142">
        <v>0</v>
      </c>
    </row>
    <row r="4143" spans="1:14" x14ac:dyDescent="0.35">
      <c r="A4143" t="s">
        <v>768</v>
      </c>
      <c r="B4143" t="s">
        <v>4070</v>
      </c>
      <c r="C4143" t="s">
        <v>2879</v>
      </c>
      <c r="D4143" t="s">
        <v>2892</v>
      </c>
      <c r="E4143" t="s">
        <v>3512</v>
      </c>
      <c r="F4143" t="s">
        <v>2896</v>
      </c>
      <c r="G4143" t="s">
        <v>2897</v>
      </c>
      <c r="H4143">
        <v>0</v>
      </c>
      <c r="I4143">
        <v>0</v>
      </c>
      <c r="J4143">
        <v>0</v>
      </c>
      <c r="K4143">
        <v>0</v>
      </c>
      <c r="L4143">
        <v>0</v>
      </c>
    </row>
    <row r="4144" spans="1:14" x14ac:dyDescent="0.35">
      <c r="A4144" t="s">
        <v>768</v>
      </c>
      <c r="B4144" t="s">
        <v>4070</v>
      </c>
      <c r="C4144" t="s">
        <v>2879</v>
      </c>
      <c r="D4144" t="s">
        <v>2892</v>
      </c>
      <c r="E4144" t="s">
        <v>3512</v>
      </c>
      <c r="F4144" t="s">
        <v>3718</v>
      </c>
      <c r="G4144" t="s">
        <v>3719</v>
      </c>
      <c r="H4144">
        <v>149782.35159999999</v>
      </c>
      <c r="I4144">
        <v>192.25272812888099</v>
      </c>
      <c r="J4144">
        <v>1733.0844747604101</v>
      </c>
      <c r="K4144">
        <v>1925.33720288929</v>
      </c>
      <c r="L4144">
        <v>147857.01439711099</v>
      </c>
    </row>
    <row r="4145" spans="1:12" x14ac:dyDescent="0.35">
      <c r="A4145" t="s">
        <v>768</v>
      </c>
      <c r="B4145" t="s">
        <v>4070</v>
      </c>
      <c r="C4145" t="s">
        <v>2879</v>
      </c>
      <c r="D4145" t="s">
        <v>2892</v>
      </c>
      <c r="E4145" t="s">
        <v>3512</v>
      </c>
      <c r="F4145" t="s">
        <v>3720</v>
      </c>
      <c r="G4145" t="s">
        <v>3721</v>
      </c>
      <c r="H4145">
        <v>0</v>
      </c>
      <c r="I4145">
        <v>0</v>
      </c>
      <c r="J4145">
        <v>0</v>
      </c>
      <c r="K4145">
        <v>0</v>
      </c>
      <c r="L4145">
        <v>0</v>
      </c>
    </row>
    <row r="4146" spans="1:12" x14ac:dyDescent="0.35">
      <c r="A4146" t="s">
        <v>768</v>
      </c>
      <c r="B4146" t="s">
        <v>4070</v>
      </c>
      <c r="C4146" t="s">
        <v>2879</v>
      </c>
      <c r="D4146" t="s">
        <v>2894</v>
      </c>
      <c r="E4146" t="s">
        <v>4073</v>
      </c>
      <c r="F4146" t="s">
        <v>2172</v>
      </c>
      <c r="G4146" t="s">
        <v>2173</v>
      </c>
      <c r="H4146">
        <v>23297.153699999999</v>
      </c>
      <c r="I4146">
        <v>75.609635750753696</v>
      </c>
      <c r="J4146">
        <v>2025.7906936988099</v>
      </c>
      <c r="K4146">
        <v>2101.4003294495601</v>
      </c>
      <c r="L4146">
        <v>21195.753370550399</v>
      </c>
    </row>
    <row r="4147" spans="1:12" x14ac:dyDescent="0.35">
      <c r="A4147" t="s">
        <v>768</v>
      </c>
      <c r="B4147" t="s">
        <v>4070</v>
      </c>
      <c r="C4147" t="s">
        <v>2879</v>
      </c>
      <c r="D4147" t="s">
        <v>2894</v>
      </c>
      <c r="E4147" t="s">
        <v>4073</v>
      </c>
      <c r="F4147" t="s">
        <v>2882</v>
      </c>
      <c r="G4147" t="s">
        <v>2883</v>
      </c>
      <c r="H4147">
        <v>1485.6156000000001</v>
      </c>
      <c r="I4147">
        <v>4.8214840188886399</v>
      </c>
      <c r="J4147">
        <v>129.18085583006899</v>
      </c>
      <c r="K4147">
        <v>134.00233984895701</v>
      </c>
      <c r="L4147">
        <v>1351.6132601510401</v>
      </c>
    </row>
    <row r="4148" spans="1:12" x14ac:dyDescent="0.35">
      <c r="A4148" t="s">
        <v>768</v>
      </c>
      <c r="B4148" t="s">
        <v>4070</v>
      </c>
      <c r="C4148" t="s">
        <v>2879</v>
      </c>
      <c r="D4148" t="s">
        <v>2894</v>
      </c>
      <c r="E4148" t="s">
        <v>4073</v>
      </c>
      <c r="F4148" t="s">
        <v>2884</v>
      </c>
      <c r="G4148" t="s">
        <v>2885</v>
      </c>
      <c r="H4148">
        <v>9619.0679999999993</v>
      </c>
      <c r="I4148">
        <v>14.977285418821101</v>
      </c>
      <c r="J4148">
        <v>654.25484488107497</v>
      </c>
      <c r="K4148">
        <v>669.23213029989597</v>
      </c>
      <c r="L4148">
        <v>8949.8358697001004</v>
      </c>
    </row>
    <row r="4149" spans="1:12" x14ac:dyDescent="0.35">
      <c r="A4149" t="s">
        <v>768</v>
      </c>
      <c r="B4149" t="s">
        <v>4070</v>
      </c>
      <c r="C4149" t="s">
        <v>2879</v>
      </c>
      <c r="D4149" t="s">
        <v>2898</v>
      </c>
      <c r="E4149" t="s">
        <v>3066</v>
      </c>
      <c r="F4149" t="s">
        <v>2170</v>
      </c>
      <c r="G4149" t="s">
        <v>2171</v>
      </c>
      <c r="H4149">
        <v>0</v>
      </c>
      <c r="I4149">
        <v>0</v>
      </c>
      <c r="J4149">
        <v>0</v>
      </c>
      <c r="K4149">
        <v>0</v>
      </c>
      <c r="L4149">
        <v>0</v>
      </c>
    </row>
    <row r="4150" spans="1:12" x14ac:dyDescent="0.35">
      <c r="A4150" t="s">
        <v>768</v>
      </c>
      <c r="B4150" t="s">
        <v>4070</v>
      </c>
      <c r="C4150" t="s">
        <v>2879</v>
      </c>
      <c r="D4150" t="s">
        <v>2898</v>
      </c>
      <c r="E4150" t="s">
        <v>3066</v>
      </c>
      <c r="F4150" t="s">
        <v>2172</v>
      </c>
      <c r="G4150" t="s">
        <v>2173</v>
      </c>
      <c r="H4150">
        <v>25394.244500000001</v>
      </c>
      <c r="I4150">
        <v>85.2472625952024</v>
      </c>
      <c r="J4150">
        <v>0</v>
      </c>
      <c r="K4150">
        <v>85.2472625952024</v>
      </c>
      <c r="L4150">
        <v>25308.997237404801</v>
      </c>
    </row>
    <row r="4151" spans="1:12" x14ac:dyDescent="0.35">
      <c r="A4151" t="s">
        <v>768</v>
      </c>
      <c r="B4151" t="s">
        <v>4070</v>
      </c>
      <c r="C4151" t="s">
        <v>2879</v>
      </c>
      <c r="D4151" t="s">
        <v>2898</v>
      </c>
      <c r="E4151" t="s">
        <v>3066</v>
      </c>
      <c r="F4151" t="s">
        <v>2882</v>
      </c>
      <c r="G4151" t="s">
        <v>2883</v>
      </c>
      <c r="H4151">
        <v>256.50749999999999</v>
      </c>
      <c r="I4151">
        <v>0.86108346055759999</v>
      </c>
      <c r="J4151">
        <v>0</v>
      </c>
      <c r="K4151">
        <v>0.86108346055759999</v>
      </c>
      <c r="L4151">
        <v>255.64641653944199</v>
      </c>
    </row>
    <row r="4152" spans="1:12" x14ac:dyDescent="0.35">
      <c r="A4152" t="s">
        <v>768</v>
      </c>
      <c r="B4152" t="s">
        <v>4070</v>
      </c>
      <c r="C4152" t="s">
        <v>2879</v>
      </c>
      <c r="D4152" t="s">
        <v>2898</v>
      </c>
      <c r="E4152" t="s">
        <v>3066</v>
      </c>
      <c r="F4152" t="s">
        <v>2884</v>
      </c>
      <c r="G4152" t="s">
        <v>2885</v>
      </c>
      <c r="H4152">
        <v>20086.168000000001</v>
      </c>
      <c r="I4152">
        <v>67.365350652310099</v>
      </c>
      <c r="J4152">
        <v>0</v>
      </c>
      <c r="K4152">
        <v>67.365350652310099</v>
      </c>
      <c r="L4152">
        <v>20018.802649347701</v>
      </c>
    </row>
    <row r="4153" spans="1:12" x14ac:dyDescent="0.35">
      <c r="A4153" t="s">
        <v>768</v>
      </c>
      <c r="B4153" t="s">
        <v>4070</v>
      </c>
      <c r="C4153" t="s">
        <v>2879</v>
      </c>
      <c r="D4153" t="s">
        <v>2902</v>
      </c>
      <c r="E4153" t="s">
        <v>3779</v>
      </c>
      <c r="F4153" t="s">
        <v>2172</v>
      </c>
      <c r="G4153" t="s">
        <v>2173</v>
      </c>
      <c r="H4153">
        <v>196267.6881</v>
      </c>
      <c r="I4153">
        <v>1613.48953710145</v>
      </c>
      <c r="J4153">
        <v>48987.678849625197</v>
      </c>
      <c r="K4153">
        <v>50601.168386726597</v>
      </c>
      <c r="L4153">
        <v>145666.51971327301</v>
      </c>
    </row>
    <row r="4154" spans="1:12" x14ac:dyDescent="0.35">
      <c r="A4154" t="s">
        <v>768</v>
      </c>
      <c r="B4154" t="s">
        <v>4070</v>
      </c>
      <c r="C4154" t="s">
        <v>2879</v>
      </c>
      <c r="D4154" t="s">
        <v>2902</v>
      </c>
      <c r="E4154" t="s">
        <v>3779</v>
      </c>
      <c r="F4154" t="s">
        <v>2882</v>
      </c>
      <c r="G4154" t="s">
        <v>2883</v>
      </c>
      <c r="H4154">
        <v>108017.82829999999</v>
      </c>
      <c r="I4154">
        <v>887.99963732562003</v>
      </c>
      <c r="J4154">
        <v>26960.844834505901</v>
      </c>
      <c r="K4154">
        <v>27848.844471831599</v>
      </c>
      <c r="L4154">
        <v>80168.983828168406</v>
      </c>
    </row>
    <row r="4155" spans="1:12" x14ac:dyDescent="0.35">
      <c r="A4155" t="s">
        <v>768</v>
      </c>
      <c r="B4155" t="s">
        <v>4070</v>
      </c>
      <c r="C4155" t="s">
        <v>2879</v>
      </c>
      <c r="D4155" t="s">
        <v>2902</v>
      </c>
      <c r="E4155" t="s">
        <v>3779</v>
      </c>
      <c r="F4155" t="s">
        <v>2884</v>
      </c>
      <c r="G4155" t="s">
        <v>2885</v>
      </c>
      <c r="H4155">
        <v>529905.36470000003</v>
      </c>
      <c r="I4155">
        <v>5266.5683514676102</v>
      </c>
      <c r="J4155">
        <v>17422.049972587702</v>
      </c>
      <c r="K4155">
        <v>22688.6183240553</v>
      </c>
      <c r="L4155">
        <v>507216.74637594499</v>
      </c>
    </row>
    <row r="4156" spans="1:12" x14ac:dyDescent="0.35">
      <c r="A4156" t="s">
        <v>768</v>
      </c>
      <c r="B4156" t="s">
        <v>4070</v>
      </c>
      <c r="C4156" t="s">
        <v>2879</v>
      </c>
      <c r="D4156" t="s">
        <v>2902</v>
      </c>
      <c r="E4156" t="s">
        <v>3779</v>
      </c>
      <c r="F4156" t="s">
        <v>2890</v>
      </c>
      <c r="G4156" t="s">
        <v>2891</v>
      </c>
      <c r="H4156">
        <v>19061.969799999999</v>
      </c>
      <c r="I4156">
        <v>156.70581835158001</v>
      </c>
      <c r="J4156">
        <v>4757.7961472657598</v>
      </c>
      <c r="K4156">
        <v>4914.5019656173399</v>
      </c>
      <c r="L4156">
        <v>14147.4678343827</v>
      </c>
    </row>
    <row r="4157" spans="1:12" x14ac:dyDescent="0.35">
      <c r="A4157" t="s">
        <v>768</v>
      </c>
      <c r="B4157" t="s">
        <v>4070</v>
      </c>
      <c r="C4157" t="s">
        <v>2879</v>
      </c>
      <c r="D4157" t="s">
        <v>2904</v>
      </c>
      <c r="E4157" t="s">
        <v>2893</v>
      </c>
      <c r="F4157" t="s">
        <v>2172</v>
      </c>
      <c r="G4157" t="s">
        <v>2173</v>
      </c>
      <c r="H4157">
        <v>30651.963</v>
      </c>
      <c r="I4157">
        <v>214.04269461142999</v>
      </c>
      <c r="J4157">
        <v>35.7774243363043</v>
      </c>
      <c r="K4157">
        <v>249.82011894773399</v>
      </c>
      <c r="L4157">
        <v>30402.142881052299</v>
      </c>
    </row>
    <row r="4158" spans="1:12" x14ac:dyDescent="0.35">
      <c r="A4158" t="s">
        <v>768</v>
      </c>
      <c r="B4158" t="s">
        <v>4070</v>
      </c>
      <c r="C4158" t="s">
        <v>2879</v>
      </c>
      <c r="D4158" t="s">
        <v>2904</v>
      </c>
      <c r="E4158" t="s">
        <v>2893</v>
      </c>
      <c r="F4158" t="s">
        <v>2882</v>
      </c>
      <c r="G4158" t="s">
        <v>2883</v>
      </c>
      <c r="H4158">
        <v>0</v>
      </c>
      <c r="I4158">
        <v>0</v>
      </c>
      <c r="J4158">
        <v>0</v>
      </c>
      <c r="K4158">
        <v>0</v>
      </c>
      <c r="L4158">
        <v>0</v>
      </c>
    </row>
    <row r="4159" spans="1:12" x14ac:dyDescent="0.35">
      <c r="A4159" t="s">
        <v>768</v>
      </c>
      <c r="B4159" t="s">
        <v>4070</v>
      </c>
      <c r="C4159" t="s">
        <v>2879</v>
      </c>
      <c r="D4159" t="s">
        <v>2904</v>
      </c>
      <c r="E4159" t="s">
        <v>2893</v>
      </c>
      <c r="F4159" t="s">
        <v>2884</v>
      </c>
      <c r="G4159" t="s">
        <v>2885</v>
      </c>
      <c r="H4159">
        <v>27641.111199999999</v>
      </c>
      <c r="I4159">
        <v>168.423793737464</v>
      </c>
      <c r="J4159">
        <v>0</v>
      </c>
      <c r="K4159">
        <v>168.423793737464</v>
      </c>
      <c r="L4159">
        <v>27472.687406262499</v>
      </c>
    </row>
    <row r="4160" spans="1:12" x14ac:dyDescent="0.35">
      <c r="A4160" t="s">
        <v>768</v>
      </c>
      <c r="B4160" t="s">
        <v>4070</v>
      </c>
      <c r="C4160" t="s">
        <v>2879</v>
      </c>
      <c r="D4160" t="s">
        <v>2904</v>
      </c>
      <c r="E4160" t="s">
        <v>2893</v>
      </c>
      <c r="F4160" t="s">
        <v>2896</v>
      </c>
      <c r="G4160" t="s">
        <v>2897</v>
      </c>
      <c r="H4160">
        <v>13322.1093</v>
      </c>
      <c r="I4160">
        <v>81.174746489859601</v>
      </c>
      <c r="J4160">
        <v>0</v>
      </c>
      <c r="K4160">
        <v>81.174746489859601</v>
      </c>
      <c r="L4160">
        <v>13240.9345535101</v>
      </c>
    </row>
    <row r="4161" spans="1:12" x14ac:dyDescent="0.35">
      <c r="A4161" t="s">
        <v>768</v>
      </c>
      <c r="B4161" t="s">
        <v>4070</v>
      </c>
      <c r="C4161" t="s">
        <v>2879</v>
      </c>
      <c r="D4161" t="s">
        <v>2906</v>
      </c>
      <c r="E4161" t="s">
        <v>3209</v>
      </c>
      <c r="F4161" t="s">
        <v>2170</v>
      </c>
      <c r="G4161" t="s">
        <v>2171</v>
      </c>
      <c r="H4161">
        <v>0</v>
      </c>
      <c r="I4161">
        <v>0</v>
      </c>
      <c r="J4161">
        <v>0</v>
      </c>
      <c r="K4161">
        <v>0</v>
      </c>
      <c r="L4161">
        <v>0</v>
      </c>
    </row>
    <row r="4162" spans="1:12" x14ac:dyDescent="0.35">
      <c r="A4162" t="s">
        <v>768</v>
      </c>
      <c r="B4162" t="s">
        <v>4070</v>
      </c>
      <c r="C4162" t="s">
        <v>2879</v>
      </c>
      <c r="D4162" t="s">
        <v>2906</v>
      </c>
      <c r="E4162" t="s">
        <v>3209</v>
      </c>
      <c r="F4162" t="s">
        <v>2172</v>
      </c>
      <c r="G4162" t="s">
        <v>2173</v>
      </c>
      <c r="H4162">
        <v>8664.0827000000008</v>
      </c>
      <c r="I4162">
        <v>59.2495196893829</v>
      </c>
      <c r="J4162">
        <v>172.88664941546099</v>
      </c>
      <c r="K4162">
        <v>232.13616910484399</v>
      </c>
      <c r="L4162">
        <v>8431.9465308951494</v>
      </c>
    </row>
    <row r="4163" spans="1:12" x14ac:dyDescent="0.35">
      <c r="A4163" t="s">
        <v>768</v>
      </c>
      <c r="B4163" t="s">
        <v>4070</v>
      </c>
      <c r="C4163" t="s">
        <v>2879</v>
      </c>
      <c r="D4163" t="s">
        <v>2906</v>
      </c>
      <c r="E4163" t="s">
        <v>3209</v>
      </c>
      <c r="F4163" t="s">
        <v>2882</v>
      </c>
      <c r="G4163" t="s">
        <v>2883</v>
      </c>
      <c r="H4163">
        <v>2018.8154</v>
      </c>
      <c r="I4163">
        <v>13.8057133256815</v>
      </c>
      <c r="J4163">
        <v>40.284267824961901</v>
      </c>
      <c r="K4163">
        <v>54.089981150643297</v>
      </c>
      <c r="L4163">
        <v>1964.72541884936</v>
      </c>
    </row>
    <row r="4164" spans="1:12" x14ac:dyDescent="0.35">
      <c r="A4164" t="s">
        <v>768</v>
      </c>
      <c r="B4164" t="s">
        <v>4070</v>
      </c>
      <c r="C4164" t="s">
        <v>2879</v>
      </c>
      <c r="D4164" t="s">
        <v>2906</v>
      </c>
      <c r="E4164" t="s">
        <v>3209</v>
      </c>
      <c r="F4164" t="s">
        <v>2884</v>
      </c>
      <c r="G4164" t="s">
        <v>2885</v>
      </c>
      <c r="H4164">
        <v>27674.594400000002</v>
      </c>
      <c r="I4164">
        <v>189.25332017288301</v>
      </c>
      <c r="J4164">
        <v>552.23017143385198</v>
      </c>
      <c r="K4164">
        <v>741.48349160673604</v>
      </c>
      <c r="L4164">
        <v>26933.110908393301</v>
      </c>
    </row>
    <row r="4165" spans="1:12" x14ac:dyDescent="0.35">
      <c r="A4165" t="s">
        <v>768</v>
      </c>
      <c r="B4165" t="s">
        <v>4070</v>
      </c>
      <c r="C4165" t="s">
        <v>2879</v>
      </c>
      <c r="D4165" t="s">
        <v>2906</v>
      </c>
      <c r="E4165" t="s">
        <v>3209</v>
      </c>
      <c r="F4165" t="s">
        <v>2896</v>
      </c>
      <c r="G4165" t="s">
        <v>2897</v>
      </c>
      <c r="H4165">
        <v>21954.617399999999</v>
      </c>
      <c r="I4165">
        <v>150.13713241678599</v>
      </c>
      <c r="J4165">
        <v>438.091412596461</v>
      </c>
      <c r="K4165">
        <v>588.22854501324605</v>
      </c>
      <c r="L4165">
        <v>21366.388854986799</v>
      </c>
    </row>
    <row r="4166" spans="1:12" x14ac:dyDescent="0.35">
      <c r="A4166" t="s">
        <v>768</v>
      </c>
      <c r="B4166" t="s">
        <v>4070</v>
      </c>
      <c r="C4166" t="s">
        <v>2879</v>
      </c>
      <c r="D4166" t="s">
        <v>2906</v>
      </c>
      <c r="E4166" t="s">
        <v>3209</v>
      </c>
      <c r="F4166" t="s">
        <v>2890</v>
      </c>
      <c r="G4166" t="s">
        <v>2891</v>
      </c>
      <c r="H4166">
        <v>2944.1057999999998</v>
      </c>
      <c r="I4166">
        <v>20.133331933285501</v>
      </c>
      <c r="J4166">
        <v>58.747890578069402</v>
      </c>
      <c r="K4166">
        <v>78.881222511354906</v>
      </c>
      <c r="L4166">
        <v>2865.2245774886501</v>
      </c>
    </row>
    <row r="4167" spans="1:12" x14ac:dyDescent="0.35">
      <c r="A4167" t="s">
        <v>768</v>
      </c>
      <c r="B4167" t="s">
        <v>4070</v>
      </c>
      <c r="C4167" t="s">
        <v>2879</v>
      </c>
      <c r="D4167" t="s">
        <v>2908</v>
      </c>
      <c r="E4167" t="s">
        <v>4074</v>
      </c>
      <c r="F4167" t="s">
        <v>2170</v>
      </c>
      <c r="G4167" t="s">
        <v>2171</v>
      </c>
      <c r="H4167">
        <v>0</v>
      </c>
      <c r="I4167">
        <v>0</v>
      </c>
      <c r="J4167">
        <v>0</v>
      </c>
      <c r="K4167">
        <v>0</v>
      </c>
      <c r="L4167">
        <v>0</v>
      </c>
    </row>
    <row r="4168" spans="1:12" x14ac:dyDescent="0.35">
      <c r="A4168" t="s">
        <v>768</v>
      </c>
      <c r="B4168" t="s">
        <v>4070</v>
      </c>
      <c r="C4168" t="s">
        <v>2879</v>
      </c>
      <c r="D4168" t="s">
        <v>2908</v>
      </c>
      <c r="E4168" t="s">
        <v>4074</v>
      </c>
      <c r="F4168" t="s">
        <v>2172</v>
      </c>
      <c r="G4168" t="s">
        <v>2173</v>
      </c>
      <c r="H4168">
        <v>14166.058199999999</v>
      </c>
      <c r="I4168">
        <v>144.409172023368</v>
      </c>
      <c r="J4168">
        <v>1315.26723076645</v>
      </c>
      <c r="K4168">
        <v>1459.67640278982</v>
      </c>
      <c r="L4168">
        <v>12706.381797210201</v>
      </c>
    </row>
    <row r="4169" spans="1:12" x14ac:dyDescent="0.35">
      <c r="A4169" t="s">
        <v>768</v>
      </c>
      <c r="B4169" t="s">
        <v>4070</v>
      </c>
      <c r="C4169" t="s">
        <v>2879</v>
      </c>
      <c r="D4169" t="s">
        <v>2908</v>
      </c>
      <c r="E4169" t="s">
        <v>4074</v>
      </c>
      <c r="F4169" t="s">
        <v>2882</v>
      </c>
      <c r="G4169" t="s">
        <v>2883</v>
      </c>
      <c r="H4169">
        <v>272.42430000000002</v>
      </c>
      <c r="I4169">
        <v>2.7770994619878402</v>
      </c>
      <c r="J4169">
        <v>25.2936005916625</v>
      </c>
      <c r="K4169">
        <v>28.070700053650299</v>
      </c>
      <c r="L4169">
        <v>244.35359994634999</v>
      </c>
    </row>
    <row r="4170" spans="1:12" x14ac:dyDescent="0.35">
      <c r="A4170" t="s">
        <v>768</v>
      </c>
      <c r="B4170" t="s">
        <v>4070</v>
      </c>
      <c r="C4170" t="s">
        <v>2879</v>
      </c>
      <c r="D4170" t="s">
        <v>2908</v>
      </c>
      <c r="E4170" t="s">
        <v>4074</v>
      </c>
      <c r="F4170" t="s">
        <v>2884</v>
      </c>
      <c r="G4170" t="s">
        <v>2885</v>
      </c>
      <c r="H4170">
        <v>38555.708899999998</v>
      </c>
      <c r="I4170">
        <v>406.60452743165303</v>
      </c>
      <c r="J4170">
        <v>3662.76267360982</v>
      </c>
      <c r="K4170">
        <v>4069.3672010414698</v>
      </c>
      <c r="L4170">
        <v>34486.341698958502</v>
      </c>
    </row>
    <row r="4171" spans="1:12" x14ac:dyDescent="0.35">
      <c r="A4171" t="s">
        <v>768</v>
      </c>
      <c r="B4171" t="s">
        <v>4070</v>
      </c>
      <c r="C4171" t="s">
        <v>2879</v>
      </c>
      <c r="D4171" t="s">
        <v>2908</v>
      </c>
      <c r="E4171" t="s">
        <v>4074</v>
      </c>
      <c r="F4171" t="s">
        <v>2875</v>
      </c>
      <c r="G4171" t="s">
        <v>2876</v>
      </c>
      <c r="H4171">
        <v>4903.6355000000003</v>
      </c>
      <c r="I4171">
        <v>49.987790315781098</v>
      </c>
      <c r="J4171">
        <v>455.28481064992502</v>
      </c>
      <c r="K4171">
        <v>505.27260096570598</v>
      </c>
      <c r="L4171">
        <v>4398.3628990342904</v>
      </c>
    </row>
    <row r="4172" spans="1:12" x14ac:dyDescent="0.35">
      <c r="A4172" t="s">
        <v>768</v>
      </c>
      <c r="B4172" t="s">
        <v>4070</v>
      </c>
      <c r="C4172" t="s">
        <v>2879</v>
      </c>
      <c r="D4172" t="s">
        <v>2910</v>
      </c>
      <c r="E4172" t="s">
        <v>4075</v>
      </c>
      <c r="F4172" t="s">
        <v>2172</v>
      </c>
      <c r="G4172" t="s">
        <v>2173</v>
      </c>
      <c r="H4172">
        <v>19961.461599999999</v>
      </c>
      <c r="I4172">
        <v>89.116060085782294</v>
      </c>
      <c r="J4172">
        <v>207.54966551104701</v>
      </c>
      <c r="K4172">
        <v>296.66572559682999</v>
      </c>
      <c r="L4172">
        <v>19664.7958744032</v>
      </c>
    </row>
    <row r="4173" spans="1:12" x14ac:dyDescent="0.35">
      <c r="A4173" t="s">
        <v>768</v>
      </c>
      <c r="B4173" t="s">
        <v>4070</v>
      </c>
      <c r="C4173" t="s">
        <v>2879</v>
      </c>
      <c r="D4173" t="s">
        <v>2910</v>
      </c>
      <c r="E4173" t="s">
        <v>4075</v>
      </c>
      <c r="F4173" t="s">
        <v>2882</v>
      </c>
      <c r="G4173" t="s">
        <v>2883</v>
      </c>
      <c r="H4173">
        <v>9818.8811999999998</v>
      </c>
      <c r="I4173">
        <v>43.835467393546999</v>
      </c>
      <c r="J4173">
        <v>102.091997629758</v>
      </c>
      <c r="K4173">
        <v>145.92746502330499</v>
      </c>
      <c r="L4173">
        <v>9672.9537349766906</v>
      </c>
    </row>
    <row r="4174" spans="1:12" x14ac:dyDescent="0.35">
      <c r="A4174" t="s">
        <v>768</v>
      </c>
      <c r="B4174" t="s">
        <v>4070</v>
      </c>
      <c r="C4174" t="s">
        <v>2879</v>
      </c>
      <c r="D4174" t="s">
        <v>2910</v>
      </c>
      <c r="E4174" t="s">
        <v>4075</v>
      </c>
      <c r="F4174" t="s">
        <v>2884</v>
      </c>
      <c r="G4174" t="s">
        <v>2885</v>
      </c>
      <c r="H4174">
        <v>19246.508600000001</v>
      </c>
      <c r="I4174">
        <v>67.178874543770803</v>
      </c>
      <c r="J4174">
        <v>0</v>
      </c>
      <c r="K4174">
        <v>67.178874543770803</v>
      </c>
      <c r="L4174">
        <v>19179.329725456199</v>
      </c>
    </row>
    <row r="4175" spans="1:12" x14ac:dyDescent="0.35">
      <c r="A4175" t="s">
        <v>768</v>
      </c>
      <c r="B4175" t="s">
        <v>4070</v>
      </c>
      <c r="C4175" t="s">
        <v>2879</v>
      </c>
      <c r="D4175" t="s">
        <v>2910</v>
      </c>
      <c r="E4175" t="s">
        <v>4075</v>
      </c>
      <c r="F4175" t="s">
        <v>2896</v>
      </c>
      <c r="G4175" t="s">
        <v>2897</v>
      </c>
      <c r="H4175">
        <v>8798.4038999999993</v>
      </c>
      <c r="I4175">
        <v>30.710342648580902</v>
      </c>
      <c r="J4175">
        <v>0</v>
      </c>
      <c r="K4175">
        <v>30.710342648580902</v>
      </c>
      <c r="L4175">
        <v>8767.6935573514202</v>
      </c>
    </row>
    <row r="4176" spans="1:12" x14ac:dyDescent="0.35">
      <c r="A4176" t="s">
        <v>768</v>
      </c>
      <c r="B4176" t="s">
        <v>4070</v>
      </c>
      <c r="C4176" t="s">
        <v>2879</v>
      </c>
      <c r="D4176" t="s">
        <v>2912</v>
      </c>
      <c r="E4176" t="s">
        <v>4076</v>
      </c>
      <c r="F4176" t="s">
        <v>2172</v>
      </c>
      <c r="G4176" t="s">
        <v>2173</v>
      </c>
      <c r="H4176">
        <v>7974.0731999999998</v>
      </c>
      <c r="I4176">
        <v>57.300772701515498</v>
      </c>
      <c r="J4176">
        <v>13.803483457038601</v>
      </c>
      <c r="K4176">
        <v>71.104256158554193</v>
      </c>
      <c r="L4176">
        <v>7902.9689438414498</v>
      </c>
    </row>
    <row r="4177" spans="1:14" x14ac:dyDescent="0.35">
      <c r="A4177" t="s">
        <v>768</v>
      </c>
      <c r="B4177" t="s">
        <v>4070</v>
      </c>
      <c r="C4177" t="s">
        <v>2879</v>
      </c>
      <c r="D4177" t="s">
        <v>2912</v>
      </c>
      <c r="E4177" t="s">
        <v>4076</v>
      </c>
      <c r="F4177" t="s">
        <v>2882</v>
      </c>
      <c r="G4177" t="s">
        <v>2883</v>
      </c>
      <c r="H4177">
        <v>2975.4005000000002</v>
      </c>
      <c r="I4177">
        <v>21.380885336386399</v>
      </c>
      <c r="J4177">
        <v>5.1505535287457596</v>
      </c>
      <c r="K4177">
        <v>26.531438865132198</v>
      </c>
      <c r="L4177">
        <v>2948.8690611348702</v>
      </c>
    </row>
    <row r="4178" spans="1:14" x14ac:dyDescent="0.35">
      <c r="A4178" t="s">
        <v>768</v>
      </c>
      <c r="B4178" t="s">
        <v>4070</v>
      </c>
      <c r="C4178" t="s">
        <v>2879</v>
      </c>
      <c r="D4178" t="s">
        <v>2912</v>
      </c>
      <c r="E4178" t="s">
        <v>4076</v>
      </c>
      <c r="F4178" t="s">
        <v>2884</v>
      </c>
      <c r="G4178" t="s">
        <v>2885</v>
      </c>
      <c r="H4178">
        <v>24596.4928</v>
      </c>
      <c r="I4178">
        <v>174.28161332648801</v>
      </c>
      <c r="J4178">
        <v>0</v>
      </c>
      <c r="K4178">
        <v>174.28161332648801</v>
      </c>
      <c r="L4178">
        <v>24422.211186673499</v>
      </c>
    </row>
    <row r="4179" spans="1:14" x14ac:dyDescent="0.35">
      <c r="A4179" t="s">
        <v>768</v>
      </c>
      <c r="B4179" t="s">
        <v>4070</v>
      </c>
      <c r="C4179" t="s">
        <v>2879</v>
      </c>
      <c r="D4179" t="s">
        <v>2912</v>
      </c>
      <c r="E4179" t="s">
        <v>4076</v>
      </c>
      <c r="F4179" t="s">
        <v>2896</v>
      </c>
      <c r="G4179" t="s">
        <v>2897</v>
      </c>
      <c r="H4179">
        <v>5188.3226999999997</v>
      </c>
      <c r="I4179">
        <v>36.762527811056003</v>
      </c>
      <c r="J4179">
        <v>0</v>
      </c>
      <c r="K4179">
        <v>36.762527811056003</v>
      </c>
      <c r="L4179">
        <v>5151.5601721889398</v>
      </c>
    </row>
    <row r="4180" spans="1:14" x14ac:dyDescent="0.35">
      <c r="A4180" t="s">
        <v>768</v>
      </c>
      <c r="B4180" t="s">
        <v>4070</v>
      </c>
      <c r="C4180" t="s">
        <v>2879</v>
      </c>
      <c r="D4180" t="s">
        <v>2912</v>
      </c>
      <c r="E4180" t="s">
        <v>4076</v>
      </c>
      <c r="F4180" t="s">
        <v>2890</v>
      </c>
      <c r="G4180" t="s">
        <v>2891</v>
      </c>
      <c r="H4180">
        <v>2459.6642999999999</v>
      </c>
      <c r="I4180">
        <v>17.674865211412801</v>
      </c>
      <c r="J4180">
        <v>4.2577909170964903</v>
      </c>
      <c r="K4180">
        <v>21.932656128509201</v>
      </c>
      <c r="L4180">
        <v>2437.7316438714902</v>
      </c>
    </row>
    <row r="4181" spans="1:14" x14ac:dyDescent="0.35">
      <c r="A4181" t="s">
        <v>768</v>
      </c>
      <c r="B4181" t="s">
        <v>4070</v>
      </c>
      <c r="C4181" t="s">
        <v>2879</v>
      </c>
      <c r="D4181" t="s">
        <v>2976</v>
      </c>
      <c r="E4181" t="s">
        <v>2992</v>
      </c>
      <c r="F4181" t="s">
        <v>2172</v>
      </c>
      <c r="G4181" t="s">
        <v>2173</v>
      </c>
      <c r="H4181">
        <v>26153.955699999999</v>
      </c>
      <c r="I4181">
        <v>119.591901754546</v>
      </c>
      <c r="J4181">
        <v>2782.0223957376602</v>
      </c>
      <c r="K4181">
        <v>2901.6142974922</v>
      </c>
      <c r="L4181">
        <v>23252.341402507798</v>
      </c>
    </row>
    <row r="4182" spans="1:14" x14ac:dyDescent="0.35">
      <c r="A4182" t="s">
        <v>768</v>
      </c>
      <c r="B4182" t="s">
        <v>4070</v>
      </c>
      <c r="C4182" t="s">
        <v>2879</v>
      </c>
      <c r="D4182" t="s">
        <v>2976</v>
      </c>
      <c r="E4182" t="s">
        <v>2992</v>
      </c>
      <c r="F4182" t="s">
        <v>2882</v>
      </c>
      <c r="G4182" t="s">
        <v>2883</v>
      </c>
      <c r="H4182">
        <v>31744.1142</v>
      </c>
      <c r="I4182">
        <v>145.15352961048001</v>
      </c>
      <c r="J4182">
        <v>3376.6531368113501</v>
      </c>
      <c r="K4182">
        <v>3521.80666642183</v>
      </c>
      <c r="L4182">
        <v>28222.307533578201</v>
      </c>
    </row>
    <row r="4183" spans="1:14" x14ac:dyDescent="0.35">
      <c r="A4183" t="s">
        <v>768</v>
      </c>
      <c r="B4183" t="s">
        <v>4070</v>
      </c>
      <c r="C4183" t="s">
        <v>2879</v>
      </c>
      <c r="D4183" t="s">
        <v>2976</v>
      </c>
      <c r="E4183" t="s">
        <v>2992</v>
      </c>
      <c r="F4183" t="s">
        <v>2884</v>
      </c>
      <c r="G4183" t="s">
        <v>2885</v>
      </c>
      <c r="H4183">
        <v>202243.94779999999</v>
      </c>
      <c r="I4183">
        <v>924.78317921645203</v>
      </c>
      <c r="J4183">
        <v>21512.890739559101</v>
      </c>
      <c r="K4183">
        <v>22437.673918775599</v>
      </c>
      <c r="L4183">
        <v>179806.27388122401</v>
      </c>
    </row>
    <row r="4184" spans="1:14" x14ac:dyDescent="0.35">
      <c r="A4184" t="s">
        <v>768</v>
      </c>
      <c r="B4184" t="s">
        <v>4070</v>
      </c>
      <c r="C4184" t="s">
        <v>2879</v>
      </c>
      <c r="D4184" t="s">
        <v>2976</v>
      </c>
      <c r="E4184" t="s">
        <v>2992</v>
      </c>
      <c r="F4184" t="s">
        <v>2896</v>
      </c>
      <c r="G4184" t="s">
        <v>2897</v>
      </c>
      <c r="H4184">
        <v>66482.956200000001</v>
      </c>
      <c r="I4184">
        <v>304.000788429495</v>
      </c>
      <c r="J4184">
        <v>7071.8584563407603</v>
      </c>
      <c r="K4184">
        <v>7375.8592447702604</v>
      </c>
      <c r="L4184">
        <v>59107.096955229703</v>
      </c>
    </row>
    <row r="4185" spans="1:14" x14ac:dyDescent="0.35">
      <c r="A4185" t="s">
        <v>768</v>
      </c>
      <c r="B4185" t="s">
        <v>4070</v>
      </c>
      <c r="C4185" t="s">
        <v>2879</v>
      </c>
      <c r="D4185" t="s">
        <v>2976</v>
      </c>
      <c r="E4185" t="s">
        <v>2992</v>
      </c>
      <c r="F4185" t="s">
        <v>2890</v>
      </c>
      <c r="G4185" t="s">
        <v>2891</v>
      </c>
      <c r="H4185">
        <v>1796.8367000000001</v>
      </c>
      <c r="I4185">
        <v>8.2162375251214907</v>
      </c>
      <c r="J4185">
        <v>191.131309630831</v>
      </c>
      <c r="K4185">
        <v>199.34754715595301</v>
      </c>
      <c r="L4185">
        <v>1597.4891528440501</v>
      </c>
    </row>
    <row r="4186" spans="1:14" x14ac:dyDescent="0.35">
      <c r="A4186" t="s">
        <v>768</v>
      </c>
      <c r="B4186" t="s">
        <v>4070</v>
      </c>
      <c r="C4186" t="s">
        <v>2915</v>
      </c>
      <c r="D4186" t="s">
        <v>3690</v>
      </c>
      <c r="E4186" t="s">
        <v>4077</v>
      </c>
      <c r="F4186" t="s">
        <v>2172</v>
      </c>
      <c r="G4186" t="s">
        <v>2173</v>
      </c>
      <c r="H4186">
        <v>10320207.762</v>
      </c>
      <c r="I4186">
        <v>76598.743182563601</v>
      </c>
      <c r="J4186">
        <v>3676329.8917794302</v>
      </c>
      <c r="K4186">
        <v>3752928.634962</v>
      </c>
      <c r="L4186">
        <v>6567279.1270380002</v>
      </c>
    </row>
    <row r="4187" spans="1:14" x14ac:dyDescent="0.35">
      <c r="A4187" t="s">
        <v>768</v>
      </c>
      <c r="B4187" t="s">
        <v>4070</v>
      </c>
      <c r="C4187" t="s">
        <v>2915</v>
      </c>
      <c r="D4187" t="s">
        <v>3690</v>
      </c>
      <c r="E4187" t="s">
        <v>4077</v>
      </c>
      <c r="F4187" t="s">
        <v>2918</v>
      </c>
      <c r="G4187" t="s">
        <v>2919</v>
      </c>
      <c r="H4187">
        <v>0</v>
      </c>
      <c r="I4187">
        <v>0</v>
      </c>
      <c r="J4187">
        <v>0</v>
      </c>
      <c r="K4187">
        <v>0</v>
      </c>
      <c r="L4187">
        <v>0</v>
      </c>
    </row>
    <row r="4188" spans="1:14" x14ac:dyDescent="0.35">
      <c r="A4188" t="s">
        <v>768</v>
      </c>
      <c r="B4188" t="s">
        <v>4070</v>
      </c>
      <c r="C4188" t="s">
        <v>2915</v>
      </c>
      <c r="D4188" t="s">
        <v>3690</v>
      </c>
      <c r="E4188" t="s">
        <v>4077</v>
      </c>
      <c r="F4188" t="s">
        <v>2920</v>
      </c>
      <c r="G4188" t="s">
        <v>2921</v>
      </c>
      <c r="H4188">
        <v>0</v>
      </c>
      <c r="I4188">
        <v>0</v>
      </c>
      <c r="J4188">
        <v>0</v>
      </c>
      <c r="K4188">
        <v>0</v>
      </c>
      <c r="L4188">
        <v>0</v>
      </c>
    </row>
    <row r="4189" spans="1:14" x14ac:dyDescent="0.35">
      <c r="A4189" t="s">
        <v>768</v>
      </c>
      <c r="B4189" t="s">
        <v>4070</v>
      </c>
      <c r="C4189" t="s">
        <v>2915</v>
      </c>
      <c r="D4189" t="s">
        <v>3690</v>
      </c>
      <c r="E4189" t="s">
        <v>4077</v>
      </c>
      <c r="F4189" t="s">
        <v>2867</v>
      </c>
      <c r="G4189" t="s">
        <v>2868</v>
      </c>
      <c r="H4189">
        <v>0</v>
      </c>
      <c r="I4189">
        <v>0</v>
      </c>
      <c r="J4189">
        <v>0</v>
      </c>
      <c r="K4189">
        <v>0</v>
      </c>
      <c r="L4189">
        <v>0</v>
      </c>
    </row>
    <row r="4190" spans="1:14" x14ac:dyDescent="0.35">
      <c r="A4190" t="s">
        <v>768</v>
      </c>
      <c r="B4190" t="s">
        <v>4070</v>
      </c>
      <c r="C4190" t="s">
        <v>2915</v>
      </c>
      <c r="D4190" t="s">
        <v>3690</v>
      </c>
      <c r="E4190" t="s">
        <v>4077</v>
      </c>
      <c r="F4190" t="s">
        <v>2922</v>
      </c>
      <c r="G4190" t="s">
        <v>2923</v>
      </c>
      <c r="H4190">
        <v>0</v>
      </c>
      <c r="I4190">
        <v>0</v>
      </c>
      <c r="J4190">
        <v>0</v>
      </c>
      <c r="K4190">
        <v>0</v>
      </c>
      <c r="L4190">
        <v>0</v>
      </c>
    </row>
    <row r="4191" spans="1:14" x14ac:dyDescent="0.35">
      <c r="A4191" t="s">
        <v>768</v>
      </c>
      <c r="B4191" t="s">
        <v>4070</v>
      </c>
      <c r="C4191" t="s">
        <v>2915</v>
      </c>
      <c r="D4191" t="s">
        <v>3690</v>
      </c>
      <c r="E4191" t="s">
        <v>4077</v>
      </c>
      <c r="F4191" t="s">
        <v>3009</v>
      </c>
      <c r="G4191" t="s">
        <v>3010</v>
      </c>
      <c r="H4191">
        <v>179280.7176</v>
      </c>
      <c r="I4191">
        <v>1330.65902978956</v>
      </c>
      <c r="J4191">
        <v>0</v>
      </c>
      <c r="K4191">
        <v>1330.65902978956</v>
      </c>
      <c r="L4191">
        <v>177950.05857021001</v>
      </c>
      <c r="N4191" t="s">
        <v>2198</v>
      </c>
    </row>
    <row r="4192" spans="1:14" x14ac:dyDescent="0.35">
      <c r="A4192" t="s">
        <v>768</v>
      </c>
      <c r="B4192" t="s">
        <v>4070</v>
      </c>
      <c r="C4192" t="s">
        <v>2915</v>
      </c>
      <c r="D4192" t="s">
        <v>3690</v>
      </c>
      <c r="E4192" t="s">
        <v>4077</v>
      </c>
      <c r="F4192" t="s">
        <v>3241</v>
      </c>
      <c r="G4192" t="s">
        <v>3242</v>
      </c>
      <c r="H4192">
        <v>164340.65779999999</v>
      </c>
      <c r="I4192">
        <v>1219.7707773070999</v>
      </c>
      <c r="J4192">
        <v>58542.471892070003</v>
      </c>
      <c r="K4192">
        <v>59762.242669377098</v>
      </c>
      <c r="L4192">
        <v>104578.41513062301</v>
      </c>
    </row>
    <row r="4193" spans="1:12" x14ac:dyDescent="0.35">
      <c r="A4193" t="s">
        <v>768</v>
      </c>
      <c r="B4193" t="s">
        <v>4070</v>
      </c>
      <c r="C4193" t="s">
        <v>2915</v>
      </c>
      <c r="D4193" t="s">
        <v>3690</v>
      </c>
      <c r="E4193" t="s">
        <v>4077</v>
      </c>
      <c r="F4193" t="s">
        <v>2924</v>
      </c>
      <c r="G4193" t="s">
        <v>2925</v>
      </c>
      <c r="H4193">
        <v>0</v>
      </c>
      <c r="I4193">
        <v>0</v>
      </c>
      <c r="J4193">
        <v>0</v>
      </c>
      <c r="K4193">
        <v>0</v>
      </c>
      <c r="L4193">
        <v>0</v>
      </c>
    </row>
    <row r="4194" spans="1:12" x14ac:dyDescent="0.35">
      <c r="A4194" t="s">
        <v>768</v>
      </c>
      <c r="B4194" t="s">
        <v>4070</v>
      </c>
      <c r="C4194" t="s">
        <v>2915</v>
      </c>
      <c r="D4194" t="s">
        <v>3690</v>
      </c>
      <c r="E4194" t="s">
        <v>4077</v>
      </c>
      <c r="F4194" t="s">
        <v>2877</v>
      </c>
      <c r="G4194" t="s">
        <v>2878</v>
      </c>
      <c r="H4194">
        <v>209160.83720000001</v>
      </c>
      <c r="I4194">
        <v>1552.4355347544899</v>
      </c>
      <c r="J4194">
        <v>74508.600589907204</v>
      </c>
      <c r="K4194">
        <v>76061.036124661696</v>
      </c>
      <c r="L4194">
        <v>133099.80107533801</v>
      </c>
    </row>
    <row r="4195" spans="1:12" x14ac:dyDescent="0.35">
      <c r="A4195" t="s">
        <v>768</v>
      </c>
      <c r="B4195" t="s">
        <v>4070</v>
      </c>
      <c r="C4195" t="s">
        <v>2915</v>
      </c>
      <c r="D4195" t="s">
        <v>3690</v>
      </c>
      <c r="E4195" t="s">
        <v>4077</v>
      </c>
      <c r="F4195" t="s">
        <v>2177</v>
      </c>
      <c r="G4195" t="s">
        <v>2178</v>
      </c>
      <c r="H4195">
        <v>0</v>
      </c>
      <c r="I4195">
        <v>0</v>
      </c>
      <c r="J4195">
        <v>0</v>
      </c>
      <c r="K4195">
        <v>0</v>
      </c>
      <c r="L4195">
        <v>0</v>
      </c>
    </row>
    <row r="4196" spans="1:12" x14ac:dyDescent="0.35">
      <c r="A4196" t="s">
        <v>768</v>
      </c>
      <c r="B4196" t="s">
        <v>4070</v>
      </c>
      <c r="C4196" t="s">
        <v>2915</v>
      </c>
      <c r="D4196" t="s">
        <v>3967</v>
      </c>
      <c r="E4196" t="s">
        <v>3968</v>
      </c>
      <c r="F4196" t="s">
        <v>2170</v>
      </c>
      <c r="G4196" t="s">
        <v>2171</v>
      </c>
      <c r="H4196">
        <v>0</v>
      </c>
      <c r="I4196">
        <v>0</v>
      </c>
      <c r="J4196">
        <v>0</v>
      </c>
      <c r="K4196">
        <v>0</v>
      </c>
      <c r="L4196">
        <v>0</v>
      </c>
    </row>
    <row r="4197" spans="1:12" x14ac:dyDescent="0.35">
      <c r="A4197" t="s">
        <v>768</v>
      </c>
      <c r="B4197" t="s">
        <v>4070</v>
      </c>
      <c r="C4197" t="s">
        <v>2915</v>
      </c>
      <c r="D4197" t="s">
        <v>3967</v>
      </c>
      <c r="E4197" t="s">
        <v>3968</v>
      </c>
      <c r="F4197" t="s">
        <v>2172</v>
      </c>
      <c r="G4197" t="s">
        <v>2173</v>
      </c>
      <c r="H4197">
        <v>59912.273000000001</v>
      </c>
      <c r="I4197">
        <v>591.45806542782498</v>
      </c>
      <c r="J4197">
        <v>18646.319914505799</v>
      </c>
      <c r="K4197">
        <v>19237.777979933599</v>
      </c>
      <c r="L4197">
        <v>40674.495020066403</v>
      </c>
    </row>
    <row r="4198" spans="1:12" x14ac:dyDescent="0.35">
      <c r="A4198" t="s">
        <v>768</v>
      </c>
      <c r="B4198" t="s">
        <v>4070</v>
      </c>
      <c r="C4198" t="s">
        <v>2915</v>
      </c>
      <c r="D4198" t="s">
        <v>3967</v>
      </c>
      <c r="E4198" t="s">
        <v>3968</v>
      </c>
      <c r="F4198" t="s">
        <v>2867</v>
      </c>
      <c r="G4198" t="s">
        <v>2868</v>
      </c>
      <c r="H4198">
        <v>0</v>
      </c>
      <c r="I4198">
        <v>0</v>
      </c>
      <c r="J4198">
        <v>0</v>
      </c>
      <c r="K4198">
        <v>0</v>
      </c>
      <c r="L4198">
        <v>0</v>
      </c>
    </row>
    <row r="4199" spans="1:12" x14ac:dyDescent="0.35">
      <c r="A4199" t="s">
        <v>768</v>
      </c>
      <c r="B4199" t="s">
        <v>4070</v>
      </c>
      <c r="C4199" t="s">
        <v>2915</v>
      </c>
      <c r="D4199" t="s">
        <v>3967</v>
      </c>
      <c r="E4199" t="s">
        <v>3968</v>
      </c>
      <c r="F4199" t="s">
        <v>2922</v>
      </c>
      <c r="G4199" t="s">
        <v>2923</v>
      </c>
      <c r="H4199">
        <v>0</v>
      </c>
      <c r="I4199">
        <v>0</v>
      </c>
      <c r="J4199">
        <v>0</v>
      </c>
      <c r="K4199">
        <v>0</v>
      </c>
      <c r="L4199">
        <v>0</v>
      </c>
    </row>
    <row r="4200" spans="1:12" x14ac:dyDescent="0.35">
      <c r="A4200" t="s">
        <v>768</v>
      </c>
      <c r="B4200" t="s">
        <v>4070</v>
      </c>
      <c r="C4200" t="s">
        <v>2915</v>
      </c>
      <c r="D4200" t="s">
        <v>3967</v>
      </c>
      <c r="E4200" t="s">
        <v>3968</v>
      </c>
      <c r="F4200" t="s">
        <v>2924</v>
      </c>
      <c r="G4200" t="s">
        <v>2925</v>
      </c>
      <c r="H4200">
        <v>0</v>
      </c>
      <c r="I4200">
        <v>0</v>
      </c>
      <c r="J4200">
        <v>0</v>
      </c>
      <c r="K4200">
        <v>0</v>
      </c>
      <c r="L4200">
        <v>0</v>
      </c>
    </row>
    <row r="4201" spans="1:12" x14ac:dyDescent="0.35">
      <c r="A4201" t="s">
        <v>768</v>
      </c>
      <c r="B4201" t="s">
        <v>4070</v>
      </c>
      <c r="C4201" t="s">
        <v>2915</v>
      </c>
      <c r="D4201" t="s">
        <v>3967</v>
      </c>
      <c r="E4201" t="s">
        <v>3968</v>
      </c>
      <c r="F4201" t="s">
        <v>2877</v>
      </c>
      <c r="G4201" t="s">
        <v>2878</v>
      </c>
      <c r="H4201">
        <v>1582.8869999999999</v>
      </c>
      <c r="I4201">
        <v>15.62636896771</v>
      </c>
      <c r="J4201">
        <v>492.63725005299199</v>
      </c>
      <c r="K4201">
        <v>508.26361902070198</v>
      </c>
      <c r="L4201">
        <v>1074.6233809793</v>
      </c>
    </row>
    <row r="4202" spans="1:12" x14ac:dyDescent="0.35">
      <c r="A4202" t="s">
        <v>768</v>
      </c>
      <c r="B4202" t="s">
        <v>4070</v>
      </c>
      <c r="C4202" t="s">
        <v>2915</v>
      </c>
      <c r="D4202" t="s">
        <v>4078</v>
      </c>
      <c r="E4202" t="s">
        <v>4079</v>
      </c>
      <c r="F4202" t="s">
        <v>2172</v>
      </c>
      <c r="G4202" t="s">
        <v>2173</v>
      </c>
      <c r="H4202">
        <v>8795.2206999999999</v>
      </c>
      <c r="I4202">
        <v>90.531153184887003</v>
      </c>
      <c r="J4202">
        <v>487.10501572524799</v>
      </c>
      <c r="K4202">
        <v>577.63616891013498</v>
      </c>
      <c r="L4202">
        <v>8217.5845310898603</v>
      </c>
    </row>
    <row r="4203" spans="1:12" x14ac:dyDescent="0.35">
      <c r="A4203" t="s">
        <v>768</v>
      </c>
      <c r="B4203" t="s">
        <v>4070</v>
      </c>
      <c r="C4203" t="s">
        <v>2915</v>
      </c>
      <c r="D4203" t="s">
        <v>4078</v>
      </c>
      <c r="E4203" t="s">
        <v>4079</v>
      </c>
      <c r="F4203" t="s">
        <v>2867</v>
      </c>
      <c r="G4203" t="s">
        <v>2868</v>
      </c>
      <c r="H4203">
        <v>0</v>
      </c>
      <c r="I4203">
        <v>0</v>
      </c>
      <c r="J4203">
        <v>0</v>
      </c>
      <c r="K4203">
        <v>0</v>
      </c>
      <c r="L4203">
        <v>0</v>
      </c>
    </row>
    <row r="4204" spans="1:12" x14ac:dyDescent="0.35">
      <c r="A4204" t="s">
        <v>768</v>
      </c>
      <c r="B4204" t="s">
        <v>4070</v>
      </c>
      <c r="C4204" t="s">
        <v>2915</v>
      </c>
      <c r="D4204" t="s">
        <v>4078</v>
      </c>
      <c r="E4204" t="s">
        <v>4079</v>
      </c>
      <c r="F4204" t="s">
        <v>2922</v>
      </c>
      <c r="G4204" t="s">
        <v>2923</v>
      </c>
      <c r="H4204">
        <v>0</v>
      </c>
      <c r="I4204">
        <v>0</v>
      </c>
      <c r="J4204">
        <v>0</v>
      </c>
      <c r="K4204">
        <v>0</v>
      </c>
      <c r="L4204">
        <v>0</v>
      </c>
    </row>
    <row r="4205" spans="1:12" x14ac:dyDescent="0.35">
      <c r="A4205" t="s">
        <v>768</v>
      </c>
      <c r="B4205" t="s">
        <v>4070</v>
      </c>
      <c r="C4205" t="s">
        <v>2915</v>
      </c>
      <c r="D4205" t="s">
        <v>4080</v>
      </c>
      <c r="E4205" t="s">
        <v>4081</v>
      </c>
      <c r="F4205" t="s">
        <v>2170</v>
      </c>
      <c r="G4205" t="s">
        <v>2171</v>
      </c>
      <c r="H4205">
        <v>0</v>
      </c>
      <c r="I4205">
        <v>0</v>
      </c>
      <c r="J4205">
        <v>0</v>
      </c>
      <c r="K4205">
        <v>0</v>
      </c>
      <c r="L4205">
        <v>0</v>
      </c>
    </row>
    <row r="4206" spans="1:12" x14ac:dyDescent="0.35">
      <c r="A4206" t="s">
        <v>768</v>
      </c>
      <c r="B4206" t="s">
        <v>4070</v>
      </c>
      <c r="C4206" t="s">
        <v>2915</v>
      </c>
      <c r="D4206" t="s">
        <v>4080</v>
      </c>
      <c r="E4206" t="s">
        <v>4081</v>
      </c>
      <c r="F4206" t="s">
        <v>2172</v>
      </c>
      <c r="G4206" t="s">
        <v>2173</v>
      </c>
      <c r="H4206">
        <v>6006.0445</v>
      </c>
      <c r="I4206">
        <v>21.032334608518202</v>
      </c>
      <c r="J4206">
        <v>0</v>
      </c>
      <c r="K4206">
        <v>21.032334608518202</v>
      </c>
      <c r="L4206">
        <v>5985.0121653914803</v>
      </c>
    </row>
    <row r="4207" spans="1:12" x14ac:dyDescent="0.35">
      <c r="A4207" t="s">
        <v>768</v>
      </c>
      <c r="B4207" t="s">
        <v>4070</v>
      </c>
      <c r="C4207" t="s">
        <v>2915</v>
      </c>
      <c r="D4207" t="s">
        <v>4080</v>
      </c>
      <c r="E4207" t="s">
        <v>4081</v>
      </c>
      <c r="F4207" t="s">
        <v>2867</v>
      </c>
      <c r="G4207" t="s">
        <v>2868</v>
      </c>
      <c r="H4207">
        <v>0</v>
      </c>
      <c r="I4207">
        <v>0</v>
      </c>
      <c r="J4207">
        <v>0</v>
      </c>
      <c r="K4207">
        <v>0</v>
      </c>
      <c r="L4207">
        <v>0</v>
      </c>
    </row>
    <row r="4208" spans="1:12" x14ac:dyDescent="0.35">
      <c r="A4208" t="s">
        <v>768</v>
      </c>
      <c r="B4208" t="s">
        <v>4070</v>
      </c>
      <c r="C4208" t="s">
        <v>2915</v>
      </c>
      <c r="D4208" t="s">
        <v>4080</v>
      </c>
      <c r="E4208" t="s">
        <v>4081</v>
      </c>
      <c r="F4208" t="s">
        <v>2922</v>
      </c>
      <c r="G4208" t="s">
        <v>2923</v>
      </c>
      <c r="H4208">
        <v>0</v>
      </c>
      <c r="I4208">
        <v>0</v>
      </c>
      <c r="J4208">
        <v>0</v>
      </c>
      <c r="K4208">
        <v>0</v>
      </c>
      <c r="L4208">
        <v>0</v>
      </c>
    </row>
    <row r="4209" spans="1:12" x14ac:dyDescent="0.35">
      <c r="A4209" t="s">
        <v>768</v>
      </c>
      <c r="B4209" t="s">
        <v>4070</v>
      </c>
      <c r="C4209" t="s">
        <v>2915</v>
      </c>
      <c r="D4209" t="s">
        <v>4080</v>
      </c>
      <c r="E4209" t="s">
        <v>4081</v>
      </c>
      <c r="F4209" t="s">
        <v>2924</v>
      </c>
      <c r="G4209" t="s">
        <v>2925</v>
      </c>
      <c r="H4209">
        <v>0</v>
      </c>
      <c r="I4209">
        <v>0</v>
      </c>
      <c r="J4209">
        <v>0</v>
      </c>
      <c r="K4209">
        <v>0</v>
      </c>
      <c r="L4209">
        <v>0</v>
      </c>
    </row>
    <row r="4210" spans="1:12" x14ac:dyDescent="0.35">
      <c r="A4210" t="s">
        <v>768</v>
      </c>
      <c r="B4210" t="s">
        <v>4070</v>
      </c>
      <c r="C4210" t="s">
        <v>2915</v>
      </c>
      <c r="D4210" t="s">
        <v>4082</v>
      </c>
      <c r="E4210" t="s">
        <v>4083</v>
      </c>
      <c r="F4210" t="s">
        <v>2170</v>
      </c>
      <c r="G4210" t="s">
        <v>2171</v>
      </c>
      <c r="H4210">
        <v>0</v>
      </c>
      <c r="I4210">
        <v>0</v>
      </c>
      <c r="J4210">
        <v>0</v>
      </c>
      <c r="K4210">
        <v>0</v>
      </c>
      <c r="L4210">
        <v>0</v>
      </c>
    </row>
    <row r="4211" spans="1:12" x14ac:dyDescent="0.35">
      <c r="A4211" t="s">
        <v>768</v>
      </c>
      <c r="B4211" t="s">
        <v>4070</v>
      </c>
      <c r="C4211" t="s">
        <v>2915</v>
      </c>
      <c r="D4211" t="s">
        <v>4082</v>
      </c>
      <c r="E4211" t="s">
        <v>4083</v>
      </c>
      <c r="F4211" t="s">
        <v>2172</v>
      </c>
      <c r="G4211" t="s">
        <v>2173</v>
      </c>
      <c r="H4211">
        <v>54528.330199999997</v>
      </c>
      <c r="I4211">
        <v>580.55065505283596</v>
      </c>
      <c r="J4211">
        <v>9238.8955727275206</v>
      </c>
      <c r="K4211">
        <v>9819.4462277803595</v>
      </c>
      <c r="L4211">
        <v>44708.883972219599</v>
      </c>
    </row>
    <row r="4212" spans="1:12" x14ac:dyDescent="0.35">
      <c r="A4212" t="s">
        <v>768</v>
      </c>
      <c r="B4212" t="s">
        <v>4070</v>
      </c>
      <c r="C4212" t="s">
        <v>2915</v>
      </c>
      <c r="D4212" t="s">
        <v>4082</v>
      </c>
      <c r="E4212" t="s">
        <v>4083</v>
      </c>
      <c r="F4212" t="s">
        <v>2867</v>
      </c>
      <c r="G4212" t="s">
        <v>2868</v>
      </c>
      <c r="H4212">
        <v>0</v>
      </c>
      <c r="I4212">
        <v>0</v>
      </c>
      <c r="J4212">
        <v>0</v>
      </c>
      <c r="K4212">
        <v>0</v>
      </c>
      <c r="L4212">
        <v>0</v>
      </c>
    </row>
    <row r="4213" spans="1:12" x14ac:dyDescent="0.35">
      <c r="A4213" t="s">
        <v>768</v>
      </c>
      <c r="B4213" t="s">
        <v>4070</v>
      </c>
      <c r="C4213" t="s">
        <v>2915</v>
      </c>
      <c r="D4213" t="s">
        <v>4082</v>
      </c>
      <c r="E4213" t="s">
        <v>4083</v>
      </c>
      <c r="F4213" t="s">
        <v>2922</v>
      </c>
      <c r="G4213" t="s">
        <v>2923</v>
      </c>
      <c r="H4213">
        <v>0</v>
      </c>
      <c r="I4213">
        <v>0</v>
      </c>
      <c r="J4213">
        <v>0</v>
      </c>
      <c r="K4213">
        <v>0</v>
      </c>
      <c r="L4213">
        <v>0</v>
      </c>
    </row>
    <row r="4214" spans="1:12" x14ac:dyDescent="0.35">
      <c r="A4214" t="s">
        <v>768</v>
      </c>
      <c r="B4214" t="s">
        <v>4070</v>
      </c>
      <c r="C4214" t="s">
        <v>2915</v>
      </c>
      <c r="D4214" t="s">
        <v>4082</v>
      </c>
      <c r="E4214" t="s">
        <v>4083</v>
      </c>
      <c r="F4214" t="s">
        <v>392</v>
      </c>
      <c r="G4214" t="s">
        <v>2914</v>
      </c>
      <c r="H4214">
        <v>0</v>
      </c>
      <c r="I4214">
        <v>0</v>
      </c>
      <c r="J4214">
        <v>0</v>
      </c>
      <c r="K4214">
        <v>0</v>
      </c>
      <c r="L4214">
        <v>0</v>
      </c>
    </row>
    <row r="4215" spans="1:12" x14ac:dyDescent="0.35">
      <c r="A4215" t="s">
        <v>768</v>
      </c>
      <c r="B4215" t="s">
        <v>4070</v>
      </c>
      <c r="C4215" t="s">
        <v>2915</v>
      </c>
      <c r="D4215" t="s">
        <v>4082</v>
      </c>
      <c r="E4215" t="s">
        <v>4083</v>
      </c>
      <c r="F4215" t="s">
        <v>2924</v>
      </c>
      <c r="G4215" t="s">
        <v>2925</v>
      </c>
      <c r="H4215">
        <v>0</v>
      </c>
      <c r="I4215">
        <v>0</v>
      </c>
      <c r="J4215">
        <v>0</v>
      </c>
      <c r="K4215">
        <v>0</v>
      </c>
      <c r="L4215">
        <v>0</v>
      </c>
    </row>
    <row r="4216" spans="1:12" x14ac:dyDescent="0.35">
      <c r="A4216" t="s">
        <v>768</v>
      </c>
      <c r="B4216" t="s">
        <v>4070</v>
      </c>
      <c r="C4216" t="s">
        <v>2915</v>
      </c>
      <c r="D4216" t="s">
        <v>159</v>
      </c>
      <c r="E4216" t="s">
        <v>4084</v>
      </c>
      <c r="F4216" t="s">
        <v>2172</v>
      </c>
      <c r="G4216" t="s">
        <v>2173</v>
      </c>
      <c r="H4216">
        <v>13390.5306</v>
      </c>
      <c r="I4216">
        <v>248.59034962923201</v>
      </c>
      <c r="J4216">
        <v>1470.6080062409801</v>
      </c>
      <c r="K4216">
        <v>1719.19835587021</v>
      </c>
      <c r="L4216">
        <v>11671.332244129801</v>
      </c>
    </row>
    <row r="4217" spans="1:12" x14ac:dyDescent="0.35">
      <c r="A4217" t="s">
        <v>768</v>
      </c>
      <c r="B4217" t="s">
        <v>4070</v>
      </c>
      <c r="C4217" t="s">
        <v>2915</v>
      </c>
      <c r="D4217" t="s">
        <v>159</v>
      </c>
      <c r="E4217" t="s">
        <v>4084</v>
      </c>
      <c r="F4217" t="s">
        <v>2867</v>
      </c>
      <c r="G4217" t="s">
        <v>2868</v>
      </c>
      <c r="H4217">
        <v>0</v>
      </c>
      <c r="I4217">
        <v>0</v>
      </c>
      <c r="J4217">
        <v>0</v>
      </c>
      <c r="K4217">
        <v>0</v>
      </c>
      <c r="L4217">
        <v>0</v>
      </c>
    </row>
    <row r="4218" spans="1:12" x14ac:dyDescent="0.35">
      <c r="A4218" t="s">
        <v>768</v>
      </c>
      <c r="B4218" t="s">
        <v>4070</v>
      </c>
      <c r="C4218" t="s">
        <v>2915</v>
      </c>
      <c r="D4218" t="s">
        <v>159</v>
      </c>
      <c r="E4218" t="s">
        <v>4084</v>
      </c>
      <c r="F4218" t="s">
        <v>2922</v>
      </c>
      <c r="G4218" t="s">
        <v>2923</v>
      </c>
      <c r="H4218">
        <v>0</v>
      </c>
      <c r="I4218">
        <v>0</v>
      </c>
      <c r="J4218">
        <v>0</v>
      </c>
      <c r="K4218">
        <v>0</v>
      </c>
      <c r="L4218">
        <v>0</v>
      </c>
    </row>
    <row r="4219" spans="1:12" x14ac:dyDescent="0.35">
      <c r="A4219" t="s">
        <v>768</v>
      </c>
      <c r="B4219" t="s">
        <v>4070</v>
      </c>
      <c r="C4219" t="s">
        <v>2915</v>
      </c>
      <c r="D4219" t="s">
        <v>4085</v>
      </c>
      <c r="E4219" t="s">
        <v>4086</v>
      </c>
      <c r="F4219" t="s">
        <v>2170</v>
      </c>
      <c r="G4219" t="s">
        <v>2171</v>
      </c>
      <c r="H4219">
        <v>0</v>
      </c>
      <c r="I4219">
        <v>0</v>
      </c>
      <c r="J4219">
        <v>0</v>
      </c>
      <c r="K4219">
        <v>0</v>
      </c>
      <c r="L4219">
        <v>0</v>
      </c>
    </row>
    <row r="4220" spans="1:12" x14ac:dyDescent="0.35">
      <c r="A4220" t="s">
        <v>768</v>
      </c>
      <c r="B4220" t="s">
        <v>4070</v>
      </c>
      <c r="C4220" t="s">
        <v>2915</v>
      </c>
      <c r="D4220" t="s">
        <v>4085</v>
      </c>
      <c r="E4220" t="s">
        <v>4086</v>
      </c>
      <c r="F4220" t="s">
        <v>2172</v>
      </c>
      <c r="G4220" t="s">
        <v>2173</v>
      </c>
      <c r="H4220">
        <v>52639.979500000001</v>
      </c>
      <c r="I4220">
        <v>482.55416278000399</v>
      </c>
      <c r="J4220">
        <v>6739.2939302371396</v>
      </c>
      <c r="K4220">
        <v>7221.8480930171399</v>
      </c>
      <c r="L4220">
        <v>45418.131406982902</v>
      </c>
    </row>
    <row r="4221" spans="1:12" x14ac:dyDescent="0.35">
      <c r="A4221" t="s">
        <v>768</v>
      </c>
      <c r="B4221" t="s">
        <v>4070</v>
      </c>
      <c r="C4221" t="s">
        <v>2915</v>
      </c>
      <c r="D4221" t="s">
        <v>4085</v>
      </c>
      <c r="E4221" t="s">
        <v>4086</v>
      </c>
      <c r="F4221" t="s">
        <v>2867</v>
      </c>
      <c r="G4221" t="s">
        <v>2868</v>
      </c>
      <c r="H4221">
        <v>0</v>
      </c>
      <c r="I4221">
        <v>0</v>
      </c>
      <c r="J4221">
        <v>0</v>
      </c>
      <c r="K4221">
        <v>0</v>
      </c>
      <c r="L4221">
        <v>0</v>
      </c>
    </row>
    <row r="4222" spans="1:12" x14ac:dyDescent="0.35">
      <c r="A4222" t="s">
        <v>768</v>
      </c>
      <c r="B4222" t="s">
        <v>4070</v>
      </c>
      <c r="C4222" t="s">
        <v>2915</v>
      </c>
      <c r="D4222" t="s">
        <v>4085</v>
      </c>
      <c r="E4222" t="s">
        <v>4086</v>
      </c>
      <c r="F4222" t="s">
        <v>2922</v>
      </c>
      <c r="G4222" t="s">
        <v>2923</v>
      </c>
      <c r="H4222">
        <v>0</v>
      </c>
      <c r="I4222">
        <v>0</v>
      </c>
      <c r="J4222">
        <v>0</v>
      </c>
      <c r="K4222">
        <v>0</v>
      </c>
      <c r="L4222">
        <v>0</v>
      </c>
    </row>
    <row r="4223" spans="1:12" x14ac:dyDescent="0.35">
      <c r="A4223" t="s">
        <v>768</v>
      </c>
      <c r="B4223" t="s">
        <v>4070</v>
      </c>
      <c r="C4223" t="s">
        <v>2915</v>
      </c>
      <c r="D4223" t="s">
        <v>4085</v>
      </c>
      <c r="E4223" t="s">
        <v>4086</v>
      </c>
      <c r="F4223" t="s">
        <v>2924</v>
      </c>
      <c r="G4223" t="s">
        <v>2925</v>
      </c>
      <c r="H4223">
        <v>0</v>
      </c>
      <c r="I4223">
        <v>0</v>
      </c>
      <c r="J4223">
        <v>0</v>
      </c>
      <c r="K4223">
        <v>0</v>
      </c>
      <c r="L4223">
        <v>0</v>
      </c>
    </row>
    <row r="4224" spans="1:12" x14ac:dyDescent="0.35">
      <c r="A4224" t="s">
        <v>768</v>
      </c>
      <c r="B4224" t="s">
        <v>4070</v>
      </c>
      <c r="C4224" t="s">
        <v>2915</v>
      </c>
      <c r="D4224" t="s">
        <v>4087</v>
      </c>
      <c r="E4224" t="s">
        <v>4088</v>
      </c>
      <c r="F4224" t="s">
        <v>2172</v>
      </c>
      <c r="G4224" t="s">
        <v>2173</v>
      </c>
      <c r="H4224">
        <v>552030.17119999998</v>
      </c>
      <c r="I4224">
        <v>3662.4587012765501</v>
      </c>
      <c r="J4224">
        <v>116369.487583658</v>
      </c>
      <c r="K4224">
        <v>120031.94628493401</v>
      </c>
      <c r="L4224">
        <v>431998.22491506598</v>
      </c>
    </row>
    <row r="4225" spans="1:14" x14ac:dyDescent="0.35">
      <c r="A4225" t="s">
        <v>768</v>
      </c>
      <c r="B4225" t="s">
        <v>4070</v>
      </c>
      <c r="C4225" t="s">
        <v>2915</v>
      </c>
      <c r="D4225" t="s">
        <v>4087</v>
      </c>
      <c r="E4225" t="s">
        <v>4088</v>
      </c>
      <c r="F4225" t="s">
        <v>2867</v>
      </c>
      <c r="G4225" t="s">
        <v>2868</v>
      </c>
      <c r="H4225">
        <v>0</v>
      </c>
      <c r="I4225">
        <v>0</v>
      </c>
      <c r="J4225">
        <v>0</v>
      </c>
      <c r="K4225">
        <v>0</v>
      </c>
      <c r="L4225">
        <v>0</v>
      </c>
    </row>
    <row r="4226" spans="1:14" x14ac:dyDescent="0.35">
      <c r="A4226" t="s">
        <v>768</v>
      </c>
      <c r="B4226" t="s">
        <v>4070</v>
      </c>
      <c r="C4226" t="s">
        <v>2915</v>
      </c>
      <c r="D4226" t="s">
        <v>4087</v>
      </c>
      <c r="E4226" t="s">
        <v>4088</v>
      </c>
      <c r="F4226" t="s">
        <v>2922</v>
      </c>
      <c r="G4226" t="s">
        <v>2923</v>
      </c>
      <c r="H4226">
        <v>0</v>
      </c>
      <c r="I4226">
        <v>0</v>
      </c>
      <c r="J4226">
        <v>0</v>
      </c>
      <c r="K4226">
        <v>0</v>
      </c>
      <c r="L4226">
        <v>0</v>
      </c>
    </row>
    <row r="4227" spans="1:14" x14ac:dyDescent="0.35">
      <c r="A4227" t="s">
        <v>768</v>
      </c>
      <c r="B4227" t="s">
        <v>4070</v>
      </c>
      <c r="C4227" t="s">
        <v>2915</v>
      </c>
      <c r="D4227" t="s">
        <v>4087</v>
      </c>
      <c r="E4227" t="s">
        <v>4088</v>
      </c>
      <c r="F4227" t="s">
        <v>2999</v>
      </c>
      <c r="G4227" t="s">
        <v>3000</v>
      </c>
      <c r="H4227">
        <v>119789.1102</v>
      </c>
      <c r="I4227">
        <v>547.74916834143301</v>
      </c>
      <c r="J4227">
        <v>12742.087308722101</v>
      </c>
      <c r="K4227">
        <v>13289.8364770635</v>
      </c>
      <c r="L4227">
        <v>106499.27372293601</v>
      </c>
    </row>
    <row r="4228" spans="1:14" x14ac:dyDescent="0.35">
      <c r="A4228" t="s">
        <v>768</v>
      </c>
      <c r="B4228" t="s">
        <v>4070</v>
      </c>
      <c r="C4228" t="s">
        <v>2915</v>
      </c>
      <c r="D4228" t="s">
        <v>4087</v>
      </c>
      <c r="E4228" t="s">
        <v>4088</v>
      </c>
      <c r="F4228" t="s">
        <v>392</v>
      </c>
      <c r="G4228" t="s">
        <v>2914</v>
      </c>
      <c r="H4228">
        <v>0</v>
      </c>
      <c r="I4228">
        <v>0</v>
      </c>
      <c r="J4228">
        <v>0</v>
      </c>
      <c r="K4228">
        <v>0</v>
      </c>
      <c r="L4228">
        <v>0</v>
      </c>
    </row>
    <row r="4229" spans="1:14" x14ac:dyDescent="0.35">
      <c r="A4229" t="s">
        <v>768</v>
      </c>
      <c r="B4229" t="s">
        <v>4070</v>
      </c>
      <c r="C4229" t="s">
        <v>2915</v>
      </c>
      <c r="D4229" t="s">
        <v>4087</v>
      </c>
      <c r="E4229" t="s">
        <v>4088</v>
      </c>
      <c r="F4229" t="s">
        <v>2924</v>
      </c>
      <c r="G4229" t="s">
        <v>2925</v>
      </c>
      <c r="H4229">
        <v>0</v>
      </c>
      <c r="I4229">
        <v>0</v>
      </c>
      <c r="J4229">
        <v>0</v>
      </c>
      <c r="K4229">
        <v>0</v>
      </c>
      <c r="L4229">
        <v>0</v>
      </c>
    </row>
    <row r="4230" spans="1:14" x14ac:dyDescent="0.35">
      <c r="A4230" t="s">
        <v>768</v>
      </c>
      <c r="B4230" t="s">
        <v>4070</v>
      </c>
      <c r="C4230" t="s">
        <v>2915</v>
      </c>
      <c r="D4230" t="s">
        <v>4087</v>
      </c>
      <c r="E4230" t="s">
        <v>4088</v>
      </c>
      <c r="F4230" t="s">
        <v>2877</v>
      </c>
      <c r="G4230" t="s">
        <v>2878</v>
      </c>
      <c r="H4230">
        <v>27953.7255</v>
      </c>
      <c r="I4230">
        <v>185.45972763199001</v>
      </c>
      <c r="J4230">
        <v>5892.7226850140696</v>
      </c>
      <c r="K4230">
        <v>6078.1824126460597</v>
      </c>
      <c r="L4230">
        <v>21875.543087353901</v>
      </c>
    </row>
    <row r="4231" spans="1:14" x14ac:dyDescent="0.35">
      <c r="A4231" t="s">
        <v>768</v>
      </c>
      <c r="B4231" t="s">
        <v>4070</v>
      </c>
      <c r="C4231" t="s">
        <v>2915</v>
      </c>
      <c r="D4231" t="s">
        <v>4089</v>
      </c>
      <c r="E4231" t="s">
        <v>4090</v>
      </c>
      <c r="F4231" t="s">
        <v>2170</v>
      </c>
      <c r="G4231" t="s">
        <v>2171</v>
      </c>
      <c r="H4231">
        <v>0</v>
      </c>
      <c r="I4231">
        <v>0</v>
      </c>
      <c r="J4231">
        <v>0</v>
      </c>
      <c r="K4231">
        <v>0</v>
      </c>
      <c r="L4231">
        <v>0</v>
      </c>
    </row>
    <row r="4232" spans="1:14" x14ac:dyDescent="0.35">
      <c r="A4232" t="s">
        <v>768</v>
      </c>
      <c r="B4232" t="s">
        <v>4070</v>
      </c>
      <c r="C4232" t="s">
        <v>2915</v>
      </c>
      <c r="D4232" t="s">
        <v>4089</v>
      </c>
      <c r="E4232" t="s">
        <v>4090</v>
      </c>
      <c r="F4232" t="s">
        <v>2172</v>
      </c>
      <c r="G4232" t="s">
        <v>2173</v>
      </c>
      <c r="H4232">
        <v>43639.739399999999</v>
      </c>
      <c r="I4232">
        <v>244.40955240708001</v>
      </c>
      <c r="J4232">
        <v>3678.5459145401901</v>
      </c>
      <c r="K4232">
        <v>3922.95546694727</v>
      </c>
      <c r="L4232">
        <v>39716.783933052699</v>
      </c>
    </row>
    <row r="4233" spans="1:14" x14ac:dyDescent="0.35">
      <c r="A4233" t="s">
        <v>768</v>
      </c>
      <c r="B4233" t="s">
        <v>4070</v>
      </c>
      <c r="C4233" t="s">
        <v>2915</v>
      </c>
      <c r="D4233" t="s">
        <v>4089</v>
      </c>
      <c r="E4233" t="s">
        <v>4090</v>
      </c>
      <c r="F4233" t="s">
        <v>2867</v>
      </c>
      <c r="G4233" t="s">
        <v>2868</v>
      </c>
      <c r="H4233">
        <v>0</v>
      </c>
      <c r="I4233">
        <v>0</v>
      </c>
      <c r="J4233">
        <v>0</v>
      </c>
      <c r="K4233">
        <v>0</v>
      </c>
      <c r="L4233">
        <v>0</v>
      </c>
    </row>
    <row r="4234" spans="1:14" x14ac:dyDescent="0.35">
      <c r="A4234" t="s">
        <v>768</v>
      </c>
      <c r="B4234" t="s">
        <v>4070</v>
      </c>
      <c r="C4234" t="s">
        <v>2915</v>
      </c>
      <c r="D4234" t="s">
        <v>4089</v>
      </c>
      <c r="E4234" t="s">
        <v>4090</v>
      </c>
      <c r="F4234" t="s">
        <v>2922</v>
      </c>
      <c r="G4234" t="s">
        <v>2923</v>
      </c>
      <c r="H4234">
        <v>0</v>
      </c>
      <c r="I4234">
        <v>0</v>
      </c>
      <c r="J4234">
        <v>0</v>
      </c>
      <c r="K4234">
        <v>0</v>
      </c>
      <c r="L4234">
        <v>0</v>
      </c>
    </row>
    <row r="4235" spans="1:14" x14ac:dyDescent="0.35">
      <c r="A4235" t="s">
        <v>768</v>
      </c>
      <c r="B4235" t="s">
        <v>4070</v>
      </c>
      <c r="C4235" t="s">
        <v>2915</v>
      </c>
      <c r="D4235" t="s">
        <v>4091</v>
      </c>
      <c r="E4235" t="s">
        <v>4092</v>
      </c>
      <c r="F4235" t="s">
        <v>2170</v>
      </c>
      <c r="G4235" t="s">
        <v>2171</v>
      </c>
      <c r="H4235">
        <v>0</v>
      </c>
      <c r="I4235">
        <v>0</v>
      </c>
      <c r="J4235">
        <v>0</v>
      </c>
      <c r="K4235">
        <v>0</v>
      </c>
      <c r="L4235">
        <v>0</v>
      </c>
    </row>
    <row r="4236" spans="1:14" x14ac:dyDescent="0.35">
      <c r="A4236" t="s">
        <v>768</v>
      </c>
      <c r="B4236" t="s">
        <v>4070</v>
      </c>
      <c r="C4236" t="s">
        <v>2915</v>
      </c>
      <c r="D4236" t="s">
        <v>4091</v>
      </c>
      <c r="E4236" t="s">
        <v>4092</v>
      </c>
      <c r="F4236" t="s">
        <v>2172</v>
      </c>
      <c r="G4236" t="s">
        <v>2173</v>
      </c>
      <c r="H4236">
        <v>419628.2009</v>
      </c>
      <c r="I4236">
        <v>2168.7157099620799</v>
      </c>
      <c r="J4236">
        <v>48848.105240546902</v>
      </c>
      <c r="K4236">
        <v>51016.820950508903</v>
      </c>
      <c r="L4236">
        <v>368611.37994949101</v>
      </c>
    </row>
    <row r="4237" spans="1:14" x14ac:dyDescent="0.35">
      <c r="A4237" t="s">
        <v>768</v>
      </c>
      <c r="B4237" t="s">
        <v>4070</v>
      </c>
      <c r="C4237" t="s">
        <v>2915</v>
      </c>
      <c r="D4237" t="s">
        <v>4091</v>
      </c>
      <c r="E4237" t="s">
        <v>4092</v>
      </c>
      <c r="F4237" t="s">
        <v>19</v>
      </c>
      <c r="G4237" t="s">
        <v>2174</v>
      </c>
      <c r="H4237">
        <v>53085.153299999998</v>
      </c>
      <c r="I4237">
        <v>274.35383423278898</v>
      </c>
      <c r="J4237">
        <v>0</v>
      </c>
      <c r="K4237">
        <v>274.35383423278898</v>
      </c>
      <c r="L4237">
        <v>52810.799465767202</v>
      </c>
      <c r="N4237" t="s">
        <v>2198</v>
      </c>
    </row>
    <row r="4238" spans="1:14" x14ac:dyDescent="0.35">
      <c r="A4238" t="s">
        <v>768</v>
      </c>
      <c r="B4238" t="s">
        <v>4070</v>
      </c>
      <c r="C4238" t="s">
        <v>2915</v>
      </c>
      <c r="D4238" t="s">
        <v>4091</v>
      </c>
      <c r="E4238" t="s">
        <v>4092</v>
      </c>
      <c r="F4238" t="s">
        <v>3007</v>
      </c>
      <c r="G4238" t="s">
        <v>3008</v>
      </c>
      <c r="H4238">
        <v>79769.668799999999</v>
      </c>
      <c r="I4238">
        <v>412.26431775087502</v>
      </c>
      <c r="J4238">
        <v>0</v>
      </c>
      <c r="K4238">
        <v>412.26431775087502</v>
      </c>
      <c r="L4238">
        <v>79357.404482249098</v>
      </c>
      <c r="N4238" t="s">
        <v>2198</v>
      </c>
    </row>
    <row r="4239" spans="1:14" x14ac:dyDescent="0.35">
      <c r="A4239" t="s">
        <v>768</v>
      </c>
      <c r="B4239" t="s">
        <v>4070</v>
      </c>
      <c r="C4239" t="s">
        <v>2915</v>
      </c>
      <c r="D4239" t="s">
        <v>4091</v>
      </c>
      <c r="E4239" t="s">
        <v>4092</v>
      </c>
      <c r="F4239" t="s">
        <v>2867</v>
      </c>
      <c r="G4239" t="s">
        <v>2868</v>
      </c>
      <c r="H4239">
        <v>0</v>
      </c>
      <c r="I4239">
        <v>0</v>
      </c>
      <c r="J4239">
        <v>0</v>
      </c>
      <c r="K4239">
        <v>0</v>
      </c>
      <c r="L4239">
        <v>0</v>
      </c>
    </row>
    <row r="4240" spans="1:14" x14ac:dyDescent="0.35">
      <c r="A4240" t="s">
        <v>768</v>
      </c>
      <c r="B4240" t="s">
        <v>4070</v>
      </c>
      <c r="C4240" t="s">
        <v>2915</v>
      </c>
      <c r="D4240" t="s">
        <v>4091</v>
      </c>
      <c r="E4240" t="s">
        <v>4092</v>
      </c>
      <c r="F4240" t="s">
        <v>2922</v>
      </c>
      <c r="G4240" t="s">
        <v>2923</v>
      </c>
      <c r="H4240">
        <v>0</v>
      </c>
      <c r="I4240">
        <v>0</v>
      </c>
      <c r="J4240">
        <v>0</v>
      </c>
      <c r="K4240">
        <v>0</v>
      </c>
      <c r="L4240">
        <v>0</v>
      </c>
    </row>
    <row r="4241" spans="1:12" x14ac:dyDescent="0.35">
      <c r="A4241" t="s">
        <v>768</v>
      </c>
      <c r="B4241" t="s">
        <v>4070</v>
      </c>
      <c r="C4241" t="s">
        <v>2915</v>
      </c>
      <c r="D4241" t="s">
        <v>4091</v>
      </c>
      <c r="E4241" t="s">
        <v>4092</v>
      </c>
      <c r="F4241" t="s">
        <v>4093</v>
      </c>
      <c r="G4241" t="s">
        <v>4094</v>
      </c>
      <c r="H4241">
        <v>0</v>
      </c>
      <c r="I4241">
        <v>0</v>
      </c>
      <c r="J4241">
        <v>0</v>
      </c>
      <c r="K4241">
        <v>0</v>
      </c>
      <c r="L4241">
        <v>0</v>
      </c>
    </row>
    <row r="4242" spans="1:12" x14ac:dyDescent="0.35">
      <c r="A4242" t="s">
        <v>768</v>
      </c>
      <c r="B4242" t="s">
        <v>4070</v>
      </c>
      <c r="C4242" t="s">
        <v>2915</v>
      </c>
      <c r="D4242" t="s">
        <v>4091</v>
      </c>
      <c r="E4242" t="s">
        <v>4092</v>
      </c>
      <c r="F4242" t="s">
        <v>2930</v>
      </c>
      <c r="G4242" t="s">
        <v>2931</v>
      </c>
      <c r="H4242">
        <v>3633.6361999999999</v>
      </c>
      <c r="I4242">
        <v>18.7792998833139</v>
      </c>
      <c r="J4242">
        <v>422.98454003450098</v>
      </c>
      <c r="K4242">
        <v>441.76383991781501</v>
      </c>
      <c r="L4242">
        <v>3191.87236008218</v>
      </c>
    </row>
    <row r="4243" spans="1:12" x14ac:dyDescent="0.35">
      <c r="A4243" t="s">
        <v>768</v>
      </c>
      <c r="B4243" t="s">
        <v>4070</v>
      </c>
      <c r="C4243" t="s">
        <v>2915</v>
      </c>
      <c r="D4243" t="s">
        <v>4091</v>
      </c>
      <c r="E4243" t="s">
        <v>4092</v>
      </c>
      <c r="F4243" t="s">
        <v>2999</v>
      </c>
      <c r="G4243" t="s">
        <v>3000</v>
      </c>
      <c r="H4243">
        <v>181592.90640000001</v>
      </c>
      <c r="I4243">
        <v>932.79363414155296</v>
      </c>
      <c r="J4243">
        <v>5829.2556923504699</v>
      </c>
      <c r="K4243">
        <v>6762.0493264920296</v>
      </c>
      <c r="L4243">
        <v>174830.857073508</v>
      </c>
    </row>
    <row r="4244" spans="1:12" x14ac:dyDescent="0.35">
      <c r="A4244" t="s">
        <v>768</v>
      </c>
      <c r="B4244" t="s">
        <v>4070</v>
      </c>
      <c r="C4244" t="s">
        <v>2915</v>
      </c>
      <c r="D4244" t="s">
        <v>4091</v>
      </c>
      <c r="E4244" t="s">
        <v>4092</v>
      </c>
      <c r="F4244" t="s">
        <v>2924</v>
      </c>
      <c r="G4244" t="s">
        <v>2925</v>
      </c>
      <c r="H4244">
        <v>0</v>
      </c>
      <c r="I4244">
        <v>0</v>
      </c>
      <c r="J4244">
        <v>0</v>
      </c>
      <c r="K4244">
        <v>0</v>
      </c>
      <c r="L4244">
        <v>0</v>
      </c>
    </row>
    <row r="4245" spans="1:12" x14ac:dyDescent="0.35">
      <c r="A4245" t="s">
        <v>768</v>
      </c>
      <c r="B4245" t="s">
        <v>4070</v>
      </c>
      <c r="C4245" t="s">
        <v>2915</v>
      </c>
      <c r="D4245" t="s">
        <v>4091</v>
      </c>
      <c r="E4245" t="s">
        <v>4092</v>
      </c>
      <c r="F4245" t="s">
        <v>2877</v>
      </c>
      <c r="G4245" t="s">
        <v>2878</v>
      </c>
      <c r="H4245">
        <v>20382.427800000001</v>
      </c>
      <c r="I4245">
        <v>105.340135282964</v>
      </c>
      <c r="J4245">
        <v>2372.6789042560299</v>
      </c>
      <c r="K4245">
        <v>2478.019039539</v>
      </c>
      <c r="L4245">
        <v>17904.408760460999</v>
      </c>
    </row>
    <row r="4246" spans="1:12" x14ac:dyDescent="0.35">
      <c r="A4246" t="s">
        <v>768</v>
      </c>
      <c r="B4246" t="s">
        <v>4070</v>
      </c>
      <c r="C4246" t="s">
        <v>2915</v>
      </c>
      <c r="D4246" t="s">
        <v>4095</v>
      </c>
      <c r="E4246" t="s">
        <v>4096</v>
      </c>
      <c r="F4246" t="s">
        <v>2170</v>
      </c>
      <c r="G4246" t="s">
        <v>2171</v>
      </c>
      <c r="H4246">
        <v>0</v>
      </c>
      <c r="J4246">
        <v>0</v>
      </c>
      <c r="K4246">
        <v>0</v>
      </c>
      <c r="L4246">
        <v>0</v>
      </c>
    </row>
    <row r="4247" spans="1:12" x14ac:dyDescent="0.35">
      <c r="A4247" t="s">
        <v>768</v>
      </c>
      <c r="B4247" t="s">
        <v>4070</v>
      </c>
      <c r="C4247" t="s">
        <v>2915</v>
      </c>
      <c r="D4247" t="s">
        <v>4095</v>
      </c>
      <c r="E4247" t="s">
        <v>4096</v>
      </c>
      <c r="F4247" t="s">
        <v>2172</v>
      </c>
      <c r="G4247" t="s">
        <v>2173</v>
      </c>
      <c r="H4247">
        <v>41842.2546</v>
      </c>
      <c r="J4247">
        <v>9202.7588753405507</v>
      </c>
      <c r="K4247">
        <v>9202.7588753405507</v>
      </c>
      <c r="L4247">
        <v>32639.4957246595</v>
      </c>
    </row>
    <row r="4248" spans="1:12" x14ac:dyDescent="0.35">
      <c r="A4248" t="s">
        <v>768</v>
      </c>
      <c r="B4248" t="s">
        <v>4070</v>
      </c>
      <c r="C4248" t="s">
        <v>2915</v>
      </c>
      <c r="D4248" t="s">
        <v>4095</v>
      </c>
      <c r="E4248" t="s">
        <v>4096</v>
      </c>
      <c r="F4248" t="s">
        <v>2867</v>
      </c>
      <c r="G4248" t="s">
        <v>2868</v>
      </c>
      <c r="H4248">
        <v>0</v>
      </c>
      <c r="J4248">
        <v>0</v>
      </c>
      <c r="K4248">
        <v>0</v>
      </c>
      <c r="L4248">
        <v>0</v>
      </c>
    </row>
    <row r="4249" spans="1:12" x14ac:dyDescent="0.35">
      <c r="A4249" t="s">
        <v>768</v>
      </c>
      <c r="B4249" t="s">
        <v>4070</v>
      </c>
      <c r="C4249" t="s">
        <v>2915</v>
      </c>
      <c r="D4249" t="s">
        <v>4095</v>
      </c>
      <c r="E4249" t="s">
        <v>4096</v>
      </c>
      <c r="F4249" t="s">
        <v>2922</v>
      </c>
      <c r="G4249" t="s">
        <v>2923</v>
      </c>
      <c r="H4249">
        <v>0</v>
      </c>
      <c r="J4249">
        <v>0</v>
      </c>
      <c r="K4249">
        <v>0</v>
      </c>
      <c r="L4249">
        <v>0</v>
      </c>
    </row>
    <row r="4250" spans="1:12" x14ac:dyDescent="0.35">
      <c r="A4250" t="s">
        <v>768</v>
      </c>
      <c r="B4250" t="s">
        <v>4070</v>
      </c>
      <c r="C4250" t="s">
        <v>2915</v>
      </c>
      <c r="D4250" t="s">
        <v>4095</v>
      </c>
      <c r="E4250" t="s">
        <v>4096</v>
      </c>
      <c r="F4250" t="s">
        <v>2877</v>
      </c>
      <c r="G4250" t="s">
        <v>2878</v>
      </c>
      <c r="H4250">
        <v>646.68150000000003</v>
      </c>
      <c r="J4250">
        <v>142.23072446901401</v>
      </c>
      <c r="K4250">
        <v>142.23072446901401</v>
      </c>
      <c r="L4250">
        <v>504.45077553098599</v>
      </c>
    </row>
    <row r="4251" spans="1:12" x14ac:dyDescent="0.35">
      <c r="A4251" t="s">
        <v>768</v>
      </c>
      <c r="B4251" t="s">
        <v>4070</v>
      </c>
      <c r="C4251" t="s">
        <v>2915</v>
      </c>
      <c r="D4251" t="s">
        <v>4097</v>
      </c>
      <c r="E4251" t="s">
        <v>4098</v>
      </c>
      <c r="F4251" t="s">
        <v>2172</v>
      </c>
      <c r="G4251" t="s">
        <v>2173</v>
      </c>
      <c r="H4251">
        <v>11121.583199999999</v>
      </c>
      <c r="I4251">
        <v>71.306510602940605</v>
      </c>
      <c r="J4251">
        <v>526.73729995303597</v>
      </c>
      <c r="K4251">
        <v>598.04381055597696</v>
      </c>
      <c r="L4251">
        <v>10523.539389444</v>
      </c>
    </row>
    <row r="4252" spans="1:12" x14ac:dyDescent="0.35">
      <c r="A4252" t="s">
        <v>768</v>
      </c>
      <c r="B4252" t="s">
        <v>4070</v>
      </c>
      <c r="C4252" t="s">
        <v>2915</v>
      </c>
      <c r="D4252" t="s">
        <v>4097</v>
      </c>
      <c r="E4252" t="s">
        <v>4098</v>
      </c>
      <c r="F4252" t="s">
        <v>2867</v>
      </c>
      <c r="G4252" t="s">
        <v>2868</v>
      </c>
      <c r="H4252">
        <v>0</v>
      </c>
      <c r="I4252">
        <v>0</v>
      </c>
      <c r="J4252">
        <v>0</v>
      </c>
      <c r="K4252">
        <v>0</v>
      </c>
      <c r="L4252">
        <v>0</v>
      </c>
    </row>
    <row r="4253" spans="1:12" x14ac:dyDescent="0.35">
      <c r="A4253" t="s">
        <v>768</v>
      </c>
      <c r="B4253" t="s">
        <v>4070</v>
      </c>
      <c r="C4253" t="s">
        <v>2915</v>
      </c>
      <c r="D4253" t="s">
        <v>4097</v>
      </c>
      <c r="E4253" t="s">
        <v>4098</v>
      </c>
      <c r="F4253" t="s">
        <v>2922</v>
      </c>
      <c r="G4253" t="s">
        <v>2923</v>
      </c>
      <c r="H4253">
        <v>0</v>
      </c>
      <c r="I4253">
        <v>0</v>
      </c>
      <c r="J4253">
        <v>0</v>
      </c>
      <c r="K4253">
        <v>0</v>
      </c>
      <c r="L4253">
        <v>0</v>
      </c>
    </row>
    <row r="4254" spans="1:12" x14ac:dyDescent="0.35">
      <c r="A4254" t="s">
        <v>768</v>
      </c>
      <c r="B4254" t="s">
        <v>4070</v>
      </c>
      <c r="C4254" t="s">
        <v>2915</v>
      </c>
      <c r="D4254" t="s">
        <v>4099</v>
      </c>
      <c r="E4254" t="s">
        <v>4100</v>
      </c>
      <c r="F4254" t="s">
        <v>2172</v>
      </c>
      <c r="G4254" t="s">
        <v>2173</v>
      </c>
      <c r="H4254">
        <v>100315.1538</v>
      </c>
      <c r="I4254">
        <v>726.66003597722397</v>
      </c>
      <c r="J4254">
        <v>2349.2108803051101</v>
      </c>
      <c r="K4254">
        <v>3075.8709162823402</v>
      </c>
      <c r="L4254">
        <v>97239.282883717693</v>
      </c>
    </row>
    <row r="4255" spans="1:12" x14ac:dyDescent="0.35">
      <c r="A4255" t="s">
        <v>768</v>
      </c>
      <c r="B4255" t="s">
        <v>4070</v>
      </c>
      <c r="C4255" t="s">
        <v>2915</v>
      </c>
      <c r="D4255" t="s">
        <v>4099</v>
      </c>
      <c r="E4255" t="s">
        <v>4100</v>
      </c>
      <c r="F4255" t="s">
        <v>2867</v>
      </c>
      <c r="G4255" t="s">
        <v>2868</v>
      </c>
      <c r="H4255">
        <v>0</v>
      </c>
      <c r="I4255">
        <v>0</v>
      </c>
      <c r="J4255">
        <v>0</v>
      </c>
      <c r="K4255">
        <v>0</v>
      </c>
      <c r="L4255">
        <v>0</v>
      </c>
    </row>
    <row r="4256" spans="1:12" x14ac:dyDescent="0.35">
      <c r="A4256" t="s">
        <v>768</v>
      </c>
      <c r="B4256" t="s">
        <v>4070</v>
      </c>
      <c r="C4256" t="s">
        <v>2915</v>
      </c>
      <c r="D4256" t="s">
        <v>4099</v>
      </c>
      <c r="E4256" t="s">
        <v>4100</v>
      </c>
      <c r="F4256" t="s">
        <v>2922</v>
      </c>
      <c r="G4256" t="s">
        <v>2923</v>
      </c>
      <c r="H4256">
        <v>0</v>
      </c>
      <c r="I4256">
        <v>0</v>
      </c>
      <c r="J4256">
        <v>0</v>
      </c>
      <c r="K4256">
        <v>0</v>
      </c>
      <c r="L4256">
        <v>0</v>
      </c>
    </row>
    <row r="4257" spans="1:12" x14ac:dyDescent="0.35">
      <c r="A4257" t="s">
        <v>768</v>
      </c>
      <c r="B4257" t="s">
        <v>4070</v>
      </c>
      <c r="C4257" t="s">
        <v>2915</v>
      </c>
      <c r="D4257" t="s">
        <v>4099</v>
      </c>
      <c r="E4257" t="s">
        <v>4100</v>
      </c>
      <c r="F4257" t="s">
        <v>392</v>
      </c>
      <c r="G4257" t="s">
        <v>2914</v>
      </c>
      <c r="H4257">
        <v>7883.0501999999997</v>
      </c>
      <c r="I4257">
        <v>57.103012949728601</v>
      </c>
      <c r="J4257">
        <v>184.607674397978</v>
      </c>
      <c r="K4257">
        <v>241.710687347706</v>
      </c>
      <c r="L4257">
        <v>7641.3395126522901</v>
      </c>
    </row>
    <row r="4258" spans="1:12" x14ac:dyDescent="0.35">
      <c r="A4258" t="s">
        <v>768</v>
      </c>
      <c r="B4258" t="s">
        <v>4070</v>
      </c>
      <c r="C4258" t="s">
        <v>2915</v>
      </c>
      <c r="D4258" t="s">
        <v>4099</v>
      </c>
      <c r="E4258" t="s">
        <v>4100</v>
      </c>
      <c r="F4258" t="s">
        <v>2877</v>
      </c>
      <c r="G4258" t="s">
        <v>2878</v>
      </c>
      <c r="H4258">
        <v>13361.102000000001</v>
      </c>
      <c r="I4258">
        <v>96.784767711404299</v>
      </c>
      <c r="J4258">
        <v>312.89436338640297</v>
      </c>
      <c r="K4258">
        <v>409.67913109780699</v>
      </c>
      <c r="L4258">
        <v>12951.4228689022</v>
      </c>
    </row>
    <row r="4259" spans="1:12" x14ac:dyDescent="0.35">
      <c r="A4259" t="s">
        <v>768</v>
      </c>
      <c r="B4259" t="s">
        <v>4070</v>
      </c>
      <c r="C4259" t="s">
        <v>2915</v>
      </c>
      <c r="D4259" t="s">
        <v>4101</v>
      </c>
      <c r="E4259" t="s">
        <v>4102</v>
      </c>
      <c r="F4259" t="s">
        <v>2172</v>
      </c>
      <c r="G4259" t="s">
        <v>2173</v>
      </c>
      <c r="H4259">
        <v>21521.422999999999</v>
      </c>
      <c r="I4259">
        <v>173.706960263951</v>
      </c>
      <c r="J4259">
        <v>3576.0157653134402</v>
      </c>
      <c r="K4259">
        <v>3749.7227255773901</v>
      </c>
      <c r="L4259">
        <v>17771.700274422601</v>
      </c>
    </row>
    <row r="4260" spans="1:12" x14ac:dyDescent="0.35">
      <c r="A4260" t="s">
        <v>768</v>
      </c>
      <c r="B4260" t="s">
        <v>4070</v>
      </c>
      <c r="C4260" t="s">
        <v>2915</v>
      </c>
      <c r="D4260" t="s">
        <v>4101</v>
      </c>
      <c r="E4260" t="s">
        <v>4102</v>
      </c>
      <c r="F4260" t="s">
        <v>2867</v>
      </c>
      <c r="G4260" t="s">
        <v>2868</v>
      </c>
      <c r="H4260">
        <v>0</v>
      </c>
      <c r="I4260">
        <v>0</v>
      </c>
      <c r="J4260">
        <v>0</v>
      </c>
      <c r="K4260">
        <v>0</v>
      </c>
      <c r="L4260">
        <v>0</v>
      </c>
    </row>
    <row r="4261" spans="1:12" x14ac:dyDescent="0.35">
      <c r="A4261" t="s">
        <v>768</v>
      </c>
      <c r="B4261" t="s">
        <v>4070</v>
      </c>
      <c r="C4261" t="s">
        <v>2915</v>
      </c>
      <c r="D4261" t="s">
        <v>4101</v>
      </c>
      <c r="E4261" t="s">
        <v>4102</v>
      </c>
      <c r="F4261" t="s">
        <v>2922</v>
      </c>
      <c r="G4261" t="s">
        <v>2923</v>
      </c>
      <c r="H4261">
        <v>0</v>
      </c>
      <c r="I4261">
        <v>0</v>
      </c>
      <c r="J4261">
        <v>0</v>
      </c>
      <c r="K4261">
        <v>0</v>
      </c>
      <c r="L4261">
        <v>0</v>
      </c>
    </row>
    <row r="4262" spans="1:12" x14ac:dyDescent="0.35">
      <c r="A4262" t="s">
        <v>768</v>
      </c>
      <c r="B4262" t="s">
        <v>4070</v>
      </c>
      <c r="C4262" t="s">
        <v>2915</v>
      </c>
      <c r="D4262" t="s">
        <v>4103</v>
      </c>
      <c r="E4262" t="s">
        <v>4104</v>
      </c>
      <c r="F4262" t="s">
        <v>2170</v>
      </c>
      <c r="G4262" t="s">
        <v>2171</v>
      </c>
      <c r="H4262">
        <v>0</v>
      </c>
      <c r="I4262">
        <v>0</v>
      </c>
      <c r="J4262">
        <v>0</v>
      </c>
      <c r="K4262">
        <v>0</v>
      </c>
      <c r="L4262">
        <v>0</v>
      </c>
    </row>
    <row r="4263" spans="1:12" x14ac:dyDescent="0.35">
      <c r="A4263" t="s">
        <v>768</v>
      </c>
      <c r="B4263" t="s">
        <v>4070</v>
      </c>
      <c r="C4263" t="s">
        <v>2915</v>
      </c>
      <c r="D4263" t="s">
        <v>4103</v>
      </c>
      <c r="E4263" t="s">
        <v>4104</v>
      </c>
      <c r="F4263" t="s">
        <v>2172</v>
      </c>
      <c r="G4263" t="s">
        <v>2173</v>
      </c>
      <c r="H4263">
        <v>29630.784</v>
      </c>
      <c r="I4263">
        <v>296.45089135866903</v>
      </c>
      <c r="J4263">
        <v>2646.91105993361</v>
      </c>
      <c r="K4263">
        <v>2943.3619512922801</v>
      </c>
      <c r="L4263">
        <v>26687.4220487077</v>
      </c>
    </row>
    <row r="4264" spans="1:12" x14ac:dyDescent="0.35">
      <c r="A4264" t="s">
        <v>768</v>
      </c>
      <c r="B4264" t="s">
        <v>4070</v>
      </c>
      <c r="C4264" t="s">
        <v>2915</v>
      </c>
      <c r="D4264" t="s">
        <v>4103</v>
      </c>
      <c r="E4264" t="s">
        <v>4104</v>
      </c>
      <c r="F4264" t="s">
        <v>2867</v>
      </c>
      <c r="G4264" t="s">
        <v>2868</v>
      </c>
      <c r="H4264">
        <v>0</v>
      </c>
      <c r="I4264">
        <v>0</v>
      </c>
      <c r="J4264">
        <v>0</v>
      </c>
      <c r="K4264">
        <v>0</v>
      </c>
      <c r="L4264">
        <v>0</v>
      </c>
    </row>
    <row r="4265" spans="1:12" x14ac:dyDescent="0.35">
      <c r="A4265" t="s">
        <v>768</v>
      </c>
      <c r="B4265" t="s">
        <v>4070</v>
      </c>
      <c r="C4265" t="s">
        <v>2915</v>
      </c>
      <c r="D4265" t="s">
        <v>4103</v>
      </c>
      <c r="E4265" t="s">
        <v>4104</v>
      </c>
      <c r="F4265" t="s">
        <v>2922</v>
      </c>
      <c r="G4265" t="s">
        <v>2923</v>
      </c>
      <c r="H4265">
        <v>0</v>
      </c>
      <c r="I4265">
        <v>0</v>
      </c>
      <c r="J4265">
        <v>0</v>
      </c>
      <c r="K4265">
        <v>0</v>
      </c>
      <c r="L4265">
        <v>0</v>
      </c>
    </row>
    <row r="4266" spans="1:12" x14ac:dyDescent="0.35">
      <c r="A4266" t="s">
        <v>768</v>
      </c>
      <c r="B4266" t="s">
        <v>4070</v>
      </c>
      <c r="C4266" t="s">
        <v>2915</v>
      </c>
      <c r="D4266" t="s">
        <v>4103</v>
      </c>
      <c r="E4266" t="s">
        <v>4104</v>
      </c>
      <c r="F4266" t="s">
        <v>2877</v>
      </c>
      <c r="G4266" t="s">
        <v>2878</v>
      </c>
      <c r="H4266">
        <v>1022.313</v>
      </c>
      <c r="I4266">
        <v>10.2280651176668</v>
      </c>
      <c r="J4266">
        <v>91.322979524857303</v>
      </c>
      <c r="K4266">
        <v>101.551044642524</v>
      </c>
      <c r="L4266">
        <v>920.76195535747604</v>
      </c>
    </row>
    <row r="4267" spans="1:12" x14ac:dyDescent="0.35">
      <c r="A4267" t="s">
        <v>768</v>
      </c>
      <c r="B4267" t="s">
        <v>4070</v>
      </c>
      <c r="C4267" t="s">
        <v>2915</v>
      </c>
      <c r="D4267" t="s">
        <v>4105</v>
      </c>
      <c r="E4267" t="s">
        <v>4106</v>
      </c>
      <c r="F4267" t="s">
        <v>2170</v>
      </c>
      <c r="G4267" t="s">
        <v>2171</v>
      </c>
      <c r="H4267">
        <v>0</v>
      </c>
      <c r="I4267">
        <v>0</v>
      </c>
      <c r="J4267">
        <v>0</v>
      </c>
      <c r="K4267">
        <v>0</v>
      </c>
      <c r="L4267">
        <v>0</v>
      </c>
    </row>
    <row r="4268" spans="1:12" x14ac:dyDescent="0.35">
      <c r="A4268" t="s">
        <v>768</v>
      </c>
      <c r="B4268" t="s">
        <v>4070</v>
      </c>
      <c r="C4268" t="s">
        <v>2915</v>
      </c>
      <c r="D4268" t="s">
        <v>4105</v>
      </c>
      <c r="E4268" t="s">
        <v>4106</v>
      </c>
      <c r="F4268" t="s">
        <v>2172</v>
      </c>
      <c r="G4268" t="s">
        <v>2173</v>
      </c>
      <c r="H4268">
        <v>34628.544999999998</v>
      </c>
      <c r="I4268">
        <v>506.863201944617</v>
      </c>
      <c r="J4268">
        <v>388.120111529479</v>
      </c>
      <c r="K4268">
        <v>894.98331347409601</v>
      </c>
      <c r="L4268">
        <v>33733.5616865259</v>
      </c>
    </row>
    <row r="4269" spans="1:12" x14ac:dyDescent="0.35">
      <c r="A4269" t="s">
        <v>768</v>
      </c>
      <c r="B4269" t="s">
        <v>4070</v>
      </c>
      <c r="C4269" t="s">
        <v>2915</v>
      </c>
      <c r="D4269" t="s">
        <v>4105</v>
      </c>
      <c r="E4269" t="s">
        <v>4106</v>
      </c>
      <c r="F4269" t="s">
        <v>2867</v>
      </c>
      <c r="G4269" t="s">
        <v>2868</v>
      </c>
      <c r="H4269">
        <v>0</v>
      </c>
      <c r="I4269">
        <v>0</v>
      </c>
      <c r="J4269">
        <v>0</v>
      </c>
      <c r="K4269">
        <v>0</v>
      </c>
      <c r="L4269">
        <v>0</v>
      </c>
    </row>
    <row r="4270" spans="1:12" x14ac:dyDescent="0.35">
      <c r="A4270" t="s">
        <v>768</v>
      </c>
      <c r="B4270" t="s">
        <v>4070</v>
      </c>
      <c r="C4270" t="s">
        <v>2915</v>
      </c>
      <c r="D4270" t="s">
        <v>4105</v>
      </c>
      <c r="E4270" t="s">
        <v>4106</v>
      </c>
      <c r="F4270" t="s">
        <v>2922</v>
      </c>
      <c r="G4270" t="s">
        <v>2923</v>
      </c>
      <c r="H4270">
        <v>0</v>
      </c>
      <c r="I4270">
        <v>0</v>
      </c>
      <c r="J4270">
        <v>0</v>
      </c>
      <c r="K4270">
        <v>0</v>
      </c>
      <c r="L4270">
        <v>0</v>
      </c>
    </row>
    <row r="4271" spans="1:12" x14ac:dyDescent="0.35">
      <c r="A4271" t="s">
        <v>768</v>
      </c>
      <c r="B4271" t="s">
        <v>4070</v>
      </c>
      <c r="C4271" t="s">
        <v>2915</v>
      </c>
      <c r="D4271" t="s">
        <v>4105</v>
      </c>
      <c r="E4271" t="s">
        <v>4106</v>
      </c>
      <c r="F4271" t="s">
        <v>2924</v>
      </c>
      <c r="G4271" t="s">
        <v>2925</v>
      </c>
      <c r="H4271">
        <v>0</v>
      </c>
      <c r="I4271">
        <v>0</v>
      </c>
      <c r="J4271">
        <v>0</v>
      </c>
      <c r="K4271">
        <v>0</v>
      </c>
      <c r="L4271">
        <v>0</v>
      </c>
    </row>
    <row r="4272" spans="1:12" x14ac:dyDescent="0.35">
      <c r="A4272" t="s">
        <v>768</v>
      </c>
      <c r="B4272" t="s">
        <v>4070</v>
      </c>
      <c r="C4272" t="s">
        <v>2915</v>
      </c>
      <c r="D4272" t="s">
        <v>4105</v>
      </c>
      <c r="E4272" t="s">
        <v>4106</v>
      </c>
      <c r="F4272" t="s">
        <v>2877</v>
      </c>
      <c r="G4272" t="s">
        <v>2878</v>
      </c>
      <c r="H4272">
        <v>2085.9299999999998</v>
      </c>
      <c r="I4272">
        <v>30.532069968066399</v>
      </c>
      <c r="J4272">
        <v>23.379306992040402</v>
      </c>
      <c r="K4272">
        <v>53.9113769601068</v>
      </c>
      <c r="L4272">
        <v>2032.0186230398899</v>
      </c>
    </row>
    <row r="4273" spans="1:14" x14ac:dyDescent="0.35">
      <c r="A4273" t="s">
        <v>768</v>
      </c>
      <c r="B4273" t="s">
        <v>4070</v>
      </c>
      <c r="C4273" t="s">
        <v>17</v>
      </c>
      <c r="D4273" t="s">
        <v>769</v>
      </c>
      <c r="E4273" t="s">
        <v>2301</v>
      </c>
      <c r="F4273" t="s">
        <v>2170</v>
      </c>
      <c r="G4273" t="s">
        <v>2171</v>
      </c>
      <c r="H4273">
        <v>0</v>
      </c>
      <c r="I4273">
        <v>0</v>
      </c>
      <c r="J4273">
        <v>0</v>
      </c>
      <c r="K4273">
        <v>0</v>
      </c>
      <c r="L4273">
        <v>0</v>
      </c>
    </row>
    <row r="4274" spans="1:14" x14ac:dyDescent="0.35">
      <c r="A4274" t="s">
        <v>768</v>
      </c>
      <c r="B4274" t="s">
        <v>4070</v>
      </c>
      <c r="C4274" t="s">
        <v>17</v>
      </c>
      <c r="D4274" t="s">
        <v>769</v>
      </c>
      <c r="E4274" t="s">
        <v>2301</v>
      </c>
      <c r="F4274" t="s">
        <v>19</v>
      </c>
      <c r="G4274" t="s">
        <v>2174</v>
      </c>
      <c r="H4274">
        <v>1760655.8018</v>
      </c>
      <c r="I4274">
        <v>14931.0751550355</v>
      </c>
      <c r="J4274">
        <v>0</v>
      </c>
      <c r="K4274">
        <v>14931.0751550355</v>
      </c>
      <c r="L4274">
        <v>1745724.72664496</v>
      </c>
      <c r="N4274" t="s">
        <v>2198</v>
      </c>
    </row>
    <row r="4275" spans="1:14" x14ac:dyDescent="0.35">
      <c r="A4275" t="s">
        <v>768</v>
      </c>
      <c r="B4275" t="s">
        <v>4070</v>
      </c>
      <c r="C4275" t="s">
        <v>17</v>
      </c>
      <c r="D4275" t="s">
        <v>769</v>
      </c>
      <c r="E4275" t="s">
        <v>2301</v>
      </c>
      <c r="F4275" t="s">
        <v>2787</v>
      </c>
      <c r="G4275" t="s">
        <v>2935</v>
      </c>
      <c r="H4275">
        <v>0</v>
      </c>
      <c r="I4275">
        <v>0</v>
      </c>
      <c r="J4275">
        <v>0</v>
      </c>
      <c r="K4275">
        <v>0</v>
      </c>
      <c r="L4275">
        <v>0</v>
      </c>
    </row>
    <row r="4276" spans="1:14" x14ac:dyDescent="0.35">
      <c r="A4276" t="s">
        <v>768</v>
      </c>
      <c r="B4276" t="s">
        <v>4070</v>
      </c>
      <c r="C4276" t="s">
        <v>17</v>
      </c>
      <c r="D4276" t="s">
        <v>769</v>
      </c>
      <c r="E4276" t="s">
        <v>2301</v>
      </c>
      <c r="F4276" t="s">
        <v>2788</v>
      </c>
      <c r="G4276" t="s">
        <v>2936</v>
      </c>
      <c r="H4276">
        <v>1603823.3295</v>
      </c>
      <c r="I4276">
        <v>13601.0721942445</v>
      </c>
      <c r="J4276">
        <v>356542.40347145702</v>
      </c>
      <c r="K4276">
        <v>370143.47566570097</v>
      </c>
      <c r="L4276">
        <v>1233679.8538343001</v>
      </c>
    </row>
    <row r="4277" spans="1:14" x14ac:dyDescent="0.35">
      <c r="A4277" t="s">
        <v>768</v>
      </c>
      <c r="B4277" t="s">
        <v>4070</v>
      </c>
      <c r="C4277" t="s">
        <v>17</v>
      </c>
      <c r="D4277" t="s">
        <v>774</v>
      </c>
      <c r="E4277" t="s">
        <v>2302</v>
      </c>
      <c r="F4277" t="s">
        <v>2170</v>
      </c>
      <c r="G4277" t="s">
        <v>2171</v>
      </c>
      <c r="H4277">
        <v>0</v>
      </c>
      <c r="I4277">
        <v>0</v>
      </c>
      <c r="J4277">
        <v>0</v>
      </c>
      <c r="K4277">
        <v>0</v>
      </c>
      <c r="L4277">
        <v>0</v>
      </c>
    </row>
    <row r="4278" spans="1:14" x14ac:dyDescent="0.35">
      <c r="A4278" t="s">
        <v>768</v>
      </c>
      <c r="B4278" t="s">
        <v>4070</v>
      </c>
      <c r="C4278" t="s">
        <v>17</v>
      </c>
      <c r="D4278" t="s">
        <v>774</v>
      </c>
      <c r="E4278" t="s">
        <v>2302</v>
      </c>
      <c r="F4278" t="s">
        <v>19</v>
      </c>
      <c r="G4278" t="s">
        <v>2174</v>
      </c>
      <c r="H4278">
        <v>1258769.4907</v>
      </c>
      <c r="I4278">
        <v>4439.9946824416902</v>
      </c>
      <c r="J4278">
        <v>0</v>
      </c>
      <c r="K4278">
        <v>4439.9946824416902</v>
      </c>
      <c r="L4278">
        <v>1254329.4960175599</v>
      </c>
      <c r="N4278" t="s">
        <v>2198</v>
      </c>
    </row>
    <row r="4279" spans="1:14" x14ac:dyDescent="0.35">
      <c r="A4279" t="s">
        <v>768</v>
      </c>
      <c r="B4279" t="s">
        <v>4070</v>
      </c>
      <c r="C4279" t="s">
        <v>17</v>
      </c>
      <c r="D4279" t="s">
        <v>774</v>
      </c>
      <c r="E4279" t="s">
        <v>2302</v>
      </c>
      <c r="F4279" t="s">
        <v>2787</v>
      </c>
      <c r="G4279" t="s">
        <v>2935</v>
      </c>
      <c r="H4279">
        <v>0</v>
      </c>
      <c r="I4279">
        <v>0</v>
      </c>
      <c r="J4279">
        <v>0</v>
      </c>
      <c r="K4279">
        <v>0</v>
      </c>
      <c r="L4279">
        <v>0</v>
      </c>
    </row>
    <row r="4280" spans="1:14" x14ac:dyDescent="0.35">
      <c r="A4280" t="s">
        <v>768</v>
      </c>
      <c r="B4280" t="s">
        <v>4070</v>
      </c>
      <c r="C4280" t="s">
        <v>17</v>
      </c>
      <c r="D4280" t="s">
        <v>774</v>
      </c>
      <c r="E4280" t="s">
        <v>2302</v>
      </c>
      <c r="F4280" t="s">
        <v>2788</v>
      </c>
      <c r="G4280" t="s">
        <v>2936</v>
      </c>
      <c r="H4280">
        <v>1422308.4187</v>
      </c>
      <c r="I4280">
        <v>5016.8373650801996</v>
      </c>
      <c r="J4280">
        <v>31142.2214848943</v>
      </c>
      <c r="K4280">
        <v>36159.058849974499</v>
      </c>
      <c r="L4280">
        <v>1386149.3598500299</v>
      </c>
    </row>
    <row r="4281" spans="1:14" x14ac:dyDescent="0.35">
      <c r="A4281" t="s">
        <v>768</v>
      </c>
      <c r="B4281" t="s">
        <v>4070</v>
      </c>
      <c r="C4281" t="s">
        <v>17</v>
      </c>
      <c r="D4281" t="s">
        <v>788</v>
      </c>
      <c r="E4281" t="s">
        <v>2303</v>
      </c>
      <c r="F4281" t="s">
        <v>19</v>
      </c>
      <c r="G4281" t="s">
        <v>2174</v>
      </c>
      <c r="H4281">
        <v>1398193.2456</v>
      </c>
      <c r="I4281">
        <v>7048.8702466332097</v>
      </c>
      <c r="J4281">
        <v>0</v>
      </c>
      <c r="K4281">
        <v>7048.8702466332097</v>
      </c>
      <c r="L4281">
        <v>1391144.3753533701</v>
      </c>
      <c r="N4281" t="s">
        <v>2198</v>
      </c>
    </row>
    <row r="4282" spans="1:14" x14ac:dyDescent="0.35">
      <c r="A4282" t="s">
        <v>768</v>
      </c>
      <c r="B4282" t="s">
        <v>4070</v>
      </c>
      <c r="C4282" t="s">
        <v>17</v>
      </c>
      <c r="D4282" t="s">
        <v>788</v>
      </c>
      <c r="E4282" t="s">
        <v>2303</v>
      </c>
      <c r="F4282" t="s">
        <v>2787</v>
      </c>
      <c r="G4282" t="s">
        <v>2935</v>
      </c>
      <c r="H4282">
        <v>0</v>
      </c>
      <c r="I4282">
        <v>0</v>
      </c>
      <c r="J4282">
        <v>0</v>
      </c>
      <c r="K4282">
        <v>0</v>
      </c>
      <c r="L4282">
        <v>0</v>
      </c>
    </row>
    <row r="4283" spans="1:14" x14ac:dyDescent="0.35">
      <c r="A4283" t="s">
        <v>768</v>
      </c>
      <c r="B4283" t="s">
        <v>4070</v>
      </c>
      <c r="C4283" t="s">
        <v>17</v>
      </c>
      <c r="D4283" t="s">
        <v>788</v>
      </c>
      <c r="E4283" t="s">
        <v>2303</v>
      </c>
      <c r="F4283" t="s">
        <v>2788</v>
      </c>
      <c r="G4283" t="s">
        <v>2936</v>
      </c>
      <c r="H4283">
        <v>2378060.3053000001</v>
      </c>
      <c r="I4283">
        <v>11988.7852295633</v>
      </c>
      <c r="J4283">
        <v>46201.784082564402</v>
      </c>
      <c r="K4283">
        <v>58190.5693121277</v>
      </c>
      <c r="L4283">
        <v>2319869.73598787</v>
      </c>
    </row>
    <row r="4284" spans="1:14" x14ac:dyDescent="0.35">
      <c r="A4284" t="s">
        <v>768</v>
      </c>
      <c r="B4284" t="s">
        <v>4070</v>
      </c>
      <c r="C4284" t="s">
        <v>17</v>
      </c>
      <c r="D4284" t="s">
        <v>800</v>
      </c>
      <c r="E4284" t="s">
        <v>2304</v>
      </c>
      <c r="F4284" t="s">
        <v>19</v>
      </c>
      <c r="G4284" t="s">
        <v>2174</v>
      </c>
      <c r="H4284">
        <v>3011018.3681000001</v>
      </c>
      <c r="I4284">
        <v>24726.026511834702</v>
      </c>
      <c r="J4284">
        <v>0</v>
      </c>
      <c r="K4284">
        <v>24726.026511834702</v>
      </c>
      <c r="L4284">
        <v>2986292.3415881698</v>
      </c>
      <c r="N4284" t="s">
        <v>2198</v>
      </c>
    </row>
    <row r="4285" spans="1:14" x14ac:dyDescent="0.35">
      <c r="A4285" t="s">
        <v>768</v>
      </c>
      <c r="B4285" t="s">
        <v>4070</v>
      </c>
      <c r="C4285" t="s">
        <v>17</v>
      </c>
      <c r="D4285" t="s">
        <v>800</v>
      </c>
      <c r="E4285" t="s">
        <v>2304</v>
      </c>
      <c r="F4285" t="s">
        <v>2787</v>
      </c>
      <c r="G4285" t="s">
        <v>2935</v>
      </c>
      <c r="H4285">
        <v>0</v>
      </c>
      <c r="I4285">
        <v>0</v>
      </c>
      <c r="J4285">
        <v>0</v>
      </c>
      <c r="K4285">
        <v>0</v>
      </c>
      <c r="L4285">
        <v>0</v>
      </c>
    </row>
    <row r="4286" spans="1:14" x14ac:dyDescent="0.35">
      <c r="A4286" t="s">
        <v>768</v>
      </c>
      <c r="B4286" t="s">
        <v>4070</v>
      </c>
      <c r="C4286" t="s">
        <v>17</v>
      </c>
      <c r="D4286" t="s">
        <v>800</v>
      </c>
      <c r="E4286" t="s">
        <v>2304</v>
      </c>
      <c r="F4286" t="s">
        <v>2788</v>
      </c>
      <c r="G4286" t="s">
        <v>2936</v>
      </c>
      <c r="H4286">
        <v>6275770.0219000001</v>
      </c>
      <c r="I4286">
        <v>51535.6723108796</v>
      </c>
      <c r="J4286">
        <v>2200716.5703609302</v>
      </c>
      <c r="K4286">
        <v>2252252.2426718101</v>
      </c>
      <c r="L4286">
        <v>4023517.77922819</v>
      </c>
    </row>
    <row r="4287" spans="1:14" x14ac:dyDescent="0.35">
      <c r="A4287" t="s">
        <v>768</v>
      </c>
      <c r="B4287" t="s">
        <v>4070</v>
      </c>
      <c r="C4287" t="s">
        <v>17</v>
      </c>
      <c r="D4287" t="s">
        <v>803</v>
      </c>
      <c r="E4287" t="s">
        <v>4107</v>
      </c>
      <c r="F4287" t="s">
        <v>2170</v>
      </c>
      <c r="G4287" t="s">
        <v>2171</v>
      </c>
      <c r="H4287">
        <v>0</v>
      </c>
      <c r="I4287">
        <v>0</v>
      </c>
      <c r="J4287">
        <v>0</v>
      </c>
      <c r="K4287">
        <v>0</v>
      </c>
      <c r="L4287">
        <v>0</v>
      </c>
    </row>
    <row r="4288" spans="1:14" x14ac:dyDescent="0.35">
      <c r="A4288" t="s">
        <v>768</v>
      </c>
      <c r="B4288" t="s">
        <v>4070</v>
      </c>
      <c r="C4288" t="s">
        <v>17</v>
      </c>
      <c r="D4288" t="s">
        <v>803</v>
      </c>
      <c r="E4288" t="s">
        <v>4107</v>
      </c>
      <c r="F4288" t="s">
        <v>19</v>
      </c>
      <c r="G4288" t="s">
        <v>2174</v>
      </c>
      <c r="H4288">
        <v>2104282.1061</v>
      </c>
      <c r="I4288">
        <v>8916.2120285240107</v>
      </c>
      <c r="J4288">
        <v>0</v>
      </c>
      <c r="K4288">
        <v>8916.2120285240107</v>
      </c>
      <c r="L4288">
        <v>2095365.89407148</v>
      </c>
      <c r="N4288" t="s">
        <v>2198</v>
      </c>
    </row>
    <row r="4289" spans="1:14" x14ac:dyDescent="0.35">
      <c r="A4289" t="s">
        <v>768</v>
      </c>
      <c r="B4289" t="s">
        <v>4070</v>
      </c>
      <c r="C4289" t="s">
        <v>17</v>
      </c>
      <c r="D4289" t="s">
        <v>803</v>
      </c>
      <c r="E4289" t="s">
        <v>4107</v>
      </c>
      <c r="F4289" t="s">
        <v>2787</v>
      </c>
      <c r="G4289" t="s">
        <v>2935</v>
      </c>
      <c r="H4289">
        <v>0</v>
      </c>
      <c r="I4289">
        <v>0</v>
      </c>
      <c r="J4289">
        <v>0</v>
      </c>
      <c r="K4289">
        <v>0</v>
      </c>
      <c r="L4289">
        <v>0</v>
      </c>
    </row>
    <row r="4290" spans="1:14" x14ac:dyDescent="0.35">
      <c r="A4290" t="s">
        <v>768</v>
      </c>
      <c r="B4290" t="s">
        <v>4070</v>
      </c>
      <c r="C4290" t="s">
        <v>17</v>
      </c>
      <c r="D4290" t="s">
        <v>803</v>
      </c>
      <c r="E4290" t="s">
        <v>4107</v>
      </c>
      <c r="F4290" t="s">
        <v>2788</v>
      </c>
      <c r="G4290" t="s">
        <v>2936</v>
      </c>
      <c r="H4290">
        <v>1675998.1782</v>
      </c>
      <c r="I4290">
        <v>7101.4979754864298</v>
      </c>
      <c r="J4290">
        <v>383560.56142183201</v>
      </c>
      <c r="K4290">
        <v>390662.05939731799</v>
      </c>
      <c r="L4290">
        <v>1285336.1188026799</v>
      </c>
    </row>
    <row r="4291" spans="1:14" x14ac:dyDescent="0.35">
      <c r="A4291" t="s">
        <v>768</v>
      </c>
      <c r="B4291" t="s">
        <v>4070</v>
      </c>
      <c r="C4291" t="s">
        <v>17</v>
      </c>
      <c r="D4291" t="s">
        <v>1754</v>
      </c>
      <c r="E4291" t="s">
        <v>2306</v>
      </c>
      <c r="F4291" t="s">
        <v>2170</v>
      </c>
      <c r="G4291" t="s">
        <v>2171</v>
      </c>
      <c r="H4291">
        <v>0</v>
      </c>
      <c r="I4291">
        <v>0</v>
      </c>
      <c r="J4291">
        <v>0</v>
      </c>
      <c r="K4291">
        <v>0</v>
      </c>
      <c r="L4291">
        <v>0</v>
      </c>
    </row>
    <row r="4292" spans="1:14" x14ac:dyDescent="0.35">
      <c r="A4292" t="s">
        <v>768</v>
      </c>
      <c r="B4292" t="s">
        <v>4070</v>
      </c>
      <c r="C4292" t="s">
        <v>17</v>
      </c>
      <c r="D4292" t="s">
        <v>1754</v>
      </c>
      <c r="E4292" t="s">
        <v>2306</v>
      </c>
      <c r="F4292" t="s">
        <v>19</v>
      </c>
      <c r="G4292" t="s">
        <v>2174</v>
      </c>
      <c r="H4292">
        <v>93070.526100000003</v>
      </c>
      <c r="I4292">
        <v>668.79409332216699</v>
      </c>
      <c r="J4292">
        <v>0</v>
      </c>
      <c r="K4292">
        <v>668.79409332216699</v>
      </c>
      <c r="L4292">
        <v>92401.732006677805</v>
      </c>
      <c r="N4292" t="s">
        <v>2198</v>
      </c>
    </row>
    <row r="4293" spans="1:14" x14ac:dyDescent="0.35">
      <c r="A4293" t="s">
        <v>768</v>
      </c>
      <c r="B4293" t="s">
        <v>4070</v>
      </c>
      <c r="C4293" t="s">
        <v>17</v>
      </c>
      <c r="D4293" t="s">
        <v>1754</v>
      </c>
      <c r="E4293" t="s">
        <v>2306</v>
      </c>
      <c r="F4293" t="s">
        <v>2787</v>
      </c>
      <c r="G4293" t="s">
        <v>2935</v>
      </c>
      <c r="H4293">
        <v>0</v>
      </c>
      <c r="I4293">
        <v>0</v>
      </c>
      <c r="J4293">
        <v>0</v>
      </c>
      <c r="K4293">
        <v>0</v>
      </c>
      <c r="L4293">
        <v>0</v>
      </c>
    </row>
    <row r="4294" spans="1:14" x14ac:dyDescent="0.35">
      <c r="A4294" t="s">
        <v>768</v>
      </c>
      <c r="B4294" t="s">
        <v>4070</v>
      </c>
      <c r="C4294" t="s">
        <v>17</v>
      </c>
      <c r="D4294" t="s">
        <v>1754</v>
      </c>
      <c r="E4294" t="s">
        <v>2306</v>
      </c>
      <c r="F4294" t="s">
        <v>2788</v>
      </c>
      <c r="G4294" t="s">
        <v>2936</v>
      </c>
      <c r="H4294">
        <v>220258.9773</v>
      </c>
      <c r="I4294">
        <v>1582.7556718349001</v>
      </c>
      <c r="J4294">
        <v>542.38762360045303</v>
      </c>
      <c r="K4294">
        <v>2125.14329543535</v>
      </c>
      <c r="L4294">
        <v>218133.834004565</v>
      </c>
    </row>
    <row r="4295" spans="1:14" x14ac:dyDescent="0.35">
      <c r="A4295" t="s">
        <v>768</v>
      </c>
      <c r="B4295" t="s">
        <v>4070</v>
      </c>
      <c r="C4295" t="s">
        <v>17</v>
      </c>
      <c r="D4295" t="s">
        <v>2065</v>
      </c>
      <c r="E4295" t="s">
        <v>2307</v>
      </c>
      <c r="F4295" t="s">
        <v>19</v>
      </c>
      <c r="G4295" t="s">
        <v>2174</v>
      </c>
      <c r="H4295">
        <v>157664.54199999999</v>
      </c>
      <c r="I4295">
        <v>858.19799393552501</v>
      </c>
      <c r="J4295">
        <v>0</v>
      </c>
      <c r="K4295">
        <v>858.19799393552501</v>
      </c>
      <c r="L4295">
        <v>156806.344006064</v>
      </c>
      <c r="N4295" t="s">
        <v>2198</v>
      </c>
    </row>
    <row r="4296" spans="1:14" x14ac:dyDescent="0.35">
      <c r="A4296" t="s">
        <v>768</v>
      </c>
      <c r="B4296" t="s">
        <v>4070</v>
      </c>
      <c r="C4296" t="s">
        <v>17</v>
      </c>
      <c r="D4296" t="s">
        <v>2065</v>
      </c>
      <c r="E4296" t="s">
        <v>2307</v>
      </c>
      <c r="F4296" t="s">
        <v>2787</v>
      </c>
      <c r="G4296" t="s">
        <v>2935</v>
      </c>
      <c r="H4296">
        <v>0</v>
      </c>
      <c r="I4296">
        <v>0</v>
      </c>
      <c r="J4296">
        <v>0</v>
      </c>
      <c r="K4296">
        <v>0</v>
      </c>
      <c r="L4296">
        <v>0</v>
      </c>
    </row>
    <row r="4297" spans="1:14" x14ac:dyDescent="0.35">
      <c r="A4297" t="s">
        <v>768</v>
      </c>
      <c r="B4297" t="s">
        <v>4070</v>
      </c>
      <c r="C4297" t="s">
        <v>17</v>
      </c>
      <c r="D4297" t="s">
        <v>2065</v>
      </c>
      <c r="E4297" t="s">
        <v>2307</v>
      </c>
      <c r="F4297" t="s">
        <v>2788</v>
      </c>
      <c r="G4297" t="s">
        <v>2936</v>
      </c>
      <c r="H4297">
        <v>217986.30979999999</v>
      </c>
      <c r="I4297">
        <v>1186.54081232046</v>
      </c>
      <c r="J4297">
        <v>0</v>
      </c>
      <c r="K4297">
        <v>1186.54081232046</v>
      </c>
      <c r="L4297">
        <v>216799.76898768</v>
      </c>
    </row>
    <row r="4298" spans="1:14" x14ac:dyDescent="0.35">
      <c r="A4298" t="s">
        <v>768</v>
      </c>
      <c r="B4298" t="s">
        <v>4070</v>
      </c>
      <c r="C4298" t="s">
        <v>2938</v>
      </c>
      <c r="D4298" t="s">
        <v>4108</v>
      </c>
      <c r="E4298" t="s">
        <v>4109</v>
      </c>
      <c r="F4298" t="s">
        <v>2172</v>
      </c>
      <c r="G4298" t="s">
        <v>2173</v>
      </c>
      <c r="H4298">
        <v>84476.158500000005</v>
      </c>
      <c r="I4298">
        <v>560.45929690387504</v>
      </c>
      <c r="J4298">
        <v>17807.807954112501</v>
      </c>
      <c r="K4298">
        <v>18368.267251016401</v>
      </c>
      <c r="L4298">
        <v>66107.891248983593</v>
      </c>
    </row>
    <row r="4299" spans="1:14" x14ac:dyDescent="0.35">
      <c r="A4299" t="s">
        <v>768</v>
      </c>
      <c r="B4299" t="s">
        <v>4070</v>
      </c>
      <c r="C4299" t="s">
        <v>2938</v>
      </c>
      <c r="D4299" t="s">
        <v>4110</v>
      </c>
      <c r="E4299" t="s">
        <v>4111</v>
      </c>
      <c r="F4299" t="s">
        <v>2170</v>
      </c>
      <c r="G4299" t="s">
        <v>2171</v>
      </c>
      <c r="H4299">
        <v>0</v>
      </c>
      <c r="I4299">
        <v>0</v>
      </c>
      <c r="J4299">
        <v>0</v>
      </c>
      <c r="K4299">
        <v>0</v>
      </c>
      <c r="L4299">
        <v>0</v>
      </c>
    </row>
    <row r="4300" spans="1:14" x14ac:dyDescent="0.35">
      <c r="A4300" t="s">
        <v>768</v>
      </c>
      <c r="B4300" t="s">
        <v>4070</v>
      </c>
      <c r="C4300" t="s">
        <v>2938</v>
      </c>
      <c r="D4300" t="s">
        <v>4110</v>
      </c>
      <c r="E4300" t="s">
        <v>4111</v>
      </c>
      <c r="F4300" t="s">
        <v>2172</v>
      </c>
      <c r="G4300" t="s">
        <v>2173</v>
      </c>
      <c r="H4300">
        <v>115914.7464</v>
      </c>
      <c r="I4300">
        <v>595.42269390214801</v>
      </c>
      <c r="J4300">
        <v>2931.9783186260202</v>
      </c>
      <c r="K4300">
        <v>3527.4010125281702</v>
      </c>
      <c r="L4300">
        <v>112387.345387472</v>
      </c>
    </row>
    <row r="4301" spans="1:14" x14ac:dyDescent="0.35">
      <c r="A4301" t="s">
        <v>768</v>
      </c>
      <c r="B4301" t="s">
        <v>4070</v>
      </c>
      <c r="C4301" t="s">
        <v>2938</v>
      </c>
      <c r="D4301" t="s">
        <v>4112</v>
      </c>
      <c r="E4301" t="s">
        <v>4113</v>
      </c>
      <c r="F4301" t="s">
        <v>2172</v>
      </c>
      <c r="G4301" t="s">
        <v>2173</v>
      </c>
      <c r="H4301">
        <v>24061.6538</v>
      </c>
      <c r="I4301">
        <v>107.420980535835</v>
      </c>
      <c r="J4301">
        <v>250.18148869710001</v>
      </c>
      <c r="K4301">
        <v>357.60246923293499</v>
      </c>
      <c r="L4301">
        <v>23704.051330767099</v>
      </c>
    </row>
    <row r="4302" spans="1:14" x14ac:dyDescent="0.35">
      <c r="A4302" t="s">
        <v>768</v>
      </c>
      <c r="B4302" t="s">
        <v>4070</v>
      </c>
      <c r="C4302" t="s">
        <v>2938</v>
      </c>
      <c r="D4302" t="s">
        <v>4114</v>
      </c>
      <c r="E4302" t="s">
        <v>4115</v>
      </c>
      <c r="F4302" t="s">
        <v>2170</v>
      </c>
      <c r="G4302" t="s">
        <v>2171</v>
      </c>
      <c r="H4302">
        <v>0</v>
      </c>
      <c r="I4302">
        <v>0</v>
      </c>
      <c r="J4302">
        <v>0</v>
      </c>
      <c r="K4302">
        <v>0</v>
      </c>
      <c r="L4302">
        <v>0</v>
      </c>
    </row>
    <row r="4303" spans="1:14" x14ac:dyDescent="0.35">
      <c r="A4303" t="s">
        <v>768</v>
      </c>
      <c r="B4303" t="s">
        <v>4070</v>
      </c>
      <c r="C4303" t="s">
        <v>2938</v>
      </c>
      <c r="D4303" t="s">
        <v>4114</v>
      </c>
      <c r="E4303" t="s">
        <v>4115</v>
      </c>
      <c r="F4303" t="s">
        <v>2172</v>
      </c>
      <c r="G4303" t="s">
        <v>2173</v>
      </c>
      <c r="H4303">
        <v>1731413.9652</v>
      </c>
      <c r="I4303">
        <v>11410.219288304699</v>
      </c>
      <c r="J4303">
        <v>349357.136582034</v>
      </c>
      <c r="K4303">
        <v>360767.35587033897</v>
      </c>
      <c r="L4303">
        <v>1370646.60932966</v>
      </c>
    </row>
    <row r="4304" spans="1:14" x14ac:dyDescent="0.35">
      <c r="A4304" t="s">
        <v>768</v>
      </c>
      <c r="B4304" t="s">
        <v>4070</v>
      </c>
      <c r="C4304" t="s">
        <v>2938</v>
      </c>
      <c r="D4304" t="s">
        <v>4114</v>
      </c>
      <c r="E4304" t="s">
        <v>4115</v>
      </c>
      <c r="F4304" t="s">
        <v>19</v>
      </c>
      <c r="G4304" t="s">
        <v>2174</v>
      </c>
      <c r="H4304">
        <v>872119.62699999998</v>
      </c>
      <c r="I4304">
        <v>5747.3697155904902</v>
      </c>
      <c r="J4304">
        <v>0</v>
      </c>
      <c r="K4304">
        <v>5747.3697155904902</v>
      </c>
      <c r="L4304">
        <v>866372.25728440995</v>
      </c>
      <c r="N4304" t="s">
        <v>2198</v>
      </c>
    </row>
    <row r="4305" spans="1:12" x14ac:dyDescent="0.35">
      <c r="A4305" t="s">
        <v>768</v>
      </c>
      <c r="B4305" t="s">
        <v>4070</v>
      </c>
      <c r="C4305" t="s">
        <v>2938</v>
      </c>
      <c r="D4305" t="s">
        <v>4114</v>
      </c>
      <c r="E4305" t="s">
        <v>4115</v>
      </c>
      <c r="F4305" t="s">
        <v>2940</v>
      </c>
      <c r="G4305" t="s">
        <v>2941</v>
      </c>
      <c r="H4305">
        <v>0</v>
      </c>
      <c r="I4305">
        <v>0</v>
      </c>
      <c r="J4305">
        <v>0</v>
      </c>
      <c r="K4305">
        <v>0</v>
      </c>
      <c r="L4305">
        <v>0</v>
      </c>
    </row>
    <row r="4306" spans="1:12" x14ac:dyDescent="0.35">
      <c r="A4306" t="s">
        <v>768</v>
      </c>
      <c r="B4306" t="s">
        <v>4070</v>
      </c>
      <c r="C4306" t="s">
        <v>2944</v>
      </c>
      <c r="D4306" t="s">
        <v>4116</v>
      </c>
      <c r="E4306" t="s">
        <v>4117</v>
      </c>
      <c r="F4306" t="s">
        <v>2947</v>
      </c>
      <c r="G4306" t="s">
        <v>2948</v>
      </c>
      <c r="H4306">
        <v>0</v>
      </c>
      <c r="I4306">
        <v>0</v>
      </c>
      <c r="J4306">
        <v>0</v>
      </c>
      <c r="K4306">
        <v>0</v>
      </c>
      <c r="L4306">
        <v>0</v>
      </c>
    </row>
    <row r="4307" spans="1:12" x14ac:dyDescent="0.35">
      <c r="A4307" t="s">
        <v>811</v>
      </c>
      <c r="B4307" t="s">
        <v>4118</v>
      </c>
      <c r="C4307" t="s">
        <v>2857</v>
      </c>
      <c r="D4307" t="s">
        <v>2859</v>
      </c>
      <c r="E4307" t="s">
        <v>4119</v>
      </c>
      <c r="F4307" t="s">
        <v>2172</v>
      </c>
      <c r="G4307" t="s">
        <v>2173</v>
      </c>
      <c r="H4307">
        <v>21721750.954399999</v>
      </c>
      <c r="I4307">
        <v>110380.268536516</v>
      </c>
      <c r="J4307">
        <v>4087957.92275071</v>
      </c>
      <c r="K4307">
        <v>4198338.1912872205</v>
      </c>
      <c r="L4307">
        <v>17523412.763112798</v>
      </c>
    </row>
    <row r="4308" spans="1:12" x14ac:dyDescent="0.35">
      <c r="A4308" t="s">
        <v>811</v>
      </c>
      <c r="B4308" t="s">
        <v>4118</v>
      </c>
      <c r="C4308" t="s">
        <v>2857</v>
      </c>
      <c r="D4308" t="s">
        <v>2859</v>
      </c>
      <c r="E4308" t="s">
        <v>4119</v>
      </c>
      <c r="F4308" t="s">
        <v>2861</v>
      </c>
      <c r="G4308" t="s">
        <v>2862</v>
      </c>
      <c r="H4308">
        <v>106049.72870000001</v>
      </c>
      <c r="I4308">
        <v>538.897511428543</v>
      </c>
      <c r="J4308">
        <v>19958.189816019199</v>
      </c>
      <c r="K4308">
        <v>20497.087327447702</v>
      </c>
      <c r="L4308">
        <v>85552.641372552302</v>
      </c>
    </row>
    <row r="4309" spans="1:12" x14ac:dyDescent="0.35">
      <c r="A4309" t="s">
        <v>811</v>
      </c>
      <c r="B4309" t="s">
        <v>4118</v>
      </c>
      <c r="C4309" t="s">
        <v>2857</v>
      </c>
      <c r="D4309" t="s">
        <v>2859</v>
      </c>
      <c r="E4309" t="s">
        <v>4119</v>
      </c>
      <c r="F4309" t="s">
        <v>2865</v>
      </c>
      <c r="G4309" t="s">
        <v>2866</v>
      </c>
      <c r="H4309">
        <v>0</v>
      </c>
      <c r="I4309">
        <v>0</v>
      </c>
      <c r="J4309">
        <v>0</v>
      </c>
      <c r="K4309">
        <v>0</v>
      </c>
      <c r="L4309">
        <v>0</v>
      </c>
    </row>
    <row r="4310" spans="1:12" x14ac:dyDescent="0.35">
      <c r="A4310" t="s">
        <v>811</v>
      </c>
      <c r="B4310" t="s">
        <v>4118</v>
      </c>
      <c r="C4310" t="s">
        <v>2857</v>
      </c>
      <c r="D4310" t="s">
        <v>2859</v>
      </c>
      <c r="E4310" t="s">
        <v>4119</v>
      </c>
      <c r="F4310" t="s">
        <v>2867</v>
      </c>
      <c r="G4310" t="s">
        <v>2868</v>
      </c>
      <c r="H4310">
        <v>0</v>
      </c>
      <c r="I4310">
        <v>0</v>
      </c>
      <c r="J4310">
        <v>0</v>
      </c>
      <c r="K4310">
        <v>0</v>
      </c>
      <c r="L4310">
        <v>0</v>
      </c>
    </row>
    <row r="4311" spans="1:12" x14ac:dyDescent="0.35">
      <c r="A4311" t="s">
        <v>811</v>
      </c>
      <c r="B4311" t="s">
        <v>4118</v>
      </c>
      <c r="C4311" t="s">
        <v>2857</v>
      </c>
      <c r="D4311" t="s">
        <v>2859</v>
      </c>
      <c r="E4311" t="s">
        <v>4119</v>
      </c>
      <c r="F4311" t="s">
        <v>2869</v>
      </c>
      <c r="G4311" t="s">
        <v>2870</v>
      </c>
      <c r="H4311">
        <v>1074329.8606</v>
      </c>
      <c r="I4311">
        <v>5459.2660940369797</v>
      </c>
      <c r="J4311">
        <v>202185.140310107</v>
      </c>
      <c r="K4311">
        <v>207644.40640414401</v>
      </c>
      <c r="L4311">
        <v>866685.454195856</v>
      </c>
    </row>
    <row r="4312" spans="1:12" x14ac:dyDescent="0.35">
      <c r="A4312" t="s">
        <v>811</v>
      </c>
      <c r="B4312" t="s">
        <v>4118</v>
      </c>
      <c r="C4312" t="s">
        <v>2857</v>
      </c>
      <c r="D4312" t="s">
        <v>2859</v>
      </c>
      <c r="E4312" t="s">
        <v>4119</v>
      </c>
      <c r="F4312" t="s">
        <v>2871</v>
      </c>
      <c r="G4312" t="s">
        <v>2872</v>
      </c>
      <c r="H4312">
        <v>1023610.425</v>
      </c>
      <c r="I4312">
        <v>5201.5325016146398</v>
      </c>
      <c r="J4312">
        <v>192639.91909375001</v>
      </c>
      <c r="K4312">
        <v>197841.45159536501</v>
      </c>
      <c r="L4312">
        <v>825768.97340463498</v>
      </c>
    </row>
    <row r="4313" spans="1:12" x14ac:dyDescent="0.35">
      <c r="A4313" t="s">
        <v>811</v>
      </c>
      <c r="B4313" t="s">
        <v>4118</v>
      </c>
      <c r="C4313" t="s">
        <v>2857</v>
      </c>
      <c r="D4313" t="s">
        <v>2859</v>
      </c>
      <c r="E4313" t="s">
        <v>4119</v>
      </c>
      <c r="F4313" t="s">
        <v>3798</v>
      </c>
      <c r="G4313" t="s">
        <v>4120</v>
      </c>
      <c r="H4313">
        <v>3130772.4259000001</v>
      </c>
      <c r="I4313">
        <v>15909.191750434</v>
      </c>
      <c r="J4313">
        <v>589200.47326421796</v>
      </c>
      <c r="K4313">
        <v>605109.66501465195</v>
      </c>
      <c r="L4313">
        <v>2525662.7608853499</v>
      </c>
    </row>
    <row r="4314" spans="1:12" x14ac:dyDescent="0.35">
      <c r="A4314" t="s">
        <v>811</v>
      </c>
      <c r="B4314" t="s">
        <v>4118</v>
      </c>
      <c r="C4314" t="s">
        <v>2857</v>
      </c>
      <c r="D4314" t="s">
        <v>2859</v>
      </c>
      <c r="E4314" t="s">
        <v>4119</v>
      </c>
      <c r="F4314" t="s">
        <v>2877</v>
      </c>
      <c r="G4314" t="s">
        <v>2878</v>
      </c>
      <c r="H4314">
        <v>1512361.3485000001</v>
      </c>
      <c r="I4314">
        <v>7685.1471195027098</v>
      </c>
      <c r="J4314">
        <v>284621.141724099</v>
      </c>
      <c r="K4314">
        <v>292306.288843602</v>
      </c>
      <c r="L4314">
        <v>1220055.0596564</v>
      </c>
    </row>
    <row r="4315" spans="1:12" x14ac:dyDescent="0.35">
      <c r="A4315" t="s">
        <v>811</v>
      </c>
      <c r="B4315" t="s">
        <v>4118</v>
      </c>
      <c r="C4315" t="s">
        <v>2879</v>
      </c>
      <c r="D4315" t="s">
        <v>2880</v>
      </c>
      <c r="E4315" t="s">
        <v>3098</v>
      </c>
      <c r="F4315" t="s">
        <v>2170</v>
      </c>
      <c r="G4315" t="s">
        <v>2171</v>
      </c>
      <c r="H4315">
        <v>0</v>
      </c>
      <c r="I4315">
        <v>0</v>
      </c>
      <c r="J4315">
        <v>0</v>
      </c>
      <c r="K4315">
        <v>0</v>
      </c>
      <c r="L4315">
        <v>0</v>
      </c>
    </row>
    <row r="4316" spans="1:12" x14ac:dyDescent="0.35">
      <c r="A4316" t="s">
        <v>811</v>
      </c>
      <c r="B4316" t="s">
        <v>4118</v>
      </c>
      <c r="C4316" t="s">
        <v>2879</v>
      </c>
      <c r="D4316" t="s">
        <v>2880</v>
      </c>
      <c r="E4316" t="s">
        <v>3098</v>
      </c>
      <c r="F4316" t="s">
        <v>2172</v>
      </c>
      <c r="G4316" t="s">
        <v>2173</v>
      </c>
      <c r="H4316">
        <v>597603.7757</v>
      </c>
      <c r="I4316">
        <v>3063.09690630463</v>
      </c>
      <c r="J4316">
        <v>169111.03586703699</v>
      </c>
      <c r="K4316">
        <v>172174.132773341</v>
      </c>
      <c r="L4316">
        <v>425429.64292665903</v>
      </c>
    </row>
    <row r="4317" spans="1:12" x14ac:dyDescent="0.35">
      <c r="A4317" t="s">
        <v>811</v>
      </c>
      <c r="B4317" t="s">
        <v>4118</v>
      </c>
      <c r="C4317" t="s">
        <v>2879</v>
      </c>
      <c r="D4317" t="s">
        <v>2880</v>
      </c>
      <c r="E4317" t="s">
        <v>3098</v>
      </c>
      <c r="F4317" t="s">
        <v>2882</v>
      </c>
      <c r="G4317" t="s">
        <v>2883</v>
      </c>
      <c r="H4317">
        <v>1805993.7634999999</v>
      </c>
      <c r="I4317">
        <v>9256.8590330235293</v>
      </c>
      <c r="J4317">
        <v>511063.49809817702</v>
      </c>
      <c r="K4317">
        <v>520320.35713120102</v>
      </c>
      <c r="L4317">
        <v>1285673.4063688</v>
      </c>
    </row>
    <row r="4318" spans="1:12" x14ac:dyDescent="0.35">
      <c r="A4318" t="s">
        <v>811</v>
      </c>
      <c r="B4318" t="s">
        <v>4118</v>
      </c>
      <c r="C4318" t="s">
        <v>2879</v>
      </c>
      <c r="D4318" t="s">
        <v>2880</v>
      </c>
      <c r="E4318" t="s">
        <v>3098</v>
      </c>
      <c r="F4318" t="s">
        <v>2884</v>
      </c>
      <c r="G4318" t="s">
        <v>2885</v>
      </c>
      <c r="H4318">
        <v>101999.71490000001</v>
      </c>
      <c r="I4318">
        <v>214.60491890500299</v>
      </c>
      <c r="J4318">
        <v>3044.5217866643802</v>
      </c>
      <c r="K4318">
        <v>3259.1267055693802</v>
      </c>
      <c r="L4318">
        <v>98740.588194430602</v>
      </c>
    </row>
    <row r="4319" spans="1:12" x14ac:dyDescent="0.35">
      <c r="A4319" t="s">
        <v>811</v>
      </c>
      <c r="B4319" t="s">
        <v>4118</v>
      </c>
      <c r="C4319" t="s">
        <v>2879</v>
      </c>
      <c r="D4319" t="s">
        <v>2880</v>
      </c>
      <c r="E4319" t="s">
        <v>3098</v>
      </c>
      <c r="F4319" t="s">
        <v>2896</v>
      </c>
      <c r="G4319" t="s">
        <v>2897</v>
      </c>
      <c r="H4319">
        <v>11549.100700000001</v>
      </c>
      <c r="I4319">
        <v>24.299026860036001</v>
      </c>
      <c r="J4319">
        <v>344.72143997253897</v>
      </c>
      <c r="K4319">
        <v>369.02046683257498</v>
      </c>
      <c r="L4319">
        <v>11180.0802331674</v>
      </c>
    </row>
    <row r="4320" spans="1:12" x14ac:dyDescent="0.35">
      <c r="A4320" t="s">
        <v>811</v>
      </c>
      <c r="B4320" t="s">
        <v>4118</v>
      </c>
      <c r="C4320" t="s">
        <v>2879</v>
      </c>
      <c r="D4320" t="s">
        <v>2880</v>
      </c>
      <c r="E4320" t="s">
        <v>3098</v>
      </c>
      <c r="F4320" t="s">
        <v>2875</v>
      </c>
      <c r="G4320" t="s">
        <v>2876</v>
      </c>
      <c r="H4320">
        <v>19773.654399999999</v>
      </c>
      <c r="I4320">
        <v>101.35247116449101</v>
      </c>
      <c r="J4320">
        <v>5595.5857456004796</v>
      </c>
      <c r="K4320">
        <v>5696.9382167649701</v>
      </c>
      <c r="L4320">
        <v>14076.716183234999</v>
      </c>
    </row>
    <row r="4321" spans="1:12" x14ac:dyDescent="0.35">
      <c r="A4321" t="s">
        <v>811</v>
      </c>
      <c r="B4321" t="s">
        <v>4118</v>
      </c>
      <c r="C4321" t="s">
        <v>2879</v>
      </c>
      <c r="D4321" t="s">
        <v>2880</v>
      </c>
      <c r="E4321" t="s">
        <v>3098</v>
      </c>
      <c r="F4321" t="s">
        <v>3291</v>
      </c>
      <c r="G4321" t="s">
        <v>3292</v>
      </c>
      <c r="H4321">
        <v>15379.509</v>
      </c>
      <c r="I4321">
        <v>78.829699794604295</v>
      </c>
      <c r="J4321">
        <v>4352.1222465781502</v>
      </c>
      <c r="K4321">
        <v>4430.9519463727502</v>
      </c>
      <c r="L4321">
        <v>10948.557053627201</v>
      </c>
    </row>
    <row r="4322" spans="1:12" x14ac:dyDescent="0.35">
      <c r="A4322" t="s">
        <v>811</v>
      </c>
      <c r="B4322" t="s">
        <v>4118</v>
      </c>
      <c r="C4322" t="s">
        <v>2879</v>
      </c>
      <c r="D4322" t="s">
        <v>2886</v>
      </c>
      <c r="E4322" t="s">
        <v>3061</v>
      </c>
      <c r="F4322" t="s">
        <v>2172</v>
      </c>
      <c r="G4322" t="s">
        <v>2173</v>
      </c>
      <c r="H4322">
        <v>1313.8972000000001</v>
      </c>
      <c r="I4322">
        <v>8.0534443979240997</v>
      </c>
      <c r="J4322">
        <v>13.447457363133701</v>
      </c>
      <c r="K4322">
        <v>21.500901761057801</v>
      </c>
      <c r="L4322">
        <v>1292.3962982389401</v>
      </c>
    </row>
    <row r="4323" spans="1:12" x14ac:dyDescent="0.35">
      <c r="A4323" t="s">
        <v>811</v>
      </c>
      <c r="B4323" t="s">
        <v>4118</v>
      </c>
      <c r="C4323" t="s">
        <v>2879</v>
      </c>
      <c r="D4323" t="s">
        <v>2886</v>
      </c>
      <c r="E4323" t="s">
        <v>3061</v>
      </c>
      <c r="F4323" t="s">
        <v>2882</v>
      </c>
      <c r="G4323" t="s">
        <v>2883</v>
      </c>
      <c r="H4323">
        <v>11168.1266</v>
      </c>
      <c r="I4323">
        <v>68.454277382354903</v>
      </c>
      <c r="J4323">
        <v>114.303387586637</v>
      </c>
      <c r="K4323">
        <v>182.75766496899101</v>
      </c>
      <c r="L4323">
        <v>10985.368935031</v>
      </c>
    </row>
    <row r="4324" spans="1:12" x14ac:dyDescent="0.35">
      <c r="A4324" t="s">
        <v>811</v>
      </c>
      <c r="B4324" t="s">
        <v>4118</v>
      </c>
      <c r="C4324" t="s">
        <v>2879</v>
      </c>
      <c r="D4324" t="s">
        <v>2886</v>
      </c>
      <c r="E4324" t="s">
        <v>3061</v>
      </c>
      <c r="F4324" t="s">
        <v>2884</v>
      </c>
      <c r="G4324" t="s">
        <v>2885</v>
      </c>
      <c r="H4324">
        <v>54557.286500000002</v>
      </c>
      <c r="I4324">
        <v>329.155228944768</v>
      </c>
      <c r="J4324">
        <v>0</v>
      </c>
      <c r="K4324">
        <v>329.155228944768</v>
      </c>
      <c r="L4324">
        <v>54228.131271055201</v>
      </c>
    </row>
    <row r="4325" spans="1:12" x14ac:dyDescent="0.35">
      <c r="A4325" t="s">
        <v>811</v>
      </c>
      <c r="B4325" t="s">
        <v>4118</v>
      </c>
      <c r="C4325" t="s">
        <v>2879</v>
      </c>
      <c r="D4325" t="s">
        <v>2888</v>
      </c>
      <c r="E4325" t="s">
        <v>4121</v>
      </c>
      <c r="F4325" t="s">
        <v>2172</v>
      </c>
      <c r="G4325" t="s">
        <v>2173</v>
      </c>
      <c r="H4325">
        <v>13160.6675</v>
      </c>
      <c r="I4325">
        <v>33.105350939286701</v>
      </c>
      <c r="J4325">
        <v>0</v>
      </c>
      <c r="K4325">
        <v>33.105350939286701</v>
      </c>
      <c r="L4325">
        <v>13127.562149060701</v>
      </c>
    </row>
    <row r="4326" spans="1:12" x14ac:dyDescent="0.35">
      <c r="A4326" t="s">
        <v>811</v>
      </c>
      <c r="B4326" t="s">
        <v>4118</v>
      </c>
      <c r="C4326" t="s">
        <v>2879</v>
      </c>
      <c r="D4326" t="s">
        <v>2888</v>
      </c>
      <c r="E4326" t="s">
        <v>4121</v>
      </c>
      <c r="F4326" t="s">
        <v>2882</v>
      </c>
      <c r="G4326" t="s">
        <v>2883</v>
      </c>
      <c r="H4326">
        <v>0</v>
      </c>
      <c r="I4326">
        <v>0</v>
      </c>
      <c r="J4326">
        <v>0</v>
      </c>
      <c r="K4326">
        <v>0</v>
      </c>
      <c r="L4326">
        <v>0</v>
      </c>
    </row>
    <row r="4327" spans="1:12" x14ac:dyDescent="0.35">
      <c r="A4327" t="s">
        <v>811</v>
      </c>
      <c r="B4327" t="s">
        <v>4118</v>
      </c>
      <c r="C4327" t="s">
        <v>2879</v>
      </c>
      <c r="D4327" t="s">
        <v>2888</v>
      </c>
      <c r="E4327" t="s">
        <v>4121</v>
      </c>
      <c r="F4327" t="s">
        <v>2884</v>
      </c>
      <c r="G4327" t="s">
        <v>2885</v>
      </c>
      <c r="H4327">
        <v>71572.397100000002</v>
      </c>
      <c r="I4327">
        <v>180.038689354751</v>
      </c>
      <c r="J4327">
        <v>0</v>
      </c>
      <c r="K4327">
        <v>180.038689354751</v>
      </c>
      <c r="L4327">
        <v>71392.358410645204</v>
      </c>
    </row>
    <row r="4328" spans="1:12" x14ac:dyDescent="0.35">
      <c r="A4328" t="s">
        <v>811</v>
      </c>
      <c r="B4328" t="s">
        <v>4118</v>
      </c>
      <c r="C4328" t="s">
        <v>2879</v>
      </c>
      <c r="D4328" t="s">
        <v>2892</v>
      </c>
      <c r="E4328" t="s">
        <v>3066</v>
      </c>
      <c r="F4328" t="s">
        <v>2172</v>
      </c>
      <c r="G4328" t="s">
        <v>2173</v>
      </c>
      <c r="H4328">
        <v>52027.437700000002</v>
      </c>
      <c r="I4328">
        <v>248.521771445692</v>
      </c>
      <c r="J4328">
        <v>9559.4302974457605</v>
      </c>
      <c r="K4328">
        <v>9807.9520688914508</v>
      </c>
      <c r="L4328">
        <v>42219.485631108502</v>
      </c>
    </row>
    <row r="4329" spans="1:12" x14ac:dyDescent="0.35">
      <c r="A4329" t="s">
        <v>811</v>
      </c>
      <c r="B4329" t="s">
        <v>4118</v>
      </c>
      <c r="C4329" t="s">
        <v>2879</v>
      </c>
      <c r="D4329" t="s">
        <v>2892</v>
      </c>
      <c r="E4329" t="s">
        <v>3066</v>
      </c>
      <c r="F4329" t="s">
        <v>2882</v>
      </c>
      <c r="G4329" t="s">
        <v>2883</v>
      </c>
      <c r="H4329">
        <v>94841.683399999994</v>
      </c>
      <c r="I4329">
        <v>453.03447919787601</v>
      </c>
      <c r="J4329">
        <v>17426.044813052202</v>
      </c>
      <c r="K4329">
        <v>17879.079292250099</v>
      </c>
      <c r="L4329">
        <v>76962.604107749998</v>
      </c>
    </row>
    <row r="4330" spans="1:12" x14ac:dyDescent="0.35">
      <c r="A4330" t="s">
        <v>811</v>
      </c>
      <c r="B4330" t="s">
        <v>4118</v>
      </c>
      <c r="C4330" t="s">
        <v>2879</v>
      </c>
      <c r="D4330" t="s">
        <v>2892</v>
      </c>
      <c r="E4330" t="s">
        <v>3066</v>
      </c>
      <c r="F4330" t="s">
        <v>2884</v>
      </c>
      <c r="G4330" t="s">
        <v>2885</v>
      </c>
      <c r="H4330">
        <v>92626.852400000003</v>
      </c>
      <c r="I4330">
        <v>674.46824125696901</v>
      </c>
      <c r="J4330">
        <v>0</v>
      </c>
      <c r="K4330">
        <v>674.46824125696901</v>
      </c>
      <c r="L4330">
        <v>91952.384158743007</v>
      </c>
    </row>
    <row r="4331" spans="1:12" x14ac:dyDescent="0.35">
      <c r="A4331" t="s">
        <v>811</v>
      </c>
      <c r="B4331" t="s">
        <v>4118</v>
      </c>
      <c r="C4331" t="s">
        <v>2879</v>
      </c>
      <c r="D4331" t="s">
        <v>2892</v>
      </c>
      <c r="E4331" t="s">
        <v>3066</v>
      </c>
      <c r="F4331" t="s">
        <v>2896</v>
      </c>
      <c r="G4331" t="s">
        <v>2897</v>
      </c>
      <c r="H4331">
        <v>66332.778200000001</v>
      </c>
      <c r="I4331">
        <v>483.00628890015201</v>
      </c>
      <c r="J4331">
        <v>0</v>
      </c>
      <c r="K4331">
        <v>483.00628890015201</v>
      </c>
      <c r="L4331">
        <v>65849.7719110998</v>
      </c>
    </row>
    <row r="4332" spans="1:12" x14ac:dyDescent="0.35">
      <c r="A4332" t="s">
        <v>811</v>
      </c>
      <c r="B4332" t="s">
        <v>4118</v>
      </c>
      <c r="C4332" t="s">
        <v>2879</v>
      </c>
      <c r="D4332" t="s">
        <v>2894</v>
      </c>
      <c r="E4332" t="s">
        <v>4122</v>
      </c>
      <c r="F4332" t="s">
        <v>2172</v>
      </c>
      <c r="G4332" t="s">
        <v>2173</v>
      </c>
      <c r="H4332">
        <v>30584.974699999999</v>
      </c>
      <c r="I4332">
        <v>127.80441849626</v>
      </c>
      <c r="J4332">
        <v>1053.8466576958899</v>
      </c>
      <c r="K4332">
        <v>1181.65107619215</v>
      </c>
      <c r="L4332">
        <v>29403.323623807799</v>
      </c>
    </row>
    <row r="4333" spans="1:12" x14ac:dyDescent="0.35">
      <c r="A4333" t="s">
        <v>811</v>
      </c>
      <c r="B4333" t="s">
        <v>4118</v>
      </c>
      <c r="C4333" t="s">
        <v>2879</v>
      </c>
      <c r="D4333" t="s">
        <v>2894</v>
      </c>
      <c r="E4333" t="s">
        <v>4122</v>
      </c>
      <c r="F4333" t="s">
        <v>2882</v>
      </c>
      <c r="G4333" t="s">
        <v>2883</v>
      </c>
      <c r="H4333">
        <v>3123.1136000000001</v>
      </c>
      <c r="I4333">
        <v>13.0504511844773</v>
      </c>
      <c r="J4333">
        <v>107.611102370355</v>
      </c>
      <c r="K4333">
        <v>120.661553554832</v>
      </c>
      <c r="L4333">
        <v>3002.4520464451698</v>
      </c>
    </row>
    <row r="4334" spans="1:12" x14ac:dyDescent="0.35">
      <c r="A4334" t="s">
        <v>811</v>
      </c>
      <c r="B4334" t="s">
        <v>4118</v>
      </c>
      <c r="C4334" t="s">
        <v>2879</v>
      </c>
      <c r="D4334" t="s">
        <v>2894</v>
      </c>
      <c r="E4334" t="s">
        <v>4122</v>
      </c>
      <c r="F4334" t="s">
        <v>2884</v>
      </c>
      <c r="G4334" t="s">
        <v>2885</v>
      </c>
      <c r="H4334">
        <v>37772.568500000001</v>
      </c>
      <c r="I4334">
        <v>112.827388366777</v>
      </c>
      <c r="J4334">
        <v>0</v>
      </c>
      <c r="K4334">
        <v>112.827388366777</v>
      </c>
      <c r="L4334">
        <v>37659.7411116332</v>
      </c>
    </row>
    <row r="4335" spans="1:12" x14ac:dyDescent="0.35">
      <c r="A4335" t="s">
        <v>811</v>
      </c>
      <c r="B4335" t="s">
        <v>4118</v>
      </c>
      <c r="C4335" t="s">
        <v>2879</v>
      </c>
      <c r="D4335" t="s">
        <v>2894</v>
      </c>
      <c r="E4335" t="s">
        <v>4122</v>
      </c>
      <c r="F4335" t="s">
        <v>2896</v>
      </c>
      <c r="G4335" t="s">
        <v>2897</v>
      </c>
      <c r="H4335">
        <v>10014.4354</v>
      </c>
      <c r="I4335">
        <v>29.913311150622299</v>
      </c>
      <c r="J4335">
        <v>0</v>
      </c>
      <c r="K4335">
        <v>29.913311150622299</v>
      </c>
      <c r="L4335">
        <v>9984.5220888493805</v>
      </c>
    </row>
    <row r="4336" spans="1:12" x14ac:dyDescent="0.35">
      <c r="A4336" t="s">
        <v>811</v>
      </c>
      <c r="B4336" t="s">
        <v>4118</v>
      </c>
      <c r="C4336" t="s">
        <v>2879</v>
      </c>
      <c r="D4336" t="s">
        <v>2898</v>
      </c>
      <c r="E4336" t="s">
        <v>4123</v>
      </c>
      <c r="F4336" t="s">
        <v>2170</v>
      </c>
      <c r="G4336" t="s">
        <v>2171</v>
      </c>
      <c r="H4336">
        <v>0</v>
      </c>
      <c r="I4336">
        <v>0</v>
      </c>
      <c r="J4336">
        <v>0</v>
      </c>
      <c r="K4336">
        <v>0</v>
      </c>
      <c r="L4336">
        <v>0</v>
      </c>
    </row>
    <row r="4337" spans="1:12" x14ac:dyDescent="0.35">
      <c r="A4337" t="s">
        <v>811</v>
      </c>
      <c r="B4337" t="s">
        <v>4118</v>
      </c>
      <c r="C4337" t="s">
        <v>2879</v>
      </c>
      <c r="D4337" t="s">
        <v>2898</v>
      </c>
      <c r="E4337" t="s">
        <v>4123</v>
      </c>
      <c r="F4337" t="s">
        <v>2172</v>
      </c>
      <c r="G4337" t="s">
        <v>2173</v>
      </c>
      <c r="H4337">
        <v>20332.0949</v>
      </c>
      <c r="I4337">
        <v>59.912986744137903</v>
      </c>
      <c r="J4337">
        <v>722.93414489742895</v>
      </c>
      <c r="K4337">
        <v>782.84713164156699</v>
      </c>
      <c r="L4337">
        <v>19549.2477683584</v>
      </c>
    </row>
    <row r="4338" spans="1:12" x14ac:dyDescent="0.35">
      <c r="A4338" t="s">
        <v>811</v>
      </c>
      <c r="B4338" t="s">
        <v>4118</v>
      </c>
      <c r="C4338" t="s">
        <v>2879</v>
      </c>
      <c r="D4338" t="s">
        <v>2898</v>
      </c>
      <c r="E4338" t="s">
        <v>4123</v>
      </c>
      <c r="F4338" t="s">
        <v>2882</v>
      </c>
      <c r="G4338" t="s">
        <v>2883</v>
      </c>
      <c r="H4338">
        <v>0</v>
      </c>
      <c r="I4338">
        <v>0</v>
      </c>
      <c r="J4338">
        <v>0</v>
      </c>
      <c r="K4338">
        <v>0</v>
      </c>
      <c r="L4338">
        <v>0</v>
      </c>
    </row>
    <row r="4339" spans="1:12" x14ac:dyDescent="0.35">
      <c r="A4339" t="s">
        <v>811</v>
      </c>
      <c r="B4339" t="s">
        <v>4118</v>
      </c>
      <c r="C4339" t="s">
        <v>2879</v>
      </c>
      <c r="D4339" t="s">
        <v>2898</v>
      </c>
      <c r="E4339" t="s">
        <v>4123</v>
      </c>
      <c r="F4339" t="s">
        <v>2884</v>
      </c>
      <c r="G4339" t="s">
        <v>2885</v>
      </c>
      <c r="H4339">
        <v>41055.903299999998</v>
      </c>
      <c r="I4339">
        <v>358.794922020868</v>
      </c>
      <c r="J4339">
        <v>0</v>
      </c>
      <c r="K4339">
        <v>358.794922020868</v>
      </c>
      <c r="L4339">
        <v>40697.108377979101</v>
      </c>
    </row>
    <row r="4340" spans="1:12" x14ac:dyDescent="0.35">
      <c r="A4340" t="s">
        <v>811</v>
      </c>
      <c r="B4340" t="s">
        <v>4118</v>
      </c>
      <c r="C4340" t="s">
        <v>2879</v>
      </c>
      <c r="D4340" t="s">
        <v>2902</v>
      </c>
      <c r="E4340" t="s">
        <v>2967</v>
      </c>
      <c r="F4340" t="s">
        <v>2172</v>
      </c>
      <c r="G4340" t="s">
        <v>2173</v>
      </c>
      <c r="H4340">
        <v>10095.745199999999</v>
      </c>
      <c r="I4340">
        <v>27.617189908604601</v>
      </c>
      <c r="J4340">
        <v>866.927956029146</v>
      </c>
      <c r="K4340">
        <v>894.54514593775002</v>
      </c>
      <c r="L4340">
        <v>9201.2000540622503</v>
      </c>
    </row>
    <row r="4341" spans="1:12" x14ac:dyDescent="0.35">
      <c r="A4341" t="s">
        <v>811</v>
      </c>
      <c r="B4341" t="s">
        <v>4118</v>
      </c>
      <c r="C4341" t="s">
        <v>2879</v>
      </c>
      <c r="D4341" t="s">
        <v>2902</v>
      </c>
      <c r="E4341" t="s">
        <v>2967</v>
      </c>
      <c r="F4341" t="s">
        <v>2882</v>
      </c>
      <c r="G4341" t="s">
        <v>2883</v>
      </c>
      <c r="H4341">
        <v>3284.1581000000001</v>
      </c>
      <c r="I4341">
        <v>8.9839051509918697</v>
      </c>
      <c r="J4341">
        <v>282.01270858779401</v>
      </c>
      <c r="K4341">
        <v>290.99661373878598</v>
      </c>
      <c r="L4341">
        <v>2993.16148626121</v>
      </c>
    </row>
    <row r="4342" spans="1:12" x14ac:dyDescent="0.35">
      <c r="A4342" t="s">
        <v>811</v>
      </c>
      <c r="B4342" t="s">
        <v>4118</v>
      </c>
      <c r="C4342" t="s">
        <v>2879</v>
      </c>
      <c r="D4342" t="s">
        <v>2902</v>
      </c>
      <c r="E4342" t="s">
        <v>2967</v>
      </c>
      <c r="F4342" t="s">
        <v>2884</v>
      </c>
      <c r="G4342" t="s">
        <v>2885</v>
      </c>
      <c r="H4342">
        <v>17880.416099999999</v>
      </c>
      <c r="I4342">
        <v>48.912372488733503</v>
      </c>
      <c r="J4342">
        <v>1535.4025245335499</v>
      </c>
      <c r="K4342">
        <v>1584.3148970222801</v>
      </c>
      <c r="L4342">
        <v>16296.101202977699</v>
      </c>
    </row>
    <row r="4343" spans="1:12" x14ac:dyDescent="0.35">
      <c r="A4343" t="s">
        <v>811</v>
      </c>
      <c r="B4343" t="s">
        <v>4118</v>
      </c>
      <c r="C4343" t="s">
        <v>2879</v>
      </c>
      <c r="D4343" t="s">
        <v>2904</v>
      </c>
      <c r="E4343" t="s">
        <v>3209</v>
      </c>
      <c r="F4343" t="s">
        <v>2172</v>
      </c>
      <c r="G4343" t="s">
        <v>2173</v>
      </c>
      <c r="H4343">
        <v>33287.394200000002</v>
      </c>
      <c r="I4343">
        <v>179.96348334873201</v>
      </c>
      <c r="J4343">
        <v>2774.1648136592898</v>
      </c>
      <c r="K4343">
        <v>2954.1282970080201</v>
      </c>
      <c r="L4343">
        <v>30333.265902992</v>
      </c>
    </row>
    <row r="4344" spans="1:12" x14ac:dyDescent="0.35">
      <c r="A4344" t="s">
        <v>811</v>
      </c>
      <c r="B4344" t="s">
        <v>4118</v>
      </c>
      <c r="C4344" t="s">
        <v>2879</v>
      </c>
      <c r="D4344" t="s">
        <v>2904</v>
      </c>
      <c r="E4344" t="s">
        <v>3209</v>
      </c>
      <c r="F4344" t="s">
        <v>2882</v>
      </c>
      <c r="G4344" t="s">
        <v>2883</v>
      </c>
      <c r="H4344">
        <v>42765.055099999998</v>
      </c>
      <c r="I4344">
        <v>231.203086246635</v>
      </c>
      <c r="J4344">
        <v>3564.03118421506</v>
      </c>
      <c r="K4344">
        <v>3795.2342704616999</v>
      </c>
      <c r="L4344">
        <v>38969.820829538301</v>
      </c>
    </row>
    <row r="4345" spans="1:12" x14ac:dyDescent="0.35">
      <c r="A4345" t="s">
        <v>811</v>
      </c>
      <c r="B4345" t="s">
        <v>4118</v>
      </c>
      <c r="C4345" t="s">
        <v>2879</v>
      </c>
      <c r="D4345" t="s">
        <v>2904</v>
      </c>
      <c r="E4345" t="s">
        <v>3209</v>
      </c>
      <c r="F4345" t="s">
        <v>2884</v>
      </c>
      <c r="G4345" t="s">
        <v>2885</v>
      </c>
      <c r="H4345">
        <v>33802.765899999999</v>
      </c>
      <c r="I4345">
        <v>139.559847696568</v>
      </c>
      <c r="J4345">
        <v>1556.2066237307999</v>
      </c>
      <c r="K4345">
        <v>1695.7664714273701</v>
      </c>
      <c r="L4345">
        <v>32106.999428572599</v>
      </c>
    </row>
    <row r="4346" spans="1:12" x14ac:dyDescent="0.35">
      <c r="A4346" t="s">
        <v>811</v>
      </c>
      <c r="B4346" t="s">
        <v>4118</v>
      </c>
      <c r="C4346" t="s">
        <v>2879</v>
      </c>
      <c r="D4346" t="s">
        <v>2904</v>
      </c>
      <c r="E4346" t="s">
        <v>3209</v>
      </c>
      <c r="F4346" t="s">
        <v>2896</v>
      </c>
      <c r="G4346" t="s">
        <v>2897</v>
      </c>
      <c r="H4346">
        <v>10413.174300000001</v>
      </c>
      <c r="I4346">
        <v>42.992370143492501</v>
      </c>
      <c r="J4346">
        <v>479.40014475119602</v>
      </c>
      <c r="K4346">
        <v>522.39251489468802</v>
      </c>
      <c r="L4346">
        <v>9890.7817851053096</v>
      </c>
    </row>
    <row r="4347" spans="1:12" x14ac:dyDescent="0.35">
      <c r="A4347" t="s">
        <v>811</v>
      </c>
      <c r="B4347" t="s">
        <v>4118</v>
      </c>
      <c r="C4347" t="s">
        <v>2879</v>
      </c>
      <c r="D4347" t="s">
        <v>2906</v>
      </c>
      <c r="E4347" t="s">
        <v>2899</v>
      </c>
      <c r="F4347" t="s">
        <v>2172</v>
      </c>
      <c r="G4347" t="s">
        <v>2173</v>
      </c>
      <c r="H4347">
        <v>25177.437999999998</v>
      </c>
      <c r="I4347">
        <v>110.59182828073099</v>
      </c>
      <c r="J4347">
        <v>0</v>
      </c>
      <c r="K4347">
        <v>110.59182828073099</v>
      </c>
      <c r="L4347">
        <v>25066.846171719299</v>
      </c>
    </row>
    <row r="4348" spans="1:12" x14ac:dyDescent="0.35">
      <c r="A4348" t="s">
        <v>811</v>
      </c>
      <c r="B4348" t="s">
        <v>4118</v>
      </c>
      <c r="C4348" t="s">
        <v>2879</v>
      </c>
      <c r="D4348" t="s">
        <v>2906</v>
      </c>
      <c r="E4348" t="s">
        <v>2899</v>
      </c>
      <c r="F4348" t="s">
        <v>2882</v>
      </c>
      <c r="G4348" t="s">
        <v>2883</v>
      </c>
      <c r="H4348">
        <v>0</v>
      </c>
      <c r="I4348">
        <v>0</v>
      </c>
      <c r="J4348">
        <v>0</v>
      </c>
      <c r="K4348">
        <v>0</v>
      </c>
      <c r="L4348">
        <v>0</v>
      </c>
    </row>
    <row r="4349" spans="1:12" x14ac:dyDescent="0.35">
      <c r="A4349" t="s">
        <v>811</v>
      </c>
      <c r="B4349" t="s">
        <v>4118</v>
      </c>
      <c r="C4349" t="s">
        <v>2879</v>
      </c>
      <c r="D4349" t="s">
        <v>2906</v>
      </c>
      <c r="E4349" t="s">
        <v>2899</v>
      </c>
      <c r="F4349" t="s">
        <v>2884</v>
      </c>
      <c r="G4349" t="s">
        <v>2885</v>
      </c>
      <c r="H4349">
        <v>28469.1878</v>
      </c>
      <c r="I4349">
        <v>125.05083056478399</v>
      </c>
      <c r="J4349">
        <v>0</v>
      </c>
      <c r="K4349">
        <v>125.05083056478399</v>
      </c>
      <c r="L4349">
        <v>28344.1369694352</v>
      </c>
    </row>
    <row r="4350" spans="1:12" x14ac:dyDescent="0.35">
      <c r="A4350" t="s">
        <v>811</v>
      </c>
      <c r="B4350" t="s">
        <v>4118</v>
      </c>
      <c r="C4350" t="s">
        <v>2879</v>
      </c>
      <c r="D4350" t="s">
        <v>2908</v>
      </c>
      <c r="E4350" t="s">
        <v>3891</v>
      </c>
      <c r="F4350" t="s">
        <v>2172</v>
      </c>
      <c r="G4350" t="s">
        <v>2173</v>
      </c>
      <c r="H4350">
        <v>13236.0684</v>
      </c>
      <c r="I4350">
        <v>118.93056407852301</v>
      </c>
      <c r="J4350">
        <v>3042.1091045724502</v>
      </c>
      <c r="K4350">
        <v>3161.0396686509698</v>
      </c>
      <c r="L4350">
        <v>10075.028731349001</v>
      </c>
    </row>
    <row r="4351" spans="1:12" x14ac:dyDescent="0.35">
      <c r="A4351" t="s">
        <v>811</v>
      </c>
      <c r="B4351" t="s">
        <v>4118</v>
      </c>
      <c r="C4351" t="s">
        <v>2879</v>
      </c>
      <c r="D4351" t="s">
        <v>2908</v>
      </c>
      <c r="E4351" t="s">
        <v>3891</v>
      </c>
      <c r="F4351" t="s">
        <v>2882</v>
      </c>
      <c r="G4351" t="s">
        <v>2883</v>
      </c>
      <c r="H4351">
        <v>65353.087500000001</v>
      </c>
      <c r="I4351">
        <v>587.21966013770498</v>
      </c>
      <c r="J4351">
        <v>15020.4137038265</v>
      </c>
      <c r="K4351">
        <v>15607.6333639642</v>
      </c>
      <c r="L4351">
        <v>49745.454136035798</v>
      </c>
    </row>
    <row r="4352" spans="1:12" x14ac:dyDescent="0.35">
      <c r="A4352" t="s">
        <v>811</v>
      </c>
      <c r="B4352" t="s">
        <v>4118</v>
      </c>
      <c r="C4352" t="s">
        <v>2879</v>
      </c>
      <c r="D4352" t="s">
        <v>2908</v>
      </c>
      <c r="E4352" t="s">
        <v>3891</v>
      </c>
      <c r="F4352" t="s">
        <v>2884</v>
      </c>
      <c r="G4352" t="s">
        <v>2885</v>
      </c>
      <c r="H4352">
        <v>143564.75520000001</v>
      </c>
      <c r="I4352">
        <v>1743.8067536014801</v>
      </c>
      <c r="J4352">
        <v>7518.0412946390597</v>
      </c>
      <c r="K4352">
        <v>9261.8480482405394</v>
      </c>
      <c r="L4352">
        <v>134302.90715175899</v>
      </c>
    </row>
    <row r="4353" spans="1:14" x14ac:dyDescent="0.35">
      <c r="A4353" t="s">
        <v>811</v>
      </c>
      <c r="B4353" t="s">
        <v>4118</v>
      </c>
      <c r="C4353" t="s">
        <v>2879</v>
      </c>
      <c r="D4353" t="s">
        <v>2908</v>
      </c>
      <c r="E4353" t="s">
        <v>3891</v>
      </c>
      <c r="F4353" t="s">
        <v>2956</v>
      </c>
      <c r="G4353" t="s">
        <v>2957</v>
      </c>
      <c r="H4353">
        <v>33221.5962</v>
      </c>
      <c r="I4353">
        <v>403.52552975902</v>
      </c>
      <c r="J4353">
        <v>0</v>
      </c>
      <c r="K4353">
        <v>403.52552975902</v>
      </c>
      <c r="L4353">
        <v>32818.070670241003</v>
      </c>
      <c r="N4353" t="s">
        <v>2198</v>
      </c>
    </row>
    <row r="4354" spans="1:14" x14ac:dyDescent="0.35">
      <c r="A4354" t="s">
        <v>811</v>
      </c>
      <c r="B4354" t="s">
        <v>4118</v>
      </c>
      <c r="C4354" t="s">
        <v>2879</v>
      </c>
      <c r="D4354" t="s">
        <v>2908</v>
      </c>
      <c r="E4354" t="s">
        <v>3891</v>
      </c>
      <c r="F4354" t="s">
        <v>2896</v>
      </c>
      <c r="G4354" t="s">
        <v>2897</v>
      </c>
      <c r="H4354">
        <v>39509.969799999999</v>
      </c>
      <c r="I4354">
        <v>479.90714789197801</v>
      </c>
      <c r="J4354">
        <v>2069.01467034282</v>
      </c>
      <c r="K4354">
        <v>2548.92181823479</v>
      </c>
      <c r="L4354">
        <v>36961.047981765201</v>
      </c>
    </row>
    <row r="4355" spans="1:14" x14ac:dyDescent="0.35">
      <c r="A4355" t="s">
        <v>811</v>
      </c>
      <c r="B4355" t="s">
        <v>4118</v>
      </c>
      <c r="C4355" t="s">
        <v>2879</v>
      </c>
      <c r="D4355" t="s">
        <v>2908</v>
      </c>
      <c r="E4355" t="s">
        <v>3891</v>
      </c>
      <c r="F4355" t="s">
        <v>2890</v>
      </c>
      <c r="G4355" t="s">
        <v>2891</v>
      </c>
      <c r="H4355">
        <v>9927.0512999999992</v>
      </c>
      <c r="I4355">
        <v>89.197923058892002</v>
      </c>
      <c r="J4355">
        <v>2281.58182842933</v>
      </c>
      <c r="K4355">
        <v>2370.77975148823</v>
      </c>
      <c r="L4355">
        <v>7556.2715485117797</v>
      </c>
    </row>
    <row r="4356" spans="1:14" x14ac:dyDescent="0.35">
      <c r="A4356" t="s">
        <v>811</v>
      </c>
      <c r="B4356" t="s">
        <v>4118</v>
      </c>
      <c r="C4356" t="s">
        <v>2879</v>
      </c>
      <c r="D4356" t="s">
        <v>2910</v>
      </c>
      <c r="E4356" t="s">
        <v>2909</v>
      </c>
      <c r="F4356" t="s">
        <v>2172</v>
      </c>
      <c r="G4356" t="s">
        <v>2173</v>
      </c>
      <c r="H4356">
        <v>23913.6162</v>
      </c>
      <c r="I4356">
        <v>99.290970287836601</v>
      </c>
      <c r="J4356">
        <v>1183.8082231788601</v>
      </c>
      <c r="K4356">
        <v>1283.0991934666999</v>
      </c>
      <c r="L4356">
        <v>22630.5170065333</v>
      </c>
    </row>
    <row r="4357" spans="1:14" x14ac:dyDescent="0.35">
      <c r="A4357" t="s">
        <v>811</v>
      </c>
      <c r="B4357" t="s">
        <v>4118</v>
      </c>
      <c r="C4357" t="s">
        <v>2879</v>
      </c>
      <c r="D4357" t="s">
        <v>2910</v>
      </c>
      <c r="E4357" t="s">
        <v>2909</v>
      </c>
      <c r="F4357" t="s">
        <v>2882</v>
      </c>
      <c r="G4357" t="s">
        <v>2883</v>
      </c>
      <c r="H4357">
        <v>3462.6051000000002</v>
      </c>
      <c r="I4357">
        <v>14.3769730733519</v>
      </c>
      <c r="J4357">
        <v>171.411145437664</v>
      </c>
      <c r="K4357">
        <v>185.788118511015</v>
      </c>
      <c r="L4357">
        <v>3276.8169814889802</v>
      </c>
    </row>
    <row r="4358" spans="1:14" x14ac:dyDescent="0.35">
      <c r="A4358" t="s">
        <v>811</v>
      </c>
      <c r="B4358" t="s">
        <v>4118</v>
      </c>
      <c r="C4358" t="s">
        <v>2879</v>
      </c>
      <c r="D4358" t="s">
        <v>2910</v>
      </c>
      <c r="E4358" t="s">
        <v>2909</v>
      </c>
      <c r="F4358" t="s">
        <v>2884</v>
      </c>
      <c r="G4358" t="s">
        <v>2885</v>
      </c>
      <c r="H4358">
        <v>22939.7585</v>
      </c>
      <c r="I4358">
        <v>95.247446610956402</v>
      </c>
      <c r="J4358">
        <v>1135.59883852452</v>
      </c>
      <c r="K4358">
        <v>1230.84628513548</v>
      </c>
      <c r="L4358">
        <v>21708.9122148645</v>
      </c>
    </row>
    <row r="4359" spans="1:14" x14ac:dyDescent="0.35">
      <c r="A4359" t="s">
        <v>811</v>
      </c>
      <c r="B4359" t="s">
        <v>4118</v>
      </c>
      <c r="C4359" t="s">
        <v>2915</v>
      </c>
      <c r="D4359" t="s">
        <v>4124</v>
      </c>
      <c r="E4359" t="s">
        <v>4125</v>
      </c>
      <c r="F4359" t="s">
        <v>2172</v>
      </c>
      <c r="G4359" t="s">
        <v>2173</v>
      </c>
      <c r="H4359">
        <v>47547114.040899999</v>
      </c>
      <c r="I4359">
        <v>224035.109612995</v>
      </c>
      <c r="J4359">
        <v>12637651.608787499</v>
      </c>
      <c r="K4359">
        <v>12861686.718400501</v>
      </c>
      <c r="L4359">
        <v>34685427.322499499</v>
      </c>
    </row>
    <row r="4360" spans="1:14" x14ac:dyDescent="0.35">
      <c r="A4360" t="s">
        <v>811</v>
      </c>
      <c r="B4360" t="s">
        <v>4118</v>
      </c>
      <c r="C4360" t="s">
        <v>2915</v>
      </c>
      <c r="D4360" t="s">
        <v>4124</v>
      </c>
      <c r="E4360" t="s">
        <v>4125</v>
      </c>
      <c r="F4360" t="s">
        <v>2918</v>
      </c>
      <c r="G4360" t="s">
        <v>2919</v>
      </c>
      <c r="H4360">
        <v>1622375.1664</v>
      </c>
      <c r="I4360">
        <v>7644.3966277012596</v>
      </c>
      <c r="J4360">
        <v>431214.649825025</v>
      </c>
      <c r="K4360">
        <v>438859.046452726</v>
      </c>
      <c r="L4360">
        <v>1183516.11994727</v>
      </c>
    </row>
    <row r="4361" spans="1:14" x14ac:dyDescent="0.35">
      <c r="A4361" t="s">
        <v>811</v>
      </c>
      <c r="B4361" t="s">
        <v>4118</v>
      </c>
      <c r="C4361" t="s">
        <v>2915</v>
      </c>
      <c r="D4361" t="s">
        <v>4124</v>
      </c>
      <c r="E4361" t="s">
        <v>4125</v>
      </c>
      <c r="F4361" t="s">
        <v>2920</v>
      </c>
      <c r="G4361" t="s">
        <v>2921</v>
      </c>
      <c r="H4361">
        <v>1622375.1664</v>
      </c>
      <c r="I4361">
        <v>7644.3966277012596</v>
      </c>
      <c r="J4361">
        <v>431214.649825025</v>
      </c>
      <c r="K4361">
        <v>438859.046452726</v>
      </c>
      <c r="L4361">
        <v>1183516.11994727</v>
      </c>
    </row>
    <row r="4362" spans="1:14" x14ac:dyDescent="0.35">
      <c r="A4362" t="s">
        <v>811</v>
      </c>
      <c r="B4362" t="s">
        <v>4118</v>
      </c>
      <c r="C4362" t="s">
        <v>2915</v>
      </c>
      <c r="D4362" t="s">
        <v>4124</v>
      </c>
      <c r="E4362" t="s">
        <v>4125</v>
      </c>
      <c r="F4362" t="s">
        <v>2867</v>
      </c>
      <c r="G4362" t="s">
        <v>2868</v>
      </c>
      <c r="H4362">
        <v>0</v>
      </c>
      <c r="I4362">
        <v>0</v>
      </c>
      <c r="J4362">
        <v>0</v>
      </c>
      <c r="K4362">
        <v>0</v>
      </c>
      <c r="L4362">
        <v>0</v>
      </c>
    </row>
    <row r="4363" spans="1:14" x14ac:dyDescent="0.35">
      <c r="A4363" t="s">
        <v>811</v>
      </c>
      <c r="B4363" t="s">
        <v>4118</v>
      </c>
      <c r="C4363" t="s">
        <v>2915</v>
      </c>
      <c r="D4363" t="s">
        <v>4124</v>
      </c>
      <c r="E4363" t="s">
        <v>4125</v>
      </c>
      <c r="F4363" t="s">
        <v>2922</v>
      </c>
      <c r="G4363" t="s">
        <v>2923</v>
      </c>
      <c r="H4363">
        <v>4057494.8977999999</v>
      </c>
      <c r="I4363">
        <v>19118.3278424083</v>
      </c>
      <c r="J4363">
        <v>1078450.45819963</v>
      </c>
      <c r="K4363">
        <v>1097568.78604204</v>
      </c>
      <c r="L4363">
        <v>2959926.1117579602</v>
      </c>
    </row>
    <row r="4364" spans="1:14" x14ac:dyDescent="0.35">
      <c r="A4364" t="s">
        <v>811</v>
      </c>
      <c r="B4364" t="s">
        <v>4118</v>
      </c>
      <c r="C4364" t="s">
        <v>2915</v>
      </c>
      <c r="D4364" t="s">
        <v>4124</v>
      </c>
      <c r="E4364" t="s">
        <v>4125</v>
      </c>
      <c r="F4364" t="s">
        <v>2875</v>
      </c>
      <c r="G4364" t="s">
        <v>2876</v>
      </c>
      <c r="H4364">
        <v>7302245.2306000004</v>
      </c>
      <c r="I4364">
        <v>34407.121097810799</v>
      </c>
      <c r="J4364">
        <v>1940879.75784968</v>
      </c>
      <c r="K4364">
        <v>1975286.8789474899</v>
      </c>
      <c r="L4364">
        <v>5326958.3516525105</v>
      </c>
    </row>
    <row r="4365" spans="1:14" x14ac:dyDescent="0.35">
      <c r="A4365" t="s">
        <v>811</v>
      </c>
      <c r="B4365" t="s">
        <v>4118</v>
      </c>
      <c r="C4365" t="s">
        <v>2915</v>
      </c>
      <c r="D4365" t="s">
        <v>4124</v>
      </c>
      <c r="E4365" t="s">
        <v>4125</v>
      </c>
      <c r="F4365" t="s">
        <v>3241</v>
      </c>
      <c r="G4365" t="s">
        <v>3242</v>
      </c>
      <c r="H4365">
        <v>996468.43240000005</v>
      </c>
      <c r="I4365">
        <v>4695.2148193174698</v>
      </c>
      <c r="J4365">
        <v>264853.52772362402</v>
      </c>
      <c r="K4365">
        <v>269548.74254294101</v>
      </c>
      <c r="L4365">
        <v>726919.68985705904</v>
      </c>
    </row>
    <row r="4366" spans="1:14" x14ac:dyDescent="0.35">
      <c r="A4366" t="s">
        <v>811</v>
      </c>
      <c r="B4366" t="s">
        <v>4118</v>
      </c>
      <c r="C4366" t="s">
        <v>2915</v>
      </c>
      <c r="D4366" t="s">
        <v>4124</v>
      </c>
      <c r="E4366" t="s">
        <v>4125</v>
      </c>
      <c r="F4366" t="s">
        <v>392</v>
      </c>
      <c r="G4366" t="s">
        <v>2914</v>
      </c>
      <c r="H4366">
        <v>728667.54119999998</v>
      </c>
      <c r="I4366">
        <v>3433.3758366258999</v>
      </c>
      <c r="J4366">
        <v>193674.14214790001</v>
      </c>
      <c r="K4366">
        <v>197107.517984526</v>
      </c>
      <c r="L4366">
        <v>531560.02321547398</v>
      </c>
    </row>
    <row r="4367" spans="1:14" x14ac:dyDescent="0.35">
      <c r="A4367" t="s">
        <v>811</v>
      </c>
      <c r="B4367" t="s">
        <v>4118</v>
      </c>
      <c r="C4367" t="s">
        <v>2915</v>
      </c>
      <c r="D4367" t="s">
        <v>4124</v>
      </c>
      <c r="E4367" t="s">
        <v>4125</v>
      </c>
      <c r="F4367" t="s">
        <v>3807</v>
      </c>
      <c r="G4367" t="s">
        <v>3808</v>
      </c>
      <c r="H4367">
        <v>180609.90330000001</v>
      </c>
      <c r="I4367">
        <v>851.00768600129197</v>
      </c>
      <c r="J4367">
        <v>48004.701899906802</v>
      </c>
      <c r="K4367">
        <v>48855.709585908102</v>
      </c>
      <c r="L4367">
        <v>131754.19371409199</v>
      </c>
    </row>
    <row r="4368" spans="1:14" x14ac:dyDescent="0.35">
      <c r="A4368" t="s">
        <v>811</v>
      </c>
      <c r="B4368" t="s">
        <v>4118</v>
      </c>
      <c r="C4368" t="s">
        <v>2915</v>
      </c>
      <c r="D4368" t="s">
        <v>4126</v>
      </c>
      <c r="E4368" t="s">
        <v>4127</v>
      </c>
      <c r="F4368" t="s">
        <v>2170</v>
      </c>
      <c r="G4368" t="s">
        <v>2171</v>
      </c>
      <c r="H4368">
        <v>0</v>
      </c>
      <c r="I4368">
        <v>0</v>
      </c>
      <c r="J4368">
        <v>0</v>
      </c>
      <c r="K4368">
        <v>0</v>
      </c>
      <c r="L4368">
        <v>0</v>
      </c>
    </row>
    <row r="4369" spans="1:14" x14ac:dyDescent="0.35">
      <c r="A4369" t="s">
        <v>811</v>
      </c>
      <c r="B4369" t="s">
        <v>4118</v>
      </c>
      <c r="C4369" t="s">
        <v>2915</v>
      </c>
      <c r="D4369" t="s">
        <v>4126</v>
      </c>
      <c r="E4369" t="s">
        <v>4127</v>
      </c>
      <c r="F4369" t="s">
        <v>2172</v>
      </c>
      <c r="G4369" t="s">
        <v>2173</v>
      </c>
      <c r="H4369">
        <v>328118.0135</v>
      </c>
      <c r="I4369">
        <v>2720.4163398535902</v>
      </c>
      <c r="J4369">
        <v>54977.725813032499</v>
      </c>
      <c r="K4369">
        <v>57698.142152886103</v>
      </c>
      <c r="L4369">
        <v>270419.87134711398</v>
      </c>
    </row>
    <row r="4370" spans="1:14" x14ac:dyDescent="0.35">
      <c r="A4370" t="s">
        <v>811</v>
      </c>
      <c r="B4370" t="s">
        <v>4118</v>
      </c>
      <c r="C4370" t="s">
        <v>2915</v>
      </c>
      <c r="D4370" t="s">
        <v>4126</v>
      </c>
      <c r="E4370" t="s">
        <v>4127</v>
      </c>
      <c r="F4370" t="s">
        <v>2867</v>
      </c>
      <c r="G4370" t="s">
        <v>2868</v>
      </c>
      <c r="H4370">
        <v>0</v>
      </c>
      <c r="I4370">
        <v>0</v>
      </c>
      <c r="J4370">
        <v>0</v>
      </c>
      <c r="K4370">
        <v>0</v>
      </c>
      <c r="L4370">
        <v>0</v>
      </c>
    </row>
    <row r="4371" spans="1:14" x14ac:dyDescent="0.35">
      <c r="A4371" t="s">
        <v>811</v>
      </c>
      <c r="B4371" t="s">
        <v>4118</v>
      </c>
      <c r="C4371" t="s">
        <v>2915</v>
      </c>
      <c r="D4371" t="s">
        <v>4126</v>
      </c>
      <c r="E4371" t="s">
        <v>4127</v>
      </c>
      <c r="F4371" t="s">
        <v>2922</v>
      </c>
      <c r="G4371" t="s">
        <v>2923</v>
      </c>
      <c r="H4371">
        <v>329962.96769999998</v>
      </c>
      <c r="I4371">
        <v>2735.71279851194</v>
      </c>
      <c r="J4371">
        <v>55286.856624264998</v>
      </c>
      <c r="K4371">
        <v>58022.569422776898</v>
      </c>
      <c r="L4371">
        <v>271940.39827722299</v>
      </c>
    </row>
    <row r="4372" spans="1:14" x14ac:dyDescent="0.35">
      <c r="A4372" t="s">
        <v>811</v>
      </c>
      <c r="B4372" t="s">
        <v>4118</v>
      </c>
      <c r="C4372" t="s">
        <v>2915</v>
      </c>
      <c r="D4372" t="s">
        <v>4126</v>
      </c>
      <c r="E4372" t="s">
        <v>4127</v>
      </c>
      <c r="F4372" t="s">
        <v>2924</v>
      </c>
      <c r="G4372" t="s">
        <v>2925</v>
      </c>
      <c r="H4372">
        <v>0</v>
      </c>
      <c r="I4372">
        <v>0</v>
      </c>
      <c r="J4372">
        <v>0</v>
      </c>
      <c r="K4372">
        <v>0</v>
      </c>
      <c r="L4372">
        <v>0</v>
      </c>
    </row>
    <row r="4373" spans="1:14" x14ac:dyDescent="0.35">
      <c r="A4373" t="s">
        <v>811</v>
      </c>
      <c r="B4373" t="s">
        <v>4118</v>
      </c>
      <c r="C4373" t="s">
        <v>2915</v>
      </c>
      <c r="D4373" t="s">
        <v>4126</v>
      </c>
      <c r="E4373" t="s">
        <v>4127</v>
      </c>
      <c r="F4373" t="s">
        <v>2877</v>
      </c>
      <c r="G4373" t="s">
        <v>2878</v>
      </c>
      <c r="H4373">
        <v>35479.889000000003</v>
      </c>
      <c r="I4373">
        <v>294.16266650666</v>
      </c>
      <c r="J4373">
        <v>5944.8232929317201</v>
      </c>
      <c r="K4373">
        <v>6238.9859594383797</v>
      </c>
      <c r="L4373">
        <v>29240.903040561599</v>
      </c>
    </row>
    <row r="4374" spans="1:14" x14ac:dyDescent="0.35">
      <c r="A4374" t="s">
        <v>811</v>
      </c>
      <c r="B4374" t="s">
        <v>4118</v>
      </c>
      <c r="C4374" t="s">
        <v>2915</v>
      </c>
      <c r="D4374" t="s">
        <v>4128</v>
      </c>
      <c r="E4374" t="s">
        <v>4129</v>
      </c>
      <c r="F4374" t="s">
        <v>2170</v>
      </c>
      <c r="G4374" t="s">
        <v>2171</v>
      </c>
      <c r="H4374">
        <v>0</v>
      </c>
      <c r="I4374">
        <v>0</v>
      </c>
      <c r="J4374">
        <v>0</v>
      </c>
      <c r="K4374">
        <v>0</v>
      </c>
      <c r="L4374">
        <v>0</v>
      </c>
    </row>
    <row r="4375" spans="1:14" x14ac:dyDescent="0.35">
      <c r="A4375" t="s">
        <v>811</v>
      </c>
      <c r="B4375" t="s">
        <v>4118</v>
      </c>
      <c r="C4375" t="s">
        <v>2915</v>
      </c>
      <c r="D4375" t="s">
        <v>4128</v>
      </c>
      <c r="E4375" t="s">
        <v>4129</v>
      </c>
      <c r="F4375" t="s">
        <v>2172</v>
      </c>
      <c r="G4375" t="s">
        <v>2173</v>
      </c>
      <c r="H4375">
        <v>323941.74119999999</v>
      </c>
      <c r="I4375">
        <v>1994.5391546768799</v>
      </c>
      <c r="J4375">
        <v>29693.2427988821</v>
      </c>
      <c r="K4375">
        <v>31687.781953558999</v>
      </c>
      <c r="L4375">
        <v>292253.95924644102</v>
      </c>
    </row>
    <row r="4376" spans="1:14" x14ac:dyDescent="0.35">
      <c r="A4376" t="s">
        <v>811</v>
      </c>
      <c r="B4376" t="s">
        <v>4118</v>
      </c>
      <c r="C4376" t="s">
        <v>2915</v>
      </c>
      <c r="D4376" t="s">
        <v>4128</v>
      </c>
      <c r="E4376" t="s">
        <v>4129</v>
      </c>
      <c r="F4376" t="s">
        <v>2867</v>
      </c>
      <c r="G4376" t="s">
        <v>2868</v>
      </c>
      <c r="H4376">
        <v>0</v>
      </c>
      <c r="I4376">
        <v>0</v>
      </c>
      <c r="J4376">
        <v>0</v>
      </c>
      <c r="K4376">
        <v>0</v>
      </c>
      <c r="L4376">
        <v>0</v>
      </c>
    </row>
    <row r="4377" spans="1:14" x14ac:dyDescent="0.35">
      <c r="A4377" t="s">
        <v>811</v>
      </c>
      <c r="B4377" t="s">
        <v>4118</v>
      </c>
      <c r="C4377" t="s">
        <v>2915</v>
      </c>
      <c r="D4377" t="s">
        <v>4128</v>
      </c>
      <c r="E4377" t="s">
        <v>4129</v>
      </c>
      <c r="F4377" t="s">
        <v>2922</v>
      </c>
      <c r="G4377" t="s">
        <v>2923</v>
      </c>
      <c r="H4377">
        <v>71573.231499999994</v>
      </c>
      <c r="I4377">
        <v>440.68298243798102</v>
      </c>
      <c r="J4377">
        <v>6560.56651692372</v>
      </c>
      <c r="K4377">
        <v>7001.2494993617001</v>
      </c>
      <c r="L4377">
        <v>64571.982000638302</v>
      </c>
    </row>
    <row r="4378" spans="1:14" x14ac:dyDescent="0.35">
      <c r="A4378" t="s">
        <v>811</v>
      </c>
      <c r="B4378" t="s">
        <v>4118</v>
      </c>
      <c r="C4378" t="s">
        <v>2915</v>
      </c>
      <c r="D4378" t="s">
        <v>4128</v>
      </c>
      <c r="E4378" t="s">
        <v>4129</v>
      </c>
      <c r="F4378" t="s">
        <v>2999</v>
      </c>
      <c r="G4378" t="s">
        <v>3000</v>
      </c>
      <c r="H4378">
        <v>0</v>
      </c>
      <c r="I4378">
        <v>0</v>
      </c>
      <c r="J4378">
        <v>0</v>
      </c>
      <c r="K4378">
        <v>0</v>
      </c>
      <c r="L4378">
        <v>0</v>
      </c>
    </row>
    <row r="4379" spans="1:14" x14ac:dyDescent="0.35">
      <c r="A4379" t="s">
        <v>811</v>
      </c>
      <c r="B4379" t="s">
        <v>4118</v>
      </c>
      <c r="C4379" t="s">
        <v>2915</v>
      </c>
      <c r="D4379" t="s">
        <v>4128</v>
      </c>
      <c r="E4379" t="s">
        <v>4129</v>
      </c>
      <c r="F4379" t="s">
        <v>2924</v>
      </c>
      <c r="G4379" t="s">
        <v>2925</v>
      </c>
      <c r="H4379">
        <v>0</v>
      </c>
      <c r="I4379">
        <v>0</v>
      </c>
      <c r="J4379">
        <v>0</v>
      </c>
      <c r="K4379">
        <v>0</v>
      </c>
      <c r="L4379">
        <v>0</v>
      </c>
    </row>
    <row r="4380" spans="1:14" x14ac:dyDescent="0.35">
      <c r="A4380" t="s">
        <v>811</v>
      </c>
      <c r="B4380" t="s">
        <v>4118</v>
      </c>
      <c r="C4380" t="s">
        <v>2915</v>
      </c>
      <c r="D4380" t="s">
        <v>4128</v>
      </c>
      <c r="E4380" t="s">
        <v>4129</v>
      </c>
      <c r="F4380" t="s">
        <v>2877</v>
      </c>
      <c r="G4380" t="s">
        <v>2878</v>
      </c>
      <c r="H4380">
        <v>9675.3407000000007</v>
      </c>
      <c r="I4380">
        <v>59.571964254908103</v>
      </c>
      <c r="J4380">
        <v>886.86391263844303</v>
      </c>
      <c r="K4380">
        <v>946.43587689335095</v>
      </c>
      <c r="L4380">
        <v>8728.9048231066499</v>
      </c>
    </row>
    <row r="4381" spans="1:14" x14ac:dyDescent="0.35">
      <c r="A4381" t="s">
        <v>811</v>
      </c>
      <c r="B4381" t="s">
        <v>4118</v>
      </c>
      <c r="C4381" t="s">
        <v>17</v>
      </c>
      <c r="D4381" t="s">
        <v>812</v>
      </c>
      <c r="E4381" t="s">
        <v>2308</v>
      </c>
      <c r="F4381" t="s">
        <v>2170</v>
      </c>
      <c r="G4381" t="s">
        <v>2171</v>
      </c>
      <c r="H4381">
        <v>0</v>
      </c>
      <c r="I4381">
        <v>0</v>
      </c>
      <c r="J4381">
        <v>0</v>
      </c>
      <c r="K4381">
        <v>0</v>
      </c>
      <c r="L4381">
        <v>0</v>
      </c>
    </row>
    <row r="4382" spans="1:14" x14ac:dyDescent="0.35">
      <c r="A4382" t="s">
        <v>811</v>
      </c>
      <c r="B4382" t="s">
        <v>4118</v>
      </c>
      <c r="C4382" t="s">
        <v>17</v>
      </c>
      <c r="D4382" t="s">
        <v>812</v>
      </c>
      <c r="E4382" t="s">
        <v>2308</v>
      </c>
      <c r="F4382" t="s">
        <v>19</v>
      </c>
      <c r="G4382" t="s">
        <v>2174</v>
      </c>
      <c r="H4382">
        <v>2952470.4967</v>
      </c>
      <c r="I4382">
        <v>26528.948949765501</v>
      </c>
      <c r="J4382">
        <v>0</v>
      </c>
      <c r="K4382">
        <v>26528.948949765501</v>
      </c>
      <c r="L4382">
        <v>2925941.5477502299</v>
      </c>
      <c r="N4382" t="s">
        <v>2198</v>
      </c>
    </row>
    <row r="4383" spans="1:14" x14ac:dyDescent="0.35">
      <c r="A4383" t="s">
        <v>811</v>
      </c>
      <c r="B4383" t="s">
        <v>4118</v>
      </c>
      <c r="C4383" t="s">
        <v>17</v>
      </c>
      <c r="D4383" t="s">
        <v>812</v>
      </c>
      <c r="E4383" t="s">
        <v>2308</v>
      </c>
      <c r="F4383" t="s">
        <v>2787</v>
      </c>
      <c r="G4383" t="s">
        <v>2935</v>
      </c>
      <c r="H4383">
        <v>0</v>
      </c>
      <c r="I4383">
        <v>0</v>
      </c>
      <c r="J4383">
        <v>0</v>
      </c>
      <c r="K4383">
        <v>0</v>
      </c>
      <c r="L4383">
        <v>0</v>
      </c>
    </row>
    <row r="4384" spans="1:14" x14ac:dyDescent="0.35">
      <c r="A4384" t="s">
        <v>811</v>
      </c>
      <c r="B4384" t="s">
        <v>4118</v>
      </c>
      <c r="C4384" t="s">
        <v>17</v>
      </c>
      <c r="D4384" t="s">
        <v>812</v>
      </c>
      <c r="E4384" t="s">
        <v>2308</v>
      </c>
      <c r="F4384" t="s">
        <v>2788</v>
      </c>
      <c r="G4384" t="s">
        <v>2936</v>
      </c>
      <c r="H4384">
        <v>2258404.1625999999</v>
      </c>
      <c r="I4384">
        <v>20292.527495897899</v>
      </c>
      <c r="J4384">
        <v>1186880.9308464299</v>
      </c>
      <c r="K4384">
        <v>1207173.4583423301</v>
      </c>
      <c r="L4384">
        <v>1051230.7042576701</v>
      </c>
    </row>
    <row r="4385" spans="1:14" x14ac:dyDescent="0.35">
      <c r="A4385" t="s">
        <v>811</v>
      </c>
      <c r="B4385" t="s">
        <v>4118</v>
      </c>
      <c r="C4385" t="s">
        <v>17</v>
      </c>
      <c r="D4385" t="s">
        <v>822</v>
      </c>
      <c r="E4385" t="s">
        <v>2309</v>
      </c>
      <c r="F4385" t="s">
        <v>2170</v>
      </c>
      <c r="G4385" t="s">
        <v>2171</v>
      </c>
      <c r="H4385">
        <v>0</v>
      </c>
      <c r="I4385">
        <v>0</v>
      </c>
      <c r="J4385">
        <v>0</v>
      </c>
      <c r="K4385">
        <v>0</v>
      </c>
      <c r="L4385">
        <v>0</v>
      </c>
    </row>
    <row r="4386" spans="1:14" x14ac:dyDescent="0.35">
      <c r="A4386" t="s">
        <v>811</v>
      </c>
      <c r="B4386" t="s">
        <v>4118</v>
      </c>
      <c r="C4386" t="s">
        <v>17</v>
      </c>
      <c r="D4386" t="s">
        <v>822</v>
      </c>
      <c r="E4386" t="s">
        <v>2309</v>
      </c>
      <c r="F4386" t="s">
        <v>19</v>
      </c>
      <c r="G4386" t="s">
        <v>2174</v>
      </c>
      <c r="H4386">
        <v>3671112.3051999998</v>
      </c>
      <c r="I4386">
        <v>13456.8280627403</v>
      </c>
      <c r="J4386">
        <v>0</v>
      </c>
      <c r="K4386">
        <v>13456.8280627403</v>
      </c>
      <c r="L4386">
        <v>3657655.4771372601</v>
      </c>
      <c r="N4386" t="s">
        <v>2198</v>
      </c>
    </row>
    <row r="4387" spans="1:14" x14ac:dyDescent="0.35">
      <c r="A4387" t="s">
        <v>811</v>
      </c>
      <c r="B4387" t="s">
        <v>4118</v>
      </c>
      <c r="C4387" t="s">
        <v>17</v>
      </c>
      <c r="D4387" t="s">
        <v>822</v>
      </c>
      <c r="E4387" t="s">
        <v>2309</v>
      </c>
      <c r="F4387" t="s">
        <v>30</v>
      </c>
      <c r="G4387" t="s">
        <v>2182</v>
      </c>
      <c r="H4387">
        <v>0</v>
      </c>
      <c r="I4387">
        <v>0</v>
      </c>
      <c r="J4387">
        <v>0</v>
      </c>
      <c r="K4387">
        <v>0</v>
      </c>
      <c r="L4387">
        <v>0</v>
      </c>
      <c r="N4387" t="s">
        <v>2198</v>
      </c>
    </row>
    <row r="4388" spans="1:14" x14ac:dyDescent="0.35">
      <c r="A4388" t="s">
        <v>811</v>
      </c>
      <c r="B4388" t="s">
        <v>4118</v>
      </c>
      <c r="C4388" t="s">
        <v>17</v>
      </c>
      <c r="D4388" t="s">
        <v>822</v>
      </c>
      <c r="E4388" t="s">
        <v>2309</v>
      </c>
      <c r="F4388" t="s">
        <v>2787</v>
      </c>
      <c r="G4388" t="s">
        <v>2935</v>
      </c>
      <c r="H4388">
        <v>0</v>
      </c>
      <c r="I4388">
        <v>0</v>
      </c>
      <c r="J4388">
        <v>0</v>
      </c>
      <c r="K4388">
        <v>0</v>
      </c>
      <c r="L4388">
        <v>0</v>
      </c>
    </row>
    <row r="4389" spans="1:14" x14ac:dyDescent="0.35">
      <c r="A4389" t="s">
        <v>811</v>
      </c>
      <c r="B4389" t="s">
        <v>4118</v>
      </c>
      <c r="C4389" t="s">
        <v>17</v>
      </c>
      <c r="D4389" t="s">
        <v>822</v>
      </c>
      <c r="E4389" t="s">
        <v>2309</v>
      </c>
      <c r="F4389" t="s">
        <v>2788</v>
      </c>
      <c r="G4389" t="s">
        <v>2936</v>
      </c>
      <c r="H4389">
        <v>4796908.5939999996</v>
      </c>
      <c r="I4389">
        <v>17583.546570014201</v>
      </c>
      <c r="J4389">
        <v>183560.149309645</v>
      </c>
      <c r="K4389">
        <v>201143.695879659</v>
      </c>
      <c r="L4389">
        <v>4595764.89812034</v>
      </c>
    </row>
    <row r="4390" spans="1:14" x14ac:dyDescent="0.35">
      <c r="A4390" t="s">
        <v>811</v>
      </c>
      <c r="B4390" t="s">
        <v>4118</v>
      </c>
      <c r="C4390" t="s">
        <v>17</v>
      </c>
      <c r="D4390" t="s">
        <v>835</v>
      </c>
      <c r="E4390" t="s">
        <v>4130</v>
      </c>
      <c r="F4390" t="s">
        <v>2170</v>
      </c>
      <c r="G4390" t="s">
        <v>2171</v>
      </c>
      <c r="H4390">
        <v>0</v>
      </c>
      <c r="I4390">
        <v>0</v>
      </c>
      <c r="J4390">
        <v>0</v>
      </c>
      <c r="K4390">
        <v>0</v>
      </c>
      <c r="L4390">
        <v>0</v>
      </c>
    </row>
    <row r="4391" spans="1:14" x14ac:dyDescent="0.35">
      <c r="A4391" t="s">
        <v>811</v>
      </c>
      <c r="B4391" t="s">
        <v>4118</v>
      </c>
      <c r="C4391" t="s">
        <v>17</v>
      </c>
      <c r="D4391" t="s">
        <v>835</v>
      </c>
      <c r="E4391" t="s">
        <v>4130</v>
      </c>
      <c r="F4391" t="s">
        <v>19</v>
      </c>
      <c r="G4391" t="s">
        <v>2174</v>
      </c>
      <c r="H4391">
        <v>4001866.1</v>
      </c>
      <c r="I4391">
        <v>18653.954345934799</v>
      </c>
      <c r="J4391">
        <v>0</v>
      </c>
      <c r="K4391">
        <v>18653.954345934799</v>
      </c>
      <c r="L4391">
        <v>3983212.1456540702</v>
      </c>
      <c r="N4391" t="s">
        <v>2198</v>
      </c>
    </row>
    <row r="4392" spans="1:14" x14ac:dyDescent="0.35">
      <c r="A4392" t="s">
        <v>811</v>
      </c>
      <c r="B4392" t="s">
        <v>4118</v>
      </c>
      <c r="C4392" t="s">
        <v>17</v>
      </c>
      <c r="D4392" t="s">
        <v>835</v>
      </c>
      <c r="E4392" t="s">
        <v>4130</v>
      </c>
      <c r="F4392" t="s">
        <v>2787</v>
      </c>
      <c r="G4392" t="s">
        <v>2935</v>
      </c>
      <c r="H4392">
        <v>0</v>
      </c>
      <c r="I4392">
        <v>0</v>
      </c>
      <c r="J4392">
        <v>0</v>
      </c>
      <c r="K4392">
        <v>0</v>
      </c>
      <c r="L4392">
        <v>0</v>
      </c>
    </row>
    <row r="4393" spans="1:14" x14ac:dyDescent="0.35">
      <c r="A4393" t="s">
        <v>811</v>
      </c>
      <c r="B4393" t="s">
        <v>4118</v>
      </c>
      <c r="C4393" t="s">
        <v>17</v>
      </c>
      <c r="D4393" t="s">
        <v>835</v>
      </c>
      <c r="E4393" t="s">
        <v>4130</v>
      </c>
      <c r="F4393" t="s">
        <v>2788</v>
      </c>
      <c r="G4393" t="s">
        <v>2936</v>
      </c>
      <c r="H4393">
        <v>2298671.8878000001</v>
      </c>
      <c r="I4393">
        <v>10714.831376304899</v>
      </c>
      <c r="J4393">
        <v>469865.34177478799</v>
      </c>
      <c r="K4393">
        <v>480580.17315109301</v>
      </c>
      <c r="L4393">
        <v>1818091.7146489101</v>
      </c>
    </row>
    <row r="4394" spans="1:14" x14ac:dyDescent="0.35">
      <c r="A4394" t="s">
        <v>811</v>
      </c>
      <c r="B4394" t="s">
        <v>4118</v>
      </c>
      <c r="C4394" t="s">
        <v>17</v>
      </c>
      <c r="D4394" t="s">
        <v>845</v>
      </c>
      <c r="E4394" t="s">
        <v>2311</v>
      </c>
      <c r="F4394" t="s">
        <v>2170</v>
      </c>
      <c r="G4394" t="s">
        <v>2171</v>
      </c>
      <c r="H4394">
        <v>0</v>
      </c>
      <c r="I4394">
        <v>0</v>
      </c>
      <c r="J4394">
        <v>0</v>
      </c>
      <c r="K4394">
        <v>0</v>
      </c>
      <c r="L4394">
        <v>0</v>
      </c>
    </row>
    <row r="4395" spans="1:14" x14ac:dyDescent="0.35">
      <c r="A4395" t="s">
        <v>811</v>
      </c>
      <c r="B4395" t="s">
        <v>4118</v>
      </c>
      <c r="C4395" t="s">
        <v>17</v>
      </c>
      <c r="D4395" t="s">
        <v>845</v>
      </c>
      <c r="E4395" t="s">
        <v>2311</v>
      </c>
      <c r="F4395" t="s">
        <v>19</v>
      </c>
      <c r="G4395" t="s">
        <v>2174</v>
      </c>
      <c r="H4395">
        <v>3539429.9547000001</v>
      </c>
      <c r="I4395">
        <v>16434.4891667171</v>
      </c>
      <c r="J4395">
        <v>0</v>
      </c>
      <c r="K4395">
        <v>16434.4891667171</v>
      </c>
      <c r="L4395">
        <v>3522995.4655332798</v>
      </c>
      <c r="N4395" t="s">
        <v>2198</v>
      </c>
    </row>
    <row r="4396" spans="1:14" x14ac:dyDescent="0.35">
      <c r="A4396" t="s">
        <v>811</v>
      </c>
      <c r="B4396" t="s">
        <v>4118</v>
      </c>
      <c r="C4396" t="s">
        <v>17</v>
      </c>
      <c r="D4396" t="s">
        <v>845</v>
      </c>
      <c r="E4396" t="s">
        <v>2311</v>
      </c>
      <c r="F4396" t="s">
        <v>2787</v>
      </c>
      <c r="G4396" t="s">
        <v>2935</v>
      </c>
      <c r="H4396">
        <v>0</v>
      </c>
      <c r="I4396">
        <v>0</v>
      </c>
      <c r="J4396">
        <v>0</v>
      </c>
      <c r="K4396">
        <v>0</v>
      </c>
      <c r="L4396">
        <v>0</v>
      </c>
    </row>
    <row r="4397" spans="1:14" x14ac:dyDescent="0.35">
      <c r="A4397" t="s">
        <v>811</v>
      </c>
      <c r="B4397" t="s">
        <v>4118</v>
      </c>
      <c r="C4397" t="s">
        <v>17</v>
      </c>
      <c r="D4397" t="s">
        <v>845</v>
      </c>
      <c r="E4397" t="s">
        <v>2311</v>
      </c>
      <c r="F4397" t="s">
        <v>2788</v>
      </c>
      <c r="G4397" t="s">
        <v>2936</v>
      </c>
      <c r="H4397">
        <v>4287644.1752000004</v>
      </c>
      <c r="I4397">
        <v>19908.641405006802</v>
      </c>
      <c r="J4397">
        <v>1094544.2775767001</v>
      </c>
      <c r="K4397">
        <v>1114452.91898171</v>
      </c>
      <c r="L4397">
        <v>3173191.25621829</v>
      </c>
    </row>
    <row r="4398" spans="1:14" x14ac:dyDescent="0.35">
      <c r="A4398" t="s">
        <v>811</v>
      </c>
      <c r="B4398" t="s">
        <v>4118</v>
      </c>
      <c r="C4398" t="s">
        <v>17</v>
      </c>
      <c r="D4398" t="s">
        <v>855</v>
      </c>
      <c r="E4398" t="s">
        <v>4131</v>
      </c>
      <c r="F4398" t="s">
        <v>19</v>
      </c>
      <c r="G4398" t="s">
        <v>2174</v>
      </c>
      <c r="H4398">
        <v>10464657.2939</v>
      </c>
      <c r="I4398">
        <v>53637.980017385802</v>
      </c>
      <c r="J4398">
        <v>0</v>
      </c>
      <c r="K4398">
        <v>53637.980017385802</v>
      </c>
      <c r="L4398">
        <v>10411019.313882601</v>
      </c>
      <c r="N4398" t="s">
        <v>2198</v>
      </c>
    </row>
    <row r="4399" spans="1:14" x14ac:dyDescent="0.35">
      <c r="A4399" t="s">
        <v>811</v>
      </c>
      <c r="B4399" t="s">
        <v>4118</v>
      </c>
      <c r="C4399" t="s">
        <v>17</v>
      </c>
      <c r="D4399" t="s">
        <v>855</v>
      </c>
      <c r="E4399" t="s">
        <v>4131</v>
      </c>
      <c r="F4399" t="s">
        <v>2787</v>
      </c>
      <c r="G4399" t="s">
        <v>2935</v>
      </c>
      <c r="H4399">
        <v>0</v>
      </c>
      <c r="I4399">
        <v>0</v>
      </c>
      <c r="J4399">
        <v>0</v>
      </c>
      <c r="K4399">
        <v>0</v>
      </c>
      <c r="L4399">
        <v>0</v>
      </c>
    </row>
    <row r="4400" spans="1:14" x14ac:dyDescent="0.35">
      <c r="A4400" t="s">
        <v>811</v>
      </c>
      <c r="B4400" t="s">
        <v>4118</v>
      </c>
      <c r="C4400" t="s">
        <v>17</v>
      </c>
      <c r="D4400" t="s">
        <v>855</v>
      </c>
      <c r="E4400" t="s">
        <v>4131</v>
      </c>
      <c r="F4400" t="s">
        <v>2788</v>
      </c>
      <c r="G4400" t="s">
        <v>2936</v>
      </c>
      <c r="H4400">
        <v>13391158.137</v>
      </c>
      <c r="I4400">
        <v>68638.145749730495</v>
      </c>
      <c r="J4400">
        <v>6750763.3361922204</v>
      </c>
      <c r="K4400">
        <v>6819401.4819419496</v>
      </c>
      <c r="L4400">
        <v>6571756.6550580496</v>
      </c>
    </row>
    <row r="4401" spans="1:12" x14ac:dyDescent="0.35">
      <c r="A4401" t="s">
        <v>811</v>
      </c>
      <c r="B4401" t="s">
        <v>4118</v>
      </c>
      <c r="C4401" t="s">
        <v>2938</v>
      </c>
      <c r="D4401" t="s">
        <v>4132</v>
      </c>
      <c r="E4401" t="s">
        <v>4133</v>
      </c>
      <c r="F4401" t="s">
        <v>2172</v>
      </c>
      <c r="G4401" t="s">
        <v>2173</v>
      </c>
      <c r="H4401">
        <v>412192.2083</v>
      </c>
      <c r="I4401">
        <v>1921.3572976312801</v>
      </c>
      <c r="J4401">
        <v>30739.411968243901</v>
      </c>
      <c r="K4401">
        <v>32660.7692658751</v>
      </c>
      <c r="L4401">
        <v>379531.43903412501</v>
      </c>
    </row>
    <row r="4402" spans="1:12" x14ac:dyDescent="0.35">
      <c r="A4402" t="s">
        <v>811</v>
      </c>
      <c r="B4402" t="s">
        <v>4118</v>
      </c>
      <c r="C4402" t="s">
        <v>2938</v>
      </c>
      <c r="D4402" t="s">
        <v>3265</v>
      </c>
      <c r="E4402" t="s">
        <v>4134</v>
      </c>
      <c r="F4402" t="s">
        <v>2172</v>
      </c>
      <c r="G4402" t="s">
        <v>2173</v>
      </c>
      <c r="H4402">
        <v>6774969.8965999996</v>
      </c>
      <c r="I4402">
        <v>34697.974219153301</v>
      </c>
      <c r="J4402">
        <v>1348186.4000711399</v>
      </c>
      <c r="K4402">
        <v>1382884.3742902901</v>
      </c>
      <c r="L4402">
        <v>5392085.5223097103</v>
      </c>
    </row>
    <row r="4403" spans="1:12" x14ac:dyDescent="0.35">
      <c r="A4403" t="s">
        <v>811</v>
      </c>
      <c r="B4403" t="s">
        <v>4118</v>
      </c>
      <c r="C4403" t="s">
        <v>2938</v>
      </c>
      <c r="D4403" t="s">
        <v>3265</v>
      </c>
      <c r="E4403" t="s">
        <v>4134</v>
      </c>
      <c r="F4403" t="s">
        <v>2940</v>
      </c>
      <c r="G4403" t="s">
        <v>2941</v>
      </c>
      <c r="H4403">
        <v>0</v>
      </c>
      <c r="I4403">
        <v>0</v>
      </c>
      <c r="J4403">
        <v>0</v>
      </c>
      <c r="K4403">
        <v>0</v>
      </c>
      <c r="L4403">
        <v>0</v>
      </c>
    </row>
    <row r="4404" spans="1:12" x14ac:dyDescent="0.35">
      <c r="A4404" t="s">
        <v>811</v>
      </c>
      <c r="B4404" t="s">
        <v>4118</v>
      </c>
      <c r="C4404" t="s">
        <v>2944</v>
      </c>
      <c r="D4404" t="s">
        <v>4135</v>
      </c>
      <c r="E4404" t="s">
        <v>4136</v>
      </c>
      <c r="F4404" t="s">
        <v>2947</v>
      </c>
      <c r="G4404" t="s">
        <v>2948</v>
      </c>
      <c r="H4404">
        <v>1194212.1625999999</v>
      </c>
      <c r="I4404">
        <v>6068.4545852170704</v>
      </c>
      <c r="J4404">
        <v>224746.57227604199</v>
      </c>
      <c r="K4404">
        <v>230815.02686125899</v>
      </c>
      <c r="L4404">
        <v>963397.13573874102</v>
      </c>
    </row>
    <row r="4405" spans="1:12" x14ac:dyDescent="0.35">
      <c r="A4405" t="s">
        <v>860</v>
      </c>
      <c r="B4405" t="s">
        <v>4137</v>
      </c>
      <c r="C4405" t="s">
        <v>2857</v>
      </c>
      <c r="D4405" t="s">
        <v>2859</v>
      </c>
      <c r="E4405" t="s">
        <v>4138</v>
      </c>
      <c r="F4405" t="s">
        <v>2172</v>
      </c>
      <c r="G4405" t="s">
        <v>2173</v>
      </c>
      <c r="H4405">
        <v>8637207.1256000008</v>
      </c>
      <c r="I4405">
        <v>48242.126432476201</v>
      </c>
      <c r="J4405">
        <v>906413.38075314497</v>
      </c>
      <c r="K4405">
        <v>954655.50718562095</v>
      </c>
      <c r="L4405">
        <v>7682551.6184143797</v>
      </c>
    </row>
    <row r="4406" spans="1:12" x14ac:dyDescent="0.35">
      <c r="A4406" t="s">
        <v>860</v>
      </c>
      <c r="B4406" t="s">
        <v>4137</v>
      </c>
      <c r="C4406" t="s">
        <v>2857</v>
      </c>
      <c r="D4406" t="s">
        <v>2859</v>
      </c>
      <c r="E4406" t="s">
        <v>4138</v>
      </c>
      <c r="F4406" t="s">
        <v>2861</v>
      </c>
      <c r="G4406" t="s">
        <v>2862</v>
      </c>
      <c r="H4406">
        <v>180720.7843</v>
      </c>
      <c r="I4406">
        <v>1009.39514180506</v>
      </c>
      <c r="J4406">
        <v>18965.359337547801</v>
      </c>
      <c r="K4406">
        <v>19974.7544793528</v>
      </c>
      <c r="L4406">
        <v>160746.029820647</v>
      </c>
    </row>
    <row r="4407" spans="1:12" x14ac:dyDescent="0.35">
      <c r="A4407" t="s">
        <v>860</v>
      </c>
      <c r="B4407" t="s">
        <v>4137</v>
      </c>
      <c r="C4407" t="s">
        <v>2857</v>
      </c>
      <c r="D4407" t="s">
        <v>2859</v>
      </c>
      <c r="E4407" t="s">
        <v>4138</v>
      </c>
      <c r="F4407" t="s">
        <v>2863</v>
      </c>
      <c r="G4407" t="s">
        <v>2864</v>
      </c>
      <c r="H4407">
        <v>567089.35690000001</v>
      </c>
      <c r="I4407">
        <v>3167.4123415262102</v>
      </c>
      <c r="J4407">
        <v>59511.989645408503</v>
      </c>
      <c r="K4407">
        <v>62679.401986934703</v>
      </c>
      <c r="L4407">
        <v>504409.95491306501</v>
      </c>
    </row>
    <row r="4408" spans="1:12" x14ac:dyDescent="0.35">
      <c r="A4408" t="s">
        <v>860</v>
      </c>
      <c r="B4408" t="s">
        <v>4137</v>
      </c>
      <c r="C4408" t="s">
        <v>2857</v>
      </c>
      <c r="D4408" t="s">
        <v>2859</v>
      </c>
      <c r="E4408" t="s">
        <v>4138</v>
      </c>
      <c r="F4408" t="s">
        <v>2865</v>
      </c>
      <c r="G4408" t="s">
        <v>2866</v>
      </c>
      <c r="H4408">
        <v>0</v>
      </c>
      <c r="I4408">
        <v>0</v>
      </c>
      <c r="J4408">
        <v>0</v>
      </c>
      <c r="K4408">
        <v>0</v>
      </c>
      <c r="L4408">
        <v>0</v>
      </c>
    </row>
    <row r="4409" spans="1:12" x14ac:dyDescent="0.35">
      <c r="A4409" t="s">
        <v>860</v>
      </c>
      <c r="B4409" t="s">
        <v>4137</v>
      </c>
      <c r="C4409" t="s">
        <v>2857</v>
      </c>
      <c r="D4409" t="s">
        <v>2859</v>
      </c>
      <c r="E4409" t="s">
        <v>4138</v>
      </c>
      <c r="F4409" t="s">
        <v>2867</v>
      </c>
      <c r="G4409" t="s">
        <v>2868</v>
      </c>
      <c r="H4409">
        <v>0</v>
      </c>
      <c r="I4409">
        <v>0</v>
      </c>
      <c r="J4409">
        <v>0</v>
      </c>
      <c r="K4409">
        <v>0</v>
      </c>
      <c r="L4409">
        <v>0</v>
      </c>
    </row>
    <row r="4410" spans="1:12" x14ac:dyDescent="0.35">
      <c r="A4410" t="s">
        <v>860</v>
      </c>
      <c r="B4410" t="s">
        <v>4137</v>
      </c>
      <c r="C4410" t="s">
        <v>2857</v>
      </c>
      <c r="D4410" t="s">
        <v>2859</v>
      </c>
      <c r="E4410" t="s">
        <v>4138</v>
      </c>
      <c r="F4410" t="s">
        <v>2869</v>
      </c>
      <c r="G4410" t="s">
        <v>2870</v>
      </c>
      <c r="H4410">
        <v>691724.38020000001</v>
      </c>
      <c r="I4410">
        <v>3863.5469220814198</v>
      </c>
      <c r="J4410">
        <v>72591.547809234602</v>
      </c>
      <c r="K4410">
        <v>76455.094731316</v>
      </c>
      <c r="L4410">
        <v>615269.28546868404</v>
      </c>
    </row>
    <row r="4411" spans="1:12" x14ac:dyDescent="0.35">
      <c r="A4411" t="s">
        <v>860</v>
      </c>
      <c r="B4411" t="s">
        <v>4137</v>
      </c>
      <c r="C4411" t="s">
        <v>2857</v>
      </c>
      <c r="D4411" t="s">
        <v>2859</v>
      </c>
      <c r="E4411" t="s">
        <v>4138</v>
      </c>
      <c r="F4411" t="s">
        <v>2871</v>
      </c>
      <c r="G4411" t="s">
        <v>2872</v>
      </c>
      <c r="H4411">
        <v>193184.28640000001</v>
      </c>
      <c r="I4411">
        <v>1079.00859986058</v>
      </c>
      <c r="J4411">
        <v>20273.315153930402</v>
      </c>
      <c r="K4411">
        <v>21352.323753790999</v>
      </c>
      <c r="L4411">
        <v>171831.96264620899</v>
      </c>
    </row>
    <row r="4412" spans="1:12" x14ac:dyDescent="0.35">
      <c r="A4412" t="s">
        <v>860</v>
      </c>
      <c r="B4412" t="s">
        <v>4137</v>
      </c>
      <c r="C4412" t="s">
        <v>2879</v>
      </c>
      <c r="D4412" t="s">
        <v>2880</v>
      </c>
      <c r="E4412" t="s">
        <v>4139</v>
      </c>
      <c r="F4412" t="s">
        <v>2170</v>
      </c>
      <c r="G4412" t="s">
        <v>2171</v>
      </c>
      <c r="H4412">
        <v>0</v>
      </c>
      <c r="I4412">
        <v>0</v>
      </c>
      <c r="J4412">
        <v>0</v>
      </c>
      <c r="K4412">
        <v>0</v>
      </c>
      <c r="L4412">
        <v>0</v>
      </c>
    </row>
    <row r="4413" spans="1:12" x14ac:dyDescent="0.35">
      <c r="A4413" t="s">
        <v>860</v>
      </c>
      <c r="B4413" t="s">
        <v>4137</v>
      </c>
      <c r="C4413" t="s">
        <v>2879</v>
      </c>
      <c r="D4413" t="s">
        <v>2880</v>
      </c>
      <c r="E4413" t="s">
        <v>4139</v>
      </c>
      <c r="F4413" t="s">
        <v>2172</v>
      </c>
      <c r="G4413" t="s">
        <v>2173</v>
      </c>
      <c r="H4413">
        <v>7994.2199000000001</v>
      </c>
      <c r="I4413">
        <v>41.354202022855603</v>
      </c>
      <c r="J4413">
        <v>0</v>
      </c>
      <c r="K4413">
        <v>41.354202022855603</v>
      </c>
      <c r="L4413">
        <v>7952.8656979771404</v>
      </c>
    </row>
    <row r="4414" spans="1:12" x14ac:dyDescent="0.35">
      <c r="A4414" t="s">
        <v>860</v>
      </c>
      <c r="B4414" t="s">
        <v>4137</v>
      </c>
      <c r="C4414" t="s">
        <v>2879</v>
      </c>
      <c r="D4414" t="s">
        <v>2880</v>
      </c>
      <c r="E4414" t="s">
        <v>4139</v>
      </c>
      <c r="F4414" t="s">
        <v>2882</v>
      </c>
      <c r="G4414" t="s">
        <v>2883</v>
      </c>
      <c r="H4414">
        <v>3318.3553999999999</v>
      </c>
      <c r="I4414">
        <v>17.165895179298602</v>
      </c>
      <c r="J4414">
        <v>0</v>
      </c>
      <c r="K4414">
        <v>17.165895179298602</v>
      </c>
      <c r="L4414">
        <v>3301.1895048207002</v>
      </c>
    </row>
    <row r="4415" spans="1:12" x14ac:dyDescent="0.35">
      <c r="A4415" t="s">
        <v>860</v>
      </c>
      <c r="B4415" t="s">
        <v>4137</v>
      </c>
      <c r="C4415" t="s">
        <v>2879</v>
      </c>
      <c r="D4415" t="s">
        <v>2880</v>
      </c>
      <c r="E4415" t="s">
        <v>4139</v>
      </c>
      <c r="F4415" t="s">
        <v>2884</v>
      </c>
      <c r="G4415" t="s">
        <v>2885</v>
      </c>
      <c r="H4415">
        <v>47814.485099999998</v>
      </c>
      <c r="I4415">
        <v>247.34494417443801</v>
      </c>
      <c r="J4415">
        <v>0</v>
      </c>
      <c r="K4415">
        <v>247.34494417443801</v>
      </c>
      <c r="L4415">
        <v>47567.140155825597</v>
      </c>
    </row>
    <row r="4416" spans="1:12" x14ac:dyDescent="0.35">
      <c r="A4416" t="s">
        <v>860</v>
      </c>
      <c r="B4416" t="s">
        <v>4137</v>
      </c>
      <c r="C4416" t="s">
        <v>2879</v>
      </c>
      <c r="D4416" t="s">
        <v>2880</v>
      </c>
      <c r="E4416" t="s">
        <v>4139</v>
      </c>
      <c r="F4416" t="s">
        <v>2896</v>
      </c>
      <c r="G4416" t="s">
        <v>2897</v>
      </c>
      <c r="H4416">
        <v>49171.994200000001</v>
      </c>
      <c r="I4416">
        <v>254.36735583869699</v>
      </c>
      <c r="J4416">
        <v>0</v>
      </c>
      <c r="K4416">
        <v>254.36735583869699</v>
      </c>
      <c r="L4416">
        <v>48917.626844161299</v>
      </c>
    </row>
    <row r="4417" spans="1:12" x14ac:dyDescent="0.35">
      <c r="A4417" t="s">
        <v>860</v>
      </c>
      <c r="B4417" t="s">
        <v>4137</v>
      </c>
      <c r="C4417" t="s">
        <v>2879</v>
      </c>
      <c r="D4417" t="s">
        <v>2880</v>
      </c>
      <c r="E4417" t="s">
        <v>4139</v>
      </c>
      <c r="F4417" t="s">
        <v>2890</v>
      </c>
      <c r="G4417" t="s">
        <v>2891</v>
      </c>
      <c r="H4417">
        <v>8446.7229000000007</v>
      </c>
      <c r="I4417">
        <v>43.695005910941802</v>
      </c>
      <c r="J4417">
        <v>0</v>
      </c>
      <c r="K4417">
        <v>43.695005910941802</v>
      </c>
      <c r="L4417">
        <v>8403.0278940890603</v>
      </c>
    </row>
    <row r="4418" spans="1:12" x14ac:dyDescent="0.35">
      <c r="A4418" t="s">
        <v>860</v>
      </c>
      <c r="B4418" t="s">
        <v>4137</v>
      </c>
      <c r="C4418" t="s">
        <v>2879</v>
      </c>
      <c r="D4418" t="s">
        <v>2886</v>
      </c>
      <c r="E4418" t="s">
        <v>4140</v>
      </c>
      <c r="F4418" t="s">
        <v>2170</v>
      </c>
      <c r="G4418" t="s">
        <v>2171</v>
      </c>
      <c r="H4418">
        <v>0</v>
      </c>
      <c r="I4418">
        <v>0</v>
      </c>
      <c r="J4418">
        <v>0</v>
      </c>
      <c r="K4418">
        <v>0</v>
      </c>
      <c r="L4418">
        <v>0</v>
      </c>
    </row>
    <row r="4419" spans="1:12" x14ac:dyDescent="0.35">
      <c r="A4419" t="s">
        <v>860</v>
      </c>
      <c r="B4419" t="s">
        <v>4137</v>
      </c>
      <c r="C4419" t="s">
        <v>2879</v>
      </c>
      <c r="D4419" t="s">
        <v>2886</v>
      </c>
      <c r="E4419" t="s">
        <v>4140</v>
      </c>
      <c r="F4419" t="s">
        <v>2172</v>
      </c>
      <c r="G4419" t="s">
        <v>2173</v>
      </c>
      <c r="H4419">
        <v>18643.228299999999</v>
      </c>
      <c r="I4419">
        <v>135.427522046652</v>
      </c>
      <c r="J4419">
        <v>1517.56011077478</v>
      </c>
      <c r="K4419">
        <v>1652.98763282143</v>
      </c>
      <c r="L4419">
        <v>16990.240667178601</v>
      </c>
    </row>
    <row r="4420" spans="1:12" x14ac:dyDescent="0.35">
      <c r="A4420" t="s">
        <v>860</v>
      </c>
      <c r="B4420" t="s">
        <v>4137</v>
      </c>
      <c r="C4420" t="s">
        <v>2879</v>
      </c>
      <c r="D4420" t="s">
        <v>2886</v>
      </c>
      <c r="E4420" t="s">
        <v>4140</v>
      </c>
      <c r="F4420" t="s">
        <v>2882</v>
      </c>
      <c r="G4420" t="s">
        <v>2883</v>
      </c>
      <c r="H4420">
        <v>0</v>
      </c>
      <c r="I4420">
        <v>0</v>
      </c>
      <c r="J4420">
        <v>0</v>
      </c>
      <c r="K4420">
        <v>0</v>
      </c>
      <c r="L4420">
        <v>0</v>
      </c>
    </row>
    <row r="4421" spans="1:12" x14ac:dyDescent="0.35">
      <c r="A4421" t="s">
        <v>860</v>
      </c>
      <c r="B4421" t="s">
        <v>4137</v>
      </c>
      <c r="C4421" t="s">
        <v>2879</v>
      </c>
      <c r="D4421" t="s">
        <v>2886</v>
      </c>
      <c r="E4421" t="s">
        <v>4140</v>
      </c>
      <c r="F4421" t="s">
        <v>2884</v>
      </c>
      <c r="G4421" t="s">
        <v>2885</v>
      </c>
      <c r="H4421">
        <v>45557.564200000001</v>
      </c>
      <c r="I4421">
        <v>304.683884124033</v>
      </c>
      <c r="J4421">
        <v>0</v>
      </c>
      <c r="K4421">
        <v>304.683884124033</v>
      </c>
      <c r="L4421">
        <v>45252.880315875998</v>
      </c>
    </row>
    <row r="4422" spans="1:12" x14ac:dyDescent="0.35">
      <c r="A4422" t="s">
        <v>860</v>
      </c>
      <c r="B4422" t="s">
        <v>4137</v>
      </c>
      <c r="C4422" t="s">
        <v>2879</v>
      </c>
      <c r="D4422" t="s">
        <v>2886</v>
      </c>
      <c r="E4422" t="s">
        <v>4140</v>
      </c>
      <c r="F4422" t="s">
        <v>2896</v>
      </c>
      <c r="G4422" t="s">
        <v>2897</v>
      </c>
      <c r="H4422">
        <v>22309.807199999999</v>
      </c>
      <c r="I4422">
        <v>149.205490313681</v>
      </c>
      <c r="J4422">
        <v>0</v>
      </c>
      <c r="K4422">
        <v>149.205490313681</v>
      </c>
      <c r="L4422">
        <v>22160.6017096863</v>
      </c>
    </row>
    <row r="4423" spans="1:12" x14ac:dyDescent="0.35">
      <c r="A4423" t="s">
        <v>860</v>
      </c>
      <c r="B4423" t="s">
        <v>4137</v>
      </c>
      <c r="C4423" t="s">
        <v>2879</v>
      </c>
      <c r="D4423" t="s">
        <v>2888</v>
      </c>
      <c r="E4423" t="s">
        <v>4141</v>
      </c>
      <c r="F4423" t="s">
        <v>2172</v>
      </c>
      <c r="G4423" t="s">
        <v>2173</v>
      </c>
      <c r="H4423">
        <v>152391.19529999999</v>
      </c>
      <c r="I4423">
        <v>1160.45093786554</v>
      </c>
      <c r="J4423">
        <v>38776.287205075401</v>
      </c>
      <c r="K4423">
        <v>39936.7381429409</v>
      </c>
      <c r="L4423">
        <v>112454.45715705901</v>
      </c>
    </row>
    <row r="4424" spans="1:12" x14ac:dyDescent="0.35">
      <c r="A4424" t="s">
        <v>860</v>
      </c>
      <c r="B4424" t="s">
        <v>4137</v>
      </c>
      <c r="C4424" t="s">
        <v>2879</v>
      </c>
      <c r="D4424" t="s">
        <v>2888</v>
      </c>
      <c r="E4424" t="s">
        <v>4141</v>
      </c>
      <c r="F4424" t="s">
        <v>2882</v>
      </c>
      <c r="G4424" t="s">
        <v>2883</v>
      </c>
      <c r="H4424">
        <v>72749.565600000002</v>
      </c>
      <c r="I4424">
        <v>553.98411606646403</v>
      </c>
      <c r="J4424">
        <v>18511.292886845</v>
      </c>
      <c r="K4424">
        <v>19065.277002911502</v>
      </c>
      <c r="L4424">
        <v>53684.288597088504</v>
      </c>
    </row>
    <row r="4425" spans="1:12" x14ac:dyDescent="0.35">
      <c r="A4425" t="s">
        <v>860</v>
      </c>
      <c r="B4425" t="s">
        <v>4137</v>
      </c>
      <c r="C4425" t="s">
        <v>2879</v>
      </c>
      <c r="D4425" t="s">
        <v>2888</v>
      </c>
      <c r="E4425" t="s">
        <v>4141</v>
      </c>
      <c r="F4425" t="s">
        <v>2884</v>
      </c>
      <c r="G4425" t="s">
        <v>2885</v>
      </c>
      <c r="H4425">
        <v>88567.925799999997</v>
      </c>
      <c r="I4425">
        <v>919.57904234269904</v>
      </c>
      <c r="J4425">
        <v>85.928373565492706</v>
      </c>
      <c r="K4425">
        <v>1005.50741590819</v>
      </c>
      <c r="L4425">
        <v>87562.418384091798</v>
      </c>
    </row>
    <row r="4426" spans="1:12" x14ac:dyDescent="0.35">
      <c r="A4426" t="s">
        <v>860</v>
      </c>
      <c r="B4426" t="s">
        <v>4137</v>
      </c>
      <c r="C4426" t="s">
        <v>2879</v>
      </c>
      <c r="D4426" t="s">
        <v>2888</v>
      </c>
      <c r="E4426" t="s">
        <v>4141</v>
      </c>
      <c r="F4426" t="s">
        <v>2896</v>
      </c>
      <c r="G4426" t="s">
        <v>2897</v>
      </c>
      <c r="H4426">
        <v>46516.767800000001</v>
      </c>
      <c r="I4426">
        <v>482.97218610435903</v>
      </c>
      <c r="J4426">
        <v>45.130448301204098</v>
      </c>
      <c r="K4426">
        <v>528.10263440556298</v>
      </c>
      <c r="L4426">
        <v>45988.665165594401</v>
      </c>
    </row>
    <row r="4427" spans="1:12" x14ac:dyDescent="0.35">
      <c r="A4427" t="s">
        <v>860</v>
      </c>
      <c r="B4427" t="s">
        <v>4137</v>
      </c>
      <c r="C4427" t="s">
        <v>2879</v>
      </c>
      <c r="D4427" t="s">
        <v>2888</v>
      </c>
      <c r="E4427" t="s">
        <v>4141</v>
      </c>
      <c r="F4427" t="s">
        <v>2875</v>
      </c>
      <c r="G4427" t="s">
        <v>2876</v>
      </c>
      <c r="H4427">
        <v>41352.384599999998</v>
      </c>
      <c r="I4427">
        <v>314.89623439567401</v>
      </c>
      <c r="J4427">
        <v>10522.2085883119</v>
      </c>
      <c r="K4427">
        <v>10837.104822707601</v>
      </c>
      <c r="L4427">
        <v>30515.279777292399</v>
      </c>
    </row>
    <row r="4428" spans="1:12" x14ac:dyDescent="0.35">
      <c r="A4428" t="s">
        <v>860</v>
      </c>
      <c r="B4428" t="s">
        <v>4137</v>
      </c>
      <c r="C4428" t="s">
        <v>2879</v>
      </c>
      <c r="D4428" t="s">
        <v>2892</v>
      </c>
      <c r="E4428" t="s">
        <v>2967</v>
      </c>
      <c r="F4428" t="s">
        <v>2170</v>
      </c>
      <c r="G4428" t="s">
        <v>2171</v>
      </c>
      <c r="H4428">
        <v>0</v>
      </c>
      <c r="I4428">
        <v>0</v>
      </c>
      <c r="J4428">
        <v>0</v>
      </c>
      <c r="K4428">
        <v>0</v>
      </c>
      <c r="L4428">
        <v>0</v>
      </c>
    </row>
    <row r="4429" spans="1:12" x14ac:dyDescent="0.35">
      <c r="A4429" t="s">
        <v>860</v>
      </c>
      <c r="B4429" t="s">
        <v>4137</v>
      </c>
      <c r="C4429" t="s">
        <v>2879</v>
      </c>
      <c r="D4429" t="s">
        <v>2892</v>
      </c>
      <c r="E4429" t="s">
        <v>2967</v>
      </c>
      <c r="F4429" t="s">
        <v>2172</v>
      </c>
      <c r="G4429" t="s">
        <v>2173</v>
      </c>
      <c r="H4429">
        <v>17284.525699999998</v>
      </c>
      <c r="I4429">
        <v>56.075071858906497</v>
      </c>
      <c r="J4429">
        <v>471.82816239659502</v>
      </c>
      <c r="K4429">
        <v>527.90323425550105</v>
      </c>
      <c r="L4429">
        <v>16756.622465744498</v>
      </c>
    </row>
    <row r="4430" spans="1:12" x14ac:dyDescent="0.35">
      <c r="A4430" t="s">
        <v>860</v>
      </c>
      <c r="B4430" t="s">
        <v>4137</v>
      </c>
      <c r="C4430" t="s">
        <v>2879</v>
      </c>
      <c r="D4430" t="s">
        <v>2892</v>
      </c>
      <c r="E4430" t="s">
        <v>2967</v>
      </c>
      <c r="F4430" t="s">
        <v>2882</v>
      </c>
      <c r="G4430" t="s">
        <v>2883</v>
      </c>
      <c r="H4430">
        <v>0</v>
      </c>
      <c r="I4430">
        <v>0</v>
      </c>
      <c r="J4430">
        <v>0</v>
      </c>
      <c r="K4430">
        <v>0</v>
      </c>
      <c r="L4430">
        <v>0</v>
      </c>
    </row>
    <row r="4431" spans="1:12" x14ac:dyDescent="0.35">
      <c r="A4431" t="s">
        <v>860</v>
      </c>
      <c r="B4431" t="s">
        <v>4137</v>
      </c>
      <c r="C4431" t="s">
        <v>2879</v>
      </c>
      <c r="D4431" t="s">
        <v>2892</v>
      </c>
      <c r="E4431" t="s">
        <v>2967</v>
      </c>
      <c r="F4431" t="s">
        <v>2884</v>
      </c>
      <c r="G4431" t="s">
        <v>2885</v>
      </c>
      <c r="H4431">
        <v>33061.7353</v>
      </c>
      <c r="I4431">
        <v>73.890411014103407</v>
      </c>
      <c r="J4431">
        <v>0</v>
      </c>
      <c r="K4431">
        <v>73.890411014103407</v>
      </c>
      <c r="L4431">
        <v>32987.844888985899</v>
      </c>
    </row>
    <row r="4432" spans="1:12" x14ac:dyDescent="0.35">
      <c r="A4432" t="s">
        <v>860</v>
      </c>
      <c r="B4432" t="s">
        <v>4137</v>
      </c>
      <c r="C4432" t="s">
        <v>2879</v>
      </c>
      <c r="D4432" t="s">
        <v>2892</v>
      </c>
      <c r="E4432" t="s">
        <v>2967</v>
      </c>
      <c r="F4432" t="s">
        <v>2896</v>
      </c>
      <c r="G4432" t="s">
        <v>2897</v>
      </c>
      <c r="H4432">
        <v>77144.048999999999</v>
      </c>
      <c r="I4432">
        <v>172.41095903290801</v>
      </c>
      <c r="J4432">
        <v>0</v>
      </c>
      <c r="K4432">
        <v>172.41095903290801</v>
      </c>
      <c r="L4432">
        <v>76971.638040967096</v>
      </c>
    </row>
    <row r="4433" spans="1:12" x14ac:dyDescent="0.35">
      <c r="A4433" t="s">
        <v>860</v>
      </c>
      <c r="B4433" t="s">
        <v>4137</v>
      </c>
      <c r="C4433" t="s">
        <v>2879</v>
      </c>
      <c r="D4433" t="s">
        <v>2892</v>
      </c>
      <c r="E4433" t="s">
        <v>2967</v>
      </c>
      <c r="F4433" t="s">
        <v>2890</v>
      </c>
      <c r="G4433" t="s">
        <v>2891</v>
      </c>
      <c r="H4433">
        <v>751.50109999999995</v>
      </c>
      <c r="I4433">
        <v>2.4380466025611498</v>
      </c>
      <c r="J4433">
        <v>20.514267930286699</v>
      </c>
      <c r="K4433">
        <v>22.9523145328479</v>
      </c>
      <c r="L4433">
        <v>728.54878546715202</v>
      </c>
    </row>
    <row r="4434" spans="1:12" x14ac:dyDescent="0.35">
      <c r="A4434" t="s">
        <v>860</v>
      </c>
      <c r="B4434" t="s">
        <v>4137</v>
      </c>
      <c r="C4434" t="s">
        <v>2879</v>
      </c>
      <c r="D4434" t="s">
        <v>2894</v>
      </c>
      <c r="E4434" t="s">
        <v>2893</v>
      </c>
      <c r="F4434" t="s">
        <v>2172</v>
      </c>
      <c r="G4434" t="s">
        <v>2173</v>
      </c>
      <c r="H4434">
        <v>5947.6913000000004</v>
      </c>
      <c r="I4434">
        <v>25.906297197653501</v>
      </c>
      <c r="J4434">
        <v>0</v>
      </c>
      <c r="K4434">
        <v>25.906297197653501</v>
      </c>
      <c r="L4434">
        <v>5921.7850028023504</v>
      </c>
    </row>
    <row r="4435" spans="1:12" x14ac:dyDescent="0.35">
      <c r="A4435" t="s">
        <v>860</v>
      </c>
      <c r="B4435" t="s">
        <v>4137</v>
      </c>
      <c r="C4435" t="s">
        <v>2879</v>
      </c>
      <c r="D4435" t="s">
        <v>2894</v>
      </c>
      <c r="E4435" t="s">
        <v>2893</v>
      </c>
      <c r="F4435" t="s">
        <v>2882</v>
      </c>
      <c r="G4435" t="s">
        <v>2883</v>
      </c>
      <c r="H4435">
        <v>1189.5382</v>
      </c>
      <c r="I4435">
        <v>5.1812594395306997</v>
      </c>
      <c r="J4435">
        <v>0</v>
      </c>
      <c r="K4435">
        <v>5.1812594395306997</v>
      </c>
      <c r="L4435">
        <v>1184.3569405604701</v>
      </c>
    </row>
    <row r="4436" spans="1:12" x14ac:dyDescent="0.35">
      <c r="A4436" t="s">
        <v>860</v>
      </c>
      <c r="B4436" t="s">
        <v>4137</v>
      </c>
      <c r="C4436" t="s">
        <v>2879</v>
      </c>
      <c r="D4436" t="s">
        <v>2894</v>
      </c>
      <c r="E4436" t="s">
        <v>2893</v>
      </c>
      <c r="F4436" t="s">
        <v>2884</v>
      </c>
      <c r="G4436" t="s">
        <v>2885</v>
      </c>
      <c r="H4436">
        <v>26620.348699999999</v>
      </c>
      <c r="I4436">
        <v>113.830343786905</v>
      </c>
      <c r="J4436">
        <v>0</v>
      </c>
      <c r="K4436">
        <v>113.830343786905</v>
      </c>
      <c r="L4436">
        <v>26506.518356213099</v>
      </c>
    </row>
    <row r="4437" spans="1:12" x14ac:dyDescent="0.35">
      <c r="A4437" t="s">
        <v>860</v>
      </c>
      <c r="B4437" t="s">
        <v>4137</v>
      </c>
      <c r="C4437" t="s">
        <v>2879</v>
      </c>
      <c r="D4437" t="s">
        <v>2894</v>
      </c>
      <c r="E4437" t="s">
        <v>2893</v>
      </c>
      <c r="F4437" t="s">
        <v>2896</v>
      </c>
      <c r="G4437" t="s">
        <v>2897</v>
      </c>
      <c r="H4437">
        <v>24555.612499999999</v>
      </c>
      <c r="I4437">
        <v>105.001397454402</v>
      </c>
      <c r="J4437">
        <v>0</v>
      </c>
      <c r="K4437">
        <v>105.001397454402</v>
      </c>
      <c r="L4437">
        <v>24450.611102545601</v>
      </c>
    </row>
    <row r="4438" spans="1:12" x14ac:dyDescent="0.35">
      <c r="A4438" t="s">
        <v>860</v>
      </c>
      <c r="B4438" t="s">
        <v>4137</v>
      </c>
      <c r="C4438" t="s">
        <v>2879</v>
      </c>
      <c r="D4438" t="s">
        <v>2898</v>
      </c>
      <c r="E4438" t="s">
        <v>4142</v>
      </c>
      <c r="F4438" t="s">
        <v>2170</v>
      </c>
      <c r="G4438" t="s">
        <v>2171</v>
      </c>
      <c r="H4438">
        <v>0</v>
      </c>
      <c r="I4438">
        <v>0</v>
      </c>
      <c r="J4438">
        <v>0</v>
      </c>
      <c r="K4438">
        <v>0</v>
      </c>
      <c r="L4438">
        <v>0</v>
      </c>
    </row>
    <row r="4439" spans="1:12" x14ac:dyDescent="0.35">
      <c r="A4439" t="s">
        <v>860</v>
      </c>
      <c r="B4439" t="s">
        <v>4137</v>
      </c>
      <c r="C4439" t="s">
        <v>2879</v>
      </c>
      <c r="D4439" t="s">
        <v>2898</v>
      </c>
      <c r="E4439" t="s">
        <v>4142</v>
      </c>
      <c r="F4439" t="s">
        <v>2172</v>
      </c>
      <c r="G4439" t="s">
        <v>2173</v>
      </c>
      <c r="H4439">
        <v>1848.7049</v>
      </c>
      <c r="I4439">
        <v>4.9819856839872703</v>
      </c>
      <c r="J4439">
        <v>0</v>
      </c>
      <c r="K4439">
        <v>4.9819856839872703</v>
      </c>
      <c r="L4439">
        <v>1843.72291431601</v>
      </c>
    </row>
    <row r="4440" spans="1:12" x14ac:dyDescent="0.35">
      <c r="A4440" t="s">
        <v>860</v>
      </c>
      <c r="B4440" t="s">
        <v>4137</v>
      </c>
      <c r="C4440" t="s">
        <v>2879</v>
      </c>
      <c r="D4440" t="s">
        <v>2898</v>
      </c>
      <c r="E4440" t="s">
        <v>4142</v>
      </c>
      <c r="F4440" t="s">
        <v>2882</v>
      </c>
      <c r="G4440" t="s">
        <v>2883</v>
      </c>
      <c r="H4440">
        <v>1848.7049</v>
      </c>
      <c r="I4440">
        <v>4.9819856839872703</v>
      </c>
      <c r="J4440">
        <v>0</v>
      </c>
      <c r="K4440">
        <v>4.9819856839872703</v>
      </c>
      <c r="L4440">
        <v>1843.72291431601</v>
      </c>
    </row>
    <row r="4441" spans="1:12" x14ac:dyDescent="0.35">
      <c r="A4441" t="s">
        <v>860</v>
      </c>
      <c r="B4441" t="s">
        <v>4137</v>
      </c>
      <c r="C4441" t="s">
        <v>2879</v>
      </c>
      <c r="D4441" t="s">
        <v>2898</v>
      </c>
      <c r="E4441" t="s">
        <v>4142</v>
      </c>
      <c r="F4441" t="s">
        <v>2884</v>
      </c>
      <c r="G4441" t="s">
        <v>2885</v>
      </c>
      <c r="H4441">
        <v>24405.4856</v>
      </c>
      <c r="I4441">
        <v>66.260409597030701</v>
      </c>
      <c r="J4441">
        <v>0</v>
      </c>
      <c r="K4441">
        <v>66.260409597030701</v>
      </c>
      <c r="L4441">
        <v>24339.225190403002</v>
      </c>
    </row>
    <row r="4442" spans="1:12" x14ac:dyDescent="0.35">
      <c r="A4442" t="s">
        <v>860</v>
      </c>
      <c r="B4442" t="s">
        <v>4137</v>
      </c>
      <c r="C4442" t="s">
        <v>2879</v>
      </c>
      <c r="D4442" t="s">
        <v>2898</v>
      </c>
      <c r="E4442" t="s">
        <v>4142</v>
      </c>
      <c r="F4442" t="s">
        <v>2896</v>
      </c>
      <c r="G4442" t="s">
        <v>2897</v>
      </c>
      <c r="H4442">
        <v>30277.482199999999</v>
      </c>
      <c r="I4442">
        <v>82.202763785789998</v>
      </c>
      <c r="J4442">
        <v>0</v>
      </c>
      <c r="K4442">
        <v>82.202763785789998</v>
      </c>
      <c r="L4442">
        <v>30195.279436214201</v>
      </c>
    </row>
    <row r="4443" spans="1:12" x14ac:dyDescent="0.35">
      <c r="A4443" t="s">
        <v>860</v>
      </c>
      <c r="B4443" t="s">
        <v>4137</v>
      </c>
      <c r="C4443" t="s">
        <v>2879</v>
      </c>
      <c r="D4443" t="s">
        <v>2902</v>
      </c>
      <c r="E4443" t="s">
        <v>4143</v>
      </c>
      <c r="F4443" t="s">
        <v>2172</v>
      </c>
      <c r="G4443" t="s">
        <v>2173</v>
      </c>
      <c r="H4443">
        <v>13491.584500000001</v>
      </c>
      <c r="I4443">
        <v>74.647876622126006</v>
      </c>
      <c r="J4443">
        <v>0</v>
      </c>
      <c r="K4443">
        <v>74.647876622126006</v>
      </c>
      <c r="L4443">
        <v>13416.9366233779</v>
      </c>
    </row>
    <row r="4444" spans="1:12" x14ac:dyDescent="0.35">
      <c r="A4444" t="s">
        <v>860</v>
      </c>
      <c r="B4444" t="s">
        <v>4137</v>
      </c>
      <c r="C4444" t="s">
        <v>2879</v>
      </c>
      <c r="D4444" t="s">
        <v>2902</v>
      </c>
      <c r="E4444" t="s">
        <v>4143</v>
      </c>
      <c r="F4444" t="s">
        <v>2882</v>
      </c>
      <c r="G4444" t="s">
        <v>2883</v>
      </c>
      <c r="H4444">
        <v>1479.1438000000001</v>
      </c>
      <c r="I4444">
        <v>8.1839864735221202</v>
      </c>
      <c r="J4444">
        <v>0</v>
      </c>
      <c r="K4444">
        <v>8.1839864735221202</v>
      </c>
      <c r="L4444">
        <v>1470.95981352648</v>
      </c>
    </row>
    <row r="4445" spans="1:12" x14ac:dyDescent="0.35">
      <c r="A4445" t="s">
        <v>860</v>
      </c>
      <c r="B4445" t="s">
        <v>4137</v>
      </c>
      <c r="C4445" t="s">
        <v>2879</v>
      </c>
      <c r="D4445" t="s">
        <v>2902</v>
      </c>
      <c r="E4445" t="s">
        <v>4143</v>
      </c>
      <c r="F4445" t="s">
        <v>2884</v>
      </c>
      <c r="G4445" t="s">
        <v>2885</v>
      </c>
      <c r="H4445">
        <v>8342.5768000000007</v>
      </c>
      <c r="I4445">
        <v>43.306195016108902</v>
      </c>
      <c r="J4445">
        <v>0</v>
      </c>
      <c r="K4445">
        <v>43.306195016108902</v>
      </c>
      <c r="L4445">
        <v>8299.2706049838907</v>
      </c>
    </row>
    <row r="4446" spans="1:12" x14ac:dyDescent="0.35">
      <c r="A4446" t="s">
        <v>860</v>
      </c>
      <c r="B4446" t="s">
        <v>4137</v>
      </c>
      <c r="C4446" t="s">
        <v>2879</v>
      </c>
      <c r="D4446" t="s">
        <v>2902</v>
      </c>
      <c r="E4446" t="s">
        <v>4143</v>
      </c>
      <c r="F4446" t="s">
        <v>2896</v>
      </c>
      <c r="G4446" t="s">
        <v>2897</v>
      </c>
      <c r="H4446">
        <v>10528.5996</v>
      </c>
      <c r="I4446">
        <v>54.653807613912797</v>
      </c>
      <c r="J4446">
        <v>0</v>
      </c>
      <c r="K4446">
        <v>54.653807613912797</v>
      </c>
      <c r="L4446">
        <v>10473.945792386099</v>
      </c>
    </row>
    <row r="4447" spans="1:12" x14ac:dyDescent="0.35">
      <c r="A4447" t="s">
        <v>860</v>
      </c>
      <c r="B4447" t="s">
        <v>4137</v>
      </c>
      <c r="C4447" t="s">
        <v>2879</v>
      </c>
      <c r="D4447" t="s">
        <v>2904</v>
      </c>
      <c r="E4447" t="s">
        <v>3210</v>
      </c>
      <c r="F4447" t="s">
        <v>2170</v>
      </c>
      <c r="G4447" t="s">
        <v>2171</v>
      </c>
      <c r="H4447">
        <v>0</v>
      </c>
      <c r="I4447">
        <v>0</v>
      </c>
      <c r="J4447">
        <v>0</v>
      </c>
      <c r="K4447">
        <v>0</v>
      </c>
      <c r="L4447">
        <v>0</v>
      </c>
    </row>
    <row r="4448" spans="1:12" x14ac:dyDescent="0.35">
      <c r="A4448" t="s">
        <v>860</v>
      </c>
      <c r="B4448" t="s">
        <v>4137</v>
      </c>
      <c r="C4448" t="s">
        <v>2879</v>
      </c>
      <c r="D4448" t="s">
        <v>2904</v>
      </c>
      <c r="E4448" t="s">
        <v>3210</v>
      </c>
      <c r="F4448" t="s">
        <v>2172</v>
      </c>
      <c r="G4448" t="s">
        <v>2173</v>
      </c>
      <c r="H4448">
        <v>22555.615399999999</v>
      </c>
      <c r="I4448">
        <v>115.596576012897</v>
      </c>
      <c r="J4448">
        <v>377.88820335422201</v>
      </c>
      <c r="K4448">
        <v>493.48477936711902</v>
      </c>
      <c r="L4448">
        <v>22062.130620632899</v>
      </c>
    </row>
    <row r="4449" spans="1:14" x14ac:dyDescent="0.35">
      <c r="A4449" t="s">
        <v>860</v>
      </c>
      <c r="B4449" t="s">
        <v>4137</v>
      </c>
      <c r="C4449" t="s">
        <v>2879</v>
      </c>
      <c r="D4449" t="s">
        <v>2904</v>
      </c>
      <c r="E4449" t="s">
        <v>3210</v>
      </c>
      <c r="F4449" t="s">
        <v>2882</v>
      </c>
      <c r="G4449" t="s">
        <v>2883</v>
      </c>
      <c r="H4449">
        <v>3014.3449000000001</v>
      </c>
      <c r="I4449">
        <v>15.448390342737399</v>
      </c>
      <c r="J4449">
        <v>50.5011884666932</v>
      </c>
      <c r="K4449">
        <v>65.949578809430605</v>
      </c>
      <c r="L4449">
        <v>2948.39532119057</v>
      </c>
    </row>
    <row r="4450" spans="1:14" x14ac:dyDescent="0.35">
      <c r="A4450" t="s">
        <v>860</v>
      </c>
      <c r="B4450" t="s">
        <v>4137</v>
      </c>
      <c r="C4450" t="s">
        <v>2879</v>
      </c>
      <c r="D4450" t="s">
        <v>2904</v>
      </c>
      <c r="E4450" t="s">
        <v>3210</v>
      </c>
      <c r="F4450" t="s">
        <v>2884</v>
      </c>
      <c r="G4450" t="s">
        <v>2885</v>
      </c>
      <c r="H4450">
        <v>16843.241999999998</v>
      </c>
      <c r="I4450">
        <v>46.691398936519398</v>
      </c>
      <c r="J4450">
        <v>0</v>
      </c>
      <c r="K4450">
        <v>46.691398936519398</v>
      </c>
      <c r="L4450">
        <v>16796.5506010635</v>
      </c>
    </row>
    <row r="4451" spans="1:14" x14ac:dyDescent="0.35">
      <c r="A4451" t="s">
        <v>860</v>
      </c>
      <c r="B4451" t="s">
        <v>4137</v>
      </c>
      <c r="C4451" t="s">
        <v>2879</v>
      </c>
      <c r="D4451" t="s">
        <v>2904</v>
      </c>
      <c r="E4451" t="s">
        <v>3210</v>
      </c>
      <c r="F4451" t="s">
        <v>2896</v>
      </c>
      <c r="G4451" t="s">
        <v>2897</v>
      </c>
      <c r="H4451">
        <v>27766.334500000001</v>
      </c>
      <c r="I4451">
        <v>76.971464583470095</v>
      </c>
      <c r="J4451">
        <v>0</v>
      </c>
      <c r="K4451">
        <v>76.971464583470095</v>
      </c>
      <c r="L4451">
        <v>27689.3630354165</v>
      </c>
    </row>
    <row r="4452" spans="1:14" x14ac:dyDescent="0.35">
      <c r="A4452" t="s">
        <v>860</v>
      </c>
      <c r="B4452" t="s">
        <v>4137</v>
      </c>
      <c r="C4452" t="s">
        <v>2879</v>
      </c>
      <c r="D4452" t="s">
        <v>2906</v>
      </c>
      <c r="E4452" t="s">
        <v>4144</v>
      </c>
      <c r="F4452" t="s">
        <v>2172</v>
      </c>
      <c r="G4452" t="s">
        <v>2173</v>
      </c>
      <c r="H4452">
        <v>11752.889300000001</v>
      </c>
      <c r="I4452">
        <v>56.485676162753599</v>
      </c>
      <c r="J4452">
        <v>291.20341976332202</v>
      </c>
      <c r="K4452">
        <v>347.68909592607599</v>
      </c>
      <c r="L4452">
        <v>11405.200204073901</v>
      </c>
    </row>
    <row r="4453" spans="1:14" x14ac:dyDescent="0.35">
      <c r="A4453" t="s">
        <v>860</v>
      </c>
      <c r="B4453" t="s">
        <v>4137</v>
      </c>
      <c r="C4453" t="s">
        <v>2879</v>
      </c>
      <c r="D4453" t="s">
        <v>2906</v>
      </c>
      <c r="E4453" t="s">
        <v>4144</v>
      </c>
      <c r="F4453" t="s">
        <v>2882</v>
      </c>
      <c r="G4453" t="s">
        <v>2883</v>
      </c>
      <c r="H4453">
        <v>0</v>
      </c>
      <c r="I4453">
        <v>0</v>
      </c>
      <c r="J4453">
        <v>0</v>
      </c>
      <c r="K4453">
        <v>0</v>
      </c>
      <c r="L4453">
        <v>0</v>
      </c>
    </row>
    <row r="4454" spans="1:14" x14ac:dyDescent="0.35">
      <c r="A4454" t="s">
        <v>860</v>
      </c>
      <c r="B4454" t="s">
        <v>4137</v>
      </c>
      <c r="C4454" t="s">
        <v>2879</v>
      </c>
      <c r="D4454" t="s">
        <v>2906</v>
      </c>
      <c r="E4454" t="s">
        <v>4144</v>
      </c>
      <c r="F4454" t="s">
        <v>2884</v>
      </c>
      <c r="G4454" t="s">
        <v>2885</v>
      </c>
      <c r="H4454">
        <v>14927.0947</v>
      </c>
      <c r="I4454">
        <v>57.155178860775301</v>
      </c>
      <c r="J4454">
        <v>0</v>
      </c>
      <c r="K4454">
        <v>57.155178860775301</v>
      </c>
      <c r="L4454">
        <v>14869.9395211392</v>
      </c>
    </row>
    <row r="4455" spans="1:14" x14ac:dyDescent="0.35">
      <c r="A4455" t="s">
        <v>860</v>
      </c>
      <c r="B4455" t="s">
        <v>4137</v>
      </c>
      <c r="C4455" t="s">
        <v>2879</v>
      </c>
      <c r="D4455" t="s">
        <v>2906</v>
      </c>
      <c r="E4455" t="s">
        <v>4144</v>
      </c>
      <c r="F4455" t="s">
        <v>2896</v>
      </c>
      <c r="G4455" t="s">
        <v>2897</v>
      </c>
      <c r="H4455">
        <v>25333.412100000001</v>
      </c>
      <c r="I4455">
        <v>97.000503552287199</v>
      </c>
      <c r="J4455">
        <v>0</v>
      </c>
      <c r="K4455">
        <v>97.000503552287199</v>
      </c>
      <c r="L4455">
        <v>25236.411596447699</v>
      </c>
    </row>
    <row r="4456" spans="1:14" x14ac:dyDescent="0.35">
      <c r="A4456" t="s">
        <v>860</v>
      </c>
      <c r="B4456" t="s">
        <v>4137</v>
      </c>
      <c r="C4456" t="s">
        <v>2879</v>
      </c>
      <c r="D4456" t="s">
        <v>2908</v>
      </c>
      <c r="E4456" t="s">
        <v>2909</v>
      </c>
      <c r="F4456" t="s">
        <v>2170</v>
      </c>
      <c r="G4456" t="s">
        <v>2171</v>
      </c>
      <c r="H4456">
        <v>0</v>
      </c>
      <c r="I4456">
        <v>0</v>
      </c>
      <c r="J4456">
        <v>0</v>
      </c>
      <c r="K4456">
        <v>0</v>
      </c>
      <c r="L4456">
        <v>0</v>
      </c>
    </row>
    <row r="4457" spans="1:14" x14ac:dyDescent="0.35">
      <c r="A4457" t="s">
        <v>860</v>
      </c>
      <c r="B4457" t="s">
        <v>4137</v>
      </c>
      <c r="C4457" t="s">
        <v>2879</v>
      </c>
      <c r="D4457" t="s">
        <v>2908</v>
      </c>
      <c r="E4457" t="s">
        <v>2909</v>
      </c>
      <c r="F4457" t="s">
        <v>2172</v>
      </c>
      <c r="G4457" t="s">
        <v>2173</v>
      </c>
      <c r="H4457">
        <v>4159.8989000000001</v>
      </c>
      <c r="I4457">
        <v>17.022847817739699</v>
      </c>
      <c r="J4457">
        <v>35.737445817680097</v>
      </c>
      <c r="K4457">
        <v>52.7602936354197</v>
      </c>
      <c r="L4457">
        <v>4107.1386063645796</v>
      </c>
    </row>
    <row r="4458" spans="1:14" x14ac:dyDescent="0.35">
      <c r="A4458" t="s">
        <v>860</v>
      </c>
      <c r="B4458" t="s">
        <v>4137</v>
      </c>
      <c r="C4458" t="s">
        <v>2879</v>
      </c>
      <c r="D4458" t="s">
        <v>2908</v>
      </c>
      <c r="E4458" t="s">
        <v>2909</v>
      </c>
      <c r="F4458" t="s">
        <v>2882</v>
      </c>
      <c r="G4458" t="s">
        <v>2883</v>
      </c>
      <c r="H4458">
        <v>3299.2301000000002</v>
      </c>
      <c r="I4458">
        <v>13.5008793037246</v>
      </c>
      <c r="J4458">
        <v>28.343491510573799</v>
      </c>
      <c r="K4458">
        <v>41.844370814298401</v>
      </c>
      <c r="L4458">
        <v>3257.3857291856998</v>
      </c>
    </row>
    <row r="4459" spans="1:14" x14ac:dyDescent="0.35">
      <c r="A4459" t="s">
        <v>860</v>
      </c>
      <c r="B4459" t="s">
        <v>4137</v>
      </c>
      <c r="C4459" t="s">
        <v>2879</v>
      </c>
      <c r="D4459" t="s">
        <v>2908</v>
      </c>
      <c r="E4459" t="s">
        <v>2909</v>
      </c>
      <c r="F4459" t="s">
        <v>2884</v>
      </c>
      <c r="G4459" t="s">
        <v>2885</v>
      </c>
      <c r="H4459">
        <v>91994.013399999996</v>
      </c>
      <c r="I4459">
        <v>399.743426340714</v>
      </c>
      <c r="J4459">
        <v>0</v>
      </c>
      <c r="K4459">
        <v>399.743426340714</v>
      </c>
      <c r="L4459">
        <v>91594.269973659306</v>
      </c>
    </row>
    <row r="4460" spans="1:14" x14ac:dyDescent="0.35">
      <c r="A4460" t="s">
        <v>860</v>
      </c>
      <c r="B4460" t="s">
        <v>4137</v>
      </c>
      <c r="C4460" t="s">
        <v>2879</v>
      </c>
      <c r="D4460" t="s">
        <v>2908</v>
      </c>
      <c r="E4460" t="s">
        <v>2909</v>
      </c>
      <c r="F4460" t="s">
        <v>2956</v>
      </c>
      <c r="G4460" t="s">
        <v>2957</v>
      </c>
      <c r="H4460">
        <v>14589.359</v>
      </c>
      <c r="I4460">
        <v>63.3954332522719</v>
      </c>
      <c r="J4460">
        <v>0</v>
      </c>
      <c r="K4460">
        <v>63.3954332522719</v>
      </c>
      <c r="L4460">
        <v>14525.9635667477</v>
      </c>
      <c r="N4460" t="s">
        <v>2198</v>
      </c>
    </row>
    <row r="4461" spans="1:14" x14ac:dyDescent="0.35">
      <c r="A4461" t="s">
        <v>860</v>
      </c>
      <c r="B4461" t="s">
        <v>4137</v>
      </c>
      <c r="C4461" t="s">
        <v>2879</v>
      </c>
      <c r="D4461" t="s">
        <v>2908</v>
      </c>
      <c r="E4461" t="s">
        <v>2909</v>
      </c>
      <c r="F4461" t="s">
        <v>2896</v>
      </c>
      <c r="G4461" t="s">
        <v>2897</v>
      </c>
      <c r="H4461">
        <v>44983.856800000001</v>
      </c>
      <c r="I4461">
        <v>195.46925252783799</v>
      </c>
      <c r="J4461">
        <v>0</v>
      </c>
      <c r="K4461">
        <v>195.46925252783799</v>
      </c>
      <c r="L4461">
        <v>44788.387547472201</v>
      </c>
    </row>
    <row r="4462" spans="1:14" x14ac:dyDescent="0.35">
      <c r="A4462" t="s">
        <v>860</v>
      </c>
      <c r="B4462" t="s">
        <v>4137</v>
      </c>
      <c r="C4462" t="s">
        <v>2879</v>
      </c>
      <c r="D4462" t="s">
        <v>2910</v>
      </c>
      <c r="E4462" t="s">
        <v>3357</v>
      </c>
      <c r="F4462" t="s">
        <v>2172</v>
      </c>
      <c r="G4462" t="s">
        <v>2173</v>
      </c>
      <c r="H4462">
        <v>5745.3715000000002</v>
      </c>
      <c r="I4462">
        <v>28.618263347900399</v>
      </c>
      <c r="J4462">
        <v>0</v>
      </c>
      <c r="K4462">
        <v>28.618263347900399</v>
      </c>
      <c r="L4462">
        <v>5716.7532366521</v>
      </c>
    </row>
    <row r="4463" spans="1:14" x14ac:dyDescent="0.35">
      <c r="A4463" t="s">
        <v>860</v>
      </c>
      <c r="B4463" t="s">
        <v>4137</v>
      </c>
      <c r="C4463" t="s">
        <v>2879</v>
      </c>
      <c r="D4463" t="s">
        <v>2910</v>
      </c>
      <c r="E4463" t="s">
        <v>3357</v>
      </c>
      <c r="F4463" t="s">
        <v>2882</v>
      </c>
      <c r="G4463" t="s">
        <v>2883</v>
      </c>
      <c r="H4463">
        <v>0</v>
      </c>
      <c r="I4463">
        <v>0</v>
      </c>
      <c r="J4463">
        <v>0</v>
      </c>
      <c r="K4463">
        <v>0</v>
      </c>
      <c r="L4463">
        <v>0</v>
      </c>
    </row>
    <row r="4464" spans="1:14" x14ac:dyDescent="0.35">
      <c r="A4464" t="s">
        <v>860</v>
      </c>
      <c r="B4464" t="s">
        <v>4137</v>
      </c>
      <c r="C4464" t="s">
        <v>2879</v>
      </c>
      <c r="D4464" t="s">
        <v>2910</v>
      </c>
      <c r="E4464" t="s">
        <v>3357</v>
      </c>
      <c r="F4464" t="s">
        <v>2884</v>
      </c>
      <c r="G4464" t="s">
        <v>2885</v>
      </c>
      <c r="H4464">
        <v>40576.686399999999</v>
      </c>
      <c r="I4464">
        <v>202.116484894547</v>
      </c>
      <c r="J4464">
        <v>0</v>
      </c>
      <c r="K4464">
        <v>202.116484894547</v>
      </c>
      <c r="L4464">
        <v>40374.569915105501</v>
      </c>
    </row>
    <row r="4465" spans="1:14" x14ac:dyDescent="0.35">
      <c r="A4465" t="s">
        <v>860</v>
      </c>
      <c r="B4465" t="s">
        <v>4137</v>
      </c>
      <c r="C4465" t="s">
        <v>2879</v>
      </c>
      <c r="D4465" t="s">
        <v>2910</v>
      </c>
      <c r="E4465" t="s">
        <v>3357</v>
      </c>
      <c r="F4465" t="s">
        <v>2896</v>
      </c>
      <c r="G4465" t="s">
        <v>2897</v>
      </c>
      <c r="H4465">
        <v>19929.2575</v>
      </c>
      <c r="I4465">
        <v>99.269600988029694</v>
      </c>
      <c r="J4465">
        <v>0</v>
      </c>
      <c r="K4465">
        <v>99.269600988029694</v>
      </c>
      <c r="L4465">
        <v>19829.987899012001</v>
      </c>
    </row>
    <row r="4466" spans="1:14" x14ac:dyDescent="0.35">
      <c r="A4466" t="s">
        <v>860</v>
      </c>
      <c r="B4466" t="s">
        <v>4137</v>
      </c>
      <c r="C4466" t="s">
        <v>2879</v>
      </c>
      <c r="D4466" t="s">
        <v>2910</v>
      </c>
      <c r="E4466" t="s">
        <v>3357</v>
      </c>
      <c r="F4466" t="s">
        <v>2890</v>
      </c>
      <c r="G4466" t="s">
        <v>2891</v>
      </c>
      <c r="H4466">
        <v>13764.952600000001</v>
      </c>
      <c r="I4466">
        <v>68.564589271011499</v>
      </c>
      <c r="J4466">
        <v>0</v>
      </c>
      <c r="K4466">
        <v>68.564589271011499</v>
      </c>
      <c r="L4466">
        <v>13696.388010729001</v>
      </c>
    </row>
    <row r="4467" spans="1:14" x14ac:dyDescent="0.35">
      <c r="A4467" t="s">
        <v>860</v>
      </c>
      <c r="B4467" t="s">
        <v>4137</v>
      </c>
      <c r="C4467" t="s">
        <v>2879</v>
      </c>
      <c r="D4467" t="s">
        <v>2912</v>
      </c>
      <c r="E4467" t="s">
        <v>2992</v>
      </c>
      <c r="F4467" t="s">
        <v>2172</v>
      </c>
      <c r="G4467" t="s">
        <v>2173</v>
      </c>
      <c r="H4467">
        <v>5587.3104999999996</v>
      </c>
      <c r="I4467">
        <v>31.763914033208401</v>
      </c>
      <c r="J4467">
        <v>0</v>
      </c>
      <c r="K4467">
        <v>31.763914033208401</v>
      </c>
      <c r="L4467">
        <v>5555.5465859667902</v>
      </c>
    </row>
    <row r="4468" spans="1:14" x14ac:dyDescent="0.35">
      <c r="A4468" t="s">
        <v>860</v>
      </c>
      <c r="B4468" t="s">
        <v>4137</v>
      </c>
      <c r="C4468" t="s">
        <v>2879</v>
      </c>
      <c r="D4468" t="s">
        <v>2912</v>
      </c>
      <c r="E4468" t="s">
        <v>2992</v>
      </c>
      <c r="F4468" t="s">
        <v>2882</v>
      </c>
      <c r="G4468" t="s">
        <v>2883</v>
      </c>
      <c r="H4468">
        <v>0</v>
      </c>
      <c r="I4468">
        <v>0</v>
      </c>
      <c r="J4468">
        <v>0</v>
      </c>
      <c r="K4468">
        <v>0</v>
      </c>
      <c r="L4468">
        <v>0</v>
      </c>
    </row>
    <row r="4469" spans="1:14" x14ac:dyDescent="0.35">
      <c r="A4469" t="s">
        <v>860</v>
      </c>
      <c r="B4469" t="s">
        <v>4137</v>
      </c>
      <c r="C4469" t="s">
        <v>2879</v>
      </c>
      <c r="D4469" t="s">
        <v>2912</v>
      </c>
      <c r="E4469" t="s">
        <v>2992</v>
      </c>
      <c r="F4469" t="s">
        <v>2884</v>
      </c>
      <c r="G4469" t="s">
        <v>2885</v>
      </c>
      <c r="H4469">
        <v>13688.433000000001</v>
      </c>
      <c r="I4469">
        <v>77.965970808784107</v>
      </c>
      <c r="J4469">
        <v>0</v>
      </c>
      <c r="K4469">
        <v>77.965970808784107</v>
      </c>
      <c r="L4469">
        <v>13610.467029191201</v>
      </c>
    </row>
    <row r="4470" spans="1:14" x14ac:dyDescent="0.35">
      <c r="A4470" t="s">
        <v>860</v>
      </c>
      <c r="B4470" t="s">
        <v>4137</v>
      </c>
      <c r="C4470" t="s">
        <v>2879</v>
      </c>
      <c r="D4470" t="s">
        <v>2912</v>
      </c>
      <c r="E4470" t="s">
        <v>2992</v>
      </c>
      <c r="F4470" t="s">
        <v>2896</v>
      </c>
      <c r="G4470" t="s">
        <v>2897</v>
      </c>
      <c r="H4470">
        <v>7999.0020000000004</v>
      </c>
      <c r="I4470">
        <v>45.560361542581703</v>
      </c>
      <c r="J4470">
        <v>0</v>
      </c>
      <c r="K4470">
        <v>45.560361542581703</v>
      </c>
      <c r="L4470">
        <v>7953.4416384574197</v>
      </c>
    </row>
    <row r="4471" spans="1:14" x14ac:dyDescent="0.35">
      <c r="A4471" t="s">
        <v>860</v>
      </c>
      <c r="B4471" t="s">
        <v>4137</v>
      </c>
      <c r="C4471" t="s">
        <v>2915</v>
      </c>
      <c r="D4471" t="s">
        <v>4145</v>
      </c>
      <c r="E4471" t="s">
        <v>4146</v>
      </c>
      <c r="F4471" t="s">
        <v>2170</v>
      </c>
      <c r="G4471" t="s">
        <v>2171</v>
      </c>
      <c r="H4471">
        <v>0</v>
      </c>
      <c r="I4471">
        <v>0</v>
      </c>
      <c r="J4471">
        <v>0</v>
      </c>
      <c r="K4471">
        <v>0</v>
      </c>
      <c r="L4471">
        <v>0</v>
      </c>
    </row>
    <row r="4472" spans="1:14" x14ac:dyDescent="0.35">
      <c r="A4472" t="s">
        <v>860</v>
      </c>
      <c r="B4472" t="s">
        <v>4137</v>
      </c>
      <c r="C4472" t="s">
        <v>2915</v>
      </c>
      <c r="D4472" t="s">
        <v>4145</v>
      </c>
      <c r="E4472" t="s">
        <v>4146</v>
      </c>
      <c r="F4472" t="s">
        <v>2172</v>
      </c>
      <c r="G4472" t="s">
        <v>2173</v>
      </c>
      <c r="H4472">
        <v>10634372.9629</v>
      </c>
      <c r="I4472">
        <v>70998.615327466599</v>
      </c>
      <c r="J4472">
        <v>3820903.76909036</v>
      </c>
      <c r="K4472">
        <v>3891902.38441783</v>
      </c>
      <c r="L4472">
        <v>6742470.5784821697</v>
      </c>
    </row>
    <row r="4473" spans="1:14" x14ac:dyDescent="0.35">
      <c r="A4473" t="s">
        <v>860</v>
      </c>
      <c r="B4473" t="s">
        <v>4137</v>
      </c>
      <c r="C4473" t="s">
        <v>2915</v>
      </c>
      <c r="D4473" t="s">
        <v>4145</v>
      </c>
      <c r="E4473" t="s">
        <v>4146</v>
      </c>
      <c r="F4473" t="s">
        <v>19</v>
      </c>
      <c r="G4473" t="s">
        <v>2174</v>
      </c>
      <c r="H4473">
        <v>279775.0673</v>
      </c>
      <c r="I4473">
        <v>1867.87151874864</v>
      </c>
      <c r="J4473">
        <v>0</v>
      </c>
      <c r="K4473">
        <v>1867.87151874864</v>
      </c>
      <c r="L4473">
        <v>277907.19578125101</v>
      </c>
      <c r="N4473" t="s">
        <v>2198</v>
      </c>
    </row>
    <row r="4474" spans="1:14" x14ac:dyDescent="0.35">
      <c r="A4474" t="s">
        <v>860</v>
      </c>
      <c r="B4474" t="s">
        <v>4137</v>
      </c>
      <c r="C4474" t="s">
        <v>2915</v>
      </c>
      <c r="D4474" t="s">
        <v>4145</v>
      </c>
      <c r="E4474" t="s">
        <v>4146</v>
      </c>
      <c r="F4474" t="s">
        <v>1621</v>
      </c>
      <c r="G4474" t="s">
        <v>2416</v>
      </c>
      <c r="H4474">
        <v>374396.27990000002</v>
      </c>
      <c r="I4474">
        <v>2499.5942453400398</v>
      </c>
      <c r="J4474">
        <v>0</v>
      </c>
      <c r="K4474">
        <v>2499.5942453400398</v>
      </c>
      <c r="L4474">
        <v>371896.68565465999</v>
      </c>
      <c r="N4474" t="s">
        <v>2198</v>
      </c>
    </row>
    <row r="4475" spans="1:14" x14ac:dyDescent="0.35">
      <c r="A4475" t="s">
        <v>860</v>
      </c>
      <c r="B4475" t="s">
        <v>4137</v>
      </c>
      <c r="C4475" t="s">
        <v>2915</v>
      </c>
      <c r="D4475" t="s">
        <v>4145</v>
      </c>
      <c r="E4475" t="s">
        <v>4146</v>
      </c>
      <c r="F4475" t="s">
        <v>2918</v>
      </c>
      <c r="G4475" t="s">
        <v>2919</v>
      </c>
      <c r="H4475">
        <v>0</v>
      </c>
      <c r="I4475">
        <v>0</v>
      </c>
      <c r="J4475">
        <v>0</v>
      </c>
      <c r="K4475">
        <v>0</v>
      </c>
      <c r="L4475">
        <v>0</v>
      </c>
    </row>
    <row r="4476" spans="1:14" x14ac:dyDescent="0.35">
      <c r="A4476" t="s">
        <v>860</v>
      </c>
      <c r="B4476" t="s">
        <v>4137</v>
      </c>
      <c r="C4476" t="s">
        <v>2915</v>
      </c>
      <c r="D4476" t="s">
        <v>4145</v>
      </c>
      <c r="E4476" t="s">
        <v>4146</v>
      </c>
      <c r="F4476" t="s">
        <v>2920</v>
      </c>
      <c r="G4476" t="s">
        <v>2921</v>
      </c>
      <c r="H4476">
        <v>0</v>
      </c>
      <c r="I4476">
        <v>0</v>
      </c>
      <c r="J4476">
        <v>0</v>
      </c>
      <c r="K4476">
        <v>0</v>
      </c>
      <c r="L4476">
        <v>0</v>
      </c>
    </row>
    <row r="4477" spans="1:14" x14ac:dyDescent="0.35">
      <c r="A4477" t="s">
        <v>860</v>
      </c>
      <c r="B4477" t="s">
        <v>4137</v>
      </c>
      <c r="C4477" t="s">
        <v>2915</v>
      </c>
      <c r="D4477" t="s">
        <v>4145</v>
      </c>
      <c r="E4477" t="s">
        <v>4146</v>
      </c>
      <c r="F4477" t="s">
        <v>2867</v>
      </c>
      <c r="G4477" t="s">
        <v>2868</v>
      </c>
      <c r="H4477">
        <v>0</v>
      </c>
      <c r="I4477">
        <v>0</v>
      </c>
      <c r="J4477">
        <v>0</v>
      </c>
      <c r="K4477">
        <v>0</v>
      </c>
      <c r="L4477">
        <v>0</v>
      </c>
    </row>
    <row r="4478" spans="1:14" x14ac:dyDescent="0.35">
      <c r="A4478" t="s">
        <v>860</v>
      </c>
      <c r="B4478" t="s">
        <v>4137</v>
      </c>
      <c r="C4478" t="s">
        <v>2915</v>
      </c>
      <c r="D4478" t="s">
        <v>4145</v>
      </c>
      <c r="E4478" t="s">
        <v>4146</v>
      </c>
      <c r="F4478" t="s">
        <v>2922</v>
      </c>
      <c r="G4478" t="s">
        <v>2923</v>
      </c>
      <c r="H4478">
        <v>407104.84730000002</v>
      </c>
      <c r="I4478">
        <v>2717.9675335444699</v>
      </c>
      <c r="J4478">
        <v>146271.75960103201</v>
      </c>
      <c r="K4478">
        <v>148989.72713457601</v>
      </c>
      <c r="L4478">
        <v>258115.12016542401</v>
      </c>
    </row>
    <row r="4479" spans="1:14" x14ac:dyDescent="0.35">
      <c r="A4479" t="s">
        <v>860</v>
      </c>
      <c r="B4479" t="s">
        <v>4137</v>
      </c>
      <c r="C4479" t="s">
        <v>2915</v>
      </c>
      <c r="D4479" t="s">
        <v>4145</v>
      </c>
      <c r="E4479" t="s">
        <v>4146</v>
      </c>
      <c r="F4479" t="s">
        <v>4147</v>
      </c>
      <c r="G4479" t="s">
        <v>4148</v>
      </c>
      <c r="H4479">
        <v>297297.51409999997</v>
      </c>
      <c r="I4479">
        <v>1984.85720885816</v>
      </c>
      <c r="J4479">
        <v>0</v>
      </c>
      <c r="K4479">
        <v>1984.85720885816</v>
      </c>
      <c r="L4479">
        <v>295312.65689114202</v>
      </c>
      <c r="N4479" t="s">
        <v>2198</v>
      </c>
    </row>
    <row r="4480" spans="1:14" x14ac:dyDescent="0.35">
      <c r="A4480" t="s">
        <v>860</v>
      </c>
      <c r="B4480" t="s">
        <v>4137</v>
      </c>
      <c r="C4480" t="s">
        <v>2915</v>
      </c>
      <c r="D4480" t="s">
        <v>4145</v>
      </c>
      <c r="E4480" t="s">
        <v>4146</v>
      </c>
      <c r="F4480" t="s">
        <v>2875</v>
      </c>
      <c r="G4480" t="s">
        <v>2876</v>
      </c>
      <c r="H4480">
        <v>1323528.8149999999</v>
      </c>
      <c r="I4480">
        <v>8836.3191262722703</v>
      </c>
      <c r="J4480">
        <v>475540.61299273698</v>
      </c>
      <c r="K4480">
        <v>484376.93211900903</v>
      </c>
      <c r="L4480">
        <v>839151.88288099098</v>
      </c>
    </row>
    <row r="4481" spans="1:12" x14ac:dyDescent="0.35">
      <c r="A4481" t="s">
        <v>860</v>
      </c>
      <c r="B4481" t="s">
        <v>4137</v>
      </c>
      <c r="C4481" t="s">
        <v>2915</v>
      </c>
      <c r="D4481" t="s">
        <v>4145</v>
      </c>
      <c r="E4481" t="s">
        <v>4146</v>
      </c>
      <c r="F4481" t="s">
        <v>3599</v>
      </c>
      <c r="G4481" t="s">
        <v>3600</v>
      </c>
      <c r="H4481">
        <v>294961.18790000002</v>
      </c>
      <c r="I4481">
        <v>1969.2591168435599</v>
      </c>
      <c r="J4481">
        <v>105978.821518681</v>
      </c>
      <c r="K4481">
        <v>107948.080635525</v>
      </c>
      <c r="L4481">
        <v>187013.10726447499</v>
      </c>
    </row>
    <row r="4482" spans="1:12" x14ac:dyDescent="0.35">
      <c r="A4482" t="s">
        <v>860</v>
      </c>
      <c r="B4482" t="s">
        <v>4137</v>
      </c>
      <c r="C4482" t="s">
        <v>2915</v>
      </c>
      <c r="D4482" t="s">
        <v>4145</v>
      </c>
      <c r="E4482" t="s">
        <v>4146</v>
      </c>
      <c r="F4482" t="s">
        <v>3241</v>
      </c>
      <c r="G4482" t="s">
        <v>3242</v>
      </c>
      <c r="H4482">
        <v>508735.03869999998</v>
      </c>
      <c r="I4482">
        <v>3396.4845361796802</v>
      </c>
      <c r="J4482">
        <v>182787.234738161</v>
      </c>
      <c r="K4482">
        <v>186183.71927434101</v>
      </c>
      <c r="L4482">
        <v>322551.31942565902</v>
      </c>
    </row>
    <row r="4483" spans="1:12" x14ac:dyDescent="0.35">
      <c r="A4483" t="s">
        <v>860</v>
      </c>
      <c r="B4483" t="s">
        <v>4137</v>
      </c>
      <c r="C4483" t="s">
        <v>2915</v>
      </c>
      <c r="D4483" t="s">
        <v>4145</v>
      </c>
      <c r="E4483" t="s">
        <v>4146</v>
      </c>
      <c r="F4483" t="s">
        <v>2924</v>
      </c>
      <c r="G4483" t="s">
        <v>2925</v>
      </c>
      <c r="H4483">
        <v>0</v>
      </c>
      <c r="I4483">
        <v>0</v>
      </c>
      <c r="J4483">
        <v>0</v>
      </c>
      <c r="K4483">
        <v>0</v>
      </c>
      <c r="L4483">
        <v>0</v>
      </c>
    </row>
    <row r="4484" spans="1:12" x14ac:dyDescent="0.35">
      <c r="A4484" t="s">
        <v>860</v>
      </c>
      <c r="B4484" t="s">
        <v>4137</v>
      </c>
      <c r="C4484" t="s">
        <v>2915</v>
      </c>
      <c r="D4484" t="s">
        <v>4145</v>
      </c>
      <c r="E4484" t="s">
        <v>4146</v>
      </c>
      <c r="F4484" t="s">
        <v>2877</v>
      </c>
      <c r="G4484" t="s">
        <v>2878</v>
      </c>
      <c r="H4484">
        <v>131418.3511</v>
      </c>
      <c r="I4484">
        <v>877.39267582138598</v>
      </c>
      <c r="J4484">
        <v>47218.286815254098</v>
      </c>
      <c r="K4484">
        <v>48095.679491075498</v>
      </c>
      <c r="L4484">
        <v>83322.671608924502</v>
      </c>
    </row>
    <row r="4485" spans="1:12" x14ac:dyDescent="0.35">
      <c r="A4485" t="s">
        <v>860</v>
      </c>
      <c r="B4485" t="s">
        <v>4137</v>
      </c>
      <c r="C4485" t="s">
        <v>2915</v>
      </c>
      <c r="D4485" t="s">
        <v>4149</v>
      </c>
      <c r="E4485" t="s">
        <v>4150</v>
      </c>
      <c r="F4485" t="s">
        <v>2170</v>
      </c>
      <c r="G4485" t="s">
        <v>2171</v>
      </c>
      <c r="H4485">
        <v>0</v>
      </c>
      <c r="I4485">
        <v>0</v>
      </c>
      <c r="J4485">
        <v>0</v>
      </c>
      <c r="K4485">
        <v>0</v>
      </c>
      <c r="L4485">
        <v>0</v>
      </c>
    </row>
    <row r="4486" spans="1:12" x14ac:dyDescent="0.35">
      <c r="A4486" t="s">
        <v>860</v>
      </c>
      <c r="B4486" t="s">
        <v>4137</v>
      </c>
      <c r="C4486" t="s">
        <v>2915</v>
      </c>
      <c r="D4486" t="s">
        <v>4149</v>
      </c>
      <c r="E4486" t="s">
        <v>4150</v>
      </c>
      <c r="F4486" t="s">
        <v>2172</v>
      </c>
      <c r="G4486" t="s">
        <v>2173</v>
      </c>
      <c r="H4486">
        <v>341965.44280000002</v>
      </c>
      <c r="I4486">
        <v>3297.46196217342</v>
      </c>
      <c r="J4486">
        <v>142725.17345398301</v>
      </c>
      <c r="K4486">
        <v>146022.63541615699</v>
      </c>
      <c r="L4486">
        <v>195942.807383843</v>
      </c>
    </row>
    <row r="4487" spans="1:12" x14ac:dyDescent="0.35">
      <c r="A4487" t="s">
        <v>860</v>
      </c>
      <c r="B4487" t="s">
        <v>4137</v>
      </c>
      <c r="C4487" t="s">
        <v>2915</v>
      </c>
      <c r="D4487" t="s">
        <v>4149</v>
      </c>
      <c r="E4487" t="s">
        <v>4150</v>
      </c>
      <c r="F4487" t="s">
        <v>2867</v>
      </c>
      <c r="G4487" t="s">
        <v>2868</v>
      </c>
      <c r="H4487">
        <v>0</v>
      </c>
      <c r="I4487">
        <v>0</v>
      </c>
      <c r="J4487">
        <v>0</v>
      </c>
      <c r="K4487">
        <v>0</v>
      </c>
      <c r="L4487">
        <v>0</v>
      </c>
    </row>
    <row r="4488" spans="1:12" x14ac:dyDescent="0.35">
      <c r="A4488" t="s">
        <v>860</v>
      </c>
      <c r="B4488" t="s">
        <v>4137</v>
      </c>
      <c r="C4488" t="s">
        <v>2915</v>
      </c>
      <c r="D4488" t="s">
        <v>4149</v>
      </c>
      <c r="E4488" t="s">
        <v>4150</v>
      </c>
      <c r="F4488" t="s">
        <v>2922</v>
      </c>
      <c r="G4488" t="s">
        <v>2923</v>
      </c>
      <c r="H4488">
        <v>139824.85990000001</v>
      </c>
      <c r="I4488">
        <v>1348.2858186814401</v>
      </c>
      <c r="J4488">
        <v>58358.316045598003</v>
      </c>
      <c r="K4488">
        <v>59706.601864279401</v>
      </c>
      <c r="L4488">
        <v>80118.258035720602</v>
      </c>
    </row>
    <row r="4489" spans="1:12" x14ac:dyDescent="0.35">
      <c r="A4489" t="s">
        <v>860</v>
      </c>
      <c r="B4489" t="s">
        <v>4137</v>
      </c>
      <c r="C4489" t="s">
        <v>2915</v>
      </c>
      <c r="D4489" t="s">
        <v>4149</v>
      </c>
      <c r="E4489" t="s">
        <v>4150</v>
      </c>
      <c r="F4489" t="s">
        <v>2884</v>
      </c>
      <c r="G4489" t="s">
        <v>2885</v>
      </c>
      <c r="H4489">
        <v>0</v>
      </c>
      <c r="I4489">
        <v>0</v>
      </c>
      <c r="J4489">
        <v>0</v>
      </c>
      <c r="K4489">
        <v>0</v>
      </c>
      <c r="L4489">
        <v>0</v>
      </c>
    </row>
    <row r="4490" spans="1:12" x14ac:dyDescent="0.35">
      <c r="A4490" t="s">
        <v>860</v>
      </c>
      <c r="B4490" t="s">
        <v>4137</v>
      </c>
      <c r="C4490" t="s">
        <v>2915</v>
      </c>
      <c r="D4490" t="s">
        <v>4149</v>
      </c>
      <c r="E4490" t="s">
        <v>4150</v>
      </c>
      <c r="F4490" t="s">
        <v>2930</v>
      </c>
      <c r="G4490" t="s">
        <v>2931</v>
      </c>
      <c r="H4490">
        <v>5405.3491999999997</v>
      </c>
      <c r="I4490">
        <v>52.122031300315598</v>
      </c>
      <c r="J4490">
        <v>2256.0157003928598</v>
      </c>
      <c r="K4490">
        <v>2308.1377316931798</v>
      </c>
      <c r="L4490">
        <v>3097.2114683068198</v>
      </c>
    </row>
    <row r="4491" spans="1:12" x14ac:dyDescent="0.35">
      <c r="A4491" t="s">
        <v>860</v>
      </c>
      <c r="B4491" t="s">
        <v>4137</v>
      </c>
      <c r="C4491" t="s">
        <v>2915</v>
      </c>
      <c r="D4491" t="s">
        <v>4149</v>
      </c>
      <c r="E4491" t="s">
        <v>4150</v>
      </c>
      <c r="F4491" t="s">
        <v>2999</v>
      </c>
      <c r="G4491" t="s">
        <v>3000</v>
      </c>
      <c r="H4491">
        <v>8229.7659999999996</v>
      </c>
      <c r="I4491">
        <v>79.356966574354303</v>
      </c>
      <c r="J4491">
        <v>3434.8347150125601</v>
      </c>
      <c r="K4491">
        <v>3514.1916815869099</v>
      </c>
      <c r="L4491">
        <v>4715.5743184130897</v>
      </c>
    </row>
    <row r="4492" spans="1:12" x14ac:dyDescent="0.35">
      <c r="A4492" t="s">
        <v>860</v>
      </c>
      <c r="B4492" t="s">
        <v>4137</v>
      </c>
      <c r="C4492" t="s">
        <v>2915</v>
      </c>
      <c r="D4492" t="s">
        <v>4149</v>
      </c>
      <c r="E4492" t="s">
        <v>4150</v>
      </c>
      <c r="F4492" t="s">
        <v>2924</v>
      </c>
      <c r="G4492" t="s">
        <v>2925</v>
      </c>
      <c r="H4492">
        <v>0</v>
      </c>
      <c r="I4492">
        <v>0</v>
      </c>
      <c r="J4492">
        <v>0</v>
      </c>
      <c r="K4492">
        <v>0</v>
      </c>
      <c r="L4492">
        <v>0</v>
      </c>
    </row>
    <row r="4493" spans="1:12" x14ac:dyDescent="0.35">
      <c r="A4493" t="s">
        <v>860</v>
      </c>
      <c r="B4493" t="s">
        <v>4137</v>
      </c>
      <c r="C4493" t="s">
        <v>2915</v>
      </c>
      <c r="D4493" t="s">
        <v>4149</v>
      </c>
      <c r="E4493" t="s">
        <v>4150</v>
      </c>
      <c r="F4493" t="s">
        <v>2877</v>
      </c>
      <c r="G4493" t="s">
        <v>2878</v>
      </c>
      <c r="H4493">
        <v>6492.9120000000003</v>
      </c>
      <c r="I4493">
        <v>62.6090466069857</v>
      </c>
      <c r="J4493">
        <v>2709.9287692406801</v>
      </c>
      <c r="K4493">
        <v>2772.5378158476601</v>
      </c>
      <c r="L4493">
        <v>3720.3741841523401</v>
      </c>
    </row>
    <row r="4494" spans="1:12" x14ac:dyDescent="0.35">
      <c r="A4494" t="s">
        <v>860</v>
      </c>
      <c r="B4494" t="s">
        <v>4137</v>
      </c>
      <c r="C4494" t="s">
        <v>2915</v>
      </c>
      <c r="D4494" t="s">
        <v>4151</v>
      </c>
      <c r="E4494" t="s">
        <v>4152</v>
      </c>
      <c r="F4494" t="s">
        <v>2170</v>
      </c>
      <c r="G4494" t="s">
        <v>2171</v>
      </c>
      <c r="H4494">
        <v>0</v>
      </c>
      <c r="I4494">
        <v>0</v>
      </c>
      <c r="J4494">
        <v>0</v>
      </c>
      <c r="K4494">
        <v>0</v>
      </c>
      <c r="L4494">
        <v>0</v>
      </c>
    </row>
    <row r="4495" spans="1:12" x14ac:dyDescent="0.35">
      <c r="A4495" t="s">
        <v>860</v>
      </c>
      <c r="B4495" t="s">
        <v>4137</v>
      </c>
      <c r="C4495" t="s">
        <v>2915</v>
      </c>
      <c r="D4495" t="s">
        <v>4151</v>
      </c>
      <c r="E4495" t="s">
        <v>4152</v>
      </c>
      <c r="F4495" t="s">
        <v>2172</v>
      </c>
      <c r="G4495" t="s">
        <v>2173</v>
      </c>
      <c r="H4495">
        <v>239337.01</v>
      </c>
      <c r="I4495">
        <v>2939.2816930488598</v>
      </c>
      <c r="J4495">
        <v>17550.041673818199</v>
      </c>
      <c r="K4495">
        <v>20489.323366867</v>
      </c>
      <c r="L4495">
        <v>218847.68663313301</v>
      </c>
    </row>
    <row r="4496" spans="1:12" x14ac:dyDescent="0.35">
      <c r="A4496" t="s">
        <v>860</v>
      </c>
      <c r="B4496" t="s">
        <v>4137</v>
      </c>
      <c r="C4496" t="s">
        <v>2915</v>
      </c>
      <c r="D4496" t="s">
        <v>4151</v>
      </c>
      <c r="E4496" t="s">
        <v>4152</v>
      </c>
      <c r="F4496" t="s">
        <v>2867</v>
      </c>
      <c r="G4496" t="s">
        <v>2868</v>
      </c>
      <c r="H4496">
        <v>0</v>
      </c>
      <c r="I4496">
        <v>0</v>
      </c>
      <c r="J4496">
        <v>0</v>
      </c>
      <c r="K4496">
        <v>0</v>
      </c>
      <c r="L4496">
        <v>0</v>
      </c>
    </row>
    <row r="4497" spans="1:12" x14ac:dyDescent="0.35">
      <c r="A4497" t="s">
        <v>860</v>
      </c>
      <c r="B4497" t="s">
        <v>4137</v>
      </c>
      <c r="C4497" t="s">
        <v>2915</v>
      </c>
      <c r="D4497" t="s">
        <v>4151</v>
      </c>
      <c r="E4497" t="s">
        <v>4152</v>
      </c>
      <c r="F4497" t="s">
        <v>2922</v>
      </c>
      <c r="G4497" t="s">
        <v>2923</v>
      </c>
      <c r="H4497">
        <v>0</v>
      </c>
      <c r="I4497">
        <v>0</v>
      </c>
      <c r="J4497">
        <v>0</v>
      </c>
      <c r="K4497">
        <v>0</v>
      </c>
      <c r="L4497">
        <v>0</v>
      </c>
    </row>
    <row r="4498" spans="1:12" x14ac:dyDescent="0.35">
      <c r="A4498" t="s">
        <v>860</v>
      </c>
      <c r="B4498" t="s">
        <v>4137</v>
      </c>
      <c r="C4498" t="s">
        <v>2915</v>
      </c>
      <c r="D4498" t="s">
        <v>4151</v>
      </c>
      <c r="E4498" t="s">
        <v>4152</v>
      </c>
      <c r="F4498" t="s">
        <v>2999</v>
      </c>
      <c r="G4498" t="s">
        <v>3000</v>
      </c>
      <c r="H4498">
        <v>19472.068200000002</v>
      </c>
      <c r="I4498">
        <v>239.135157749846</v>
      </c>
      <c r="J4498">
        <v>1427.8427256938301</v>
      </c>
      <c r="K4498">
        <v>1666.97788344368</v>
      </c>
      <c r="L4498">
        <v>17805.0903165563</v>
      </c>
    </row>
    <row r="4499" spans="1:12" x14ac:dyDescent="0.35">
      <c r="A4499" t="s">
        <v>860</v>
      </c>
      <c r="B4499" t="s">
        <v>4137</v>
      </c>
      <c r="C4499" t="s">
        <v>2915</v>
      </c>
      <c r="D4499" t="s">
        <v>4151</v>
      </c>
      <c r="E4499" t="s">
        <v>4152</v>
      </c>
      <c r="F4499" t="s">
        <v>2924</v>
      </c>
      <c r="G4499" t="s">
        <v>2925</v>
      </c>
      <c r="H4499">
        <v>0</v>
      </c>
      <c r="I4499">
        <v>0</v>
      </c>
      <c r="J4499">
        <v>0</v>
      </c>
      <c r="K4499">
        <v>0</v>
      </c>
      <c r="L4499">
        <v>0</v>
      </c>
    </row>
    <row r="4500" spans="1:12" x14ac:dyDescent="0.35">
      <c r="A4500" t="s">
        <v>860</v>
      </c>
      <c r="B4500" t="s">
        <v>4137</v>
      </c>
      <c r="C4500" t="s">
        <v>2915</v>
      </c>
      <c r="D4500" t="s">
        <v>4151</v>
      </c>
      <c r="E4500" t="s">
        <v>4152</v>
      </c>
      <c r="F4500" t="s">
        <v>2877</v>
      </c>
      <c r="G4500" t="s">
        <v>2878</v>
      </c>
      <c r="H4500">
        <v>5058.3179</v>
      </c>
      <c r="I4500">
        <v>62.120860651284097</v>
      </c>
      <c r="J4500">
        <v>370.915008187806</v>
      </c>
      <c r="K4500">
        <v>433.03586883909003</v>
      </c>
      <c r="L4500">
        <v>4625.2820311609103</v>
      </c>
    </row>
    <row r="4501" spans="1:12" x14ac:dyDescent="0.35">
      <c r="A4501" t="s">
        <v>860</v>
      </c>
      <c r="B4501" t="s">
        <v>4137</v>
      </c>
      <c r="C4501" t="s">
        <v>2915</v>
      </c>
      <c r="D4501" t="s">
        <v>4153</v>
      </c>
      <c r="E4501" t="s">
        <v>4154</v>
      </c>
      <c r="F4501" t="s">
        <v>2170</v>
      </c>
      <c r="G4501" t="s">
        <v>2171</v>
      </c>
      <c r="H4501">
        <v>0</v>
      </c>
      <c r="I4501">
        <v>0</v>
      </c>
      <c r="J4501">
        <v>0</v>
      </c>
      <c r="K4501">
        <v>0</v>
      </c>
      <c r="L4501">
        <v>0</v>
      </c>
    </row>
    <row r="4502" spans="1:12" x14ac:dyDescent="0.35">
      <c r="A4502" t="s">
        <v>860</v>
      </c>
      <c r="B4502" t="s">
        <v>4137</v>
      </c>
      <c r="C4502" t="s">
        <v>2915</v>
      </c>
      <c r="D4502" t="s">
        <v>4153</v>
      </c>
      <c r="E4502" t="s">
        <v>4154</v>
      </c>
      <c r="F4502" t="s">
        <v>2172</v>
      </c>
      <c r="G4502" t="s">
        <v>2173</v>
      </c>
      <c r="H4502">
        <v>7086.0302000000001</v>
      </c>
      <c r="I4502">
        <v>109.893719357232</v>
      </c>
      <c r="J4502">
        <v>0</v>
      </c>
      <c r="K4502">
        <v>109.893719357232</v>
      </c>
      <c r="L4502">
        <v>6976.13648064277</v>
      </c>
    </row>
    <row r="4503" spans="1:12" x14ac:dyDescent="0.35">
      <c r="A4503" t="s">
        <v>860</v>
      </c>
      <c r="B4503" t="s">
        <v>4137</v>
      </c>
      <c r="C4503" t="s">
        <v>2915</v>
      </c>
      <c r="D4503" t="s">
        <v>4153</v>
      </c>
      <c r="E4503" t="s">
        <v>4154</v>
      </c>
      <c r="F4503" t="s">
        <v>2867</v>
      </c>
      <c r="G4503" t="s">
        <v>2868</v>
      </c>
      <c r="H4503">
        <v>0</v>
      </c>
      <c r="I4503">
        <v>0</v>
      </c>
      <c r="J4503">
        <v>0</v>
      </c>
      <c r="K4503">
        <v>0</v>
      </c>
      <c r="L4503">
        <v>0</v>
      </c>
    </row>
    <row r="4504" spans="1:12" x14ac:dyDescent="0.35">
      <c r="A4504" t="s">
        <v>860</v>
      </c>
      <c r="B4504" t="s">
        <v>4137</v>
      </c>
      <c r="C4504" t="s">
        <v>2915</v>
      </c>
      <c r="D4504" t="s">
        <v>4153</v>
      </c>
      <c r="E4504" t="s">
        <v>4154</v>
      </c>
      <c r="F4504" t="s">
        <v>2922</v>
      </c>
      <c r="G4504" t="s">
        <v>2923</v>
      </c>
      <c r="H4504">
        <v>0</v>
      </c>
      <c r="I4504">
        <v>0</v>
      </c>
      <c r="J4504">
        <v>0</v>
      </c>
      <c r="K4504">
        <v>0</v>
      </c>
      <c r="L4504">
        <v>0</v>
      </c>
    </row>
    <row r="4505" spans="1:12" x14ac:dyDescent="0.35">
      <c r="A4505" t="s">
        <v>860</v>
      </c>
      <c r="B4505" t="s">
        <v>4137</v>
      </c>
      <c r="C4505" t="s">
        <v>2915</v>
      </c>
      <c r="D4505" t="s">
        <v>4153</v>
      </c>
      <c r="E4505" t="s">
        <v>4154</v>
      </c>
      <c r="F4505" t="s">
        <v>2924</v>
      </c>
      <c r="G4505" t="s">
        <v>2925</v>
      </c>
      <c r="H4505">
        <v>0</v>
      </c>
      <c r="I4505">
        <v>0</v>
      </c>
      <c r="J4505">
        <v>0</v>
      </c>
      <c r="K4505">
        <v>0</v>
      </c>
      <c r="L4505">
        <v>0</v>
      </c>
    </row>
    <row r="4506" spans="1:12" x14ac:dyDescent="0.35">
      <c r="A4506" t="s">
        <v>860</v>
      </c>
      <c r="B4506" t="s">
        <v>4137</v>
      </c>
      <c r="C4506" t="s">
        <v>2915</v>
      </c>
      <c r="D4506" t="s">
        <v>4153</v>
      </c>
      <c r="E4506" t="s">
        <v>4154</v>
      </c>
      <c r="F4506" t="s">
        <v>2877</v>
      </c>
      <c r="G4506" t="s">
        <v>2878</v>
      </c>
      <c r="H4506">
        <v>268.3981</v>
      </c>
      <c r="I4506">
        <v>4.1624520600267099</v>
      </c>
      <c r="J4506">
        <v>0</v>
      </c>
      <c r="K4506">
        <v>4.1624520600267099</v>
      </c>
      <c r="L4506">
        <v>264.23564793997298</v>
      </c>
    </row>
    <row r="4507" spans="1:12" x14ac:dyDescent="0.35">
      <c r="A4507" t="s">
        <v>860</v>
      </c>
      <c r="B4507" t="s">
        <v>4137</v>
      </c>
      <c r="C4507" t="s">
        <v>2915</v>
      </c>
      <c r="D4507" t="s">
        <v>4155</v>
      </c>
      <c r="E4507" t="s">
        <v>4156</v>
      </c>
      <c r="F4507" t="s">
        <v>2170</v>
      </c>
      <c r="G4507" t="s">
        <v>2171</v>
      </c>
      <c r="H4507">
        <v>0</v>
      </c>
      <c r="I4507">
        <v>0</v>
      </c>
      <c r="J4507">
        <v>0</v>
      </c>
      <c r="K4507">
        <v>0</v>
      </c>
      <c r="L4507">
        <v>0</v>
      </c>
    </row>
    <row r="4508" spans="1:12" x14ac:dyDescent="0.35">
      <c r="A4508" t="s">
        <v>860</v>
      </c>
      <c r="B4508" t="s">
        <v>4137</v>
      </c>
      <c r="C4508" t="s">
        <v>2915</v>
      </c>
      <c r="D4508" t="s">
        <v>4155</v>
      </c>
      <c r="E4508" t="s">
        <v>4156</v>
      </c>
      <c r="F4508" t="s">
        <v>2172</v>
      </c>
      <c r="G4508" t="s">
        <v>2173</v>
      </c>
      <c r="H4508">
        <v>290881.8101</v>
      </c>
      <c r="I4508">
        <v>1834.1167022729101</v>
      </c>
      <c r="J4508">
        <v>32022.772239177601</v>
      </c>
      <c r="K4508">
        <v>33856.888941450503</v>
      </c>
      <c r="L4508">
        <v>257024.92115854999</v>
      </c>
    </row>
    <row r="4509" spans="1:12" x14ac:dyDescent="0.35">
      <c r="A4509" t="s">
        <v>860</v>
      </c>
      <c r="B4509" t="s">
        <v>4137</v>
      </c>
      <c r="C4509" t="s">
        <v>2915</v>
      </c>
      <c r="D4509" t="s">
        <v>4155</v>
      </c>
      <c r="E4509" t="s">
        <v>4156</v>
      </c>
      <c r="F4509" t="s">
        <v>2867</v>
      </c>
      <c r="G4509" t="s">
        <v>2868</v>
      </c>
      <c r="H4509">
        <v>0</v>
      </c>
      <c r="I4509">
        <v>0</v>
      </c>
      <c r="J4509">
        <v>0</v>
      </c>
      <c r="K4509">
        <v>0</v>
      </c>
      <c r="L4509">
        <v>0</v>
      </c>
    </row>
    <row r="4510" spans="1:12" x14ac:dyDescent="0.35">
      <c r="A4510" t="s">
        <v>860</v>
      </c>
      <c r="B4510" t="s">
        <v>4137</v>
      </c>
      <c r="C4510" t="s">
        <v>2915</v>
      </c>
      <c r="D4510" t="s">
        <v>4155</v>
      </c>
      <c r="E4510" t="s">
        <v>4156</v>
      </c>
      <c r="F4510" t="s">
        <v>2922</v>
      </c>
      <c r="G4510" t="s">
        <v>2923</v>
      </c>
      <c r="H4510">
        <v>382376.34490000003</v>
      </c>
      <c r="I4510">
        <v>2411.0233651915501</v>
      </c>
      <c r="J4510">
        <v>42095.277792948298</v>
      </c>
      <c r="K4510">
        <v>44506.301158139897</v>
      </c>
      <c r="L4510">
        <v>337870.04374186002</v>
      </c>
    </row>
    <row r="4511" spans="1:12" x14ac:dyDescent="0.35">
      <c r="A4511" t="s">
        <v>860</v>
      </c>
      <c r="B4511" t="s">
        <v>4137</v>
      </c>
      <c r="C4511" t="s">
        <v>2915</v>
      </c>
      <c r="D4511" t="s">
        <v>4155</v>
      </c>
      <c r="E4511" t="s">
        <v>4156</v>
      </c>
      <c r="F4511" t="s">
        <v>2930</v>
      </c>
      <c r="G4511" t="s">
        <v>2931</v>
      </c>
      <c r="H4511">
        <v>14162.086799999999</v>
      </c>
      <c r="I4511">
        <v>89.297161673761096</v>
      </c>
      <c r="J4511">
        <v>1559.08436270179</v>
      </c>
      <c r="K4511">
        <v>1648.38152437555</v>
      </c>
      <c r="L4511">
        <v>12513.705275624399</v>
      </c>
    </row>
    <row r="4512" spans="1:12" x14ac:dyDescent="0.35">
      <c r="A4512" t="s">
        <v>860</v>
      </c>
      <c r="B4512" t="s">
        <v>4137</v>
      </c>
      <c r="C4512" t="s">
        <v>2915</v>
      </c>
      <c r="D4512" t="s">
        <v>4155</v>
      </c>
      <c r="E4512" t="s">
        <v>4156</v>
      </c>
      <c r="F4512" t="s">
        <v>2999</v>
      </c>
      <c r="G4512" t="s">
        <v>3000</v>
      </c>
      <c r="H4512">
        <v>162118.62580000001</v>
      </c>
      <c r="I4512">
        <v>1022.21750863384</v>
      </c>
      <c r="J4512">
        <v>17847.4130993494</v>
      </c>
      <c r="K4512">
        <v>18869.630607983301</v>
      </c>
      <c r="L4512">
        <v>143248.995192017</v>
      </c>
    </row>
    <row r="4513" spans="1:14" x14ac:dyDescent="0.35">
      <c r="A4513" t="s">
        <v>860</v>
      </c>
      <c r="B4513" t="s">
        <v>4137</v>
      </c>
      <c r="C4513" t="s">
        <v>2915</v>
      </c>
      <c r="D4513" t="s">
        <v>4155</v>
      </c>
      <c r="E4513" t="s">
        <v>4156</v>
      </c>
      <c r="F4513" t="s">
        <v>2924</v>
      </c>
      <c r="G4513" t="s">
        <v>2925</v>
      </c>
      <c r="H4513">
        <v>0</v>
      </c>
      <c r="I4513">
        <v>0</v>
      </c>
      <c r="J4513">
        <v>0</v>
      </c>
      <c r="K4513">
        <v>0</v>
      </c>
      <c r="L4513">
        <v>0</v>
      </c>
    </row>
    <row r="4514" spans="1:14" x14ac:dyDescent="0.35">
      <c r="A4514" t="s">
        <v>860</v>
      </c>
      <c r="B4514" t="s">
        <v>4137</v>
      </c>
      <c r="C4514" t="s">
        <v>2915</v>
      </c>
      <c r="D4514" t="s">
        <v>4155</v>
      </c>
      <c r="E4514" t="s">
        <v>4156</v>
      </c>
      <c r="F4514" t="s">
        <v>2877</v>
      </c>
      <c r="G4514" t="s">
        <v>2878</v>
      </c>
      <c r="H4514">
        <v>31026.150799999999</v>
      </c>
      <c r="I4514">
        <v>195.63128182475299</v>
      </c>
      <c r="J4514">
        <v>3415.6256103927399</v>
      </c>
      <c r="K4514">
        <v>3611.2568922174901</v>
      </c>
      <c r="L4514">
        <v>27414.893907782502</v>
      </c>
    </row>
    <row r="4515" spans="1:14" x14ac:dyDescent="0.35">
      <c r="A4515" t="s">
        <v>860</v>
      </c>
      <c r="B4515" t="s">
        <v>4137</v>
      </c>
      <c r="C4515" t="s">
        <v>2915</v>
      </c>
      <c r="D4515" t="s">
        <v>4157</v>
      </c>
      <c r="E4515" t="s">
        <v>4158</v>
      </c>
      <c r="F4515" t="s">
        <v>2172</v>
      </c>
      <c r="G4515" t="s">
        <v>2173</v>
      </c>
      <c r="H4515">
        <v>207769.84330000001</v>
      </c>
      <c r="I4515">
        <v>1420.1439662319999</v>
      </c>
      <c r="J4515">
        <v>15837.7085716439</v>
      </c>
      <c r="K4515">
        <v>17257.8525378759</v>
      </c>
      <c r="L4515">
        <v>190511.99076212401</v>
      </c>
    </row>
    <row r="4516" spans="1:14" x14ac:dyDescent="0.35">
      <c r="A4516" t="s">
        <v>860</v>
      </c>
      <c r="B4516" t="s">
        <v>4137</v>
      </c>
      <c r="C4516" t="s">
        <v>2915</v>
      </c>
      <c r="D4516" t="s">
        <v>4157</v>
      </c>
      <c r="E4516" t="s">
        <v>4158</v>
      </c>
      <c r="F4516" t="s">
        <v>2867</v>
      </c>
      <c r="G4516" t="s">
        <v>2868</v>
      </c>
      <c r="H4516">
        <v>0</v>
      </c>
      <c r="I4516">
        <v>0</v>
      </c>
      <c r="J4516">
        <v>0</v>
      </c>
      <c r="K4516">
        <v>0</v>
      </c>
      <c r="L4516">
        <v>0</v>
      </c>
    </row>
    <row r="4517" spans="1:14" x14ac:dyDescent="0.35">
      <c r="A4517" t="s">
        <v>860</v>
      </c>
      <c r="B4517" t="s">
        <v>4137</v>
      </c>
      <c r="C4517" t="s">
        <v>2915</v>
      </c>
      <c r="D4517" t="s">
        <v>4157</v>
      </c>
      <c r="E4517" t="s">
        <v>4158</v>
      </c>
      <c r="F4517" t="s">
        <v>2922</v>
      </c>
      <c r="G4517" t="s">
        <v>2923</v>
      </c>
      <c r="H4517">
        <v>213274.2242</v>
      </c>
      <c r="I4517">
        <v>1457.76739277908</v>
      </c>
      <c r="J4517">
        <v>16257.291993668499</v>
      </c>
      <c r="K4517">
        <v>17715.0593864476</v>
      </c>
      <c r="L4517">
        <v>195559.16481355199</v>
      </c>
    </row>
    <row r="4518" spans="1:14" x14ac:dyDescent="0.35">
      <c r="A4518" t="s">
        <v>860</v>
      </c>
      <c r="B4518" t="s">
        <v>4137</v>
      </c>
      <c r="C4518" t="s">
        <v>2915</v>
      </c>
      <c r="D4518" t="s">
        <v>4157</v>
      </c>
      <c r="E4518" t="s">
        <v>4158</v>
      </c>
      <c r="F4518" t="s">
        <v>2930</v>
      </c>
      <c r="G4518" t="s">
        <v>2931</v>
      </c>
      <c r="H4518">
        <v>8626.2687000000005</v>
      </c>
      <c r="I4518">
        <v>58.962086379739198</v>
      </c>
      <c r="J4518">
        <v>657.556109142987</v>
      </c>
      <c r="K4518">
        <v>716.51819552272605</v>
      </c>
      <c r="L4518">
        <v>7909.7505044772797</v>
      </c>
    </row>
    <row r="4519" spans="1:14" x14ac:dyDescent="0.35">
      <c r="A4519" t="s">
        <v>860</v>
      </c>
      <c r="B4519" t="s">
        <v>4137</v>
      </c>
      <c r="C4519" t="s">
        <v>2915</v>
      </c>
      <c r="D4519" t="s">
        <v>4157</v>
      </c>
      <c r="E4519" t="s">
        <v>4158</v>
      </c>
      <c r="F4519" t="s">
        <v>2924</v>
      </c>
      <c r="G4519" t="s">
        <v>2925</v>
      </c>
      <c r="H4519">
        <v>0</v>
      </c>
      <c r="I4519">
        <v>0</v>
      </c>
      <c r="J4519">
        <v>0</v>
      </c>
      <c r="K4519">
        <v>0</v>
      </c>
      <c r="L4519">
        <v>0</v>
      </c>
    </row>
    <row r="4520" spans="1:14" x14ac:dyDescent="0.35">
      <c r="A4520" t="s">
        <v>860</v>
      </c>
      <c r="B4520" t="s">
        <v>4137</v>
      </c>
      <c r="C4520" t="s">
        <v>2915</v>
      </c>
      <c r="D4520" t="s">
        <v>4157</v>
      </c>
      <c r="E4520" t="s">
        <v>4158</v>
      </c>
      <c r="F4520" t="s">
        <v>2877</v>
      </c>
      <c r="G4520" t="s">
        <v>2878</v>
      </c>
      <c r="H4520">
        <v>20538.735000000001</v>
      </c>
      <c r="I4520">
        <v>140.38591995176</v>
      </c>
      <c r="J4520">
        <v>1565.6097836737799</v>
      </c>
      <c r="K4520">
        <v>1705.99570362554</v>
      </c>
      <c r="L4520">
        <v>18832.739296374501</v>
      </c>
    </row>
    <row r="4521" spans="1:14" x14ac:dyDescent="0.35">
      <c r="A4521" t="s">
        <v>860</v>
      </c>
      <c r="B4521" t="s">
        <v>4137</v>
      </c>
      <c r="C4521" t="s">
        <v>17</v>
      </c>
      <c r="D4521" t="s">
        <v>861</v>
      </c>
      <c r="E4521" t="s">
        <v>4159</v>
      </c>
      <c r="F4521" t="s">
        <v>2170</v>
      </c>
      <c r="G4521" t="s">
        <v>2171</v>
      </c>
      <c r="H4521">
        <v>0</v>
      </c>
      <c r="I4521">
        <v>0</v>
      </c>
      <c r="J4521">
        <v>0</v>
      </c>
      <c r="K4521">
        <v>0</v>
      </c>
      <c r="L4521">
        <v>0</v>
      </c>
    </row>
    <row r="4522" spans="1:14" x14ac:dyDescent="0.35">
      <c r="A4522" t="s">
        <v>860</v>
      </c>
      <c r="B4522" t="s">
        <v>4137</v>
      </c>
      <c r="C4522" t="s">
        <v>17</v>
      </c>
      <c r="D4522" t="s">
        <v>861</v>
      </c>
      <c r="E4522" t="s">
        <v>4159</v>
      </c>
      <c r="F4522" t="s">
        <v>19</v>
      </c>
      <c r="G4522" t="s">
        <v>2174</v>
      </c>
      <c r="H4522">
        <v>8097122.0240000002</v>
      </c>
      <c r="I4522">
        <v>45225.543250070201</v>
      </c>
      <c r="J4522">
        <v>0</v>
      </c>
      <c r="K4522">
        <v>45225.543250070201</v>
      </c>
      <c r="L4522">
        <v>8051896.4807499303</v>
      </c>
      <c r="N4522" t="s">
        <v>2198</v>
      </c>
    </row>
    <row r="4523" spans="1:14" x14ac:dyDescent="0.35">
      <c r="A4523" t="s">
        <v>860</v>
      </c>
      <c r="B4523" t="s">
        <v>4137</v>
      </c>
      <c r="C4523" t="s">
        <v>17</v>
      </c>
      <c r="D4523" t="s">
        <v>861</v>
      </c>
      <c r="E4523" t="s">
        <v>4159</v>
      </c>
      <c r="F4523" t="s">
        <v>2787</v>
      </c>
      <c r="G4523" t="s">
        <v>2935</v>
      </c>
      <c r="H4523">
        <v>0</v>
      </c>
      <c r="I4523">
        <v>0</v>
      </c>
      <c r="J4523">
        <v>0</v>
      </c>
      <c r="K4523">
        <v>0</v>
      </c>
      <c r="L4523">
        <v>0</v>
      </c>
    </row>
    <row r="4524" spans="1:14" x14ac:dyDescent="0.35">
      <c r="A4524" t="s">
        <v>860</v>
      </c>
      <c r="B4524" t="s">
        <v>4137</v>
      </c>
      <c r="C4524" t="s">
        <v>17</v>
      </c>
      <c r="D4524" t="s">
        <v>861</v>
      </c>
      <c r="E4524" t="s">
        <v>4159</v>
      </c>
      <c r="F4524" t="s">
        <v>2788</v>
      </c>
      <c r="G4524" t="s">
        <v>2936</v>
      </c>
      <c r="H4524">
        <v>11366714.1394</v>
      </c>
      <c r="I4524">
        <v>63487.473746635304</v>
      </c>
      <c r="J4524">
        <v>2042590.9999175</v>
      </c>
      <c r="K4524">
        <v>2106078.4736641399</v>
      </c>
      <c r="L4524">
        <v>9260635.6657358594</v>
      </c>
    </row>
    <row r="4525" spans="1:14" x14ac:dyDescent="0.35">
      <c r="A4525" t="s">
        <v>860</v>
      </c>
      <c r="B4525" t="s">
        <v>4137</v>
      </c>
      <c r="C4525" t="s">
        <v>2938</v>
      </c>
      <c r="D4525" t="s">
        <v>4160</v>
      </c>
      <c r="E4525" t="s">
        <v>4161</v>
      </c>
      <c r="F4525" t="s">
        <v>2170</v>
      </c>
      <c r="G4525" t="s">
        <v>2171</v>
      </c>
      <c r="H4525">
        <v>0</v>
      </c>
      <c r="I4525">
        <v>0</v>
      </c>
      <c r="J4525">
        <v>0</v>
      </c>
      <c r="K4525">
        <v>0</v>
      </c>
      <c r="L4525">
        <v>0</v>
      </c>
    </row>
    <row r="4526" spans="1:14" x14ac:dyDescent="0.35">
      <c r="A4526" t="s">
        <v>860</v>
      </c>
      <c r="B4526" t="s">
        <v>4137</v>
      </c>
      <c r="C4526" t="s">
        <v>2938</v>
      </c>
      <c r="D4526" t="s">
        <v>4160</v>
      </c>
      <c r="E4526" t="s">
        <v>4161</v>
      </c>
      <c r="F4526" t="s">
        <v>2172</v>
      </c>
      <c r="G4526" t="s">
        <v>2173</v>
      </c>
      <c r="H4526">
        <v>81897.038799999995</v>
      </c>
      <c r="I4526">
        <v>594.91375756207901</v>
      </c>
      <c r="J4526">
        <v>6666.4247723320696</v>
      </c>
      <c r="K4526">
        <v>7261.3385298941503</v>
      </c>
      <c r="L4526">
        <v>74635.700270105895</v>
      </c>
    </row>
    <row r="4527" spans="1:14" x14ac:dyDescent="0.35">
      <c r="A4527" t="s">
        <v>860</v>
      </c>
      <c r="B4527" t="s">
        <v>4137</v>
      </c>
      <c r="C4527" t="s">
        <v>2938</v>
      </c>
      <c r="D4527" t="s">
        <v>4162</v>
      </c>
      <c r="E4527" t="s">
        <v>4163</v>
      </c>
      <c r="F4527" t="s">
        <v>2172</v>
      </c>
      <c r="G4527" t="s">
        <v>2173</v>
      </c>
      <c r="H4527">
        <v>88606.214399999997</v>
      </c>
      <c r="I4527">
        <v>558.69474178780797</v>
      </c>
      <c r="J4527">
        <v>9754.5344008513403</v>
      </c>
      <c r="K4527">
        <v>10313.2291426391</v>
      </c>
      <c r="L4527">
        <v>78292.985257360895</v>
      </c>
    </row>
    <row r="4528" spans="1:14" x14ac:dyDescent="0.35">
      <c r="A4528" t="s">
        <v>860</v>
      </c>
      <c r="B4528" t="s">
        <v>4137</v>
      </c>
      <c r="C4528" t="s">
        <v>2938</v>
      </c>
      <c r="D4528" t="s">
        <v>4164</v>
      </c>
      <c r="E4528" t="s">
        <v>4165</v>
      </c>
      <c r="F4528" t="s">
        <v>2172</v>
      </c>
      <c r="G4528" t="s">
        <v>2173</v>
      </c>
      <c r="H4528">
        <v>130040.0334</v>
      </c>
      <c r="I4528">
        <v>624.986674962081</v>
      </c>
      <c r="J4528">
        <v>3222.02493480063</v>
      </c>
      <c r="K4528">
        <v>3847.0116097627101</v>
      </c>
      <c r="L4528">
        <v>126193.02179023701</v>
      </c>
    </row>
    <row r="4529" spans="1:14" x14ac:dyDescent="0.35">
      <c r="A4529" t="s">
        <v>860</v>
      </c>
      <c r="B4529" t="s">
        <v>4137</v>
      </c>
      <c r="C4529" t="s">
        <v>2938</v>
      </c>
      <c r="D4529" t="s">
        <v>4166</v>
      </c>
      <c r="E4529" t="s">
        <v>4167</v>
      </c>
      <c r="F4529" t="s">
        <v>2170</v>
      </c>
      <c r="G4529" t="s">
        <v>2171</v>
      </c>
      <c r="H4529">
        <v>0</v>
      </c>
      <c r="I4529">
        <v>0</v>
      </c>
      <c r="J4529">
        <v>0</v>
      </c>
      <c r="K4529">
        <v>0</v>
      </c>
      <c r="L4529">
        <v>0</v>
      </c>
    </row>
    <row r="4530" spans="1:14" x14ac:dyDescent="0.35">
      <c r="A4530" t="s">
        <v>860</v>
      </c>
      <c r="B4530" t="s">
        <v>4137</v>
      </c>
      <c r="C4530" t="s">
        <v>2938</v>
      </c>
      <c r="D4530" t="s">
        <v>4166</v>
      </c>
      <c r="E4530" t="s">
        <v>4167</v>
      </c>
      <c r="F4530" t="s">
        <v>2172</v>
      </c>
      <c r="G4530" t="s">
        <v>2173</v>
      </c>
      <c r="H4530">
        <v>1718943.8262</v>
      </c>
      <c r="I4530">
        <v>13265.6126479097</v>
      </c>
      <c r="J4530">
        <v>427905.12329548202</v>
      </c>
      <c r="K4530">
        <v>441170.73594339198</v>
      </c>
      <c r="L4530">
        <v>1277773.09025661</v>
      </c>
    </row>
    <row r="4531" spans="1:14" x14ac:dyDescent="0.35">
      <c r="A4531" t="s">
        <v>860</v>
      </c>
      <c r="B4531" t="s">
        <v>4137</v>
      </c>
      <c r="C4531" t="s">
        <v>2938</v>
      </c>
      <c r="D4531" t="s">
        <v>4166</v>
      </c>
      <c r="E4531" t="s">
        <v>4167</v>
      </c>
      <c r="F4531" t="s">
        <v>2940</v>
      </c>
      <c r="G4531" t="s">
        <v>2941</v>
      </c>
      <c r="H4531">
        <v>0</v>
      </c>
      <c r="I4531">
        <v>0</v>
      </c>
      <c r="J4531">
        <v>0</v>
      </c>
      <c r="K4531">
        <v>0</v>
      </c>
      <c r="L4531">
        <v>0</v>
      </c>
    </row>
    <row r="4532" spans="1:14" x14ac:dyDescent="0.35">
      <c r="A4532" t="s">
        <v>860</v>
      </c>
      <c r="B4532" t="s">
        <v>4137</v>
      </c>
      <c r="C4532" t="s">
        <v>2944</v>
      </c>
      <c r="D4532" t="s">
        <v>4168</v>
      </c>
      <c r="E4532" t="s">
        <v>4169</v>
      </c>
      <c r="F4532" t="s">
        <v>2947</v>
      </c>
      <c r="G4532" t="s">
        <v>2948</v>
      </c>
      <c r="H4532">
        <v>286660.5539</v>
      </c>
      <c r="I4532">
        <v>1601.1095352769901</v>
      </c>
      <c r="J4532">
        <v>30082.983776799902</v>
      </c>
      <c r="K4532">
        <v>31684.0933120769</v>
      </c>
      <c r="L4532">
        <v>254976.46058792301</v>
      </c>
    </row>
    <row r="4533" spans="1:14" x14ac:dyDescent="0.35">
      <c r="A4533" t="s">
        <v>863</v>
      </c>
      <c r="B4533" t="s">
        <v>4170</v>
      </c>
      <c r="C4533" t="s">
        <v>2857</v>
      </c>
      <c r="D4533" t="s">
        <v>2859</v>
      </c>
      <c r="E4533" t="s">
        <v>4171</v>
      </c>
      <c r="F4533" t="s">
        <v>2172</v>
      </c>
      <c r="G4533" t="s">
        <v>2173</v>
      </c>
      <c r="H4533">
        <v>7827634.3463000003</v>
      </c>
      <c r="I4533">
        <v>49660.538933382799</v>
      </c>
      <c r="J4533">
        <v>229871.96629705001</v>
      </c>
      <c r="K4533">
        <v>279532.50523043302</v>
      </c>
      <c r="L4533">
        <v>7548101.8410695698</v>
      </c>
    </row>
    <row r="4534" spans="1:14" x14ac:dyDescent="0.35">
      <c r="A4534" t="s">
        <v>863</v>
      </c>
      <c r="B4534" t="s">
        <v>4170</v>
      </c>
      <c r="C4534" t="s">
        <v>2857</v>
      </c>
      <c r="D4534" t="s">
        <v>2859</v>
      </c>
      <c r="E4534" t="s">
        <v>4171</v>
      </c>
      <c r="F4534" t="s">
        <v>2861</v>
      </c>
      <c r="G4534" t="s">
        <v>2862</v>
      </c>
      <c r="H4534">
        <v>215758.74170000001</v>
      </c>
      <c r="I4534">
        <v>1368.8293185550101</v>
      </c>
      <c r="J4534">
        <v>6336.1271089583997</v>
      </c>
      <c r="K4534">
        <v>7704.9564275133998</v>
      </c>
      <c r="L4534">
        <v>208053.785272487</v>
      </c>
    </row>
    <row r="4535" spans="1:14" x14ac:dyDescent="0.35">
      <c r="A4535" t="s">
        <v>863</v>
      </c>
      <c r="B4535" t="s">
        <v>4170</v>
      </c>
      <c r="C4535" t="s">
        <v>2857</v>
      </c>
      <c r="D4535" t="s">
        <v>2859</v>
      </c>
      <c r="E4535" t="s">
        <v>4171</v>
      </c>
      <c r="F4535" t="s">
        <v>3007</v>
      </c>
      <c r="G4535" t="s">
        <v>3008</v>
      </c>
      <c r="H4535">
        <v>276078.3898</v>
      </c>
      <c r="I4535">
        <v>1751.51278395748</v>
      </c>
      <c r="J4535">
        <v>0</v>
      </c>
      <c r="K4535">
        <v>1751.51278395748</v>
      </c>
      <c r="L4535">
        <v>274326.877016043</v>
      </c>
      <c r="N4535" t="s">
        <v>2198</v>
      </c>
    </row>
    <row r="4536" spans="1:14" x14ac:dyDescent="0.35">
      <c r="A4536" t="s">
        <v>863</v>
      </c>
      <c r="B4536" t="s">
        <v>4170</v>
      </c>
      <c r="C4536" t="s">
        <v>2857</v>
      </c>
      <c r="D4536" t="s">
        <v>2859</v>
      </c>
      <c r="E4536" t="s">
        <v>4171</v>
      </c>
      <c r="F4536" t="s">
        <v>2865</v>
      </c>
      <c r="G4536" t="s">
        <v>2866</v>
      </c>
      <c r="H4536">
        <v>0</v>
      </c>
      <c r="I4536">
        <v>0</v>
      </c>
      <c r="J4536">
        <v>0</v>
      </c>
      <c r="K4536">
        <v>0</v>
      </c>
      <c r="L4536">
        <v>0</v>
      </c>
    </row>
    <row r="4537" spans="1:14" x14ac:dyDescent="0.35">
      <c r="A4537" t="s">
        <v>863</v>
      </c>
      <c r="B4537" t="s">
        <v>4170</v>
      </c>
      <c r="C4537" t="s">
        <v>2857</v>
      </c>
      <c r="D4537" t="s">
        <v>2859</v>
      </c>
      <c r="E4537" t="s">
        <v>4171</v>
      </c>
      <c r="F4537" t="s">
        <v>2867</v>
      </c>
      <c r="G4537" t="s">
        <v>2868</v>
      </c>
      <c r="H4537">
        <v>0</v>
      </c>
      <c r="I4537">
        <v>0</v>
      </c>
      <c r="J4537">
        <v>0</v>
      </c>
      <c r="K4537">
        <v>0</v>
      </c>
      <c r="L4537">
        <v>0</v>
      </c>
    </row>
    <row r="4538" spans="1:14" x14ac:dyDescent="0.35">
      <c r="A4538" t="s">
        <v>863</v>
      </c>
      <c r="B4538" t="s">
        <v>4170</v>
      </c>
      <c r="C4538" t="s">
        <v>2857</v>
      </c>
      <c r="D4538" t="s">
        <v>2859</v>
      </c>
      <c r="E4538" t="s">
        <v>4171</v>
      </c>
      <c r="F4538" t="s">
        <v>2869</v>
      </c>
      <c r="G4538" t="s">
        <v>2870</v>
      </c>
      <c r="H4538">
        <v>463997.29379999998</v>
      </c>
      <c r="I4538">
        <v>2943.71896463443</v>
      </c>
      <c r="J4538">
        <v>13626.0798042116</v>
      </c>
      <c r="K4538">
        <v>16569.798768846002</v>
      </c>
      <c r="L4538">
        <v>447427.49503115402</v>
      </c>
    </row>
    <row r="4539" spans="1:14" x14ac:dyDescent="0.35">
      <c r="A4539" t="s">
        <v>863</v>
      </c>
      <c r="B4539" t="s">
        <v>4170</v>
      </c>
      <c r="C4539" t="s">
        <v>2857</v>
      </c>
      <c r="D4539" t="s">
        <v>2859</v>
      </c>
      <c r="E4539" t="s">
        <v>4171</v>
      </c>
      <c r="F4539" t="s">
        <v>2871</v>
      </c>
      <c r="G4539" t="s">
        <v>2872</v>
      </c>
      <c r="H4539">
        <v>354957.92989999999</v>
      </c>
      <c r="I4539">
        <v>2251.94500794534</v>
      </c>
      <c r="J4539">
        <v>10423.9510502219</v>
      </c>
      <c r="K4539">
        <v>12675.8960581672</v>
      </c>
      <c r="L4539">
        <v>342282.03384183301</v>
      </c>
    </row>
    <row r="4540" spans="1:14" x14ac:dyDescent="0.35">
      <c r="A4540" t="s">
        <v>863</v>
      </c>
      <c r="B4540" t="s">
        <v>4170</v>
      </c>
      <c r="C4540" t="s">
        <v>2857</v>
      </c>
      <c r="D4540" t="s">
        <v>2859</v>
      </c>
      <c r="E4540" t="s">
        <v>4171</v>
      </c>
      <c r="F4540" t="s">
        <v>2954</v>
      </c>
      <c r="G4540" t="s">
        <v>2955</v>
      </c>
      <c r="H4540">
        <v>0</v>
      </c>
      <c r="I4540">
        <v>0</v>
      </c>
      <c r="J4540">
        <v>0</v>
      </c>
      <c r="K4540">
        <v>0</v>
      </c>
      <c r="L4540">
        <v>0</v>
      </c>
    </row>
    <row r="4541" spans="1:14" x14ac:dyDescent="0.35">
      <c r="A4541" t="s">
        <v>863</v>
      </c>
      <c r="B4541" t="s">
        <v>4170</v>
      </c>
      <c r="C4541" t="s">
        <v>2857</v>
      </c>
      <c r="D4541" t="s">
        <v>2859</v>
      </c>
      <c r="E4541" t="s">
        <v>4171</v>
      </c>
      <c r="F4541" t="s">
        <v>3095</v>
      </c>
      <c r="G4541" t="s">
        <v>3096</v>
      </c>
      <c r="H4541">
        <v>373517.82140000002</v>
      </c>
      <c r="I4541">
        <v>2369.69376653071</v>
      </c>
      <c r="J4541">
        <v>10968.994242390299</v>
      </c>
      <c r="K4541">
        <v>13338.688008921101</v>
      </c>
      <c r="L4541">
        <v>360179.13339107903</v>
      </c>
    </row>
    <row r="4542" spans="1:14" x14ac:dyDescent="0.35">
      <c r="A4542" t="s">
        <v>863</v>
      </c>
      <c r="B4542" t="s">
        <v>4170</v>
      </c>
      <c r="C4542" t="s">
        <v>2857</v>
      </c>
      <c r="D4542" t="s">
        <v>2859</v>
      </c>
      <c r="E4542" t="s">
        <v>4171</v>
      </c>
      <c r="F4542" t="s">
        <v>4172</v>
      </c>
      <c r="G4542" t="s">
        <v>4173</v>
      </c>
      <c r="H4542">
        <v>1306152.3822000001</v>
      </c>
      <c r="I4542">
        <v>8286.5688854459095</v>
      </c>
      <c r="J4542">
        <v>0</v>
      </c>
      <c r="K4542">
        <v>8286.5688854459095</v>
      </c>
      <c r="L4542">
        <v>1297865.8133145501</v>
      </c>
      <c r="N4542" t="s">
        <v>2198</v>
      </c>
    </row>
    <row r="4543" spans="1:14" x14ac:dyDescent="0.35">
      <c r="A4543" t="s">
        <v>863</v>
      </c>
      <c r="B4543" t="s">
        <v>4170</v>
      </c>
      <c r="C4543" t="s">
        <v>2857</v>
      </c>
      <c r="D4543" t="s">
        <v>2859</v>
      </c>
      <c r="E4543" t="s">
        <v>4171</v>
      </c>
      <c r="F4543" t="s">
        <v>2877</v>
      </c>
      <c r="G4543" t="s">
        <v>2878</v>
      </c>
      <c r="H4543">
        <v>747035.64300000004</v>
      </c>
      <c r="I4543">
        <v>4739.3875330614301</v>
      </c>
      <c r="J4543">
        <v>21937.988484780701</v>
      </c>
      <c r="K4543">
        <v>26677.3760178421</v>
      </c>
      <c r="L4543">
        <v>720358.26698215795</v>
      </c>
    </row>
    <row r="4544" spans="1:14" x14ac:dyDescent="0.35">
      <c r="A4544" t="s">
        <v>863</v>
      </c>
      <c r="B4544" t="s">
        <v>4170</v>
      </c>
      <c r="C4544" t="s">
        <v>2879</v>
      </c>
      <c r="D4544" t="s">
        <v>2880</v>
      </c>
      <c r="E4544" t="s">
        <v>4174</v>
      </c>
      <c r="F4544" t="s">
        <v>2172</v>
      </c>
      <c r="G4544" t="s">
        <v>2173</v>
      </c>
      <c r="H4544">
        <v>31864.338800000001</v>
      </c>
      <c r="I4544">
        <v>208.20247557329299</v>
      </c>
      <c r="J4544">
        <v>584.85129467775198</v>
      </c>
      <c r="K4544">
        <v>793.05377025104497</v>
      </c>
      <c r="L4544">
        <v>31071.285029749</v>
      </c>
    </row>
    <row r="4545" spans="1:12" x14ac:dyDescent="0.35">
      <c r="A4545" t="s">
        <v>863</v>
      </c>
      <c r="B4545" t="s">
        <v>4170</v>
      </c>
      <c r="C4545" t="s">
        <v>2879</v>
      </c>
      <c r="D4545" t="s">
        <v>2880</v>
      </c>
      <c r="E4545" t="s">
        <v>4174</v>
      </c>
      <c r="F4545" t="s">
        <v>2882</v>
      </c>
      <c r="G4545" t="s">
        <v>2883</v>
      </c>
      <c r="H4545">
        <v>25334.761200000001</v>
      </c>
      <c r="I4545">
        <v>165.538033857454</v>
      </c>
      <c r="J4545">
        <v>465.004717899524</v>
      </c>
      <c r="K4545">
        <v>630.54275175697796</v>
      </c>
      <c r="L4545">
        <v>24704.218448242998</v>
      </c>
    </row>
    <row r="4546" spans="1:12" x14ac:dyDescent="0.35">
      <c r="A4546" t="s">
        <v>863</v>
      </c>
      <c r="B4546" t="s">
        <v>4170</v>
      </c>
      <c r="C4546" t="s">
        <v>2879</v>
      </c>
      <c r="D4546" t="s">
        <v>2880</v>
      </c>
      <c r="E4546" t="s">
        <v>4174</v>
      </c>
      <c r="F4546" t="s">
        <v>2890</v>
      </c>
      <c r="G4546" t="s">
        <v>2891</v>
      </c>
      <c r="H4546">
        <v>4962.4790000000003</v>
      </c>
      <c r="I4546">
        <v>32.424975704037401</v>
      </c>
      <c r="J4546">
        <v>91.083398351453098</v>
      </c>
      <c r="K4546">
        <v>123.508374055491</v>
      </c>
      <c r="L4546">
        <v>4838.9706259445102</v>
      </c>
    </row>
    <row r="4547" spans="1:12" x14ac:dyDescent="0.35">
      <c r="A4547" t="s">
        <v>863</v>
      </c>
      <c r="B4547" t="s">
        <v>4170</v>
      </c>
      <c r="C4547" t="s">
        <v>2879</v>
      </c>
      <c r="D4547" t="s">
        <v>2886</v>
      </c>
      <c r="E4547" t="s">
        <v>3273</v>
      </c>
      <c r="F4547" t="s">
        <v>2172</v>
      </c>
      <c r="G4547" t="s">
        <v>2173</v>
      </c>
      <c r="H4547">
        <v>60672.467799999999</v>
      </c>
      <c r="I4547">
        <v>391.11394277544201</v>
      </c>
      <c r="J4547">
        <v>5818.1910091920099</v>
      </c>
      <c r="K4547">
        <v>6209.3049519674496</v>
      </c>
      <c r="L4547">
        <v>54463.162848032502</v>
      </c>
    </row>
    <row r="4548" spans="1:12" x14ac:dyDescent="0.35">
      <c r="A4548" t="s">
        <v>863</v>
      </c>
      <c r="B4548" t="s">
        <v>4170</v>
      </c>
      <c r="C4548" t="s">
        <v>2879</v>
      </c>
      <c r="D4548" t="s">
        <v>2886</v>
      </c>
      <c r="E4548" t="s">
        <v>3273</v>
      </c>
      <c r="F4548" t="s">
        <v>2882</v>
      </c>
      <c r="G4548" t="s">
        <v>2883</v>
      </c>
      <c r="H4548">
        <v>1513.0291</v>
      </c>
      <c r="I4548">
        <v>9.75346490711825</v>
      </c>
      <c r="J4548">
        <v>145.09204511700801</v>
      </c>
      <c r="K4548">
        <v>154.84551002412601</v>
      </c>
      <c r="L4548">
        <v>1358.1835899758701</v>
      </c>
    </row>
    <row r="4549" spans="1:12" x14ac:dyDescent="0.35">
      <c r="A4549" t="s">
        <v>863</v>
      </c>
      <c r="B4549" t="s">
        <v>4170</v>
      </c>
      <c r="C4549" t="s">
        <v>2879</v>
      </c>
      <c r="D4549" t="s">
        <v>2886</v>
      </c>
      <c r="E4549" t="s">
        <v>3273</v>
      </c>
      <c r="F4549" t="s">
        <v>2962</v>
      </c>
      <c r="G4549" t="s">
        <v>2963</v>
      </c>
      <c r="H4549">
        <v>65009.817900000002</v>
      </c>
      <c r="I4549">
        <v>419.07387550918099</v>
      </c>
      <c r="J4549">
        <v>6234.1215385274299</v>
      </c>
      <c r="K4549">
        <v>6653.1954140366097</v>
      </c>
      <c r="L4549">
        <v>58356.622485963402</v>
      </c>
    </row>
    <row r="4550" spans="1:12" x14ac:dyDescent="0.35">
      <c r="A4550" t="s">
        <v>863</v>
      </c>
      <c r="B4550" t="s">
        <v>4170</v>
      </c>
      <c r="C4550" t="s">
        <v>2879</v>
      </c>
      <c r="D4550" t="s">
        <v>2886</v>
      </c>
      <c r="E4550" t="s">
        <v>3273</v>
      </c>
      <c r="F4550" t="s">
        <v>2964</v>
      </c>
      <c r="G4550" t="s">
        <v>2965</v>
      </c>
      <c r="H4550">
        <v>16290.280199999999</v>
      </c>
      <c r="I4550">
        <v>105.012305499973</v>
      </c>
      <c r="J4550">
        <v>1562.15768575978</v>
      </c>
      <c r="K4550">
        <v>1667.1699912597601</v>
      </c>
      <c r="L4550">
        <v>14623.1102087402</v>
      </c>
    </row>
    <row r="4551" spans="1:12" x14ac:dyDescent="0.35">
      <c r="A4551" t="s">
        <v>863</v>
      </c>
      <c r="B4551" t="s">
        <v>4170</v>
      </c>
      <c r="C4551" t="s">
        <v>2879</v>
      </c>
      <c r="D4551" t="s">
        <v>2888</v>
      </c>
      <c r="E4551" t="s">
        <v>4175</v>
      </c>
      <c r="F4551" t="s">
        <v>2172</v>
      </c>
      <c r="G4551" t="s">
        <v>2173</v>
      </c>
      <c r="H4551">
        <v>24350.013200000001</v>
      </c>
      <c r="I4551">
        <v>115.134988987939</v>
      </c>
      <c r="J4551">
        <v>0</v>
      </c>
      <c r="K4551">
        <v>115.134988987939</v>
      </c>
      <c r="L4551">
        <v>24234.878211012099</v>
      </c>
    </row>
    <row r="4552" spans="1:12" x14ac:dyDescent="0.35">
      <c r="A4552" t="s">
        <v>863</v>
      </c>
      <c r="B4552" t="s">
        <v>4170</v>
      </c>
      <c r="C4552" t="s">
        <v>2879</v>
      </c>
      <c r="D4552" t="s">
        <v>2888</v>
      </c>
      <c r="E4552" t="s">
        <v>4175</v>
      </c>
      <c r="F4552" t="s">
        <v>2882</v>
      </c>
      <c r="G4552" t="s">
        <v>2883</v>
      </c>
      <c r="H4552">
        <v>0</v>
      </c>
      <c r="I4552">
        <v>0</v>
      </c>
      <c r="J4552">
        <v>0</v>
      </c>
      <c r="K4552">
        <v>0</v>
      </c>
      <c r="L4552">
        <v>0</v>
      </c>
    </row>
    <row r="4553" spans="1:12" x14ac:dyDescent="0.35">
      <c r="A4553" t="s">
        <v>863</v>
      </c>
      <c r="B4553" t="s">
        <v>4170</v>
      </c>
      <c r="C4553" t="s">
        <v>2879</v>
      </c>
      <c r="D4553" t="s">
        <v>2892</v>
      </c>
      <c r="E4553" t="s">
        <v>4176</v>
      </c>
      <c r="F4553" t="s">
        <v>2172</v>
      </c>
      <c r="G4553" t="s">
        <v>2173</v>
      </c>
      <c r="H4553">
        <v>22279.980500000001</v>
      </c>
      <c r="I4553">
        <v>77.228400673400699</v>
      </c>
      <c r="J4553">
        <v>0</v>
      </c>
      <c r="K4553">
        <v>77.228400673400699</v>
      </c>
      <c r="L4553">
        <v>22202.752099326601</v>
      </c>
    </row>
    <row r="4554" spans="1:12" x14ac:dyDescent="0.35">
      <c r="A4554" t="s">
        <v>863</v>
      </c>
      <c r="B4554" t="s">
        <v>4170</v>
      </c>
      <c r="C4554" t="s">
        <v>2879</v>
      </c>
      <c r="D4554" t="s">
        <v>2892</v>
      </c>
      <c r="E4554" t="s">
        <v>4176</v>
      </c>
      <c r="F4554" t="s">
        <v>2882</v>
      </c>
      <c r="G4554" t="s">
        <v>2883</v>
      </c>
      <c r="H4554">
        <v>0</v>
      </c>
      <c r="I4554">
        <v>0</v>
      </c>
      <c r="J4554">
        <v>0</v>
      </c>
      <c r="K4554">
        <v>0</v>
      </c>
      <c r="L4554">
        <v>0</v>
      </c>
    </row>
    <row r="4555" spans="1:12" x14ac:dyDescent="0.35">
      <c r="A4555" t="s">
        <v>863</v>
      </c>
      <c r="B4555" t="s">
        <v>4170</v>
      </c>
      <c r="C4555" t="s">
        <v>2879</v>
      </c>
      <c r="D4555" t="s">
        <v>2894</v>
      </c>
      <c r="E4555" t="s">
        <v>3555</v>
      </c>
      <c r="F4555" t="s">
        <v>2170</v>
      </c>
      <c r="G4555" t="s">
        <v>2171</v>
      </c>
      <c r="H4555">
        <v>0</v>
      </c>
      <c r="I4555">
        <v>0</v>
      </c>
      <c r="J4555">
        <v>0</v>
      </c>
      <c r="K4555">
        <v>0</v>
      </c>
      <c r="L4555">
        <v>0</v>
      </c>
    </row>
    <row r="4556" spans="1:12" x14ac:dyDescent="0.35">
      <c r="A4556" t="s">
        <v>863</v>
      </c>
      <c r="B4556" t="s">
        <v>4170</v>
      </c>
      <c r="C4556" t="s">
        <v>2879</v>
      </c>
      <c r="D4556" t="s">
        <v>2894</v>
      </c>
      <c r="E4556" t="s">
        <v>3555</v>
      </c>
      <c r="F4556" t="s">
        <v>2172</v>
      </c>
      <c r="G4556" t="s">
        <v>2173</v>
      </c>
      <c r="H4556">
        <v>33599.565999999999</v>
      </c>
      <c r="I4556">
        <v>153.78877264437699</v>
      </c>
      <c r="J4556">
        <v>0</v>
      </c>
      <c r="K4556">
        <v>153.78877264437699</v>
      </c>
      <c r="L4556">
        <v>33445.777227355597</v>
      </c>
    </row>
    <row r="4557" spans="1:12" x14ac:dyDescent="0.35">
      <c r="A4557" t="s">
        <v>863</v>
      </c>
      <c r="B4557" t="s">
        <v>4170</v>
      </c>
      <c r="C4557" t="s">
        <v>2879</v>
      </c>
      <c r="D4557" t="s">
        <v>2894</v>
      </c>
      <c r="E4557" t="s">
        <v>3555</v>
      </c>
      <c r="F4557" t="s">
        <v>2882</v>
      </c>
      <c r="G4557" t="s">
        <v>2883</v>
      </c>
      <c r="H4557">
        <v>0</v>
      </c>
      <c r="I4557">
        <v>0</v>
      </c>
      <c r="J4557">
        <v>0</v>
      </c>
      <c r="K4557">
        <v>0</v>
      </c>
      <c r="L4557">
        <v>0</v>
      </c>
    </row>
    <row r="4558" spans="1:12" x14ac:dyDescent="0.35">
      <c r="A4558" t="s">
        <v>863</v>
      </c>
      <c r="B4558" t="s">
        <v>4170</v>
      </c>
      <c r="C4558" t="s">
        <v>2879</v>
      </c>
      <c r="D4558" t="s">
        <v>2898</v>
      </c>
      <c r="E4558" t="s">
        <v>2967</v>
      </c>
      <c r="F4558" t="s">
        <v>2172</v>
      </c>
      <c r="G4558" t="s">
        <v>2173</v>
      </c>
      <c r="H4558">
        <v>119798.1977</v>
      </c>
      <c r="I4558">
        <v>735.24781615820996</v>
      </c>
      <c r="J4558">
        <v>4899.4999879771603</v>
      </c>
      <c r="K4558">
        <v>5634.7478041353697</v>
      </c>
      <c r="L4558">
        <v>114163.44989586499</v>
      </c>
    </row>
    <row r="4559" spans="1:12" x14ac:dyDescent="0.35">
      <c r="A4559" t="s">
        <v>863</v>
      </c>
      <c r="B4559" t="s">
        <v>4170</v>
      </c>
      <c r="C4559" t="s">
        <v>2879</v>
      </c>
      <c r="D4559" t="s">
        <v>2898</v>
      </c>
      <c r="E4559" t="s">
        <v>2967</v>
      </c>
      <c r="F4559" t="s">
        <v>2882</v>
      </c>
      <c r="G4559" t="s">
        <v>2883</v>
      </c>
      <c r="H4559">
        <v>75271.433999999994</v>
      </c>
      <c r="I4559">
        <v>461.96986678967198</v>
      </c>
      <c r="J4559">
        <v>3078.4468951006902</v>
      </c>
      <c r="K4559">
        <v>3540.4167618903598</v>
      </c>
      <c r="L4559">
        <v>71731.017238109605</v>
      </c>
    </row>
    <row r="4560" spans="1:12" x14ac:dyDescent="0.35">
      <c r="A4560" t="s">
        <v>863</v>
      </c>
      <c r="B4560" t="s">
        <v>4170</v>
      </c>
      <c r="C4560" t="s">
        <v>2879</v>
      </c>
      <c r="D4560" t="s">
        <v>2902</v>
      </c>
      <c r="E4560" t="s">
        <v>3277</v>
      </c>
      <c r="F4560" t="s">
        <v>2172</v>
      </c>
      <c r="G4560" t="s">
        <v>2173</v>
      </c>
      <c r="H4560">
        <v>15715.9427</v>
      </c>
      <c r="I4560">
        <v>125.154230204082</v>
      </c>
      <c r="J4560">
        <v>0</v>
      </c>
      <c r="K4560">
        <v>125.154230204082</v>
      </c>
      <c r="L4560">
        <v>15590.7884697959</v>
      </c>
    </row>
    <row r="4561" spans="1:14" x14ac:dyDescent="0.35">
      <c r="A4561" t="s">
        <v>863</v>
      </c>
      <c r="B4561" t="s">
        <v>4170</v>
      </c>
      <c r="C4561" t="s">
        <v>2879</v>
      </c>
      <c r="D4561" t="s">
        <v>2902</v>
      </c>
      <c r="E4561" t="s">
        <v>3277</v>
      </c>
      <c r="F4561" t="s">
        <v>2882</v>
      </c>
      <c r="G4561" t="s">
        <v>2883</v>
      </c>
      <c r="H4561">
        <v>13285.6423</v>
      </c>
      <c r="I4561">
        <v>105.800483265306</v>
      </c>
      <c r="J4561">
        <v>0</v>
      </c>
      <c r="K4561">
        <v>105.800483265306</v>
      </c>
      <c r="L4561">
        <v>13179.841816734701</v>
      </c>
    </row>
    <row r="4562" spans="1:14" x14ac:dyDescent="0.35">
      <c r="A4562" t="s">
        <v>863</v>
      </c>
      <c r="B4562" t="s">
        <v>4170</v>
      </c>
      <c r="C4562" t="s">
        <v>2879</v>
      </c>
      <c r="D4562" t="s">
        <v>2904</v>
      </c>
      <c r="E4562" t="s">
        <v>4177</v>
      </c>
      <c r="F4562" t="s">
        <v>2172</v>
      </c>
      <c r="G4562" t="s">
        <v>2173</v>
      </c>
      <c r="H4562">
        <v>29871.6957</v>
      </c>
      <c r="I4562">
        <v>211.92092198581599</v>
      </c>
      <c r="J4562">
        <v>0</v>
      </c>
      <c r="K4562">
        <v>211.92092198581599</v>
      </c>
      <c r="L4562">
        <v>29659.774778014202</v>
      </c>
    </row>
    <row r="4563" spans="1:14" x14ac:dyDescent="0.35">
      <c r="A4563" t="s">
        <v>863</v>
      </c>
      <c r="B4563" t="s">
        <v>4170</v>
      </c>
      <c r="C4563" t="s">
        <v>2879</v>
      </c>
      <c r="D4563" t="s">
        <v>2904</v>
      </c>
      <c r="E4563" t="s">
        <v>4177</v>
      </c>
      <c r="F4563" t="s">
        <v>2882</v>
      </c>
      <c r="G4563" t="s">
        <v>2883</v>
      </c>
      <c r="H4563">
        <v>0</v>
      </c>
      <c r="I4563">
        <v>0</v>
      </c>
      <c r="J4563">
        <v>0</v>
      </c>
      <c r="K4563">
        <v>0</v>
      </c>
      <c r="L4563">
        <v>0</v>
      </c>
    </row>
    <row r="4564" spans="1:14" x14ac:dyDescent="0.35">
      <c r="A4564" t="s">
        <v>863</v>
      </c>
      <c r="B4564" t="s">
        <v>4170</v>
      </c>
      <c r="C4564" t="s">
        <v>2879</v>
      </c>
      <c r="D4564" t="s">
        <v>2906</v>
      </c>
      <c r="E4564" t="s">
        <v>4178</v>
      </c>
      <c r="F4564" t="s">
        <v>2170</v>
      </c>
      <c r="G4564" t="s">
        <v>2171</v>
      </c>
      <c r="H4564">
        <v>0</v>
      </c>
      <c r="I4564">
        <v>0</v>
      </c>
      <c r="J4564">
        <v>0</v>
      </c>
      <c r="K4564">
        <v>0</v>
      </c>
      <c r="L4564">
        <v>0</v>
      </c>
    </row>
    <row r="4565" spans="1:14" x14ac:dyDescent="0.35">
      <c r="A4565" t="s">
        <v>863</v>
      </c>
      <c r="B4565" t="s">
        <v>4170</v>
      </c>
      <c r="C4565" t="s">
        <v>2879</v>
      </c>
      <c r="D4565" t="s">
        <v>2906</v>
      </c>
      <c r="E4565" t="s">
        <v>4178</v>
      </c>
      <c r="F4565" t="s">
        <v>2172</v>
      </c>
      <c r="G4565" t="s">
        <v>2173</v>
      </c>
      <c r="H4565">
        <v>24270.389599999999</v>
      </c>
      <c r="I4565">
        <v>192.228550983643</v>
      </c>
      <c r="J4565">
        <v>457.721922356091</v>
      </c>
      <c r="K4565">
        <v>649.950473339734</v>
      </c>
      <c r="L4565">
        <v>23620.439126660302</v>
      </c>
    </row>
    <row r="4566" spans="1:14" x14ac:dyDescent="0.35">
      <c r="A4566" t="s">
        <v>863</v>
      </c>
      <c r="B4566" t="s">
        <v>4170</v>
      </c>
      <c r="C4566" t="s">
        <v>2879</v>
      </c>
      <c r="D4566" t="s">
        <v>2906</v>
      </c>
      <c r="E4566" t="s">
        <v>4178</v>
      </c>
      <c r="F4566" t="s">
        <v>2882</v>
      </c>
      <c r="G4566" t="s">
        <v>2883</v>
      </c>
      <c r="H4566">
        <v>7650.4489000000003</v>
      </c>
      <c r="I4566">
        <v>60.593782375278899</v>
      </c>
      <c r="J4566">
        <v>144.28191030789799</v>
      </c>
      <c r="K4566">
        <v>204.87569268317699</v>
      </c>
      <c r="L4566">
        <v>7445.5732073168201</v>
      </c>
    </row>
    <row r="4567" spans="1:14" x14ac:dyDescent="0.35">
      <c r="A4567" t="s">
        <v>863</v>
      </c>
      <c r="B4567" t="s">
        <v>4170</v>
      </c>
      <c r="C4567" t="s">
        <v>2879</v>
      </c>
      <c r="D4567" t="s">
        <v>2908</v>
      </c>
      <c r="E4567" t="s">
        <v>3755</v>
      </c>
      <c r="F4567" t="s">
        <v>2172</v>
      </c>
      <c r="G4567" t="s">
        <v>2173</v>
      </c>
      <c r="H4567">
        <v>12204.015799999999</v>
      </c>
      <c r="I4567">
        <v>90.890350123509805</v>
      </c>
      <c r="J4567">
        <v>0</v>
      </c>
      <c r="K4567">
        <v>90.890350123509805</v>
      </c>
      <c r="L4567">
        <v>12113.125449876499</v>
      </c>
    </row>
    <row r="4568" spans="1:14" x14ac:dyDescent="0.35">
      <c r="A4568" t="s">
        <v>863</v>
      </c>
      <c r="B4568" t="s">
        <v>4170</v>
      </c>
      <c r="C4568" t="s">
        <v>2879</v>
      </c>
      <c r="D4568" t="s">
        <v>2908</v>
      </c>
      <c r="E4568" t="s">
        <v>3755</v>
      </c>
      <c r="F4568" t="s">
        <v>2882</v>
      </c>
      <c r="G4568" t="s">
        <v>2883</v>
      </c>
      <c r="H4568">
        <v>0</v>
      </c>
      <c r="I4568">
        <v>0</v>
      </c>
      <c r="J4568">
        <v>0</v>
      </c>
      <c r="K4568">
        <v>0</v>
      </c>
      <c r="L4568">
        <v>0</v>
      </c>
    </row>
    <row r="4569" spans="1:14" x14ac:dyDescent="0.35">
      <c r="A4569" t="s">
        <v>863</v>
      </c>
      <c r="B4569" t="s">
        <v>4170</v>
      </c>
      <c r="C4569" t="s">
        <v>2879</v>
      </c>
      <c r="D4569" t="s">
        <v>2910</v>
      </c>
      <c r="E4569" t="s">
        <v>3960</v>
      </c>
      <c r="F4569" t="s">
        <v>2172</v>
      </c>
      <c r="G4569" t="s">
        <v>2173</v>
      </c>
      <c r="H4569">
        <v>22620.962200000002</v>
      </c>
      <c r="I4569">
        <v>216.474736135217</v>
      </c>
      <c r="J4569">
        <v>114.99342803268399</v>
      </c>
      <c r="K4569">
        <v>331.46816416790102</v>
      </c>
      <c r="L4569">
        <v>22289.4940358321</v>
      </c>
    </row>
    <row r="4570" spans="1:14" x14ac:dyDescent="0.35">
      <c r="A4570" t="s">
        <v>863</v>
      </c>
      <c r="B4570" t="s">
        <v>4170</v>
      </c>
      <c r="C4570" t="s">
        <v>2879</v>
      </c>
      <c r="D4570" t="s">
        <v>2910</v>
      </c>
      <c r="E4570" t="s">
        <v>3960</v>
      </c>
      <c r="F4570" t="s">
        <v>2882</v>
      </c>
      <c r="G4570" t="s">
        <v>2883</v>
      </c>
      <c r="H4570">
        <v>3492.9427000000001</v>
      </c>
      <c r="I4570">
        <v>33.426246020879098</v>
      </c>
      <c r="J4570">
        <v>17.756338152105599</v>
      </c>
      <c r="K4570">
        <v>51.182584172984598</v>
      </c>
      <c r="L4570">
        <v>3441.7601158270199</v>
      </c>
    </row>
    <row r="4571" spans="1:14" x14ac:dyDescent="0.35">
      <c r="A4571" t="s">
        <v>863</v>
      </c>
      <c r="B4571" t="s">
        <v>4170</v>
      </c>
      <c r="C4571" t="s">
        <v>2879</v>
      </c>
      <c r="D4571" t="s">
        <v>2912</v>
      </c>
      <c r="E4571" t="s">
        <v>2913</v>
      </c>
      <c r="F4571" t="s">
        <v>2172</v>
      </c>
      <c r="G4571" t="s">
        <v>2173</v>
      </c>
      <c r="H4571">
        <v>18705.784</v>
      </c>
      <c r="I4571">
        <v>35.672753658241596</v>
      </c>
      <c r="J4571">
        <v>0</v>
      </c>
      <c r="K4571">
        <v>35.672753658241596</v>
      </c>
      <c r="L4571">
        <v>18670.111246341799</v>
      </c>
    </row>
    <row r="4572" spans="1:14" x14ac:dyDescent="0.35">
      <c r="A4572" t="s">
        <v>863</v>
      </c>
      <c r="B4572" t="s">
        <v>4170</v>
      </c>
      <c r="C4572" t="s">
        <v>2879</v>
      </c>
      <c r="D4572" t="s">
        <v>2912</v>
      </c>
      <c r="E4572" t="s">
        <v>2913</v>
      </c>
      <c r="F4572" t="s">
        <v>2882</v>
      </c>
      <c r="G4572" t="s">
        <v>2883</v>
      </c>
      <c r="H4572">
        <v>0</v>
      </c>
      <c r="I4572">
        <v>0</v>
      </c>
      <c r="J4572">
        <v>0</v>
      </c>
      <c r="K4572">
        <v>0</v>
      </c>
      <c r="L4572">
        <v>0</v>
      </c>
    </row>
    <row r="4573" spans="1:14" x14ac:dyDescent="0.35">
      <c r="A4573" t="s">
        <v>863</v>
      </c>
      <c r="B4573" t="s">
        <v>4170</v>
      </c>
      <c r="C4573" t="s">
        <v>2915</v>
      </c>
      <c r="D4573" t="s">
        <v>4179</v>
      </c>
      <c r="E4573" t="s">
        <v>4180</v>
      </c>
      <c r="F4573" t="s">
        <v>2172</v>
      </c>
      <c r="G4573" t="s">
        <v>2173</v>
      </c>
      <c r="H4573">
        <v>9771371.8790000007</v>
      </c>
      <c r="I4573">
        <v>65902.012013141604</v>
      </c>
      <c r="J4573">
        <v>536250.66314187297</v>
      </c>
      <c r="K4573">
        <v>602152.67515501403</v>
      </c>
      <c r="L4573">
        <v>9169219.2038449906</v>
      </c>
    </row>
    <row r="4574" spans="1:14" x14ac:dyDescent="0.35">
      <c r="A4574" t="s">
        <v>863</v>
      </c>
      <c r="B4574" t="s">
        <v>4170</v>
      </c>
      <c r="C4574" t="s">
        <v>2915</v>
      </c>
      <c r="D4574" t="s">
        <v>4179</v>
      </c>
      <c r="E4574" t="s">
        <v>4180</v>
      </c>
      <c r="F4574" t="s">
        <v>19</v>
      </c>
      <c r="G4574" t="s">
        <v>2174</v>
      </c>
      <c r="H4574">
        <v>1561874.4631000001</v>
      </c>
      <c r="I4574">
        <v>10533.9015755853</v>
      </c>
      <c r="J4574">
        <v>0</v>
      </c>
      <c r="K4574">
        <v>10533.9015755853</v>
      </c>
      <c r="L4574">
        <v>1551340.56152441</v>
      </c>
      <c r="N4574" t="s">
        <v>2198</v>
      </c>
    </row>
    <row r="4575" spans="1:14" x14ac:dyDescent="0.35">
      <c r="A4575" t="s">
        <v>863</v>
      </c>
      <c r="B4575" t="s">
        <v>4170</v>
      </c>
      <c r="C4575" t="s">
        <v>2915</v>
      </c>
      <c r="D4575" t="s">
        <v>4179</v>
      </c>
      <c r="E4575" t="s">
        <v>4180</v>
      </c>
      <c r="F4575" t="s">
        <v>2918</v>
      </c>
      <c r="G4575" t="s">
        <v>2919</v>
      </c>
      <c r="H4575">
        <v>0</v>
      </c>
      <c r="I4575">
        <v>0</v>
      </c>
      <c r="J4575">
        <v>0</v>
      </c>
      <c r="K4575">
        <v>0</v>
      </c>
      <c r="L4575">
        <v>0</v>
      </c>
    </row>
    <row r="4576" spans="1:14" x14ac:dyDescent="0.35">
      <c r="A4576" t="s">
        <v>863</v>
      </c>
      <c r="B4576" t="s">
        <v>4170</v>
      </c>
      <c r="C4576" t="s">
        <v>2915</v>
      </c>
      <c r="D4576" t="s">
        <v>4179</v>
      </c>
      <c r="E4576" t="s">
        <v>4180</v>
      </c>
      <c r="F4576" t="s">
        <v>2920</v>
      </c>
      <c r="G4576" t="s">
        <v>2921</v>
      </c>
      <c r="H4576">
        <v>0</v>
      </c>
      <c r="I4576">
        <v>0</v>
      </c>
      <c r="J4576">
        <v>0</v>
      </c>
      <c r="K4576">
        <v>0</v>
      </c>
      <c r="L4576">
        <v>0</v>
      </c>
    </row>
    <row r="4577" spans="1:14" x14ac:dyDescent="0.35">
      <c r="A4577" t="s">
        <v>863</v>
      </c>
      <c r="B4577" t="s">
        <v>4170</v>
      </c>
      <c r="C4577" t="s">
        <v>2915</v>
      </c>
      <c r="D4577" t="s">
        <v>4179</v>
      </c>
      <c r="E4577" t="s">
        <v>4180</v>
      </c>
      <c r="F4577" t="s">
        <v>2867</v>
      </c>
      <c r="G4577" t="s">
        <v>2868</v>
      </c>
      <c r="H4577">
        <v>0</v>
      </c>
      <c r="I4577">
        <v>0</v>
      </c>
      <c r="J4577">
        <v>0</v>
      </c>
      <c r="K4577">
        <v>0</v>
      </c>
      <c r="L4577">
        <v>0</v>
      </c>
    </row>
    <row r="4578" spans="1:14" x14ac:dyDescent="0.35">
      <c r="A4578" t="s">
        <v>863</v>
      </c>
      <c r="B4578" t="s">
        <v>4170</v>
      </c>
      <c r="C4578" t="s">
        <v>2915</v>
      </c>
      <c r="D4578" t="s">
        <v>4179</v>
      </c>
      <c r="E4578" t="s">
        <v>4180</v>
      </c>
      <c r="F4578" t="s">
        <v>2922</v>
      </c>
      <c r="G4578" t="s">
        <v>2923</v>
      </c>
      <c r="H4578">
        <v>518974.13990000001</v>
      </c>
      <c r="I4578">
        <v>3500.1676763517298</v>
      </c>
      <c r="J4578">
        <v>28481.182595412702</v>
      </c>
      <c r="K4578">
        <v>31981.350271764401</v>
      </c>
      <c r="L4578">
        <v>486992.78962823597</v>
      </c>
    </row>
    <row r="4579" spans="1:14" x14ac:dyDescent="0.35">
      <c r="A4579" t="s">
        <v>863</v>
      </c>
      <c r="B4579" t="s">
        <v>4170</v>
      </c>
      <c r="C4579" t="s">
        <v>2915</v>
      </c>
      <c r="D4579" t="s">
        <v>4179</v>
      </c>
      <c r="E4579" t="s">
        <v>4180</v>
      </c>
      <c r="F4579" t="s">
        <v>2930</v>
      </c>
      <c r="G4579" t="s">
        <v>2931</v>
      </c>
      <c r="H4579">
        <v>24760.2166</v>
      </c>
      <c r="I4579">
        <v>166.99273265036899</v>
      </c>
      <c r="J4579">
        <v>1358.8350474910601</v>
      </c>
      <c r="K4579">
        <v>1525.8277801414299</v>
      </c>
      <c r="L4579">
        <v>23234.388819858599</v>
      </c>
    </row>
    <row r="4580" spans="1:14" x14ac:dyDescent="0.35">
      <c r="A4580" t="s">
        <v>863</v>
      </c>
      <c r="B4580" t="s">
        <v>4170</v>
      </c>
      <c r="C4580" t="s">
        <v>2915</v>
      </c>
      <c r="D4580" t="s">
        <v>4179</v>
      </c>
      <c r="E4580" t="s">
        <v>4180</v>
      </c>
      <c r="F4580" t="s">
        <v>2875</v>
      </c>
      <c r="G4580" t="s">
        <v>2876</v>
      </c>
      <c r="H4580">
        <v>1730243.936</v>
      </c>
      <c r="I4580">
        <v>11669.4521576078</v>
      </c>
      <c r="J4580">
        <v>94955.393118675405</v>
      </c>
      <c r="K4580">
        <v>106624.845276283</v>
      </c>
      <c r="L4580">
        <v>1623619.0907237199</v>
      </c>
    </row>
    <row r="4581" spans="1:14" x14ac:dyDescent="0.35">
      <c r="A4581" t="s">
        <v>863</v>
      </c>
      <c r="B4581" t="s">
        <v>4170</v>
      </c>
      <c r="C4581" t="s">
        <v>2915</v>
      </c>
      <c r="D4581" t="s">
        <v>4179</v>
      </c>
      <c r="E4581" t="s">
        <v>4180</v>
      </c>
      <c r="F4581" t="s">
        <v>2924</v>
      </c>
      <c r="G4581" t="s">
        <v>2925</v>
      </c>
      <c r="H4581">
        <v>0</v>
      </c>
      <c r="I4581">
        <v>0</v>
      </c>
      <c r="J4581">
        <v>0</v>
      </c>
      <c r="K4581">
        <v>0</v>
      </c>
      <c r="L4581">
        <v>0</v>
      </c>
    </row>
    <row r="4582" spans="1:14" x14ac:dyDescent="0.35">
      <c r="A4582" t="s">
        <v>863</v>
      </c>
      <c r="B4582" t="s">
        <v>4170</v>
      </c>
      <c r="C4582" t="s">
        <v>2915</v>
      </c>
      <c r="D4582" t="s">
        <v>4179</v>
      </c>
      <c r="E4582" t="s">
        <v>4180</v>
      </c>
      <c r="F4582" t="s">
        <v>2877</v>
      </c>
      <c r="G4582" t="s">
        <v>2878</v>
      </c>
      <c r="H4582">
        <v>495204.33199999999</v>
      </c>
      <c r="I4582">
        <v>3339.85465300738</v>
      </c>
      <c r="J4582">
        <v>27176.700949821199</v>
      </c>
      <c r="K4582">
        <v>30516.555602828601</v>
      </c>
      <c r="L4582">
        <v>464687.77639717102</v>
      </c>
    </row>
    <row r="4583" spans="1:14" x14ac:dyDescent="0.35">
      <c r="A4583" t="s">
        <v>863</v>
      </c>
      <c r="B4583" t="s">
        <v>4170</v>
      </c>
      <c r="C4583" t="s">
        <v>2915</v>
      </c>
      <c r="D4583" t="s">
        <v>4181</v>
      </c>
      <c r="E4583" t="s">
        <v>4182</v>
      </c>
      <c r="F4583" t="s">
        <v>2172</v>
      </c>
      <c r="G4583" t="s">
        <v>2173</v>
      </c>
      <c r="H4583">
        <v>686968.34180000005</v>
      </c>
      <c r="I4583">
        <v>7414.29791266965</v>
      </c>
      <c r="J4583">
        <v>37192.040278794702</v>
      </c>
      <c r="K4583">
        <v>44606.338191464398</v>
      </c>
      <c r="L4583">
        <v>642362.00360853598</v>
      </c>
    </row>
    <row r="4584" spans="1:14" x14ac:dyDescent="0.35">
      <c r="A4584" t="s">
        <v>863</v>
      </c>
      <c r="B4584" t="s">
        <v>4170</v>
      </c>
      <c r="C4584" t="s">
        <v>2915</v>
      </c>
      <c r="D4584" t="s">
        <v>4181</v>
      </c>
      <c r="E4584" t="s">
        <v>4182</v>
      </c>
      <c r="F4584" t="s">
        <v>19</v>
      </c>
      <c r="G4584" t="s">
        <v>2174</v>
      </c>
      <c r="H4584">
        <v>38714.154000000002</v>
      </c>
      <c r="I4584">
        <v>417.83333226746299</v>
      </c>
      <c r="J4584">
        <v>0</v>
      </c>
      <c r="K4584">
        <v>417.83333226746299</v>
      </c>
      <c r="L4584">
        <v>38296.3206677325</v>
      </c>
      <c r="N4584" t="s">
        <v>2198</v>
      </c>
    </row>
    <row r="4585" spans="1:14" x14ac:dyDescent="0.35">
      <c r="A4585" t="s">
        <v>863</v>
      </c>
      <c r="B4585" t="s">
        <v>4170</v>
      </c>
      <c r="C4585" t="s">
        <v>2915</v>
      </c>
      <c r="D4585" t="s">
        <v>4181</v>
      </c>
      <c r="E4585" t="s">
        <v>4182</v>
      </c>
      <c r="F4585" t="s">
        <v>2867</v>
      </c>
      <c r="G4585" t="s">
        <v>2868</v>
      </c>
      <c r="H4585">
        <v>0</v>
      </c>
      <c r="I4585">
        <v>0</v>
      </c>
      <c r="J4585">
        <v>0</v>
      </c>
      <c r="K4585">
        <v>0</v>
      </c>
      <c r="L4585">
        <v>0</v>
      </c>
    </row>
    <row r="4586" spans="1:14" x14ac:dyDescent="0.35">
      <c r="A4586" t="s">
        <v>863</v>
      </c>
      <c r="B4586" t="s">
        <v>4170</v>
      </c>
      <c r="C4586" t="s">
        <v>2915</v>
      </c>
      <c r="D4586" t="s">
        <v>4181</v>
      </c>
      <c r="E4586" t="s">
        <v>4182</v>
      </c>
      <c r="F4586" t="s">
        <v>2922</v>
      </c>
      <c r="G4586" t="s">
        <v>2923</v>
      </c>
      <c r="H4586">
        <v>101543.80740000001</v>
      </c>
      <c r="I4586">
        <v>1095.93993356072</v>
      </c>
      <c r="J4586">
        <v>5497.5187984391896</v>
      </c>
      <c r="K4586">
        <v>6593.45873199991</v>
      </c>
      <c r="L4586">
        <v>94950.348668000093</v>
      </c>
    </row>
    <row r="4587" spans="1:14" x14ac:dyDescent="0.35">
      <c r="A4587" t="s">
        <v>863</v>
      </c>
      <c r="B4587" t="s">
        <v>4170</v>
      </c>
      <c r="C4587" t="s">
        <v>2915</v>
      </c>
      <c r="D4587" t="s">
        <v>4181</v>
      </c>
      <c r="E4587" t="s">
        <v>4182</v>
      </c>
      <c r="F4587" t="s">
        <v>2875</v>
      </c>
      <c r="G4587" t="s">
        <v>2876</v>
      </c>
      <c r="H4587">
        <v>54791.153599999998</v>
      </c>
      <c r="I4587">
        <v>591.34884495132496</v>
      </c>
      <c r="J4587">
        <v>2966.3590968830199</v>
      </c>
      <c r="K4587">
        <v>3557.7079418343501</v>
      </c>
      <c r="L4587">
        <v>51233.445658165598</v>
      </c>
    </row>
    <row r="4588" spans="1:14" x14ac:dyDescent="0.35">
      <c r="A4588" t="s">
        <v>863</v>
      </c>
      <c r="B4588" t="s">
        <v>4170</v>
      </c>
      <c r="C4588" t="s">
        <v>2915</v>
      </c>
      <c r="D4588" t="s">
        <v>4181</v>
      </c>
      <c r="E4588" t="s">
        <v>4182</v>
      </c>
      <c r="F4588" t="s">
        <v>392</v>
      </c>
      <c r="G4588" t="s">
        <v>2914</v>
      </c>
      <c r="H4588">
        <v>7022.1377000000002</v>
      </c>
      <c r="I4588">
        <v>75.788384850422801</v>
      </c>
      <c r="J4588">
        <v>380.17418442345701</v>
      </c>
      <c r="K4588">
        <v>455.96256927387901</v>
      </c>
      <c r="L4588">
        <v>6566.1751307261202</v>
      </c>
    </row>
    <row r="4589" spans="1:14" x14ac:dyDescent="0.35">
      <c r="A4589" t="s">
        <v>863</v>
      </c>
      <c r="B4589" t="s">
        <v>4170</v>
      </c>
      <c r="C4589" t="s">
        <v>2915</v>
      </c>
      <c r="D4589" t="s">
        <v>4181</v>
      </c>
      <c r="E4589" t="s">
        <v>4182</v>
      </c>
      <c r="F4589" t="s">
        <v>2924</v>
      </c>
      <c r="G4589" t="s">
        <v>2925</v>
      </c>
      <c r="H4589">
        <v>0</v>
      </c>
      <c r="I4589">
        <v>0</v>
      </c>
      <c r="J4589">
        <v>0</v>
      </c>
      <c r="K4589">
        <v>0</v>
      </c>
      <c r="L4589">
        <v>0</v>
      </c>
    </row>
    <row r="4590" spans="1:14" x14ac:dyDescent="0.35">
      <c r="A4590" t="s">
        <v>863</v>
      </c>
      <c r="B4590" t="s">
        <v>4170</v>
      </c>
      <c r="C4590" t="s">
        <v>2915</v>
      </c>
      <c r="D4590" t="s">
        <v>4181</v>
      </c>
      <c r="E4590" t="s">
        <v>4182</v>
      </c>
      <c r="F4590" t="s">
        <v>2877</v>
      </c>
      <c r="G4590" t="s">
        <v>2878</v>
      </c>
      <c r="H4590">
        <v>40100.102299999999</v>
      </c>
      <c r="I4590">
        <v>432.79156611951998</v>
      </c>
      <c r="J4590">
        <v>2170.9946847339502</v>
      </c>
      <c r="K4590">
        <v>2603.7862508534699</v>
      </c>
      <c r="L4590">
        <v>37496.316049146502</v>
      </c>
    </row>
    <row r="4591" spans="1:14" x14ac:dyDescent="0.35">
      <c r="A4591" t="s">
        <v>863</v>
      </c>
      <c r="B4591" t="s">
        <v>4170</v>
      </c>
      <c r="C4591" t="s">
        <v>2915</v>
      </c>
      <c r="D4591" t="s">
        <v>4183</v>
      </c>
      <c r="E4591" t="s">
        <v>4184</v>
      </c>
      <c r="F4591" t="s">
        <v>2172</v>
      </c>
      <c r="G4591" t="s">
        <v>2173</v>
      </c>
      <c r="H4591">
        <v>358542.02360000001</v>
      </c>
      <c r="I4591">
        <v>3690.61131363922</v>
      </c>
      <c r="J4591">
        <v>3741.51411062225</v>
      </c>
      <c r="K4591">
        <v>7432.1254242614696</v>
      </c>
      <c r="L4591">
        <v>351109.89817573898</v>
      </c>
    </row>
    <row r="4592" spans="1:14" x14ac:dyDescent="0.35">
      <c r="A4592" t="s">
        <v>863</v>
      </c>
      <c r="B4592" t="s">
        <v>4170</v>
      </c>
      <c r="C4592" t="s">
        <v>2915</v>
      </c>
      <c r="D4592" t="s">
        <v>4183</v>
      </c>
      <c r="E4592" t="s">
        <v>4184</v>
      </c>
      <c r="F4592" t="s">
        <v>2867</v>
      </c>
      <c r="G4592" t="s">
        <v>2868</v>
      </c>
      <c r="H4592">
        <v>0</v>
      </c>
      <c r="I4592">
        <v>0</v>
      </c>
      <c r="J4592">
        <v>0</v>
      </c>
      <c r="K4592">
        <v>0</v>
      </c>
      <c r="L4592">
        <v>0</v>
      </c>
    </row>
    <row r="4593" spans="1:14" x14ac:dyDescent="0.35">
      <c r="A4593" t="s">
        <v>863</v>
      </c>
      <c r="B4593" t="s">
        <v>4170</v>
      </c>
      <c r="C4593" t="s">
        <v>2915</v>
      </c>
      <c r="D4593" t="s">
        <v>4183</v>
      </c>
      <c r="E4593" t="s">
        <v>4184</v>
      </c>
      <c r="F4593" t="s">
        <v>2922</v>
      </c>
      <c r="G4593" t="s">
        <v>2923</v>
      </c>
      <c r="H4593">
        <v>0</v>
      </c>
      <c r="I4593">
        <v>0</v>
      </c>
      <c r="J4593">
        <v>0</v>
      </c>
      <c r="K4593">
        <v>0</v>
      </c>
      <c r="L4593">
        <v>0</v>
      </c>
    </row>
    <row r="4594" spans="1:14" x14ac:dyDescent="0.35">
      <c r="A4594" t="s">
        <v>863</v>
      </c>
      <c r="B4594" t="s">
        <v>4170</v>
      </c>
      <c r="C4594" t="s">
        <v>2915</v>
      </c>
      <c r="D4594" t="s">
        <v>4183</v>
      </c>
      <c r="E4594" t="s">
        <v>4184</v>
      </c>
      <c r="F4594" t="s">
        <v>2999</v>
      </c>
      <c r="G4594" t="s">
        <v>3000</v>
      </c>
      <c r="H4594">
        <v>0</v>
      </c>
      <c r="I4594">
        <v>0</v>
      </c>
      <c r="J4594">
        <v>0</v>
      </c>
      <c r="K4594">
        <v>0</v>
      </c>
      <c r="L4594">
        <v>0</v>
      </c>
    </row>
    <row r="4595" spans="1:14" x14ac:dyDescent="0.35">
      <c r="A4595" t="s">
        <v>863</v>
      </c>
      <c r="B4595" t="s">
        <v>4170</v>
      </c>
      <c r="C4595" t="s">
        <v>2915</v>
      </c>
      <c r="D4595" t="s">
        <v>4183</v>
      </c>
      <c r="E4595" t="s">
        <v>4184</v>
      </c>
      <c r="F4595" t="s">
        <v>2924</v>
      </c>
      <c r="G4595" t="s">
        <v>2925</v>
      </c>
      <c r="H4595">
        <v>0</v>
      </c>
      <c r="I4595">
        <v>0</v>
      </c>
      <c r="J4595">
        <v>0</v>
      </c>
      <c r="K4595">
        <v>0</v>
      </c>
      <c r="L4595">
        <v>0</v>
      </c>
    </row>
    <row r="4596" spans="1:14" x14ac:dyDescent="0.35">
      <c r="A4596" t="s">
        <v>863</v>
      </c>
      <c r="B4596" t="s">
        <v>4170</v>
      </c>
      <c r="C4596" t="s">
        <v>2915</v>
      </c>
      <c r="D4596" t="s">
        <v>4183</v>
      </c>
      <c r="E4596" t="s">
        <v>4184</v>
      </c>
      <c r="F4596" t="s">
        <v>2877</v>
      </c>
      <c r="G4596" t="s">
        <v>2878</v>
      </c>
      <c r="H4596">
        <v>40513.222999999998</v>
      </c>
      <c r="I4596">
        <v>417.01822752985498</v>
      </c>
      <c r="J4596">
        <v>422.76995600251399</v>
      </c>
      <c r="K4596">
        <v>839.78818353237</v>
      </c>
      <c r="L4596">
        <v>39673.434816467598</v>
      </c>
    </row>
    <row r="4597" spans="1:14" x14ac:dyDescent="0.35">
      <c r="A4597" t="s">
        <v>863</v>
      </c>
      <c r="B4597" t="s">
        <v>4170</v>
      </c>
      <c r="C4597" t="s">
        <v>2915</v>
      </c>
      <c r="D4597" t="s">
        <v>4185</v>
      </c>
      <c r="E4597" t="s">
        <v>4186</v>
      </c>
      <c r="F4597" t="s">
        <v>2172</v>
      </c>
      <c r="G4597" t="s">
        <v>2173</v>
      </c>
      <c r="H4597">
        <v>84203.286099999998</v>
      </c>
      <c r="I4597">
        <v>736.434199306712</v>
      </c>
      <c r="J4597">
        <v>14953.2535483255</v>
      </c>
      <c r="K4597">
        <v>15689.687747632201</v>
      </c>
      <c r="L4597">
        <v>68513.598352367801</v>
      </c>
    </row>
    <row r="4598" spans="1:14" x14ac:dyDescent="0.35">
      <c r="A4598" t="s">
        <v>863</v>
      </c>
      <c r="B4598" t="s">
        <v>4170</v>
      </c>
      <c r="C4598" t="s">
        <v>2915</v>
      </c>
      <c r="D4598" t="s">
        <v>4185</v>
      </c>
      <c r="E4598" t="s">
        <v>4186</v>
      </c>
      <c r="F4598" t="s">
        <v>2867</v>
      </c>
      <c r="G4598" t="s">
        <v>2868</v>
      </c>
      <c r="H4598">
        <v>0</v>
      </c>
      <c r="I4598">
        <v>0</v>
      </c>
      <c r="J4598">
        <v>0</v>
      </c>
      <c r="K4598">
        <v>0</v>
      </c>
      <c r="L4598">
        <v>0</v>
      </c>
    </row>
    <row r="4599" spans="1:14" x14ac:dyDescent="0.35">
      <c r="A4599" t="s">
        <v>863</v>
      </c>
      <c r="B4599" t="s">
        <v>4170</v>
      </c>
      <c r="C4599" t="s">
        <v>2915</v>
      </c>
      <c r="D4599" t="s">
        <v>4185</v>
      </c>
      <c r="E4599" t="s">
        <v>4186</v>
      </c>
      <c r="F4599" t="s">
        <v>2922</v>
      </c>
      <c r="G4599" t="s">
        <v>2923</v>
      </c>
      <c r="H4599">
        <v>0</v>
      </c>
      <c r="I4599">
        <v>0</v>
      </c>
      <c r="J4599">
        <v>0</v>
      </c>
      <c r="K4599">
        <v>0</v>
      </c>
      <c r="L4599">
        <v>0</v>
      </c>
    </row>
    <row r="4600" spans="1:14" x14ac:dyDescent="0.35">
      <c r="A4600" t="s">
        <v>863</v>
      </c>
      <c r="B4600" t="s">
        <v>4170</v>
      </c>
      <c r="C4600" t="s">
        <v>2915</v>
      </c>
      <c r="D4600" t="s">
        <v>4185</v>
      </c>
      <c r="E4600" t="s">
        <v>4186</v>
      </c>
      <c r="F4600" t="s">
        <v>2875</v>
      </c>
      <c r="G4600" t="s">
        <v>2876</v>
      </c>
      <c r="H4600">
        <v>4942.3867</v>
      </c>
      <c r="I4600">
        <v>43.225659306165902</v>
      </c>
      <c r="J4600">
        <v>877.69449600130997</v>
      </c>
      <c r="K4600">
        <v>920.92015530747597</v>
      </c>
      <c r="L4600">
        <v>4021.4665446925201</v>
      </c>
    </row>
    <row r="4601" spans="1:14" x14ac:dyDescent="0.35">
      <c r="A4601" t="s">
        <v>863</v>
      </c>
      <c r="B4601" t="s">
        <v>4170</v>
      </c>
      <c r="C4601" t="s">
        <v>2915</v>
      </c>
      <c r="D4601" t="s">
        <v>4185</v>
      </c>
      <c r="E4601" t="s">
        <v>4186</v>
      </c>
      <c r="F4601" t="s">
        <v>2924</v>
      </c>
      <c r="G4601" t="s">
        <v>2925</v>
      </c>
      <c r="H4601">
        <v>0</v>
      </c>
      <c r="I4601">
        <v>0</v>
      </c>
      <c r="J4601">
        <v>0</v>
      </c>
      <c r="K4601">
        <v>0</v>
      </c>
      <c r="L4601">
        <v>0</v>
      </c>
    </row>
    <row r="4602" spans="1:14" x14ac:dyDescent="0.35">
      <c r="A4602" t="s">
        <v>863</v>
      </c>
      <c r="B4602" t="s">
        <v>4170</v>
      </c>
      <c r="C4602" t="s">
        <v>2915</v>
      </c>
      <c r="D4602" t="s">
        <v>4185</v>
      </c>
      <c r="E4602" t="s">
        <v>4186</v>
      </c>
      <c r="F4602" t="s">
        <v>2877</v>
      </c>
      <c r="G4602" t="s">
        <v>2878</v>
      </c>
      <c r="H4602">
        <v>4412.5190000000002</v>
      </c>
      <c r="I4602">
        <v>38.591485110680502</v>
      </c>
      <c r="J4602">
        <v>783.59785872205703</v>
      </c>
      <c r="K4602">
        <v>822.18934383273699</v>
      </c>
      <c r="L4602">
        <v>3590.3296561672601</v>
      </c>
    </row>
    <row r="4603" spans="1:14" x14ac:dyDescent="0.35">
      <c r="A4603" t="s">
        <v>863</v>
      </c>
      <c r="B4603" t="s">
        <v>4170</v>
      </c>
      <c r="C4603" t="s">
        <v>17</v>
      </c>
      <c r="D4603" t="s">
        <v>864</v>
      </c>
      <c r="E4603" t="s">
        <v>2314</v>
      </c>
      <c r="F4603" t="s">
        <v>2170</v>
      </c>
      <c r="G4603" t="s">
        <v>2171</v>
      </c>
      <c r="H4603">
        <v>0</v>
      </c>
      <c r="I4603">
        <v>0</v>
      </c>
      <c r="J4603">
        <v>0</v>
      </c>
      <c r="K4603">
        <v>0</v>
      </c>
      <c r="L4603">
        <v>0</v>
      </c>
    </row>
    <row r="4604" spans="1:14" x14ac:dyDescent="0.35">
      <c r="A4604" t="s">
        <v>863</v>
      </c>
      <c r="B4604" t="s">
        <v>4170</v>
      </c>
      <c r="C4604" t="s">
        <v>17</v>
      </c>
      <c r="D4604" t="s">
        <v>864</v>
      </c>
      <c r="E4604" t="s">
        <v>2314</v>
      </c>
      <c r="F4604" t="s">
        <v>19</v>
      </c>
      <c r="G4604" t="s">
        <v>2174</v>
      </c>
      <c r="H4604">
        <v>462785.17349999998</v>
      </c>
      <c r="I4604">
        <v>2983.2597995905699</v>
      </c>
      <c r="J4604">
        <v>0</v>
      </c>
      <c r="K4604">
        <v>2983.2597995905699</v>
      </c>
      <c r="L4604">
        <v>459801.913700409</v>
      </c>
      <c r="N4604" t="s">
        <v>2198</v>
      </c>
    </row>
    <row r="4605" spans="1:14" x14ac:dyDescent="0.35">
      <c r="A4605" t="s">
        <v>863</v>
      </c>
      <c r="B4605" t="s">
        <v>4170</v>
      </c>
      <c r="C4605" t="s">
        <v>17</v>
      </c>
      <c r="D4605" t="s">
        <v>864</v>
      </c>
      <c r="E4605" t="s">
        <v>2314</v>
      </c>
      <c r="F4605" t="s">
        <v>2787</v>
      </c>
      <c r="G4605" t="s">
        <v>2935</v>
      </c>
      <c r="H4605">
        <v>0</v>
      </c>
      <c r="I4605">
        <v>0</v>
      </c>
      <c r="J4605">
        <v>0</v>
      </c>
      <c r="K4605">
        <v>0</v>
      </c>
      <c r="L4605">
        <v>0</v>
      </c>
    </row>
    <row r="4606" spans="1:14" x14ac:dyDescent="0.35">
      <c r="A4606" t="s">
        <v>863</v>
      </c>
      <c r="B4606" t="s">
        <v>4170</v>
      </c>
      <c r="C4606" t="s">
        <v>17</v>
      </c>
      <c r="D4606" t="s">
        <v>864</v>
      </c>
      <c r="E4606" t="s">
        <v>2314</v>
      </c>
      <c r="F4606" t="s">
        <v>2788</v>
      </c>
      <c r="G4606" t="s">
        <v>2936</v>
      </c>
      <c r="H4606">
        <v>426321.17180000001</v>
      </c>
      <c r="I4606">
        <v>2748.20129532902</v>
      </c>
      <c r="J4606">
        <v>85260.922112257598</v>
      </c>
      <c r="K4606">
        <v>88009.123407586696</v>
      </c>
      <c r="L4606">
        <v>338312.04839241301</v>
      </c>
    </row>
    <row r="4607" spans="1:14" x14ac:dyDescent="0.35">
      <c r="A4607" t="s">
        <v>863</v>
      </c>
      <c r="B4607" t="s">
        <v>4170</v>
      </c>
      <c r="C4607" t="s">
        <v>17</v>
      </c>
      <c r="D4607" t="s">
        <v>867</v>
      </c>
      <c r="E4607" t="s">
        <v>2315</v>
      </c>
      <c r="F4607" t="s">
        <v>2170</v>
      </c>
      <c r="G4607" t="s">
        <v>2171</v>
      </c>
      <c r="H4607">
        <v>0</v>
      </c>
      <c r="I4607">
        <v>0</v>
      </c>
      <c r="J4607">
        <v>0</v>
      </c>
      <c r="K4607">
        <v>0</v>
      </c>
      <c r="L4607">
        <v>0</v>
      </c>
    </row>
    <row r="4608" spans="1:14" x14ac:dyDescent="0.35">
      <c r="A4608" t="s">
        <v>863</v>
      </c>
      <c r="B4608" t="s">
        <v>4170</v>
      </c>
      <c r="C4608" t="s">
        <v>17</v>
      </c>
      <c r="D4608" t="s">
        <v>867</v>
      </c>
      <c r="E4608" t="s">
        <v>2315</v>
      </c>
      <c r="F4608" t="s">
        <v>19</v>
      </c>
      <c r="G4608" t="s">
        <v>2174</v>
      </c>
      <c r="H4608">
        <v>7553607.3454999998</v>
      </c>
      <c r="I4608">
        <v>45406.627234015003</v>
      </c>
      <c r="J4608">
        <v>0</v>
      </c>
      <c r="K4608">
        <v>45406.627234015003</v>
      </c>
      <c r="L4608">
        <v>7508200.7182659796</v>
      </c>
      <c r="N4608" t="s">
        <v>2198</v>
      </c>
    </row>
    <row r="4609" spans="1:14" x14ac:dyDescent="0.35">
      <c r="A4609" t="s">
        <v>863</v>
      </c>
      <c r="B4609" t="s">
        <v>4170</v>
      </c>
      <c r="C4609" t="s">
        <v>17</v>
      </c>
      <c r="D4609" t="s">
        <v>867</v>
      </c>
      <c r="E4609" t="s">
        <v>2315</v>
      </c>
      <c r="F4609" t="s">
        <v>30</v>
      </c>
      <c r="G4609" t="s">
        <v>2182</v>
      </c>
      <c r="H4609">
        <v>142940.42499999999</v>
      </c>
      <c r="I4609">
        <v>859.25072562265495</v>
      </c>
      <c r="J4609">
        <v>0</v>
      </c>
      <c r="K4609">
        <v>859.25072562265495</v>
      </c>
      <c r="L4609">
        <v>142081.174274377</v>
      </c>
      <c r="N4609" t="s">
        <v>2198</v>
      </c>
    </row>
    <row r="4610" spans="1:14" x14ac:dyDescent="0.35">
      <c r="A4610" t="s">
        <v>863</v>
      </c>
      <c r="B4610" t="s">
        <v>4170</v>
      </c>
      <c r="C4610" t="s">
        <v>17</v>
      </c>
      <c r="D4610" t="s">
        <v>867</v>
      </c>
      <c r="E4610" t="s">
        <v>2315</v>
      </c>
      <c r="F4610" t="s">
        <v>2787</v>
      </c>
      <c r="G4610" t="s">
        <v>2935</v>
      </c>
      <c r="H4610">
        <v>0</v>
      </c>
      <c r="I4610">
        <v>0</v>
      </c>
      <c r="J4610">
        <v>0</v>
      </c>
      <c r="K4610">
        <v>0</v>
      </c>
      <c r="L4610">
        <v>0</v>
      </c>
    </row>
    <row r="4611" spans="1:14" x14ac:dyDescent="0.35">
      <c r="A4611" t="s">
        <v>863</v>
      </c>
      <c r="B4611" t="s">
        <v>4170</v>
      </c>
      <c r="C4611" t="s">
        <v>17</v>
      </c>
      <c r="D4611" t="s">
        <v>867</v>
      </c>
      <c r="E4611" t="s">
        <v>2315</v>
      </c>
      <c r="F4611" t="s">
        <v>2788</v>
      </c>
      <c r="G4611" t="s">
        <v>2936</v>
      </c>
      <c r="H4611">
        <v>7547254.4378000004</v>
      </c>
      <c r="I4611">
        <v>45368.438312876198</v>
      </c>
      <c r="J4611">
        <v>463906.32720287301</v>
      </c>
      <c r="K4611">
        <v>509274.76551574998</v>
      </c>
      <c r="L4611">
        <v>7037979.6722842501</v>
      </c>
    </row>
    <row r="4612" spans="1:14" x14ac:dyDescent="0.35">
      <c r="A4612" t="s">
        <v>863</v>
      </c>
      <c r="B4612" t="s">
        <v>4170</v>
      </c>
      <c r="C4612" t="s">
        <v>17</v>
      </c>
      <c r="D4612" t="s">
        <v>879</v>
      </c>
      <c r="E4612" t="s">
        <v>4187</v>
      </c>
      <c r="F4612" t="s">
        <v>2170</v>
      </c>
      <c r="G4612" t="s">
        <v>2171</v>
      </c>
      <c r="H4612">
        <v>0</v>
      </c>
      <c r="I4612">
        <v>0</v>
      </c>
      <c r="J4612">
        <v>0</v>
      </c>
      <c r="K4612">
        <v>0</v>
      </c>
      <c r="L4612">
        <v>0</v>
      </c>
    </row>
    <row r="4613" spans="1:14" x14ac:dyDescent="0.35">
      <c r="A4613" t="s">
        <v>863</v>
      </c>
      <c r="B4613" t="s">
        <v>4170</v>
      </c>
      <c r="C4613" t="s">
        <v>17</v>
      </c>
      <c r="D4613" t="s">
        <v>879</v>
      </c>
      <c r="E4613" t="s">
        <v>4187</v>
      </c>
      <c r="F4613" t="s">
        <v>19</v>
      </c>
      <c r="G4613" t="s">
        <v>2174</v>
      </c>
      <c r="H4613">
        <v>2104268.0049999999</v>
      </c>
      <c r="I4613">
        <v>13297.9811438008</v>
      </c>
      <c r="J4613">
        <v>0</v>
      </c>
      <c r="K4613">
        <v>13297.9811438008</v>
      </c>
      <c r="L4613">
        <v>2090970.0238562</v>
      </c>
      <c r="N4613" t="s">
        <v>2198</v>
      </c>
    </row>
    <row r="4614" spans="1:14" x14ac:dyDescent="0.35">
      <c r="A4614" t="s">
        <v>863</v>
      </c>
      <c r="B4614" t="s">
        <v>4170</v>
      </c>
      <c r="C4614" t="s">
        <v>17</v>
      </c>
      <c r="D4614" t="s">
        <v>879</v>
      </c>
      <c r="E4614" t="s">
        <v>4187</v>
      </c>
      <c r="F4614" t="s">
        <v>2787</v>
      </c>
      <c r="G4614" t="s">
        <v>2935</v>
      </c>
      <c r="H4614">
        <v>0</v>
      </c>
      <c r="I4614">
        <v>0</v>
      </c>
      <c r="J4614">
        <v>0</v>
      </c>
      <c r="K4614">
        <v>0</v>
      </c>
      <c r="L4614">
        <v>0</v>
      </c>
    </row>
    <row r="4615" spans="1:14" x14ac:dyDescent="0.35">
      <c r="A4615" t="s">
        <v>863</v>
      </c>
      <c r="B4615" t="s">
        <v>4170</v>
      </c>
      <c r="C4615" t="s">
        <v>17</v>
      </c>
      <c r="D4615" t="s">
        <v>879</v>
      </c>
      <c r="E4615" t="s">
        <v>4187</v>
      </c>
      <c r="F4615" t="s">
        <v>2788</v>
      </c>
      <c r="G4615" t="s">
        <v>2936</v>
      </c>
      <c r="H4615">
        <v>3302660.4788000002</v>
      </c>
      <c r="I4615">
        <v>20871.256259225302</v>
      </c>
      <c r="J4615">
        <v>50330.768383784598</v>
      </c>
      <c r="K4615">
        <v>71202.024643009907</v>
      </c>
      <c r="L4615">
        <v>3231458.4541569902</v>
      </c>
    </row>
    <row r="4616" spans="1:14" x14ac:dyDescent="0.35">
      <c r="A4616" t="s">
        <v>863</v>
      </c>
      <c r="B4616" t="s">
        <v>4170</v>
      </c>
      <c r="C4616" t="s">
        <v>17</v>
      </c>
      <c r="D4616" t="s">
        <v>887</v>
      </c>
      <c r="E4616" t="s">
        <v>4188</v>
      </c>
      <c r="F4616" t="s">
        <v>19</v>
      </c>
      <c r="G4616" t="s">
        <v>2174</v>
      </c>
      <c r="H4616">
        <v>923633.84400000004</v>
      </c>
      <c r="I4616">
        <v>8838.8544835210196</v>
      </c>
      <c r="J4616">
        <v>0</v>
      </c>
      <c r="K4616">
        <v>8838.8544835210196</v>
      </c>
      <c r="L4616">
        <v>914794.98951647896</v>
      </c>
      <c r="N4616" t="s">
        <v>2198</v>
      </c>
    </row>
    <row r="4617" spans="1:14" x14ac:dyDescent="0.35">
      <c r="A4617" t="s">
        <v>863</v>
      </c>
      <c r="B4617" t="s">
        <v>4170</v>
      </c>
      <c r="C4617" t="s">
        <v>17</v>
      </c>
      <c r="D4617" t="s">
        <v>887</v>
      </c>
      <c r="E4617" t="s">
        <v>4188</v>
      </c>
      <c r="F4617" t="s">
        <v>30</v>
      </c>
      <c r="G4617" t="s">
        <v>2182</v>
      </c>
      <c r="H4617">
        <v>173981.8118</v>
      </c>
      <c r="I4617">
        <v>1664.94539703998</v>
      </c>
      <c r="J4617">
        <v>0</v>
      </c>
      <c r="K4617">
        <v>1664.94539703998</v>
      </c>
      <c r="L4617">
        <v>172316.86640296</v>
      </c>
      <c r="N4617" t="s">
        <v>2198</v>
      </c>
    </row>
    <row r="4618" spans="1:14" x14ac:dyDescent="0.35">
      <c r="A4618" t="s">
        <v>863</v>
      </c>
      <c r="B4618" t="s">
        <v>4170</v>
      </c>
      <c r="C4618" t="s">
        <v>17</v>
      </c>
      <c r="D4618" t="s">
        <v>887</v>
      </c>
      <c r="E4618" t="s">
        <v>4188</v>
      </c>
      <c r="F4618" t="s">
        <v>2787</v>
      </c>
      <c r="G4618" t="s">
        <v>2935</v>
      </c>
      <c r="H4618">
        <v>0</v>
      </c>
      <c r="I4618">
        <v>0</v>
      </c>
      <c r="J4618">
        <v>0</v>
      </c>
      <c r="K4618">
        <v>0</v>
      </c>
      <c r="L4618">
        <v>0</v>
      </c>
    </row>
    <row r="4619" spans="1:14" x14ac:dyDescent="0.35">
      <c r="A4619" t="s">
        <v>863</v>
      </c>
      <c r="B4619" t="s">
        <v>4170</v>
      </c>
      <c r="C4619" t="s">
        <v>17</v>
      </c>
      <c r="D4619" t="s">
        <v>887</v>
      </c>
      <c r="E4619" t="s">
        <v>4188</v>
      </c>
      <c r="F4619" t="s">
        <v>2788</v>
      </c>
      <c r="G4619" t="s">
        <v>2936</v>
      </c>
      <c r="H4619">
        <v>778593.55729999999</v>
      </c>
      <c r="I4619">
        <v>7450.8694106540397</v>
      </c>
      <c r="J4619">
        <v>9537.6902074167192</v>
      </c>
      <c r="K4619">
        <v>16988.559618070802</v>
      </c>
      <c r="L4619">
        <v>761604.99768192903</v>
      </c>
    </row>
    <row r="4620" spans="1:14" x14ac:dyDescent="0.35">
      <c r="A4620" t="s">
        <v>863</v>
      </c>
      <c r="B4620" t="s">
        <v>4170</v>
      </c>
      <c r="C4620" t="s">
        <v>2938</v>
      </c>
      <c r="D4620" t="s">
        <v>2993</v>
      </c>
      <c r="E4620" t="s">
        <v>4189</v>
      </c>
      <c r="F4620" t="s">
        <v>2170</v>
      </c>
      <c r="G4620" t="s">
        <v>2171</v>
      </c>
      <c r="H4620">
        <v>0</v>
      </c>
      <c r="I4620">
        <v>0</v>
      </c>
      <c r="J4620">
        <v>0</v>
      </c>
      <c r="K4620">
        <v>0</v>
      </c>
      <c r="L4620">
        <v>0</v>
      </c>
    </row>
    <row r="4621" spans="1:14" x14ac:dyDescent="0.35">
      <c r="A4621" t="s">
        <v>863</v>
      </c>
      <c r="B4621" t="s">
        <v>4170</v>
      </c>
      <c r="C4621" t="s">
        <v>2938</v>
      </c>
      <c r="D4621" t="s">
        <v>2993</v>
      </c>
      <c r="E4621" t="s">
        <v>4189</v>
      </c>
      <c r="F4621" t="s">
        <v>2172</v>
      </c>
      <c r="G4621" t="s">
        <v>2173</v>
      </c>
      <c r="H4621">
        <v>392101.36900000001</v>
      </c>
      <c r="I4621">
        <v>2276.0670009693699</v>
      </c>
      <c r="J4621">
        <v>5086.2887184679903</v>
      </c>
      <c r="K4621">
        <v>7362.3557194373598</v>
      </c>
      <c r="L4621">
        <v>384739.013280563</v>
      </c>
    </row>
    <row r="4622" spans="1:14" x14ac:dyDescent="0.35">
      <c r="A4622" t="s">
        <v>863</v>
      </c>
      <c r="B4622" t="s">
        <v>4170</v>
      </c>
      <c r="C4622" t="s">
        <v>2938</v>
      </c>
      <c r="D4622" t="s">
        <v>2993</v>
      </c>
      <c r="E4622" t="s">
        <v>4189</v>
      </c>
      <c r="F4622" t="s">
        <v>2940</v>
      </c>
      <c r="G4622" t="s">
        <v>2941</v>
      </c>
      <c r="H4622">
        <v>0</v>
      </c>
      <c r="I4622">
        <v>0</v>
      </c>
      <c r="J4622">
        <v>0</v>
      </c>
      <c r="K4622">
        <v>0</v>
      </c>
      <c r="L4622">
        <v>0</v>
      </c>
    </row>
    <row r="4623" spans="1:14" x14ac:dyDescent="0.35">
      <c r="A4623" t="s">
        <v>863</v>
      </c>
      <c r="B4623" t="s">
        <v>4170</v>
      </c>
      <c r="C4623" t="s">
        <v>2938</v>
      </c>
      <c r="D4623" t="s">
        <v>4190</v>
      </c>
      <c r="E4623" t="s">
        <v>4191</v>
      </c>
      <c r="F4623" t="s">
        <v>2172</v>
      </c>
      <c r="G4623" t="s">
        <v>2173</v>
      </c>
      <c r="H4623">
        <v>1827551.1831</v>
      </c>
      <c r="I4623">
        <v>11781.2622937908</v>
      </c>
      <c r="J4623">
        <v>50612.604715068803</v>
      </c>
      <c r="K4623">
        <v>62393.867008859597</v>
      </c>
      <c r="L4623">
        <v>1765157.31609114</v>
      </c>
    </row>
    <row r="4624" spans="1:14" x14ac:dyDescent="0.35">
      <c r="A4624" t="s">
        <v>863</v>
      </c>
      <c r="B4624" t="s">
        <v>4170</v>
      </c>
      <c r="C4624" t="s">
        <v>2944</v>
      </c>
      <c r="D4624" t="s">
        <v>4192</v>
      </c>
      <c r="E4624" t="s">
        <v>4193</v>
      </c>
      <c r="F4624" t="s">
        <v>3048</v>
      </c>
      <c r="G4624" t="s">
        <v>3049</v>
      </c>
      <c r="H4624">
        <v>208837.37100000001</v>
      </c>
      <c r="I4624">
        <v>1992.8409532447899</v>
      </c>
      <c r="J4624">
        <v>1058.6159698302999</v>
      </c>
      <c r="K4624">
        <v>3051.4569230750899</v>
      </c>
      <c r="L4624">
        <v>205785.91407692499</v>
      </c>
    </row>
    <row r="4625" spans="1:14" x14ac:dyDescent="0.35">
      <c r="A4625" t="s">
        <v>863</v>
      </c>
      <c r="B4625" t="s">
        <v>4170</v>
      </c>
      <c r="C4625" t="s">
        <v>2944</v>
      </c>
      <c r="D4625" t="s">
        <v>4192</v>
      </c>
      <c r="E4625" t="s">
        <v>4193</v>
      </c>
      <c r="F4625" t="s">
        <v>3050</v>
      </c>
      <c r="G4625" t="s">
        <v>3051</v>
      </c>
      <c r="H4625">
        <v>54878.190900000001</v>
      </c>
      <c r="I4625">
        <v>523.67785432710502</v>
      </c>
      <c r="J4625">
        <v>278.18263104965399</v>
      </c>
      <c r="K4625">
        <v>801.86048537675902</v>
      </c>
      <c r="L4625">
        <v>54076.330414623197</v>
      </c>
    </row>
    <row r="4626" spans="1:14" x14ac:dyDescent="0.35">
      <c r="A4626" t="s">
        <v>863</v>
      </c>
      <c r="B4626" t="s">
        <v>4170</v>
      </c>
      <c r="C4626" t="s">
        <v>2944</v>
      </c>
      <c r="D4626" t="s">
        <v>2219</v>
      </c>
      <c r="E4626" t="s">
        <v>4194</v>
      </c>
      <c r="F4626" t="s">
        <v>2170</v>
      </c>
      <c r="G4626" t="s">
        <v>2171</v>
      </c>
      <c r="H4626">
        <v>0</v>
      </c>
      <c r="I4626">
        <v>0</v>
      </c>
      <c r="J4626">
        <v>0</v>
      </c>
      <c r="K4626">
        <v>0</v>
      </c>
      <c r="L4626">
        <v>0</v>
      </c>
    </row>
    <row r="4627" spans="1:14" x14ac:dyDescent="0.35">
      <c r="A4627" t="s">
        <v>863</v>
      </c>
      <c r="B4627" t="s">
        <v>4170</v>
      </c>
      <c r="C4627" t="s">
        <v>2944</v>
      </c>
      <c r="D4627" t="s">
        <v>2219</v>
      </c>
      <c r="E4627" t="s">
        <v>4194</v>
      </c>
      <c r="F4627" t="s">
        <v>3380</v>
      </c>
      <c r="G4627" t="s">
        <v>3381</v>
      </c>
      <c r="H4627">
        <v>0</v>
      </c>
      <c r="I4627">
        <v>0</v>
      </c>
      <c r="J4627">
        <v>0</v>
      </c>
      <c r="K4627">
        <v>0</v>
      </c>
      <c r="L4627">
        <v>0</v>
      </c>
    </row>
    <row r="4628" spans="1:14" x14ac:dyDescent="0.35">
      <c r="A4628" t="s">
        <v>863</v>
      </c>
      <c r="B4628" t="s">
        <v>4170</v>
      </c>
      <c r="C4628" t="s">
        <v>2944</v>
      </c>
      <c r="D4628" t="s">
        <v>4195</v>
      </c>
      <c r="E4628" t="s">
        <v>4196</v>
      </c>
      <c r="F4628" t="s">
        <v>2947</v>
      </c>
      <c r="G4628" t="s">
        <v>2948</v>
      </c>
      <c r="H4628">
        <v>0</v>
      </c>
      <c r="I4628">
        <v>0</v>
      </c>
      <c r="J4628">
        <v>0</v>
      </c>
      <c r="K4628">
        <v>0</v>
      </c>
      <c r="L4628">
        <v>0</v>
      </c>
    </row>
    <row r="4629" spans="1:14" x14ac:dyDescent="0.35">
      <c r="A4629" t="s">
        <v>863</v>
      </c>
      <c r="B4629" t="s">
        <v>4170</v>
      </c>
      <c r="C4629" t="s">
        <v>2944</v>
      </c>
      <c r="D4629" t="s">
        <v>4197</v>
      </c>
      <c r="E4629" t="s">
        <v>4198</v>
      </c>
      <c r="F4629" t="s">
        <v>3048</v>
      </c>
      <c r="G4629" t="s">
        <v>3049</v>
      </c>
      <c r="H4629">
        <v>72149.023799999995</v>
      </c>
      <c r="I4629">
        <v>509.55208353033902</v>
      </c>
      <c r="J4629">
        <v>0</v>
      </c>
      <c r="K4629">
        <v>509.55208353033902</v>
      </c>
      <c r="L4629">
        <v>71639.471716469707</v>
      </c>
    </row>
    <row r="4630" spans="1:14" x14ac:dyDescent="0.35">
      <c r="A4630" t="s">
        <v>863</v>
      </c>
      <c r="B4630" t="s">
        <v>4170</v>
      </c>
      <c r="C4630" t="s">
        <v>2944</v>
      </c>
      <c r="D4630" t="s">
        <v>4197</v>
      </c>
      <c r="E4630" t="s">
        <v>4198</v>
      </c>
      <c r="F4630" t="s">
        <v>3050</v>
      </c>
      <c r="G4630" t="s">
        <v>3051</v>
      </c>
      <c r="H4630">
        <v>14047.499400000001</v>
      </c>
      <c r="I4630">
        <v>99.210387181507699</v>
      </c>
      <c r="J4630">
        <v>0</v>
      </c>
      <c r="K4630">
        <v>99.210387181507699</v>
      </c>
      <c r="L4630">
        <v>13948.289012818501</v>
      </c>
    </row>
    <row r="4631" spans="1:14" x14ac:dyDescent="0.35">
      <c r="A4631" t="s">
        <v>863</v>
      </c>
      <c r="B4631" t="s">
        <v>4170</v>
      </c>
      <c r="C4631" t="s">
        <v>2944</v>
      </c>
      <c r="D4631" t="s">
        <v>4199</v>
      </c>
      <c r="E4631" t="s">
        <v>4200</v>
      </c>
      <c r="F4631" t="s">
        <v>3048</v>
      </c>
      <c r="G4631" t="s">
        <v>3049</v>
      </c>
      <c r="H4631">
        <v>35463.685100000002</v>
      </c>
      <c r="I4631">
        <v>167.27603932878901</v>
      </c>
      <c r="J4631">
        <v>0</v>
      </c>
      <c r="K4631">
        <v>167.27603932878901</v>
      </c>
      <c r="L4631">
        <v>35296.409060671198</v>
      </c>
    </row>
    <row r="4632" spans="1:14" x14ac:dyDescent="0.35">
      <c r="A4632" t="s">
        <v>863</v>
      </c>
      <c r="B4632" t="s">
        <v>4170</v>
      </c>
      <c r="C4632" t="s">
        <v>2944</v>
      </c>
      <c r="D4632" t="s">
        <v>4199</v>
      </c>
      <c r="E4632" t="s">
        <v>4200</v>
      </c>
      <c r="F4632" t="s">
        <v>3196</v>
      </c>
      <c r="G4632" t="s">
        <v>3197</v>
      </c>
      <c r="H4632">
        <v>49769.205499999996</v>
      </c>
      <c r="I4632">
        <v>234.75269271106399</v>
      </c>
      <c r="J4632">
        <v>0</v>
      </c>
      <c r="K4632">
        <v>234.75269271106399</v>
      </c>
      <c r="L4632">
        <v>49534.452807288901</v>
      </c>
      <c r="N4632" t="s">
        <v>2198</v>
      </c>
    </row>
    <row r="4633" spans="1:14" x14ac:dyDescent="0.35">
      <c r="A4633" t="s">
        <v>863</v>
      </c>
      <c r="B4633" t="s">
        <v>4170</v>
      </c>
      <c r="C4633" t="s">
        <v>2944</v>
      </c>
      <c r="D4633" t="s">
        <v>4199</v>
      </c>
      <c r="E4633" t="s">
        <v>4200</v>
      </c>
      <c r="F4633" t="s">
        <v>3050</v>
      </c>
      <c r="G4633" t="s">
        <v>3051</v>
      </c>
      <c r="H4633">
        <v>16656.427500000002</v>
      </c>
      <c r="I4633">
        <v>78.565474042999497</v>
      </c>
      <c r="J4633">
        <v>0</v>
      </c>
      <c r="K4633">
        <v>78.565474042999497</v>
      </c>
      <c r="L4633">
        <v>16577.862025957002</v>
      </c>
    </row>
    <row r="4634" spans="1:14" x14ac:dyDescent="0.35">
      <c r="A4634" t="s">
        <v>863</v>
      </c>
      <c r="B4634" t="s">
        <v>4170</v>
      </c>
      <c r="C4634" t="s">
        <v>2944</v>
      </c>
      <c r="D4634" t="s">
        <v>4201</v>
      </c>
      <c r="E4634" t="s">
        <v>4202</v>
      </c>
      <c r="F4634" t="s">
        <v>3048</v>
      </c>
      <c r="G4634" t="s">
        <v>3049</v>
      </c>
      <c r="H4634">
        <v>154319.98639999999</v>
      </c>
      <c r="I4634">
        <v>996.64135848199305</v>
      </c>
      <c r="J4634">
        <v>3990.2924273020699</v>
      </c>
      <c r="K4634">
        <v>4986.9337857840601</v>
      </c>
      <c r="L4634">
        <v>149333.05261421599</v>
      </c>
    </row>
    <row r="4635" spans="1:14" x14ac:dyDescent="0.35">
      <c r="A4635" t="s">
        <v>863</v>
      </c>
      <c r="B4635" t="s">
        <v>4170</v>
      </c>
      <c r="C4635" t="s">
        <v>2944</v>
      </c>
      <c r="D4635" t="s">
        <v>4201</v>
      </c>
      <c r="E4635" t="s">
        <v>4202</v>
      </c>
      <c r="F4635" t="s">
        <v>3196</v>
      </c>
      <c r="G4635" t="s">
        <v>3197</v>
      </c>
      <c r="H4635">
        <v>103056.1553</v>
      </c>
      <c r="I4635">
        <v>665.56529076708398</v>
      </c>
      <c r="J4635">
        <v>0</v>
      </c>
      <c r="K4635">
        <v>665.56529076708398</v>
      </c>
      <c r="L4635">
        <v>102390.590009233</v>
      </c>
      <c r="N4635" t="s">
        <v>2198</v>
      </c>
    </row>
    <row r="4636" spans="1:14" x14ac:dyDescent="0.35">
      <c r="A4636" t="s">
        <v>863</v>
      </c>
      <c r="B4636" t="s">
        <v>4170</v>
      </c>
      <c r="C4636" t="s">
        <v>2944</v>
      </c>
      <c r="D4636" t="s">
        <v>4201</v>
      </c>
      <c r="E4636" t="s">
        <v>4202</v>
      </c>
      <c r="F4636" t="s">
        <v>3050</v>
      </c>
      <c r="G4636" t="s">
        <v>3051</v>
      </c>
      <c r="H4636">
        <v>87994.101699999999</v>
      </c>
      <c r="I4636">
        <v>568.290363654972</v>
      </c>
      <c r="J4636">
        <v>2275.2866066636798</v>
      </c>
      <c r="K4636">
        <v>2843.5769703186502</v>
      </c>
      <c r="L4636">
        <v>85150.524729681303</v>
      </c>
    </row>
    <row r="4637" spans="1:14" x14ac:dyDescent="0.35">
      <c r="A4637" t="s">
        <v>863</v>
      </c>
      <c r="B4637" t="s">
        <v>4170</v>
      </c>
      <c r="C4637" t="s">
        <v>2944</v>
      </c>
      <c r="D4637" t="s">
        <v>4203</v>
      </c>
      <c r="E4637" t="s">
        <v>4204</v>
      </c>
      <c r="F4637" t="s">
        <v>3048</v>
      </c>
      <c r="G4637" t="s">
        <v>3049</v>
      </c>
      <c r="H4637">
        <v>32805.955499999996</v>
      </c>
      <c r="I4637">
        <v>113.71425925925899</v>
      </c>
      <c r="J4637">
        <v>0</v>
      </c>
      <c r="K4637">
        <v>113.71425925925899</v>
      </c>
      <c r="L4637">
        <v>32692.241240740699</v>
      </c>
    </row>
    <row r="4638" spans="1:14" x14ac:dyDescent="0.35">
      <c r="A4638" t="s">
        <v>863</v>
      </c>
      <c r="B4638" t="s">
        <v>4170</v>
      </c>
      <c r="C4638" t="s">
        <v>2944</v>
      </c>
      <c r="D4638" t="s">
        <v>4203</v>
      </c>
      <c r="E4638" t="s">
        <v>4204</v>
      </c>
      <c r="F4638" t="s">
        <v>3050</v>
      </c>
      <c r="G4638" t="s">
        <v>3051</v>
      </c>
      <c r="H4638">
        <v>19473.053800000002</v>
      </c>
      <c r="I4638">
        <v>67.498838383838404</v>
      </c>
      <c r="J4638">
        <v>0</v>
      </c>
      <c r="K4638">
        <v>67.498838383838404</v>
      </c>
      <c r="L4638">
        <v>19405.554961616199</v>
      </c>
    </row>
    <row r="4639" spans="1:14" x14ac:dyDescent="0.35">
      <c r="A4639" t="s">
        <v>863</v>
      </c>
      <c r="B4639" t="s">
        <v>4170</v>
      </c>
      <c r="C4639" t="s">
        <v>2944</v>
      </c>
      <c r="D4639" t="s">
        <v>4205</v>
      </c>
      <c r="E4639" t="s">
        <v>4206</v>
      </c>
      <c r="F4639" t="s">
        <v>3048</v>
      </c>
      <c r="G4639" t="s">
        <v>3049</v>
      </c>
      <c r="H4639">
        <v>60962.584600000002</v>
      </c>
      <c r="I4639">
        <v>356.12994841245501</v>
      </c>
      <c r="J4639">
        <v>0</v>
      </c>
      <c r="K4639">
        <v>356.12994841245501</v>
      </c>
      <c r="L4639">
        <v>60606.454651587497</v>
      </c>
    </row>
    <row r="4640" spans="1:14" x14ac:dyDescent="0.35">
      <c r="A4640" t="s">
        <v>863</v>
      </c>
      <c r="B4640" t="s">
        <v>4170</v>
      </c>
      <c r="C4640" t="s">
        <v>2944</v>
      </c>
      <c r="D4640" t="s">
        <v>4205</v>
      </c>
      <c r="E4640" t="s">
        <v>4206</v>
      </c>
      <c r="F4640" t="s">
        <v>3050</v>
      </c>
      <c r="G4640" t="s">
        <v>3051</v>
      </c>
      <c r="H4640">
        <v>65697.542700000005</v>
      </c>
      <c r="I4640">
        <v>383.79052692992701</v>
      </c>
      <c r="J4640">
        <v>0</v>
      </c>
      <c r="K4640">
        <v>383.79052692992701</v>
      </c>
      <c r="L4640">
        <v>65313.752173070097</v>
      </c>
    </row>
    <row r="4641" spans="1:14" x14ac:dyDescent="0.35">
      <c r="A4641" t="s">
        <v>863</v>
      </c>
      <c r="B4641" t="s">
        <v>4170</v>
      </c>
      <c r="C4641" t="s">
        <v>2944</v>
      </c>
      <c r="D4641" t="s">
        <v>4023</v>
      </c>
      <c r="E4641" t="s">
        <v>4207</v>
      </c>
      <c r="F4641" t="s">
        <v>3048</v>
      </c>
      <c r="G4641" t="s">
        <v>3049</v>
      </c>
      <c r="H4641">
        <v>67938.7258</v>
      </c>
      <c r="I4641">
        <v>527.32161252361198</v>
      </c>
      <c r="J4641">
        <v>0</v>
      </c>
      <c r="K4641">
        <v>527.32161252361198</v>
      </c>
      <c r="L4641">
        <v>67411.404187476393</v>
      </c>
    </row>
    <row r="4642" spans="1:14" x14ac:dyDescent="0.35">
      <c r="A4642" t="s">
        <v>863</v>
      </c>
      <c r="B4642" t="s">
        <v>4170</v>
      </c>
      <c r="C4642" t="s">
        <v>2944</v>
      </c>
      <c r="D4642" t="s">
        <v>4023</v>
      </c>
      <c r="E4642" t="s">
        <v>4207</v>
      </c>
      <c r="F4642" t="s">
        <v>3196</v>
      </c>
      <c r="G4642" t="s">
        <v>3197</v>
      </c>
      <c r="H4642">
        <v>61483.0098</v>
      </c>
      <c r="I4642">
        <v>477.21412898064398</v>
      </c>
      <c r="J4642">
        <v>0</v>
      </c>
      <c r="K4642">
        <v>477.21412898064398</v>
      </c>
      <c r="L4642">
        <v>61005.795671019398</v>
      </c>
      <c r="N4642" t="s">
        <v>2198</v>
      </c>
    </row>
    <row r="4643" spans="1:14" x14ac:dyDescent="0.35">
      <c r="A4643" t="s">
        <v>863</v>
      </c>
      <c r="B4643" t="s">
        <v>4170</v>
      </c>
      <c r="C4643" t="s">
        <v>2944</v>
      </c>
      <c r="D4643" t="s">
        <v>4023</v>
      </c>
      <c r="E4643" t="s">
        <v>4207</v>
      </c>
      <c r="F4643" t="s">
        <v>3050</v>
      </c>
      <c r="G4643" t="s">
        <v>3051</v>
      </c>
      <c r="H4643">
        <v>34123.070500000002</v>
      </c>
      <c r="I4643">
        <v>264.853841584257</v>
      </c>
      <c r="J4643">
        <v>0</v>
      </c>
      <c r="K4643">
        <v>264.853841584257</v>
      </c>
      <c r="L4643">
        <v>33858.216658415702</v>
      </c>
    </row>
    <row r="4644" spans="1:14" x14ac:dyDescent="0.35">
      <c r="A4644" t="s">
        <v>863</v>
      </c>
      <c r="B4644" t="s">
        <v>4170</v>
      </c>
      <c r="C4644" t="s">
        <v>2944</v>
      </c>
      <c r="D4644" t="s">
        <v>4208</v>
      </c>
      <c r="E4644" t="s">
        <v>4209</v>
      </c>
      <c r="F4644" t="s">
        <v>2170</v>
      </c>
      <c r="G4644" t="s">
        <v>2171</v>
      </c>
      <c r="H4644">
        <v>0</v>
      </c>
      <c r="I4644">
        <v>0</v>
      </c>
      <c r="J4644">
        <v>0</v>
      </c>
      <c r="K4644">
        <v>0</v>
      </c>
      <c r="L4644">
        <v>0</v>
      </c>
    </row>
    <row r="4645" spans="1:14" x14ac:dyDescent="0.35">
      <c r="A4645" t="s">
        <v>863</v>
      </c>
      <c r="B4645" t="s">
        <v>4170</v>
      </c>
      <c r="C4645" t="s">
        <v>2944</v>
      </c>
      <c r="D4645" t="s">
        <v>4208</v>
      </c>
      <c r="E4645" t="s">
        <v>4209</v>
      </c>
      <c r="F4645" t="s">
        <v>3048</v>
      </c>
      <c r="G4645" t="s">
        <v>3049</v>
      </c>
      <c r="H4645">
        <v>73434.458400000003</v>
      </c>
      <c r="I4645">
        <v>335.39862978723397</v>
      </c>
      <c r="J4645">
        <v>0</v>
      </c>
      <c r="K4645">
        <v>335.39862978723397</v>
      </c>
      <c r="L4645">
        <v>73099.0597702128</v>
      </c>
    </row>
    <row r="4646" spans="1:14" x14ac:dyDescent="0.35">
      <c r="A4646" t="s">
        <v>863</v>
      </c>
      <c r="B4646" t="s">
        <v>4170</v>
      </c>
      <c r="C4646" t="s">
        <v>2944</v>
      </c>
      <c r="D4646" t="s">
        <v>4208</v>
      </c>
      <c r="E4646" t="s">
        <v>4209</v>
      </c>
      <c r="F4646" t="s">
        <v>3050</v>
      </c>
      <c r="G4646" t="s">
        <v>3051</v>
      </c>
      <c r="H4646">
        <v>50253.534899999999</v>
      </c>
      <c r="I4646">
        <v>229.523947112462</v>
      </c>
      <c r="J4646">
        <v>0</v>
      </c>
      <c r="K4646">
        <v>229.523947112462</v>
      </c>
      <c r="L4646">
        <v>50024.010952887496</v>
      </c>
    </row>
    <row r="4647" spans="1:14" x14ac:dyDescent="0.35">
      <c r="A4647" t="s">
        <v>863</v>
      </c>
      <c r="B4647" t="s">
        <v>4170</v>
      </c>
      <c r="C4647" t="s">
        <v>2944</v>
      </c>
      <c r="D4647" t="s">
        <v>4210</v>
      </c>
      <c r="E4647" t="s">
        <v>4211</v>
      </c>
      <c r="F4647" t="s">
        <v>2170</v>
      </c>
      <c r="G4647" t="s">
        <v>2171</v>
      </c>
      <c r="H4647">
        <v>0</v>
      </c>
      <c r="I4647">
        <v>0</v>
      </c>
      <c r="J4647">
        <v>0</v>
      </c>
      <c r="K4647">
        <v>0</v>
      </c>
      <c r="L4647">
        <v>0</v>
      </c>
    </row>
    <row r="4648" spans="1:14" x14ac:dyDescent="0.35">
      <c r="A4648" t="s">
        <v>863</v>
      </c>
      <c r="B4648" t="s">
        <v>4170</v>
      </c>
      <c r="C4648" t="s">
        <v>2944</v>
      </c>
      <c r="D4648" t="s">
        <v>4210</v>
      </c>
      <c r="E4648" t="s">
        <v>4211</v>
      </c>
      <c r="F4648" t="s">
        <v>3048</v>
      </c>
      <c r="G4648" t="s">
        <v>3049</v>
      </c>
      <c r="H4648">
        <v>111523.89539999999</v>
      </c>
      <c r="I4648">
        <v>456.96165095981502</v>
      </c>
      <c r="J4648">
        <v>0</v>
      </c>
      <c r="K4648">
        <v>456.96165095981502</v>
      </c>
      <c r="L4648">
        <v>111066.93374904001</v>
      </c>
    </row>
    <row r="4649" spans="1:14" x14ac:dyDescent="0.35">
      <c r="A4649" t="s">
        <v>863</v>
      </c>
      <c r="B4649" t="s">
        <v>4170</v>
      </c>
      <c r="C4649" t="s">
        <v>2944</v>
      </c>
      <c r="D4649" t="s">
        <v>4210</v>
      </c>
      <c r="E4649" t="s">
        <v>4211</v>
      </c>
      <c r="F4649" t="s">
        <v>3050</v>
      </c>
      <c r="G4649" t="s">
        <v>3051</v>
      </c>
      <c r="H4649">
        <v>76572.0766</v>
      </c>
      <c r="I4649">
        <v>313.74892736003801</v>
      </c>
      <c r="J4649">
        <v>0</v>
      </c>
      <c r="K4649">
        <v>313.74892736003801</v>
      </c>
      <c r="L4649">
        <v>76258.327672640007</v>
      </c>
    </row>
    <row r="4650" spans="1:14" x14ac:dyDescent="0.35">
      <c r="A4650" t="s">
        <v>891</v>
      </c>
      <c r="B4650" t="s">
        <v>4212</v>
      </c>
      <c r="C4650" t="s">
        <v>2857</v>
      </c>
      <c r="D4650" t="s">
        <v>2859</v>
      </c>
      <c r="E4650" t="s">
        <v>4213</v>
      </c>
      <c r="F4650" t="s">
        <v>2172</v>
      </c>
      <c r="G4650" t="s">
        <v>2173</v>
      </c>
      <c r="H4650">
        <v>4923451.6453</v>
      </c>
      <c r="I4650">
        <v>3240.1654519154699</v>
      </c>
      <c r="J4650">
        <v>0</v>
      </c>
      <c r="K4650">
        <v>3240.1654519154699</v>
      </c>
      <c r="L4650">
        <v>4920211.4798480803</v>
      </c>
    </row>
    <row r="4651" spans="1:14" x14ac:dyDescent="0.35">
      <c r="A4651" t="s">
        <v>891</v>
      </c>
      <c r="B4651" t="s">
        <v>4212</v>
      </c>
      <c r="C4651" t="s">
        <v>2857</v>
      </c>
      <c r="D4651" t="s">
        <v>2859</v>
      </c>
      <c r="E4651" t="s">
        <v>4213</v>
      </c>
      <c r="F4651" t="s">
        <v>2861</v>
      </c>
      <c r="G4651" t="s">
        <v>2862</v>
      </c>
      <c r="H4651">
        <v>302981.6397</v>
      </c>
      <c r="I4651">
        <v>199.394797040952</v>
      </c>
      <c r="J4651">
        <v>0</v>
      </c>
      <c r="K4651">
        <v>199.394797040952</v>
      </c>
      <c r="L4651">
        <v>302782.24490295898</v>
      </c>
    </row>
    <row r="4652" spans="1:14" x14ac:dyDescent="0.35">
      <c r="A4652" t="s">
        <v>891</v>
      </c>
      <c r="B4652" t="s">
        <v>4212</v>
      </c>
      <c r="C4652" t="s">
        <v>2857</v>
      </c>
      <c r="D4652" t="s">
        <v>2859</v>
      </c>
      <c r="E4652" t="s">
        <v>4213</v>
      </c>
      <c r="F4652" t="s">
        <v>2865</v>
      </c>
      <c r="G4652" t="s">
        <v>2866</v>
      </c>
      <c r="H4652">
        <v>0</v>
      </c>
      <c r="I4652">
        <v>0</v>
      </c>
      <c r="J4652">
        <v>0</v>
      </c>
      <c r="K4652">
        <v>0</v>
      </c>
      <c r="L4652">
        <v>0</v>
      </c>
    </row>
    <row r="4653" spans="1:14" x14ac:dyDescent="0.35">
      <c r="A4653" t="s">
        <v>891</v>
      </c>
      <c r="B4653" t="s">
        <v>4212</v>
      </c>
      <c r="C4653" t="s">
        <v>2857</v>
      </c>
      <c r="D4653" t="s">
        <v>2859</v>
      </c>
      <c r="E4653" t="s">
        <v>4213</v>
      </c>
      <c r="F4653" t="s">
        <v>2867</v>
      </c>
      <c r="G4653" t="s">
        <v>2868</v>
      </c>
      <c r="H4653">
        <v>0</v>
      </c>
      <c r="I4653">
        <v>0</v>
      </c>
      <c r="J4653">
        <v>0</v>
      </c>
      <c r="K4653">
        <v>0</v>
      </c>
      <c r="L4653">
        <v>0</v>
      </c>
    </row>
    <row r="4654" spans="1:14" x14ac:dyDescent="0.35">
      <c r="A4654" t="s">
        <v>891</v>
      </c>
      <c r="B4654" t="s">
        <v>4212</v>
      </c>
      <c r="C4654" t="s">
        <v>2857</v>
      </c>
      <c r="D4654" t="s">
        <v>2859</v>
      </c>
      <c r="E4654" t="s">
        <v>4213</v>
      </c>
      <c r="F4654" t="s">
        <v>2869</v>
      </c>
      <c r="G4654" t="s">
        <v>2870</v>
      </c>
      <c r="H4654">
        <v>254504.57759999999</v>
      </c>
      <c r="I4654">
        <v>167.49162951439999</v>
      </c>
      <c r="J4654">
        <v>0</v>
      </c>
      <c r="K4654">
        <v>167.49162951439999</v>
      </c>
      <c r="L4654">
        <v>254337.08597048599</v>
      </c>
    </row>
    <row r="4655" spans="1:14" x14ac:dyDescent="0.35">
      <c r="A4655" t="s">
        <v>891</v>
      </c>
      <c r="B4655" t="s">
        <v>4212</v>
      </c>
      <c r="C4655" t="s">
        <v>2857</v>
      </c>
      <c r="D4655" t="s">
        <v>2859</v>
      </c>
      <c r="E4655" t="s">
        <v>4213</v>
      </c>
      <c r="F4655" t="s">
        <v>2871</v>
      </c>
      <c r="G4655" t="s">
        <v>2872</v>
      </c>
      <c r="H4655">
        <v>99983.941200000001</v>
      </c>
      <c r="I4655">
        <v>65.800283023514098</v>
      </c>
      <c r="J4655">
        <v>0</v>
      </c>
      <c r="K4655">
        <v>65.800283023514098</v>
      </c>
      <c r="L4655">
        <v>99918.140916976496</v>
      </c>
    </row>
    <row r="4656" spans="1:14" x14ac:dyDescent="0.35">
      <c r="A4656" t="s">
        <v>891</v>
      </c>
      <c r="B4656" t="s">
        <v>4212</v>
      </c>
      <c r="C4656" t="s">
        <v>2857</v>
      </c>
      <c r="D4656" t="s">
        <v>2859</v>
      </c>
      <c r="E4656" t="s">
        <v>4213</v>
      </c>
      <c r="F4656" t="s">
        <v>2954</v>
      </c>
      <c r="G4656" t="s">
        <v>2955</v>
      </c>
      <c r="H4656">
        <v>0</v>
      </c>
      <c r="I4656">
        <v>0</v>
      </c>
      <c r="J4656">
        <v>0</v>
      </c>
      <c r="K4656">
        <v>0</v>
      </c>
      <c r="L4656">
        <v>0</v>
      </c>
    </row>
    <row r="4657" spans="1:12" x14ac:dyDescent="0.35">
      <c r="A4657" t="s">
        <v>891</v>
      </c>
      <c r="B4657" t="s">
        <v>4212</v>
      </c>
      <c r="C4657" t="s">
        <v>2857</v>
      </c>
      <c r="D4657" t="s">
        <v>2859</v>
      </c>
      <c r="E4657" t="s">
        <v>4213</v>
      </c>
      <c r="F4657" t="s">
        <v>3095</v>
      </c>
      <c r="G4657" t="s">
        <v>3096</v>
      </c>
      <c r="H4657">
        <v>2036036.6188000001</v>
      </c>
      <c r="I4657">
        <v>1339.9330361151999</v>
      </c>
      <c r="J4657">
        <v>0</v>
      </c>
      <c r="K4657">
        <v>1339.9330361151999</v>
      </c>
      <c r="L4657">
        <v>2034696.6857638799</v>
      </c>
    </row>
    <row r="4658" spans="1:12" x14ac:dyDescent="0.35">
      <c r="A4658" t="s">
        <v>891</v>
      </c>
      <c r="B4658" t="s">
        <v>4212</v>
      </c>
      <c r="C4658" t="s">
        <v>2857</v>
      </c>
      <c r="D4658" t="s">
        <v>2859</v>
      </c>
      <c r="E4658" t="s">
        <v>4213</v>
      </c>
      <c r="F4658" t="s">
        <v>3463</v>
      </c>
      <c r="G4658" t="s">
        <v>3464</v>
      </c>
      <c r="H4658">
        <v>763513.73219999997</v>
      </c>
      <c r="I4658">
        <v>502.47488854319897</v>
      </c>
      <c r="J4658">
        <v>0</v>
      </c>
      <c r="K4658">
        <v>502.47488854319897</v>
      </c>
      <c r="L4658">
        <v>763011.25731145602</v>
      </c>
    </row>
    <row r="4659" spans="1:12" x14ac:dyDescent="0.35">
      <c r="A4659" t="s">
        <v>891</v>
      </c>
      <c r="B4659" t="s">
        <v>4212</v>
      </c>
      <c r="C4659" t="s">
        <v>2857</v>
      </c>
      <c r="D4659" t="s">
        <v>2859</v>
      </c>
      <c r="E4659" t="s">
        <v>4213</v>
      </c>
      <c r="F4659" t="s">
        <v>2877</v>
      </c>
      <c r="G4659" t="s">
        <v>2878</v>
      </c>
      <c r="H4659">
        <v>509009.15470000001</v>
      </c>
      <c r="I4659">
        <v>334.98325902879901</v>
      </c>
      <c r="J4659">
        <v>0</v>
      </c>
      <c r="K4659">
        <v>334.98325902879901</v>
      </c>
      <c r="L4659">
        <v>508674.17144097103</v>
      </c>
    </row>
    <row r="4660" spans="1:12" x14ac:dyDescent="0.35">
      <c r="A4660" t="s">
        <v>891</v>
      </c>
      <c r="B4660" t="s">
        <v>4212</v>
      </c>
      <c r="C4660" t="s">
        <v>2879</v>
      </c>
      <c r="D4660" t="s">
        <v>2880</v>
      </c>
      <c r="E4660" t="s">
        <v>4214</v>
      </c>
      <c r="F4660" t="s">
        <v>2172</v>
      </c>
      <c r="G4660" t="s">
        <v>2173</v>
      </c>
      <c r="H4660">
        <v>6450.3006999999998</v>
      </c>
      <c r="I4660">
        <v>0.79109094495955801</v>
      </c>
      <c r="J4660">
        <v>0</v>
      </c>
      <c r="K4660">
        <v>0.79109094495955801</v>
      </c>
      <c r="L4660">
        <v>6449.5096090550396</v>
      </c>
    </row>
    <row r="4661" spans="1:12" x14ac:dyDescent="0.35">
      <c r="A4661" t="s">
        <v>891</v>
      </c>
      <c r="B4661" t="s">
        <v>4212</v>
      </c>
      <c r="C4661" t="s">
        <v>2879</v>
      </c>
      <c r="D4661" t="s">
        <v>2880</v>
      </c>
      <c r="E4661" t="s">
        <v>4214</v>
      </c>
      <c r="F4661" t="s">
        <v>2882</v>
      </c>
      <c r="G4661" t="s">
        <v>2883</v>
      </c>
      <c r="H4661">
        <v>960.68309999999997</v>
      </c>
      <c r="I4661">
        <v>0.11782205563227501</v>
      </c>
      <c r="J4661">
        <v>0</v>
      </c>
      <c r="K4661">
        <v>0.11782205563227501</v>
      </c>
      <c r="L4661">
        <v>960.56527794436795</v>
      </c>
    </row>
    <row r="4662" spans="1:12" x14ac:dyDescent="0.35">
      <c r="A4662" t="s">
        <v>891</v>
      </c>
      <c r="B4662" t="s">
        <v>4212</v>
      </c>
      <c r="C4662" t="s">
        <v>2879</v>
      </c>
      <c r="D4662" t="s">
        <v>2880</v>
      </c>
      <c r="E4662" t="s">
        <v>4214</v>
      </c>
      <c r="F4662" t="s">
        <v>2884</v>
      </c>
      <c r="G4662" t="s">
        <v>2885</v>
      </c>
      <c r="H4662">
        <v>18801.940299999998</v>
      </c>
      <c r="I4662">
        <v>2.3059459459459499</v>
      </c>
      <c r="J4662">
        <v>0</v>
      </c>
      <c r="K4662">
        <v>2.3059459459459499</v>
      </c>
      <c r="L4662">
        <v>18799.634354054098</v>
      </c>
    </row>
    <row r="4663" spans="1:12" x14ac:dyDescent="0.35">
      <c r="A4663" t="s">
        <v>891</v>
      </c>
      <c r="B4663" t="s">
        <v>4212</v>
      </c>
      <c r="C4663" t="s">
        <v>2879</v>
      </c>
      <c r="D4663" t="s">
        <v>2886</v>
      </c>
      <c r="E4663" t="s">
        <v>4215</v>
      </c>
      <c r="F4663" t="s">
        <v>2170</v>
      </c>
      <c r="G4663" t="s">
        <v>2171</v>
      </c>
      <c r="H4663">
        <v>0</v>
      </c>
      <c r="I4663">
        <v>0</v>
      </c>
      <c r="J4663">
        <v>0</v>
      </c>
      <c r="K4663">
        <v>0</v>
      </c>
      <c r="L4663">
        <v>0</v>
      </c>
    </row>
    <row r="4664" spans="1:12" x14ac:dyDescent="0.35">
      <c r="A4664" t="s">
        <v>891</v>
      </c>
      <c r="B4664" t="s">
        <v>4212</v>
      </c>
      <c r="C4664" t="s">
        <v>2879</v>
      </c>
      <c r="D4664" t="s">
        <v>2886</v>
      </c>
      <c r="E4664" t="s">
        <v>4215</v>
      </c>
      <c r="F4664" t="s">
        <v>2172</v>
      </c>
      <c r="G4664" t="s">
        <v>2173</v>
      </c>
      <c r="H4664">
        <v>58371.163500000002</v>
      </c>
      <c r="I4664">
        <v>10.506832059331201</v>
      </c>
      <c r="J4664">
        <v>0</v>
      </c>
      <c r="K4664">
        <v>10.506832059331201</v>
      </c>
      <c r="L4664">
        <v>58360.656667940697</v>
      </c>
    </row>
    <row r="4665" spans="1:12" x14ac:dyDescent="0.35">
      <c r="A4665" t="s">
        <v>891</v>
      </c>
      <c r="B4665" t="s">
        <v>4212</v>
      </c>
      <c r="C4665" t="s">
        <v>2879</v>
      </c>
      <c r="D4665" t="s">
        <v>2886</v>
      </c>
      <c r="E4665" t="s">
        <v>4215</v>
      </c>
      <c r="F4665" t="s">
        <v>2882</v>
      </c>
      <c r="G4665" t="s">
        <v>2883</v>
      </c>
      <c r="H4665">
        <v>0</v>
      </c>
      <c r="I4665">
        <v>0</v>
      </c>
      <c r="J4665">
        <v>0</v>
      </c>
      <c r="K4665">
        <v>0</v>
      </c>
      <c r="L4665">
        <v>0</v>
      </c>
    </row>
    <row r="4666" spans="1:12" x14ac:dyDescent="0.35">
      <c r="A4666" t="s">
        <v>891</v>
      </c>
      <c r="B4666" t="s">
        <v>4212</v>
      </c>
      <c r="C4666" t="s">
        <v>2879</v>
      </c>
      <c r="D4666" t="s">
        <v>2886</v>
      </c>
      <c r="E4666" t="s">
        <v>4215</v>
      </c>
      <c r="F4666" t="s">
        <v>3151</v>
      </c>
      <c r="G4666" t="s">
        <v>3152</v>
      </c>
      <c r="H4666">
        <v>23291.7019</v>
      </c>
      <c r="I4666">
        <v>0.42253428414701</v>
      </c>
      <c r="J4666">
        <v>0</v>
      </c>
      <c r="K4666">
        <v>0.42253428414701</v>
      </c>
      <c r="L4666">
        <v>23291.279365715902</v>
      </c>
    </row>
    <row r="4667" spans="1:12" x14ac:dyDescent="0.35">
      <c r="A4667" t="s">
        <v>891</v>
      </c>
      <c r="B4667" t="s">
        <v>4212</v>
      </c>
      <c r="C4667" t="s">
        <v>2879</v>
      </c>
      <c r="D4667" t="s">
        <v>2886</v>
      </c>
      <c r="E4667" t="s">
        <v>4215</v>
      </c>
      <c r="F4667" t="s">
        <v>3633</v>
      </c>
      <c r="G4667" t="s">
        <v>3634</v>
      </c>
      <c r="H4667">
        <v>0</v>
      </c>
      <c r="I4667">
        <v>0</v>
      </c>
      <c r="J4667">
        <v>0</v>
      </c>
      <c r="K4667">
        <v>0</v>
      </c>
      <c r="L4667">
        <v>0</v>
      </c>
    </row>
    <row r="4668" spans="1:12" x14ac:dyDescent="0.35">
      <c r="A4668" t="s">
        <v>891</v>
      </c>
      <c r="B4668" t="s">
        <v>4212</v>
      </c>
      <c r="C4668" t="s">
        <v>2879</v>
      </c>
      <c r="D4668" t="s">
        <v>2886</v>
      </c>
      <c r="E4668" t="s">
        <v>4215</v>
      </c>
      <c r="F4668" t="s">
        <v>2896</v>
      </c>
      <c r="G4668" t="s">
        <v>2897</v>
      </c>
      <c r="H4668">
        <v>16399.2595</v>
      </c>
      <c r="I4668">
        <v>0.29749862863411902</v>
      </c>
      <c r="J4668">
        <v>0</v>
      </c>
      <c r="K4668">
        <v>0.29749862863411902</v>
      </c>
      <c r="L4668">
        <v>16398.962001371401</v>
      </c>
    </row>
    <row r="4669" spans="1:12" x14ac:dyDescent="0.35">
      <c r="A4669" t="s">
        <v>891</v>
      </c>
      <c r="B4669" t="s">
        <v>4212</v>
      </c>
      <c r="C4669" t="s">
        <v>2879</v>
      </c>
      <c r="D4669" t="s">
        <v>2888</v>
      </c>
      <c r="E4669" t="s">
        <v>4216</v>
      </c>
      <c r="F4669" t="s">
        <v>2170</v>
      </c>
      <c r="G4669" t="s">
        <v>2171</v>
      </c>
      <c r="H4669">
        <v>0</v>
      </c>
      <c r="J4669">
        <v>0</v>
      </c>
      <c r="K4669">
        <v>0</v>
      </c>
      <c r="L4669">
        <v>0</v>
      </c>
    </row>
    <row r="4670" spans="1:12" x14ac:dyDescent="0.35">
      <c r="A4670" t="s">
        <v>891</v>
      </c>
      <c r="B4670" t="s">
        <v>4212</v>
      </c>
      <c r="C4670" t="s">
        <v>2879</v>
      </c>
      <c r="D4670" t="s">
        <v>2888</v>
      </c>
      <c r="E4670" t="s">
        <v>4216</v>
      </c>
      <c r="F4670" t="s">
        <v>2172</v>
      </c>
      <c r="G4670" t="s">
        <v>2173</v>
      </c>
      <c r="H4670">
        <v>10113.5653</v>
      </c>
      <c r="J4670">
        <v>0</v>
      </c>
      <c r="K4670">
        <v>0</v>
      </c>
      <c r="L4670">
        <v>10113.5653</v>
      </c>
    </row>
    <row r="4671" spans="1:12" x14ac:dyDescent="0.35">
      <c r="A4671" t="s">
        <v>891</v>
      </c>
      <c r="B4671" t="s">
        <v>4212</v>
      </c>
      <c r="C4671" t="s">
        <v>2879</v>
      </c>
      <c r="D4671" t="s">
        <v>2888</v>
      </c>
      <c r="E4671" t="s">
        <v>4216</v>
      </c>
      <c r="F4671" t="s">
        <v>2882</v>
      </c>
      <c r="G4671" t="s">
        <v>2883</v>
      </c>
      <c r="H4671">
        <v>0</v>
      </c>
      <c r="J4671">
        <v>0</v>
      </c>
      <c r="K4671">
        <v>0</v>
      </c>
      <c r="L4671">
        <v>0</v>
      </c>
    </row>
    <row r="4672" spans="1:12" x14ac:dyDescent="0.35">
      <c r="A4672" t="s">
        <v>891</v>
      </c>
      <c r="B4672" t="s">
        <v>4212</v>
      </c>
      <c r="C4672" t="s">
        <v>2879</v>
      </c>
      <c r="D4672" t="s">
        <v>2888</v>
      </c>
      <c r="E4672" t="s">
        <v>4216</v>
      </c>
      <c r="F4672" t="s">
        <v>2884</v>
      </c>
      <c r="G4672" t="s">
        <v>2885</v>
      </c>
      <c r="H4672">
        <v>5056.7826999999997</v>
      </c>
      <c r="J4672">
        <v>0</v>
      </c>
      <c r="K4672">
        <v>0</v>
      </c>
      <c r="L4672">
        <v>5056.7826999999997</v>
      </c>
    </row>
    <row r="4673" spans="1:12" x14ac:dyDescent="0.35">
      <c r="A4673" t="s">
        <v>891</v>
      </c>
      <c r="B4673" t="s">
        <v>4212</v>
      </c>
      <c r="C4673" t="s">
        <v>2879</v>
      </c>
      <c r="D4673" t="s">
        <v>2892</v>
      </c>
      <c r="E4673" t="s">
        <v>4217</v>
      </c>
      <c r="F4673" t="s">
        <v>2172</v>
      </c>
      <c r="G4673" t="s">
        <v>2173</v>
      </c>
      <c r="H4673">
        <v>17189.423999999999</v>
      </c>
      <c r="J4673">
        <v>0</v>
      </c>
      <c r="K4673">
        <v>0</v>
      </c>
      <c r="L4673">
        <v>17189.423999999999</v>
      </c>
    </row>
    <row r="4674" spans="1:12" x14ac:dyDescent="0.35">
      <c r="A4674" t="s">
        <v>891</v>
      </c>
      <c r="B4674" t="s">
        <v>4212</v>
      </c>
      <c r="C4674" t="s">
        <v>2879</v>
      </c>
      <c r="D4674" t="s">
        <v>2892</v>
      </c>
      <c r="E4674" t="s">
        <v>4217</v>
      </c>
      <c r="F4674" t="s">
        <v>2882</v>
      </c>
      <c r="G4674" t="s">
        <v>2883</v>
      </c>
      <c r="H4674">
        <v>0</v>
      </c>
      <c r="J4674">
        <v>0</v>
      </c>
      <c r="K4674">
        <v>0</v>
      </c>
      <c r="L4674">
        <v>0</v>
      </c>
    </row>
    <row r="4675" spans="1:12" x14ac:dyDescent="0.35">
      <c r="A4675" t="s">
        <v>891</v>
      </c>
      <c r="B4675" t="s">
        <v>4212</v>
      </c>
      <c r="C4675" t="s">
        <v>2879</v>
      </c>
      <c r="D4675" t="s">
        <v>2892</v>
      </c>
      <c r="E4675" t="s">
        <v>4217</v>
      </c>
      <c r="F4675" t="s">
        <v>2884</v>
      </c>
      <c r="G4675" t="s">
        <v>2885</v>
      </c>
      <c r="H4675">
        <v>7213.4189999999999</v>
      </c>
      <c r="J4675">
        <v>0</v>
      </c>
      <c r="K4675">
        <v>0</v>
      </c>
      <c r="L4675">
        <v>7213.4189999999999</v>
      </c>
    </row>
    <row r="4676" spans="1:12" x14ac:dyDescent="0.35">
      <c r="A4676" t="s">
        <v>891</v>
      </c>
      <c r="B4676" t="s">
        <v>4212</v>
      </c>
      <c r="C4676" t="s">
        <v>2879</v>
      </c>
      <c r="D4676" t="s">
        <v>2894</v>
      </c>
      <c r="E4676" t="s">
        <v>4218</v>
      </c>
      <c r="F4676" t="s">
        <v>2170</v>
      </c>
      <c r="G4676" t="s">
        <v>2171</v>
      </c>
      <c r="H4676">
        <v>0</v>
      </c>
      <c r="J4676">
        <v>0</v>
      </c>
      <c r="K4676">
        <v>0</v>
      </c>
      <c r="L4676">
        <v>0</v>
      </c>
    </row>
    <row r="4677" spans="1:12" x14ac:dyDescent="0.35">
      <c r="A4677" t="s">
        <v>891</v>
      </c>
      <c r="B4677" t="s">
        <v>4212</v>
      </c>
      <c r="C4677" t="s">
        <v>2879</v>
      </c>
      <c r="D4677" t="s">
        <v>2894</v>
      </c>
      <c r="E4677" t="s">
        <v>4218</v>
      </c>
      <c r="F4677" t="s">
        <v>2172</v>
      </c>
      <c r="G4677" t="s">
        <v>2173</v>
      </c>
      <c r="H4677">
        <v>10806.087</v>
      </c>
      <c r="J4677">
        <v>0</v>
      </c>
      <c r="K4677">
        <v>0</v>
      </c>
      <c r="L4677">
        <v>10806.087</v>
      </c>
    </row>
    <row r="4678" spans="1:12" x14ac:dyDescent="0.35">
      <c r="A4678" t="s">
        <v>891</v>
      </c>
      <c r="B4678" t="s">
        <v>4212</v>
      </c>
      <c r="C4678" t="s">
        <v>2879</v>
      </c>
      <c r="D4678" t="s">
        <v>2894</v>
      </c>
      <c r="E4678" t="s">
        <v>4218</v>
      </c>
      <c r="F4678" t="s">
        <v>2882</v>
      </c>
      <c r="G4678" t="s">
        <v>2883</v>
      </c>
      <c r="H4678">
        <v>0</v>
      </c>
      <c r="J4678">
        <v>0</v>
      </c>
      <c r="K4678">
        <v>0</v>
      </c>
      <c r="L4678">
        <v>0</v>
      </c>
    </row>
    <row r="4679" spans="1:12" x14ac:dyDescent="0.35">
      <c r="A4679" t="s">
        <v>891</v>
      </c>
      <c r="B4679" t="s">
        <v>4212</v>
      </c>
      <c r="C4679" t="s">
        <v>2879</v>
      </c>
      <c r="D4679" t="s">
        <v>2894</v>
      </c>
      <c r="E4679" t="s">
        <v>4218</v>
      </c>
      <c r="F4679" t="s">
        <v>2884</v>
      </c>
      <c r="G4679" t="s">
        <v>2885</v>
      </c>
      <c r="H4679">
        <v>16345.916499999999</v>
      </c>
      <c r="J4679">
        <v>0</v>
      </c>
      <c r="K4679">
        <v>0</v>
      </c>
      <c r="L4679">
        <v>16345.916499999999</v>
      </c>
    </row>
    <row r="4680" spans="1:12" x14ac:dyDescent="0.35">
      <c r="A4680" t="s">
        <v>891</v>
      </c>
      <c r="B4680" t="s">
        <v>4212</v>
      </c>
      <c r="C4680" t="s">
        <v>2879</v>
      </c>
      <c r="D4680" t="s">
        <v>2898</v>
      </c>
      <c r="E4680" t="s">
        <v>4219</v>
      </c>
      <c r="F4680" t="s">
        <v>2172</v>
      </c>
      <c r="G4680" t="s">
        <v>2173</v>
      </c>
      <c r="H4680">
        <v>28300.053800000002</v>
      </c>
      <c r="I4680">
        <v>3.2490297029702999</v>
      </c>
      <c r="J4680">
        <v>0</v>
      </c>
      <c r="K4680">
        <v>3.2490297029702999</v>
      </c>
      <c r="L4680">
        <v>28296.804770297</v>
      </c>
    </row>
    <row r="4681" spans="1:12" x14ac:dyDescent="0.35">
      <c r="A4681" t="s">
        <v>891</v>
      </c>
      <c r="B4681" t="s">
        <v>4212</v>
      </c>
      <c r="C4681" t="s">
        <v>2879</v>
      </c>
      <c r="D4681" t="s">
        <v>2898</v>
      </c>
      <c r="E4681" t="s">
        <v>4219</v>
      </c>
      <c r="F4681" t="s">
        <v>2882</v>
      </c>
      <c r="G4681" t="s">
        <v>2883</v>
      </c>
      <c r="H4681">
        <v>12006.0834</v>
      </c>
      <c r="I4681">
        <v>1.37837623762376</v>
      </c>
      <c r="J4681">
        <v>0</v>
      </c>
      <c r="K4681">
        <v>1.37837623762376</v>
      </c>
      <c r="L4681">
        <v>12004.705023762401</v>
      </c>
    </row>
    <row r="4682" spans="1:12" x14ac:dyDescent="0.35">
      <c r="A4682" t="s">
        <v>891</v>
      </c>
      <c r="B4682" t="s">
        <v>4212</v>
      </c>
      <c r="C4682" t="s">
        <v>2879</v>
      </c>
      <c r="D4682" t="s">
        <v>2898</v>
      </c>
      <c r="E4682" t="s">
        <v>4219</v>
      </c>
      <c r="F4682" t="s">
        <v>2884</v>
      </c>
      <c r="G4682" t="s">
        <v>2885</v>
      </c>
      <c r="H4682">
        <v>22725.800800000001</v>
      </c>
      <c r="I4682">
        <v>2.6090693069306901</v>
      </c>
      <c r="J4682">
        <v>0</v>
      </c>
      <c r="K4682">
        <v>2.6090693069306901</v>
      </c>
      <c r="L4682">
        <v>22723.191730693099</v>
      </c>
    </row>
    <row r="4683" spans="1:12" x14ac:dyDescent="0.35">
      <c r="A4683" t="s">
        <v>891</v>
      </c>
      <c r="B4683" t="s">
        <v>4212</v>
      </c>
      <c r="C4683" t="s">
        <v>2879</v>
      </c>
      <c r="D4683" t="s">
        <v>2898</v>
      </c>
      <c r="E4683" t="s">
        <v>4219</v>
      </c>
      <c r="F4683" t="s">
        <v>2896</v>
      </c>
      <c r="G4683" t="s">
        <v>2897</v>
      </c>
      <c r="H4683">
        <v>142786.63510000001</v>
      </c>
      <c r="I4683">
        <v>16.3928316831683</v>
      </c>
      <c r="J4683">
        <v>0</v>
      </c>
      <c r="K4683">
        <v>16.3928316831683</v>
      </c>
      <c r="L4683">
        <v>142770.242268317</v>
      </c>
    </row>
    <row r="4684" spans="1:12" x14ac:dyDescent="0.35">
      <c r="A4684" t="s">
        <v>891</v>
      </c>
      <c r="B4684" t="s">
        <v>4212</v>
      </c>
      <c r="C4684" t="s">
        <v>2879</v>
      </c>
      <c r="D4684" t="s">
        <v>2902</v>
      </c>
      <c r="E4684" t="s">
        <v>4220</v>
      </c>
      <c r="F4684" t="s">
        <v>2172</v>
      </c>
      <c r="G4684" t="s">
        <v>2173</v>
      </c>
      <c r="H4684">
        <v>0</v>
      </c>
      <c r="I4684">
        <v>0</v>
      </c>
      <c r="J4684">
        <v>0</v>
      </c>
      <c r="K4684">
        <v>0</v>
      </c>
      <c r="L4684">
        <v>0</v>
      </c>
    </row>
    <row r="4685" spans="1:12" x14ac:dyDescent="0.35">
      <c r="A4685" t="s">
        <v>891</v>
      </c>
      <c r="B4685" t="s">
        <v>4212</v>
      </c>
      <c r="C4685" t="s">
        <v>2879</v>
      </c>
      <c r="D4685" t="s">
        <v>2902</v>
      </c>
      <c r="E4685" t="s">
        <v>4220</v>
      </c>
      <c r="F4685" t="s">
        <v>2882</v>
      </c>
      <c r="G4685" t="s">
        <v>2883</v>
      </c>
      <c r="H4685">
        <v>43699.7402</v>
      </c>
      <c r="I4685">
        <v>65.4611482441437</v>
      </c>
      <c r="J4685">
        <v>0</v>
      </c>
      <c r="K4685">
        <v>65.4611482441437</v>
      </c>
      <c r="L4685">
        <v>43634.279051755897</v>
      </c>
    </row>
    <row r="4686" spans="1:12" x14ac:dyDescent="0.35">
      <c r="A4686" t="s">
        <v>891</v>
      </c>
      <c r="B4686" t="s">
        <v>4212</v>
      </c>
      <c r="C4686" t="s">
        <v>2879</v>
      </c>
      <c r="D4686" t="s">
        <v>2902</v>
      </c>
      <c r="E4686" t="s">
        <v>4220</v>
      </c>
      <c r="F4686" t="s">
        <v>3151</v>
      </c>
      <c r="G4686" t="s">
        <v>3152</v>
      </c>
      <c r="H4686">
        <v>168556.14060000001</v>
      </c>
      <c r="I4686">
        <v>252.49300037026799</v>
      </c>
      <c r="J4686">
        <v>0</v>
      </c>
      <c r="K4686">
        <v>252.49300037026799</v>
      </c>
      <c r="L4686">
        <v>168303.64759963</v>
      </c>
    </row>
    <row r="4687" spans="1:12" x14ac:dyDescent="0.35">
      <c r="A4687" t="s">
        <v>891</v>
      </c>
      <c r="B4687" t="s">
        <v>4212</v>
      </c>
      <c r="C4687" t="s">
        <v>2879</v>
      </c>
      <c r="D4687" t="s">
        <v>2902</v>
      </c>
      <c r="E4687" t="s">
        <v>4220</v>
      </c>
      <c r="F4687" t="s">
        <v>3633</v>
      </c>
      <c r="G4687" t="s">
        <v>3634</v>
      </c>
      <c r="H4687">
        <v>0</v>
      </c>
      <c r="I4687">
        <v>0</v>
      </c>
      <c r="J4687">
        <v>0</v>
      </c>
      <c r="K4687">
        <v>0</v>
      </c>
      <c r="L4687">
        <v>0</v>
      </c>
    </row>
    <row r="4688" spans="1:12" x14ac:dyDescent="0.35">
      <c r="A4688" t="s">
        <v>891</v>
      </c>
      <c r="B4688" t="s">
        <v>4212</v>
      </c>
      <c r="C4688" t="s">
        <v>2879</v>
      </c>
      <c r="D4688" t="s">
        <v>2902</v>
      </c>
      <c r="E4688" t="s">
        <v>4220</v>
      </c>
      <c r="F4688" t="s">
        <v>2896</v>
      </c>
      <c r="G4688" t="s">
        <v>2897</v>
      </c>
      <c r="H4688">
        <v>220579.64079999999</v>
      </c>
      <c r="I4688">
        <v>330.422938756154</v>
      </c>
      <c r="J4688">
        <v>0</v>
      </c>
      <c r="K4688">
        <v>330.422938756154</v>
      </c>
      <c r="L4688">
        <v>220249.21786124399</v>
      </c>
    </row>
    <row r="4689" spans="1:12" x14ac:dyDescent="0.35">
      <c r="A4689" t="s">
        <v>891</v>
      </c>
      <c r="B4689" t="s">
        <v>4212</v>
      </c>
      <c r="C4689" t="s">
        <v>2879</v>
      </c>
      <c r="D4689" t="s">
        <v>2904</v>
      </c>
      <c r="E4689" t="s">
        <v>2971</v>
      </c>
      <c r="F4689" t="s">
        <v>2170</v>
      </c>
      <c r="G4689" t="s">
        <v>2171</v>
      </c>
      <c r="H4689">
        <v>0</v>
      </c>
      <c r="I4689">
        <v>0</v>
      </c>
      <c r="J4689">
        <v>0</v>
      </c>
      <c r="K4689">
        <v>0</v>
      </c>
      <c r="L4689">
        <v>0</v>
      </c>
    </row>
    <row r="4690" spans="1:12" x14ac:dyDescent="0.35">
      <c r="A4690" t="s">
        <v>891</v>
      </c>
      <c r="B4690" t="s">
        <v>4212</v>
      </c>
      <c r="C4690" t="s">
        <v>2879</v>
      </c>
      <c r="D4690" t="s">
        <v>2904</v>
      </c>
      <c r="E4690" t="s">
        <v>2971</v>
      </c>
      <c r="F4690" t="s">
        <v>2172</v>
      </c>
      <c r="G4690" t="s">
        <v>2173</v>
      </c>
      <c r="H4690">
        <v>55829.7261</v>
      </c>
      <c r="I4690">
        <v>44.158321955656803</v>
      </c>
      <c r="J4690">
        <v>0</v>
      </c>
      <c r="K4690">
        <v>44.158321955656803</v>
      </c>
      <c r="L4690">
        <v>55785.5677780443</v>
      </c>
    </row>
    <row r="4691" spans="1:12" x14ac:dyDescent="0.35">
      <c r="A4691" t="s">
        <v>891</v>
      </c>
      <c r="B4691" t="s">
        <v>4212</v>
      </c>
      <c r="C4691" t="s">
        <v>2879</v>
      </c>
      <c r="D4691" t="s">
        <v>2904</v>
      </c>
      <c r="E4691" t="s">
        <v>2971</v>
      </c>
      <c r="F4691" t="s">
        <v>2882</v>
      </c>
      <c r="G4691" t="s">
        <v>2883</v>
      </c>
      <c r="H4691">
        <v>0</v>
      </c>
      <c r="I4691">
        <v>0</v>
      </c>
      <c r="J4691">
        <v>0</v>
      </c>
      <c r="K4691">
        <v>0</v>
      </c>
      <c r="L4691">
        <v>0</v>
      </c>
    </row>
    <row r="4692" spans="1:12" x14ac:dyDescent="0.35">
      <c r="A4692" t="s">
        <v>891</v>
      </c>
      <c r="B4692" t="s">
        <v>4212</v>
      </c>
      <c r="C4692" t="s">
        <v>2879</v>
      </c>
      <c r="D4692" t="s">
        <v>2904</v>
      </c>
      <c r="E4692" t="s">
        <v>2971</v>
      </c>
      <c r="F4692" t="s">
        <v>2884</v>
      </c>
      <c r="G4692" t="s">
        <v>2885</v>
      </c>
      <c r="H4692">
        <v>55492.455199999997</v>
      </c>
      <c r="I4692">
        <v>6.4199220272904496</v>
      </c>
      <c r="J4692">
        <v>0</v>
      </c>
      <c r="K4692">
        <v>6.4199220272904496</v>
      </c>
      <c r="L4692">
        <v>55486.035277972704</v>
      </c>
    </row>
    <row r="4693" spans="1:12" x14ac:dyDescent="0.35">
      <c r="A4693" t="s">
        <v>891</v>
      </c>
      <c r="B4693" t="s">
        <v>4212</v>
      </c>
      <c r="C4693" t="s">
        <v>2879</v>
      </c>
      <c r="D4693" t="s">
        <v>2904</v>
      </c>
      <c r="E4693" t="s">
        <v>2971</v>
      </c>
      <c r="F4693" t="s">
        <v>2896</v>
      </c>
      <c r="G4693" t="s">
        <v>2897</v>
      </c>
      <c r="H4693">
        <v>49060.715100000001</v>
      </c>
      <c r="I4693">
        <v>5.6758340295182403</v>
      </c>
      <c r="J4693">
        <v>0</v>
      </c>
      <c r="K4693">
        <v>5.6758340295182403</v>
      </c>
      <c r="L4693">
        <v>49055.039265970503</v>
      </c>
    </row>
    <row r="4694" spans="1:12" x14ac:dyDescent="0.35">
      <c r="A4694" t="s">
        <v>891</v>
      </c>
      <c r="B4694" t="s">
        <v>4212</v>
      </c>
      <c r="C4694" t="s">
        <v>2879</v>
      </c>
      <c r="D4694" t="s">
        <v>2906</v>
      </c>
      <c r="E4694" t="s">
        <v>4221</v>
      </c>
      <c r="F4694" t="s">
        <v>2172</v>
      </c>
      <c r="G4694" t="s">
        <v>2173</v>
      </c>
      <c r="H4694">
        <v>1777.2517</v>
      </c>
      <c r="J4694">
        <v>0</v>
      </c>
      <c r="K4694">
        <v>0</v>
      </c>
      <c r="L4694">
        <v>1777.2517</v>
      </c>
    </row>
    <row r="4695" spans="1:12" x14ac:dyDescent="0.35">
      <c r="A4695" t="s">
        <v>891</v>
      </c>
      <c r="B4695" t="s">
        <v>4212</v>
      </c>
      <c r="C4695" t="s">
        <v>2879</v>
      </c>
      <c r="D4695" t="s">
        <v>2906</v>
      </c>
      <c r="E4695" t="s">
        <v>4221</v>
      </c>
      <c r="F4695" t="s">
        <v>2882</v>
      </c>
      <c r="G4695" t="s">
        <v>2883</v>
      </c>
      <c r="H4695">
        <v>703.49549999999999</v>
      </c>
      <c r="J4695">
        <v>0</v>
      </c>
      <c r="K4695">
        <v>0</v>
      </c>
      <c r="L4695">
        <v>703.49549999999999</v>
      </c>
    </row>
    <row r="4696" spans="1:12" x14ac:dyDescent="0.35">
      <c r="A4696" t="s">
        <v>891</v>
      </c>
      <c r="B4696" t="s">
        <v>4212</v>
      </c>
      <c r="C4696" t="s">
        <v>2879</v>
      </c>
      <c r="D4696" t="s">
        <v>2906</v>
      </c>
      <c r="E4696" t="s">
        <v>4221</v>
      </c>
      <c r="F4696" t="s">
        <v>2884</v>
      </c>
      <c r="G4696" t="s">
        <v>2885</v>
      </c>
      <c r="H4696">
        <v>5702.0159999999996</v>
      </c>
      <c r="J4696">
        <v>0</v>
      </c>
      <c r="K4696">
        <v>0</v>
      </c>
      <c r="L4696">
        <v>5702.0159999999996</v>
      </c>
    </row>
    <row r="4697" spans="1:12" x14ac:dyDescent="0.35">
      <c r="A4697" t="s">
        <v>891</v>
      </c>
      <c r="B4697" t="s">
        <v>4212</v>
      </c>
      <c r="C4697" t="s">
        <v>2879</v>
      </c>
      <c r="D4697" t="s">
        <v>2908</v>
      </c>
      <c r="E4697" t="s">
        <v>4222</v>
      </c>
      <c r="F4697" t="s">
        <v>2170</v>
      </c>
      <c r="G4697" t="s">
        <v>2171</v>
      </c>
      <c r="H4697">
        <v>0</v>
      </c>
      <c r="I4697">
        <v>0</v>
      </c>
      <c r="J4697">
        <v>0</v>
      </c>
      <c r="K4697">
        <v>0</v>
      </c>
      <c r="L4697">
        <v>0</v>
      </c>
    </row>
    <row r="4698" spans="1:12" x14ac:dyDescent="0.35">
      <c r="A4698" t="s">
        <v>891</v>
      </c>
      <c r="B4698" t="s">
        <v>4212</v>
      </c>
      <c r="C4698" t="s">
        <v>2879</v>
      </c>
      <c r="D4698" t="s">
        <v>2908</v>
      </c>
      <c r="E4698" t="s">
        <v>4222</v>
      </c>
      <c r="F4698" t="s">
        <v>2172</v>
      </c>
      <c r="G4698" t="s">
        <v>2173</v>
      </c>
      <c r="H4698">
        <v>12155.428099999999</v>
      </c>
      <c r="I4698">
        <v>11.484311784119599</v>
      </c>
      <c r="J4698">
        <v>0</v>
      </c>
      <c r="K4698">
        <v>11.484311784119599</v>
      </c>
      <c r="L4698">
        <v>12143.9437882159</v>
      </c>
    </row>
    <row r="4699" spans="1:12" x14ac:dyDescent="0.35">
      <c r="A4699" t="s">
        <v>891</v>
      </c>
      <c r="B4699" t="s">
        <v>4212</v>
      </c>
      <c r="C4699" t="s">
        <v>2879</v>
      </c>
      <c r="D4699" t="s">
        <v>2908</v>
      </c>
      <c r="E4699" t="s">
        <v>4222</v>
      </c>
      <c r="F4699" t="s">
        <v>2882</v>
      </c>
      <c r="G4699" t="s">
        <v>2883</v>
      </c>
      <c r="H4699">
        <v>2410.9940000000001</v>
      </c>
      <c r="I4699">
        <v>2.2778800232964498</v>
      </c>
      <c r="J4699">
        <v>0</v>
      </c>
      <c r="K4699">
        <v>2.2778800232964498</v>
      </c>
      <c r="L4699">
        <v>2408.7161199767002</v>
      </c>
    </row>
    <row r="4700" spans="1:12" x14ac:dyDescent="0.35">
      <c r="A4700" t="s">
        <v>891</v>
      </c>
      <c r="B4700" t="s">
        <v>4212</v>
      </c>
      <c r="C4700" t="s">
        <v>2879</v>
      </c>
      <c r="D4700" t="s">
        <v>2908</v>
      </c>
      <c r="E4700" t="s">
        <v>4222</v>
      </c>
      <c r="F4700" t="s">
        <v>2884</v>
      </c>
      <c r="G4700" t="s">
        <v>2885</v>
      </c>
      <c r="H4700">
        <v>18560.994500000001</v>
      </c>
      <c r="I4700">
        <v>19.931450203843902</v>
      </c>
      <c r="J4700">
        <v>0</v>
      </c>
      <c r="K4700">
        <v>19.931450203843902</v>
      </c>
      <c r="L4700">
        <v>18541.063049796201</v>
      </c>
    </row>
    <row r="4701" spans="1:12" x14ac:dyDescent="0.35">
      <c r="A4701" t="s">
        <v>891</v>
      </c>
      <c r="B4701" t="s">
        <v>4212</v>
      </c>
      <c r="C4701" t="s">
        <v>2879</v>
      </c>
      <c r="D4701" t="s">
        <v>2910</v>
      </c>
      <c r="E4701" t="s">
        <v>2909</v>
      </c>
      <c r="F4701" t="s">
        <v>2172</v>
      </c>
      <c r="G4701" t="s">
        <v>2173</v>
      </c>
      <c r="H4701">
        <v>11231.153700000001</v>
      </c>
      <c r="I4701">
        <v>4.9649345300199998</v>
      </c>
      <c r="J4701">
        <v>0</v>
      </c>
      <c r="K4701">
        <v>4.9649345300199998</v>
      </c>
      <c r="L4701">
        <v>11226.18876547</v>
      </c>
    </row>
    <row r="4702" spans="1:12" x14ac:dyDescent="0.35">
      <c r="A4702" t="s">
        <v>891</v>
      </c>
      <c r="B4702" t="s">
        <v>4212</v>
      </c>
      <c r="C4702" t="s">
        <v>2879</v>
      </c>
      <c r="D4702" t="s">
        <v>2910</v>
      </c>
      <c r="E4702" t="s">
        <v>2909</v>
      </c>
      <c r="F4702" t="s">
        <v>2882</v>
      </c>
      <c r="G4702" t="s">
        <v>2883</v>
      </c>
      <c r="H4702">
        <v>0</v>
      </c>
      <c r="I4702">
        <v>0</v>
      </c>
      <c r="J4702">
        <v>0</v>
      </c>
      <c r="K4702">
        <v>0</v>
      </c>
      <c r="L4702">
        <v>0</v>
      </c>
    </row>
    <row r="4703" spans="1:12" x14ac:dyDescent="0.35">
      <c r="A4703" t="s">
        <v>891</v>
      </c>
      <c r="B4703" t="s">
        <v>4212</v>
      </c>
      <c r="C4703" t="s">
        <v>2879</v>
      </c>
      <c r="D4703" t="s">
        <v>2910</v>
      </c>
      <c r="E4703" t="s">
        <v>2909</v>
      </c>
      <c r="F4703" t="s">
        <v>2884</v>
      </c>
      <c r="G4703" t="s">
        <v>2885</v>
      </c>
      <c r="H4703">
        <v>8275.5869000000002</v>
      </c>
      <c r="I4703">
        <v>3.6583728115936802</v>
      </c>
      <c r="J4703">
        <v>0</v>
      </c>
      <c r="K4703">
        <v>3.6583728115936802</v>
      </c>
      <c r="L4703">
        <v>8271.9285271884091</v>
      </c>
    </row>
    <row r="4704" spans="1:12" x14ac:dyDescent="0.35">
      <c r="A4704" t="s">
        <v>891</v>
      </c>
      <c r="B4704" t="s">
        <v>4212</v>
      </c>
      <c r="C4704" t="s">
        <v>2879</v>
      </c>
      <c r="D4704" t="s">
        <v>2910</v>
      </c>
      <c r="E4704" t="s">
        <v>2909</v>
      </c>
      <c r="F4704" t="s">
        <v>2896</v>
      </c>
      <c r="G4704" t="s">
        <v>2897</v>
      </c>
      <c r="H4704">
        <v>65613.582500000004</v>
      </c>
      <c r="I4704">
        <v>29.005670149064201</v>
      </c>
      <c r="J4704">
        <v>0</v>
      </c>
      <c r="K4704">
        <v>29.005670149064201</v>
      </c>
      <c r="L4704">
        <v>65584.576829850907</v>
      </c>
    </row>
    <row r="4705" spans="1:14" x14ac:dyDescent="0.35">
      <c r="A4705" t="s">
        <v>891</v>
      </c>
      <c r="B4705" t="s">
        <v>4212</v>
      </c>
      <c r="C4705" t="s">
        <v>2879</v>
      </c>
      <c r="D4705" t="s">
        <v>2912</v>
      </c>
      <c r="E4705" t="s">
        <v>4223</v>
      </c>
      <c r="F4705" t="s">
        <v>2170</v>
      </c>
      <c r="G4705" t="s">
        <v>2171</v>
      </c>
      <c r="H4705">
        <v>0</v>
      </c>
      <c r="I4705">
        <v>0</v>
      </c>
      <c r="J4705">
        <v>0</v>
      </c>
      <c r="K4705">
        <v>0</v>
      </c>
      <c r="L4705">
        <v>0</v>
      </c>
    </row>
    <row r="4706" spans="1:14" x14ac:dyDescent="0.35">
      <c r="A4706" t="s">
        <v>891</v>
      </c>
      <c r="B4706" t="s">
        <v>4212</v>
      </c>
      <c r="C4706" t="s">
        <v>2879</v>
      </c>
      <c r="D4706" t="s">
        <v>2912</v>
      </c>
      <c r="E4706" t="s">
        <v>4223</v>
      </c>
      <c r="F4706" t="s">
        <v>2172</v>
      </c>
      <c r="G4706" t="s">
        <v>2173</v>
      </c>
      <c r="H4706">
        <v>0</v>
      </c>
      <c r="I4706">
        <v>0</v>
      </c>
      <c r="J4706">
        <v>0</v>
      </c>
      <c r="K4706">
        <v>0</v>
      </c>
      <c r="L4706">
        <v>0</v>
      </c>
    </row>
    <row r="4707" spans="1:14" x14ac:dyDescent="0.35">
      <c r="A4707" t="s">
        <v>891</v>
      </c>
      <c r="B4707" t="s">
        <v>4212</v>
      </c>
      <c r="C4707" t="s">
        <v>2879</v>
      </c>
      <c r="D4707" t="s">
        <v>2912</v>
      </c>
      <c r="E4707" t="s">
        <v>4223</v>
      </c>
      <c r="F4707" t="s">
        <v>2882</v>
      </c>
      <c r="G4707" t="s">
        <v>2883</v>
      </c>
      <c r="H4707">
        <v>0</v>
      </c>
      <c r="I4707">
        <v>0</v>
      </c>
      <c r="J4707">
        <v>0</v>
      </c>
      <c r="K4707">
        <v>0</v>
      </c>
      <c r="L4707">
        <v>0</v>
      </c>
    </row>
    <row r="4708" spans="1:14" x14ac:dyDescent="0.35">
      <c r="A4708" t="s">
        <v>891</v>
      </c>
      <c r="B4708" t="s">
        <v>4212</v>
      </c>
      <c r="C4708" t="s">
        <v>2879</v>
      </c>
      <c r="D4708" t="s">
        <v>2912</v>
      </c>
      <c r="E4708" t="s">
        <v>4223</v>
      </c>
      <c r="F4708" t="s">
        <v>2884</v>
      </c>
      <c r="G4708" t="s">
        <v>2885</v>
      </c>
      <c r="H4708">
        <v>30126.863399999998</v>
      </c>
      <c r="I4708">
        <v>15.8238146108965</v>
      </c>
      <c r="J4708">
        <v>0</v>
      </c>
      <c r="K4708">
        <v>15.8238146108965</v>
      </c>
      <c r="L4708">
        <v>30111.039585389099</v>
      </c>
    </row>
    <row r="4709" spans="1:14" x14ac:dyDescent="0.35">
      <c r="A4709" t="s">
        <v>891</v>
      </c>
      <c r="B4709" t="s">
        <v>4212</v>
      </c>
      <c r="C4709" t="s">
        <v>2879</v>
      </c>
      <c r="D4709" t="s">
        <v>2912</v>
      </c>
      <c r="E4709" t="s">
        <v>4223</v>
      </c>
      <c r="F4709" t="s">
        <v>2896</v>
      </c>
      <c r="G4709" t="s">
        <v>2897</v>
      </c>
      <c r="H4709">
        <v>78953.159400000004</v>
      </c>
      <c r="I4709">
        <v>41.469307256142599</v>
      </c>
      <c r="J4709">
        <v>0</v>
      </c>
      <c r="K4709">
        <v>41.469307256142599</v>
      </c>
      <c r="L4709">
        <v>78911.690092743898</v>
      </c>
    </row>
    <row r="4710" spans="1:14" x14ac:dyDescent="0.35">
      <c r="A4710" t="s">
        <v>891</v>
      </c>
      <c r="B4710" t="s">
        <v>4212</v>
      </c>
      <c r="C4710" t="s">
        <v>2879</v>
      </c>
      <c r="D4710" t="s">
        <v>2912</v>
      </c>
      <c r="E4710" t="s">
        <v>4223</v>
      </c>
      <c r="F4710" t="s">
        <v>2999</v>
      </c>
      <c r="G4710" t="s">
        <v>3000</v>
      </c>
      <c r="H4710">
        <v>28308.863099999999</v>
      </c>
      <c r="I4710">
        <v>14.8689292464459</v>
      </c>
      <c r="J4710">
        <v>0</v>
      </c>
      <c r="K4710">
        <v>14.8689292464459</v>
      </c>
      <c r="L4710">
        <v>28293.994170753602</v>
      </c>
    </row>
    <row r="4711" spans="1:14" x14ac:dyDescent="0.35">
      <c r="A4711" t="s">
        <v>891</v>
      </c>
      <c r="B4711" t="s">
        <v>4212</v>
      </c>
      <c r="C4711" t="s">
        <v>2879</v>
      </c>
      <c r="D4711" t="s">
        <v>2976</v>
      </c>
      <c r="E4711" t="s">
        <v>4224</v>
      </c>
      <c r="F4711" t="s">
        <v>2170</v>
      </c>
      <c r="G4711" t="s">
        <v>2171</v>
      </c>
      <c r="H4711">
        <v>0</v>
      </c>
      <c r="I4711">
        <v>0</v>
      </c>
      <c r="J4711">
        <v>0</v>
      </c>
      <c r="K4711">
        <v>0</v>
      </c>
      <c r="L4711">
        <v>0</v>
      </c>
    </row>
    <row r="4712" spans="1:14" x14ac:dyDescent="0.35">
      <c r="A4712" t="s">
        <v>891</v>
      </c>
      <c r="B4712" t="s">
        <v>4212</v>
      </c>
      <c r="C4712" t="s">
        <v>2879</v>
      </c>
      <c r="D4712" t="s">
        <v>2976</v>
      </c>
      <c r="E4712" t="s">
        <v>4224</v>
      </c>
      <c r="F4712" t="s">
        <v>2172</v>
      </c>
      <c r="G4712" t="s">
        <v>2173</v>
      </c>
      <c r="H4712">
        <v>41330.640899999999</v>
      </c>
      <c r="I4712">
        <v>26.927135439534499</v>
      </c>
      <c r="J4712">
        <v>0</v>
      </c>
      <c r="K4712">
        <v>26.927135439534499</v>
      </c>
      <c r="L4712">
        <v>41303.713764560503</v>
      </c>
    </row>
    <row r="4713" spans="1:14" x14ac:dyDescent="0.35">
      <c r="A4713" t="s">
        <v>891</v>
      </c>
      <c r="B4713" t="s">
        <v>4212</v>
      </c>
      <c r="C4713" t="s">
        <v>2879</v>
      </c>
      <c r="D4713" t="s">
        <v>2976</v>
      </c>
      <c r="E4713" t="s">
        <v>4224</v>
      </c>
      <c r="F4713" t="s">
        <v>2882</v>
      </c>
      <c r="G4713" t="s">
        <v>2883</v>
      </c>
      <c r="H4713">
        <v>0</v>
      </c>
      <c r="I4713">
        <v>0</v>
      </c>
      <c r="J4713">
        <v>0</v>
      </c>
      <c r="K4713">
        <v>0</v>
      </c>
      <c r="L4713">
        <v>0</v>
      </c>
    </row>
    <row r="4714" spans="1:14" x14ac:dyDescent="0.35">
      <c r="A4714" t="s">
        <v>891</v>
      </c>
      <c r="B4714" t="s">
        <v>4212</v>
      </c>
      <c r="C4714" t="s">
        <v>2879</v>
      </c>
      <c r="D4714" t="s">
        <v>2976</v>
      </c>
      <c r="E4714" t="s">
        <v>4224</v>
      </c>
      <c r="F4714" t="s">
        <v>2884</v>
      </c>
      <c r="G4714" t="s">
        <v>2885</v>
      </c>
      <c r="H4714">
        <v>18117.284199999998</v>
      </c>
      <c r="I4714">
        <v>9.6446705998033408</v>
      </c>
      <c r="J4714">
        <v>0</v>
      </c>
      <c r="K4714">
        <v>9.6446705998033408</v>
      </c>
      <c r="L4714">
        <v>18107.6395294002</v>
      </c>
    </row>
    <row r="4715" spans="1:14" x14ac:dyDescent="0.35">
      <c r="A4715" t="s">
        <v>891</v>
      </c>
      <c r="B4715" t="s">
        <v>4212</v>
      </c>
      <c r="C4715" t="s">
        <v>2879</v>
      </c>
      <c r="D4715" t="s">
        <v>2976</v>
      </c>
      <c r="E4715" t="s">
        <v>4224</v>
      </c>
      <c r="F4715" t="s">
        <v>2896</v>
      </c>
      <c r="G4715" t="s">
        <v>2897</v>
      </c>
      <c r="H4715">
        <v>77346.866999999998</v>
      </c>
      <c r="I4715">
        <v>41.175324483775803</v>
      </c>
      <c r="J4715">
        <v>0</v>
      </c>
      <c r="K4715">
        <v>41.175324483775803</v>
      </c>
      <c r="L4715">
        <v>77305.691675516195</v>
      </c>
    </row>
    <row r="4716" spans="1:14" x14ac:dyDescent="0.35">
      <c r="A4716" t="s">
        <v>891</v>
      </c>
      <c r="B4716" t="s">
        <v>4212</v>
      </c>
      <c r="C4716" t="s">
        <v>2915</v>
      </c>
      <c r="D4716" t="s">
        <v>4225</v>
      </c>
      <c r="E4716" t="s">
        <v>4226</v>
      </c>
      <c r="F4716" t="s">
        <v>2170</v>
      </c>
      <c r="G4716" t="s">
        <v>2171</v>
      </c>
      <c r="H4716">
        <v>0</v>
      </c>
      <c r="I4716">
        <v>0</v>
      </c>
      <c r="J4716">
        <v>0</v>
      </c>
      <c r="K4716">
        <v>0</v>
      </c>
      <c r="L4716">
        <v>0</v>
      </c>
    </row>
    <row r="4717" spans="1:14" x14ac:dyDescent="0.35">
      <c r="A4717" t="s">
        <v>891</v>
      </c>
      <c r="B4717" t="s">
        <v>4212</v>
      </c>
      <c r="C4717" t="s">
        <v>2915</v>
      </c>
      <c r="D4717" t="s">
        <v>4225</v>
      </c>
      <c r="E4717" t="s">
        <v>4226</v>
      </c>
      <c r="F4717" t="s">
        <v>2172</v>
      </c>
      <c r="G4717" t="s">
        <v>2173</v>
      </c>
      <c r="H4717">
        <v>1583916.5234000001</v>
      </c>
      <c r="I4717">
        <v>1732.28169717932</v>
      </c>
      <c r="J4717">
        <v>0</v>
      </c>
      <c r="K4717">
        <v>1732.28169717932</v>
      </c>
      <c r="L4717">
        <v>1582184.2417028199</v>
      </c>
    </row>
    <row r="4718" spans="1:14" x14ac:dyDescent="0.35">
      <c r="A4718" t="s">
        <v>891</v>
      </c>
      <c r="B4718" t="s">
        <v>4212</v>
      </c>
      <c r="C4718" t="s">
        <v>2915</v>
      </c>
      <c r="D4718" t="s">
        <v>4225</v>
      </c>
      <c r="E4718" t="s">
        <v>4226</v>
      </c>
      <c r="F4718" t="s">
        <v>194</v>
      </c>
      <c r="G4718" t="s">
        <v>2415</v>
      </c>
      <c r="H4718">
        <v>97578.683399999994</v>
      </c>
      <c r="I4718">
        <v>106.7188609935</v>
      </c>
      <c r="J4718">
        <v>0</v>
      </c>
      <c r="K4718">
        <v>106.7188609935</v>
      </c>
      <c r="L4718">
        <v>97471.964539006498</v>
      </c>
      <c r="N4718" t="s">
        <v>2198</v>
      </c>
    </row>
    <row r="4719" spans="1:14" x14ac:dyDescent="0.35">
      <c r="A4719" t="s">
        <v>891</v>
      </c>
      <c r="B4719" t="s">
        <v>4212</v>
      </c>
      <c r="C4719" t="s">
        <v>2915</v>
      </c>
      <c r="D4719" t="s">
        <v>4225</v>
      </c>
      <c r="E4719" t="s">
        <v>4226</v>
      </c>
      <c r="F4719" t="s">
        <v>2867</v>
      </c>
      <c r="G4719" t="s">
        <v>2868</v>
      </c>
      <c r="H4719">
        <v>0</v>
      </c>
      <c r="I4719">
        <v>0</v>
      </c>
      <c r="J4719">
        <v>0</v>
      </c>
      <c r="K4719">
        <v>0</v>
      </c>
      <c r="L4719">
        <v>0</v>
      </c>
    </row>
    <row r="4720" spans="1:14" x14ac:dyDescent="0.35">
      <c r="A4720" t="s">
        <v>891</v>
      </c>
      <c r="B4720" t="s">
        <v>4212</v>
      </c>
      <c r="C4720" t="s">
        <v>2915</v>
      </c>
      <c r="D4720" t="s">
        <v>4225</v>
      </c>
      <c r="E4720" t="s">
        <v>4226</v>
      </c>
      <c r="F4720" t="s">
        <v>2922</v>
      </c>
      <c r="G4720" t="s">
        <v>2923</v>
      </c>
      <c r="H4720">
        <v>203918.30119999999</v>
      </c>
      <c r="I4720">
        <v>223.019291549884</v>
      </c>
      <c r="J4720">
        <v>0</v>
      </c>
      <c r="K4720">
        <v>223.019291549884</v>
      </c>
      <c r="L4720">
        <v>203695.28190845001</v>
      </c>
    </row>
    <row r="4721" spans="1:14" x14ac:dyDescent="0.35">
      <c r="A4721" t="s">
        <v>891</v>
      </c>
      <c r="B4721" t="s">
        <v>4212</v>
      </c>
      <c r="C4721" t="s">
        <v>2915</v>
      </c>
      <c r="D4721" t="s">
        <v>4225</v>
      </c>
      <c r="E4721" t="s">
        <v>4226</v>
      </c>
      <c r="F4721" t="s">
        <v>2924</v>
      </c>
      <c r="G4721" t="s">
        <v>2925</v>
      </c>
      <c r="H4721">
        <v>0</v>
      </c>
      <c r="I4721">
        <v>0</v>
      </c>
      <c r="J4721">
        <v>0</v>
      </c>
      <c r="K4721">
        <v>0</v>
      </c>
      <c r="L4721">
        <v>0</v>
      </c>
    </row>
    <row r="4722" spans="1:14" x14ac:dyDescent="0.35">
      <c r="A4722" t="s">
        <v>891</v>
      </c>
      <c r="B4722" t="s">
        <v>4212</v>
      </c>
      <c r="C4722" t="s">
        <v>2915</v>
      </c>
      <c r="D4722" t="s">
        <v>4225</v>
      </c>
      <c r="E4722" t="s">
        <v>4226</v>
      </c>
      <c r="F4722" t="s">
        <v>2877</v>
      </c>
      <c r="G4722" t="s">
        <v>2878</v>
      </c>
      <c r="H4722">
        <v>128997.2069</v>
      </c>
      <c r="I4722">
        <v>141.08035183970401</v>
      </c>
      <c r="J4722">
        <v>0</v>
      </c>
      <c r="K4722">
        <v>141.08035183970401</v>
      </c>
      <c r="L4722">
        <v>128856.12654816</v>
      </c>
    </row>
    <row r="4723" spans="1:14" x14ac:dyDescent="0.35">
      <c r="A4723" t="s">
        <v>891</v>
      </c>
      <c r="B4723" t="s">
        <v>4212</v>
      </c>
      <c r="C4723" t="s">
        <v>2915</v>
      </c>
      <c r="D4723" t="s">
        <v>4225</v>
      </c>
      <c r="E4723" t="s">
        <v>4226</v>
      </c>
      <c r="F4723" t="s">
        <v>3001</v>
      </c>
      <c r="G4723" t="s">
        <v>3002</v>
      </c>
      <c r="H4723">
        <v>8156.7321000000002</v>
      </c>
      <c r="I4723">
        <v>8.9207716619953494</v>
      </c>
      <c r="J4723">
        <v>0</v>
      </c>
      <c r="K4723">
        <v>8.9207716619953494</v>
      </c>
      <c r="L4723">
        <v>8147.8113283379998</v>
      </c>
    </row>
    <row r="4724" spans="1:14" x14ac:dyDescent="0.35">
      <c r="A4724" t="s">
        <v>891</v>
      </c>
      <c r="B4724" t="s">
        <v>4212</v>
      </c>
      <c r="C4724" t="s">
        <v>2915</v>
      </c>
      <c r="D4724" t="s">
        <v>4227</v>
      </c>
      <c r="E4724" t="s">
        <v>4228</v>
      </c>
      <c r="F4724" t="s">
        <v>2170</v>
      </c>
      <c r="G4724" t="s">
        <v>2171</v>
      </c>
      <c r="H4724">
        <v>0</v>
      </c>
      <c r="I4724">
        <v>0</v>
      </c>
      <c r="J4724">
        <v>0</v>
      </c>
      <c r="K4724">
        <v>0</v>
      </c>
      <c r="L4724">
        <v>0</v>
      </c>
    </row>
    <row r="4725" spans="1:14" x14ac:dyDescent="0.35">
      <c r="A4725" t="s">
        <v>891</v>
      </c>
      <c r="B4725" t="s">
        <v>4212</v>
      </c>
      <c r="C4725" t="s">
        <v>2915</v>
      </c>
      <c r="D4725" t="s">
        <v>4227</v>
      </c>
      <c r="E4725" t="s">
        <v>4228</v>
      </c>
      <c r="F4725" t="s">
        <v>2172</v>
      </c>
      <c r="G4725" t="s">
        <v>2173</v>
      </c>
      <c r="H4725">
        <v>1027695.0982</v>
      </c>
      <c r="I4725">
        <v>2842.97087486285</v>
      </c>
      <c r="J4725">
        <v>0</v>
      </c>
      <c r="K4725">
        <v>2842.97087486285</v>
      </c>
      <c r="L4725">
        <v>1024852.1273251401</v>
      </c>
    </row>
    <row r="4726" spans="1:14" x14ac:dyDescent="0.35">
      <c r="A4726" t="s">
        <v>891</v>
      </c>
      <c r="B4726" t="s">
        <v>4212</v>
      </c>
      <c r="C4726" t="s">
        <v>2915</v>
      </c>
      <c r="D4726" t="s">
        <v>4227</v>
      </c>
      <c r="E4726" t="s">
        <v>4228</v>
      </c>
      <c r="F4726" t="s">
        <v>3007</v>
      </c>
      <c r="G4726" t="s">
        <v>3008</v>
      </c>
      <c r="H4726">
        <v>159742.78959999999</v>
      </c>
      <c r="I4726">
        <v>441.90548247386999</v>
      </c>
      <c r="J4726">
        <v>0</v>
      </c>
      <c r="K4726">
        <v>441.90548247386999</v>
      </c>
      <c r="L4726">
        <v>159300.884117526</v>
      </c>
      <c r="N4726" t="s">
        <v>2198</v>
      </c>
    </row>
    <row r="4727" spans="1:14" x14ac:dyDescent="0.35">
      <c r="A4727" t="s">
        <v>891</v>
      </c>
      <c r="B4727" t="s">
        <v>4212</v>
      </c>
      <c r="C4727" t="s">
        <v>2915</v>
      </c>
      <c r="D4727" t="s">
        <v>4227</v>
      </c>
      <c r="E4727" t="s">
        <v>4228</v>
      </c>
      <c r="F4727" t="s">
        <v>2867</v>
      </c>
      <c r="G4727" t="s">
        <v>2868</v>
      </c>
      <c r="H4727">
        <v>0</v>
      </c>
      <c r="I4727">
        <v>0</v>
      </c>
      <c r="J4727">
        <v>0</v>
      </c>
      <c r="K4727">
        <v>0</v>
      </c>
      <c r="L4727">
        <v>0</v>
      </c>
    </row>
    <row r="4728" spans="1:14" x14ac:dyDescent="0.35">
      <c r="A4728" t="s">
        <v>891</v>
      </c>
      <c r="B4728" t="s">
        <v>4212</v>
      </c>
      <c r="C4728" t="s">
        <v>2915</v>
      </c>
      <c r="D4728" t="s">
        <v>4227</v>
      </c>
      <c r="E4728" t="s">
        <v>4228</v>
      </c>
      <c r="F4728" t="s">
        <v>2922</v>
      </c>
      <c r="G4728" t="s">
        <v>2923</v>
      </c>
      <c r="H4728">
        <v>0</v>
      </c>
      <c r="I4728">
        <v>0</v>
      </c>
      <c r="J4728">
        <v>0</v>
      </c>
      <c r="K4728">
        <v>0</v>
      </c>
      <c r="L4728">
        <v>0</v>
      </c>
    </row>
    <row r="4729" spans="1:14" x14ac:dyDescent="0.35">
      <c r="A4729" t="s">
        <v>891</v>
      </c>
      <c r="B4729" t="s">
        <v>4212</v>
      </c>
      <c r="C4729" t="s">
        <v>2915</v>
      </c>
      <c r="D4729" t="s">
        <v>4227</v>
      </c>
      <c r="E4729" t="s">
        <v>4228</v>
      </c>
      <c r="F4729" t="s">
        <v>2924</v>
      </c>
      <c r="G4729" t="s">
        <v>2925</v>
      </c>
      <c r="H4729">
        <v>0</v>
      </c>
      <c r="I4729">
        <v>0</v>
      </c>
      <c r="J4729">
        <v>0</v>
      </c>
      <c r="K4729">
        <v>0</v>
      </c>
      <c r="L4729">
        <v>0</v>
      </c>
    </row>
    <row r="4730" spans="1:14" x14ac:dyDescent="0.35">
      <c r="A4730" t="s">
        <v>891</v>
      </c>
      <c r="B4730" t="s">
        <v>4212</v>
      </c>
      <c r="C4730" t="s">
        <v>2915</v>
      </c>
      <c r="D4730" t="s">
        <v>4227</v>
      </c>
      <c r="E4730" t="s">
        <v>4228</v>
      </c>
      <c r="F4730" t="s">
        <v>2877</v>
      </c>
      <c r="G4730" t="s">
        <v>2878</v>
      </c>
      <c r="H4730">
        <v>62067.244899999998</v>
      </c>
      <c r="I4730">
        <v>171.70011780331501</v>
      </c>
      <c r="J4730">
        <v>0</v>
      </c>
      <c r="K4730">
        <v>171.70011780331501</v>
      </c>
      <c r="L4730">
        <v>61895.544782196703</v>
      </c>
    </row>
    <row r="4731" spans="1:14" x14ac:dyDescent="0.35">
      <c r="A4731" t="s">
        <v>891</v>
      </c>
      <c r="B4731" t="s">
        <v>4212</v>
      </c>
      <c r="C4731" t="s">
        <v>2915</v>
      </c>
      <c r="D4731" t="s">
        <v>4229</v>
      </c>
      <c r="E4731" t="s">
        <v>4230</v>
      </c>
      <c r="F4731" t="s">
        <v>2170</v>
      </c>
      <c r="G4731" t="s">
        <v>2171</v>
      </c>
      <c r="H4731">
        <v>0</v>
      </c>
      <c r="I4731">
        <v>0</v>
      </c>
      <c r="J4731">
        <v>0</v>
      </c>
      <c r="K4731">
        <v>0</v>
      </c>
      <c r="L4731">
        <v>0</v>
      </c>
    </row>
    <row r="4732" spans="1:14" x14ac:dyDescent="0.35">
      <c r="A4732" t="s">
        <v>891</v>
      </c>
      <c r="B4732" t="s">
        <v>4212</v>
      </c>
      <c r="C4732" t="s">
        <v>2915</v>
      </c>
      <c r="D4732" t="s">
        <v>4229</v>
      </c>
      <c r="E4732" t="s">
        <v>4230</v>
      </c>
      <c r="F4732" t="s">
        <v>2172</v>
      </c>
      <c r="G4732" t="s">
        <v>2173</v>
      </c>
      <c r="H4732">
        <v>520331.65460000001</v>
      </c>
      <c r="I4732">
        <v>164.84714482413301</v>
      </c>
      <c r="J4732">
        <v>0</v>
      </c>
      <c r="K4732">
        <v>164.84714482413301</v>
      </c>
      <c r="L4732">
        <v>520166.80745517602</v>
      </c>
    </row>
    <row r="4733" spans="1:14" x14ac:dyDescent="0.35">
      <c r="A4733" t="s">
        <v>891</v>
      </c>
      <c r="B4733" t="s">
        <v>4212</v>
      </c>
      <c r="C4733" t="s">
        <v>2915</v>
      </c>
      <c r="D4733" t="s">
        <v>4229</v>
      </c>
      <c r="E4733" t="s">
        <v>4230</v>
      </c>
      <c r="F4733" t="s">
        <v>2867</v>
      </c>
      <c r="G4733" t="s">
        <v>2868</v>
      </c>
      <c r="H4733">
        <v>0</v>
      </c>
      <c r="I4733">
        <v>0</v>
      </c>
      <c r="J4733">
        <v>0</v>
      </c>
      <c r="K4733">
        <v>0</v>
      </c>
      <c r="L4733">
        <v>0</v>
      </c>
    </row>
    <row r="4734" spans="1:14" x14ac:dyDescent="0.35">
      <c r="A4734" t="s">
        <v>891</v>
      </c>
      <c r="B4734" t="s">
        <v>4212</v>
      </c>
      <c r="C4734" t="s">
        <v>2915</v>
      </c>
      <c r="D4734" t="s">
        <v>4229</v>
      </c>
      <c r="E4734" t="s">
        <v>4230</v>
      </c>
      <c r="F4734" t="s">
        <v>2922</v>
      </c>
      <c r="G4734" t="s">
        <v>2923</v>
      </c>
      <c r="H4734">
        <v>19120.5363</v>
      </c>
      <c r="I4734">
        <v>6.0576092126674199</v>
      </c>
      <c r="J4734">
        <v>0</v>
      </c>
      <c r="K4734">
        <v>6.0576092126674199</v>
      </c>
      <c r="L4734">
        <v>19114.478690787299</v>
      </c>
    </row>
    <row r="4735" spans="1:14" x14ac:dyDescent="0.35">
      <c r="A4735" t="s">
        <v>891</v>
      </c>
      <c r="B4735" t="s">
        <v>4212</v>
      </c>
      <c r="C4735" t="s">
        <v>2915</v>
      </c>
      <c r="D4735" t="s">
        <v>4229</v>
      </c>
      <c r="E4735" t="s">
        <v>4230</v>
      </c>
      <c r="F4735" t="s">
        <v>2930</v>
      </c>
      <c r="G4735" t="s">
        <v>2931</v>
      </c>
      <c r="H4735">
        <v>46817.195599999999</v>
      </c>
      <c r="I4735">
        <v>14.832234322193001</v>
      </c>
      <c r="J4735">
        <v>0</v>
      </c>
      <c r="K4735">
        <v>14.832234322193001</v>
      </c>
      <c r="L4735">
        <v>46802.363365677797</v>
      </c>
    </row>
    <row r="4736" spans="1:14" x14ac:dyDescent="0.35">
      <c r="A4736" t="s">
        <v>891</v>
      </c>
      <c r="B4736" t="s">
        <v>4212</v>
      </c>
      <c r="C4736" t="s">
        <v>2915</v>
      </c>
      <c r="D4736" t="s">
        <v>4229</v>
      </c>
      <c r="E4736" t="s">
        <v>4230</v>
      </c>
      <c r="F4736" t="s">
        <v>2999</v>
      </c>
      <c r="G4736" t="s">
        <v>3000</v>
      </c>
      <c r="H4736">
        <v>98976.894100000005</v>
      </c>
      <c r="I4736">
        <v>31.357035924396001</v>
      </c>
      <c r="J4736">
        <v>0</v>
      </c>
      <c r="K4736">
        <v>31.357035924396001</v>
      </c>
      <c r="L4736">
        <v>98945.537064075601</v>
      </c>
    </row>
    <row r="4737" spans="1:14" x14ac:dyDescent="0.35">
      <c r="A4737" t="s">
        <v>891</v>
      </c>
      <c r="B4737" t="s">
        <v>4212</v>
      </c>
      <c r="C4737" t="s">
        <v>2915</v>
      </c>
      <c r="D4737" t="s">
        <v>4229</v>
      </c>
      <c r="E4737" t="s">
        <v>4230</v>
      </c>
      <c r="F4737" t="s">
        <v>392</v>
      </c>
      <c r="G4737" t="s">
        <v>2914</v>
      </c>
      <c r="H4737">
        <v>0</v>
      </c>
      <c r="I4737">
        <v>0</v>
      </c>
      <c r="J4737">
        <v>0</v>
      </c>
      <c r="K4737">
        <v>0</v>
      </c>
      <c r="L4737">
        <v>0</v>
      </c>
    </row>
    <row r="4738" spans="1:14" x14ac:dyDescent="0.35">
      <c r="A4738" t="s">
        <v>891</v>
      </c>
      <c r="B4738" t="s">
        <v>4212</v>
      </c>
      <c r="C4738" t="s">
        <v>2915</v>
      </c>
      <c r="D4738" t="s">
        <v>4229</v>
      </c>
      <c r="E4738" t="s">
        <v>4230</v>
      </c>
      <c r="F4738" t="s">
        <v>2924</v>
      </c>
      <c r="G4738" t="s">
        <v>2925</v>
      </c>
      <c r="H4738">
        <v>0</v>
      </c>
      <c r="I4738">
        <v>0</v>
      </c>
      <c r="J4738">
        <v>0</v>
      </c>
      <c r="K4738">
        <v>0</v>
      </c>
      <c r="L4738">
        <v>0</v>
      </c>
    </row>
    <row r="4739" spans="1:14" x14ac:dyDescent="0.35">
      <c r="A4739" t="s">
        <v>891</v>
      </c>
      <c r="B4739" t="s">
        <v>4212</v>
      </c>
      <c r="C4739" t="s">
        <v>2915</v>
      </c>
      <c r="D4739" t="s">
        <v>4229</v>
      </c>
      <c r="E4739" t="s">
        <v>4230</v>
      </c>
      <c r="F4739" t="s">
        <v>2877</v>
      </c>
      <c r="G4739" t="s">
        <v>2878</v>
      </c>
      <c r="H4739">
        <v>70296.089500000002</v>
      </c>
      <c r="I4739">
        <v>22.270622105394899</v>
      </c>
      <c r="J4739">
        <v>0</v>
      </c>
      <c r="K4739">
        <v>22.270622105394899</v>
      </c>
      <c r="L4739">
        <v>70273.818877894606</v>
      </c>
    </row>
    <row r="4740" spans="1:14" x14ac:dyDescent="0.35">
      <c r="A4740" t="s">
        <v>891</v>
      </c>
      <c r="B4740" t="s">
        <v>4212</v>
      </c>
      <c r="C4740" t="s">
        <v>2915</v>
      </c>
      <c r="D4740" t="s">
        <v>4231</v>
      </c>
      <c r="E4740" t="s">
        <v>4232</v>
      </c>
      <c r="F4740" t="s">
        <v>2170</v>
      </c>
      <c r="G4740" t="s">
        <v>2171</v>
      </c>
      <c r="H4740">
        <v>0</v>
      </c>
      <c r="I4740">
        <v>0</v>
      </c>
      <c r="J4740">
        <v>0</v>
      </c>
      <c r="K4740">
        <v>0</v>
      </c>
      <c r="L4740">
        <v>0</v>
      </c>
    </row>
    <row r="4741" spans="1:14" x14ac:dyDescent="0.35">
      <c r="A4741" t="s">
        <v>891</v>
      </c>
      <c r="B4741" t="s">
        <v>4212</v>
      </c>
      <c r="C4741" t="s">
        <v>2915</v>
      </c>
      <c r="D4741" t="s">
        <v>4231</v>
      </c>
      <c r="E4741" t="s">
        <v>4232</v>
      </c>
      <c r="F4741" t="s">
        <v>2172</v>
      </c>
      <c r="G4741" t="s">
        <v>2173</v>
      </c>
      <c r="H4741">
        <v>116084.99619999999</v>
      </c>
      <c r="I4741">
        <v>160.48893054024299</v>
      </c>
      <c r="J4741">
        <v>0</v>
      </c>
      <c r="K4741">
        <v>160.48893054024299</v>
      </c>
      <c r="L4741">
        <v>115924.50726945999</v>
      </c>
    </row>
    <row r="4742" spans="1:14" x14ac:dyDescent="0.35">
      <c r="A4742" t="s">
        <v>891</v>
      </c>
      <c r="B4742" t="s">
        <v>4212</v>
      </c>
      <c r="C4742" t="s">
        <v>2915</v>
      </c>
      <c r="D4742" t="s">
        <v>4231</v>
      </c>
      <c r="E4742" t="s">
        <v>4232</v>
      </c>
      <c r="F4742" t="s">
        <v>2867</v>
      </c>
      <c r="G4742" t="s">
        <v>2868</v>
      </c>
      <c r="H4742">
        <v>0</v>
      </c>
      <c r="I4742">
        <v>0</v>
      </c>
      <c r="J4742">
        <v>0</v>
      </c>
      <c r="K4742">
        <v>0</v>
      </c>
      <c r="L4742">
        <v>0</v>
      </c>
    </row>
    <row r="4743" spans="1:14" x14ac:dyDescent="0.35">
      <c r="A4743" t="s">
        <v>891</v>
      </c>
      <c r="B4743" t="s">
        <v>4212</v>
      </c>
      <c r="C4743" t="s">
        <v>2915</v>
      </c>
      <c r="D4743" t="s">
        <v>4231</v>
      </c>
      <c r="E4743" t="s">
        <v>4232</v>
      </c>
      <c r="F4743" t="s">
        <v>2922</v>
      </c>
      <c r="G4743" t="s">
        <v>2923</v>
      </c>
      <c r="H4743">
        <v>19309.637299999999</v>
      </c>
      <c r="I4743">
        <v>26.695810363836799</v>
      </c>
      <c r="J4743">
        <v>0</v>
      </c>
      <c r="K4743">
        <v>26.695810363836799</v>
      </c>
      <c r="L4743">
        <v>19282.9414896362</v>
      </c>
    </row>
    <row r="4744" spans="1:14" x14ac:dyDescent="0.35">
      <c r="A4744" t="s">
        <v>891</v>
      </c>
      <c r="B4744" t="s">
        <v>4212</v>
      </c>
      <c r="C4744" t="s">
        <v>2915</v>
      </c>
      <c r="D4744" t="s">
        <v>4231</v>
      </c>
      <c r="E4744" t="s">
        <v>4232</v>
      </c>
      <c r="F4744" t="s">
        <v>2875</v>
      </c>
      <c r="G4744" t="s">
        <v>2876</v>
      </c>
      <c r="H4744">
        <v>17302.949499999999</v>
      </c>
      <c r="I4744">
        <v>23.921539875045902</v>
      </c>
      <c r="J4744">
        <v>0</v>
      </c>
      <c r="K4744">
        <v>23.921539875045902</v>
      </c>
      <c r="L4744">
        <v>17279.027960125</v>
      </c>
    </row>
    <row r="4745" spans="1:14" x14ac:dyDescent="0.35">
      <c r="A4745" t="s">
        <v>891</v>
      </c>
      <c r="B4745" t="s">
        <v>4212</v>
      </c>
      <c r="C4745" t="s">
        <v>2915</v>
      </c>
      <c r="D4745" t="s">
        <v>4231</v>
      </c>
      <c r="E4745" t="s">
        <v>4232</v>
      </c>
      <c r="F4745" t="s">
        <v>392</v>
      </c>
      <c r="G4745" t="s">
        <v>2914</v>
      </c>
      <c r="H4745">
        <v>0</v>
      </c>
      <c r="I4745">
        <v>0</v>
      </c>
      <c r="J4745">
        <v>0</v>
      </c>
      <c r="K4745">
        <v>0</v>
      </c>
      <c r="L4745">
        <v>0</v>
      </c>
    </row>
    <row r="4746" spans="1:14" x14ac:dyDescent="0.35">
      <c r="A4746" t="s">
        <v>891</v>
      </c>
      <c r="B4746" t="s">
        <v>4212</v>
      </c>
      <c r="C4746" t="s">
        <v>2915</v>
      </c>
      <c r="D4746" t="s">
        <v>4231</v>
      </c>
      <c r="E4746" t="s">
        <v>4232</v>
      </c>
      <c r="F4746" t="s">
        <v>2924</v>
      </c>
      <c r="G4746" t="s">
        <v>2925</v>
      </c>
      <c r="H4746">
        <v>0</v>
      </c>
      <c r="I4746">
        <v>0</v>
      </c>
      <c r="J4746">
        <v>0</v>
      </c>
      <c r="K4746">
        <v>0</v>
      </c>
      <c r="L4746">
        <v>0</v>
      </c>
    </row>
    <row r="4747" spans="1:14" x14ac:dyDescent="0.35">
      <c r="A4747" t="s">
        <v>891</v>
      </c>
      <c r="B4747" t="s">
        <v>4212</v>
      </c>
      <c r="C4747" t="s">
        <v>2915</v>
      </c>
      <c r="D4747" t="s">
        <v>4231</v>
      </c>
      <c r="E4747" t="s">
        <v>4232</v>
      </c>
      <c r="F4747" t="s">
        <v>2877</v>
      </c>
      <c r="G4747" t="s">
        <v>2878</v>
      </c>
      <c r="H4747">
        <v>18931.017</v>
      </c>
      <c r="I4747">
        <v>26.172363101800801</v>
      </c>
      <c r="J4747">
        <v>0</v>
      </c>
      <c r="K4747">
        <v>26.172363101800801</v>
      </c>
      <c r="L4747">
        <v>18904.8446368982</v>
      </c>
    </row>
    <row r="4748" spans="1:14" x14ac:dyDescent="0.35">
      <c r="A4748" t="s">
        <v>891</v>
      </c>
      <c r="B4748" t="s">
        <v>4212</v>
      </c>
      <c r="C4748" t="s">
        <v>17</v>
      </c>
      <c r="D4748" t="s">
        <v>892</v>
      </c>
      <c r="E4748" t="s">
        <v>2318</v>
      </c>
      <c r="F4748" t="s">
        <v>2170</v>
      </c>
      <c r="G4748" t="s">
        <v>2171</v>
      </c>
      <c r="H4748">
        <v>0</v>
      </c>
      <c r="I4748">
        <v>0</v>
      </c>
      <c r="J4748">
        <v>0</v>
      </c>
      <c r="K4748">
        <v>0</v>
      </c>
      <c r="L4748">
        <v>0</v>
      </c>
    </row>
    <row r="4749" spans="1:14" x14ac:dyDescent="0.35">
      <c r="A4749" t="s">
        <v>891</v>
      </c>
      <c r="B4749" t="s">
        <v>4212</v>
      </c>
      <c r="C4749" t="s">
        <v>17</v>
      </c>
      <c r="D4749" t="s">
        <v>892</v>
      </c>
      <c r="E4749" t="s">
        <v>2318</v>
      </c>
      <c r="F4749" t="s">
        <v>19</v>
      </c>
      <c r="G4749" t="s">
        <v>2174</v>
      </c>
      <c r="H4749">
        <v>2216147.3851000001</v>
      </c>
      <c r="I4749">
        <v>1831.8842977439899</v>
      </c>
      <c r="J4749">
        <v>0</v>
      </c>
      <c r="K4749">
        <v>1831.8842977439899</v>
      </c>
      <c r="L4749">
        <v>2214315.5008022599</v>
      </c>
      <c r="N4749" t="s">
        <v>2198</v>
      </c>
    </row>
    <row r="4750" spans="1:14" x14ac:dyDescent="0.35">
      <c r="A4750" t="s">
        <v>891</v>
      </c>
      <c r="B4750" t="s">
        <v>4212</v>
      </c>
      <c r="C4750" t="s">
        <v>17</v>
      </c>
      <c r="D4750" t="s">
        <v>892</v>
      </c>
      <c r="E4750" t="s">
        <v>2318</v>
      </c>
      <c r="F4750" t="s">
        <v>94</v>
      </c>
      <c r="G4750" t="s">
        <v>2195</v>
      </c>
      <c r="H4750">
        <v>3587123.9123</v>
      </c>
      <c r="I4750">
        <v>2965.1439309821199</v>
      </c>
      <c r="J4750">
        <v>0</v>
      </c>
      <c r="K4750">
        <v>2965.1439309821199</v>
      </c>
      <c r="L4750">
        <v>3584158.76836902</v>
      </c>
      <c r="M4750" t="s">
        <v>2198</v>
      </c>
      <c r="N4750" t="s">
        <v>2198</v>
      </c>
    </row>
    <row r="4751" spans="1:14" x14ac:dyDescent="0.35">
      <c r="A4751" t="s">
        <v>891</v>
      </c>
      <c r="B4751" t="s">
        <v>4212</v>
      </c>
      <c r="C4751" t="s">
        <v>17</v>
      </c>
      <c r="D4751" t="s">
        <v>892</v>
      </c>
      <c r="E4751" t="s">
        <v>2318</v>
      </c>
      <c r="F4751" t="s">
        <v>2787</v>
      </c>
      <c r="G4751" t="s">
        <v>2935</v>
      </c>
      <c r="H4751">
        <v>0</v>
      </c>
      <c r="I4751">
        <v>0</v>
      </c>
      <c r="J4751">
        <v>0</v>
      </c>
      <c r="K4751">
        <v>0</v>
      </c>
      <c r="L4751">
        <v>0</v>
      </c>
    </row>
    <row r="4752" spans="1:14" x14ac:dyDescent="0.35">
      <c r="A4752" t="s">
        <v>891</v>
      </c>
      <c r="B4752" t="s">
        <v>4212</v>
      </c>
      <c r="C4752" t="s">
        <v>17</v>
      </c>
      <c r="D4752" t="s">
        <v>892</v>
      </c>
      <c r="E4752" t="s">
        <v>2318</v>
      </c>
      <c r="F4752" t="s">
        <v>2788</v>
      </c>
      <c r="G4752" t="s">
        <v>2936</v>
      </c>
      <c r="H4752">
        <v>8291143.7599999998</v>
      </c>
      <c r="I4752">
        <v>6853.5225438686502</v>
      </c>
      <c r="J4752">
        <v>0</v>
      </c>
      <c r="K4752">
        <v>6853.5225438686502</v>
      </c>
      <c r="L4752">
        <v>8284290.2374561299</v>
      </c>
    </row>
    <row r="4753" spans="1:14" x14ac:dyDescent="0.35">
      <c r="A4753" t="s">
        <v>891</v>
      </c>
      <c r="B4753" t="s">
        <v>4212</v>
      </c>
      <c r="C4753" t="s">
        <v>17</v>
      </c>
      <c r="D4753" t="s">
        <v>894</v>
      </c>
      <c r="E4753" t="s">
        <v>2319</v>
      </c>
      <c r="F4753" t="s">
        <v>2170</v>
      </c>
      <c r="G4753" t="s">
        <v>2171</v>
      </c>
      <c r="H4753">
        <v>0</v>
      </c>
      <c r="I4753">
        <v>0</v>
      </c>
      <c r="J4753">
        <v>0</v>
      </c>
      <c r="K4753">
        <v>0</v>
      </c>
      <c r="L4753">
        <v>0</v>
      </c>
    </row>
    <row r="4754" spans="1:14" x14ac:dyDescent="0.35">
      <c r="A4754" t="s">
        <v>891</v>
      </c>
      <c r="B4754" t="s">
        <v>4212</v>
      </c>
      <c r="C4754" t="s">
        <v>17</v>
      </c>
      <c r="D4754" t="s">
        <v>894</v>
      </c>
      <c r="E4754" t="s">
        <v>2319</v>
      </c>
      <c r="F4754" t="s">
        <v>19</v>
      </c>
      <c r="G4754" t="s">
        <v>2174</v>
      </c>
      <c r="H4754">
        <v>888435.64110000001</v>
      </c>
      <c r="I4754">
        <v>472.61576957647299</v>
      </c>
      <c r="J4754">
        <v>0</v>
      </c>
      <c r="K4754">
        <v>472.61576957647299</v>
      </c>
      <c r="L4754">
        <v>887963.02533042396</v>
      </c>
      <c r="N4754" t="s">
        <v>2198</v>
      </c>
    </row>
    <row r="4755" spans="1:14" x14ac:dyDescent="0.35">
      <c r="A4755" t="s">
        <v>891</v>
      </c>
      <c r="B4755" t="s">
        <v>4212</v>
      </c>
      <c r="C4755" t="s">
        <v>17</v>
      </c>
      <c r="D4755" t="s">
        <v>894</v>
      </c>
      <c r="E4755" t="s">
        <v>2319</v>
      </c>
      <c r="F4755" t="s">
        <v>50</v>
      </c>
      <c r="G4755" t="s">
        <v>3030</v>
      </c>
      <c r="H4755">
        <v>1339607.9783000001</v>
      </c>
      <c r="I4755">
        <v>667.62475826417995</v>
      </c>
      <c r="J4755">
        <v>0</v>
      </c>
      <c r="K4755">
        <v>667.62475826417995</v>
      </c>
      <c r="L4755">
        <v>1338940.35354174</v>
      </c>
      <c r="M4755" t="s">
        <v>2198</v>
      </c>
      <c r="N4755" t="s">
        <v>2198</v>
      </c>
    </row>
    <row r="4756" spans="1:14" x14ac:dyDescent="0.35">
      <c r="A4756" t="s">
        <v>891</v>
      </c>
      <c r="B4756" t="s">
        <v>4212</v>
      </c>
      <c r="C4756" t="s">
        <v>17</v>
      </c>
      <c r="D4756" t="s">
        <v>894</v>
      </c>
      <c r="E4756" t="s">
        <v>2319</v>
      </c>
      <c r="F4756" t="s">
        <v>2787</v>
      </c>
      <c r="G4756" t="s">
        <v>2935</v>
      </c>
      <c r="H4756">
        <v>0</v>
      </c>
      <c r="I4756">
        <v>0</v>
      </c>
      <c r="J4756">
        <v>0</v>
      </c>
      <c r="K4756">
        <v>0</v>
      </c>
      <c r="L4756">
        <v>0</v>
      </c>
    </row>
    <row r="4757" spans="1:14" x14ac:dyDescent="0.35">
      <c r="A4757" t="s">
        <v>891</v>
      </c>
      <c r="B4757" t="s">
        <v>4212</v>
      </c>
      <c r="C4757" t="s">
        <v>17</v>
      </c>
      <c r="D4757" t="s">
        <v>894</v>
      </c>
      <c r="E4757" t="s">
        <v>2319</v>
      </c>
      <c r="F4757" t="s">
        <v>2788</v>
      </c>
      <c r="G4757" t="s">
        <v>2936</v>
      </c>
      <c r="H4757">
        <v>3640105.4915</v>
      </c>
      <c r="I4757">
        <v>1936.40504556565</v>
      </c>
      <c r="J4757">
        <v>0</v>
      </c>
      <c r="K4757">
        <v>1936.40504556565</v>
      </c>
      <c r="L4757">
        <v>3638169.0864544301</v>
      </c>
    </row>
    <row r="4758" spans="1:14" x14ac:dyDescent="0.35">
      <c r="A4758" t="s">
        <v>891</v>
      </c>
      <c r="B4758" t="s">
        <v>4212</v>
      </c>
      <c r="C4758" t="s">
        <v>17</v>
      </c>
      <c r="D4758" t="s">
        <v>1725</v>
      </c>
      <c r="E4758" t="s">
        <v>2320</v>
      </c>
      <c r="F4758" t="s">
        <v>2170</v>
      </c>
      <c r="G4758" t="s">
        <v>2171</v>
      </c>
      <c r="H4758">
        <v>0</v>
      </c>
      <c r="J4758">
        <v>0</v>
      </c>
      <c r="K4758">
        <v>0</v>
      </c>
      <c r="L4758">
        <v>0</v>
      </c>
    </row>
    <row r="4759" spans="1:14" x14ac:dyDescent="0.35">
      <c r="A4759" t="s">
        <v>891</v>
      </c>
      <c r="B4759" t="s">
        <v>4212</v>
      </c>
      <c r="C4759" t="s">
        <v>17</v>
      </c>
      <c r="D4759" t="s">
        <v>1725</v>
      </c>
      <c r="E4759" t="s">
        <v>2320</v>
      </c>
      <c r="F4759" t="s">
        <v>19</v>
      </c>
      <c r="G4759" t="s">
        <v>2174</v>
      </c>
      <c r="H4759">
        <v>123542.4316</v>
      </c>
      <c r="J4759">
        <v>0</v>
      </c>
      <c r="K4759">
        <v>0</v>
      </c>
      <c r="L4759">
        <v>123542.4316</v>
      </c>
      <c r="N4759" t="s">
        <v>2198</v>
      </c>
    </row>
    <row r="4760" spans="1:14" x14ac:dyDescent="0.35">
      <c r="A4760" t="s">
        <v>891</v>
      </c>
      <c r="B4760" t="s">
        <v>4212</v>
      </c>
      <c r="C4760" t="s">
        <v>17</v>
      </c>
      <c r="D4760" t="s">
        <v>1725</v>
      </c>
      <c r="E4760" t="s">
        <v>2320</v>
      </c>
      <c r="F4760" t="s">
        <v>2787</v>
      </c>
      <c r="G4760" t="s">
        <v>2935</v>
      </c>
      <c r="H4760">
        <v>0</v>
      </c>
      <c r="J4760">
        <v>0</v>
      </c>
      <c r="K4760">
        <v>0</v>
      </c>
      <c r="L4760">
        <v>0</v>
      </c>
    </row>
    <row r="4761" spans="1:14" x14ac:dyDescent="0.35">
      <c r="A4761" t="s">
        <v>891</v>
      </c>
      <c r="B4761" t="s">
        <v>4212</v>
      </c>
      <c r="C4761" t="s">
        <v>17</v>
      </c>
      <c r="D4761" t="s">
        <v>1725</v>
      </c>
      <c r="E4761" t="s">
        <v>2320</v>
      </c>
      <c r="F4761" t="s">
        <v>2788</v>
      </c>
      <c r="G4761" t="s">
        <v>2936</v>
      </c>
      <c r="H4761">
        <v>381438.34749999997</v>
      </c>
      <c r="J4761">
        <v>0</v>
      </c>
      <c r="K4761">
        <v>0</v>
      </c>
      <c r="L4761">
        <v>381438.34749999997</v>
      </c>
    </row>
    <row r="4762" spans="1:14" x14ac:dyDescent="0.35">
      <c r="A4762" t="s">
        <v>891</v>
      </c>
      <c r="B4762" t="s">
        <v>4212</v>
      </c>
      <c r="C4762" t="s">
        <v>17</v>
      </c>
      <c r="D4762" t="s">
        <v>2127</v>
      </c>
      <c r="E4762" t="s">
        <v>2201</v>
      </c>
      <c r="F4762" t="s">
        <v>2206</v>
      </c>
      <c r="G4762" t="s">
        <v>3028</v>
      </c>
      <c r="H4762">
        <v>890199.99</v>
      </c>
      <c r="I4762">
        <v>118.050095315508</v>
      </c>
      <c r="J4762">
        <v>0</v>
      </c>
      <c r="K4762">
        <v>118.050095315508</v>
      </c>
      <c r="L4762">
        <v>890081.93990468397</v>
      </c>
      <c r="M4762" t="s">
        <v>2198</v>
      </c>
    </row>
    <row r="4763" spans="1:14" x14ac:dyDescent="0.35">
      <c r="A4763" t="s">
        <v>891</v>
      </c>
      <c r="B4763" t="s">
        <v>4212</v>
      </c>
      <c r="C4763" t="s">
        <v>17</v>
      </c>
      <c r="D4763" t="s">
        <v>2127</v>
      </c>
      <c r="E4763" t="s">
        <v>2201</v>
      </c>
      <c r="F4763" t="s">
        <v>2170</v>
      </c>
      <c r="G4763" t="s">
        <v>2171</v>
      </c>
      <c r="H4763">
        <v>0</v>
      </c>
      <c r="I4763">
        <v>0</v>
      </c>
      <c r="J4763">
        <v>0</v>
      </c>
      <c r="K4763">
        <v>0</v>
      </c>
      <c r="L4763">
        <v>0</v>
      </c>
    </row>
    <row r="4764" spans="1:14" x14ac:dyDescent="0.35">
      <c r="A4764" t="s">
        <v>891</v>
      </c>
      <c r="B4764" t="s">
        <v>4212</v>
      </c>
      <c r="C4764" t="s">
        <v>17</v>
      </c>
      <c r="D4764" t="s">
        <v>2127</v>
      </c>
      <c r="E4764" t="s">
        <v>2201</v>
      </c>
      <c r="F4764" t="s">
        <v>19</v>
      </c>
      <c r="G4764" t="s">
        <v>2174</v>
      </c>
      <c r="H4764">
        <v>184971.73120000001</v>
      </c>
      <c r="I4764">
        <v>33.294983370236103</v>
      </c>
      <c r="J4764">
        <v>0</v>
      </c>
      <c r="K4764">
        <v>33.294983370236103</v>
      </c>
      <c r="L4764">
        <v>184938.43621663001</v>
      </c>
      <c r="N4764" t="s">
        <v>2198</v>
      </c>
    </row>
    <row r="4765" spans="1:14" x14ac:dyDescent="0.35">
      <c r="A4765" t="s">
        <v>891</v>
      </c>
      <c r="B4765" t="s">
        <v>4212</v>
      </c>
      <c r="C4765" t="s">
        <v>17</v>
      </c>
      <c r="D4765" t="s">
        <v>2127</v>
      </c>
      <c r="E4765" t="s">
        <v>2201</v>
      </c>
      <c r="F4765" t="s">
        <v>2787</v>
      </c>
      <c r="G4765" t="s">
        <v>2935</v>
      </c>
      <c r="H4765">
        <v>0</v>
      </c>
      <c r="I4765">
        <v>0</v>
      </c>
      <c r="J4765">
        <v>0</v>
      </c>
      <c r="K4765">
        <v>0</v>
      </c>
      <c r="L4765">
        <v>0</v>
      </c>
    </row>
    <row r="4766" spans="1:14" x14ac:dyDescent="0.35">
      <c r="A4766" t="s">
        <v>891</v>
      </c>
      <c r="B4766" t="s">
        <v>4212</v>
      </c>
      <c r="C4766" t="s">
        <v>17</v>
      </c>
      <c r="D4766" t="s">
        <v>2127</v>
      </c>
      <c r="E4766" t="s">
        <v>2201</v>
      </c>
      <c r="F4766" t="s">
        <v>2788</v>
      </c>
      <c r="G4766" t="s">
        <v>2936</v>
      </c>
      <c r="H4766">
        <v>951579.67760000005</v>
      </c>
      <c r="I4766">
        <v>171.28471108278501</v>
      </c>
      <c r="J4766">
        <v>0</v>
      </c>
      <c r="K4766">
        <v>171.28471108278501</v>
      </c>
      <c r="L4766">
        <v>951408.39288891701</v>
      </c>
    </row>
    <row r="4767" spans="1:14" x14ac:dyDescent="0.35">
      <c r="A4767" t="s">
        <v>891</v>
      </c>
      <c r="B4767" t="s">
        <v>4212</v>
      </c>
      <c r="C4767" t="s">
        <v>2938</v>
      </c>
      <c r="D4767" t="s">
        <v>4233</v>
      </c>
      <c r="E4767" t="s">
        <v>4234</v>
      </c>
      <c r="F4767" t="s">
        <v>2170</v>
      </c>
      <c r="G4767" t="s">
        <v>2171</v>
      </c>
      <c r="H4767">
        <v>0</v>
      </c>
      <c r="I4767">
        <v>0</v>
      </c>
      <c r="J4767">
        <v>0</v>
      </c>
      <c r="K4767">
        <v>0</v>
      </c>
      <c r="L4767">
        <v>0</v>
      </c>
    </row>
    <row r="4768" spans="1:14" x14ac:dyDescent="0.35">
      <c r="A4768" t="s">
        <v>891</v>
      </c>
      <c r="B4768" t="s">
        <v>4212</v>
      </c>
      <c r="C4768" t="s">
        <v>2938</v>
      </c>
      <c r="D4768" t="s">
        <v>4233</v>
      </c>
      <c r="E4768" t="s">
        <v>4234</v>
      </c>
      <c r="F4768" t="s">
        <v>2172</v>
      </c>
      <c r="G4768" t="s">
        <v>2173</v>
      </c>
      <c r="H4768">
        <v>106105.80379999999</v>
      </c>
      <c r="I4768">
        <v>19.099085832295302</v>
      </c>
      <c r="J4768">
        <v>0</v>
      </c>
      <c r="K4768">
        <v>19.099085832295302</v>
      </c>
      <c r="L4768">
        <v>106086.70471416799</v>
      </c>
    </row>
    <row r="4769" spans="1:14" x14ac:dyDescent="0.35">
      <c r="A4769" t="s">
        <v>891</v>
      </c>
      <c r="B4769" t="s">
        <v>4212</v>
      </c>
      <c r="C4769" t="s">
        <v>2938</v>
      </c>
      <c r="D4769" t="s">
        <v>4235</v>
      </c>
      <c r="E4769" t="s">
        <v>4236</v>
      </c>
      <c r="F4769" t="s">
        <v>2170</v>
      </c>
      <c r="G4769" t="s">
        <v>2171</v>
      </c>
      <c r="H4769">
        <v>0</v>
      </c>
      <c r="I4769">
        <v>0</v>
      </c>
      <c r="J4769">
        <v>0</v>
      </c>
      <c r="K4769">
        <v>0</v>
      </c>
      <c r="L4769">
        <v>0</v>
      </c>
    </row>
    <row r="4770" spans="1:14" x14ac:dyDescent="0.35">
      <c r="A4770" t="s">
        <v>891</v>
      </c>
      <c r="B4770" t="s">
        <v>4212</v>
      </c>
      <c r="C4770" t="s">
        <v>2938</v>
      </c>
      <c r="D4770" t="s">
        <v>4235</v>
      </c>
      <c r="E4770" t="s">
        <v>4236</v>
      </c>
      <c r="F4770" t="s">
        <v>2172</v>
      </c>
      <c r="G4770" t="s">
        <v>2173</v>
      </c>
      <c r="H4770">
        <v>1637299.9012</v>
      </c>
      <c r="I4770">
        <v>1150.8253049695199</v>
      </c>
      <c r="J4770">
        <v>0</v>
      </c>
      <c r="K4770">
        <v>1150.8253049695199</v>
      </c>
      <c r="L4770">
        <v>1636149.0758950301</v>
      </c>
    </row>
    <row r="4771" spans="1:14" x14ac:dyDescent="0.35">
      <c r="A4771" t="s">
        <v>891</v>
      </c>
      <c r="B4771" t="s">
        <v>4212</v>
      </c>
      <c r="C4771" t="s">
        <v>2944</v>
      </c>
      <c r="D4771" t="s">
        <v>4237</v>
      </c>
      <c r="E4771" t="s">
        <v>4238</v>
      </c>
      <c r="F4771" t="s">
        <v>3380</v>
      </c>
      <c r="G4771" t="s">
        <v>3381</v>
      </c>
      <c r="H4771">
        <v>287832.5576</v>
      </c>
      <c r="I4771">
        <v>189.42505718890399</v>
      </c>
      <c r="J4771">
        <v>0</v>
      </c>
      <c r="K4771">
        <v>189.42505718890399</v>
      </c>
      <c r="L4771">
        <v>287643.13254281098</v>
      </c>
    </row>
    <row r="4772" spans="1:14" x14ac:dyDescent="0.35">
      <c r="A4772" t="s">
        <v>891</v>
      </c>
      <c r="B4772" t="s">
        <v>4212</v>
      </c>
      <c r="C4772" t="s">
        <v>2944</v>
      </c>
      <c r="D4772" t="s">
        <v>4237</v>
      </c>
      <c r="E4772" t="s">
        <v>4238</v>
      </c>
      <c r="F4772" t="s">
        <v>3382</v>
      </c>
      <c r="G4772" t="s">
        <v>3383</v>
      </c>
      <c r="H4772">
        <v>96954.1247</v>
      </c>
      <c r="I4772">
        <v>63.806335053104597</v>
      </c>
      <c r="J4772">
        <v>0</v>
      </c>
      <c r="K4772">
        <v>63.806335053104597</v>
      </c>
      <c r="L4772">
        <v>96890.318364946899</v>
      </c>
    </row>
    <row r="4773" spans="1:14" x14ac:dyDescent="0.35">
      <c r="A4773" t="s">
        <v>891</v>
      </c>
      <c r="B4773" t="s">
        <v>4212</v>
      </c>
      <c r="C4773" t="s">
        <v>2944</v>
      </c>
      <c r="D4773" t="s">
        <v>3125</v>
      </c>
      <c r="E4773" t="s">
        <v>3126</v>
      </c>
      <c r="F4773" t="s">
        <v>2947</v>
      </c>
      <c r="G4773" t="s">
        <v>2948</v>
      </c>
      <c r="H4773">
        <v>0</v>
      </c>
      <c r="I4773">
        <v>0</v>
      </c>
      <c r="J4773">
        <v>0</v>
      </c>
      <c r="K4773">
        <v>0</v>
      </c>
      <c r="L4773">
        <v>0</v>
      </c>
    </row>
    <row r="4774" spans="1:14" x14ac:dyDescent="0.35">
      <c r="A4774" t="s">
        <v>897</v>
      </c>
      <c r="B4774" t="s">
        <v>4239</v>
      </c>
      <c r="C4774" t="s">
        <v>2857</v>
      </c>
      <c r="D4774" t="s">
        <v>2859</v>
      </c>
      <c r="E4774" t="s">
        <v>4240</v>
      </c>
      <c r="F4774" t="s">
        <v>2170</v>
      </c>
      <c r="G4774" t="s">
        <v>2171</v>
      </c>
      <c r="H4774">
        <v>0</v>
      </c>
      <c r="I4774">
        <v>0</v>
      </c>
      <c r="J4774">
        <v>0</v>
      </c>
      <c r="K4774">
        <v>0</v>
      </c>
      <c r="L4774">
        <v>0</v>
      </c>
    </row>
    <row r="4775" spans="1:14" x14ac:dyDescent="0.35">
      <c r="A4775" t="s">
        <v>897</v>
      </c>
      <c r="B4775" t="s">
        <v>4239</v>
      </c>
      <c r="C4775" t="s">
        <v>2857</v>
      </c>
      <c r="D4775" t="s">
        <v>2859</v>
      </c>
      <c r="E4775" t="s">
        <v>4240</v>
      </c>
      <c r="F4775" t="s">
        <v>2172</v>
      </c>
      <c r="G4775" t="s">
        <v>2173</v>
      </c>
      <c r="H4775">
        <v>5799508.1785000004</v>
      </c>
      <c r="I4775">
        <v>21545.443501060301</v>
      </c>
      <c r="J4775">
        <v>123523.345691371</v>
      </c>
      <c r="K4775">
        <v>145068.789192431</v>
      </c>
      <c r="L4775">
        <v>5654439.3893075697</v>
      </c>
    </row>
    <row r="4776" spans="1:14" x14ac:dyDescent="0.35">
      <c r="A4776" t="s">
        <v>897</v>
      </c>
      <c r="B4776" t="s">
        <v>4239</v>
      </c>
      <c r="C4776" t="s">
        <v>2857</v>
      </c>
      <c r="D4776" t="s">
        <v>2859</v>
      </c>
      <c r="E4776" t="s">
        <v>4240</v>
      </c>
      <c r="F4776" t="s">
        <v>2861</v>
      </c>
      <c r="G4776" t="s">
        <v>2862</v>
      </c>
      <c r="H4776">
        <v>60965.530200000001</v>
      </c>
      <c r="I4776">
        <v>226.489788537203</v>
      </c>
      <c r="J4776">
        <v>1298.5008381781299</v>
      </c>
      <c r="K4776">
        <v>1524.9906267153301</v>
      </c>
      <c r="L4776">
        <v>59440.539573284703</v>
      </c>
    </row>
    <row r="4777" spans="1:14" x14ac:dyDescent="0.35">
      <c r="A4777" t="s">
        <v>897</v>
      </c>
      <c r="B4777" t="s">
        <v>4239</v>
      </c>
      <c r="C4777" t="s">
        <v>2857</v>
      </c>
      <c r="D4777" t="s">
        <v>2859</v>
      </c>
      <c r="E4777" t="s">
        <v>4240</v>
      </c>
      <c r="F4777" t="s">
        <v>94</v>
      </c>
      <c r="G4777" t="s">
        <v>2195</v>
      </c>
      <c r="H4777">
        <v>723803.52549999999</v>
      </c>
      <c r="I4777">
        <v>2688.9638724204101</v>
      </c>
      <c r="J4777">
        <v>0</v>
      </c>
      <c r="K4777">
        <v>2688.9638724204101</v>
      </c>
      <c r="L4777">
        <v>721114.56162757997</v>
      </c>
      <c r="M4777" t="s">
        <v>2198</v>
      </c>
      <c r="N4777" t="s">
        <v>2198</v>
      </c>
    </row>
    <row r="4778" spans="1:14" x14ac:dyDescent="0.35">
      <c r="A4778" t="s">
        <v>897</v>
      </c>
      <c r="B4778" t="s">
        <v>4239</v>
      </c>
      <c r="C4778" t="s">
        <v>2857</v>
      </c>
      <c r="D4778" t="s">
        <v>2859</v>
      </c>
      <c r="E4778" t="s">
        <v>4240</v>
      </c>
      <c r="F4778" t="s">
        <v>2865</v>
      </c>
      <c r="G4778" t="s">
        <v>2866</v>
      </c>
      <c r="H4778">
        <v>0</v>
      </c>
      <c r="I4778">
        <v>0</v>
      </c>
      <c r="J4778">
        <v>0</v>
      </c>
      <c r="K4778">
        <v>0</v>
      </c>
      <c r="L4778">
        <v>0</v>
      </c>
    </row>
    <row r="4779" spans="1:14" x14ac:dyDescent="0.35">
      <c r="A4779" t="s">
        <v>897</v>
      </c>
      <c r="B4779" t="s">
        <v>4239</v>
      </c>
      <c r="C4779" t="s">
        <v>2857</v>
      </c>
      <c r="D4779" t="s">
        <v>2859</v>
      </c>
      <c r="E4779" t="s">
        <v>4240</v>
      </c>
      <c r="F4779" t="s">
        <v>2867</v>
      </c>
      <c r="G4779" t="s">
        <v>2868</v>
      </c>
      <c r="H4779">
        <v>0</v>
      </c>
      <c r="I4779">
        <v>0</v>
      </c>
      <c r="J4779">
        <v>0</v>
      </c>
      <c r="K4779">
        <v>0</v>
      </c>
      <c r="L4779">
        <v>0</v>
      </c>
    </row>
    <row r="4780" spans="1:14" x14ac:dyDescent="0.35">
      <c r="A4780" t="s">
        <v>897</v>
      </c>
      <c r="B4780" t="s">
        <v>4239</v>
      </c>
      <c r="C4780" t="s">
        <v>2857</v>
      </c>
      <c r="D4780" t="s">
        <v>2859</v>
      </c>
      <c r="E4780" t="s">
        <v>4240</v>
      </c>
      <c r="F4780" t="s">
        <v>2869</v>
      </c>
      <c r="G4780" t="s">
        <v>2870</v>
      </c>
      <c r="H4780">
        <v>648569.46750000003</v>
      </c>
      <c r="I4780">
        <v>2409.4658355021602</v>
      </c>
      <c r="J4780">
        <v>13813.838704022701</v>
      </c>
      <c r="K4780">
        <v>16223.304539524799</v>
      </c>
      <c r="L4780">
        <v>632346.16296047496</v>
      </c>
    </row>
    <row r="4781" spans="1:14" x14ac:dyDescent="0.35">
      <c r="A4781" t="s">
        <v>897</v>
      </c>
      <c r="B4781" t="s">
        <v>4239</v>
      </c>
      <c r="C4781" t="s">
        <v>2857</v>
      </c>
      <c r="D4781" t="s">
        <v>2859</v>
      </c>
      <c r="E4781" t="s">
        <v>4240</v>
      </c>
      <c r="F4781" t="s">
        <v>2871</v>
      </c>
      <c r="G4781" t="s">
        <v>2872</v>
      </c>
      <c r="H4781">
        <v>335958.984</v>
      </c>
      <c r="I4781">
        <v>1248.1033027901201</v>
      </c>
      <c r="J4781">
        <v>7155.5684486837399</v>
      </c>
      <c r="K4781">
        <v>8403.6717514738593</v>
      </c>
      <c r="L4781">
        <v>327555.31224852602</v>
      </c>
    </row>
    <row r="4782" spans="1:14" x14ac:dyDescent="0.35">
      <c r="A4782" t="s">
        <v>897</v>
      </c>
      <c r="B4782" t="s">
        <v>4239</v>
      </c>
      <c r="C4782" t="s">
        <v>2857</v>
      </c>
      <c r="D4782" t="s">
        <v>2859</v>
      </c>
      <c r="E4782" t="s">
        <v>4240</v>
      </c>
      <c r="F4782" t="s">
        <v>2954</v>
      </c>
      <c r="G4782" t="s">
        <v>2955</v>
      </c>
      <c r="H4782">
        <v>0</v>
      </c>
      <c r="I4782">
        <v>0</v>
      </c>
      <c r="J4782">
        <v>0</v>
      </c>
      <c r="K4782">
        <v>0</v>
      </c>
      <c r="L4782">
        <v>0</v>
      </c>
    </row>
    <row r="4783" spans="1:14" x14ac:dyDescent="0.35">
      <c r="A4783" t="s">
        <v>897</v>
      </c>
      <c r="B4783" t="s">
        <v>4239</v>
      </c>
      <c r="C4783" t="s">
        <v>2857</v>
      </c>
      <c r="D4783" t="s">
        <v>2859</v>
      </c>
      <c r="E4783" t="s">
        <v>4240</v>
      </c>
      <c r="F4783" t="s">
        <v>3095</v>
      </c>
      <c r="G4783" t="s">
        <v>3096</v>
      </c>
      <c r="H4783">
        <v>0</v>
      </c>
      <c r="I4783">
        <v>0</v>
      </c>
      <c r="J4783">
        <v>0</v>
      </c>
      <c r="K4783">
        <v>0</v>
      </c>
      <c r="L4783">
        <v>0</v>
      </c>
    </row>
    <row r="4784" spans="1:14" x14ac:dyDescent="0.35">
      <c r="A4784" t="s">
        <v>897</v>
      </c>
      <c r="B4784" t="s">
        <v>4239</v>
      </c>
      <c r="C4784" t="s">
        <v>2857</v>
      </c>
      <c r="D4784" t="s">
        <v>2859</v>
      </c>
      <c r="E4784" t="s">
        <v>4240</v>
      </c>
      <c r="F4784" t="s">
        <v>2877</v>
      </c>
      <c r="G4784" t="s">
        <v>2878</v>
      </c>
      <c r="H4784">
        <v>431947.26520000002</v>
      </c>
      <c r="I4784">
        <v>1604.7042464444401</v>
      </c>
      <c r="J4784">
        <v>9200.0165768790994</v>
      </c>
      <c r="K4784">
        <v>10804.7208233235</v>
      </c>
      <c r="L4784">
        <v>421142.54437667603</v>
      </c>
    </row>
    <row r="4785" spans="1:12" x14ac:dyDescent="0.35">
      <c r="A4785" t="s">
        <v>897</v>
      </c>
      <c r="B4785" t="s">
        <v>4239</v>
      </c>
      <c r="C4785" t="s">
        <v>2879</v>
      </c>
      <c r="D4785" t="s">
        <v>2880</v>
      </c>
      <c r="E4785" t="s">
        <v>4241</v>
      </c>
      <c r="F4785" t="s">
        <v>2172</v>
      </c>
      <c r="G4785" t="s">
        <v>2173</v>
      </c>
      <c r="H4785">
        <v>31721.531500000001</v>
      </c>
      <c r="I4785">
        <v>176.06828572653899</v>
      </c>
      <c r="J4785">
        <v>6.1662636824048302</v>
      </c>
      <c r="K4785">
        <v>182.23454940894399</v>
      </c>
      <c r="L4785">
        <v>31539.296950591099</v>
      </c>
    </row>
    <row r="4786" spans="1:12" x14ac:dyDescent="0.35">
      <c r="A4786" t="s">
        <v>897</v>
      </c>
      <c r="B4786" t="s">
        <v>4239</v>
      </c>
      <c r="C4786" t="s">
        <v>2879</v>
      </c>
      <c r="D4786" t="s">
        <v>2880</v>
      </c>
      <c r="E4786" t="s">
        <v>4241</v>
      </c>
      <c r="F4786" t="s">
        <v>2882</v>
      </c>
      <c r="G4786" t="s">
        <v>2883</v>
      </c>
      <c r="H4786">
        <v>1971.8789999999999</v>
      </c>
      <c r="I4786">
        <v>10.944785328947001</v>
      </c>
      <c r="J4786">
        <v>0.38330828296030101</v>
      </c>
      <c r="K4786">
        <v>11.328093611907301</v>
      </c>
      <c r="L4786">
        <v>1960.55090638809</v>
      </c>
    </row>
    <row r="4787" spans="1:12" x14ac:dyDescent="0.35">
      <c r="A4787" t="s">
        <v>897</v>
      </c>
      <c r="B4787" t="s">
        <v>4239</v>
      </c>
      <c r="C4787" t="s">
        <v>2879</v>
      </c>
      <c r="D4787" t="s">
        <v>2880</v>
      </c>
      <c r="E4787" t="s">
        <v>4241</v>
      </c>
      <c r="F4787" t="s">
        <v>2884</v>
      </c>
      <c r="G4787" t="s">
        <v>2885</v>
      </c>
      <c r="H4787">
        <v>21110.957600000002</v>
      </c>
      <c r="I4787">
        <v>121.301745702928</v>
      </c>
      <c r="J4787">
        <v>0</v>
      </c>
      <c r="K4787">
        <v>121.301745702928</v>
      </c>
      <c r="L4787">
        <v>20989.6558542971</v>
      </c>
    </row>
    <row r="4788" spans="1:12" x14ac:dyDescent="0.35">
      <c r="A4788" t="s">
        <v>897</v>
      </c>
      <c r="B4788" t="s">
        <v>4239</v>
      </c>
      <c r="C4788" t="s">
        <v>2879</v>
      </c>
      <c r="D4788" t="s">
        <v>2886</v>
      </c>
      <c r="E4788" t="s">
        <v>4242</v>
      </c>
      <c r="F4788" t="s">
        <v>2170</v>
      </c>
      <c r="G4788" t="s">
        <v>2171</v>
      </c>
      <c r="H4788">
        <v>0</v>
      </c>
      <c r="I4788">
        <v>0</v>
      </c>
      <c r="J4788">
        <v>0</v>
      </c>
      <c r="K4788">
        <v>0</v>
      </c>
      <c r="L4788">
        <v>0</v>
      </c>
    </row>
    <row r="4789" spans="1:12" x14ac:dyDescent="0.35">
      <c r="A4789" t="s">
        <v>897</v>
      </c>
      <c r="B4789" t="s">
        <v>4239</v>
      </c>
      <c r="C4789" t="s">
        <v>2879</v>
      </c>
      <c r="D4789" t="s">
        <v>2886</v>
      </c>
      <c r="E4789" t="s">
        <v>4242</v>
      </c>
      <c r="F4789" t="s">
        <v>2172</v>
      </c>
      <c r="G4789" t="s">
        <v>2173</v>
      </c>
      <c r="H4789">
        <v>9618.8850999999995</v>
      </c>
      <c r="I4789">
        <v>34.857402627070201</v>
      </c>
      <c r="J4789">
        <v>0</v>
      </c>
      <c r="K4789">
        <v>34.857402627070201</v>
      </c>
      <c r="L4789">
        <v>9584.0276973729306</v>
      </c>
    </row>
    <row r="4790" spans="1:12" x14ac:dyDescent="0.35">
      <c r="A4790" t="s">
        <v>897</v>
      </c>
      <c r="B4790" t="s">
        <v>4239</v>
      </c>
      <c r="C4790" t="s">
        <v>2879</v>
      </c>
      <c r="D4790" t="s">
        <v>2886</v>
      </c>
      <c r="E4790" t="s">
        <v>4242</v>
      </c>
      <c r="F4790" t="s">
        <v>2882</v>
      </c>
      <c r="G4790" t="s">
        <v>2883</v>
      </c>
      <c r="H4790">
        <v>0</v>
      </c>
      <c r="I4790">
        <v>0</v>
      </c>
      <c r="J4790">
        <v>0</v>
      </c>
      <c r="K4790">
        <v>0</v>
      </c>
      <c r="L4790">
        <v>0</v>
      </c>
    </row>
    <row r="4791" spans="1:12" x14ac:dyDescent="0.35">
      <c r="A4791" t="s">
        <v>897</v>
      </c>
      <c r="B4791" t="s">
        <v>4239</v>
      </c>
      <c r="C4791" t="s">
        <v>2879</v>
      </c>
      <c r="D4791" t="s">
        <v>2886</v>
      </c>
      <c r="E4791" t="s">
        <v>4242</v>
      </c>
      <c r="F4791" t="s">
        <v>2884</v>
      </c>
      <c r="G4791" t="s">
        <v>2885</v>
      </c>
      <c r="H4791">
        <v>18127.8989</v>
      </c>
      <c r="I4791">
        <v>65.692797258709305</v>
      </c>
      <c r="J4791">
        <v>0</v>
      </c>
      <c r="K4791">
        <v>65.692797258709305</v>
      </c>
      <c r="L4791">
        <v>18062.2061027413</v>
      </c>
    </row>
    <row r="4792" spans="1:12" x14ac:dyDescent="0.35">
      <c r="A4792" t="s">
        <v>897</v>
      </c>
      <c r="B4792" t="s">
        <v>4239</v>
      </c>
      <c r="C4792" t="s">
        <v>2879</v>
      </c>
      <c r="D4792" t="s">
        <v>2888</v>
      </c>
      <c r="E4792" t="s">
        <v>2967</v>
      </c>
      <c r="F4792" t="s">
        <v>2172</v>
      </c>
      <c r="G4792" t="s">
        <v>2173</v>
      </c>
      <c r="H4792">
        <v>21572.163</v>
      </c>
      <c r="I4792">
        <v>87.574384654557804</v>
      </c>
      <c r="J4792">
        <v>0</v>
      </c>
      <c r="K4792">
        <v>87.574384654557804</v>
      </c>
      <c r="L4792">
        <v>21484.588615345401</v>
      </c>
    </row>
    <row r="4793" spans="1:12" x14ac:dyDescent="0.35">
      <c r="A4793" t="s">
        <v>897</v>
      </c>
      <c r="B4793" t="s">
        <v>4239</v>
      </c>
      <c r="C4793" t="s">
        <v>2879</v>
      </c>
      <c r="D4793" t="s">
        <v>2888</v>
      </c>
      <c r="E4793" t="s">
        <v>2967</v>
      </c>
      <c r="F4793" t="s">
        <v>2882</v>
      </c>
      <c r="G4793" t="s">
        <v>2883</v>
      </c>
      <c r="H4793">
        <v>0</v>
      </c>
      <c r="I4793">
        <v>0</v>
      </c>
      <c r="J4793">
        <v>0</v>
      </c>
      <c r="K4793">
        <v>0</v>
      </c>
      <c r="L4793">
        <v>0</v>
      </c>
    </row>
    <row r="4794" spans="1:12" x14ac:dyDescent="0.35">
      <c r="A4794" t="s">
        <v>897</v>
      </c>
      <c r="B4794" t="s">
        <v>4239</v>
      </c>
      <c r="C4794" t="s">
        <v>2879</v>
      </c>
      <c r="D4794" t="s">
        <v>2888</v>
      </c>
      <c r="E4794" t="s">
        <v>2967</v>
      </c>
      <c r="F4794" t="s">
        <v>2884</v>
      </c>
      <c r="G4794" t="s">
        <v>2885</v>
      </c>
      <c r="H4794">
        <v>10135.492399999999</v>
      </c>
      <c r="I4794">
        <v>41.146060091665198</v>
      </c>
      <c r="J4794">
        <v>0</v>
      </c>
      <c r="K4794">
        <v>41.146060091665198</v>
      </c>
      <c r="L4794">
        <v>10094.346339908299</v>
      </c>
    </row>
    <row r="4795" spans="1:12" x14ac:dyDescent="0.35">
      <c r="A4795" t="s">
        <v>897</v>
      </c>
      <c r="B4795" t="s">
        <v>4239</v>
      </c>
      <c r="C4795" t="s">
        <v>2879</v>
      </c>
      <c r="D4795" t="s">
        <v>2892</v>
      </c>
      <c r="E4795" t="s">
        <v>2893</v>
      </c>
      <c r="F4795" t="s">
        <v>2170</v>
      </c>
      <c r="G4795" t="s">
        <v>2171</v>
      </c>
      <c r="H4795">
        <v>0</v>
      </c>
      <c r="I4795">
        <v>0</v>
      </c>
      <c r="J4795">
        <v>0</v>
      </c>
      <c r="K4795">
        <v>0</v>
      </c>
      <c r="L4795">
        <v>0</v>
      </c>
    </row>
    <row r="4796" spans="1:12" x14ac:dyDescent="0.35">
      <c r="A4796" t="s">
        <v>897</v>
      </c>
      <c r="B4796" t="s">
        <v>4239</v>
      </c>
      <c r="C4796" t="s">
        <v>2879</v>
      </c>
      <c r="D4796" t="s">
        <v>2892</v>
      </c>
      <c r="E4796" t="s">
        <v>2893</v>
      </c>
      <c r="F4796" t="s">
        <v>2172</v>
      </c>
      <c r="G4796" t="s">
        <v>2173</v>
      </c>
      <c r="H4796">
        <v>9543.3297000000002</v>
      </c>
      <c r="I4796">
        <v>22.866372085067599</v>
      </c>
      <c r="J4796">
        <v>0</v>
      </c>
      <c r="K4796">
        <v>22.866372085067599</v>
      </c>
      <c r="L4796">
        <v>9520.4633279149293</v>
      </c>
    </row>
    <row r="4797" spans="1:12" x14ac:dyDescent="0.35">
      <c r="A4797" t="s">
        <v>897</v>
      </c>
      <c r="B4797" t="s">
        <v>4239</v>
      </c>
      <c r="C4797" t="s">
        <v>2879</v>
      </c>
      <c r="D4797" t="s">
        <v>2892</v>
      </c>
      <c r="E4797" t="s">
        <v>2893</v>
      </c>
      <c r="F4797" t="s">
        <v>2882</v>
      </c>
      <c r="G4797" t="s">
        <v>2883</v>
      </c>
      <c r="H4797">
        <v>0</v>
      </c>
      <c r="I4797">
        <v>0</v>
      </c>
      <c r="J4797">
        <v>0</v>
      </c>
      <c r="K4797">
        <v>0</v>
      </c>
      <c r="L4797">
        <v>0</v>
      </c>
    </row>
    <row r="4798" spans="1:12" x14ac:dyDescent="0.35">
      <c r="A4798" t="s">
        <v>897</v>
      </c>
      <c r="B4798" t="s">
        <v>4239</v>
      </c>
      <c r="C4798" t="s">
        <v>2879</v>
      </c>
      <c r="D4798" t="s">
        <v>2892</v>
      </c>
      <c r="E4798" t="s">
        <v>2893</v>
      </c>
      <c r="F4798" t="s">
        <v>2884</v>
      </c>
      <c r="G4798" t="s">
        <v>2885</v>
      </c>
      <c r="H4798">
        <v>17758.891899999999</v>
      </c>
      <c r="I4798">
        <v>42.551335880038799</v>
      </c>
      <c r="J4798">
        <v>0</v>
      </c>
      <c r="K4798">
        <v>42.551335880038799</v>
      </c>
      <c r="L4798">
        <v>17716.340564120001</v>
      </c>
    </row>
    <row r="4799" spans="1:12" x14ac:dyDescent="0.35">
      <c r="A4799" t="s">
        <v>897</v>
      </c>
      <c r="B4799" t="s">
        <v>4239</v>
      </c>
      <c r="C4799" t="s">
        <v>2879</v>
      </c>
      <c r="D4799" t="s">
        <v>2894</v>
      </c>
      <c r="E4799" t="s">
        <v>4243</v>
      </c>
      <c r="F4799" t="s">
        <v>2172</v>
      </c>
      <c r="G4799" t="s">
        <v>2173</v>
      </c>
      <c r="H4799">
        <v>6935.5654000000004</v>
      </c>
      <c r="I4799">
        <v>17.1709570881664</v>
      </c>
      <c r="J4799">
        <v>0</v>
      </c>
      <c r="K4799">
        <v>17.1709570881664</v>
      </c>
      <c r="L4799">
        <v>6918.3944429118301</v>
      </c>
    </row>
    <row r="4800" spans="1:12" x14ac:dyDescent="0.35">
      <c r="A4800" t="s">
        <v>897</v>
      </c>
      <c r="B4800" t="s">
        <v>4239</v>
      </c>
      <c r="C4800" t="s">
        <v>2879</v>
      </c>
      <c r="D4800" t="s">
        <v>2894</v>
      </c>
      <c r="E4800" t="s">
        <v>4243</v>
      </c>
      <c r="F4800" t="s">
        <v>2882</v>
      </c>
      <c r="G4800" t="s">
        <v>2883</v>
      </c>
      <c r="H4800">
        <v>0</v>
      </c>
      <c r="I4800">
        <v>0</v>
      </c>
      <c r="J4800">
        <v>0</v>
      </c>
      <c r="K4800">
        <v>0</v>
      </c>
      <c r="L4800">
        <v>0</v>
      </c>
    </row>
    <row r="4801" spans="1:12" x14ac:dyDescent="0.35">
      <c r="A4801" t="s">
        <v>897</v>
      </c>
      <c r="B4801" t="s">
        <v>4239</v>
      </c>
      <c r="C4801" t="s">
        <v>2879</v>
      </c>
      <c r="D4801" t="s">
        <v>2894</v>
      </c>
      <c r="E4801" t="s">
        <v>4243</v>
      </c>
      <c r="F4801" t="s">
        <v>2884</v>
      </c>
      <c r="G4801" t="s">
        <v>2885</v>
      </c>
      <c r="H4801">
        <v>7277.4594999999999</v>
      </c>
      <c r="I4801">
        <v>18.017412719273199</v>
      </c>
      <c r="J4801">
        <v>0</v>
      </c>
      <c r="K4801">
        <v>18.017412719273199</v>
      </c>
      <c r="L4801">
        <v>7259.4420872807304</v>
      </c>
    </row>
    <row r="4802" spans="1:12" x14ac:dyDescent="0.35">
      <c r="A4802" t="s">
        <v>897</v>
      </c>
      <c r="B4802" t="s">
        <v>4239</v>
      </c>
      <c r="C4802" t="s">
        <v>2879</v>
      </c>
      <c r="D4802" t="s">
        <v>2898</v>
      </c>
      <c r="E4802" t="s">
        <v>2970</v>
      </c>
      <c r="F4802" t="s">
        <v>2172</v>
      </c>
      <c r="G4802" t="s">
        <v>2173</v>
      </c>
      <c r="H4802">
        <v>7572.1323000000002</v>
      </c>
      <c r="I4802">
        <v>24.133857639941901</v>
      </c>
      <c r="J4802">
        <v>0</v>
      </c>
      <c r="K4802">
        <v>24.133857639941901</v>
      </c>
      <c r="L4802">
        <v>7547.9984423600599</v>
      </c>
    </row>
    <row r="4803" spans="1:12" x14ac:dyDescent="0.35">
      <c r="A4803" t="s">
        <v>897</v>
      </c>
      <c r="B4803" t="s">
        <v>4239</v>
      </c>
      <c r="C4803" t="s">
        <v>2879</v>
      </c>
      <c r="D4803" t="s">
        <v>2898</v>
      </c>
      <c r="E4803" t="s">
        <v>2970</v>
      </c>
      <c r="F4803" t="s">
        <v>2882</v>
      </c>
      <c r="G4803" t="s">
        <v>2883</v>
      </c>
      <c r="H4803">
        <v>2483.6594</v>
      </c>
      <c r="I4803">
        <v>7.9159053059009397</v>
      </c>
      <c r="J4803">
        <v>0</v>
      </c>
      <c r="K4803">
        <v>7.9159053059009397</v>
      </c>
      <c r="L4803">
        <v>2475.7434946940998</v>
      </c>
    </row>
    <row r="4804" spans="1:12" x14ac:dyDescent="0.35">
      <c r="A4804" t="s">
        <v>897</v>
      </c>
      <c r="B4804" t="s">
        <v>4239</v>
      </c>
      <c r="C4804" t="s">
        <v>2879</v>
      </c>
      <c r="D4804" t="s">
        <v>2898</v>
      </c>
      <c r="E4804" t="s">
        <v>2970</v>
      </c>
      <c r="F4804" t="s">
        <v>2884</v>
      </c>
      <c r="G4804" t="s">
        <v>2885</v>
      </c>
      <c r="H4804">
        <v>4230.6423000000004</v>
      </c>
      <c r="I4804">
        <v>11.122370824116601</v>
      </c>
      <c r="J4804">
        <v>0</v>
      </c>
      <c r="K4804">
        <v>11.122370824116601</v>
      </c>
      <c r="L4804">
        <v>4219.51992917588</v>
      </c>
    </row>
    <row r="4805" spans="1:12" x14ac:dyDescent="0.35">
      <c r="A4805" t="s">
        <v>897</v>
      </c>
      <c r="B4805" t="s">
        <v>4239</v>
      </c>
      <c r="C4805" t="s">
        <v>2879</v>
      </c>
      <c r="D4805" t="s">
        <v>2898</v>
      </c>
      <c r="E4805" t="s">
        <v>2970</v>
      </c>
      <c r="F4805" t="s">
        <v>2896</v>
      </c>
      <c r="G4805" t="s">
        <v>2897</v>
      </c>
      <c r="H4805">
        <v>10347.922399999999</v>
      </c>
      <c r="I4805">
        <v>27.204717826555498</v>
      </c>
      <c r="J4805">
        <v>0</v>
      </c>
      <c r="K4805">
        <v>27.204717826555498</v>
      </c>
      <c r="L4805">
        <v>10320.717682173399</v>
      </c>
    </row>
    <row r="4806" spans="1:12" x14ac:dyDescent="0.35">
      <c r="A4806" t="s">
        <v>897</v>
      </c>
      <c r="B4806" t="s">
        <v>4239</v>
      </c>
      <c r="C4806" t="s">
        <v>2879</v>
      </c>
      <c r="D4806" t="s">
        <v>2902</v>
      </c>
      <c r="E4806" t="s">
        <v>3235</v>
      </c>
      <c r="F4806" t="s">
        <v>2172</v>
      </c>
      <c r="G4806" t="s">
        <v>2173</v>
      </c>
      <c r="H4806">
        <v>14016.5209</v>
      </c>
      <c r="I4806">
        <v>37.134776640164702</v>
      </c>
      <c r="J4806">
        <v>0</v>
      </c>
      <c r="K4806">
        <v>37.134776640164702</v>
      </c>
      <c r="L4806">
        <v>13979.3861233598</v>
      </c>
    </row>
    <row r="4807" spans="1:12" x14ac:dyDescent="0.35">
      <c r="A4807" t="s">
        <v>897</v>
      </c>
      <c r="B4807" t="s">
        <v>4239</v>
      </c>
      <c r="C4807" t="s">
        <v>2879</v>
      </c>
      <c r="D4807" t="s">
        <v>2902</v>
      </c>
      <c r="E4807" t="s">
        <v>3235</v>
      </c>
      <c r="F4807" t="s">
        <v>2882</v>
      </c>
      <c r="G4807" t="s">
        <v>2883</v>
      </c>
      <c r="H4807">
        <v>4033.5311999999999</v>
      </c>
      <c r="I4807">
        <v>10.6862666590402</v>
      </c>
      <c r="J4807">
        <v>0</v>
      </c>
      <c r="K4807">
        <v>10.6862666590402</v>
      </c>
      <c r="L4807">
        <v>4022.8449333409599</v>
      </c>
    </row>
    <row r="4808" spans="1:12" x14ac:dyDescent="0.35">
      <c r="A4808" t="s">
        <v>897</v>
      </c>
      <c r="B4808" t="s">
        <v>4239</v>
      </c>
      <c r="C4808" t="s">
        <v>2879</v>
      </c>
      <c r="D4808" t="s">
        <v>2902</v>
      </c>
      <c r="E4808" t="s">
        <v>3235</v>
      </c>
      <c r="F4808" t="s">
        <v>2884</v>
      </c>
      <c r="G4808" t="s">
        <v>2885</v>
      </c>
      <c r="H4808">
        <v>9478.7983000000004</v>
      </c>
      <c r="I4808">
        <v>25.112726648744498</v>
      </c>
      <c r="J4808">
        <v>0</v>
      </c>
      <c r="K4808">
        <v>25.112726648744498</v>
      </c>
      <c r="L4808">
        <v>9453.6855733512602</v>
      </c>
    </row>
    <row r="4809" spans="1:12" x14ac:dyDescent="0.35">
      <c r="A4809" t="s">
        <v>897</v>
      </c>
      <c r="B4809" t="s">
        <v>4239</v>
      </c>
      <c r="C4809" t="s">
        <v>2879</v>
      </c>
      <c r="D4809" t="s">
        <v>2904</v>
      </c>
      <c r="E4809" t="s">
        <v>4244</v>
      </c>
      <c r="F4809" t="s">
        <v>2172</v>
      </c>
      <c r="G4809" t="s">
        <v>2173</v>
      </c>
      <c r="H4809">
        <v>29932.752499999999</v>
      </c>
      <c r="I4809">
        <v>153.735830592757</v>
      </c>
      <c r="J4809">
        <v>19.7519163763066</v>
      </c>
      <c r="K4809">
        <v>173.48774696906301</v>
      </c>
      <c r="L4809">
        <v>29759.2647530309</v>
      </c>
    </row>
    <row r="4810" spans="1:12" x14ac:dyDescent="0.35">
      <c r="A4810" t="s">
        <v>897</v>
      </c>
      <c r="B4810" t="s">
        <v>4239</v>
      </c>
      <c r="C4810" t="s">
        <v>2879</v>
      </c>
      <c r="D4810" t="s">
        <v>2904</v>
      </c>
      <c r="E4810" t="s">
        <v>4244</v>
      </c>
      <c r="F4810" t="s">
        <v>2882</v>
      </c>
      <c r="G4810" t="s">
        <v>2883</v>
      </c>
      <c r="H4810">
        <v>8143.4694</v>
      </c>
      <c r="I4810">
        <v>41.825189205382301</v>
      </c>
      <c r="J4810">
        <v>5.3736831317893001</v>
      </c>
      <c r="K4810">
        <v>47.198872337171601</v>
      </c>
      <c r="L4810">
        <v>8096.2705276628303</v>
      </c>
    </row>
    <row r="4811" spans="1:12" x14ac:dyDescent="0.35">
      <c r="A4811" t="s">
        <v>897</v>
      </c>
      <c r="B4811" t="s">
        <v>4239</v>
      </c>
      <c r="C4811" t="s">
        <v>2879</v>
      </c>
      <c r="D4811" t="s">
        <v>2904</v>
      </c>
      <c r="E4811" t="s">
        <v>4244</v>
      </c>
      <c r="F4811" t="s">
        <v>2884</v>
      </c>
      <c r="G4811" t="s">
        <v>2885</v>
      </c>
      <c r="H4811">
        <v>10919.8776</v>
      </c>
      <c r="I4811">
        <v>53.779342420027803</v>
      </c>
      <c r="J4811">
        <v>0</v>
      </c>
      <c r="K4811">
        <v>53.779342420027803</v>
      </c>
      <c r="L4811">
        <v>10866.098257580001</v>
      </c>
    </row>
    <row r="4812" spans="1:12" x14ac:dyDescent="0.35">
      <c r="A4812" t="s">
        <v>897</v>
      </c>
      <c r="B4812" t="s">
        <v>4239</v>
      </c>
      <c r="C4812" t="s">
        <v>2879</v>
      </c>
      <c r="D4812" t="s">
        <v>2904</v>
      </c>
      <c r="E4812" t="s">
        <v>4244</v>
      </c>
      <c r="F4812" t="s">
        <v>2875</v>
      </c>
      <c r="G4812" t="s">
        <v>2876</v>
      </c>
      <c r="H4812">
        <v>8143.4694</v>
      </c>
      <c r="I4812">
        <v>41.825189205382301</v>
      </c>
      <c r="J4812">
        <v>5.3736831317893001</v>
      </c>
      <c r="K4812">
        <v>47.198872337171601</v>
      </c>
      <c r="L4812">
        <v>8096.2705276628303</v>
      </c>
    </row>
    <row r="4813" spans="1:12" x14ac:dyDescent="0.35">
      <c r="A4813" t="s">
        <v>897</v>
      </c>
      <c r="B4813" t="s">
        <v>4239</v>
      </c>
      <c r="C4813" t="s">
        <v>2879</v>
      </c>
      <c r="D4813" t="s">
        <v>2906</v>
      </c>
      <c r="E4813" t="s">
        <v>4245</v>
      </c>
      <c r="F4813" t="s">
        <v>2172</v>
      </c>
      <c r="G4813" t="s">
        <v>2173</v>
      </c>
      <c r="H4813">
        <v>18797.562600000001</v>
      </c>
      <c r="I4813">
        <v>75.651180630197402</v>
      </c>
      <c r="J4813">
        <v>0</v>
      </c>
      <c r="K4813">
        <v>75.651180630197402</v>
      </c>
      <c r="L4813">
        <v>18721.911419369801</v>
      </c>
    </row>
    <row r="4814" spans="1:12" x14ac:dyDescent="0.35">
      <c r="A4814" t="s">
        <v>897</v>
      </c>
      <c r="B4814" t="s">
        <v>4239</v>
      </c>
      <c r="C4814" t="s">
        <v>2879</v>
      </c>
      <c r="D4814" t="s">
        <v>2906</v>
      </c>
      <c r="E4814" t="s">
        <v>4245</v>
      </c>
      <c r="F4814" t="s">
        <v>2882</v>
      </c>
      <c r="G4814" t="s">
        <v>2883</v>
      </c>
      <c r="H4814">
        <v>0</v>
      </c>
      <c r="I4814">
        <v>0</v>
      </c>
      <c r="J4814">
        <v>0</v>
      </c>
      <c r="K4814">
        <v>0</v>
      </c>
      <c r="L4814">
        <v>0</v>
      </c>
    </row>
    <row r="4815" spans="1:12" x14ac:dyDescent="0.35">
      <c r="A4815" t="s">
        <v>897</v>
      </c>
      <c r="B4815" t="s">
        <v>4239</v>
      </c>
      <c r="C4815" t="s">
        <v>2879</v>
      </c>
      <c r="D4815" t="s">
        <v>2906</v>
      </c>
      <c r="E4815" t="s">
        <v>4245</v>
      </c>
      <c r="F4815" t="s">
        <v>2884</v>
      </c>
      <c r="G4815" t="s">
        <v>2885</v>
      </c>
      <c r="H4815">
        <v>17179.739600000001</v>
      </c>
      <c r="I4815">
        <v>69.140218362844394</v>
      </c>
      <c r="J4815">
        <v>0</v>
      </c>
      <c r="K4815">
        <v>69.140218362844394</v>
      </c>
      <c r="L4815">
        <v>17110.599381637199</v>
      </c>
    </row>
    <row r="4816" spans="1:12" x14ac:dyDescent="0.35">
      <c r="A4816" t="s">
        <v>897</v>
      </c>
      <c r="B4816" t="s">
        <v>4239</v>
      </c>
      <c r="C4816" t="s">
        <v>2879</v>
      </c>
      <c r="D4816" t="s">
        <v>2908</v>
      </c>
      <c r="E4816" t="s">
        <v>3105</v>
      </c>
      <c r="F4816" t="s">
        <v>2172</v>
      </c>
      <c r="G4816" t="s">
        <v>2173</v>
      </c>
      <c r="H4816">
        <v>24964.631099999999</v>
      </c>
      <c r="I4816">
        <v>87.155908715629707</v>
      </c>
      <c r="J4816">
        <v>1661.5284731101899</v>
      </c>
      <c r="K4816">
        <v>1748.6843818258201</v>
      </c>
      <c r="L4816">
        <v>23215.9467181742</v>
      </c>
    </row>
    <row r="4817" spans="1:12" x14ac:dyDescent="0.35">
      <c r="A4817" t="s">
        <v>897</v>
      </c>
      <c r="B4817" t="s">
        <v>4239</v>
      </c>
      <c r="C4817" t="s">
        <v>2879</v>
      </c>
      <c r="D4817" t="s">
        <v>2908</v>
      </c>
      <c r="E4817" t="s">
        <v>3105</v>
      </c>
      <c r="F4817" t="s">
        <v>2882</v>
      </c>
      <c r="G4817" t="s">
        <v>2883</v>
      </c>
      <c r="H4817">
        <v>26341.990099999999</v>
      </c>
      <c r="I4817">
        <v>91.964510575802393</v>
      </c>
      <c r="J4817">
        <v>1753.19900955765</v>
      </c>
      <c r="K4817">
        <v>1845.16352013345</v>
      </c>
      <c r="L4817">
        <v>24496.826579866502</v>
      </c>
    </row>
    <row r="4818" spans="1:12" x14ac:dyDescent="0.35">
      <c r="A4818" t="s">
        <v>897</v>
      </c>
      <c r="B4818" t="s">
        <v>4239</v>
      </c>
      <c r="C4818" t="s">
        <v>2879</v>
      </c>
      <c r="D4818" t="s">
        <v>2908</v>
      </c>
      <c r="E4818" t="s">
        <v>3105</v>
      </c>
      <c r="F4818" t="s">
        <v>2884</v>
      </c>
      <c r="G4818" t="s">
        <v>2885</v>
      </c>
      <c r="H4818">
        <v>17709.039000000001</v>
      </c>
      <c r="I4818">
        <v>67.527903198510799</v>
      </c>
      <c r="J4818">
        <v>0</v>
      </c>
      <c r="K4818">
        <v>67.527903198510799</v>
      </c>
      <c r="L4818">
        <v>17641.5110968015</v>
      </c>
    </row>
    <row r="4819" spans="1:12" x14ac:dyDescent="0.35">
      <c r="A4819" t="s">
        <v>897</v>
      </c>
      <c r="B4819" t="s">
        <v>4239</v>
      </c>
      <c r="C4819" t="s">
        <v>2879</v>
      </c>
      <c r="D4819" t="s">
        <v>2908</v>
      </c>
      <c r="E4819" t="s">
        <v>3105</v>
      </c>
      <c r="F4819" t="s">
        <v>4246</v>
      </c>
      <c r="G4819" t="s">
        <v>4247</v>
      </c>
      <c r="H4819">
        <v>0</v>
      </c>
      <c r="I4819">
        <v>0</v>
      </c>
      <c r="J4819">
        <v>0</v>
      </c>
      <c r="K4819">
        <v>0</v>
      </c>
      <c r="L4819">
        <v>0</v>
      </c>
    </row>
    <row r="4820" spans="1:12" x14ac:dyDescent="0.35">
      <c r="A4820" t="s">
        <v>897</v>
      </c>
      <c r="B4820" t="s">
        <v>4239</v>
      </c>
      <c r="C4820" t="s">
        <v>2879</v>
      </c>
      <c r="D4820" t="s">
        <v>2910</v>
      </c>
      <c r="E4820" t="s">
        <v>2911</v>
      </c>
      <c r="F4820" t="s">
        <v>2170</v>
      </c>
      <c r="G4820" t="s">
        <v>2171</v>
      </c>
      <c r="H4820">
        <v>0</v>
      </c>
      <c r="I4820">
        <v>0</v>
      </c>
      <c r="J4820">
        <v>0</v>
      </c>
      <c r="K4820">
        <v>0</v>
      </c>
      <c r="L4820">
        <v>0</v>
      </c>
    </row>
    <row r="4821" spans="1:12" x14ac:dyDescent="0.35">
      <c r="A4821" t="s">
        <v>897</v>
      </c>
      <c r="B4821" t="s">
        <v>4239</v>
      </c>
      <c r="C4821" t="s">
        <v>2879</v>
      </c>
      <c r="D4821" t="s">
        <v>2910</v>
      </c>
      <c r="E4821" t="s">
        <v>2911</v>
      </c>
      <c r="F4821" t="s">
        <v>2172</v>
      </c>
      <c r="G4821" t="s">
        <v>2173</v>
      </c>
      <c r="H4821">
        <v>16041.9341</v>
      </c>
      <c r="I4821">
        <v>20.2931184016347</v>
      </c>
      <c r="J4821">
        <v>0</v>
      </c>
      <c r="K4821">
        <v>20.2931184016347</v>
      </c>
      <c r="L4821">
        <v>16021.640981598401</v>
      </c>
    </row>
    <row r="4822" spans="1:12" x14ac:dyDescent="0.35">
      <c r="A4822" t="s">
        <v>897</v>
      </c>
      <c r="B4822" t="s">
        <v>4239</v>
      </c>
      <c r="C4822" t="s">
        <v>2879</v>
      </c>
      <c r="D4822" t="s">
        <v>2910</v>
      </c>
      <c r="E4822" t="s">
        <v>2911</v>
      </c>
      <c r="F4822" t="s">
        <v>2882</v>
      </c>
      <c r="G4822" t="s">
        <v>2883</v>
      </c>
      <c r="H4822">
        <v>0</v>
      </c>
      <c r="I4822">
        <v>0</v>
      </c>
      <c r="J4822">
        <v>0</v>
      </c>
      <c r="K4822">
        <v>0</v>
      </c>
      <c r="L4822">
        <v>0</v>
      </c>
    </row>
    <row r="4823" spans="1:12" x14ac:dyDescent="0.35">
      <c r="A4823" t="s">
        <v>897</v>
      </c>
      <c r="B4823" t="s">
        <v>4239</v>
      </c>
      <c r="C4823" t="s">
        <v>2879</v>
      </c>
      <c r="D4823" t="s">
        <v>2910</v>
      </c>
      <c r="E4823" t="s">
        <v>2911</v>
      </c>
      <c r="F4823" t="s">
        <v>2884</v>
      </c>
      <c r="G4823" t="s">
        <v>2885</v>
      </c>
      <c r="H4823">
        <v>10243.6446</v>
      </c>
      <c r="I4823">
        <v>12.9582563287547</v>
      </c>
      <c r="J4823">
        <v>0</v>
      </c>
      <c r="K4823">
        <v>12.9582563287547</v>
      </c>
      <c r="L4823">
        <v>10230.686343671199</v>
      </c>
    </row>
    <row r="4824" spans="1:12" x14ac:dyDescent="0.35">
      <c r="A4824" t="s">
        <v>897</v>
      </c>
      <c r="B4824" t="s">
        <v>4239</v>
      </c>
      <c r="C4824" t="s">
        <v>2879</v>
      </c>
      <c r="D4824" t="s">
        <v>2912</v>
      </c>
      <c r="E4824" t="s">
        <v>2992</v>
      </c>
      <c r="F4824" t="s">
        <v>2170</v>
      </c>
      <c r="G4824" t="s">
        <v>2171</v>
      </c>
      <c r="H4824">
        <v>0</v>
      </c>
      <c r="I4824">
        <v>0</v>
      </c>
      <c r="J4824">
        <v>0</v>
      </c>
      <c r="K4824">
        <v>0</v>
      </c>
      <c r="L4824">
        <v>0</v>
      </c>
    </row>
    <row r="4825" spans="1:12" x14ac:dyDescent="0.35">
      <c r="A4825" t="s">
        <v>897</v>
      </c>
      <c r="B4825" t="s">
        <v>4239</v>
      </c>
      <c r="C4825" t="s">
        <v>2879</v>
      </c>
      <c r="D4825" t="s">
        <v>2912</v>
      </c>
      <c r="E4825" t="s">
        <v>2992</v>
      </c>
      <c r="F4825" t="s">
        <v>2172</v>
      </c>
      <c r="G4825" t="s">
        <v>2173</v>
      </c>
      <c r="H4825">
        <v>12433.0229</v>
      </c>
      <c r="I4825">
        <v>53.589768193895999</v>
      </c>
      <c r="J4825">
        <v>515.70835535307504</v>
      </c>
      <c r="K4825">
        <v>569.29812354697106</v>
      </c>
      <c r="L4825">
        <v>11863.724776453</v>
      </c>
    </row>
    <row r="4826" spans="1:12" x14ac:dyDescent="0.35">
      <c r="A4826" t="s">
        <v>897</v>
      </c>
      <c r="B4826" t="s">
        <v>4239</v>
      </c>
      <c r="C4826" t="s">
        <v>2879</v>
      </c>
      <c r="D4826" t="s">
        <v>2912</v>
      </c>
      <c r="E4826" t="s">
        <v>2992</v>
      </c>
      <c r="F4826" t="s">
        <v>2882</v>
      </c>
      <c r="G4826" t="s">
        <v>2883</v>
      </c>
      <c r="H4826">
        <v>85477.032000000007</v>
      </c>
      <c r="I4826">
        <v>368.42965633303498</v>
      </c>
      <c r="J4826">
        <v>3545.4949430523902</v>
      </c>
      <c r="K4826">
        <v>3913.9245993854302</v>
      </c>
      <c r="L4826">
        <v>81563.107400614594</v>
      </c>
    </row>
    <row r="4827" spans="1:12" x14ac:dyDescent="0.35">
      <c r="A4827" t="s">
        <v>897</v>
      </c>
      <c r="B4827" t="s">
        <v>4239</v>
      </c>
      <c r="C4827" t="s">
        <v>2879</v>
      </c>
      <c r="D4827" t="s">
        <v>2912</v>
      </c>
      <c r="E4827" t="s">
        <v>2992</v>
      </c>
      <c r="F4827" t="s">
        <v>2884</v>
      </c>
      <c r="G4827" t="s">
        <v>2885</v>
      </c>
      <c r="H4827">
        <v>69256.079400000002</v>
      </c>
      <c r="I4827">
        <v>270.75775241050701</v>
      </c>
      <c r="J4827">
        <v>0</v>
      </c>
      <c r="K4827">
        <v>270.75775241050701</v>
      </c>
      <c r="L4827">
        <v>68985.321647589502</v>
      </c>
    </row>
    <row r="4828" spans="1:12" x14ac:dyDescent="0.35">
      <c r="A4828" t="s">
        <v>897</v>
      </c>
      <c r="B4828" t="s">
        <v>4239</v>
      </c>
      <c r="C4828" t="s">
        <v>2915</v>
      </c>
      <c r="D4828" t="s">
        <v>4248</v>
      </c>
      <c r="E4828" t="s">
        <v>4249</v>
      </c>
      <c r="F4828" t="s">
        <v>2170</v>
      </c>
      <c r="G4828" t="s">
        <v>2171</v>
      </c>
      <c r="H4828">
        <v>0</v>
      </c>
      <c r="I4828">
        <v>0</v>
      </c>
      <c r="J4828">
        <v>0</v>
      </c>
      <c r="K4828">
        <v>0</v>
      </c>
      <c r="L4828">
        <v>0</v>
      </c>
    </row>
    <row r="4829" spans="1:12" x14ac:dyDescent="0.35">
      <c r="A4829" t="s">
        <v>897</v>
      </c>
      <c r="B4829" t="s">
        <v>4239</v>
      </c>
      <c r="C4829" t="s">
        <v>2915</v>
      </c>
      <c r="D4829" t="s">
        <v>4248</v>
      </c>
      <c r="E4829" t="s">
        <v>4249</v>
      </c>
      <c r="F4829" t="s">
        <v>2172</v>
      </c>
      <c r="G4829" t="s">
        <v>2173</v>
      </c>
      <c r="H4829">
        <v>2522075.4589</v>
      </c>
      <c r="I4829">
        <v>11314.8772200818</v>
      </c>
      <c r="J4829">
        <v>155241.23606624</v>
      </c>
      <c r="K4829">
        <v>166556.11328632201</v>
      </c>
      <c r="L4829">
        <v>2355519.3456136798</v>
      </c>
    </row>
    <row r="4830" spans="1:12" x14ac:dyDescent="0.35">
      <c r="A4830" t="s">
        <v>897</v>
      </c>
      <c r="B4830" t="s">
        <v>4239</v>
      </c>
      <c r="C4830" t="s">
        <v>2915</v>
      </c>
      <c r="D4830" t="s">
        <v>4248</v>
      </c>
      <c r="E4830" t="s">
        <v>4249</v>
      </c>
      <c r="F4830" t="s">
        <v>2918</v>
      </c>
      <c r="G4830" t="s">
        <v>2919</v>
      </c>
      <c r="H4830">
        <v>0</v>
      </c>
      <c r="I4830">
        <v>0</v>
      </c>
      <c r="J4830">
        <v>0</v>
      </c>
      <c r="K4830">
        <v>0</v>
      </c>
      <c r="L4830">
        <v>0</v>
      </c>
    </row>
    <row r="4831" spans="1:12" x14ac:dyDescent="0.35">
      <c r="A4831" t="s">
        <v>897</v>
      </c>
      <c r="B4831" t="s">
        <v>4239</v>
      </c>
      <c r="C4831" t="s">
        <v>2915</v>
      </c>
      <c r="D4831" t="s">
        <v>4248</v>
      </c>
      <c r="E4831" t="s">
        <v>4249</v>
      </c>
      <c r="F4831" t="s">
        <v>2920</v>
      </c>
      <c r="G4831" t="s">
        <v>2921</v>
      </c>
      <c r="H4831">
        <v>0</v>
      </c>
      <c r="I4831">
        <v>0</v>
      </c>
      <c r="J4831">
        <v>0</v>
      </c>
      <c r="K4831">
        <v>0</v>
      </c>
      <c r="L4831">
        <v>0</v>
      </c>
    </row>
    <row r="4832" spans="1:12" x14ac:dyDescent="0.35">
      <c r="A4832" t="s">
        <v>897</v>
      </c>
      <c r="B4832" t="s">
        <v>4239</v>
      </c>
      <c r="C4832" t="s">
        <v>2915</v>
      </c>
      <c r="D4832" t="s">
        <v>4248</v>
      </c>
      <c r="E4832" t="s">
        <v>4249</v>
      </c>
      <c r="F4832" t="s">
        <v>2867</v>
      </c>
      <c r="G4832" t="s">
        <v>2868</v>
      </c>
      <c r="H4832">
        <v>0</v>
      </c>
      <c r="I4832">
        <v>0</v>
      </c>
      <c r="J4832">
        <v>0</v>
      </c>
      <c r="K4832">
        <v>0</v>
      </c>
      <c r="L4832">
        <v>0</v>
      </c>
    </row>
    <row r="4833" spans="1:14" x14ac:dyDescent="0.35">
      <c r="A4833" t="s">
        <v>897</v>
      </c>
      <c r="B4833" t="s">
        <v>4239</v>
      </c>
      <c r="C4833" t="s">
        <v>2915</v>
      </c>
      <c r="D4833" t="s">
        <v>4248</v>
      </c>
      <c r="E4833" t="s">
        <v>4249</v>
      </c>
      <c r="F4833" t="s">
        <v>2922</v>
      </c>
      <c r="G4833" t="s">
        <v>2923</v>
      </c>
      <c r="H4833">
        <v>970714.26210000005</v>
      </c>
      <c r="I4833">
        <v>4354.9500677956003</v>
      </c>
      <c r="J4833">
        <v>59750.3462372043</v>
      </c>
      <c r="K4833">
        <v>64105.296304999902</v>
      </c>
      <c r="L4833">
        <v>906608.96579499997</v>
      </c>
    </row>
    <row r="4834" spans="1:14" x14ac:dyDescent="0.35">
      <c r="A4834" t="s">
        <v>897</v>
      </c>
      <c r="B4834" t="s">
        <v>4239</v>
      </c>
      <c r="C4834" t="s">
        <v>2915</v>
      </c>
      <c r="D4834" t="s">
        <v>4248</v>
      </c>
      <c r="E4834" t="s">
        <v>4249</v>
      </c>
      <c r="F4834" t="s">
        <v>2875</v>
      </c>
      <c r="G4834" t="s">
        <v>2876</v>
      </c>
      <c r="H4834">
        <v>289648.61050000001</v>
      </c>
      <c r="I4834">
        <v>1299.4609073261099</v>
      </c>
      <c r="J4834">
        <v>17828.732344972301</v>
      </c>
      <c r="K4834">
        <v>19128.193252298399</v>
      </c>
      <c r="L4834">
        <v>270520.41724770202</v>
      </c>
    </row>
    <row r="4835" spans="1:14" x14ac:dyDescent="0.35">
      <c r="A4835" t="s">
        <v>897</v>
      </c>
      <c r="B4835" t="s">
        <v>4239</v>
      </c>
      <c r="C4835" t="s">
        <v>2915</v>
      </c>
      <c r="D4835" t="s">
        <v>4248</v>
      </c>
      <c r="E4835" t="s">
        <v>4249</v>
      </c>
      <c r="F4835" t="s">
        <v>3009</v>
      </c>
      <c r="G4835" t="s">
        <v>3010</v>
      </c>
      <c r="H4835">
        <v>130112.42329999999</v>
      </c>
      <c r="I4835">
        <v>583.72801242421497</v>
      </c>
      <c r="J4835">
        <v>0</v>
      </c>
      <c r="K4835">
        <v>583.72801242421497</v>
      </c>
      <c r="L4835">
        <v>129528.695287576</v>
      </c>
      <c r="N4835" t="s">
        <v>2198</v>
      </c>
    </row>
    <row r="4836" spans="1:14" x14ac:dyDescent="0.35">
      <c r="A4836" t="s">
        <v>897</v>
      </c>
      <c r="B4836" t="s">
        <v>4239</v>
      </c>
      <c r="C4836" t="s">
        <v>2915</v>
      </c>
      <c r="D4836" t="s">
        <v>4248</v>
      </c>
      <c r="E4836" t="s">
        <v>4249</v>
      </c>
      <c r="F4836" t="s">
        <v>3241</v>
      </c>
      <c r="G4836" t="s">
        <v>3242</v>
      </c>
      <c r="H4836">
        <v>142259.8487</v>
      </c>
      <c r="I4836">
        <v>638.22544097004402</v>
      </c>
      <c r="J4836">
        <v>8756.5162589006304</v>
      </c>
      <c r="K4836">
        <v>9394.7416998706794</v>
      </c>
      <c r="L4836">
        <v>132865.10700012901</v>
      </c>
    </row>
    <row r="4837" spans="1:14" x14ac:dyDescent="0.35">
      <c r="A4837" t="s">
        <v>897</v>
      </c>
      <c r="B4837" t="s">
        <v>4239</v>
      </c>
      <c r="C4837" t="s">
        <v>2915</v>
      </c>
      <c r="D4837" t="s">
        <v>4248</v>
      </c>
      <c r="E4837" t="s">
        <v>4249</v>
      </c>
      <c r="F4837" t="s">
        <v>2924</v>
      </c>
      <c r="G4837" t="s">
        <v>2925</v>
      </c>
      <c r="H4837">
        <v>0</v>
      </c>
      <c r="I4837">
        <v>0</v>
      </c>
      <c r="J4837">
        <v>0</v>
      </c>
      <c r="K4837">
        <v>0</v>
      </c>
      <c r="L4837">
        <v>0</v>
      </c>
    </row>
    <row r="4838" spans="1:14" x14ac:dyDescent="0.35">
      <c r="A4838" t="s">
        <v>897</v>
      </c>
      <c r="B4838" t="s">
        <v>4239</v>
      </c>
      <c r="C4838" t="s">
        <v>2915</v>
      </c>
      <c r="D4838" t="s">
        <v>4248</v>
      </c>
      <c r="E4838" t="s">
        <v>4249</v>
      </c>
      <c r="F4838" t="s">
        <v>3463</v>
      </c>
      <c r="G4838" t="s">
        <v>3464</v>
      </c>
      <c r="H4838">
        <v>134971.39350000001</v>
      </c>
      <c r="I4838">
        <v>605.526983842547</v>
      </c>
      <c r="J4838">
        <v>8307.8901887102802</v>
      </c>
      <c r="K4838">
        <v>8913.4171725528304</v>
      </c>
      <c r="L4838">
        <v>126057.976327447</v>
      </c>
    </row>
    <row r="4839" spans="1:14" x14ac:dyDescent="0.35">
      <c r="A4839" t="s">
        <v>897</v>
      </c>
      <c r="B4839" t="s">
        <v>4239</v>
      </c>
      <c r="C4839" t="s">
        <v>2915</v>
      </c>
      <c r="D4839" t="s">
        <v>4248</v>
      </c>
      <c r="E4839" t="s">
        <v>4249</v>
      </c>
      <c r="F4839" t="s">
        <v>2877</v>
      </c>
      <c r="G4839" t="s">
        <v>2878</v>
      </c>
      <c r="H4839">
        <v>134971.39350000001</v>
      </c>
      <c r="I4839">
        <v>605.526983842547</v>
      </c>
      <c r="J4839">
        <v>8307.8901887102802</v>
      </c>
      <c r="K4839">
        <v>8913.4171725528304</v>
      </c>
      <c r="L4839">
        <v>126057.976327447</v>
      </c>
    </row>
    <row r="4840" spans="1:14" x14ac:dyDescent="0.35">
      <c r="A4840" t="s">
        <v>897</v>
      </c>
      <c r="B4840" t="s">
        <v>4239</v>
      </c>
      <c r="C4840" t="s">
        <v>2915</v>
      </c>
      <c r="D4840" t="s">
        <v>3136</v>
      </c>
      <c r="E4840" t="s">
        <v>3137</v>
      </c>
      <c r="F4840" t="s">
        <v>2170</v>
      </c>
      <c r="G4840" t="s">
        <v>2171</v>
      </c>
      <c r="H4840">
        <v>0</v>
      </c>
      <c r="I4840">
        <v>0</v>
      </c>
      <c r="J4840">
        <v>0</v>
      </c>
      <c r="K4840">
        <v>0</v>
      </c>
      <c r="L4840">
        <v>0</v>
      </c>
    </row>
    <row r="4841" spans="1:14" x14ac:dyDescent="0.35">
      <c r="A4841" t="s">
        <v>897</v>
      </c>
      <c r="B4841" t="s">
        <v>4239</v>
      </c>
      <c r="C4841" t="s">
        <v>2915</v>
      </c>
      <c r="D4841" t="s">
        <v>3136</v>
      </c>
      <c r="E4841" t="s">
        <v>3137</v>
      </c>
      <c r="F4841" t="s">
        <v>2172</v>
      </c>
      <c r="G4841" t="s">
        <v>2173</v>
      </c>
      <c r="H4841">
        <v>1155352.2401000001</v>
      </c>
      <c r="I4841">
        <v>3158.4290042175599</v>
      </c>
      <c r="J4841">
        <v>159271.30919624001</v>
      </c>
      <c r="K4841">
        <v>162429.73820045701</v>
      </c>
      <c r="L4841">
        <v>992922.50189954299</v>
      </c>
    </row>
    <row r="4842" spans="1:14" x14ac:dyDescent="0.35">
      <c r="A4842" t="s">
        <v>897</v>
      </c>
      <c r="B4842" t="s">
        <v>4239</v>
      </c>
      <c r="C4842" t="s">
        <v>2915</v>
      </c>
      <c r="D4842" t="s">
        <v>3136</v>
      </c>
      <c r="E4842" t="s">
        <v>3137</v>
      </c>
      <c r="F4842" t="s">
        <v>2920</v>
      </c>
      <c r="G4842" t="s">
        <v>2921</v>
      </c>
      <c r="H4842">
        <v>0</v>
      </c>
      <c r="I4842">
        <v>0</v>
      </c>
      <c r="J4842">
        <v>0</v>
      </c>
      <c r="K4842">
        <v>0</v>
      </c>
      <c r="L4842">
        <v>0</v>
      </c>
    </row>
    <row r="4843" spans="1:14" x14ac:dyDescent="0.35">
      <c r="A4843" t="s">
        <v>897</v>
      </c>
      <c r="B4843" t="s">
        <v>4239</v>
      </c>
      <c r="C4843" t="s">
        <v>2915</v>
      </c>
      <c r="D4843" t="s">
        <v>3136</v>
      </c>
      <c r="E4843" t="s">
        <v>3137</v>
      </c>
      <c r="F4843" t="s">
        <v>2867</v>
      </c>
      <c r="G4843" t="s">
        <v>2868</v>
      </c>
      <c r="H4843">
        <v>0</v>
      </c>
      <c r="I4843">
        <v>0</v>
      </c>
      <c r="J4843">
        <v>0</v>
      </c>
      <c r="K4843">
        <v>0</v>
      </c>
      <c r="L4843">
        <v>0</v>
      </c>
    </row>
    <row r="4844" spans="1:14" x14ac:dyDescent="0.35">
      <c r="A4844" t="s">
        <v>897</v>
      </c>
      <c r="B4844" t="s">
        <v>4239</v>
      </c>
      <c r="C4844" t="s">
        <v>2915</v>
      </c>
      <c r="D4844" t="s">
        <v>3136</v>
      </c>
      <c r="E4844" t="s">
        <v>3137</v>
      </c>
      <c r="F4844" t="s">
        <v>2922</v>
      </c>
      <c r="G4844" t="s">
        <v>2923</v>
      </c>
      <c r="H4844">
        <v>128364.33960000001</v>
      </c>
      <c r="I4844">
        <v>350.914326559676</v>
      </c>
      <c r="J4844">
        <v>17695.691159194601</v>
      </c>
      <c r="K4844">
        <v>18046.6054857542</v>
      </c>
      <c r="L4844">
        <v>110317.73411424601</v>
      </c>
    </row>
    <row r="4845" spans="1:14" x14ac:dyDescent="0.35">
      <c r="A4845" t="s">
        <v>897</v>
      </c>
      <c r="B4845" t="s">
        <v>4239</v>
      </c>
      <c r="C4845" t="s">
        <v>2915</v>
      </c>
      <c r="D4845" t="s">
        <v>3136</v>
      </c>
      <c r="E4845" t="s">
        <v>3137</v>
      </c>
      <c r="F4845" t="s">
        <v>2924</v>
      </c>
      <c r="G4845" t="s">
        <v>2925</v>
      </c>
      <c r="H4845">
        <v>0</v>
      </c>
      <c r="I4845">
        <v>0</v>
      </c>
      <c r="J4845">
        <v>0</v>
      </c>
      <c r="K4845">
        <v>0</v>
      </c>
      <c r="L4845">
        <v>0</v>
      </c>
    </row>
    <row r="4846" spans="1:14" x14ac:dyDescent="0.35">
      <c r="A4846" t="s">
        <v>897</v>
      </c>
      <c r="B4846" t="s">
        <v>4239</v>
      </c>
      <c r="C4846" t="s">
        <v>2915</v>
      </c>
      <c r="D4846" t="s">
        <v>4250</v>
      </c>
      <c r="E4846" t="s">
        <v>4251</v>
      </c>
      <c r="F4846" t="s">
        <v>2170</v>
      </c>
      <c r="G4846" t="s">
        <v>2171</v>
      </c>
      <c r="H4846">
        <v>0</v>
      </c>
      <c r="I4846">
        <v>0</v>
      </c>
      <c r="J4846">
        <v>0</v>
      </c>
      <c r="K4846">
        <v>0</v>
      </c>
      <c r="L4846">
        <v>0</v>
      </c>
    </row>
    <row r="4847" spans="1:14" x14ac:dyDescent="0.35">
      <c r="A4847" t="s">
        <v>897</v>
      </c>
      <c r="B4847" t="s">
        <v>4239</v>
      </c>
      <c r="C4847" t="s">
        <v>2915</v>
      </c>
      <c r="D4847" t="s">
        <v>4250</v>
      </c>
      <c r="E4847" t="s">
        <v>4251</v>
      </c>
      <c r="F4847" t="s">
        <v>2172</v>
      </c>
      <c r="G4847" t="s">
        <v>2173</v>
      </c>
      <c r="H4847">
        <v>27066.0301</v>
      </c>
      <c r="I4847">
        <v>39.4616045044326</v>
      </c>
      <c r="J4847">
        <v>115.409124326091</v>
      </c>
      <c r="K4847">
        <v>154.87072883052301</v>
      </c>
      <c r="L4847">
        <v>26911.159371169499</v>
      </c>
    </row>
    <row r="4848" spans="1:14" x14ac:dyDescent="0.35">
      <c r="A4848" t="s">
        <v>897</v>
      </c>
      <c r="B4848" t="s">
        <v>4239</v>
      </c>
      <c r="C4848" t="s">
        <v>2915</v>
      </c>
      <c r="D4848" t="s">
        <v>4250</v>
      </c>
      <c r="E4848" t="s">
        <v>4251</v>
      </c>
      <c r="F4848" t="s">
        <v>2867</v>
      </c>
      <c r="G4848" t="s">
        <v>2868</v>
      </c>
      <c r="H4848">
        <v>0</v>
      </c>
      <c r="I4848">
        <v>0</v>
      </c>
      <c r="J4848">
        <v>0</v>
      </c>
      <c r="K4848">
        <v>0</v>
      </c>
      <c r="L4848">
        <v>0</v>
      </c>
    </row>
    <row r="4849" spans="1:12" x14ac:dyDescent="0.35">
      <c r="A4849" t="s">
        <v>897</v>
      </c>
      <c r="B4849" t="s">
        <v>4239</v>
      </c>
      <c r="C4849" t="s">
        <v>2915</v>
      </c>
      <c r="D4849" t="s">
        <v>4250</v>
      </c>
      <c r="E4849" t="s">
        <v>4251</v>
      </c>
      <c r="F4849" t="s">
        <v>2922</v>
      </c>
      <c r="G4849" t="s">
        <v>2923</v>
      </c>
      <c r="H4849">
        <v>0</v>
      </c>
      <c r="I4849">
        <v>0</v>
      </c>
      <c r="J4849">
        <v>0</v>
      </c>
      <c r="K4849">
        <v>0</v>
      </c>
      <c r="L4849">
        <v>0</v>
      </c>
    </row>
    <row r="4850" spans="1:12" x14ac:dyDescent="0.35">
      <c r="A4850" t="s">
        <v>897</v>
      </c>
      <c r="B4850" t="s">
        <v>4239</v>
      </c>
      <c r="C4850" t="s">
        <v>2915</v>
      </c>
      <c r="D4850" t="s">
        <v>4250</v>
      </c>
      <c r="E4850" t="s">
        <v>4251</v>
      </c>
      <c r="F4850" t="s">
        <v>2875</v>
      </c>
      <c r="G4850" t="s">
        <v>2876</v>
      </c>
      <c r="H4850">
        <v>2008.9443000000001</v>
      </c>
      <c r="I4850">
        <v>2.9289912946250301</v>
      </c>
      <c r="J4850">
        <v>8.5661068452867202</v>
      </c>
      <c r="K4850">
        <v>11.4950981399117</v>
      </c>
      <c r="L4850">
        <v>1997.4492018600899</v>
      </c>
    </row>
    <row r="4851" spans="1:12" x14ac:dyDescent="0.35">
      <c r="A4851" t="s">
        <v>897</v>
      </c>
      <c r="B4851" t="s">
        <v>4239</v>
      </c>
      <c r="C4851" t="s">
        <v>2915</v>
      </c>
      <c r="D4851" t="s">
        <v>4250</v>
      </c>
      <c r="E4851" t="s">
        <v>4251</v>
      </c>
      <c r="F4851" t="s">
        <v>2924</v>
      </c>
      <c r="G4851" t="s">
        <v>2925</v>
      </c>
      <c r="H4851">
        <v>0</v>
      </c>
      <c r="I4851">
        <v>0</v>
      </c>
      <c r="J4851">
        <v>0</v>
      </c>
      <c r="K4851">
        <v>0</v>
      </c>
      <c r="L4851">
        <v>0</v>
      </c>
    </row>
    <row r="4852" spans="1:12" x14ac:dyDescent="0.35">
      <c r="A4852" t="s">
        <v>897</v>
      </c>
      <c r="B4852" t="s">
        <v>4239</v>
      </c>
      <c r="C4852" t="s">
        <v>2915</v>
      </c>
      <c r="D4852" t="s">
        <v>4252</v>
      </c>
      <c r="E4852" t="s">
        <v>4253</v>
      </c>
      <c r="F4852" t="s">
        <v>2170</v>
      </c>
      <c r="G4852" t="s">
        <v>2171</v>
      </c>
      <c r="H4852">
        <v>0</v>
      </c>
      <c r="I4852">
        <v>0</v>
      </c>
      <c r="J4852">
        <v>0</v>
      </c>
      <c r="K4852">
        <v>0</v>
      </c>
      <c r="L4852">
        <v>0</v>
      </c>
    </row>
    <row r="4853" spans="1:12" x14ac:dyDescent="0.35">
      <c r="A4853" t="s">
        <v>897</v>
      </c>
      <c r="B4853" t="s">
        <v>4239</v>
      </c>
      <c r="C4853" t="s">
        <v>2915</v>
      </c>
      <c r="D4853" t="s">
        <v>4252</v>
      </c>
      <c r="E4853" t="s">
        <v>4253</v>
      </c>
      <c r="F4853" t="s">
        <v>2172</v>
      </c>
      <c r="G4853" t="s">
        <v>2173</v>
      </c>
      <c r="H4853">
        <v>96168.043399999995</v>
      </c>
      <c r="I4853">
        <v>614.06219764011803</v>
      </c>
      <c r="J4853">
        <v>438.93550932568201</v>
      </c>
      <c r="K4853">
        <v>1052.9977069658</v>
      </c>
      <c r="L4853">
        <v>95115.045693034204</v>
      </c>
    </row>
    <row r="4854" spans="1:12" x14ac:dyDescent="0.35">
      <c r="A4854" t="s">
        <v>897</v>
      </c>
      <c r="B4854" t="s">
        <v>4239</v>
      </c>
      <c r="C4854" t="s">
        <v>2915</v>
      </c>
      <c r="D4854" t="s">
        <v>4252</v>
      </c>
      <c r="E4854" t="s">
        <v>4253</v>
      </c>
      <c r="F4854" t="s">
        <v>2867</v>
      </c>
      <c r="G4854" t="s">
        <v>2868</v>
      </c>
      <c r="H4854">
        <v>0</v>
      </c>
      <c r="I4854">
        <v>0</v>
      </c>
      <c r="J4854">
        <v>0</v>
      </c>
      <c r="K4854">
        <v>0</v>
      </c>
      <c r="L4854">
        <v>0</v>
      </c>
    </row>
    <row r="4855" spans="1:12" x14ac:dyDescent="0.35">
      <c r="A4855" t="s">
        <v>897</v>
      </c>
      <c r="B4855" t="s">
        <v>4239</v>
      </c>
      <c r="C4855" t="s">
        <v>2915</v>
      </c>
      <c r="D4855" t="s">
        <v>4252</v>
      </c>
      <c r="E4855" t="s">
        <v>4253</v>
      </c>
      <c r="F4855" t="s">
        <v>2922</v>
      </c>
      <c r="G4855" t="s">
        <v>2923</v>
      </c>
      <c r="H4855">
        <v>0</v>
      </c>
      <c r="I4855">
        <v>0</v>
      </c>
      <c r="J4855">
        <v>0</v>
      </c>
      <c r="K4855">
        <v>0</v>
      </c>
      <c r="L4855">
        <v>0</v>
      </c>
    </row>
    <row r="4856" spans="1:12" x14ac:dyDescent="0.35">
      <c r="A4856" t="s">
        <v>897</v>
      </c>
      <c r="B4856" t="s">
        <v>4239</v>
      </c>
      <c r="C4856" t="s">
        <v>2915</v>
      </c>
      <c r="D4856" t="s">
        <v>4252</v>
      </c>
      <c r="E4856" t="s">
        <v>4253</v>
      </c>
      <c r="F4856" t="s">
        <v>2924</v>
      </c>
      <c r="G4856" t="s">
        <v>2925</v>
      </c>
      <c r="H4856">
        <v>0</v>
      </c>
      <c r="I4856">
        <v>0</v>
      </c>
      <c r="J4856">
        <v>0</v>
      </c>
      <c r="K4856">
        <v>0</v>
      </c>
      <c r="L4856">
        <v>0</v>
      </c>
    </row>
    <row r="4857" spans="1:12" x14ac:dyDescent="0.35">
      <c r="A4857" t="s">
        <v>897</v>
      </c>
      <c r="B4857" t="s">
        <v>4239</v>
      </c>
      <c r="C4857" t="s">
        <v>2915</v>
      </c>
      <c r="D4857" t="s">
        <v>4254</v>
      </c>
      <c r="E4857" t="s">
        <v>4255</v>
      </c>
      <c r="F4857" t="s">
        <v>2170</v>
      </c>
      <c r="G4857" t="s">
        <v>2171</v>
      </c>
      <c r="H4857">
        <v>0</v>
      </c>
      <c r="I4857">
        <v>0</v>
      </c>
      <c r="J4857">
        <v>0</v>
      </c>
      <c r="K4857">
        <v>0</v>
      </c>
      <c r="L4857">
        <v>0</v>
      </c>
    </row>
    <row r="4858" spans="1:12" x14ac:dyDescent="0.35">
      <c r="A4858" t="s">
        <v>897</v>
      </c>
      <c r="B4858" t="s">
        <v>4239</v>
      </c>
      <c r="C4858" t="s">
        <v>2915</v>
      </c>
      <c r="D4858" t="s">
        <v>4254</v>
      </c>
      <c r="E4858" t="s">
        <v>4255</v>
      </c>
      <c r="F4858" t="s">
        <v>2172</v>
      </c>
      <c r="G4858" t="s">
        <v>2173</v>
      </c>
      <c r="H4858">
        <v>290926.9779</v>
      </c>
      <c r="I4858">
        <v>1487.5265570162701</v>
      </c>
      <c r="J4858">
        <v>21993.469914645601</v>
      </c>
      <c r="K4858">
        <v>23480.9964716619</v>
      </c>
      <c r="L4858">
        <v>267445.98142833798</v>
      </c>
    </row>
    <row r="4859" spans="1:12" x14ac:dyDescent="0.35">
      <c r="A4859" t="s">
        <v>897</v>
      </c>
      <c r="B4859" t="s">
        <v>4239</v>
      </c>
      <c r="C4859" t="s">
        <v>2915</v>
      </c>
      <c r="D4859" t="s">
        <v>4254</v>
      </c>
      <c r="E4859" t="s">
        <v>4255</v>
      </c>
      <c r="F4859" t="s">
        <v>2867</v>
      </c>
      <c r="G4859" t="s">
        <v>2868</v>
      </c>
      <c r="H4859">
        <v>0</v>
      </c>
      <c r="I4859">
        <v>0</v>
      </c>
      <c r="J4859">
        <v>0</v>
      </c>
      <c r="K4859">
        <v>0</v>
      </c>
      <c r="L4859">
        <v>0</v>
      </c>
    </row>
    <row r="4860" spans="1:12" x14ac:dyDescent="0.35">
      <c r="A4860" t="s">
        <v>897</v>
      </c>
      <c r="B4860" t="s">
        <v>4239</v>
      </c>
      <c r="C4860" t="s">
        <v>2915</v>
      </c>
      <c r="D4860" t="s">
        <v>4254</v>
      </c>
      <c r="E4860" t="s">
        <v>4255</v>
      </c>
      <c r="F4860" t="s">
        <v>2922</v>
      </c>
      <c r="G4860" t="s">
        <v>2923</v>
      </c>
      <c r="H4860">
        <v>0</v>
      </c>
      <c r="I4860">
        <v>0</v>
      </c>
      <c r="J4860">
        <v>0</v>
      </c>
      <c r="K4860">
        <v>0</v>
      </c>
      <c r="L4860">
        <v>0</v>
      </c>
    </row>
    <row r="4861" spans="1:12" x14ac:dyDescent="0.35">
      <c r="A4861" t="s">
        <v>897</v>
      </c>
      <c r="B4861" t="s">
        <v>4239</v>
      </c>
      <c r="C4861" t="s">
        <v>2915</v>
      </c>
      <c r="D4861" t="s">
        <v>4254</v>
      </c>
      <c r="E4861" t="s">
        <v>4255</v>
      </c>
      <c r="F4861" t="s">
        <v>2999</v>
      </c>
      <c r="G4861" t="s">
        <v>3000</v>
      </c>
      <c r="H4861">
        <v>0</v>
      </c>
      <c r="I4861">
        <v>0</v>
      </c>
      <c r="J4861">
        <v>0</v>
      </c>
      <c r="K4861">
        <v>0</v>
      </c>
      <c r="L4861">
        <v>0</v>
      </c>
    </row>
    <row r="4862" spans="1:12" x14ac:dyDescent="0.35">
      <c r="A4862" t="s">
        <v>897</v>
      </c>
      <c r="B4862" t="s">
        <v>4239</v>
      </c>
      <c r="C4862" t="s">
        <v>2915</v>
      </c>
      <c r="D4862" t="s">
        <v>4254</v>
      </c>
      <c r="E4862" t="s">
        <v>4255</v>
      </c>
      <c r="F4862" t="s">
        <v>2924</v>
      </c>
      <c r="G4862" t="s">
        <v>2925</v>
      </c>
      <c r="H4862">
        <v>0</v>
      </c>
      <c r="I4862">
        <v>0</v>
      </c>
      <c r="J4862">
        <v>0</v>
      </c>
      <c r="K4862">
        <v>0</v>
      </c>
      <c r="L4862">
        <v>0</v>
      </c>
    </row>
    <row r="4863" spans="1:12" x14ac:dyDescent="0.35">
      <c r="A4863" t="s">
        <v>897</v>
      </c>
      <c r="B4863" t="s">
        <v>4239</v>
      </c>
      <c r="C4863" t="s">
        <v>2915</v>
      </c>
      <c r="D4863" t="s">
        <v>4254</v>
      </c>
      <c r="E4863" t="s">
        <v>4255</v>
      </c>
      <c r="F4863" t="s">
        <v>3463</v>
      </c>
      <c r="G4863" t="s">
        <v>3464</v>
      </c>
      <c r="H4863">
        <v>17633.585599999999</v>
      </c>
      <c r="I4863">
        <v>90.161548618752505</v>
      </c>
      <c r="J4863">
        <v>1333.0621209088799</v>
      </c>
      <c r="K4863">
        <v>1423.2236695276299</v>
      </c>
      <c r="L4863">
        <v>16210.3619304724</v>
      </c>
    </row>
    <row r="4864" spans="1:12" x14ac:dyDescent="0.35">
      <c r="A4864" t="s">
        <v>897</v>
      </c>
      <c r="B4864" t="s">
        <v>4239</v>
      </c>
      <c r="C4864" t="s">
        <v>2915</v>
      </c>
      <c r="D4864" t="s">
        <v>4256</v>
      </c>
      <c r="E4864" t="s">
        <v>4257</v>
      </c>
      <c r="F4864" t="s">
        <v>2172</v>
      </c>
      <c r="G4864" t="s">
        <v>2173</v>
      </c>
      <c r="H4864">
        <v>7275.6773999999996</v>
      </c>
      <c r="I4864">
        <v>91.353628536285399</v>
      </c>
      <c r="J4864">
        <v>0</v>
      </c>
      <c r="K4864">
        <v>91.353628536285399</v>
      </c>
      <c r="L4864">
        <v>7184.3237714637098</v>
      </c>
    </row>
    <row r="4865" spans="1:14" x14ac:dyDescent="0.35">
      <c r="A4865" t="s">
        <v>897</v>
      </c>
      <c r="B4865" t="s">
        <v>4239</v>
      </c>
      <c r="C4865" t="s">
        <v>2915</v>
      </c>
      <c r="D4865" t="s">
        <v>4256</v>
      </c>
      <c r="E4865" t="s">
        <v>4257</v>
      </c>
      <c r="F4865" t="s">
        <v>2867</v>
      </c>
      <c r="G4865" t="s">
        <v>2868</v>
      </c>
      <c r="H4865">
        <v>0</v>
      </c>
      <c r="I4865">
        <v>0</v>
      </c>
      <c r="J4865">
        <v>0</v>
      </c>
      <c r="K4865">
        <v>0</v>
      </c>
      <c r="L4865">
        <v>0</v>
      </c>
    </row>
    <row r="4866" spans="1:14" x14ac:dyDescent="0.35">
      <c r="A4866" t="s">
        <v>897</v>
      </c>
      <c r="B4866" t="s">
        <v>4239</v>
      </c>
      <c r="C4866" t="s">
        <v>2915</v>
      </c>
      <c r="D4866" t="s">
        <v>4256</v>
      </c>
      <c r="E4866" t="s">
        <v>4257</v>
      </c>
      <c r="F4866" t="s">
        <v>2922</v>
      </c>
      <c r="G4866" t="s">
        <v>2923</v>
      </c>
      <c r="H4866">
        <v>0</v>
      </c>
      <c r="I4866">
        <v>0</v>
      </c>
      <c r="J4866">
        <v>0</v>
      </c>
      <c r="K4866">
        <v>0</v>
      </c>
      <c r="L4866">
        <v>0</v>
      </c>
    </row>
    <row r="4867" spans="1:14" x14ac:dyDescent="0.35">
      <c r="A4867" t="s">
        <v>897</v>
      </c>
      <c r="B4867" t="s">
        <v>4239</v>
      </c>
      <c r="C4867" t="s">
        <v>2915</v>
      </c>
      <c r="D4867" t="s">
        <v>4256</v>
      </c>
      <c r="E4867" t="s">
        <v>4257</v>
      </c>
      <c r="F4867" t="s">
        <v>2924</v>
      </c>
      <c r="G4867" t="s">
        <v>2925</v>
      </c>
      <c r="H4867">
        <v>0</v>
      </c>
      <c r="I4867">
        <v>0</v>
      </c>
      <c r="J4867">
        <v>0</v>
      </c>
      <c r="K4867">
        <v>0</v>
      </c>
      <c r="L4867">
        <v>0</v>
      </c>
    </row>
    <row r="4868" spans="1:14" x14ac:dyDescent="0.35">
      <c r="A4868" t="s">
        <v>897</v>
      </c>
      <c r="B4868" t="s">
        <v>4239</v>
      </c>
      <c r="C4868" t="s">
        <v>17</v>
      </c>
      <c r="D4868" t="s">
        <v>898</v>
      </c>
      <c r="E4868" t="s">
        <v>2203</v>
      </c>
      <c r="F4868" t="s">
        <v>2170</v>
      </c>
      <c r="G4868" t="s">
        <v>2171</v>
      </c>
      <c r="H4868">
        <v>0</v>
      </c>
      <c r="I4868">
        <v>0</v>
      </c>
      <c r="J4868">
        <v>0</v>
      </c>
      <c r="K4868">
        <v>0</v>
      </c>
      <c r="L4868">
        <v>0</v>
      </c>
    </row>
    <row r="4869" spans="1:14" x14ac:dyDescent="0.35">
      <c r="A4869" t="s">
        <v>897</v>
      </c>
      <c r="B4869" t="s">
        <v>4239</v>
      </c>
      <c r="C4869" t="s">
        <v>17</v>
      </c>
      <c r="D4869" t="s">
        <v>898</v>
      </c>
      <c r="E4869" t="s">
        <v>2203</v>
      </c>
      <c r="F4869" t="s">
        <v>19</v>
      </c>
      <c r="G4869" t="s">
        <v>2174</v>
      </c>
      <c r="H4869">
        <v>5185961.4620000003</v>
      </c>
      <c r="I4869">
        <v>19266.088820675301</v>
      </c>
      <c r="J4869">
        <v>0</v>
      </c>
      <c r="K4869">
        <v>19266.088820675301</v>
      </c>
      <c r="L4869">
        <v>5166695.3731793202</v>
      </c>
      <c r="N4869" t="s">
        <v>2198</v>
      </c>
    </row>
    <row r="4870" spans="1:14" x14ac:dyDescent="0.35">
      <c r="A4870" t="s">
        <v>897</v>
      </c>
      <c r="B4870" t="s">
        <v>4239</v>
      </c>
      <c r="C4870" t="s">
        <v>17</v>
      </c>
      <c r="D4870" t="s">
        <v>898</v>
      </c>
      <c r="E4870" t="s">
        <v>2203</v>
      </c>
      <c r="F4870" t="s">
        <v>30</v>
      </c>
      <c r="G4870" t="s">
        <v>2182</v>
      </c>
      <c r="H4870">
        <v>692672.19110000005</v>
      </c>
      <c r="I4870">
        <v>2573.3095123163098</v>
      </c>
      <c r="J4870">
        <v>0</v>
      </c>
      <c r="K4870">
        <v>2573.3095123163098</v>
      </c>
      <c r="L4870">
        <v>690098.88158768299</v>
      </c>
      <c r="N4870" t="s">
        <v>2198</v>
      </c>
    </row>
    <row r="4871" spans="1:14" x14ac:dyDescent="0.35">
      <c r="A4871" t="s">
        <v>897</v>
      </c>
      <c r="B4871" t="s">
        <v>4239</v>
      </c>
      <c r="C4871" t="s">
        <v>17</v>
      </c>
      <c r="D4871" t="s">
        <v>898</v>
      </c>
      <c r="E4871" t="s">
        <v>2203</v>
      </c>
      <c r="F4871" t="s">
        <v>2787</v>
      </c>
      <c r="G4871" t="s">
        <v>2935</v>
      </c>
      <c r="H4871">
        <v>0</v>
      </c>
      <c r="I4871">
        <v>0</v>
      </c>
      <c r="J4871">
        <v>0</v>
      </c>
      <c r="K4871">
        <v>0</v>
      </c>
      <c r="L4871">
        <v>0</v>
      </c>
    </row>
    <row r="4872" spans="1:14" x14ac:dyDescent="0.35">
      <c r="A4872" t="s">
        <v>897</v>
      </c>
      <c r="B4872" t="s">
        <v>4239</v>
      </c>
      <c r="C4872" t="s">
        <v>17</v>
      </c>
      <c r="D4872" t="s">
        <v>898</v>
      </c>
      <c r="E4872" t="s">
        <v>2203</v>
      </c>
      <c r="F4872" t="s">
        <v>2788</v>
      </c>
      <c r="G4872" t="s">
        <v>2936</v>
      </c>
      <c r="H4872">
        <v>7518217.2671999997</v>
      </c>
      <c r="I4872">
        <v>27930.5279651411</v>
      </c>
      <c r="J4872">
        <v>285338.65227029199</v>
      </c>
      <c r="K4872">
        <v>313269.18023543298</v>
      </c>
      <c r="L4872">
        <v>7204948.08696457</v>
      </c>
    </row>
    <row r="4873" spans="1:14" x14ac:dyDescent="0.35">
      <c r="A4873" t="s">
        <v>897</v>
      </c>
      <c r="B4873" t="s">
        <v>4239</v>
      </c>
      <c r="C4873" t="s">
        <v>2938</v>
      </c>
      <c r="D4873" t="s">
        <v>3144</v>
      </c>
      <c r="E4873" t="s">
        <v>3145</v>
      </c>
      <c r="F4873" t="s">
        <v>2172</v>
      </c>
      <c r="G4873" t="s">
        <v>2173</v>
      </c>
      <c r="H4873">
        <v>159467.44349999999</v>
      </c>
      <c r="I4873">
        <v>435.94202826313199</v>
      </c>
      <c r="J4873">
        <v>21983.415641895699</v>
      </c>
      <c r="K4873">
        <v>22419.357670158799</v>
      </c>
      <c r="L4873">
        <v>137048.085829841</v>
      </c>
    </row>
    <row r="4874" spans="1:14" x14ac:dyDescent="0.35">
      <c r="A4874" t="s">
        <v>897</v>
      </c>
      <c r="B4874" t="s">
        <v>4239</v>
      </c>
      <c r="C4874" t="s">
        <v>2938</v>
      </c>
      <c r="D4874" t="s">
        <v>3558</v>
      </c>
      <c r="E4874" t="s">
        <v>4258</v>
      </c>
      <c r="F4874" t="s">
        <v>2172</v>
      </c>
      <c r="G4874" t="s">
        <v>2173</v>
      </c>
      <c r="H4874">
        <v>22394.5409</v>
      </c>
      <c r="I4874">
        <v>115.01927031480101</v>
      </c>
      <c r="J4874">
        <v>14.7776286124206</v>
      </c>
      <c r="K4874">
        <v>129.796898927222</v>
      </c>
      <c r="L4874">
        <v>22264.744001072799</v>
      </c>
    </row>
    <row r="4875" spans="1:14" x14ac:dyDescent="0.35">
      <c r="A4875" t="s">
        <v>897</v>
      </c>
      <c r="B4875" t="s">
        <v>4239</v>
      </c>
      <c r="C4875" t="s">
        <v>2938</v>
      </c>
      <c r="D4875" t="s">
        <v>4259</v>
      </c>
      <c r="E4875" t="s">
        <v>4260</v>
      </c>
      <c r="F4875" t="s">
        <v>2170</v>
      </c>
      <c r="G4875" t="s">
        <v>2171</v>
      </c>
      <c r="H4875">
        <v>0</v>
      </c>
      <c r="I4875">
        <v>0</v>
      </c>
      <c r="J4875">
        <v>0</v>
      </c>
      <c r="K4875">
        <v>0</v>
      </c>
      <c r="L4875">
        <v>0</v>
      </c>
    </row>
    <row r="4876" spans="1:14" x14ac:dyDescent="0.35">
      <c r="A4876" t="s">
        <v>897</v>
      </c>
      <c r="B4876" t="s">
        <v>4239</v>
      </c>
      <c r="C4876" t="s">
        <v>2938</v>
      </c>
      <c r="D4876" t="s">
        <v>4259</v>
      </c>
      <c r="E4876" t="s">
        <v>4260</v>
      </c>
      <c r="F4876" t="s">
        <v>2172</v>
      </c>
      <c r="G4876" t="s">
        <v>2173</v>
      </c>
      <c r="H4876">
        <v>834617.24730000005</v>
      </c>
      <c r="I4876">
        <v>3096.0923965822899</v>
      </c>
      <c r="J4876">
        <v>12496.860148162699</v>
      </c>
      <c r="K4876">
        <v>15592.952544745</v>
      </c>
      <c r="L4876">
        <v>819024.29475525499</v>
      </c>
    </row>
    <row r="4877" spans="1:14" x14ac:dyDescent="0.35">
      <c r="A4877" t="s">
        <v>897</v>
      </c>
      <c r="B4877" t="s">
        <v>4239</v>
      </c>
      <c r="C4877" t="s">
        <v>2938</v>
      </c>
      <c r="D4877" t="s">
        <v>4259</v>
      </c>
      <c r="E4877" t="s">
        <v>4260</v>
      </c>
      <c r="F4877" t="s">
        <v>2940</v>
      </c>
      <c r="G4877" t="s">
        <v>2941</v>
      </c>
      <c r="H4877">
        <v>0</v>
      </c>
      <c r="I4877">
        <v>0</v>
      </c>
      <c r="J4877">
        <v>0</v>
      </c>
      <c r="K4877">
        <v>0</v>
      </c>
      <c r="L4877">
        <v>0</v>
      </c>
    </row>
    <row r="4878" spans="1:14" x14ac:dyDescent="0.35">
      <c r="A4878" t="s">
        <v>897</v>
      </c>
      <c r="B4878" t="s">
        <v>4239</v>
      </c>
      <c r="C4878" t="s">
        <v>2944</v>
      </c>
      <c r="D4878" t="s">
        <v>4261</v>
      </c>
      <c r="E4878" t="s">
        <v>4262</v>
      </c>
      <c r="F4878" t="s">
        <v>2947</v>
      </c>
      <c r="G4878" t="s">
        <v>2948</v>
      </c>
      <c r="H4878">
        <v>0</v>
      </c>
      <c r="I4878">
        <v>0</v>
      </c>
      <c r="J4878">
        <v>0</v>
      </c>
      <c r="K4878">
        <v>0</v>
      </c>
      <c r="L4878">
        <v>0</v>
      </c>
    </row>
    <row r="4879" spans="1:14" x14ac:dyDescent="0.35">
      <c r="A4879" t="s">
        <v>911</v>
      </c>
      <c r="B4879" t="s">
        <v>4263</v>
      </c>
      <c r="C4879" t="s">
        <v>2857</v>
      </c>
      <c r="D4879" t="s">
        <v>2859</v>
      </c>
      <c r="E4879" t="s">
        <v>4264</v>
      </c>
      <c r="F4879" t="s">
        <v>2170</v>
      </c>
      <c r="G4879" t="s">
        <v>2171</v>
      </c>
      <c r="H4879">
        <v>0</v>
      </c>
      <c r="I4879">
        <v>0</v>
      </c>
      <c r="J4879">
        <v>0</v>
      </c>
      <c r="K4879">
        <v>0</v>
      </c>
      <c r="L4879">
        <v>0</v>
      </c>
    </row>
    <row r="4880" spans="1:14" x14ac:dyDescent="0.35">
      <c r="A4880" t="s">
        <v>911</v>
      </c>
      <c r="B4880" t="s">
        <v>4263</v>
      </c>
      <c r="C4880" t="s">
        <v>2857</v>
      </c>
      <c r="D4880" t="s">
        <v>2859</v>
      </c>
      <c r="E4880" t="s">
        <v>4264</v>
      </c>
      <c r="F4880" t="s">
        <v>2172</v>
      </c>
      <c r="G4880" t="s">
        <v>2173</v>
      </c>
      <c r="H4880">
        <v>9236746.1663000006</v>
      </c>
      <c r="I4880">
        <v>34981.562515726502</v>
      </c>
      <c r="J4880">
        <v>751994.36351251299</v>
      </c>
      <c r="K4880">
        <v>786975.92602824001</v>
      </c>
      <c r="L4880">
        <v>8449770.2402717602</v>
      </c>
    </row>
    <row r="4881" spans="1:12" x14ac:dyDescent="0.35">
      <c r="A4881" t="s">
        <v>911</v>
      </c>
      <c r="B4881" t="s">
        <v>4263</v>
      </c>
      <c r="C4881" t="s">
        <v>2857</v>
      </c>
      <c r="D4881" t="s">
        <v>2859</v>
      </c>
      <c r="E4881" t="s">
        <v>4264</v>
      </c>
      <c r="F4881" t="s">
        <v>3059</v>
      </c>
      <c r="G4881" t="s">
        <v>3060</v>
      </c>
      <c r="H4881">
        <v>153814.97450000001</v>
      </c>
      <c r="I4881">
        <v>582.530692700288</v>
      </c>
      <c r="J4881">
        <v>12522.5909301999</v>
      </c>
      <c r="K4881">
        <v>13105.1216229002</v>
      </c>
      <c r="L4881">
        <v>140709.8528771</v>
      </c>
    </row>
    <row r="4882" spans="1:12" x14ac:dyDescent="0.35">
      <c r="A4882" t="s">
        <v>911</v>
      </c>
      <c r="B4882" t="s">
        <v>4263</v>
      </c>
      <c r="C4882" t="s">
        <v>2857</v>
      </c>
      <c r="D4882" t="s">
        <v>2859</v>
      </c>
      <c r="E4882" t="s">
        <v>4264</v>
      </c>
      <c r="F4882" t="s">
        <v>2861</v>
      </c>
      <c r="G4882" t="s">
        <v>2862</v>
      </c>
      <c r="H4882">
        <v>175788.5423</v>
      </c>
      <c r="I4882">
        <v>665.74936308604299</v>
      </c>
      <c r="J4882">
        <v>14311.532491657001</v>
      </c>
      <c r="K4882">
        <v>14977.281854743</v>
      </c>
      <c r="L4882">
        <v>160811.26044525701</v>
      </c>
    </row>
    <row r="4883" spans="1:12" x14ac:dyDescent="0.35">
      <c r="A4883" t="s">
        <v>911</v>
      </c>
      <c r="B4883" t="s">
        <v>4263</v>
      </c>
      <c r="C4883" t="s">
        <v>2857</v>
      </c>
      <c r="D4883" t="s">
        <v>2859</v>
      </c>
      <c r="E4883" t="s">
        <v>4264</v>
      </c>
      <c r="F4883" t="s">
        <v>3709</v>
      </c>
      <c r="G4883" t="s">
        <v>3710</v>
      </c>
      <c r="H4883">
        <v>102020.1361</v>
      </c>
      <c r="I4883">
        <v>386.372398219579</v>
      </c>
      <c r="J4883">
        <v>8305.8001067652294</v>
      </c>
      <c r="K4883">
        <v>8692.1725049847992</v>
      </c>
      <c r="L4883">
        <v>93327.963595015201</v>
      </c>
    </row>
    <row r="4884" spans="1:12" x14ac:dyDescent="0.35">
      <c r="A4884" t="s">
        <v>911</v>
      </c>
      <c r="B4884" t="s">
        <v>4263</v>
      </c>
      <c r="C4884" t="s">
        <v>2857</v>
      </c>
      <c r="D4884" t="s">
        <v>2859</v>
      </c>
      <c r="E4884" t="s">
        <v>4264</v>
      </c>
      <c r="F4884" t="s">
        <v>2863</v>
      </c>
      <c r="G4884" t="s">
        <v>2864</v>
      </c>
      <c r="H4884">
        <v>141258.64989999999</v>
      </c>
      <c r="I4884">
        <v>534.97716676557104</v>
      </c>
      <c r="J4884">
        <v>11500.3386093672</v>
      </c>
      <c r="K4884">
        <v>12035.3157761328</v>
      </c>
      <c r="L4884">
        <v>129223.334123867</v>
      </c>
    </row>
    <row r="4885" spans="1:12" x14ac:dyDescent="0.35">
      <c r="A4885" t="s">
        <v>911</v>
      </c>
      <c r="B4885" t="s">
        <v>4263</v>
      </c>
      <c r="C4885" t="s">
        <v>2857</v>
      </c>
      <c r="D4885" t="s">
        <v>2859</v>
      </c>
      <c r="E4885" t="s">
        <v>4264</v>
      </c>
      <c r="F4885" t="s">
        <v>2865</v>
      </c>
      <c r="G4885" t="s">
        <v>2866</v>
      </c>
      <c r="H4885">
        <v>0</v>
      </c>
      <c r="I4885">
        <v>0</v>
      </c>
      <c r="J4885">
        <v>0</v>
      </c>
      <c r="K4885">
        <v>0</v>
      </c>
      <c r="L4885">
        <v>0</v>
      </c>
    </row>
    <row r="4886" spans="1:12" x14ac:dyDescent="0.35">
      <c r="A4886" t="s">
        <v>911</v>
      </c>
      <c r="B4886" t="s">
        <v>4263</v>
      </c>
      <c r="C4886" t="s">
        <v>2857</v>
      </c>
      <c r="D4886" t="s">
        <v>2859</v>
      </c>
      <c r="E4886" t="s">
        <v>4264</v>
      </c>
      <c r="F4886" t="s">
        <v>2867</v>
      </c>
      <c r="G4886" t="s">
        <v>2868</v>
      </c>
      <c r="H4886">
        <v>0</v>
      </c>
      <c r="I4886">
        <v>0</v>
      </c>
      <c r="J4886">
        <v>0</v>
      </c>
      <c r="K4886">
        <v>0</v>
      </c>
      <c r="L4886">
        <v>0</v>
      </c>
    </row>
    <row r="4887" spans="1:12" x14ac:dyDescent="0.35">
      <c r="A4887" t="s">
        <v>911</v>
      </c>
      <c r="B4887" t="s">
        <v>4263</v>
      </c>
      <c r="C4887" t="s">
        <v>2857</v>
      </c>
      <c r="D4887" t="s">
        <v>2859</v>
      </c>
      <c r="E4887" t="s">
        <v>4264</v>
      </c>
      <c r="F4887" t="s">
        <v>2869</v>
      </c>
      <c r="G4887" t="s">
        <v>2870</v>
      </c>
      <c r="H4887">
        <v>941724.33299999998</v>
      </c>
      <c r="I4887">
        <v>3566.5144451038</v>
      </c>
      <c r="J4887">
        <v>76668.924062448204</v>
      </c>
      <c r="K4887">
        <v>80235.438507552099</v>
      </c>
      <c r="L4887">
        <v>861488.89449244796</v>
      </c>
    </row>
    <row r="4888" spans="1:12" x14ac:dyDescent="0.35">
      <c r="A4888" t="s">
        <v>911</v>
      </c>
      <c r="B4888" t="s">
        <v>4263</v>
      </c>
      <c r="C4888" t="s">
        <v>2857</v>
      </c>
      <c r="D4888" t="s">
        <v>2859</v>
      </c>
      <c r="E4888" t="s">
        <v>4264</v>
      </c>
      <c r="F4888" t="s">
        <v>2871</v>
      </c>
      <c r="G4888" t="s">
        <v>2872</v>
      </c>
      <c r="H4888">
        <v>50225.297899999998</v>
      </c>
      <c r="I4888">
        <v>190.21410373886999</v>
      </c>
      <c r="J4888">
        <v>4089.0092833305698</v>
      </c>
      <c r="K4888">
        <v>4279.2233870694399</v>
      </c>
      <c r="L4888">
        <v>45946.074512930601</v>
      </c>
    </row>
    <row r="4889" spans="1:12" x14ac:dyDescent="0.35">
      <c r="A4889" t="s">
        <v>911</v>
      </c>
      <c r="B4889" t="s">
        <v>4263</v>
      </c>
      <c r="C4889" t="s">
        <v>2857</v>
      </c>
      <c r="D4889" t="s">
        <v>2859</v>
      </c>
      <c r="E4889" t="s">
        <v>4264</v>
      </c>
      <c r="F4889" t="s">
        <v>2873</v>
      </c>
      <c r="G4889" t="s">
        <v>2874</v>
      </c>
      <c r="H4889">
        <v>240139.70480000001</v>
      </c>
      <c r="I4889">
        <v>909.46118350147003</v>
      </c>
      <c r="J4889">
        <v>19550.575635924299</v>
      </c>
      <c r="K4889">
        <v>20460.036819425801</v>
      </c>
      <c r="L4889">
        <v>219679.66798057401</v>
      </c>
    </row>
    <row r="4890" spans="1:12" x14ac:dyDescent="0.35">
      <c r="A4890" t="s">
        <v>911</v>
      </c>
      <c r="B4890" t="s">
        <v>4263</v>
      </c>
      <c r="C4890" t="s">
        <v>2857</v>
      </c>
      <c r="D4890" t="s">
        <v>2859</v>
      </c>
      <c r="E4890" t="s">
        <v>4264</v>
      </c>
      <c r="F4890" t="s">
        <v>392</v>
      </c>
      <c r="G4890" t="s">
        <v>2914</v>
      </c>
      <c r="H4890">
        <v>26682.189600000002</v>
      </c>
      <c r="I4890">
        <v>101.05124261127401</v>
      </c>
      <c r="J4890">
        <v>2172.2861817693702</v>
      </c>
      <c r="K4890">
        <v>2273.3374243806402</v>
      </c>
      <c r="L4890">
        <v>24408.852175619399</v>
      </c>
    </row>
    <row r="4891" spans="1:12" x14ac:dyDescent="0.35">
      <c r="A4891" t="s">
        <v>911</v>
      </c>
      <c r="B4891" t="s">
        <v>4263</v>
      </c>
      <c r="C4891" t="s">
        <v>2857</v>
      </c>
      <c r="D4891" t="s">
        <v>2859</v>
      </c>
      <c r="E4891" t="s">
        <v>4264</v>
      </c>
      <c r="F4891" t="s">
        <v>2877</v>
      </c>
      <c r="G4891" t="s">
        <v>2878</v>
      </c>
      <c r="H4891">
        <v>354716.1655</v>
      </c>
      <c r="I4891">
        <v>1343.38710765577</v>
      </c>
      <c r="J4891">
        <v>28878.628063522199</v>
      </c>
      <c r="K4891">
        <v>30222.0151711779</v>
      </c>
      <c r="L4891">
        <v>324494.15032882203</v>
      </c>
    </row>
    <row r="4892" spans="1:12" x14ac:dyDescent="0.35">
      <c r="A4892" t="s">
        <v>911</v>
      </c>
      <c r="B4892" t="s">
        <v>4263</v>
      </c>
      <c r="C4892" t="s">
        <v>2879</v>
      </c>
      <c r="D4892" t="s">
        <v>2880</v>
      </c>
      <c r="E4892" t="s">
        <v>4265</v>
      </c>
      <c r="F4892" t="s">
        <v>2172</v>
      </c>
      <c r="G4892" t="s">
        <v>2173</v>
      </c>
      <c r="H4892">
        <v>20983.6901</v>
      </c>
      <c r="I4892">
        <v>56.949735256816702</v>
      </c>
      <c r="J4892">
        <v>17.498405199746401</v>
      </c>
      <c r="K4892">
        <v>74.448140456563095</v>
      </c>
      <c r="L4892">
        <v>20909.2419595434</v>
      </c>
    </row>
    <row r="4893" spans="1:12" x14ac:dyDescent="0.35">
      <c r="A4893" t="s">
        <v>911</v>
      </c>
      <c r="B4893" t="s">
        <v>4263</v>
      </c>
      <c r="C4893" t="s">
        <v>2879</v>
      </c>
      <c r="D4893" t="s">
        <v>2880</v>
      </c>
      <c r="E4893" t="s">
        <v>4265</v>
      </c>
      <c r="F4893" t="s">
        <v>2882</v>
      </c>
      <c r="G4893" t="s">
        <v>2883</v>
      </c>
      <c r="H4893">
        <v>8342.1398000000008</v>
      </c>
      <c r="I4893">
        <v>22.640567533291101</v>
      </c>
      <c r="J4893">
        <v>6.9565525258930396</v>
      </c>
      <c r="K4893">
        <v>29.5971200591841</v>
      </c>
      <c r="L4893">
        <v>8312.5426799408197</v>
      </c>
    </row>
    <row r="4894" spans="1:12" x14ac:dyDescent="0.35">
      <c r="A4894" t="s">
        <v>911</v>
      </c>
      <c r="B4894" t="s">
        <v>4263</v>
      </c>
      <c r="C4894" t="s">
        <v>2879</v>
      </c>
      <c r="D4894" t="s">
        <v>2880</v>
      </c>
      <c r="E4894" t="s">
        <v>4265</v>
      </c>
      <c r="F4894" t="s">
        <v>2884</v>
      </c>
      <c r="G4894" t="s">
        <v>2885</v>
      </c>
      <c r="H4894">
        <v>11935.6769</v>
      </c>
      <c r="I4894">
        <v>32.3934273937857</v>
      </c>
      <c r="J4894">
        <v>9.9532213062777402</v>
      </c>
      <c r="K4894">
        <v>42.346648700063398</v>
      </c>
      <c r="L4894">
        <v>11893.3302512999</v>
      </c>
    </row>
    <row r="4895" spans="1:12" x14ac:dyDescent="0.35">
      <c r="A4895" t="s">
        <v>911</v>
      </c>
      <c r="B4895" t="s">
        <v>4263</v>
      </c>
      <c r="C4895" t="s">
        <v>2879</v>
      </c>
      <c r="D4895" t="s">
        <v>2886</v>
      </c>
      <c r="E4895" t="s">
        <v>4266</v>
      </c>
      <c r="F4895" t="s">
        <v>2172</v>
      </c>
      <c r="G4895" t="s">
        <v>2173</v>
      </c>
      <c r="H4895">
        <v>45717.662700000001</v>
      </c>
      <c r="I4895">
        <v>247.45865303332201</v>
      </c>
      <c r="J4895">
        <v>2754.0079320645</v>
      </c>
      <c r="K4895">
        <v>3001.4665850978199</v>
      </c>
      <c r="L4895">
        <v>42716.196114902203</v>
      </c>
    </row>
    <row r="4896" spans="1:12" x14ac:dyDescent="0.35">
      <c r="A4896" t="s">
        <v>911</v>
      </c>
      <c r="B4896" t="s">
        <v>4263</v>
      </c>
      <c r="C4896" t="s">
        <v>2879</v>
      </c>
      <c r="D4896" t="s">
        <v>2886</v>
      </c>
      <c r="E4896" t="s">
        <v>4266</v>
      </c>
      <c r="F4896" t="s">
        <v>2882</v>
      </c>
      <c r="G4896" t="s">
        <v>2883</v>
      </c>
      <c r="H4896">
        <v>27463.488000000001</v>
      </c>
      <c r="I4896">
        <v>148.65321962793101</v>
      </c>
      <c r="J4896">
        <v>1654.38605990925</v>
      </c>
      <c r="K4896">
        <v>1803.0392795371799</v>
      </c>
      <c r="L4896">
        <v>25660.448720462799</v>
      </c>
    </row>
    <row r="4897" spans="1:12" x14ac:dyDescent="0.35">
      <c r="A4897" t="s">
        <v>911</v>
      </c>
      <c r="B4897" t="s">
        <v>4263</v>
      </c>
      <c r="C4897" t="s">
        <v>2879</v>
      </c>
      <c r="D4897" t="s">
        <v>2886</v>
      </c>
      <c r="E4897" t="s">
        <v>4266</v>
      </c>
      <c r="F4897" t="s">
        <v>2884</v>
      </c>
      <c r="G4897" t="s">
        <v>2885</v>
      </c>
      <c r="H4897">
        <v>32837.924500000001</v>
      </c>
      <c r="I4897">
        <v>196.44407190196901</v>
      </c>
      <c r="J4897">
        <v>695.14679445000695</v>
      </c>
      <c r="K4897">
        <v>891.59086635197605</v>
      </c>
      <c r="L4897">
        <v>31946.333633647999</v>
      </c>
    </row>
    <row r="4898" spans="1:12" x14ac:dyDescent="0.35">
      <c r="A4898" t="s">
        <v>911</v>
      </c>
      <c r="B4898" t="s">
        <v>4263</v>
      </c>
      <c r="C4898" t="s">
        <v>2879</v>
      </c>
      <c r="D4898" t="s">
        <v>2888</v>
      </c>
      <c r="E4898" t="s">
        <v>4142</v>
      </c>
      <c r="F4898" t="s">
        <v>2172</v>
      </c>
      <c r="G4898" t="s">
        <v>2173</v>
      </c>
      <c r="H4898">
        <v>28633.797900000001</v>
      </c>
      <c r="I4898">
        <v>152.804703021526</v>
      </c>
      <c r="J4898">
        <v>91.361427439280206</v>
      </c>
      <c r="K4898">
        <v>244.16613046080701</v>
      </c>
      <c r="L4898">
        <v>28389.631769539199</v>
      </c>
    </row>
    <row r="4899" spans="1:12" x14ac:dyDescent="0.35">
      <c r="A4899" t="s">
        <v>911</v>
      </c>
      <c r="B4899" t="s">
        <v>4263</v>
      </c>
      <c r="C4899" t="s">
        <v>2879</v>
      </c>
      <c r="D4899" t="s">
        <v>2888</v>
      </c>
      <c r="E4899" t="s">
        <v>4142</v>
      </c>
      <c r="F4899" t="s">
        <v>2882</v>
      </c>
      <c r="G4899" t="s">
        <v>2883</v>
      </c>
      <c r="H4899">
        <v>6273.3482999999997</v>
      </c>
      <c r="I4899">
        <v>33.4778199678398</v>
      </c>
      <c r="J4899">
        <v>20.0162780289963</v>
      </c>
      <c r="K4899">
        <v>53.494097996836103</v>
      </c>
      <c r="L4899">
        <v>6219.85420200316</v>
      </c>
    </row>
    <row r="4900" spans="1:12" x14ac:dyDescent="0.35">
      <c r="A4900" t="s">
        <v>911</v>
      </c>
      <c r="B4900" t="s">
        <v>4263</v>
      </c>
      <c r="C4900" t="s">
        <v>2879</v>
      </c>
      <c r="D4900" t="s">
        <v>2888</v>
      </c>
      <c r="E4900" t="s">
        <v>4142</v>
      </c>
      <c r="F4900" t="s">
        <v>2884</v>
      </c>
      <c r="G4900" t="s">
        <v>2885</v>
      </c>
      <c r="H4900">
        <v>12863.772999999999</v>
      </c>
      <c r="I4900">
        <v>69.895134483301007</v>
      </c>
      <c r="J4900">
        <v>0</v>
      </c>
      <c r="K4900">
        <v>69.895134483301007</v>
      </c>
      <c r="L4900">
        <v>12793.877865516701</v>
      </c>
    </row>
    <row r="4901" spans="1:12" x14ac:dyDescent="0.35">
      <c r="A4901" t="s">
        <v>911</v>
      </c>
      <c r="B4901" t="s">
        <v>4263</v>
      </c>
      <c r="C4901" t="s">
        <v>2879</v>
      </c>
      <c r="D4901" t="s">
        <v>2892</v>
      </c>
      <c r="E4901" t="s">
        <v>2970</v>
      </c>
      <c r="F4901" t="s">
        <v>2172</v>
      </c>
      <c r="G4901" t="s">
        <v>2173</v>
      </c>
      <c r="H4901">
        <v>133208.86629999999</v>
      </c>
      <c r="I4901">
        <v>483.65995196714402</v>
      </c>
      <c r="J4901">
        <v>14825.974699476001</v>
      </c>
      <c r="K4901">
        <v>15309.634651443101</v>
      </c>
      <c r="L4901">
        <v>117899.231648557</v>
      </c>
    </row>
    <row r="4902" spans="1:12" x14ac:dyDescent="0.35">
      <c r="A4902" t="s">
        <v>911</v>
      </c>
      <c r="B4902" t="s">
        <v>4263</v>
      </c>
      <c r="C4902" t="s">
        <v>2879</v>
      </c>
      <c r="D4902" t="s">
        <v>2892</v>
      </c>
      <c r="E4902" t="s">
        <v>2970</v>
      </c>
      <c r="F4902" t="s">
        <v>2882</v>
      </c>
      <c r="G4902" t="s">
        <v>2883</v>
      </c>
      <c r="H4902">
        <v>133208.86629999999</v>
      </c>
      <c r="I4902">
        <v>483.65995196714402</v>
      </c>
      <c r="J4902">
        <v>14825.974699476001</v>
      </c>
      <c r="K4902">
        <v>15309.634651443101</v>
      </c>
      <c r="L4902">
        <v>117899.231648557</v>
      </c>
    </row>
    <row r="4903" spans="1:12" x14ac:dyDescent="0.35">
      <c r="A4903" t="s">
        <v>911</v>
      </c>
      <c r="B4903" t="s">
        <v>4263</v>
      </c>
      <c r="C4903" t="s">
        <v>2879</v>
      </c>
      <c r="D4903" t="s">
        <v>2892</v>
      </c>
      <c r="E4903" t="s">
        <v>2970</v>
      </c>
      <c r="F4903" t="s">
        <v>2884</v>
      </c>
      <c r="G4903" t="s">
        <v>2885</v>
      </c>
      <c r="H4903">
        <v>153807.3351</v>
      </c>
      <c r="I4903">
        <v>419.43504959848798</v>
      </c>
      <c r="J4903">
        <v>126.201243898599</v>
      </c>
      <c r="K4903">
        <v>545.63629349708697</v>
      </c>
      <c r="L4903">
        <v>153261.698806503</v>
      </c>
    </row>
    <row r="4904" spans="1:12" x14ac:dyDescent="0.35">
      <c r="A4904" t="s">
        <v>911</v>
      </c>
      <c r="B4904" t="s">
        <v>4263</v>
      </c>
      <c r="C4904" t="s">
        <v>2879</v>
      </c>
      <c r="D4904" t="s">
        <v>2894</v>
      </c>
      <c r="E4904" t="s">
        <v>4267</v>
      </c>
      <c r="F4904" t="s">
        <v>2172</v>
      </c>
      <c r="G4904" t="s">
        <v>2173</v>
      </c>
      <c r="H4904">
        <v>12487.905699999999</v>
      </c>
      <c r="I4904">
        <v>20.8496686129083</v>
      </c>
      <c r="J4904">
        <v>26.112845772255302</v>
      </c>
      <c r="K4904">
        <v>46.962514385163701</v>
      </c>
      <c r="L4904">
        <v>12440.9431856148</v>
      </c>
    </row>
    <row r="4905" spans="1:12" x14ac:dyDescent="0.35">
      <c r="A4905" t="s">
        <v>911</v>
      </c>
      <c r="B4905" t="s">
        <v>4263</v>
      </c>
      <c r="C4905" t="s">
        <v>2879</v>
      </c>
      <c r="D4905" t="s">
        <v>2894</v>
      </c>
      <c r="E4905" t="s">
        <v>4267</v>
      </c>
      <c r="F4905" t="s">
        <v>2882</v>
      </c>
      <c r="G4905" t="s">
        <v>2883</v>
      </c>
      <c r="H4905">
        <v>2024.0337</v>
      </c>
      <c r="I4905">
        <v>3.3793040871074602</v>
      </c>
      <c r="J4905">
        <v>4.2323572658395499</v>
      </c>
      <c r="K4905">
        <v>7.6116613529470198</v>
      </c>
      <c r="L4905">
        <v>2016.4220386470499</v>
      </c>
    </row>
    <row r="4906" spans="1:12" x14ac:dyDescent="0.35">
      <c r="A4906" t="s">
        <v>911</v>
      </c>
      <c r="B4906" t="s">
        <v>4263</v>
      </c>
      <c r="C4906" t="s">
        <v>2879</v>
      </c>
      <c r="D4906" t="s">
        <v>2894</v>
      </c>
      <c r="E4906" t="s">
        <v>4267</v>
      </c>
      <c r="F4906" t="s">
        <v>2884</v>
      </c>
      <c r="G4906" t="s">
        <v>2885</v>
      </c>
      <c r="H4906">
        <v>13105.909600000001</v>
      </c>
      <c r="I4906">
        <v>22.316159065804001</v>
      </c>
      <c r="J4906">
        <v>9.0133606859186806</v>
      </c>
      <c r="K4906">
        <v>31.3295197517227</v>
      </c>
      <c r="L4906">
        <v>13074.580080248301</v>
      </c>
    </row>
    <row r="4907" spans="1:12" x14ac:dyDescent="0.35">
      <c r="A4907" t="s">
        <v>911</v>
      </c>
      <c r="B4907" t="s">
        <v>4263</v>
      </c>
      <c r="C4907" t="s">
        <v>2879</v>
      </c>
      <c r="D4907" t="s">
        <v>2898</v>
      </c>
      <c r="E4907" t="s">
        <v>2899</v>
      </c>
      <c r="F4907" t="s">
        <v>2172</v>
      </c>
      <c r="G4907" t="s">
        <v>2173</v>
      </c>
      <c r="H4907">
        <v>15138.0054</v>
      </c>
      <c r="I4907">
        <v>55.1586356462862</v>
      </c>
      <c r="J4907">
        <v>10.414356259227199</v>
      </c>
      <c r="K4907">
        <v>65.572991905513405</v>
      </c>
      <c r="L4907">
        <v>15072.432408094501</v>
      </c>
    </row>
    <row r="4908" spans="1:12" x14ac:dyDescent="0.35">
      <c r="A4908" t="s">
        <v>911</v>
      </c>
      <c r="B4908" t="s">
        <v>4263</v>
      </c>
      <c r="C4908" t="s">
        <v>2879</v>
      </c>
      <c r="D4908" t="s">
        <v>2898</v>
      </c>
      <c r="E4908" t="s">
        <v>2899</v>
      </c>
      <c r="F4908" t="s">
        <v>2882</v>
      </c>
      <c r="G4908" t="s">
        <v>2883</v>
      </c>
      <c r="H4908">
        <v>3042.0871999999999</v>
      </c>
      <c r="I4908">
        <v>11.0845105126508</v>
      </c>
      <c r="J4908">
        <v>2.0928371430025998</v>
      </c>
      <c r="K4908">
        <v>13.177347655653399</v>
      </c>
      <c r="L4908">
        <v>3028.9098523443499</v>
      </c>
    </row>
    <row r="4909" spans="1:12" x14ac:dyDescent="0.35">
      <c r="A4909" t="s">
        <v>911</v>
      </c>
      <c r="B4909" t="s">
        <v>4263</v>
      </c>
      <c r="C4909" t="s">
        <v>2879</v>
      </c>
      <c r="D4909" t="s">
        <v>2898</v>
      </c>
      <c r="E4909" t="s">
        <v>2899</v>
      </c>
      <c r="F4909" t="s">
        <v>2884</v>
      </c>
      <c r="G4909" t="s">
        <v>2885</v>
      </c>
      <c r="H4909">
        <v>6482.5429999999997</v>
      </c>
      <c r="I4909">
        <v>23.620564068625001</v>
      </c>
      <c r="J4909">
        <v>4.4597362928269604</v>
      </c>
      <c r="K4909">
        <v>28.080300361451901</v>
      </c>
      <c r="L4909">
        <v>6454.4626996385496</v>
      </c>
    </row>
    <row r="4910" spans="1:12" x14ac:dyDescent="0.35">
      <c r="A4910" t="s">
        <v>911</v>
      </c>
      <c r="B4910" t="s">
        <v>4263</v>
      </c>
      <c r="C4910" t="s">
        <v>2879</v>
      </c>
      <c r="D4910" t="s">
        <v>2902</v>
      </c>
      <c r="E4910" t="s">
        <v>4268</v>
      </c>
      <c r="F4910" t="s">
        <v>2172</v>
      </c>
      <c r="G4910" t="s">
        <v>2173</v>
      </c>
      <c r="H4910">
        <v>14966.721</v>
      </c>
      <c r="I4910">
        <v>76.649407681845901</v>
      </c>
      <c r="J4910">
        <v>407.91352061154601</v>
      </c>
      <c r="K4910">
        <v>484.56292829339202</v>
      </c>
      <c r="L4910">
        <v>14482.158071706601</v>
      </c>
    </row>
    <row r="4911" spans="1:12" x14ac:dyDescent="0.35">
      <c r="A4911" t="s">
        <v>911</v>
      </c>
      <c r="B4911" t="s">
        <v>4263</v>
      </c>
      <c r="C4911" t="s">
        <v>2879</v>
      </c>
      <c r="D4911" t="s">
        <v>2902</v>
      </c>
      <c r="E4911" t="s">
        <v>4268</v>
      </c>
      <c r="F4911" t="s">
        <v>2882</v>
      </c>
      <c r="G4911" t="s">
        <v>2883</v>
      </c>
      <c r="H4911">
        <v>14966.721</v>
      </c>
      <c r="I4911">
        <v>76.649407681845901</v>
      </c>
      <c r="J4911">
        <v>407.91352061154601</v>
      </c>
      <c r="K4911">
        <v>484.56292829339202</v>
      </c>
      <c r="L4911">
        <v>14482.158071706601</v>
      </c>
    </row>
    <row r="4912" spans="1:12" x14ac:dyDescent="0.35">
      <c r="A4912" t="s">
        <v>911</v>
      </c>
      <c r="B4912" t="s">
        <v>4263</v>
      </c>
      <c r="C4912" t="s">
        <v>2879</v>
      </c>
      <c r="D4912" t="s">
        <v>2902</v>
      </c>
      <c r="E4912" t="s">
        <v>4268</v>
      </c>
      <c r="F4912" t="s">
        <v>2884</v>
      </c>
      <c r="G4912" t="s">
        <v>2885</v>
      </c>
      <c r="H4912">
        <v>16139.486500000001</v>
      </c>
      <c r="I4912">
        <v>82.655517985274102</v>
      </c>
      <c r="J4912">
        <v>439.87689349528699</v>
      </c>
      <c r="K4912">
        <v>522.532411480561</v>
      </c>
      <c r="L4912">
        <v>15616.9540885194</v>
      </c>
    </row>
    <row r="4913" spans="1:14" x14ac:dyDescent="0.35">
      <c r="A4913" t="s">
        <v>911</v>
      </c>
      <c r="B4913" t="s">
        <v>4263</v>
      </c>
      <c r="C4913" t="s">
        <v>2879</v>
      </c>
      <c r="D4913" t="s">
        <v>2902</v>
      </c>
      <c r="E4913" t="s">
        <v>4268</v>
      </c>
      <c r="F4913" t="s">
        <v>2896</v>
      </c>
      <c r="G4913" t="s">
        <v>2897</v>
      </c>
      <c r="H4913">
        <v>18317.479500000001</v>
      </c>
      <c r="I4913">
        <v>93.809722834498004</v>
      </c>
      <c r="J4913">
        <v>499.237443136519</v>
      </c>
      <c r="K4913">
        <v>593.04716597101697</v>
      </c>
      <c r="L4913">
        <v>17724.432334028999</v>
      </c>
    </row>
    <row r="4914" spans="1:14" x14ac:dyDescent="0.35">
      <c r="A4914" t="s">
        <v>911</v>
      </c>
      <c r="B4914" t="s">
        <v>4263</v>
      </c>
      <c r="C4914" t="s">
        <v>2879</v>
      </c>
      <c r="D4914" t="s">
        <v>2904</v>
      </c>
      <c r="E4914" t="s">
        <v>4269</v>
      </c>
      <c r="F4914" t="s">
        <v>2172</v>
      </c>
      <c r="G4914" t="s">
        <v>2173</v>
      </c>
      <c r="H4914">
        <v>27940.4869</v>
      </c>
      <c r="I4914">
        <v>85.297533006412706</v>
      </c>
      <c r="J4914">
        <v>830.55475292342499</v>
      </c>
      <c r="K4914">
        <v>915.85228592983799</v>
      </c>
      <c r="L4914">
        <v>27024.634614070201</v>
      </c>
    </row>
    <row r="4915" spans="1:14" x14ac:dyDescent="0.35">
      <c r="A4915" t="s">
        <v>911</v>
      </c>
      <c r="B4915" t="s">
        <v>4263</v>
      </c>
      <c r="C4915" t="s">
        <v>2879</v>
      </c>
      <c r="D4915" t="s">
        <v>2904</v>
      </c>
      <c r="E4915" t="s">
        <v>4269</v>
      </c>
      <c r="F4915" t="s">
        <v>2882</v>
      </c>
      <c r="G4915" t="s">
        <v>2883</v>
      </c>
      <c r="H4915">
        <v>7198.6406999999999</v>
      </c>
      <c r="I4915">
        <v>21.9762202942286</v>
      </c>
      <c r="J4915">
        <v>213.98572236891701</v>
      </c>
      <c r="K4915">
        <v>235.961942663146</v>
      </c>
      <c r="L4915">
        <v>6962.6787573368501</v>
      </c>
    </row>
    <row r="4916" spans="1:14" x14ac:dyDescent="0.35">
      <c r="A4916" t="s">
        <v>911</v>
      </c>
      <c r="B4916" t="s">
        <v>4263</v>
      </c>
      <c r="C4916" t="s">
        <v>2879</v>
      </c>
      <c r="D4916" t="s">
        <v>2904</v>
      </c>
      <c r="E4916" t="s">
        <v>4269</v>
      </c>
      <c r="F4916" t="s">
        <v>2884</v>
      </c>
      <c r="G4916" t="s">
        <v>2885</v>
      </c>
      <c r="H4916">
        <v>20985.867900000001</v>
      </c>
      <c r="I4916">
        <v>64.066269332327394</v>
      </c>
      <c r="J4916">
        <v>623.82278385514905</v>
      </c>
      <c r="K4916">
        <v>687.88905318747697</v>
      </c>
      <c r="L4916">
        <v>20297.978846812501</v>
      </c>
    </row>
    <row r="4917" spans="1:14" x14ac:dyDescent="0.35">
      <c r="A4917" t="s">
        <v>911</v>
      </c>
      <c r="B4917" t="s">
        <v>4263</v>
      </c>
      <c r="C4917" t="s">
        <v>2879</v>
      </c>
      <c r="D4917" t="s">
        <v>2904</v>
      </c>
      <c r="E4917" t="s">
        <v>4269</v>
      </c>
      <c r="F4917" t="s">
        <v>2875</v>
      </c>
      <c r="G4917" t="s">
        <v>2876</v>
      </c>
      <c r="H4917">
        <v>7198.6406999999999</v>
      </c>
      <c r="I4917">
        <v>21.9762202942286</v>
      </c>
      <c r="J4917">
        <v>213.98572236891701</v>
      </c>
      <c r="K4917">
        <v>235.961942663146</v>
      </c>
      <c r="L4917">
        <v>6962.6787573368501</v>
      </c>
    </row>
    <row r="4918" spans="1:14" x14ac:dyDescent="0.35">
      <c r="A4918" t="s">
        <v>911</v>
      </c>
      <c r="B4918" t="s">
        <v>4263</v>
      </c>
      <c r="C4918" t="s">
        <v>2879</v>
      </c>
      <c r="D4918" t="s">
        <v>2906</v>
      </c>
      <c r="E4918" t="s">
        <v>4270</v>
      </c>
      <c r="F4918" t="s">
        <v>2170</v>
      </c>
      <c r="G4918" t="s">
        <v>2171</v>
      </c>
      <c r="H4918">
        <v>0</v>
      </c>
      <c r="I4918">
        <v>0</v>
      </c>
      <c r="J4918">
        <v>0</v>
      </c>
      <c r="K4918">
        <v>0</v>
      </c>
      <c r="L4918">
        <v>0</v>
      </c>
    </row>
    <row r="4919" spans="1:14" x14ac:dyDescent="0.35">
      <c r="A4919" t="s">
        <v>911</v>
      </c>
      <c r="B4919" t="s">
        <v>4263</v>
      </c>
      <c r="C4919" t="s">
        <v>2879</v>
      </c>
      <c r="D4919" t="s">
        <v>2906</v>
      </c>
      <c r="E4919" t="s">
        <v>4270</v>
      </c>
      <c r="F4919" t="s">
        <v>2172</v>
      </c>
      <c r="G4919" t="s">
        <v>2173</v>
      </c>
      <c r="H4919">
        <v>28279.365900000001</v>
      </c>
      <c r="I4919">
        <v>94.413362276388796</v>
      </c>
      <c r="J4919">
        <v>0</v>
      </c>
      <c r="K4919">
        <v>94.413362276388796</v>
      </c>
      <c r="L4919">
        <v>28184.952537723599</v>
      </c>
    </row>
    <row r="4920" spans="1:14" x14ac:dyDescent="0.35">
      <c r="A4920" t="s">
        <v>911</v>
      </c>
      <c r="B4920" t="s">
        <v>4263</v>
      </c>
      <c r="C4920" t="s">
        <v>2879</v>
      </c>
      <c r="D4920" t="s">
        <v>2906</v>
      </c>
      <c r="E4920" t="s">
        <v>4270</v>
      </c>
      <c r="F4920" t="s">
        <v>2882</v>
      </c>
      <c r="G4920" t="s">
        <v>2883</v>
      </c>
      <c r="H4920">
        <v>0</v>
      </c>
      <c r="I4920">
        <v>0</v>
      </c>
      <c r="J4920">
        <v>0</v>
      </c>
      <c r="K4920">
        <v>0</v>
      </c>
      <c r="L4920">
        <v>0</v>
      </c>
    </row>
    <row r="4921" spans="1:14" x14ac:dyDescent="0.35">
      <c r="A4921" t="s">
        <v>911</v>
      </c>
      <c r="B4921" t="s">
        <v>4263</v>
      </c>
      <c r="C4921" t="s">
        <v>2879</v>
      </c>
      <c r="D4921" t="s">
        <v>2906</v>
      </c>
      <c r="E4921" t="s">
        <v>4270</v>
      </c>
      <c r="F4921" t="s">
        <v>2884</v>
      </c>
      <c r="G4921" t="s">
        <v>2885</v>
      </c>
      <c r="H4921">
        <v>12957.270399999999</v>
      </c>
      <c r="I4921">
        <v>43.259084109216502</v>
      </c>
      <c r="J4921">
        <v>0</v>
      </c>
      <c r="K4921">
        <v>43.259084109216502</v>
      </c>
      <c r="L4921">
        <v>12914.011315890801</v>
      </c>
    </row>
    <row r="4922" spans="1:14" x14ac:dyDescent="0.35">
      <c r="A4922" t="s">
        <v>911</v>
      </c>
      <c r="B4922" t="s">
        <v>4263</v>
      </c>
      <c r="C4922" t="s">
        <v>2879</v>
      </c>
      <c r="D4922" t="s">
        <v>2908</v>
      </c>
      <c r="E4922" t="s">
        <v>4271</v>
      </c>
      <c r="F4922" t="s">
        <v>2172</v>
      </c>
      <c r="G4922" t="s">
        <v>2173</v>
      </c>
      <c r="H4922">
        <v>10119.352800000001</v>
      </c>
      <c r="I4922">
        <v>23.014892401447302</v>
      </c>
      <c r="J4922">
        <v>261.157783279375</v>
      </c>
      <c r="K4922">
        <v>284.17267568082298</v>
      </c>
      <c r="L4922">
        <v>9835.1801243191803</v>
      </c>
    </row>
    <row r="4923" spans="1:14" x14ac:dyDescent="0.35">
      <c r="A4923" t="s">
        <v>911</v>
      </c>
      <c r="B4923" t="s">
        <v>4263</v>
      </c>
      <c r="C4923" t="s">
        <v>2879</v>
      </c>
      <c r="D4923" t="s">
        <v>2908</v>
      </c>
      <c r="E4923" t="s">
        <v>4271</v>
      </c>
      <c r="F4923" t="s">
        <v>2882</v>
      </c>
      <c r="G4923" t="s">
        <v>2883</v>
      </c>
      <c r="H4923">
        <v>2015.9648</v>
      </c>
      <c r="I4923">
        <v>4.5849980956008398</v>
      </c>
      <c r="J4923">
        <v>52.027527137688097</v>
      </c>
      <c r="K4923">
        <v>56.612525233288899</v>
      </c>
      <c r="L4923">
        <v>1959.35227476671</v>
      </c>
    </row>
    <row r="4924" spans="1:14" x14ac:dyDescent="0.35">
      <c r="A4924" t="s">
        <v>911</v>
      </c>
      <c r="B4924" t="s">
        <v>4263</v>
      </c>
      <c r="C4924" t="s">
        <v>2879</v>
      </c>
      <c r="D4924" t="s">
        <v>2908</v>
      </c>
      <c r="E4924" t="s">
        <v>4271</v>
      </c>
      <c r="F4924" t="s">
        <v>2884</v>
      </c>
      <c r="G4924" t="s">
        <v>2885</v>
      </c>
      <c r="H4924">
        <v>15060.4431</v>
      </c>
      <c r="I4924">
        <v>34.252632831841602</v>
      </c>
      <c r="J4924">
        <v>388.67623214625797</v>
      </c>
      <c r="K4924">
        <v>422.928864978099</v>
      </c>
      <c r="L4924">
        <v>14637.514235021899</v>
      </c>
    </row>
    <row r="4925" spans="1:14" x14ac:dyDescent="0.35">
      <c r="A4925" t="s">
        <v>911</v>
      </c>
      <c r="B4925" t="s">
        <v>4263</v>
      </c>
      <c r="C4925" t="s">
        <v>2879</v>
      </c>
      <c r="D4925" t="s">
        <v>2908</v>
      </c>
      <c r="E4925" t="s">
        <v>4271</v>
      </c>
      <c r="F4925" t="s">
        <v>2896</v>
      </c>
      <c r="G4925" t="s">
        <v>2897</v>
      </c>
      <c r="H4925">
        <v>5771.1934000000001</v>
      </c>
      <c r="I4925">
        <v>13.125680822700399</v>
      </c>
      <c r="J4925">
        <v>148.941548276519</v>
      </c>
      <c r="K4925">
        <v>162.06722909921899</v>
      </c>
      <c r="L4925">
        <v>5609.1261709007804</v>
      </c>
    </row>
    <row r="4926" spans="1:14" x14ac:dyDescent="0.35">
      <c r="A4926" t="s">
        <v>911</v>
      </c>
      <c r="B4926" t="s">
        <v>4263</v>
      </c>
      <c r="C4926" t="s">
        <v>2915</v>
      </c>
      <c r="D4926" t="s">
        <v>4272</v>
      </c>
      <c r="E4926" t="s">
        <v>4273</v>
      </c>
      <c r="F4926" t="s">
        <v>2172</v>
      </c>
      <c r="G4926" t="s">
        <v>2173</v>
      </c>
      <c r="H4926">
        <v>7742175.1875999998</v>
      </c>
      <c r="I4926">
        <v>31060.972927394501</v>
      </c>
      <c r="J4926">
        <v>1280858.2753320499</v>
      </c>
      <c r="K4926">
        <v>1311919.2482594401</v>
      </c>
      <c r="L4926">
        <v>6430255.9393405598</v>
      </c>
    </row>
    <row r="4927" spans="1:14" x14ac:dyDescent="0.35">
      <c r="A4927" t="s">
        <v>911</v>
      </c>
      <c r="B4927" t="s">
        <v>4263</v>
      </c>
      <c r="C4927" t="s">
        <v>2915</v>
      </c>
      <c r="D4927" t="s">
        <v>4272</v>
      </c>
      <c r="E4927" t="s">
        <v>4273</v>
      </c>
      <c r="F4927" t="s">
        <v>3007</v>
      </c>
      <c r="G4927" t="s">
        <v>3008</v>
      </c>
      <c r="H4927">
        <v>423444.9105</v>
      </c>
      <c r="I4927">
        <v>1698.8263094066499</v>
      </c>
      <c r="J4927">
        <v>0</v>
      </c>
      <c r="K4927">
        <v>1698.8263094066499</v>
      </c>
      <c r="L4927">
        <v>421746.08419059298</v>
      </c>
      <c r="N4927" t="s">
        <v>2198</v>
      </c>
    </row>
    <row r="4928" spans="1:14" x14ac:dyDescent="0.35">
      <c r="A4928" t="s">
        <v>911</v>
      </c>
      <c r="B4928" t="s">
        <v>4263</v>
      </c>
      <c r="C4928" t="s">
        <v>2915</v>
      </c>
      <c r="D4928" t="s">
        <v>4272</v>
      </c>
      <c r="E4928" t="s">
        <v>4273</v>
      </c>
      <c r="F4928" t="s">
        <v>2920</v>
      </c>
      <c r="G4928" t="s">
        <v>2921</v>
      </c>
      <c r="H4928">
        <v>0</v>
      </c>
      <c r="I4928">
        <v>0</v>
      </c>
      <c r="J4928">
        <v>0</v>
      </c>
      <c r="K4928">
        <v>0</v>
      </c>
      <c r="L4928">
        <v>0</v>
      </c>
    </row>
    <row r="4929" spans="1:12" x14ac:dyDescent="0.35">
      <c r="A4929" t="s">
        <v>911</v>
      </c>
      <c r="B4929" t="s">
        <v>4263</v>
      </c>
      <c r="C4929" t="s">
        <v>2915</v>
      </c>
      <c r="D4929" t="s">
        <v>4272</v>
      </c>
      <c r="E4929" t="s">
        <v>4273</v>
      </c>
      <c r="F4929" t="s">
        <v>2867</v>
      </c>
      <c r="G4929" t="s">
        <v>2868</v>
      </c>
      <c r="H4929">
        <v>0</v>
      </c>
      <c r="I4929">
        <v>0</v>
      </c>
      <c r="J4929">
        <v>0</v>
      </c>
      <c r="K4929">
        <v>0</v>
      </c>
      <c r="L4929">
        <v>0</v>
      </c>
    </row>
    <row r="4930" spans="1:12" x14ac:dyDescent="0.35">
      <c r="A4930" t="s">
        <v>911</v>
      </c>
      <c r="B4930" t="s">
        <v>4263</v>
      </c>
      <c r="C4930" t="s">
        <v>2915</v>
      </c>
      <c r="D4930" t="s">
        <v>4272</v>
      </c>
      <c r="E4930" t="s">
        <v>4273</v>
      </c>
      <c r="F4930" t="s">
        <v>2922</v>
      </c>
      <c r="G4930" t="s">
        <v>2923</v>
      </c>
      <c r="H4930">
        <v>0</v>
      </c>
      <c r="I4930">
        <v>0</v>
      </c>
      <c r="J4930">
        <v>0</v>
      </c>
      <c r="K4930">
        <v>0</v>
      </c>
      <c r="L4930">
        <v>0</v>
      </c>
    </row>
    <row r="4931" spans="1:12" x14ac:dyDescent="0.35">
      <c r="A4931" t="s">
        <v>911</v>
      </c>
      <c r="B4931" t="s">
        <v>4263</v>
      </c>
      <c r="C4931" t="s">
        <v>2915</v>
      </c>
      <c r="D4931" t="s">
        <v>4272</v>
      </c>
      <c r="E4931" t="s">
        <v>4273</v>
      </c>
      <c r="F4931" t="s">
        <v>2875</v>
      </c>
      <c r="G4931" t="s">
        <v>2876</v>
      </c>
      <c r="H4931">
        <v>658771.55839999998</v>
      </c>
      <c r="I4931">
        <v>2642.93755230325</v>
      </c>
      <c r="J4931">
        <v>108986.555024096</v>
      </c>
      <c r="K4931">
        <v>111629.492576399</v>
      </c>
      <c r="L4931">
        <v>547142.06582360098</v>
      </c>
    </row>
    <row r="4932" spans="1:12" x14ac:dyDescent="0.35">
      <c r="A4932" t="s">
        <v>911</v>
      </c>
      <c r="B4932" t="s">
        <v>4263</v>
      </c>
      <c r="C4932" t="s">
        <v>2915</v>
      </c>
      <c r="D4932" t="s">
        <v>4272</v>
      </c>
      <c r="E4932" t="s">
        <v>4273</v>
      </c>
      <c r="F4932" t="s">
        <v>3241</v>
      </c>
      <c r="G4932" t="s">
        <v>3242</v>
      </c>
      <c r="H4932">
        <v>203854.391</v>
      </c>
      <c r="I4932">
        <v>817.84712530556499</v>
      </c>
      <c r="J4932">
        <v>33725.481196381501</v>
      </c>
      <c r="K4932">
        <v>34543.328321687099</v>
      </c>
      <c r="L4932">
        <v>169311.062678313</v>
      </c>
    </row>
    <row r="4933" spans="1:12" x14ac:dyDescent="0.35">
      <c r="A4933" t="s">
        <v>911</v>
      </c>
      <c r="B4933" t="s">
        <v>4263</v>
      </c>
      <c r="C4933" t="s">
        <v>2915</v>
      </c>
      <c r="D4933" t="s">
        <v>4272</v>
      </c>
      <c r="E4933" t="s">
        <v>4273</v>
      </c>
      <c r="F4933" t="s">
        <v>2924</v>
      </c>
      <c r="G4933" t="s">
        <v>2925</v>
      </c>
      <c r="H4933">
        <v>0</v>
      </c>
      <c r="I4933">
        <v>0</v>
      </c>
      <c r="J4933">
        <v>0</v>
      </c>
      <c r="K4933">
        <v>0</v>
      </c>
      <c r="L4933">
        <v>0</v>
      </c>
    </row>
    <row r="4934" spans="1:12" x14ac:dyDescent="0.35">
      <c r="A4934" t="s">
        <v>911</v>
      </c>
      <c r="B4934" t="s">
        <v>4263</v>
      </c>
      <c r="C4934" t="s">
        <v>2915</v>
      </c>
      <c r="D4934" t="s">
        <v>4272</v>
      </c>
      <c r="E4934" t="s">
        <v>4273</v>
      </c>
      <c r="F4934" t="s">
        <v>2877</v>
      </c>
      <c r="G4934" t="s">
        <v>2878</v>
      </c>
      <c r="H4934">
        <v>238903.04070000001</v>
      </c>
      <c r="I4934">
        <v>958.459438077399</v>
      </c>
      <c r="J4934">
        <v>39523.897261724298</v>
      </c>
      <c r="K4934">
        <v>40482.356699801698</v>
      </c>
      <c r="L4934">
        <v>198420.684000198</v>
      </c>
    </row>
    <row r="4935" spans="1:12" x14ac:dyDescent="0.35">
      <c r="A4935" t="s">
        <v>911</v>
      </c>
      <c r="B4935" t="s">
        <v>4263</v>
      </c>
      <c r="C4935" t="s">
        <v>2915</v>
      </c>
      <c r="D4935" t="s">
        <v>4274</v>
      </c>
      <c r="E4935" t="s">
        <v>4275</v>
      </c>
      <c r="F4935" t="s">
        <v>2172</v>
      </c>
      <c r="G4935" t="s">
        <v>2173</v>
      </c>
      <c r="H4935">
        <v>3855.4160000000002</v>
      </c>
      <c r="J4935">
        <v>280.41760275121601</v>
      </c>
      <c r="K4935">
        <v>280.41760275121601</v>
      </c>
      <c r="L4935">
        <v>3574.9983972487798</v>
      </c>
    </row>
    <row r="4936" spans="1:12" x14ac:dyDescent="0.35">
      <c r="A4936" t="s">
        <v>911</v>
      </c>
      <c r="B4936" t="s">
        <v>4263</v>
      </c>
      <c r="C4936" t="s">
        <v>2915</v>
      </c>
      <c r="D4936" t="s">
        <v>4274</v>
      </c>
      <c r="E4936" t="s">
        <v>4275</v>
      </c>
      <c r="F4936" t="s">
        <v>2867</v>
      </c>
      <c r="G4936" t="s">
        <v>2868</v>
      </c>
      <c r="H4936">
        <v>0</v>
      </c>
      <c r="J4936">
        <v>0</v>
      </c>
      <c r="K4936">
        <v>0</v>
      </c>
      <c r="L4936">
        <v>0</v>
      </c>
    </row>
    <row r="4937" spans="1:12" x14ac:dyDescent="0.35">
      <c r="A4937" t="s">
        <v>911</v>
      </c>
      <c r="B4937" t="s">
        <v>4263</v>
      </c>
      <c r="C4937" t="s">
        <v>2915</v>
      </c>
      <c r="D4937" t="s">
        <v>4274</v>
      </c>
      <c r="E4937" t="s">
        <v>4275</v>
      </c>
      <c r="F4937" t="s">
        <v>2922</v>
      </c>
      <c r="G4937" t="s">
        <v>2923</v>
      </c>
      <c r="H4937">
        <v>0</v>
      </c>
      <c r="J4937">
        <v>0</v>
      </c>
      <c r="K4937">
        <v>0</v>
      </c>
      <c r="L4937">
        <v>0</v>
      </c>
    </row>
    <row r="4938" spans="1:12" x14ac:dyDescent="0.35">
      <c r="A4938" t="s">
        <v>911</v>
      </c>
      <c r="B4938" t="s">
        <v>4263</v>
      </c>
      <c r="C4938" t="s">
        <v>2915</v>
      </c>
      <c r="D4938" t="s">
        <v>4276</v>
      </c>
      <c r="E4938" t="s">
        <v>4277</v>
      </c>
      <c r="F4938" t="s">
        <v>2172</v>
      </c>
      <c r="G4938" t="s">
        <v>2173</v>
      </c>
      <c r="H4938">
        <v>16125.0345</v>
      </c>
      <c r="I4938">
        <v>71.906928348328805</v>
      </c>
      <c r="J4938">
        <v>516.85597128338998</v>
      </c>
      <c r="K4938">
        <v>588.76289963171905</v>
      </c>
      <c r="L4938">
        <v>15536.2716003683</v>
      </c>
    </row>
    <row r="4939" spans="1:12" x14ac:dyDescent="0.35">
      <c r="A4939" t="s">
        <v>911</v>
      </c>
      <c r="B4939" t="s">
        <v>4263</v>
      </c>
      <c r="C4939" t="s">
        <v>2915</v>
      </c>
      <c r="D4939" t="s">
        <v>4276</v>
      </c>
      <c r="E4939" t="s">
        <v>4277</v>
      </c>
      <c r="F4939" t="s">
        <v>2867</v>
      </c>
      <c r="G4939" t="s">
        <v>2868</v>
      </c>
      <c r="H4939">
        <v>0</v>
      </c>
      <c r="I4939">
        <v>0</v>
      </c>
      <c r="J4939">
        <v>0</v>
      </c>
      <c r="K4939">
        <v>0</v>
      </c>
      <c r="L4939">
        <v>0</v>
      </c>
    </row>
    <row r="4940" spans="1:12" x14ac:dyDescent="0.35">
      <c r="A4940" t="s">
        <v>911</v>
      </c>
      <c r="B4940" t="s">
        <v>4263</v>
      </c>
      <c r="C4940" t="s">
        <v>2915</v>
      </c>
      <c r="D4940" t="s">
        <v>4276</v>
      </c>
      <c r="E4940" t="s">
        <v>4277</v>
      </c>
      <c r="F4940" t="s">
        <v>2922</v>
      </c>
      <c r="G4940" t="s">
        <v>2923</v>
      </c>
      <c r="H4940">
        <v>0</v>
      </c>
      <c r="I4940">
        <v>0</v>
      </c>
      <c r="J4940">
        <v>0</v>
      </c>
      <c r="K4940">
        <v>0</v>
      </c>
      <c r="L4940">
        <v>0</v>
      </c>
    </row>
    <row r="4941" spans="1:12" x14ac:dyDescent="0.35">
      <c r="A4941" t="s">
        <v>911</v>
      </c>
      <c r="B4941" t="s">
        <v>4263</v>
      </c>
      <c r="C4941" t="s">
        <v>2915</v>
      </c>
      <c r="D4941" t="s">
        <v>4276</v>
      </c>
      <c r="E4941" t="s">
        <v>4277</v>
      </c>
      <c r="F4941" t="s">
        <v>2999</v>
      </c>
      <c r="G4941" t="s">
        <v>3000</v>
      </c>
      <c r="H4941">
        <v>0</v>
      </c>
      <c r="I4941">
        <v>0</v>
      </c>
      <c r="J4941">
        <v>0</v>
      </c>
      <c r="K4941">
        <v>0</v>
      </c>
      <c r="L4941">
        <v>0</v>
      </c>
    </row>
    <row r="4942" spans="1:12" x14ac:dyDescent="0.35">
      <c r="A4942" t="s">
        <v>911</v>
      </c>
      <c r="B4942" t="s">
        <v>4263</v>
      </c>
      <c r="C4942" t="s">
        <v>2915</v>
      </c>
      <c r="D4942" t="s">
        <v>4276</v>
      </c>
      <c r="E4942" t="s">
        <v>4277</v>
      </c>
      <c r="F4942" t="s">
        <v>2924</v>
      </c>
      <c r="G4942" t="s">
        <v>2925</v>
      </c>
      <c r="H4942">
        <v>0</v>
      </c>
      <c r="I4942">
        <v>0</v>
      </c>
      <c r="J4942">
        <v>0</v>
      </c>
      <c r="K4942">
        <v>0</v>
      </c>
      <c r="L4942">
        <v>0</v>
      </c>
    </row>
    <row r="4943" spans="1:12" x14ac:dyDescent="0.35">
      <c r="A4943" t="s">
        <v>911</v>
      </c>
      <c r="B4943" t="s">
        <v>4263</v>
      </c>
      <c r="C4943" t="s">
        <v>2915</v>
      </c>
      <c r="D4943" t="s">
        <v>4278</v>
      </c>
      <c r="E4943" t="s">
        <v>4279</v>
      </c>
      <c r="F4943" t="s">
        <v>2172</v>
      </c>
      <c r="G4943" t="s">
        <v>2173</v>
      </c>
      <c r="H4943">
        <v>252213.6917</v>
      </c>
      <c r="I4943">
        <v>1184.01883389561</v>
      </c>
      <c r="J4943">
        <v>27621.761774955401</v>
      </c>
      <c r="K4943">
        <v>28805.780608851001</v>
      </c>
      <c r="L4943">
        <v>223407.911091149</v>
      </c>
    </row>
    <row r="4944" spans="1:12" x14ac:dyDescent="0.35">
      <c r="A4944" t="s">
        <v>911</v>
      </c>
      <c r="B4944" t="s">
        <v>4263</v>
      </c>
      <c r="C4944" t="s">
        <v>2915</v>
      </c>
      <c r="D4944" t="s">
        <v>4278</v>
      </c>
      <c r="E4944" t="s">
        <v>4279</v>
      </c>
      <c r="F4944" t="s">
        <v>2867</v>
      </c>
      <c r="G4944" t="s">
        <v>2868</v>
      </c>
      <c r="H4944">
        <v>0</v>
      </c>
      <c r="I4944">
        <v>0</v>
      </c>
      <c r="J4944">
        <v>0</v>
      </c>
      <c r="K4944">
        <v>0</v>
      </c>
      <c r="L4944">
        <v>0</v>
      </c>
    </row>
    <row r="4945" spans="1:14" x14ac:dyDescent="0.35">
      <c r="A4945" t="s">
        <v>911</v>
      </c>
      <c r="B4945" t="s">
        <v>4263</v>
      </c>
      <c r="C4945" t="s">
        <v>2915</v>
      </c>
      <c r="D4945" t="s">
        <v>4278</v>
      </c>
      <c r="E4945" t="s">
        <v>4279</v>
      </c>
      <c r="F4945" t="s">
        <v>2922</v>
      </c>
      <c r="G4945" t="s">
        <v>2923</v>
      </c>
      <c r="H4945">
        <v>0</v>
      </c>
      <c r="I4945">
        <v>0</v>
      </c>
      <c r="J4945">
        <v>0</v>
      </c>
      <c r="K4945">
        <v>0</v>
      </c>
      <c r="L4945">
        <v>0</v>
      </c>
    </row>
    <row r="4946" spans="1:14" x14ac:dyDescent="0.35">
      <c r="A4946" t="s">
        <v>911</v>
      </c>
      <c r="B4946" t="s">
        <v>4263</v>
      </c>
      <c r="C4946" t="s">
        <v>2915</v>
      </c>
      <c r="D4946" t="s">
        <v>4278</v>
      </c>
      <c r="E4946" t="s">
        <v>4279</v>
      </c>
      <c r="F4946" t="s">
        <v>2875</v>
      </c>
      <c r="G4946" t="s">
        <v>2876</v>
      </c>
      <c r="H4946">
        <v>44508.298499999997</v>
      </c>
      <c r="I4946">
        <v>208.94450009922599</v>
      </c>
      <c r="J4946">
        <v>4874.4285485215296</v>
      </c>
      <c r="K4946">
        <v>5083.3730486207596</v>
      </c>
      <c r="L4946">
        <v>39424.925451379197</v>
      </c>
    </row>
    <row r="4947" spans="1:14" x14ac:dyDescent="0.35">
      <c r="A4947" t="s">
        <v>911</v>
      </c>
      <c r="B4947" t="s">
        <v>4263</v>
      </c>
      <c r="C4947" t="s">
        <v>2915</v>
      </c>
      <c r="D4947" t="s">
        <v>4278</v>
      </c>
      <c r="E4947" t="s">
        <v>4279</v>
      </c>
      <c r="F4947" t="s">
        <v>3285</v>
      </c>
      <c r="G4947" t="s">
        <v>3286</v>
      </c>
      <c r="H4947">
        <v>0</v>
      </c>
      <c r="I4947">
        <v>0</v>
      </c>
      <c r="J4947">
        <v>0</v>
      </c>
      <c r="K4947">
        <v>0</v>
      </c>
      <c r="L4947">
        <v>0</v>
      </c>
    </row>
    <row r="4948" spans="1:14" x14ac:dyDescent="0.35">
      <c r="A4948" t="s">
        <v>911</v>
      </c>
      <c r="B4948" t="s">
        <v>4263</v>
      </c>
      <c r="C4948" t="s">
        <v>2915</v>
      </c>
      <c r="D4948" t="s">
        <v>4278</v>
      </c>
      <c r="E4948" t="s">
        <v>4279</v>
      </c>
      <c r="F4948" t="s">
        <v>2924</v>
      </c>
      <c r="G4948" t="s">
        <v>2925</v>
      </c>
      <c r="H4948">
        <v>0</v>
      </c>
      <c r="I4948">
        <v>0</v>
      </c>
      <c r="J4948">
        <v>0</v>
      </c>
      <c r="K4948">
        <v>0</v>
      </c>
      <c r="L4948">
        <v>0</v>
      </c>
    </row>
    <row r="4949" spans="1:14" x14ac:dyDescent="0.35">
      <c r="A4949" t="s">
        <v>911</v>
      </c>
      <c r="B4949" t="s">
        <v>4263</v>
      </c>
      <c r="C4949" t="s">
        <v>2915</v>
      </c>
      <c r="D4949" t="s">
        <v>4278</v>
      </c>
      <c r="E4949" t="s">
        <v>4279</v>
      </c>
      <c r="F4949" t="s">
        <v>2877</v>
      </c>
      <c r="G4949" t="s">
        <v>2878</v>
      </c>
      <c r="H4949">
        <v>36362.989000000001</v>
      </c>
      <c r="I4949">
        <v>170.70629093074001</v>
      </c>
      <c r="J4949">
        <v>3982.3762651319698</v>
      </c>
      <c r="K4949">
        <v>4153.08255606271</v>
      </c>
      <c r="L4949">
        <v>32209.9064439373</v>
      </c>
    </row>
    <row r="4950" spans="1:14" x14ac:dyDescent="0.35">
      <c r="A4950" t="s">
        <v>911</v>
      </c>
      <c r="B4950" t="s">
        <v>4263</v>
      </c>
      <c r="C4950" t="s">
        <v>17</v>
      </c>
      <c r="D4950" t="s">
        <v>912</v>
      </c>
      <c r="E4950" t="s">
        <v>2321</v>
      </c>
      <c r="F4950" t="s">
        <v>19</v>
      </c>
      <c r="G4950" t="s">
        <v>2174</v>
      </c>
      <c r="H4950">
        <v>4801283.8172000004</v>
      </c>
      <c r="I4950">
        <v>17271.376151988199</v>
      </c>
      <c r="J4950">
        <v>0</v>
      </c>
      <c r="K4950">
        <v>17271.376151988199</v>
      </c>
      <c r="L4950">
        <v>4784012.4410480103</v>
      </c>
      <c r="N4950" t="s">
        <v>2198</v>
      </c>
    </row>
    <row r="4951" spans="1:14" x14ac:dyDescent="0.35">
      <c r="A4951" t="s">
        <v>911</v>
      </c>
      <c r="B4951" t="s">
        <v>4263</v>
      </c>
      <c r="C4951" t="s">
        <v>17</v>
      </c>
      <c r="D4951" t="s">
        <v>912</v>
      </c>
      <c r="E4951" t="s">
        <v>2321</v>
      </c>
      <c r="F4951" t="s">
        <v>2787</v>
      </c>
      <c r="G4951" t="s">
        <v>2935</v>
      </c>
      <c r="H4951">
        <v>0</v>
      </c>
      <c r="I4951">
        <v>0</v>
      </c>
      <c r="J4951">
        <v>0</v>
      </c>
      <c r="K4951">
        <v>0</v>
      </c>
      <c r="L4951">
        <v>0</v>
      </c>
    </row>
    <row r="4952" spans="1:14" x14ac:dyDescent="0.35">
      <c r="A4952" t="s">
        <v>911</v>
      </c>
      <c r="B4952" t="s">
        <v>4263</v>
      </c>
      <c r="C4952" t="s">
        <v>17</v>
      </c>
      <c r="D4952" t="s">
        <v>912</v>
      </c>
      <c r="E4952" t="s">
        <v>2321</v>
      </c>
      <c r="F4952" t="s">
        <v>2788</v>
      </c>
      <c r="G4952" t="s">
        <v>2936</v>
      </c>
      <c r="H4952">
        <v>7458535.3028999995</v>
      </c>
      <c r="I4952">
        <v>26830.150781749198</v>
      </c>
      <c r="J4952">
        <v>1114533.3264444999</v>
      </c>
      <c r="K4952">
        <v>1141363.4772262501</v>
      </c>
      <c r="L4952">
        <v>6317171.8256737497</v>
      </c>
    </row>
    <row r="4953" spans="1:14" x14ac:dyDescent="0.35">
      <c r="A4953" t="s">
        <v>911</v>
      </c>
      <c r="B4953" t="s">
        <v>4263</v>
      </c>
      <c r="C4953" t="s">
        <v>17</v>
      </c>
      <c r="D4953" t="s">
        <v>913</v>
      </c>
      <c r="E4953" t="s">
        <v>4280</v>
      </c>
      <c r="F4953" t="s">
        <v>2170</v>
      </c>
      <c r="G4953" t="s">
        <v>2171</v>
      </c>
      <c r="H4953">
        <v>0</v>
      </c>
      <c r="I4953">
        <v>0</v>
      </c>
      <c r="J4953">
        <v>0</v>
      </c>
      <c r="K4953">
        <v>0</v>
      </c>
      <c r="L4953">
        <v>0</v>
      </c>
    </row>
    <row r="4954" spans="1:14" x14ac:dyDescent="0.35">
      <c r="A4954" t="s">
        <v>911</v>
      </c>
      <c r="B4954" t="s">
        <v>4263</v>
      </c>
      <c r="C4954" t="s">
        <v>17</v>
      </c>
      <c r="D4954" t="s">
        <v>913</v>
      </c>
      <c r="E4954" t="s">
        <v>4280</v>
      </c>
      <c r="F4954" t="s">
        <v>19</v>
      </c>
      <c r="G4954" t="s">
        <v>2174</v>
      </c>
      <c r="H4954">
        <v>593860.30960000004</v>
      </c>
      <c r="I4954">
        <v>2688.1802211867998</v>
      </c>
      <c r="J4954">
        <v>0</v>
      </c>
      <c r="K4954">
        <v>2688.1802211867998</v>
      </c>
      <c r="L4954">
        <v>591172.12937881297</v>
      </c>
      <c r="N4954" t="s">
        <v>2198</v>
      </c>
    </row>
    <row r="4955" spans="1:14" x14ac:dyDescent="0.35">
      <c r="A4955" t="s">
        <v>911</v>
      </c>
      <c r="B4955" t="s">
        <v>4263</v>
      </c>
      <c r="C4955" t="s">
        <v>17</v>
      </c>
      <c r="D4955" t="s">
        <v>913</v>
      </c>
      <c r="E4955" t="s">
        <v>4280</v>
      </c>
      <c r="F4955" t="s">
        <v>2787</v>
      </c>
      <c r="G4955" t="s">
        <v>2935</v>
      </c>
      <c r="H4955">
        <v>0</v>
      </c>
      <c r="I4955">
        <v>0</v>
      </c>
      <c r="J4955">
        <v>0</v>
      </c>
      <c r="K4955">
        <v>0</v>
      </c>
      <c r="L4955">
        <v>0</v>
      </c>
    </row>
    <row r="4956" spans="1:14" x14ac:dyDescent="0.35">
      <c r="A4956" t="s">
        <v>911</v>
      </c>
      <c r="B4956" t="s">
        <v>4263</v>
      </c>
      <c r="C4956" t="s">
        <v>17</v>
      </c>
      <c r="D4956" t="s">
        <v>913</v>
      </c>
      <c r="E4956" t="s">
        <v>4280</v>
      </c>
      <c r="F4956" t="s">
        <v>2788</v>
      </c>
      <c r="G4956" t="s">
        <v>2936</v>
      </c>
      <c r="H4956">
        <v>3162121.6704000002</v>
      </c>
      <c r="I4956">
        <v>14313.7246137316</v>
      </c>
      <c r="J4956">
        <v>166967.04442036999</v>
      </c>
      <c r="K4956">
        <v>181280.76903410201</v>
      </c>
      <c r="L4956">
        <v>2980840.9013658999</v>
      </c>
    </row>
    <row r="4957" spans="1:14" x14ac:dyDescent="0.35">
      <c r="A4957" t="s">
        <v>911</v>
      </c>
      <c r="B4957" t="s">
        <v>4263</v>
      </c>
      <c r="C4957" t="s">
        <v>2938</v>
      </c>
      <c r="D4957" t="s">
        <v>4281</v>
      </c>
      <c r="E4957" t="s">
        <v>4282</v>
      </c>
      <c r="F4957" t="s">
        <v>2172</v>
      </c>
      <c r="G4957" t="s">
        <v>2173</v>
      </c>
      <c r="H4957">
        <v>1633891.7176999999</v>
      </c>
      <c r="I4957">
        <v>6187.9025622550998</v>
      </c>
      <c r="J4957">
        <v>133020.583248348</v>
      </c>
      <c r="K4957">
        <v>139208.48581060299</v>
      </c>
      <c r="L4957">
        <v>1494683.2318893999</v>
      </c>
    </row>
    <row r="4958" spans="1:14" x14ac:dyDescent="0.35">
      <c r="A4958" t="s">
        <v>911</v>
      </c>
      <c r="B4958" t="s">
        <v>4263</v>
      </c>
      <c r="C4958" t="s">
        <v>2944</v>
      </c>
      <c r="D4958" t="s">
        <v>3774</v>
      </c>
      <c r="E4958" t="s">
        <v>4283</v>
      </c>
      <c r="F4958" t="s">
        <v>2947</v>
      </c>
      <c r="G4958" t="s">
        <v>2948</v>
      </c>
      <c r="H4958">
        <v>226013.84</v>
      </c>
      <c r="I4958">
        <v>855.96346682491298</v>
      </c>
      <c r="J4958">
        <v>18400.5417749876</v>
      </c>
      <c r="K4958">
        <v>19256.505241812501</v>
      </c>
      <c r="L4958">
        <v>206757.334758187</v>
      </c>
    </row>
    <row r="4959" spans="1:14" x14ac:dyDescent="0.35">
      <c r="A4959" t="s">
        <v>921</v>
      </c>
      <c r="B4959" t="s">
        <v>4284</v>
      </c>
      <c r="C4959" t="s">
        <v>2857</v>
      </c>
      <c r="D4959" t="s">
        <v>2859</v>
      </c>
      <c r="E4959" t="s">
        <v>4285</v>
      </c>
      <c r="F4959" t="s">
        <v>2172</v>
      </c>
      <c r="G4959" t="s">
        <v>2173</v>
      </c>
      <c r="H4959">
        <v>5108221.3701999998</v>
      </c>
      <c r="I4959">
        <v>43065.224470998503</v>
      </c>
      <c r="J4959">
        <v>152309.38204510399</v>
      </c>
      <c r="K4959">
        <v>195374.60651610201</v>
      </c>
      <c r="L4959">
        <v>4912846.7636839002</v>
      </c>
    </row>
    <row r="4960" spans="1:14" x14ac:dyDescent="0.35">
      <c r="A4960" t="s">
        <v>921</v>
      </c>
      <c r="B4960" t="s">
        <v>4284</v>
      </c>
      <c r="C4960" t="s">
        <v>2857</v>
      </c>
      <c r="D4960" t="s">
        <v>2859</v>
      </c>
      <c r="E4960" t="s">
        <v>4285</v>
      </c>
      <c r="F4960" t="s">
        <v>2861</v>
      </c>
      <c r="G4960" t="s">
        <v>2862</v>
      </c>
      <c r="H4960">
        <v>160906.21799999999</v>
      </c>
      <c r="I4960">
        <v>1356.53134256004</v>
      </c>
      <c r="J4960">
        <v>4797.6633826505104</v>
      </c>
      <c r="K4960">
        <v>6154.1947252105501</v>
      </c>
      <c r="L4960">
        <v>154752.02327478901</v>
      </c>
    </row>
    <row r="4961" spans="1:14" x14ac:dyDescent="0.35">
      <c r="A4961" t="s">
        <v>921</v>
      </c>
      <c r="B4961" t="s">
        <v>4284</v>
      </c>
      <c r="C4961" t="s">
        <v>2857</v>
      </c>
      <c r="D4961" t="s">
        <v>2859</v>
      </c>
      <c r="E4961" t="s">
        <v>4285</v>
      </c>
      <c r="F4961" t="s">
        <v>3005</v>
      </c>
      <c r="G4961" t="s">
        <v>3006</v>
      </c>
      <c r="H4961">
        <v>301974.68320000003</v>
      </c>
      <c r="I4961">
        <v>2545.8190949414502</v>
      </c>
      <c r="J4961">
        <v>0</v>
      </c>
      <c r="K4961">
        <v>2545.8190949414502</v>
      </c>
      <c r="L4961">
        <v>299428.86410505901</v>
      </c>
      <c r="N4961" t="s">
        <v>2198</v>
      </c>
    </row>
    <row r="4962" spans="1:14" x14ac:dyDescent="0.35">
      <c r="A4962" t="s">
        <v>921</v>
      </c>
      <c r="B4962" t="s">
        <v>4284</v>
      </c>
      <c r="C4962" t="s">
        <v>2857</v>
      </c>
      <c r="D4962" t="s">
        <v>2859</v>
      </c>
      <c r="E4962" t="s">
        <v>4285</v>
      </c>
      <c r="F4962" t="s">
        <v>2863</v>
      </c>
      <c r="G4962" t="s">
        <v>2864</v>
      </c>
      <c r="H4962">
        <v>104699.2513</v>
      </c>
      <c r="I4962">
        <v>882.67450372057397</v>
      </c>
      <c r="J4962">
        <v>3121.7672695328702</v>
      </c>
      <c r="K4962">
        <v>4004.4417732534398</v>
      </c>
      <c r="L4962">
        <v>100694.80952674701</v>
      </c>
    </row>
    <row r="4963" spans="1:14" x14ac:dyDescent="0.35">
      <c r="A4963" t="s">
        <v>921</v>
      </c>
      <c r="B4963" t="s">
        <v>4284</v>
      </c>
      <c r="C4963" t="s">
        <v>2857</v>
      </c>
      <c r="D4963" t="s">
        <v>2859</v>
      </c>
      <c r="E4963" t="s">
        <v>4285</v>
      </c>
      <c r="F4963" t="s">
        <v>2865</v>
      </c>
      <c r="G4963" t="s">
        <v>2866</v>
      </c>
      <c r="H4963">
        <v>0</v>
      </c>
      <c r="I4963">
        <v>0</v>
      </c>
      <c r="J4963">
        <v>0</v>
      </c>
      <c r="K4963">
        <v>0</v>
      </c>
      <c r="L4963">
        <v>0</v>
      </c>
    </row>
    <row r="4964" spans="1:14" x14ac:dyDescent="0.35">
      <c r="A4964" t="s">
        <v>921</v>
      </c>
      <c r="B4964" t="s">
        <v>4284</v>
      </c>
      <c r="C4964" t="s">
        <v>2857</v>
      </c>
      <c r="D4964" t="s">
        <v>2859</v>
      </c>
      <c r="E4964" t="s">
        <v>4285</v>
      </c>
      <c r="F4964" t="s">
        <v>2867</v>
      </c>
      <c r="G4964" t="s">
        <v>2868</v>
      </c>
      <c r="H4964">
        <v>0</v>
      </c>
      <c r="I4964">
        <v>0</v>
      </c>
      <c r="J4964">
        <v>0</v>
      </c>
      <c r="K4964">
        <v>0</v>
      </c>
      <c r="L4964">
        <v>0</v>
      </c>
    </row>
    <row r="4965" spans="1:14" x14ac:dyDescent="0.35">
      <c r="A4965" t="s">
        <v>921</v>
      </c>
      <c r="B4965" t="s">
        <v>4284</v>
      </c>
      <c r="C4965" t="s">
        <v>2857</v>
      </c>
      <c r="D4965" t="s">
        <v>2859</v>
      </c>
      <c r="E4965" t="s">
        <v>4285</v>
      </c>
      <c r="F4965" t="s">
        <v>2869</v>
      </c>
      <c r="G4965" t="s">
        <v>2870</v>
      </c>
      <c r="H4965">
        <v>480514.45890000003</v>
      </c>
      <c r="I4965">
        <v>4051.0114065491598</v>
      </c>
      <c r="J4965">
        <v>14327.268731750801</v>
      </c>
      <c r="K4965">
        <v>18378.280138300001</v>
      </c>
      <c r="L4965">
        <v>462136.17876169999</v>
      </c>
    </row>
    <row r="4966" spans="1:14" x14ac:dyDescent="0.35">
      <c r="A4966" t="s">
        <v>921</v>
      </c>
      <c r="B4966" t="s">
        <v>4284</v>
      </c>
      <c r="C4966" t="s">
        <v>2857</v>
      </c>
      <c r="D4966" t="s">
        <v>2859</v>
      </c>
      <c r="E4966" t="s">
        <v>4285</v>
      </c>
      <c r="F4966" t="s">
        <v>2871</v>
      </c>
      <c r="G4966" t="s">
        <v>2872</v>
      </c>
      <c r="H4966">
        <v>0</v>
      </c>
      <c r="I4966">
        <v>0</v>
      </c>
      <c r="J4966">
        <v>0</v>
      </c>
      <c r="K4966">
        <v>0</v>
      </c>
      <c r="L4966">
        <v>0</v>
      </c>
    </row>
    <row r="4967" spans="1:14" x14ac:dyDescent="0.35">
      <c r="A4967" t="s">
        <v>921</v>
      </c>
      <c r="B4967" t="s">
        <v>4284</v>
      </c>
      <c r="C4967" t="s">
        <v>2879</v>
      </c>
      <c r="D4967" t="s">
        <v>2880</v>
      </c>
      <c r="E4967" t="s">
        <v>4286</v>
      </c>
      <c r="F4967" t="s">
        <v>2172</v>
      </c>
      <c r="G4967" t="s">
        <v>2173</v>
      </c>
      <c r="H4967">
        <v>8119.6189999999997</v>
      </c>
      <c r="I4967">
        <v>51.310222317920001</v>
      </c>
      <c r="J4967">
        <v>0</v>
      </c>
      <c r="K4967">
        <v>51.310222317920001</v>
      </c>
      <c r="L4967">
        <v>8068.3087776820803</v>
      </c>
    </row>
    <row r="4968" spans="1:14" x14ac:dyDescent="0.35">
      <c r="A4968" t="s">
        <v>921</v>
      </c>
      <c r="B4968" t="s">
        <v>4284</v>
      </c>
      <c r="C4968" t="s">
        <v>2879</v>
      </c>
      <c r="D4968" t="s">
        <v>2880</v>
      </c>
      <c r="E4968" t="s">
        <v>4286</v>
      </c>
      <c r="F4968" t="s">
        <v>2882</v>
      </c>
      <c r="G4968" t="s">
        <v>2883</v>
      </c>
      <c r="H4968">
        <v>6917.9153999999999</v>
      </c>
      <c r="I4968">
        <v>43.716309414867901</v>
      </c>
      <c r="J4968">
        <v>0</v>
      </c>
      <c r="K4968">
        <v>43.716309414867901</v>
      </c>
      <c r="L4968">
        <v>6874.1990905851299</v>
      </c>
    </row>
    <row r="4969" spans="1:14" x14ac:dyDescent="0.35">
      <c r="A4969" t="s">
        <v>921</v>
      </c>
      <c r="B4969" t="s">
        <v>4284</v>
      </c>
      <c r="C4969" t="s">
        <v>2879</v>
      </c>
      <c r="D4969" t="s">
        <v>2880</v>
      </c>
      <c r="E4969" t="s">
        <v>4286</v>
      </c>
      <c r="F4969" t="s">
        <v>2884</v>
      </c>
      <c r="G4969" t="s">
        <v>2885</v>
      </c>
      <c r="H4969">
        <v>0</v>
      </c>
      <c r="I4969">
        <v>0</v>
      </c>
      <c r="J4969">
        <v>0</v>
      </c>
      <c r="K4969">
        <v>0</v>
      </c>
      <c r="L4969">
        <v>0</v>
      </c>
    </row>
    <row r="4970" spans="1:14" x14ac:dyDescent="0.35">
      <c r="A4970" t="s">
        <v>921</v>
      </c>
      <c r="B4970" t="s">
        <v>4284</v>
      </c>
      <c r="C4970" t="s">
        <v>2879</v>
      </c>
      <c r="D4970" t="s">
        <v>2886</v>
      </c>
      <c r="E4970" t="s">
        <v>4287</v>
      </c>
      <c r="F4970" t="s">
        <v>2170</v>
      </c>
      <c r="G4970" t="s">
        <v>2171</v>
      </c>
      <c r="H4970">
        <v>0</v>
      </c>
      <c r="I4970">
        <v>0</v>
      </c>
      <c r="J4970">
        <v>0</v>
      </c>
      <c r="K4970">
        <v>0</v>
      </c>
      <c r="L4970">
        <v>0</v>
      </c>
    </row>
    <row r="4971" spans="1:14" x14ac:dyDescent="0.35">
      <c r="A4971" t="s">
        <v>921</v>
      </c>
      <c r="B4971" t="s">
        <v>4284</v>
      </c>
      <c r="C4971" t="s">
        <v>2879</v>
      </c>
      <c r="D4971" t="s">
        <v>2886</v>
      </c>
      <c r="E4971" t="s">
        <v>4287</v>
      </c>
      <c r="F4971" t="s">
        <v>2172</v>
      </c>
      <c r="G4971" t="s">
        <v>2173</v>
      </c>
      <c r="H4971">
        <v>15986.129199999999</v>
      </c>
      <c r="I4971">
        <v>114.77250196902099</v>
      </c>
      <c r="J4971">
        <v>0</v>
      </c>
      <c r="K4971">
        <v>114.77250196902099</v>
      </c>
      <c r="L4971">
        <v>15871.356698031001</v>
      </c>
    </row>
    <row r="4972" spans="1:14" x14ac:dyDescent="0.35">
      <c r="A4972" t="s">
        <v>921</v>
      </c>
      <c r="B4972" t="s">
        <v>4284</v>
      </c>
      <c r="C4972" t="s">
        <v>2879</v>
      </c>
      <c r="D4972" t="s">
        <v>2886</v>
      </c>
      <c r="E4972" t="s">
        <v>4287</v>
      </c>
      <c r="F4972" t="s">
        <v>2882</v>
      </c>
      <c r="G4972" t="s">
        <v>2883</v>
      </c>
      <c r="H4972">
        <v>7852.1289999999999</v>
      </c>
      <c r="I4972">
        <v>56.374402730375401</v>
      </c>
      <c r="J4972">
        <v>0</v>
      </c>
      <c r="K4972">
        <v>56.374402730375401</v>
      </c>
      <c r="L4972">
        <v>7795.7545972696198</v>
      </c>
    </row>
    <row r="4973" spans="1:14" x14ac:dyDescent="0.35">
      <c r="A4973" t="s">
        <v>921</v>
      </c>
      <c r="B4973" t="s">
        <v>4284</v>
      </c>
      <c r="C4973" t="s">
        <v>2879</v>
      </c>
      <c r="D4973" t="s">
        <v>2886</v>
      </c>
      <c r="E4973" t="s">
        <v>4287</v>
      </c>
      <c r="F4973" t="s">
        <v>2884</v>
      </c>
      <c r="G4973" t="s">
        <v>2885</v>
      </c>
      <c r="H4973">
        <v>8899.0794999999998</v>
      </c>
      <c r="I4973">
        <v>63.8909897610922</v>
      </c>
      <c r="J4973">
        <v>0</v>
      </c>
      <c r="K4973">
        <v>63.8909897610922</v>
      </c>
      <c r="L4973">
        <v>8835.1885102389097</v>
      </c>
    </row>
    <row r="4974" spans="1:14" x14ac:dyDescent="0.35">
      <c r="A4974" t="s">
        <v>921</v>
      </c>
      <c r="B4974" t="s">
        <v>4284</v>
      </c>
      <c r="C4974" t="s">
        <v>2879</v>
      </c>
      <c r="D4974" t="s">
        <v>2886</v>
      </c>
      <c r="E4974" t="s">
        <v>4287</v>
      </c>
      <c r="F4974" t="s">
        <v>2896</v>
      </c>
      <c r="G4974" t="s">
        <v>2897</v>
      </c>
      <c r="H4974">
        <v>4751.5447000000004</v>
      </c>
      <c r="I4974">
        <v>34.113741139406699</v>
      </c>
      <c r="J4974">
        <v>0</v>
      </c>
      <c r="K4974">
        <v>34.113741139406699</v>
      </c>
      <c r="L4974">
        <v>4717.4309588605902</v>
      </c>
    </row>
    <row r="4975" spans="1:14" x14ac:dyDescent="0.35">
      <c r="A4975" t="s">
        <v>921</v>
      </c>
      <c r="B4975" t="s">
        <v>4284</v>
      </c>
      <c r="C4975" t="s">
        <v>2879</v>
      </c>
      <c r="D4975" t="s">
        <v>2888</v>
      </c>
      <c r="E4975" t="s">
        <v>3098</v>
      </c>
      <c r="F4975" t="s">
        <v>2172</v>
      </c>
      <c r="G4975" t="s">
        <v>2173</v>
      </c>
      <c r="H4975">
        <v>30713.961500000001</v>
      </c>
      <c r="I4975">
        <v>220.91938229805501</v>
      </c>
      <c r="J4975">
        <v>2655.83627542463</v>
      </c>
      <c r="K4975">
        <v>2876.7556577226901</v>
      </c>
      <c r="L4975">
        <v>27837.205842277301</v>
      </c>
    </row>
    <row r="4976" spans="1:14" x14ac:dyDescent="0.35">
      <c r="A4976" t="s">
        <v>921</v>
      </c>
      <c r="B4976" t="s">
        <v>4284</v>
      </c>
      <c r="C4976" t="s">
        <v>2879</v>
      </c>
      <c r="D4976" t="s">
        <v>2888</v>
      </c>
      <c r="E4976" t="s">
        <v>3098</v>
      </c>
      <c r="F4976" t="s">
        <v>2882</v>
      </c>
      <c r="G4976" t="s">
        <v>2883</v>
      </c>
      <c r="H4976">
        <v>66070.731100000005</v>
      </c>
      <c r="I4976">
        <v>475.23355494349101</v>
      </c>
      <c r="J4976">
        <v>5713.1361738785699</v>
      </c>
      <c r="K4976">
        <v>6188.3697288220601</v>
      </c>
      <c r="L4976">
        <v>59882.361371177903</v>
      </c>
    </row>
    <row r="4977" spans="1:12" x14ac:dyDescent="0.35">
      <c r="A4977" t="s">
        <v>921</v>
      </c>
      <c r="B4977" t="s">
        <v>4284</v>
      </c>
      <c r="C4977" t="s">
        <v>2879</v>
      </c>
      <c r="D4977" t="s">
        <v>2888</v>
      </c>
      <c r="E4977" t="s">
        <v>3098</v>
      </c>
      <c r="F4977" t="s">
        <v>2884</v>
      </c>
      <c r="G4977" t="s">
        <v>2885</v>
      </c>
      <c r="H4977">
        <v>3671.9989999999998</v>
      </c>
      <c r="I4977">
        <v>43.498884598884601</v>
      </c>
      <c r="J4977">
        <v>0</v>
      </c>
      <c r="K4977">
        <v>43.498884598884601</v>
      </c>
      <c r="L4977">
        <v>3628.5001154011202</v>
      </c>
    </row>
    <row r="4978" spans="1:12" x14ac:dyDescent="0.35">
      <c r="A4978" t="s">
        <v>921</v>
      </c>
      <c r="B4978" t="s">
        <v>4284</v>
      </c>
      <c r="C4978" t="s">
        <v>2879</v>
      </c>
      <c r="D4978" t="s">
        <v>2888</v>
      </c>
      <c r="E4978" t="s">
        <v>3098</v>
      </c>
      <c r="F4978" t="s">
        <v>2896</v>
      </c>
      <c r="G4978" t="s">
        <v>2897</v>
      </c>
      <c r="H4978">
        <v>20471.394400000001</v>
      </c>
      <c r="I4978">
        <v>242.50628163878201</v>
      </c>
      <c r="J4978">
        <v>0</v>
      </c>
      <c r="K4978">
        <v>242.50628163878201</v>
      </c>
      <c r="L4978">
        <v>20228.888118361199</v>
      </c>
    </row>
    <row r="4979" spans="1:12" x14ac:dyDescent="0.35">
      <c r="A4979" t="s">
        <v>921</v>
      </c>
      <c r="B4979" t="s">
        <v>4284</v>
      </c>
      <c r="C4979" t="s">
        <v>2879</v>
      </c>
      <c r="D4979" t="s">
        <v>2892</v>
      </c>
      <c r="E4979" t="s">
        <v>3593</v>
      </c>
      <c r="F4979" t="s">
        <v>2172</v>
      </c>
      <c r="G4979" t="s">
        <v>2173</v>
      </c>
      <c r="H4979">
        <v>14171.044400000001</v>
      </c>
      <c r="I4979">
        <v>55.591696004319701</v>
      </c>
      <c r="J4979">
        <v>0</v>
      </c>
      <c r="K4979">
        <v>55.591696004319701</v>
      </c>
      <c r="L4979">
        <v>14115.452703995699</v>
      </c>
    </row>
    <row r="4980" spans="1:12" x14ac:dyDescent="0.35">
      <c r="A4980" t="s">
        <v>921</v>
      </c>
      <c r="B4980" t="s">
        <v>4284</v>
      </c>
      <c r="C4980" t="s">
        <v>2879</v>
      </c>
      <c r="D4980" t="s">
        <v>2892</v>
      </c>
      <c r="E4980" t="s">
        <v>3593</v>
      </c>
      <c r="F4980" t="s">
        <v>2882</v>
      </c>
      <c r="G4980" t="s">
        <v>2883</v>
      </c>
      <c r="H4980">
        <v>3340.7024999999999</v>
      </c>
      <c r="I4980">
        <v>13.1052667386609</v>
      </c>
      <c r="J4980">
        <v>0</v>
      </c>
      <c r="K4980">
        <v>13.1052667386609</v>
      </c>
      <c r="L4980">
        <v>3327.5972332613401</v>
      </c>
    </row>
    <row r="4981" spans="1:12" x14ac:dyDescent="0.35">
      <c r="A4981" t="s">
        <v>921</v>
      </c>
      <c r="B4981" t="s">
        <v>4284</v>
      </c>
      <c r="C4981" t="s">
        <v>2879</v>
      </c>
      <c r="D4981" t="s">
        <v>2892</v>
      </c>
      <c r="E4981" t="s">
        <v>3593</v>
      </c>
      <c r="F4981" t="s">
        <v>2884</v>
      </c>
      <c r="G4981" t="s">
        <v>2885</v>
      </c>
      <c r="H4981">
        <v>4364.4660999999996</v>
      </c>
      <c r="I4981">
        <v>17.1213968682505</v>
      </c>
      <c r="J4981">
        <v>0</v>
      </c>
      <c r="K4981">
        <v>17.1213968682505</v>
      </c>
      <c r="L4981">
        <v>4347.3447031317501</v>
      </c>
    </row>
    <row r="4982" spans="1:12" x14ac:dyDescent="0.35">
      <c r="A4982" t="s">
        <v>921</v>
      </c>
      <c r="B4982" t="s">
        <v>4284</v>
      </c>
      <c r="C4982" t="s">
        <v>2879</v>
      </c>
      <c r="D4982" t="s">
        <v>2894</v>
      </c>
      <c r="E4982" t="s">
        <v>4288</v>
      </c>
      <c r="F4982" t="s">
        <v>2172</v>
      </c>
      <c r="G4982" t="s">
        <v>2173</v>
      </c>
      <c r="H4982">
        <v>13035.644700000001</v>
      </c>
      <c r="I4982">
        <v>169.57355119363399</v>
      </c>
      <c r="J4982">
        <v>6.08346312997348</v>
      </c>
      <c r="K4982">
        <v>175.657014323607</v>
      </c>
      <c r="L4982">
        <v>12859.9876856764</v>
      </c>
    </row>
    <row r="4983" spans="1:12" x14ac:dyDescent="0.35">
      <c r="A4983" t="s">
        <v>921</v>
      </c>
      <c r="B4983" t="s">
        <v>4284</v>
      </c>
      <c r="C4983" t="s">
        <v>2879</v>
      </c>
      <c r="D4983" t="s">
        <v>2894</v>
      </c>
      <c r="E4983" t="s">
        <v>4288</v>
      </c>
      <c r="F4983" t="s">
        <v>2882</v>
      </c>
      <c r="G4983" t="s">
        <v>2883</v>
      </c>
      <c r="H4983">
        <v>22405.014299999999</v>
      </c>
      <c r="I4983">
        <v>291.45454111405797</v>
      </c>
      <c r="J4983">
        <v>10.4559522546419</v>
      </c>
      <c r="K4983">
        <v>301.91049336869997</v>
      </c>
      <c r="L4983">
        <v>22103.103806631301</v>
      </c>
    </row>
    <row r="4984" spans="1:12" x14ac:dyDescent="0.35">
      <c r="A4984" t="s">
        <v>921</v>
      </c>
      <c r="B4984" t="s">
        <v>4284</v>
      </c>
      <c r="C4984" t="s">
        <v>2879</v>
      </c>
      <c r="D4984" t="s">
        <v>2894</v>
      </c>
      <c r="E4984" t="s">
        <v>4288</v>
      </c>
      <c r="F4984" t="s">
        <v>2884</v>
      </c>
      <c r="G4984" t="s">
        <v>2885</v>
      </c>
      <c r="H4984">
        <v>35848.022799999999</v>
      </c>
      <c r="I4984">
        <v>466.32726578249299</v>
      </c>
      <c r="J4984">
        <v>16.729523607427101</v>
      </c>
      <c r="K4984">
        <v>483.05678938992003</v>
      </c>
      <c r="L4984">
        <v>35364.9660106101</v>
      </c>
    </row>
    <row r="4985" spans="1:12" x14ac:dyDescent="0.35">
      <c r="A4985" t="s">
        <v>921</v>
      </c>
      <c r="B4985" t="s">
        <v>4284</v>
      </c>
      <c r="C4985" t="s">
        <v>2879</v>
      </c>
      <c r="D4985" t="s">
        <v>2894</v>
      </c>
      <c r="E4985" t="s">
        <v>4288</v>
      </c>
      <c r="F4985" t="s">
        <v>2896</v>
      </c>
      <c r="G4985" t="s">
        <v>2897</v>
      </c>
      <c r="H4985">
        <v>67826.088699999993</v>
      </c>
      <c r="I4985">
        <v>882.31238355437699</v>
      </c>
      <c r="J4985">
        <v>31.653019098143201</v>
      </c>
      <c r="K4985">
        <v>913.96540265251997</v>
      </c>
      <c r="L4985">
        <v>66912.123297347498</v>
      </c>
    </row>
    <row r="4986" spans="1:12" x14ac:dyDescent="0.35">
      <c r="A4986" t="s">
        <v>921</v>
      </c>
      <c r="B4986" t="s">
        <v>4284</v>
      </c>
      <c r="C4986" t="s">
        <v>2879</v>
      </c>
      <c r="D4986" t="s">
        <v>2894</v>
      </c>
      <c r="E4986" t="s">
        <v>4288</v>
      </c>
      <c r="F4986" t="s">
        <v>2890</v>
      </c>
      <c r="G4986" t="s">
        <v>2891</v>
      </c>
      <c r="H4986">
        <v>10795.1433</v>
      </c>
      <c r="I4986">
        <v>140.42809708222799</v>
      </c>
      <c r="J4986">
        <v>5.0378679045092802</v>
      </c>
      <c r="K4986">
        <v>145.46596498673699</v>
      </c>
      <c r="L4986">
        <v>10649.677335013301</v>
      </c>
    </row>
    <row r="4987" spans="1:12" x14ac:dyDescent="0.35">
      <c r="A4987" t="s">
        <v>921</v>
      </c>
      <c r="B4987" t="s">
        <v>4284</v>
      </c>
      <c r="C4987" t="s">
        <v>2879</v>
      </c>
      <c r="D4987" t="s">
        <v>2898</v>
      </c>
      <c r="E4987" t="s">
        <v>4289</v>
      </c>
      <c r="F4987" t="s">
        <v>2172</v>
      </c>
      <c r="G4987" t="s">
        <v>2173</v>
      </c>
      <c r="H4987">
        <v>13754.432699999999</v>
      </c>
      <c r="I4987">
        <v>65.762509010705301</v>
      </c>
      <c r="J4987">
        <v>0</v>
      </c>
      <c r="K4987">
        <v>65.762509010705301</v>
      </c>
      <c r="L4987">
        <v>13688.6701909893</v>
      </c>
    </row>
    <row r="4988" spans="1:12" x14ac:dyDescent="0.35">
      <c r="A4988" t="s">
        <v>921</v>
      </c>
      <c r="B4988" t="s">
        <v>4284</v>
      </c>
      <c r="C4988" t="s">
        <v>2879</v>
      </c>
      <c r="D4988" t="s">
        <v>2898</v>
      </c>
      <c r="E4988" t="s">
        <v>4289</v>
      </c>
      <c r="F4988" t="s">
        <v>2882</v>
      </c>
      <c r="G4988" t="s">
        <v>2883</v>
      </c>
      <c r="H4988">
        <v>3438.6082000000001</v>
      </c>
      <c r="I4988">
        <v>16.4406272526763</v>
      </c>
      <c r="J4988">
        <v>0</v>
      </c>
      <c r="K4988">
        <v>16.4406272526763</v>
      </c>
      <c r="L4988">
        <v>3422.1675727473198</v>
      </c>
    </row>
    <row r="4989" spans="1:12" x14ac:dyDescent="0.35">
      <c r="A4989" t="s">
        <v>921</v>
      </c>
      <c r="B4989" t="s">
        <v>4284</v>
      </c>
      <c r="C4989" t="s">
        <v>2879</v>
      </c>
      <c r="D4989" t="s">
        <v>2898</v>
      </c>
      <c r="E4989" t="s">
        <v>4289</v>
      </c>
      <c r="F4989" t="s">
        <v>2884</v>
      </c>
      <c r="G4989" t="s">
        <v>2885</v>
      </c>
      <c r="H4989">
        <v>4879.1062000000002</v>
      </c>
      <c r="I4989">
        <v>23.327917047716401</v>
      </c>
      <c r="J4989">
        <v>0</v>
      </c>
      <c r="K4989">
        <v>23.327917047716401</v>
      </c>
      <c r="L4989">
        <v>4855.7782829522803</v>
      </c>
    </row>
    <row r="4990" spans="1:12" x14ac:dyDescent="0.35">
      <c r="A4990" t="s">
        <v>921</v>
      </c>
      <c r="B4990" t="s">
        <v>4284</v>
      </c>
      <c r="C4990" t="s">
        <v>2879</v>
      </c>
      <c r="D4990" t="s">
        <v>2902</v>
      </c>
      <c r="E4990" t="s">
        <v>2971</v>
      </c>
      <c r="F4990" t="s">
        <v>2172</v>
      </c>
      <c r="G4990" t="s">
        <v>2173</v>
      </c>
      <c r="H4990">
        <v>21619.114300000001</v>
      </c>
      <c r="I4990">
        <v>172.860952227935</v>
      </c>
      <c r="J4990">
        <v>0</v>
      </c>
      <c r="K4990">
        <v>172.860952227935</v>
      </c>
      <c r="L4990">
        <v>21446.253347772101</v>
      </c>
    </row>
    <row r="4991" spans="1:12" x14ac:dyDescent="0.35">
      <c r="A4991" t="s">
        <v>921</v>
      </c>
      <c r="B4991" t="s">
        <v>4284</v>
      </c>
      <c r="C4991" t="s">
        <v>2879</v>
      </c>
      <c r="D4991" t="s">
        <v>2902</v>
      </c>
      <c r="E4991" t="s">
        <v>2971</v>
      </c>
      <c r="F4991" t="s">
        <v>2882</v>
      </c>
      <c r="G4991" t="s">
        <v>2883</v>
      </c>
      <c r="H4991">
        <v>0</v>
      </c>
      <c r="I4991">
        <v>0</v>
      </c>
      <c r="J4991">
        <v>0</v>
      </c>
      <c r="K4991">
        <v>0</v>
      </c>
      <c r="L4991">
        <v>0</v>
      </c>
    </row>
    <row r="4992" spans="1:12" x14ac:dyDescent="0.35">
      <c r="A4992" t="s">
        <v>921</v>
      </c>
      <c r="B4992" t="s">
        <v>4284</v>
      </c>
      <c r="C4992" t="s">
        <v>2879</v>
      </c>
      <c r="D4992" t="s">
        <v>2902</v>
      </c>
      <c r="E4992" t="s">
        <v>2971</v>
      </c>
      <c r="F4992" t="s">
        <v>2884</v>
      </c>
      <c r="G4992" t="s">
        <v>2885</v>
      </c>
      <c r="H4992">
        <v>5860.3065999999999</v>
      </c>
      <c r="I4992">
        <v>46.857524635818301</v>
      </c>
      <c r="J4992">
        <v>0</v>
      </c>
      <c r="K4992">
        <v>46.857524635818301</v>
      </c>
      <c r="L4992">
        <v>5813.4490753641803</v>
      </c>
    </row>
    <row r="4993" spans="1:12" x14ac:dyDescent="0.35">
      <c r="A4993" t="s">
        <v>921</v>
      </c>
      <c r="B4993" t="s">
        <v>4284</v>
      </c>
      <c r="C4993" t="s">
        <v>2879</v>
      </c>
      <c r="D4993" t="s">
        <v>2904</v>
      </c>
      <c r="E4993" t="s">
        <v>3803</v>
      </c>
      <c r="F4993" t="s">
        <v>2170</v>
      </c>
      <c r="G4993" t="s">
        <v>2171</v>
      </c>
      <c r="H4993">
        <v>0</v>
      </c>
      <c r="I4993">
        <v>0</v>
      </c>
      <c r="J4993">
        <v>0</v>
      </c>
      <c r="K4993">
        <v>0</v>
      </c>
      <c r="L4993">
        <v>0</v>
      </c>
    </row>
    <row r="4994" spans="1:12" x14ac:dyDescent="0.35">
      <c r="A4994" t="s">
        <v>921</v>
      </c>
      <c r="B4994" t="s">
        <v>4284</v>
      </c>
      <c r="C4994" t="s">
        <v>2879</v>
      </c>
      <c r="D4994" t="s">
        <v>2904</v>
      </c>
      <c r="E4994" t="s">
        <v>3803</v>
      </c>
      <c r="F4994" t="s">
        <v>2172</v>
      </c>
      <c r="G4994" t="s">
        <v>2173</v>
      </c>
      <c r="H4994">
        <v>0</v>
      </c>
      <c r="I4994">
        <v>0</v>
      </c>
      <c r="J4994">
        <v>0</v>
      </c>
      <c r="K4994">
        <v>0</v>
      </c>
      <c r="L4994">
        <v>0</v>
      </c>
    </row>
    <row r="4995" spans="1:12" x14ac:dyDescent="0.35">
      <c r="A4995" t="s">
        <v>921</v>
      </c>
      <c r="B4995" t="s">
        <v>4284</v>
      </c>
      <c r="C4995" t="s">
        <v>2879</v>
      </c>
      <c r="D4995" t="s">
        <v>2904</v>
      </c>
      <c r="E4995" t="s">
        <v>3803</v>
      </c>
      <c r="F4995" t="s">
        <v>2882</v>
      </c>
      <c r="G4995" t="s">
        <v>2883</v>
      </c>
      <c r="H4995">
        <v>3467.2266</v>
      </c>
      <c r="I4995">
        <v>44.0638024717665</v>
      </c>
      <c r="J4995">
        <v>0</v>
      </c>
      <c r="K4995">
        <v>44.0638024717665</v>
      </c>
      <c r="L4995">
        <v>3423.1627975282299</v>
      </c>
    </row>
    <row r="4996" spans="1:12" x14ac:dyDescent="0.35">
      <c r="A4996" t="s">
        <v>921</v>
      </c>
      <c r="B4996" t="s">
        <v>4284</v>
      </c>
      <c r="C4996" t="s">
        <v>2879</v>
      </c>
      <c r="D4996" t="s">
        <v>2904</v>
      </c>
      <c r="E4996" t="s">
        <v>3803</v>
      </c>
      <c r="F4996" t="s">
        <v>2884</v>
      </c>
      <c r="G4996" t="s">
        <v>2885</v>
      </c>
      <c r="H4996">
        <v>15448.420700000001</v>
      </c>
      <c r="I4996">
        <v>196.328719901982</v>
      </c>
      <c r="J4996">
        <v>0</v>
      </c>
      <c r="K4996">
        <v>196.328719901982</v>
      </c>
      <c r="L4996">
        <v>15252.091980097999</v>
      </c>
    </row>
    <row r="4997" spans="1:12" x14ac:dyDescent="0.35">
      <c r="A4997" t="s">
        <v>921</v>
      </c>
      <c r="B4997" t="s">
        <v>4284</v>
      </c>
      <c r="C4997" t="s">
        <v>2879</v>
      </c>
      <c r="D4997" t="s">
        <v>2904</v>
      </c>
      <c r="E4997" t="s">
        <v>3803</v>
      </c>
      <c r="F4997" t="s">
        <v>3291</v>
      </c>
      <c r="G4997" t="s">
        <v>3292</v>
      </c>
      <c r="H4997">
        <v>6433.6315999999997</v>
      </c>
      <c r="I4997">
        <v>81.762833475388902</v>
      </c>
      <c r="J4997">
        <v>0</v>
      </c>
      <c r="K4997">
        <v>81.762833475388902</v>
      </c>
      <c r="L4997">
        <v>6351.8687665246098</v>
      </c>
    </row>
    <row r="4998" spans="1:12" x14ac:dyDescent="0.35">
      <c r="A4998" t="s">
        <v>921</v>
      </c>
      <c r="B4998" t="s">
        <v>4284</v>
      </c>
      <c r="C4998" t="s">
        <v>2879</v>
      </c>
      <c r="D4998" t="s">
        <v>2906</v>
      </c>
      <c r="E4998" t="s">
        <v>4290</v>
      </c>
      <c r="F4998" t="s">
        <v>2172</v>
      </c>
      <c r="G4998" t="s">
        <v>2173</v>
      </c>
      <c r="H4998">
        <v>16412.241999999998</v>
      </c>
      <c r="I4998">
        <v>90.056155309033301</v>
      </c>
      <c r="J4998">
        <v>0</v>
      </c>
      <c r="K4998">
        <v>90.056155309033301</v>
      </c>
      <c r="L4998">
        <v>16322.185844690999</v>
      </c>
    </row>
    <row r="4999" spans="1:12" x14ac:dyDescent="0.35">
      <c r="A4999" t="s">
        <v>921</v>
      </c>
      <c r="B4999" t="s">
        <v>4284</v>
      </c>
      <c r="C4999" t="s">
        <v>2879</v>
      </c>
      <c r="D4999" t="s">
        <v>2906</v>
      </c>
      <c r="E4999" t="s">
        <v>4290</v>
      </c>
      <c r="F4999" t="s">
        <v>2882</v>
      </c>
      <c r="G4999" t="s">
        <v>2883</v>
      </c>
      <c r="H4999">
        <v>8412.5643</v>
      </c>
      <c r="I4999">
        <v>46.160859482303202</v>
      </c>
      <c r="J4999">
        <v>0</v>
      </c>
      <c r="K4999">
        <v>46.160859482303202</v>
      </c>
      <c r="L4999">
        <v>8366.4034405177008</v>
      </c>
    </row>
    <row r="5000" spans="1:12" x14ac:dyDescent="0.35">
      <c r="A5000" t="s">
        <v>921</v>
      </c>
      <c r="B5000" t="s">
        <v>4284</v>
      </c>
      <c r="C5000" t="s">
        <v>2879</v>
      </c>
      <c r="D5000" t="s">
        <v>2906</v>
      </c>
      <c r="E5000" t="s">
        <v>4290</v>
      </c>
      <c r="F5000" t="s">
        <v>2884</v>
      </c>
      <c r="G5000" t="s">
        <v>2885</v>
      </c>
      <c r="H5000">
        <v>6864.2395999999999</v>
      </c>
      <c r="I5000">
        <v>37.664995773903897</v>
      </c>
      <c r="J5000">
        <v>0</v>
      </c>
      <c r="K5000">
        <v>37.664995773903897</v>
      </c>
      <c r="L5000">
        <v>6826.5746042260998</v>
      </c>
    </row>
    <row r="5001" spans="1:12" x14ac:dyDescent="0.35">
      <c r="A5001" t="s">
        <v>921</v>
      </c>
      <c r="B5001" t="s">
        <v>4284</v>
      </c>
      <c r="C5001" t="s">
        <v>2879</v>
      </c>
      <c r="D5001" t="s">
        <v>2906</v>
      </c>
      <c r="E5001" t="s">
        <v>4290</v>
      </c>
      <c r="F5001" t="s">
        <v>2896</v>
      </c>
      <c r="G5001" t="s">
        <v>2897</v>
      </c>
      <c r="H5001">
        <v>10425.386399999999</v>
      </c>
      <c r="I5001">
        <v>57.205482303222396</v>
      </c>
      <c r="J5001">
        <v>0</v>
      </c>
      <c r="K5001">
        <v>57.205482303222396</v>
      </c>
      <c r="L5001">
        <v>10368.1809176968</v>
      </c>
    </row>
    <row r="5002" spans="1:12" x14ac:dyDescent="0.35">
      <c r="A5002" t="s">
        <v>921</v>
      </c>
      <c r="B5002" t="s">
        <v>4284</v>
      </c>
      <c r="C5002" t="s">
        <v>2879</v>
      </c>
      <c r="D5002" t="s">
        <v>2908</v>
      </c>
      <c r="E5002" t="s">
        <v>3516</v>
      </c>
      <c r="F5002" t="s">
        <v>2172</v>
      </c>
      <c r="G5002" t="s">
        <v>2173</v>
      </c>
      <c r="H5002">
        <v>757.81600000000003</v>
      </c>
      <c r="I5002">
        <v>4.6037687526789499</v>
      </c>
      <c r="J5002">
        <v>0</v>
      </c>
      <c r="K5002">
        <v>4.6037687526789499</v>
      </c>
      <c r="L5002">
        <v>753.21223124732103</v>
      </c>
    </row>
    <row r="5003" spans="1:12" x14ac:dyDescent="0.35">
      <c r="A5003" t="s">
        <v>921</v>
      </c>
      <c r="B5003" t="s">
        <v>4284</v>
      </c>
      <c r="C5003" t="s">
        <v>2879</v>
      </c>
      <c r="D5003" t="s">
        <v>2908</v>
      </c>
      <c r="E5003" t="s">
        <v>3516</v>
      </c>
      <c r="F5003" t="s">
        <v>2882</v>
      </c>
      <c r="G5003" t="s">
        <v>2883</v>
      </c>
      <c r="H5003">
        <v>10862.0298</v>
      </c>
      <c r="I5003">
        <v>65.987352121731703</v>
      </c>
      <c r="J5003">
        <v>0</v>
      </c>
      <c r="K5003">
        <v>65.987352121731703</v>
      </c>
      <c r="L5003">
        <v>10796.042447878301</v>
      </c>
    </row>
    <row r="5004" spans="1:12" x14ac:dyDescent="0.35">
      <c r="A5004" t="s">
        <v>921</v>
      </c>
      <c r="B5004" t="s">
        <v>4284</v>
      </c>
      <c r="C5004" t="s">
        <v>2879</v>
      </c>
      <c r="D5004" t="s">
        <v>2908</v>
      </c>
      <c r="E5004" t="s">
        <v>3516</v>
      </c>
      <c r="F5004" t="s">
        <v>2884</v>
      </c>
      <c r="G5004" t="s">
        <v>2885</v>
      </c>
      <c r="H5004">
        <v>16798.255399999998</v>
      </c>
      <c r="I5004">
        <v>102.05020735105001</v>
      </c>
      <c r="J5004">
        <v>0</v>
      </c>
      <c r="K5004">
        <v>102.05020735105001</v>
      </c>
      <c r="L5004">
        <v>16696.2051926489</v>
      </c>
    </row>
    <row r="5005" spans="1:12" x14ac:dyDescent="0.35">
      <c r="A5005" t="s">
        <v>921</v>
      </c>
      <c r="B5005" t="s">
        <v>4284</v>
      </c>
      <c r="C5005" t="s">
        <v>2879</v>
      </c>
      <c r="D5005" t="s">
        <v>2908</v>
      </c>
      <c r="E5005" t="s">
        <v>3516</v>
      </c>
      <c r="F5005" t="s">
        <v>2896</v>
      </c>
      <c r="G5005" t="s">
        <v>2897</v>
      </c>
      <c r="H5005">
        <v>41048.368399999999</v>
      </c>
      <c r="I5005">
        <v>249.370807436777</v>
      </c>
      <c r="J5005">
        <v>0</v>
      </c>
      <c r="K5005">
        <v>249.370807436777</v>
      </c>
      <c r="L5005">
        <v>40798.997592563202</v>
      </c>
    </row>
    <row r="5006" spans="1:12" x14ac:dyDescent="0.35">
      <c r="A5006" t="s">
        <v>921</v>
      </c>
      <c r="B5006" t="s">
        <v>4284</v>
      </c>
      <c r="C5006" t="s">
        <v>2879</v>
      </c>
      <c r="D5006" t="s">
        <v>2910</v>
      </c>
      <c r="E5006" t="s">
        <v>3960</v>
      </c>
      <c r="F5006" t="s">
        <v>2172</v>
      </c>
      <c r="G5006" t="s">
        <v>2173</v>
      </c>
      <c r="H5006">
        <v>14451.944100000001</v>
      </c>
      <c r="I5006">
        <v>170.77338189577</v>
      </c>
      <c r="J5006">
        <v>38.349135795466999</v>
      </c>
      <c r="K5006">
        <v>209.12251769123699</v>
      </c>
      <c r="L5006">
        <v>14242.821582308799</v>
      </c>
    </row>
    <row r="5007" spans="1:12" x14ac:dyDescent="0.35">
      <c r="A5007" t="s">
        <v>921</v>
      </c>
      <c r="B5007" t="s">
        <v>4284</v>
      </c>
      <c r="C5007" t="s">
        <v>2879</v>
      </c>
      <c r="D5007" t="s">
        <v>2910</v>
      </c>
      <c r="E5007" t="s">
        <v>3960</v>
      </c>
      <c r="F5007" t="s">
        <v>2882</v>
      </c>
      <c r="G5007" t="s">
        <v>2883</v>
      </c>
      <c r="H5007">
        <v>15784.392900000001</v>
      </c>
      <c r="I5007">
        <v>186.51844547481301</v>
      </c>
      <c r="J5007">
        <v>41.884871719871697</v>
      </c>
      <c r="K5007">
        <v>228.40331719468401</v>
      </c>
      <c r="L5007">
        <v>15555.9895828053</v>
      </c>
    </row>
    <row r="5008" spans="1:12" x14ac:dyDescent="0.35">
      <c r="A5008" t="s">
        <v>921</v>
      </c>
      <c r="B5008" t="s">
        <v>4284</v>
      </c>
      <c r="C5008" t="s">
        <v>2879</v>
      </c>
      <c r="D5008" t="s">
        <v>2910</v>
      </c>
      <c r="E5008" t="s">
        <v>3960</v>
      </c>
      <c r="F5008" t="s">
        <v>2884</v>
      </c>
      <c r="G5008" t="s">
        <v>2885</v>
      </c>
      <c r="H5008">
        <v>19197.870999999999</v>
      </c>
      <c r="I5008">
        <v>221.31847595417801</v>
      </c>
      <c r="J5008">
        <v>2.05223090323602</v>
      </c>
      <c r="K5008">
        <v>223.37070685741401</v>
      </c>
      <c r="L5008">
        <v>18974.500293142599</v>
      </c>
    </row>
    <row r="5009" spans="1:12" x14ac:dyDescent="0.35">
      <c r="A5009" t="s">
        <v>921</v>
      </c>
      <c r="B5009" t="s">
        <v>4284</v>
      </c>
      <c r="C5009" t="s">
        <v>2879</v>
      </c>
      <c r="D5009" t="s">
        <v>2910</v>
      </c>
      <c r="E5009" t="s">
        <v>3960</v>
      </c>
      <c r="F5009" t="s">
        <v>2896</v>
      </c>
      <c r="G5009" t="s">
        <v>2897</v>
      </c>
      <c r="H5009">
        <v>31805.428100000001</v>
      </c>
      <c r="I5009">
        <v>366.66195270020597</v>
      </c>
      <c r="J5009">
        <v>3.3999646307343099</v>
      </c>
      <c r="K5009">
        <v>370.06191733093999</v>
      </c>
      <c r="L5009">
        <v>31435.366182669099</v>
      </c>
    </row>
    <row r="5010" spans="1:12" x14ac:dyDescent="0.35">
      <c r="A5010" t="s">
        <v>921</v>
      </c>
      <c r="B5010" t="s">
        <v>4284</v>
      </c>
      <c r="C5010" t="s">
        <v>2915</v>
      </c>
      <c r="D5010" t="s">
        <v>4291</v>
      </c>
      <c r="E5010" t="s">
        <v>4292</v>
      </c>
      <c r="F5010" t="s">
        <v>2170</v>
      </c>
      <c r="G5010" t="s">
        <v>2171</v>
      </c>
      <c r="H5010">
        <v>0</v>
      </c>
      <c r="I5010">
        <v>0</v>
      </c>
      <c r="J5010">
        <v>0</v>
      </c>
      <c r="K5010">
        <v>0</v>
      </c>
      <c r="L5010">
        <v>0</v>
      </c>
    </row>
    <row r="5011" spans="1:12" x14ac:dyDescent="0.35">
      <c r="A5011" t="s">
        <v>921</v>
      </c>
      <c r="B5011" t="s">
        <v>4284</v>
      </c>
      <c r="C5011" t="s">
        <v>2915</v>
      </c>
      <c r="D5011" t="s">
        <v>4291</v>
      </c>
      <c r="E5011" t="s">
        <v>4292</v>
      </c>
      <c r="F5011" t="s">
        <v>2172</v>
      </c>
      <c r="G5011" t="s">
        <v>2173</v>
      </c>
      <c r="H5011">
        <v>2288019.1628</v>
      </c>
      <c r="I5011">
        <v>12773.749273015599</v>
      </c>
      <c r="J5011">
        <v>266293.90933705401</v>
      </c>
      <c r="K5011">
        <v>279067.65861006902</v>
      </c>
      <c r="L5011">
        <v>2008951.5041899299</v>
      </c>
    </row>
    <row r="5012" spans="1:12" x14ac:dyDescent="0.35">
      <c r="A5012" t="s">
        <v>921</v>
      </c>
      <c r="B5012" t="s">
        <v>4284</v>
      </c>
      <c r="C5012" t="s">
        <v>2915</v>
      </c>
      <c r="D5012" t="s">
        <v>4291</v>
      </c>
      <c r="E5012" t="s">
        <v>4292</v>
      </c>
      <c r="F5012" t="s">
        <v>2920</v>
      </c>
      <c r="G5012" t="s">
        <v>2921</v>
      </c>
      <c r="H5012">
        <v>0</v>
      </c>
      <c r="I5012">
        <v>0</v>
      </c>
      <c r="J5012">
        <v>0</v>
      </c>
      <c r="K5012">
        <v>0</v>
      </c>
      <c r="L5012">
        <v>0</v>
      </c>
    </row>
    <row r="5013" spans="1:12" x14ac:dyDescent="0.35">
      <c r="A5013" t="s">
        <v>921</v>
      </c>
      <c r="B5013" t="s">
        <v>4284</v>
      </c>
      <c r="C5013" t="s">
        <v>2915</v>
      </c>
      <c r="D5013" t="s">
        <v>4291</v>
      </c>
      <c r="E5013" t="s">
        <v>4292</v>
      </c>
      <c r="F5013" t="s">
        <v>2867</v>
      </c>
      <c r="G5013" t="s">
        <v>2868</v>
      </c>
      <c r="H5013">
        <v>0</v>
      </c>
      <c r="I5013">
        <v>0</v>
      </c>
      <c r="J5013">
        <v>0</v>
      </c>
      <c r="K5013">
        <v>0</v>
      </c>
      <c r="L5013">
        <v>0</v>
      </c>
    </row>
    <row r="5014" spans="1:12" x14ac:dyDescent="0.35">
      <c r="A5014" t="s">
        <v>921</v>
      </c>
      <c r="B5014" t="s">
        <v>4284</v>
      </c>
      <c r="C5014" t="s">
        <v>2915</v>
      </c>
      <c r="D5014" t="s">
        <v>4291</v>
      </c>
      <c r="E5014" t="s">
        <v>4292</v>
      </c>
      <c r="F5014" t="s">
        <v>2922</v>
      </c>
      <c r="G5014" t="s">
        <v>2923</v>
      </c>
      <c r="H5014">
        <v>939035.11739999999</v>
      </c>
      <c r="I5014">
        <v>5242.5256496813299</v>
      </c>
      <c r="J5014">
        <v>109290.750915439</v>
      </c>
      <c r="K5014">
        <v>114533.27656512101</v>
      </c>
      <c r="L5014">
        <v>824501.84083487897</v>
      </c>
    </row>
    <row r="5015" spans="1:12" x14ac:dyDescent="0.35">
      <c r="A5015" t="s">
        <v>921</v>
      </c>
      <c r="B5015" t="s">
        <v>4284</v>
      </c>
      <c r="C5015" t="s">
        <v>2915</v>
      </c>
      <c r="D5015" t="s">
        <v>4291</v>
      </c>
      <c r="E5015" t="s">
        <v>4292</v>
      </c>
      <c r="F5015" t="s">
        <v>2890</v>
      </c>
      <c r="G5015" t="s">
        <v>2891</v>
      </c>
      <c r="H5015">
        <v>447096.40370000002</v>
      </c>
      <c r="I5015">
        <v>2496.0880812978398</v>
      </c>
      <c r="J5015">
        <v>52035.861908029197</v>
      </c>
      <c r="K5015">
        <v>54531.949989326997</v>
      </c>
      <c r="L5015">
        <v>392564.45371067303</v>
      </c>
    </row>
    <row r="5016" spans="1:12" x14ac:dyDescent="0.35">
      <c r="A5016" t="s">
        <v>921</v>
      </c>
      <c r="B5016" t="s">
        <v>4284</v>
      </c>
      <c r="C5016" t="s">
        <v>2915</v>
      </c>
      <c r="D5016" t="s">
        <v>4291</v>
      </c>
      <c r="E5016" t="s">
        <v>4292</v>
      </c>
      <c r="F5016" t="s">
        <v>3241</v>
      </c>
      <c r="G5016" t="s">
        <v>3242</v>
      </c>
      <c r="H5016">
        <v>0</v>
      </c>
      <c r="I5016">
        <v>0</v>
      </c>
      <c r="J5016">
        <v>0</v>
      </c>
      <c r="K5016">
        <v>0</v>
      </c>
      <c r="L5016">
        <v>0</v>
      </c>
    </row>
    <row r="5017" spans="1:12" x14ac:dyDescent="0.35">
      <c r="A5017" t="s">
        <v>921</v>
      </c>
      <c r="B5017" t="s">
        <v>4284</v>
      </c>
      <c r="C5017" t="s">
        <v>2915</v>
      </c>
      <c r="D5017" t="s">
        <v>4291</v>
      </c>
      <c r="E5017" t="s">
        <v>4292</v>
      </c>
      <c r="F5017" t="s">
        <v>392</v>
      </c>
      <c r="G5017" t="s">
        <v>2914</v>
      </c>
      <c r="H5017">
        <v>34759.423699999999</v>
      </c>
      <c r="I5017">
        <v>194.05788643917899</v>
      </c>
      <c r="J5017">
        <v>4045.5180474491499</v>
      </c>
      <c r="K5017">
        <v>4239.5759338883299</v>
      </c>
      <c r="L5017">
        <v>30519.847766111699</v>
      </c>
    </row>
    <row r="5018" spans="1:12" x14ac:dyDescent="0.35">
      <c r="A5018" t="s">
        <v>921</v>
      </c>
      <c r="B5018" t="s">
        <v>4284</v>
      </c>
      <c r="C5018" t="s">
        <v>2915</v>
      </c>
      <c r="D5018" t="s">
        <v>4291</v>
      </c>
      <c r="E5018" t="s">
        <v>4292</v>
      </c>
      <c r="F5018" t="s">
        <v>2924</v>
      </c>
      <c r="G5018" t="s">
        <v>2925</v>
      </c>
      <c r="H5018">
        <v>0</v>
      </c>
      <c r="I5018">
        <v>0</v>
      </c>
      <c r="J5018">
        <v>0</v>
      </c>
      <c r="K5018">
        <v>0</v>
      </c>
      <c r="L5018">
        <v>0</v>
      </c>
    </row>
    <row r="5019" spans="1:12" x14ac:dyDescent="0.35">
      <c r="A5019" t="s">
        <v>921</v>
      </c>
      <c r="B5019" t="s">
        <v>4284</v>
      </c>
      <c r="C5019" t="s">
        <v>2915</v>
      </c>
      <c r="D5019" t="s">
        <v>4291</v>
      </c>
      <c r="E5019" t="s">
        <v>4292</v>
      </c>
      <c r="F5019" t="s">
        <v>2877</v>
      </c>
      <c r="G5019" t="s">
        <v>2878</v>
      </c>
      <c r="H5019">
        <v>114095.81819999999</v>
      </c>
      <c r="I5019">
        <v>636.98390205226701</v>
      </c>
      <c r="J5019">
        <v>13279.181377123199</v>
      </c>
      <c r="K5019">
        <v>13916.1652791754</v>
      </c>
      <c r="L5019">
        <v>100179.652920825</v>
      </c>
    </row>
    <row r="5020" spans="1:12" x14ac:dyDescent="0.35">
      <c r="A5020" t="s">
        <v>921</v>
      </c>
      <c r="B5020" t="s">
        <v>4284</v>
      </c>
      <c r="C5020" t="s">
        <v>2915</v>
      </c>
      <c r="D5020" t="s">
        <v>4293</v>
      </c>
      <c r="E5020" t="s">
        <v>4294</v>
      </c>
      <c r="F5020" t="s">
        <v>2172</v>
      </c>
      <c r="G5020" t="s">
        <v>2173</v>
      </c>
      <c r="H5020">
        <v>34865.435899999997</v>
      </c>
      <c r="I5020">
        <v>549.478384684415</v>
      </c>
      <c r="J5020">
        <v>1306.7537558224001</v>
      </c>
      <c r="K5020">
        <v>1856.2321405068201</v>
      </c>
      <c r="L5020">
        <v>33009.203759493197</v>
      </c>
    </row>
    <row r="5021" spans="1:12" x14ac:dyDescent="0.35">
      <c r="A5021" t="s">
        <v>921</v>
      </c>
      <c r="B5021" t="s">
        <v>4284</v>
      </c>
      <c r="C5021" t="s">
        <v>2915</v>
      </c>
      <c r="D5021" t="s">
        <v>4293</v>
      </c>
      <c r="E5021" t="s">
        <v>4294</v>
      </c>
      <c r="F5021" t="s">
        <v>2867</v>
      </c>
      <c r="G5021" t="s">
        <v>2868</v>
      </c>
      <c r="H5021">
        <v>0</v>
      </c>
      <c r="I5021">
        <v>0</v>
      </c>
      <c r="J5021">
        <v>0</v>
      </c>
      <c r="K5021">
        <v>0</v>
      </c>
      <c r="L5021">
        <v>0</v>
      </c>
    </row>
    <row r="5022" spans="1:12" x14ac:dyDescent="0.35">
      <c r="A5022" t="s">
        <v>921</v>
      </c>
      <c r="B5022" t="s">
        <v>4284</v>
      </c>
      <c r="C5022" t="s">
        <v>2915</v>
      </c>
      <c r="D5022" t="s">
        <v>4293</v>
      </c>
      <c r="E5022" t="s">
        <v>4294</v>
      </c>
      <c r="F5022" t="s">
        <v>2922</v>
      </c>
      <c r="G5022" t="s">
        <v>2923</v>
      </c>
      <c r="H5022">
        <v>0</v>
      </c>
      <c r="I5022">
        <v>0</v>
      </c>
      <c r="J5022">
        <v>0</v>
      </c>
      <c r="K5022">
        <v>0</v>
      </c>
      <c r="L5022">
        <v>0</v>
      </c>
    </row>
    <row r="5023" spans="1:12" x14ac:dyDescent="0.35">
      <c r="A5023" t="s">
        <v>921</v>
      </c>
      <c r="B5023" t="s">
        <v>4284</v>
      </c>
      <c r="C5023" t="s">
        <v>2915</v>
      </c>
      <c r="D5023" t="s">
        <v>4293</v>
      </c>
      <c r="E5023" t="s">
        <v>4294</v>
      </c>
      <c r="F5023" t="s">
        <v>2924</v>
      </c>
      <c r="G5023" t="s">
        <v>2925</v>
      </c>
      <c r="H5023">
        <v>0</v>
      </c>
      <c r="I5023">
        <v>0</v>
      </c>
      <c r="J5023">
        <v>0</v>
      </c>
      <c r="K5023">
        <v>0</v>
      </c>
      <c r="L5023">
        <v>0</v>
      </c>
    </row>
    <row r="5024" spans="1:12" x14ac:dyDescent="0.35">
      <c r="A5024" t="s">
        <v>921</v>
      </c>
      <c r="B5024" t="s">
        <v>4284</v>
      </c>
      <c r="C5024" t="s">
        <v>17</v>
      </c>
      <c r="D5024" t="s">
        <v>922</v>
      </c>
      <c r="E5024" t="s">
        <v>2323</v>
      </c>
      <c r="F5024" t="s">
        <v>2170</v>
      </c>
      <c r="G5024" t="s">
        <v>2171</v>
      </c>
      <c r="H5024">
        <v>0</v>
      </c>
      <c r="I5024">
        <v>0</v>
      </c>
      <c r="J5024">
        <v>0</v>
      </c>
      <c r="K5024">
        <v>0</v>
      </c>
      <c r="L5024">
        <v>0</v>
      </c>
    </row>
    <row r="5025" spans="1:14" x14ac:dyDescent="0.35">
      <c r="A5025" t="s">
        <v>921</v>
      </c>
      <c r="B5025" t="s">
        <v>4284</v>
      </c>
      <c r="C5025" t="s">
        <v>17</v>
      </c>
      <c r="D5025" t="s">
        <v>922</v>
      </c>
      <c r="E5025" t="s">
        <v>2323</v>
      </c>
      <c r="F5025" t="s">
        <v>19</v>
      </c>
      <c r="G5025" t="s">
        <v>2174</v>
      </c>
      <c r="H5025">
        <v>3721782.8624</v>
      </c>
      <c r="I5025">
        <v>31376.755779625</v>
      </c>
      <c r="J5025">
        <v>0</v>
      </c>
      <c r="K5025">
        <v>31376.755779625</v>
      </c>
      <c r="L5025">
        <v>3690406.1066203802</v>
      </c>
      <c r="N5025" t="s">
        <v>2198</v>
      </c>
    </row>
    <row r="5026" spans="1:14" x14ac:dyDescent="0.35">
      <c r="A5026" t="s">
        <v>921</v>
      </c>
      <c r="B5026" t="s">
        <v>4284</v>
      </c>
      <c r="C5026" t="s">
        <v>17</v>
      </c>
      <c r="D5026" t="s">
        <v>922</v>
      </c>
      <c r="E5026" t="s">
        <v>2323</v>
      </c>
      <c r="F5026" t="s">
        <v>2787</v>
      </c>
      <c r="G5026" t="s">
        <v>2935</v>
      </c>
      <c r="H5026">
        <v>0</v>
      </c>
      <c r="I5026">
        <v>0</v>
      </c>
      <c r="J5026">
        <v>0</v>
      </c>
      <c r="K5026">
        <v>0</v>
      </c>
      <c r="L5026">
        <v>0</v>
      </c>
    </row>
    <row r="5027" spans="1:14" x14ac:dyDescent="0.35">
      <c r="A5027" t="s">
        <v>921</v>
      </c>
      <c r="B5027" t="s">
        <v>4284</v>
      </c>
      <c r="C5027" t="s">
        <v>17</v>
      </c>
      <c r="D5027" t="s">
        <v>922</v>
      </c>
      <c r="E5027" t="s">
        <v>2323</v>
      </c>
      <c r="F5027" t="s">
        <v>2788</v>
      </c>
      <c r="G5027" t="s">
        <v>2936</v>
      </c>
      <c r="H5027">
        <v>9301701.9124999996</v>
      </c>
      <c r="I5027">
        <v>78418.661172648906</v>
      </c>
      <c r="J5027">
        <v>369267.67172340502</v>
      </c>
      <c r="K5027">
        <v>447686.33289605402</v>
      </c>
      <c r="L5027">
        <v>8854015.5796039496</v>
      </c>
    </row>
    <row r="5028" spans="1:14" x14ac:dyDescent="0.35">
      <c r="A5028" t="s">
        <v>921</v>
      </c>
      <c r="B5028" t="s">
        <v>4284</v>
      </c>
      <c r="C5028" t="s">
        <v>2938</v>
      </c>
      <c r="D5028" t="s">
        <v>4124</v>
      </c>
      <c r="E5028" t="s">
        <v>4295</v>
      </c>
      <c r="F5028" t="s">
        <v>2172</v>
      </c>
      <c r="G5028" t="s">
        <v>2173</v>
      </c>
      <c r="H5028">
        <v>624889.21620000002</v>
      </c>
      <c r="I5028">
        <v>5268.1730906270104</v>
      </c>
      <c r="J5028">
        <v>17718.0984909174</v>
      </c>
      <c r="K5028">
        <v>22986.271581544399</v>
      </c>
      <c r="L5028">
        <v>601902.94461845595</v>
      </c>
    </row>
    <row r="5029" spans="1:14" x14ac:dyDescent="0.35">
      <c r="A5029" t="s">
        <v>921</v>
      </c>
      <c r="B5029" t="s">
        <v>4284</v>
      </c>
      <c r="C5029" t="s">
        <v>2944</v>
      </c>
      <c r="D5029" t="s">
        <v>3774</v>
      </c>
      <c r="E5029" t="s">
        <v>3775</v>
      </c>
      <c r="F5029" t="s">
        <v>2947</v>
      </c>
      <c r="G5029" t="s">
        <v>2948</v>
      </c>
      <c r="H5029">
        <v>158702.02309999999</v>
      </c>
      <c r="I5029">
        <v>1337.94872142908</v>
      </c>
      <c r="J5029">
        <v>4499.8345373758402</v>
      </c>
      <c r="K5029">
        <v>5837.7832588049196</v>
      </c>
      <c r="L5029">
        <v>152864.239841195</v>
      </c>
    </row>
    <row r="5030" spans="1:14" x14ac:dyDescent="0.35">
      <c r="A5030" t="s">
        <v>941</v>
      </c>
      <c r="B5030" t="s">
        <v>4296</v>
      </c>
      <c r="C5030" t="s">
        <v>2857</v>
      </c>
      <c r="D5030" t="s">
        <v>2859</v>
      </c>
      <c r="E5030" t="s">
        <v>4297</v>
      </c>
      <c r="F5030" t="s">
        <v>2172</v>
      </c>
      <c r="G5030" t="s">
        <v>2173</v>
      </c>
      <c r="H5030">
        <v>20180672.872099999</v>
      </c>
      <c r="I5030">
        <v>93044.159322966501</v>
      </c>
      <c r="J5030">
        <v>1764153.2109574999</v>
      </c>
      <c r="K5030">
        <v>1857197.37028047</v>
      </c>
      <c r="L5030">
        <v>18323475.501819499</v>
      </c>
    </row>
    <row r="5031" spans="1:14" x14ac:dyDescent="0.35">
      <c r="A5031" t="s">
        <v>941</v>
      </c>
      <c r="B5031" t="s">
        <v>4296</v>
      </c>
      <c r="C5031" t="s">
        <v>2857</v>
      </c>
      <c r="D5031" t="s">
        <v>2859</v>
      </c>
      <c r="E5031" t="s">
        <v>4297</v>
      </c>
      <c r="F5031" t="s">
        <v>2861</v>
      </c>
      <c r="G5031" t="s">
        <v>2862</v>
      </c>
      <c r="H5031">
        <v>915798.71440000006</v>
      </c>
      <c r="I5031">
        <v>4222.3429326441901</v>
      </c>
      <c r="J5031">
        <v>80057.253422347101</v>
      </c>
      <c r="K5031">
        <v>84279.596354991299</v>
      </c>
      <c r="L5031">
        <v>831519.11804500897</v>
      </c>
    </row>
    <row r="5032" spans="1:14" x14ac:dyDescent="0.35">
      <c r="A5032" t="s">
        <v>941</v>
      </c>
      <c r="B5032" t="s">
        <v>4296</v>
      </c>
      <c r="C5032" t="s">
        <v>2857</v>
      </c>
      <c r="D5032" t="s">
        <v>2859</v>
      </c>
      <c r="E5032" t="s">
        <v>4297</v>
      </c>
      <c r="F5032" t="s">
        <v>3005</v>
      </c>
      <c r="G5032" t="s">
        <v>3006</v>
      </c>
      <c r="H5032">
        <v>5505826.0054000001</v>
      </c>
      <c r="I5032">
        <v>25384.929197463302</v>
      </c>
      <c r="J5032">
        <v>0</v>
      </c>
      <c r="K5032">
        <v>25384.929197463302</v>
      </c>
      <c r="L5032">
        <v>5480441.0762025397</v>
      </c>
      <c r="N5032" t="s">
        <v>2198</v>
      </c>
    </row>
    <row r="5033" spans="1:14" x14ac:dyDescent="0.35">
      <c r="A5033" t="s">
        <v>941</v>
      </c>
      <c r="B5033" t="s">
        <v>4296</v>
      </c>
      <c r="C5033" t="s">
        <v>2857</v>
      </c>
      <c r="D5033" t="s">
        <v>2859</v>
      </c>
      <c r="E5033" t="s">
        <v>4297</v>
      </c>
      <c r="F5033" t="s">
        <v>123</v>
      </c>
      <c r="G5033" t="s">
        <v>4298</v>
      </c>
      <c r="H5033">
        <v>1632990.4779999999</v>
      </c>
      <c r="I5033">
        <v>7528.9970365221698</v>
      </c>
      <c r="J5033">
        <v>142752.69284948599</v>
      </c>
      <c r="K5033">
        <v>150281.689886009</v>
      </c>
      <c r="L5033">
        <v>1482708.7881139901</v>
      </c>
    </row>
    <row r="5034" spans="1:14" x14ac:dyDescent="0.35">
      <c r="A5034" t="s">
        <v>941</v>
      </c>
      <c r="B5034" t="s">
        <v>4296</v>
      </c>
      <c r="C5034" t="s">
        <v>2857</v>
      </c>
      <c r="D5034" t="s">
        <v>2859</v>
      </c>
      <c r="E5034" t="s">
        <v>4297</v>
      </c>
      <c r="F5034" t="s">
        <v>2865</v>
      </c>
      <c r="G5034" t="s">
        <v>2866</v>
      </c>
      <c r="H5034">
        <v>0</v>
      </c>
      <c r="I5034">
        <v>0</v>
      </c>
      <c r="J5034">
        <v>0</v>
      </c>
      <c r="K5034">
        <v>0</v>
      </c>
      <c r="L5034">
        <v>0</v>
      </c>
    </row>
    <row r="5035" spans="1:14" x14ac:dyDescent="0.35">
      <c r="A5035" t="s">
        <v>941</v>
      </c>
      <c r="B5035" t="s">
        <v>4296</v>
      </c>
      <c r="C5035" t="s">
        <v>2857</v>
      </c>
      <c r="D5035" t="s">
        <v>2859</v>
      </c>
      <c r="E5035" t="s">
        <v>4297</v>
      </c>
      <c r="F5035" t="s">
        <v>2867</v>
      </c>
      <c r="G5035" t="s">
        <v>2868</v>
      </c>
      <c r="H5035">
        <v>0</v>
      </c>
      <c r="I5035">
        <v>0</v>
      </c>
      <c r="J5035">
        <v>0</v>
      </c>
      <c r="K5035">
        <v>0</v>
      </c>
      <c r="L5035">
        <v>0</v>
      </c>
    </row>
    <row r="5036" spans="1:14" x14ac:dyDescent="0.35">
      <c r="A5036" t="s">
        <v>941</v>
      </c>
      <c r="B5036" t="s">
        <v>4296</v>
      </c>
      <c r="C5036" t="s">
        <v>2857</v>
      </c>
      <c r="D5036" t="s">
        <v>2859</v>
      </c>
      <c r="E5036" t="s">
        <v>4297</v>
      </c>
      <c r="F5036" t="s">
        <v>2871</v>
      </c>
      <c r="G5036" t="s">
        <v>2872</v>
      </c>
      <c r="H5036">
        <v>1213709.1394</v>
      </c>
      <c r="I5036">
        <v>5595.8761757934999</v>
      </c>
      <c r="J5036">
        <v>106099.974415159</v>
      </c>
      <c r="K5036">
        <v>111695.850590952</v>
      </c>
      <c r="L5036">
        <v>1102013.2888090501</v>
      </c>
    </row>
    <row r="5037" spans="1:14" x14ac:dyDescent="0.35">
      <c r="A5037" t="s">
        <v>941</v>
      </c>
      <c r="B5037" t="s">
        <v>4296</v>
      </c>
      <c r="C5037" t="s">
        <v>2857</v>
      </c>
      <c r="D5037" t="s">
        <v>2859</v>
      </c>
      <c r="E5037" t="s">
        <v>4297</v>
      </c>
      <c r="F5037" t="s">
        <v>2877</v>
      </c>
      <c r="G5037" t="s">
        <v>2878</v>
      </c>
      <c r="H5037">
        <v>3674228.5767999999</v>
      </c>
      <c r="I5037">
        <v>16940.243332174901</v>
      </c>
      <c r="J5037">
        <v>321193.55891134503</v>
      </c>
      <c r="K5037">
        <v>338133.80224351899</v>
      </c>
      <c r="L5037">
        <v>3336094.7745564799</v>
      </c>
    </row>
    <row r="5038" spans="1:14" x14ac:dyDescent="0.35">
      <c r="A5038" t="s">
        <v>941</v>
      </c>
      <c r="B5038" t="s">
        <v>4296</v>
      </c>
      <c r="C5038" t="s">
        <v>2879</v>
      </c>
      <c r="D5038" t="s">
        <v>2880</v>
      </c>
      <c r="E5038" t="s">
        <v>3956</v>
      </c>
      <c r="F5038" t="s">
        <v>2172</v>
      </c>
      <c r="G5038" t="s">
        <v>2173</v>
      </c>
      <c r="H5038">
        <v>88263.789900000003</v>
      </c>
      <c r="I5038">
        <v>1002.9838297157</v>
      </c>
      <c r="J5038">
        <v>15291.2484511209</v>
      </c>
      <c r="K5038">
        <v>16294.232280836601</v>
      </c>
      <c r="L5038">
        <v>71969.557619163403</v>
      </c>
    </row>
    <row r="5039" spans="1:14" x14ac:dyDescent="0.35">
      <c r="A5039" t="s">
        <v>941</v>
      </c>
      <c r="B5039" t="s">
        <v>4296</v>
      </c>
      <c r="C5039" t="s">
        <v>2879</v>
      </c>
      <c r="D5039" t="s">
        <v>2880</v>
      </c>
      <c r="E5039" t="s">
        <v>3956</v>
      </c>
      <c r="F5039" t="s">
        <v>2882</v>
      </c>
      <c r="G5039" t="s">
        <v>2883</v>
      </c>
      <c r="H5039">
        <v>0</v>
      </c>
      <c r="I5039">
        <v>0</v>
      </c>
      <c r="J5039">
        <v>0</v>
      </c>
      <c r="K5039">
        <v>0</v>
      </c>
      <c r="L5039">
        <v>0</v>
      </c>
    </row>
    <row r="5040" spans="1:14" x14ac:dyDescent="0.35">
      <c r="A5040" t="s">
        <v>941</v>
      </c>
      <c r="B5040" t="s">
        <v>4296</v>
      </c>
      <c r="C5040" t="s">
        <v>2879</v>
      </c>
      <c r="D5040" t="s">
        <v>2880</v>
      </c>
      <c r="E5040" t="s">
        <v>3956</v>
      </c>
      <c r="F5040" t="s">
        <v>2884</v>
      </c>
      <c r="G5040" t="s">
        <v>2885</v>
      </c>
      <c r="H5040">
        <v>6074.0613999999996</v>
      </c>
      <c r="I5040">
        <v>50.3272698596288</v>
      </c>
      <c r="J5040">
        <v>0</v>
      </c>
      <c r="K5040">
        <v>50.3272698596288</v>
      </c>
      <c r="L5040">
        <v>6023.7341301403703</v>
      </c>
    </row>
    <row r="5041" spans="1:12" x14ac:dyDescent="0.35">
      <c r="A5041" t="s">
        <v>941</v>
      </c>
      <c r="B5041" t="s">
        <v>4296</v>
      </c>
      <c r="C5041" t="s">
        <v>2879</v>
      </c>
      <c r="D5041" t="s">
        <v>2886</v>
      </c>
      <c r="E5041" t="s">
        <v>4299</v>
      </c>
      <c r="F5041" t="s">
        <v>2172</v>
      </c>
      <c r="G5041" t="s">
        <v>2173</v>
      </c>
      <c r="H5041">
        <v>18190.761200000001</v>
      </c>
      <c r="I5041">
        <v>53.823877325843803</v>
      </c>
      <c r="J5041">
        <v>696.75570260623897</v>
      </c>
      <c r="K5041">
        <v>750.57957993208197</v>
      </c>
      <c r="L5041">
        <v>17440.181620067899</v>
      </c>
    </row>
    <row r="5042" spans="1:12" x14ac:dyDescent="0.35">
      <c r="A5042" t="s">
        <v>941</v>
      </c>
      <c r="B5042" t="s">
        <v>4296</v>
      </c>
      <c r="C5042" t="s">
        <v>2879</v>
      </c>
      <c r="D5042" t="s">
        <v>2886</v>
      </c>
      <c r="E5042" t="s">
        <v>4299</v>
      </c>
      <c r="F5042" t="s">
        <v>2882</v>
      </c>
      <c r="G5042" t="s">
        <v>2883</v>
      </c>
      <c r="H5042">
        <v>9817.2363000000005</v>
      </c>
      <c r="I5042">
        <v>29.047806810772901</v>
      </c>
      <c r="J5042">
        <v>376.02688712082698</v>
      </c>
      <c r="K5042">
        <v>405.0746939316</v>
      </c>
      <c r="L5042">
        <v>9412.1616060683991</v>
      </c>
    </row>
    <row r="5043" spans="1:12" x14ac:dyDescent="0.35">
      <c r="A5043" t="s">
        <v>941</v>
      </c>
      <c r="B5043" t="s">
        <v>4296</v>
      </c>
      <c r="C5043" t="s">
        <v>2879</v>
      </c>
      <c r="D5043" t="s">
        <v>2888</v>
      </c>
      <c r="E5043" t="s">
        <v>3512</v>
      </c>
      <c r="F5043" t="s">
        <v>2172</v>
      </c>
      <c r="G5043" t="s">
        <v>2173</v>
      </c>
      <c r="H5043">
        <v>129407.27310000001</v>
      </c>
      <c r="I5043">
        <v>699.07902791696097</v>
      </c>
      <c r="J5043">
        <v>13137.513229324801</v>
      </c>
      <c r="K5043">
        <v>13836.5922572417</v>
      </c>
      <c r="L5043">
        <v>115570.680842758</v>
      </c>
    </row>
    <row r="5044" spans="1:12" x14ac:dyDescent="0.35">
      <c r="A5044" t="s">
        <v>941</v>
      </c>
      <c r="B5044" t="s">
        <v>4296</v>
      </c>
      <c r="C5044" t="s">
        <v>2879</v>
      </c>
      <c r="D5044" t="s">
        <v>2888</v>
      </c>
      <c r="E5044" t="s">
        <v>3512</v>
      </c>
      <c r="F5044" t="s">
        <v>2882</v>
      </c>
      <c r="G5044" t="s">
        <v>2883</v>
      </c>
      <c r="H5044">
        <v>129407.27310000001</v>
      </c>
      <c r="I5044">
        <v>699.07902791696097</v>
      </c>
      <c r="J5044">
        <v>13137.513229324801</v>
      </c>
      <c r="K5044">
        <v>13836.5922572417</v>
      </c>
      <c r="L5044">
        <v>115570.680842758</v>
      </c>
    </row>
    <row r="5045" spans="1:12" x14ac:dyDescent="0.35">
      <c r="A5045" t="s">
        <v>941</v>
      </c>
      <c r="B5045" t="s">
        <v>4296</v>
      </c>
      <c r="C5045" t="s">
        <v>2879</v>
      </c>
      <c r="D5045" t="s">
        <v>2888</v>
      </c>
      <c r="E5045" t="s">
        <v>3512</v>
      </c>
      <c r="F5045" t="s">
        <v>2884</v>
      </c>
      <c r="G5045" t="s">
        <v>2885</v>
      </c>
      <c r="H5045">
        <v>41228.607499999998</v>
      </c>
      <c r="I5045">
        <v>280.54166889256902</v>
      </c>
      <c r="J5045">
        <v>5.2847513208234602</v>
      </c>
      <c r="K5045">
        <v>285.82642021339302</v>
      </c>
      <c r="L5045">
        <v>40942.781079786597</v>
      </c>
    </row>
    <row r="5046" spans="1:12" x14ac:dyDescent="0.35">
      <c r="A5046" t="s">
        <v>941</v>
      </c>
      <c r="B5046" t="s">
        <v>4296</v>
      </c>
      <c r="C5046" t="s">
        <v>2879</v>
      </c>
      <c r="D5046" t="s">
        <v>2892</v>
      </c>
      <c r="E5046" t="s">
        <v>4300</v>
      </c>
      <c r="F5046" t="s">
        <v>2170</v>
      </c>
      <c r="G5046" t="s">
        <v>2171</v>
      </c>
      <c r="H5046">
        <v>0</v>
      </c>
      <c r="I5046">
        <v>0</v>
      </c>
      <c r="J5046">
        <v>0</v>
      </c>
      <c r="K5046">
        <v>0</v>
      </c>
      <c r="L5046">
        <v>0</v>
      </c>
    </row>
    <row r="5047" spans="1:12" x14ac:dyDescent="0.35">
      <c r="A5047" t="s">
        <v>941</v>
      </c>
      <c r="B5047" t="s">
        <v>4296</v>
      </c>
      <c r="C5047" t="s">
        <v>2879</v>
      </c>
      <c r="D5047" t="s">
        <v>2892</v>
      </c>
      <c r="E5047" t="s">
        <v>4300</v>
      </c>
      <c r="F5047" t="s">
        <v>2172</v>
      </c>
      <c r="G5047" t="s">
        <v>2173</v>
      </c>
      <c r="H5047">
        <v>6700.2628999999997</v>
      </c>
      <c r="I5047">
        <v>24.266612582614901</v>
      </c>
      <c r="J5047">
        <v>1.2246479521399001</v>
      </c>
      <c r="K5047">
        <v>25.491260534754801</v>
      </c>
      <c r="L5047">
        <v>6674.7716394652498</v>
      </c>
    </row>
    <row r="5048" spans="1:12" x14ac:dyDescent="0.35">
      <c r="A5048" t="s">
        <v>941</v>
      </c>
      <c r="B5048" t="s">
        <v>4296</v>
      </c>
      <c r="C5048" t="s">
        <v>2879</v>
      </c>
      <c r="D5048" t="s">
        <v>2892</v>
      </c>
      <c r="E5048" t="s">
        <v>4300</v>
      </c>
      <c r="F5048" t="s">
        <v>2882</v>
      </c>
      <c r="G5048" t="s">
        <v>2883</v>
      </c>
      <c r="H5048">
        <v>10050.3943</v>
      </c>
      <c r="I5048">
        <v>36.399918873922303</v>
      </c>
      <c r="J5048">
        <v>1.83697192820985</v>
      </c>
      <c r="K5048">
        <v>38.236890802132201</v>
      </c>
      <c r="L5048">
        <v>10012.1574091979</v>
      </c>
    </row>
    <row r="5049" spans="1:12" x14ac:dyDescent="0.35">
      <c r="A5049" t="s">
        <v>941</v>
      </c>
      <c r="B5049" t="s">
        <v>4296</v>
      </c>
      <c r="C5049" t="s">
        <v>2879</v>
      </c>
      <c r="D5049" t="s">
        <v>2898</v>
      </c>
      <c r="E5049" t="s">
        <v>4301</v>
      </c>
      <c r="F5049" t="s">
        <v>2172</v>
      </c>
      <c r="G5049" t="s">
        <v>2173</v>
      </c>
      <c r="H5049">
        <v>19254.572499999998</v>
      </c>
      <c r="I5049">
        <v>99.227662398317904</v>
      </c>
      <c r="J5049">
        <v>0.82362581269141899</v>
      </c>
      <c r="K5049">
        <v>100.05128821100899</v>
      </c>
      <c r="L5049">
        <v>19154.521211789001</v>
      </c>
    </row>
    <row r="5050" spans="1:12" x14ac:dyDescent="0.35">
      <c r="A5050" t="s">
        <v>941</v>
      </c>
      <c r="B5050" t="s">
        <v>4296</v>
      </c>
      <c r="C5050" t="s">
        <v>2879</v>
      </c>
      <c r="D5050" t="s">
        <v>2898</v>
      </c>
      <c r="E5050" t="s">
        <v>4301</v>
      </c>
      <c r="F5050" t="s">
        <v>2882</v>
      </c>
      <c r="G5050" t="s">
        <v>2883</v>
      </c>
      <c r="H5050">
        <v>19254.572499999998</v>
      </c>
      <c r="I5050">
        <v>99.227662398317904</v>
      </c>
      <c r="J5050">
        <v>0.82362581269141899</v>
      </c>
      <c r="K5050">
        <v>100.05128821100899</v>
      </c>
      <c r="L5050">
        <v>19154.521211789001</v>
      </c>
    </row>
    <row r="5051" spans="1:12" x14ac:dyDescent="0.35">
      <c r="A5051" t="s">
        <v>941</v>
      </c>
      <c r="B5051" t="s">
        <v>4296</v>
      </c>
      <c r="C5051" t="s">
        <v>2879</v>
      </c>
      <c r="D5051" t="s">
        <v>2902</v>
      </c>
      <c r="E5051" t="s">
        <v>2979</v>
      </c>
      <c r="F5051" t="s">
        <v>2170</v>
      </c>
      <c r="G5051" t="s">
        <v>2171</v>
      </c>
      <c r="H5051">
        <v>0</v>
      </c>
      <c r="I5051">
        <v>0</v>
      </c>
      <c r="J5051">
        <v>0</v>
      </c>
      <c r="K5051">
        <v>0</v>
      </c>
      <c r="L5051">
        <v>0</v>
      </c>
    </row>
    <row r="5052" spans="1:12" x14ac:dyDescent="0.35">
      <c r="A5052" t="s">
        <v>941</v>
      </c>
      <c r="B5052" t="s">
        <v>4296</v>
      </c>
      <c r="C5052" t="s">
        <v>2879</v>
      </c>
      <c r="D5052" t="s">
        <v>2902</v>
      </c>
      <c r="E5052" t="s">
        <v>2979</v>
      </c>
      <c r="F5052" t="s">
        <v>2172</v>
      </c>
      <c r="G5052" t="s">
        <v>2173</v>
      </c>
      <c r="H5052">
        <v>82276.591400000005</v>
      </c>
      <c r="I5052">
        <v>490.64082992829498</v>
      </c>
      <c r="J5052">
        <v>5890.9172404350302</v>
      </c>
      <c r="K5052">
        <v>6381.5580703633304</v>
      </c>
      <c r="L5052">
        <v>75895.033329636703</v>
      </c>
    </row>
    <row r="5053" spans="1:12" x14ac:dyDescent="0.35">
      <c r="A5053" t="s">
        <v>941</v>
      </c>
      <c r="B5053" t="s">
        <v>4296</v>
      </c>
      <c r="C5053" t="s">
        <v>2879</v>
      </c>
      <c r="D5053" t="s">
        <v>2902</v>
      </c>
      <c r="E5053" t="s">
        <v>2979</v>
      </c>
      <c r="F5053" t="s">
        <v>2882</v>
      </c>
      <c r="G5053" t="s">
        <v>2883</v>
      </c>
      <c r="H5053">
        <v>41138.295899999997</v>
      </c>
      <c r="I5053">
        <v>245.320414964148</v>
      </c>
      <c r="J5053">
        <v>2945.4586202175201</v>
      </c>
      <c r="K5053">
        <v>3190.7790351816602</v>
      </c>
      <c r="L5053">
        <v>37947.516864818303</v>
      </c>
    </row>
    <row r="5054" spans="1:12" x14ac:dyDescent="0.35">
      <c r="A5054" t="s">
        <v>941</v>
      </c>
      <c r="B5054" t="s">
        <v>4296</v>
      </c>
      <c r="C5054" t="s">
        <v>2879</v>
      </c>
      <c r="D5054" t="s">
        <v>2902</v>
      </c>
      <c r="E5054" t="s">
        <v>2979</v>
      </c>
      <c r="F5054" t="s">
        <v>2884</v>
      </c>
      <c r="G5054" t="s">
        <v>2885</v>
      </c>
      <c r="H5054">
        <v>43791.982400000001</v>
      </c>
      <c r="I5054">
        <v>268.45548620268602</v>
      </c>
      <c r="J5054">
        <v>245.24995259697201</v>
      </c>
      <c r="K5054">
        <v>513.70543879965896</v>
      </c>
      <c r="L5054">
        <v>43278.276961200303</v>
      </c>
    </row>
    <row r="5055" spans="1:12" x14ac:dyDescent="0.35">
      <c r="A5055" t="s">
        <v>941</v>
      </c>
      <c r="B5055" t="s">
        <v>4296</v>
      </c>
      <c r="C5055" t="s">
        <v>2879</v>
      </c>
      <c r="D5055" t="s">
        <v>2906</v>
      </c>
      <c r="E5055" t="s">
        <v>3804</v>
      </c>
      <c r="F5055" t="s">
        <v>2172</v>
      </c>
      <c r="G5055" t="s">
        <v>2173</v>
      </c>
      <c r="H5055">
        <v>44360.060599999997</v>
      </c>
      <c r="I5055">
        <v>121.820509063671</v>
      </c>
      <c r="J5055">
        <v>3025.9645408126098</v>
      </c>
      <c r="K5055">
        <v>3147.78504987628</v>
      </c>
      <c r="L5055">
        <v>41212.275550123697</v>
      </c>
    </row>
    <row r="5056" spans="1:12" x14ac:dyDescent="0.35">
      <c r="A5056" t="s">
        <v>941</v>
      </c>
      <c r="B5056" t="s">
        <v>4296</v>
      </c>
      <c r="C5056" t="s">
        <v>2879</v>
      </c>
      <c r="D5056" t="s">
        <v>2906</v>
      </c>
      <c r="E5056" t="s">
        <v>3804</v>
      </c>
      <c r="F5056" t="s">
        <v>2882</v>
      </c>
      <c r="G5056" t="s">
        <v>2883</v>
      </c>
      <c r="H5056">
        <v>48392.7935</v>
      </c>
      <c r="I5056">
        <v>132.89510079673201</v>
      </c>
      <c r="J5056">
        <v>3301.0522263410298</v>
      </c>
      <c r="K5056">
        <v>3433.9473271377601</v>
      </c>
      <c r="L5056">
        <v>44958.846172862301</v>
      </c>
    </row>
    <row r="5057" spans="1:14" x14ac:dyDescent="0.35">
      <c r="A5057" t="s">
        <v>941</v>
      </c>
      <c r="B5057" t="s">
        <v>4296</v>
      </c>
      <c r="C5057" t="s">
        <v>2915</v>
      </c>
      <c r="D5057" t="s">
        <v>4302</v>
      </c>
      <c r="E5057" t="s">
        <v>4303</v>
      </c>
      <c r="F5057" t="s">
        <v>2170</v>
      </c>
      <c r="G5057" t="s">
        <v>2171</v>
      </c>
      <c r="H5057">
        <v>0</v>
      </c>
      <c r="I5057">
        <v>0</v>
      </c>
      <c r="J5057">
        <v>0</v>
      </c>
      <c r="K5057">
        <v>0</v>
      </c>
      <c r="L5057">
        <v>0</v>
      </c>
    </row>
    <row r="5058" spans="1:14" x14ac:dyDescent="0.35">
      <c r="A5058" t="s">
        <v>941</v>
      </c>
      <c r="B5058" t="s">
        <v>4296</v>
      </c>
      <c r="C5058" t="s">
        <v>2915</v>
      </c>
      <c r="D5058" t="s">
        <v>4302</v>
      </c>
      <c r="E5058" t="s">
        <v>4303</v>
      </c>
      <c r="F5058" t="s">
        <v>2172</v>
      </c>
      <c r="G5058" t="s">
        <v>2173</v>
      </c>
      <c r="H5058">
        <v>11279319.878900001</v>
      </c>
      <c r="I5058">
        <v>63635.479061567901</v>
      </c>
      <c r="J5058">
        <v>1608122.4290348401</v>
      </c>
      <c r="K5058">
        <v>1671757.9080964101</v>
      </c>
      <c r="L5058">
        <v>9607561.9708035905</v>
      </c>
    </row>
    <row r="5059" spans="1:14" x14ac:dyDescent="0.35">
      <c r="A5059" t="s">
        <v>941</v>
      </c>
      <c r="B5059" t="s">
        <v>4296</v>
      </c>
      <c r="C5059" t="s">
        <v>2915</v>
      </c>
      <c r="D5059" t="s">
        <v>4302</v>
      </c>
      <c r="E5059" t="s">
        <v>4303</v>
      </c>
      <c r="F5059" t="s">
        <v>3490</v>
      </c>
      <c r="G5059" t="s">
        <v>3491</v>
      </c>
      <c r="H5059">
        <v>220054.47270000001</v>
      </c>
      <c r="I5059">
        <v>1241.49965924208</v>
      </c>
      <c r="J5059">
        <v>0</v>
      </c>
      <c r="K5059">
        <v>1241.49965924208</v>
      </c>
      <c r="L5059">
        <v>218812.97304075799</v>
      </c>
      <c r="N5059" t="s">
        <v>2198</v>
      </c>
    </row>
    <row r="5060" spans="1:14" x14ac:dyDescent="0.35">
      <c r="A5060" t="s">
        <v>941</v>
      </c>
      <c r="B5060" t="s">
        <v>4296</v>
      </c>
      <c r="C5060" t="s">
        <v>2915</v>
      </c>
      <c r="D5060" t="s">
        <v>4302</v>
      </c>
      <c r="E5060" t="s">
        <v>4303</v>
      </c>
      <c r="F5060" t="s">
        <v>2918</v>
      </c>
      <c r="G5060" t="s">
        <v>2919</v>
      </c>
      <c r="H5060">
        <v>0</v>
      </c>
      <c r="I5060">
        <v>0</v>
      </c>
      <c r="J5060">
        <v>0</v>
      </c>
      <c r="K5060">
        <v>0</v>
      </c>
      <c r="L5060">
        <v>0</v>
      </c>
    </row>
    <row r="5061" spans="1:14" x14ac:dyDescent="0.35">
      <c r="A5061" t="s">
        <v>941</v>
      </c>
      <c r="B5061" t="s">
        <v>4296</v>
      </c>
      <c r="C5061" t="s">
        <v>2915</v>
      </c>
      <c r="D5061" t="s">
        <v>4302</v>
      </c>
      <c r="E5061" t="s">
        <v>4303</v>
      </c>
      <c r="F5061" t="s">
        <v>2920</v>
      </c>
      <c r="G5061" t="s">
        <v>2921</v>
      </c>
      <c r="H5061">
        <v>0</v>
      </c>
      <c r="I5061">
        <v>0</v>
      </c>
      <c r="J5061">
        <v>0</v>
      </c>
      <c r="K5061">
        <v>0</v>
      </c>
      <c r="L5061">
        <v>0</v>
      </c>
    </row>
    <row r="5062" spans="1:14" x14ac:dyDescent="0.35">
      <c r="A5062" t="s">
        <v>941</v>
      </c>
      <c r="B5062" t="s">
        <v>4296</v>
      </c>
      <c r="C5062" t="s">
        <v>2915</v>
      </c>
      <c r="D5062" t="s">
        <v>4302</v>
      </c>
      <c r="E5062" t="s">
        <v>4303</v>
      </c>
      <c r="F5062" t="s">
        <v>2867</v>
      </c>
      <c r="G5062" t="s">
        <v>2868</v>
      </c>
      <c r="H5062">
        <v>0</v>
      </c>
      <c r="I5062">
        <v>0</v>
      </c>
      <c r="J5062">
        <v>0</v>
      </c>
      <c r="K5062">
        <v>0</v>
      </c>
      <c r="L5062">
        <v>0</v>
      </c>
    </row>
    <row r="5063" spans="1:14" x14ac:dyDescent="0.35">
      <c r="A5063" t="s">
        <v>941</v>
      </c>
      <c r="B5063" t="s">
        <v>4296</v>
      </c>
      <c r="C5063" t="s">
        <v>2915</v>
      </c>
      <c r="D5063" t="s">
        <v>4302</v>
      </c>
      <c r="E5063" t="s">
        <v>4303</v>
      </c>
      <c r="F5063" t="s">
        <v>2922</v>
      </c>
      <c r="G5063" t="s">
        <v>2923</v>
      </c>
      <c r="H5063">
        <v>1778773.6539</v>
      </c>
      <c r="I5063">
        <v>10035.4555788735</v>
      </c>
      <c r="J5063">
        <v>253604.45839270399</v>
      </c>
      <c r="K5063">
        <v>263639.913971578</v>
      </c>
      <c r="L5063">
        <v>1515133.7399284199</v>
      </c>
    </row>
    <row r="5064" spans="1:14" x14ac:dyDescent="0.35">
      <c r="A5064" t="s">
        <v>941</v>
      </c>
      <c r="B5064" t="s">
        <v>4296</v>
      </c>
      <c r="C5064" t="s">
        <v>2915</v>
      </c>
      <c r="D5064" t="s">
        <v>4302</v>
      </c>
      <c r="E5064" t="s">
        <v>4303</v>
      </c>
      <c r="F5064" t="s">
        <v>2875</v>
      </c>
      <c r="G5064" t="s">
        <v>2876</v>
      </c>
      <c r="H5064">
        <v>2281536.9975999999</v>
      </c>
      <c r="I5064">
        <v>12871.937439225099</v>
      </c>
      <c r="J5064">
        <v>325284.75634046999</v>
      </c>
      <c r="K5064">
        <v>338156.69377969601</v>
      </c>
      <c r="L5064">
        <v>1943380.3038202999</v>
      </c>
    </row>
    <row r="5065" spans="1:14" x14ac:dyDescent="0.35">
      <c r="A5065" t="s">
        <v>941</v>
      </c>
      <c r="B5065" t="s">
        <v>4296</v>
      </c>
      <c r="C5065" t="s">
        <v>2915</v>
      </c>
      <c r="D5065" t="s">
        <v>4302</v>
      </c>
      <c r="E5065" t="s">
        <v>4303</v>
      </c>
      <c r="F5065" t="s">
        <v>3009</v>
      </c>
      <c r="G5065" t="s">
        <v>3010</v>
      </c>
      <c r="H5065">
        <v>293405.96360000002</v>
      </c>
      <c r="I5065">
        <v>1655.3328789894399</v>
      </c>
      <c r="J5065">
        <v>0</v>
      </c>
      <c r="K5065">
        <v>1655.3328789894399</v>
      </c>
      <c r="L5065">
        <v>291750.63072101102</v>
      </c>
      <c r="N5065" t="s">
        <v>2198</v>
      </c>
    </row>
    <row r="5066" spans="1:14" x14ac:dyDescent="0.35">
      <c r="A5066" t="s">
        <v>941</v>
      </c>
      <c r="B5066" t="s">
        <v>4296</v>
      </c>
      <c r="C5066" t="s">
        <v>2915</v>
      </c>
      <c r="D5066" t="s">
        <v>4302</v>
      </c>
      <c r="E5066" t="s">
        <v>4303</v>
      </c>
      <c r="F5066" t="s">
        <v>2924</v>
      </c>
      <c r="G5066" t="s">
        <v>2925</v>
      </c>
      <c r="H5066">
        <v>0</v>
      </c>
      <c r="I5066">
        <v>0</v>
      </c>
      <c r="J5066">
        <v>0</v>
      </c>
      <c r="K5066">
        <v>0</v>
      </c>
      <c r="L5066">
        <v>0</v>
      </c>
    </row>
    <row r="5067" spans="1:14" x14ac:dyDescent="0.35">
      <c r="A5067" t="s">
        <v>941</v>
      </c>
      <c r="B5067" t="s">
        <v>4296</v>
      </c>
      <c r="C5067" t="s">
        <v>2915</v>
      </c>
      <c r="D5067" t="s">
        <v>4302</v>
      </c>
      <c r="E5067" t="s">
        <v>4303</v>
      </c>
      <c r="F5067" t="s">
        <v>2877</v>
      </c>
      <c r="G5067" t="s">
        <v>2878</v>
      </c>
      <c r="H5067">
        <v>612790.58010000002</v>
      </c>
      <c r="I5067">
        <v>3457.2316899727298</v>
      </c>
      <c r="J5067">
        <v>87367.171662778797</v>
      </c>
      <c r="K5067">
        <v>90824.403352751498</v>
      </c>
      <c r="L5067">
        <v>521966.17674724897</v>
      </c>
    </row>
    <row r="5068" spans="1:14" x14ac:dyDescent="0.35">
      <c r="A5068" t="s">
        <v>941</v>
      </c>
      <c r="B5068" t="s">
        <v>4296</v>
      </c>
      <c r="C5068" t="s">
        <v>2915</v>
      </c>
      <c r="D5068" t="s">
        <v>4304</v>
      </c>
      <c r="E5068" t="s">
        <v>4305</v>
      </c>
      <c r="F5068" t="s">
        <v>2170</v>
      </c>
      <c r="G5068" t="s">
        <v>2171</v>
      </c>
      <c r="H5068">
        <v>0</v>
      </c>
      <c r="I5068">
        <v>0</v>
      </c>
      <c r="J5068">
        <v>0</v>
      </c>
      <c r="K5068">
        <v>0</v>
      </c>
      <c r="L5068">
        <v>0</v>
      </c>
    </row>
    <row r="5069" spans="1:14" x14ac:dyDescent="0.35">
      <c r="A5069" t="s">
        <v>941</v>
      </c>
      <c r="B5069" t="s">
        <v>4296</v>
      </c>
      <c r="C5069" t="s">
        <v>2915</v>
      </c>
      <c r="D5069" t="s">
        <v>4304</v>
      </c>
      <c r="E5069" t="s">
        <v>4305</v>
      </c>
      <c r="F5069" t="s">
        <v>2172</v>
      </c>
      <c r="G5069" t="s">
        <v>2173</v>
      </c>
      <c r="H5069">
        <v>9523605.4710000008</v>
      </c>
      <c r="I5069">
        <v>44011.851613318897</v>
      </c>
      <c r="J5069">
        <v>961412.821565205</v>
      </c>
      <c r="K5069">
        <v>1005424.6731785201</v>
      </c>
      <c r="L5069">
        <v>8518180.7978214808</v>
      </c>
    </row>
    <row r="5070" spans="1:14" x14ac:dyDescent="0.35">
      <c r="A5070" t="s">
        <v>941</v>
      </c>
      <c r="B5070" t="s">
        <v>4296</v>
      </c>
      <c r="C5070" t="s">
        <v>2915</v>
      </c>
      <c r="D5070" t="s">
        <v>4304</v>
      </c>
      <c r="E5070" t="s">
        <v>4305</v>
      </c>
      <c r="F5070" t="s">
        <v>19</v>
      </c>
      <c r="G5070" t="s">
        <v>2174</v>
      </c>
      <c r="H5070">
        <v>1445073.4405</v>
      </c>
      <c r="I5070">
        <v>6678.1806562858601</v>
      </c>
      <c r="J5070">
        <v>0</v>
      </c>
      <c r="K5070">
        <v>6678.1806562858601</v>
      </c>
      <c r="L5070">
        <v>1438395.2598437101</v>
      </c>
      <c r="N5070" t="s">
        <v>2198</v>
      </c>
    </row>
    <row r="5071" spans="1:14" x14ac:dyDescent="0.35">
      <c r="A5071" t="s">
        <v>941</v>
      </c>
      <c r="B5071" t="s">
        <v>4296</v>
      </c>
      <c r="C5071" t="s">
        <v>2915</v>
      </c>
      <c r="D5071" t="s">
        <v>4304</v>
      </c>
      <c r="E5071" t="s">
        <v>4305</v>
      </c>
      <c r="F5071" t="s">
        <v>194</v>
      </c>
      <c r="G5071" t="s">
        <v>2415</v>
      </c>
      <c r="H5071">
        <v>2796257.9289000002</v>
      </c>
      <c r="I5071">
        <v>12922.4682190842</v>
      </c>
      <c r="J5071">
        <v>0</v>
      </c>
      <c r="K5071">
        <v>12922.4682190842</v>
      </c>
      <c r="L5071">
        <v>2783335.4606809202</v>
      </c>
      <c r="N5071" t="s">
        <v>2198</v>
      </c>
    </row>
    <row r="5072" spans="1:14" x14ac:dyDescent="0.35">
      <c r="A5072" t="s">
        <v>941</v>
      </c>
      <c r="B5072" t="s">
        <v>4296</v>
      </c>
      <c r="C5072" t="s">
        <v>2915</v>
      </c>
      <c r="D5072" t="s">
        <v>4304</v>
      </c>
      <c r="E5072" t="s">
        <v>4305</v>
      </c>
      <c r="F5072" t="s">
        <v>1621</v>
      </c>
      <c r="G5072" t="s">
        <v>2416</v>
      </c>
      <c r="H5072">
        <v>0</v>
      </c>
      <c r="I5072">
        <v>0</v>
      </c>
      <c r="J5072">
        <v>0</v>
      </c>
      <c r="K5072">
        <v>0</v>
      </c>
      <c r="L5072">
        <v>0</v>
      </c>
      <c r="N5072" t="s">
        <v>2198</v>
      </c>
    </row>
    <row r="5073" spans="1:14" x14ac:dyDescent="0.35">
      <c r="A5073" t="s">
        <v>941</v>
      </c>
      <c r="B5073" t="s">
        <v>4296</v>
      </c>
      <c r="C5073" t="s">
        <v>2915</v>
      </c>
      <c r="D5073" t="s">
        <v>4304</v>
      </c>
      <c r="E5073" t="s">
        <v>4305</v>
      </c>
      <c r="F5073" t="s">
        <v>3005</v>
      </c>
      <c r="G5073" t="s">
        <v>3006</v>
      </c>
      <c r="H5073">
        <v>0</v>
      </c>
      <c r="I5073">
        <v>0</v>
      </c>
      <c r="J5073">
        <v>0</v>
      </c>
      <c r="K5073">
        <v>0</v>
      </c>
      <c r="L5073">
        <v>0</v>
      </c>
      <c r="N5073" t="s">
        <v>2198</v>
      </c>
    </row>
    <row r="5074" spans="1:14" x14ac:dyDescent="0.35">
      <c r="A5074" t="s">
        <v>941</v>
      </c>
      <c r="B5074" t="s">
        <v>4296</v>
      </c>
      <c r="C5074" t="s">
        <v>2915</v>
      </c>
      <c r="D5074" t="s">
        <v>4304</v>
      </c>
      <c r="E5074" t="s">
        <v>4305</v>
      </c>
      <c r="F5074" t="s">
        <v>3157</v>
      </c>
      <c r="G5074" t="s">
        <v>3158</v>
      </c>
      <c r="H5074">
        <v>498019.66019999998</v>
      </c>
      <c r="I5074">
        <v>2301.5198871945599</v>
      </c>
      <c r="J5074">
        <v>0</v>
      </c>
      <c r="K5074">
        <v>2301.5198871945599</v>
      </c>
      <c r="L5074">
        <v>495718.140312806</v>
      </c>
      <c r="N5074" t="s">
        <v>2198</v>
      </c>
    </row>
    <row r="5075" spans="1:14" x14ac:dyDescent="0.35">
      <c r="A5075" t="s">
        <v>941</v>
      </c>
      <c r="B5075" t="s">
        <v>4296</v>
      </c>
      <c r="C5075" t="s">
        <v>2915</v>
      </c>
      <c r="D5075" t="s">
        <v>4304</v>
      </c>
      <c r="E5075" t="s">
        <v>4305</v>
      </c>
      <c r="F5075" t="s">
        <v>3263</v>
      </c>
      <c r="G5075" t="s">
        <v>3264</v>
      </c>
      <c r="H5075">
        <v>1436909.1839000001</v>
      </c>
      <c r="I5075">
        <v>6640.4508220695498</v>
      </c>
      <c r="J5075">
        <v>0</v>
      </c>
      <c r="K5075">
        <v>6640.4508220695498</v>
      </c>
      <c r="L5075">
        <v>1430268.7330779301</v>
      </c>
      <c r="N5075" t="s">
        <v>2198</v>
      </c>
    </row>
    <row r="5076" spans="1:14" x14ac:dyDescent="0.35">
      <c r="A5076" t="s">
        <v>941</v>
      </c>
      <c r="B5076" t="s">
        <v>4296</v>
      </c>
      <c r="C5076" t="s">
        <v>2915</v>
      </c>
      <c r="D5076" t="s">
        <v>4304</v>
      </c>
      <c r="E5076" t="s">
        <v>4305</v>
      </c>
      <c r="F5076" t="s">
        <v>2920</v>
      </c>
      <c r="G5076" t="s">
        <v>2921</v>
      </c>
      <c r="H5076">
        <v>0</v>
      </c>
      <c r="I5076">
        <v>0</v>
      </c>
      <c r="J5076">
        <v>0</v>
      </c>
      <c r="K5076">
        <v>0</v>
      </c>
      <c r="L5076">
        <v>0</v>
      </c>
    </row>
    <row r="5077" spans="1:14" x14ac:dyDescent="0.35">
      <c r="A5077" t="s">
        <v>941</v>
      </c>
      <c r="B5077" t="s">
        <v>4296</v>
      </c>
      <c r="C5077" t="s">
        <v>2915</v>
      </c>
      <c r="D5077" t="s">
        <v>4304</v>
      </c>
      <c r="E5077" t="s">
        <v>4305</v>
      </c>
      <c r="F5077" t="s">
        <v>2867</v>
      </c>
      <c r="G5077" t="s">
        <v>2868</v>
      </c>
      <c r="H5077">
        <v>0</v>
      </c>
      <c r="I5077">
        <v>0</v>
      </c>
      <c r="J5077">
        <v>0</v>
      </c>
      <c r="K5077">
        <v>0</v>
      </c>
      <c r="L5077">
        <v>0</v>
      </c>
    </row>
    <row r="5078" spans="1:14" x14ac:dyDescent="0.35">
      <c r="A5078" t="s">
        <v>941</v>
      </c>
      <c r="B5078" t="s">
        <v>4296</v>
      </c>
      <c r="C5078" t="s">
        <v>2915</v>
      </c>
      <c r="D5078" t="s">
        <v>4304</v>
      </c>
      <c r="E5078" t="s">
        <v>4305</v>
      </c>
      <c r="F5078" t="s">
        <v>2922</v>
      </c>
      <c r="G5078" t="s">
        <v>2923</v>
      </c>
      <c r="H5078">
        <v>0</v>
      </c>
      <c r="I5078">
        <v>0</v>
      </c>
      <c r="J5078">
        <v>0</v>
      </c>
      <c r="K5078">
        <v>0</v>
      </c>
      <c r="L5078">
        <v>0</v>
      </c>
    </row>
    <row r="5079" spans="1:14" x14ac:dyDescent="0.35">
      <c r="A5079" t="s">
        <v>941</v>
      </c>
      <c r="B5079" t="s">
        <v>4296</v>
      </c>
      <c r="C5079" t="s">
        <v>2915</v>
      </c>
      <c r="D5079" t="s">
        <v>4304</v>
      </c>
      <c r="E5079" t="s">
        <v>4305</v>
      </c>
      <c r="F5079" t="s">
        <v>2997</v>
      </c>
      <c r="G5079" t="s">
        <v>2998</v>
      </c>
      <c r="H5079">
        <v>4953977.2351000002</v>
      </c>
      <c r="I5079">
        <v>26002.5810836243</v>
      </c>
      <c r="J5079">
        <v>449003.595959167</v>
      </c>
      <c r="K5079">
        <v>475006.17704279098</v>
      </c>
      <c r="L5079">
        <v>4478971.0580572104</v>
      </c>
    </row>
    <row r="5080" spans="1:14" x14ac:dyDescent="0.35">
      <c r="A5080" t="s">
        <v>941</v>
      </c>
      <c r="B5080" t="s">
        <v>4296</v>
      </c>
      <c r="C5080" t="s">
        <v>2915</v>
      </c>
      <c r="D5080" t="s">
        <v>4304</v>
      </c>
      <c r="E5080" t="s">
        <v>4305</v>
      </c>
      <c r="F5080" t="s">
        <v>2956</v>
      </c>
      <c r="G5080" t="s">
        <v>2957</v>
      </c>
      <c r="H5080">
        <v>216271.85759999999</v>
      </c>
      <c r="I5080">
        <v>1135.1740718635499</v>
      </c>
      <c r="J5080">
        <v>0</v>
      </c>
      <c r="K5080">
        <v>1135.1740718635499</v>
      </c>
      <c r="L5080">
        <v>215136.683528136</v>
      </c>
      <c r="N5080" t="s">
        <v>2198</v>
      </c>
    </row>
    <row r="5081" spans="1:14" x14ac:dyDescent="0.35">
      <c r="A5081" t="s">
        <v>941</v>
      </c>
      <c r="B5081" t="s">
        <v>4296</v>
      </c>
      <c r="C5081" t="s">
        <v>2915</v>
      </c>
      <c r="D5081" t="s">
        <v>4304</v>
      </c>
      <c r="E5081" t="s">
        <v>4305</v>
      </c>
      <c r="F5081" t="s">
        <v>2875</v>
      </c>
      <c r="G5081" t="s">
        <v>2876</v>
      </c>
      <c r="H5081">
        <v>2163528.0323000001</v>
      </c>
      <c r="I5081">
        <v>9998.4060673206404</v>
      </c>
      <c r="J5081">
        <v>218409.25650645501</v>
      </c>
      <c r="K5081">
        <v>228407.66257377499</v>
      </c>
      <c r="L5081">
        <v>1935120.3697262199</v>
      </c>
    </row>
    <row r="5082" spans="1:14" x14ac:dyDescent="0.35">
      <c r="A5082" t="s">
        <v>941</v>
      </c>
      <c r="B5082" t="s">
        <v>4296</v>
      </c>
      <c r="C5082" t="s">
        <v>2915</v>
      </c>
      <c r="D5082" t="s">
        <v>4304</v>
      </c>
      <c r="E5082" t="s">
        <v>4305</v>
      </c>
      <c r="F5082" t="s">
        <v>3009</v>
      </c>
      <c r="G5082" t="s">
        <v>3010</v>
      </c>
      <c r="H5082">
        <v>32657.026900000001</v>
      </c>
      <c r="I5082">
        <v>150.91933686521699</v>
      </c>
      <c r="J5082">
        <v>0</v>
      </c>
      <c r="K5082">
        <v>150.91933686521699</v>
      </c>
      <c r="L5082">
        <v>32506.107563134799</v>
      </c>
      <c r="N5082" t="s">
        <v>2198</v>
      </c>
    </row>
    <row r="5083" spans="1:14" x14ac:dyDescent="0.35">
      <c r="A5083" t="s">
        <v>941</v>
      </c>
      <c r="B5083" t="s">
        <v>4296</v>
      </c>
      <c r="C5083" t="s">
        <v>2915</v>
      </c>
      <c r="D5083" t="s">
        <v>4304</v>
      </c>
      <c r="E5083" t="s">
        <v>4305</v>
      </c>
      <c r="F5083" t="s">
        <v>3241</v>
      </c>
      <c r="G5083" t="s">
        <v>3242</v>
      </c>
      <c r="H5083">
        <v>0</v>
      </c>
      <c r="I5083">
        <v>0</v>
      </c>
      <c r="J5083">
        <v>0</v>
      </c>
      <c r="K5083">
        <v>0</v>
      </c>
      <c r="L5083">
        <v>0</v>
      </c>
    </row>
    <row r="5084" spans="1:14" x14ac:dyDescent="0.35">
      <c r="A5084" t="s">
        <v>941</v>
      </c>
      <c r="B5084" t="s">
        <v>4296</v>
      </c>
      <c r="C5084" t="s">
        <v>2915</v>
      </c>
      <c r="D5084" t="s">
        <v>4304</v>
      </c>
      <c r="E5084" t="s">
        <v>4305</v>
      </c>
      <c r="F5084" t="s">
        <v>2924</v>
      </c>
      <c r="G5084" t="s">
        <v>2925</v>
      </c>
      <c r="H5084">
        <v>0</v>
      </c>
      <c r="I5084">
        <v>0</v>
      </c>
      <c r="J5084">
        <v>0</v>
      </c>
      <c r="K5084">
        <v>0</v>
      </c>
      <c r="L5084">
        <v>0</v>
      </c>
    </row>
    <row r="5085" spans="1:14" x14ac:dyDescent="0.35">
      <c r="A5085" t="s">
        <v>941</v>
      </c>
      <c r="B5085" t="s">
        <v>4296</v>
      </c>
      <c r="C5085" t="s">
        <v>2915</v>
      </c>
      <c r="D5085" t="s">
        <v>4304</v>
      </c>
      <c r="E5085" t="s">
        <v>4305</v>
      </c>
      <c r="F5085" t="s">
        <v>3463</v>
      </c>
      <c r="G5085" t="s">
        <v>3464</v>
      </c>
      <c r="H5085">
        <v>1298116.8193999999</v>
      </c>
      <c r="I5085">
        <v>5999.0436403923804</v>
      </c>
      <c r="J5085">
        <v>131045.55390387301</v>
      </c>
      <c r="K5085">
        <v>137044.59754426501</v>
      </c>
      <c r="L5085">
        <v>1161072.2218557301</v>
      </c>
    </row>
    <row r="5086" spans="1:14" x14ac:dyDescent="0.35">
      <c r="A5086" t="s">
        <v>941</v>
      </c>
      <c r="B5086" t="s">
        <v>4296</v>
      </c>
      <c r="C5086" t="s">
        <v>2915</v>
      </c>
      <c r="D5086" t="s">
        <v>4304</v>
      </c>
      <c r="E5086" t="s">
        <v>4305</v>
      </c>
      <c r="F5086" t="s">
        <v>2877</v>
      </c>
      <c r="G5086" t="s">
        <v>2878</v>
      </c>
      <c r="H5086">
        <v>2041064.1814999999</v>
      </c>
      <c r="I5086">
        <v>9432.4585540760709</v>
      </c>
      <c r="J5086">
        <v>206046.46840231601</v>
      </c>
      <c r="K5086">
        <v>215478.92695639201</v>
      </c>
      <c r="L5086">
        <v>1825585.2545436099</v>
      </c>
    </row>
    <row r="5087" spans="1:14" x14ac:dyDescent="0.35">
      <c r="A5087" t="s">
        <v>941</v>
      </c>
      <c r="B5087" t="s">
        <v>4296</v>
      </c>
      <c r="C5087" t="s">
        <v>2915</v>
      </c>
      <c r="D5087" t="s">
        <v>2865</v>
      </c>
      <c r="E5087" t="s">
        <v>4306</v>
      </c>
      <c r="F5087" t="s">
        <v>2172</v>
      </c>
      <c r="G5087" t="s">
        <v>2173</v>
      </c>
      <c r="H5087">
        <v>1442706.2364000001</v>
      </c>
      <c r="I5087">
        <v>2631.27657008594</v>
      </c>
      <c r="J5087">
        <v>414079.35536306503</v>
      </c>
      <c r="K5087">
        <v>416710.63193315</v>
      </c>
      <c r="L5087">
        <v>1025995.6044668501</v>
      </c>
    </row>
    <row r="5088" spans="1:14" x14ac:dyDescent="0.35">
      <c r="A5088" t="s">
        <v>941</v>
      </c>
      <c r="B5088" t="s">
        <v>4296</v>
      </c>
      <c r="C5088" t="s">
        <v>2915</v>
      </c>
      <c r="D5088" t="s">
        <v>2865</v>
      </c>
      <c r="E5088" t="s">
        <v>4306</v>
      </c>
      <c r="F5088" t="s">
        <v>19</v>
      </c>
      <c r="G5088" t="s">
        <v>2174</v>
      </c>
      <c r="H5088">
        <v>203458.57180000001</v>
      </c>
      <c r="I5088">
        <v>371.07746501212</v>
      </c>
      <c r="J5088">
        <v>0</v>
      </c>
      <c r="K5088">
        <v>371.07746501212</v>
      </c>
      <c r="L5088">
        <v>203087.494334988</v>
      </c>
      <c r="N5088" t="s">
        <v>2198</v>
      </c>
    </row>
    <row r="5089" spans="1:14" x14ac:dyDescent="0.35">
      <c r="A5089" t="s">
        <v>941</v>
      </c>
      <c r="B5089" t="s">
        <v>4296</v>
      </c>
      <c r="C5089" t="s">
        <v>2915</v>
      </c>
      <c r="D5089" t="s">
        <v>2865</v>
      </c>
      <c r="E5089" t="s">
        <v>4306</v>
      </c>
      <c r="F5089" t="s">
        <v>1621</v>
      </c>
      <c r="G5089" t="s">
        <v>2416</v>
      </c>
      <c r="H5089">
        <v>339590.85249999998</v>
      </c>
      <c r="I5089">
        <v>619.36202342023</v>
      </c>
      <c r="J5089">
        <v>0</v>
      </c>
      <c r="K5089">
        <v>619.36202342023</v>
      </c>
      <c r="L5089">
        <v>338971.49047657999</v>
      </c>
      <c r="N5089" t="s">
        <v>2198</v>
      </c>
    </row>
    <row r="5090" spans="1:14" x14ac:dyDescent="0.35">
      <c r="A5090" t="s">
        <v>941</v>
      </c>
      <c r="B5090" t="s">
        <v>4296</v>
      </c>
      <c r="C5090" t="s">
        <v>2915</v>
      </c>
      <c r="D5090" t="s">
        <v>2865</v>
      </c>
      <c r="E5090" t="s">
        <v>4306</v>
      </c>
      <c r="F5090" t="s">
        <v>3005</v>
      </c>
      <c r="G5090" t="s">
        <v>3006</v>
      </c>
      <c r="H5090">
        <v>305557.78240000003</v>
      </c>
      <c r="I5090">
        <v>557.29088381820304</v>
      </c>
      <c r="J5090">
        <v>0</v>
      </c>
      <c r="K5090">
        <v>557.29088381820304</v>
      </c>
      <c r="L5090">
        <v>305000.49151618202</v>
      </c>
      <c r="N5090" t="s">
        <v>2198</v>
      </c>
    </row>
    <row r="5091" spans="1:14" x14ac:dyDescent="0.35">
      <c r="A5091" t="s">
        <v>941</v>
      </c>
      <c r="B5091" t="s">
        <v>4296</v>
      </c>
      <c r="C5091" t="s">
        <v>2915</v>
      </c>
      <c r="D5091" t="s">
        <v>2865</v>
      </c>
      <c r="E5091" t="s">
        <v>4306</v>
      </c>
      <c r="F5091" t="s">
        <v>3157</v>
      </c>
      <c r="G5091" t="s">
        <v>3158</v>
      </c>
      <c r="H5091">
        <v>206417.96919999999</v>
      </c>
      <c r="I5091">
        <v>376.47495541229699</v>
      </c>
      <c r="J5091">
        <v>0</v>
      </c>
      <c r="K5091">
        <v>376.47495541229699</v>
      </c>
      <c r="L5091">
        <v>206041.49424458799</v>
      </c>
      <c r="N5091" t="s">
        <v>2198</v>
      </c>
    </row>
    <row r="5092" spans="1:14" x14ac:dyDescent="0.35">
      <c r="A5092" t="s">
        <v>941</v>
      </c>
      <c r="B5092" t="s">
        <v>4296</v>
      </c>
      <c r="C5092" t="s">
        <v>2915</v>
      </c>
      <c r="D5092" t="s">
        <v>2865</v>
      </c>
      <c r="E5092" t="s">
        <v>4306</v>
      </c>
      <c r="F5092" t="s">
        <v>2867</v>
      </c>
      <c r="G5092" t="s">
        <v>2868</v>
      </c>
      <c r="H5092">
        <v>0</v>
      </c>
      <c r="I5092">
        <v>0</v>
      </c>
      <c r="J5092">
        <v>0</v>
      </c>
      <c r="K5092">
        <v>0</v>
      </c>
      <c r="L5092">
        <v>0</v>
      </c>
    </row>
    <row r="5093" spans="1:14" x14ac:dyDescent="0.35">
      <c r="A5093" t="s">
        <v>941</v>
      </c>
      <c r="B5093" t="s">
        <v>4296</v>
      </c>
      <c r="C5093" t="s">
        <v>2915</v>
      </c>
      <c r="D5093" t="s">
        <v>2865</v>
      </c>
      <c r="E5093" t="s">
        <v>4306</v>
      </c>
      <c r="F5093" t="s">
        <v>2922</v>
      </c>
      <c r="G5093" t="s">
        <v>2923</v>
      </c>
      <c r="H5093">
        <v>1225930.3762000001</v>
      </c>
      <c r="I5093">
        <v>2235.9103982730298</v>
      </c>
      <c r="J5093">
        <v>351861.27786492201</v>
      </c>
      <c r="K5093">
        <v>354097.18826319498</v>
      </c>
      <c r="L5093">
        <v>871833.18793680496</v>
      </c>
    </row>
    <row r="5094" spans="1:14" x14ac:dyDescent="0.35">
      <c r="A5094" t="s">
        <v>941</v>
      </c>
      <c r="B5094" t="s">
        <v>4296</v>
      </c>
      <c r="C5094" t="s">
        <v>2915</v>
      </c>
      <c r="D5094" t="s">
        <v>2865</v>
      </c>
      <c r="E5094" t="s">
        <v>4306</v>
      </c>
      <c r="F5094" t="s">
        <v>4307</v>
      </c>
      <c r="G5094" t="s">
        <v>4308</v>
      </c>
      <c r="H5094">
        <v>0</v>
      </c>
      <c r="I5094">
        <v>0</v>
      </c>
      <c r="J5094">
        <v>0</v>
      </c>
      <c r="K5094">
        <v>0</v>
      </c>
      <c r="L5094">
        <v>0</v>
      </c>
    </row>
    <row r="5095" spans="1:14" x14ac:dyDescent="0.35">
      <c r="A5095" t="s">
        <v>941</v>
      </c>
      <c r="B5095" t="s">
        <v>4296</v>
      </c>
      <c r="C5095" t="s">
        <v>2915</v>
      </c>
      <c r="D5095" t="s">
        <v>2865</v>
      </c>
      <c r="E5095" t="s">
        <v>4306</v>
      </c>
      <c r="F5095" t="s">
        <v>2875</v>
      </c>
      <c r="G5095" t="s">
        <v>2876</v>
      </c>
      <c r="H5095">
        <v>460926.14630000002</v>
      </c>
      <c r="I5095">
        <v>840.65912982745795</v>
      </c>
      <c r="J5095">
        <v>132293.045328815</v>
      </c>
      <c r="K5095">
        <v>133133.70445864199</v>
      </c>
      <c r="L5095">
        <v>327792.44184135803</v>
      </c>
    </row>
    <row r="5096" spans="1:14" x14ac:dyDescent="0.35">
      <c r="A5096" t="s">
        <v>941</v>
      </c>
      <c r="B5096" t="s">
        <v>4296</v>
      </c>
      <c r="C5096" t="s">
        <v>2915</v>
      </c>
      <c r="D5096" t="s">
        <v>2865</v>
      </c>
      <c r="E5096" t="s">
        <v>4306</v>
      </c>
      <c r="F5096" t="s">
        <v>2924</v>
      </c>
      <c r="G5096" t="s">
        <v>2925</v>
      </c>
      <c r="H5096">
        <v>0</v>
      </c>
      <c r="I5096">
        <v>0</v>
      </c>
      <c r="J5096">
        <v>0</v>
      </c>
      <c r="K5096">
        <v>0</v>
      </c>
      <c r="L5096">
        <v>0</v>
      </c>
    </row>
    <row r="5097" spans="1:14" x14ac:dyDescent="0.35">
      <c r="A5097" t="s">
        <v>941</v>
      </c>
      <c r="B5097" t="s">
        <v>4296</v>
      </c>
      <c r="C5097" t="s">
        <v>2915</v>
      </c>
      <c r="D5097" t="s">
        <v>2865</v>
      </c>
      <c r="E5097" t="s">
        <v>4306</v>
      </c>
      <c r="F5097" t="s">
        <v>2877</v>
      </c>
      <c r="G5097" t="s">
        <v>2878</v>
      </c>
      <c r="H5097">
        <v>369924.67599999998</v>
      </c>
      <c r="I5097">
        <v>674.68630002203702</v>
      </c>
      <c r="J5097">
        <v>106174.19368283699</v>
      </c>
      <c r="K5097">
        <v>106848.879982859</v>
      </c>
      <c r="L5097">
        <v>263075.79601714102</v>
      </c>
    </row>
    <row r="5098" spans="1:14" x14ac:dyDescent="0.35">
      <c r="A5098" t="s">
        <v>941</v>
      </c>
      <c r="B5098" t="s">
        <v>4296</v>
      </c>
      <c r="C5098" t="s">
        <v>2915</v>
      </c>
      <c r="D5098" t="s">
        <v>3085</v>
      </c>
      <c r="E5098" t="s">
        <v>3086</v>
      </c>
      <c r="F5098" t="s">
        <v>2172</v>
      </c>
      <c r="G5098" t="s">
        <v>2173</v>
      </c>
      <c r="H5098">
        <v>1407269.2666</v>
      </c>
      <c r="I5098">
        <v>20558.891831414301</v>
      </c>
      <c r="J5098">
        <v>445777.838979183</v>
      </c>
      <c r="K5098">
        <v>466336.73081059702</v>
      </c>
      <c r="L5098">
        <v>940932.53578940302</v>
      </c>
    </row>
    <row r="5099" spans="1:14" x14ac:dyDescent="0.35">
      <c r="A5099" t="s">
        <v>941</v>
      </c>
      <c r="B5099" t="s">
        <v>4296</v>
      </c>
      <c r="C5099" t="s">
        <v>2915</v>
      </c>
      <c r="D5099" t="s">
        <v>3085</v>
      </c>
      <c r="E5099" t="s">
        <v>3086</v>
      </c>
      <c r="F5099" t="s">
        <v>2867</v>
      </c>
      <c r="G5099" t="s">
        <v>2868</v>
      </c>
      <c r="H5099">
        <v>0</v>
      </c>
      <c r="I5099">
        <v>0</v>
      </c>
      <c r="J5099">
        <v>0</v>
      </c>
      <c r="K5099">
        <v>0</v>
      </c>
      <c r="L5099">
        <v>0</v>
      </c>
    </row>
    <row r="5100" spans="1:14" x14ac:dyDescent="0.35">
      <c r="A5100" t="s">
        <v>941</v>
      </c>
      <c r="B5100" t="s">
        <v>4296</v>
      </c>
      <c r="C5100" t="s">
        <v>2915</v>
      </c>
      <c r="D5100" t="s">
        <v>3085</v>
      </c>
      <c r="E5100" t="s">
        <v>3086</v>
      </c>
      <c r="F5100" t="s">
        <v>2922</v>
      </c>
      <c r="G5100" t="s">
        <v>2923</v>
      </c>
      <c r="H5100">
        <v>596415.26899999997</v>
      </c>
      <c r="I5100">
        <v>8713.0709754507898</v>
      </c>
      <c r="J5100">
        <v>188925.25833390199</v>
      </c>
      <c r="K5100">
        <v>197638.32930935299</v>
      </c>
      <c r="L5100">
        <v>398776.93969064701</v>
      </c>
    </row>
    <row r="5101" spans="1:14" x14ac:dyDescent="0.35">
      <c r="A5101" t="s">
        <v>941</v>
      </c>
      <c r="B5101" t="s">
        <v>4296</v>
      </c>
      <c r="C5101" t="s">
        <v>2915</v>
      </c>
      <c r="D5101" t="s">
        <v>3085</v>
      </c>
      <c r="E5101" t="s">
        <v>3086</v>
      </c>
      <c r="F5101" t="s">
        <v>2875</v>
      </c>
      <c r="G5101" t="s">
        <v>2876</v>
      </c>
      <c r="H5101">
        <v>656008.44440000004</v>
      </c>
      <c r="I5101">
        <v>9583.6717032370198</v>
      </c>
      <c r="J5101">
        <v>207802.46797285901</v>
      </c>
      <c r="K5101">
        <v>217386.13967609601</v>
      </c>
      <c r="L5101">
        <v>438622.304723904</v>
      </c>
    </row>
    <row r="5102" spans="1:14" x14ac:dyDescent="0.35">
      <c r="A5102" t="s">
        <v>941</v>
      </c>
      <c r="B5102" t="s">
        <v>4296</v>
      </c>
      <c r="C5102" t="s">
        <v>2915</v>
      </c>
      <c r="D5102" t="s">
        <v>3085</v>
      </c>
      <c r="E5102" t="s">
        <v>3086</v>
      </c>
      <c r="F5102" t="s">
        <v>2924</v>
      </c>
      <c r="G5102" t="s">
        <v>2925</v>
      </c>
      <c r="H5102">
        <v>0</v>
      </c>
      <c r="I5102">
        <v>0</v>
      </c>
      <c r="J5102">
        <v>0</v>
      </c>
      <c r="K5102">
        <v>0</v>
      </c>
      <c r="L5102">
        <v>0</v>
      </c>
    </row>
    <row r="5103" spans="1:14" x14ac:dyDescent="0.35">
      <c r="A5103" t="s">
        <v>941</v>
      </c>
      <c r="B5103" t="s">
        <v>4296</v>
      </c>
      <c r="C5103" t="s">
        <v>2915</v>
      </c>
      <c r="D5103" t="s">
        <v>3085</v>
      </c>
      <c r="E5103" t="s">
        <v>3086</v>
      </c>
      <c r="F5103" t="s">
        <v>2877</v>
      </c>
      <c r="G5103" t="s">
        <v>2878</v>
      </c>
      <c r="H5103">
        <v>27802.09</v>
      </c>
      <c r="I5103">
        <v>406.16261134042998</v>
      </c>
      <c r="J5103">
        <v>8806.8117991077197</v>
      </c>
      <c r="K5103">
        <v>9212.9744104481506</v>
      </c>
      <c r="L5103">
        <v>18589.1155895519</v>
      </c>
    </row>
    <row r="5104" spans="1:14" x14ac:dyDescent="0.35">
      <c r="A5104" t="s">
        <v>941</v>
      </c>
      <c r="B5104" t="s">
        <v>4296</v>
      </c>
      <c r="C5104" t="s">
        <v>2915</v>
      </c>
      <c r="D5104" t="s">
        <v>4309</v>
      </c>
      <c r="E5104" t="s">
        <v>4310</v>
      </c>
      <c r="F5104" t="s">
        <v>2170</v>
      </c>
      <c r="G5104" t="s">
        <v>2171</v>
      </c>
      <c r="H5104">
        <v>0</v>
      </c>
      <c r="I5104">
        <v>0</v>
      </c>
      <c r="J5104">
        <v>0</v>
      </c>
      <c r="K5104">
        <v>0</v>
      </c>
      <c r="L5104">
        <v>0</v>
      </c>
    </row>
    <row r="5105" spans="1:14" x14ac:dyDescent="0.35">
      <c r="A5105" t="s">
        <v>941</v>
      </c>
      <c r="B5105" t="s">
        <v>4296</v>
      </c>
      <c r="C5105" t="s">
        <v>2915</v>
      </c>
      <c r="D5105" t="s">
        <v>4309</v>
      </c>
      <c r="E5105" t="s">
        <v>4310</v>
      </c>
      <c r="F5105" t="s">
        <v>2172</v>
      </c>
      <c r="G5105" t="s">
        <v>2173</v>
      </c>
      <c r="H5105">
        <v>980456.37520000001</v>
      </c>
      <c r="I5105">
        <v>16281.233463289</v>
      </c>
      <c r="J5105">
        <v>54628.886403227203</v>
      </c>
      <c r="K5105">
        <v>70910.119866516194</v>
      </c>
      <c r="L5105">
        <v>909546.25533348403</v>
      </c>
    </row>
    <row r="5106" spans="1:14" x14ac:dyDescent="0.35">
      <c r="A5106" t="s">
        <v>941</v>
      </c>
      <c r="B5106" t="s">
        <v>4296</v>
      </c>
      <c r="C5106" t="s">
        <v>2915</v>
      </c>
      <c r="D5106" t="s">
        <v>4309</v>
      </c>
      <c r="E5106" t="s">
        <v>4310</v>
      </c>
      <c r="F5106" t="s">
        <v>2867</v>
      </c>
      <c r="G5106" t="s">
        <v>2868</v>
      </c>
      <c r="H5106">
        <v>0</v>
      </c>
      <c r="I5106">
        <v>0</v>
      </c>
      <c r="J5106">
        <v>0</v>
      </c>
      <c r="K5106">
        <v>0</v>
      </c>
      <c r="L5106">
        <v>0</v>
      </c>
    </row>
    <row r="5107" spans="1:14" x14ac:dyDescent="0.35">
      <c r="A5107" t="s">
        <v>941</v>
      </c>
      <c r="B5107" t="s">
        <v>4296</v>
      </c>
      <c r="C5107" t="s">
        <v>2915</v>
      </c>
      <c r="D5107" t="s">
        <v>4309</v>
      </c>
      <c r="E5107" t="s">
        <v>4310</v>
      </c>
      <c r="F5107" t="s">
        <v>2922</v>
      </c>
      <c r="G5107" t="s">
        <v>2923</v>
      </c>
      <c r="H5107">
        <v>0</v>
      </c>
      <c r="I5107">
        <v>0</v>
      </c>
      <c r="J5107">
        <v>0</v>
      </c>
      <c r="K5107">
        <v>0</v>
      </c>
      <c r="L5107">
        <v>0</v>
      </c>
    </row>
    <row r="5108" spans="1:14" x14ac:dyDescent="0.35">
      <c r="A5108" t="s">
        <v>941</v>
      </c>
      <c r="B5108" t="s">
        <v>4296</v>
      </c>
      <c r="C5108" t="s">
        <v>2915</v>
      </c>
      <c r="D5108" t="s">
        <v>4309</v>
      </c>
      <c r="E5108" t="s">
        <v>4310</v>
      </c>
      <c r="F5108" t="s">
        <v>2930</v>
      </c>
      <c r="G5108" t="s">
        <v>2931</v>
      </c>
      <c r="H5108">
        <v>55813.910400000001</v>
      </c>
      <c r="I5108">
        <v>926.83298239587805</v>
      </c>
      <c r="J5108">
        <v>3109.8291062672702</v>
      </c>
      <c r="K5108">
        <v>4036.6620886631499</v>
      </c>
      <c r="L5108">
        <v>51777.248311336902</v>
      </c>
    </row>
    <row r="5109" spans="1:14" x14ac:dyDescent="0.35">
      <c r="A5109" t="s">
        <v>941</v>
      </c>
      <c r="B5109" t="s">
        <v>4296</v>
      </c>
      <c r="C5109" t="s">
        <v>2915</v>
      </c>
      <c r="D5109" t="s">
        <v>4309</v>
      </c>
      <c r="E5109" t="s">
        <v>4310</v>
      </c>
      <c r="F5109" t="s">
        <v>2924</v>
      </c>
      <c r="G5109" t="s">
        <v>2925</v>
      </c>
      <c r="H5109">
        <v>0</v>
      </c>
      <c r="I5109">
        <v>0</v>
      </c>
      <c r="J5109">
        <v>0</v>
      </c>
      <c r="K5109">
        <v>0</v>
      </c>
      <c r="L5109">
        <v>0</v>
      </c>
    </row>
    <row r="5110" spans="1:14" x14ac:dyDescent="0.35">
      <c r="A5110" t="s">
        <v>941</v>
      </c>
      <c r="B5110" t="s">
        <v>4296</v>
      </c>
      <c r="C5110" t="s">
        <v>2915</v>
      </c>
      <c r="D5110" t="s">
        <v>4309</v>
      </c>
      <c r="E5110" t="s">
        <v>4310</v>
      </c>
      <c r="F5110" t="s">
        <v>2877</v>
      </c>
      <c r="G5110" t="s">
        <v>2878</v>
      </c>
      <c r="H5110">
        <v>119772.34</v>
      </c>
      <c r="I5110">
        <v>1988.9119793903001</v>
      </c>
      <c r="J5110">
        <v>6673.4530177409297</v>
      </c>
      <c r="K5110">
        <v>8662.3649971312207</v>
      </c>
      <c r="L5110">
        <v>111109.975002869</v>
      </c>
    </row>
    <row r="5111" spans="1:14" x14ac:dyDescent="0.35">
      <c r="A5111" t="s">
        <v>941</v>
      </c>
      <c r="B5111" t="s">
        <v>4296</v>
      </c>
      <c r="C5111" t="s">
        <v>2915</v>
      </c>
      <c r="D5111" t="s">
        <v>3073</v>
      </c>
      <c r="E5111" t="s">
        <v>4311</v>
      </c>
      <c r="F5111" t="s">
        <v>2170</v>
      </c>
      <c r="G5111" t="s">
        <v>2171</v>
      </c>
      <c r="H5111">
        <v>0</v>
      </c>
      <c r="I5111">
        <v>0</v>
      </c>
      <c r="J5111">
        <v>0</v>
      </c>
      <c r="K5111">
        <v>0</v>
      </c>
      <c r="L5111">
        <v>0</v>
      </c>
    </row>
    <row r="5112" spans="1:14" x14ac:dyDescent="0.35">
      <c r="A5112" t="s">
        <v>941</v>
      </c>
      <c r="B5112" t="s">
        <v>4296</v>
      </c>
      <c r="C5112" t="s">
        <v>2915</v>
      </c>
      <c r="D5112" t="s">
        <v>3073</v>
      </c>
      <c r="E5112" t="s">
        <v>4311</v>
      </c>
      <c r="F5112" t="s">
        <v>2172</v>
      </c>
      <c r="G5112" t="s">
        <v>2173</v>
      </c>
      <c r="H5112">
        <v>271077.33590000001</v>
      </c>
      <c r="I5112">
        <v>789.62066412336799</v>
      </c>
      <c r="J5112">
        <v>36.514077695986302</v>
      </c>
      <c r="K5112">
        <v>826.13474181935396</v>
      </c>
      <c r="L5112">
        <v>270251.20115818101</v>
      </c>
    </row>
    <row r="5113" spans="1:14" x14ac:dyDescent="0.35">
      <c r="A5113" t="s">
        <v>941</v>
      </c>
      <c r="B5113" t="s">
        <v>4296</v>
      </c>
      <c r="C5113" t="s">
        <v>2915</v>
      </c>
      <c r="D5113" t="s">
        <v>3073</v>
      </c>
      <c r="E5113" t="s">
        <v>4311</v>
      </c>
      <c r="F5113" t="s">
        <v>2867</v>
      </c>
      <c r="G5113" t="s">
        <v>2868</v>
      </c>
      <c r="H5113">
        <v>0</v>
      </c>
      <c r="I5113">
        <v>0</v>
      </c>
      <c r="J5113">
        <v>0</v>
      </c>
      <c r="K5113">
        <v>0</v>
      </c>
      <c r="L5113">
        <v>0</v>
      </c>
    </row>
    <row r="5114" spans="1:14" x14ac:dyDescent="0.35">
      <c r="A5114" t="s">
        <v>941</v>
      </c>
      <c r="B5114" t="s">
        <v>4296</v>
      </c>
      <c r="C5114" t="s">
        <v>2915</v>
      </c>
      <c r="D5114" t="s">
        <v>3073</v>
      </c>
      <c r="E5114" t="s">
        <v>4311</v>
      </c>
      <c r="F5114" t="s">
        <v>2922</v>
      </c>
      <c r="G5114" t="s">
        <v>2923</v>
      </c>
      <c r="H5114">
        <v>83101.972099999999</v>
      </c>
      <c r="I5114">
        <v>242.06757885121701</v>
      </c>
      <c r="J5114">
        <v>11.193823545215199</v>
      </c>
      <c r="K5114">
        <v>253.261402396432</v>
      </c>
      <c r="L5114">
        <v>82848.710697603601</v>
      </c>
    </row>
    <row r="5115" spans="1:14" x14ac:dyDescent="0.35">
      <c r="A5115" t="s">
        <v>941</v>
      </c>
      <c r="B5115" t="s">
        <v>4296</v>
      </c>
      <c r="C5115" t="s">
        <v>2915</v>
      </c>
      <c r="D5115" t="s">
        <v>3073</v>
      </c>
      <c r="E5115" t="s">
        <v>4311</v>
      </c>
      <c r="F5115" t="s">
        <v>2875</v>
      </c>
      <c r="G5115" t="s">
        <v>2876</v>
      </c>
      <c r="H5115">
        <v>16675.981</v>
      </c>
      <c r="I5115">
        <v>48.575433883187401</v>
      </c>
      <c r="J5115">
        <v>2.2462522164311398</v>
      </c>
      <c r="K5115">
        <v>50.821686099618503</v>
      </c>
      <c r="L5115">
        <v>16625.1593139004</v>
      </c>
    </row>
    <row r="5116" spans="1:14" x14ac:dyDescent="0.35">
      <c r="A5116" t="s">
        <v>941</v>
      </c>
      <c r="B5116" t="s">
        <v>4296</v>
      </c>
      <c r="C5116" t="s">
        <v>2915</v>
      </c>
      <c r="D5116" t="s">
        <v>3073</v>
      </c>
      <c r="E5116" t="s">
        <v>4311</v>
      </c>
      <c r="F5116" t="s">
        <v>2924</v>
      </c>
      <c r="G5116" t="s">
        <v>2925</v>
      </c>
      <c r="H5116">
        <v>0</v>
      </c>
      <c r="I5116">
        <v>0</v>
      </c>
      <c r="J5116">
        <v>0</v>
      </c>
      <c r="K5116">
        <v>0</v>
      </c>
      <c r="L5116">
        <v>0</v>
      </c>
    </row>
    <row r="5117" spans="1:14" x14ac:dyDescent="0.35">
      <c r="A5117" t="s">
        <v>941</v>
      </c>
      <c r="B5117" t="s">
        <v>4296</v>
      </c>
      <c r="C5117" t="s">
        <v>2915</v>
      </c>
      <c r="D5117" t="s">
        <v>3073</v>
      </c>
      <c r="E5117" t="s">
        <v>4311</v>
      </c>
      <c r="F5117" t="s">
        <v>2877</v>
      </c>
      <c r="G5117" t="s">
        <v>2878</v>
      </c>
      <c r="H5117">
        <v>46322.169500000004</v>
      </c>
      <c r="I5117">
        <v>134.931760786632</v>
      </c>
      <c r="J5117">
        <v>6.2395894900865096</v>
      </c>
      <c r="K5117">
        <v>141.17135027671799</v>
      </c>
      <c r="L5117">
        <v>46180.998149723302</v>
      </c>
    </row>
    <row r="5118" spans="1:14" x14ac:dyDescent="0.35">
      <c r="A5118" t="s">
        <v>941</v>
      </c>
      <c r="B5118" t="s">
        <v>4296</v>
      </c>
      <c r="C5118" t="s">
        <v>2915</v>
      </c>
      <c r="D5118" t="s">
        <v>2867</v>
      </c>
      <c r="E5118" t="s">
        <v>4312</v>
      </c>
      <c r="F5118" t="s">
        <v>2170</v>
      </c>
      <c r="G5118" t="s">
        <v>2171</v>
      </c>
      <c r="H5118">
        <v>0</v>
      </c>
      <c r="I5118">
        <v>0</v>
      </c>
      <c r="J5118">
        <v>0</v>
      </c>
      <c r="K5118">
        <v>0</v>
      </c>
      <c r="L5118">
        <v>0</v>
      </c>
    </row>
    <row r="5119" spans="1:14" x14ac:dyDescent="0.35">
      <c r="A5119" t="s">
        <v>941</v>
      </c>
      <c r="B5119" t="s">
        <v>4296</v>
      </c>
      <c r="C5119" t="s">
        <v>2915</v>
      </c>
      <c r="D5119" t="s">
        <v>2867</v>
      </c>
      <c r="E5119" t="s">
        <v>4312</v>
      </c>
      <c r="F5119" t="s">
        <v>2172</v>
      </c>
      <c r="G5119" t="s">
        <v>2173</v>
      </c>
      <c r="H5119">
        <v>388012.86339999997</v>
      </c>
      <c r="I5119">
        <v>2604.44792913024</v>
      </c>
      <c r="J5119">
        <v>315.60798014186901</v>
      </c>
      <c r="K5119">
        <v>2920.0559092721001</v>
      </c>
      <c r="L5119">
        <v>385092.80749072798</v>
      </c>
    </row>
    <row r="5120" spans="1:14" x14ac:dyDescent="0.35">
      <c r="A5120" t="s">
        <v>941</v>
      </c>
      <c r="B5120" t="s">
        <v>4296</v>
      </c>
      <c r="C5120" t="s">
        <v>2915</v>
      </c>
      <c r="D5120" t="s">
        <v>2867</v>
      </c>
      <c r="E5120" t="s">
        <v>4312</v>
      </c>
      <c r="F5120" t="s">
        <v>3007</v>
      </c>
      <c r="G5120" t="s">
        <v>3008</v>
      </c>
      <c r="H5120">
        <v>40915.722999999998</v>
      </c>
      <c r="I5120">
        <v>274.63746740297597</v>
      </c>
      <c r="J5120">
        <v>0</v>
      </c>
      <c r="K5120">
        <v>274.63746740297597</v>
      </c>
      <c r="L5120">
        <v>40641.085532596997</v>
      </c>
      <c r="N5120" t="s">
        <v>2198</v>
      </c>
    </row>
    <row r="5121" spans="1:14" x14ac:dyDescent="0.35">
      <c r="A5121" t="s">
        <v>941</v>
      </c>
      <c r="B5121" t="s">
        <v>4296</v>
      </c>
      <c r="C5121" t="s">
        <v>2915</v>
      </c>
      <c r="D5121" t="s">
        <v>2867</v>
      </c>
      <c r="E5121" t="s">
        <v>4312</v>
      </c>
      <c r="F5121" t="s">
        <v>2867</v>
      </c>
      <c r="G5121" t="s">
        <v>2868</v>
      </c>
      <c r="H5121">
        <v>0</v>
      </c>
      <c r="I5121">
        <v>0</v>
      </c>
      <c r="J5121">
        <v>0</v>
      </c>
      <c r="K5121">
        <v>0</v>
      </c>
      <c r="L5121">
        <v>0</v>
      </c>
    </row>
    <row r="5122" spans="1:14" x14ac:dyDescent="0.35">
      <c r="A5122" t="s">
        <v>941</v>
      </c>
      <c r="B5122" t="s">
        <v>4296</v>
      </c>
      <c r="C5122" t="s">
        <v>2915</v>
      </c>
      <c r="D5122" t="s">
        <v>2867</v>
      </c>
      <c r="E5122" t="s">
        <v>4312</v>
      </c>
      <c r="F5122" t="s">
        <v>2922</v>
      </c>
      <c r="G5122" t="s">
        <v>2923</v>
      </c>
      <c r="H5122">
        <v>0</v>
      </c>
      <c r="I5122">
        <v>0</v>
      </c>
      <c r="J5122">
        <v>0</v>
      </c>
      <c r="K5122">
        <v>0</v>
      </c>
      <c r="L5122">
        <v>0</v>
      </c>
    </row>
    <row r="5123" spans="1:14" x14ac:dyDescent="0.35">
      <c r="A5123" t="s">
        <v>941</v>
      </c>
      <c r="B5123" t="s">
        <v>4296</v>
      </c>
      <c r="C5123" t="s">
        <v>2915</v>
      </c>
      <c r="D5123" t="s">
        <v>2867</v>
      </c>
      <c r="E5123" t="s">
        <v>4312</v>
      </c>
      <c r="F5123" t="s">
        <v>2999</v>
      </c>
      <c r="G5123" t="s">
        <v>3000</v>
      </c>
      <c r="H5123">
        <v>0</v>
      </c>
      <c r="I5123">
        <v>0</v>
      </c>
      <c r="J5123">
        <v>0</v>
      </c>
      <c r="K5123">
        <v>0</v>
      </c>
      <c r="L5123">
        <v>0</v>
      </c>
    </row>
    <row r="5124" spans="1:14" x14ac:dyDescent="0.35">
      <c r="A5124" t="s">
        <v>941</v>
      </c>
      <c r="B5124" t="s">
        <v>4296</v>
      </c>
      <c r="C5124" t="s">
        <v>2915</v>
      </c>
      <c r="D5124" t="s">
        <v>2867</v>
      </c>
      <c r="E5124" t="s">
        <v>4312</v>
      </c>
      <c r="F5124" t="s">
        <v>2924</v>
      </c>
      <c r="G5124" t="s">
        <v>2925</v>
      </c>
      <c r="H5124">
        <v>0</v>
      </c>
      <c r="I5124">
        <v>0</v>
      </c>
      <c r="J5124">
        <v>0</v>
      </c>
      <c r="K5124">
        <v>0</v>
      </c>
      <c r="L5124">
        <v>0</v>
      </c>
    </row>
    <row r="5125" spans="1:14" x14ac:dyDescent="0.35">
      <c r="A5125" t="s">
        <v>941</v>
      </c>
      <c r="B5125" t="s">
        <v>4296</v>
      </c>
      <c r="C5125" t="s">
        <v>2915</v>
      </c>
      <c r="D5125" t="s">
        <v>2867</v>
      </c>
      <c r="E5125" t="s">
        <v>4312</v>
      </c>
      <c r="F5125" t="s">
        <v>2877</v>
      </c>
      <c r="G5125" t="s">
        <v>2878</v>
      </c>
      <c r="H5125">
        <v>45767.027999999998</v>
      </c>
      <c r="I5125">
        <v>307.200746535767</v>
      </c>
      <c r="J5125">
        <v>37.226702069104597</v>
      </c>
      <c r="K5125">
        <v>344.42744860487198</v>
      </c>
      <c r="L5125">
        <v>45422.600551395102</v>
      </c>
    </row>
    <row r="5126" spans="1:14" x14ac:dyDescent="0.35">
      <c r="A5126" t="s">
        <v>941</v>
      </c>
      <c r="B5126" t="s">
        <v>4296</v>
      </c>
      <c r="C5126" t="s">
        <v>2915</v>
      </c>
      <c r="D5126" t="s">
        <v>4313</v>
      </c>
      <c r="E5126" t="s">
        <v>4314</v>
      </c>
      <c r="F5126" t="s">
        <v>2170</v>
      </c>
      <c r="G5126" t="s">
        <v>2171</v>
      </c>
      <c r="H5126">
        <v>0</v>
      </c>
      <c r="I5126">
        <v>0</v>
      </c>
      <c r="J5126">
        <v>0</v>
      </c>
      <c r="K5126">
        <v>0</v>
      </c>
      <c r="L5126">
        <v>0</v>
      </c>
    </row>
    <row r="5127" spans="1:14" x14ac:dyDescent="0.35">
      <c r="A5127" t="s">
        <v>941</v>
      </c>
      <c r="B5127" t="s">
        <v>4296</v>
      </c>
      <c r="C5127" t="s">
        <v>2915</v>
      </c>
      <c r="D5127" t="s">
        <v>4313</v>
      </c>
      <c r="E5127" t="s">
        <v>4314</v>
      </c>
      <c r="F5127" t="s">
        <v>2172</v>
      </c>
      <c r="G5127" t="s">
        <v>2173</v>
      </c>
      <c r="H5127">
        <v>885324.88970000006</v>
      </c>
      <c r="I5127">
        <v>5695.8599922199201</v>
      </c>
      <c r="J5127">
        <v>69401.150561655304</v>
      </c>
      <c r="K5127">
        <v>75097.010553875298</v>
      </c>
      <c r="L5127">
        <v>810227.87914612505</v>
      </c>
    </row>
    <row r="5128" spans="1:14" x14ac:dyDescent="0.35">
      <c r="A5128" t="s">
        <v>941</v>
      </c>
      <c r="B5128" t="s">
        <v>4296</v>
      </c>
      <c r="C5128" t="s">
        <v>2915</v>
      </c>
      <c r="D5128" t="s">
        <v>4313</v>
      </c>
      <c r="E5128" t="s">
        <v>4314</v>
      </c>
      <c r="F5128" t="s">
        <v>19</v>
      </c>
      <c r="G5128" t="s">
        <v>2174</v>
      </c>
      <c r="H5128">
        <v>158809.58489999999</v>
      </c>
      <c r="I5128">
        <v>1021.72340508299</v>
      </c>
      <c r="J5128">
        <v>0</v>
      </c>
      <c r="K5128">
        <v>1021.72340508299</v>
      </c>
      <c r="L5128">
        <v>157787.86149491699</v>
      </c>
      <c r="N5128" t="s">
        <v>2198</v>
      </c>
    </row>
    <row r="5129" spans="1:14" x14ac:dyDescent="0.35">
      <c r="A5129" t="s">
        <v>941</v>
      </c>
      <c r="B5129" t="s">
        <v>4296</v>
      </c>
      <c r="C5129" t="s">
        <v>2915</v>
      </c>
      <c r="D5129" t="s">
        <v>4313</v>
      </c>
      <c r="E5129" t="s">
        <v>4314</v>
      </c>
      <c r="F5129" t="s">
        <v>2867</v>
      </c>
      <c r="G5129" t="s">
        <v>2868</v>
      </c>
      <c r="H5129">
        <v>0</v>
      </c>
      <c r="I5129">
        <v>0</v>
      </c>
      <c r="J5129">
        <v>0</v>
      </c>
      <c r="K5129">
        <v>0</v>
      </c>
      <c r="L5129">
        <v>0</v>
      </c>
    </row>
    <row r="5130" spans="1:14" x14ac:dyDescent="0.35">
      <c r="A5130" t="s">
        <v>941</v>
      </c>
      <c r="B5130" t="s">
        <v>4296</v>
      </c>
      <c r="C5130" t="s">
        <v>2915</v>
      </c>
      <c r="D5130" t="s">
        <v>4313</v>
      </c>
      <c r="E5130" t="s">
        <v>4314</v>
      </c>
      <c r="F5130" t="s">
        <v>2922</v>
      </c>
      <c r="G5130" t="s">
        <v>2923</v>
      </c>
      <c r="H5130">
        <v>0</v>
      </c>
      <c r="I5130">
        <v>0</v>
      </c>
      <c r="J5130">
        <v>0</v>
      </c>
      <c r="K5130">
        <v>0</v>
      </c>
      <c r="L5130">
        <v>0</v>
      </c>
    </row>
    <row r="5131" spans="1:14" x14ac:dyDescent="0.35">
      <c r="A5131" t="s">
        <v>941</v>
      </c>
      <c r="B5131" t="s">
        <v>4296</v>
      </c>
      <c r="C5131" t="s">
        <v>2915</v>
      </c>
      <c r="D5131" t="s">
        <v>4313</v>
      </c>
      <c r="E5131" t="s">
        <v>4314</v>
      </c>
      <c r="F5131" t="s">
        <v>2875</v>
      </c>
      <c r="G5131" t="s">
        <v>2876</v>
      </c>
      <c r="H5131">
        <v>0</v>
      </c>
      <c r="I5131">
        <v>0</v>
      </c>
      <c r="J5131">
        <v>0</v>
      </c>
      <c r="K5131">
        <v>0</v>
      </c>
      <c r="L5131">
        <v>0</v>
      </c>
    </row>
    <row r="5132" spans="1:14" x14ac:dyDescent="0.35">
      <c r="A5132" t="s">
        <v>941</v>
      </c>
      <c r="B5132" t="s">
        <v>4296</v>
      </c>
      <c r="C5132" t="s">
        <v>2915</v>
      </c>
      <c r="D5132" t="s">
        <v>4313</v>
      </c>
      <c r="E5132" t="s">
        <v>4314</v>
      </c>
      <c r="F5132" t="s">
        <v>2924</v>
      </c>
      <c r="G5132" t="s">
        <v>2925</v>
      </c>
      <c r="H5132">
        <v>0</v>
      </c>
      <c r="I5132">
        <v>0</v>
      </c>
      <c r="J5132">
        <v>0</v>
      </c>
      <c r="K5132">
        <v>0</v>
      </c>
      <c r="L5132">
        <v>0</v>
      </c>
    </row>
    <row r="5133" spans="1:14" x14ac:dyDescent="0.35">
      <c r="A5133" t="s">
        <v>941</v>
      </c>
      <c r="B5133" t="s">
        <v>4296</v>
      </c>
      <c r="C5133" t="s">
        <v>2915</v>
      </c>
      <c r="D5133" t="s">
        <v>4313</v>
      </c>
      <c r="E5133" t="s">
        <v>4314</v>
      </c>
      <c r="F5133" t="s">
        <v>2877</v>
      </c>
      <c r="G5133" t="s">
        <v>2878</v>
      </c>
      <c r="H5133">
        <v>154184.06299999999</v>
      </c>
      <c r="I5133">
        <v>991.96447095435701</v>
      </c>
      <c r="J5133">
        <v>12086.5814283621</v>
      </c>
      <c r="K5133">
        <v>13078.545899316499</v>
      </c>
      <c r="L5133">
        <v>141105.517100684</v>
      </c>
    </row>
    <row r="5134" spans="1:14" x14ac:dyDescent="0.35">
      <c r="A5134" t="s">
        <v>941</v>
      </c>
      <c r="B5134" t="s">
        <v>4296</v>
      </c>
      <c r="C5134" t="s">
        <v>2915</v>
      </c>
      <c r="D5134" t="s">
        <v>4313</v>
      </c>
      <c r="E5134" t="s">
        <v>4314</v>
      </c>
      <c r="F5134" t="s">
        <v>4315</v>
      </c>
      <c r="G5134" t="s">
        <v>4316</v>
      </c>
      <c r="H5134">
        <v>178056.2923</v>
      </c>
      <c r="I5134">
        <v>1066.9830719833501</v>
      </c>
      <c r="J5134">
        <v>11134.106367971801</v>
      </c>
      <c r="K5134">
        <v>12201.0894399551</v>
      </c>
      <c r="L5134">
        <v>165855.20286004501</v>
      </c>
    </row>
    <row r="5135" spans="1:14" x14ac:dyDescent="0.35">
      <c r="A5135" t="s">
        <v>941</v>
      </c>
      <c r="B5135" t="s">
        <v>4296</v>
      </c>
      <c r="C5135" t="s">
        <v>2915</v>
      </c>
      <c r="D5135" t="s">
        <v>4313</v>
      </c>
      <c r="E5135" t="s">
        <v>4314</v>
      </c>
      <c r="F5135" t="s">
        <v>3050</v>
      </c>
      <c r="G5135" t="s">
        <v>3051</v>
      </c>
      <c r="H5135">
        <v>130889.0625</v>
      </c>
      <c r="I5135">
        <v>784.33854960365397</v>
      </c>
      <c r="J5135">
        <v>8184.6742175156696</v>
      </c>
      <c r="K5135">
        <v>8969.0127671193204</v>
      </c>
      <c r="L5135">
        <v>121920.049732881</v>
      </c>
    </row>
    <row r="5136" spans="1:14" x14ac:dyDescent="0.35">
      <c r="A5136" t="s">
        <v>941</v>
      </c>
      <c r="B5136" t="s">
        <v>4296</v>
      </c>
      <c r="C5136" t="s">
        <v>17</v>
      </c>
      <c r="D5136" t="s">
        <v>942</v>
      </c>
      <c r="E5136" t="s">
        <v>4317</v>
      </c>
      <c r="F5136" t="s">
        <v>2206</v>
      </c>
      <c r="G5136" t="s">
        <v>3028</v>
      </c>
      <c r="H5136">
        <v>2855212.0521</v>
      </c>
      <c r="I5136">
        <v>11056.663135987401</v>
      </c>
      <c r="J5136">
        <v>0</v>
      </c>
      <c r="K5136">
        <v>11056.663135987401</v>
      </c>
      <c r="L5136">
        <v>2844155.3889640099</v>
      </c>
      <c r="M5136" t="s">
        <v>2198</v>
      </c>
    </row>
    <row r="5137" spans="1:14" x14ac:dyDescent="0.35">
      <c r="A5137" t="s">
        <v>941</v>
      </c>
      <c r="B5137" t="s">
        <v>4296</v>
      </c>
      <c r="C5137" t="s">
        <v>17</v>
      </c>
      <c r="D5137" t="s">
        <v>942</v>
      </c>
      <c r="E5137" t="s">
        <v>4317</v>
      </c>
      <c r="F5137" t="s">
        <v>2170</v>
      </c>
      <c r="G5137" t="s">
        <v>2171</v>
      </c>
      <c r="H5137">
        <v>0</v>
      </c>
      <c r="I5137">
        <v>0</v>
      </c>
      <c r="J5137">
        <v>0</v>
      </c>
      <c r="K5137">
        <v>0</v>
      </c>
      <c r="L5137">
        <v>0</v>
      </c>
    </row>
    <row r="5138" spans="1:14" x14ac:dyDescent="0.35">
      <c r="A5138" t="s">
        <v>941</v>
      </c>
      <c r="B5138" t="s">
        <v>4296</v>
      </c>
      <c r="C5138" t="s">
        <v>17</v>
      </c>
      <c r="D5138" t="s">
        <v>942</v>
      </c>
      <c r="E5138" t="s">
        <v>4317</v>
      </c>
      <c r="F5138" t="s">
        <v>19</v>
      </c>
      <c r="G5138" t="s">
        <v>2174</v>
      </c>
      <c r="H5138">
        <v>25899371.8409</v>
      </c>
      <c r="I5138">
        <v>124619.960205615</v>
      </c>
      <c r="J5138">
        <v>0</v>
      </c>
      <c r="K5138">
        <v>124619.960205615</v>
      </c>
      <c r="L5138">
        <v>25774751.880694401</v>
      </c>
      <c r="N5138" t="s">
        <v>2198</v>
      </c>
    </row>
    <row r="5139" spans="1:14" x14ac:dyDescent="0.35">
      <c r="A5139" t="s">
        <v>941</v>
      </c>
      <c r="B5139" t="s">
        <v>4296</v>
      </c>
      <c r="C5139" t="s">
        <v>17</v>
      </c>
      <c r="D5139" t="s">
        <v>942</v>
      </c>
      <c r="E5139" t="s">
        <v>4317</v>
      </c>
      <c r="F5139" t="s">
        <v>2787</v>
      </c>
      <c r="G5139" t="s">
        <v>2935</v>
      </c>
      <c r="H5139">
        <v>0</v>
      </c>
      <c r="I5139">
        <v>0</v>
      </c>
      <c r="J5139">
        <v>0</v>
      </c>
      <c r="K5139">
        <v>0</v>
      </c>
      <c r="L5139">
        <v>0</v>
      </c>
    </row>
    <row r="5140" spans="1:14" x14ac:dyDescent="0.35">
      <c r="A5140" t="s">
        <v>941</v>
      </c>
      <c r="B5140" t="s">
        <v>4296</v>
      </c>
      <c r="C5140" t="s">
        <v>17</v>
      </c>
      <c r="D5140" t="s">
        <v>942</v>
      </c>
      <c r="E5140" t="s">
        <v>4317</v>
      </c>
      <c r="F5140" t="s">
        <v>2788</v>
      </c>
      <c r="G5140" t="s">
        <v>2936</v>
      </c>
      <c r="H5140">
        <v>11242389.0206</v>
      </c>
      <c r="I5140">
        <v>54094.982726069298</v>
      </c>
      <c r="J5140">
        <v>3853807.6876761098</v>
      </c>
      <c r="K5140">
        <v>3907902.6704021799</v>
      </c>
      <c r="L5140">
        <v>7334486.35019782</v>
      </c>
    </row>
    <row r="5141" spans="1:14" x14ac:dyDescent="0.35">
      <c r="A5141" t="s">
        <v>941</v>
      </c>
      <c r="B5141" t="s">
        <v>4296</v>
      </c>
      <c r="C5141" t="s">
        <v>17</v>
      </c>
      <c r="D5141" t="s">
        <v>948</v>
      </c>
      <c r="E5141" t="s">
        <v>4318</v>
      </c>
      <c r="F5141" t="s">
        <v>19</v>
      </c>
      <c r="G5141" t="s">
        <v>2174</v>
      </c>
      <c r="H5141">
        <v>28594384.329700001</v>
      </c>
      <c r="I5141">
        <v>77990.059181537101</v>
      </c>
      <c r="J5141">
        <v>0</v>
      </c>
      <c r="K5141">
        <v>77990.059181537101</v>
      </c>
      <c r="L5141">
        <v>28516394.2705185</v>
      </c>
      <c r="N5141" t="s">
        <v>2198</v>
      </c>
    </row>
    <row r="5142" spans="1:14" x14ac:dyDescent="0.35">
      <c r="A5142" t="s">
        <v>941</v>
      </c>
      <c r="B5142" t="s">
        <v>4296</v>
      </c>
      <c r="C5142" t="s">
        <v>17</v>
      </c>
      <c r="D5142" t="s">
        <v>948</v>
      </c>
      <c r="E5142" t="s">
        <v>4318</v>
      </c>
      <c r="F5142" t="s">
        <v>2787</v>
      </c>
      <c r="G5142" t="s">
        <v>2935</v>
      </c>
      <c r="H5142">
        <v>0</v>
      </c>
      <c r="I5142">
        <v>0</v>
      </c>
      <c r="J5142">
        <v>0</v>
      </c>
      <c r="K5142">
        <v>0</v>
      </c>
      <c r="L5142">
        <v>0</v>
      </c>
    </row>
    <row r="5143" spans="1:14" x14ac:dyDescent="0.35">
      <c r="A5143" t="s">
        <v>941</v>
      </c>
      <c r="B5143" t="s">
        <v>4296</v>
      </c>
      <c r="C5143" t="s">
        <v>17</v>
      </c>
      <c r="D5143" t="s">
        <v>948</v>
      </c>
      <c r="E5143" t="s">
        <v>4318</v>
      </c>
      <c r="F5143" t="s">
        <v>2788</v>
      </c>
      <c r="G5143" t="s">
        <v>2936</v>
      </c>
      <c r="H5143">
        <v>13771794.2345</v>
      </c>
      <c r="I5143">
        <v>37562.027389771501</v>
      </c>
      <c r="J5143">
        <v>2928033.3247644901</v>
      </c>
      <c r="K5143">
        <v>2965595.35215426</v>
      </c>
      <c r="L5143">
        <v>10806198.882345701</v>
      </c>
    </row>
    <row r="5144" spans="1:14" x14ac:dyDescent="0.35">
      <c r="A5144" t="s">
        <v>941</v>
      </c>
      <c r="B5144" t="s">
        <v>4296</v>
      </c>
      <c r="C5144" t="s">
        <v>17</v>
      </c>
      <c r="D5144" t="s">
        <v>969</v>
      </c>
      <c r="E5144" t="s">
        <v>2197</v>
      </c>
      <c r="F5144" t="s">
        <v>2206</v>
      </c>
      <c r="G5144" t="s">
        <v>3028</v>
      </c>
      <c r="H5144">
        <v>840828.73529999994</v>
      </c>
      <c r="I5144">
        <v>9554.7406936074694</v>
      </c>
      <c r="J5144">
        <v>0</v>
      </c>
      <c r="K5144">
        <v>9554.7406936074694</v>
      </c>
      <c r="L5144">
        <v>831273.99460639304</v>
      </c>
      <c r="M5144" t="s">
        <v>2198</v>
      </c>
    </row>
    <row r="5145" spans="1:14" x14ac:dyDescent="0.35">
      <c r="A5145" t="s">
        <v>941</v>
      </c>
      <c r="B5145" t="s">
        <v>4296</v>
      </c>
      <c r="C5145" t="s">
        <v>17</v>
      </c>
      <c r="D5145" t="s">
        <v>969</v>
      </c>
      <c r="E5145" t="s">
        <v>2197</v>
      </c>
      <c r="F5145" t="s">
        <v>2170</v>
      </c>
      <c r="G5145" t="s">
        <v>2171</v>
      </c>
      <c r="H5145">
        <v>0</v>
      </c>
      <c r="I5145">
        <v>0</v>
      </c>
      <c r="J5145">
        <v>0</v>
      </c>
      <c r="K5145">
        <v>0</v>
      </c>
      <c r="L5145">
        <v>0</v>
      </c>
    </row>
    <row r="5146" spans="1:14" x14ac:dyDescent="0.35">
      <c r="A5146" t="s">
        <v>941</v>
      </c>
      <c r="B5146" t="s">
        <v>4296</v>
      </c>
      <c r="C5146" t="s">
        <v>17</v>
      </c>
      <c r="D5146" t="s">
        <v>969</v>
      </c>
      <c r="E5146" t="s">
        <v>2197</v>
      </c>
      <c r="F5146" t="s">
        <v>19</v>
      </c>
      <c r="G5146" t="s">
        <v>2174</v>
      </c>
      <c r="H5146">
        <v>1321744.7234</v>
      </c>
      <c r="I5146">
        <v>15019.6200063943</v>
      </c>
      <c r="J5146">
        <v>0</v>
      </c>
      <c r="K5146">
        <v>15019.6200063943</v>
      </c>
      <c r="L5146">
        <v>1306725.1033936101</v>
      </c>
      <c r="N5146" t="s">
        <v>2198</v>
      </c>
    </row>
    <row r="5147" spans="1:14" x14ac:dyDescent="0.35">
      <c r="A5147" t="s">
        <v>941</v>
      </c>
      <c r="B5147" t="s">
        <v>4296</v>
      </c>
      <c r="C5147" t="s">
        <v>17</v>
      </c>
      <c r="D5147" t="s">
        <v>969</v>
      </c>
      <c r="E5147" t="s">
        <v>2197</v>
      </c>
      <c r="F5147" t="s">
        <v>30</v>
      </c>
      <c r="G5147" t="s">
        <v>2182</v>
      </c>
      <c r="H5147">
        <v>105960.79029999999</v>
      </c>
      <c r="I5147">
        <v>1204.08334444567</v>
      </c>
      <c r="J5147">
        <v>0</v>
      </c>
      <c r="K5147">
        <v>1204.08334444567</v>
      </c>
      <c r="L5147">
        <v>104756.70695555399</v>
      </c>
      <c r="N5147" t="s">
        <v>2198</v>
      </c>
    </row>
    <row r="5148" spans="1:14" x14ac:dyDescent="0.35">
      <c r="A5148" t="s">
        <v>941</v>
      </c>
      <c r="B5148" t="s">
        <v>4296</v>
      </c>
      <c r="C5148" t="s">
        <v>17</v>
      </c>
      <c r="D5148" t="s">
        <v>969</v>
      </c>
      <c r="E5148" t="s">
        <v>2197</v>
      </c>
      <c r="F5148" t="s">
        <v>2787</v>
      </c>
      <c r="G5148" t="s">
        <v>2935</v>
      </c>
      <c r="H5148">
        <v>0</v>
      </c>
      <c r="I5148">
        <v>0</v>
      </c>
      <c r="J5148">
        <v>0</v>
      </c>
      <c r="K5148">
        <v>0</v>
      </c>
      <c r="L5148">
        <v>0</v>
      </c>
    </row>
    <row r="5149" spans="1:14" x14ac:dyDescent="0.35">
      <c r="A5149" t="s">
        <v>941</v>
      </c>
      <c r="B5149" t="s">
        <v>4296</v>
      </c>
      <c r="C5149" t="s">
        <v>17</v>
      </c>
      <c r="D5149" t="s">
        <v>969</v>
      </c>
      <c r="E5149" t="s">
        <v>2197</v>
      </c>
      <c r="F5149" t="s">
        <v>2788</v>
      </c>
      <c r="G5149" t="s">
        <v>2936</v>
      </c>
      <c r="H5149">
        <v>975104.72649999999</v>
      </c>
      <c r="I5149">
        <v>11080.583261621099</v>
      </c>
      <c r="J5149">
        <v>416274.53803527699</v>
      </c>
      <c r="K5149">
        <v>427355.121296898</v>
      </c>
      <c r="L5149">
        <v>547749.60520310199</v>
      </c>
    </row>
    <row r="5150" spans="1:14" x14ac:dyDescent="0.35">
      <c r="A5150" t="s">
        <v>941</v>
      </c>
      <c r="B5150" t="s">
        <v>4296</v>
      </c>
      <c r="C5150" t="s">
        <v>17</v>
      </c>
      <c r="D5150" t="s">
        <v>973</v>
      </c>
      <c r="E5150" t="s">
        <v>2326</v>
      </c>
      <c r="F5150" t="s">
        <v>2206</v>
      </c>
      <c r="G5150" t="s">
        <v>3028</v>
      </c>
      <c r="H5150">
        <v>5215396.2539999997</v>
      </c>
      <c r="I5150">
        <v>25392.354368854802</v>
      </c>
      <c r="J5150">
        <v>0</v>
      </c>
      <c r="K5150">
        <v>25392.354368854802</v>
      </c>
      <c r="L5150">
        <v>5190003.8996311398</v>
      </c>
      <c r="M5150" t="s">
        <v>2198</v>
      </c>
    </row>
    <row r="5151" spans="1:14" x14ac:dyDescent="0.35">
      <c r="A5151" t="s">
        <v>941</v>
      </c>
      <c r="B5151" t="s">
        <v>4296</v>
      </c>
      <c r="C5151" t="s">
        <v>17</v>
      </c>
      <c r="D5151" t="s">
        <v>973</v>
      </c>
      <c r="E5151" t="s">
        <v>2326</v>
      </c>
      <c r="F5151" t="s">
        <v>19</v>
      </c>
      <c r="G5151" t="s">
        <v>2174</v>
      </c>
      <c r="H5151">
        <v>16695625.434</v>
      </c>
      <c r="I5151">
        <v>90192.470069480201</v>
      </c>
      <c r="J5151">
        <v>0</v>
      </c>
      <c r="K5151">
        <v>90192.470069480201</v>
      </c>
      <c r="L5151">
        <v>16605432.963930501</v>
      </c>
      <c r="N5151" t="s">
        <v>2198</v>
      </c>
    </row>
    <row r="5152" spans="1:14" x14ac:dyDescent="0.35">
      <c r="A5152" t="s">
        <v>941</v>
      </c>
      <c r="B5152" t="s">
        <v>4296</v>
      </c>
      <c r="C5152" t="s">
        <v>17</v>
      </c>
      <c r="D5152" t="s">
        <v>973</v>
      </c>
      <c r="E5152" t="s">
        <v>2326</v>
      </c>
      <c r="F5152" t="s">
        <v>2787</v>
      </c>
      <c r="G5152" t="s">
        <v>2935</v>
      </c>
      <c r="H5152">
        <v>0</v>
      </c>
      <c r="I5152">
        <v>0</v>
      </c>
      <c r="J5152">
        <v>0</v>
      </c>
      <c r="K5152">
        <v>0</v>
      </c>
      <c r="L5152">
        <v>0</v>
      </c>
    </row>
    <row r="5153" spans="1:14" x14ac:dyDescent="0.35">
      <c r="A5153" t="s">
        <v>941</v>
      </c>
      <c r="B5153" t="s">
        <v>4296</v>
      </c>
      <c r="C5153" t="s">
        <v>17</v>
      </c>
      <c r="D5153" t="s">
        <v>973</v>
      </c>
      <c r="E5153" t="s">
        <v>2326</v>
      </c>
      <c r="F5153" t="s">
        <v>2788</v>
      </c>
      <c r="G5153" t="s">
        <v>2936</v>
      </c>
      <c r="H5153">
        <v>8515833.4505000003</v>
      </c>
      <c r="I5153">
        <v>46003.910224212901</v>
      </c>
      <c r="J5153">
        <v>2559484.2305970001</v>
      </c>
      <c r="K5153">
        <v>2605488.1408212101</v>
      </c>
      <c r="L5153">
        <v>5910345.3096787902</v>
      </c>
    </row>
    <row r="5154" spans="1:14" x14ac:dyDescent="0.35">
      <c r="A5154" t="s">
        <v>941</v>
      </c>
      <c r="B5154" t="s">
        <v>4296</v>
      </c>
      <c r="C5154" t="s">
        <v>17</v>
      </c>
      <c r="D5154" t="s">
        <v>976</v>
      </c>
      <c r="E5154" t="s">
        <v>2327</v>
      </c>
      <c r="F5154" t="s">
        <v>2170</v>
      </c>
      <c r="G5154" t="s">
        <v>2171</v>
      </c>
      <c r="H5154">
        <v>0</v>
      </c>
      <c r="I5154">
        <v>0</v>
      </c>
      <c r="J5154">
        <v>0</v>
      </c>
      <c r="K5154">
        <v>0</v>
      </c>
      <c r="L5154">
        <v>0</v>
      </c>
    </row>
    <row r="5155" spans="1:14" x14ac:dyDescent="0.35">
      <c r="A5155" t="s">
        <v>941</v>
      </c>
      <c r="B5155" t="s">
        <v>4296</v>
      </c>
      <c r="C5155" t="s">
        <v>17</v>
      </c>
      <c r="D5155" t="s">
        <v>976</v>
      </c>
      <c r="E5155" t="s">
        <v>2327</v>
      </c>
      <c r="F5155" t="s">
        <v>19</v>
      </c>
      <c r="G5155" t="s">
        <v>2174</v>
      </c>
      <c r="H5155">
        <v>4652086.7582</v>
      </c>
      <c r="I5155">
        <v>34835.781457192803</v>
      </c>
      <c r="J5155">
        <v>0</v>
      </c>
      <c r="K5155">
        <v>34835.781457192803</v>
      </c>
      <c r="L5155">
        <v>4617250.9767428096</v>
      </c>
      <c r="N5155" t="s">
        <v>2198</v>
      </c>
    </row>
    <row r="5156" spans="1:14" x14ac:dyDescent="0.35">
      <c r="A5156" t="s">
        <v>941</v>
      </c>
      <c r="B5156" t="s">
        <v>4296</v>
      </c>
      <c r="C5156" t="s">
        <v>17</v>
      </c>
      <c r="D5156" t="s">
        <v>976</v>
      </c>
      <c r="E5156" t="s">
        <v>2327</v>
      </c>
      <c r="F5156" t="s">
        <v>2787</v>
      </c>
      <c r="G5156" t="s">
        <v>2935</v>
      </c>
      <c r="H5156">
        <v>0</v>
      </c>
      <c r="I5156">
        <v>0</v>
      </c>
      <c r="J5156">
        <v>0</v>
      </c>
      <c r="K5156">
        <v>0</v>
      </c>
      <c r="L5156">
        <v>0</v>
      </c>
    </row>
    <row r="5157" spans="1:14" x14ac:dyDescent="0.35">
      <c r="A5157" t="s">
        <v>941</v>
      </c>
      <c r="B5157" t="s">
        <v>4296</v>
      </c>
      <c r="C5157" t="s">
        <v>17</v>
      </c>
      <c r="D5157" t="s">
        <v>976</v>
      </c>
      <c r="E5157" t="s">
        <v>2327</v>
      </c>
      <c r="F5157" t="s">
        <v>2788</v>
      </c>
      <c r="G5157" t="s">
        <v>2936</v>
      </c>
      <c r="H5157">
        <v>6009585.5060000001</v>
      </c>
      <c r="I5157">
        <v>45001.010990783703</v>
      </c>
      <c r="J5157">
        <v>2242.6074811957701</v>
      </c>
      <c r="K5157">
        <v>47243.618471979498</v>
      </c>
      <c r="L5157">
        <v>5962341.88752802</v>
      </c>
    </row>
    <row r="5158" spans="1:14" x14ac:dyDescent="0.35">
      <c r="A5158" t="s">
        <v>941</v>
      </c>
      <c r="B5158" t="s">
        <v>4296</v>
      </c>
      <c r="C5158" t="s">
        <v>17</v>
      </c>
      <c r="D5158" t="s">
        <v>979</v>
      </c>
      <c r="E5158" t="s">
        <v>4319</v>
      </c>
      <c r="F5158" t="s">
        <v>2170</v>
      </c>
      <c r="G5158" t="s">
        <v>2171</v>
      </c>
      <c r="H5158">
        <v>0</v>
      </c>
      <c r="I5158">
        <v>0</v>
      </c>
      <c r="J5158">
        <v>0</v>
      </c>
      <c r="K5158">
        <v>0</v>
      </c>
      <c r="L5158">
        <v>0</v>
      </c>
    </row>
    <row r="5159" spans="1:14" x14ac:dyDescent="0.35">
      <c r="A5159" t="s">
        <v>941</v>
      </c>
      <c r="B5159" t="s">
        <v>4296</v>
      </c>
      <c r="C5159" t="s">
        <v>17</v>
      </c>
      <c r="D5159" t="s">
        <v>979</v>
      </c>
      <c r="E5159" t="s">
        <v>4319</v>
      </c>
      <c r="F5159" t="s">
        <v>19</v>
      </c>
      <c r="G5159" t="s">
        <v>2174</v>
      </c>
      <c r="H5159">
        <v>3564205.8454999998</v>
      </c>
      <c r="I5159">
        <v>15307.359671923001</v>
      </c>
      <c r="J5159">
        <v>0</v>
      </c>
      <c r="K5159">
        <v>15307.359671923001</v>
      </c>
      <c r="L5159">
        <v>3548898.4858280802</v>
      </c>
      <c r="N5159" t="s">
        <v>2198</v>
      </c>
    </row>
    <row r="5160" spans="1:14" x14ac:dyDescent="0.35">
      <c r="A5160" t="s">
        <v>941</v>
      </c>
      <c r="B5160" t="s">
        <v>4296</v>
      </c>
      <c r="C5160" t="s">
        <v>17</v>
      </c>
      <c r="D5160" t="s">
        <v>979</v>
      </c>
      <c r="E5160" t="s">
        <v>4319</v>
      </c>
      <c r="F5160" t="s">
        <v>2787</v>
      </c>
      <c r="G5160" t="s">
        <v>2935</v>
      </c>
      <c r="H5160">
        <v>0</v>
      </c>
      <c r="I5160">
        <v>0</v>
      </c>
      <c r="J5160">
        <v>0</v>
      </c>
      <c r="K5160">
        <v>0</v>
      </c>
      <c r="L5160">
        <v>0</v>
      </c>
    </row>
    <row r="5161" spans="1:14" x14ac:dyDescent="0.35">
      <c r="A5161" t="s">
        <v>941</v>
      </c>
      <c r="B5161" t="s">
        <v>4296</v>
      </c>
      <c r="C5161" t="s">
        <v>17</v>
      </c>
      <c r="D5161" t="s">
        <v>979</v>
      </c>
      <c r="E5161" t="s">
        <v>4319</v>
      </c>
      <c r="F5161" t="s">
        <v>2788</v>
      </c>
      <c r="G5161" t="s">
        <v>2936</v>
      </c>
      <c r="H5161">
        <v>2345151.8341999999</v>
      </c>
      <c r="I5161">
        <v>10071.8320345067</v>
      </c>
      <c r="J5161">
        <v>716.585069259379</v>
      </c>
      <c r="K5161">
        <v>10788.4171037661</v>
      </c>
      <c r="L5161">
        <v>2334363.4170962302</v>
      </c>
    </row>
    <row r="5162" spans="1:14" x14ac:dyDescent="0.35">
      <c r="A5162" t="s">
        <v>941</v>
      </c>
      <c r="B5162" t="s">
        <v>4296</v>
      </c>
      <c r="C5162" t="s">
        <v>2938</v>
      </c>
      <c r="D5162" t="s">
        <v>3089</v>
      </c>
      <c r="E5162" t="s">
        <v>3090</v>
      </c>
      <c r="F5162" t="s">
        <v>2172</v>
      </c>
      <c r="G5162" t="s">
        <v>2173</v>
      </c>
      <c r="H5162">
        <v>128267.8673</v>
      </c>
      <c r="I5162">
        <v>1880.7094829458999</v>
      </c>
      <c r="J5162">
        <v>40645.3094841333</v>
      </c>
      <c r="K5162">
        <v>42526.018967079202</v>
      </c>
      <c r="L5162">
        <v>85741.848332920796</v>
      </c>
    </row>
    <row r="5163" spans="1:14" x14ac:dyDescent="0.35">
      <c r="A5163" t="s">
        <v>941</v>
      </c>
      <c r="B5163" t="s">
        <v>4296</v>
      </c>
      <c r="C5163" t="s">
        <v>2938</v>
      </c>
      <c r="D5163" t="s">
        <v>3642</v>
      </c>
      <c r="E5163" t="s">
        <v>4320</v>
      </c>
      <c r="F5163" t="s">
        <v>2170</v>
      </c>
      <c r="G5163" t="s">
        <v>2171</v>
      </c>
      <c r="H5163">
        <v>0</v>
      </c>
      <c r="I5163">
        <v>0</v>
      </c>
      <c r="J5163">
        <v>0</v>
      </c>
      <c r="K5163">
        <v>0</v>
      </c>
      <c r="L5163">
        <v>0</v>
      </c>
    </row>
    <row r="5164" spans="1:14" x14ac:dyDescent="0.35">
      <c r="A5164" t="s">
        <v>941</v>
      </c>
      <c r="B5164" t="s">
        <v>4296</v>
      </c>
      <c r="C5164" t="s">
        <v>2938</v>
      </c>
      <c r="D5164" t="s">
        <v>3642</v>
      </c>
      <c r="E5164" t="s">
        <v>4320</v>
      </c>
      <c r="F5164" t="s">
        <v>2172</v>
      </c>
      <c r="G5164" t="s">
        <v>2173</v>
      </c>
      <c r="H5164">
        <v>1296237.155</v>
      </c>
      <c r="I5164">
        <v>8230.7674294997105</v>
      </c>
      <c r="J5164">
        <v>89223.075378084293</v>
      </c>
      <c r="K5164">
        <v>97453.842807584006</v>
      </c>
      <c r="L5164">
        <v>1198783.31219242</v>
      </c>
    </row>
    <row r="5165" spans="1:14" x14ac:dyDescent="0.35">
      <c r="A5165" t="s">
        <v>941</v>
      </c>
      <c r="B5165" t="s">
        <v>4296</v>
      </c>
      <c r="C5165" t="s">
        <v>2938</v>
      </c>
      <c r="D5165" t="s">
        <v>3642</v>
      </c>
      <c r="E5165" t="s">
        <v>4320</v>
      </c>
      <c r="F5165" t="s">
        <v>1621</v>
      </c>
      <c r="G5165" t="s">
        <v>2416</v>
      </c>
      <c r="H5165">
        <v>405414.98670000001</v>
      </c>
      <c r="I5165">
        <v>2574.2792942194001</v>
      </c>
      <c r="J5165">
        <v>0</v>
      </c>
      <c r="K5165">
        <v>2574.2792942194001</v>
      </c>
      <c r="L5165">
        <v>402840.70740578102</v>
      </c>
      <c r="N5165" t="s">
        <v>2198</v>
      </c>
    </row>
    <row r="5166" spans="1:14" x14ac:dyDescent="0.35">
      <c r="A5166" t="s">
        <v>941</v>
      </c>
      <c r="B5166" t="s">
        <v>4296</v>
      </c>
      <c r="C5166" t="s">
        <v>2938</v>
      </c>
      <c r="D5166" t="s">
        <v>4321</v>
      </c>
      <c r="E5166" t="s">
        <v>4322</v>
      </c>
      <c r="F5166" t="s">
        <v>2170</v>
      </c>
      <c r="G5166" t="s">
        <v>2171</v>
      </c>
      <c r="H5166">
        <v>0</v>
      </c>
      <c r="I5166">
        <v>0</v>
      </c>
      <c r="J5166">
        <v>0</v>
      </c>
      <c r="K5166">
        <v>0</v>
      </c>
      <c r="L5166">
        <v>0</v>
      </c>
    </row>
    <row r="5167" spans="1:14" x14ac:dyDescent="0.35">
      <c r="A5167" t="s">
        <v>941</v>
      </c>
      <c r="B5167" t="s">
        <v>4296</v>
      </c>
      <c r="C5167" t="s">
        <v>2938</v>
      </c>
      <c r="D5167" t="s">
        <v>4321</v>
      </c>
      <c r="E5167" t="s">
        <v>4322</v>
      </c>
      <c r="F5167" t="s">
        <v>2172</v>
      </c>
      <c r="G5167" t="s">
        <v>2173</v>
      </c>
      <c r="H5167">
        <v>4875067.7811000003</v>
      </c>
      <c r="I5167">
        <v>20133.137590934501</v>
      </c>
      <c r="J5167">
        <v>450728.99948344502</v>
      </c>
      <c r="K5167">
        <v>470862.13707438001</v>
      </c>
      <c r="L5167">
        <v>4404205.6440256201</v>
      </c>
    </row>
    <row r="5168" spans="1:14" x14ac:dyDescent="0.35">
      <c r="A5168" t="s">
        <v>941</v>
      </c>
      <c r="B5168" t="s">
        <v>4296</v>
      </c>
      <c r="C5168" t="s">
        <v>2938</v>
      </c>
      <c r="D5168" t="s">
        <v>4321</v>
      </c>
      <c r="E5168" t="s">
        <v>4322</v>
      </c>
      <c r="F5168" t="s">
        <v>19</v>
      </c>
      <c r="G5168" t="s">
        <v>2174</v>
      </c>
      <c r="H5168">
        <v>1236957.4963</v>
      </c>
      <c r="I5168">
        <v>5108.4080454609802</v>
      </c>
      <c r="J5168">
        <v>0</v>
      </c>
      <c r="K5168">
        <v>5108.4080454609802</v>
      </c>
      <c r="L5168">
        <v>1231849.08825454</v>
      </c>
      <c r="N5168" t="s">
        <v>2198</v>
      </c>
    </row>
    <row r="5169" spans="1:14" x14ac:dyDescent="0.35">
      <c r="A5169" t="s">
        <v>941</v>
      </c>
      <c r="B5169" t="s">
        <v>4296</v>
      </c>
      <c r="C5169" t="s">
        <v>2944</v>
      </c>
      <c r="D5169" t="s">
        <v>4323</v>
      </c>
      <c r="E5169" t="s">
        <v>4324</v>
      </c>
      <c r="F5169" t="s">
        <v>2170</v>
      </c>
      <c r="G5169" t="s">
        <v>2171</v>
      </c>
      <c r="H5169">
        <v>0</v>
      </c>
      <c r="I5169">
        <v>0</v>
      </c>
      <c r="J5169">
        <v>0</v>
      </c>
      <c r="K5169">
        <v>0</v>
      </c>
      <c r="L5169">
        <v>0</v>
      </c>
    </row>
    <row r="5170" spans="1:14" x14ac:dyDescent="0.35">
      <c r="A5170" t="s">
        <v>941</v>
      </c>
      <c r="B5170" t="s">
        <v>4296</v>
      </c>
      <c r="C5170" t="s">
        <v>2944</v>
      </c>
      <c r="D5170" t="s">
        <v>4323</v>
      </c>
      <c r="E5170" t="s">
        <v>4324</v>
      </c>
      <c r="F5170" t="s">
        <v>3048</v>
      </c>
      <c r="G5170" t="s">
        <v>3049</v>
      </c>
      <c r="H5170">
        <v>9405700.5639999993</v>
      </c>
      <c r="I5170">
        <v>28116.496202074701</v>
      </c>
      <c r="J5170">
        <v>327972.446175594</v>
      </c>
      <c r="K5170">
        <v>356088.94237766898</v>
      </c>
      <c r="L5170">
        <v>9049611.6216223296</v>
      </c>
    </row>
    <row r="5171" spans="1:14" x14ac:dyDescent="0.35">
      <c r="A5171" t="s">
        <v>941</v>
      </c>
      <c r="B5171" t="s">
        <v>4296</v>
      </c>
      <c r="C5171" t="s">
        <v>2944</v>
      </c>
      <c r="D5171" t="s">
        <v>4323</v>
      </c>
      <c r="E5171" t="s">
        <v>4324</v>
      </c>
      <c r="F5171" t="s">
        <v>3050</v>
      </c>
      <c r="G5171" t="s">
        <v>3051</v>
      </c>
      <c r="H5171">
        <v>794711.43350000004</v>
      </c>
      <c r="I5171">
        <v>2375.6338882742202</v>
      </c>
      <c r="J5171">
        <v>27711.221624316</v>
      </c>
      <c r="K5171">
        <v>30086.855512590198</v>
      </c>
      <c r="L5171">
        <v>764624.57798741001</v>
      </c>
    </row>
    <row r="5172" spans="1:14" x14ac:dyDescent="0.35">
      <c r="A5172" t="s">
        <v>941</v>
      </c>
      <c r="B5172" t="s">
        <v>4296</v>
      </c>
      <c r="C5172" t="s">
        <v>2944</v>
      </c>
      <c r="D5172" t="s">
        <v>4325</v>
      </c>
      <c r="E5172" t="s">
        <v>4326</v>
      </c>
      <c r="F5172" t="s">
        <v>2170</v>
      </c>
      <c r="G5172" t="s">
        <v>2171</v>
      </c>
      <c r="H5172">
        <v>0</v>
      </c>
      <c r="I5172">
        <v>0</v>
      </c>
      <c r="J5172">
        <v>0</v>
      </c>
      <c r="K5172">
        <v>0</v>
      </c>
      <c r="L5172">
        <v>0</v>
      </c>
    </row>
    <row r="5173" spans="1:14" x14ac:dyDescent="0.35">
      <c r="A5173" t="s">
        <v>941</v>
      </c>
      <c r="B5173" t="s">
        <v>4296</v>
      </c>
      <c r="C5173" t="s">
        <v>2944</v>
      </c>
      <c r="D5173" t="s">
        <v>4325</v>
      </c>
      <c r="E5173" t="s">
        <v>4326</v>
      </c>
      <c r="F5173" t="s">
        <v>19</v>
      </c>
      <c r="G5173" t="s">
        <v>2174</v>
      </c>
      <c r="H5173">
        <v>0</v>
      </c>
      <c r="I5173">
        <v>0</v>
      </c>
      <c r="J5173">
        <v>0</v>
      </c>
      <c r="K5173">
        <v>0</v>
      </c>
      <c r="L5173">
        <v>0</v>
      </c>
      <c r="N5173" t="s">
        <v>2198</v>
      </c>
    </row>
    <row r="5174" spans="1:14" x14ac:dyDescent="0.35">
      <c r="A5174" t="s">
        <v>941</v>
      </c>
      <c r="B5174" t="s">
        <v>4296</v>
      </c>
      <c r="C5174" t="s">
        <v>2944</v>
      </c>
      <c r="D5174" t="s">
        <v>4325</v>
      </c>
      <c r="E5174" t="s">
        <v>4326</v>
      </c>
      <c r="F5174" t="s">
        <v>3048</v>
      </c>
      <c r="G5174" t="s">
        <v>3049</v>
      </c>
      <c r="H5174">
        <v>114663.6928</v>
      </c>
      <c r="I5174">
        <v>724.99704371395899</v>
      </c>
      <c r="J5174">
        <v>32.232940192192402</v>
      </c>
      <c r="K5174">
        <v>757.22998390615203</v>
      </c>
      <c r="L5174">
        <v>113906.462816094</v>
      </c>
    </row>
    <row r="5175" spans="1:14" x14ac:dyDescent="0.35">
      <c r="A5175" t="s">
        <v>941</v>
      </c>
      <c r="B5175" t="s">
        <v>4296</v>
      </c>
      <c r="C5175" t="s">
        <v>2944</v>
      </c>
      <c r="D5175" t="s">
        <v>4325</v>
      </c>
      <c r="E5175" t="s">
        <v>4326</v>
      </c>
      <c r="F5175" t="s">
        <v>3050</v>
      </c>
      <c r="G5175" t="s">
        <v>3051</v>
      </c>
      <c r="H5175">
        <v>45144.321799999998</v>
      </c>
      <c r="I5175">
        <v>285.43908765090498</v>
      </c>
      <c r="J5175">
        <v>12.6904531825865</v>
      </c>
      <c r="K5175">
        <v>298.12954083349098</v>
      </c>
      <c r="L5175">
        <v>44846.192259166499</v>
      </c>
    </row>
    <row r="5176" spans="1:14" x14ac:dyDescent="0.35">
      <c r="A5176" t="s">
        <v>941</v>
      </c>
      <c r="B5176" t="s">
        <v>4296</v>
      </c>
      <c r="C5176" t="s">
        <v>2944</v>
      </c>
      <c r="D5176" t="s">
        <v>4327</v>
      </c>
      <c r="E5176" t="s">
        <v>4328</v>
      </c>
      <c r="F5176" t="s">
        <v>3048</v>
      </c>
      <c r="G5176" t="s">
        <v>3049</v>
      </c>
      <c r="H5176">
        <v>317641.66710000002</v>
      </c>
      <c r="I5176">
        <v>1643.27022729336</v>
      </c>
      <c r="J5176">
        <v>13.639742625329101</v>
      </c>
      <c r="K5176">
        <v>1656.90996991868</v>
      </c>
      <c r="L5176">
        <v>315984.75713008101</v>
      </c>
    </row>
    <row r="5177" spans="1:14" x14ac:dyDescent="0.35">
      <c r="A5177" t="s">
        <v>941</v>
      </c>
      <c r="B5177" t="s">
        <v>4296</v>
      </c>
      <c r="C5177" t="s">
        <v>2944</v>
      </c>
      <c r="D5177" t="s">
        <v>4327</v>
      </c>
      <c r="E5177" t="s">
        <v>4328</v>
      </c>
      <c r="F5177" t="s">
        <v>3050</v>
      </c>
      <c r="G5177" t="s">
        <v>3051</v>
      </c>
      <c r="H5177">
        <v>70909.9421</v>
      </c>
      <c r="I5177">
        <v>366.84166098772101</v>
      </c>
      <c r="J5177">
        <v>3.0449196711622202</v>
      </c>
      <c r="K5177">
        <v>369.88658065888302</v>
      </c>
      <c r="L5177">
        <v>70540.055519341098</v>
      </c>
    </row>
    <row r="5178" spans="1:14" x14ac:dyDescent="0.35">
      <c r="A5178" t="s">
        <v>941</v>
      </c>
      <c r="B5178" t="s">
        <v>4296</v>
      </c>
      <c r="C5178" t="s">
        <v>2944</v>
      </c>
      <c r="D5178" t="s">
        <v>3131</v>
      </c>
      <c r="E5178" t="s">
        <v>4329</v>
      </c>
      <c r="F5178" t="s">
        <v>3048</v>
      </c>
      <c r="G5178" t="s">
        <v>3049</v>
      </c>
      <c r="H5178">
        <v>399489.45510000002</v>
      </c>
      <c r="I5178">
        <v>1517.19215471447</v>
      </c>
      <c r="J5178">
        <v>5925.1315162160499</v>
      </c>
      <c r="K5178">
        <v>7442.3236709305202</v>
      </c>
      <c r="L5178">
        <v>392047.13142907002</v>
      </c>
    </row>
    <row r="5179" spans="1:14" x14ac:dyDescent="0.35">
      <c r="A5179" t="s">
        <v>941</v>
      </c>
      <c r="B5179" t="s">
        <v>4296</v>
      </c>
      <c r="C5179" t="s">
        <v>2944</v>
      </c>
      <c r="D5179" t="s">
        <v>3131</v>
      </c>
      <c r="E5179" t="s">
        <v>4329</v>
      </c>
      <c r="F5179" t="s">
        <v>3050</v>
      </c>
      <c r="G5179" t="s">
        <v>3051</v>
      </c>
      <c r="H5179">
        <v>107416.67909999999</v>
      </c>
      <c r="I5179">
        <v>407.950048794628</v>
      </c>
      <c r="J5179">
        <v>1593.17834833507</v>
      </c>
      <c r="K5179">
        <v>2001.1283971297</v>
      </c>
      <c r="L5179">
        <v>105415.55070286999</v>
      </c>
    </row>
    <row r="5180" spans="1:14" x14ac:dyDescent="0.35">
      <c r="A5180" t="s">
        <v>941</v>
      </c>
      <c r="B5180" t="s">
        <v>4296</v>
      </c>
      <c r="C5180" t="s">
        <v>2944</v>
      </c>
      <c r="D5180" t="s">
        <v>4330</v>
      </c>
      <c r="E5180" t="s">
        <v>4331</v>
      </c>
      <c r="F5180" t="s">
        <v>3048</v>
      </c>
      <c r="G5180" t="s">
        <v>3049</v>
      </c>
      <c r="H5180">
        <v>6578273.1440000003</v>
      </c>
      <c r="I5180">
        <v>11544.1210263588</v>
      </c>
      <c r="J5180">
        <v>857598.95558002498</v>
      </c>
      <c r="K5180">
        <v>869143.07660638401</v>
      </c>
      <c r="L5180">
        <v>5709130.0673936196</v>
      </c>
    </row>
    <row r="5181" spans="1:14" x14ac:dyDescent="0.35">
      <c r="A5181" t="s">
        <v>941</v>
      </c>
      <c r="B5181" t="s">
        <v>4296</v>
      </c>
      <c r="C5181" t="s">
        <v>2944</v>
      </c>
      <c r="D5181" t="s">
        <v>4330</v>
      </c>
      <c r="E5181" t="s">
        <v>4331</v>
      </c>
      <c r="F5181" t="s">
        <v>3196</v>
      </c>
      <c r="G5181" t="s">
        <v>3197</v>
      </c>
      <c r="H5181">
        <v>615035.18370000005</v>
      </c>
      <c r="I5181">
        <v>1079.31678158882</v>
      </c>
      <c r="J5181">
        <v>0</v>
      </c>
      <c r="K5181">
        <v>1079.31678158882</v>
      </c>
      <c r="L5181">
        <v>613955.86691841099</v>
      </c>
      <c r="N5181" t="s">
        <v>2198</v>
      </c>
    </row>
    <row r="5182" spans="1:14" x14ac:dyDescent="0.35">
      <c r="A5182" t="s">
        <v>941</v>
      </c>
      <c r="B5182" t="s">
        <v>4296</v>
      </c>
      <c r="C5182" t="s">
        <v>2944</v>
      </c>
      <c r="D5182" t="s">
        <v>4330</v>
      </c>
      <c r="E5182" t="s">
        <v>4331</v>
      </c>
      <c r="F5182" t="s">
        <v>3050</v>
      </c>
      <c r="G5182" t="s">
        <v>3051</v>
      </c>
      <c r="H5182">
        <v>541816.70959999994</v>
      </c>
      <c r="I5182">
        <v>950.82668854253598</v>
      </c>
      <c r="J5182">
        <v>70635.778433872998</v>
      </c>
      <c r="K5182">
        <v>71586.605122415494</v>
      </c>
      <c r="L5182">
        <v>470230.104477585</v>
      </c>
    </row>
    <row r="5183" spans="1:14" x14ac:dyDescent="0.35">
      <c r="A5183" t="s">
        <v>941</v>
      </c>
      <c r="B5183" t="s">
        <v>4296</v>
      </c>
      <c r="C5183" t="s">
        <v>2944</v>
      </c>
      <c r="D5183" t="s">
        <v>3620</v>
      </c>
      <c r="E5183" t="s">
        <v>4332</v>
      </c>
      <c r="F5183" t="s">
        <v>2974</v>
      </c>
      <c r="G5183" t="s">
        <v>2975</v>
      </c>
      <c r="H5183">
        <v>188312.5981</v>
      </c>
      <c r="I5183">
        <v>673.04966871657405</v>
      </c>
      <c r="J5183">
        <v>0</v>
      </c>
      <c r="K5183">
        <v>673.04966871657405</v>
      </c>
      <c r="L5183">
        <v>187639.54843128301</v>
      </c>
      <c r="N5183" t="s">
        <v>2198</v>
      </c>
    </row>
    <row r="5184" spans="1:14" x14ac:dyDescent="0.35">
      <c r="A5184" t="s">
        <v>941</v>
      </c>
      <c r="B5184" t="s">
        <v>4296</v>
      </c>
      <c r="C5184" t="s">
        <v>2944</v>
      </c>
      <c r="D5184" t="s">
        <v>3620</v>
      </c>
      <c r="E5184" t="s">
        <v>4332</v>
      </c>
      <c r="F5184" t="s">
        <v>3048</v>
      </c>
      <c r="G5184" t="s">
        <v>3049</v>
      </c>
      <c r="H5184">
        <v>421676.05699999997</v>
      </c>
      <c r="I5184">
        <v>1507.11600459022</v>
      </c>
      <c r="J5184">
        <v>206.710562042405</v>
      </c>
      <c r="K5184">
        <v>1713.8265666326299</v>
      </c>
      <c r="L5184">
        <v>419962.23043336702</v>
      </c>
    </row>
    <row r="5185" spans="1:14" x14ac:dyDescent="0.35">
      <c r="A5185" t="s">
        <v>941</v>
      </c>
      <c r="B5185" t="s">
        <v>4296</v>
      </c>
      <c r="C5185" t="s">
        <v>2944</v>
      </c>
      <c r="D5185" t="s">
        <v>3620</v>
      </c>
      <c r="E5185" t="s">
        <v>4332</v>
      </c>
      <c r="F5185" t="s">
        <v>3050</v>
      </c>
      <c r="G5185" t="s">
        <v>3051</v>
      </c>
      <c r="H5185">
        <v>150019.36660000001</v>
      </c>
      <c r="I5185">
        <v>536.18550163306099</v>
      </c>
      <c r="J5185">
        <v>73.541257649701805</v>
      </c>
      <c r="K5185">
        <v>609.72675928276203</v>
      </c>
      <c r="L5185">
        <v>149409.63984071699</v>
      </c>
    </row>
    <row r="5186" spans="1:14" x14ac:dyDescent="0.35">
      <c r="A5186" t="s">
        <v>941</v>
      </c>
      <c r="B5186" t="s">
        <v>4296</v>
      </c>
      <c r="C5186" t="s">
        <v>2944</v>
      </c>
      <c r="D5186" t="s">
        <v>4333</v>
      </c>
      <c r="E5186" t="s">
        <v>4334</v>
      </c>
      <c r="F5186" t="s">
        <v>19</v>
      </c>
      <c r="G5186" t="s">
        <v>2174</v>
      </c>
      <c r="H5186">
        <v>0</v>
      </c>
      <c r="I5186">
        <v>0</v>
      </c>
      <c r="J5186">
        <v>0</v>
      </c>
      <c r="K5186">
        <v>0</v>
      </c>
      <c r="L5186">
        <v>0</v>
      </c>
      <c r="N5186" t="s">
        <v>2198</v>
      </c>
    </row>
    <row r="5187" spans="1:14" x14ac:dyDescent="0.35">
      <c r="A5187" t="s">
        <v>941</v>
      </c>
      <c r="B5187" t="s">
        <v>4296</v>
      </c>
      <c r="C5187" t="s">
        <v>2944</v>
      </c>
      <c r="D5187" t="s">
        <v>4333</v>
      </c>
      <c r="E5187" t="s">
        <v>4334</v>
      </c>
      <c r="F5187" t="s">
        <v>2947</v>
      </c>
      <c r="G5187" t="s">
        <v>2948</v>
      </c>
      <c r="H5187">
        <v>717191.76489999995</v>
      </c>
      <c r="I5187">
        <v>3306.6541038779801</v>
      </c>
      <c r="J5187">
        <v>52274.045598311001</v>
      </c>
      <c r="K5187">
        <v>55580.699702188998</v>
      </c>
      <c r="L5187">
        <v>661611.065197811</v>
      </c>
    </row>
    <row r="5188" spans="1:14" x14ac:dyDescent="0.35">
      <c r="A5188" t="s">
        <v>986</v>
      </c>
      <c r="B5188" t="s">
        <v>4335</v>
      </c>
      <c r="C5188" t="s">
        <v>2857</v>
      </c>
      <c r="D5188" t="s">
        <v>2859</v>
      </c>
      <c r="E5188" t="s">
        <v>4336</v>
      </c>
      <c r="F5188" t="s">
        <v>2172</v>
      </c>
      <c r="G5188" t="s">
        <v>2173</v>
      </c>
      <c r="H5188">
        <v>10631109.6534</v>
      </c>
      <c r="I5188">
        <v>12769.016201819801</v>
      </c>
      <c r="J5188">
        <v>701296.74984873005</v>
      </c>
      <c r="K5188">
        <v>714065.76605054899</v>
      </c>
      <c r="L5188">
        <v>9917043.8873494491</v>
      </c>
    </row>
    <row r="5189" spans="1:14" x14ac:dyDescent="0.35">
      <c r="A5189" t="s">
        <v>986</v>
      </c>
      <c r="B5189" t="s">
        <v>4335</v>
      </c>
      <c r="C5189" t="s">
        <v>2857</v>
      </c>
      <c r="D5189" t="s">
        <v>2859</v>
      </c>
      <c r="E5189" t="s">
        <v>4336</v>
      </c>
      <c r="F5189" t="s">
        <v>2861</v>
      </c>
      <c r="G5189" t="s">
        <v>2862</v>
      </c>
      <c r="H5189">
        <v>403138.51270000002</v>
      </c>
      <c r="I5189">
        <v>484.20930348437798</v>
      </c>
      <c r="J5189">
        <v>26593.623613048301</v>
      </c>
      <c r="K5189">
        <v>27077.832916532599</v>
      </c>
      <c r="L5189">
        <v>376060.67978346703</v>
      </c>
    </row>
    <row r="5190" spans="1:14" x14ac:dyDescent="0.35">
      <c r="A5190" t="s">
        <v>986</v>
      </c>
      <c r="B5190" t="s">
        <v>4335</v>
      </c>
      <c r="C5190" t="s">
        <v>2857</v>
      </c>
      <c r="D5190" t="s">
        <v>2859</v>
      </c>
      <c r="E5190" t="s">
        <v>4336</v>
      </c>
      <c r="F5190" t="s">
        <v>2865</v>
      </c>
      <c r="G5190" t="s">
        <v>2866</v>
      </c>
      <c r="H5190">
        <v>0</v>
      </c>
      <c r="I5190">
        <v>0</v>
      </c>
      <c r="J5190">
        <v>0</v>
      </c>
      <c r="K5190">
        <v>0</v>
      </c>
      <c r="L5190">
        <v>0</v>
      </c>
    </row>
    <row r="5191" spans="1:14" x14ac:dyDescent="0.35">
      <c r="A5191" t="s">
        <v>986</v>
      </c>
      <c r="B5191" t="s">
        <v>4335</v>
      </c>
      <c r="C5191" t="s">
        <v>2857</v>
      </c>
      <c r="D5191" t="s">
        <v>2859</v>
      </c>
      <c r="E5191" t="s">
        <v>4336</v>
      </c>
      <c r="F5191" t="s">
        <v>2867</v>
      </c>
      <c r="G5191" t="s">
        <v>2868</v>
      </c>
      <c r="H5191">
        <v>0</v>
      </c>
      <c r="I5191">
        <v>0</v>
      </c>
      <c r="J5191">
        <v>0</v>
      </c>
      <c r="K5191">
        <v>0</v>
      </c>
      <c r="L5191">
        <v>0</v>
      </c>
    </row>
    <row r="5192" spans="1:14" x14ac:dyDescent="0.35">
      <c r="A5192" t="s">
        <v>986</v>
      </c>
      <c r="B5192" t="s">
        <v>4335</v>
      </c>
      <c r="C5192" t="s">
        <v>2857</v>
      </c>
      <c r="D5192" t="s">
        <v>2859</v>
      </c>
      <c r="E5192" t="s">
        <v>4336</v>
      </c>
      <c r="F5192" t="s">
        <v>2869</v>
      </c>
      <c r="G5192" t="s">
        <v>2870</v>
      </c>
      <c r="H5192">
        <v>646089.53700000001</v>
      </c>
      <c r="I5192">
        <v>776.017559226618</v>
      </c>
      <c r="J5192">
        <v>42620.244465944903</v>
      </c>
      <c r="K5192">
        <v>43396.262025171498</v>
      </c>
      <c r="L5192">
        <v>602693.274974828</v>
      </c>
    </row>
    <row r="5193" spans="1:14" x14ac:dyDescent="0.35">
      <c r="A5193" t="s">
        <v>986</v>
      </c>
      <c r="B5193" t="s">
        <v>4335</v>
      </c>
      <c r="C5193" t="s">
        <v>2857</v>
      </c>
      <c r="D5193" t="s">
        <v>2859</v>
      </c>
      <c r="E5193" t="s">
        <v>4336</v>
      </c>
      <c r="F5193" t="s">
        <v>2871</v>
      </c>
      <c r="G5193" t="s">
        <v>2872</v>
      </c>
      <c r="H5193">
        <v>221592.6924</v>
      </c>
      <c r="I5193">
        <v>266.15478270995601</v>
      </c>
      <c r="J5193">
        <v>14617.687151543099</v>
      </c>
      <c r="K5193">
        <v>14883.841934253</v>
      </c>
      <c r="L5193">
        <v>206708.850465747</v>
      </c>
    </row>
    <row r="5194" spans="1:14" x14ac:dyDescent="0.35">
      <c r="A5194" t="s">
        <v>986</v>
      </c>
      <c r="B5194" t="s">
        <v>4335</v>
      </c>
      <c r="C5194" t="s">
        <v>2857</v>
      </c>
      <c r="D5194" t="s">
        <v>2859</v>
      </c>
      <c r="E5194" t="s">
        <v>4336</v>
      </c>
      <c r="F5194" t="s">
        <v>2875</v>
      </c>
      <c r="G5194" t="s">
        <v>2876</v>
      </c>
      <c r="H5194">
        <v>541967.66949999996</v>
      </c>
      <c r="I5194">
        <v>650.95687819422903</v>
      </c>
      <c r="J5194">
        <v>35751.6926718463</v>
      </c>
      <c r="K5194">
        <v>36402.649550040602</v>
      </c>
      <c r="L5194">
        <v>505565.01994996</v>
      </c>
    </row>
    <row r="5195" spans="1:14" x14ac:dyDescent="0.35">
      <c r="A5195" t="s">
        <v>986</v>
      </c>
      <c r="B5195" t="s">
        <v>4335</v>
      </c>
      <c r="C5195" t="s">
        <v>2857</v>
      </c>
      <c r="D5195" t="s">
        <v>2859</v>
      </c>
      <c r="E5195" t="s">
        <v>4336</v>
      </c>
      <c r="F5195" t="s">
        <v>3203</v>
      </c>
      <c r="G5195" t="s">
        <v>3204</v>
      </c>
      <c r="H5195">
        <v>125480.19929999999</v>
      </c>
      <c r="I5195">
        <v>150.71415406467401</v>
      </c>
      <c r="J5195">
        <v>8277.4854954521106</v>
      </c>
      <c r="K5195">
        <v>8428.1996495167805</v>
      </c>
      <c r="L5195">
        <v>117051.99965048301</v>
      </c>
    </row>
    <row r="5196" spans="1:14" x14ac:dyDescent="0.35">
      <c r="A5196" t="s">
        <v>986</v>
      </c>
      <c r="B5196" t="s">
        <v>4335</v>
      </c>
      <c r="C5196" t="s">
        <v>2857</v>
      </c>
      <c r="D5196" t="s">
        <v>2859</v>
      </c>
      <c r="E5196" t="s">
        <v>4336</v>
      </c>
      <c r="F5196" t="s">
        <v>2877</v>
      </c>
      <c r="G5196" t="s">
        <v>2878</v>
      </c>
      <c r="H5196">
        <v>443185.3848</v>
      </c>
      <c r="I5196">
        <v>532.30956541991202</v>
      </c>
      <c r="J5196">
        <v>29235.374303086199</v>
      </c>
      <c r="K5196">
        <v>29767.683868506101</v>
      </c>
      <c r="L5196">
        <v>413417.70093149401</v>
      </c>
    </row>
    <row r="5197" spans="1:14" x14ac:dyDescent="0.35">
      <c r="A5197" t="s">
        <v>986</v>
      </c>
      <c r="B5197" t="s">
        <v>4335</v>
      </c>
      <c r="C5197" t="s">
        <v>2879</v>
      </c>
      <c r="D5197" t="s">
        <v>2880</v>
      </c>
      <c r="E5197" t="s">
        <v>4337</v>
      </c>
      <c r="F5197" t="s">
        <v>2170</v>
      </c>
      <c r="G5197" t="s">
        <v>2171</v>
      </c>
      <c r="H5197">
        <v>0</v>
      </c>
      <c r="I5197">
        <v>0</v>
      </c>
      <c r="J5197">
        <v>0</v>
      </c>
      <c r="K5197">
        <v>0</v>
      </c>
      <c r="L5197">
        <v>0</v>
      </c>
    </row>
    <row r="5198" spans="1:14" x14ac:dyDescent="0.35">
      <c r="A5198" t="s">
        <v>986</v>
      </c>
      <c r="B5198" t="s">
        <v>4335</v>
      </c>
      <c r="C5198" t="s">
        <v>2879</v>
      </c>
      <c r="D5198" t="s">
        <v>2880</v>
      </c>
      <c r="E5198" t="s">
        <v>4337</v>
      </c>
      <c r="F5198" t="s">
        <v>2172</v>
      </c>
      <c r="G5198" t="s">
        <v>2173</v>
      </c>
      <c r="H5198">
        <v>18231.3298</v>
      </c>
      <c r="I5198">
        <v>23.9808969847025</v>
      </c>
      <c r="J5198">
        <v>0</v>
      </c>
      <c r="K5198">
        <v>23.9808969847025</v>
      </c>
      <c r="L5198">
        <v>18207.3489030153</v>
      </c>
    </row>
    <row r="5199" spans="1:14" x14ac:dyDescent="0.35">
      <c r="A5199" t="s">
        <v>986</v>
      </c>
      <c r="B5199" t="s">
        <v>4335</v>
      </c>
      <c r="C5199" t="s">
        <v>2879</v>
      </c>
      <c r="D5199" t="s">
        <v>2880</v>
      </c>
      <c r="E5199" t="s">
        <v>4337</v>
      </c>
      <c r="F5199" t="s">
        <v>2882</v>
      </c>
      <c r="G5199" t="s">
        <v>2883</v>
      </c>
      <c r="H5199">
        <v>30385.5497</v>
      </c>
      <c r="I5199">
        <v>39.968161641170802</v>
      </c>
      <c r="J5199">
        <v>0</v>
      </c>
      <c r="K5199">
        <v>39.968161641170802</v>
      </c>
      <c r="L5199">
        <v>30345.581538358801</v>
      </c>
    </row>
    <row r="5200" spans="1:14" x14ac:dyDescent="0.35">
      <c r="A5200" t="s">
        <v>986</v>
      </c>
      <c r="B5200" t="s">
        <v>4335</v>
      </c>
      <c r="C5200" t="s">
        <v>2879</v>
      </c>
      <c r="D5200" t="s">
        <v>2880</v>
      </c>
      <c r="E5200" t="s">
        <v>4337</v>
      </c>
      <c r="F5200" t="s">
        <v>2884</v>
      </c>
      <c r="G5200" t="s">
        <v>2885</v>
      </c>
      <c r="H5200">
        <v>21274.415400000002</v>
      </c>
      <c r="I5200">
        <v>12.7307807940578</v>
      </c>
      <c r="J5200">
        <v>0</v>
      </c>
      <c r="K5200">
        <v>12.7307807940578</v>
      </c>
      <c r="L5200">
        <v>21261.684619205898</v>
      </c>
    </row>
    <row r="5201" spans="1:14" x14ac:dyDescent="0.35">
      <c r="A5201" t="s">
        <v>986</v>
      </c>
      <c r="B5201" t="s">
        <v>4335</v>
      </c>
      <c r="C5201" t="s">
        <v>2879</v>
      </c>
      <c r="D5201" t="s">
        <v>2880</v>
      </c>
      <c r="E5201" t="s">
        <v>4337</v>
      </c>
      <c r="F5201" t="s">
        <v>2896</v>
      </c>
      <c r="G5201" t="s">
        <v>2897</v>
      </c>
      <c r="H5201">
        <v>50607.321600000003</v>
      </c>
      <c r="I5201">
        <v>30.283827040410301</v>
      </c>
      <c r="J5201">
        <v>0</v>
      </c>
      <c r="K5201">
        <v>30.283827040410301</v>
      </c>
      <c r="L5201">
        <v>50577.0377729596</v>
      </c>
    </row>
    <row r="5202" spans="1:14" x14ac:dyDescent="0.35">
      <c r="A5202" t="s">
        <v>986</v>
      </c>
      <c r="B5202" t="s">
        <v>4335</v>
      </c>
      <c r="C5202" t="s">
        <v>2879</v>
      </c>
      <c r="D5202" t="s">
        <v>2886</v>
      </c>
      <c r="E5202" t="s">
        <v>4338</v>
      </c>
      <c r="F5202" t="s">
        <v>2172</v>
      </c>
      <c r="G5202" t="s">
        <v>2173</v>
      </c>
      <c r="H5202">
        <v>17731.359400000001</v>
      </c>
      <c r="I5202">
        <v>2.29815306579144</v>
      </c>
      <c r="J5202">
        <v>0</v>
      </c>
      <c r="K5202">
        <v>2.29815306579144</v>
      </c>
      <c r="L5202">
        <v>17729.061246934201</v>
      </c>
    </row>
    <row r="5203" spans="1:14" x14ac:dyDescent="0.35">
      <c r="A5203" t="s">
        <v>986</v>
      </c>
      <c r="B5203" t="s">
        <v>4335</v>
      </c>
      <c r="C5203" t="s">
        <v>2879</v>
      </c>
      <c r="D5203" t="s">
        <v>2886</v>
      </c>
      <c r="E5203" t="s">
        <v>4338</v>
      </c>
      <c r="F5203" t="s">
        <v>2882</v>
      </c>
      <c r="G5203" t="s">
        <v>2883</v>
      </c>
      <c r="H5203">
        <v>1521.5028</v>
      </c>
      <c r="I5203">
        <v>0.197201253170222</v>
      </c>
      <c r="J5203">
        <v>0</v>
      </c>
      <c r="K5203">
        <v>0.197201253170222</v>
      </c>
      <c r="L5203">
        <v>1521.3055987468299</v>
      </c>
    </row>
    <row r="5204" spans="1:14" x14ac:dyDescent="0.35">
      <c r="A5204" t="s">
        <v>986</v>
      </c>
      <c r="B5204" t="s">
        <v>4335</v>
      </c>
      <c r="C5204" t="s">
        <v>2879</v>
      </c>
      <c r="D5204" t="s">
        <v>2886</v>
      </c>
      <c r="E5204" t="s">
        <v>4338</v>
      </c>
      <c r="F5204" t="s">
        <v>2884</v>
      </c>
      <c r="G5204" t="s">
        <v>2885</v>
      </c>
      <c r="H5204">
        <v>25514.431400000001</v>
      </c>
      <c r="I5204">
        <v>3.3069133223929601</v>
      </c>
      <c r="J5204">
        <v>0</v>
      </c>
      <c r="K5204">
        <v>3.3069133223929601</v>
      </c>
      <c r="L5204">
        <v>25511.1244866776</v>
      </c>
    </row>
    <row r="5205" spans="1:14" x14ac:dyDescent="0.35">
      <c r="A5205" t="s">
        <v>986</v>
      </c>
      <c r="B5205" t="s">
        <v>4335</v>
      </c>
      <c r="C5205" t="s">
        <v>2879</v>
      </c>
      <c r="D5205" t="s">
        <v>2886</v>
      </c>
      <c r="E5205" t="s">
        <v>4338</v>
      </c>
      <c r="F5205" t="s">
        <v>2890</v>
      </c>
      <c r="G5205" t="s">
        <v>2891</v>
      </c>
      <c r="H5205">
        <v>14278.718500000001</v>
      </c>
      <c r="I5205">
        <v>1.8506579143666999</v>
      </c>
      <c r="J5205">
        <v>0</v>
      </c>
      <c r="K5205">
        <v>1.8506579143666999</v>
      </c>
      <c r="L5205">
        <v>14276.867842085599</v>
      </c>
    </row>
    <row r="5206" spans="1:14" x14ac:dyDescent="0.35">
      <c r="A5206" t="s">
        <v>986</v>
      </c>
      <c r="B5206" t="s">
        <v>4335</v>
      </c>
      <c r="C5206" t="s">
        <v>2879</v>
      </c>
      <c r="D5206" t="s">
        <v>2888</v>
      </c>
      <c r="E5206" t="s">
        <v>3066</v>
      </c>
      <c r="F5206" t="s">
        <v>2172</v>
      </c>
      <c r="G5206" t="s">
        <v>2173</v>
      </c>
      <c r="H5206">
        <v>39479.106899999999</v>
      </c>
      <c r="I5206">
        <v>103.124377873732</v>
      </c>
      <c r="J5206">
        <v>0</v>
      </c>
      <c r="K5206">
        <v>103.124377873732</v>
      </c>
      <c r="L5206">
        <v>39375.982522126302</v>
      </c>
    </row>
    <row r="5207" spans="1:14" x14ac:dyDescent="0.35">
      <c r="A5207" t="s">
        <v>986</v>
      </c>
      <c r="B5207" t="s">
        <v>4335</v>
      </c>
      <c r="C5207" t="s">
        <v>2879</v>
      </c>
      <c r="D5207" t="s">
        <v>2888</v>
      </c>
      <c r="E5207" t="s">
        <v>3066</v>
      </c>
      <c r="F5207" t="s">
        <v>2882</v>
      </c>
      <c r="G5207" t="s">
        <v>2883</v>
      </c>
      <c r="H5207">
        <v>2902.8755000000001</v>
      </c>
      <c r="I5207">
        <v>7.5826748436567399</v>
      </c>
      <c r="J5207">
        <v>0</v>
      </c>
      <c r="K5207">
        <v>7.5826748436567399</v>
      </c>
      <c r="L5207">
        <v>2895.2928251563399</v>
      </c>
    </row>
    <row r="5208" spans="1:14" x14ac:dyDescent="0.35">
      <c r="A5208" t="s">
        <v>986</v>
      </c>
      <c r="B5208" t="s">
        <v>4335</v>
      </c>
      <c r="C5208" t="s">
        <v>2879</v>
      </c>
      <c r="D5208" t="s">
        <v>2888</v>
      </c>
      <c r="E5208" t="s">
        <v>3066</v>
      </c>
      <c r="F5208" t="s">
        <v>2884</v>
      </c>
      <c r="G5208" t="s">
        <v>2885</v>
      </c>
      <c r="H5208">
        <v>57739.839399999997</v>
      </c>
      <c r="I5208">
        <v>98.680189084658295</v>
      </c>
      <c r="J5208">
        <v>0</v>
      </c>
      <c r="K5208">
        <v>98.680189084658295</v>
      </c>
      <c r="L5208">
        <v>57641.159210915299</v>
      </c>
    </row>
    <row r="5209" spans="1:14" x14ac:dyDescent="0.35">
      <c r="A5209" t="s">
        <v>986</v>
      </c>
      <c r="B5209" t="s">
        <v>4335</v>
      </c>
      <c r="C5209" t="s">
        <v>2879</v>
      </c>
      <c r="D5209" t="s">
        <v>2888</v>
      </c>
      <c r="E5209" t="s">
        <v>3066</v>
      </c>
      <c r="F5209" t="s">
        <v>2956</v>
      </c>
      <c r="G5209" t="s">
        <v>2957</v>
      </c>
      <c r="H5209">
        <v>125042.83960000001</v>
      </c>
      <c r="I5209">
        <v>213.704284486463</v>
      </c>
      <c r="J5209">
        <v>0</v>
      </c>
      <c r="K5209">
        <v>213.704284486463</v>
      </c>
      <c r="L5209">
        <v>124829.135315514</v>
      </c>
      <c r="N5209" t="s">
        <v>2198</v>
      </c>
    </row>
    <row r="5210" spans="1:14" x14ac:dyDescent="0.35">
      <c r="A5210" t="s">
        <v>986</v>
      </c>
      <c r="B5210" t="s">
        <v>4335</v>
      </c>
      <c r="C5210" t="s">
        <v>2879</v>
      </c>
      <c r="D5210" t="s">
        <v>2888</v>
      </c>
      <c r="E5210" t="s">
        <v>3066</v>
      </c>
      <c r="F5210" t="s">
        <v>2896</v>
      </c>
      <c r="G5210" t="s">
        <v>2897</v>
      </c>
      <c r="H5210">
        <v>60085.520299999996</v>
      </c>
      <c r="I5210">
        <v>102.68907176622299</v>
      </c>
      <c r="J5210">
        <v>0</v>
      </c>
      <c r="K5210">
        <v>102.68907176622299</v>
      </c>
      <c r="L5210">
        <v>59982.831228233801</v>
      </c>
    </row>
    <row r="5211" spans="1:14" x14ac:dyDescent="0.35">
      <c r="A5211" t="s">
        <v>986</v>
      </c>
      <c r="B5211" t="s">
        <v>4335</v>
      </c>
      <c r="C5211" t="s">
        <v>2879</v>
      </c>
      <c r="D5211" t="s">
        <v>2892</v>
      </c>
      <c r="E5211" t="s">
        <v>3353</v>
      </c>
      <c r="F5211" t="s">
        <v>2172</v>
      </c>
      <c r="G5211" t="s">
        <v>2173</v>
      </c>
      <c r="H5211">
        <v>51208.774599999997</v>
      </c>
      <c r="I5211">
        <v>102.80106623992</v>
      </c>
      <c r="J5211">
        <v>59.0595580782485</v>
      </c>
      <c r="K5211">
        <v>161.86062431816899</v>
      </c>
      <c r="L5211">
        <v>51046.913975681797</v>
      </c>
    </row>
    <row r="5212" spans="1:14" x14ac:dyDescent="0.35">
      <c r="A5212" t="s">
        <v>986</v>
      </c>
      <c r="B5212" t="s">
        <v>4335</v>
      </c>
      <c r="C5212" t="s">
        <v>2879</v>
      </c>
      <c r="D5212" t="s">
        <v>2892</v>
      </c>
      <c r="E5212" t="s">
        <v>3353</v>
      </c>
      <c r="F5212" t="s">
        <v>2882</v>
      </c>
      <c r="G5212" t="s">
        <v>2883</v>
      </c>
      <c r="H5212">
        <v>0</v>
      </c>
      <c r="I5212">
        <v>0</v>
      </c>
      <c r="J5212">
        <v>0</v>
      </c>
      <c r="K5212">
        <v>0</v>
      </c>
      <c r="L5212">
        <v>0</v>
      </c>
    </row>
    <row r="5213" spans="1:14" x14ac:dyDescent="0.35">
      <c r="A5213" t="s">
        <v>986</v>
      </c>
      <c r="B5213" t="s">
        <v>4335</v>
      </c>
      <c r="C5213" t="s">
        <v>2879</v>
      </c>
      <c r="D5213" t="s">
        <v>2894</v>
      </c>
      <c r="E5213" t="s">
        <v>4339</v>
      </c>
      <c r="F5213" t="s">
        <v>2172</v>
      </c>
      <c r="G5213" t="s">
        <v>2173</v>
      </c>
      <c r="H5213">
        <v>39170.584600000002</v>
      </c>
      <c r="I5213">
        <v>22.106330893118599</v>
      </c>
      <c r="J5213">
        <v>0</v>
      </c>
      <c r="K5213">
        <v>22.106330893118599</v>
      </c>
      <c r="L5213">
        <v>39148.478269106898</v>
      </c>
    </row>
    <row r="5214" spans="1:14" x14ac:dyDescent="0.35">
      <c r="A5214" t="s">
        <v>986</v>
      </c>
      <c r="B5214" t="s">
        <v>4335</v>
      </c>
      <c r="C5214" t="s">
        <v>2879</v>
      </c>
      <c r="D5214" t="s">
        <v>2894</v>
      </c>
      <c r="E5214" t="s">
        <v>4339</v>
      </c>
      <c r="F5214" t="s">
        <v>2882</v>
      </c>
      <c r="G5214" t="s">
        <v>2883</v>
      </c>
      <c r="H5214">
        <v>13464.8884</v>
      </c>
      <c r="I5214">
        <v>7.5990512445095204</v>
      </c>
      <c r="J5214">
        <v>0</v>
      </c>
      <c r="K5214">
        <v>7.5990512445095204</v>
      </c>
      <c r="L5214">
        <v>13457.289348755499</v>
      </c>
    </row>
    <row r="5215" spans="1:14" x14ac:dyDescent="0.35">
      <c r="A5215" t="s">
        <v>986</v>
      </c>
      <c r="B5215" t="s">
        <v>4335</v>
      </c>
      <c r="C5215" t="s">
        <v>2879</v>
      </c>
      <c r="D5215" t="s">
        <v>2894</v>
      </c>
      <c r="E5215" t="s">
        <v>4339</v>
      </c>
      <c r="F5215" t="s">
        <v>2884</v>
      </c>
      <c r="G5215" t="s">
        <v>2885</v>
      </c>
      <c r="H5215">
        <v>58908.887000000002</v>
      </c>
      <c r="I5215">
        <v>33.245849194729097</v>
      </c>
      <c r="J5215">
        <v>0</v>
      </c>
      <c r="K5215">
        <v>33.245849194729097</v>
      </c>
      <c r="L5215">
        <v>58875.641150805299</v>
      </c>
    </row>
    <row r="5216" spans="1:14" x14ac:dyDescent="0.35">
      <c r="A5216" t="s">
        <v>986</v>
      </c>
      <c r="B5216" t="s">
        <v>4335</v>
      </c>
      <c r="C5216" t="s">
        <v>2879</v>
      </c>
      <c r="D5216" t="s">
        <v>2894</v>
      </c>
      <c r="E5216" t="s">
        <v>4339</v>
      </c>
      <c r="F5216" t="s">
        <v>2956</v>
      </c>
      <c r="G5216" t="s">
        <v>2957</v>
      </c>
      <c r="H5216">
        <v>81707.391300000003</v>
      </c>
      <c r="I5216">
        <v>46.112424597364601</v>
      </c>
      <c r="J5216">
        <v>0</v>
      </c>
      <c r="K5216">
        <v>46.112424597364601</v>
      </c>
      <c r="L5216">
        <v>81661.278875402597</v>
      </c>
      <c r="N5216" t="s">
        <v>2198</v>
      </c>
    </row>
    <row r="5217" spans="1:14" x14ac:dyDescent="0.35">
      <c r="A5217" t="s">
        <v>986</v>
      </c>
      <c r="B5217" t="s">
        <v>4335</v>
      </c>
      <c r="C5217" t="s">
        <v>2879</v>
      </c>
      <c r="D5217" t="s">
        <v>2898</v>
      </c>
      <c r="E5217" t="s">
        <v>4340</v>
      </c>
      <c r="F5217" t="s">
        <v>2172</v>
      </c>
      <c r="G5217" t="s">
        <v>2173</v>
      </c>
      <c r="H5217">
        <v>40812.629999999997</v>
      </c>
      <c r="I5217">
        <v>26.266054799810298</v>
      </c>
      <c r="J5217">
        <v>2.3890193861066198</v>
      </c>
      <c r="K5217">
        <v>28.655074185916899</v>
      </c>
      <c r="L5217">
        <v>40783.974925814102</v>
      </c>
    </row>
    <row r="5218" spans="1:14" x14ac:dyDescent="0.35">
      <c r="A5218" t="s">
        <v>986</v>
      </c>
      <c r="B5218" t="s">
        <v>4335</v>
      </c>
      <c r="C5218" t="s">
        <v>2879</v>
      </c>
      <c r="D5218" t="s">
        <v>2898</v>
      </c>
      <c r="E5218" t="s">
        <v>4340</v>
      </c>
      <c r="F5218" t="s">
        <v>2882</v>
      </c>
      <c r="G5218" t="s">
        <v>2883</v>
      </c>
      <c r="H5218">
        <v>5990.8446999999996</v>
      </c>
      <c r="I5218">
        <v>3.8555676770363698</v>
      </c>
      <c r="J5218">
        <v>0.35068174474959601</v>
      </c>
      <c r="K5218">
        <v>4.2062494217859703</v>
      </c>
      <c r="L5218">
        <v>5986.6384505782098</v>
      </c>
    </row>
    <row r="5219" spans="1:14" x14ac:dyDescent="0.35">
      <c r="A5219" t="s">
        <v>986</v>
      </c>
      <c r="B5219" t="s">
        <v>4335</v>
      </c>
      <c r="C5219" t="s">
        <v>2879</v>
      </c>
      <c r="D5219" t="s">
        <v>2898</v>
      </c>
      <c r="E5219" t="s">
        <v>4340</v>
      </c>
      <c r="F5219" t="s">
        <v>2884</v>
      </c>
      <c r="G5219" t="s">
        <v>2885</v>
      </c>
      <c r="H5219">
        <v>47694.237000000001</v>
      </c>
      <c r="I5219">
        <v>1.47321810325222</v>
      </c>
      <c r="J5219">
        <v>0</v>
      </c>
      <c r="K5219">
        <v>1.47321810325222</v>
      </c>
      <c r="L5219">
        <v>47692.763781896698</v>
      </c>
    </row>
    <row r="5220" spans="1:14" x14ac:dyDescent="0.35">
      <c r="A5220" t="s">
        <v>986</v>
      </c>
      <c r="B5220" t="s">
        <v>4335</v>
      </c>
      <c r="C5220" t="s">
        <v>2879</v>
      </c>
      <c r="D5220" t="s">
        <v>2902</v>
      </c>
      <c r="E5220" t="s">
        <v>4341</v>
      </c>
      <c r="F5220" t="s">
        <v>2172</v>
      </c>
      <c r="G5220" t="s">
        <v>2173</v>
      </c>
      <c r="H5220">
        <v>68346.992800000007</v>
      </c>
      <c r="I5220">
        <v>22.547352351382202</v>
      </c>
      <c r="J5220">
        <v>875.85691540887296</v>
      </c>
      <c r="K5220">
        <v>898.40426776025504</v>
      </c>
      <c r="L5220">
        <v>67448.588532239693</v>
      </c>
    </row>
    <row r="5221" spans="1:14" x14ac:dyDescent="0.35">
      <c r="A5221" t="s">
        <v>986</v>
      </c>
      <c r="B5221" t="s">
        <v>4335</v>
      </c>
      <c r="C5221" t="s">
        <v>2879</v>
      </c>
      <c r="D5221" t="s">
        <v>2902</v>
      </c>
      <c r="E5221" t="s">
        <v>4341</v>
      </c>
      <c r="F5221" t="s">
        <v>2882</v>
      </c>
      <c r="G5221" t="s">
        <v>2883</v>
      </c>
      <c r="H5221">
        <v>24906.107599999999</v>
      </c>
      <c r="I5221">
        <v>8.2164080602494405</v>
      </c>
      <c r="J5221">
        <v>319.168197987979</v>
      </c>
      <c r="K5221">
        <v>327.38460604822899</v>
      </c>
      <c r="L5221">
        <v>24578.7229939518</v>
      </c>
    </row>
    <row r="5222" spans="1:14" x14ac:dyDescent="0.35">
      <c r="A5222" t="s">
        <v>986</v>
      </c>
      <c r="B5222" t="s">
        <v>4335</v>
      </c>
      <c r="C5222" t="s">
        <v>2879</v>
      </c>
      <c r="D5222" t="s">
        <v>2902</v>
      </c>
      <c r="E5222" t="s">
        <v>4341</v>
      </c>
      <c r="F5222" t="s">
        <v>2884</v>
      </c>
      <c r="G5222" t="s">
        <v>2885</v>
      </c>
      <c r="H5222">
        <v>16588.9872</v>
      </c>
      <c r="I5222">
        <v>3.3467381934032998</v>
      </c>
      <c r="J5222">
        <v>0</v>
      </c>
      <c r="K5222">
        <v>3.3467381934032998</v>
      </c>
      <c r="L5222">
        <v>16585.640461806601</v>
      </c>
    </row>
    <row r="5223" spans="1:14" x14ac:dyDescent="0.35">
      <c r="A5223" t="s">
        <v>986</v>
      </c>
      <c r="B5223" t="s">
        <v>4335</v>
      </c>
      <c r="C5223" t="s">
        <v>2879</v>
      </c>
      <c r="D5223" t="s">
        <v>2902</v>
      </c>
      <c r="E5223" t="s">
        <v>4341</v>
      </c>
      <c r="F5223" t="s">
        <v>2956</v>
      </c>
      <c r="G5223" t="s">
        <v>2957</v>
      </c>
      <c r="H5223">
        <v>0</v>
      </c>
      <c r="I5223">
        <v>0</v>
      </c>
      <c r="J5223">
        <v>0</v>
      </c>
      <c r="K5223">
        <v>0</v>
      </c>
      <c r="L5223">
        <v>0</v>
      </c>
      <c r="N5223" t="s">
        <v>2198</v>
      </c>
    </row>
    <row r="5224" spans="1:14" x14ac:dyDescent="0.35">
      <c r="A5224" t="s">
        <v>986</v>
      </c>
      <c r="B5224" t="s">
        <v>4335</v>
      </c>
      <c r="C5224" t="s">
        <v>2879</v>
      </c>
      <c r="D5224" t="s">
        <v>2902</v>
      </c>
      <c r="E5224" t="s">
        <v>4341</v>
      </c>
      <c r="F5224" t="s">
        <v>2896</v>
      </c>
      <c r="G5224" t="s">
        <v>2897</v>
      </c>
      <c r="H5224">
        <v>4343.4888000000001</v>
      </c>
      <c r="I5224">
        <v>0.87627529985007502</v>
      </c>
      <c r="J5224">
        <v>0</v>
      </c>
      <c r="K5224">
        <v>0.87627529985007502</v>
      </c>
      <c r="L5224">
        <v>4342.6125247001501</v>
      </c>
    </row>
    <row r="5225" spans="1:14" x14ac:dyDescent="0.35">
      <c r="A5225" t="s">
        <v>986</v>
      </c>
      <c r="B5225" t="s">
        <v>4335</v>
      </c>
      <c r="C5225" t="s">
        <v>2879</v>
      </c>
      <c r="D5225" t="s">
        <v>2904</v>
      </c>
      <c r="E5225" t="s">
        <v>4342</v>
      </c>
      <c r="F5225" t="s">
        <v>2170</v>
      </c>
      <c r="G5225" t="s">
        <v>2171</v>
      </c>
      <c r="H5225">
        <v>0</v>
      </c>
      <c r="I5225">
        <v>0</v>
      </c>
      <c r="J5225">
        <v>0</v>
      </c>
      <c r="K5225">
        <v>0</v>
      </c>
      <c r="L5225">
        <v>0</v>
      </c>
    </row>
    <row r="5226" spans="1:14" x14ac:dyDescent="0.35">
      <c r="A5226" t="s">
        <v>986</v>
      </c>
      <c r="B5226" t="s">
        <v>4335</v>
      </c>
      <c r="C5226" t="s">
        <v>2879</v>
      </c>
      <c r="D5226" t="s">
        <v>2904</v>
      </c>
      <c r="E5226" t="s">
        <v>4342</v>
      </c>
      <c r="F5226" t="s">
        <v>2172</v>
      </c>
      <c r="G5226" t="s">
        <v>2173</v>
      </c>
      <c r="H5226">
        <v>51530.611299999997</v>
      </c>
      <c r="I5226">
        <v>75.335269490503094</v>
      </c>
      <c r="J5226">
        <v>8627.4580339130698</v>
      </c>
      <c r="K5226">
        <v>8702.7933034035705</v>
      </c>
      <c r="L5226">
        <v>42827.817996596401</v>
      </c>
    </row>
    <row r="5227" spans="1:14" x14ac:dyDescent="0.35">
      <c r="A5227" t="s">
        <v>986</v>
      </c>
      <c r="B5227" t="s">
        <v>4335</v>
      </c>
      <c r="C5227" t="s">
        <v>2879</v>
      </c>
      <c r="D5227" t="s">
        <v>2904</v>
      </c>
      <c r="E5227" t="s">
        <v>4342</v>
      </c>
      <c r="F5227" t="s">
        <v>2882</v>
      </c>
      <c r="G5227" t="s">
        <v>2883</v>
      </c>
      <c r="H5227">
        <v>324048.2671</v>
      </c>
      <c r="I5227">
        <v>473.74294468066398</v>
      </c>
      <c r="J5227">
        <v>54253.438020953297</v>
      </c>
      <c r="K5227">
        <v>54727.180965633997</v>
      </c>
      <c r="L5227">
        <v>269321.08613436599</v>
      </c>
    </row>
    <row r="5228" spans="1:14" x14ac:dyDescent="0.35">
      <c r="A5228" t="s">
        <v>986</v>
      </c>
      <c r="B5228" t="s">
        <v>4335</v>
      </c>
      <c r="C5228" t="s">
        <v>2879</v>
      </c>
      <c r="D5228" t="s">
        <v>2906</v>
      </c>
      <c r="E5228" t="s">
        <v>2913</v>
      </c>
      <c r="F5228" t="s">
        <v>2170</v>
      </c>
      <c r="G5228" t="s">
        <v>2171</v>
      </c>
      <c r="H5228">
        <v>0</v>
      </c>
      <c r="I5228">
        <v>0</v>
      </c>
      <c r="J5228">
        <v>0</v>
      </c>
      <c r="K5228">
        <v>0</v>
      </c>
      <c r="L5228">
        <v>0</v>
      </c>
    </row>
    <row r="5229" spans="1:14" x14ac:dyDescent="0.35">
      <c r="A5229" t="s">
        <v>986</v>
      </c>
      <c r="B5229" t="s">
        <v>4335</v>
      </c>
      <c r="C5229" t="s">
        <v>2879</v>
      </c>
      <c r="D5229" t="s">
        <v>2906</v>
      </c>
      <c r="E5229" t="s">
        <v>2913</v>
      </c>
      <c r="F5229" t="s">
        <v>2172</v>
      </c>
      <c r="G5229" t="s">
        <v>2173</v>
      </c>
      <c r="H5229">
        <v>30188.089199999999</v>
      </c>
      <c r="I5229">
        <v>54.956417436358102</v>
      </c>
      <c r="J5229">
        <v>495.93453077280998</v>
      </c>
      <c r="K5229">
        <v>550.89094820916796</v>
      </c>
      <c r="L5229">
        <v>29637.1982517908</v>
      </c>
    </row>
    <row r="5230" spans="1:14" x14ac:dyDescent="0.35">
      <c r="A5230" t="s">
        <v>986</v>
      </c>
      <c r="B5230" t="s">
        <v>4335</v>
      </c>
      <c r="C5230" t="s">
        <v>2879</v>
      </c>
      <c r="D5230" t="s">
        <v>2906</v>
      </c>
      <c r="E5230" t="s">
        <v>2913</v>
      </c>
      <c r="F5230" t="s">
        <v>2882</v>
      </c>
      <c r="G5230" t="s">
        <v>2883</v>
      </c>
      <c r="H5230">
        <v>13028.543799999999</v>
      </c>
      <c r="I5230">
        <v>23.718032788323001</v>
      </c>
      <c r="J5230">
        <v>214.034902754581</v>
      </c>
      <c r="K5230">
        <v>237.752935542904</v>
      </c>
      <c r="L5230">
        <v>12790.7908644571</v>
      </c>
    </row>
    <row r="5231" spans="1:14" x14ac:dyDescent="0.35">
      <c r="A5231" t="s">
        <v>986</v>
      </c>
      <c r="B5231" t="s">
        <v>4335</v>
      </c>
      <c r="C5231" t="s">
        <v>2879</v>
      </c>
      <c r="D5231" t="s">
        <v>2906</v>
      </c>
      <c r="E5231" t="s">
        <v>2913</v>
      </c>
      <c r="F5231" t="s">
        <v>2884</v>
      </c>
      <c r="G5231" t="s">
        <v>2885</v>
      </c>
      <c r="H5231">
        <v>117309.2895</v>
      </c>
      <c r="I5231">
        <v>203.74187366805899</v>
      </c>
      <c r="J5231">
        <v>0</v>
      </c>
      <c r="K5231">
        <v>203.74187366805899</v>
      </c>
      <c r="L5231">
        <v>117105.547626332</v>
      </c>
    </row>
    <row r="5232" spans="1:14" x14ac:dyDescent="0.35">
      <c r="A5232" t="s">
        <v>986</v>
      </c>
      <c r="B5232" t="s">
        <v>4335</v>
      </c>
      <c r="C5232" t="s">
        <v>2879</v>
      </c>
      <c r="D5232" t="s">
        <v>2908</v>
      </c>
      <c r="E5232" t="s">
        <v>4343</v>
      </c>
      <c r="F5232" t="s">
        <v>2170</v>
      </c>
      <c r="G5232" t="s">
        <v>2171</v>
      </c>
      <c r="H5232">
        <v>0</v>
      </c>
      <c r="I5232">
        <v>0</v>
      </c>
      <c r="J5232">
        <v>0</v>
      </c>
      <c r="K5232">
        <v>0</v>
      </c>
      <c r="L5232">
        <v>0</v>
      </c>
    </row>
    <row r="5233" spans="1:14" x14ac:dyDescent="0.35">
      <c r="A5233" t="s">
        <v>986</v>
      </c>
      <c r="B5233" t="s">
        <v>4335</v>
      </c>
      <c r="C5233" t="s">
        <v>2879</v>
      </c>
      <c r="D5233" t="s">
        <v>2908</v>
      </c>
      <c r="E5233" t="s">
        <v>4343</v>
      </c>
      <c r="F5233" t="s">
        <v>2172</v>
      </c>
      <c r="G5233" t="s">
        <v>2173</v>
      </c>
      <c r="H5233">
        <v>20420.626</v>
      </c>
      <c r="I5233">
        <v>18.035032717634401</v>
      </c>
      <c r="J5233">
        <v>0</v>
      </c>
      <c r="K5233">
        <v>18.035032717634401</v>
      </c>
      <c r="L5233">
        <v>20402.590967282398</v>
      </c>
    </row>
    <row r="5234" spans="1:14" x14ac:dyDescent="0.35">
      <c r="A5234" t="s">
        <v>986</v>
      </c>
      <c r="B5234" t="s">
        <v>4335</v>
      </c>
      <c r="C5234" t="s">
        <v>2879</v>
      </c>
      <c r="D5234" t="s">
        <v>2908</v>
      </c>
      <c r="E5234" t="s">
        <v>4343</v>
      </c>
      <c r="F5234" t="s">
        <v>2882</v>
      </c>
      <c r="G5234" t="s">
        <v>2883</v>
      </c>
      <c r="H5234">
        <v>14151.968699999999</v>
      </c>
      <c r="I5234">
        <v>12.4986970926862</v>
      </c>
      <c r="J5234">
        <v>0</v>
      </c>
      <c r="K5234">
        <v>12.4986970926862</v>
      </c>
      <c r="L5234">
        <v>14139.470002907299</v>
      </c>
    </row>
    <row r="5235" spans="1:14" x14ac:dyDescent="0.35">
      <c r="A5235" t="s">
        <v>986</v>
      </c>
      <c r="B5235" t="s">
        <v>4335</v>
      </c>
      <c r="C5235" t="s">
        <v>2879</v>
      </c>
      <c r="D5235" t="s">
        <v>2908</v>
      </c>
      <c r="E5235" t="s">
        <v>4343</v>
      </c>
      <c r="F5235" t="s">
        <v>2884</v>
      </c>
      <c r="G5235" t="s">
        <v>2885</v>
      </c>
      <c r="H5235">
        <v>39131.618300000002</v>
      </c>
      <c r="I5235">
        <v>34.560155719373803</v>
      </c>
      <c r="J5235">
        <v>0</v>
      </c>
      <c r="K5235">
        <v>34.560155719373803</v>
      </c>
      <c r="L5235">
        <v>39097.0581442806</v>
      </c>
    </row>
    <row r="5236" spans="1:14" x14ac:dyDescent="0.35">
      <c r="A5236" t="s">
        <v>986</v>
      </c>
      <c r="B5236" t="s">
        <v>4335</v>
      </c>
      <c r="C5236" t="s">
        <v>2879</v>
      </c>
      <c r="D5236" t="s">
        <v>2908</v>
      </c>
      <c r="E5236" t="s">
        <v>4343</v>
      </c>
      <c r="F5236" t="s">
        <v>2956</v>
      </c>
      <c r="G5236" t="s">
        <v>2957</v>
      </c>
      <c r="H5236">
        <v>36852.106500000002</v>
      </c>
      <c r="I5236">
        <v>32.546942764847202</v>
      </c>
      <c r="J5236">
        <v>0</v>
      </c>
      <c r="K5236">
        <v>32.546942764847202</v>
      </c>
      <c r="L5236">
        <v>36819.559557235203</v>
      </c>
      <c r="N5236" t="s">
        <v>2198</v>
      </c>
    </row>
    <row r="5237" spans="1:14" x14ac:dyDescent="0.35">
      <c r="A5237" t="s">
        <v>986</v>
      </c>
      <c r="B5237" t="s">
        <v>4335</v>
      </c>
      <c r="C5237" t="s">
        <v>2879</v>
      </c>
      <c r="D5237" t="s">
        <v>2908</v>
      </c>
      <c r="E5237" t="s">
        <v>4343</v>
      </c>
      <c r="F5237" t="s">
        <v>2896</v>
      </c>
      <c r="G5237" t="s">
        <v>2897</v>
      </c>
      <c r="H5237">
        <v>30963.367900000001</v>
      </c>
      <c r="I5237">
        <v>27.346142632319999</v>
      </c>
      <c r="J5237">
        <v>0</v>
      </c>
      <c r="K5237">
        <v>27.346142632319999</v>
      </c>
      <c r="L5237">
        <v>30936.0217573677</v>
      </c>
    </row>
    <row r="5238" spans="1:14" x14ac:dyDescent="0.35">
      <c r="A5238" t="s">
        <v>986</v>
      </c>
      <c r="B5238" t="s">
        <v>4335</v>
      </c>
      <c r="C5238" t="s">
        <v>2915</v>
      </c>
      <c r="D5238" t="s">
        <v>3741</v>
      </c>
      <c r="E5238" t="s">
        <v>4344</v>
      </c>
      <c r="F5238" t="s">
        <v>2172</v>
      </c>
      <c r="G5238" t="s">
        <v>2173</v>
      </c>
      <c r="H5238">
        <v>6972352.5333000002</v>
      </c>
      <c r="I5238">
        <v>15566.455049864</v>
      </c>
      <c r="J5238">
        <v>2202325.6689149798</v>
      </c>
      <c r="K5238">
        <v>2217892.1239648401</v>
      </c>
      <c r="L5238">
        <v>4754460.4093351597</v>
      </c>
    </row>
    <row r="5239" spans="1:14" x14ac:dyDescent="0.35">
      <c r="A5239" t="s">
        <v>986</v>
      </c>
      <c r="B5239" t="s">
        <v>4335</v>
      </c>
      <c r="C5239" t="s">
        <v>2915</v>
      </c>
      <c r="D5239" t="s">
        <v>3741</v>
      </c>
      <c r="E5239" t="s">
        <v>4344</v>
      </c>
      <c r="F5239" t="s">
        <v>19</v>
      </c>
      <c r="G5239" t="s">
        <v>2174</v>
      </c>
      <c r="H5239">
        <v>430754.40879999998</v>
      </c>
      <c r="I5239">
        <v>961.70110607434299</v>
      </c>
      <c r="J5239">
        <v>0</v>
      </c>
      <c r="K5239">
        <v>961.70110607434299</v>
      </c>
      <c r="L5239">
        <v>429792.707693926</v>
      </c>
      <c r="N5239" t="s">
        <v>2198</v>
      </c>
    </row>
    <row r="5240" spans="1:14" x14ac:dyDescent="0.35">
      <c r="A5240" t="s">
        <v>986</v>
      </c>
      <c r="B5240" t="s">
        <v>4335</v>
      </c>
      <c r="C5240" t="s">
        <v>2915</v>
      </c>
      <c r="D5240" t="s">
        <v>3741</v>
      </c>
      <c r="E5240" t="s">
        <v>4344</v>
      </c>
      <c r="F5240" t="s">
        <v>50</v>
      </c>
      <c r="G5240" t="s">
        <v>3030</v>
      </c>
      <c r="H5240">
        <v>243051.87599999999</v>
      </c>
      <c r="I5240">
        <v>487.03115140525802</v>
      </c>
      <c r="J5240">
        <v>0</v>
      </c>
      <c r="K5240">
        <v>487.03115140525802</v>
      </c>
      <c r="L5240">
        <v>242564.84484859501</v>
      </c>
      <c r="M5240" t="s">
        <v>2198</v>
      </c>
      <c r="N5240" t="s">
        <v>2198</v>
      </c>
    </row>
    <row r="5241" spans="1:14" x14ac:dyDescent="0.35">
      <c r="A5241" t="s">
        <v>986</v>
      </c>
      <c r="B5241" t="s">
        <v>4335</v>
      </c>
      <c r="C5241" t="s">
        <v>2915</v>
      </c>
      <c r="D5241" t="s">
        <v>3741</v>
      </c>
      <c r="E5241" t="s">
        <v>4344</v>
      </c>
      <c r="F5241" t="s">
        <v>2918</v>
      </c>
      <c r="G5241" t="s">
        <v>2919</v>
      </c>
      <c r="H5241">
        <v>0</v>
      </c>
      <c r="I5241">
        <v>0</v>
      </c>
      <c r="J5241">
        <v>0</v>
      </c>
      <c r="K5241">
        <v>0</v>
      </c>
      <c r="L5241">
        <v>0</v>
      </c>
    </row>
    <row r="5242" spans="1:14" x14ac:dyDescent="0.35">
      <c r="A5242" t="s">
        <v>986</v>
      </c>
      <c r="B5242" t="s">
        <v>4335</v>
      </c>
      <c r="C5242" t="s">
        <v>2915</v>
      </c>
      <c r="D5242" t="s">
        <v>3741</v>
      </c>
      <c r="E5242" t="s">
        <v>4344</v>
      </c>
      <c r="F5242" t="s">
        <v>2920</v>
      </c>
      <c r="G5242" t="s">
        <v>2921</v>
      </c>
      <c r="H5242">
        <v>0</v>
      </c>
      <c r="I5242">
        <v>0</v>
      </c>
      <c r="J5242">
        <v>0</v>
      </c>
      <c r="K5242">
        <v>0</v>
      </c>
      <c r="L5242">
        <v>0</v>
      </c>
    </row>
    <row r="5243" spans="1:14" x14ac:dyDescent="0.35">
      <c r="A5243" t="s">
        <v>986</v>
      </c>
      <c r="B5243" t="s">
        <v>4335</v>
      </c>
      <c r="C5243" t="s">
        <v>2915</v>
      </c>
      <c r="D5243" t="s">
        <v>3741</v>
      </c>
      <c r="E5243" t="s">
        <v>4344</v>
      </c>
      <c r="F5243" t="s">
        <v>2867</v>
      </c>
      <c r="G5243" t="s">
        <v>2868</v>
      </c>
      <c r="H5243">
        <v>0</v>
      </c>
      <c r="I5243">
        <v>0</v>
      </c>
      <c r="J5243">
        <v>0</v>
      </c>
      <c r="K5243">
        <v>0</v>
      </c>
      <c r="L5243">
        <v>0</v>
      </c>
    </row>
    <row r="5244" spans="1:14" x14ac:dyDescent="0.35">
      <c r="A5244" t="s">
        <v>986</v>
      </c>
      <c r="B5244" t="s">
        <v>4335</v>
      </c>
      <c r="C5244" t="s">
        <v>2915</v>
      </c>
      <c r="D5244" t="s">
        <v>3741</v>
      </c>
      <c r="E5244" t="s">
        <v>4344</v>
      </c>
      <c r="F5244" t="s">
        <v>2922</v>
      </c>
      <c r="G5244" t="s">
        <v>2923</v>
      </c>
      <c r="H5244">
        <v>532075.81869999995</v>
      </c>
      <c r="I5244">
        <v>1187.9110063463299</v>
      </c>
      <c r="J5244">
        <v>168064.39830281099</v>
      </c>
      <c r="K5244">
        <v>169252.30930915699</v>
      </c>
      <c r="L5244">
        <v>362823.50939084298</v>
      </c>
    </row>
    <row r="5245" spans="1:14" x14ac:dyDescent="0.35">
      <c r="A5245" t="s">
        <v>986</v>
      </c>
      <c r="B5245" t="s">
        <v>4335</v>
      </c>
      <c r="C5245" t="s">
        <v>2915</v>
      </c>
      <c r="D5245" t="s">
        <v>3741</v>
      </c>
      <c r="E5245" t="s">
        <v>4344</v>
      </c>
      <c r="F5245" t="s">
        <v>3247</v>
      </c>
      <c r="G5245" t="s">
        <v>3248</v>
      </c>
      <c r="H5245">
        <v>2810069.8996000001</v>
      </c>
      <c r="I5245">
        <v>6720.7826654578403</v>
      </c>
      <c r="J5245">
        <v>912546.88513131405</v>
      </c>
      <c r="K5245">
        <v>919267.66779677197</v>
      </c>
      <c r="L5245">
        <v>1890802.23180323</v>
      </c>
    </row>
    <row r="5246" spans="1:14" x14ac:dyDescent="0.35">
      <c r="A5246" t="s">
        <v>986</v>
      </c>
      <c r="B5246" t="s">
        <v>4335</v>
      </c>
      <c r="C5246" t="s">
        <v>2915</v>
      </c>
      <c r="D5246" t="s">
        <v>3741</v>
      </c>
      <c r="E5246" t="s">
        <v>4344</v>
      </c>
      <c r="F5246" t="s">
        <v>4345</v>
      </c>
      <c r="G5246" t="s">
        <v>4346</v>
      </c>
      <c r="H5246">
        <v>244983.10329999999</v>
      </c>
      <c r="I5246">
        <v>585.92072529465099</v>
      </c>
      <c r="J5246">
        <v>0</v>
      </c>
      <c r="K5246">
        <v>585.92072529465099</v>
      </c>
      <c r="L5246">
        <v>244397.18257470499</v>
      </c>
      <c r="N5246" t="s">
        <v>2198</v>
      </c>
    </row>
    <row r="5247" spans="1:14" x14ac:dyDescent="0.35">
      <c r="A5247" t="s">
        <v>986</v>
      </c>
      <c r="B5247" t="s">
        <v>4335</v>
      </c>
      <c r="C5247" t="s">
        <v>2915</v>
      </c>
      <c r="D5247" t="s">
        <v>3741</v>
      </c>
      <c r="E5247" t="s">
        <v>4344</v>
      </c>
      <c r="F5247" t="s">
        <v>2875</v>
      </c>
      <c r="G5247" t="s">
        <v>2876</v>
      </c>
      <c r="H5247">
        <v>697622.82160000002</v>
      </c>
      <c r="I5247">
        <v>1557.51078875793</v>
      </c>
      <c r="J5247">
        <v>220354.986328347</v>
      </c>
      <c r="K5247">
        <v>221912.497117105</v>
      </c>
      <c r="L5247">
        <v>475710.32448289503</v>
      </c>
    </row>
    <row r="5248" spans="1:14" x14ac:dyDescent="0.35">
      <c r="A5248" t="s">
        <v>986</v>
      </c>
      <c r="B5248" t="s">
        <v>4335</v>
      </c>
      <c r="C5248" t="s">
        <v>2915</v>
      </c>
      <c r="D5248" t="s">
        <v>3741</v>
      </c>
      <c r="E5248" t="s">
        <v>4344</v>
      </c>
      <c r="F5248" t="s">
        <v>2924</v>
      </c>
      <c r="G5248" t="s">
        <v>2925</v>
      </c>
      <c r="H5248">
        <v>0</v>
      </c>
      <c r="I5248">
        <v>0</v>
      </c>
      <c r="J5248">
        <v>0</v>
      </c>
      <c r="K5248">
        <v>0</v>
      </c>
      <c r="L5248">
        <v>0</v>
      </c>
    </row>
    <row r="5249" spans="1:12" x14ac:dyDescent="0.35">
      <c r="A5249" t="s">
        <v>986</v>
      </c>
      <c r="B5249" t="s">
        <v>4335</v>
      </c>
      <c r="C5249" t="s">
        <v>2915</v>
      </c>
      <c r="D5249" t="s">
        <v>3741</v>
      </c>
      <c r="E5249" t="s">
        <v>4344</v>
      </c>
      <c r="F5249" t="s">
        <v>2877</v>
      </c>
      <c r="G5249" t="s">
        <v>2878</v>
      </c>
      <c r="H5249">
        <v>246936.33199999999</v>
      </c>
      <c r="I5249">
        <v>551.30937443336404</v>
      </c>
      <c r="J5249">
        <v>77998.669763843398</v>
      </c>
      <c r="K5249">
        <v>78549.979138276802</v>
      </c>
      <c r="L5249">
        <v>168386.35286172299</v>
      </c>
    </row>
    <row r="5250" spans="1:12" x14ac:dyDescent="0.35">
      <c r="A5250" t="s">
        <v>986</v>
      </c>
      <c r="B5250" t="s">
        <v>4335</v>
      </c>
      <c r="C5250" t="s">
        <v>2915</v>
      </c>
      <c r="D5250" t="s">
        <v>4347</v>
      </c>
      <c r="E5250" t="s">
        <v>4348</v>
      </c>
      <c r="F5250" t="s">
        <v>2172</v>
      </c>
      <c r="G5250" t="s">
        <v>2173</v>
      </c>
      <c r="H5250">
        <v>865923.03859999997</v>
      </c>
      <c r="I5250">
        <v>1166.1288312460699</v>
      </c>
      <c r="J5250">
        <v>151309.11756652701</v>
      </c>
      <c r="K5250">
        <v>152475.24639777301</v>
      </c>
      <c r="L5250">
        <v>713447.79220222705</v>
      </c>
    </row>
    <row r="5251" spans="1:12" x14ac:dyDescent="0.35">
      <c r="A5251" t="s">
        <v>986</v>
      </c>
      <c r="B5251" t="s">
        <v>4335</v>
      </c>
      <c r="C5251" t="s">
        <v>2915</v>
      </c>
      <c r="D5251" t="s">
        <v>4347</v>
      </c>
      <c r="E5251" t="s">
        <v>4348</v>
      </c>
      <c r="F5251" t="s">
        <v>2867</v>
      </c>
      <c r="G5251" t="s">
        <v>2868</v>
      </c>
      <c r="H5251">
        <v>0</v>
      </c>
      <c r="I5251">
        <v>0</v>
      </c>
      <c r="J5251">
        <v>0</v>
      </c>
      <c r="K5251">
        <v>0</v>
      </c>
      <c r="L5251">
        <v>0</v>
      </c>
    </row>
    <row r="5252" spans="1:12" x14ac:dyDescent="0.35">
      <c r="A5252" t="s">
        <v>986</v>
      </c>
      <c r="B5252" t="s">
        <v>4335</v>
      </c>
      <c r="C5252" t="s">
        <v>2915</v>
      </c>
      <c r="D5252" t="s">
        <v>4347</v>
      </c>
      <c r="E5252" t="s">
        <v>4348</v>
      </c>
      <c r="F5252" t="s">
        <v>2922</v>
      </c>
      <c r="G5252" t="s">
        <v>2923</v>
      </c>
      <c r="H5252">
        <v>134811.72719999999</v>
      </c>
      <c r="I5252">
        <v>181.54943900345799</v>
      </c>
      <c r="J5252">
        <v>23556.6471510339</v>
      </c>
      <c r="K5252">
        <v>23738.196590037402</v>
      </c>
      <c r="L5252">
        <v>111073.530609963</v>
      </c>
    </row>
    <row r="5253" spans="1:12" x14ac:dyDescent="0.35">
      <c r="A5253" t="s">
        <v>986</v>
      </c>
      <c r="B5253" t="s">
        <v>4335</v>
      </c>
      <c r="C5253" t="s">
        <v>2915</v>
      </c>
      <c r="D5253" t="s">
        <v>4347</v>
      </c>
      <c r="E5253" t="s">
        <v>4348</v>
      </c>
      <c r="F5253" t="s">
        <v>2875</v>
      </c>
      <c r="G5253" t="s">
        <v>2876</v>
      </c>
      <c r="H5253">
        <v>101108.7954</v>
      </c>
      <c r="I5253">
        <v>136.162079252594</v>
      </c>
      <c r="J5253">
        <v>17667.485363275398</v>
      </c>
      <c r="K5253">
        <v>17803.647442527999</v>
      </c>
      <c r="L5253">
        <v>83305.147957472</v>
      </c>
    </row>
    <row r="5254" spans="1:12" x14ac:dyDescent="0.35">
      <c r="A5254" t="s">
        <v>986</v>
      </c>
      <c r="B5254" t="s">
        <v>4335</v>
      </c>
      <c r="C5254" t="s">
        <v>2915</v>
      </c>
      <c r="D5254" t="s">
        <v>4347</v>
      </c>
      <c r="E5254" t="s">
        <v>4348</v>
      </c>
      <c r="F5254" t="s">
        <v>2924</v>
      </c>
      <c r="G5254" t="s">
        <v>2925</v>
      </c>
      <c r="H5254">
        <v>0</v>
      </c>
      <c r="I5254">
        <v>0</v>
      </c>
      <c r="J5254">
        <v>0</v>
      </c>
      <c r="K5254">
        <v>0</v>
      </c>
      <c r="L5254">
        <v>0</v>
      </c>
    </row>
    <row r="5255" spans="1:12" x14ac:dyDescent="0.35">
      <c r="A5255" t="s">
        <v>986</v>
      </c>
      <c r="B5255" t="s">
        <v>4335</v>
      </c>
      <c r="C5255" t="s">
        <v>2915</v>
      </c>
      <c r="D5255" t="s">
        <v>4347</v>
      </c>
      <c r="E5255" t="s">
        <v>4348</v>
      </c>
      <c r="F5255" t="s">
        <v>3161</v>
      </c>
      <c r="G5255" t="s">
        <v>3162</v>
      </c>
      <c r="H5255">
        <v>122310.8031</v>
      </c>
      <c r="I5255">
        <v>164.71458497821899</v>
      </c>
      <c r="J5255">
        <v>21372.268514071198</v>
      </c>
      <c r="K5255">
        <v>21536.983099049401</v>
      </c>
      <c r="L5255">
        <v>100773.820000951</v>
      </c>
    </row>
    <row r="5256" spans="1:12" x14ac:dyDescent="0.35">
      <c r="A5256" t="s">
        <v>986</v>
      </c>
      <c r="B5256" t="s">
        <v>4335</v>
      </c>
      <c r="C5256" t="s">
        <v>2915</v>
      </c>
      <c r="D5256" t="s">
        <v>2922</v>
      </c>
      <c r="E5256" t="s">
        <v>4349</v>
      </c>
      <c r="F5256" t="s">
        <v>2170</v>
      </c>
      <c r="G5256" t="s">
        <v>2171</v>
      </c>
      <c r="H5256">
        <v>0</v>
      </c>
      <c r="I5256">
        <v>0</v>
      </c>
      <c r="J5256">
        <v>0</v>
      </c>
      <c r="K5256">
        <v>0</v>
      </c>
      <c r="L5256">
        <v>0</v>
      </c>
    </row>
    <row r="5257" spans="1:12" x14ac:dyDescent="0.35">
      <c r="A5257" t="s">
        <v>986</v>
      </c>
      <c r="B5257" t="s">
        <v>4335</v>
      </c>
      <c r="C5257" t="s">
        <v>2915</v>
      </c>
      <c r="D5257" t="s">
        <v>2922</v>
      </c>
      <c r="E5257" t="s">
        <v>4349</v>
      </c>
      <c r="F5257" t="s">
        <v>2172</v>
      </c>
      <c r="G5257" t="s">
        <v>2173</v>
      </c>
      <c r="H5257">
        <v>86913.732999999993</v>
      </c>
      <c r="I5257">
        <v>392.91951985773602</v>
      </c>
      <c r="J5257">
        <v>4385.13231772377</v>
      </c>
      <c r="K5257">
        <v>4778.0518375815</v>
      </c>
      <c r="L5257">
        <v>82135.681162418507</v>
      </c>
    </row>
    <row r="5258" spans="1:12" x14ac:dyDescent="0.35">
      <c r="A5258" t="s">
        <v>986</v>
      </c>
      <c r="B5258" t="s">
        <v>4335</v>
      </c>
      <c r="C5258" t="s">
        <v>2915</v>
      </c>
      <c r="D5258" t="s">
        <v>2922</v>
      </c>
      <c r="E5258" t="s">
        <v>4349</v>
      </c>
      <c r="F5258" t="s">
        <v>2867</v>
      </c>
      <c r="G5258" t="s">
        <v>2868</v>
      </c>
      <c r="H5258">
        <v>0</v>
      </c>
      <c r="I5258">
        <v>0</v>
      </c>
      <c r="J5258">
        <v>0</v>
      </c>
      <c r="K5258">
        <v>0</v>
      </c>
      <c r="L5258">
        <v>0</v>
      </c>
    </row>
    <row r="5259" spans="1:12" x14ac:dyDescent="0.35">
      <c r="A5259" t="s">
        <v>986</v>
      </c>
      <c r="B5259" t="s">
        <v>4335</v>
      </c>
      <c r="C5259" t="s">
        <v>2915</v>
      </c>
      <c r="D5259" t="s">
        <v>2922</v>
      </c>
      <c r="E5259" t="s">
        <v>4349</v>
      </c>
      <c r="F5259" t="s">
        <v>2922</v>
      </c>
      <c r="G5259" t="s">
        <v>2923</v>
      </c>
      <c r="H5259">
        <v>12070.9056</v>
      </c>
      <c r="I5259">
        <v>54.570138453721697</v>
      </c>
      <c r="J5259">
        <v>609.02364383097597</v>
      </c>
      <c r="K5259">
        <v>663.59378228469802</v>
      </c>
      <c r="L5259">
        <v>11407.311817715299</v>
      </c>
    </row>
    <row r="5260" spans="1:12" x14ac:dyDescent="0.35">
      <c r="A5260" t="s">
        <v>986</v>
      </c>
      <c r="B5260" t="s">
        <v>4335</v>
      </c>
      <c r="C5260" t="s">
        <v>2915</v>
      </c>
      <c r="D5260" t="s">
        <v>2922</v>
      </c>
      <c r="E5260" t="s">
        <v>4349</v>
      </c>
      <c r="F5260" t="s">
        <v>2999</v>
      </c>
      <c r="G5260" t="s">
        <v>3000</v>
      </c>
      <c r="H5260">
        <v>3517.6691000000001</v>
      </c>
      <c r="I5260">
        <v>15.9026750783301</v>
      </c>
      <c r="J5260">
        <v>177.47994411042399</v>
      </c>
      <c r="K5260">
        <v>193.38261918875401</v>
      </c>
      <c r="L5260">
        <v>3324.2864808112499</v>
      </c>
    </row>
    <row r="5261" spans="1:12" x14ac:dyDescent="0.35">
      <c r="A5261" t="s">
        <v>986</v>
      </c>
      <c r="B5261" t="s">
        <v>4335</v>
      </c>
      <c r="C5261" t="s">
        <v>2915</v>
      </c>
      <c r="D5261" t="s">
        <v>2922</v>
      </c>
      <c r="E5261" t="s">
        <v>4349</v>
      </c>
      <c r="F5261" t="s">
        <v>2924</v>
      </c>
      <c r="G5261" t="s">
        <v>2925</v>
      </c>
      <c r="H5261">
        <v>0</v>
      </c>
      <c r="I5261">
        <v>0</v>
      </c>
      <c r="J5261">
        <v>0</v>
      </c>
      <c r="K5261">
        <v>0</v>
      </c>
      <c r="L5261">
        <v>0</v>
      </c>
    </row>
    <row r="5262" spans="1:12" x14ac:dyDescent="0.35">
      <c r="A5262" t="s">
        <v>986</v>
      </c>
      <c r="B5262" t="s">
        <v>4335</v>
      </c>
      <c r="C5262" t="s">
        <v>2915</v>
      </c>
      <c r="D5262" t="s">
        <v>4350</v>
      </c>
      <c r="E5262" t="s">
        <v>4351</v>
      </c>
      <c r="F5262" t="s">
        <v>2170</v>
      </c>
      <c r="G5262" t="s">
        <v>2171</v>
      </c>
      <c r="H5262">
        <v>0</v>
      </c>
      <c r="I5262">
        <v>0</v>
      </c>
      <c r="J5262">
        <v>0</v>
      </c>
      <c r="K5262">
        <v>0</v>
      </c>
      <c r="L5262">
        <v>0</v>
      </c>
    </row>
    <row r="5263" spans="1:12" x14ac:dyDescent="0.35">
      <c r="A5263" t="s">
        <v>986</v>
      </c>
      <c r="B5263" t="s">
        <v>4335</v>
      </c>
      <c r="C5263" t="s">
        <v>2915</v>
      </c>
      <c r="D5263" t="s">
        <v>4350</v>
      </c>
      <c r="E5263" t="s">
        <v>4351</v>
      </c>
      <c r="F5263" t="s">
        <v>2172</v>
      </c>
      <c r="G5263" t="s">
        <v>2173</v>
      </c>
      <c r="H5263">
        <v>22171.239000000001</v>
      </c>
      <c r="I5263">
        <v>33.938622339347297</v>
      </c>
      <c r="J5263">
        <v>1569.8358645854501</v>
      </c>
      <c r="K5263">
        <v>1603.7744869247899</v>
      </c>
      <c r="L5263">
        <v>20567.4645130752</v>
      </c>
    </row>
    <row r="5264" spans="1:12" x14ac:dyDescent="0.35">
      <c r="A5264" t="s">
        <v>986</v>
      </c>
      <c r="B5264" t="s">
        <v>4335</v>
      </c>
      <c r="C5264" t="s">
        <v>2915</v>
      </c>
      <c r="D5264" t="s">
        <v>4350</v>
      </c>
      <c r="E5264" t="s">
        <v>4351</v>
      </c>
      <c r="F5264" t="s">
        <v>2867</v>
      </c>
      <c r="G5264" t="s">
        <v>2868</v>
      </c>
      <c r="H5264">
        <v>0</v>
      </c>
      <c r="I5264">
        <v>0</v>
      </c>
      <c r="J5264">
        <v>0</v>
      </c>
      <c r="K5264">
        <v>0</v>
      </c>
      <c r="L5264">
        <v>0</v>
      </c>
    </row>
    <row r="5265" spans="1:12" x14ac:dyDescent="0.35">
      <c r="A5265" t="s">
        <v>986</v>
      </c>
      <c r="B5265" t="s">
        <v>4335</v>
      </c>
      <c r="C5265" t="s">
        <v>2915</v>
      </c>
      <c r="D5265" t="s">
        <v>4350</v>
      </c>
      <c r="E5265" t="s">
        <v>4351</v>
      </c>
      <c r="F5265" t="s">
        <v>2922</v>
      </c>
      <c r="G5265" t="s">
        <v>2923</v>
      </c>
      <c r="H5265">
        <v>0</v>
      </c>
      <c r="I5265">
        <v>0</v>
      </c>
      <c r="J5265">
        <v>0</v>
      </c>
      <c r="K5265">
        <v>0</v>
      </c>
      <c r="L5265">
        <v>0</v>
      </c>
    </row>
    <row r="5266" spans="1:12" x14ac:dyDescent="0.35">
      <c r="A5266" t="s">
        <v>986</v>
      </c>
      <c r="B5266" t="s">
        <v>4335</v>
      </c>
      <c r="C5266" t="s">
        <v>2915</v>
      </c>
      <c r="D5266" t="s">
        <v>4350</v>
      </c>
      <c r="E5266" t="s">
        <v>4351</v>
      </c>
      <c r="F5266" t="s">
        <v>2924</v>
      </c>
      <c r="G5266" t="s">
        <v>2925</v>
      </c>
      <c r="H5266">
        <v>0</v>
      </c>
      <c r="I5266">
        <v>0</v>
      </c>
      <c r="J5266">
        <v>0</v>
      </c>
      <c r="K5266">
        <v>0</v>
      </c>
      <c r="L5266">
        <v>0</v>
      </c>
    </row>
    <row r="5267" spans="1:12" x14ac:dyDescent="0.35">
      <c r="A5267" t="s">
        <v>986</v>
      </c>
      <c r="B5267" t="s">
        <v>4335</v>
      </c>
      <c r="C5267" t="s">
        <v>2915</v>
      </c>
      <c r="D5267" t="s">
        <v>4352</v>
      </c>
      <c r="E5267" t="s">
        <v>4353</v>
      </c>
      <c r="F5267" t="s">
        <v>2172</v>
      </c>
      <c r="G5267" t="s">
        <v>2173</v>
      </c>
      <c r="H5267">
        <v>38419.857400000001</v>
      </c>
      <c r="I5267">
        <v>336.13868419622997</v>
      </c>
      <c r="J5267">
        <v>20.265041560276</v>
      </c>
      <c r="K5267">
        <v>356.40372575650599</v>
      </c>
      <c r="L5267">
        <v>38063.453674243501</v>
      </c>
    </row>
    <row r="5268" spans="1:12" x14ac:dyDescent="0.35">
      <c r="A5268" t="s">
        <v>986</v>
      </c>
      <c r="B5268" t="s">
        <v>4335</v>
      </c>
      <c r="C5268" t="s">
        <v>2915</v>
      </c>
      <c r="D5268" t="s">
        <v>4352</v>
      </c>
      <c r="E5268" t="s">
        <v>4353</v>
      </c>
      <c r="F5268" t="s">
        <v>2867</v>
      </c>
      <c r="G5268" t="s">
        <v>2868</v>
      </c>
      <c r="H5268">
        <v>0</v>
      </c>
      <c r="I5268">
        <v>0</v>
      </c>
      <c r="J5268">
        <v>0</v>
      </c>
      <c r="K5268">
        <v>0</v>
      </c>
      <c r="L5268">
        <v>0</v>
      </c>
    </row>
    <row r="5269" spans="1:12" x14ac:dyDescent="0.35">
      <c r="A5269" t="s">
        <v>986</v>
      </c>
      <c r="B5269" t="s">
        <v>4335</v>
      </c>
      <c r="C5269" t="s">
        <v>2915</v>
      </c>
      <c r="D5269" t="s">
        <v>4352</v>
      </c>
      <c r="E5269" t="s">
        <v>4353</v>
      </c>
      <c r="F5269" t="s">
        <v>2922</v>
      </c>
      <c r="G5269" t="s">
        <v>2923</v>
      </c>
      <c r="H5269">
        <v>0</v>
      </c>
      <c r="I5269">
        <v>0</v>
      </c>
      <c r="J5269">
        <v>0</v>
      </c>
      <c r="K5269">
        <v>0</v>
      </c>
      <c r="L5269">
        <v>0</v>
      </c>
    </row>
    <row r="5270" spans="1:12" x14ac:dyDescent="0.35">
      <c r="A5270" t="s">
        <v>986</v>
      </c>
      <c r="B5270" t="s">
        <v>4335</v>
      </c>
      <c r="C5270" t="s">
        <v>2915</v>
      </c>
      <c r="D5270" t="s">
        <v>4352</v>
      </c>
      <c r="E5270" t="s">
        <v>4353</v>
      </c>
      <c r="F5270" t="s">
        <v>2924</v>
      </c>
      <c r="G5270" t="s">
        <v>2925</v>
      </c>
      <c r="H5270">
        <v>0</v>
      </c>
      <c r="I5270">
        <v>0</v>
      </c>
      <c r="J5270">
        <v>0</v>
      </c>
      <c r="K5270">
        <v>0</v>
      </c>
      <c r="L5270">
        <v>0</v>
      </c>
    </row>
    <row r="5271" spans="1:12" x14ac:dyDescent="0.35">
      <c r="A5271" t="s">
        <v>986</v>
      </c>
      <c r="B5271" t="s">
        <v>4335</v>
      </c>
      <c r="C5271" t="s">
        <v>2915</v>
      </c>
      <c r="D5271" t="s">
        <v>4354</v>
      </c>
      <c r="E5271" t="s">
        <v>4355</v>
      </c>
      <c r="F5271" t="s">
        <v>2170</v>
      </c>
      <c r="G5271" t="s">
        <v>2171</v>
      </c>
      <c r="H5271">
        <v>0</v>
      </c>
      <c r="I5271">
        <v>0</v>
      </c>
      <c r="J5271">
        <v>0</v>
      </c>
      <c r="K5271">
        <v>0</v>
      </c>
      <c r="L5271">
        <v>0</v>
      </c>
    </row>
    <row r="5272" spans="1:12" x14ac:dyDescent="0.35">
      <c r="A5272" t="s">
        <v>986</v>
      </c>
      <c r="B5272" t="s">
        <v>4335</v>
      </c>
      <c r="C5272" t="s">
        <v>2915</v>
      </c>
      <c r="D5272" t="s">
        <v>4354</v>
      </c>
      <c r="E5272" t="s">
        <v>4355</v>
      </c>
      <c r="F5272" t="s">
        <v>2172</v>
      </c>
      <c r="G5272" t="s">
        <v>2173</v>
      </c>
      <c r="H5272">
        <v>30338.0674</v>
      </c>
      <c r="I5272">
        <v>456.96139949109403</v>
      </c>
      <c r="J5272">
        <v>0</v>
      </c>
      <c r="K5272">
        <v>456.96139949109403</v>
      </c>
      <c r="L5272">
        <v>29881.106000508898</v>
      </c>
    </row>
    <row r="5273" spans="1:12" x14ac:dyDescent="0.35">
      <c r="A5273" t="s">
        <v>986</v>
      </c>
      <c r="B5273" t="s">
        <v>4335</v>
      </c>
      <c r="C5273" t="s">
        <v>2915</v>
      </c>
      <c r="D5273" t="s">
        <v>4354</v>
      </c>
      <c r="E5273" t="s">
        <v>4355</v>
      </c>
      <c r="F5273" t="s">
        <v>2867</v>
      </c>
      <c r="G5273" t="s">
        <v>2868</v>
      </c>
      <c r="H5273">
        <v>0</v>
      </c>
      <c r="I5273">
        <v>0</v>
      </c>
      <c r="J5273">
        <v>0</v>
      </c>
      <c r="K5273">
        <v>0</v>
      </c>
      <c r="L5273">
        <v>0</v>
      </c>
    </row>
    <row r="5274" spans="1:12" x14ac:dyDescent="0.35">
      <c r="A5274" t="s">
        <v>986</v>
      </c>
      <c r="B5274" t="s">
        <v>4335</v>
      </c>
      <c r="C5274" t="s">
        <v>2915</v>
      </c>
      <c r="D5274" t="s">
        <v>4354</v>
      </c>
      <c r="E5274" t="s">
        <v>4355</v>
      </c>
      <c r="F5274" t="s">
        <v>2922</v>
      </c>
      <c r="G5274" t="s">
        <v>2923</v>
      </c>
      <c r="H5274">
        <v>0</v>
      </c>
      <c r="I5274">
        <v>0</v>
      </c>
      <c r="J5274">
        <v>0</v>
      </c>
      <c r="K5274">
        <v>0</v>
      </c>
      <c r="L5274">
        <v>0</v>
      </c>
    </row>
    <row r="5275" spans="1:12" x14ac:dyDescent="0.35">
      <c r="A5275" t="s">
        <v>986</v>
      </c>
      <c r="B5275" t="s">
        <v>4335</v>
      </c>
      <c r="C5275" t="s">
        <v>2915</v>
      </c>
      <c r="D5275" t="s">
        <v>4354</v>
      </c>
      <c r="E5275" t="s">
        <v>4355</v>
      </c>
      <c r="F5275" t="s">
        <v>2924</v>
      </c>
      <c r="G5275" t="s">
        <v>2925</v>
      </c>
      <c r="H5275">
        <v>0</v>
      </c>
      <c r="I5275">
        <v>0</v>
      </c>
      <c r="J5275">
        <v>0</v>
      </c>
      <c r="K5275">
        <v>0</v>
      </c>
      <c r="L5275">
        <v>0</v>
      </c>
    </row>
    <row r="5276" spans="1:12" x14ac:dyDescent="0.35">
      <c r="A5276" t="s">
        <v>986</v>
      </c>
      <c r="B5276" t="s">
        <v>4335</v>
      </c>
      <c r="C5276" t="s">
        <v>2915</v>
      </c>
      <c r="D5276" t="s">
        <v>4356</v>
      </c>
      <c r="E5276" t="s">
        <v>4357</v>
      </c>
      <c r="F5276" t="s">
        <v>2172</v>
      </c>
      <c r="G5276" t="s">
        <v>2173</v>
      </c>
      <c r="H5276">
        <v>37722.165200000003</v>
      </c>
      <c r="I5276">
        <v>399.39505116279099</v>
      </c>
      <c r="J5276">
        <v>0</v>
      </c>
      <c r="K5276">
        <v>399.39505116279099</v>
      </c>
      <c r="L5276">
        <v>37322.770148837197</v>
      </c>
    </row>
    <row r="5277" spans="1:12" x14ac:dyDescent="0.35">
      <c r="A5277" t="s">
        <v>986</v>
      </c>
      <c r="B5277" t="s">
        <v>4335</v>
      </c>
      <c r="C5277" t="s">
        <v>2915</v>
      </c>
      <c r="D5277" t="s">
        <v>4356</v>
      </c>
      <c r="E5277" t="s">
        <v>4357</v>
      </c>
      <c r="F5277" t="s">
        <v>2867</v>
      </c>
      <c r="G5277" t="s">
        <v>2868</v>
      </c>
      <c r="H5277">
        <v>0</v>
      </c>
      <c r="I5277">
        <v>0</v>
      </c>
      <c r="J5277">
        <v>0</v>
      </c>
      <c r="K5277">
        <v>0</v>
      </c>
      <c r="L5277">
        <v>0</v>
      </c>
    </row>
    <row r="5278" spans="1:12" x14ac:dyDescent="0.35">
      <c r="A5278" t="s">
        <v>986</v>
      </c>
      <c r="B5278" t="s">
        <v>4335</v>
      </c>
      <c r="C5278" t="s">
        <v>2915</v>
      </c>
      <c r="D5278" t="s">
        <v>4356</v>
      </c>
      <c r="E5278" t="s">
        <v>4357</v>
      </c>
      <c r="F5278" t="s">
        <v>2922</v>
      </c>
      <c r="G5278" t="s">
        <v>2923</v>
      </c>
      <c r="H5278">
        <v>0</v>
      </c>
      <c r="I5278">
        <v>0</v>
      </c>
      <c r="J5278">
        <v>0</v>
      </c>
      <c r="K5278">
        <v>0</v>
      </c>
      <c r="L5278">
        <v>0</v>
      </c>
    </row>
    <row r="5279" spans="1:12" x14ac:dyDescent="0.35">
      <c r="A5279" t="s">
        <v>986</v>
      </c>
      <c r="B5279" t="s">
        <v>4335</v>
      </c>
      <c r="C5279" t="s">
        <v>2915</v>
      </c>
      <c r="D5279" t="s">
        <v>4356</v>
      </c>
      <c r="E5279" t="s">
        <v>4357</v>
      </c>
      <c r="F5279" t="s">
        <v>2997</v>
      </c>
      <c r="G5279" t="s">
        <v>2998</v>
      </c>
      <c r="H5279">
        <v>21621.393</v>
      </c>
      <c r="I5279">
        <v>228.923162790698</v>
      </c>
      <c r="J5279">
        <v>0</v>
      </c>
      <c r="K5279">
        <v>228.923162790698</v>
      </c>
      <c r="L5279">
        <v>21392.469837209301</v>
      </c>
    </row>
    <row r="5280" spans="1:12" x14ac:dyDescent="0.35">
      <c r="A5280" t="s">
        <v>986</v>
      </c>
      <c r="B5280" t="s">
        <v>4335</v>
      </c>
      <c r="C5280" t="s">
        <v>2915</v>
      </c>
      <c r="D5280" t="s">
        <v>4356</v>
      </c>
      <c r="E5280" t="s">
        <v>4357</v>
      </c>
      <c r="F5280" t="s">
        <v>2877</v>
      </c>
      <c r="G5280" t="s">
        <v>2878</v>
      </c>
      <c r="H5280">
        <v>6230.9489999999996</v>
      </c>
      <c r="I5280">
        <v>65.972093023255795</v>
      </c>
      <c r="J5280">
        <v>0</v>
      </c>
      <c r="K5280">
        <v>65.972093023255795</v>
      </c>
      <c r="L5280">
        <v>6164.9769069767399</v>
      </c>
    </row>
    <row r="5281" spans="1:14" x14ac:dyDescent="0.35">
      <c r="A5281" t="s">
        <v>986</v>
      </c>
      <c r="B5281" t="s">
        <v>4335</v>
      </c>
      <c r="C5281" t="s">
        <v>2915</v>
      </c>
      <c r="D5281" t="s">
        <v>4358</v>
      </c>
      <c r="E5281" t="s">
        <v>4359</v>
      </c>
      <c r="F5281" t="s">
        <v>2172</v>
      </c>
      <c r="G5281" t="s">
        <v>2173</v>
      </c>
      <c r="H5281">
        <v>20072.899700000002</v>
      </c>
      <c r="I5281">
        <v>67.887657726692197</v>
      </c>
      <c r="J5281">
        <v>5.70482247765006</v>
      </c>
      <c r="K5281">
        <v>73.592480204342294</v>
      </c>
      <c r="L5281">
        <v>19999.307219795701</v>
      </c>
    </row>
    <row r="5282" spans="1:14" x14ac:dyDescent="0.35">
      <c r="A5282" t="s">
        <v>986</v>
      </c>
      <c r="B5282" t="s">
        <v>4335</v>
      </c>
      <c r="C5282" t="s">
        <v>2915</v>
      </c>
      <c r="D5282" t="s">
        <v>4358</v>
      </c>
      <c r="E5282" t="s">
        <v>4359</v>
      </c>
      <c r="F5282" t="s">
        <v>2867</v>
      </c>
      <c r="G5282" t="s">
        <v>2868</v>
      </c>
      <c r="H5282">
        <v>0</v>
      </c>
      <c r="I5282">
        <v>0</v>
      </c>
      <c r="J5282">
        <v>0</v>
      </c>
      <c r="K5282">
        <v>0</v>
      </c>
      <c r="L5282">
        <v>0</v>
      </c>
    </row>
    <row r="5283" spans="1:14" x14ac:dyDescent="0.35">
      <c r="A5283" t="s">
        <v>986</v>
      </c>
      <c r="B5283" t="s">
        <v>4335</v>
      </c>
      <c r="C5283" t="s">
        <v>2915</v>
      </c>
      <c r="D5283" t="s">
        <v>4358</v>
      </c>
      <c r="E5283" t="s">
        <v>4359</v>
      </c>
      <c r="F5283" t="s">
        <v>2922</v>
      </c>
      <c r="G5283" t="s">
        <v>2923</v>
      </c>
      <c r="H5283">
        <v>31122.480800000001</v>
      </c>
      <c r="I5283">
        <v>105.257952490421</v>
      </c>
      <c r="J5283">
        <v>8.8451708812260499</v>
      </c>
      <c r="K5283">
        <v>114.103123371648</v>
      </c>
      <c r="L5283">
        <v>31008.377676628399</v>
      </c>
    </row>
    <row r="5284" spans="1:14" x14ac:dyDescent="0.35">
      <c r="A5284" t="s">
        <v>986</v>
      </c>
      <c r="B5284" t="s">
        <v>4335</v>
      </c>
      <c r="C5284" t="s">
        <v>2915</v>
      </c>
      <c r="D5284" t="s">
        <v>4358</v>
      </c>
      <c r="E5284" t="s">
        <v>4359</v>
      </c>
      <c r="F5284" t="s">
        <v>2875</v>
      </c>
      <c r="G5284" t="s">
        <v>2876</v>
      </c>
      <c r="H5284">
        <v>19405.067899999998</v>
      </c>
      <c r="I5284">
        <v>65.629013537675604</v>
      </c>
      <c r="J5284">
        <v>5.5150212005108603</v>
      </c>
      <c r="K5284">
        <v>71.144034738186505</v>
      </c>
      <c r="L5284">
        <v>19333.923865261801</v>
      </c>
    </row>
    <row r="5285" spans="1:14" x14ac:dyDescent="0.35">
      <c r="A5285" t="s">
        <v>986</v>
      </c>
      <c r="B5285" t="s">
        <v>4335</v>
      </c>
      <c r="C5285" t="s">
        <v>2915</v>
      </c>
      <c r="D5285" t="s">
        <v>4358</v>
      </c>
      <c r="E5285" t="s">
        <v>4359</v>
      </c>
      <c r="F5285" t="s">
        <v>2924</v>
      </c>
      <c r="G5285" t="s">
        <v>2925</v>
      </c>
      <c r="H5285">
        <v>0</v>
      </c>
      <c r="I5285">
        <v>0</v>
      </c>
      <c r="J5285">
        <v>0</v>
      </c>
      <c r="K5285">
        <v>0</v>
      </c>
      <c r="L5285">
        <v>0</v>
      </c>
    </row>
    <row r="5286" spans="1:14" x14ac:dyDescent="0.35">
      <c r="A5286" t="s">
        <v>986</v>
      </c>
      <c r="B5286" t="s">
        <v>4335</v>
      </c>
      <c r="C5286" t="s">
        <v>2915</v>
      </c>
      <c r="D5286" t="s">
        <v>4360</v>
      </c>
      <c r="E5286" t="s">
        <v>4361</v>
      </c>
      <c r="F5286" t="s">
        <v>2170</v>
      </c>
      <c r="G5286" t="s">
        <v>2171</v>
      </c>
      <c r="H5286">
        <v>0</v>
      </c>
      <c r="I5286">
        <v>0</v>
      </c>
      <c r="J5286">
        <v>0</v>
      </c>
      <c r="K5286">
        <v>0</v>
      </c>
      <c r="L5286">
        <v>0</v>
      </c>
    </row>
    <row r="5287" spans="1:14" x14ac:dyDescent="0.35">
      <c r="A5287" t="s">
        <v>986</v>
      </c>
      <c r="B5287" t="s">
        <v>4335</v>
      </c>
      <c r="C5287" t="s">
        <v>2915</v>
      </c>
      <c r="D5287" t="s">
        <v>4360</v>
      </c>
      <c r="E5287" t="s">
        <v>4361</v>
      </c>
      <c r="F5287" t="s">
        <v>2172</v>
      </c>
      <c r="G5287" t="s">
        <v>2173</v>
      </c>
      <c r="H5287">
        <v>63665.159299999999</v>
      </c>
      <c r="I5287">
        <v>445.33448249865398</v>
      </c>
      <c r="J5287">
        <v>42.359432417878303</v>
      </c>
      <c r="K5287">
        <v>487.69391491653198</v>
      </c>
      <c r="L5287">
        <v>63177.465385083502</v>
      </c>
    </row>
    <row r="5288" spans="1:14" x14ac:dyDescent="0.35">
      <c r="A5288" t="s">
        <v>986</v>
      </c>
      <c r="B5288" t="s">
        <v>4335</v>
      </c>
      <c r="C5288" t="s">
        <v>2915</v>
      </c>
      <c r="D5288" t="s">
        <v>4360</v>
      </c>
      <c r="E5288" t="s">
        <v>4361</v>
      </c>
      <c r="F5288" t="s">
        <v>2867</v>
      </c>
      <c r="G5288" t="s">
        <v>2868</v>
      </c>
      <c r="H5288">
        <v>0</v>
      </c>
      <c r="I5288">
        <v>0</v>
      </c>
      <c r="J5288">
        <v>0</v>
      </c>
      <c r="K5288">
        <v>0</v>
      </c>
      <c r="L5288">
        <v>0</v>
      </c>
    </row>
    <row r="5289" spans="1:14" x14ac:dyDescent="0.35">
      <c r="A5289" t="s">
        <v>986</v>
      </c>
      <c r="B5289" t="s">
        <v>4335</v>
      </c>
      <c r="C5289" t="s">
        <v>2915</v>
      </c>
      <c r="D5289" t="s">
        <v>4360</v>
      </c>
      <c r="E5289" t="s">
        <v>4361</v>
      </c>
      <c r="F5289" t="s">
        <v>2922</v>
      </c>
      <c r="G5289" t="s">
        <v>2923</v>
      </c>
      <c r="H5289">
        <v>0</v>
      </c>
      <c r="I5289">
        <v>0</v>
      </c>
      <c r="J5289">
        <v>0</v>
      </c>
      <c r="K5289">
        <v>0</v>
      </c>
      <c r="L5289">
        <v>0</v>
      </c>
    </row>
    <row r="5290" spans="1:14" x14ac:dyDescent="0.35">
      <c r="A5290" t="s">
        <v>986</v>
      </c>
      <c r="B5290" t="s">
        <v>4335</v>
      </c>
      <c r="C5290" t="s">
        <v>2915</v>
      </c>
      <c r="D5290" t="s">
        <v>4360</v>
      </c>
      <c r="E5290" t="s">
        <v>4361</v>
      </c>
      <c r="F5290" t="s">
        <v>2924</v>
      </c>
      <c r="G5290" t="s">
        <v>2925</v>
      </c>
      <c r="H5290">
        <v>0</v>
      </c>
      <c r="I5290">
        <v>0</v>
      </c>
      <c r="J5290">
        <v>0</v>
      </c>
      <c r="K5290">
        <v>0</v>
      </c>
      <c r="L5290">
        <v>0</v>
      </c>
    </row>
    <row r="5291" spans="1:14" x14ac:dyDescent="0.35">
      <c r="A5291" t="s">
        <v>986</v>
      </c>
      <c r="B5291" t="s">
        <v>4335</v>
      </c>
      <c r="C5291" t="s">
        <v>17</v>
      </c>
      <c r="D5291" t="s">
        <v>987</v>
      </c>
      <c r="E5291" t="s">
        <v>2329</v>
      </c>
      <c r="F5291" t="s">
        <v>2170</v>
      </c>
      <c r="G5291" t="s">
        <v>2171</v>
      </c>
      <c r="H5291">
        <v>0</v>
      </c>
      <c r="I5291">
        <v>0</v>
      </c>
      <c r="J5291">
        <v>0</v>
      </c>
      <c r="K5291">
        <v>0</v>
      </c>
      <c r="L5291">
        <v>0</v>
      </c>
    </row>
    <row r="5292" spans="1:14" x14ac:dyDescent="0.35">
      <c r="A5292" t="s">
        <v>986</v>
      </c>
      <c r="B5292" t="s">
        <v>4335</v>
      </c>
      <c r="C5292" t="s">
        <v>17</v>
      </c>
      <c r="D5292" t="s">
        <v>987</v>
      </c>
      <c r="E5292" t="s">
        <v>2329</v>
      </c>
      <c r="F5292" t="s">
        <v>19</v>
      </c>
      <c r="G5292" t="s">
        <v>2174</v>
      </c>
      <c r="H5292">
        <v>1478853.8333000001</v>
      </c>
      <c r="I5292">
        <v>1164.3248868051201</v>
      </c>
      <c r="J5292">
        <v>0</v>
      </c>
      <c r="K5292">
        <v>1164.3248868051201</v>
      </c>
      <c r="L5292">
        <v>1477689.50841319</v>
      </c>
      <c r="N5292" t="s">
        <v>2198</v>
      </c>
    </row>
    <row r="5293" spans="1:14" x14ac:dyDescent="0.35">
      <c r="A5293" t="s">
        <v>986</v>
      </c>
      <c r="B5293" t="s">
        <v>4335</v>
      </c>
      <c r="C5293" t="s">
        <v>17</v>
      </c>
      <c r="D5293" t="s">
        <v>987</v>
      </c>
      <c r="E5293" t="s">
        <v>2329</v>
      </c>
      <c r="F5293" t="s">
        <v>2787</v>
      </c>
      <c r="G5293" t="s">
        <v>2935</v>
      </c>
      <c r="H5293">
        <v>0</v>
      </c>
      <c r="I5293">
        <v>0</v>
      </c>
      <c r="J5293">
        <v>0</v>
      </c>
      <c r="K5293">
        <v>0</v>
      </c>
      <c r="L5293">
        <v>0</v>
      </c>
    </row>
    <row r="5294" spans="1:14" x14ac:dyDescent="0.35">
      <c r="A5294" t="s">
        <v>986</v>
      </c>
      <c r="B5294" t="s">
        <v>4335</v>
      </c>
      <c r="C5294" t="s">
        <v>17</v>
      </c>
      <c r="D5294" t="s">
        <v>987</v>
      </c>
      <c r="E5294" t="s">
        <v>2329</v>
      </c>
      <c r="F5294" t="s">
        <v>2788</v>
      </c>
      <c r="G5294" t="s">
        <v>2936</v>
      </c>
      <c r="H5294">
        <v>3479182.3330000001</v>
      </c>
      <c r="I5294">
        <v>2739.2149821636999</v>
      </c>
      <c r="J5294">
        <v>49411.037517951503</v>
      </c>
      <c r="K5294">
        <v>52150.252500115203</v>
      </c>
      <c r="L5294">
        <v>3427032.0804998898</v>
      </c>
    </row>
    <row r="5295" spans="1:14" x14ac:dyDescent="0.35">
      <c r="A5295" t="s">
        <v>986</v>
      </c>
      <c r="B5295" t="s">
        <v>4335</v>
      </c>
      <c r="C5295" t="s">
        <v>17</v>
      </c>
      <c r="D5295" t="s">
        <v>991</v>
      </c>
      <c r="E5295" t="s">
        <v>2330</v>
      </c>
      <c r="F5295" t="s">
        <v>2170</v>
      </c>
      <c r="G5295" t="s">
        <v>2171</v>
      </c>
      <c r="H5295">
        <v>0</v>
      </c>
      <c r="I5295">
        <v>0</v>
      </c>
      <c r="J5295">
        <v>0</v>
      </c>
      <c r="K5295">
        <v>0</v>
      </c>
      <c r="L5295">
        <v>0</v>
      </c>
    </row>
    <row r="5296" spans="1:14" x14ac:dyDescent="0.35">
      <c r="A5296" t="s">
        <v>986</v>
      </c>
      <c r="B5296" t="s">
        <v>4335</v>
      </c>
      <c r="C5296" t="s">
        <v>17</v>
      </c>
      <c r="D5296" t="s">
        <v>991</v>
      </c>
      <c r="E5296" t="s">
        <v>2330</v>
      </c>
      <c r="F5296" t="s">
        <v>19</v>
      </c>
      <c r="G5296" t="s">
        <v>2174</v>
      </c>
      <c r="H5296">
        <v>1080235.6636000001</v>
      </c>
      <c r="I5296">
        <v>1494.3502091247001</v>
      </c>
      <c r="J5296">
        <v>0</v>
      </c>
      <c r="K5296">
        <v>1494.3502091247001</v>
      </c>
      <c r="L5296">
        <v>1078741.3133908799</v>
      </c>
      <c r="N5296" t="s">
        <v>2198</v>
      </c>
    </row>
    <row r="5297" spans="1:14" x14ac:dyDescent="0.35">
      <c r="A5297" t="s">
        <v>986</v>
      </c>
      <c r="B5297" t="s">
        <v>4335</v>
      </c>
      <c r="C5297" t="s">
        <v>17</v>
      </c>
      <c r="D5297" t="s">
        <v>991</v>
      </c>
      <c r="E5297" t="s">
        <v>2330</v>
      </c>
      <c r="F5297" t="s">
        <v>2787</v>
      </c>
      <c r="G5297" t="s">
        <v>2935</v>
      </c>
      <c r="H5297">
        <v>0</v>
      </c>
      <c r="I5297">
        <v>0</v>
      </c>
      <c r="J5297">
        <v>0</v>
      </c>
      <c r="K5297">
        <v>0</v>
      </c>
      <c r="L5297">
        <v>0</v>
      </c>
    </row>
    <row r="5298" spans="1:14" x14ac:dyDescent="0.35">
      <c r="A5298" t="s">
        <v>986</v>
      </c>
      <c r="B5298" t="s">
        <v>4335</v>
      </c>
      <c r="C5298" t="s">
        <v>17</v>
      </c>
      <c r="D5298" t="s">
        <v>991</v>
      </c>
      <c r="E5298" t="s">
        <v>2330</v>
      </c>
      <c r="F5298" t="s">
        <v>2788</v>
      </c>
      <c r="G5298" t="s">
        <v>2936</v>
      </c>
      <c r="H5298">
        <v>3776140.6779999998</v>
      </c>
      <c r="I5298">
        <v>5223.7458944719401</v>
      </c>
      <c r="J5298">
        <v>1154.7963721481201</v>
      </c>
      <c r="K5298">
        <v>6378.5422666200602</v>
      </c>
      <c r="L5298">
        <v>3769762.13573338</v>
      </c>
    </row>
    <row r="5299" spans="1:14" x14ac:dyDescent="0.35">
      <c r="A5299" t="s">
        <v>986</v>
      </c>
      <c r="B5299" t="s">
        <v>4335</v>
      </c>
      <c r="C5299" t="s">
        <v>17</v>
      </c>
      <c r="D5299" t="s">
        <v>993</v>
      </c>
      <c r="E5299" t="s">
        <v>2331</v>
      </c>
      <c r="F5299" t="s">
        <v>2170</v>
      </c>
      <c r="G5299" t="s">
        <v>2171</v>
      </c>
      <c r="H5299">
        <v>0</v>
      </c>
      <c r="I5299">
        <v>0</v>
      </c>
      <c r="J5299">
        <v>0</v>
      </c>
      <c r="K5299">
        <v>0</v>
      </c>
      <c r="L5299">
        <v>0</v>
      </c>
    </row>
    <row r="5300" spans="1:14" x14ac:dyDescent="0.35">
      <c r="A5300" t="s">
        <v>986</v>
      </c>
      <c r="B5300" t="s">
        <v>4335</v>
      </c>
      <c r="C5300" t="s">
        <v>17</v>
      </c>
      <c r="D5300" t="s">
        <v>993</v>
      </c>
      <c r="E5300" t="s">
        <v>2331</v>
      </c>
      <c r="F5300" t="s">
        <v>19</v>
      </c>
      <c r="G5300" t="s">
        <v>2174</v>
      </c>
      <c r="H5300">
        <v>3984662.0685000001</v>
      </c>
      <c r="I5300">
        <v>5991.8756410569504</v>
      </c>
      <c r="J5300">
        <v>0</v>
      </c>
      <c r="K5300">
        <v>5991.8756410569504</v>
      </c>
      <c r="L5300">
        <v>3978670.19285894</v>
      </c>
      <c r="N5300" t="s">
        <v>2198</v>
      </c>
    </row>
    <row r="5301" spans="1:14" x14ac:dyDescent="0.35">
      <c r="A5301" t="s">
        <v>986</v>
      </c>
      <c r="B5301" t="s">
        <v>4335</v>
      </c>
      <c r="C5301" t="s">
        <v>17</v>
      </c>
      <c r="D5301" t="s">
        <v>993</v>
      </c>
      <c r="E5301" t="s">
        <v>2331</v>
      </c>
      <c r="F5301" t="s">
        <v>2787</v>
      </c>
      <c r="G5301" t="s">
        <v>2935</v>
      </c>
      <c r="H5301">
        <v>0</v>
      </c>
      <c r="I5301">
        <v>0</v>
      </c>
      <c r="J5301">
        <v>0</v>
      </c>
      <c r="K5301">
        <v>0</v>
      </c>
      <c r="L5301">
        <v>0</v>
      </c>
    </row>
    <row r="5302" spans="1:14" x14ac:dyDescent="0.35">
      <c r="A5302" t="s">
        <v>986</v>
      </c>
      <c r="B5302" t="s">
        <v>4335</v>
      </c>
      <c r="C5302" t="s">
        <v>17</v>
      </c>
      <c r="D5302" t="s">
        <v>993</v>
      </c>
      <c r="E5302" t="s">
        <v>2331</v>
      </c>
      <c r="F5302" t="s">
        <v>2788</v>
      </c>
      <c r="G5302" t="s">
        <v>2936</v>
      </c>
      <c r="H5302">
        <v>4612331.1645</v>
      </c>
      <c r="I5302">
        <v>6935.7236015450999</v>
      </c>
      <c r="J5302">
        <v>1513455.2343337501</v>
      </c>
      <c r="K5302">
        <v>1520390.9579353</v>
      </c>
      <c r="L5302">
        <v>3091940.2065647002</v>
      </c>
    </row>
    <row r="5303" spans="1:14" x14ac:dyDescent="0.35">
      <c r="A5303" t="s">
        <v>986</v>
      </c>
      <c r="B5303" t="s">
        <v>4335</v>
      </c>
      <c r="C5303" t="s">
        <v>2938</v>
      </c>
      <c r="D5303" t="s">
        <v>3845</v>
      </c>
      <c r="E5303" t="s">
        <v>4362</v>
      </c>
      <c r="F5303" t="s">
        <v>2172</v>
      </c>
      <c r="G5303" t="s">
        <v>2173</v>
      </c>
      <c r="H5303">
        <v>185998.97510000001</v>
      </c>
      <c r="I5303">
        <v>65.967418794470504</v>
      </c>
      <c r="J5303">
        <v>3003.7776978574002</v>
      </c>
      <c r="K5303">
        <v>3069.7451166518699</v>
      </c>
      <c r="L5303">
        <v>182929.22998334799</v>
      </c>
    </row>
    <row r="5304" spans="1:14" x14ac:dyDescent="0.35">
      <c r="A5304" t="s">
        <v>986</v>
      </c>
      <c r="B5304" t="s">
        <v>4335</v>
      </c>
      <c r="C5304" t="s">
        <v>2938</v>
      </c>
      <c r="D5304" t="s">
        <v>3688</v>
      </c>
      <c r="E5304" t="s">
        <v>4363</v>
      </c>
      <c r="F5304" t="s">
        <v>2172</v>
      </c>
      <c r="G5304" t="s">
        <v>2173</v>
      </c>
      <c r="H5304">
        <v>1625734.4765999999</v>
      </c>
      <c r="I5304">
        <v>2348.2760740393501</v>
      </c>
      <c r="J5304">
        <v>130527.548517519</v>
      </c>
      <c r="K5304">
        <v>132875.82459155799</v>
      </c>
      <c r="L5304">
        <v>1492858.6520084401</v>
      </c>
    </row>
    <row r="5305" spans="1:14" x14ac:dyDescent="0.35">
      <c r="A5305" t="s">
        <v>986</v>
      </c>
      <c r="B5305" t="s">
        <v>4335</v>
      </c>
      <c r="C5305" t="s">
        <v>2944</v>
      </c>
      <c r="D5305" t="s">
        <v>4364</v>
      </c>
      <c r="E5305" t="s">
        <v>4365</v>
      </c>
      <c r="F5305" t="s">
        <v>3048</v>
      </c>
      <c r="G5305" t="s">
        <v>3049</v>
      </c>
      <c r="H5305">
        <v>1207316.9124</v>
      </c>
      <c r="I5305">
        <v>519.25591271491703</v>
      </c>
      <c r="J5305">
        <v>24777.2766146305</v>
      </c>
      <c r="K5305">
        <v>25296.5325273454</v>
      </c>
      <c r="L5305">
        <v>1182020.3798726499</v>
      </c>
    </row>
    <row r="5306" spans="1:14" x14ac:dyDescent="0.35">
      <c r="A5306" t="s">
        <v>986</v>
      </c>
      <c r="B5306" t="s">
        <v>4335</v>
      </c>
      <c r="C5306" t="s">
        <v>2944</v>
      </c>
      <c r="D5306" t="s">
        <v>4364</v>
      </c>
      <c r="E5306" t="s">
        <v>4365</v>
      </c>
      <c r="F5306" t="s">
        <v>3196</v>
      </c>
      <c r="G5306" t="s">
        <v>3197</v>
      </c>
      <c r="H5306">
        <v>447429.07679999998</v>
      </c>
      <c r="I5306">
        <v>192.435135547502</v>
      </c>
      <c r="J5306">
        <v>0</v>
      </c>
      <c r="K5306">
        <v>192.435135547502</v>
      </c>
      <c r="L5306">
        <v>447236.64166445198</v>
      </c>
      <c r="N5306" t="s">
        <v>2198</v>
      </c>
    </row>
    <row r="5307" spans="1:14" x14ac:dyDescent="0.35">
      <c r="A5307" t="s">
        <v>986</v>
      </c>
      <c r="B5307" t="s">
        <v>4335</v>
      </c>
      <c r="C5307" t="s">
        <v>2944</v>
      </c>
      <c r="D5307" t="s">
        <v>4364</v>
      </c>
      <c r="E5307" t="s">
        <v>4365</v>
      </c>
      <c r="F5307" t="s">
        <v>3050</v>
      </c>
      <c r="G5307" t="s">
        <v>3051</v>
      </c>
      <c r="H5307">
        <v>161173.34700000001</v>
      </c>
      <c r="I5307">
        <v>69.319175898879095</v>
      </c>
      <c r="J5307">
        <v>3307.6954039187299</v>
      </c>
      <c r="K5307">
        <v>3377.01457981761</v>
      </c>
      <c r="L5307">
        <v>157796.33242018201</v>
      </c>
    </row>
    <row r="5308" spans="1:14" x14ac:dyDescent="0.35">
      <c r="A5308" t="s">
        <v>986</v>
      </c>
      <c r="B5308" t="s">
        <v>4335</v>
      </c>
      <c r="C5308" t="s">
        <v>2944</v>
      </c>
      <c r="D5308" t="s">
        <v>3767</v>
      </c>
      <c r="E5308" t="s">
        <v>4366</v>
      </c>
      <c r="F5308" t="s">
        <v>3048</v>
      </c>
      <c r="G5308" t="s">
        <v>3049</v>
      </c>
      <c r="H5308">
        <v>119480.8244</v>
      </c>
      <c r="I5308">
        <v>198.81437321121899</v>
      </c>
      <c r="J5308">
        <v>0</v>
      </c>
      <c r="K5308">
        <v>198.81437321121899</v>
      </c>
      <c r="L5308">
        <v>119282.01002678899</v>
      </c>
    </row>
    <row r="5309" spans="1:14" x14ac:dyDescent="0.35">
      <c r="A5309" t="s">
        <v>986</v>
      </c>
      <c r="B5309" t="s">
        <v>4335</v>
      </c>
      <c r="C5309" t="s">
        <v>2944</v>
      </c>
      <c r="D5309" t="s">
        <v>4367</v>
      </c>
      <c r="E5309" t="s">
        <v>4368</v>
      </c>
      <c r="F5309" t="s">
        <v>3048</v>
      </c>
      <c r="G5309" t="s">
        <v>3049</v>
      </c>
      <c r="H5309">
        <v>77003.692999999999</v>
      </c>
      <c r="I5309">
        <v>4.78458718752346</v>
      </c>
      <c r="J5309">
        <v>0.254763405226273</v>
      </c>
      <c r="K5309">
        <v>5.03935059274973</v>
      </c>
      <c r="L5309">
        <v>76998.653649407293</v>
      </c>
    </row>
    <row r="5310" spans="1:14" x14ac:dyDescent="0.35">
      <c r="A5310" t="s">
        <v>986</v>
      </c>
      <c r="B5310" t="s">
        <v>4335</v>
      </c>
      <c r="C5310" t="s">
        <v>2944</v>
      </c>
      <c r="D5310" t="s">
        <v>4369</v>
      </c>
      <c r="E5310" t="s">
        <v>4370</v>
      </c>
      <c r="F5310" t="s">
        <v>3048</v>
      </c>
      <c r="G5310" t="s">
        <v>3049</v>
      </c>
      <c r="H5310">
        <v>193739.86369999999</v>
      </c>
      <c r="I5310">
        <v>388.93070060769799</v>
      </c>
      <c r="J5310">
        <v>321.61896964431099</v>
      </c>
      <c r="K5310">
        <v>710.54967025200904</v>
      </c>
      <c r="L5310">
        <v>193029.314029748</v>
      </c>
    </row>
    <row r="5311" spans="1:14" x14ac:dyDescent="0.35">
      <c r="A5311" t="s">
        <v>986</v>
      </c>
      <c r="B5311" t="s">
        <v>4335</v>
      </c>
      <c r="C5311" t="s">
        <v>2944</v>
      </c>
      <c r="D5311" t="s">
        <v>4369</v>
      </c>
      <c r="E5311" t="s">
        <v>4370</v>
      </c>
      <c r="F5311" t="s">
        <v>3196</v>
      </c>
      <c r="G5311" t="s">
        <v>3197</v>
      </c>
      <c r="H5311">
        <v>101564.0695</v>
      </c>
      <c r="I5311">
        <v>203.888781375842</v>
      </c>
      <c r="J5311">
        <v>0</v>
      </c>
      <c r="K5311">
        <v>203.888781375842</v>
      </c>
      <c r="L5311">
        <v>101360.180718624</v>
      </c>
      <c r="N5311" t="s">
        <v>2198</v>
      </c>
    </row>
    <row r="5312" spans="1:14" x14ac:dyDescent="0.35">
      <c r="A5312" t="s">
        <v>986</v>
      </c>
      <c r="B5312" t="s">
        <v>4335</v>
      </c>
      <c r="C5312" t="s">
        <v>2944</v>
      </c>
      <c r="D5312" t="s">
        <v>4369</v>
      </c>
      <c r="E5312" t="s">
        <v>4370</v>
      </c>
      <c r="F5312" t="s">
        <v>3050</v>
      </c>
      <c r="G5312" t="s">
        <v>3051</v>
      </c>
      <c r="H5312">
        <v>37410.854700000004</v>
      </c>
      <c r="I5312">
        <v>75.101890058608305</v>
      </c>
      <c r="J5312">
        <v>62.104103536309601</v>
      </c>
      <c r="K5312">
        <v>137.205993594918</v>
      </c>
      <c r="L5312">
        <v>37273.648706405103</v>
      </c>
    </row>
    <row r="5313" spans="1:12" x14ac:dyDescent="0.35">
      <c r="A5313" t="s">
        <v>986</v>
      </c>
      <c r="B5313" t="s">
        <v>4335</v>
      </c>
      <c r="C5313" t="s">
        <v>2944</v>
      </c>
      <c r="D5313" t="s">
        <v>4371</v>
      </c>
      <c r="E5313" t="s">
        <v>4372</v>
      </c>
      <c r="F5313" t="s">
        <v>2947</v>
      </c>
      <c r="G5313" t="s">
        <v>2948</v>
      </c>
      <c r="H5313">
        <v>0</v>
      </c>
      <c r="I5313">
        <v>0</v>
      </c>
      <c r="J5313">
        <v>0</v>
      </c>
      <c r="K5313">
        <v>0</v>
      </c>
      <c r="L5313">
        <v>0</v>
      </c>
    </row>
    <row r="5314" spans="1:12" x14ac:dyDescent="0.35">
      <c r="A5314" t="s">
        <v>999</v>
      </c>
      <c r="B5314" t="s">
        <v>4373</v>
      </c>
      <c r="C5314" t="s">
        <v>2857</v>
      </c>
      <c r="D5314" t="s">
        <v>2859</v>
      </c>
      <c r="E5314" t="s">
        <v>4374</v>
      </c>
      <c r="F5314" t="s">
        <v>2172</v>
      </c>
      <c r="G5314" t="s">
        <v>2173</v>
      </c>
      <c r="H5314">
        <v>12588249.958900001</v>
      </c>
      <c r="I5314">
        <v>32733.889784561899</v>
      </c>
      <c r="J5314">
        <v>135615.865399692</v>
      </c>
      <c r="K5314">
        <v>168349.755184254</v>
      </c>
      <c r="L5314">
        <v>12419900.203715701</v>
      </c>
    </row>
    <row r="5315" spans="1:12" x14ac:dyDescent="0.35">
      <c r="A5315" t="s">
        <v>999</v>
      </c>
      <c r="B5315" t="s">
        <v>4373</v>
      </c>
      <c r="C5315" t="s">
        <v>2857</v>
      </c>
      <c r="D5315" t="s">
        <v>2859</v>
      </c>
      <c r="E5315" t="s">
        <v>4374</v>
      </c>
      <c r="F5315" t="s">
        <v>2861</v>
      </c>
      <c r="G5315" t="s">
        <v>2862</v>
      </c>
      <c r="H5315">
        <v>304421.73129999998</v>
      </c>
      <c r="I5315">
        <v>791.60387060705398</v>
      </c>
      <c r="J5315">
        <v>3279.5993593389599</v>
      </c>
      <c r="K5315">
        <v>4071.2032299460102</v>
      </c>
      <c r="L5315">
        <v>300350.52807005402</v>
      </c>
    </row>
    <row r="5316" spans="1:12" x14ac:dyDescent="0.35">
      <c r="A5316" t="s">
        <v>999</v>
      </c>
      <c r="B5316" t="s">
        <v>4373</v>
      </c>
      <c r="C5316" t="s">
        <v>2857</v>
      </c>
      <c r="D5316" t="s">
        <v>2859</v>
      </c>
      <c r="E5316" t="s">
        <v>4374</v>
      </c>
      <c r="F5316" t="s">
        <v>2865</v>
      </c>
      <c r="G5316" t="s">
        <v>2866</v>
      </c>
      <c r="H5316">
        <v>0</v>
      </c>
      <c r="I5316">
        <v>0</v>
      </c>
      <c r="J5316">
        <v>0</v>
      </c>
      <c r="K5316">
        <v>0</v>
      </c>
      <c r="L5316">
        <v>0</v>
      </c>
    </row>
    <row r="5317" spans="1:12" x14ac:dyDescent="0.35">
      <c r="A5317" t="s">
        <v>999</v>
      </c>
      <c r="B5317" t="s">
        <v>4373</v>
      </c>
      <c r="C5317" t="s">
        <v>2857</v>
      </c>
      <c r="D5317" t="s">
        <v>2859</v>
      </c>
      <c r="E5317" t="s">
        <v>4374</v>
      </c>
      <c r="F5317" t="s">
        <v>2867</v>
      </c>
      <c r="G5317" t="s">
        <v>2868</v>
      </c>
      <c r="H5317">
        <v>0</v>
      </c>
      <c r="I5317">
        <v>0</v>
      </c>
      <c r="J5317">
        <v>0</v>
      </c>
      <c r="K5317">
        <v>0</v>
      </c>
      <c r="L5317">
        <v>0</v>
      </c>
    </row>
    <row r="5318" spans="1:12" x14ac:dyDescent="0.35">
      <c r="A5318" t="s">
        <v>999</v>
      </c>
      <c r="B5318" t="s">
        <v>4373</v>
      </c>
      <c r="C5318" t="s">
        <v>2857</v>
      </c>
      <c r="D5318" t="s">
        <v>2859</v>
      </c>
      <c r="E5318" t="s">
        <v>4374</v>
      </c>
      <c r="F5318" t="s">
        <v>2869</v>
      </c>
      <c r="G5318" t="s">
        <v>2870</v>
      </c>
      <c r="H5318">
        <v>814533.82070000004</v>
      </c>
      <c r="I5318">
        <v>2118.07522135401</v>
      </c>
      <c r="J5318">
        <v>8775.14423174478</v>
      </c>
      <c r="K5318">
        <v>10893.2194530988</v>
      </c>
      <c r="L5318">
        <v>803640.60124690097</v>
      </c>
    </row>
    <row r="5319" spans="1:12" x14ac:dyDescent="0.35">
      <c r="A5319" t="s">
        <v>999</v>
      </c>
      <c r="B5319" t="s">
        <v>4373</v>
      </c>
      <c r="C5319" t="s">
        <v>2857</v>
      </c>
      <c r="D5319" t="s">
        <v>2859</v>
      </c>
      <c r="E5319" t="s">
        <v>4374</v>
      </c>
      <c r="F5319" t="s">
        <v>2871</v>
      </c>
      <c r="G5319" t="s">
        <v>2872</v>
      </c>
      <c r="H5319">
        <v>1011996.5655</v>
      </c>
      <c r="I5319">
        <v>2631.5480022883098</v>
      </c>
      <c r="J5319">
        <v>10902.451924289</v>
      </c>
      <c r="K5319">
        <v>13533.9999265773</v>
      </c>
      <c r="L5319">
        <v>998462.56557342305</v>
      </c>
    </row>
    <row r="5320" spans="1:12" x14ac:dyDescent="0.35">
      <c r="A5320" t="s">
        <v>999</v>
      </c>
      <c r="B5320" t="s">
        <v>4373</v>
      </c>
      <c r="C5320" t="s">
        <v>2857</v>
      </c>
      <c r="D5320" t="s">
        <v>2859</v>
      </c>
      <c r="E5320" t="s">
        <v>4374</v>
      </c>
      <c r="F5320" t="s">
        <v>2877</v>
      </c>
      <c r="G5320" t="s">
        <v>2878</v>
      </c>
      <c r="H5320">
        <v>2739795.5791000002</v>
      </c>
      <c r="I5320">
        <v>7124.4348354634803</v>
      </c>
      <c r="J5320">
        <v>29516.3942340506</v>
      </c>
      <c r="K5320">
        <v>36640.829069514097</v>
      </c>
      <c r="L5320">
        <v>2703154.7500304901</v>
      </c>
    </row>
    <row r="5321" spans="1:12" x14ac:dyDescent="0.35">
      <c r="A5321" t="s">
        <v>999</v>
      </c>
      <c r="B5321" t="s">
        <v>4373</v>
      </c>
      <c r="C5321" t="s">
        <v>2879</v>
      </c>
      <c r="D5321" t="s">
        <v>2880</v>
      </c>
      <c r="E5321" t="s">
        <v>3061</v>
      </c>
      <c r="F5321" t="s">
        <v>2170</v>
      </c>
      <c r="G5321" t="s">
        <v>2171</v>
      </c>
      <c r="H5321">
        <v>0</v>
      </c>
      <c r="I5321">
        <v>0</v>
      </c>
      <c r="J5321">
        <v>0</v>
      </c>
      <c r="K5321">
        <v>0</v>
      </c>
      <c r="L5321">
        <v>0</v>
      </c>
    </row>
    <row r="5322" spans="1:12" x14ac:dyDescent="0.35">
      <c r="A5322" t="s">
        <v>999</v>
      </c>
      <c r="B5322" t="s">
        <v>4373</v>
      </c>
      <c r="C5322" t="s">
        <v>2879</v>
      </c>
      <c r="D5322" t="s">
        <v>2880</v>
      </c>
      <c r="E5322" t="s">
        <v>3061</v>
      </c>
      <c r="F5322" t="s">
        <v>2172</v>
      </c>
      <c r="G5322" t="s">
        <v>2173</v>
      </c>
      <c r="H5322">
        <v>46008.540999999997</v>
      </c>
      <c r="I5322">
        <v>223.735436677867</v>
      </c>
      <c r="J5322">
        <v>13.1763050998221</v>
      </c>
      <c r="K5322">
        <v>236.911741777689</v>
      </c>
      <c r="L5322">
        <v>45771.629258222303</v>
      </c>
    </row>
    <row r="5323" spans="1:12" x14ac:dyDescent="0.35">
      <c r="A5323" t="s">
        <v>999</v>
      </c>
      <c r="B5323" t="s">
        <v>4373</v>
      </c>
      <c r="C5323" t="s">
        <v>2879</v>
      </c>
      <c r="D5323" t="s">
        <v>2880</v>
      </c>
      <c r="E5323" t="s">
        <v>3061</v>
      </c>
      <c r="F5323" t="s">
        <v>2882</v>
      </c>
      <c r="G5323" t="s">
        <v>2883</v>
      </c>
      <c r="H5323">
        <v>11221.5954</v>
      </c>
      <c r="I5323">
        <v>54.569618701918799</v>
      </c>
      <c r="J5323">
        <v>3.2137329511761199</v>
      </c>
      <c r="K5323">
        <v>57.783351653094897</v>
      </c>
      <c r="L5323">
        <v>11163.812048346899</v>
      </c>
    </row>
    <row r="5324" spans="1:12" x14ac:dyDescent="0.35">
      <c r="A5324" t="s">
        <v>999</v>
      </c>
      <c r="B5324" t="s">
        <v>4373</v>
      </c>
      <c r="C5324" t="s">
        <v>2879</v>
      </c>
      <c r="D5324" t="s">
        <v>2880</v>
      </c>
      <c r="E5324" t="s">
        <v>3061</v>
      </c>
      <c r="F5324" t="s">
        <v>2884</v>
      </c>
      <c r="G5324" t="s">
        <v>2885</v>
      </c>
      <c r="H5324">
        <v>28930.381399999998</v>
      </c>
      <c r="I5324">
        <v>155.56030378928699</v>
      </c>
      <c r="J5324">
        <v>0</v>
      </c>
      <c r="K5324">
        <v>155.56030378928699</v>
      </c>
      <c r="L5324">
        <v>28774.8210962107</v>
      </c>
    </row>
    <row r="5325" spans="1:12" x14ac:dyDescent="0.35">
      <c r="A5325" t="s">
        <v>999</v>
      </c>
      <c r="B5325" t="s">
        <v>4373</v>
      </c>
      <c r="C5325" t="s">
        <v>2879</v>
      </c>
      <c r="D5325" t="s">
        <v>2880</v>
      </c>
      <c r="E5325" t="s">
        <v>3061</v>
      </c>
      <c r="F5325" t="s">
        <v>2896</v>
      </c>
      <c r="G5325" t="s">
        <v>2897</v>
      </c>
      <c r="H5325">
        <v>36770.293899999997</v>
      </c>
      <c r="I5325">
        <v>197.715958632948</v>
      </c>
      <c r="J5325">
        <v>0</v>
      </c>
      <c r="K5325">
        <v>197.715958632948</v>
      </c>
      <c r="L5325">
        <v>36572.577941367002</v>
      </c>
    </row>
    <row r="5326" spans="1:12" x14ac:dyDescent="0.35">
      <c r="A5326" t="s">
        <v>999</v>
      </c>
      <c r="B5326" t="s">
        <v>4373</v>
      </c>
      <c r="C5326" t="s">
        <v>2879</v>
      </c>
      <c r="D5326" t="s">
        <v>2886</v>
      </c>
      <c r="E5326" t="s">
        <v>4375</v>
      </c>
      <c r="F5326" t="s">
        <v>2170</v>
      </c>
      <c r="G5326" t="s">
        <v>2171</v>
      </c>
      <c r="H5326">
        <v>0</v>
      </c>
      <c r="I5326">
        <v>0</v>
      </c>
      <c r="J5326">
        <v>0</v>
      </c>
      <c r="K5326">
        <v>0</v>
      </c>
      <c r="L5326">
        <v>0</v>
      </c>
    </row>
    <row r="5327" spans="1:12" x14ac:dyDescent="0.35">
      <c r="A5327" t="s">
        <v>999</v>
      </c>
      <c r="B5327" t="s">
        <v>4373</v>
      </c>
      <c r="C5327" t="s">
        <v>2879</v>
      </c>
      <c r="D5327" t="s">
        <v>2886</v>
      </c>
      <c r="E5327" t="s">
        <v>4375</v>
      </c>
      <c r="F5327" t="s">
        <v>2172</v>
      </c>
      <c r="G5327" t="s">
        <v>2173</v>
      </c>
      <c r="H5327">
        <v>56843.294600000001</v>
      </c>
      <c r="I5327">
        <v>110.094982652108</v>
      </c>
      <c r="J5327">
        <v>0</v>
      </c>
      <c r="K5327">
        <v>110.094982652108</v>
      </c>
      <c r="L5327">
        <v>56733.199617347898</v>
      </c>
    </row>
    <row r="5328" spans="1:12" x14ac:dyDescent="0.35">
      <c r="A5328" t="s">
        <v>999</v>
      </c>
      <c r="B5328" t="s">
        <v>4373</v>
      </c>
      <c r="C5328" t="s">
        <v>2879</v>
      </c>
      <c r="D5328" t="s">
        <v>2886</v>
      </c>
      <c r="E5328" t="s">
        <v>4375</v>
      </c>
      <c r="F5328" t="s">
        <v>2882</v>
      </c>
      <c r="G5328" t="s">
        <v>2883</v>
      </c>
      <c r="H5328">
        <v>0</v>
      </c>
      <c r="I5328">
        <v>0</v>
      </c>
      <c r="J5328">
        <v>0</v>
      </c>
      <c r="K5328">
        <v>0</v>
      </c>
      <c r="L5328">
        <v>0</v>
      </c>
    </row>
    <row r="5329" spans="1:12" x14ac:dyDescent="0.35">
      <c r="A5329" t="s">
        <v>999</v>
      </c>
      <c r="B5329" t="s">
        <v>4373</v>
      </c>
      <c r="C5329" t="s">
        <v>2879</v>
      </c>
      <c r="D5329" t="s">
        <v>2886</v>
      </c>
      <c r="E5329" t="s">
        <v>4375</v>
      </c>
      <c r="F5329" t="s">
        <v>2884</v>
      </c>
      <c r="G5329" t="s">
        <v>2885</v>
      </c>
      <c r="H5329">
        <v>51371.887900000002</v>
      </c>
      <c r="I5329">
        <v>51.513026819923397</v>
      </c>
      <c r="J5329">
        <v>0</v>
      </c>
      <c r="K5329">
        <v>51.513026819923397</v>
      </c>
      <c r="L5329">
        <v>51320.374873180102</v>
      </c>
    </row>
    <row r="5330" spans="1:12" x14ac:dyDescent="0.35">
      <c r="A5330" t="s">
        <v>999</v>
      </c>
      <c r="B5330" t="s">
        <v>4373</v>
      </c>
      <c r="C5330" t="s">
        <v>2879</v>
      </c>
      <c r="D5330" t="s">
        <v>2886</v>
      </c>
      <c r="E5330" t="s">
        <v>4375</v>
      </c>
      <c r="F5330" t="s">
        <v>2896</v>
      </c>
      <c r="G5330" t="s">
        <v>2897</v>
      </c>
      <c r="H5330">
        <v>28416.675500000001</v>
      </c>
      <c r="I5330">
        <v>28.494747393745001</v>
      </c>
      <c r="J5330">
        <v>0</v>
      </c>
      <c r="K5330">
        <v>28.494747393745001</v>
      </c>
      <c r="L5330">
        <v>28388.180752606298</v>
      </c>
    </row>
    <row r="5331" spans="1:12" x14ac:dyDescent="0.35">
      <c r="A5331" t="s">
        <v>999</v>
      </c>
      <c r="B5331" t="s">
        <v>4373</v>
      </c>
      <c r="C5331" t="s">
        <v>2879</v>
      </c>
      <c r="D5331" t="s">
        <v>2886</v>
      </c>
      <c r="E5331" t="s">
        <v>4375</v>
      </c>
      <c r="F5331" t="s">
        <v>2890</v>
      </c>
      <c r="G5331" t="s">
        <v>2891</v>
      </c>
      <c r="H5331">
        <v>0</v>
      </c>
      <c r="I5331">
        <v>0</v>
      </c>
      <c r="J5331">
        <v>0</v>
      </c>
      <c r="K5331">
        <v>0</v>
      </c>
      <c r="L5331">
        <v>0</v>
      </c>
    </row>
    <row r="5332" spans="1:12" x14ac:dyDescent="0.35">
      <c r="A5332" t="s">
        <v>999</v>
      </c>
      <c r="B5332" t="s">
        <v>4373</v>
      </c>
      <c r="C5332" t="s">
        <v>2879</v>
      </c>
      <c r="D5332" t="s">
        <v>2888</v>
      </c>
      <c r="E5332" t="s">
        <v>3512</v>
      </c>
      <c r="F5332" t="s">
        <v>2170</v>
      </c>
      <c r="G5332" t="s">
        <v>2171</v>
      </c>
      <c r="H5332">
        <v>0</v>
      </c>
      <c r="I5332">
        <v>0</v>
      </c>
      <c r="J5332">
        <v>0</v>
      </c>
      <c r="K5332">
        <v>0</v>
      </c>
      <c r="L5332">
        <v>0</v>
      </c>
    </row>
    <row r="5333" spans="1:12" x14ac:dyDescent="0.35">
      <c r="A5333" t="s">
        <v>999</v>
      </c>
      <c r="B5333" t="s">
        <v>4373</v>
      </c>
      <c r="C5333" t="s">
        <v>2879</v>
      </c>
      <c r="D5333" t="s">
        <v>2888</v>
      </c>
      <c r="E5333" t="s">
        <v>3512</v>
      </c>
      <c r="F5333" t="s">
        <v>2172</v>
      </c>
      <c r="G5333" t="s">
        <v>2173</v>
      </c>
      <c r="H5333">
        <v>49114.1878</v>
      </c>
      <c r="I5333">
        <v>59.624468938111697</v>
      </c>
      <c r="J5333">
        <v>128.66115475942499</v>
      </c>
      <c r="K5333">
        <v>188.28562369753701</v>
      </c>
      <c r="L5333">
        <v>48925.902176302501</v>
      </c>
    </row>
    <row r="5334" spans="1:12" x14ac:dyDescent="0.35">
      <c r="A5334" t="s">
        <v>999</v>
      </c>
      <c r="B5334" t="s">
        <v>4373</v>
      </c>
      <c r="C5334" t="s">
        <v>2879</v>
      </c>
      <c r="D5334" t="s">
        <v>2888</v>
      </c>
      <c r="E5334" t="s">
        <v>3512</v>
      </c>
      <c r="F5334" t="s">
        <v>2882</v>
      </c>
      <c r="G5334" t="s">
        <v>2883</v>
      </c>
      <c r="H5334">
        <v>967.7672</v>
      </c>
      <c r="I5334">
        <v>1.1748663830169801</v>
      </c>
      <c r="J5334">
        <v>2.5351951676733999</v>
      </c>
      <c r="K5334">
        <v>3.71006155069038</v>
      </c>
      <c r="L5334">
        <v>964.05713844930995</v>
      </c>
    </row>
    <row r="5335" spans="1:12" x14ac:dyDescent="0.35">
      <c r="A5335" t="s">
        <v>999</v>
      </c>
      <c r="B5335" t="s">
        <v>4373</v>
      </c>
      <c r="C5335" t="s">
        <v>2879</v>
      </c>
      <c r="D5335" t="s">
        <v>2888</v>
      </c>
      <c r="E5335" t="s">
        <v>3512</v>
      </c>
      <c r="F5335" t="s">
        <v>2954</v>
      </c>
      <c r="G5335" t="s">
        <v>2955</v>
      </c>
      <c r="H5335">
        <v>0</v>
      </c>
      <c r="I5335">
        <v>0</v>
      </c>
      <c r="J5335">
        <v>0</v>
      </c>
      <c r="K5335">
        <v>0</v>
      </c>
      <c r="L5335">
        <v>0</v>
      </c>
    </row>
    <row r="5336" spans="1:12" x14ac:dyDescent="0.35">
      <c r="A5336" t="s">
        <v>999</v>
      </c>
      <c r="B5336" t="s">
        <v>4373</v>
      </c>
      <c r="C5336" t="s">
        <v>2879</v>
      </c>
      <c r="D5336" t="s">
        <v>2888</v>
      </c>
      <c r="E5336" t="s">
        <v>3512</v>
      </c>
      <c r="F5336" t="s">
        <v>2884</v>
      </c>
      <c r="G5336" t="s">
        <v>2885</v>
      </c>
      <c r="H5336">
        <v>38014.405700000003</v>
      </c>
      <c r="I5336">
        <v>38.417661011497998</v>
      </c>
      <c r="J5336">
        <v>0</v>
      </c>
      <c r="K5336">
        <v>38.417661011497998</v>
      </c>
      <c r="L5336">
        <v>37975.9880389885</v>
      </c>
    </row>
    <row r="5337" spans="1:12" x14ac:dyDescent="0.35">
      <c r="A5337" t="s">
        <v>999</v>
      </c>
      <c r="B5337" t="s">
        <v>4373</v>
      </c>
      <c r="C5337" t="s">
        <v>2879</v>
      </c>
      <c r="D5337" t="s">
        <v>2888</v>
      </c>
      <c r="E5337" t="s">
        <v>3512</v>
      </c>
      <c r="F5337" t="s">
        <v>2890</v>
      </c>
      <c r="G5337" t="s">
        <v>2891</v>
      </c>
      <c r="H5337">
        <v>967.7672</v>
      </c>
      <c r="I5337">
        <v>1.1748663830169801</v>
      </c>
      <c r="J5337">
        <v>2.5351951676733999</v>
      </c>
      <c r="K5337">
        <v>3.71006155069038</v>
      </c>
      <c r="L5337">
        <v>964.05713844930995</v>
      </c>
    </row>
    <row r="5338" spans="1:12" x14ac:dyDescent="0.35">
      <c r="A5338" t="s">
        <v>999</v>
      </c>
      <c r="B5338" t="s">
        <v>4373</v>
      </c>
      <c r="C5338" t="s">
        <v>2879</v>
      </c>
      <c r="D5338" t="s">
        <v>2892</v>
      </c>
      <c r="E5338" t="s">
        <v>3066</v>
      </c>
      <c r="F5338" t="s">
        <v>2170</v>
      </c>
      <c r="G5338" t="s">
        <v>2171</v>
      </c>
      <c r="H5338">
        <v>0</v>
      </c>
      <c r="I5338">
        <v>0</v>
      </c>
      <c r="J5338">
        <v>0</v>
      </c>
      <c r="K5338">
        <v>0</v>
      </c>
      <c r="L5338">
        <v>0</v>
      </c>
    </row>
    <row r="5339" spans="1:12" x14ac:dyDescent="0.35">
      <c r="A5339" t="s">
        <v>999</v>
      </c>
      <c r="B5339" t="s">
        <v>4373</v>
      </c>
      <c r="C5339" t="s">
        <v>2879</v>
      </c>
      <c r="D5339" t="s">
        <v>2892</v>
      </c>
      <c r="E5339" t="s">
        <v>3066</v>
      </c>
      <c r="F5339" t="s">
        <v>2172</v>
      </c>
      <c r="G5339" t="s">
        <v>2173</v>
      </c>
      <c r="H5339">
        <v>80670.069900000002</v>
      </c>
      <c r="I5339">
        <v>384.20360563602702</v>
      </c>
      <c r="J5339">
        <v>463.42299516102099</v>
      </c>
      <c r="K5339">
        <v>847.62660079704801</v>
      </c>
      <c r="L5339">
        <v>79822.443299202903</v>
      </c>
    </row>
    <row r="5340" spans="1:12" x14ac:dyDescent="0.35">
      <c r="A5340" t="s">
        <v>999</v>
      </c>
      <c r="B5340" t="s">
        <v>4373</v>
      </c>
      <c r="C5340" t="s">
        <v>2879</v>
      </c>
      <c r="D5340" t="s">
        <v>2892</v>
      </c>
      <c r="E5340" t="s">
        <v>3066</v>
      </c>
      <c r="F5340" t="s">
        <v>2882</v>
      </c>
      <c r="G5340" t="s">
        <v>2883</v>
      </c>
      <c r="H5340">
        <v>0</v>
      </c>
      <c r="I5340">
        <v>0</v>
      </c>
      <c r="J5340">
        <v>0</v>
      </c>
      <c r="K5340">
        <v>0</v>
      </c>
      <c r="L5340">
        <v>0</v>
      </c>
    </row>
    <row r="5341" spans="1:12" x14ac:dyDescent="0.35">
      <c r="A5341" t="s">
        <v>999</v>
      </c>
      <c r="B5341" t="s">
        <v>4373</v>
      </c>
      <c r="C5341" t="s">
        <v>2879</v>
      </c>
      <c r="D5341" t="s">
        <v>2892</v>
      </c>
      <c r="E5341" t="s">
        <v>3066</v>
      </c>
      <c r="F5341" t="s">
        <v>2954</v>
      </c>
      <c r="G5341" t="s">
        <v>2955</v>
      </c>
      <c r="H5341">
        <v>0</v>
      </c>
      <c r="I5341">
        <v>0</v>
      </c>
      <c r="J5341">
        <v>0</v>
      </c>
      <c r="K5341">
        <v>0</v>
      </c>
      <c r="L5341">
        <v>0</v>
      </c>
    </row>
    <row r="5342" spans="1:12" x14ac:dyDescent="0.35">
      <c r="A5342" t="s">
        <v>999</v>
      </c>
      <c r="B5342" t="s">
        <v>4373</v>
      </c>
      <c r="C5342" t="s">
        <v>2879</v>
      </c>
      <c r="D5342" t="s">
        <v>2892</v>
      </c>
      <c r="E5342" t="s">
        <v>3066</v>
      </c>
      <c r="F5342" t="s">
        <v>3151</v>
      </c>
      <c r="G5342" t="s">
        <v>3152</v>
      </c>
      <c r="H5342">
        <v>51701.065900000001</v>
      </c>
      <c r="I5342">
        <v>232.857882127115</v>
      </c>
      <c r="J5342">
        <v>0</v>
      </c>
      <c r="K5342">
        <v>232.857882127115</v>
      </c>
      <c r="L5342">
        <v>51468.208017872901</v>
      </c>
    </row>
    <row r="5343" spans="1:12" x14ac:dyDescent="0.35">
      <c r="A5343" t="s">
        <v>999</v>
      </c>
      <c r="B5343" t="s">
        <v>4373</v>
      </c>
      <c r="C5343" t="s">
        <v>2879</v>
      </c>
      <c r="D5343" t="s">
        <v>2892</v>
      </c>
      <c r="E5343" t="s">
        <v>3066</v>
      </c>
      <c r="F5343" t="s">
        <v>3633</v>
      </c>
      <c r="G5343" t="s">
        <v>3634</v>
      </c>
      <c r="H5343">
        <v>0</v>
      </c>
      <c r="I5343">
        <v>0</v>
      </c>
      <c r="J5343">
        <v>0</v>
      </c>
      <c r="K5343">
        <v>0</v>
      </c>
      <c r="L5343">
        <v>0</v>
      </c>
    </row>
    <row r="5344" spans="1:12" x14ac:dyDescent="0.35">
      <c r="A5344" t="s">
        <v>999</v>
      </c>
      <c r="B5344" t="s">
        <v>4373</v>
      </c>
      <c r="C5344" t="s">
        <v>2879</v>
      </c>
      <c r="D5344" t="s">
        <v>2892</v>
      </c>
      <c r="E5344" t="s">
        <v>3066</v>
      </c>
      <c r="F5344" t="s">
        <v>2884</v>
      </c>
      <c r="G5344" t="s">
        <v>2885</v>
      </c>
      <c r="H5344">
        <v>0</v>
      </c>
      <c r="I5344">
        <v>0</v>
      </c>
      <c r="J5344">
        <v>0</v>
      </c>
      <c r="K5344">
        <v>0</v>
      </c>
      <c r="L5344">
        <v>0</v>
      </c>
    </row>
    <row r="5345" spans="1:12" x14ac:dyDescent="0.35">
      <c r="A5345" t="s">
        <v>999</v>
      </c>
      <c r="B5345" t="s">
        <v>4373</v>
      </c>
      <c r="C5345" t="s">
        <v>2879</v>
      </c>
      <c r="D5345" t="s">
        <v>2892</v>
      </c>
      <c r="E5345" t="s">
        <v>3066</v>
      </c>
      <c r="F5345" t="s">
        <v>2896</v>
      </c>
      <c r="G5345" t="s">
        <v>2897</v>
      </c>
      <c r="H5345">
        <v>31328.155200000001</v>
      </c>
      <c r="I5345">
        <v>141.099757571449</v>
      </c>
      <c r="J5345">
        <v>0</v>
      </c>
      <c r="K5345">
        <v>141.099757571449</v>
      </c>
      <c r="L5345">
        <v>31187.055442428598</v>
      </c>
    </row>
    <row r="5346" spans="1:12" x14ac:dyDescent="0.35">
      <c r="A5346" t="s">
        <v>999</v>
      </c>
      <c r="B5346" t="s">
        <v>4373</v>
      </c>
      <c r="C5346" t="s">
        <v>2879</v>
      </c>
      <c r="D5346" t="s">
        <v>2892</v>
      </c>
      <c r="E5346" t="s">
        <v>3066</v>
      </c>
      <c r="F5346" t="s">
        <v>2890</v>
      </c>
      <c r="G5346" t="s">
        <v>2891</v>
      </c>
      <c r="H5346">
        <v>5069.4305999999997</v>
      </c>
      <c r="I5346">
        <v>24.143942430679299</v>
      </c>
      <c r="J5346">
        <v>29.1222100784248</v>
      </c>
      <c r="K5346">
        <v>53.266152509104103</v>
      </c>
      <c r="L5346">
        <v>5016.1644474908999</v>
      </c>
    </row>
    <row r="5347" spans="1:12" x14ac:dyDescent="0.35">
      <c r="A5347" t="s">
        <v>999</v>
      </c>
      <c r="B5347" t="s">
        <v>4373</v>
      </c>
      <c r="C5347" t="s">
        <v>2879</v>
      </c>
      <c r="D5347" t="s">
        <v>2894</v>
      </c>
      <c r="E5347" t="s">
        <v>2967</v>
      </c>
      <c r="F5347" t="s">
        <v>2170</v>
      </c>
      <c r="G5347" t="s">
        <v>2171</v>
      </c>
      <c r="H5347">
        <v>0</v>
      </c>
      <c r="I5347">
        <v>0</v>
      </c>
      <c r="J5347">
        <v>0</v>
      </c>
      <c r="K5347">
        <v>0</v>
      </c>
      <c r="L5347">
        <v>0</v>
      </c>
    </row>
    <row r="5348" spans="1:12" x14ac:dyDescent="0.35">
      <c r="A5348" t="s">
        <v>999</v>
      </c>
      <c r="B5348" t="s">
        <v>4373</v>
      </c>
      <c r="C5348" t="s">
        <v>2879</v>
      </c>
      <c r="D5348" t="s">
        <v>2894</v>
      </c>
      <c r="E5348" t="s">
        <v>2967</v>
      </c>
      <c r="F5348" t="s">
        <v>2172</v>
      </c>
      <c r="G5348" t="s">
        <v>2173</v>
      </c>
      <c r="H5348">
        <v>20326.856299999999</v>
      </c>
      <c r="I5348">
        <v>39.837688125116799</v>
      </c>
      <c r="J5348">
        <v>0.148633788377489</v>
      </c>
      <c r="K5348">
        <v>39.986321913494301</v>
      </c>
      <c r="L5348">
        <v>20286.869978086499</v>
      </c>
    </row>
    <row r="5349" spans="1:12" x14ac:dyDescent="0.35">
      <c r="A5349" t="s">
        <v>999</v>
      </c>
      <c r="B5349" t="s">
        <v>4373</v>
      </c>
      <c r="C5349" t="s">
        <v>2879</v>
      </c>
      <c r="D5349" t="s">
        <v>2894</v>
      </c>
      <c r="E5349" t="s">
        <v>2967</v>
      </c>
      <c r="F5349" t="s">
        <v>2882</v>
      </c>
      <c r="G5349" t="s">
        <v>2883</v>
      </c>
      <c r="H5349">
        <v>8603.0678000000007</v>
      </c>
      <c r="I5349">
        <v>16.860764268721599</v>
      </c>
      <c r="J5349">
        <v>6.2907246533211003E-2</v>
      </c>
      <c r="K5349">
        <v>16.923671515254899</v>
      </c>
      <c r="L5349">
        <v>8586.1441284847406</v>
      </c>
    </row>
    <row r="5350" spans="1:12" x14ac:dyDescent="0.35">
      <c r="A5350" t="s">
        <v>999</v>
      </c>
      <c r="B5350" t="s">
        <v>4373</v>
      </c>
      <c r="C5350" t="s">
        <v>2879</v>
      </c>
      <c r="D5350" t="s">
        <v>2894</v>
      </c>
      <c r="E5350" t="s">
        <v>2967</v>
      </c>
      <c r="F5350" t="s">
        <v>2884</v>
      </c>
      <c r="G5350" t="s">
        <v>2885</v>
      </c>
      <c r="H5350">
        <v>51028.000200000002</v>
      </c>
      <c r="I5350">
        <v>100.007474338986</v>
      </c>
      <c r="J5350">
        <v>0.37312631522149697</v>
      </c>
      <c r="K5350">
        <v>100.380600654208</v>
      </c>
      <c r="L5350">
        <v>50927.619599345802</v>
      </c>
    </row>
    <row r="5351" spans="1:12" x14ac:dyDescent="0.35">
      <c r="A5351" t="s">
        <v>999</v>
      </c>
      <c r="B5351" t="s">
        <v>4373</v>
      </c>
      <c r="C5351" t="s">
        <v>2879</v>
      </c>
      <c r="D5351" t="s">
        <v>2894</v>
      </c>
      <c r="E5351" t="s">
        <v>2967</v>
      </c>
      <c r="F5351" t="s">
        <v>2896</v>
      </c>
      <c r="G5351" t="s">
        <v>2897</v>
      </c>
      <c r="H5351">
        <v>23194.545600000001</v>
      </c>
      <c r="I5351">
        <v>45.457942881357397</v>
      </c>
      <c r="J5351">
        <v>0.16960287055522599</v>
      </c>
      <c r="K5351">
        <v>45.627545751912599</v>
      </c>
      <c r="L5351">
        <v>23148.918054248101</v>
      </c>
    </row>
    <row r="5352" spans="1:12" x14ac:dyDescent="0.35">
      <c r="A5352" t="s">
        <v>999</v>
      </c>
      <c r="B5352" t="s">
        <v>4373</v>
      </c>
      <c r="C5352" t="s">
        <v>2879</v>
      </c>
      <c r="D5352" t="s">
        <v>2898</v>
      </c>
      <c r="E5352" t="s">
        <v>2893</v>
      </c>
      <c r="F5352" t="s">
        <v>2170</v>
      </c>
      <c r="G5352" t="s">
        <v>2171</v>
      </c>
      <c r="H5352">
        <v>0</v>
      </c>
      <c r="I5352">
        <v>0</v>
      </c>
      <c r="J5352">
        <v>0</v>
      </c>
      <c r="K5352">
        <v>0</v>
      </c>
      <c r="L5352">
        <v>0</v>
      </c>
    </row>
    <row r="5353" spans="1:12" x14ac:dyDescent="0.35">
      <c r="A5353" t="s">
        <v>999</v>
      </c>
      <c r="B5353" t="s">
        <v>4373</v>
      </c>
      <c r="C5353" t="s">
        <v>2879</v>
      </c>
      <c r="D5353" t="s">
        <v>2898</v>
      </c>
      <c r="E5353" t="s">
        <v>2893</v>
      </c>
      <c r="F5353" t="s">
        <v>2172</v>
      </c>
      <c r="G5353" t="s">
        <v>2173</v>
      </c>
      <c r="H5353">
        <v>19323.509900000001</v>
      </c>
      <c r="I5353">
        <v>29.162031184972999</v>
      </c>
      <c r="J5353">
        <v>181.12536966654699</v>
      </c>
      <c r="K5353">
        <v>210.28740085152</v>
      </c>
      <c r="L5353">
        <v>19113.222499148502</v>
      </c>
    </row>
    <row r="5354" spans="1:12" x14ac:dyDescent="0.35">
      <c r="A5354" t="s">
        <v>999</v>
      </c>
      <c r="B5354" t="s">
        <v>4373</v>
      </c>
      <c r="C5354" t="s">
        <v>2879</v>
      </c>
      <c r="D5354" t="s">
        <v>2898</v>
      </c>
      <c r="E5354" t="s">
        <v>2893</v>
      </c>
      <c r="F5354" t="s">
        <v>2882</v>
      </c>
      <c r="G5354" t="s">
        <v>2883</v>
      </c>
      <c r="H5354">
        <v>0</v>
      </c>
      <c r="I5354">
        <v>0</v>
      </c>
      <c r="J5354">
        <v>0</v>
      </c>
      <c r="K5354">
        <v>0</v>
      </c>
      <c r="L5354">
        <v>0</v>
      </c>
    </row>
    <row r="5355" spans="1:12" x14ac:dyDescent="0.35">
      <c r="A5355" t="s">
        <v>999</v>
      </c>
      <c r="B5355" t="s">
        <v>4373</v>
      </c>
      <c r="C5355" t="s">
        <v>2879</v>
      </c>
      <c r="D5355" t="s">
        <v>2898</v>
      </c>
      <c r="E5355" t="s">
        <v>2893</v>
      </c>
      <c r="F5355" t="s">
        <v>2884</v>
      </c>
      <c r="G5355" t="s">
        <v>2885</v>
      </c>
      <c r="H5355">
        <v>22353.971300000001</v>
      </c>
      <c r="I5355">
        <v>22.037123203310099</v>
      </c>
      <c r="J5355">
        <v>0</v>
      </c>
      <c r="K5355">
        <v>22.037123203310099</v>
      </c>
      <c r="L5355">
        <v>22331.934176796702</v>
      </c>
    </row>
    <row r="5356" spans="1:12" x14ac:dyDescent="0.35">
      <c r="A5356" t="s">
        <v>999</v>
      </c>
      <c r="B5356" t="s">
        <v>4373</v>
      </c>
      <c r="C5356" t="s">
        <v>2879</v>
      </c>
      <c r="D5356" t="s">
        <v>2898</v>
      </c>
      <c r="E5356" t="s">
        <v>2893</v>
      </c>
      <c r="F5356" t="s">
        <v>2896</v>
      </c>
      <c r="G5356" t="s">
        <v>2897</v>
      </c>
      <c r="H5356">
        <v>33996.664700000001</v>
      </c>
      <c r="I5356">
        <v>33.514791538367497</v>
      </c>
      <c r="J5356">
        <v>0</v>
      </c>
      <c r="K5356">
        <v>33.514791538367497</v>
      </c>
      <c r="L5356">
        <v>33963.149908461601</v>
      </c>
    </row>
    <row r="5357" spans="1:12" x14ac:dyDescent="0.35">
      <c r="A5357" t="s">
        <v>999</v>
      </c>
      <c r="B5357" t="s">
        <v>4373</v>
      </c>
      <c r="C5357" t="s">
        <v>2879</v>
      </c>
      <c r="D5357" t="s">
        <v>2902</v>
      </c>
      <c r="E5357" t="s">
        <v>2969</v>
      </c>
      <c r="F5357" t="s">
        <v>2170</v>
      </c>
      <c r="G5357" t="s">
        <v>2171</v>
      </c>
      <c r="H5357">
        <v>0</v>
      </c>
      <c r="I5357">
        <v>0</v>
      </c>
      <c r="J5357">
        <v>0</v>
      </c>
      <c r="K5357">
        <v>0</v>
      </c>
      <c r="L5357">
        <v>0</v>
      </c>
    </row>
    <row r="5358" spans="1:12" x14ac:dyDescent="0.35">
      <c r="A5358" t="s">
        <v>999</v>
      </c>
      <c r="B5358" t="s">
        <v>4373</v>
      </c>
      <c r="C5358" t="s">
        <v>2879</v>
      </c>
      <c r="D5358" t="s">
        <v>2902</v>
      </c>
      <c r="E5358" t="s">
        <v>2969</v>
      </c>
      <c r="F5358" t="s">
        <v>2172</v>
      </c>
      <c r="G5358" t="s">
        <v>2173</v>
      </c>
      <c r="H5358">
        <v>16875.0501</v>
      </c>
      <c r="I5358">
        <v>95.821187828760102</v>
      </c>
      <c r="J5358">
        <v>551.36850166647901</v>
      </c>
      <c r="K5358">
        <v>647.18968949523901</v>
      </c>
      <c r="L5358">
        <v>16227.8604105048</v>
      </c>
    </row>
    <row r="5359" spans="1:12" x14ac:dyDescent="0.35">
      <c r="A5359" t="s">
        <v>999</v>
      </c>
      <c r="B5359" t="s">
        <v>4373</v>
      </c>
      <c r="C5359" t="s">
        <v>2879</v>
      </c>
      <c r="D5359" t="s">
        <v>2902</v>
      </c>
      <c r="E5359" t="s">
        <v>2969</v>
      </c>
      <c r="F5359" t="s">
        <v>2882</v>
      </c>
      <c r="G5359" t="s">
        <v>2883</v>
      </c>
      <c r="H5359">
        <v>5051.7665999999999</v>
      </c>
      <c r="I5359">
        <v>28.685323744915401</v>
      </c>
      <c r="J5359">
        <v>165.05936037149399</v>
      </c>
      <c r="K5359">
        <v>193.74468411640899</v>
      </c>
      <c r="L5359">
        <v>4858.0219158835898</v>
      </c>
    </row>
    <row r="5360" spans="1:12" x14ac:dyDescent="0.35">
      <c r="A5360" t="s">
        <v>999</v>
      </c>
      <c r="B5360" t="s">
        <v>4373</v>
      </c>
      <c r="C5360" t="s">
        <v>2879</v>
      </c>
      <c r="D5360" t="s">
        <v>2902</v>
      </c>
      <c r="E5360" t="s">
        <v>2969</v>
      </c>
      <c r="F5360" t="s">
        <v>2884</v>
      </c>
      <c r="G5360" t="s">
        <v>2885</v>
      </c>
      <c r="H5360">
        <v>137529.7268</v>
      </c>
      <c r="I5360">
        <v>489.01187761391202</v>
      </c>
      <c r="J5360">
        <v>0</v>
      </c>
      <c r="K5360">
        <v>489.01187761391202</v>
      </c>
      <c r="L5360">
        <v>137040.71492238599</v>
      </c>
    </row>
    <row r="5361" spans="1:12" x14ac:dyDescent="0.35">
      <c r="A5361" t="s">
        <v>999</v>
      </c>
      <c r="B5361" t="s">
        <v>4373</v>
      </c>
      <c r="C5361" t="s">
        <v>2879</v>
      </c>
      <c r="D5361" t="s">
        <v>2902</v>
      </c>
      <c r="E5361" t="s">
        <v>2969</v>
      </c>
      <c r="F5361" t="s">
        <v>2896</v>
      </c>
      <c r="G5361" t="s">
        <v>2897</v>
      </c>
      <c r="H5361">
        <v>25888.8632</v>
      </c>
      <c r="I5361">
        <v>92.052546775258605</v>
      </c>
      <c r="J5361">
        <v>0</v>
      </c>
      <c r="K5361">
        <v>92.052546775258605</v>
      </c>
      <c r="L5361">
        <v>25796.8106532247</v>
      </c>
    </row>
    <row r="5362" spans="1:12" x14ac:dyDescent="0.35">
      <c r="A5362" t="s">
        <v>999</v>
      </c>
      <c r="B5362" t="s">
        <v>4373</v>
      </c>
      <c r="C5362" t="s">
        <v>2879</v>
      </c>
      <c r="D5362" t="s">
        <v>2904</v>
      </c>
      <c r="E5362" t="s">
        <v>2899</v>
      </c>
      <c r="F5362" t="s">
        <v>2170</v>
      </c>
      <c r="G5362" t="s">
        <v>2171</v>
      </c>
      <c r="H5362">
        <v>0</v>
      </c>
      <c r="I5362">
        <v>0</v>
      </c>
      <c r="J5362">
        <v>0</v>
      </c>
      <c r="K5362">
        <v>0</v>
      </c>
      <c r="L5362">
        <v>0</v>
      </c>
    </row>
    <row r="5363" spans="1:12" x14ac:dyDescent="0.35">
      <c r="A5363" t="s">
        <v>999</v>
      </c>
      <c r="B5363" t="s">
        <v>4373</v>
      </c>
      <c r="C5363" t="s">
        <v>2879</v>
      </c>
      <c r="D5363" t="s">
        <v>2904</v>
      </c>
      <c r="E5363" t="s">
        <v>2899</v>
      </c>
      <c r="F5363" t="s">
        <v>2172</v>
      </c>
      <c r="G5363" t="s">
        <v>2173</v>
      </c>
      <c r="H5363">
        <v>7306.8471</v>
      </c>
      <c r="I5363">
        <v>22.9553041647169</v>
      </c>
      <c r="J5363">
        <v>0</v>
      </c>
      <c r="K5363">
        <v>22.9553041647169</v>
      </c>
      <c r="L5363">
        <v>7283.8917958352804</v>
      </c>
    </row>
    <row r="5364" spans="1:12" x14ac:dyDescent="0.35">
      <c r="A5364" t="s">
        <v>999</v>
      </c>
      <c r="B5364" t="s">
        <v>4373</v>
      </c>
      <c r="C5364" t="s">
        <v>2879</v>
      </c>
      <c r="D5364" t="s">
        <v>2904</v>
      </c>
      <c r="E5364" t="s">
        <v>2899</v>
      </c>
      <c r="F5364" t="s">
        <v>2882</v>
      </c>
      <c r="G5364" t="s">
        <v>2883</v>
      </c>
      <c r="H5364">
        <v>4556.9584000000004</v>
      </c>
      <c r="I5364">
        <v>14.3162111995009</v>
      </c>
      <c r="J5364">
        <v>0</v>
      </c>
      <c r="K5364">
        <v>14.3162111995009</v>
      </c>
      <c r="L5364">
        <v>4542.6421888004998</v>
      </c>
    </row>
    <row r="5365" spans="1:12" x14ac:dyDescent="0.35">
      <c r="A5365" t="s">
        <v>999</v>
      </c>
      <c r="B5365" t="s">
        <v>4373</v>
      </c>
      <c r="C5365" t="s">
        <v>2879</v>
      </c>
      <c r="D5365" t="s">
        <v>2904</v>
      </c>
      <c r="E5365" t="s">
        <v>2899</v>
      </c>
      <c r="F5365" t="s">
        <v>2884</v>
      </c>
      <c r="G5365" t="s">
        <v>2885</v>
      </c>
      <c r="H5365">
        <v>43605.3776</v>
      </c>
      <c r="I5365">
        <v>136.99133130556899</v>
      </c>
      <c r="J5365">
        <v>0</v>
      </c>
      <c r="K5365">
        <v>136.99133130556899</v>
      </c>
      <c r="L5365">
        <v>43468.386268694398</v>
      </c>
    </row>
    <row r="5366" spans="1:12" x14ac:dyDescent="0.35">
      <c r="A5366" t="s">
        <v>999</v>
      </c>
      <c r="B5366" t="s">
        <v>4373</v>
      </c>
      <c r="C5366" t="s">
        <v>2879</v>
      </c>
      <c r="D5366" t="s">
        <v>2906</v>
      </c>
      <c r="E5366" t="s">
        <v>4376</v>
      </c>
      <c r="F5366" t="s">
        <v>2170</v>
      </c>
      <c r="G5366" t="s">
        <v>2171</v>
      </c>
      <c r="H5366">
        <v>0</v>
      </c>
      <c r="I5366">
        <v>0</v>
      </c>
      <c r="J5366">
        <v>0</v>
      </c>
      <c r="K5366">
        <v>0</v>
      </c>
      <c r="L5366">
        <v>0</v>
      </c>
    </row>
    <row r="5367" spans="1:12" x14ac:dyDescent="0.35">
      <c r="A5367" t="s">
        <v>999</v>
      </c>
      <c r="B5367" t="s">
        <v>4373</v>
      </c>
      <c r="C5367" t="s">
        <v>2879</v>
      </c>
      <c r="D5367" t="s">
        <v>2906</v>
      </c>
      <c r="E5367" t="s">
        <v>4376</v>
      </c>
      <c r="F5367" t="s">
        <v>2172</v>
      </c>
      <c r="G5367" t="s">
        <v>2173</v>
      </c>
      <c r="H5367">
        <v>207662.05739999999</v>
      </c>
      <c r="I5367">
        <v>297.63548209836102</v>
      </c>
      <c r="J5367">
        <v>1004.1848301636099</v>
      </c>
      <c r="K5367">
        <v>1301.82031226197</v>
      </c>
      <c r="L5367">
        <v>206360.237087738</v>
      </c>
    </row>
    <row r="5368" spans="1:12" x14ac:dyDescent="0.35">
      <c r="A5368" t="s">
        <v>999</v>
      </c>
      <c r="B5368" t="s">
        <v>4373</v>
      </c>
      <c r="C5368" t="s">
        <v>2879</v>
      </c>
      <c r="D5368" t="s">
        <v>2906</v>
      </c>
      <c r="E5368" t="s">
        <v>4376</v>
      </c>
      <c r="F5368" t="s">
        <v>2882</v>
      </c>
      <c r="G5368" t="s">
        <v>2883</v>
      </c>
      <c r="H5368">
        <v>844.15470000000005</v>
      </c>
      <c r="I5368">
        <v>1.20990033373318</v>
      </c>
      <c r="J5368">
        <v>4.08205215513662</v>
      </c>
      <c r="K5368">
        <v>5.2919524888697902</v>
      </c>
      <c r="L5368">
        <v>838.86274751113001</v>
      </c>
    </row>
    <row r="5369" spans="1:12" x14ac:dyDescent="0.35">
      <c r="A5369" t="s">
        <v>999</v>
      </c>
      <c r="B5369" t="s">
        <v>4373</v>
      </c>
      <c r="C5369" t="s">
        <v>2879</v>
      </c>
      <c r="D5369" t="s">
        <v>2906</v>
      </c>
      <c r="E5369" t="s">
        <v>4376</v>
      </c>
      <c r="F5369" t="s">
        <v>3151</v>
      </c>
      <c r="G5369" t="s">
        <v>3152</v>
      </c>
      <c r="H5369">
        <v>102870.712</v>
      </c>
      <c r="I5369">
        <v>175.02084768608401</v>
      </c>
      <c r="J5369">
        <v>0</v>
      </c>
      <c r="K5369">
        <v>175.02084768608401</v>
      </c>
      <c r="L5369">
        <v>102695.691152314</v>
      </c>
    </row>
    <row r="5370" spans="1:12" x14ac:dyDescent="0.35">
      <c r="A5370" t="s">
        <v>999</v>
      </c>
      <c r="B5370" t="s">
        <v>4373</v>
      </c>
      <c r="C5370" t="s">
        <v>2879</v>
      </c>
      <c r="D5370" t="s">
        <v>2906</v>
      </c>
      <c r="E5370" t="s">
        <v>4376</v>
      </c>
      <c r="F5370" t="s">
        <v>3633</v>
      </c>
      <c r="G5370" t="s">
        <v>3634</v>
      </c>
      <c r="H5370">
        <v>0</v>
      </c>
      <c r="I5370">
        <v>0</v>
      </c>
      <c r="J5370">
        <v>0</v>
      </c>
      <c r="K5370">
        <v>0</v>
      </c>
      <c r="L5370">
        <v>0</v>
      </c>
    </row>
    <row r="5371" spans="1:12" x14ac:dyDescent="0.35">
      <c r="A5371" t="s">
        <v>999</v>
      </c>
      <c r="B5371" t="s">
        <v>4373</v>
      </c>
      <c r="C5371" t="s">
        <v>2879</v>
      </c>
      <c r="D5371" t="s">
        <v>2906</v>
      </c>
      <c r="E5371" t="s">
        <v>4376</v>
      </c>
      <c r="F5371" t="s">
        <v>2884</v>
      </c>
      <c r="G5371" t="s">
        <v>2885</v>
      </c>
      <c r="H5371">
        <v>0</v>
      </c>
      <c r="I5371">
        <v>0</v>
      </c>
      <c r="J5371">
        <v>0</v>
      </c>
      <c r="K5371">
        <v>0</v>
      </c>
      <c r="L5371">
        <v>0</v>
      </c>
    </row>
    <row r="5372" spans="1:12" x14ac:dyDescent="0.35">
      <c r="A5372" t="s">
        <v>999</v>
      </c>
      <c r="B5372" t="s">
        <v>4373</v>
      </c>
      <c r="C5372" t="s">
        <v>2879</v>
      </c>
      <c r="D5372" t="s">
        <v>2906</v>
      </c>
      <c r="E5372" t="s">
        <v>4376</v>
      </c>
      <c r="F5372" t="s">
        <v>2896</v>
      </c>
      <c r="G5372" t="s">
        <v>2897</v>
      </c>
      <c r="H5372">
        <v>89062.562699999995</v>
      </c>
      <c r="I5372">
        <v>151.52811645305201</v>
      </c>
      <c r="J5372">
        <v>0</v>
      </c>
      <c r="K5372">
        <v>151.52811645305201</v>
      </c>
      <c r="L5372">
        <v>88911.034583547007</v>
      </c>
    </row>
    <row r="5373" spans="1:12" x14ac:dyDescent="0.35">
      <c r="A5373" t="s">
        <v>999</v>
      </c>
      <c r="B5373" t="s">
        <v>4373</v>
      </c>
      <c r="C5373" t="s">
        <v>2879</v>
      </c>
      <c r="D5373" t="s">
        <v>2906</v>
      </c>
      <c r="E5373" t="s">
        <v>4376</v>
      </c>
      <c r="F5373" t="s">
        <v>2890</v>
      </c>
      <c r="G5373" t="s">
        <v>2891</v>
      </c>
      <c r="H5373">
        <v>844.15470000000005</v>
      </c>
      <c r="I5373">
        <v>1.20990033373318</v>
      </c>
      <c r="J5373">
        <v>4.08205215513662</v>
      </c>
      <c r="K5373">
        <v>5.2919524888697902</v>
      </c>
      <c r="L5373">
        <v>838.86274751113001</v>
      </c>
    </row>
    <row r="5374" spans="1:12" x14ac:dyDescent="0.35">
      <c r="A5374" t="s">
        <v>999</v>
      </c>
      <c r="B5374" t="s">
        <v>4373</v>
      </c>
      <c r="C5374" t="s">
        <v>2879</v>
      </c>
      <c r="D5374" t="s">
        <v>2906</v>
      </c>
      <c r="E5374" t="s">
        <v>4376</v>
      </c>
      <c r="F5374" t="s">
        <v>3636</v>
      </c>
      <c r="G5374" t="s">
        <v>3637</v>
      </c>
      <c r="H5374">
        <v>0</v>
      </c>
      <c r="I5374">
        <v>0</v>
      </c>
      <c r="J5374">
        <v>0</v>
      </c>
      <c r="K5374">
        <v>0</v>
      </c>
      <c r="L5374">
        <v>0</v>
      </c>
    </row>
    <row r="5375" spans="1:12" x14ac:dyDescent="0.35">
      <c r="A5375" t="s">
        <v>999</v>
      </c>
      <c r="B5375" t="s">
        <v>4373</v>
      </c>
      <c r="C5375" t="s">
        <v>2879</v>
      </c>
      <c r="D5375" t="s">
        <v>2908</v>
      </c>
      <c r="E5375" t="s">
        <v>4074</v>
      </c>
      <c r="F5375" t="s">
        <v>2170</v>
      </c>
      <c r="G5375" t="s">
        <v>2171</v>
      </c>
      <c r="H5375">
        <v>0</v>
      </c>
      <c r="I5375">
        <v>0</v>
      </c>
      <c r="J5375">
        <v>0</v>
      </c>
      <c r="K5375">
        <v>0</v>
      </c>
      <c r="L5375">
        <v>0</v>
      </c>
    </row>
    <row r="5376" spans="1:12" x14ac:dyDescent="0.35">
      <c r="A5376" t="s">
        <v>999</v>
      </c>
      <c r="B5376" t="s">
        <v>4373</v>
      </c>
      <c r="C5376" t="s">
        <v>2879</v>
      </c>
      <c r="D5376" t="s">
        <v>2908</v>
      </c>
      <c r="E5376" t="s">
        <v>4074</v>
      </c>
      <c r="F5376" t="s">
        <v>2172</v>
      </c>
      <c r="G5376" t="s">
        <v>2173</v>
      </c>
      <c r="H5376">
        <v>49740.977099999996</v>
      </c>
      <c r="I5376">
        <v>148.44931267835301</v>
      </c>
      <c r="J5376">
        <v>0</v>
      </c>
      <c r="K5376">
        <v>148.44931267835301</v>
      </c>
      <c r="L5376">
        <v>49592.527787321596</v>
      </c>
    </row>
    <row r="5377" spans="1:12" x14ac:dyDescent="0.35">
      <c r="A5377" t="s">
        <v>999</v>
      </c>
      <c r="B5377" t="s">
        <v>4373</v>
      </c>
      <c r="C5377" t="s">
        <v>2879</v>
      </c>
      <c r="D5377" t="s">
        <v>2908</v>
      </c>
      <c r="E5377" t="s">
        <v>4074</v>
      </c>
      <c r="F5377" t="s">
        <v>2882</v>
      </c>
      <c r="G5377" t="s">
        <v>2883</v>
      </c>
      <c r="H5377">
        <v>0</v>
      </c>
      <c r="I5377">
        <v>0</v>
      </c>
      <c r="J5377">
        <v>0</v>
      </c>
      <c r="K5377">
        <v>0</v>
      </c>
      <c r="L5377">
        <v>0</v>
      </c>
    </row>
    <row r="5378" spans="1:12" x14ac:dyDescent="0.35">
      <c r="A5378" t="s">
        <v>999</v>
      </c>
      <c r="B5378" t="s">
        <v>4373</v>
      </c>
      <c r="C5378" t="s">
        <v>2879</v>
      </c>
      <c r="D5378" t="s">
        <v>2908</v>
      </c>
      <c r="E5378" t="s">
        <v>4074</v>
      </c>
      <c r="F5378" t="s">
        <v>2884</v>
      </c>
      <c r="G5378" t="s">
        <v>2885</v>
      </c>
      <c r="H5378">
        <v>45740.435899999997</v>
      </c>
      <c r="I5378">
        <v>136.65201630656301</v>
      </c>
      <c r="J5378">
        <v>0</v>
      </c>
      <c r="K5378">
        <v>136.65201630656301</v>
      </c>
      <c r="L5378">
        <v>45603.783883693402</v>
      </c>
    </row>
    <row r="5379" spans="1:12" x14ac:dyDescent="0.35">
      <c r="A5379" t="s">
        <v>999</v>
      </c>
      <c r="B5379" t="s">
        <v>4373</v>
      </c>
      <c r="C5379" t="s">
        <v>2879</v>
      </c>
      <c r="D5379" t="s">
        <v>2908</v>
      </c>
      <c r="E5379" t="s">
        <v>4074</v>
      </c>
      <c r="F5379" t="s">
        <v>2896</v>
      </c>
      <c r="G5379" t="s">
        <v>2897</v>
      </c>
      <c r="H5379">
        <v>54625.268700000001</v>
      </c>
      <c r="I5379">
        <v>163.19593314309</v>
      </c>
      <c r="J5379">
        <v>0</v>
      </c>
      <c r="K5379">
        <v>163.19593314309</v>
      </c>
      <c r="L5379">
        <v>54462.072766856902</v>
      </c>
    </row>
    <row r="5380" spans="1:12" x14ac:dyDescent="0.35">
      <c r="A5380" t="s">
        <v>999</v>
      </c>
      <c r="B5380" t="s">
        <v>4373</v>
      </c>
      <c r="C5380" t="s">
        <v>2879</v>
      </c>
      <c r="D5380" t="s">
        <v>2908</v>
      </c>
      <c r="E5380" t="s">
        <v>4074</v>
      </c>
      <c r="F5380" t="s">
        <v>2890</v>
      </c>
      <c r="G5380" t="s">
        <v>2891</v>
      </c>
      <c r="H5380">
        <v>4941.1566999999995</v>
      </c>
      <c r="I5380">
        <v>14.7466204647371</v>
      </c>
      <c r="J5380">
        <v>0</v>
      </c>
      <c r="K5380">
        <v>14.7466204647371</v>
      </c>
      <c r="L5380">
        <v>4926.4100795352597</v>
      </c>
    </row>
    <row r="5381" spans="1:12" x14ac:dyDescent="0.35">
      <c r="A5381" t="s">
        <v>999</v>
      </c>
      <c r="B5381" t="s">
        <v>4373</v>
      </c>
      <c r="C5381" t="s">
        <v>2879</v>
      </c>
      <c r="D5381" t="s">
        <v>2910</v>
      </c>
      <c r="E5381" t="s">
        <v>4377</v>
      </c>
      <c r="F5381" t="s">
        <v>2170</v>
      </c>
      <c r="G5381" t="s">
        <v>2171</v>
      </c>
      <c r="H5381">
        <v>0</v>
      </c>
      <c r="I5381">
        <v>0</v>
      </c>
      <c r="J5381">
        <v>0</v>
      </c>
      <c r="K5381">
        <v>0</v>
      </c>
      <c r="L5381">
        <v>0</v>
      </c>
    </row>
    <row r="5382" spans="1:12" x14ac:dyDescent="0.35">
      <c r="A5382" t="s">
        <v>999</v>
      </c>
      <c r="B5382" t="s">
        <v>4373</v>
      </c>
      <c r="C5382" t="s">
        <v>2879</v>
      </c>
      <c r="D5382" t="s">
        <v>2910</v>
      </c>
      <c r="E5382" t="s">
        <v>4377</v>
      </c>
      <c r="F5382" t="s">
        <v>2172</v>
      </c>
      <c r="G5382" t="s">
        <v>2173</v>
      </c>
      <c r="H5382">
        <v>17135.0903</v>
      </c>
      <c r="I5382">
        <v>29.139913958733601</v>
      </c>
      <c r="J5382">
        <v>0</v>
      </c>
      <c r="K5382">
        <v>29.139913958733601</v>
      </c>
      <c r="L5382">
        <v>17105.950386041299</v>
      </c>
    </row>
    <row r="5383" spans="1:12" x14ac:dyDescent="0.35">
      <c r="A5383" t="s">
        <v>999</v>
      </c>
      <c r="B5383" t="s">
        <v>4373</v>
      </c>
      <c r="C5383" t="s">
        <v>2879</v>
      </c>
      <c r="D5383" t="s">
        <v>2910</v>
      </c>
      <c r="E5383" t="s">
        <v>4377</v>
      </c>
      <c r="F5383" t="s">
        <v>2882</v>
      </c>
      <c r="G5383" t="s">
        <v>2883</v>
      </c>
      <c r="H5383">
        <v>0</v>
      </c>
      <c r="I5383">
        <v>0</v>
      </c>
      <c r="J5383">
        <v>0</v>
      </c>
      <c r="K5383">
        <v>0</v>
      </c>
      <c r="L5383">
        <v>0</v>
      </c>
    </row>
    <row r="5384" spans="1:12" x14ac:dyDescent="0.35">
      <c r="A5384" t="s">
        <v>999</v>
      </c>
      <c r="B5384" t="s">
        <v>4373</v>
      </c>
      <c r="C5384" t="s">
        <v>2879</v>
      </c>
      <c r="D5384" t="s">
        <v>2910</v>
      </c>
      <c r="E5384" t="s">
        <v>4377</v>
      </c>
      <c r="F5384" t="s">
        <v>2884</v>
      </c>
      <c r="G5384" t="s">
        <v>2885</v>
      </c>
      <c r="H5384">
        <v>15213.3979</v>
      </c>
      <c r="I5384">
        <v>25.871886225043902</v>
      </c>
      <c r="J5384">
        <v>0</v>
      </c>
      <c r="K5384">
        <v>25.871886225043902</v>
      </c>
      <c r="L5384">
        <v>15187.526013774999</v>
      </c>
    </row>
    <row r="5385" spans="1:12" x14ac:dyDescent="0.35">
      <c r="A5385" t="s">
        <v>999</v>
      </c>
      <c r="B5385" t="s">
        <v>4373</v>
      </c>
      <c r="C5385" t="s">
        <v>2879</v>
      </c>
      <c r="D5385" t="s">
        <v>2912</v>
      </c>
      <c r="E5385" t="s">
        <v>4378</v>
      </c>
      <c r="F5385" t="s">
        <v>2170</v>
      </c>
      <c r="G5385" t="s">
        <v>2171</v>
      </c>
      <c r="H5385">
        <v>0</v>
      </c>
      <c r="I5385">
        <v>0</v>
      </c>
      <c r="J5385">
        <v>0</v>
      </c>
      <c r="K5385">
        <v>0</v>
      </c>
      <c r="L5385">
        <v>0</v>
      </c>
    </row>
    <row r="5386" spans="1:12" x14ac:dyDescent="0.35">
      <c r="A5386" t="s">
        <v>999</v>
      </c>
      <c r="B5386" t="s">
        <v>4373</v>
      </c>
      <c r="C5386" t="s">
        <v>2879</v>
      </c>
      <c r="D5386" t="s">
        <v>2912</v>
      </c>
      <c r="E5386" t="s">
        <v>4378</v>
      </c>
      <c r="F5386" t="s">
        <v>2172</v>
      </c>
      <c r="G5386" t="s">
        <v>2173</v>
      </c>
      <c r="H5386">
        <v>35073.985800000002</v>
      </c>
      <c r="I5386">
        <v>191.99224671898801</v>
      </c>
      <c r="J5386">
        <v>0</v>
      </c>
      <c r="K5386">
        <v>191.99224671898801</v>
      </c>
      <c r="L5386">
        <v>34881.993553280998</v>
      </c>
    </row>
    <row r="5387" spans="1:12" x14ac:dyDescent="0.35">
      <c r="A5387" t="s">
        <v>999</v>
      </c>
      <c r="B5387" t="s">
        <v>4373</v>
      </c>
      <c r="C5387" t="s">
        <v>2879</v>
      </c>
      <c r="D5387" t="s">
        <v>2912</v>
      </c>
      <c r="E5387" t="s">
        <v>4378</v>
      </c>
      <c r="F5387" t="s">
        <v>2882</v>
      </c>
      <c r="G5387" t="s">
        <v>2883</v>
      </c>
      <c r="H5387">
        <v>0</v>
      </c>
      <c r="I5387">
        <v>0</v>
      </c>
      <c r="J5387">
        <v>0</v>
      </c>
      <c r="K5387">
        <v>0</v>
      </c>
      <c r="L5387">
        <v>0</v>
      </c>
    </row>
    <row r="5388" spans="1:12" x14ac:dyDescent="0.35">
      <c r="A5388" t="s">
        <v>999</v>
      </c>
      <c r="B5388" t="s">
        <v>4373</v>
      </c>
      <c r="C5388" t="s">
        <v>2879</v>
      </c>
      <c r="D5388" t="s">
        <v>2912</v>
      </c>
      <c r="E5388" t="s">
        <v>4378</v>
      </c>
      <c r="F5388" t="s">
        <v>3151</v>
      </c>
      <c r="G5388" t="s">
        <v>3152</v>
      </c>
      <c r="H5388">
        <v>39853.2088</v>
      </c>
      <c r="I5388">
        <v>221.46400514717701</v>
      </c>
      <c r="J5388">
        <v>0</v>
      </c>
      <c r="K5388">
        <v>221.46400514717701</v>
      </c>
      <c r="L5388">
        <v>39631.744794852799</v>
      </c>
    </row>
    <row r="5389" spans="1:12" x14ac:dyDescent="0.35">
      <c r="A5389" t="s">
        <v>999</v>
      </c>
      <c r="B5389" t="s">
        <v>4373</v>
      </c>
      <c r="C5389" t="s">
        <v>2879</v>
      </c>
      <c r="D5389" t="s">
        <v>2912</v>
      </c>
      <c r="E5389" t="s">
        <v>4378</v>
      </c>
      <c r="F5389" t="s">
        <v>3633</v>
      </c>
      <c r="G5389" t="s">
        <v>3634</v>
      </c>
      <c r="H5389">
        <v>0</v>
      </c>
      <c r="I5389">
        <v>0</v>
      </c>
      <c r="J5389">
        <v>0</v>
      </c>
      <c r="K5389">
        <v>0</v>
      </c>
      <c r="L5389">
        <v>0</v>
      </c>
    </row>
    <row r="5390" spans="1:12" x14ac:dyDescent="0.35">
      <c r="A5390" t="s">
        <v>999</v>
      </c>
      <c r="B5390" t="s">
        <v>4373</v>
      </c>
      <c r="C5390" t="s">
        <v>2879</v>
      </c>
      <c r="D5390" t="s">
        <v>2912</v>
      </c>
      <c r="E5390" t="s">
        <v>4378</v>
      </c>
      <c r="F5390" t="s">
        <v>2884</v>
      </c>
      <c r="G5390" t="s">
        <v>2885</v>
      </c>
      <c r="H5390">
        <v>0</v>
      </c>
      <c r="I5390">
        <v>0</v>
      </c>
      <c r="J5390">
        <v>0</v>
      </c>
      <c r="K5390">
        <v>0</v>
      </c>
      <c r="L5390">
        <v>0</v>
      </c>
    </row>
    <row r="5391" spans="1:12" x14ac:dyDescent="0.35">
      <c r="A5391" t="s">
        <v>999</v>
      </c>
      <c r="B5391" t="s">
        <v>4373</v>
      </c>
      <c r="C5391" t="s">
        <v>2879</v>
      </c>
      <c r="D5391" t="s">
        <v>2912</v>
      </c>
      <c r="E5391" t="s">
        <v>4378</v>
      </c>
      <c r="F5391" t="s">
        <v>2896</v>
      </c>
      <c r="G5391" t="s">
        <v>2897</v>
      </c>
      <c r="H5391">
        <v>58721.763500000001</v>
      </c>
      <c r="I5391">
        <v>326.31643236287601</v>
      </c>
      <c r="J5391">
        <v>0</v>
      </c>
      <c r="K5391">
        <v>326.31643236287601</v>
      </c>
      <c r="L5391">
        <v>58395.447067637098</v>
      </c>
    </row>
    <row r="5392" spans="1:12" x14ac:dyDescent="0.35">
      <c r="A5392" t="s">
        <v>999</v>
      </c>
      <c r="B5392" t="s">
        <v>4373</v>
      </c>
      <c r="C5392" t="s">
        <v>2879</v>
      </c>
      <c r="D5392" t="s">
        <v>2912</v>
      </c>
      <c r="E5392" t="s">
        <v>4378</v>
      </c>
      <c r="F5392" t="s">
        <v>2890</v>
      </c>
      <c r="G5392" t="s">
        <v>2891</v>
      </c>
      <c r="H5392">
        <v>0</v>
      </c>
      <c r="I5392">
        <v>0</v>
      </c>
      <c r="J5392">
        <v>0</v>
      </c>
      <c r="K5392">
        <v>0</v>
      </c>
      <c r="L5392">
        <v>0</v>
      </c>
    </row>
    <row r="5393" spans="1:12" x14ac:dyDescent="0.35">
      <c r="A5393" t="s">
        <v>999</v>
      </c>
      <c r="B5393" t="s">
        <v>4373</v>
      </c>
      <c r="C5393" t="s">
        <v>2879</v>
      </c>
      <c r="D5393" t="s">
        <v>2976</v>
      </c>
      <c r="E5393" t="s">
        <v>3211</v>
      </c>
      <c r="F5393" t="s">
        <v>2170</v>
      </c>
      <c r="G5393" t="s">
        <v>2171</v>
      </c>
      <c r="H5393">
        <v>0</v>
      </c>
      <c r="I5393">
        <v>0</v>
      </c>
      <c r="J5393">
        <v>0</v>
      </c>
      <c r="K5393">
        <v>0</v>
      </c>
      <c r="L5393">
        <v>0</v>
      </c>
    </row>
    <row r="5394" spans="1:12" x14ac:dyDescent="0.35">
      <c r="A5394" t="s">
        <v>999</v>
      </c>
      <c r="B5394" t="s">
        <v>4373</v>
      </c>
      <c r="C5394" t="s">
        <v>2879</v>
      </c>
      <c r="D5394" t="s">
        <v>2976</v>
      </c>
      <c r="E5394" t="s">
        <v>3211</v>
      </c>
      <c r="F5394" t="s">
        <v>2172</v>
      </c>
      <c r="G5394" t="s">
        <v>2173</v>
      </c>
      <c r="H5394">
        <v>127481.21769999999</v>
      </c>
      <c r="I5394">
        <v>256.15413814732602</v>
      </c>
      <c r="J5394">
        <v>1.4834724540901501</v>
      </c>
      <c r="K5394">
        <v>257.63761060141599</v>
      </c>
      <c r="L5394">
        <v>127223.58008939899</v>
      </c>
    </row>
    <row r="5395" spans="1:12" x14ac:dyDescent="0.35">
      <c r="A5395" t="s">
        <v>999</v>
      </c>
      <c r="B5395" t="s">
        <v>4373</v>
      </c>
      <c r="C5395" t="s">
        <v>2879</v>
      </c>
      <c r="D5395" t="s">
        <v>2976</v>
      </c>
      <c r="E5395" t="s">
        <v>3211</v>
      </c>
      <c r="F5395" t="s">
        <v>2882</v>
      </c>
      <c r="G5395" t="s">
        <v>2883</v>
      </c>
      <c r="H5395">
        <v>16997.495699999999</v>
      </c>
      <c r="I5395">
        <v>34.153885086310197</v>
      </c>
      <c r="J5395">
        <v>0.19779632721202001</v>
      </c>
      <c r="K5395">
        <v>34.351681413522201</v>
      </c>
      <c r="L5395">
        <v>16963.144018586499</v>
      </c>
    </row>
    <row r="5396" spans="1:12" x14ac:dyDescent="0.35">
      <c r="A5396" t="s">
        <v>999</v>
      </c>
      <c r="B5396" t="s">
        <v>4373</v>
      </c>
      <c r="C5396" t="s">
        <v>2879</v>
      </c>
      <c r="D5396" t="s">
        <v>2976</v>
      </c>
      <c r="E5396" t="s">
        <v>3211</v>
      </c>
      <c r="F5396" t="s">
        <v>2890</v>
      </c>
      <c r="G5396" t="s">
        <v>2891</v>
      </c>
      <c r="H5396">
        <v>2124.6869000000002</v>
      </c>
      <c r="I5396">
        <v>4.2692356357887702</v>
      </c>
      <c r="J5396">
        <v>2.4724540901502501E-2</v>
      </c>
      <c r="K5396">
        <v>4.2939601766902697</v>
      </c>
      <c r="L5396">
        <v>2120.3929398233099</v>
      </c>
    </row>
    <row r="5397" spans="1:12" x14ac:dyDescent="0.35">
      <c r="A5397" t="s">
        <v>999</v>
      </c>
      <c r="B5397" t="s">
        <v>4373</v>
      </c>
      <c r="C5397" t="s">
        <v>2879</v>
      </c>
      <c r="D5397" t="s">
        <v>2976</v>
      </c>
      <c r="E5397" t="s">
        <v>3211</v>
      </c>
      <c r="F5397" t="s">
        <v>2962</v>
      </c>
      <c r="G5397" t="s">
        <v>2963</v>
      </c>
      <c r="H5397">
        <v>1356612.6251999999</v>
      </c>
      <c r="I5397">
        <v>2725.90695345113</v>
      </c>
      <c r="J5397">
        <v>15.7866193656094</v>
      </c>
      <c r="K5397">
        <v>2741.69357281674</v>
      </c>
      <c r="L5397">
        <v>1353870.93162718</v>
      </c>
    </row>
    <row r="5398" spans="1:12" x14ac:dyDescent="0.35">
      <c r="A5398" t="s">
        <v>999</v>
      </c>
      <c r="B5398" t="s">
        <v>4373</v>
      </c>
      <c r="C5398" t="s">
        <v>2879</v>
      </c>
      <c r="D5398" t="s">
        <v>2976</v>
      </c>
      <c r="E5398" t="s">
        <v>3211</v>
      </c>
      <c r="F5398" t="s">
        <v>2964</v>
      </c>
      <c r="G5398" t="s">
        <v>2965</v>
      </c>
      <c r="H5398">
        <v>353760.37920000002</v>
      </c>
      <c r="I5398">
        <v>710.82773335882996</v>
      </c>
      <c r="J5398">
        <v>4.1166360601001699</v>
      </c>
      <c r="K5398">
        <v>714.94436941893002</v>
      </c>
      <c r="L5398">
        <v>353045.43483058101</v>
      </c>
    </row>
    <row r="5399" spans="1:12" x14ac:dyDescent="0.35">
      <c r="A5399" t="s">
        <v>999</v>
      </c>
      <c r="B5399" t="s">
        <v>4373</v>
      </c>
      <c r="C5399" t="s">
        <v>2879</v>
      </c>
      <c r="D5399" t="s">
        <v>2977</v>
      </c>
      <c r="E5399" t="s">
        <v>4379</v>
      </c>
      <c r="F5399" t="s">
        <v>2170</v>
      </c>
      <c r="G5399" t="s">
        <v>2171</v>
      </c>
      <c r="H5399">
        <v>0</v>
      </c>
      <c r="I5399">
        <v>0</v>
      </c>
      <c r="J5399">
        <v>0</v>
      </c>
      <c r="K5399">
        <v>0</v>
      </c>
      <c r="L5399">
        <v>0</v>
      </c>
    </row>
    <row r="5400" spans="1:12" x14ac:dyDescent="0.35">
      <c r="A5400" t="s">
        <v>999</v>
      </c>
      <c r="B5400" t="s">
        <v>4373</v>
      </c>
      <c r="C5400" t="s">
        <v>2879</v>
      </c>
      <c r="D5400" t="s">
        <v>2977</v>
      </c>
      <c r="E5400" t="s">
        <v>4379</v>
      </c>
      <c r="F5400" t="s">
        <v>2172</v>
      </c>
      <c r="G5400" t="s">
        <v>2173</v>
      </c>
      <c r="H5400">
        <v>93411.728700000007</v>
      </c>
      <c r="I5400">
        <v>98.464338756236302</v>
      </c>
      <c r="J5400">
        <v>64.857769725306795</v>
      </c>
      <c r="K5400">
        <v>163.32210848154301</v>
      </c>
      <c r="L5400">
        <v>93248.406591518506</v>
      </c>
    </row>
    <row r="5401" spans="1:12" x14ac:dyDescent="0.35">
      <c r="A5401" t="s">
        <v>999</v>
      </c>
      <c r="B5401" t="s">
        <v>4373</v>
      </c>
      <c r="C5401" t="s">
        <v>2879</v>
      </c>
      <c r="D5401" t="s">
        <v>2977</v>
      </c>
      <c r="E5401" t="s">
        <v>4379</v>
      </c>
      <c r="F5401" t="s">
        <v>2882</v>
      </c>
      <c r="G5401" t="s">
        <v>2883</v>
      </c>
      <c r="H5401">
        <v>60050.397100000002</v>
      </c>
      <c r="I5401">
        <v>63.298503486151901</v>
      </c>
      <c r="J5401">
        <v>41.694280537697203</v>
      </c>
      <c r="K5401">
        <v>104.992784023849</v>
      </c>
      <c r="L5401">
        <v>59945.404315976099</v>
      </c>
    </row>
    <row r="5402" spans="1:12" x14ac:dyDescent="0.35">
      <c r="A5402" t="s">
        <v>999</v>
      </c>
      <c r="B5402" t="s">
        <v>4373</v>
      </c>
      <c r="C5402" t="s">
        <v>2879</v>
      </c>
      <c r="D5402" t="s">
        <v>2977</v>
      </c>
      <c r="E5402" t="s">
        <v>4379</v>
      </c>
      <c r="F5402" t="s">
        <v>2890</v>
      </c>
      <c r="G5402" t="s">
        <v>2891</v>
      </c>
      <c r="H5402">
        <v>0</v>
      </c>
      <c r="I5402">
        <v>0</v>
      </c>
      <c r="J5402">
        <v>0</v>
      </c>
      <c r="K5402">
        <v>0</v>
      </c>
      <c r="L5402">
        <v>0</v>
      </c>
    </row>
    <row r="5403" spans="1:12" x14ac:dyDescent="0.35">
      <c r="A5403" t="s">
        <v>999</v>
      </c>
      <c r="B5403" t="s">
        <v>4373</v>
      </c>
      <c r="C5403" t="s">
        <v>2879</v>
      </c>
      <c r="D5403" t="s">
        <v>2977</v>
      </c>
      <c r="E5403" t="s">
        <v>4379</v>
      </c>
      <c r="F5403" t="s">
        <v>2962</v>
      </c>
      <c r="G5403" t="s">
        <v>2963</v>
      </c>
      <c r="H5403">
        <v>1852665.9528999999</v>
      </c>
      <c r="I5403">
        <v>1952.8760519986899</v>
      </c>
      <c r="J5403">
        <v>1286.3457662185899</v>
      </c>
      <c r="K5403">
        <v>3239.2218182172701</v>
      </c>
      <c r="L5403">
        <v>1849426.73108178</v>
      </c>
    </row>
    <row r="5404" spans="1:12" x14ac:dyDescent="0.35">
      <c r="A5404" t="s">
        <v>999</v>
      </c>
      <c r="B5404" t="s">
        <v>4373</v>
      </c>
      <c r="C5404" t="s">
        <v>2879</v>
      </c>
      <c r="D5404" t="s">
        <v>2977</v>
      </c>
      <c r="E5404" t="s">
        <v>4379</v>
      </c>
      <c r="F5404" t="s">
        <v>2964</v>
      </c>
      <c r="G5404" t="s">
        <v>2965</v>
      </c>
      <c r="H5404">
        <v>740621.56339999998</v>
      </c>
      <c r="I5404">
        <v>780.681542995874</v>
      </c>
      <c r="J5404">
        <v>514.22945996493297</v>
      </c>
      <c r="K5404">
        <v>1294.91100296081</v>
      </c>
      <c r="L5404">
        <v>739326.652397039</v>
      </c>
    </row>
    <row r="5405" spans="1:12" x14ac:dyDescent="0.35">
      <c r="A5405" t="s">
        <v>999</v>
      </c>
      <c r="B5405" t="s">
        <v>4373</v>
      </c>
      <c r="C5405" t="s">
        <v>2879</v>
      </c>
      <c r="D5405" t="s">
        <v>18</v>
      </c>
      <c r="E5405" t="s">
        <v>3191</v>
      </c>
      <c r="F5405" t="s">
        <v>2170</v>
      </c>
      <c r="G5405" t="s">
        <v>2171</v>
      </c>
      <c r="H5405">
        <v>0</v>
      </c>
      <c r="I5405">
        <v>0</v>
      </c>
      <c r="J5405">
        <v>0</v>
      </c>
      <c r="K5405">
        <v>0</v>
      </c>
      <c r="L5405">
        <v>0</v>
      </c>
    </row>
    <row r="5406" spans="1:12" x14ac:dyDescent="0.35">
      <c r="A5406" t="s">
        <v>999</v>
      </c>
      <c r="B5406" t="s">
        <v>4373</v>
      </c>
      <c r="C5406" t="s">
        <v>2879</v>
      </c>
      <c r="D5406" t="s">
        <v>18</v>
      </c>
      <c r="E5406" t="s">
        <v>3191</v>
      </c>
      <c r="F5406" t="s">
        <v>2172</v>
      </c>
      <c r="G5406" t="s">
        <v>2173</v>
      </c>
      <c r="H5406">
        <v>22275.2281</v>
      </c>
      <c r="I5406">
        <v>75.568862647545302</v>
      </c>
      <c r="J5406">
        <v>0.18879060665361999</v>
      </c>
      <c r="K5406">
        <v>75.7576532541989</v>
      </c>
      <c r="L5406">
        <v>22199.4704467458</v>
      </c>
    </row>
    <row r="5407" spans="1:12" x14ac:dyDescent="0.35">
      <c r="A5407" t="s">
        <v>999</v>
      </c>
      <c r="B5407" t="s">
        <v>4373</v>
      </c>
      <c r="C5407" t="s">
        <v>2879</v>
      </c>
      <c r="D5407" t="s">
        <v>18</v>
      </c>
      <c r="E5407" t="s">
        <v>3191</v>
      </c>
      <c r="F5407" t="s">
        <v>2882</v>
      </c>
      <c r="G5407" t="s">
        <v>2883</v>
      </c>
      <c r="H5407">
        <v>22275.2281</v>
      </c>
      <c r="I5407">
        <v>75.568862647545302</v>
      </c>
      <c r="J5407">
        <v>0.18879060665361999</v>
      </c>
      <c r="K5407">
        <v>75.7576532541989</v>
      </c>
      <c r="L5407">
        <v>22199.4704467458</v>
      </c>
    </row>
    <row r="5408" spans="1:12" x14ac:dyDescent="0.35">
      <c r="A5408" t="s">
        <v>999</v>
      </c>
      <c r="B5408" t="s">
        <v>4373</v>
      </c>
      <c r="C5408" t="s">
        <v>2879</v>
      </c>
      <c r="D5408" t="s">
        <v>18</v>
      </c>
      <c r="E5408" t="s">
        <v>3191</v>
      </c>
      <c r="F5408" t="s">
        <v>2884</v>
      </c>
      <c r="G5408" t="s">
        <v>2885</v>
      </c>
      <c r="H5408">
        <v>60700.328099999999</v>
      </c>
      <c r="I5408">
        <v>141.36637734125199</v>
      </c>
      <c r="J5408">
        <v>0</v>
      </c>
      <c r="K5408">
        <v>141.36637734125199</v>
      </c>
      <c r="L5408">
        <v>60558.961722658802</v>
      </c>
    </row>
    <row r="5409" spans="1:12" x14ac:dyDescent="0.35">
      <c r="A5409" t="s">
        <v>999</v>
      </c>
      <c r="B5409" t="s">
        <v>4373</v>
      </c>
      <c r="C5409" t="s">
        <v>2879</v>
      </c>
      <c r="D5409" t="s">
        <v>18</v>
      </c>
      <c r="E5409" t="s">
        <v>3191</v>
      </c>
      <c r="F5409" t="s">
        <v>2896</v>
      </c>
      <c r="G5409" t="s">
        <v>2897</v>
      </c>
      <c r="H5409">
        <v>92721.143400000001</v>
      </c>
      <c r="I5409">
        <v>215.94038373686601</v>
      </c>
      <c r="J5409">
        <v>0</v>
      </c>
      <c r="K5409">
        <v>215.94038373686601</v>
      </c>
      <c r="L5409">
        <v>92505.203016263098</v>
      </c>
    </row>
    <row r="5410" spans="1:12" x14ac:dyDescent="0.35">
      <c r="A5410" t="s">
        <v>999</v>
      </c>
      <c r="B5410" t="s">
        <v>4373</v>
      </c>
      <c r="C5410" t="s">
        <v>2879</v>
      </c>
      <c r="D5410" t="s">
        <v>2980</v>
      </c>
      <c r="E5410" t="s">
        <v>2913</v>
      </c>
      <c r="F5410" t="s">
        <v>2170</v>
      </c>
      <c r="G5410" t="s">
        <v>2171</v>
      </c>
      <c r="H5410">
        <v>0</v>
      </c>
      <c r="I5410">
        <v>0</v>
      </c>
      <c r="J5410">
        <v>0</v>
      </c>
      <c r="K5410">
        <v>0</v>
      </c>
      <c r="L5410">
        <v>0</v>
      </c>
    </row>
    <row r="5411" spans="1:12" x14ac:dyDescent="0.35">
      <c r="A5411" t="s">
        <v>999</v>
      </c>
      <c r="B5411" t="s">
        <v>4373</v>
      </c>
      <c r="C5411" t="s">
        <v>2879</v>
      </c>
      <c r="D5411" t="s">
        <v>2980</v>
      </c>
      <c r="E5411" t="s">
        <v>2913</v>
      </c>
      <c r="F5411" t="s">
        <v>2172</v>
      </c>
      <c r="G5411" t="s">
        <v>2173</v>
      </c>
      <c r="H5411">
        <v>25783.505300000001</v>
      </c>
      <c r="I5411">
        <v>134.31753769491499</v>
      </c>
      <c r="J5411">
        <v>0.37226012323943702</v>
      </c>
      <c r="K5411">
        <v>134.68979781815401</v>
      </c>
      <c r="L5411">
        <v>25648.815502181798</v>
      </c>
    </row>
    <row r="5412" spans="1:12" x14ac:dyDescent="0.35">
      <c r="A5412" t="s">
        <v>999</v>
      </c>
      <c r="B5412" t="s">
        <v>4373</v>
      </c>
      <c r="C5412" t="s">
        <v>2879</v>
      </c>
      <c r="D5412" t="s">
        <v>2980</v>
      </c>
      <c r="E5412" t="s">
        <v>2913</v>
      </c>
      <c r="F5412" t="s">
        <v>2882</v>
      </c>
      <c r="G5412" t="s">
        <v>2883</v>
      </c>
      <c r="H5412">
        <v>30490.018100000001</v>
      </c>
      <c r="I5412">
        <v>158.835818385257</v>
      </c>
      <c r="J5412">
        <v>0.44021236795774599</v>
      </c>
      <c r="K5412">
        <v>159.276030753214</v>
      </c>
      <c r="L5412">
        <v>30330.7420692468</v>
      </c>
    </row>
    <row r="5413" spans="1:12" x14ac:dyDescent="0.35">
      <c r="A5413" t="s">
        <v>999</v>
      </c>
      <c r="B5413" t="s">
        <v>4373</v>
      </c>
      <c r="C5413" t="s">
        <v>2879</v>
      </c>
      <c r="D5413" t="s">
        <v>2980</v>
      </c>
      <c r="E5413" t="s">
        <v>2913</v>
      </c>
      <c r="F5413" t="s">
        <v>3151</v>
      </c>
      <c r="G5413" t="s">
        <v>3152</v>
      </c>
      <c r="H5413">
        <v>73082.352199999994</v>
      </c>
      <c r="I5413">
        <v>407.85397502373502</v>
      </c>
      <c r="J5413">
        <v>0</v>
      </c>
      <c r="K5413">
        <v>407.85397502373502</v>
      </c>
      <c r="L5413">
        <v>72674.498224976298</v>
      </c>
    </row>
    <row r="5414" spans="1:12" x14ac:dyDescent="0.35">
      <c r="A5414" t="s">
        <v>999</v>
      </c>
      <c r="B5414" t="s">
        <v>4373</v>
      </c>
      <c r="C5414" t="s">
        <v>2879</v>
      </c>
      <c r="D5414" t="s">
        <v>2980</v>
      </c>
      <c r="E5414" t="s">
        <v>2913</v>
      </c>
      <c r="F5414" t="s">
        <v>3633</v>
      </c>
      <c r="G5414" t="s">
        <v>3634</v>
      </c>
      <c r="H5414">
        <v>0</v>
      </c>
      <c r="I5414">
        <v>0</v>
      </c>
      <c r="J5414">
        <v>0</v>
      </c>
      <c r="K5414">
        <v>0</v>
      </c>
      <c r="L5414">
        <v>0</v>
      </c>
    </row>
    <row r="5415" spans="1:12" x14ac:dyDescent="0.35">
      <c r="A5415" t="s">
        <v>999</v>
      </c>
      <c r="B5415" t="s">
        <v>4373</v>
      </c>
      <c r="C5415" t="s">
        <v>2879</v>
      </c>
      <c r="D5415" t="s">
        <v>2980</v>
      </c>
      <c r="E5415" t="s">
        <v>2913</v>
      </c>
      <c r="F5415" t="s">
        <v>2884</v>
      </c>
      <c r="G5415" t="s">
        <v>2885</v>
      </c>
      <c r="H5415">
        <v>0</v>
      </c>
      <c r="I5415">
        <v>0</v>
      </c>
      <c r="J5415">
        <v>0</v>
      </c>
      <c r="K5415">
        <v>0</v>
      </c>
      <c r="L5415">
        <v>0</v>
      </c>
    </row>
    <row r="5416" spans="1:12" x14ac:dyDescent="0.35">
      <c r="A5416" t="s">
        <v>999</v>
      </c>
      <c r="B5416" t="s">
        <v>4373</v>
      </c>
      <c r="C5416" t="s">
        <v>2879</v>
      </c>
      <c r="D5416" t="s">
        <v>2980</v>
      </c>
      <c r="E5416" t="s">
        <v>2913</v>
      </c>
      <c r="F5416" t="s">
        <v>2896</v>
      </c>
      <c r="G5416" t="s">
        <v>2897</v>
      </c>
      <c r="H5416">
        <v>46981.5121</v>
      </c>
      <c r="I5416">
        <v>262.19184108668702</v>
      </c>
      <c r="J5416">
        <v>0</v>
      </c>
      <c r="K5416">
        <v>262.19184108668702</v>
      </c>
      <c r="L5416">
        <v>46719.3202589133</v>
      </c>
    </row>
    <row r="5417" spans="1:12" x14ac:dyDescent="0.35">
      <c r="A5417" t="s">
        <v>999</v>
      </c>
      <c r="B5417" t="s">
        <v>4373</v>
      </c>
      <c r="C5417" t="s">
        <v>2879</v>
      </c>
      <c r="D5417" t="s">
        <v>2980</v>
      </c>
      <c r="E5417" t="s">
        <v>2913</v>
      </c>
      <c r="F5417" t="s">
        <v>2890</v>
      </c>
      <c r="G5417" t="s">
        <v>2891</v>
      </c>
      <c r="H5417">
        <v>10026.9187</v>
      </c>
      <c r="I5417">
        <v>52.234597992466902</v>
      </c>
      <c r="J5417">
        <v>0.144767825704225</v>
      </c>
      <c r="K5417">
        <v>52.379365818171102</v>
      </c>
      <c r="L5417">
        <v>9974.5393341818308</v>
      </c>
    </row>
    <row r="5418" spans="1:12" x14ac:dyDescent="0.35">
      <c r="A5418" t="s">
        <v>999</v>
      </c>
      <c r="B5418" t="s">
        <v>4373</v>
      </c>
      <c r="C5418" t="s">
        <v>2879</v>
      </c>
      <c r="D5418" t="s">
        <v>2980</v>
      </c>
      <c r="E5418" t="s">
        <v>2913</v>
      </c>
      <c r="F5418" t="s">
        <v>3636</v>
      </c>
      <c r="G5418" t="s">
        <v>3637</v>
      </c>
      <c r="H5418">
        <v>0</v>
      </c>
      <c r="I5418">
        <v>0</v>
      </c>
      <c r="J5418">
        <v>0</v>
      </c>
      <c r="K5418">
        <v>0</v>
      </c>
      <c r="L5418">
        <v>0</v>
      </c>
    </row>
    <row r="5419" spans="1:12" x14ac:dyDescent="0.35">
      <c r="A5419" t="s">
        <v>999</v>
      </c>
      <c r="B5419" t="s">
        <v>4373</v>
      </c>
      <c r="C5419" t="s">
        <v>2879</v>
      </c>
      <c r="D5419" t="s">
        <v>2982</v>
      </c>
      <c r="E5419" t="s">
        <v>2992</v>
      </c>
      <c r="F5419" t="s">
        <v>2170</v>
      </c>
      <c r="G5419" t="s">
        <v>2171</v>
      </c>
      <c r="H5419">
        <v>0</v>
      </c>
      <c r="I5419">
        <v>0</v>
      </c>
      <c r="J5419">
        <v>0</v>
      </c>
      <c r="K5419">
        <v>0</v>
      </c>
      <c r="L5419">
        <v>0</v>
      </c>
    </row>
    <row r="5420" spans="1:12" x14ac:dyDescent="0.35">
      <c r="A5420" t="s">
        <v>999</v>
      </c>
      <c r="B5420" t="s">
        <v>4373</v>
      </c>
      <c r="C5420" t="s">
        <v>2879</v>
      </c>
      <c r="D5420" t="s">
        <v>2982</v>
      </c>
      <c r="E5420" t="s">
        <v>2992</v>
      </c>
      <c r="F5420" t="s">
        <v>2172</v>
      </c>
      <c r="G5420" t="s">
        <v>2173</v>
      </c>
      <c r="H5420">
        <v>0</v>
      </c>
      <c r="I5420">
        <v>0</v>
      </c>
      <c r="J5420">
        <v>0</v>
      </c>
      <c r="K5420">
        <v>0</v>
      </c>
      <c r="L5420">
        <v>0</v>
      </c>
    </row>
    <row r="5421" spans="1:12" x14ac:dyDescent="0.35">
      <c r="A5421" t="s">
        <v>999</v>
      </c>
      <c r="B5421" t="s">
        <v>4373</v>
      </c>
      <c r="C5421" t="s">
        <v>2879</v>
      </c>
      <c r="D5421" t="s">
        <v>2982</v>
      </c>
      <c r="E5421" t="s">
        <v>2992</v>
      </c>
      <c r="F5421" t="s">
        <v>2882</v>
      </c>
      <c r="G5421" t="s">
        <v>2883</v>
      </c>
      <c r="H5421">
        <v>0</v>
      </c>
      <c r="I5421">
        <v>0</v>
      </c>
      <c r="J5421">
        <v>0</v>
      </c>
      <c r="K5421">
        <v>0</v>
      </c>
      <c r="L5421">
        <v>0</v>
      </c>
    </row>
    <row r="5422" spans="1:12" x14ac:dyDescent="0.35">
      <c r="A5422" t="s">
        <v>999</v>
      </c>
      <c r="B5422" t="s">
        <v>4373</v>
      </c>
      <c r="C5422" t="s">
        <v>2879</v>
      </c>
      <c r="D5422" t="s">
        <v>2982</v>
      </c>
      <c r="E5422" t="s">
        <v>2992</v>
      </c>
      <c r="F5422" t="s">
        <v>2890</v>
      </c>
      <c r="G5422" t="s">
        <v>2891</v>
      </c>
      <c r="H5422">
        <v>141295.95360000001</v>
      </c>
      <c r="I5422">
        <v>587.21157254773698</v>
      </c>
      <c r="J5422">
        <v>5341.0307873887105</v>
      </c>
      <c r="K5422">
        <v>5928.2423599364502</v>
      </c>
      <c r="L5422">
        <v>135367.711240064</v>
      </c>
    </row>
    <row r="5423" spans="1:12" x14ac:dyDescent="0.35">
      <c r="A5423" t="s">
        <v>999</v>
      </c>
      <c r="B5423" t="s">
        <v>4373</v>
      </c>
      <c r="C5423" t="s">
        <v>2915</v>
      </c>
      <c r="D5423" t="s">
        <v>4380</v>
      </c>
      <c r="E5423" t="s">
        <v>4381</v>
      </c>
      <c r="F5423" t="s">
        <v>2170</v>
      </c>
      <c r="G5423" t="s">
        <v>2171</v>
      </c>
      <c r="H5423">
        <v>0</v>
      </c>
      <c r="I5423">
        <v>0</v>
      </c>
      <c r="J5423">
        <v>0</v>
      </c>
      <c r="K5423">
        <v>0</v>
      </c>
      <c r="L5423">
        <v>0</v>
      </c>
    </row>
    <row r="5424" spans="1:12" x14ac:dyDescent="0.35">
      <c r="A5424" t="s">
        <v>999</v>
      </c>
      <c r="B5424" t="s">
        <v>4373</v>
      </c>
      <c r="C5424" t="s">
        <v>2915</v>
      </c>
      <c r="D5424" t="s">
        <v>4380</v>
      </c>
      <c r="E5424" t="s">
        <v>4381</v>
      </c>
      <c r="F5424" t="s">
        <v>2172</v>
      </c>
      <c r="G5424" t="s">
        <v>2173</v>
      </c>
      <c r="H5424">
        <v>6839366.6789999995</v>
      </c>
      <c r="I5424">
        <v>26695.438315069299</v>
      </c>
      <c r="J5424">
        <v>419210.22315737797</v>
      </c>
      <c r="K5424">
        <v>445905.66147244698</v>
      </c>
      <c r="L5424">
        <v>6393461.0175275505</v>
      </c>
    </row>
    <row r="5425" spans="1:14" x14ac:dyDescent="0.35">
      <c r="A5425" t="s">
        <v>999</v>
      </c>
      <c r="B5425" t="s">
        <v>4373</v>
      </c>
      <c r="C5425" t="s">
        <v>2915</v>
      </c>
      <c r="D5425" t="s">
        <v>4380</v>
      </c>
      <c r="E5425" t="s">
        <v>4381</v>
      </c>
      <c r="F5425" t="s">
        <v>19</v>
      </c>
      <c r="G5425" t="s">
        <v>2174</v>
      </c>
      <c r="H5425">
        <v>198475.7389</v>
      </c>
      <c r="I5425">
        <v>774.69115110397104</v>
      </c>
      <c r="J5425">
        <v>0</v>
      </c>
      <c r="K5425">
        <v>774.69115110397104</v>
      </c>
      <c r="L5425">
        <v>197701.047748896</v>
      </c>
      <c r="N5425" t="s">
        <v>2198</v>
      </c>
    </row>
    <row r="5426" spans="1:14" x14ac:dyDescent="0.35">
      <c r="A5426" t="s">
        <v>999</v>
      </c>
      <c r="B5426" t="s">
        <v>4373</v>
      </c>
      <c r="C5426" t="s">
        <v>2915</v>
      </c>
      <c r="D5426" t="s">
        <v>4380</v>
      </c>
      <c r="E5426" t="s">
        <v>4381</v>
      </c>
      <c r="F5426" t="s">
        <v>2918</v>
      </c>
      <c r="G5426" t="s">
        <v>2919</v>
      </c>
      <c r="H5426">
        <v>0</v>
      </c>
      <c r="I5426">
        <v>0</v>
      </c>
      <c r="J5426">
        <v>0</v>
      </c>
      <c r="K5426">
        <v>0</v>
      </c>
      <c r="L5426">
        <v>0</v>
      </c>
    </row>
    <row r="5427" spans="1:14" x14ac:dyDescent="0.35">
      <c r="A5427" t="s">
        <v>999</v>
      </c>
      <c r="B5427" t="s">
        <v>4373</v>
      </c>
      <c r="C5427" t="s">
        <v>2915</v>
      </c>
      <c r="D5427" t="s">
        <v>4380</v>
      </c>
      <c r="E5427" t="s">
        <v>4381</v>
      </c>
      <c r="F5427" t="s">
        <v>2920</v>
      </c>
      <c r="G5427" t="s">
        <v>2921</v>
      </c>
      <c r="H5427">
        <v>0</v>
      </c>
      <c r="I5427">
        <v>0</v>
      </c>
      <c r="J5427">
        <v>0</v>
      </c>
      <c r="K5427">
        <v>0</v>
      </c>
      <c r="L5427">
        <v>0</v>
      </c>
    </row>
    <row r="5428" spans="1:14" x14ac:dyDescent="0.35">
      <c r="A5428" t="s">
        <v>999</v>
      </c>
      <c r="B5428" t="s">
        <v>4373</v>
      </c>
      <c r="C5428" t="s">
        <v>2915</v>
      </c>
      <c r="D5428" t="s">
        <v>4380</v>
      </c>
      <c r="E5428" t="s">
        <v>4381</v>
      </c>
      <c r="F5428" t="s">
        <v>2867</v>
      </c>
      <c r="G5428" t="s">
        <v>2868</v>
      </c>
      <c r="H5428">
        <v>0</v>
      </c>
      <c r="I5428">
        <v>0</v>
      </c>
      <c r="J5428">
        <v>0</v>
      </c>
      <c r="K5428">
        <v>0</v>
      </c>
      <c r="L5428">
        <v>0</v>
      </c>
    </row>
    <row r="5429" spans="1:14" x14ac:dyDescent="0.35">
      <c r="A5429" t="s">
        <v>999</v>
      </c>
      <c r="B5429" t="s">
        <v>4373</v>
      </c>
      <c r="C5429" t="s">
        <v>2915</v>
      </c>
      <c r="D5429" t="s">
        <v>4380</v>
      </c>
      <c r="E5429" t="s">
        <v>4381</v>
      </c>
      <c r="F5429" t="s">
        <v>2922</v>
      </c>
      <c r="G5429" t="s">
        <v>2923</v>
      </c>
      <c r="H5429">
        <v>0</v>
      </c>
      <c r="I5429">
        <v>0</v>
      </c>
      <c r="J5429">
        <v>0</v>
      </c>
      <c r="K5429">
        <v>0</v>
      </c>
      <c r="L5429">
        <v>0</v>
      </c>
    </row>
    <row r="5430" spans="1:14" x14ac:dyDescent="0.35">
      <c r="A5430" t="s">
        <v>999</v>
      </c>
      <c r="B5430" t="s">
        <v>4373</v>
      </c>
      <c r="C5430" t="s">
        <v>2915</v>
      </c>
      <c r="D5430" t="s">
        <v>4380</v>
      </c>
      <c r="E5430" t="s">
        <v>4381</v>
      </c>
      <c r="F5430" t="s">
        <v>2875</v>
      </c>
      <c r="G5430" t="s">
        <v>2876</v>
      </c>
      <c r="H5430">
        <v>2346841.5074999998</v>
      </c>
      <c r="I5430">
        <v>9160.1994218375003</v>
      </c>
      <c r="J5430">
        <v>143846.64520106101</v>
      </c>
      <c r="K5430">
        <v>153006.84462289899</v>
      </c>
      <c r="L5430">
        <v>2193834.6628771001</v>
      </c>
    </row>
    <row r="5431" spans="1:14" x14ac:dyDescent="0.35">
      <c r="A5431" t="s">
        <v>999</v>
      </c>
      <c r="B5431" t="s">
        <v>4373</v>
      </c>
      <c r="C5431" t="s">
        <v>2915</v>
      </c>
      <c r="D5431" t="s">
        <v>4380</v>
      </c>
      <c r="E5431" t="s">
        <v>4381</v>
      </c>
      <c r="F5431" t="s">
        <v>3009</v>
      </c>
      <c r="G5431" t="s">
        <v>3010</v>
      </c>
      <c r="H5431">
        <v>384882.0073</v>
      </c>
      <c r="I5431">
        <v>1502.2727051813499</v>
      </c>
      <c r="J5431">
        <v>0</v>
      </c>
      <c r="K5431">
        <v>1502.2727051813499</v>
      </c>
      <c r="L5431">
        <v>383379.73459481902</v>
      </c>
      <c r="N5431" t="s">
        <v>2198</v>
      </c>
    </row>
    <row r="5432" spans="1:14" x14ac:dyDescent="0.35">
      <c r="A5432" t="s">
        <v>999</v>
      </c>
      <c r="B5432" t="s">
        <v>4373</v>
      </c>
      <c r="C5432" t="s">
        <v>2915</v>
      </c>
      <c r="D5432" t="s">
        <v>4380</v>
      </c>
      <c r="E5432" t="s">
        <v>4381</v>
      </c>
      <c r="F5432" t="s">
        <v>3241</v>
      </c>
      <c r="G5432" t="s">
        <v>3242</v>
      </c>
      <c r="H5432">
        <v>1135871.2897000001</v>
      </c>
      <c r="I5432">
        <v>4433.5365201693503</v>
      </c>
      <c r="J5432">
        <v>69621.776277313606</v>
      </c>
      <c r="K5432">
        <v>74055.312797482897</v>
      </c>
      <c r="L5432">
        <v>1061815.9769025201</v>
      </c>
    </row>
    <row r="5433" spans="1:14" x14ac:dyDescent="0.35">
      <c r="A5433" t="s">
        <v>999</v>
      </c>
      <c r="B5433" t="s">
        <v>4373</v>
      </c>
      <c r="C5433" t="s">
        <v>2915</v>
      </c>
      <c r="D5433" t="s">
        <v>4380</v>
      </c>
      <c r="E5433" t="s">
        <v>4381</v>
      </c>
      <c r="F5433" t="s">
        <v>392</v>
      </c>
      <c r="G5433" t="s">
        <v>2914</v>
      </c>
      <c r="H5433">
        <v>536420.91599999997</v>
      </c>
      <c r="I5433">
        <v>2093.7598678485701</v>
      </c>
      <c r="J5433">
        <v>32879.233188814003</v>
      </c>
      <c r="K5433">
        <v>34972.993056662497</v>
      </c>
      <c r="L5433">
        <v>501447.92294333701</v>
      </c>
    </row>
    <row r="5434" spans="1:14" x14ac:dyDescent="0.35">
      <c r="A5434" t="s">
        <v>999</v>
      </c>
      <c r="B5434" t="s">
        <v>4373</v>
      </c>
      <c r="C5434" t="s">
        <v>2915</v>
      </c>
      <c r="D5434" t="s">
        <v>4380</v>
      </c>
      <c r="E5434" t="s">
        <v>4381</v>
      </c>
      <c r="F5434" t="s">
        <v>2924</v>
      </c>
      <c r="G5434" t="s">
        <v>2925</v>
      </c>
      <c r="H5434">
        <v>0</v>
      </c>
      <c r="I5434">
        <v>0</v>
      </c>
      <c r="J5434">
        <v>0</v>
      </c>
      <c r="K5434">
        <v>0</v>
      </c>
      <c r="L5434">
        <v>0</v>
      </c>
    </row>
    <row r="5435" spans="1:14" x14ac:dyDescent="0.35">
      <c r="A5435" t="s">
        <v>999</v>
      </c>
      <c r="B5435" t="s">
        <v>4373</v>
      </c>
      <c r="C5435" t="s">
        <v>2915</v>
      </c>
      <c r="D5435" t="s">
        <v>4380</v>
      </c>
      <c r="E5435" t="s">
        <v>4381</v>
      </c>
      <c r="F5435" t="s">
        <v>2877</v>
      </c>
      <c r="G5435" t="s">
        <v>2878</v>
      </c>
      <c r="H5435">
        <v>670526.14500000002</v>
      </c>
      <c r="I5435">
        <v>2617.1998348107099</v>
      </c>
      <c r="J5435">
        <v>41099.041486017501</v>
      </c>
      <c r="K5435">
        <v>43716.241320828201</v>
      </c>
      <c r="L5435">
        <v>626809.90367917204</v>
      </c>
    </row>
    <row r="5436" spans="1:14" x14ac:dyDescent="0.35">
      <c r="A5436" t="s">
        <v>999</v>
      </c>
      <c r="B5436" t="s">
        <v>4373</v>
      </c>
      <c r="C5436" t="s">
        <v>2915</v>
      </c>
      <c r="D5436" t="s">
        <v>4380</v>
      </c>
      <c r="E5436" t="s">
        <v>4381</v>
      </c>
      <c r="F5436" t="s">
        <v>3001</v>
      </c>
      <c r="G5436" t="s">
        <v>3002</v>
      </c>
      <c r="H5436">
        <v>217250.47099999999</v>
      </c>
      <c r="I5436">
        <v>847.97274647867096</v>
      </c>
      <c r="J5436">
        <v>13316.0894414697</v>
      </c>
      <c r="K5436">
        <v>14164.062187948301</v>
      </c>
      <c r="L5436">
        <v>203086.40881205199</v>
      </c>
    </row>
    <row r="5437" spans="1:14" x14ac:dyDescent="0.35">
      <c r="A5437" t="s">
        <v>999</v>
      </c>
      <c r="B5437" t="s">
        <v>4373</v>
      </c>
      <c r="C5437" t="s">
        <v>2915</v>
      </c>
      <c r="D5437" t="s">
        <v>4380</v>
      </c>
      <c r="E5437" t="s">
        <v>4381</v>
      </c>
      <c r="F5437" t="s">
        <v>2962</v>
      </c>
      <c r="G5437" t="s">
        <v>2963</v>
      </c>
      <c r="H5437">
        <v>5064786.7435999997</v>
      </c>
      <c r="I5437">
        <v>21089.309105097698</v>
      </c>
      <c r="J5437">
        <v>219479.202147162</v>
      </c>
      <c r="K5437">
        <v>240568.51125226001</v>
      </c>
      <c r="L5437">
        <v>4824218.2323477399</v>
      </c>
    </row>
    <row r="5438" spans="1:14" x14ac:dyDescent="0.35">
      <c r="A5438" t="s">
        <v>999</v>
      </c>
      <c r="B5438" t="s">
        <v>4373</v>
      </c>
      <c r="C5438" t="s">
        <v>2915</v>
      </c>
      <c r="D5438" t="s">
        <v>4380</v>
      </c>
      <c r="E5438" t="s">
        <v>4381</v>
      </c>
      <c r="F5438" t="s">
        <v>2964</v>
      </c>
      <c r="G5438" t="s">
        <v>2965</v>
      </c>
      <c r="H5438">
        <v>631675.65</v>
      </c>
      <c r="I5438">
        <v>2630.2396749054401</v>
      </c>
      <c r="J5438">
        <v>27373.248807118001</v>
      </c>
      <c r="K5438">
        <v>30003.4884820234</v>
      </c>
      <c r="L5438">
        <v>601672.16151797702</v>
      </c>
    </row>
    <row r="5439" spans="1:14" x14ac:dyDescent="0.35">
      <c r="A5439" t="s">
        <v>999</v>
      </c>
      <c r="B5439" t="s">
        <v>4373</v>
      </c>
      <c r="C5439" t="s">
        <v>2915</v>
      </c>
      <c r="D5439" t="s">
        <v>3647</v>
      </c>
      <c r="E5439" t="s">
        <v>3648</v>
      </c>
      <c r="F5439" t="s">
        <v>2170</v>
      </c>
      <c r="G5439" t="s">
        <v>2171</v>
      </c>
      <c r="H5439">
        <v>0</v>
      </c>
      <c r="I5439">
        <v>0</v>
      </c>
      <c r="J5439">
        <v>0</v>
      </c>
      <c r="K5439">
        <v>0</v>
      </c>
      <c r="L5439">
        <v>0</v>
      </c>
    </row>
    <row r="5440" spans="1:14" x14ac:dyDescent="0.35">
      <c r="A5440" t="s">
        <v>999</v>
      </c>
      <c r="B5440" t="s">
        <v>4373</v>
      </c>
      <c r="C5440" t="s">
        <v>2915</v>
      </c>
      <c r="D5440" t="s">
        <v>3647</v>
      </c>
      <c r="E5440" t="s">
        <v>3648</v>
      </c>
      <c r="F5440" t="s">
        <v>2172</v>
      </c>
      <c r="G5440" t="s">
        <v>2173</v>
      </c>
      <c r="H5440">
        <v>109319.3845</v>
      </c>
      <c r="I5440">
        <v>947.71057398630899</v>
      </c>
      <c r="J5440">
        <v>15706.983955154201</v>
      </c>
      <c r="K5440">
        <v>16654.694529140601</v>
      </c>
      <c r="L5440">
        <v>92664.689970859399</v>
      </c>
    </row>
    <row r="5441" spans="1:14" x14ac:dyDescent="0.35">
      <c r="A5441" t="s">
        <v>999</v>
      </c>
      <c r="B5441" t="s">
        <v>4373</v>
      </c>
      <c r="C5441" t="s">
        <v>2915</v>
      </c>
      <c r="D5441" t="s">
        <v>3647</v>
      </c>
      <c r="E5441" t="s">
        <v>3648</v>
      </c>
      <c r="F5441" t="s">
        <v>19</v>
      </c>
      <c r="G5441" t="s">
        <v>2174</v>
      </c>
      <c r="H5441">
        <v>7113.9858999999997</v>
      </c>
      <c r="I5441">
        <v>61.672499210110601</v>
      </c>
      <c r="J5441">
        <v>0</v>
      </c>
      <c r="K5441">
        <v>61.672499210110601</v>
      </c>
      <c r="L5441">
        <v>7052.3134007898898</v>
      </c>
      <c r="N5441" t="s">
        <v>2198</v>
      </c>
    </row>
    <row r="5442" spans="1:14" x14ac:dyDescent="0.35">
      <c r="A5442" t="s">
        <v>999</v>
      </c>
      <c r="B5442" t="s">
        <v>4373</v>
      </c>
      <c r="C5442" t="s">
        <v>2915</v>
      </c>
      <c r="D5442" t="s">
        <v>3647</v>
      </c>
      <c r="E5442" t="s">
        <v>3648</v>
      </c>
      <c r="F5442" t="s">
        <v>2920</v>
      </c>
      <c r="G5442" t="s">
        <v>2921</v>
      </c>
      <c r="H5442">
        <v>0</v>
      </c>
      <c r="I5442">
        <v>0</v>
      </c>
      <c r="J5442">
        <v>0</v>
      </c>
      <c r="K5442">
        <v>0</v>
      </c>
      <c r="L5442">
        <v>0</v>
      </c>
    </row>
    <row r="5443" spans="1:14" x14ac:dyDescent="0.35">
      <c r="A5443" t="s">
        <v>999</v>
      </c>
      <c r="B5443" t="s">
        <v>4373</v>
      </c>
      <c r="C5443" t="s">
        <v>2915</v>
      </c>
      <c r="D5443" t="s">
        <v>3647</v>
      </c>
      <c r="E5443" t="s">
        <v>3648</v>
      </c>
      <c r="F5443" t="s">
        <v>2867</v>
      </c>
      <c r="G5443" t="s">
        <v>2868</v>
      </c>
      <c r="H5443">
        <v>0</v>
      </c>
      <c r="I5443">
        <v>0</v>
      </c>
      <c r="J5443">
        <v>0</v>
      </c>
      <c r="K5443">
        <v>0</v>
      </c>
      <c r="L5443">
        <v>0</v>
      </c>
    </row>
    <row r="5444" spans="1:14" x14ac:dyDescent="0.35">
      <c r="A5444" t="s">
        <v>999</v>
      </c>
      <c r="B5444" t="s">
        <v>4373</v>
      </c>
      <c r="C5444" t="s">
        <v>2915</v>
      </c>
      <c r="D5444" t="s">
        <v>3647</v>
      </c>
      <c r="E5444" t="s">
        <v>3648</v>
      </c>
      <c r="F5444" t="s">
        <v>2922</v>
      </c>
      <c r="G5444" t="s">
        <v>2923</v>
      </c>
      <c r="H5444">
        <v>13706.052600000001</v>
      </c>
      <c r="I5444">
        <v>118.820381253291</v>
      </c>
      <c r="J5444">
        <v>1969.28247201104</v>
      </c>
      <c r="K5444">
        <v>2088.10285326433</v>
      </c>
      <c r="L5444">
        <v>11617.9497467357</v>
      </c>
    </row>
    <row r="5445" spans="1:14" x14ac:dyDescent="0.35">
      <c r="A5445" t="s">
        <v>999</v>
      </c>
      <c r="B5445" t="s">
        <v>4373</v>
      </c>
      <c r="C5445" t="s">
        <v>2915</v>
      </c>
      <c r="D5445" t="s">
        <v>3647</v>
      </c>
      <c r="E5445" t="s">
        <v>3648</v>
      </c>
      <c r="F5445" t="s">
        <v>2875</v>
      </c>
      <c r="G5445" t="s">
        <v>2876</v>
      </c>
      <c r="H5445">
        <v>29919.586599999999</v>
      </c>
      <c r="I5445">
        <v>259.37859715639797</v>
      </c>
      <c r="J5445">
        <v>4298.8393035538902</v>
      </c>
      <c r="K5445">
        <v>4558.2179007102905</v>
      </c>
      <c r="L5445">
        <v>25361.368699289698</v>
      </c>
    </row>
    <row r="5446" spans="1:14" x14ac:dyDescent="0.35">
      <c r="A5446" t="s">
        <v>999</v>
      </c>
      <c r="B5446" t="s">
        <v>4373</v>
      </c>
      <c r="C5446" t="s">
        <v>2915</v>
      </c>
      <c r="D5446" t="s">
        <v>3647</v>
      </c>
      <c r="E5446" t="s">
        <v>3648</v>
      </c>
      <c r="F5446" t="s">
        <v>3241</v>
      </c>
      <c r="G5446" t="s">
        <v>3242</v>
      </c>
      <c r="H5446">
        <v>2904.5938999999998</v>
      </c>
      <c r="I5446">
        <v>25.180478146392801</v>
      </c>
      <c r="J5446">
        <v>417.33138479704098</v>
      </c>
      <c r="K5446">
        <v>442.51186294343398</v>
      </c>
      <c r="L5446">
        <v>2462.0820370565698</v>
      </c>
    </row>
    <row r="5447" spans="1:14" x14ac:dyDescent="0.35">
      <c r="A5447" t="s">
        <v>999</v>
      </c>
      <c r="B5447" t="s">
        <v>4373</v>
      </c>
      <c r="C5447" t="s">
        <v>2915</v>
      </c>
      <c r="D5447" t="s">
        <v>3647</v>
      </c>
      <c r="E5447" t="s">
        <v>3648</v>
      </c>
      <c r="F5447" t="s">
        <v>2924</v>
      </c>
      <c r="G5447" t="s">
        <v>2925</v>
      </c>
      <c r="H5447">
        <v>0</v>
      </c>
      <c r="I5447">
        <v>0</v>
      </c>
      <c r="J5447">
        <v>0</v>
      </c>
      <c r="K5447">
        <v>0</v>
      </c>
      <c r="L5447">
        <v>0</v>
      </c>
    </row>
    <row r="5448" spans="1:14" x14ac:dyDescent="0.35">
      <c r="A5448" t="s">
        <v>999</v>
      </c>
      <c r="B5448" t="s">
        <v>4373</v>
      </c>
      <c r="C5448" t="s">
        <v>2915</v>
      </c>
      <c r="D5448" t="s">
        <v>3647</v>
      </c>
      <c r="E5448" t="s">
        <v>3648</v>
      </c>
      <c r="F5448" t="s">
        <v>2877</v>
      </c>
      <c r="G5448" t="s">
        <v>2878</v>
      </c>
      <c r="H5448">
        <v>5661.6889000000001</v>
      </c>
      <c r="I5448">
        <v>49.082260136914201</v>
      </c>
      <c r="J5448">
        <v>813.470160209857</v>
      </c>
      <c r="K5448">
        <v>862.55242034677099</v>
      </c>
      <c r="L5448">
        <v>4799.1364796532298</v>
      </c>
    </row>
    <row r="5449" spans="1:14" x14ac:dyDescent="0.35">
      <c r="A5449" t="s">
        <v>999</v>
      </c>
      <c r="B5449" t="s">
        <v>4373</v>
      </c>
      <c r="C5449" t="s">
        <v>2915</v>
      </c>
      <c r="D5449" t="s">
        <v>4382</v>
      </c>
      <c r="E5449" t="s">
        <v>4383</v>
      </c>
      <c r="F5449" t="s">
        <v>2170</v>
      </c>
      <c r="G5449" t="s">
        <v>2171</v>
      </c>
      <c r="H5449">
        <v>0</v>
      </c>
      <c r="I5449">
        <v>0</v>
      </c>
      <c r="J5449">
        <v>0</v>
      </c>
      <c r="K5449">
        <v>0</v>
      </c>
      <c r="L5449">
        <v>0</v>
      </c>
    </row>
    <row r="5450" spans="1:14" x14ac:dyDescent="0.35">
      <c r="A5450" t="s">
        <v>999</v>
      </c>
      <c r="B5450" t="s">
        <v>4373</v>
      </c>
      <c r="C5450" t="s">
        <v>2915</v>
      </c>
      <c r="D5450" t="s">
        <v>4382</v>
      </c>
      <c r="E5450" t="s">
        <v>4383</v>
      </c>
      <c r="F5450" t="s">
        <v>2172</v>
      </c>
      <c r="G5450" t="s">
        <v>2173</v>
      </c>
      <c r="H5450">
        <v>16807.018800000002</v>
      </c>
      <c r="I5450">
        <v>22.154025115664201</v>
      </c>
      <c r="J5450">
        <v>0</v>
      </c>
      <c r="K5450">
        <v>22.154025115664201</v>
      </c>
      <c r="L5450">
        <v>16784.8647748843</v>
      </c>
    </row>
    <row r="5451" spans="1:14" x14ac:dyDescent="0.35">
      <c r="A5451" t="s">
        <v>999</v>
      </c>
      <c r="B5451" t="s">
        <v>4373</v>
      </c>
      <c r="C5451" t="s">
        <v>2915</v>
      </c>
      <c r="D5451" t="s">
        <v>4382</v>
      </c>
      <c r="E5451" t="s">
        <v>4383</v>
      </c>
      <c r="F5451" t="s">
        <v>2867</v>
      </c>
      <c r="G5451" t="s">
        <v>2868</v>
      </c>
      <c r="H5451">
        <v>0</v>
      </c>
      <c r="I5451">
        <v>0</v>
      </c>
      <c r="J5451">
        <v>0</v>
      </c>
      <c r="K5451">
        <v>0</v>
      </c>
      <c r="L5451">
        <v>0</v>
      </c>
    </row>
    <row r="5452" spans="1:14" x14ac:dyDescent="0.35">
      <c r="A5452" t="s">
        <v>999</v>
      </c>
      <c r="B5452" t="s">
        <v>4373</v>
      </c>
      <c r="C5452" t="s">
        <v>2915</v>
      </c>
      <c r="D5452" t="s">
        <v>4382</v>
      </c>
      <c r="E5452" t="s">
        <v>4383</v>
      </c>
      <c r="F5452" t="s">
        <v>2922</v>
      </c>
      <c r="G5452" t="s">
        <v>2923</v>
      </c>
      <c r="H5452">
        <v>0</v>
      </c>
      <c r="I5452">
        <v>0</v>
      </c>
      <c r="J5452">
        <v>0</v>
      </c>
      <c r="K5452">
        <v>0</v>
      </c>
      <c r="L5452">
        <v>0</v>
      </c>
    </row>
    <row r="5453" spans="1:14" x14ac:dyDescent="0.35">
      <c r="A5453" t="s">
        <v>999</v>
      </c>
      <c r="B5453" t="s">
        <v>4373</v>
      </c>
      <c r="C5453" t="s">
        <v>2915</v>
      </c>
      <c r="D5453" t="s">
        <v>4382</v>
      </c>
      <c r="E5453" t="s">
        <v>4383</v>
      </c>
      <c r="F5453" t="s">
        <v>2924</v>
      </c>
      <c r="G5453" t="s">
        <v>2925</v>
      </c>
      <c r="H5453">
        <v>0</v>
      </c>
      <c r="I5453">
        <v>0</v>
      </c>
      <c r="J5453">
        <v>0</v>
      </c>
      <c r="K5453">
        <v>0</v>
      </c>
      <c r="L5453">
        <v>0</v>
      </c>
    </row>
    <row r="5454" spans="1:14" x14ac:dyDescent="0.35">
      <c r="A5454" t="s">
        <v>999</v>
      </c>
      <c r="B5454" t="s">
        <v>4373</v>
      </c>
      <c r="C5454" t="s">
        <v>2915</v>
      </c>
      <c r="D5454" t="s">
        <v>4382</v>
      </c>
      <c r="E5454" t="s">
        <v>4383</v>
      </c>
      <c r="F5454" t="s">
        <v>2877</v>
      </c>
      <c r="G5454" t="s">
        <v>2878</v>
      </c>
      <c r="H5454">
        <v>0</v>
      </c>
      <c r="I5454">
        <v>0</v>
      </c>
      <c r="J5454">
        <v>0</v>
      </c>
      <c r="K5454">
        <v>0</v>
      </c>
      <c r="L5454">
        <v>0</v>
      </c>
    </row>
    <row r="5455" spans="1:14" x14ac:dyDescent="0.35">
      <c r="A5455" t="s">
        <v>999</v>
      </c>
      <c r="B5455" t="s">
        <v>4373</v>
      </c>
      <c r="C5455" t="s">
        <v>2915</v>
      </c>
      <c r="D5455" t="s">
        <v>4384</v>
      </c>
      <c r="E5455" t="s">
        <v>4385</v>
      </c>
      <c r="F5455" t="s">
        <v>2172</v>
      </c>
      <c r="G5455" t="s">
        <v>2173</v>
      </c>
      <c r="H5455">
        <v>126798.8701</v>
      </c>
      <c r="I5455">
        <v>111.90268983575299</v>
      </c>
      <c r="J5455">
        <v>317.44539928839703</v>
      </c>
      <c r="K5455">
        <v>429.34808912415002</v>
      </c>
      <c r="L5455">
        <v>126369.522010876</v>
      </c>
    </row>
    <row r="5456" spans="1:14" x14ac:dyDescent="0.35">
      <c r="A5456" t="s">
        <v>999</v>
      </c>
      <c r="B5456" t="s">
        <v>4373</v>
      </c>
      <c r="C5456" t="s">
        <v>2915</v>
      </c>
      <c r="D5456" t="s">
        <v>4384</v>
      </c>
      <c r="E5456" t="s">
        <v>4385</v>
      </c>
      <c r="F5456" t="s">
        <v>2867</v>
      </c>
      <c r="G5456" t="s">
        <v>2868</v>
      </c>
      <c r="H5456">
        <v>0</v>
      </c>
      <c r="I5456">
        <v>0</v>
      </c>
      <c r="J5456">
        <v>0</v>
      </c>
      <c r="K5456">
        <v>0</v>
      </c>
      <c r="L5456">
        <v>0</v>
      </c>
    </row>
    <row r="5457" spans="1:12" x14ac:dyDescent="0.35">
      <c r="A5457" t="s">
        <v>999</v>
      </c>
      <c r="B5457" t="s">
        <v>4373</v>
      </c>
      <c r="C5457" t="s">
        <v>2915</v>
      </c>
      <c r="D5457" t="s">
        <v>4384</v>
      </c>
      <c r="E5457" t="s">
        <v>4385</v>
      </c>
      <c r="F5457" t="s">
        <v>2922</v>
      </c>
      <c r="G5457" t="s">
        <v>2923</v>
      </c>
      <c r="H5457">
        <v>0</v>
      </c>
      <c r="I5457">
        <v>0</v>
      </c>
      <c r="J5457">
        <v>0</v>
      </c>
      <c r="K5457">
        <v>0</v>
      </c>
      <c r="L5457">
        <v>0</v>
      </c>
    </row>
    <row r="5458" spans="1:12" x14ac:dyDescent="0.35">
      <c r="A5458" t="s">
        <v>999</v>
      </c>
      <c r="B5458" t="s">
        <v>4373</v>
      </c>
      <c r="C5458" t="s">
        <v>2915</v>
      </c>
      <c r="D5458" t="s">
        <v>4384</v>
      </c>
      <c r="E5458" t="s">
        <v>4385</v>
      </c>
      <c r="F5458" t="s">
        <v>392</v>
      </c>
      <c r="G5458" t="s">
        <v>2914</v>
      </c>
      <c r="H5458">
        <v>0</v>
      </c>
      <c r="I5458">
        <v>0</v>
      </c>
      <c r="J5458">
        <v>0</v>
      </c>
      <c r="K5458">
        <v>0</v>
      </c>
      <c r="L5458">
        <v>0</v>
      </c>
    </row>
    <row r="5459" spans="1:12" x14ac:dyDescent="0.35">
      <c r="A5459" t="s">
        <v>999</v>
      </c>
      <c r="B5459" t="s">
        <v>4373</v>
      </c>
      <c r="C5459" t="s">
        <v>2915</v>
      </c>
      <c r="D5459" t="s">
        <v>4384</v>
      </c>
      <c r="E5459" t="s">
        <v>4385</v>
      </c>
      <c r="F5459" t="s">
        <v>2924</v>
      </c>
      <c r="G5459" t="s">
        <v>2925</v>
      </c>
      <c r="H5459">
        <v>0</v>
      </c>
      <c r="I5459">
        <v>0</v>
      </c>
      <c r="J5459">
        <v>0</v>
      </c>
      <c r="K5459">
        <v>0</v>
      </c>
      <c r="L5459">
        <v>0</v>
      </c>
    </row>
    <row r="5460" spans="1:12" x14ac:dyDescent="0.35">
      <c r="A5460" t="s">
        <v>999</v>
      </c>
      <c r="B5460" t="s">
        <v>4373</v>
      </c>
      <c r="C5460" t="s">
        <v>2915</v>
      </c>
      <c r="D5460" t="s">
        <v>4384</v>
      </c>
      <c r="E5460" t="s">
        <v>4385</v>
      </c>
      <c r="F5460" t="s">
        <v>2877</v>
      </c>
      <c r="G5460" t="s">
        <v>2878</v>
      </c>
      <c r="H5460">
        <v>4749.6090000000004</v>
      </c>
      <c r="I5460">
        <v>4.1916305641513896</v>
      </c>
      <c r="J5460">
        <v>11.8908119193517</v>
      </c>
      <c r="K5460">
        <v>16.082442483503002</v>
      </c>
      <c r="L5460">
        <v>4733.5265575165004</v>
      </c>
    </row>
    <row r="5461" spans="1:12" x14ac:dyDescent="0.35">
      <c r="A5461" t="s">
        <v>999</v>
      </c>
      <c r="B5461" t="s">
        <v>4373</v>
      </c>
      <c r="C5461" t="s">
        <v>2915</v>
      </c>
      <c r="D5461" t="s">
        <v>4386</v>
      </c>
      <c r="E5461" t="s">
        <v>4387</v>
      </c>
      <c r="F5461" t="s">
        <v>2170</v>
      </c>
      <c r="G5461" t="s">
        <v>2171</v>
      </c>
      <c r="H5461">
        <v>0</v>
      </c>
      <c r="I5461">
        <v>0</v>
      </c>
      <c r="J5461">
        <v>0</v>
      </c>
      <c r="K5461">
        <v>0</v>
      </c>
      <c r="L5461">
        <v>0</v>
      </c>
    </row>
    <row r="5462" spans="1:12" x14ac:dyDescent="0.35">
      <c r="A5462" t="s">
        <v>999</v>
      </c>
      <c r="B5462" t="s">
        <v>4373</v>
      </c>
      <c r="C5462" t="s">
        <v>2915</v>
      </c>
      <c r="D5462" t="s">
        <v>4386</v>
      </c>
      <c r="E5462" t="s">
        <v>4387</v>
      </c>
      <c r="F5462" t="s">
        <v>2172</v>
      </c>
      <c r="G5462" t="s">
        <v>2173</v>
      </c>
      <c r="H5462">
        <v>99260.686700000006</v>
      </c>
      <c r="I5462">
        <v>560.02722196855996</v>
      </c>
      <c r="J5462">
        <v>0</v>
      </c>
      <c r="K5462">
        <v>560.02722196855996</v>
      </c>
      <c r="L5462">
        <v>98700.659478031404</v>
      </c>
    </row>
    <row r="5463" spans="1:12" x14ac:dyDescent="0.35">
      <c r="A5463" t="s">
        <v>999</v>
      </c>
      <c r="B5463" t="s">
        <v>4373</v>
      </c>
      <c r="C5463" t="s">
        <v>2915</v>
      </c>
      <c r="D5463" t="s">
        <v>4386</v>
      </c>
      <c r="E5463" t="s">
        <v>4387</v>
      </c>
      <c r="F5463" t="s">
        <v>2867</v>
      </c>
      <c r="G5463" t="s">
        <v>2868</v>
      </c>
      <c r="H5463">
        <v>0</v>
      </c>
      <c r="I5463">
        <v>0</v>
      </c>
      <c r="J5463">
        <v>0</v>
      </c>
      <c r="K5463">
        <v>0</v>
      </c>
      <c r="L5463">
        <v>0</v>
      </c>
    </row>
    <row r="5464" spans="1:12" x14ac:dyDescent="0.35">
      <c r="A5464" t="s">
        <v>999</v>
      </c>
      <c r="B5464" t="s">
        <v>4373</v>
      </c>
      <c r="C5464" t="s">
        <v>2915</v>
      </c>
      <c r="D5464" t="s">
        <v>4386</v>
      </c>
      <c r="E5464" t="s">
        <v>4387</v>
      </c>
      <c r="F5464" t="s">
        <v>2922</v>
      </c>
      <c r="G5464" t="s">
        <v>2923</v>
      </c>
      <c r="H5464">
        <v>0</v>
      </c>
      <c r="I5464">
        <v>0</v>
      </c>
      <c r="J5464">
        <v>0</v>
      </c>
      <c r="K5464">
        <v>0</v>
      </c>
      <c r="L5464">
        <v>0</v>
      </c>
    </row>
    <row r="5465" spans="1:12" x14ac:dyDescent="0.35">
      <c r="A5465" t="s">
        <v>999</v>
      </c>
      <c r="B5465" t="s">
        <v>4373</v>
      </c>
      <c r="C5465" t="s">
        <v>2915</v>
      </c>
      <c r="D5465" t="s">
        <v>4386</v>
      </c>
      <c r="E5465" t="s">
        <v>4387</v>
      </c>
      <c r="F5465" t="s">
        <v>2875</v>
      </c>
      <c r="G5465" t="s">
        <v>2876</v>
      </c>
      <c r="H5465">
        <v>0</v>
      </c>
      <c r="I5465">
        <v>0</v>
      </c>
      <c r="J5465">
        <v>0</v>
      </c>
      <c r="K5465">
        <v>0</v>
      </c>
      <c r="L5465">
        <v>0</v>
      </c>
    </row>
    <row r="5466" spans="1:12" x14ac:dyDescent="0.35">
      <c r="A5466" t="s">
        <v>999</v>
      </c>
      <c r="B5466" t="s">
        <v>4373</v>
      </c>
      <c r="C5466" t="s">
        <v>2915</v>
      </c>
      <c r="D5466" t="s">
        <v>4386</v>
      </c>
      <c r="E5466" t="s">
        <v>4387</v>
      </c>
      <c r="F5466" t="s">
        <v>2924</v>
      </c>
      <c r="G5466" t="s">
        <v>2925</v>
      </c>
      <c r="H5466">
        <v>0</v>
      </c>
      <c r="I5466">
        <v>0</v>
      </c>
      <c r="J5466">
        <v>0</v>
      </c>
      <c r="K5466">
        <v>0</v>
      </c>
      <c r="L5466">
        <v>0</v>
      </c>
    </row>
    <row r="5467" spans="1:12" x14ac:dyDescent="0.35">
      <c r="A5467" t="s">
        <v>999</v>
      </c>
      <c r="B5467" t="s">
        <v>4373</v>
      </c>
      <c r="C5467" t="s">
        <v>2915</v>
      </c>
      <c r="D5467" t="s">
        <v>4386</v>
      </c>
      <c r="E5467" t="s">
        <v>4387</v>
      </c>
      <c r="F5467" t="s">
        <v>2877</v>
      </c>
      <c r="G5467" t="s">
        <v>2878</v>
      </c>
      <c r="H5467">
        <v>9229.0494999999992</v>
      </c>
      <c r="I5467">
        <v>52.070151327375903</v>
      </c>
      <c r="J5467">
        <v>0</v>
      </c>
      <c r="K5467">
        <v>52.070151327375903</v>
      </c>
      <c r="L5467">
        <v>9176.9793486726194</v>
      </c>
    </row>
    <row r="5468" spans="1:12" x14ac:dyDescent="0.35">
      <c r="A5468" t="s">
        <v>999</v>
      </c>
      <c r="B5468" t="s">
        <v>4373</v>
      </c>
      <c r="C5468" t="s">
        <v>2915</v>
      </c>
      <c r="D5468" t="s">
        <v>4388</v>
      </c>
      <c r="E5468" t="s">
        <v>4389</v>
      </c>
      <c r="F5468" t="s">
        <v>2170</v>
      </c>
      <c r="G5468" t="s">
        <v>2171</v>
      </c>
      <c r="H5468">
        <v>0</v>
      </c>
      <c r="I5468">
        <v>0</v>
      </c>
      <c r="J5468">
        <v>0</v>
      </c>
      <c r="K5468">
        <v>0</v>
      </c>
      <c r="L5468">
        <v>0</v>
      </c>
    </row>
    <row r="5469" spans="1:12" x14ac:dyDescent="0.35">
      <c r="A5469" t="s">
        <v>999</v>
      </c>
      <c r="B5469" t="s">
        <v>4373</v>
      </c>
      <c r="C5469" t="s">
        <v>2915</v>
      </c>
      <c r="D5469" t="s">
        <v>4388</v>
      </c>
      <c r="E5469" t="s">
        <v>4389</v>
      </c>
      <c r="F5469" t="s">
        <v>2172</v>
      </c>
      <c r="G5469" t="s">
        <v>2173</v>
      </c>
      <c r="H5469">
        <v>63957.349900000001</v>
      </c>
      <c r="I5469">
        <v>483.30944427311402</v>
      </c>
      <c r="J5469">
        <v>0</v>
      </c>
      <c r="K5469">
        <v>483.30944427311402</v>
      </c>
      <c r="L5469">
        <v>63474.040455726899</v>
      </c>
    </row>
    <row r="5470" spans="1:12" x14ac:dyDescent="0.35">
      <c r="A5470" t="s">
        <v>999</v>
      </c>
      <c r="B5470" t="s">
        <v>4373</v>
      </c>
      <c r="C5470" t="s">
        <v>2915</v>
      </c>
      <c r="D5470" t="s">
        <v>4388</v>
      </c>
      <c r="E5470" t="s">
        <v>4389</v>
      </c>
      <c r="F5470" t="s">
        <v>2867</v>
      </c>
      <c r="G5470" t="s">
        <v>2868</v>
      </c>
      <c r="H5470">
        <v>0</v>
      </c>
      <c r="I5470">
        <v>0</v>
      </c>
      <c r="J5470">
        <v>0</v>
      </c>
      <c r="K5470">
        <v>0</v>
      </c>
      <c r="L5470">
        <v>0</v>
      </c>
    </row>
    <row r="5471" spans="1:12" x14ac:dyDescent="0.35">
      <c r="A5471" t="s">
        <v>999</v>
      </c>
      <c r="B5471" t="s">
        <v>4373</v>
      </c>
      <c r="C5471" t="s">
        <v>2915</v>
      </c>
      <c r="D5471" t="s">
        <v>4388</v>
      </c>
      <c r="E5471" t="s">
        <v>4389</v>
      </c>
      <c r="F5471" t="s">
        <v>2922</v>
      </c>
      <c r="G5471" t="s">
        <v>2923</v>
      </c>
      <c r="H5471">
        <v>49918.568099999997</v>
      </c>
      <c r="I5471">
        <v>377.22193671744901</v>
      </c>
      <c r="J5471">
        <v>0</v>
      </c>
      <c r="K5471">
        <v>377.22193671744901</v>
      </c>
      <c r="L5471">
        <v>49541.346163282498</v>
      </c>
    </row>
    <row r="5472" spans="1:12" x14ac:dyDescent="0.35">
      <c r="A5472" t="s">
        <v>999</v>
      </c>
      <c r="B5472" t="s">
        <v>4373</v>
      </c>
      <c r="C5472" t="s">
        <v>2915</v>
      </c>
      <c r="D5472" t="s">
        <v>4388</v>
      </c>
      <c r="E5472" t="s">
        <v>4389</v>
      </c>
      <c r="F5472" t="s">
        <v>2924</v>
      </c>
      <c r="G5472" t="s">
        <v>2925</v>
      </c>
      <c r="H5472">
        <v>0</v>
      </c>
      <c r="I5472">
        <v>0</v>
      </c>
      <c r="J5472">
        <v>0</v>
      </c>
      <c r="K5472">
        <v>0</v>
      </c>
      <c r="L5472">
        <v>0</v>
      </c>
    </row>
    <row r="5473" spans="1:12" x14ac:dyDescent="0.35">
      <c r="A5473" t="s">
        <v>999</v>
      </c>
      <c r="B5473" t="s">
        <v>4373</v>
      </c>
      <c r="C5473" t="s">
        <v>2915</v>
      </c>
      <c r="D5473" t="s">
        <v>4390</v>
      </c>
      <c r="E5473" t="s">
        <v>4391</v>
      </c>
      <c r="F5473" t="s">
        <v>2170</v>
      </c>
      <c r="G5473" t="s">
        <v>2171</v>
      </c>
      <c r="H5473">
        <v>0</v>
      </c>
      <c r="I5473">
        <v>0</v>
      </c>
      <c r="J5473">
        <v>0</v>
      </c>
      <c r="K5473">
        <v>0</v>
      </c>
      <c r="L5473">
        <v>0</v>
      </c>
    </row>
    <row r="5474" spans="1:12" x14ac:dyDescent="0.35">
      <c r="A5474" t="s">
        <v>999</v>
      </c>
      <c r="B5474" t="s">
        <v>4373</v>
      </c>
      <c r="C5474" t="s">
        <v>2915</v>
      </c>
      <c r="D5474" t="s">
        <v>4390</v>
      </c>
      <c r="E5474" t="s">
        <v>4391</v>
      </c>
      <c r="F5474" t="s">
        <v>2172</v>
      </c>
      <c r="G5474" t="s">
        <v>2173</v>
      </c>
      <c r="H5474">
        <v>326190.97230000002</v>
      </c>
      <c r="I5474">
        <v>1975.6507098340801</v>
      </c>
      <c r="J5474">
        <v>14461.458115409299</v>
      </c>
      <c r="K5474">
        <v>16437.1088252433</v>
      </c>
      <c r="L5474">
        <v>309753.863474757</v>
      </c>
    </row>
    <row r="5475" spans="1:12" x14ac:dyDescent="0.35">
      <c r="A5475" t="s">
        <v>999</v>
      </c>
      <c r="B5475" t="s">
        <v>4373</v>
      </c>
      <c r="C5475" t="s">
        <v>2915</v>
      </c>
      <c r="D5475" t="s">
        <v>4390</v>
      </c>
      <c r="E5475" t="s">
        <v>4391</v>
      </c>
      <c r="F5475" t="s">
        <v>2867</v>
      </c>
      <c r="G5475" t="s">
        <v>2868</v>
      </c>
      <c r="H5475">
        <v>0</v>
      </c>
      <c r="I5475">
        <v>0</v>
      </c>
      <c r="J5475">
        <v>0</v>
      </c>
      <c r="K5475">
        <v>0</v>
      </c>
      <c r="L5475">
        <v>0</v>
      </c>
    </row>
    <row r="5476" spans="1:12" x14ac:dyDescent="0.35">
      <c r="A5476" t="s">
        <v>999</v>
      </c>
      <c r="B5476" t="s">
        <v>4373</v>
      </c>
      <c r="C5476" t="s">
        <v>2915</v>
      </c>
      <c r="D5476" t="s">
        <v>4390</v>
      </c>
      <c r="E5476" t="s">
        <v>4391</v>
      </c>
      <c r="F5476" t="s">
        <v>2922</v>
      </c>
      <c r="G5476" t="s">
        <v>2923</v>
      </c>
      <c r="H5476">
        <v>20103.5049</v>
      </c>
      <c r="I5476">
        <v>121.76150515999799</v>
      </c>
      <c r="J5476">
        <v>891.27541532298005</v>
      </c>
      <c r="K5476">
        <v>1013.03692048298</v>
      </c>
      <c r="L5476">
        <v>19090.467979517001</v>
      </c>
    </row>
    <row r="5477" spans="1:12" x14ac:dyDescent="0.35">
      <c r="A5477" t="s">
        <v>999</v>
      </c>
      <c r="B5477" t="s">
        <v>4373</v>
      </c>
      <c r="C5477" t="s">
        <v>2915</v>
      </c>
      <c r="D5477" t="s">
        <v>4390</v>
      </c>
      <c r="E5477" t="s">
        <v>4391</v>
      </c>
      <c r="F5477" t="s">
        <v>392</v>
      </c>
      <c r="G5477" t="s">
        <v>2914</v>
      </c>
      <c r="H5477">
        <v>4999.0953</v>
      </c>
      <c r="I5477">
        <v>30.278171798223401</v>
      </c>
      <c r="J5477">
        <v>221.63154199861</v>
      </c>
      <c r="K5477">
        <v>251.90971379683299</v>
      </c>
      <c r="L5477">
        <v>4747.1855862031698</v>
      </c>
    </row>
    <row r="5478" spans="1:12" x14ac:dyDescent="0.35">
      <c r="A5478" t="s">
        <v>999</v>
      </c>
      <c r="B5478" t="s">
        <v>4373</v>
      </c>
      <c r="C5478" t="s">
        <v>2915</v>
      </c>
      <c r="D5478" t="s">
        <v>4390</v>
      </c>
      <c r="E5478" t="s">
        <v>4391</v>
      </c>
      <c r="F5478" t="s">
        <v>2924</v>
      </c>
      <c r="G5478" t="s">
        <v>2925</v>
      </c>
      <c r="H5478">
        <v>0</v>
      </c>
      <c r="I5478">
        <v>0</v>
      </c>
      <c r="J5478">
        <v>0</v>
      </c>
      <c r="K5478">
        <v>0</v>
      </c>
      <c r="L5478">
        <v>0</v>
      </c>
    </row>
    <row r="5479" spans="1:12" x14ac:dyDescent="0.35">
      <c r="A5479" t="s">
        <v>999</v>
      </c>
      <c r="B5479" t="s">
        <v>4373</v>
      </c>
      <c r="C5479" t="s">
        <v>2915</v>
      </c>
      <c r="D5479" t="s">
        <v>4390</v>
      </c>
      <c r="E5479" t="s">
        <v>4391</v>
      </c>
      <c r="F5479" t="s">
        <v>2877</v>
      </c>
      <c r="G5479" t="s">
        <v>2878</v>
      </c>
      <c r="H5479">
        <v>17853.912</v>
      </c>
      <c r="I5479">
        <v>108.136327850798</v>
      </c>
      <c r="J5479">
        <v>791.54122142360598</v>
      </c>
      <c r="K5479">
        <v>899.67754927440296</v>
      </c>
      <c r="L5479">
        <v>16954.234450725598</v>
      </c>
    </row>
    <row r="5480" spans="1:12" x14ac:dyDescent="0.35">
      <c r="A5480" t="s">
        <v>999</v>
      </c>
      <c r="B5480" t="s">
        <v>4373</v>
      </c>
      <c r="C5480" t="s">
        <v>2915</v>
      </c>
      <c r="D5480" t="s">
        <v>3651</v>
      </c>
      <c r="E5480" t="s">
        <v>4392</v>
      </c>
      <c r="F5480" t="s">
        <v>2170</v>
      </c>
      <c r="G5480" t="s">
        <v>2171</v>
      </c>
      <c r="H5480">
        <v>0</v>
      </c>
      <c r="I5480">
        <v>0</v>
      </c>
      <c r="J5480">
        <v>0</v>
      </c>
      <c r="K5480">
        <v>0</v>
      </c>
      <c r="L5480">
        <v>0</v>
      </c>
    </row>
    <row r="5481" spans="1:12" x14ac:dyDescent="0.35">
      <c r="A5481" t="s">
        <v>999</v>
      </c>
      <c r="B5481" t="s">
        <v>4373</v>
      </c>
      <c r="C5481" t="s">
        <v>2915</v>
      </c>
      <c r="D5481" t="s">
        <v>3651</v>
      </c>
      <c r="E5481" t="s">
        <v>4392</v>
      </c>
      <c r="F5481" t="s">
        <v>2172</v>
      </c>
      <c r="G5481" t="s">
        <v>2173</v>
      </c>
      <c r="H5481">
        <v>442981.28</v>
      </c>
      <c r="I5481">
        <v>3125.6988537880902</v>
      </c>
      <c r="J5481">
        <v>16.6866536203522</v>
      </c>
      <c r="K5481">
        <v>3142.3855074084399</v>
      </c>
      <c r="L5481">
        <v>439838.89449259202</v>
      </c>
    </row>
    <row r="5482" spans="1:12" x14ac:dyDescent="0.35">
      <c r="A5482" t="s">
        <v>999</v>
      </c>
      <c r="B5482" t="s">
        <v>4373</v>
      </c>
      <c r="C5482" t="s">
        <v>2915</v>
      </c>
      <c r="D5482" t="s">
        <v>3651</v>
      </c>
      <c r="E5482" t="s">
        <v>4392</v>
      </c>
      <c r="F5482" t="s">
        <v>2867</v>
      </c>
      <c r="G5482" t="s">
        <v>2868</v>
      </c>
      <c r="H5482">
        <v>0</v>
      </c>
      <c r="I5482">
        <v>0</v>
      </c>
      <c r="J5482">
        <v>0</v>
      </c>
      <c r="K5482">
        <v>0</v>
      </c>
      <c r="L5482">
        <v>0</v>
      </c>
    </row>
    <row r="5483" spans="1:12" x14ac:dyDescent="0.35">
      <c r="A5483" t="s">
        <v>999</v>
      </c>
      <c r="B5483" t="s">
        <v>4373</v>
      </c>
      <c r="C5483" t="s">
        <v>2915</v>
      </c>
      <c r="D5483" t="s">
        <v>3651</v>
      </c>
      <c r="E5483" t="s">
        <v>4392</v>
      </c>
      <c r="F5483" t="s">
        <v>2922</v>
      </c>
      <c r="G5483" t="s">
        <v>2923</v>
      </c>
      <c r="H5483">
        <v>244043.88399999999</v>
      </c>
      <c r="I5483">
        <v>1721.9862845960299</v>
      </c>
      <c r="J5483">
        <v>9.1928845401174204</v>
      </c>
      <c r="K5483">
        <v>1731.17916913615</v>
      </c>
      <c r="L5483">
        <v>242312.70483086401</v>
      </c>
    </row>
    <row r="5484" spans="1:12" x14ac:dyDescent="0.35">
      <c r="A5484" t="s">
        <v>999</v>
      </c>
      <c r="B5484" t="s">
        <v>4373</v>
      </c>
      <c r="C5484" t="s">
        <v>2915</v>
      </c>
      <c r="D5484" t="s">
        <v>3651</v>
      </c>
      <c r="E5484" t="s">
        <v>4392</v>
      </c>
      <c r="F5484" t="s">
        <v>2924</v>
      </c>
      <c r="G5484" t="s">
        <v>2925</v>
      </c>
      <c r="H5484">
        <v>0</v>
      </c>
      <c r="I5484">
        <v>0</v>
      </c>
      <c r="J5484">
        <v>0</v>
      </c>
      <c r="K5484">
        <v>0</v>
      </c>
      <c r="L5484">
        <v>0</v>
      </c>
    </row>
    <row r="5485" spans="1:12" x14ac:dyDescent="0.35">
      <c r="A5485" t="s">
        <v>999</v>
      </c>
      <c r="B5485" t="s">
        <v>4373</v>
      </c>
      <c r="C5485" t="s">
        <v>2915</v>
      </c>
      <c r="D5485" t="s">
        <v>3651</v>
      </c>
      <c r="E5485" t="s">
        <v>4392</v>
      </c>
      <c r="F5485" t="s">
        <v>3463</v>
      </c>
      <c r="G5485" t="s">
        <v>3464</v>
      </c>
      <c r="H5485">
        <v>30798.516</v>
      </c>
      <c r="I5485">
        <v>217.31592395862501</v>
      </c>
      <c r="J5485">
        <v>1.1601487279843401</v>
      </c>
      <c r="K5485">
        <v>218.476072686609</v>
      </c>
      <c r="L5485">
        <v>30580.039927313399</v>
      </c>
    </row>
    <row r="5486" spans="1:12" x14ac:dyDescent="0.35">
      <c r="A5486" t="s">
        <v>999</v>
      </c>
      <c r="B5486" t="s">
        <v>4373</v>
      </c>
      <c r="C5486" t="s">
        <v>2915</v>
      </c>
      <c r="D5486" t="s">
        <v>3651</v>
      </c>
      <c r="E5486" t="s">
        <v>4392</v>
      </c>
      <c r="F5486" t="s">
        <v>2877</v>
      </c>
      <c r="G5486" t="s">
        <v>2878</v>
      </c>
      <c r="H5486">
        <v>40418</v>
      </c>
      <c r="I5486">
        <v>285.19150125803702</v>
      </c>
      <c r="J5486">
        <v>1.5225048923679101</v>
      </c>
      <c r="K5486">
        <v>286.714006150405</v>
      </c>
      <c r="L5486">
        <v>40131.285993849597</v>
      </c>
    </row>
    <row r="5487" spans="1:12" x14ac:dyDescent="0.35">
      <c r="A5487" t="s">
        <v>999</v>
      </c>
      <c r="B5487" t="s">
        <v>4373</v>
      </c>
      <c r="C5487" t="s">
        <v>2915</v>
      </c>
      <c r="D5487" t="s">
        <v>3651</v>
      </c>
      <c r="E5487" t="s">
        <v>4392</v>
      </c>
      <c r="F5487" t="s">
        <v>3218</v>
      </c>
      <c r="G5487" t="s">
        <v>3219</v>
      </c>
      <c r="H5487">
        <v>24250.799999999999</v>
      </c>
      <c r="I5487">
        <v>171.114900754822</v>
      </c>
      <c r="J5487">
        <v>0.91350293542074401</v>
      </c>
      <c r="K5487">
        <v>172.02840369024301</v>
      </c>
      <c r="L5487">
        <v>24078.771596309802</v>
      </c>
    </row>
    <row r="5488" spans="1:12" x14ac:dyDescent="0.35">
      <c r="A5488" t="s">
        <v>999</v>
      </c>
      <c r="B5488" t="s">
        <v>4373</v>
      </c>
      <c r="C5488" t="s">
        <v>2915</v>
      </c>
      <c r="D5488" t="s">
        <v>4393</v>
      </c>
      <c r="E5488" t="s">
        <v>4394</v>
      </c>
      <c r="F5488" t="s">
        <v>2170</v>
      </c>
      <c r="G5488" t="s">
        <v>2171</v>
      </c>
      <c r="H5488">
        <v>0</v>
      </c>
      <c r="I5488">
        <v>0</v>
      </c>
      <c r="J5488">
        <v>0</v>
      </c>
      <c r="K5488">
        <v>0</v>
      </c>
      <c r="L5488">
        <v>0</v>
      </c>
    </row>
    <row r="5489" spans="1:12" x14ac:dyDescent="0.35">
      <c r="A5489" t="s">
        <v>999</v>
      </c>
      <c r="B5489" t="s">
        <v>4373</v>
      </c>
      <c r="C5489" t="s">
        <v>2915</v>
      </c>
      <c r="D5489" t="s">
        <v>4393</v>
      </c>
      <c r="E5489" t="s">
        <v>4394</v>
      </c>
      <c r="F5489" t="s">
        <v>2172</v>
      </c>
      <c r="G5489" t="s">
        <v>2173</v>
      </c>
      <c r="H5489">
        <v>436147.21279999998</v>
      </c>
      <c r="I5489">
        <v>1839.3748747913201</v>
      </c>
      <c r="J5489">
        <v>55.222262103505898</v>
      </c>
      <c r="K5489">
        <v>1894.5971368948201</v>
      </c>
      <c r="L5489">
        <v>434252.61566310498</v>
      </c>
    </row>
    <row r="5490" spans="1:12" x14ac:dyDescent="0.35">
      <c r="A5490" t="s">
        <v>999</v>
      </c>
      <c r="B5490" t="s">
        <v>4373</v>
      </c>
      <c r="C5490" t="s">
        <v>2915</v>
      </c>
      <c r="D5490" t="s">
        <v>4393</v>
      </c>
      <c r="E5490" t="s">
        <v>4394</v>
      </c>
      <c r="F5490" t="s">
        <v>2867</v>
      </c>
      <c r="G5490" t="s">
        <v>2868</v>
      </c>
      <c r="H5490">
        <v>0</v>
      </c>
      <c r="I5490">
        <v>0</v>
      </c>
      <c r="J5490">
        <v>0</v>
      </c>
      <c r="K5490">
        <v>0</v>
      </c>
      <c r="L5490">
        <v>0</v>
      </c>
    </row>
    <row r="5491" spans="1:12" x14ac:dyDescent="0.35">
      <c r="A5491" t="s">
        <v>999</v>
      </c>
      <c r="B5491" t="s">
        <v>4373</v>
      </c>
      <c r="C5491" t="s">
        <v>2915</v>
      </c>
      <c r="D5491" t="s">
        <v>4393</v>
      </c>
      <c r="E5491" t="s">
        <v>4394</v>
      </c>
      <c r="F5491" t="s">
        <v>2922</v>
      </c>
      <c r="G5491" t="s">
        <v>2923</v>
      </c>
      <c r="H5491">
        <v>101640.75410000001</v>
      </c>
      <c r="I5491">
        <v>428.65217028380602</v>
      </c>
      <c r="J5491">
        <v>12.869123539232101</v>
      </c>
      <c r="K5491">
        <v>441.52129382303798</v>
      </c>
      <c r="L5491">
        <v>101199.23280617699</v>
      </c>
    </row>
    <row r="5492" spans="1:12" x14ac:dyDescent="0.35">
      <c r="A5492" t="s">
        <v>999</v>
      </c>
      <c r="B5492" t="s">
        <v>4373</v>
      </c>
      <c r="C5492" t="s">
        <v>2915</v>
      </c>
      <c r="D5492" t="s">
        <v>4393</v>
      </c>
      <c r="E5492" t="s">
        <v>4394</v>
      </c>
      <c r="F5492" t="s">
        <v>2924</v>
      </c>
      <c r="G5492" t="s">
        <v>2925</v>
      </c>
      <c r="H5492">
        <v>0</v>
      </c>
      <c r="I5492">
        <v>0</v>
      </c>
      <c r="J5492">
        <v>0</v>
      </c>
      <c r="K5492">
        <v>0</v>
      </c>
      <c r="L5492">
        <v>0</v>
      </c>
    </row>
    <row r="5493" spans="1:12" x14ac:dyDescent="0.35">
      <c r="A5493" t="s">
        <v>999</v>
      </c>
      <c r="B5493" t="s">
        <v>4373</v>
      </c>
      <c r="C5493" t="s">
        <v>2915</v>
      </c>
      <c r="D5493" t="s">
        <v>4393</v>
      </c>
      <c r="E5493" t="s">
        <v>4394</v>
      </c>
      <c r="F5493" t="s">
        <v>2877</v>
      </c>
      <c r="G5493" t="s">
        <v>2878</v>
      </c>
      <c r="H5493">
        <v>0</v>
      </c>
      <c r="I5493">
        <v>0</v>
      </c>
      <c r="J5493">
        <v>0</v>
      </c>
      <c r="K5493">
        <v>0</v>
      </c>
      <c r="L5493">
        <v>0</v>
      </c>
    </row>
    <row r="5494" spans="1:12" x14ac:dyDescent="0.35">
      <c r="A5494" t="s">
        <v>999</v>
      </c>
      <c r="B5494" t="s">
        <v>4373</v>
      </c>
      <c r="C5494" t="s">
        <v>2915</v>
      </c>
      <c r="D5494" t="s">
        <v>4395</v>
      </c>
      <c r="E5494" t="s">
        <v>4396</v>
      </c>
      <c r="F5494" t="s">
        <v>2170</v>
      </c>
      <c r="G5494" t="s">
        <v>2171</v>
      </c>
      <c r="H5494">
        <v>0</v>
      </c>
      <c r="I5494">
        <v>0</v>
      </c>
      <c r="J5494">
        <v>0</v>
      </c>
      <c r="K5494">
        <v>0</v>
      </c>
      <c r="L5494">
        <v>0</v>
      </c>
    </row>
    <row r="5495" spans="1:12" x14ac:dyDescent="0.35">
      <c r="A5495" t="s">
        <v>999</v>
      </c>
      <c r="B5495" t="s">
        <v>4373</v>
      </c>
      <c r="C5495" t="s">
        <v>2915</v>
      </c>
      <c r="D5495" t="s">
        <v>4395</v>
      </c>
      <c r="E5495" t="s">
        <v>4396</v>
      </c>
      <c r="F5495" t="s">
        <v>2172</v>
      </c>
      <c r="G5495" t="s">
        <v>2173</v>
      </c>
      <c r="H5495">
        <v>323636.5796</v>
      </c>
      <c r="I5495">
        <v>1419.16097546215</v>
      </c>
      <c r="J5495">
        <v>15.0469905369718</v>
      </c>
      <c r="K5495">
        <v>1434.20796599912</v>
      </c>
      <c r="L5495">
        <v>322202.37163400103</v>
      </c>
    </row>
    <row r="5496" spans="1:12" x14ac:dyDescent="0.35">
      <c r="A5496" t="s">
        <v>999</v>
      </c>
      <c r="B5496" t="s">
        <v>4373</v>
      </c>
      <c r="C5496" t="s">
        <v>2915</v>
      </c>
      <c r="D5496" t="s">
        <v>4395</v>
      </c>
      <c r="E5496" t="s">
        <v>4396</v>
      </c>
      <c r="F5496" t="s">
        <v>2867</v>
      </c>
      <c r="G5496" t="s">
        <v>2868</v>
      </c>
      <c r="H5496">
        <v>0</v>
      </c>
      <c r="I5496">
        <v>0</v>
      </c>
      <c r="J5496">
        <v>0</v>
      </c>
      <c r="K5496">
        <v>0</v>
      </c>
      <c r="L5496">
        <v>0</v>
      </c>
    </row>
    <row r="5497" spans="1:12" x14ac:dyDescent="0.35">
      <c r="A5497" t="s">
        <v>999</v>
      </c>
      <c r="B5497" t="s">
        <v>4373</v>
      </c>
      <c r="C5497" t="s">
        <v>2915</v>
      </c>
      <c r="D5497" t="s">
        <v>4395</v>
      </c>
      <c r="E5497" t="s">
        <v>4396</v>
      </c>
      <c r="F5497" t="s">
        <v>2922</v>
      </c>
      <c r="G5497" t="s">
        <v>2923</v>
      </c>
      <c r="H5497">
        <v>10230.804899999999</v>
      </c>
      <c r="I5497">
        <v>44.862540162852099</v>
      </c>
      <c r="J5497">
        <v>0.47566571302816901</v>
      </c>
      <c r="K5497">
        <v>45.338205875880298</v>
      </c>
      <c r="L5497">
        <v>10185.466694124099</v>
      </c>
    </row>
    <row r="5498" spans="1:12" x14ac:dyDescent="0.35">
      <c r="A5498" t="s">
        <v>999</v>
      </c>
      <c r="B5498" t="s">
        <v>4373</v>
      </c>
      <c r="C5498" t="s">
        <v>2915</v>
      </c>
      <c r="D5498" t="s">
        <v>4395</v>
      </c>
      <c r="E5498" t="s">
        <v>4396</v>
      </c>
      <c r="F5498" t="s">
        <v>4307</v>
      </c>
      <c r="G5498" t="s">
        <v>4308</v>
      </c>
      <c r="H5498">
        <v>0</v>
      </c>
      <c r="I5498">
        <v>0</v>
      </c>
      <c r="J5498">
        <v>0</v>
      </c>
      <c r="K5498">
        <v>0</v>
      </c>
      <c r="L5498">
        <v>0</v>
      </c>
    </row>
    <row r="5499" spans="1:12" x14ac:dyDescent="0.35">
      <c r="A5499" t="s">
        <v>999</v>
      </c>
      <c r="B5499" t="s">
        <v>4373</v>
      </c>
      <c r="C5499" t="s">
        <v>2915</v>
      </c>
      <c r="D5499" t="s">
        <v>4395</v>
      </c>
      <c r="E5499" t="s">
        <v>4396</v>
      </c>
      <c r="F5499" t="s">
        <v>2999</v>
      </c>
      <c r="G5499" t="s">
        <v>3000</v>
      </c>
      <c r="H5499">
        <v>5083.6297999999997</v>
      </c>
      <c r="I5499">
        <v>22.2919454225352</v>
      </c>
      <c r="J5499">
        <v>0.23635563380281699</v>
      </c>
      <c r="K5499">
        <v>22.528301056338002</v>
      </c>
      <c r="L5499">
        <v>5061.1014989436599</v>
      </c>
    </row>
    <row r="5500" spans="1:12" x14ac:dyDescent="0.35">
      <c r="A5500" t="s">
        <v>999</v>
      </c>
      <c r="B5500" t="s">
        <v>4373</v>
      </c>
      <c r="C5500" t="s">
        <v>2915</v>
      </c>
      <c r="D5500" t="s">
        <v>4395</v>
      </c>
      <c r="E5500" t="s">
        <v>4396</v>
      </c>
      <c r="F5500" t="s">
        <v>2924</v>
      </c>
      <c r="G5500" t="s">
        <v>2925</v>
      </c>
      <c r="H5500">
        <v>0</v>
      </c>
      <c r="I5500">
        <v>0</v>
      </c>
      <c r="J5500">
        <v>0</v>
      </c>
      <c r="K5500">
        <v>0</v>
      </c>
      <c r="L5500">
        <v>0</v>
      </c>
    </row>
    <row r="5501" spans="1:12" x14ac:dyDescent="0.35">
      <c r="A5501" t="s">
        <v>999</v>
      </c>
      <c r="B5501" t="s">
        <v>4373</v>
      </c>
      <c r="C5501" t="s">
        <v>2915</v>
      </c>
      <c r="D5501" t="s">
        <v>4395</v>
      </c>
      <c r="E5501" t="s">
        <v>4396</v>
      </c>
      <c r="F5501" t="s">
        <v>2877</v>
      </c>
      <c r="G5501" t="s">
        <v>2878</v>
      </c>
      <c r="H5501">
        <v>0</v>
      </c>
      <c r="I5501">
        <v>0</v>
      </c>
      <c r="J5501">
        <v>0</v>
      </c>
      <c r="K5501">
        <v>0</v>
      </c>
      <c r="L5501">
        <v>0</v>
      </c>
    </row>
    <row r="5502" spans="1:12" x14ac:dyDescent="0.35">
      <c r="A5502" t="s">
        <v>999</v>
      </c>
      <c r="B5502" t="s">
        <v>4373</v>
      </c>
      <c r="C5502" t="s">
        <v>2915</v>
      </c>
      <c r="D5502" t="s">
        <v>4397</v>
      </c>
      <c r="E5502" t="s">
        <v>4398</v>
      </c>
      <c r="F5502" t="s">
        <v>2172</v>
      </c>
      <c r="G5502" t="s">
        <v>2173</v>
      </c>
      <c r="H5502">
        <v>20133.8138</v>
      </c>
      <c r="I5502">
        <v>169.15181783845</v>
      </c>
      <c r="J5502">
        <v>3.2033356715048802</v>
      </c>
      <c r="K5502">
        <v>172.35515350995499</v>
      </c>
      <c r="L5502">
        <v>19961.458646489999</v>
      </c>
    </row>
    <row r="5503" spans="1:12" x14ac:dyDescent="0.35">
      <c r="A5503" t="s">
        <v>999</v>
      </c>
      <c r="B5503" t="s">
        <v>4373</v>
      </c>
      <c r="C5503" t="s">
        <v>2915</v>
      </c>
      <c r="D5503" t="s">
        <v>4397</v>
      </c>
      <c r="E5503" t="s">
        <v>4398</v>
      </c>
      <c r="F5503" t="s">
        <v>2867</v>
      </c>
      <c r="G5503" t="s">
        <v>2868</v>
      </c>
      <c r="H5503">
        <v>0</v>
      </c>
      <c r="I5503">
        <v>0</v>
      </c>
      <c r="J5503">
        <v>0</v>
      </c>
      <c r="K5503">
        <v>0</v>
      </c>
      <c r="L5503">
        <v>0</v>
      </c>
    </row>
    <row r="5504" spans="1:12" x14ac:dyDescent="0.35">
      <c r="A5504" t="s">
        <v>999</v>
      </c>
      <c r="B5504" t="s">
        <v>4373</v>
      </c>
      <c r="C5504" t="s">
        <v>2915</v>
      </c>
      <c r="D5504" t="s">
        <v>4397</v>
      </c>
      <c r="E5504" t="s">
        <v>4398</v>
      </c>
      <c r="F5504" t="s">
        <v>2922</v>
      </c>
      <c r="G5504" t="s">
        <v>2923</v>
      </c>
      <c r="H5504">
        <v>0</v>
      </c>
      <c r="I5504">
        <v>0</v>
      </c>
      <c r="J5504">
        <v>0</v>
      </c>
      <c r="K5504">
        <v>0</v>
      </c>
      <c r="L5504">
        <v>0</v>
      </c>
    </row>
    <row r="5505" spans="1:12" x14ac:dyDescent="0.35">
      <c r="A5505" t="s">
        <v>999</v>
      </c>
      <c r="B5505" t="s">
        <v>4373</v>
      </c>
      <c r="C5505" t="s">
        <v>2915</v>
      </c>
      <c r="D5505" t="s">
        <v>4397</v>
      </c>
      <c r="E5505" t="s">
        <v>4398</v>
      </c>
      <c r="F5505" t="s">
        <v>2924</v>
      </c>
      <c r="G5505" t="s">
        <v>2925</v>
      </c>
      <c r="H5505">
        <v>0</v>
      </c>
      <c r="I5505">
        <v>0</v>
      </c>
      <c r="J5505">
        <v>0</v>
      </c>
      <c r="K5505">
        <v>0</v>
      </c>
      <c r="L5505">
        <v>0</v>
      </c>
    </row>
    <row r="5506" spans="1:12" x14ac:dyDescent="0.35">
      <c r="A5506" t="s">
        <v>999</v>
      </c>
      <c r="B5506" t="s">
        <v>4373</v>
      </c>
      <c r="C5506" t="s">
        <v>2915</v>
      </c>
      <c r="D5506" t="s">
        <v>4399</v>
      </c>
      <c r="E5506" t="s">
        <v>4400</v>
      </c>
      <c r="F5506" t="s">
        <v>2170</v>
      </c>
      <c r="G5506" t="s">
        <v>2171</v>
      </c>
      <c r="H5506">
        <v>0</v>
      </c>
      <c r="I5506">
        <v>0</v>
      </c>
      <c r="J5506">
        <v>0</v>
      </c>
      <c r="K5506">
        <v>0</v>
      </c>
      <c r="L5506">
        <v>0</v>
      </c>
    </row>
    <row r="5507" spans="1:12" x14ac:dyDescent="0.35">
      <c r="A5507" t="s">
        <v>999</v>
      </c>
      <c r="B5507" t="s">
        <v>4373</v>
      </c>
      <c r="C5507" t="s">
        <v>2915</v>
      </c>
      <c r="D5507" t="s">
        <v>4399</v>
      </c>
      <c r="E5507" t="s">
        <v>4400</v>
      </c>
      <c r="F5507" t="s">
        <v>2172</v>
      </c>
      <c r="G5507" t="s">
        <v>2173</v>
      </c>
      <c r="H5507">
        <v>302694.35100000002</v>
      </c>
      <c r="I5507">
        <v>3398.35239662202</v>
      </c>
      <c r="J5507">
        <v>35744.131273639701</v>
      </c>
      <c r="K5507">
        <v>39142.483670261703</v>
      </c>
      <c r="L5507">
        <v>263551.86732973799</v>
      </c>
    </row>
    <row r="5508" spans="1:12" x14ac:dyDescent="0.35">
      <c r="A5508" t="s">
        <v>999</v>
      </c>
      <c r="B5508" t="s">
        <v>4373</v>
      </c>
      <c r="C5508" t="s">
        <v>2915</v>
      </c>
      <c r="D5508" t="s">
        <v>4399</v>
      </c>
      <c r="E5508" t="s">
        <v>4400</v>
      </c>
      <c r="F5508" t="s">
        <v>2867</v>
      </c>
      <c r="G5508" t="s">
        <v>2868</v>
      </c>
      <c r="H5508">
        <v>0</v>
      </c>
      <c r="I5508">
        <v>0</v>
      </c>
      <c r="J5508">
        <v>0</v>
      </c>
      <c r="K5508">
        <v>0</v>
      </c>
      <c r="L5508">
        <v>0</v>
      </c>
    </row>
    <row r="5509" spans="1:12" x14ac:dyDescent="0.35">
      <c r="A5509" t="s">
        <v>999</v>
      </c>
      <c r="B5509" t="s">
        <v>4373</v>
      </c>
      <c r="C5509" t="s">
        <v>2915</v>
      </c>
      <c r="D5509" t="s">
        <v>4399</v>
      </c>
      <c r="E5509" t="s">
        <v>4400</v>
      </c>
      <c r="F5509" t="s">
        <v>2922</v>
      </c>
      <c r="G5509" t="s">
        <v>2923</v>
      </c>
      <c r="H5509">
        <v>141532.95509999999</v>
      </c>
      <c r="I5509">
        <v>1588.99185061153</v>
      </c>
      <c r="J5509">
        <v>16713.1382129349</v>
      </c>
      <c r="K5509">
        <v>18302.130063546399</v>
      </c>
      <c r="L5509">
        <v>123230.825036454</v>
      </c>
    </row>
    <row r="5510" spans="1:12" x14ac:dyDescent="0.35">
      <c r="A5510" t="s">
        <v>999</v>
      </c>
      <c r="B5510" t="s">
        <v>4373</v>
      </c>
      <c r="C5510" t="s">
        <v>2915</v>
      </c>
      <c r="D5510" t="s">
        <v>4399</v>
      </c>
      <c r="E5510" t="s">
        <v>4400</v>
      </c>
      <c r="F5510" t="s">
        <v>2875</v>
      </c>
      <c r="G5510" t="s">
        <v>2876</v>
      </c>
      <c r="H5510">
        <v>15107.951499999999</v>
      </c>
      <c r="I5510">
        <v>169.617117064648</v>
      </c>
      <c r="J5510">
        <v>1784.0458525259301</v>
      </c>
      <c r="K5510">
        <v>1953.6629695905799</v>
      </c>
      <c r="L5510">
        <v>13154.2885304094</v>
      </c>
    </row>
    <row r="5511" spans="1:12" x14ac:dyDescent="0.35">
      <c r="A5511" t="s">
        <v>999</v>
      </c>
      <c r="B5511" t="s">
        <v>4373</v>
      </c>
      <c r="C5511" t="s">
        <v>2915</v>
      </c>
      <c r="D5511" t="s">
        <v>4399</v>
      </c>
      <c r="E5511" t="s">
        <v>4400</v>
      </c>
      <c r="F5511" t="s">
        <v>2924</v>
      </c>
      <c r="G5511" t="s">
        <v>2925</v>
      </c>
      <c r="H5511">
        <v>0</v>
      </c>
      <c r="I5511">
        <v>0</v>
      </c>
      <c r="J5511">
        <v>0</v>
      </c>
      <c r="K5511">
        <v>0</v>
      </c>
      <c r="L5511">
        <v>0</v>
      </c>
    </row>
    <row r="5512" spans="1:12" x14ac:dyDescent="0.35">
      <c r="A5512" t="s">
        <v>999</v>
      </c>
      <c r="B5512" t="s">
        <v>4373</v>
      </c>
      <c r="C5512" t="s">
        <v>2915</v>
      </c>
      <c r="D5512" t="s">
        <v>4399</v>
      </c>
      <c r="E5512" t="s">
        <v>4400</v>
      </c>
      <c r="F5512" t="s">
        <v>2877</v>
      </c>
      <c r="G5512" t="s">
        <v>2878</v>
      </c>
      <c r="H5512">
        <v>14870.031000000001</v>
      </c>
      <c r="I5512">
        <v>166.94598136284199</v>
      </c>
      <c r="J5512">
        <v>1755.9506422499301</v>
      </c>
      <c r="K5512">
        <v>1922.8966236127801</v>
      </c>
      <c r="L5512">
        <v>12947.134376387199</v>
      </c>
    </row>
    <row r="5513" spans="1:12" x14ac:dyDescent="0.35">
      <c r="A5513" t="s">
        <v>999</v>
      </c>
      <c r="B5513" t="s">
        <v>4373</v>
      </c>
      <c r="C5513" t="s">
        <v>2915</v>
      </c>
      <c r="D5513" t="s">
        <v>3658</v>
      </c>
      <c r="E5513" t="s">
        <v>3659</v>
      </c>
      <c r="F5513" t="s">
        <v>2170</v>
      </c>
      <c r="G5513" t="s">
        <v>2171</v>
      </c>
      <c r="H5513">
        <v>0</v>
      </c>
      <c r="I5513">
        <v>0</v>
      </c>
      <c r="J5513">
        <v>0</v>
      </c>
      <c r="K5513">
        <v>0</v>
      </c>
      <c r="L5513">
        <v>0</v>
      </c>
    </row>
    <row r="5514" spans="1:12" x14ac:dyDescent="0.35">
      <c r="A5514" t="s">
        <v>999</v>
      </c>
      <c r="B5514" t="s">
        <v>4373</v>
      </c>
      <c r="C5514" t="s">
        <v>2915</v>
      </c>
      <c r="D5514" t="s">
        <v>3658</v>
      </c>
      <c r="E5514" t="s">
        <v>3659</v>
      </c>
      <c r="F5514" t="s">
        <v>2172</v>
      </c>
      <c r="G5514" t="s">
        <v>2173</v>
      </c>
      <c r="H5514">
        <v>913803.08779999998</v>
      </c>
      <c r="I5514">
        <v>2475.4865137346601</v>
      </c>
      <c r="J5514">
        <v>4285.2454997077703</v>
      </c>
      <c r="K5514">
        <v>6760.7320134424299</v>
      </c>
      <c r="L5514">
        <v>907042.35578655801</v>
      </c>
    </row>
    <row r="5515" spans="1:12" x14ac:dyDescent="0.35">
      <c r="A5515" t="s">
        <v>999</v>
      </c>
      <c r="B5515" t="s">
        <v>4373</v>
      </c>
      <c r="C5515" t="s">
        <v>2915</v>
      </c>
      <c r="D5515" t="s">
        <v>3658</v>
      </c>
      <c r="E5515" t="s">
        <v>3659</v>
      </c>
      <c r="F5515" t="s">
        <v>2867</v>
      </c>
      <c r="G5515" t="s">
        <v>2868</v>
      </c>
      <c r="H5515">
        <v>0</v>
      </c>
      <c r="I5515">
        <v>0</v>
      </c>
      <c r="J5515">
        <v>0</v>
      </c>
      <c r="K5515">
        <v>0</v>
      </c>
      <c r="L5515">
        <v>0</v>
      </c>
    </row>
    <row r="5516" spans="1:12" x14ac:dyDescent="0.35">
      <c r="A5516" t="s">
        <v>999</v>
      </c>
      <c r="B5516" t="s">
        <v>4373</v>
      </c>
      <c r="C5516" t="s">
        <v>2915</v>
      </c>
      <c r="D5516" t="s">
        <v>3658</v>
      </c>
      <c r="E5516" t="s">
        <v>3659</v>
      </c>
      <c r="F5516" t="s">
        <v>2922</v>
      </c>
      <c r="G5516" t="s">
        <v>2923</v>
      </c>
      <c r="H5516">
        <v>906229.2243</v>
      </c>
      <c r="I5516">
        <v>2454.9689678550599</v>
      </c>
      <c r="J5516">
        <v>4249.7281496201003</v>
      </c>
      <c r="K5516">
        <v>6704.6971174751598</v>
      </c>
      <c r="L5516">
        <v>899524.52718252502</v>
      </c>
    </row>
    <row r="5517" spans="1:12" x14ac:dyDescent="0.35">
      <c r="A5517" t="s">
        <v>999</v>
      </c>
      <c r="B5517" t="s">
        <v>4373</v>
      </c>
      <c r="C5517" t="s">
        <v>2915</v>
      </c>
      <c r="D5517" t="s">
        <v>3658</v>
      </c>
      <c r="E5517" t="s">
        <v>3659</v>
      </c>
      <c r="F5517" t="s">
        <v>2999</v>
      </c>
      <c r="G5517" t="s">
        <v>3000</v>
      </c>
      <c r="H5517">
        <v>672427.35320000001</v>
      </c>
      <c r="I5517">
        <v>1821.6012472238499</v>
      </c>
      <c r="J5517">
        <v>3153.32299473992</v>
      </c>
      <c r="K5517">
        <v>4974.9242419637603</v>
      </c>
      <c r="L5517">
        <v>667452.42895803601</v>
      </c>
    </row>
    <row r="5518" spans="1:12" x14ac:dyDescent="0.35">
      <c r="A5518" t="s">
        <v>999</v>
      </c>
      <c r="B5518" t="s">
        <v>4373</v>
      </c>
      <c r="C5518" t="s">
        <v>2915</v>
      </c>
      <c r="D5518" t="s">
        <v>3658</v>
      </c>
      <c r="E5518" t="s">
        <v>3659</v>
      </c>
      <c r="F5518" t="s">
        <v>3291</v>
      </c>
      <c r="G5518" t="s">
        <v>3292</v>
      </c>
      <c r="H5518">
        <v>27990.3649</v>
      </c>
      <c r="I5518">
        <v>75.825713033313903</v>
      </c>
      <c r="J5518">
        <v>131.25977206312101</v>
      </c>
      <c r="K5518">
        <v>207.08548509643501</v>
      </c>
      <c r="L5518">
        <v>27783.279414903602</v>
      </c>
    </row>
    <row r="5519" spans="1:12" x14ac:dyDescent="0.35">
      <c r="A5519" t="s">
        <v>999</v>
      </c>
      <c r="B5519" t="s">
        <v>4373</v>
      </c>
      <c r="C5519" t="s">
        <v>2915</v>
      </c>
      <c r="D5519" t="s">
        <v>3658</v>
      </c>
      <c r="E5519" t="s">
        <v>3659</v>
      </c>
      <c r="F5519" t="s">
        <v>2924</v>
      </c>
      <c r="G5519" t="s">
        <v>2925</v>
      </c>
      <c r="H5519">
        <v>0</v>
      </c>
      <c r="I5519">
        <v>0</v>
      </c>
      <c r="J5519">
        <v>0</v>
      </c>
      <c r="K5519">
        <v>0</v>
      </c>
      <c r="L5519">
        <v>0</v>
      </c>
    </row>
    <row r="5520" spans="1:12" x14ac:dyDescent="0.35">
      <c r="A5520" t="s">
        <v>999</v>
      </c>
      <c r="B5520" t="s">
        <v>4373</v>
      </c>
      <c r="C5520" t="s">
        <v>2915</v>
      </c>
      <c r="D5520" t="s">
        <v>3658</v>
      </c>
      <c r="E5520" t="s">
        <v>3659</v>
      </c>
      <c r="F5520" t="s">
        <v>3463</v>
      </c>
      <c r="G5520" t="s">
        <v>3464</v>
      </c>
      <c r="H5520">
        <v>37540.018700000001</v>
      </c>
      <c r="I5520">
        <v>101.69566218585599</v>
      </c>
      <c r="J5520">
        <v>176.04251782583299</v>
      </c>
      <c r="K5520">
        <v>277.738180011689</v>
      </c>
      <c r="L5520">
        <v>37262.280519988301</v>
      </c>
    </row>
    <row r="5521" spans="1:14" x14ac:dyDescent="0.35">
      <c r="A5521" t="s">
        <v>999</v>
      </c>
      <c r="B5521" t="s">
        <v>4373</v>
      </c>
      <c r="C5521" t="s">
        <v>2915</v>
      </c>
      <c r="D5521" t="s">
        <v>3658</v>
      </c>
      <c r="E5521" t="s">
        <v>3659</v>
      </c>
      <c r="F5521" t="s">
        <v>2877</v>
      </c>
      <c r="G5521" t="s">
        <v>2878</v>
      </c>
      <c r="H5521">
        <v>50053.3583</v>
      </c>
      <c r="I5521">
        <v>135.59421624780799</v>
      </c>
      <c r="J5521">
        <v>234.72335710111</v>
      </c>
      <c r="K5521">
        <v>370.31757334891898</v>
      </c>
      <c r="L5521">
        <v>49683.040726651103</v>
      </c>
    </row>
    <row r="5522" spans="1:14" x14ac:dyDescent="0.35">
      <c r="A5522" t="s">
        <v>999</v>
      </c>
      <c r="B5522" t="s">
        <v>4373</v>
      </c>
      <c r="C5522" t="s">
        <v>2915</v>
      </c>
      <c r="D5522" t="s">
        <v>3658</v>
      </c>
      <c r="E5522" t="s">
        <v>3659</v>
      </c>
      <c r="F5522" t="s">
        <v>3218</v>
      </c>
      <c r="G5522" t="s">
        <v>3219</v>
      </c>
      <c r="H5522">
        <v>64871.786800000002</v>
      </c>
      <c r="I5522">
        <v>175.737240794857</v>
      </c>
      <c r="J5522">
        <v>304.21382466393902</v>
      </c>
      <c r="K5522">
        <v>479.95106545879599</v>
      </c>
      <c r="L5522">
        <v>64391.835734541201</v>
      </c>
    </row>
    <row r="5523" spans="1:14" x14ac:dyDescent="0.35">
      <c r="A5523" t="s">
        <v>999</v>
      </c>
      <c r="B5523" t="s">
        <v>4373</v>
      </c>
      <c r="C5523" t="s">
        <v>2915</v>
      </c>
      <c r="D5523" t="s">
        <v>4401</v>
      </c>
      <c r="E5523" t="s">
        <v>4402</v>
      </c>
      <c r="F5523" t="s">
        <v>2170</v>
      </c>
      <c r="G5523" t="s">
        <v>2171</v>
      </c>
      <c r="H5523">
        <v>0</v>
      </c>
      <c r="I5523">
        <v>0</v>
      </c>
      <c r="J5523">
        <v>0</v>
      </c>
      <c r="K5523">
        <v>0</v>
      </c>
      <c r="L5523">
        <v>0</v>
      </c>
    </row>
    <row r="5524" spans="1:14" x14ac:dyDescent="0.35">
      <c r="A5524" t="s">
        <v>999</v>
      </c>
      <c r="B5524" t="s">
        <v>4373</v>
      </c>
      <c r="C5524" t="s">
        <v>2915</v>
      </c>
      <c r="D5524" t="s">
        <v>4401</v>
      </c>
      <c r="E5524" t="s">
        <v>4402</v>
      </c>
      <c r="F5524" t="s">
        <v>2172</v>
      </c>
      <c r="G5524" t="s">
        <v>2173</v>
      </c>
      <c r="H5524">
        <v>840024.71519999998</v>
      </c>
      <c r="I5524">
        <v>1601.8924023544901</v>
      </c>
      <c r="J5524">
        <v>3390.7860870813902</v>
      </c>
      <c r="K5524">
        <v>4992.6784894358898</v>
      </c>
      <c r="L5524">
        <v>835032.03671056405</v>
      </c>
    </row>
    <row r="5525" spans="1:14" x14ac:dyDescent="0.35">
      <c r="A5525" t="s">
        <v>999</v>
      </c>
      <c r="B5525" t="s">
        <v>4373</v>
      </c>
      <c r="C5525" t="s">
        <v>2915</v>
      </c>
      <c r="D5525" t="s">
        <v>4401</v>
      </c>
      <c r="E5525" t="s">
        <v>4402</v>
      </c>
      <c r="F5525" t="s">
        <v>2867</v>
      </c>
      <c r="G5525" t="s">
        <v>2868</v>
      </c>
      <c r="H5525">
        <v>0</v>
      </c>
      <c r="I5525">
        <v>0</v>
      </c>
      <c r="J5525">
        <v>0</v>
      </c>
      <c r="K5525">
        <v>0</v>
      </c>
      <c r="L5525">
        <v>0</v>
      </c>
    </row>
    <row r="5526" spans="1:14" x14ac:dyDescent="0.35">
      <c r="A5526" t="s">
        <v>999</v>
      </c>
      <c r="B5526" t="s">
        <v>4373</v>
      </c>
      <c r="C5526" t="s">
        <v>2915</v>
      </c>
      <c r="D5526" t="s">
        <v>4401</v>
      </c>
      <c r="E5526" t="s">
        <v>4402</v>
      </c>
      <c r="F5526" t="s">
        <v>2922</v>
      </c>
      <c r="G5526" t="s">
        <v>2923</v>
      </c>
      <c r="H5526">
        <v>422354.17790000001</v>
      </c>
      <c r="I5526">
        <v>805.41195566068905</v>
      </c>
      <c r="J5526">
        <v>1704.8458745476501</v>
      </c>
      <c r="K5526">
        <v>2510.2578302083398</v>
      </c>
      <c r="L5526">
        <v>419843.92006979202</v>
      </c>
    </row>
    <row r="5527" spans="1:14" x14ac:dyDescent="0.35">
      <c r="A5527" t="s">
        <v>999</v>
      </c>
      <c r="B5527" t="s">
        <v>4373</v>
      </c>
      <c r="C5527" t="s">
        <v>2915</v>
      </c>
      <c r="D5527" t="s">
        <v>4401</v>
      </c>
      <c r="E5527" t="s">
        <v>4402</v>
      </c>
      <c r="F5527" t="s">
        <v>2999</v>
      </c>
      <c r="G5527" t="s">
        <v>3000</v>
      </c>
      <c r="H5527">
        <v>182386.47469999999</v>
      </c>
      <c r="I5527">
        <v>347.803466828034</v>
      </c>
      <c r="J5527">
        <v>736.20872077660999</v>
      </c>
      <c r="K5527">
        <v>1084.0121876046401</v>
      </c>
      <c r="L5527">
        <v>181302.462512395</v>
      </c>
    </row>
    <row r="5528" spans="1:14" x14ac:dyDescent="0.35">
      <c r="A5528" t="s">
        <v>999</v>
      </c>
      <c r="B5528" t="s">
        <v>4373</v>
      </c>
      <c r="C5528" t="s">
        <v>2915</v>
      </c>
      <c r="D5528" t="s">
        <v>4401</v>
      </c>
      <c r="E5528" t="s">
        <v>4402</v>
      </c>
      <c r="F5528" t="s">
        <v>2924</v>
      </c>
      <c r="G5528" t="s">
        <v>2925</v>
      </c>
      <c r="H5528">
        <v>0</v>
      </c>
      <c r="I5528">
        <v>0</v>
      </c>
      <c r="J5528">
        <v>0</v>
      </c>
      <c r="K5528">
        <v>0</v>
      </c>
      <c r="L5528">
        <v>0</v>
      </c>
    </row>
    <row r="5529" spans="1:14" x14ac:dyDescent="0.35">
      <c r="A5529" t="s">
        <v>999</v>
      </c>
      <c r="B5529" t="s">
        <v>4373</v>
      </c>
      <c r="C5529" t="s">
        <v>2915</v>
      </c>
      <c r="D5529" t="s">
        <v>4401</v>
      </c>
      <c r="E5529" t="s">
        <v>4402</v>
      </c>
      <c r="F5529" t="s">
        <v>2877</v>
      </c>
      <c r="G5529" t="s">
        <v>2878</v>
      </c>
      <c r="H5529">
        <v>126182.7877</v>
      </c>
      <c r="I5529">
        <v>240.62535922543699</v>
      </c>
      <c r="J5529">
        <v>509.34077660979898</v>
      </c>
      <c r="K5529">
        <v>749.96613583523697</v>
      </c>
      <c r="L5529">
        <v>125432.821564165</v>
      </c>
    </row>
    <row r="5530" spans="1:14" x14ac:dyDescent="0.35">
      <c r="A5530" t="s">
        <v>999</v>
      </c>
      <c r="B5530" t="s">
        <v>4373</v>
      </c>
      <c r="C5530" t="s">
        <v>17</v>
      </c>
      <c r="D5530" t="s">
        <v>417</v>
      </c>
      <c r="E5530" t="s">
        <v>2256</v>
      </c>
      <c r="F5530" t="s">
        <v>2206</v>
      </c>
      <c r="G5530" t="s">
        <v>3028</v>
      </c>
      <c r="H5530">
        <v>152081.37100000001</v>
      </c>
      <c r="I5530">
        <v>256.04044870472899</v>
      </c>
      <c r="J5530">
        <v>0</v>
      </c>
      <c r="K5530">
        <v>256.04044870472899</v>
      </c>
      <c r="L5530">
        <v>151825.33055129499</v>
      </c>
      <c r="M5530" t="s">
        <v>2198</v>
      </c>
    </row>
    <row r="5531" spans="1:14" x14ac:dyDescent="0.35">
      <c r="A5531" t="s">
        <v>999</v>
      </c>
      <c r="B5531" t="s">
        <v>4373</v>
      </c>
      <c r="C5531" t="s">
        <v>17</v>
      </c>
      <c r="D5531" t="s">
        <v>417</v>
      </c>
      <c r="E5531" t="s">
        <v>2256</v>
      </c>
      <c r="F5531" t="s">
        <v>2170</v>
      </c>
      <c r="G5531" t="s">
        <v>2171</v>
      </c>
      <c r="H5531">
        <v>0</v>
      </c>
      <c r="I5531">
        <v>0</v>
      </c>
      <c r="J5531">
        <v>0</v>
      </c>
      <c r="K5531">
        <v>0</v>
      </c>
      <c r="L5531">
        <v>0</v>
      </c>
    </row>
    <row r="5532" spans="1:14" x14ac:dyDescent="0.35">
      <c r="A5532" t="s">
        <v>999</v>
      </c>
      <c r="B5532" t="s">
        <v>4373</v>
      </c>
      <c r="C5532" t="s">
        <v>17</v>
      </c>
      <c r="D5532" t="s">
        <v>417</v>
      </c>
      <c r="E5532" t="s">
        <v>2256</v>
      </c>
      <c r="F5532" t="s">
        <v>19</v>
      </c>
      <c r="G5532" t="s">
        <v>2174</v>
      </c>
      <c r="H5532">
        <v>1146105.6603999999</v>
      </c>
      <c r="I5532">
        <v>1929.5552470453899</v>
      </c>
      <c r="J5532">
        <v>0</v>
      </c>
      <c r="K5532">
        <v>1929.5552470453899</v>
      </c>
      <c r="L5532">
        <v>1144176.1051529499</v>
      </c>
      <c r="N5532" t="s">
        <v>2198</v>
      </c>
    </row>
    <row r="5533" spans="1:14" x14ac:dyDescent="0.35">
      <c r="A5533" t="s">
        <v>999</v>
      </c>
      <c r="B5533" t="s">
        <v>4373</v>
      </c>
      <c r="C5533" t="s">
        <v>17</v>
      </c>
      <c r="D5533" t="s">
        <v>417</v>
      </c>
      <c r="E5533" t="s">
        <v>2256</v>
      </c>
      <c r="F5533" t="s">
        <v>2787</v>
      </c>
      <c r="G5533" t="s">
        <v>2935</v>
      </c>
      <c r="H5533">
        <v>0</v>
      </c>
      <c r="I5533">
        <v>0</v>
      </c>
      <c r="J5533">
        <v>0</v>
      </c>
      <c r="K5533">
        <v>0</v>
      </c>
      <c r="L5533">
        <v>0</v>
      </c>
    </row>
    <row r="5534" spans="1:14" x14ac:dyDescent="0.35">
      <c r="A5534" t="s">
        <v>999</v>
      </c>
      <c r="B5534" t="s">
        <v>4373</v>
      </c>
      <c r="C5534" t="s">
        <v>17</v>
      </c>
      <c r="D5534" t="s">
        <v>417</v>
      </c>
      <c r="E5534" t="s">
        <v>2256</v>
      </c>
      <c r="F5534" t="s">
        <v>2788</v>
      </c>
      <c r="G5534" t="s">
        <v>2936</v>
      </c>
      <c r="H5534">
        <v>1167320.3726999999</v>
      </c>
      <c r="I5534">
        <v>1965.2718138394901</v>
      </c>
      <c r="J5534">
        <v>14132.4631107924</v>
      </c>
      <c r="K5534">
        <v>16097.734924631901</v>
      </c>
      <c r="L5534">
        <v>1151222.6377753699</v>
      </c>
    </row>
    <row r="5535" spans="1:14" x14ac:dyDescent="0.35">
      <c r="A5535" t="s">
        <v>999</v>
      </c>
      <c r="B5535" t="s">
        <v>4373</v>
      </c>
      <c r="C5535" t="s">
        <v>17</v>
      </c>
      <c r="D5535" t="s">
        <v>1000</v>
      </c>
      <c r="E5535" t="s">
        <v>2332</v>
      </c>
      <c r="F5535" t="s">
        <v>2170</v>
      </c>
      <c r="G5535" t="s">
        <v>2171</v>
      </c>
      <c r="H5535">
        <v>0</v>
      </c>
      <c r="I5535">
        <v>0</v>
      </c>
      <c r="J5535">
        <v>0</v>
      </c>
      <c r="K5535">
        <v>0</v>
      </c>
      <c r="L5535">
        <v>0</v>
      </c>
    </row>
    <row r="5536" spans="1:14" x14ac:dyDescent="0.35">
      <c r="A5536" t="s">
        <v>999</v>
      </c>
      <c r="B5536" t="s">
        <v>4373</v>
      </c>
      <c r="C5536" t="s">
        <v>17</v>
      </c>
      <c r="D5536" t="s">
        <v>1000</v>
      </c>
      <c r="E5536" t="s">
        <v>2332</v>
      </c>
      <c r="F5536" t="s">
        <v>19</v>
      </c>
      <c r="G5536" t="s">
        <v>2174</v>
      </c>
      <c r="H5536">
        <v>11979356.633099999</v>
      </c>
      <c r="I5536">
        <v>18665.2691481361</v>
      </c>
      <c r="J5536">
        <v>0</v>
      </c>
      <c r="K5536">
        <v>18665.2691481361</v>
      </c>
      <c r="L5536">
        <v>11960691.363951899</v>
      </c>
      <c r="N5536" t="s">
        <v>2198</v>
      </c>
    </row>
    <row r="5537" spans="1:14" x14ac:dyDescent="0.35">
      <c r="A5537" t="s">
        <v>999</v>
      </c>
      <c r="B5537" t="s">
        <v>4373</v>
      </c>
      <c r="C5537" t="s">
        <v>17</v>
      </c>
      <c r="D5537" t="s">
        <v>1000</v>
      </c>
      <c r="E5537" t="s">
        <v>2332</v>
      </c>
      <c r="F5537" t="s">
        <v>2787</v>
      </c>
      <c r="G5537" t="s">
        <v>2935</v>
      </c>
      <c r="H5537">
        <v>0</v>
      </c>
      <c r="I5537">
        <v>0</v>
      </c>
      <c r="J5537">
        <v>0</v>
      </c>
      <c r="K5537">
        <v>0</v>
      </c>
      <c r="L5537">
        <v>0</v>
      </c>
    </row>
    <row r="5538" spans="1:14" x14ac:dyDescent="0.35">
      <c r="A5538" t="s">
        <v>999</v>
      </c>
      <c r="B5538" t="s">
        <v>4373</v>
      </c>
      <c r="C5538" t="s">
        <v>17</v>
      </c>
      <c r="D5538" t="s">
        <v>1000</v>
      </c>
      <c r="E5538" t="s">
        <v>2332</v>
      </c>
      <c r="F5538" t="s">
        <v>2788</v>
      </c>
      <c r="G5538" t="s">
        <v>2936</v>
      </c>
      <c r="H5538">
        <v>8087831.2235000003</v>
      </c>
      <c r="I5538">
        <v>12601.807529117001</v>
      </c>
      <c r="J5538">
        <v>8420.4957809183397</v>
      </c>
      <c r="K5538">
        <v>21022.303310035299</v>
      </c>
      <c r="L5538">
        <v>8066808.9201899599</v>
      </c>
    </row>
    <row r="5539" spans="1:14" x14ac:dyDescent="0.35">
      <c r="A5539" t="s">
        <v>999</v>
      </c>
      <c r="B5539" t="s">
        <v>4373</v>
      </c>
      <c r="C5539" t="s">
        <v>17</v>
      </c>
      <c r="D5539" t="s">
        <v>1014</v>
      </c>
      <c r="E5539" t="s">
        <v>2333</v>
      </c>
      <c r="F5539" t="s">
        <v>2170</v>
      </c>
      <c r="G5539" t="s">
        <v>2171</v>
      </c>
      <c r="H5539">
        <v>0</v>
      </c>
      <c r="I5539">
        <v>0</v>
      </c>
      <c r="J5539">
        <v>0</v>
      </c>
      <c r="K5539">
        <v>0</v>
      </c>
      <c r="L5539">
        <v>0</v>
      </c>
    </row>
    <row r="5540" spans="1:14" x14ac:dyDescent="0.35">
      <c r="A5540" t="s">
        <v>999</v>
      </c>
      <c r="B5540" t="s">
        <v>4373</v>
      </c>
      <c r="C5540" t="s">
        <v>17</v>
      </c>
      <c r="D5540" t="s">
        <v>1014</v>
      </c>
      <c r="E5540" t="s">
        <v>2333</v>
      </c>
      <c r="F5540" t="s">
        <v>19</v>
      </c>
      <c r="G5540" t="s">
        <v>2174</v>
      </c>
      <c r="H5540">
        <v>13937803.0372</v>
      </c>
      <c r="I5540">
        <v>48348.0744953877</v>
      </c>
      <c r="J5540">
        <v>0</v>
      </c>
      <c r="K5540">
        <v>48348.0744953877</v>
      </c>
      <c r="L5540">
        <v>13889454.962704601</v>
      </c>
      <c r="N5540" t="s">
        <v>2198</v>
      </c>
    </row>
    <row r="5541" spans="1:14" x14ac:dyDescent="0.35">
      <c r="A5541" t="s">
        <v>999</v>
      </c>
      <c r="B5541" t="s">
        <v>4373</v>
      </c>
      <c r="C5541" t="s">
        <v>17</v>
      </c>
      <c r="D5541" t="s">
        <v>1014</v>
      </c>
      <c r="E5541" t="s">
        <v>2333</v>
      </c>
      <c r="F5541" t="s">
        <v>50</v>
      </c>
      <c r="G5541" t="s">
        <v>3030</v>
      </c>
      <c r="H5541">
        <v>2750770.5655</v>
      </c>
      <c r="I5541">
        <v>8694.9647537308501</v>
      </c>
      <c r="J5541">
        <v>0</v>
      </c>
      <c r="K5541">
        <v>8694.9647537308501</v>
      </c>
      <c r="L5541">
        <v>2742075.6007462698</v>
      </c>
      <c r="M5541" t="s">
        <v>2198</v>
      </c>
      <c r="N5541" t="s">
        <v>2198</v>
      </c>
    </row>
    <row r="5542" spans="1:14" x14ac:dyDescent="0.35">
      <c r="A5542" t="s">
        <v>999</v>
      </c>
      <c r="B5542" t="s">
        <v>4373</v>
      </c>
      <c r="C5542" t="s">
        <v>17</v>
      </c>
      <c r="D5542" t="s">
        <v>1014</v>
      </c>
      <c r="E5542" t="s">
        <v>2333</v>
      </c>
      <c r="F5542" t="s">
        <v>2787</v>
      </c>
      <c r="G5542" t="s">
        <v>2935</v>
      </c>
      <c r="H5542">
        <v>0</v>
      </c>
      <c r="I5542">
        <v>0</v>
      </c>
      <c r="J5542">
        <v>0</v>
      </c>
      <c r="K5542">
        <v>0</v>
      </c>
      <c r="L5542">
        <v>0</v>
      </c>
    </row>
    <row r="5543" spans="1:14" x14ac:dyDescent="0.35">
      <c r="A5543" t="s">
        <v>999</v>
      </c>
      <c r="B5543" t="s">
        <v>4373</v>
      </c>
      <c r="C5543" t="s">
        <v>17</v>
      </c>
      <c r="D5543" t="s">
        <v>1014</v>
      </c>
      <c r="E5543" t="s">
        <v>2333</v>
      </c>
      <c r="F5543" t="s">
        <v>2788</v>
      </c>
      <c r="G5543" t="s">
        <v>2936</v>
      </c>
      <c r="H5543">
        <v>13543398.4144</v>
      </c>
      <c r="I5543">
        <v>46979.946101107504</v>
      </c>
      <c r="J5543">
        <v>707614.68493187299</v>
      </c>
      <c r="K5543">
        <v>754594.63103298098</v>
      </c>
      <c r="L5543">
        <v>12788803.783367001</v>
      </c>
    </row>
    <row r="5544" spans="1:14" x14ac:dyDescent="0.35">
      <c r="A5544" t="s">
        <v>999</v>
      </c>
      <c r="B5544" t="s">
        <v>4373</v>
      </c>
      <c r="C5544" t="s">
        <v>17</v>
      </c>
      <c r="D5544" t="s">
        <v>1017</v>
      </c>
      <c r="E5544" t="s">
        <v>2268</v>
      </c>
      <c r="F5544" t="s">
        <v>19</v>
      </c>
      <c r="G5544" t="s">
        <v>2174</v>
      </c>
      <c r="H5544">
        <v>2204877.0392</v>
      </c>
      <c r="I5544">
        <v>9226.3514243761201</v>
      </c>
      <c r="J5544">
        <v>0</v>
      </c>
      <c r="K5544">
        <v>9226.3514243761201</v>
      </c>
      <c r="L5544">
        <v>2195650.6877756198</v>
      </c>
      <c r="N5544" t="s">
        <v>2198</v>
      </c>
    </row>
    <row r="5545" spans="1:14" x14ac:dyDescent="0.35">
      <c r="A5545" t="s">
        <v>999</v>
      </c>
      <c r="B5545" t="s">
        <v>4373</v>
      </c>
      <c r="C5545" t="s">
        <v>17</v>
      </c>
      <c r="D5545" t="s">
        <v>1017</v>
      </c>
      <c r="E5545" t="s">
        <v>2268</v>
      </c>
      <c r="F5545" t="s">
        <v>2787</v>
      </c>
      <c r="G5545" t="s">
        <v>2935</v>
      </c>
      <c r="H5545">
        <v>0</v>
      </c>
      <c r="I5545">
        <v>0</v>
      </c>
      <c r="J5545">
        <v>0</v>
      </c>
      <c r="K5545">
        <v>0</v>
      </c>
      <c r="L5545">
        <v>0</v>
      </c>
    </row>
    <row r="5546" spans="1:14" x14ac:dyDescent="0.35">
      <c r="A5546" t="s">
        <v>999</v>
      </c>
      <c r="B5546" t="s">
        <v>4373</v>
      </c>
      <c r="C5546" t="s">
        <v>17</v>
      </c>
      <c r="D5546" t="s">
        <v>1017</v>
      </c>
      <c r="E5546" t="s">
        <v>2268</v>
      </c>
      <c r="F5546" t="s">
        <v>2788</v>
      </c>
      <c r="G5546" t="s">
        <v>2936</v>
      </c>
      <c r="H5546">
        <v>2776685.5762999998</v>
      </c>
      <c r="I5546">
        <v>11619.095517175299</v>
      </c>
      <c r="J5546">
        <v>15129.518906290799</v>
      </c>
      <c r="K5546">
        <v>26748.614423466101</v>
      </c>
      <c r="L5546">
        <v>2749936.9618765302</v>
      </c>
    </row>
    <row r="5547" spans="1:14" x14ac:dyDescent="0.35">
      <c r="A5547" t="s">
        <v>999</v>
      </c>
      <c r="B5547" t="s">
        <v>4373</v>
      </c>
      <c r="C5547" t="s">
        <v>17</v>
      </c>
      <c r="D5547" t="s">
        <v>1022</v>
      </c>
      <c r="E5547" t="s">
        <v>2334</v>
      </c>
      <c r="F5547" t="s">
        <v>2170</v>
      </c>
      <c r="G5547" t="s">
        <v>2171</v>
      </c>
      <c r="H5547">
        <v>0</v>
      </c>
      <c r="I5547">
        <v>0</v>
      </c>
      <c r="J5547">
        <v>0</v>
      </c>
      <c r="K5547">
        <v>0</v>
      </c>
      <c r="L5547">
        <v>0</v>
      </c>
    </row>
    <row r="5548" spans="1:14" x14ac:dyDescent="0.35">
      <c r="A5548" t="s">
        <v>999</v>
      </c>
      <c r="B5548" t="s">
        <v>4373</v>
      </c>
      <c r="C5548" t="s">
        <v>17</v>
      </c>
      <c r="D5548" t="s">
        <v>1022</v>
      </c>
      <c r="E5548" t="s">
        <v>2334</v>
      </c>
      <c r="F5548" t="s">
        <v>19</v>
      </c>
      <c r="G5548" t="s">
        <v>2174</v>
      </c>
      <c r="H5548">
        <v>1625642.8836999999</v>
      </c>
      <c r="I5548">
        <v>6537.8355206915203</v>
      </c>
      <c r="J5548">
        <v>0</v>
      </c>
      <c r="K5548">
        <v>6537.8355206915203</v>
      </c>
      <c r="L5548">
        <v>1619105.04817931</v>
      </c>
      <c r="N5548" t="s">
        <v>2198</v>
      </c>
    </row>
    <row r="5549" spans="1:14" x14ac:dyDescent="0.35">
      <c r="A5549" t="s">
        <v>999</v>
      </c>
      <c r="B5549" t="s">
        <v>4373</v>
      </c>
      <c r="C5549" t="s">
        <v>17</v>
      </c>
      <c r="D5549" t="s">
        <v>1022</v>
      </c>
      <c r="E5549" t="s">
        <v>2334</v>
      </c>
      <c r="F5549" t="s">
        <v>2787</v>
      </c>
      <c r="G5549" t="s">
        <v>2935</v>
      </c>
      <c r="H5549">
        <v>0</v>
      </c>
      <c r="I5549">
        <v>0</v>
      </c>
      <c r="J5549">
        <v>0</v>
      </c>
      <c r="K5549">
        <v>0</v>
      </c>
      <c r="L5549">
        <v>0</v>
      </c>
    </row>
    <row r="5550" spans="1:14" x14ac:dyDescent="0.35">
      <c r="A5550" t="s">
        <v>999</v>
      </c>
      <c r="B5550" t="s">
        <v>4373</v>
      </c>
      <c r="C5550" t="s">
        <v>17</v>
      </c>
      <c r="D5550" t="s">
        <v>1022</v>
      </c>
      <c r="E5550" t="s">
        <v>2334</v>
      </c>
      <c r="F5550" t="s">
        <v>2788</v>
      </c>
      <c r="G5550" t="s">
        <v>2936</v>
      </c>
      <c r="H5550">
        <v>2047214.7549999999</v>
      </c>
      <c r="I5550">
        <v>8233.2678838462107</v>
      </c>
      <c r="J5550">
        <v>35.686833054515702</v>
      </c>
      <c r="K5550">
        <v>8268.9547169007201</v>
      </c>
      <c r="L5550">
        <v>2038945.8002831</v>
      </c>
    </row>
    <row r="5551" spans="1:14" x14ac:dyDescent="0.35">
      <c r="A5551" t="s">
        <v>999</v>
      </c>
      <c r="B5551" t="s">
        <v>4373</v>
      </c>
      <c r="C5551" t="s">
        <v>17</v>
      </c>
      <c r="D5551" t="s">
        <v>1439</v>
      </c>
      <c r="E5551" t="s">
        <v>2335</v>
      </c>
      <c r="F5551" t="s">
        <v>2170</v>
      </c>
      <c r="G5551" t="s">
        <v>2171</v>
      </c>
      <c r="H5551">
        <v>0</v>
      </c>
      <c r="I5551">
        <v>0</v>
      </c>
      <c r="J5551">
        <v>0</v>
      </c>
      <c r="K5551">
        <v>0</v>
      </c>
      <c r="L5551">
        <v>0</v>
      </c>
    </row>
    <row r="5552" spans="1:14" x14ac:dyDescent="0.35">
      <c r="A5552" t="s">
        <v>999</v>
      </c>
      <c r="B5552" t="s">
        <v>4373</v>
      </c>
      <c r="C5552" t="s">
        <v>17</v>
      </c>
      <c r="D5552" t="s">
        <v>1439</v>
      </c>
      <c r="E5552" t="s">
        <v>2335</v>
      </c>
      <c r="F5552" t="s">
        <v>19</v>
      </c>
      <c r="G5552" t="s">
        <v>2174</v>
      </c>
      <c r="H5552">
        <v>305586.1323</v>
      </c>
      <c r="I5552">
        <v>591.86400448313896</v>
      </c>
      <c r="J5552">
        <v>0</v>
      </c>
      <c r="K5552">
        <v>591.86400448313896</v>
      </c>
      <c r="L5552">
        <v>304994.26829551702</v>
      </c>
      <c r="N5552" t="s">
        <v>2198</v>
      </c>
    </row>
    <row r="5553" spans="1:14" x14ac:dyDescent="0.35">
      <c r="A5553" t="s">
        <v>999</v>
      </c>
      <c r="B5553" t="s">
        <v>4373</v>
      </c>
      <c r="C5553" t="s">
        <v>17</v>
      </c>
      <c r="D5553" t="s">
        <v>1439</v>
      </c>
      <c r="E5553" t="s">
        <v>2335</v>
      </c>
      <c r="F5553" t="s">
        <v>2787</v>
      </c>
      <c r="G5553" t="s">
        <v>2935</v>
      </c>
      <c r="H5553">
        <v>0</v>
      </c>
      <c r="I5553">
        <v>0</v>
      </c>
      <c r="J5553">
        <v>0</v>
      </c>
      <c r="K5553">
        <v>0</v>
      </c>
      <c r="L5553">
        <v>0</v>
      </c>
    </row>
    <row r="5554" spans="1:14" x14ac:dyDescent="0.35">
      <c r="A5554" t="s">
        <v>999</v>
      </c>
      <c r="B5554" t="s">
        <v>4373</v>
      </c>
      <c r="C5554" t="s">
        <v>17</v>
      </c>
      <c r="D5554" t="s">
        <v>1439</v>
      </c>
      <c r="E5554" t="s">
        <v>2335</v>
      </c>
      <c r="F5554" t="s">
        <v>2788</v>
      </c>
      <c r="G5554" t="s">
        <v>2936</v>
      </c>
      <c r="H5554">
        <v>509986.92629999999</v>
      </c>
      <c r="I5554">
        <v>987.75066202727999</v>
      </c>
      <c r="J5554">
        <v>0</v>
      </c>
      <c r="K5554">
        <v>987.75066202727999</v>
      </c>
      <c r="L5554">
        <v>508999.17563797301</v>
      </c>
    </row>
    <row r="5555" spans="1:14" x14ac:dyDescent="0.35">
      <c r="A5555" t="s">
        <v>999</v>
      </c>
      <c r="B5555" t="s">
        <v>4373</v>
      </c>
      <c r="C5555" t="s">
        <v>2938</v>
      </c>
      <c r="D5555" t="s">
        <v>3666</v>
      </c>
      <c r="E5555" t="s">
        <v>3667</v>
      </c>
      <c r="F5555" t="s">
        <v>2170</v>
      </c>
      <c r="G5555" t="s">
        <v>2171</v>
      </c>
      <c r="H5555">
        <v>0</v>
      </c>
      <c r="I5555">
        <v>0</v>
      </c>
      <c r="J5555">
        <v>0</v>
      </c>
      <c r="K5555">
        <v>0</v>
      </c>
      <c r="L5555">
        <v>0</v>
      </c>
    </row>
    <row r="5556" spans="1:14" x14ac:dyDescent="0.35">
      <c r="A5556" t="s">
        <v>999</v>
      </c>
      <c r="B5556" t="s">
        <v>4373</v>
      </c>
      <c r="C5556" t="s">
        <v>2938</v>
      </c>
      <c r="D5556" t="s">
        <v>3666</v>
      </c>
      <c r="E5556" t="s">
        <v>3667</v>
      </c>
      <c r="F5556" t="s">
        <v>2172</v>
      </c>
      <c r="G5556" t="s">
        <v>2173</v>
      </c>
      <c r="H5556">
        <v>165905.8511</v>
      </c>
      <c r="I5556">
        <v>274.576952170857</v>
      </c>
      <c r="J5556">
        <v>2713.7576937970598</v>
      </c>
      <c r="K5556">
        <v>2988.3346459679201</v>
      </c>
      <c r="L5556">
        <v>162917.51645403201</v>
      </c>
    </row>
    <row r="5557" spans="1:14" x14ac:dyDescent="0.35">
      <c r="A5557" t="s">
        <v>999</v>
      </c>
      <c r="B5557" t="s">
        <v>4373</v>
      </c>
      <c r="C5557" t="s">
        <v>2938</v>
      </c>
      <c r="D5557" t="s">
        <v>3666</v>
      </c>
      <c r="E5557" t="s">
        <v>3667</v>
      </c>
      <c r="F5557" t="s">
        <v>2940</v>
      </c>
      <c r="G5557" t="s">
        <v>2941</v>
      </c>
      <c r="H5557">
        <v>0</v>
      </c>
      <c r="I5557">
        <v>0</v>
      </c>
      <c r="J5557">
        <v>0</v>
      </c>
      <c r="K5557">
        <v>0</v>
      </c>
      <c r="L5557">
        <v>0</v>
      </c>
    </row>
    <row r="5558" spans="1:14" x14ac:dyDescent="0.35">
      <c r="A5558" t="s">
        <v>999</v>
      </c>
      <c r="B5558" t="s">
        <v>4373</v>
      </c>
      <c r="C5558" t="s">
        <v>2938</v>
      </c>
      <c r="D5558" t="s">
        <v>4403</v>
      </c>
      <c r="E5558" t="s">
        <v>4404</v>
      </c>
      <c r="F5558" t="s">
        <v>2172</v>
      </c>
      <c r="G5558" t="s">
        <v>2173</v>
      </c>
      <c r="H5558">
        <v>240594.68549999999</v>
      </c>
      <c r="I5558">
        <v>733.55613864751695</v>
      </c>
      <c r="J5558">
        <v>1.70216046966732</v>
      </c>
      <c r="K5558">
        <v>735.25829911718404</v>
      </c>
      <c r="L5558">
        <v>239859.42720088299</v>
      </c>
    </row>
    <row r="5559" spans="1:14" x14ac:dyDescent="0.35">
      <c r="A5559" t="s">
        <v>999</v>
      </c>
      <c r="B5559" t="s">
        <v>4373</v>
      </c>
      <c r="C5559" t="s">
        <v>2938</v>
      </c>
      <c r="D5559" t="s">
        <v>4403</v>
      </c>
      <c r="E5559" t="s">
        <v>4404</v>
      </c>
      <c r="F5559" t="s">
        <v>2940</v>
      </c>
      <c r="G5559" t="s">
        <v>2941</v>
      </c>
      <c r="H5559">
        <v>0</v>
      </c>
      <c r="I5559">
        <v>0</v>
      </c>
      <c r="J5559">
        <v>0</v>
      </c>
      <c r="K5559">
        <v>0</v>
      </c>
      <c r="L5559">
        <v>0</v>
      </c>
    </row>
    <row r="5560" spans="1:14" x14ac:dyDescent="0.35">
      <c r="A5560" t="s">
        <v>999</v>
      </c>
      <c r="B5560" t="s">
        <v>4373</v>
      </c>
      <c r="C5560" t="s">
        <v>2938</v>
      </c>
      <c r="D5560" t="s">
        <v>4405</v>
      </c>
      <c r="E5560" t="s">
        <v>4406</v>
      </c>
      <c r="F5560" t="s">
        <v>2172</v>
      </c>
      <c r="G5560" t="s">
        <v>2173</v>
      </c>
      <c r="H5560">
        <v>82261.659499999994</v>
      </c>
      <c r="I5560">
        <v>428.53690597901402</v>
      </c>
      <c r="J5560">
        <v>1.18768705985915</v>
      </c>
      <c r="K5560">
        <v>429.72459303887302</v>
      </c>
      <c r="L5560">
        <v>81831.934906961105</v>
      </c>
    </row>
    <row r="5561" spans="1:14" x14ac:dyDescent="0.35">
      <c r="A5561" t="s">
        <v>999</v>
      </c>
      <c r="B5561" t="s">
        <v>4373</v>
      </c>
      <c r="C5561" t="s">
        <v>2938</v>
      </c>
      <c r="D5561" t="s">
        <v>4405</v>
      </c>
      <c r="E5561" t="s">
        <v>4406</v>
      </c>
      <c r="F5561" t="s">
        <v>2940</v>
      </c>
      <c r="G5561" t="s">
        <v>2941</v>
      </c>
      <c r="H5561">
        <v>0</v>
      </c>
      <c r="I5561">
        <v>0</v>
      </c>
      <c r="J5561">
        <v>0</v>
      </c>
      <c r="K5561">
        <v>0</v>
      </c>
      <c r="L5561">
        <v>0</v>
      </c>
    </row>
    <row r="5562" spans="1:14" x14ac:dyDescent="0.35">
      <c r="A5562" t="s">
        <v>999</v>
      </c>
      <c r="B5562" t="s">
        <v>4373</v>
      </c>
      <c r="C5562" t="s">
        <v>2938</v>
      </c>
      <c r="D5562" t="s">
        <v>4407</v>
      </c>
      <c r="E5562" t="s">
        <v>4408</v>
      </c>
      <c r="F5562" t="s">
        <v>2170</v>
      </c>
      <c r="G5562" t="s">
        <v>2171</v>
      </c>
      <c r="H5562">
        <v>0</v>
      </c>
      <c r="I5562">
        <v>0</v>
      </c>
      <c r="J5562">
        <v>0</v>
      </c>
      <c r="K5562">
        <v>0</v>
      </c>
      <c r="L5562">
        <v>0</v>
      </c>
    </row>
    <row r="5563" spans="1:14" x14ac:dyDescent="0.35">
      <c r="A5563" t="s">
        <v>999</v>
      </c>
      <c r="B5563" t="s">
        <v>4373</v>
      </c>
      <c r="C5563" t="s">
        <v>2938</v>
      </c>
      <c r="D5563" t="s">
        <v>4407</v>
      </c>
      <c r="E5563" t="s">
        <v>4408</v>
      </c>
      <c r="F5563" t="s">
        <v>2172</v>
      </c>
      <c r="G5563" t="s">
        <v>2173</v>
      </c>
      <c r="H5563">
        <v>524884.95189999999</v>
      </c>
      <c r="I5563">
        <v>553.27580824932795</v>
      </c>
      <c r="J5563">
        <v>364.43889655172399</v>
      </c>
      <c r="K5563">
        <v>917.71470480105199</v>
      </c>
      <c r="L5563">
        <v>523967.23719519901</v>
      </c>
    </row>
    <row r="5564" spans="1:14" x14ac:dyDescent="0.35">
      <c r="A5564" t="s">
        <v>999</v>
      </c>
      <c r="B5564" t="s">
        <v>4373</v>
      </c>
      <c r="C5564" t="s">
        <v>2938</v>
      </c>
      <c r="D5564" t="s">
        <v>4409</v>
      </c>
      <c r="E5564" t="s">
        <v>4410</v>
      </c>
      <c r="F5564" t="s">
        <v>2170</v>
      </c>
      <c r="G5564" t="s">
        <v>2171</v>
      </c>
      <c r="H5564">
        <v>0</v>
      </c>
      <c r="I5564">
        <v>0</v>
      </c>
      <c r="J5564">
        <v>0</v>
      </c>
      <c r="K5564">
        <v>0</v>
      </c>
      <c r="L5564">
        <v>0</v>
      </c>
    </row>
    <row r="5565" spans="1:14" x14ac:dyDescent="0.35">
      <c r="A5565" t="s">
        <v>999</v>
      </c>
      <c r="B5565" t="s">
        <v>4373</v>
      </c>
      <c r="C5565" t="s">
        <v>2938</v>
      </c>
      <c r="D5565" t="s">
        <v>4409</v>
      </c>
      <c r="E5565" t="s">
        <v>4410</v>
      </c>
      <c r="F5565" t="s">
        <v>2172</v>
      </c>
      <c r="G5565" t="s">
        <v>2173</v>
      </c>
      <c r="H5565">
        <v>2352744.0118999998</v>
      </c>
      <c r="I5565">
        <v>9123.1925661529403</v>
      </c>
      <c r="J5565">
        <v>87054.238808898299</v>
      </c>
      <c r="K5565">
        <v>96177.431375051194</v>
      </c>
      <c r="L5565">
        <v>2256566.5805249498</v>
      </c>
    </row>
    <row r="5566" spans="1:14" x14ac:dyDescent="0.35">
      <c r="A5566" t="s">
        <v>999</v>
      </c>
      <c r="B5566" t="s">
        <v>4373</v>
      </c>
      <c r="C5566" t="s">
        <v>2938</v>
      </c>
      <c r="D5566" t="s">
        <v>4411</v>
      </c>
      <c r="E5566" t="s">
        <v>4412</v>
      </c>
      <c r="F5566" t="s">
        <v>2172</v>
      </c>
      <c r="G5566" t="s">
        <v>2173</v>
      </c>
      <c r="H5566">
        <v>321118.27879999997</v>
      </c>
      <c r="I5566">
        <v>1524.41871432632</v>
      </c>
      <c r="J5566">
        <v>2477.5240230558902</v>
      </c>
      <c r="K5566">
        <v>4001.9427373822</v>
      </c>
      <c r="L5566">
        <v>317116.33606261801</v>
      </c>
    </row>
    <row r="5567" spans="1:14" x14ac:dyDescent="0.35">
      <c r="A5567" t="s">
        <v>999</v>
      </c>
      <c r="B5567" t="s">
        <v>4373</v>
      </c>
      <c r="C5567" t="s">
        <v>2938</v>
      </c>
      <c r="D5567" t="s">
        <v>4411</v>
      </c>
      <c r="E5567" t="s">
        <v>4412</v>
      </c>
      <c r="F5567" t="s">
        <v>19</v>
      </c>
      <c r="G5567" t="s">
        <v>2174</v>
      </c>
      <c r="H5567">
        <v>35553.194799999997</v>
      </c>
      <c r="I5567">
        <v>168.778793069486</v>
      </c>
      <c r="J5567">
        <v>0</v>
      </c>
      <c r="K5567">
        <v>168.778793069486</v>
      </c>
      <c r="L5567">
        <v>35384.4160069305</v>
      </c>
      <c r="N5567" t="s">
        <v>2198</v>
      </c>
    </row>
    <row r="5568" spans="1:14" x14ac:dyDescent="0.35">
      <c r="A5568" t="s">
        <v>999</v>
      </c>
      <c r="B5568" t="s">
        <v>4373</v>
      </c>
      <c r="C5568" t="s">
        <v>2938</v>
      </c>
      <c r="D5568" t="s">
        <v>4413</v>
      </c>
      <c r="E5568" t="s">
        <v>4414</v>
      </c>
      <c r="F5568" t="s">
        <v>2170</v>
      </c>
      <c r="G5568" t="s">
        <v>2171</v>
      </c>
      <c r="H5568">
        <v>0</v>
      </c>
      <c r="I5568">
        <v>0</v>
      </c>
      <c r="J5568">
        <v>0</v>
      </c>
      <c r="K5568">
        <v>0</v>
      </c>
      <c r="L5568">
        <v>0</v>
      </c>
    </row>
    <row r="5569" spans="1:14" x14ac:dyDescent="0.35">
      <c r="A5569" t="s">
        <v>999</v>
      </c>
      <c r="B5569" t="s">
        <v>4373</v>
      </c>
      <c r="C5569" t="s">
        <v>2938</v>
      </c>
      <c r="D5569" t="s">
        <v>4413</v>
      </c>
      <c r="E5569" t="s">
        <v>4414</v>
      </c>
      <c r="F5569" t="s">
        <v>2172</v>
      </c>
      <c r="G5569" t="s">
        <v>2173</v>
      </c>
      <c r="H5569">
        <v>561979.70140000002</v>
      </c>
      <c r="I5569">
        <v>1129.2128256661299</v>
      </c>
      <c r="J5569">
        <v>9.8403672787980003</v>
      </c>
      <c r="K5569">
        <v>1139.0531929449301</v>
      </c>
      <c r="L5569">
        <v>560840.64820705506</v>
      </c>
    </row>
    <row r="5570" spans="1:14" x14ac:dyDescent="0.35">
      <c r="A5570" t="s">
        <v>999</v>
      </c>
      <c r="B5570" t="s">
        <v>4373</v>
      </c>
      <c r="C5570" t="s">
        <v>2938</v>
      </c>
      <c r="D5570" t="s">
        <v>4413</v>
      </c>
      <c r="E5570" t="s">
        <v>4414</v>
      </c>
      <c r="F5570" t="s">
        <v>19</v>
      </c>
      <c r="G5570" t="s">
        <v>2174</v>
      </c>
      <c r="H5570">
        <v>283645.70939999999</v>
      </c>
      <c r="I5570">
        <v>569.94295737780101</v>
      </c>
      <c r="J5570">
        <v>0</v>
      </c>
      <c r="K5570">
        <v>569.94295737780101</v>
      </c>
      <c r="L5570">
        <v>283075.766442622</v>
      </c>
      <c r="N5570" t="s">
        <v>2198</v>
      </c>
    </row>
    <row r="5571" spans="1:14" x14ac:dyDescent="0.35">
      <c r="A5571" t="s">
        <v>999</v>
      </c>
      <c r="B5571" t="s">
        <v>4373</v>
      </c>
      <c r="C5571" t="s">
        <v>2944</v>
      </c>
      <c r="D5571" t="s">
        <v>4415</v>
      </c>
      <c r="E5571" t="s">
        <v>4416</v>
      </c>
      <c r="F5571" t="s">
        <v>2947</v>
      </c>
      <c r="G5571" t="s">
        <v>2948</v>
      </c>
      <c r="H5571">
        <v>8227.6144999999997</v>
      </c>
      <c r="I5571">
        <v>21.394699205596002</v>
      </c>
      <c r="J5571">
        <v>88.637820522674502</v>
      </c>
      <c r="K5571">
        <v>110.032519728271</v>
      </c>
      <c r="L5571">
        <v>8117.5819802717297</v>
      </c>
    </row>
    <row r="5572" spans="1:14" x14ac:dyDescent="0.35">
      <c r="A5572" t="s">
        <v>1026</v>
      </c>
      <c r="B5572" t="s">
        <v>4417</v>
      </c>
      <c r="C5572" t="s">
        <v>2857</v>
      </c>
      <c r="D5572" t="s">
        <v>2859</v>
      </c>
      <c r="E5572" t="s">
        <v>4418</v>
      </c>
      <c r="F5572" t="s">
        <v>2170</v>
      </c>
      <c r="G5572" t="s">
        <v>2171</v>
      </c>
      <c r="H5572">
        <v>0</v>
      </c>
      <c r="I5572">
        <v>0</v>
      </c>
      <c r="J5572">
        <v>0</v>
      </c>
      <c r="K5572">
        <v>0</v>
      </c>
      <c r="L5572">
        <v>0</v>
      </c>
    </row>
    <row r="5573" spans="1:14" x14ac:dyDescent="0.35">
      <c r="A5573" t="s">
        <v>1026</v>
      </c>
      <c r="B5573" t="s">
        <v>4417</v>
      </c>
      <c r="C5573" t="s">
        <v>2857</v>
      </c>
      <c r="D5573" t="s">
        <v>2859</v>
      </c>
      <c r="E5573" t="s">
        <v>4418</v>
      </c>
      <c r="F5573" t="s">
        <v>2172</v>
      </c>
      <c r="G5573" t="s">
        <v>2173</v>
      </c>
      <c r="H5573">
        <v>5389970.1298000002</v>
      </c>
      <c r="I5573">
        <v>6989.1270418886497</v>
      </c>
      <c r="J5573">
        <v>8378.3829500805896</v>
      </c>
      <c r="K5573">
        <v>15367.5099919692</v>
      </c>
      <c r="L5573">
        <v>5374602.6198080303</v>
      </c>
    </row>
    <row r="5574" spans="1:14" x14ac:dyDescent="0.35">
      <c r="A5574" t="s">
        <v>1026</v>
      </c>
      <c r="B5574" t="s">
        <v>4417</v>
      </c>
      <c r="C5574" t="s">
        <v>2857</v>
      </c>
      <c r="D5574" t="s">
        <v>2859</v>
      </c>
      <c r="E5574" t="s">
        <v>4418</v>
      </c>
      <c r="F5574" t="s">
        <v>2861</v>
      </c>
      <c r="G5574" t="s">
        <v>2862</v>
      </c>
      <c r="H5574">
        <v>242134.04269999999</v>
      </c>
      <c r="I5574">
        <v>313.97309172792097</v>
      </c>
      <c r="J5574">
        <v>376.38274175746699</v>
      </c>
      <c r="K5574">
        <v>690.35583348538705</v>
      </c>
      <c r="L5574">
        <v>241443.686866515</v>
      </c>
    </row>
    <row r="5575" spans="1:14" x14ac:dyDescent="0.35">
      <c r="A5575" t="s">
        <v>1026</v>
      </c>
      <c r="B5575" t="s">
        <v>4417</v>
      </c>
      <c r="C5575" t="s">
        <v>2857</v>
      </c>
      <c r="D5575" t="s">
        <v>2859</v>
      </c>
      <c r="E5575" t="s">
        <v>4418</v>
      </c>
      <c r="F5575" t="s">
        <v>2865</v>
      </c>
      <c r="G5575" t="s">
        <v>2866</v>
      </c>
      <c r="H5575">
        <v>0</v>
      </c>
      <c r="I5575">
        <v>0</v>
      </c>
      <c r="J5575">
        <v>0</v>
      </c>
      <c r="K5575">
        <v>0</v>
      </c>
      <c r="L5575">
        <v>0</v>
      </c>
    </row>
    <row r="5576" spans="1:14" x14ac:dyDescent="0.35">
      <c r="A5576" t="s">
        <v>1026</v>
      </c>
      <c r="B5576" t="s">
        <v>4417</v>
      </c>
      <c r="C5576" t="s">
        <v>2857</v>
      </c>
      <c r="D5576" t="s">
        <v>2859</v>
      </c>
      <c r="E5576" t="s">
        <v>4418</v>
      </c>
      <c r="F5576" t="s">
        <v>2867</v>
      </c>
      <c r="G5576" t="s">
        <v>2868</v>
      </c>
      <c r="H5576">
        <v>0</v>
      </c>
      <c r="I5576">
        <v>0</v>
      </c>
      <c r="J5576">
        <v>0</v>
      </c>
      <c r="K5576">
        <v>0</v>
      </c>
      <c r="L5576">
        <v>0</v>
      </c>
    </row>
    <row r="5577" spans="1:14" x14ac:dyDescent="0.35">
      <c r="A5577" t="s">
        <v>1026</v>
      </c>
      <c r="B5577" t="s">
        <v>4417</v>
      </c>
      <c r="C5577" t="s">
        <v>2857</v>
      </c>
      <c r="D5577" t="s">
        <v>2859</v>
      </c>
      <c r="E5577" t="s">
        <v>4418</v>
      </c>
      <c r="F5577" t="s">
        <v>3651</v>
      </c>
      <c r="G5577" t="s">
        <v>3652</v>
      </c>
      <c r="H5577">
        <v>0</v>
      </c>
      <c r="I5577">
        <v>0</v>
      </c>
      <c r="J5577">
        <v>0</v>
      </c>
      <c r="K5577">
        <v>0</v>
      </c>
      <c r="L5577">
        <v>0</v>
      </c>
    </row>
    <row r="5578" spans="1:14" x14ac:dyDescent="0.35">
      <c r="A5578" t="s">
        <v>1026</v>
      </c>
      <c r="B5578" t="s">
        <v>4417</v>
      </c>
      <c r="C5578" t="s">
        <v>2857</v>
      </c>
      <c r="D5578" t="s">
        <v>2859</v>
      </c>
      <c r="E5578" t="s">
        <v>4418</v>
      </c>
      <c r="F5578" t="s">
        <v>2869</v>
      </c>
      <c r="G5578" t="s">
        <v>2870</v>
      </c>
      <c r="H5578">
        <v>417929.99160000001</v>
      </c>
      <c r="I5578">
        <v>541.92615832490401</v>
      </c>
      <c r="J5578">
        <v>649.64692412932595</v>
      </c>
      <c r="K5578">
        <v>1191.57308245423</v>
      </c>
      <c r="L5578">
        <v>416738.41851754597</v>
      </c>
    </row>
    <row r="5579" spans="1:14" x14ac:dyDescent="0.35">
      <c r="A5579" t="s">
        <v>1026</v>
      </c>
      <c r="B5579" t="s">
        <v>4417</v>
      </c>
      <c r="C5579" t="s">
        <v>2857</v>
      </c>
      <c r="D5579" t="s">
        <v>2859</v>
      </c>
      <c r="E5579" t="s">
        <v>4418</v>
      </c>
      <c r="F5579" t="s">
        <v>2871</v>
      </c>
      <c r="G5579" t="s">
        <v>2872</v>
      </c>
      <c r="H5579">
        <v>391394.75410000002</v>
      </c>
      <c r="I5579">
        <v>507.51814827253003</v>
      </c>
      <c r="J5579">
        <v>608.39950037508299</v>
      </c>
      <c r="K5579">
        <v>1115.9176486476099</v>
      </c>
      <c r="L5579">
        <v>390278.83645135199</v>
      </c>
    </row>
    <row r="5580" spans="1:14" x14ac:dyDescent="0.35">
      <c r="A5580" t="s">
        <v>1026</v>
      </c>
      <c r="B5580" t="s">
        <v>4417</v>
      </c>
      <c r="C5580" t="s">
        <v>2857</v>
      </c>
      <c r="D5580" t="s">
        <v>2859</v>
      </c>
      <c r="E5580" t="s">
        <v>4418</v>
      </c>
      <c r="F5580" t="s">
        <v>2875</v>
      </c>
      <c r="G5580" t="s">
        <v>2876</v>
      </c>
      <c r="H5580">
        <v>686599.272</v>
      </c>
      <c r="I5580">
        <v>890.30726010520004</v>
      </c>
      <c r="J5580">
        <v>1067.27708964104</v>
      </c>
      <c r="K5580">
        <v>1957.5843497462399</v>
      </c>
      <c r="L5580">
        <v>684641.687650254</v>
      </c>
    </row>
    <row r="5581" spans="1:14" x14ac:dyDescent="0.35">
      <c r="A5581" t="s">
        <v>1026</v>
      </c>
      <c r="B5581" t="s">
        <v>4417</v>
      </c>
      <c r="C5581" t="s">
        <v>2857</v>
      </c>
      <c r="D5581" t="s">
        <v>2859</v>
      </c>
      <c r="E5581" t="s">
        <v>4418</v>
      </c>
      <c r="F5581" t="s">
        <v>2877</v>
      </c>
      <c r="G5581" t="s">
        <v>2878</v>
      </c>
      <c r="H5581">
        <v>975169.98030000005</v>
      </c>
      <c r="I5581">
        <v>1264.49436942478</v>
      </c>
      <c r="J5581">
        <v>1515.84282296843</v>
      </c>
      <c r="K5581">
        <v>2780.3371923932</v>
      </c>
      <c r="L5581">
        <v>972389.64310760703</v>
      </c>
    </row>
    <row r="5582" spans="1:14" x14ac:dyDescent="0.35">
      <c r="A5582" t="s">
        <v>1026</v>
      </c>
      <c r="B5582" t="s">
        <v>4417</v>
      </c>
      <c r="C5582" t="s">
        <v>2879</v>
      </c>
      <c r="D5582" t="s">
        <v>2880</v>
      </c>
      <c r="E5582" t="s">
        <v>4419</v>
      </c>
      <c r="F5582" t="s">
        <v>2170</v>
      </c>
      <c r="G5582" t="s">
        <v>2171</v>
      </c>
      <c r="H5582">
        <v>0</v>
      </c>
      <c r="I5582">
        <v>0</v>
      </c>
      <c r="J5582">
        <v>0</v>
      </c>
      <c r="K5582">
        <v>0</v>
      </c>
      <c r="L5582">
        <v>0</v>
      </c>
    </row>
    <row r="5583" spans="1:14" x14ac:dyDescent="0.35">
      <c r="A5583" t="s">
        <v>1026</v>
      </c>
      <c r="B5583" t="s">
        <v>4417</v>
      </c>
      <c r="C5583" t="s">
        <v>2879</v>
      </c>
      <c r="D5583" t="s">
        <v>2880</v>
      </c>
      <c r="E5583" t="s">
        <v>4419</v>
      </c>
      <c r="F5583" t="s">
        <v>2172</v>
      </c>
      <c r="G5583" t="s">
        <v>2173</v>
      </c>
      <c r="H5583">
        <v>0</v>
      </c>
      <c r="I5583">
        <v>0</v>
      </c>
      <c r="J5583">
        <v>0</v>
      </c>
      <c r="K5583">
        <v>0</v>
      </c>
      <c r="L5583">
        <v>0</v>
      </c>
    </row>
    <row r="5584" spans="1:14" x14ac:dyDescent="0.35">
      <c r="A5584" t="s">
        <v>1026</v>
      </c>
      <c r="B5584" t="s">
        <v>4417</v>
      </c>
      <c r="C5584" t="s">
        <v>2879</v>
      </c>
      <c r="D5584" t="s">
        <v>2880</v>
      </c>
      <c r="E5584" t="s">
        <v>4419</v>
      </c>
      <c r="F5584" t="s">
        <v>2882</v>
      </c>
      <c r="G5584" t="s">
        <v>2883</v>
      </c>
      <c r="H5584">
        <v>57691.618799999997</v>
      </c>
      <c r="I5584">
        <v>194.357975034742</v>
      </c>
      <c r="J5584">
        <v>933.92979001634603</v>
      </c>
      <c r="K5584">
        <v>1128.28776505109</v>
      </c>
      <c r="L5584">
        <v>56563.331034948897</v>
      </c>
    </row>
    <row r="5585" spans="1:12" x14ac:dyDescent="0.35">
      <c r="A5585" t="s">
        <v>1026</v>
      </c>
      <c r="B5585" t="s">
        <v>4417</v>
      </c>
      <c r="C5585" t="s">
        <v>2879</v>
      </c>
      <c r="D5585" t="s">
        <v>2880</v>
      </c>
      <c r="E5585" t="s">
        <v>4419</v>
      </c>
      <c r="F5585" t="s">
        <v>2884</v>
      </c>
      <c r="G5585" t="s">
        <v>2885</v>
      </c>
      <c r="H5585">
        <v>0</v>
      </c>
      <c r="I5585">
        <v>0</v>
      </c>
      <c r="J5585">
        <v>0</v>
      </c>
      <c r="K5585">
        <v>0</v>
      </c>
      <c r="L5585">
        <v>0</v>
      </c>
    </row>
    <row r="5586" spans="1:12" x14ac:dyDescent="0.35">
      <c r="A5586" t="s">
        <v>1026</v>
      </c>
      <c r="B5586" t="s">
        <v>4417</v>
      </c>
      <c r="C5586" t="s">
        <v>2879</v>
      </c>
      <c r="D5586" t="s">
        <v>2880</v>
      </c>
      <c r="E5586" t="s">
        <v>4419</v>
      </c>
      <c r="F5586" t="s">
        <v>2896</v>
      </c>
      <c r="G5586" t="s">
        <v>2897</v>
      </c>
      <c r="H5586">
        <v>33595.299200000001</v>
      </c>
      <c r="I5586">
        <v>68.730895469140194</v>
      </c>
      <c r="J5586">
        <v>0</v>
      </c>
      <c r="K5586">
        <v>68.730895469140194</v>
      </c>
      <c r="L5586">
        <v>33526.568304530898</v>
      </c>
    </row>
    <row r="5587" spans="1:12" x14ac:dyDescent="0.35">
      <c r="A5587" t="s">
        <v>1026</v>
      </c>
      <c r="B5587" t="s">
        <v>4417</v>
      </c>
      <c r="C5587" t="s">
        <v>2879</v>
      </c>
      <c r="D5587" t="s">
        <v>2886</v>
      </c>
      <c r="E5587" t="s">
        <v>3061</v>
      </c>
      <c r="F5587" t="s">
        <v>2170</v>
      </c>
      <c r="G5587" t="s">
        <v>2171</v>
      </c>
      <c r="H5587">
        <v>0</v>
      </c>
      <c r="I5587">
        <v>0</v>
      </c>
      <c r="J5587">
        <v>0</v>
      </c>
      <c r="K5587">
        <v>0</v>
      </c>
      <c r="L5587">
        <v>0</v>
      </c>
    </row>
    <row r="5588" spans="1:12" x14ac:dyDescent="0.35">
      <c r="A5588" t="s">
        <v>1026</v>
      </c>
      <c r="B5588" t="s">
        <v>4417</v>
      </c>
      <c r="C5588" t="s">
        <v>2879</v>
      </c>
      <c r="D5588" t="s">
        <v>2886</v>
      </c>
      <c r="E5588" t="s">
        <v>3061</v>
      </c>
      <c r="F5588" t="s">
        <v>2172</v>
      </c>
      <c r="G5588" t="s">
        <v>2173</v>
      </c>
      <c r="H5588">
        <v>23901.121200000001</v>
      </c>
      <c r="I5588">
        <v>21.164640547842598</v>
      </c>
      <c r="J5588">
        <v>2.42920414499077</v>
      </c>
      <c r="K5588">
        <v>23.5938446928334</v>
      </c>
      <c r="L5588">
        <v>23877.5273553072</v>
      </c>
    </row>
    <row r="5589" spans="1:12" x14ac:dyDescent="0.35">
      <c r="A5589" t="s">
        <v>1026</v>
      </c>
      <c r="B5589" t="s">
        <v>4417</v>
      </c>
      <c r="C5589" t="s">
        <v>2879</v>
      </c>
      <c r="D5589" t="s">
        <v>2886</v>
      </c>
      <c r="E5589" t="s">
        <v>3061</v>
      </c>
      <c r="F5589" t="s">
        <v>2882</v>
      </c>
      <c r="G5589" t="s">
        <v>2883</v>
      </c>
      <c r="H5589">
        <v>23901.121200000001</v>
      </c>
      <c r="I5589">
        <v>21.164640547842598</v>
      </c>
      <c r="J5589">
        <v>2.42920414499077</v>
      </c>
      <c r="K5589">
        <v>23.5938446928334</v>
      </c>
      <c r="L5589">
        <v>23877.5273553072</v>
      </c>
    </row>
    <row r="5590" spans="1:12" x14ac:dyDescent="0.35">
      <c r="A5590" t="s">
        <v>1026</v>
      </c>
      <c r="B5590" t="s">
        <v>4417</v>
      </c>
      <c r="C5590" t="s">
        <v>2879</v>
      </c>
      <c r="D5590" t="s">
        <v>2886</v>
      </c>
      <c r="E5590" t="s">
        <v>3061</v>
      </c>
      <c r="F5590" t="s">
        <v>2884</v>
      </c>
      <c r="G5590" t="s">
        <v>2885</v>
      </c>
      <c r="H5590">
        <v>36990.240299999998</v>
      </c>
      <c r="I5590">
        <v>30.884864501892402</v>
      </c>
      <c r="J5590">
        <v>0</v>
      </c>
      <c r="K5590">
        <v>30.884864501892402</v>
      </c>
      <c r="L5590">
        <v>36959.355435498102</v>
      </c>
    </row>
    <row r="5591" spans="1:12" x14ac:dyDescent="0.35">
      <c r="A5591" t="s">
        <v>1026</v>
      </c>
      <c r="B5591" t="s">
        <v>4417</v>
      </c>
      <c r="C5591" t="s">
        <v>2879</v>
      </c>
      <c r="D5591" t="s">
        <v>2886</v>
      </c>
      <c r="E5591" t="s">
        <v>3061</v>
      </c>
      <c r="F5591" t="s">
        <v>2896</v>
      </c>
      <c r="G5591" t="s">
        <v>2897</v>
      </c>
      <c r="H5591">
        <v>87983.928700000004</v>
      </c>
      <c r="I5591">
        <v>73.461856279501305</v>
      </c>
      <c r="J5591">
        <v>0</v>
      </c>
      <c r="K5591">
        <v>73.461856279501305</v>
      </c>
      <c r="L5591">
        <v>87910.466843720496</v>
      </c>
    </row>
    <row r="5592" spans="1:12" x14ac:dyDescent="0.35">
      <c r="A5592" t="s">
        <v>1026</v>
      </c>
      <c r="B5592" t="s">
        <v>4417</v>
      </c>
      <c r="C5592" t="s">
        <v>2879</v>
      </c>
      <c r="D5592" t="s">
        <v>2888</v>
      </c>
      <c r="E5592" t="s">
        <v>4420</v>
      </c>
      <c r="F5592" t="s">
        <v>2170</v>
      </c>
      <c r="G5592" t="s">
        <v>2171</v>
      </c>
      <c r="H5592">
        <v>0</v>
      </c>
      <c r="I5592">
        <v>0</v>
      </c>
      <c r="J5592">
        <v>0</v>
      </c>
      <c r="K5592">
        <v>0</v>
      </c>
      <c r="L5592">
        <v>0</v>
      </c>
    </row>
    <row r="5593" spans="1:12" x14ac:dyDescent="0.35">
      <c r="A5593" t="s">
        <v>1026</v>
      </c>
      <c r="B5593" t="s">
        <v>4417</v>
      </c>
      <c r="C5593" t="s">
        <v>2879</v>
      </c>
      <c r="D5593" t="s">
        <v>2888</v>
      </c>
      <c r="E5593" t="s">
        <v>4420</v>
      </c>
      <c r="F5593" t="s">
        <v>2172</v>
      </c>
      <c r="G5593" t="s">
        <v>2173</v>
      </c>
      <c r="H5593">
        <v>12619.2279</v>
      </c>
      <c r="I5593">
        <v>10.941326369022899</v>
      </c>
      <c r="J5593">
        <v>14.2095212394733</v>
      </c>
      <c r="K5593">
        <v>25.1508476084962</v>
      </c>
      <c r="L5593">
        <v>12594.0770523915</v>
      </c>
    </row>
    <row r="5594" spans="1:12" x14ac:dyDescent="0.35">
      <c r="A5594" t="s">
        <v>1026</v>
      </c>
      <c r="B5594" t="s">
        <v>4417</v>
      </c>
      <c r="C5594" t="s">
        <v>2879</v>
      </c>
      <c r="D5594" t="s">
        <v>2888</v>
      </c>
      <c r="E5594" t="s">
        <v>4420</v>
      </c>
      <c r="F5594" t="s">
        <v>2882</v>
      </c>
      <c r="G5594" t="s">
        <v>2883</v>
      </c>
      <c r="H5594">
        <v>12619.2279</v>
      </c>
      <c r="I5594">
        <v>10.941326369022899</v>
      </c>
      <c r="J5594">
        <v>14.2095212394733</v>
      </c>
      <c r="K5594">
        <v>25.1508476084962</v>
      </c>
      <c r="L5594">
        <v>12594.0770523915</v>
      </c>
    </row>
    <row r="5595" spans="1:12" x14ac:dyDescent="0.35">
      <c r="A5595" t="s">
        <v>1026</v>
      </c>
      <c r="B5595" t="s">
        <v>4417</v>
      </c>
      <c r="C5595" t="s">
        <v>2879</v>
      </c>
      <c r="D5595" t="s">
        <v>2888</v>
      </c>
      <c r="E5595" t="s">
        <v>4420</v>
      </c>
      <c r="F5595" t="s">
        <v>2884</v>
      </c>
      <c r="G5595" t="s">
        <v>2885</v>
      </c>
      <c r="H5595">
        <v>20041.749100000001</v>
      </c>
      <c r="I5595">
        <v>6.6113661152517702</v>
      </c>
      <c r="J5595">
        <v>0</v>
      </c>
      <c r="K5595">
        <v>6.6113661152517702</v>
      </c>
      <c r="L5595">
        <v>20035.137733884701</v>
      </c>
    </row>
    <row r="5596" spans="1:12" x14ac:dyDescent="0.35">
      <c r="A5596" t="s">
        <v>1026</v>
      </c>
      <c r="B5596" t="s">
        <v>4417</v>
      </c>
      <c r="C5596" t="s">
        <v>2879</v>
      </c>
      <c r="D5596" t="s">
        <v>2888</v>
      </c>
      <c r="E5596" t="s">
        <v>4420</v>
      </c>
      <c r="F5596" t="s">
        <v>2896</v>
      </c>
      <c r="G5596" t="s">
        <v>2897</v>
      </c>
      <c r="H5596">
        <v>97125.399600000004</v>
      </c>
      <c r="I5596">
        <v>32.039697327758603</v>
      </c>
      <c r="J5596">
        <v>0</v>
      </c>
      <c r="K5596">
        <v>32.039697327758603</v>
      </c>
      <c r="L5596">
        <v>97093.359902672295</v>
      </c>
    </row>
    <row r="5597" spans="1:12" x14ac:dyDescent="0.35">
      <c r="A5597" t="s">
        <v>1026</v>
      </c>
      <c r="B5597" t="s">
        <v>4417</v>
      </c>
      <c r="C5597" t="s">
        <v>2879</v>
      </c>
      <c r="D5597" t="s">
        <v>2892</v>
      </c>
      <c r="E5597" t="s">
        <v>4421</v>
      </c>
      <c r="F5597" t="s">
        <v>2170</v>
      </c>
      <c r="G5597" t="s">
        <v>2171</v>
      </c>
      <c r="H5597">
        <v>0</v>
      </c>
      <c r="I5597">
        <v>0</v>
      </c>
      <c r="J5597">
        <v>0</v>
      </c>
      <c r="K5597">
        <v>0</v>
      </c>
      <c r="L5597">
        <v>0</v>
      </c>
    </row>
    <row r="5598" spans="1:12" x14ac:dyDescent="0.35">
      <c r="A5598" t="s">
        <v>1026</v>
      </c>
      <c r="B5598" t="s">
        <v>4417</v>
      </c>
      <c r="C5598" t="s">
        <v>2879</v>
      </c>
      <c r="D5598" t="s">
        <v>2892</v>
      </c>
      <c r="E5598" t="s">
        <v>4421</v>
      </c>
      <c r="F5598" t="s">
        <v>2172</v>
      </c>
      <c r="G5598" t="s">
        <v>2173</v>
      </c>
      <c r="H5598">
        <v>0</v>
      </c>
      <c r="I5598">
        <v>0</v>
      </c>
      <c r="J5598">
        <v>0</v>
      </c>
      <c r="K5598">
        <v>0</v>
      </c>
      <c r="L5598">
        <v>0</v>
      </c>
    </row>
    <row r="5599" spans="1:12" x14ac:dyDescent="0.35">
      <c r="A5599" t="s">
        <v>1026</v>
      </c>
      <c r="B5599" t="s">
        <v>4417</v>
      </c>
      <c r="C5599" t="s">
        <v>2879</v>
      </c>
      <c r="D5599" t="s">
        <v>2892</v>
      </c>
      <c r="E5599" t="s">
        <v>4421</v>
      </c>
      <c r="F5599" t="s">
        <v>2882</v>
      </c>
      <c r="G5599" t="s">
        <v>2883</v>
      </c>
      <c r="H5599">
        <v>15142.764800000001</v>
      </c>
      <c r="I5599">
        <v>3.5579612087885102</v>
      </c>
      <c r="J5599">
        <v>4.0064305024704003</v>
      </c>
      <c r="K5599">
        <v>7.5643917112589198</v>
      </c>
      <c r="L5599">
        <v>15135.2004082887</v>
      </c>
    </row>
    <row r="5600" spans="1:12" x14ac:dyDescent="0.35">
      <c r="A5600" t="s">
        <v>1026</v>
      </c>
      <c r="B5600" t="s">
        <v>4417</v>
      </c>
      <c r="C5600" t="s">
        <v>2879</v>
      </c>
      <c r="D5600" t="s">
        <v>2892</v>
      </c>
      <c r="E5600" t="s">
        <v>4421</v>
      </c>
      <c r="F5600" t="s">
        <v>2884</v>
      </c>
      <c r="G5600" t="s">
        <v>2885</v>
      </c>
      <c r="H5600">
        <v>31354.125199999999</v>
      </c>
      <c r="I5600">
        <v>8.4864691986189307</v>
      </c>
      <c r="J5600">
        <v>0</v>
      </c>
      <c r="K5600">
        <v>8.4864691986189307</v>
      </c>
      <c r="L5600">
        <v>31345.638730801398</v>
      </c>
    </row>
    <row r="5601" spans="1:12" x14ac:dyDescent="0.35">
      <c r="A5601" t="s">
        <v>1026</v>
      </c>
      <c r="B5601" t="s">
        <v>4417</v>
      </c>
      <c r="C5601" t="s">
        <v>2879</v>
      </c>
      <c r="D5601" t="s">
        <v>2892</v>
      </c>
      <c r="E5601" t="s">
        <v>4421</v>
      </c>
      <c r="F5601" t="s">
        <v>2896</v>
      </c>
      <c r="G5601" t="s">
        <v>2897</v>
      </c>
      <c r="H5601">
        <v>112806.6897</v>
      </c>
      <c r="I5601">
        <v>30.532840268944199</v>
      </c>
      <c r="J5601">
        <v>0</v>
      </c>
      <c r="K5601">
        <v>30.532840268944199</v>
      </c>
      <c r="L5601">
        <v>112776.156859731</v>
      </c>
    </row>
    <row r="5602" spans="1:12" x14ac:dyDescent="0.35">
      <c r="A5602" t="s">
        <v>1026</v>
      </c>
      <c r="B5602" t="s">
        <v>4417</v>
      </c>
      <c r="C5602" t="s">
        <v>2879</v>
      </c>
      <c r="D5602" t="s">
        <v>2894</v>
      </c>
      <c r="E5602" t="s">
        <v>4422</v>
      </c>
      <c r="F5602" t="s">
        <v>2170</v>
      </c>
      <c r="G5602" t="s">
        <v>2171</v>
      </c>
      <c r="H5602">
        <v>0</v>
      </c>
      <c r="I5602">
        <v>0</v>
      </c>
      <c r="J5602">
        <v>0</v>
      </c>
      <c r="K5602">
        <v>0</v>
      </c>
      <c r="L5602">
        <v>0</v>
      </c>
    </row>
    <row r="5603" spans="1:12" x14ac:dyDescent="0.35">
      <c r="A5603" t="s">
        <v>1026</v>
      </c>
      <c r="B5603" t="s">
        <v>4417</v>
      </c>
      <c r="C5603" t="s">
        <v>2879</v>
      </c>
      <c r="D5603" t="s">
        <v>2894</v>
      </c>
      <c r="E5603" t="s">
        <v>4422</v>
      </c>
      <c r="F5603" t="s">
        <v>2172</v>
      </c>
      <c r="G5603" t="s">
        <v>2173</v>
      </c>
      <c r="H5603">
        <v>20348.6754</v>
      </c>
      <c r="I5603">
        <v>50.5725919335706</v>
      </c>
      <c r="J5603">
        <v>0</v>
      </c>
      <c r="K5603">
        <v>50.5725919335706</v>
      </c>
      <c r="L5603">
        <v>20298.1028080664</v>
      </c>
    </row>
    <row r="5604" spans="1:12" x14ac:dyDescent="0.35">
      <c r="A5604" t="s">
        <v>1026</v>
      </c>
      <c r="B5604" t="s">
        <v>4417</v>
      </c>
      <c r="C5604" t="s">
        <v>2879</v>
      </c>
      <c r="D5604" t="s">
        <v>2894</v>
      </c>
      <c r="E5604" t="s">
        <v>4422</v>
      </c>
      <c r="F5604" t="s">
        <v>2882</v>
      </c>
      <c r="G5604" t="s">
        <v>2883</v>
      </c>
      <c r="H5604">
        <v>3519.7709</v>
      </c>
      <c r="I5604">
        <v>8.7476915776986992</v>
      </c>
      <c r="J5604">
        <v>0</v>
      </c>
      <c r="K5604">
        <v>8.7476915776986992</v>
      </c>
      <c r="L5604">
        <v>3511.0232084222998</v>
      </c>
    </row>
    <row r="5605" spans="1:12" x14ac:dyDescent="0.35">
      <c r="A5605" t="s">
        <v>1026</v>
      </c>
      <c r="B5605" t="s">
        <v>4417</v>
      </c>
      <c r="C5605" t="s">
        <v>2879</v>
      </c>
      <c r="D5605" t="s">
        <v>2894</v>
      </c>
      <c r="E5605" t="s">
        <v>4422</v>
      </c>
      <c r="F5605" t="s">
        <v>2884</v>
      </c>
      <c r="G5605" t="s">
        <v>2885</v>
      </c>
      <c r="H5605">
        <v>20018.696899999999</v>
      </c>
      <c r="I5605">
        <v>49.752495848161303</v>
      </c>
      <c r="J5605">
        <v>0</v>
      </c>
      <c r="K5605">
        <v>49.752495848161303</v>
      </c>
      <c r="L5605">
        <v>19968.9444041518</v>
      </c>
    </row>
    <row r="5606" spans="1:12" x14ac:dyDescent="0.35">
      <c r="A5606" t="s">
        <v>1026</v>
      </c>
      <c r="B5606" t="s">
        <v>4417</v>
      </c>
      <c r="C5606" t="s">
        <v>2879</v>
      </c>
      <c r="D5606" t="s">
        <v>2898</v>
      </c>
      <c r="E5606" t="s">
        <v>3353</v>
      </c>
      <c r="F5606" t="s">
        <v>2170</v>
      </c>
      <c r="G5606" t="s">
        <v>2171</v>
      </c>
      <c r="H5606">
        <v>0</v>
      </c>
      <c r="I5606">
        <v>0</v>
      </c>
      <c r="J5606">
        <v>0</v>
      </c>
      <c r="K5606">
        <v>0</v>
      </c>
      <c r="L5606">
        <v>0</v>
      </c>
    </row>
    <row r="5607" spans="1:12" x14ac:dyDescent="0.35">
      <c r="A5607" t="s">
        <v>1026</v>
      </c>
      <c r="B5607" t="s">
        <v>4417</v>
      </c>
      <c r="C5607" t="s">
        <v>2879</v>
      </c>
      <c r="D5607" t="s">
        <v>2898</v>
      </c>
      <c r="E5607" t="s">
        <v>3353</v>
      </c>
      <c r="F5607" t="s">
        <v>2172</v>
      </c>
      <c r="G5607" t="s">
        <v>2173</v>
      </c>
      <c r="H5607">
        <v>37154.415500000003</v>
      </c>
      <c r="I5607">
        <v>38.315608533414</v>
      </c>
      <c r="J5607">
        <v>0</v>
      </c>
      <c r="K5607">
        <v>38.315608533414</v>
      </c>
      <c r="L5607">
        <v>37116.099891466598</v>
      </c>
    </row>
    <row r="5608" spans="1:12" x14ac:dyDescent="0.35">
      <c r="A5608" t="s">
        <v>1026</v>
      </c>
      <c r="B5608" t="s">
        <v>4417</v>
      </c>
      <c r="C5608" t="s">
        <v>2879</v>
      </c>
      <c r="D5608" t="s">
        <v>2898</v>
      </c>
      <c r="E5608" t="s">
        <v>3353</v>
      </c>
      <c r="F5608" t="s">
        <v>2882</v>
      </c>
      <c r="G5608" t="s">
        <v>2883</v>
      </c>
      <c r="H5608">
        <v>11512.6358</v>
      </c>
      <c r="I5608">
        <v>11.872442080776199</v>
      </c>
      <c r="J5608">
        <v>0</v>
      </c>
      <c r="K5608">
        <v>11.872442080776199</v>
      </c>
      <c r="L5608">
        <v>11500.763357919201</v>
      </c>
    </row>
    <row r="5609" spans="1:12" x14ac:dyDescent="0.35">
      <c r="A5609" t="s">
        <v>1026</v>
      </c>
      <c r="B5609" t="s">
        <v>4417</v>
      </c>
      <c r="C5609" t="s">
        <v>2879</v>
      </c>
      <c r="D5609" t="s">
        <v>2898</v>
      </c>
      <c r="E5609" t="s">
        <v>3353</v>
      </c>
      <c r="F5609" t="s">
        <v>2884</v>
      </c>
      <c r="G5609" t="s">
        <v>2885</v>
      </c>
      <c r="H5609">
        <v>79636.611900000004</v>
      </c>
      <c r="I5609">
        <v>70.494558128544398</v>
      </c>
      <c r="J5609">
        <v>0</v>
      </c>
      <c r="K5609">
        <v>70.494558128544398</v>
      </c>
      <c r="L5609">
        <v>79566.117341871504</v>
      </c>
    </row>
    <row r="5610" spans="1:12" x14ac:dyDescent="0.35">
      <c r="A5610" t="s">
        <v>1026</v>
      </c>
      <c r="B5610" t="s">
        <v>4417</v>
      </c>
      <c r="C5610" t="s">
        <v>2879</v>
      </c>
      <c r="D5610" t="s">
        <v>2898</v>
      </c>
      <c r="E5610" t="s">
        <v>3353</v>
      </c>
      <c r="F5610" t="s">
        <v>2896</v>
      </c>
      <c r="G5610" t="s">
        <v>2897</v>
      </c>
      <c r="H5610">
        <v>89781.403200000001</v>
      </c>
      <c r="I5610">
        <v>79.474756616257096</v>
      </c>
      <c r="J5610">
        <v>0</v>
      </c>
      <c r="K5610">
        <v>79.474756616257096</v>
      </c>
      <c r="L5610">
        <v>89701.928443383702</v>
      </c>
    </row>
    <row r="5611" spans="1:12" x14ac:dyDescent="0.35">
      <c r="A5611" t="s">
        <v>1026</v>
      </c>
      <c r="B5611" t="s">
        <v>4417</v>
      </c>
      <c r="C5611" t="s">
        <v>2879</v>
      </c>
      <c r="D5611" t="s">
        <v>2898</v>
      </c>
      <c r="E5611" t="s">
        <v>3353</v>
      </c>
      <c r="F5611" t="s">
        <v>2890</v>
      </c>
      <c r="G5611" t="s">
        <v>2891</v>
      </c>
      <c r="H5611">
        <v>3139.8098</v>
      </c>
      <c r="I5611">
        <v>3.23793874930259</v>
      </c>
      <c r="J5611">
        <v>0</v>
      </c>
      <c r="K5611">
        <v>3.23793874930259</v>
      </c>
      <c r="L5611">
        <v>3136.5718612506998</v>
      </c>
    </row>
    <row r="5612" spans="1:12" x14ac:dyDescent="0.35">
      <c r="A5612" t="s">
        <v>1026</v>
      </c>
      <c r="B5612" t="s">
        <v>4417</v>
      </c>
      <c r="C5612" t="s">
        <v>2879</v>
      </c>
      <c r="D5612" t="s">
        <v>2902</v>
      </c>
      <c r="E5612" t="s">
        <v>4423</v>
      </c>
      <c r="F5612" t="s">
        <v>2170</v>
      </c>
      <c r="G5612" t="s">
        <v>2171</v>
      </c>
      <c r="H5612">
        <v>0</v>
      </c>
      <c r="I5612">
        <v>0</v>
      </c>
      <c r="J5612">
        <v>0</v>
      </c>
      <c r="K5612">
        <v>0</v>
      </c>
      <c r="L5612">
        <v>0</v>
      </c>
    </row>
    <row r="5613" spans="1:12" x14ac:dyDescent="0.35">
      <c r="A5613" t="s">
        <v>1026</v>
      </c>
      <c r="B5613" t="s">
        <v>4417</v>
      </c>
      <c r="C5613" t="s">
        <v>2879</v>
      </c>
      <c r="D5613" t="s">
        <v>2902</v>
      </c>
      <c r="E5613" t="s">
        <v>4423</v>
      </c>
      <c r="F5613" t="s">
        <v>2172</v>
      </c>
      <c r="G5613" t="s">
        <v>2173</v>
      </c>
      <c r="H5613">
        <v>3315.569</v>
      </c>
      <c r="I5613">
        <v>8.3834876375122498</v>
      </c>
      <c r="J5613">
        <v>0</v>
      </c>
      <c r="K5613">
        <v>8.3834876375122498</v>
      </c>
      <c r="L5613">
        <v>3307.18551236249</v>
      </c>
    </row>
    <row r="5614" spans="1:12" x14ac:dyDescent="0.35">
      <c r="A5614" t="s">
        <v>1026</v>
      </c>
      <c r="B5614" t="s">
        <v>4417</v>
      </c>
      <c r="C5614" t="s">
        <v>2879</v>
      </c>
      <c r="D5614" t="s">
        <v>2902</v>
      </c>
      <c r="E5614" t="s">
        <v>4423</v>
      </c>
      <c r="F5614" t="s">
        <v>2882</v>
      </c>
      <c r="G5614" t="s">
        <v>2883</v>
      </c>
      <c r="H5614">
        <v>0</v>
      </c>
      <c r="I5614">
        <v>0</v>
      </c>
      <c r="J5614">
        <v>0</v>
      </c>
      <c r="K5614">
        <v>0</v>
      </c>
      <c r="L5614">
        <v>0</v>
      </c>
    </row>
    <row r="5615" spans="1:12" x14ac:dyDescent="0.35">
      <c r="A5615" t="s">
        <v>1026</v>
      </c>
      <c r="B5615" t="s">
        <v>4417</v>
      </c>
      <c r="C5615" t="s">
        <v>2879</v>
      </c>
      <c r="D5615" t="s">
        <v>2902</v>
      </c>
      <c r="E5615" t="s">
        <v>4423</v>
      </c>
      <c r="F5615" t="s">
        <v>2884</v>
      </c>
      <c r="G5615" t="s">
        <v>2885</v>
      </c>
      <c r="H5615">
        <v>157986.86290000001</v>
      </c>
      <c r="I5615">
        <v>399.47318592745899</v>
      </c>
      <c r="J5615">
        <v>0</v>
      </c>
      <c r="K5615">
        <v>399.47318592745899</v>
      </c>
      <c r="L5615">
        <v>157587.38971407301</v>
      </c>
    </row>
    <row r="5616" spans="1:12" x14ac:dyDescent="0.35">
      <c r="A5616" t="s">
        <v>1026</v>
      </c>
      <c r="B5616" t="s">
        <v>4417</v>
      </c>
      <c r="C5616" t="s">
        <v>2879</v>
      </c>
      <c r="D5616" t="s">
        <v>2902</v>
      </c>
      <c r="E5616" t="s">
        <v>4423</v>
      </c>
      <c r="F5616" t="s">
        <v>2896</v>
      </c>
      <c r="G5616" t="s">
        <v>2897</v>
      </c>
      <c r="H5616">
        <v>23208.983</v>
      </c>
      <c r="I5616">
        <v>58.684413462585802</v>
      </c>
      <c r="J5616">
        <v>0</v>
      </c>
      <c r="K5616">
        <v>58.684413462585802</v>
      </c>
      <c r="L5616">
        <v>23150.298586537399</v>
      </c>
    </row>
    <row r="5617" spans="1:12" x14ac:dyDescent="0.35">
      <c r="A5617" t="s">
        <v>1026</v>
      </c>
      <c r="B5617" t="s">
        <v>4417</v>
      </c>
      <c r="C5617" t="s">
        <v>2879</v>
      </c>
      <c r="D5617" t="s">
        <v>2902</v>
      </c>
      <c r="E5617" t="s">
        <v>4423</v>
      </c>
      <c r="F5617" t="s">
        <v>2890</v>
      </c>
      <c r="G5617" t="s">
        <v>2891</v>
      </c>
      <c r="H5617">
        <v>6133.8027000000002</v>
      </c>
      <c r="I5617">
        <v>15.509452129397699</v>
      </c>
      <c r="J5617">
        <v>0</v>
      </c>
      <c r="K5617">
        <v>15.509452129397699</v>
      </c>
      <c r="L5617">
        <v>6118.2932478705998</v>
      </c>
    </row>
    <row r="5618" spans="1:12" x14ac:dyDescent="0.35">
      <c r="A5618" t="s">
        <v>1026</v>
      </c>
      <c r="B5618" t="s">
        <v>4417</v>
      </c>
      <c r="C5618" t="s">
        <v>2879</v>
      </c>
      <c r="D5618" t="s">
        <v>2904</v>
      </c>
      <c r="E5618" t="s">
        <v>4424</v>
      </c>
      <c r="F5618" t="s">
        <v>2170</v>
      </c>
      <c r="G5618" t="s">
        <v>2171</v>
      </c>
      <c r="H5618">
        <v>0</v>
      </c>
      <c r="I5618">
        <v>0</v>
      </c>
      <c r="J5618">
        <v>0</v>
      </c>
      <c r="K5618">
        <v>0</v>
      </c>
      <c r="L5618">
        <v>0</v>
      </c>
    </row>
    <row r="5619" spans="1:12" x14ac:dyDescent="0.35">
      <c r="A5619" t="s">
        <v>1026</v>
      </c>
      <c r="B5619" t="s">
        <v>4417</v>
      </c>
      <c r="C5619" t="s">
        <v>2879</v>
      </c>
      <c r="D5619" t="s">
        <v>2904</v>
      </c>
      <c r="E5619" t="s">
        <v>4424</v>
      </c>
      <c r="F5619" t="s">
        <v>2172</v>
      </c>
      <c r="G5619" t="s">
        <v>2173</v>
      </c>
      <c r="H5619">
        <v>0</v>
      </c>
      <c r="I5619">
        <v>0</v>
      </c>
      <c r="J5619">
        <v>0</v>
      </c>
      <c r="K5619">
        <v>0</v>
      </c>
      <c r="L5619">
        <v>0</v>
      </c>
    </row>
    <row r="5620" spans="1:12" x14ac:dyDescent="0.35">
      <c r="A5620" t="s">
        <v>1026</v>
      </c>
      <c r="B5620" t="s">
        <v>4417</v>
      </c>
      <c r="C5620" t="s">
        <v>2879</v>
      </c>
      <c r="D5620" t="s">
        <v>2904</v>
      </c>
      <c r="E5620" t="s">
        <v>4424</v>
      </c>
      <c r="F5620" t="s">
        <v>2882</v>
      </c>
      <c r="G5620" t="s">
        <v>2883</v>
      </c>
      <c r="H5620">
        <v>6305.4647000000004</v>
      </c>
      <c r="I5620">
        <v>12.5326320629406</v>
      </c>
      <c r="J5620">
        <v>0</v>
      </c>
      <c r="K5620">
        <v>12.5326320629406</v>
      </c>
      <c r="L5620">
        <v>6292.9320679370603</v>
      </c>
    </row>
    <row r="5621" spans="1:12" x14ac:dyDescent="0.35">
      <c r="A5621" t="s">
        <v>1026</v>
      </c>
      <c r="B5621" t="s">
        <v>4417</v>
      </c>
      <c r="C5621" t="s">
        <v>2879</v>
      </c>
      <c r="D5621" t="s">
        <v>2904</v>
      </c>
      <c r="E5621" t="s">
        <v>4424</v>
      </c>
      <c r="F5621" t="s">
        <v>2884</v>
      </c>
      <c r="G5621" t="s">
        <v>2885</v>
      </c>
      <c r="H5621">
        <v>81600.131800000003</v>
      </c>
      <c r="I5621">
        <v>162.187003167467</v>
      </c>
      <c r="J5621">
        <v>0</v>
      </c>
      <c r="K5621">
        <v>162.187003167467</v>
      </c>
      <c r="L5621">
        <v>81437.944796832497</v>
      </c>
    </row>
    <row r="5622" spans="1:12" x14ac:dyDescent="0.35">
      <c r="A5622" t="s">
        <v>1026</v>
      </c>
      <c r="B5622" t="s">
        <v>4417</v>
      </c>
      <c r="C5622" t="s">
        <v>2879</v>
      </c>
      <c r="D5622" t="s">
        <v>2904</v>
      </c>
      <c r="E5622" t="s">
        <v>4424</v>
      </c>
      <c r="F5622" t="s">
        <v>2896</v>
      </c>
      <c r="G5622" t="s">
        <v>2897</v>
      </c>
      <c r="H5622">
        <v>36349.149599999997</v>
      </c>
      <c r="I5622">
        <v>72.246937774598905</v>
      </c>
      <c r="J5622">
        <v>0</v>
      </c>
      <c r="K5622">
        <v>72.246937774598905</v>
      </c>
      <c r="L5622">
        <v>36276.902662225402</v>
      </c>
    </row>
    <row r="5623" spans="1:12" x14ac:dyDescent="0.35">
      <c r="A5623" t="s">
        <v>1026</v>
      </c>
      <c r="B5623" t="s">
        <v>4417</v>
      </c>
      <c r="C5623" t="s">
        <v>2879</v>
      </c>
      <c r="D5623" t="s">
        <v>2906</v>
      </c>
      <c r="E5623" t="s">
        <v>4425</v>
      </c>
      <c r="F5623" t="s">
        <v>2170</v>
      </c>
      <c r="G5623" t="s">
        <v>2171</v>
      </c>
      <c r="H5623">
        <v>0</v>
      </c>
      <c r="I5623">
        <v>0</v>
      </c>
      <c r="J5623">
        <v>0</v>
      </c>
      <c r="K5623">
        <v>0</v>
      </c>
      <c r="L5623">
        <v>0</v>
      </c>
    </row>
    <row r="5624" spans="1:12" x14ac:dyDescent="0.35">
      <c r="A5624" t="s">
        <v>1026</v>
      </c>
      <c r="B5624" t="s">
        <v>4417</v>
      </c>
      <c r="C5624" t="s">
        <v>2879</v>
      </c>
      <c r="D5624" t="s">
        <v>2906</v>
      </c>
      <c r="E5624" t="s">
        <v>4425</v>
      </c>
      <c r="F5624" t="s">
        <v>2172</v>
      </c>
      <c r="G5624" t="s">
        <v>2173</v>
      </c>
      <c r="H5624">
        <v>40164.778100000003</v>
      </c>
      <c r="I5624">
        <v>30.866685680602099</v>
      </c>
      <c r="J5624">
        <v>0</v>
      </c>
      <c r="K5624">
        <v>30.866685680602099</v>
      </c>
      <c r="L5624">
        <v>40133.911414319402</v>
      </c>
    </row>
    <row r="5625" spans="1:12" x14ac:dyDescent="0.35">
      <c r="A5625" t="s">
        <v>1026</v>
      </c>
      <c r="B5625" t="s">
        <v>4417</v>
      </c>
      <c r="C5625" t="s">
        <v>2879</v>
      </c>
      <c r="D5625" t="s">
        <v>2906</v>
      </c>
      <c r="E5625" t="s">
        <v>4425</v>
      </c>
      <c r="F5625" t="s">
        <v>2882</v>
      </c>
      <c r="G5625" t="s">
        <v>2883</v>
      </c>
      <c r="H5625">
        <v>4016.4778000000001</v>
      </c>
      <c r="I5625">
        <v>3.0866685680602099</v>
      </c>
      <c r="J5625">
        <v>0</v>
      </c>
      <c r="K5625">
        <v>3.0866685680602099</v>
      </c>
      <c r="L5625">
        <v>4013.3911314319398</v>
      </c>
    </row>
    <row r="5626" spans="1:12" x14ac:dyDescent="0.35">
      <c r="A5626" t="s">
        <v>1026</v>
      </c>
      <c r="B5626" t="s">
        <v>4417</v>
      </c>
      <c r="C5626" t="s">
        <v>2879</v>
      </c>
      <c r="D5626" t="s">
        <v>2906</v>
      </c>
      <c r="E5626" t="s">
        <v>4425</v>
      </c>
      <c r="F5626" t="s">
        <v>2884</v>
      </c>
      <c r="G5626" t="s">
        <v>2885</v>
      </c>
      <c r="H5626">
        <v>130194.5849</v>
      </c>
      <c r="I5626">
        <v>63.995442406978803</v>
      </c>
      <c r="J5626">
        <v>0</v>
      </c>
      <c r="K5626">
        <v>63.995442406978803</v>
      </c>
      <c r="L5626">
        <v>130130.589457593</v>
      </c>
    </row>
    <row r="5627" spans="1:12" x14ac:dyDescent="0.35">
      <c r="A5627" t="s">
        <v>1026</v>
      </c>
      <c r="B5627" t="s">
        <v>4417</v>
      </c>
      <c r="C5627" t="s">
        <v>2879</v>
      </c>
      <c r="D5627" t="s">
        <v>2906</v>
      </c>
      <c r="E5627" t="s">
        <v>4425</v>
      </c>
      <c r="F5627" t="s">
        <v>2896</v>
      </c>
      <c r="G5627" t="s">
        <v>2897</v>
      </c>
      <c r="H5627">
        <v>106522.8422</v>
      </c>
      <c r="I5627">
        <v>52.359907423891798</v>
      </c>
      <c r="J5627">
        <v>0</v>
      </c>
      <c r="K5627">
        <v>52.359907423891798</v>
      </c>
      <c r="L5627">
        <v>106470.48229257599</v>
      </c>
    </row>
    <row r="5628" spans="1:12" x14ac:dyDescent="0.35">
      <c r="A5628" t="s">
        <v>1026</v>
      </c>
      <c r="B5628" t="s">
        <v>4417</v>
      </c>
      <c r="C5628" t="s">
        <v>2879</v>
      </c>
      <c r="D5628" t="s">
        <v>2908</v>
      </c>
      <c r="E5628" t="s">
        <v>2983</v>
      </c>
      <c r="F5628" t="s">
        <v>2170</v>
      </c>
      <c r="G5628" t="s">
        <v>2171</v>
      </c>
      <c r="H5628">
        <v>0</v>
      </c>
      <c r="I5628">
        <v>0</v>
      </c>
      <c r="J5628">
        <v>0</v>
      </c>
      <c r="K5628">
        <v>0</v>
      </c>
      <c r="L5628">
        <v>0</v>
      </c>
    </row>
    <row r="5629" spans="1:12" x14ac:dyDescent="0.35">
      <c r="A5629" t="s">
        <v>1026</v>
      </c>
      <c r="B5629" t="s">
        <v>4417</v>
      </c>
      <c r="C5629" t="s">
        <v>2879</v>
      </c>
      <c r="D5629" t="s">
        <v>2908</v>
      </c>
      <c r="E5629" t="s">
        <v>2983</v>
      </c>
      <c r="F5629" t="s">
        <v>2172</v>
      </c>
      <c r="G5629" t="s">
        <v>2173</v>
      </c>
      <c r="H5629">
        <v>16457.551299999999</v>
      </c>
      <c r="I5629">
        <v>30.6948891266291</v>
      </c>
      <c r="J5629">
        <v>0</v>
      </c>
      <c r="K5629">
        <v>30.6948891266291</v>
      </c>
      <c r="L5629">
        <v>16426.856410873399</v>
      </c>
    </row>
    <row r="5630" spans="1:12" x14ac:dyDescent="0.35">
      <c r="A5630" t="s">
        <v>1026</v>
      </c>
      <c r="B5630" t="s">
        <v>4417</v>
      </c>
      <c r="C5630" t="s">
        <v>2879</v>
      </c>
      <c r="D5630" t="s">
        <v>2908</v>
      </c>
      <c r="E5630" t="s">
        <v>2983</v>
      </c>
      <c r="F5630" t="s">
        <v>2882</v>
      </c>
      <c r="G5630" t="s">
        <v>2883</v>
      </c>
      <c r="H5630">
        <v>1756.3395</v>
      </c>
      <c r="I5630">
        <v>3.2757391558062601</v>
      </c>
      <c r="J5630">
        <v>0</v>
      </c>
      <c r="K5630">
        <v>3.2757391558062601</v>
      </c>
      <c r="L5630">
        <v>1753.06376084419</v>
      </c>
    </row>
    <row r="5631" spans="1:12" x14ac:dyDescent="0.35">
      <c r="A5631" t="s">
        <v>1026</v>
      </c>
      <c r="B5631" t="s">
        <v>4417</v>
      </c>
      <c r="C5631" t="s">
        <v>2879</v>
      </c>
      <c r="D5631" t="s">
        <v>2908</v>
      </c>
      <c r="E5631" t="s">
        <v>2983</v>
      </c>
      <c r="F5631" t="s">
        <v>2884</v>
      </c>
      <c r="G5631" t="s">
        <v>2885</v>
      </c>
      <c r="H5631">
        <v>14115.7654</v>
      </c>
      <c r="I5631">
        <v>26.327236918887401</v>
      </c>
      <c r="J5631">
        <v>0</v>
      </c>
      <c r="K5631">
        <v>26.327236918887401</v>
      </c>
      <c r="L5631">
        <v>14089.4381630811</v>
      </c>
    </row>
    <row r="5632" spans="1:12" x14ac:dyDescent="0.35">
      <c r="A5632" t="s">
        <v>1026</v>
      </c>
      <c r="B5632" t="s">
        <v>4417</v>
      </c>
      <c r="C5632" t="s">
        <v>2879</v>
      </c>
      <c r="D5632" t="s">
        <v>2908</v>
      </c>
      <c r="E5632" t="s">
        <v>2983</v>
      </c>
      <c r="F5632" t="s">
        <v>2896</v>
      </c>
      <c r="G5632" t="s">
        <v>2897</v>
      </c>
      <c r="H5632">
        <v>21661.520100000002</v>
      </c>
      <c r="I5632">
        <v>40.400782921610599</v>
      </c>
      <c r="J5632">
        <v>0</v>
      </c>
      <c r="K5632">
        <v>40.400782921610599</v>
      </c>
      <c r="L5632">
        <v>21621.119317078399</v>
      </c>
    </row>
    <row r="5633" spans="1:12" x14ac:dyDescent="0.35">
      <c r="A5633" t="s">
        <v>1026</v>
      </c>
      <c r="B5633" t="s">
        <v>4417</v>
      </c>
      <c r="C5633" t="s">
        <v>2879</v>
      </c>
      <c r="D5633" t="s">
        <v>2910</v>
      </c>
      <c r="E5633" t="s">
        <v>3191</v>
      </c>
      <c r="F5633" t="s">
        <v>2170</v>
      </c>
      <c r="G5633" t="s">
        <v>2171</v>
      </c>
      <c r="H5633">
        <v>0</v>
      </c>
      <c r="I5633">
        <v>0</v>
      </c>
      <c r="J5633">
        <v>0</v>
      </c>
      <c r="K5633">
        <v>0</v>
      </c>
      <c r="L5633">
        <v>0</v>
      </c>
    </row>
    <row r="5634" spans="1:12" x14ac:dyDescent="0.35">
      <c r="A5634" t="s">
        <v>1026</v>
      </c>
      <c r="B5634" t="s">
        <v>4417</v>
      </c>
      <c r="C5634" t="s">
        <v>2879</v>
      </c>
      <c r="D5634" t="s">
        <v>2910</v>
      </c>
      <c r="E5634" t="s">
        <v>3191</v>
      </c>
      <c r="F5634" t="s">
        <v>2172</v>
      </c>
      <c r="G5634" t="s">
        <v>2173</v>
      </c>
      <c r="H5634">
        <v>11598.4486</v>
      </c>
      <c r="I5634">
        <v>9.6589175858667407</v>
      </c>
      <c r="J5634">
        <v>0</v>
      </c>
      <c r="K5634">
        <v>9.6589175858667407</v>
      </c>
      <c r="L5634">
        <v>11588.789682414101</v>
      </c>
    </row>
    <row r="5635" spans="1:12" x14ac:dyDescent="0.35">
      <c r="A5635" t="s">
        <v>1026</v>
      </c>
      <c r="B5635" t="s">
        <v>4417</v>
      </c>
      <c r="C5635" t="s">
        <v>2879</v>
      </c>
      <c r="D5635" t="s">
        <v>2910</v>
      </c>
      <c r="E5635" t="s">
        <v>3191</v>
      </c>
      <c r="F5635" t="s">
        <v>2882</v>
      </c>
      <c r="G5635" t="s">
        <v>2883</v>
      </c>
      <c r="H5635">
        <v>3111.7788999999998</v>
      </c>
      <c r="I5635">
        <v>2.5914169132813201</v>
      </c>
      <c r="J5635">
        <v>0</v>
      </c>
      <c r="K5635">
        <v>2.5914169132813201</v>
      </c>
      <c r="L5635">
        <v>3109.18748308672</v>
      </c>
    </row>
    <row r="5636" spans="1:12" x14ac:dyDescent="0.35">
      <c r="A5636" t="s">
        <v>1026</v>
      </c>
      <c r="B5636" t="s">
        <v>4417</v>
      </c>
      <c r="C5636" t="s">
        <v>2879</v>
      </c>
      <c r="D5636" t="s">
        <v>2910</v>
      </c>
      <c r="E5636" t="s">
        <v>3191</v>
      </c>
      <c r="F5636" t="s">
        <v>2884</v>
      </c>
      <c r="G5636" t="s">
        <v>2885</v>
      </c>
      <c r="H5636">
        <v>69024.9136</v>
      </c>
      <c r="I5636">
        <v>57.482338803694702</v>
      </c>
      <c r="J5636">
        <v>0</v>
      </c>
      <c r="K5636">
        <v>57.482338803694702</v>
      </c>
      <c r="L5636">
        <v>68967.431261196296</v>
      </c>
    </row>
    <row r="5637" spans="1:12" x14ac:dyDescent="0.35">
      <c r="A5637" t="s">
        <v>1026</v>
      </c>
      <c r="B5637" t="s">
        <v>4417</v>
      </c>
      <c r="C5637" t="s">
        <v>2879</v>
      </c>
      <c r="D5637" t="s">
        <v>2910</v>
      </c>
      <c r="E5637" t="s">
        <v>3191</v>
      </c>
      <c r="F5637" t="s">
        <v>2896</v>
      </c>
      <c r="G5637" t="s">
        <v>2897</v>
      </c>
      <c r="H5637">
        <v>87412.697899999999</v>
      </c>
      <c r="I5637">
        <v>72.795256927629794</v>
      </c>
      <c r="J5637">
        <v>0</v>
      </c>
      <c r="K5637">
        <v>72.795256927629794</v>
      </c>
      <c r="L5637">
        <v>87339.902643072404</v>
      </c>
    </row>
    <row r="5638" spans="1:12" x14ac:dyDescent="0.35">
      <c r="A5638" t="s">
        <v>1026</v>
      </c>
      <c r="B5638" t="s">
        <v>4417</v>
      </c>
      <c r="C5638" t="s">
        <v>2915</v>
      </c>
      <c r="D5638" t="s">
        <v>4426</v>
      </c>
      <c r="E5638" t="s">
        <v>4427</v>
      </c>
      <c r="F5638" t="s">
        <v>2170</v>
      </c>
      <c r="G5638" t="s">
        <v>2171</v>
      </c>
      <c r="H5638">
        <v>0</v>
      </c>
      <c r="I5638">
        <v>0</v>
      </c>
      <c r="J5638">
        <v>0</v>
      </c>
      <c r="K5638">
        <v>0</v>
      </c>
      <c r="L5638">
        <v>0</v>
      </c>
    </row>
    <row r="5639" spans="1:12" x14ac:dyDescent="0.35">
      <c r="A5639" t="s">
        <v>1026</v>
      </c>
      <c r="B5639" t="s">
        <v>4417</v>
      </c>
      <c r="C5639" t="s">
        <v>2915</v>
      </c>
      <c r="D5639" t="s">
        <v>4426</v>
      </c>
      <c r="E5639" t="s">
        <v>4427</v>
      </c>
      <c r="F5639" t="s">
        <v>2172</v>
      </c>
      <c r="G5639" t="s">
        <v>2173</v>
      </c>
      <c r="H5639">
        <v>193563.7366</v>
      </c>
      <c r="I5639">
        <v>1135.6781507983101</v>
      </c>
      <c r="J5639">
        <v>8908.0937270279901</v>
      </c>
      <c r="K5639">
        <v>10043.771877826301</v>
      </c>
      <c r="L5639">
        <v>183519.96472217399</v>
      </c>
    </row>
    <row r="5640" spans="1:12" x14ac:dyDescent="0.35">
      <c r="A5640" t="s">
        <v>1026</v>
      </c>
      <c r="B5640" t="s">
        <v>4417</v>
      </c>
      <c r="C5640" t="s">
        <v>2915</v>
      </c>
      <c r="D5640" t="s">
        <v>4426</v>
      </c>
      <c r="E5640" t="s">
        <v>4427</v>
      </c>
      <c r="F5640" t="s">
        <v>2867</v>
      </c>
      <c r="G5640" t="s">
        <v>2868</v>
      </c>
      <c r="H5640">
        <v>0</v>
      </c>
      <c r="I5640">
        <v>0</v>
      </c>
      <c r="J5640">
        <v>0</v>
      </c>
      <c r="K5640">
        <v>0</v>
      </c>
      <c r="L5640">
        <v>0</v>
      </c>
    </row>
    <row r="5641" spans="1:12" x14ac:dyDescent="0.35">
      <c r="A5641" t="s">
        <v>1026</v>
      </c>
      <c r="B5641" t="s">
        <v>4417</v>
      </c>
      <c r="C5641" t="s">
        <v>2915</v>
      </c>
      <c r="D5641" t="s">
        <v>4426</v>
      </c>
      <c r="E5641" t="s">
        <v>4427</v>
      </c>
      <c r="F5641" t="s">
        <v>2922</v>
      </c>
      <c r="G5641" t="s">
        <v>2923</v>
      </c>
      <c r="H5641">
        <v>744600.9007</v>
      </c>
      <c r="I5641">
        <v>4368.7262338159398</v>
      </c>
      <c r="J5641">
        <v>34267.651210162199</v>
      </c>
      <c r="K5641">
        <v>38636.377443978199</v>
      </c>
      <c r="L5641">
        <v>705964.52325602202</v>
      </c>
    </row>
    <row r="5642" spans="1:12" x14ac:dyDescent="0.35">
      <c r="A5642" t="s">
        <v>1026</v>
      </c>
      <c r="B5642" t="s">
        <v>4417</v>
      </c>
      <c r="C5642" t="s">
        <v>2915</v>
      </c>
      <c r="D5642" t="s">
        <v>4426</v>
      </c>
      <c r="E5642" t="s">
        <v>4427</v>
      </c>
      <c r="F5642" t="s">
        <v>3651</v>
      </c>
      <c r="G5642" t="s">
        <v>3652</v>
      </c>
      <c r="H5642">
        <v>0</v>
      </c>
      <c r="I5642">
        <v>0</v>
      </c>
      <c r="J5642">
        <v>0</v>
      </c>
      <c r="K5642">
        <v>0</v>
      </c>
      <c r="L5642">
        <v>0</v>
      </c>
    </row>
    <row r="5643" spans="1:12" x14ac:dyDescent="0.35">
      <c r="A5643" t="s">
        <v>1026</v>
      </c>
      <c r="B5643" t="s">
        <v>4417</v>
      </c>
      <c r="C5643" t="s">
        <v>2915</v>
      </c>
      <c r="D5643" t="s">
        <v>4426</v>
      </c>
      <c r="E5643" t="s">
        <v>4427</v>
      </c>
      <c r="F5643" t="s">
        <v>2997</v>
      </c>
      <c r="G5643" t="s">
        <v>2998</v>
      </c>
      <c r="H5643">
        <v>0</v>
      </c>
      <c r="I5643">
        <v>0</v>
      </c>
      <c r="J5643">
        <v>0</v>
      </c>
      <c r="K5643">
        <v>0</v>
      </c>
      <c r="L5643">
        <v>0</v>
      </c>
    </row>
    <row r="5644" spans="1:12" x14ac:dyDescent="0.35">
      <c r="A5644" t="s">
        <v>1026</v>
      </c>
      <c r="B5644" t="s">
        <v>4417</v>
      </c>
      <c r="C5644" t="s">
        <v>2915</v>
      </c>
      <c r="D5644" t="s">
        <v>4426</v>
      </c>
      <c r="E5644" t="s">
        <v>4427</v>
      </c>
      <c r="F5644" t="s">
        <v>2999</v>
      </c>
      <c r="G5644" t="s">
        <v>3000</v>
      </c>
      <c r="H5644">
        <v>82564.175199999998</v>
      </c>
      <c r="I5644">
        <v>484.420953094975</v>
      </c>
      <c r="J5644">
        <v>3799.7272823052199</v>
      </c>
      <c r="K5644">
        <v>4284.1482354002001</v>
      </c>
      <c r="L5644">
        <v>78280.026964599805</v>
      </c>
    </row>
    <row r="5645" spans="1:12" x14ac:dyDescent="0.35">
      <c r="A5645" t="s">
        <v>1026</v>
      </c>
      <c r="B5645" t="s">
        <v>4417</v>
      </c>
      <c r="C5645" t="s">
        <v>2915</v>
      </c>
      <c r="D5645" t="s">
        <v>4426</v>
      </c>
      <c r="E5645" t="s">
        <v>4427</v>
      </c>
      <c r="F5645" t="s">
        <v>392</v>
      </c>
      <c r="G5645" t="s">
        <v>2914</v>
      </c>
      <c r="H5645">
        <v>341833.96509999997</v>
      </c>
      <c r="I5645">
        <v>2005.6099976847299</v>
      </c>
      <c r="J5645">
        <v>15731.712216776599</v>
      </c>
      <c r="K5645">
        <v>17737.322214461299</v>
      </c>
      <c r="L5645">
        <v>324096.64288553898</v>
      </c>
    </row>
    <row r="5646" spans="1:12" x14ac:dyDescent="0.35">
      <c r="A5646" t="s">
        <v>1026</v>
      </c>
      <c r="B5646" t="s">
        <v>4417</v>
      </c>
      <c r="C5646" t="s">
        <v>2915</v>
      </c>
      <c r="D5646" t="s">
        <v>4426</v>
      </c>
      <c r="E5646" t="s">
        <v>4427</v>
      </c>
      <c r="F5646" t="s">
        <v>2924</v>
      </c>
      <c r="G5646" t="s">
        <v>2925</v>
      </c>
      <c r="H5646">
        <v>0</v>
      </c>
      <c r="I5646">
        <v>0</v>
      </c>
      <c r="J5646">
        <v>0</v>
      </c>
      <c r="K5646">
        <v>0</v>
      </c>
      <c r="L5646">
        <v>0</v>
      </c>
    </row>
    <row r="5647" spans="1:12" x14ac:dyDescent="0.35">
      <c r="A5647" t="s">
        <v>1026</v>
      </c>
      <c r="B5647" t="s">
        <v>4417</v>
      </c>
      <c r="C5647" t="s">
        <v>2915</v>
      </c>
      <c r="D5647" t="s">
        <v>4426</v>
      </c>
      <c r="E5647" t="s">
        <v>4427</v>
      </c>
      <c r="F5647" t="s">
        <v>2877</v>
      </c>
      <c r="G5647" t="s">
        <v>2878</v>
      </c>
      <c r="H5647">
        <v>47324.607199999999</v>
      </c>
      <c r="I5647">
        <v>277.66317852676298</v>
      </c>
      <c r="J5647">
        <v>2177.9494631663401</v>
      </c>
      <c r="K5647">
        <v>2455.6126416931002</v>
      </c>
      <c r="L5647">
        <v>44868.994558306898</v>
      </c>
    </row>
    <row r="5648" spans="1:12" x14ac:dyDescent="0.35">
      <c r="A5648" t="s">
        <v>1026</v>
      </c>
      <c r="B5648" t="s">
        <v>4417</v>
      </c>
      <c r="C5648" t="s">
        <v>2915</v>
      </c>
      <c r="D5648" t="s">
        <v>4426</v>
      </c>
      <c r="E5648" t="s">
        <v>4427</v>
      </c>
      <c r="F5648" t="s">
        <v>3218</v>
      </c>
      <c r="G5648" t="s">
        <v>3219</v>
      </c>
      <c r="H5648">
        <v>177111.8346</v>
      </c>
      <c r="I5648">
        <v>1039.15146641776</v>
      </c>
      <c r="J5648">
        <v>8150.95249734355</v>
      </c>
      <c r="K5648">
        <v>9190.1039637613103</v>
      </c>
      <c r="L5648">
        <v>167921.73063623899</v>
      </c>
    </row>
    <row r="5649" spans="1:12" x14ac:dyDescent="0.35">
      <c r="A5649" t="s">
        <v>1026</v>
      </c>
      <c r="B5649" t="s">
        <v>4417</v>
      </c>
      <c r="C5649" t="s">
        <v>2915</v>
      </c>
      <c r="D5649" t="s">
        <v>4428</v>
      </c>
      <c r="E5649" t="s">
        <v>4429</v>
      </c>
      <c r="F5649" t="s">
        <v>2170</v>
      </c>
      <c r="G5649" t="s">
        <v>2171</v>
      </c>
      <c r="H5649">
        <v>0</v>
      </c>
      <c r="I5649">
        <v>0</v>
      </c>
      <c r="J5649">
        <v>0</v>
      </c>
      <c r="K5649">
        <v>0</v>
      </c>
      <c r="L5649">
        <v>0</v>
      </c>
    </row>
    <row r="5650" spans="1:12" x14ac:dyDescent="0.35">
      <c r="A5650" t="s">
        <v>1026</v>
      </c>
      <c r="B5650" t="s">
        <v>4417</v>
      </c>
      <c r="C5650" t="s">
        <v>2915</v>
      </c>
      <c r="D5650" t="s">
        <v>4428</v>
      </c>
      <c r="E5650" t="s">
        <v>4429</v>
      </c>
      <c r="F5650" t="s">
        <v>2172</v>
      </c>
      <c r="G5650" t="s">
        <v>2173</v>
      </c>
      <c r="H5650">
        <v>733251.71369999996</v>
      </c>
      <c r="I5650">
        <v>1308.62056987248</v>
      </c>
      <c r="J5650">
        <v>0</v>
      </c>
      <c r="K5650">
        <v>1308.62056987248</v>
      </c>
      <c r="L5650">
        <v>731943.09313012799</v>
      </c>
    </row>
    <row r="5651" spans="1:12" x14ac:dyDescent="0.35">
      <c r="A5651" t="s">
        <v>1026</v>
      </c>
      <c r="B5651" t="s">
        <v>4417</v>
      </c>
      <c r="C5651" t="s">
        <v>2915</v>
      </c>
      <c r="D5651" t="s">
        <v>4428</v>
      </c>
      <c r="E5651" t="s">
        <v>4429</v>
      </c>
      <c r="F5651" t="s">
        <v>2867</v>
      </c>
      <c r="G5651" t="s">
        <v>2868</v>
      </c>
      <c r="H5651">
        <v>0</v>
      </c>
      <c r="I5651">
        <v>0</v>
      </c>
      <c r="J5651">
        <v>0</v>
      </c>
      <c r="K5651">
        <v>0</v>
      </c>
      <c r="L5651">
        <v>0</v>
      </c>
    </row>
    <row r="5652" spans="1:12" x14ac:dyDescent="0.35">
      <c r="A5652" t="s">
        <v>1026</v>
      </c>
      <c r="B5652" t="s">
        <v>4417</v>
      </c>
      <c r="C5652" t="s">
        <v>2915</v>
      </c>
      <c r="D5652" t="s">
        <v>4428</v>
      </c>
      <c r="E5652" t="s">
        <v>4429</v>
      </c>
      <c r="F5652" t="s">
        <v>2922</v>
      </c>
      <c r="G5652" t="s">
        <v>2923</v>
      </c>
      <c r="H5652">
        <v>329043.88390000002</v>
      </c>
      <c r="I5652">
        <v>587.23844314559005</v>
      </c>
      <c r="J5652">
        <v>0</v>
      </c>
      <c r="K5652">
        <v>587.23844314559005</v>
      </c>
      <c r="L5652">
        <v>328456.64545685402</v>
      </c>
    </row>
    <row r="5653" spans="1:12" x14ac:dyDescent="0.35">
      <c r="A5653" t="s">
        <v>1026</v>
      </c>
      <c r="B5653" t="s">
        <v>4417</v>
      </c>
      <c r="C5653" t="s">
        <v>2915</v>
      </c>
      <c r="D5653" t="s">
        <v>4428</v>
      </c>
      <c r="E5653" t="s">
        <v>4429</v>
      </c>
      <c r="F5653" t="s">
        <v>2997</v>
      </c>
      <c r="G5653" t="s">
        <v>2998</v>
      </c>
      <c r="H5653">
        <v>74626.292600000001</v>
      </c>
      <c r="I5653">
        <v>133.18414364151599</v>
      </c>
      <c r="J5653">
        <v>0</v>
      </c>
      <c r="K5653">
        <v>133.18414364151599</v>
      </c>
      <c r="L5653">
        <v>74493.108456358503</v>
      </c>
    </row>
    <row r="5654" spans="1:12" x14ac:dyDescent="0.35">
      <c r="A5654" t="s">
        <v>1026</v>
      </c>
      <c r="B5654" t="s">
        <v>4417</v>
      </c>
      <c r="C5654" t="s">
        <v>2915</v>
      </c>
      <c r="D5654" t="s">
        <v>4428</v>
      </c>
      <c r="E5654" t="s">
        <v>4429</v>
      </c>
      <c r="F5654" t="s">
        <v>2884</v>
      </c>
      <c r="G5654" t="s">
        <v>2885</v>
      </c>
      <c r="H5654">
        <v>0</v>
      </c>
      <c r="I5654">
        <v>0</v>
      </c>
      <c r="J5654">
        <v>0</v>
      </c>
      <c r="K5654">
        <v>0</v>
      </c>
      <c r="L5654">
        <v>0</v>
      </c>
    </row>
    <row r="5655" spans="1:12" x14ac:dyDescent="0.35">
      <c r="A5655" t="s">
        <v>1026</v>
      </c>
      <c r="B5655" t="s">
        <v>4417</v>
      </c>
      <c r="C5655" t="s">
        <v>2915</v>
      </c>
      <c r="D5655" t="s">
        <v>4428</v>
      </c>
      <c r="E5655" t="s">
        <v>4429</v>
      </c>
      <c r="F5655" t="s">
        <v>2930</v>
      </c>
      <c r="G5655" t="s">
        <v>2931</v>
      </c>
      <c r="H5655">
        <v>35807.716800000002</v>
      </c>
      <c r="I5655">
        <v>63.905359989372997</v>
      </c>
      <c r="J5655">
        <v>0</v>
      </c>
      <c r="K5655">
        <v>63.905359989372997</v>
      </c>
      <c r="L5655">
        <v>35743.811440010599</v>
      </c>
    </row>
    <row r="5656" spans="1:12" x14ac:dyDescent="0.35">
      <c r="A5656" t="s">
        <v>1026</v>
      </c>
      <c r="B5656" t="s">
        <v>4417</v>
      </c>
      <c r="C5656" t="s">
        <v>2915</v>
      </c>
      <c r="D5656" t="s">
        <v>4428</v>
      </c>
      <c r="E5656" t="s">
        <v>4429</v>
      </c>
      <c r="F5656" t="s">
        <v>2999</v>
      </c>
      <c r="G5656" t="s">
        <v>3000</v>
      </c>
      <c r="H5656">
        <v>58496.690499999997</v>
      </c>
      <c r="I5656">
        <v>104.39794544810501</v>
      </c>
      <c r="J5656">
        <v>0</v>
      </c>
      <c r="K5656">
        <v>104.39794544810501</v>
      </c>
      <c r="L5656">
        <v>58392.292554551903</v>
      </c>
    </row>
    <row r="5657" spans="1:12" x14ac:dyDescent="0.35">
      <c r="A5657" t="s">
        <v>1026</v>
      </c>
      <c r="B5657" t="s">
        <v>4417</v>
      </c>
      <c r="C5657" t="s">
        <v>2915</v>
      </c>
      <c r="D5657" t="s">
        <v>4428</v>
      </c>
      <c r="E5657" t="s">
        <v>4429</v>
      </c>
      <c r="F5657" t="s">
        <v>2924</v>
      </c>
      <c r="G5657" t="s">
        <v>2925</v>
      </c>
      <c r="H5657">
        <v>0</v>
      </c>
      <c r="I5657">
        <v>0</v>
      </c>
      <c r="J5657">
        <v>0</v>
      </c>
      <c r="K5657">
        <v>0</v>
      </c>
      <c r="L5657">
        <v>0</v>
      </c>
    </row>
    <row r="5658" spans="1:12" x14ac:dyDescent="0.35">
      <c r="A5658" t="s">
        <v>1026</v>
      </c>
      <c r="B5658" t="s">
        <v>4417</v>
      </c>
      <c r="C5658" t="s">
        <v>2915</v>
      </c>
      <c r="D5658" t="s">
        <v>4428</v>
      </c>
      <c r="E5658" t="s">
        <v>4429</v>
      </c>
      <c r="F5658" t="s">
        <v>2877</v>
      </c>
      <c r="G5658" t="s">
        <v>2878</v>
      </c>
      <c r="H5658">
        <v>53765.340499999998</v>
      </c>
      <c r="I5658">
        <v>95.953993978037602</v>
      </c>
      <c r="J5658">
        <v>0</v>
      </c>
      <c r="K5658">
        <v>95.953993978037602</v>
      </c>
      <c r="L5658">
        <v>53669.386506021998</v>
      </c>
    </row>
    <row r="5659" spans="1:12" x14ac:dyDescent="0.35">
      <c r="A5659" t="s">
        <v>1026</v>
      </c>
      <c r="B5659" t="s">
        <v>4417</v>
      </c>
      <c r="C5659" t="s">
        <v>2915</v>
      </c>
      <c r="D5659" t="s">
        <v>4430</v>
      </c>
      <c r="E5659" t="s">
        <v>4431</v>
      </c>
      <c r="F5659" t="s">
        <v>2170</v>
      </c>
      <c r="G5659" t="s">
        <v>2171</v>
      </c>
      <c r="H5659">
        <v>0</v>
      </c>
      <c r="I5659">
        <v>0</v>
      </c>
      <c r="J5659">
        <v>0</v>
      </c>
      <c r="K5659">
        <v>0</v>
      </c>
      <c r="L5659">
        <v>0</v>
      </c>
    </row>
    <row r="5660" spans="1:12" x14ac:dyDescent="0.35">
      <c r="A5660" t="s">
        <v>1026</v>
      </c>
      <c r="B5660" t="s">
        <v>4417</v>
      </c>
      <c r="C5660" t="s">
        <v>2915</v>
      </c>
      <c r="D5660" t="s">
        <v>4430</v>
      </c>
      <c r="E5660" t="s">
        <v>4431</v>
      </c>
      <c r="F5660" t="s">
        <v>2172</v>
      </c>
      <c r="G5660" t="s">
        <v>2173</v>
      </c>
      <c r="H5660">
        <v>725404.65500000003</v>
      </c>
      <c r="I5660">
        <v>1495.7778826009701</v>
      </c>
      <c r="J5660">
        <v>3793.5985816900202</v>
      </c>
      <c r="K5660">
        <v>5289.37646429099</v>
      </c>
      <c r="L5660">
        <v>720115.27853570902</v>
      </c>
    </row>
    <row r="5661" spans="1:12" x14ac:dyDescent="0.35">
      <c r="A5661" t="s">
        <v>1026</v>
      </c>
      <c r="B5661" t="s">
        <v>4417</v>
      </c>
      <c r="C5661" t="s">
        <v>2915</v>
      </c>
      <c r="D5661" t="s">
        <v>4430</v>
      </c>
      <c r="E5661" t="s">
        <v>4431</v>
      </c>
      <c r="F5661" t="s">
        <v>2867</v>
      </c>
      <c r="G5661" t="s">
        <v>2868</v>
      </c>
      <c r="H5661">
        <v>0</v>
      </c>
      <c r="I5661">
        <v>0</v>
      </c>
      <c r="J5661">
        <v>0</v>
      </c>
      <c r="K5661">
        <v>0</v>
      </c>
      <c r="L5661">
        <v>0</v>
      </c>
    </row>
    <row r="5662" spans="1:12" x14ac:dyDescent="0.35">
      <c r="A5662" t="s">
        <v>1026</v>
      </c>
      <c r="B5662" t="s">
        <v>4417</v>
      </c>
      <c r="C5662" t="s">
        <v>2915</v>
      </c>
      <c r="D5662" t="s">
        <v>4430</v>
      </c>
      <c r="E5662" t="s">
        <v>4431</v>
      </c>
      <c r="F5662" t="s">
        <v>2922</v>
      </c>
      <c r="G5662" t="s">
        <v>2923</v>
      </c>
      <c r="H5662">
        <v>320240.29060000001</v>
      </c>
      <c r="I5662">
        <v>660.33260280579202</v>
      </c>
      <c r="J5662">
        <v>1674.7385120388301</v>
      </c>
      <c r="K5662">
        <v>2335.0711148446198</v>
      </c>
      <c r="L5662">
        <v>317905.21948515502</v>
      </c>
    </row>
    <row r="5663" spans="1:12" x14ac:dyDescent="0.35">
      <c r="A5663" t="s">
        <v>1026</v>
      </c>
      <c r="B5663" t="s">
        <v>4417</v>
      </c>
      <c r="C5663" t="s">
        <v>2915</v>
      </c>
      <c r="D5663" t="s">
        <v>4430</v>
      </c>
      <c r="E5663" t="s">
        <v>4431</v>
      </c>
      <c r="F5663" t="s">
        <v>3651</v>
      </c>
      <c r="G5663" t="s">
        <v>3652</v>
      </c>
      <c r="H5663">
        <v>0</v>
      </c>
      <c r="I5663">
        <v>0</v>
      </c>
      <c r="J5663">
        <v>0</v>
      </c>
      <c r="K5663">
        <v>0</v>
      </c>
      <c r="L5663">
        <v>0</v>
      </c>
    </row>
    <row r="5664" spans="1:12" x14ac:dyDescent="0.35">
      <c r="A5664" t="s">
        <v>1026</v>
      </c>
      <c r="B5664" t="s">
        <v>4417</v>
      </c>
      <c r="C5664" t="s">
        <v>2915</v>
      </c>
      <c r="D5664" t="s">
        <v>4430</v>
      </c>
      <c r="E5664" t="s">
        <v>4431</v>
      </c>
      <c r="F5664" t="s">
        <v>2930</v>
      </c>
      <c r="G5664" t="s">
        <v>2931</v>
      </c>
      <c r="H5664">
        <v>20839.132099999999</v>
      </c>
      <c r="I5664">
        <v>42.970103148318202</v>
      </c>
      <c r="J5664">
        <v>108.980968534631</v>
      </c>
      <c r="K5664">
        <v>151.95107168294999</v>
      </c>
      <c r="L5664">
        <v>20687.181028317002</v>
      </c>
    </row>
    <row r="5665" spans="1:14" x14ac:dyDescent="0.35">
      <c r="A5665" t="s">
        <v>1026</v>
      </c>
      <c r="B5665" t="s">
        <v>4417</v>
      </c>
      <c r="C5665" t="s">
        <v>2915</v>
      </c>
      <c r="D5665" t="s">
        <v>4430</v>
      </c>
      <c r="E5665" t="s">
        <v>4431</v>
      </c>
      <c r="F5665" t="s">
        <v>2999</v>
      </c>
      <c r="G5665" t="s">
        <v>3000</v>
      </c>
      <c r="H5665">
        <v>112217.80409999999</v>
      </c>
      <c r="I5665">
        <v>231.39210412169601</v>
      </c>
      <c r="J5665">
        <v>586.857693392241</v>
      </c>
      <c r="K5665">
        <v>818.24979751393596</v>
      </c>
      <c r="L5665">
        <v>111399.55430248599</v>
      </c>
    </row>
    <row r="5666" spans="1:14" x14ac:dyDescent="0.35">
      <c r="A5666" t="s">
        <v>1026</v>
      </c>
      <c r="B5666" t="s">
        <v>4417</v>
      </c>
      <c r="C5666" t="s">
        <v>2915</v>
      </c>
      <c r="D5666" t="s">
        <v>4430</v>
      </c>
      <c r="E5666" t="s">
        <v>4431</v>
      </c>
      <c r="F5666" t="s">
        <v>2924</v>
      </c>
      <c r="G5666" t="s">
        <v>2925</v>
      </c>
      <c r="H5666">
        <v>0</v>
      </c>
      <c r="I5666">
        <v>0</v>
      </c>
      <c r="J5666">
        <v>0</v>
      </c>
      <c r="K5666">
        <v>0</v>
      </c>
      <c r="L5666">
        <v>0</v>
      </c>
    </row>
    <row r="5667" spans="1:14" x14ac:dyDescent="0.35">
      <c r="A5667" t="s">
        <v>1026</v>
      </c>
      <c r="B5667" t="s">
        <v>4417</v>
      </c>
      <c r="C5667" t="s">
        <v>2915</v>
      </c>
      <c r="D5667" t="s">
        <v>4430</v>
      </c>
      <c r="E5667" t="s">
        <v>4431</v>
      </c>
      <c r="F5667" t="s">
        <v>2877</v>
      </c>
      <c r="G5667" t="s">
        <v>2878</v>
      </c>
      <c r="H5667">
        <v>42876.975299999998</v>
      </c>
      <c r="I5667">
        <v>88.411937893663506</v>
      </c>
      <c r="J5667">
        <v>224.23075384337901</v>
      </c>
      <c r="K5667">
        <v>312.64269173704201</v>
      </c>
      <c r="L5667">
        <v>42564.332608263001</v>
      </c>
    </row>
    <row r="5668" spans="1:14" x14ac:dyDescent="0.35">
      <c r="A5668" t="s">
        <v>1026</v>
      </c>
      <c r="B5668" t="s">
        <v>4417</v>
      </c>
      <c r="C5668" t="s">
        <v>2915</v>
      </c>
      <c r="D5668" t="s">
        <v>4430</v>
      </c>
      <c r="E5668" t="s">
        <v>4431</v>
      </c>
      <c r="F5668" t="s">
        <v>4432</v>
      </c>
      <c r="G5668" t="s">
        <v>4433</v>
      </c>
      <c r="H5668">
        <v>0</v>
      </c>
      <c r="I5668">
        <v>0</v>
      </c>
      <c r="J5668">
        <v>0</v>
      </c>
      <c r="K5668">
        <v>0</v>
      </c>
      <c r="L5668">
        <v>0</v>
      </c>
    </row>
    <row r="5669" spans="1:14" x14ac:dyDescent="0.35">
      <c r="A5669" t="s">
        <v>1026</v>
      </c>
      <c r="B5669" t="s">
        <v>4417</v>
      </c>
      <c r="C5669" t="s">
        <v>2915</v>
      </c>
      <c r="D5669" t="s">
        <v>4430</v>
      </c>
      <c r="E5669" t="s">
        <v>4431</v>
      </c>
      <c r="F5669" t="s">
        <v>3218</v>
      </c>
      <c r="G5669" t="s">
        <v>3219</v>
      </c>
      <c r="H5669">
        <v>36883.419600000001</v>
      </c>
      <c r="I5669">
        <v>76.053279908527699</v>
      </c>
      <c r="J5669">
        <v>192.88666997279901</v>
      </c>
      <c r="K5669">
        <v>268.93994988132698</v>
      </c>
      <c r="L5669">
        <v>36614.479650118701</v>
      </c>
    </row>
    <row r="5670" spans="1:14" x14ac:dyDescent="0.35">
      <c r="A5670" t="s">
        <v>1026</v>
      </c>
      <c r="B5670" t="s">
        <v>4417</v>
      </c>
      <c r="C5670" t="s">
        <v>2915</v>
      </c>
      <c r="D5670" t="s">
        <v>4434</v>
      </c>
      <c r="E5670" t="s">
        <v>4435</v>
      </c>
      <c r="F5670" t="s">
        <v>2172</v>
      </c>
      <c r="G5670" t="s">
        <v>2173</v>
      </c>
      <c r="H5670">
        <v>178963.4725</v>
      </c>
      <c r="I5670">
        <v>1009.98367995019</v>
      </c>
      <c r="J5670">
        <v>0</v>
      </c>
      <c r="K5670">
        <v>1009.98367995019</v>
      </c>
      <c r="L5670">
        <v>177953.48882005</v>
      </c>
    </row>
    <row r="5671" spans="1:14" x14ac:dyDescent="0.35">
      <c r="A5671" t="s">
        <v>1026</v>
      </c>
      <c r="B5671" t="s">
        <v>4417</v>
      </c>
      <c r="C5671" t="s">
        <v>2915</v>
      </c>
      <c r="D5671" t="s">
        <v>4434</v>
      </c>
      <c r="E5671" t="s">
        <v>4435</v>
      </c>
      <c r="F5671" t="s">
        <v>2867</v>
      </c>
      <c r="G5671" t="s">
        <v>2868</v>
      </c>
      <c r="H5671">
        <v>0</v>
      </c>
      <c r="I5671">
        <v>0</v>
      </c>
      <c r="J5671">
        <v>0</v>
      </c>
      <c r="K5671">
        <v>0</v>
      </c>
      <c r="L5671">
        <v>0</v>
      </c>
    </row>
    <row r="5672" spans="1:14" x14ac:dyDescent="0.35">
      <c r="A5672" t="s">
        <v>1026</v>
      </c>
      <c r="B5672" t="s">
        <v>4417</v>
      </c>
      <c r="C5672" t="s">
        <v>2915</v>
      </c>
      <c r="D5672" t="s">
        <v>4434</v>
      </c>
      <c r="E5672" t="s">
        <v>4435</v>
      </c>
      <c r="F5672" t="s">
        <v>2922</v>
      </c>
      <c r="G5672" t="s">
        <v>2923</v>
      </c>
      <c r="H5672">
        <v>0</v>
      </c>
      <c r="I5672">
        <v>0</v>
      </c>
      <c r="J5672">
        <v>0</v>
      </c>
      <c r="K5672">
        <v>0</v>
      </c>
      <c r="L5672">
        <v>0</v>
      </c>
    </row>
    <row r="5673" spans="1:14" x14ac:dyDescent="0.35">
      <c r="A5673" t="s">
        <v>1026</v>
      </c>
      <c r="B5673" t="s">
        <v>4417</v>
      </c>
      <c r="C5673" t="s">
        <v>2915</v>
      </c>
      <c r="D5673" t="s">
        <v>4434</v>
      </c>
      <c r="E5673" t="s">
        <v>4435</v>
      </c>
      <c r="F5673" t="s">
        <v>3651</v>
      </c>
      <c r="G5673" t="s">
        <v>3652</v>
      </c>
      <c r="H5673">
        <v>0</v>
      </c>
      <c r="I5673">
        <v>0</v>
      </c>
      <c r="J5673">
        <v>0</v>
      </c>
      <c r="K5673">
        <v>0</v>
      </c>
      <c r="L5673">
        <v>0</v>
      </c>
    </row>
    <row r="5674" spans="1:14" x14ac:dyDescent="0.35">
      <c r="A5674" t="s">
        <v>1026</v>
      </c>
      <c r="B5674" t="s">
        <v>4417</v>
      </c>
      <c r="C5674" t="s">
        <v>2915</v>
      </c>
      <c r="D5674" t="s">
        <v>4434</v>
      </c>
      <c r="E5674" t="s">
        <v>4435</v>
      </c>
      <c r="F5674" t="s">
        <v>2875</v>
      </c>
      <c r="G5674" t="s">
        <v>2876</v>
      </c>
      <c r="H5674">
        <v>0</v>
      </c>
      <c r="I5674">
        <v>0</v>
      </c>
      <c r="J5674">
        <v>0</v>
      </c>
      <c r="K5674">
        <v>0</v>
      </c>
      <c r="L5674">
        <v>0</v>
      </c>
    </row>
    <row r="5675" spans="1:14" x14ac:dyDescent="0.35">
      <c r="A5675" t="s">
        <v>1026</v>
      </c>
      <c r="B5675" t="s">
        <v>4417</v>
      </c>
      <c r="C5675" t="s">
        <v>2915</v>
      </c>
      <c r="D5675" t="s">
        <v>4434</v>
      </c>
      <c r="E5675" t="s">
        <v>4435</v>
      </c>
      <c r="F5675" t="s">
        <v>2924</v>
      </c>
      <c r="G5675" t="s">
        <v>2925</v>
      </c>
      <c r="H5675">
        <v>0</v>
      </c>
      <c r="I5675">
        <v>0</v>
      </c>
      <c r="J5675">
        <v>0</v>
      </c>
      <c r="K5675">
        <v>0</v>
      </c>
      <c r="L5675">
        <v>0</v>
      </c>
    </row>
    <row r="5676" spans="1:14" x14ac:dyDescent="0.35">
      <c r="A5676" t="s">
        <v>1026</v>
      </c>
      <c r="B5676" t="s">
        <v>4417</v>
      </c>
      <c r="C5676" t="s">
        <v>2915</v>
      </c>
      <c r="D5676" t="s">
        <v>4434</v>
      </c>
      <c r="E5676" t="s">
        <v>4435</v>
      </c>
      <c r="F5676" t="s">
        <v>2877</v>
      </c>
      <c r="G5676" t="s">
        <v>2878</v>
      </c>
      <c r="H5676">
        <v>0</v>
      </c>
      <c r="I5676">
        <v>0</v>
      </c>
      <c r="J5676">
        <v>0</v>
      </c>
      <c r="K5676">
        <v>0</v>
      </c>
      <c r="L5676">
        <v>0</v>
      </c>
    </row>
    <row r="5677" spans="1:14" x14ac:dyDescent="0.35">
      <c r="A5677" t="s">
        <v>1026</v>
      </c>
      <c r="B5677" t="s">
        <v>4417</v>
      </c>
      <c r="C5677" t="s">
        <v>17</v>
      </c>
      <c r="D5677" t="s">
        <v>1918</v>
      </c>
      <c r="E5677" t="s">
        <v>4436</v>
      </c>
      <c r="F5677" t="s">
        <v>2206</v>
      </c>
      <c r="G5677" t="s">
        <v>3028</v>
      </c>
      <c r="H5677">
        <v>884156.11270000006</v>
      </c>
      <c r="I5677">
        <v>1722.2258703361599</v>
      </c>
      <c r="J5677">
        <v>0</v>
      </c>
      <c r="K5677">
        <v>1722.2258703361599</v>
      </c>
      <c r="L5677">
        <v>882433.886829664</v>
      </c>
      <c r="M5677" t="s">
        <v>2198</v>
      </c>
    </row>
    <row r="5678" spans="1:14" x14ac:dyDescent="0.35">
      <c r="A5678" t="s">
        <v>1026</v>
      </c>
      <c r="B5678" t="s">
        <v>4417</v>
      </c>
      <c r="C5678" t="s">
        <v>17</v>
      </c>
      <c r="D5678" t="s">
        <v>1918</v>
      </c>
      <c r="E5678" t="s">
        <v>4436</v>
      </c>
      <c r="F5678" t="s">
        <v>2170</v>
      </c>
      <c r="G5678" t="s">
        <v>2171</v>
      </c>
      <c r="H5678">
        <v>0</v>
      </c>
      <c r="I5678">
        <v>0</v>
      </c>
      <c r="J5678">
        <v>0</v>
      </c>
      <c r="K5678">
        <v>0</v>
      </c>
      <c r="L5678">
        <v>0</v>
      </c>
    </row>
    <row r="5679" spans="1:14" x14ac:dyDescent="0.35">
      <c r="A5679" t="s">
        <v>1026</v>
      </c>
      <c r="B5679" t="s">
        <v>4417</v>
      </c>
      <c r="C5679" t="s">
        <v>17</v>
      </c>
      <c r="D5679" t="s">
        <v>1918</v>
      </c>
      <c r="E5679" t="s">
        <v>4436</v>
      </c>
      <c r="F5679" t="s">
        <v>19</v>
      </c>
      <c r="G5679" t="s">
        <v>2174</v>
      </c>
      <c r="H5679">
        <v>289476.97519999999</v>
      </c>
      <c r="I5679">
        <v>570.06878260379301</v>
      </c>
      <c r="J5679">
        <v>0</v>
      </c>
      <c r="K5679">
        <v>570.06878260379301</v>
      </c>
      <c r="L5679">
        <v>288906.90641739598</v>
      </c>
      <c r="N5679" t="s">
        <v>2198</v>
      </c>
    </row>
    <row r="5680" spans="1:14" x14ac:dyDescent="0.35">
      <c r="A5680" t="s">
        <v>1026</v>
      </c>
      <c r="B5680" t="s">
        <v>4417</v>
      </c>
      <c r="C5680" t="s">
        <v>17</v>
      </c>
      <c r="D5680" t="s">
        <v>1918</v>
      </c>
      <c r="E5680" t="s">
        <v>4436</v>
      </c>
      <c r="F5680" t="s">
        <v>2787</v>
      </c>
      <c r="G5680" t="s">
        <v>2935</v>
      </c>
      <c r="H5680">
        <v>0</v>
      </c>
      <c r="I5680">
        <v>0</v>
      </c>
      <c r="J5680">
        <v>0</v>
      </c>
      <c r="K5680">
        <v>0</v>
      </c>
      <c r="L5680">
        <v>0</v>
      </c>
    </row>
    <row r="5681" spans="1:14" x14ac:dyDescent="0.35">
      <c r="A5681" t="s">
        <v>1026</v>
      </c>
      <c r="B5681" t="s">
        <v>4417</v>
      </c>
      <c r="C5681" t="s">
        <v>17</v>
      </c>
      <c r="D5681" t="s">
        <v>1918</v>
      </c>
      <c r="E5681" t="s">
        <v>4436</v>
      </c>
      <c r="F5681" t="s">
        <v>2788</v>
      </c>
      <c r="G5681" t="s">
        <v>2936</v>
      </c>
      <c r="H5681">
        <v>1664928.5667000001</v>
      </c>
      <c r="I5681">
        <v>3278.7540372950102</v>
      </c>
      <c r="J5681">
        <v>0</v>
      </c>
      <c r="K5681">
        <v>3278.7540372950102</v>
      </c>
      <c r="L5681">
        <v>1661649.8126627</v>
      </c>
    </row>
    <row r="5682" spans="1:14" x14ac:dyDescent="0.35">
      <c r="A5682" t="s">
        <v>1026</v>
      </c>
      <c r="B5682" t="s">
        <v>4417</v>
      </c>
      <c r="C5682" t="s">
        <v>17</v>
      </c>
      <c r="D5682" t="s">
        <v>1027</v>
      </c>
      <c r="E5682" t="s">
        <v>2337</v>
      </c>
      <c r="F5682" t="s">
        <v>2206</v>
      </c>
      <c r="G5682" t="s">
        <v>3028</v>
      </c>
      <c r="H5682">
        <v>4910688.8498999998</v>
      </c>
      <c r="I5682">
        <v>3002.2947618081298</v>
      </c>
      <c r="J5682">
        <v>0</v>
      </c>
      <c r="K5682">
        <v>3002.2947618081298</v>
      </c>
      <c r="L5682">
        <v>4907686.5551381903</v>
      </c>
      <c r="M5682" t="s">
        <v>2198</v>
      </c>
    </row>
    <row r="5683" spans="1:14" x14ac:dyDescent="0.35">
      <c r="A5683" t="s">
        <v>1026</v>
      </c>
      <c r="B5683" t="s">
        <v>4417</v>
      </c>
      <c r="C5683" t="s">
        <v>17</v>
      </c>
      <c r="D5683" t="s">
        <v>1027</v>
      </c>
      <c r="E5683" t="s">
        <v>2337</v>
      </c>
      <c r="F5683" t="s">
        <v>2170</v>
      </c>
      <c r="G5683" t="s">
        <v>2171</v>
      </c>
      <c r="H5683">
        <v>0</v>
      </c>
      <c r="I5683">
        <v>0</v>
      </c>
      <c r="J5683">
        <v>0</v>
      </c>
      <c r="K5683">
        <v>0</v>
      </c>
      <c r="L5683">
        <v>0</v>
      </c>
    </row>
    <row r="5684" spans="1:14" x14ac:dyDescent="0.35">
      <c r="A5684" t="s">
        <v>1026</v>
      </c>
      <c r="B5684" t="s">
        <v>4417</v>
      </c>
      <c r="C5684" t="s">
        <v>17</v>
      </c>
      <c r="D5684" t="s">
        <v>1027</v>
      </c>
      <c r="E5684" t="s">
        <v>2337</v>
      </c>
      <c r="F5684" t="s">
        <v>19</v>
      </c>
      <c r="G5684" t="s">
        <v>2174</v>
      </c>
      <c r="H5684">
        <v>2078511.4353</v>
      </c>
      <c r="I5684">
        <v>1338.4374919403899</v>
      </c>
      <c r="J5684">
        <v>0</v>
      </c>
      <c r="K5684">
        <v>1338.4374919403899</v>
      </c>
      <c r="L5684">
        <v>2077172.9978080599</v>
      </c>
      <c r="N5684" t="s">
        <v>2198</v>
      </c>
    </row>
    <row r="5685" spans="1:14" x14ac:dyDescent="0.35">
      <c r="A5685" t="s">
        <v>1026</v>
      </c>
      <c r="B5685" t="s">
        <v>4417</v>
      </c>
      <c r="C5685" t="s">
        <v>17</v>
      </c>
      <c r="D5685" t="s">
        <v>1027</v>
      </c>
      <c r="E5685" t="s">
        <v>2337</v>
      </c>
      <c r="F5685" t="s">
        <v>30</v>
      </c>
      <c r="G5685" t="s">
        <v>2182</v>
      </c>
      <c r="H5685">
        <v>0</v>
      </c>
      <c r="I5685">
        <v>0</v>
      </c>
      <c r="J5685">
        <v>0</v>
      </c>
      <c r="K5685">
        <v>0</v>
      </c>
      <c r="L5685">
        <v>0</v>
      </c>
      <c r="N5685" t="s">
        <v>2198</v>
      </c>
    </row>
    <row r="5686" spans="1:14" x14ac:dyDescent="0.35">
      <c r="A5686" t="s">
        <v>1026</v>
      </c>
      <c r="B5686" t="s">
        <v>4417</v>
      </c>
      <c r="C5686" t="s">
        <v>17</v>
      </c>
      <c r="D5686" t="s">
        <v>1027</v>
      </c>
      <c r="E5686" t="s">
        <v>2337</v>
      </c>
      <c r="F5686" t="s">
        <v>2787</v>
      </c>
      <c r="G5686" t="s">
        <v>2935</v>
      </c>
      <c r="H5686">
        <v>0</v>
      </c>
      <c r="I5686">
        <v>0</v>
      </c>
      <c r="J5686">
        <v>0</v>
      </c>
      <c r="K5686">
        <v>0</v>
      </c>
      <c r="L5686">
        <v>0</v>
      </c>
    </row>
    <row r="5687" spans="1:14" x14ac:dyDescent="0.35">
      <c r="A5687" t="s">
        <v>1026</v>
      </c>
      <c r="B5687" t="s">
        <v>4417</v>
      </c>
      <c r="C5687" t="s">
        <v>17</v>
      </c>
      <c r="D5687" t="s">
        <v>1027</v>
      </c>
      <c r="E5687" t="s">
        <v>2337</v>
      </c>
      <c r="F5687" t="s">
        <v>2788</v>
      </c>
      <c r="G5687" t="s">
        <v>2936</v>
      </c>
      <c r="H5687">
        <v>5990410.9864999996</v>
      </c>
      <c r="I5687">
        <v>3857.4676665939501</v>
      </c>
      <c r="J5687">
        <v>2317.5333397231798</v>
      </c>
      <c r="K5687">
        <v>6175.0010063171303</v>
      </c>
      <c r="L5687">
        <v>5984235.9854936805</v>
      </c>
    </row>
    <row r="5688" spans="1:14" x14ac:dyDescent="0.35">
      <c r="A5688" t="s">
        <v>1026</v>
      </c>
      <c r="B5688" t="s">
        <v>4417</v>
      </c>
      <c r="C5688" t="s">
        <v>17</v>
      </c>
      <c r="D5688" t="s">
        <v>1030</v>
      </c>
      <c r="E5688" t="s">
        <v>2338</v>
      </c>
      <c r="F5688" t="s">
        <v>2170</v>
      </c>
      <c r="G5688" t="s">
        <v>2171</v>
      </c>
      <c r="H5688">
        <v>0</v>
      </c>
      <c r="I5688">
        <v>0</v>
      </c>
      <c r="J5688">
        <v>0</v>
      </c>
      <c r="K5688">
        <v>0</v>
      </c>
      <c r="L5688">
        <v>0</v>
      </c>
    </row>
    <row r="5689" spans="1:14" x14ac:dyDescent="0.35">
      <c r="A5689" t="s">
        <v>1026</v>
      </c>
      <c r="B5689" t="s">
        <v>4417</v>
      </c>
      <c r="C5689" t="s">
        <v>17</v>
      </c>
      <c r="D5689" t="s">
        <v>1030</v>
      </c>
      <c r="E5689" t="s">
        <v>2338</v>
      </c>
      <c r="F5689" t="s">
        <v>19</v>
      </c>
      <c r="G5689" t="s">
        <v>2174</v>
      </c>
      <c r="H5689">
        <v>1070998.5271000001</v>
      </c>
      <c r="I5689">
        <v>2103.9495767952399</v>
      </c>
      <c r="J5689">
        <v>0</v>
      </c>
      <c r="K5689">
        <v>2103.9495767952399</v>
      </c>
      <c r="L5689">
        <v>1068894.5775232001</v>
      </c>
      <c r="N5689" t="s">
        <v>2198</v>
      </c>
    </row>
    <row r="5690" spans="1:14" x14ac:dyDescent="0.35">
      <c r="A5690" t="s">
        <v>1026</v>
      </c>
      <c r="B5690" t="s">
        <v>4417</v>
      </c>
      <c r="C5690" t="s">
        <v>17</v>
      </c>
      <c r="D5690" t="s">
        <v>1030</v>
      </c>
      <c r="E5690" t="s">
        <v>2338</v>
      </c>
      <c r="F5690" t="s">
        <v>2787</v>
      </c>
      <c r="G5690" t="s">
        <v>2935</v>
      </c>
      <c r="H5690">
        <v>0</v>
      </c>
      <c r="I5690">
        <v>0</v>
      </c>
      <c r="J5690">
        <v>0</v>
      </c>
      <c r="K5690">
        <v>0</v>
      </c>
      <c r="L5690">
        <v>0</v>
      </c>
    </row>
    <row r="5691" spans="1:14" x14ac:dyDescent="0.35">
      <c r="A5691" t="s">
        <v>1026</v>
      </c>
      <c r="B5691" t="s">
        <v>4417</v>
      </c>
      <c r="C5691" t="s">
        <v>17</v>
      </c>
      <c r="D5691" t="s">
        <v>1030</v>
      </c>
      <c r="E5691" t="s">
        <v>2338</v>
      </c>
      <c r="F5691" t="s">
        <v>2788</v>
      </c>
      <c r="G5691" t="s">
        <v>2936</v>
      </c>
      <c r="H5691">
        <v>5020831.4792999998</v>
      </c>
      <c r="I5691">
        <v>9863.2967253352708</v>
      </c>
      <c r="J5691">
        <v>23686.368839757499</v>
      </c>
      <c r="K5691">
        <v>33549.665565092801</v>
      </c>
      <c r="L5691">
        <v>4987281.8137349105</v>
      </c>
    </row>
    <row r="5692" spans="1:14" x14ac:dyDescent="0.35">
      <c r="A5692" t="s">
        <v>1026</v>
      </c>
      <c r="B5692" t="s">
        <v>4417</v>
      </c>
      <c r="C5692" t="s">
        <v>2938</v>
      </c>
      <c r="D5692" t="s">
        <v>4437</v>
      </c>
      <c r="E5692" t="s">
        <v>4438</v>
      </c>
      <c r="F5692" t="s">
        <v>2170</v>
      </c>
      <c r="G5692" t="s">
        <v>2171</v>
      </c>
      <c r="H5692">
        <v>0</v>
      </c>
      <c r="I5692">
        <v>0</v>
      </c>
      <c r="J5692">
        <v>0</v>
      </c>
      <c r="K5692">
        <v>0</v>
      </c>
      <c r="L5692">
        <v>0</v>
      </c>
    </row>
    <row r="5693" spans="1:14" x14ac:dyDescent="0.35">
      <c r="A5693" t="s">
        <v>1026</v>
      </c>
      <c r="B5693" t="s">
        <v>4417</v>
      </c>
      <c r="C5693" t="s">
        <v>2938</v>
      </c>
      <c r="D5693" t="s">
        <v>4437</v>
      </c>
      <c r="E5693" t="s">
        <v>4438</v>
      </c>
      <c r="F5693" t="s">
        <v>2172</v>
      </c>
      <c r="G5693" t="s">
        <v>2173</v>
      </c>
      <c r="H5693">
        <v>835859.98300000001</v>
      </c>
      <c r="I5693">
        <v>1083.8523166498101</v>
      </c>
      <c r="J5693">
        <v>2108.7745394356698</v>
      </c>
      <c r="K5693">
        <v>3192.6268560854801</v>
      </c>
      <c r="L5693">
        <v>832667.35614391498</v>
      </c>
    </row>
    <row r="5694" spans="1:14" x14ac:dyDescent="0.35">
      <c r="A5694" t="s">
        <v>1026</v>
      </c>
      <c r="B5694" t="s">
        <v>4417</v>
      </c>
      <c r="C5694" t="s">
        <v>2938</v>
      </c>
      <c r="D5694" t="s">
        <v>4437</v>
      </c>
      <c r="E5694" t="s">
        <v>4438</v>
      </c>
      <c r="F5694" t="s">
        <v>19</v>
      </c>
      <c r="G5694" t="s">
        <v>2174</v>
      </c>
      <c r="H5694">
        <v>520754.03720000002</v>
      </c>
      <c r="I5694">
        <v>675.25719727785702</v>
      </c>
      <c r="J5694">
        <v>0</v>
      </c>
      <c r="K5694">
        <v>675.25719727785702</v>
      </c>
      <c r="L5694">
        <v>520078.78000272199</v>
      </c>
      <c r="N5694" t="s">
        <v>2198</v>
      </c>
    </row>
    <row r="5695" spans="1:14" x14ac:dyDescent="0.35">
      <c r="A5695" t="s">
        <v>1026</v>
      </c>
      <c r="B5695" t="s">
        <v>4417</v>
      </c>
      <c r="C5695" t="s">
        <v>2944</v>
      </c>
      <c r="D5695" t="s">
        <v>3548</v>
      </c>
      <c r="E5695" t="s">
        <v>3549</v>
      </c>
      <c r="F5695" t="s">
        <v>2170</v>
      </c>
      <c r="G5695" t="s">
        <v>2171</v>
      </c>
      <c r="H5695">
        <v>0</v>
      </c>
      <c r="I5695">
        <v>0</v>
      </c>
      <c r="J5695">
        <v>0</v>
      </c>
      <c r="K5695">
        <v>0</v>
      </c>
      <c r="L5695">
        <v>0</v>
      </c>
    </row>
    <row r="5696" spans="1:14" x14ac:dyDescent="0.35">
      <c r="A5696" t="s">
        <v>1026</v>
      </c>
      <c r="B5696" t="s">
        <v>4417</v>
      </c>
      <c r="C5696" t="s">
        <v>2944</v>
      </c>
      <c r="D5696" t="s">
        <v>3548</v>
      </c>
      <c r="E5696" t="s">
        <v>3549</v>
      </c>
      <c r="F5696" t="s">
        <v>2947</v>
      </c>
      <c r="G5696" t="s">
        <v>2948</v>
      </c>
      <c r="H5696">
        <v>368176.42129999999</v>
      </c>
      <c r="I5696">
        <v>477.41113947670198</v>
      </c>
      <c r="J5696">
        <v>572.30800459012096</v>
      </c>
      <c r="K5696">
        <v>1049.71914406682</v>
      </c>
      <c r="L5696">
        <v>367126.70215593302</v>
      </c>
    </row>
    <row r="5697" spans="1:14" x14ac:dyDescent="0.35">
      <c r="A5697" t="s">
        <v>1037</v>
      </c>
      <c r="B5697" t="s">
        <v>4439</v>
      </c>
      <c r="C5697" t="s">
        <v>2857</v>
      </c>
      <c r="D5697" t="s">
        <v>2859</v>
      </c>
      <c r="E5697" t="s">
        <v>4440</v>
      </c>
      <c r="F5697" t="s">
        <v>2172</v>
      </c>
      <c r="G5697" t="s">
        <v>2173</v>
      </c>
      <c r="H5697">
        <v>146842075.16679999</v>
      </c>
      <c r="I5697">
        <v>35505.3334912188</v>
      </c>
      <c r="J5697">
        <v>2642822.4940098301</v>
      </c>
      <c r="K5697">
        <v>2678327.82750104</v>
      </c>
      <c r="L5697">
        <v>144163747.33929899</v>
      </c>
    </row>
    <row r="5698" spans="1:14" x14ac:dyDescent="0.35">
      <c r="A5698" t="s">
        <v>1037</v>
      </c>
      <c r="B5698" t="s">
        <v>4439</v>
      </c>
      <c r="C5698" t="s">
        <v>2857</v>
      </c>
      <c r="D5698" t="s">
        <v>2859</v>
      </c>
      <c r="E5698" t="s">
        <v>4440</v>
      </c>
      <c r="F5698" t="s">
        <v>2861</v>
      </c>
      <c r="G5698" t="s">
        <v>2862</v>
      </c>
      <c r="H5698">
        <v>3111720.1773000001</v>
      </c>
      <c r="I5698">
        <v>765.201152827991</v>
      </c>
      <c r="J5698">
        <v>56957.381336418701</v>
      </c>
      <c r="K5698">
        <v>57722.582489246597</v>
      </c>
      <c r="L5698">
        <v>3053997.5948107499</v>
      </c>
    </row>
    <row r="5699" spans="1:14" x14ac:dyDescent="0.35">
      <c r="A5699" t="s">
        <v>1037</v>
      </c>
      <c r="B5699" t="s">
        <v>4439</v>
      </c>
      <c r="C5699" t="s">
        <v>2857</v>
      </c>
      <c r="D5699" t="s">
        <v>2859</v>
      </c>
      <c r="E5699" t="s">
        <v>4440</v>
      </c>
      <c r="F5699" t="s">
        <v>19</v>
      </c>
      <c r="G5699" t="s">
        <v>2174</v>
      </c>
      <c r="H5699">
        <v>7561480.0308999997</v>
      </c>
      <c r="I5699">
        <v>1836.48276678718</v>
      </c>
      <c r="J5699">
        <v>0</v>
      </c>
      <c r="K5699">
        <v>1836.48276678718</v>
      </c>
      <c r="L5699">
        <v>7559643.5481332103</v>
      </c>
      <c r="N5699" t="s">
        <v>2198</v>
      </c>
    </row>
    <row r="5700" spans="1:14" x14ac:dyDescent="0.35">
      <c r="A5700" t="s">
        <v>1037</v>
      </c>
      <c r="B5700" t="s">
        <v>4439</v>
      </c>
      <c r="C5700" t="s">
        <v>2857</v>
      </c>
      <c r="D5700" t="s">
        <v>2859</v>
      </c>
      <c r="E5700" t="s">
        <v>4440</v>
      </c>
      <c r="F5700" t="s">
        <v>3709</v>
      </c>
      <c r="G5700" t="s">
        <v>3710</v>
      </c>
      <c r="H5700">
        <v>0</v>
      </c>
      <c r="I5700">
        <v>0</v>
      </c>
      <c r="J5700">
        <v>0</v>
      </c>
      <c r="K5700">
        <v>0</v>
      </c>
      <c r="L5700">
        <v>0</v>
      </c>
    </row>
    <row r="5701" spans="1:14" x14ac:dyDescent="0.35">
      <c r="A5701" t="s">
        <v>1037</v>
      </c>
      <c r="B5701" t="s">
        <v>4439</v>
      </c>
      <c r="C5701" t="s">
        <v>2857</v>
      </c>
      <c r="D5701" t="s">
        <v>2859</v>
      </c>
      <c r="E5701" t="s">
        <v>4440</v>
      </c>
      <c r="F5701" t="s">
        <v>2865</v>
      </c>
      <c r="G5701" t="s">
        <v>2866</v>
      </c>
      <c r="H5701">
        <v>0</v>
      </c>
      <c r="I5701">
        <v>0</v>
      </c>
      <c r="J5701">
        <v>0</v>
      </c>
      <c r="K5701">
        <v>0</v>
      </c>
      <c r="L5701">
        <v>0</v>
      </c>
    </row>
    <row r="5702" spans="1:14" x14ac:dyDescent="0.35">
      <c r="A5702" t="s">
        <v>1037</v>
      </c>
      <c r="B5702" t="s">
        <v>4439</v>
      </c>
      <c r="C5702" t="s">
        <v>2857</v>
      </c>
      <c r="D5702" t="s">
        <v>2859</v>
      </c>
      <c r="E5702" t="s">
        <v>4440</v>
      </c>
      <c r="F5702" t="s">
        <v>2867</v>
      </c>
      <c r="G5702" t="s">
        <v>2868</v>
      </c>
      <c r="H5702">
        <v>0</v>
      </c>
      <c r="I5702">
        <v>0</v>
      </c>
      <c r="J5702">
        <v>0</v>
      </c>
      <c r="K5702">
        <v>0</v>
      </c>
      <c r="L5702">
        <v>0</v>
      </c>
    </row>
    <row r="5703" spans="1:14" x14ac:dyDescent="0.35">
      <c r="A5703" t="s">
        <v>1037</v>
      </c>
      <c r="B5703" t="s">
        <v>4439</v>
      </c>
      <c r="C5703" t="s">
        <v>2857</v>
      </c>
      <c r="D5703" t="s">
        <v>2859</v>
      </c>
      <c r="E5703" t="s">
        <v>4440</v>
      </c>
      <c r="F5703" t="s">
        <v>2869</v>
      </c>
      <c r="G5703" t="s">
        <v>2870</v>
      </c>
      <c r="H5703">
        <v>2676079.3525</v>
      </c>
      <c r="I5703">
        <v>663.17433245092502</v>
      </c>
      <c r="J5703">
        <v>49363.063824896199</v>
      </c>
      <c r="K5703">
        <v>50026.238157347099</v>
      </c>
      <c r="L5703">
        <v>2626053.1143426499</v>
      </c>
    </row>
    <row r="5704" spans="1:14" x14ac:dyDescent="0.35">
      <c r="A5704" t="s">
        <v>1037</v>
      </c>
      <c r="B5704" t="s">
        <v>4439</v>
      </c>
      <c r="C5704" t="s">
        <v>2857</v>
      </c>
      <c r="D5704" t="s">
        <v>2859</v>
      </c>
      <c r="E5704" t="s">
        <v>4440</v>
      </c>
      <c r="F5704" t="s">
        <v>2871</v>
      </c>
      <c r="G5704" t="s">
        <v>2872</v>
      </c>
      <c r="H5704">
        <v>1441577.2908000001</v>
      </c>
      <c r="I5704">
        <v>327.410976096821</v>
      </c>
      <c r="J5704">
        <v>13415.3735160462</v>
      </c>
      <c r="K5704">
        <v>13742.784492143101</v>
      </c>
      <c r="L5704">
        <v>1427834.5063078599</v>
      </c>
    </row>
    <row r="5705" spans="1:14" x14ac:dyDescent="0.35">
      <c r="A5705" t="s">
        <v>1037</v>
      </c>
      <c r="B5705" t="s">
        <v>4439</v>
      </c>
      <c r="C5705" t="s">
        <v>2857</v>
      </c>
      <c r="D5705" t="s">
        <v>2859</v>
      </c>
      <c r="E5705" t="s">
        <v>4440</v>
      </c>
      <c r="F5705" t="s">
        <v>4029</v>
      </c>
      <c r="G5705" t="s">
        <v>4030</v>
      </c>
      <c r="H5705">
        <v>2427141.7384000001</v>
      </c>
      <c r="I5705">
        <v>612.160922262393</v>
      </c>
      <c r="J5705">
        <v>45565.905069134897</v>
      </c>
      <c r="K5705">
        <v>46178.0659913973</v>
      </c>
      <c r="L5705">
        <v>2380963.6724085999</v>
      </c>
    </row>
    <row r="5706" spans="1:14" x14ac:dyDescent="0.35">
      <c r="A5706" t="s">
        <v>1037</v>
      </c>
      <c r="B5706" t="s">
        <v>4439</v>
      </c>
      <c r="C5706" t="s">
        <v>2857</v>
      </c>
      <c r="D5706" t="s">
        <v>2859</v>
      </c>
      <c r="E5706" t="s">
        <v>4440</v>
      </c>
      <c r="F5706" t="s">
        <v>4441</v>
      </c>
      <c r="G5706" t="s">
        <v>4442</v>
      </c>
      <c r="H5706">
        <v>9326982.5546000004</v>
      </c>
      <c r="I5706">
        <v>2047.9997240571399</v>
      </c>
      <c r="J5706">
        <v>166193.605679275</v>
      </c>
      <c r="K5706">
        <v>168241.605403333</v>
      </c>
      <c r="L5706">
        <v>9158740.9491966702</v>
      </c>
    </row>
    <row r="5707" spans="1:14" x14ac:dyDescent="0.35">
      <c r="A5707" t="s">
        <v>1037</v>
      </c>
      <c r="B5707" t="s">
        <v>4439</v>
      </c>
      <c r="C5707" t="s">
        <v>2857</v>
      </c>
      <c r="D5707" t="s">
        <v>2859</v>
      </c>
      <c r="E5707" t="s">
        <v>4440</v>
      </c>
      <c r="F5707" t="s">
        <v>3449</v>
      </c>
      <c r="G5707" t="s">
        <v>3450</v>
      </c>
      <c r="H5707">
        <v>3609595.4056000002</v>
      </c>
      <c r="I5707">
        <v>867.22797320505697</v>
      </c>
      <c r="J5707">
        <v>64551.698847941203</v>
      </c>
      <c r="K5707">
        <v>65418.926821146197</v>
      </c>
      <c r="L5707">
        <v>3544176.4787788498</v>
      </c>
    </row>
    <row r="5708" spans="1:14" x14ac:dyDescent="0.35">
      <c r="A5708" t="s">
        <v>1037</v>
      </c>
      <c r="B5708" t="s">
        <v>4439</v>
      </c>
      <c r="C5708" t="s">
        <v>2857</v>
      </c>
      <c r="D5708" t="s">
        <v>2859</v>
      </c>
      <c r="E5708" t="s">
        <v>4440</v>
      </c>
      <c r="F5708" t="s">
        <v>2875</v>
      </c>
      <c r="G5708" t="s">
        <v>2876</v>
      </c>
      <c r="H5708">
        <v>5756682.3283000002</v>
      </c>
      <c r="I5708">
        <v>1377.3620750903899</v>
      </c>
      <c r="J5708">
        <v>102523.286405554</v>
      </c>
      <c r="K5708">
        <v>103900.648480644</v>
      </c>
      <c r="L5708">
        <v>5652781.6798193501</v>
      </c>
    </row>
    <row r="5709" spans="1:14" x14ac:dyDescent="0.35">
      <c r="A5709" t="s">
        <v>1037</v>
      </c>
      <c r="B5709" t="s">
        <v>4439</v>
      </c>
      <c r="C5709" t="s">
        <v>2857</v>
      </c>
      <c r="D5709" t="s">
        <v>2859</v>
      </c>
      <c r="E5709" t="s">
        <v>4440</v>
      </c>
      <c r="F5709" t="s">
        <v>3009</v>
      </c>
      <c r="G5709" t="s">
        <v>3010</v>
      </c>
      <c r="H5709">
        <v>902398.85120000003</v>
      </c>
      <c r="I5709">
        <v>204.05364075413101</v>
      </c>
      <c r="J5709">
        <v>0</v>
      </c>
      <c r="K5709">
        <v>204.05364075413101</v>
      </c>
      <c r="L5709">
        <v>902194.79755924596</v>
      </c>
      <c r="N5709" t="s">
        <v>2198</v>
      </c>
    </row>
    <row r="5710" spans="1:14" x14ac:dyDescent="0.35">
      <c r="A5710" t="s">
        <v>1037</v>
      </c>
      <c r="B5710" t="s">
        <v>4439</v>
      </c>
      <c r="C5710" t="s">
        <v>2857</v>
      </c>
      <c r="D5710" t="s">
        <v>2859</v>
      </c>
      <c r="E5710" t="s">
        <v>4440</v>
      </c>
      <c r="F5710" t="s">
        <v>3011</v>
      </c>
      <c r="G5710" t="s">
        <v>3012</v>
      </c>
      <c r="H5710">
        <v>2209321.3261000002</v>
      </c>
      <c r="I5710">
        <v>510.13410188532799</v>
      </c>
      <c r="J5710">
        <v>0</v>
      </c>
      <c r="K5710">
        <v>510.13410188532799</v>
      </c>
      <c r="L5710">
        <v>2208811.1919981102</v>
      </c>
      <c r="N5710" t="s">
        <v>2198</v>
      </c>
    </row>
    <row r="5711" spans="1:14" x14ac:dyDescent="0.35">
      <c r="A5711" t="s">
        <v>1037</v>
      </c>
      <c r="B5711" t="s">
        <v>4439</v>
      </c>
      <c r="C5711" t="s">
        <v>2857</v>
      </c>
      <c r="D5711" t="s">
        <v>2859</v>
      </c>
      <c r="E5711" t="s">
        <v>4440</v>
      </c>
      <c r="F5711" t="s">
        <v>3291</v>
      </c>
      <c r="G5711" t="s">
        <v>3292</v>
      </c>
      <c r="H5711">
        <v>715695.64060000004</v>
      </c>
      <c r="I5711">
        <v>153.04023056559799</v>
      </c>
      <c r="J5711">
        <v>11391.476267283701</v>
      </c>
      <c r="K5711">
        <v>11544.516497849299</v>
      </c>
      <c r="L5711">
        <v>704151.12410214997</v>
      </c>
    </row>
    <row r="5712" spans="1:14" x14ac:dyDescent="0.35">
      <c r="A5712" t="s">
        <v>1037</v>
      </c>
      <c r="B5712" t="s">
        <v>4439</v>
      </c>
      <c r="C5712" t="s">
        <v>2857</v>
      </c>
      <c r="D5712" t="s">
        <v>2859</v>
      </c>
      <c r="E5712" t="s">
        <v>4440</v>
      </c>
      <c r="F5712" t="s">
        <v>2877</v>
      </c>
      <c r="G5712" t="s">
        <v>2878</v>
      </c>
      <c r="H5712">
        <v>8961754.1107999999</v>
      </c>
      <c r="I5712">
        <v>2142.5632279183801</v>
      </c>
      <c r="J5712">
        <v>159480.66774197199</v>
      </c>
      <c r="K5712">
        <v>161623.23096989101</v>
      </c>
      <c r="L5712">
        <v>8800130.8798301108</v>
      </c>
    </row>
    <row r="5713" spans="1:12" x14ac:dyDescent="0.35">
      <c r="A5713" t="s">
        <v>1037</v>
      </c>
      <c r="B5713" t="s">
        <v>4439</v>
      </c>
      <c r="C5713" t="s">
        <v>2879</v>
      </c>
      <c r="D5713" t="s">
        <v>2880</v>
      </c>
      <c r="E5713" t="s">
        <v>4443</v>
      </c>
      <c r="F5713" t="s">
        <v>2170</v>
      </c>
      <c r="G5713" t="s">
        <v>2171</v>
      </c>
      <c r="H5713">
        <v>0</v>
      </c>
      <c r="I5713">
        <v>0</v>
      </c>
      <c r="J5713">
        <v>0</v>
      </c>
      <c r="K5713">
        <v>0</v>
      </c>
      <c r="L5713">
        <v>0</v>
      </c>
    </row>
    <row r="5714" spans="1:12" x14ac:dyDescent="0.35">
      <c r="A5714" t="s">
        <v>1037</v>
      </c>
      <c r="B5714" t="s">
        <v>4439</v>
      </c>
      <c r="C5714" t="s">
        <v>2879</v>
      </c>
      <c r="D5714" t="s">
        <v>2880</v>
      </c>
      <c r="E5714" t="s">
        <v>4443</v>
      </c>
      <c r="F5714" t="s">
        <v>2172</v>
      </c>
      <c r="G5714" t="s">
        <v>2173</v>
      </c>
      <c r="H5714">
        <v>3892194.3265999998</v>
      </c>
      <c r="I5714">
        <v>4047.6047214581699</v>
      </c>
      <c r="J5714">
        <v>2039802.7581319299</v>
      </c>
      <c r="K5714">
        <v>2043850.3628533799</v>
      </c>
      <c r="L5714">
        <v>1848343.9637466201</v>
      </c>
    </row>
    <row r="5715" spans="1:12" x14ac:dyDescent="0.35">
      <c r="A5715" t="s">
        <v>1037</v>
      </c>
      <c r="B5715" t="s">
        <v>4439</v>
      </c>
      <c r="C5715" t="s">
        <v>2879</v>
      </c>
      <c r="D5715" t="s">
        <v>2880</v>
      </c>
      <c r="E5715" t="s">
        <v>4443</v>
      </c>
      <c r="F5715" t="s">
        <v>4444</v>
      </c>
      <c r="G5715" t="s">
        <v>4445</v>
      </c>
      <c r="H5715">
        <v>3826636.4682999998</v>
      </c>
      <c r="I5715">
        <v>3979.4292208472002</v>
      </c>
      <c r="J5715">
        <v>2005445.5064353801</v>
      </c>
      <c r="K5715">
        <v>2009424.93565623</v>
      </c>
      <c r="L5715">
        <v>1817211.5326437701</v>
      </c>
    </row>
    <row r="5716" spans="1:12" x14ac:dyDescent="0.35">
      <c r="A5716" t="s">
        <v>1037</v>
      </c>
      <c r="B5716" t="s">
        <v>4439</v>
      </c>
      <c r="C5716" t="s">
        <v>2879</v>
      </c>
      <c r="D5716" t="s">
        <v>2880</v>
      </c>
      <c r="E5716" t="s">
        <v>4443</v>
      </c>
      <c r="F5716" t="s">
        <v>4446</v>
      </c>
      <c r="G5716" t="s">
        <v>4447</v>
      </c>
      <c r="H5716">
        <v>3423577.0432000002</v>
      </c>
      <c r="I5716">
        <v>3560.2761430168498</v>
      </c>
      <c r="J5716">
        <v>1794212.0330417999</v>
      </c>
      <c r="K5716">
        <v>1797772.3091848199</v>
      </c>
      <c r="L5716">
        <v>1625804.73401518</v>
      </c>
    </row>
    <row r="5717" spans="1:12" x14ac:dyDescent="0.35">
      <c r="A5717" t="s">
        <v>1037</v>
      </c>
      <c r="B5717" t="s">
        <v>4439</v>
      </c>
      <c r="C5717" t="s">
        <v>2879</v>
      </c>
      <c r="D5717" t="s">
        <v>2886</v>
      </c>
      <c r="E5717" t="s">
        <v>2961</v>
      </c>
      <c r="F5717" t="s">
        <v>2170</v>
      </c>
      <c r="G5717" t="s">
        <v>2171</v>
      </c>
      <c r="H5717">
        <v>0</v>
      </c>
      <c r="I5717">
        <v>0</v>
      </c>
      <c r="J5717">
        <v>0</v>
      </c>
      <c r="K5717">
        <v>0</v>
      </c>
      <c r="L5717">
        <v>0</v>
      </c>
    </row>
    <row r="5718" spans="1:12" x14ac:dyDescent="0.35">
      <c r="A5718" t="s">
        <v>1037</v>
      </c>
      <c r="B5718" t="s">
        <v>4439</v>
      </c>
      <c r="C5718" t="s">
        <v>2879</v>
      </c>
      <c r="D5718" t="s">
        <v>2886</v>
      </c>
      <c r="E5718" t="s">
        <v>2961</v>
      </c>
      <c r="F5718" t="s">
        <v>2172</v>
      </c>
      <c r="G5718" t="s">
        <v>2173</v>
      </c>
      <c r="H5718">
        <v>576481.84109999996</v>
      </c>
      <c r="I5718">
        <v>787.15101920130098</v>
      </c>
      <c r="J5718">
        <v>17910.695584809499</v>
      </c>
      <c r="K5718">
        <v>18697.8466040108</v>
      </c>
      <c r="L5718">
        <v>557783.99449598906</v>
      </c>
    </row>
    <row r="5719" spans="1:12" x14ac:dyDescent="0.35">
      <c r="A5719" t="s">
        <v>1037</v>
      </c>
      <c r="B5719" t="s">
        <v>4439</v>
      </c>
      <c r="C5719" t="s">
        <v>2879</v>
      </c>
      <c r="D5719" t="s">
        <v>2886</v>
      </c>
      <c r="E5719" t="s">
        <v>2961</v>
      </c>
      <c r="F5719" t="s">
        <v>2882</v>
      </c>
      <c r="G5719" t="s">
        <v>2883</v>
      </c>
      <c r="H5719">
        <v>63835.297599999998</v>
      </c>
      <c r="I5719">
        <v>87.163230405595499</v>
      </c>
      <c r="J5719">
        <v>1983.29678537073</v>
      </c>
      <c r="K5719">
        <v>2070.4600157763198</v>
      </c>
      <c r="L5719">
        <v>61764.8375842237</v>
      </c>
    </row>
    <row r="5720" spans="1:12" x14ac:dyDescent="0.35">
      <c r="A5720" t="s">
        <v>1037</v>
      </c>
      <c r="B5720" t="s">
        <v>4439</v>
      </c>
      <c r="C5720" t="s">
        <v>2879</v>
      </c>
      <c r="D5720" t="s">
        <v>2886</v>
      </c>
      <c r="E5720" t="s">
        <v>2961</v>
      </c>
      <c r="F5720" t="s">
        <v>2884</v>
      </c>
      <c r="G5720" t="s">
        <v>2885</v>
      </c>
      <c r="H5720">
        <v>243472.8443</v>
      </c>
      <c r="I5720">
        <v>158.46681504882301</v>
      </c>
      <c r="J5720">
        <v>8.1294012062033296</v>
      </c>
      <c r="K5720">
        <v>166.59621625502601</v>
      </c>
      <c r="L5720">
        <v>243306.24808374501</v>
      </c>
    </row>
    <row r="5721" spans="1:12" x14ac:dyDescent="0.35">
      <c r="A5721" t="s">
        <v>1037</v>
      </c>
      <c r="B5721" t="s">
        <v>4439</v>
      </c>
      <c r="C5721" t="s">
        <v>2879</v>
      </c>
      <c r="D5721" t="s">
        <v>2886</v>
      </c>
      <c r="E5721" t="s">
        <v>2961</v>
      </c>
      <c r="F5721" t="s">
        <v>2896</v>
      </c>
      <c r="G5721" t="s">
        <v>2897</v>
      </c>
      <c r="H5721">
        <v>163790.82260000001</v>
      </c>
      <c r="I5721">
        <v>106.60494830557199</v>
      </c>
      <c r="J5721">
        <v>5.4688699023549701</v>
      </c>
      <c r="K5721">
        <v>112.073818207926</v>
      </c>
      <c r="L5721">
        <v>163678.748781792</v>
      </c>
    </row>
    <row r="5722" spans="1:12" x14ac:dyDescent="0.35">
      <c r="A5722" t="s">
        <v>1037</v>
      </c>
      <c r="B5722" t="s">
        <v>4439</v>
      </c>
      <c r="C5722" t="s">
        <v>2879</v>
      </c>
      <c r="D5722" t="s">
        <v>2886</v>
      </c>
      <c r="E5722" t="s">
        <v>2961</v>
      </c>
      <c r="F5722" t="s">
        <v>2890</v>
      </c>
      <c r="G5722" t="s">
        <v>2891</v>
      </c>
      <c r="H5722">
        <v>60889.053</v>
      </c>
      <c r="I5722">
        <v>83.140312079183403</v>
      </c>
      <c r="J5722">
        <v>1891.7600106613099</v>
      </c>
      <c r="K5722">
        <v>1974.9003227404901</v>
      </c>
      <c r="L5722">
        <v>58914.152677259503</v>
      </c>
    </row>
    <row r="5723" spans="1:12" x14ac:dyDescent="0.35">
      <c r="A5723" t="s">
        <v>1037</v>
      </c>
      <c r="B5723" t="s">
        <v>4439</v>
      </c>
      <c r="C5723" t="s">
        <v>2879</v>
      </c>
      <c r="D5723" t="s">
        <v>2886</v>
      </c>
      <c r="E5723" t="s">
        <v>2961</v>
      </c>
      <c r="F5723" t="s">
        <v>3636</v>
      </c>
      <c r="G5723" t="s">
        <v>3637</v>
      </c>
      <c r="H5723">
        <v>0</v>
      </c>
      <c r="I5723">
        <v>0</v>
      </c>
      <c r="J5723">
        <v>0</v>
      </c>
      <c r="K5723">
        <v>0</v>
      </c>
      <c r="L5723">
        <v>0</v>
      </c>
    </row>
    <row r="5724" spans="1:12" x14ac:dyDescent="0.35">
      <c r="A5724" t="s">
        <v>1037</v>
      </c>
      <c r="B5724" t="s">
        <v>4439</v>
      </c>
      <c r="C5724" t="s">
        <v>2879</v>
      </c>
      <c r="D5724" t="s">
        <v>2888</v>
      </c>
      <c r="E5724" t="s">
        <v>3098</v>
      </c>
      <c r="F5724" t="s">
        <v>2170</v>
      </c>
      <c r="G5724" t="s">
        <v>2171</v>
      </c>
      <c r="H5724">
        <v>0</v>
      </c>
      <c r="I5724">
        <v>0</v>
      </c>
      <c r="J5724">
        <v>0</v>
      </c>
      <c r="K5724">
        <v>0</v>
      </c>
      <c r="L5724">
        <v>0</v>
      </c>
    </row>
    <row r="5725" spans="1:12" x14ac:dyDescent="0.35">
      <c r="A5725" t="s">
        <v>1037</v>
      </c>
      <c r="B5725" t="s">
        <v>4439</v>
      </c>
      <c r="C5725" t="s">
        <v>2879</v>
      </c>
      <c r="D5725" t="s">
        <v>2888</v>
      </c>
      <c r="E5725" t="s">
        <v>3098</v>
      </c>
      <c r="F5725" t="s">
        <v>2172</v>
      </c>
      <c r="G5725" t="s">
        <v>2173</v>
      </c>
      <c r="H5725">
        <v>364096.9938</v>
      </c>
      <c r="I5725">
        <v>215.67848349905</v>
      </c>
      <c r="J5725">
        <v>17274.5139909108</v>
      </c>
      <c r="K5725">
        <v>17490.192474409901</v>
      </c>
      <c r="L5725">
        <v>346606.80132559</v>
      </c>
    </row>
    <row r="5726" spans="1:12" x14ac:dyDescent="0.35">
      <c r="A5726" t="s">
        <v>1037</v>
      </c>
      <c r="B5726" t="s">
        <v>4439</v>
      </c>
      <c r="C5726" t="s">
        <v>2879</v>
      </c>
      <c r="D5726" t="s">
        <v>2888</v>
      </c>
      <c r="E5726" t="s">
        <v>3098</v>
      </c>
      <c r="F5726" t="s">
        <v>2882</v>
      </c>
      <c r="G5726" t="s">
        <v>2883</v>
      </c>
      <c r="H5726">
        <v>0</v>
      </c>
      <c r="I5726">
        <v>0</v>
      </c>
      <c r="J5726">
        <v>0</v>
      </c>
      <c r="K5726">
        <v>0</v>
      </c>
      <c r="L5726">
        <v>0</v>
      </c>
    </row>
    <row r="5727" spans="1:12" x14ac:dyDescent="0.35">
      <c r="A5727" t="s">
        <v>1037</v>
      </c>
      <c r="B5727" t="s">
        <v>4439</v>
      </c>
      <c r="C5727" t="s">
        <v>2879</v>
      </c>
      <c r="D5727" t="s">
        <v>2888</v>
      </c>
      <c r="E5727" t="s">
        <v>3098</v>
      </c>
      <c r="F5727" t="s">
        <v>2884</v>
      </c>
      <c r="G5727" t="s">
        <v>2885</v>
      </c>
      <c r="H5727">
        <v>494062.29979999998</v>
      </c>
      <c r="I5727">
        <v>198.35712122168201</v>
      </c>
      <c r="J5727">
        <v>1045.8622227906999</v>
      </c>
      <c r="K5727">
        <v>1244.2193440123899</v>
      </c>
      <c r="L5727">
        <v>492818.08045598801</v>
      </c>
    </row>
    <row r="5728" spans="1:12" x14ac:dyDescent="0.35">
      <c r="A5728" t="s">
        <v>1037</v>
      </c>
      <c r="B5728" t="s">
        <v>4439</v>
      </c>
      <c r="C5728" t="s">
        <v>2879</v>
      </c>
      <c r="D5728" t="s">
        <v>2888</v>
      </c>
      <c r="E5728" t="s">
        <v>3098</v>
      </c>
      <c r="F5728" t="s">
        <v>2896</v>
      </c>
      <c r="G5728" t="s">
        <v>2897</v>
      </c>
      <c r="H5728">
        <v>53546.416899999997</v>
      </c>
      <c r="I5728">
        <v>21.4979226351991</v>
      </c>
      <c r="J5728">
        <v>113.350430849942</v>
      </c>
      <c r="K5728">
        <v>134.84835348514099</v>
      </c>
      <c r="L5728">
        <v>53411.5685465149</v>
      </c>
    </row>
    <row r="5729" spans="1:12" x14ac:dyDescent="0.35">
      <c r="A5729" t="s">
        <v>1037</v>
      </c>
      <c r="B5729" t="s">
        <v>4439</v>
      </c>
      <c r="C5729" t="s">
        <v>2879</v>
      </c>
      <c r="D5729" t="s">
        <v>2892</v>
      </c>
      <c r="E5729" t="s">
        <v>4448</v>
      </c>
      <c r="F5729" t="s">
        <v>2172</v>
      </c>
      <c r="G5729" t="s">
        <v>2173</v>
      </c>
      <c r="H5729">
        <v>65257.100899999998</v>
      </c>
      <c r="I5729">
        <v>53.031942003514899</v>
      </c>
      <c r="J5729">
        <v>0</v>
      </c>
      <c r="K5729">
        <v>53.031942003514899</v>
      </c>
      <c r="L5729">
        <v>65204.068957996496</v>
      </c>
    </row>
    <row r="5730" spans="1:12" x14ac:dyDescent="0.35">
      <c r="A5730" t="s">
        <v>1037</v>
      </c>
      <c r="B5730" t="s">
        <v>4439</v>
      </c>
      <c r="C5730" t="s">
        <v>2879</v>
      </c>
      <c r="D5730" t="s">
        <v>2892</v>
      </c>
      <c r="E5730" t="s">
        <v>4448</v>
      </c>
      <c r="F5730" t="s">
        <v>2882</v>
      </c>
      <c r="G5730" t="s">
        <v>2883</v>
      </c>
      <c r="H5730">
        <v>13051.4202</v>
      </c>
      <c r="I5730">
        <v>10.606388400703</v>
      </c>
      <c r="J5730">
        <v>0</v>
      </c>
      <c r="K5730">
        <v>10.606388400703</v>
      </c>
      <c r="L5730">
        <v>13040.813811599301</v>
      </c>
    </row>
    <row r="5731" spans="1:12" x14ac:dyDescent="0.35">
      <c r="A5731" t="s">
        <v>1037</v>
      </c>
      <c r="B5731" t="s">
        <v>4439</v>
      </c>
      <c r="C5731" t="s">
        <v>2879</v>
      </c>
      <c r="D5731" t="s">
        <v>2892</v>
      </c>
      <c r="E5731" t="s">
        <v>4448</v>
      </c>
      <c r="F5731" t="s">
        <v>2884</v>
      </c>
      <c r="G5731" t="s">
        <v>2885</v>
      </c>
      <c r="H5731">
        <v>122169.85129999999</v>
      </c>
      <c r="I5731">
        <v>99.282750439367305</v>
      </c>
      <c r="J5731">
        <v>0</v>
      </c>
      <c r="K5731">
        <v>99.282750439367305</v>
      </c>
      <c r="L5731">
        <v>122070.56854956099</v>
      </c>
    </row>
    <row r="5732" spans="1:12" x14ac:dyDescent="0.35">
      <c r="A5732" t="s">
        <v>1037</v>
      </c>
      <c r="B5732" t="s">
        <v>4439</v>
      </c>
      <c r="C5732" t="s">
        <v>2879</v>
      </c>
      <c r="D5732" t="s">
        <v>2892</v>
      </c>
      <c r="E5732" t="s">
        <v>4448</v>
      </c>
      <c r="F5732" t="s">
        <v>2896</v>
      </c>
      <c r="G5732" t="s">
        <v>2897</v>
      </c>
      <c r="H5732">
        <v>71247.916800000006</v>
      </c>
      <c r="I5732">
        <v>57.900448154657298</v>
      </c>
      <c r="J5732">
        <v>0</v>
      </c>
      <c r="K5732">
        <v>57.900448154657298</v>
      </c>
      <c r="L5732">
        <v>71190.016351845305</v>
      </c>
    </row>
    <row r="5733" spans="1:12" x14ac:dyDescent="0.35">
      <c r="A5733" t="s">
        <v>1037</v>
      </c>
      <c r="B5733" t="s">
        <v>4439</v>
      </c>
      <c r="C5733" t="s">
        <v>2879</v>
      </c>
      <c r="D5733" t="s">
        <v>2894</v>
      </c>
      <c r="E5733" t="s">
        <v>4266</v>
      </c>
      <c r="F5733" t="s">
        <v>2170</v>
      </c>
      <c r="G5733" t="s">
        <v>2171</v>
      </c>
      <c r="H5733">
        <v>0</v>
      </c>
      <c r="I5733">
        <v>0</v>
      </c>
      <c r="J5733">
        <v>0</v>
      </c>
      <c r="K5733">
        <v>0</v>
      </c>
      <c r="L5733">
        <v>0</v>
      </c>
    </row>
    <row r="5734" spans="1:12" x14ac:dyDescent="0.35">
      <c r="A5734" t="s">
        <v>1037</v>
      </c>
      <c r="B5734" t="s">
        <v>4439</v>
      </c>
      <c r="C5734" t="s">
        <v>2879</v>
      </c>
      <c r="D5734" t="s">
        <v>2894</v>
      </c>
      <c r="E5734" t="s">
        <v>4266</v>
      </c>
      <c r="F5734" t="s">
        <v>2172</v>
      </c>
      <c r="G5734" t="s">
        <v>2173</v>
      </c>
      <c r="H5734">
        <v>233477.5197</v>
      </c>
      <c r="I5734">
        <v>130.05108381021401</v>
      </c>
      <c r="J5734">
        <v>330.09807764545297</v>
      </c>
      <c r="K5734">
        <v>460.14916145566798</v>
      </c>
      <c r="L5734">
        <v>233017.370538544</v>
      </c>
    </row>
    <row r="5735" spans="1:12" x14ac:dyDescent="0.35">
      <c r="A5735" t="s">
        <v>1037</v>
      </c>
      <c r="B5735" t="s">
        <v>4439</v>
      </c>
      <c r="C5735" t="s">
        <v>2879</v>
      </c>
      <c r="D5735" t="s">
        <v>2894</v>
      </c>
      <c r="E5735" t="s">
        <v>4266</v>
      </c>
      <c r="F5735" t="s">
        <v>2882</v>
      </c>
      <c r="G5735" t="s">
        <v>2883</v>
      </c>
      <c r="H5735">
        <v>103397.1872</v>
      </c>
      <c r="I5735">
        <v>57.594051401666398</v>
      </c>
      <c r="J5735">
        <v>146.18629152870099</v>
      </c>
      <c r="K5735">
        <v>203.780342930367</v>
      </c>
      <c r="L5735">
        <v>103193.40685707</v>
      </c>
    </row>
    <row r="5736" spans="1:12" x14ac:dyDescent="0.35">
      <c r="A5736" t="s">
        <v>1037</v>
      </c>
      <c r="B5736" t="s">
        <v>4439</v>
      </c>
      <c r="C5736" t="s">
        <v>2879</v>
      </c>
      <c r="D5736" t="s">
        <v>2894</v>
      </c>
      <c r="E5736" t="s">
        <v>4266</v>
      </c>
      <c r="F5736" t="s">
        <v>2954</v>
      </c>
      <c r="G5736" t="s">
        <v>2955</v>
      </c>
      <c r="H5736">
        <v>0</v>
      </c>
      <c r="I5736">
        <v>0</v>
      </c>
      <c r="J5736">
        <v>0</v>
      </c>
      <c r="K5736">
        <v>0</v>
      </c>
      <c r="L5736">
        <v>0</v>
      </c>
    </row>
    <row r="5737" spans="1:12" x14ac:dyDescent="0.35">
      <c r="A5737" t="s">
        <v>1037</v>
      </c>
      <c r="B5737" t="s">
        <v>4439</v>
      </c>
      <c r="C5737" t="s">
        <v>2879</v>
      </c>
      <c r="D5737" t="s">
        <v>2894</v>
      </c>
      <c r="E5737" t="s">
        <v>4266</v>
      </c>
      <c r="F5737" t="s">
        <v>2884</v>
      </c>
      <c r="G5737" t="s">
        <v>2885</v>
      </c>
      <c r="H5737">
        <v>214510.77009999999</v>
      </c>
      <c r="I5737">
        <v>50.066372515538603</v>
      </c>
      <c r="J5737">
        <v>0</v>
      </c>
      <c r="K5737">
        <v>50.066372515538603</v>
      </c>
      <c r="L5737">
        <v>214460.70372748401</v>
      </c>
    </row>
    <row r="5738" spans="1:12" x14ac:dyDescent="0.35">
      <c r="A5738" t="s">
        <v>1037</v>
      </c>
      <c r="B5738" t="s">
        <v>4439</v>
      </c>
      <c r="C5738" t="s">
        <v>2879</v>
      </c>
      <c r="D5738" t="s">
        <v>2894</v>
      </c>
      <c r="E5738" t="s">
        <v>4266</v>
      </c>
      <c r="F5738" t="s">
        <v>2896</v>
      </c>
      <c r="G5738" t="s">
        <v>2897</v>
      </c>
      <c r="H5738">
        <v>103225.55839999999</v>
      </c>
      <c r="I5738">
        <v>24.092633016870401</v>
      </c>
      <c r="J5738">
        <v>0</v>
      </c>
      <c r="K5738">
        <v>24.092633016870401</v>
      </c>
      <c r="L5738">
        <v>103201.465766983</v>
      </c>
    </row>
    <row r="5739" spans="1:12" x14ac:dyDescent="0.35">
      <c r="A5739" t="s">
        <v>1037</v>
      </c>
      <c r="B5739" t="s">
        <v>4439</v>
      </c>
      <c r="C5739" t="s">
        <v>2879</v>
      </c>
      <c r="D5739" t="s">
        <v>2894</v>
      </c>
      <c r="E5739" t="s">
        <v>4266</v>
      </c>
      <c r="F5739" t="s">
        <v>2890</v>
      </c>
      <c r="G5739" t="s">
        <v>2891</v>
      </c>
      <c r="H5739">
        <v>18344.6623</v>
      </c>
      <c r="I5739">
        <v>10.2182994422311</v>
      </c>
      <c r="J5739">
        <v>25.936277529285601</v>
      </c>
      <c r="K5739">
        <v>36.154576971516803</v>
      </c>
      <c r="L5739">
        <v>18308.507723028499</v>
      </c>
    </row>
    <row r="5740" spans="1:12" x14ac:dyDescent="0.35">
      <c r="A5740" t="s">
        <v>1037</v>
      </c>
      <c r="B5740" t="s">
        <v>4439</v>
      </c>
      <c r="C5740" t="s">
        <v>2879</v>
      </c>
      <c r="D5740" t="s">
        <v>2898</v>
      </c>
      <c r="E5740" t="s">
        <v>4449</v>
      </c>
      <c r="F5740" t="s">
        <v>2170</v>
      </c>
      <c r="G5740" t="s">
        <v>2171</v>
      </c>
      <c r="H5740">
        <v>0</v>
      </c>
      <c r="I5740">
        <v>0</v>
      </c>
      <c r="J5740">
        <v>0</v>
      </c>
      <c r="K5740">
        <v>0</v>
      </c>
      <c r="L5740">
        <v>0</v>
      </c>
    </row>
    <row r="5741" spans="1:12" x14ac:dyDescent="0.35">
      <c r="A5741" t="s">
        <v>1037</v>
      </c>
      <c r="B5741" t="s">
        <v>4439</v>
      </c>
      <c r="C5741" t="s">
        <v>2879</v>
      </c>
      <c r="D5741" t="s">
        <v>2898</v>
      </c>
      <c r="E5741" t="s">
        <v>4449</v>
      </c>
      <c r="F5741" t="s">
        <v>2172</v>
      </c>
      <c r="G5741" t="s">
        <v>2173</v>
      </c>
      <c r="H5741">
        <v>307696.34779999999</v>
      </c>
      <c r="I5741">
        <v>993.56431070329597</v>
      </c>
      <c r="J5741">
        <v>68975.3824056187</v>
      </c>
      <c r="K5741">
        <v>69968.946716321996</v>
      </c>
      <c r="L5741">
        <v>237727.40108367801</v>
      </c>
    </row>
    <row r="5742" spans="1:12" x14ac:dyDescent="0.35">
      <c r="A5742" t="s">
        <v>1037</v>
      </c>
      <c r="B5742" t="s">
        <v>4439</v>
      </c>
      <c r="C5742" t="s">
        <v>2879</v>
      </c>
      <c r="D5742" t="s">
        <v>2898</v>
      </c>
      <c r="E5742" t="s">
        <v>4449</v>
      </c>
      <c r="F5742" t="s">
        <v>3558</v>
      </c>
      <c r="G5742" t="s">
        <v>3644</v>
      </c>
      <c r="H5742">
        <v>118228.15330000001</v>
      </c>
      <c r="I5742">
        <v>381.76362677269498</v>
      </c>
      <c r="J5742">
        <v>26502.8562937846</v>
      </c>
      <c r="K5742">
        <v>26884.619920557201</v>
      </c>
      <c r="L5742">
        <v>91343.533379442801</v>
      </c>
    </row>
    <row r="5743" spans="1:12" x14ac:dyDescent="0.35">
      <c r="A5743" t="s">
        <v>1037</v>
      </c>
      <c r="B5743" t="s">
        <v>4439</v>
      </c>
      <c r="C5743" t="s">
        <v>2879</v>
      </c>
      <c r="D5743" t="s">
        <v>2898</v>
      </c>
      <c r="E5743" t="s">
        <v>4449</v>
      </c>
      <c r="F5743" t="s">
        <v>2882</v>
      </c>
      <c r="G5743" t="s">
        <v>2883</v>
      </c>
      <c r="H5743">
        <v>348621.4779</v>
      </c>
      <c r="I5743">
        <v>1125.7132584323101</v>
      </c>
      <c r="J5743">
        <v>78149.448045775003</v>
      </c>
      <c r="K5743">
        <v>79275.1613042073</v>
      </c>
      <c r="L5743">
        <v>269346.316595793</v>
      </c>
    </row>
    <row r="5744" spans="1:12" x14ac:dyDescent="0.35">
      <c r="A5744" t="s">
        <v>1037</v>
      </c>
      <c r="B5744" t="s">
        <v>4439</v>
      </c>
      <c r="C5744" t="s">
        <v>2879</v>
      </c>
      <c r="D5744" t="s">
        <v>2898</v>
      </c>
      <c r="E5744" t="s">
        <v>4449</v>
      </c>
      <c r="F5744" t="s">
        <v>2884</v>
      </c>
      <c r="G5744" t="s">
        <v>2885</v>
      </c>
      <c r="H5744">
        <v>1194.3965000000001</v>
      </c>
      <c r="I5744">
        <v>8.0885844100525297</v>
      </c>
      <c r="J5744">
        <v>0</v>
      </c>
      <c r="K5744">
        <v>8.0885844100525297</v>
      </c>
      <c r="L5744">
        <v>1186.30791558995</v>
      </c>
    </row>
    <row r="5745" spans="1:12" x14ac:dyDescent="0.35">
      <c r="A5745" t="s">
        <v>1037</v>
      </c>
      <c r="B5745" t="s">
        <v>4439</v>
      </c>
      <c r="C5745" t="s">
        <v>2879</v>
      </c>
      <c r="D5745" t="s">
        <v>2898</v>
      </c>
      <c r="E5745" t="s">
        <v>4449</v>
      </c>
      <c r="F5745" t="s">
        <v>2890</v>
      </c>
      <c r="G5745" t="s">
        <v>2891</v>
      </c>
      <c r="H5745">
        <v>87913.242199999993</v>
      </c>
      <c r="I5745">
        <v>283.875517343799</v>
      </c>
      <c r="J5745">
        <v>19707.252115890999</v>
      </c>
      <c r="K5745">
        <v>19991.127633234901</v>
      </c>
      <c r="L5745">
        <v>67922.1145667651</v>
      </c>
    </row>
    <row r="5746" spans="1:12" x14ac:dyDescent="0.35">
      <c r="A5746" t="s">
        <v>1037</v>
      </c>
      <c r="B5746" t="s">
        <v>4439</v>
      </c>
      <c r="C5746" t="s">
        <v>2879</v>
      </c>
      <c r="D5746" t="s">
        <v>2902</v>
      </c>
      <c r="E5746" t="s">
        <v>4450</v>
      </c>
      <c r="F5746" t="s">
        <v>2172</v>
      </c>
      <c r="G5746" t="s">
        <v>2173</v>
      </c>
      <c r="H5746">
        <v>1146353.1961999999</v>
      </c>
      <c r="I5746">
        <v>2652.0323642531698</v>
      </c>
      <c r="J5746">
        <v>184119.547907019</v>
      </c>
      <c r="K5746">
        <v>186771.58027127199</v>
      </c>
      <c r="L5746">
        <v>959581.61592872802</v>
      </c>
    </row>
    <row r="5747" spans="1:12" x14ac:dyDescent="0.35">
      <c r="A5747" t="s">
        <v>1037</v>
      </c>
      <c r="B5747" t="s">
        <v>4439</v>
      </c>
      <c r="C5747" t="s">
        <v>2879</v>
      </c>
      <c r="D5747" t="s">
        <v>2902</v>
      </c>
      <c r="E5747" t="s">
        <v>4450</v>
      </c>
      <c r="F5747" t="s">
        <v>2882</v>
      </c>
      <c r="G5747" t="s">
        <v>2883</v>
      </c>
      <c r="H5747">
        <v>5085639.6341000004</v>
      </c>
      <c r="I5747">
        <v>11765.379943232199</v>
      </c>
      <c r="J5747">
        <v>816821.267078412</v>
      </c>
      <c r="K5747">
        <v>828586.64702164498</v>
      </c>
      <c r="L5747">
        <v>4257052.98707835</v>
      </c>
    </row>
    <row r="5748" spans="1:12" x14ac:dyDescent="0.35">
      <c r="A5748" t="s">
        <v>1037</v>
      </c>
      <c r="B5748" t="s">
        <v>4439</v>
      </c>
      <c r="C5748" t="s">
        <v>2879</v>
      </c>
      <c r="D5748" t="s">
        <v>2902</v>
      </c>
      <c r="E5748" t="s">
        <v>4450</v>
      </c>
      <c r="F5748" t="s">
        <v>2890</v>
      </c>
      <c r="G5748" t="s">
        <v>2891</v>
      </c>
      <c r="H5748">
        <v>1219302.9450999999</v>
      </c>
      <c r="I5748">
        <v>2820.7980601601898</v>
      </c>
      <c r="J5748">
        <v>195836.24641019301</v>
      </c>
      <c r="K5748">
        <v>198657.04447035299</v>
      </c>
      <c r="L5748">
        <v>1020645.90062965</v>
      </c>
    </row>
    <row r="5749" spans="1:12" x14ac:dyDescent="0.35">
      <c r="A5749" t="s">
        <v>1037</v>
      </c>
      <c r="B5749" t="s">
        <v>4439</v>
      </c>
      <c r="C5749" t="s">
        <v>2879</v>
      </c>
      <c r="D5749" t="s">
        <v>2902</v>
      </c>
      <c r="E5749" t="s">
        <v>4450</v>
      </c>
      <c r="F5749" t="s">
        <v>3291</v>
      </c>
      <c r="G5749" t="s">
        <v>3292</v>
      </c>
      <c r="H5749">
        <v>562755.20550000004</v>
      </c>
      <c r="I5749">
        <v>1301.9067969970099</v>
      </c>
      <c r="J5749">
        <v>90385.959881627597</v>
      </c>
      <c r="K5749">
        <v>91687.866678624501</v>
      </c>
      <c r="L5749">
        <v>471067.33882137499</v>
      </c>
    </row>
    <row r="5750" spans="1:12" x14ac:dyDescent="0.35">
      <c r="A5750" t="s">
        <v>1037</v>
      </c>
      <c r="B5750" t="s">
        <v>4439</v>
      </c>
      <c r="C5750" t="s">
        <v>2879</v>
      </c>
      <c r="D5750" t="s">
        <v>2904</v>
      </c>
      <c r="E5750" t="s">
        <v>3356</v>
      </c>
      <c r="F5750" t="s">
        <v>2170</v>
      </c>
      <c r="G5750" t="s">
        <v>2171</v>
      </c>
      <c r="H5750">
        <v>0</v>
      </c>
      <c r="I5750">
        <v>0</v>
      </c>
      <c r="J5750">
        <v>0</v>
      </c>
      <c r="K5750">
        <v>0</v>
      </c>
      <c r="L5750">
        <v>0</v>
      </c>
    </row>
    <row r="5751" spans="1:12" x14ac:dyDescent="0.35">
      <c r="A5751" t="s">
        <v>1037</v>
      </c>
      <c r="B5751" t="s">
        <v>4439</v>
      </c>
      <c r="C5751" t="s">
        <v>2879</v>
      </c>
      <c r="D5751" t="s">
        <v>2904</v>
      </c>
      <c r="E5751" t="s">
        <v>3356</v>
      </c>
      <c r="F5751" t="s">
        <v>2172</v>
      </c>
      <c r="G5751" t="s">
        <v>2173</v>
      </c>
      <c r="H5751">
        <v>589883.31339999998</v>
      </c>
      <c r="I5751">
        <v>1335.8956567882201</v>
      </c>
      <c r="J5751">
        <v>10150.6049342021</v>
      </c>
      <c r="K5751">
        <v>11486.500590990299</v>
      </c>
      <c r="L5751">
        <v>578396.81280901004</v>
      </c>
    </row>
    <row r="5752" spans="1:12" x14ac:dyDescent="0.35">
      <c r="A5752" t="s">
        <v>1037</v>
      </c>
      <c r="B5752" t="s">
        <v>4439</v>
      </c>
      <c r="C5752" t="s">
        <v>2879</v>
      </c>
      <c r="D5752" t="s">
        <v>2904</v>
      </c>
      <c r="E5752" t="s">
        <v>3356</v>
      </c>
      <c r="F5752" t="s">
        <v>3558</v>
      </c>
      <c r="G5752" t="s">
        <v>3644</v>
      </c>
      <c r="H5752">
        <v>442412.48499999999</v>
      </c>
      <c r="I5752">
        <v>1001.92174259117</v>
      </c>
      <c r="J5752">
        <v>7612.9537006515502</v>
      </c>
      <c r="K5752">
        <v>8614.8754432427104</v>
      </c>
      <c r="L5752">
        <v>433797.60955675697</v>
      </c>
    </row>
    <row r="5753" spans="1:12" x14ac:dyDescent="0.35">
      <c r="A5753" t="s">
        <v>1037</v>
      </c>
      <c r="B5753" t="s">
        <v>4439</v>
      </c>
      <c r="C5753" t="s">
        <v>2879</v>
      </c>
      <c r="D5753" t="s">
        <v>2904</v>
      </c>
      <c r="E5753" t="s">
        <v>3356</v>
      </c>
      <c r="F5753" t="s">
        <v>2882</v>
      </c>
      <c r="G5753" t="s">
        <v>2883</v>
      </c>
      <c r="H5753">
        <v>284151.10840000003</v>
      </c>
      <c r="I5753">
        <v>643.51071272115598</v>
      </c>
      <c r="J5753">
        <v>4889.6206695241599</v>
      </c>
      <c r="K5753">
        <v>5533.1313822453203</v>
      </c>
      <c r="L5753">
        <v>278617.97701775498</v>
      </c>
    </row>
    <row r="5754" spans="1:12" x14ac:dyDescent="0.35">
      <c r="A5754" t="s">
        <v>1037</v>
      </c>
      <c r="B5754" t="s">
        <v>4439</v>
      </c>
      <c r="C5754" t="s">
        <v>2879</v>
      </c>
      <c r="D5754" t="s">
        <v>2904</v>
      </c>
      <c r="E5754" t="s">
        <v>3356</v>
      </c>
      <c r="F5754" t="s">
        <v>2890</v>
      </c>
      <c r="G5754" t="s">
        <v>2891</v>
      </c>
      <c r="H5754">
        <v>363281.79670000001</v>
      </c>
      <c r="I5754">
        <v>822.71622765616098</v>
      </c>
      <c r="J5754">
        <v>6251.28718508785</v>
      </c>
      <c r="K5754">
        <v>7074.0034127440204</v>
      </c>
      <c r="L5754">
        <v>356207.79328725598</v>
      </c>
    </row>
    <row r="5755" spans="1:12" x14ac:dyDescent="0.35">
      <c r="A5755" t="s">
        <v>1037</v>
      </c>
      <c r="B5755" t="s">
        <v>4439</v>
      </c>
      <c r="C5755" t="s">
        <v>2879</v>
      </c>
      <c r="D5755" t="s">
        <v>2906</v>
      </c>
      <c r="E5755" t="s">
        <v>4451</v>
      </c>
      <c r="F5755" t="s">
        <v>2170</v>
      </c>
      <c r="G5755" t="s">
        <v>2171</v>
      </c>
      <c r="H5755">
        <v>0</v>
      </c>
      <c r="I5755">
        <v>0</v>
      </c>
      <c r="J5755">
        <v>0</v>
      </c>
      <c r="K5755">
        <v>0</v>
      </c>
      <c r="L5755">
        <v>0</v>
      </c>
    </row>
    <row r="5756" spans="1:12" x14ac:dyDescent="0.35">
      <c r="A5756" t="s">
        <v>1037</v>
      </c>
      <c r="B5756" t="s">
        <v>4439</v>
      </c>
      <c r="C5756" t="s">
        <v>2879</v>
      </c>
      <c r="D5756" t="s">
        <v>2906</v>
      </c>
      <c r="E5756" t="s">
        <v>4451</v>
      </c>
      <c r="F5756" t="s">
        <v>2172</v>
      </c>
      <c r="G5756" t="s">
        <v>2173</v>
      </c>
      <c r="H5756">
        <v>285149.32659999997</v>
      </c>
      <c r="I5756">
        <v>261.29618621216599</v>
      </c>
      <c r="J5756">
        <v>492.31644510990901</v>
      </c>
      <c r="K5756">
        <v>753.61263132207603</v>
      </c>
      <c r="L5756">
        <v>284395.71396867803</v>
      </c>
    </row>
    <row r="5757" spans="1:12" x14ac:dyDescent="0.35">
      <c r="A5757" t="s">
        <v>1037</v>
      </c>
      <c r="B5757" t="s">
        <v>4439</v>
      </c>
      <c r="C5757" t="s">
        <v>2879</v>
      </c>
      <c r="D5757" t="s">
        <v>2906</v>
      </c>
      <c r="E5757" t="s">
        <v>4451</v>
      </c>
      <c r="F5757" t="s">
        <v>2882</v>
      </c>
      <c r="G5757" t="s">
        <v>2883</v>
      </c>
      <c r="H5757">
        <v>174581.22039999999</v>
      </c>
      <c r="I5757">
        <v>159.97725686459199</v>
      </c>
      <c r="J5757">
        <v>301.41823169994501</v>
      </c>
      <c r="K5757">
        <v>461.395488564537</v>
      </c>
      <c r="L5757">
        <v>174119.82491143499</v>
      </c>
    </row>
    <row r="5758" spans="1:12" x14ac:dyDescent="0.35">
      <c r="A5758" t="s">
        <v>1037</v>
      </c>
      <c r="B5758" t="s">
        <v>4439</v>
      </c>
      <c r="C5758" t="s">
        <v>2879</v>
      </c>
      <c r="D5758" t="s">
        <v>2906</v>
      </c>
      <c r="E5758" t="s">
        <v>4451</v>
      </c>
      <c r="F5758" t="s">
        <v>2884</v>
      </c>
      <c r="G5758" t="s">
        <v>2885</v>
      </c>
      <c r="H5758">
        <v>405429.4228</v>
      </c>
      <c r="I5758">
        <v>313.644123154483</v>
      </c>
      <c r="J5758">
        <v>0</v>
      </c>
      <c r="K5758">
        <v>313.644123154483</v>
      </c>
      <c r="L5758">
        <v>405115.77867684601</v>
      </c>
    </row>
    <row r="5759" spans="1:12" x14ac:dyDescent="0.35">
      <c r="A5759" t="s">
        <v>1037</v>
      </c>
      <c r="B5759" t="s">
        <v>4439</v>
      </c>
      <c r="C5759" t="s">
        <v>2879</v>
      </c>
      <c r="D5759" t="s">
        <v>2906</v>
      </c>
      <c r="E5759" t="s">
        <v>4451</v>
      </c>
      <c r="F5759" t="s">
        <v>2896</v>
      </c>
      <c r="G5759" t="s">
        <v>2897</v>
      </c>
      <c r="H5759">
        <v>203631.9725</v>
      </c>
      <c r="I5759">
        <v>157.53166366582599</v>
      </c>
      <c r="J5759">
        <v>0</v>
      </c>
      <c r="K5759">
        <v>157.53166366582599</v>
      </c>
      <c r="L5759">
        <v>203474.44083633399</v>
      </c>
    </row>
    <row r="5760" spans="1:12" x14ac:dyDescent="0.35">
      <c r="A5760" t="s">
        <v>1037</v>
      </c>
      <c r="B5760" t="s">
        <v>4439</v>
      </c>
      <c r="C5760" t="s">
        <v>2879</v>
      </c>
      <c r="D5760" t="s">
        <v>2906</v>
      </c>
      <c r="E5760" t="s">
        <v>4451</v>
      </c>
      <c r="F5760" t="s">
        <v>2890</v>
      </c>
      <c r="G5760" t="s">
        <v>2891</v>
      </c>
      <c r="H5760">
        <v>133845.6023</v>
      </c>
      <c r="I5760">
        <v>122.649230262853</v>
      </c>
      <c r="J5760">
        <v>231.087310969958</v>
      </c>
      <c r="K5760">
        <v>353.73654123281102</v>
      </c>
      <c r="L5760">
        <v>133491.865758767</v>
      </c>
    </row>
    <row r="5761" spans="1:12" x14ac:dyDescent="0.35">
      <c r="A5761" t="s">
        <v>1037</v>
      </c>
      <c r="B5761" t="s">
        <v>4439</v>
      </c>
      <c r="C5761" t="s">
        <v>2879</v>
      </c>
      <c r="D5761" t="s">
        <v>2908</v>
      </c>
      <c r="E5761" t="s">
        <v>4452</v>
      </c>
      <c r="F5761" t="s">
        <v>2170</v>
      </c>
      <c r="G5761" t="s">
        <v>2171</v>
      </c>
      <c r="H5761">
        <v>0</v>
      </c>
      <c r="I5761">
        <v>0</v>
      </c>
      <c r="J5761">
        <v>0</v>
      </c>
      <c r="K5761">
        <v>0</v>
      </c>
      <c r="L5761">
        <v>0</v>
      </c>
    </row>
    <row r="5762" spans="1:12" x14ac:dyDescent="0.35">
      <c r="A5762" t="s">
        <v>1037</v>
      </c>
      <c r="B5762" t="s">
        <v>4439</v>
      </c>
      <c r="C5762" t="s">
        <v>2879</v>
      </c>
      <c r="D5762" t="s">
        <v>2908</v>
      </c>
      <c r="E5762" t="s">
        <v>4452</v>
      </c>
      <c r="F5762" t="s">
        <v>2172</v>
      </c>
      <c r="G5762" t="s">
        <v>2173</v>
      </c>
      <c r="H5762">
        <v>292834.60019999999</v>
      </c>
      <c r="I5762">
        <v>367.57353814023401</v>
      </c>
      <c r="J5762">
        <v>7901.6323705667601</v>
      </c>
      <c r="K5762">
        <v>8269.2059087069792</v>
      </c>
      <c r="L5762">
        <v>284565.39429129299</v>
      </c>
    </row>
    <row r="5763" spans="1:12" x14ac:dyDescent="0.35">
      <c r="A5763" t="s">
        <v>1037</v>
      </c>
      <c r="B5763" t="s">
        <v>4439</v>
      </c>
      <c r="C5763" t="s">
        <v>2879</v>
      </c>
      <c r="D5763" t="s">
        <v>2908</v>
      </c>
      <c r="E5763" t="s">
        <v>4452</v>
      </c>
      <c r="F5763" t="s">
        <v>2882</v>
      </c>
      <c r="G5763" t="s">
        <v>2883</v>
      </c>
      <c r="H5763">
        <v>45960.587399999997</v>
      </c>
      <c r="I5763">
        <v>57.6909140578842</v>
      </c>
      <c r="J5763">
        <v>1240.16651555981</v>
      </c>
      <c r="K5763">
        <v>1297.8574296176901</v>
      </c>
      <c r="L5763">
        <v>44662.729970382301</v>
      </c>
    </row>
    <row r="5764" spans="1:12" x14ac:dyDescent="0.35">
      <c r="A5764" t="s">
        <v>1037</v>
      </c>
      <c r="B5764" t="s">
        <v>4439</v>
      </c>
      <c r="C5764" t="s">
        <v>2879</v>
      </c>
      <c r="D5764" t="s">
        <v>2908</v>
      </c>
      <c r="E5764" t="s">
        <v>4452</v>
      </c>
      <c r="F5764" t="s">
        <v>2884</v>
      </c>
      <c r="G5764" t="s">
        <v>2885</v>
      </c>
      <c r="H5764">
        <v>84245.636299999998</v>
      </c>
      <c r="I5764">
        <v>30.198768978862802</v>
      </c>
      <c r="J5764">
        <v>0</v>
      </c>
      <c r="K5764">
        <v>30.198768978862802</v>
      </c>
      <c r="L5764">
        <v>84215.437531021103</v>
      </c>
    </row>
    <row r="5765" spans="1:12" x14ac:dyDescent="0.35">
      <c r="A5765" t="s">
        <v>1037</v>
      </c>
      <c r="B5765" t="s">
        <v>4439</v>
      </c>
      <c r="C5765" t="s">
        <v>2879</v>
      </c>
      <c r="D5765" t="s">
        <v>2908</v>
      </c>
      <c r="E5765" t="s">
        <v>4452</v>
      </c>
      <c r="F5765" t="s">
        <v>2896</v>
      </c>
      <c r="G5765" t="s">
        <v>2897</v>
      </c>
      <c r="H5765">
        <v>139571.12880000001</v>
      </c>
      <c r="I5765">
        <v>50.030796367966701</v>
      </c>
      <c r="J5765">
        <v>0</v>
      </c>
      <c r="K5765">
        <v>50.030796367966701</v>
      </c>
      <c r="L5765">
        <v>139521.09800363201</v>
      </c>
    </row>
    <row r="5766" spans="1:12" x14ac:dyDescent="0.35">
      <c r="A5766" t="s">
        <v>1037</v>
      </c>
      <c r="B5766" t="s">
        <v>4439</v>
      </c>
      <c r="C5766" t="s">
        <v>2879</v>
      </c>
      <c r="D5766" t="s">
        <v>2910</v>
      </c>
      <c r="E5766" t="s">
        <v>4453</v>
      </c>
      <c r="F5766" t="s">
        <v>2170</v>
      </c>
      <c r="G5766" t="s">
        <v>2171</v>
      </c>
      <c r="H5766">
        <v>0</v>
      </c>
      <c r="I5766">
        <v>0</v>
      </c>
      <c r="J5766">
        <v>0</v>
      </c>
      <c r="K5766">
        <v>0</v>
      </c>
      <c r="L5766">
        <v>0</v>
      </c>
    </row>
    <row r="5767" spans="1:12" x14ac:dyDescent="0.35">
      <c r="A5767" t="s">
        <v>1037</v>
      </c>
      <c r="B5767" t="s">
        <v>4439</v>
      </c>
      <c r="C5767" t="s">
        <v>2879</v>
      </c>
      <c r="D5767" t="s">
        <v>2910</v>
      </c>
      <c r="E5767" t="s">
        <v>4453</v>
      </c>
      <c r="F5767" t="s">
        <v>2172</v>
      </c>
      <c r="G5767" t="s">
        <v>2173</v>
      </c>
      <c r="H5767">
        <v>178207.3511</v>
      </c>
      <c r="I5767">
        <v>187.82051401312401</v>
      </c>
      <c r="J5767">
        <v>8741.3082198184202</v>
      </c>
      <c r="K5767">
        <v>8929.1287338315396</v>
      </c>
      <c r="L5767">
        <v>169278.22236616799</v>
      </c>
    </row>
    <row r="5768" spans="1:12" x14ac:dyDescent="0.35">
      <c r="A5768" t="s">
        <v>1037</v>
      </c>
      <c r="B5768" t="s">
        <v>4439</v>
      </c>
      <c r="C5768" t="s">
        <v>2879</v>
      </c>
      <c r="D5768" t="s">
        <v>2910</v>
      </c>
      <c r="E5768" t="s">
        <v>4453</v>
      </c>
      <c r="F5768" t="s">
        <v>2882</v>
      </c>
      <c r="G5768" t="s">
        <v>2883</v>
      </c>
      <c r="H5768">
        <v>17613.517199999998</v>
      </c>
      <c r="I5768">
        <v>18.563655454785501</v>
      </c>
      <c r="J5768">
        <v>863.96651009833204</v>
      </c>
      <c r="K5768">
        <v>882.53016555311797</v>
      </c>
      <c r="L5768">
        <v>16730.987034446902</v>
      </c>
    </row>
    <row r="5769" spans="1:12" x14ac:dyDescent="0.35">
      <c r="A5769" t="s">
        <v>1037</v>
      </c>
      <c r="B5769" t="s">
        <v>4439</v>
      </c>
      <c r="C5769" t="s">
        <v>2879</v>
      </c>
      <c r="D5769" t="s">
        <v>2910</v>
      </c>
      <c r="E5769" t="s">
        <v>4453</v>
      </c>
      <c r="F5769" t="s">
        <v>2884</v>
      </c>
      <c r="G5769" t="s">
        <v>2885</v>
      </c>
      <c r="H5769">
        <v>577002.39879999997</v>
      </c>
      <c r="I5769">
        <v>912.86437087667196</v>
      </c>
      <c r="J5769">
        <v>190.122335726866</v>
      </c>
      <c r="K5769">
        <v>1102.9867066035399</v>
      </c>
      <c r="L5769">
        <v>575899.41209339595</v>
      </c>
    </row>
    <row r="5770" spans="1:12" x14ac:dyDescent="0.35">
      <c r="A5770" t="s">
        <v>1037</v>
      </c>
      <c r="B5770" t="s">
        <v>4439</v>
      </c>
      <c r="C5770" t="s">
        <v>2879</v>
      </c>
      <c r="D5770" t="s">
        <v>2910</v>
      </c>
      <c r="E5770" t="s">
        <v>4453</v>
      </c>
      <c r="F5770" t="s">
        <v>2896</v>
      </c>
      <c r="G5770" t="s">
        <v>2897</v>
      </c>
      <c r="H5770">
        <v>122227.60739999999</v>
      </c>
      <c r="I5770">
        <v>193.37394115898999</v>
      </c>
      <c r="J5770">
        <v>40.2740062322179</v>
      </c>
      <c r="K5770">
        <v>233.647947391207</v>
      </c>
      <c r="L5770">
        <v>121993.95945260899</v>
      </c>
    </row>
    <row r="5771" spans="1:12" x14ac:dyDescent="0.35">
      <c r="A5771" t="s">
        <v>1037</v>
      </c>
      <c r="B5771" t="s">
        <v>4439</v>
      </c>
      <c r="C5771" t="s">
        <v>2879</v>
      </c>
      <c r="D5771" t="s">
        <v>2910</v>
      </c>
      <c r="E5771" t="s">
        <v>4453</v>
      </c>
      <c r="F5771" t="s">
        <v>2890</v>
      </c>
      <c r="G5771" t="s">
        <v>2891</v>
      </c>
      <c r="H5771">
        <v>7252.6247000000003</v>
      </c>
      <c r="I5771">
        <v>7.6438581284411002</v>
      </c>
      <c r="J5771">
        <v>355.75091592284298</v>
      </c>
      <c r="K5771">
        <v>363.394774051284</v>
      </c>
      <c r="L5771">
        <v>6889.2299259487199</v>
      </c>
    </row>
    <row r="5772" spans="1:12" x14ac:dyDescent="0.35">
      <c r="A5772" t="s">
        <v>1037</v>
      </c>
      <c r="B5772" t="s">
        <v>4439</v>
      </c>
      <c r="C5772" t="s">
        <v>2915</v>
      </c>
      <c r="D5772" t="s">
        <v>2172</v>
      </c>
      <c r="E5772" t="s">
        <v>4454</v>
      </c>
      <c r="F5772" t="s">
        <v>2172</v>
      </c>
      <c r="G5772" t="s">
        <v>2173</v>
      </c>
      <c r="H5772">
        <v>91200610.408899993</v>
      </c>
      <c r="I5772">
        <v>83545.901745615105</v>
      </c>
      <c r="J5772">
        <v>49996100.707030103</v>
      </c>
      <c r="K5772">
        <v>50079646.608775802</v>
      </c>
      <c r="L5772">
        <v>41120963.800124198</v>
      </c>
    </row>
    <row r="5773" spans="1:12" x14ac:dyDescent="0.35">
      <c r="A5773" t="s">
        <v>1037</v>
      </c>
      <c r="B5773" t="s">
        <v>4439</v>
      </c>
      <c r="C5773" t="s">
        <v>2915</v>
      </c>
      <c r="D5773" t="s">
        <v>2172</v>
      </c>
      <c r="E5773" t="s">
        <v>4454</v>
      </c>
      <c r="F5773" t="s">
        <v>2918</v>
      </c>
      <c r="G5773" t="s">
        <v>2919</v>
      </c>
      <c r="H5773">
        <v>0</v>
      </c>
      <c r="I5773">
        <v>0</v>
      </c>
      <c r="J5773">
        <v>0</v>
      </c>
      <c r="K5773">
        <v>0</v>
      </c>
      <c r="L5773">
        <v>0</v>
      </c>
    </row>
    <row r="5774" spans="1:12" x14ac:dyDescent="0.35">
      <c r="A5774" t="s">
        <v>1037</v>
      </c>
      <c r="B5774" t="s">
        <v>4439</v>
      </c>
      <c r="C5774" t="s">
        <v>2915</v>
      </c>
      <c r="D5774" t="s">
        <v>2172</v>
      </c>
      <c r="E5774" t="s">
        <v>4454</v>
      </c>
      <c r="F5774" t="s">
        <v>2920</v>
      </c>
      <c r="G5774" t="s">
        <v>2921</v>
      </c>
      <c r="H5774">
        <v>0</v>
      </c>
      <c r="I5774">
        <v>0</v>
      </c>
      <c r="J5774">
        <v>0</v>
      </c>
      <c r="K5774">
        <v>0</v>
      </c>
      <c r="L5774">
        <v>0</v>
      </c>
    </row>
    <row r="5775" spans="1:12" x14ac:dyDescent="0.35">
      <c r="A5775" t="s">
        <v>1037</v>
      </c>
      <c r="B5775" t="s">
        <v>4439</v>
      </c>
      <c r="C5775" t="s">
        <v>2915</v>
      </c>
      <c r="D5775" t="s">
        <v>2172</v>
      </c>
      <c r="E5775" t="s">
        <v>4454</v>
      </c>
      <c r="F5775" t="s">
        <v>2867</v>
      </c>
      <c r="G5775" t="s">
        <v>2868</v>
      </c>
      <c r="H5775">
        <v>0</v>
      </c>
      <c r="I5775">
        <v>0</v>
      </c>
      <c r="J5775">
        <v>0</v>
      </c>
      <c r="K5775">
        <v>0</v>
      </c>
      <c r="L5775">
        <v>0</v>
      </c>
    </row>
    <row r="5776" spans="1:12" x14ac:dyDescent="0.35">
      <c r="A5776" t="s">
        <v>1037</v>
      </c>
      <c r="B5776" t="s">
        <v>4439</v>
      </c>
      <c r="C5776" t="s">
        <v>2915</v>
      </c>
      <c r="D5776" t="s">
        <v>2172</v>
      </c>
      <c r="E5776" t="s">
        <v>4454</v>
      </c>
      <c r="F5776" t="s">
        <v>2922</v>
      </c>
      <c r="G5776" t="s">
        <v>2923</v>
      </c>
      <c r="H5776">
        <v>0</v>
      </c>
      <c r="I5776">
        <v>0</v>
      </c>
      <c r="J5776">
        <v>0</v>
      </c>
      <c r="K5776">
        <v>0</v>
      </c>
      <c r="L5776">
        <v>0</v>
      </c>
    </row>
    <row r="5777" spans="1:14" x14ac:dyDescent="0.35">
      <c r="A5777" t="s">
        <v>1037</v>
      </c>
      <c r="B5777" t="s">
        <v>4439</v>
      </c>
      <c r="C5777" t="s">
        <v>2915</v>
      </c>
      <c r="D5777" t="s">
        <v>2172</v>
      </c>
      <c r="E5777" t="s">
        <v>4454</v>
      </c>
      <c r="F5777" t="s">
        <v>2875</v>
      </c>
      <c r="G5777" t="s">
        <v>2876</v>
      </c>
      <c r="H5777">
        <v>3709597.4696999998</v>
      </c>
      <c r="I5777">
        <v>3398.24113375767</v>
      </c>
      <c r="J5777">
        <v>2033598.32619244</v>
      </c>
      <c r="K5777">
        <v>2036996.56732619</v>
      </c>
      <c r="L5777">
        <v>1672600.9023738101</v>
      </c>
    </row>
    <row r="5778" spans="1:14" x14ac:dyDescent="0.35">
      <c r="A5778" t="s">
        <v>1037</v>
      </c>
      <c r="B5778" t="s">
        <v>4439</v>
      </c>
      <c r="C5778" t="s">
        <v>2915</v>
      </c>
      <c r="D5778" t="s">
        <v>2172</v>
      </c>
      <c r="E5778" t="s">
        <v>4454</v>
      </c>
      <c r="F5778" t="s">
        <v>2924</v>
      </c>
      <c r="G5778" t="s">
        <v>2925</v>
      </c>
      <c r="H5778">
        <v>0</v>
      </c>
      <c r="I5778">
        <v>0</v>
      </c>
      <c r="J5778">
        <v>0</v>
      </c>
      <c r="K5778">
        <v>0</v>
      </c>
      <c r="L5778">
        <v>0</v>
      </c>
    </row>
    <row r="5779" spans="1:14" x14ac:dyDescent="0.35">
      <c r="A5779" t="s">
        <v>1037</v>
      </c>
      <c r="B5779" t="s">
        <v>4439</v>
      </c>
      <c r="C5779" t="s">
        <v>2915</v>
      </c>
      <c r="D5779" t="s">
        <v>2172</v>
      </c>
      <c r="E5779" t="s">
        <v>4454</v>
      </c>
      <c r="F5779" t="s">
        <v>2877</v>
      </c>
      <c r="G5779" t="s">
        <v>2878</v>
      </c>
      <c r="H5779">
        <v>190178.39869999999</v>
      </c>
      <c r="I5779">
        <v>174.216222176961</v>
      </c>
      <c r="J5779">
        <v>104255.64398453401</v>
      </c>
      <c r="K5779">
        <v>104429.860206711</v>
      </c>
      <c r="L5779">
        <v>85748.538493289307</v>
      </c>
    </row>
    <row r="5780" spans="1:14" x14ac:dyDescent="0.35">
      <c r="A5780" t="s">
        <v>1037</v>
      </c>
      <c r="B5780" t="s">
        <v>4439</v>
      </c>
      <c r="C5780" t="s">
        <v>2915</v>
      </c>
      <c r="D5780" t="s">
        <v>4455</v>
      </c>
      <c r="E5780" t="s">
        <v>4456</v>
      </c>
      <c r="F5780" t="s">
        <v>2170</v>
      </c>
      <c r="G5780" t="s">
        <v>2171</v>
      </c>
      <c r="H5780">
        <v>0</v>
      </c>
      <c r="I5780">
        <v>0</v>
      </c>
      <c r="J5780">
        <v>0</v>
      </c>
      <c r="K5780">
        <v>0</v>
      </c>
      <c r="L5780">
        <v>0</v>
      </c>
    </row>
    <row r="5781" spans="1:14" x14ac:dyDescent="0.35">
      <c r="A5781" t="s">
        <v>1037</v>
      </c>
      <c r="B5781" t="s">
        <v>4439</v>
      </c>
      <c r="C5781" t="s">
        <v>2915</v>
      </c>
      <c r="D5781" t="s">
        <v>4455</v>
      </c>
      <c r="E5781" t="s">
        <v>4456</v>
      </c>
      <c r="F5781" t="s">
        <v>2172</v>
      </c>
      <c r="G5781" t="s">
        <v>2173</v>
      </c>
      <c r="H5781">
        <v>47416523.783100002</v>
      </c>
      <c r="I5781">
        <v>144094.77316002999</v>
      </c>
      <c r="J5781">
        <v>11344994.010459101</v>
      </c>
      <c r="K5781">
        <v>11489088.7836191</v>
      </c>
      <c r="L5781">
        <v>35927434.999480903</v>
      </c>
    </row>
    <row r="5782" spans="1:14" x14ac:dyDescent="0.35">
      <c r="A5782" t="s">
        <v>1037</v>
      </c>
      <c r="B5782" t="s">
        <v>4439</v>
      </c>
      <c r="C5782" t="s">
        <v>2915</v>
      </c>
      <c r="D5782" t="s">
        <v>4455</v>
      </c>
      <c r="E5782" t="s">
        <v>4456</v>
      </c>
      <c r="F5782" t="s">
        <v>19</v>
      </c>
      <c r="G5782" t="s">
        <v>2174</v>
      </c>
      <c r="H5782">
        <v>1000979.3917</v>
      </c>
      <c r="I5782">
        <v>3041.8910303830899</v>
      </c>
      <c r="J5782">
        <v>0</v>
      </c>
      <c r="K5782">
        <v>3041.8910303830899</v>
      </c>
      <c r="L5782">
        <v>997937.50066961697</v>
      </c>
      <c r="N5782" t="s">
        <v>2198</v>
      </c>
    </row>
    <row r="5783" spans="1:14" x14ac:dyDescent="0.35">
      <c r="A5783" t="s">
        <v>1037</v>
      </c>
      <c r="B5783" t="s">
        <v>4439</v>
      </c>
      <c r="C5783" t="s">
        <v>2915</v>
      </c>
      <c r="D5783" t="s">
        <v>4455</v>
      </c>
      <c r="E5783" t="s">
        <v>4456</v>
      </c>
      <c r="F5783" t="s">
        <v>2918</v>
      </c>
      <c r="G5783" t="s">
        <v>2919</v>
      </c>
      <c r="H5783">
        <v>0</v>
      </c>
      <c r="I5783">
        <v>0</v>
      </c>
      <c r="J5783">
        <v>0</v>
      </c>
      <c r="K5783">
        <v>0</v>
      </c>
      <c r="L5783">
        <v>0</v>
      </c>
    </row>
    <row r="5784" spans="1:14" x14ac:dyDescent="0.35">
      <c r="A5784" t="s">
        <v>1037</v>
      </c>
      <c r="B5784" t="s">
        <v>4439</v>
      </c>
      <c r="C5784" t="s">
        <v>2915</v>
      </c>
      <c r="D5784" t="s">
        <v>4455</v>
      </c>
      <c r="E5784" t="s">
        <v>4456</v>
      </c>
      <c r="F5784" t="s">
        <v>2920</v>
      </c>
      <c r="G5784" t="s">
        <v>2921</v>
      </c>
      <c r="H5784">
        <v>0</v>
      </c>
      <c r="I5784">
        <v>0</v>
      </c>
      <c r="J5784">
        <v>0</v>
      </c>
      <c r="K5784">
        <v>0</v>
      </c>
      <c r="L5784">
        <v>0</v>
      </c>
    </row>
    <row r="5785" spans="1:14" x14ac:dyDescent="0.35">
      <c r="A5785" t="s">
        <v>1037</v>
      </c>
      <c r="B5785" t="s">
        <v>4439</v>
      </c>
      <c r="C5785" t="s">
        <v>2915</v>
      </c>
      <c r="D5785" t="s">
        <v>4455</v>
      </c>
      <c r="E5785" t="s">
        <v>4456</v>
      </c>
      <c r="F5785" t="s">
        <v>2867</v>
      </c>
      <c r="G5785" t="s">
        <v>2868</v>
      </c>
      <c r="H5785">
        <v>0</v>
      </c>
      <c r="I5785">
        <v>0</v>
      </c>
      <c r="J5785">
        <v>0</v>
      </c>
      <c r="K5785">
        <v>0</v>
      </c>
      <c r="L5785">
        <v>0</v>
      </c>
    </row>
    <row r="5786" spans="1:14" x14ac:dyDescent="0.35">
      <c r="A5786" t="s">
        <v>1037</v>
      </c>
      <c r="B5786" t="s">
        <v>4439</v>
      </c>
      <c r="C5786" t="s">
        <v>2915</v>
      </c>
      <c r="D5786" t="s">
        <v>4455</v>
      </c>
      <c r="E5786" t="s">
        <v>4456</v>
      </c>
      <c r="F5786" t="s">
        <v>2922</v>
      </c>
      <c r="G5786" t="s">
        <v>2923</v>
      </c>
      <c r="H5786">
        <v>6600614.1058</v>
      </c>
      <c r="I5786">
        <v>20058.703515285899</v>
      </c>
      <c r="J5786">
        <v>1579279.1525183299</v>
      </c>
      <c r="K5786">
        <v>1599337.8560336099</v>
      </c>
      <c r="L5786">
        <v>5001276.2497663898</v>
      </c>
    </row>
    <row r="5787" spans="1:14" x14ac:dyDescent="0.35">
      <c r="A5787" t="s">
        <v>1037</v>
      </c>
      <c r="B5787" t="s">
        <v>4439</v>
      </c>
      <c r="C5787" t="s">
        <v>2915</v>
      </c>
      <c r="D5787" t="s">
        <v>4455</v>
      </c>
      <c r="E5787" t="s">
        <v>4456</v>
      </c>
      <c r="F5787" t="s">
        <v>2875</v>
      </c>
      <c r="G5787" t="s">
        <v>2876</v>
      </c>
      <c r="H5787">
        <v>2791692.5243000002</v>
      </c>
      <c r="I5787">
        <v>8483.7155685034904</v>
      </c>
      <c r="J5787">
        <v>667947.21418672695</v>
      </c>
      <c r="K5787">
        <v>676430.92975523102</v>
      </c>
      <c r="L5787">
        <v>2115261.5945447702</v>
      </c>
    </row>
    <row r="5788" spans="1:14" x14ac:dyDescent="0.35">
      <c r="A5788" t="s">
        <v>1037</v>
      </c>
      <c r="B5788" t="s">
        <v>4439</v>
      </c>
      <c r="C5788" t="s">
        <v>2915</v>
      </c>
      <c r="D5788" t="s">
        <v>4455</v>
      </c>
      <c r="E5788" t="s">
        <v>4456</v>
      </c>
      <c r="F5788" t="s">
        <v>3009</v>
      </c>
      <c r="G5788" t="s">
        <v>3010</v>
      </c>
      <c r="H5788">
        <v>662986.3504</v>
      </c>
      <c r="I5788">
        <v>2014.75899414984</v>
      </c>
      <c r="J5788">
        <v>0</v>
      </c>
      <c r="K5788">
        <v>2014.75899414984</v>
      </c>
      <c r="L5788">
        <v>660971.59140585002</v>
      </c>
      <c r="N5788" t="s">
        <v>2198</v>
      </c>
    </row>
    <row r="5789" spans="1:14" x14ac:dyDescent="0.35">
      <c r="A5789" t="s">
        <v>1037</v>
      </c>
      <c r="B5789" t="s">
        <v>4439</v>
      </c>
      <c r="C5789" t="s">
        <v>2915</v>
      </c>
      <c r="D5789" t="s">
        <v>4455</v>
      </c>
      <c r="E5789" t="s">
        <v>4456</v>
      </c>
      <c r="F5789" t="s">
        <v>3011</v>
      </c>
      <c r="G5789" t="s">
        <v>3012</v>
      </c>
      <c r="H5789">
        <v>1013979.1241</v>
      </c>
      <c r="I5789">
        <v>3081.3961086997501</v>
      </c>
      <c r="J5789">
        <v>0</v>
      </c>
      <c r="K5789">
        <v>3081.3961086997501</v>
      </c>
      <c r="L5789">
        <v>1010897.7279913001</v>
      </c>
      <c r="N5789" t="s">
        <v>2198</v>
      </c>
    </row>
    <row r="5790" spans="1:14" x14ac:dyDescent="0.35">
      <c r="A5790" t="s">
        <v>1037</v>
      </c>
      <c r="B5790" t="s">
        <v>4439</v>
      </c>
      <c r="C5790" t="s">
        <v>2915</v>
      </c>
      <c r="D5790" t="s">
        <v>4455</v>
      </c>
      <c r="E5790" t="s">
        <v>4456</v>
      </c>
      <c r="F5790" t="s">
        <v>2924</v>
      </c>
      <c r="G5790" t="s">
        <v>2925</v>
      </c>
      <c r="H5790">
        <v>0</v>
      </c>
      <c r="I5790">
        <v>0</v>
      </c>
      <c r="J5790">
        <v>0</v>
      </c>
      <c r="K5790">
        <v>0</v>
      </c>
      <c r="L5790">
        <v>0</v>
      </c>
    </row>
    <row r="5791" spans="1:14" x14ac:dyDescent="0.35">
      <c r="A5791" t="s">
        <v>1037</v>
      </c>
      <c r="B5791" t="s">
        <v>4439</v>
      </c>
      <c r="C5791" t="s">
        <v>2915</v>
      </c>
      <c r="D5791" t="s">
        <v>4455</v>
      </c>
      <c r="E5791" t="s">
        <v>4456</v>
      </c>
      <c r="F5791" t="s">
        <v>2877</v>
      </c>
      <c r="G5791" t="s">
        <v>2878</v>
      </c>
      <c r="H5791">
        <v>1624966.5449999999</v>
      </c>
      <c r="I5791">
        <v>4938.1347895829404</v>
      </c>
      <c r="J5791">
        <v>388793.48904931702</v>
      </c>
      <c r="K5791">
        <v>393731.62383890001</v>
      </c>
      <c r="L5791">
        <v>1231234.9211611</v>
      </c>
    </row>
    <row r="5792" spans="1:14" x14ac:dyDescent="0.35">
      <c r="A5792" t="s">
        <v>1037</v>
      </c>
      <c r="B5792" t="s">
        <v>4439</v>
      </c>
      <c r="C5792" t="s">
        <v>2915</v>
      </c>
      <c r="D5792" t="s">
        <v>4457</v>
      </c>
      <c r="E5792" t="s">
        <v>4458</v>
      </c>
      <c r="F5792" t="s">
        <v>2172</v>
      </c>
      <c r="G5792" t="s">
        <v>2173</v>
      </c>
      <c r="H5792">
        <v>46297197.532499999</v>
      </c>
      <c r="I5792">
        <v>46443.002164841397</v>
      </c>
      <c r="J5792">
        <v>11835782.436553501</v>
      </c>
      <c r="K5792">
        <v>11882225.438718401</v>
      </c>
      <c r="L5792">
        <v>34414972.093781598</v>
      </c>
    </row>
    <row r="5793" spans="1:14" x14ac:dyDescent="0.35">
      <c r="A5793" t="s">
        <v>1037</v>
      </c>
      <c r="B5793" t="s">
        <v>4439</v>
      </c>
      <c r="C5793" t="s">
        <v>2915</v>
      </c>
      <c r="D5793" t="s">
        <v>4457</v>
      </c>
      <c r="E5793" t="s">
        <v>4458</v>
      </c>
      <c r="F5793" t="s">
        <v>3007</v>
      </c>
      <c r="G5793" t="s">
        <v>3008</v>
      </c>
      <c r="H5793">
        <v>600581.59920000006</v>
      </c>
      <c r="I5793">
        <v>602.47302209214502</v>
      </c>
      <c r="J5793">
        <v>0</v>
      </c>
      <c r="K5793">
        <v>602.47302209214502</v>
      </c>
      <c r="L5793">
        <v>599979.12617790804</v>
      </c>
      <c r="N5793" t="s">
        <v>2198</v>
      </c>
    </row>
    <row r="5794" spans="1:14" x14ac:dyDescent="0.35">
      <c r="A5794" t="s">
        <v>1037</v>
      </c>
      <c r="B5794" t="s">
        <v>4439</v>
      </c>
      <c r="C5794" t="s">
        <v>2915</v>
      </c>
      <c r="D5794" t="s">
        <v>4457</v>
      </c>
      <c r="E5794" t="s">
        <v>4458</v>
      </c>
      <c r="F5794" t="s">
        <v>2918</v>
      </c>
      <c r="G5794" t="s">
        <v>2919</v>
      </c>
      <c r="H5794">
        <v>50230.461000000003</v>
      </c>
      <c r="I5794">
        <v>50.388652756797597</v>
      </c>
      <c r="J5794">
        <v>12841.3130827271</v>
      </c>
      <c r="K5794">
        <v>12891.701735483901</v>
      </c>
      <c r="L5794">
        <v>37338.759264516098</v>
      </c>
    </row>
    <row r="5795" spans="1:14" x14ac:dyDescent="0.35">
      <c r="A5795" t="s">
        <v>1037</v>
      </c>
      <c r="B5795" t="s">
        <v>4439</v>
      </c>
      <c r="C5795" t="s">
        <v>2915</v>
      </c>
      <c r="D5795" t="s">
        <v>4457</v>
      </c>
      <c r="E5795" t="s">
        <v>4458</v>
      </c>
      <c r="F5795" t="s">
        <v>2920</v>
      </c>
      <c r="G5795" t="s">
        <v>2921</v>
      </c>
      <c r="H5795">
        <v>50230.461000000003</v>
      </c>
      <c r="I5795">
        <v>50.388652756797597</v>
      </c>
      <c r="J5795">
        <v>12841.3130827271</v>
      </c>
      <c r="K5795">
        <v>12891.701735483901</v>
      </c>
      <c r="L5795">
        <v>37338.759264516098</v>
      </c>
    </row>
    <row r="5796" spans="1:14" x14ac:dyDescent="0.35">
      <c r="A5796" t="s">
        <v>1037</v>
      </c>
      <c r="B5796" t="s">
        <v>4439</v>
      </c>
      <c r="C5796" t="s">
        <v>2915</v>
      </c>
      <c r="D5796" t="s">
        <v>4457</v>
      </c>
      <c r="E5796" t="s">
        <v>4458</v>
      </c>
      <c r="F5796" t="s">
        <v>2867</v>
      </c>
      <c r="G5796" t="s">
        <v>2868</v>
      </c>
      <c r="H5796">
        <v>0</v>
      </c>
      <c r="I5796">
        <v>0</v>
      </c>
      <c r="J5796">
        <v>0</v>
      </c>
      <c r="K5796">
        <v>0</v>
      </c>
      <c r="L5796">
        <v>0</v>
      </c>
    </row>
    <row r="5797" spans="1:14" x14ac:dyDescent="0.35">
      <c r="A5797" t="s">
        <v>1037</v>
      </c>
      <c r="B5797" t="s">
        <v>4439</v>
      </c>
      <c r="C5797" t="s">
        <v>2915</v>
      </c>
      <c r="D5797" t="s">
        <v>4457</v>
      </c>
      <c r="E5797" t="s">
        <v>4458</v>
      </c>
      <c r="F5797" t="s">
        <v>2922</v>
      </c>
      <c r="G5797" t="s">
        <v>2923</v>
      </c>
      <c r="H5797">
        <v>0</v>
      </c>
      <c r="I5797">
        <v>0</v>
      </c>
      <c r="J5797">
        <v>0</v>
      </c>
      <c r="K5797">
        <v>0</v>
      </c>
      <c r="L5797">
        <v>0</v>
      </c>
    </row>
    <row r="5798" spans="1:14" x14ac:dyDescent="0.35">
      <c r="A5798" t="s">
        <v>1037</v>
      </c>
      <c r="B5798" t="s">
        <v>4439</v>
      </c>
      <c r="C5798" t="s">
        <v>2915</v>
      </c>
      <c r="D5798" t="s">
        <v>4457</v>
      </c>
      <c r="E5798" t="s">
        <v>4458</v>
      </c>
      <c r="F5798" t="s">
        <v>2875</v>
      </c>
      <c r="G5798" t="s">
        <v>2876</v>
      </c>
      <c r="H5798">
        <v>4079587.0084000002</v>
      </c>
      <c r="I5798">
        <v>4092.4349282477301</v>
      </c>
      <c r="J5798">
        <v>1042937.94950149</v>
      </c>
      <c r="K5798">
        <v>1047030.38442973</v>
      </c>
      <c r="L5798">
        <v>3032556.6239702702</v>
      </c>
    </row>
    <row r="5799" spans="1:14" x14ac:dyDescent="0.35">
      <c r="A5799" t="s">
        <v>1037</v>
      </c>
      <c r="B5799" t="s">
        <v>4439</v>
      </c>
      <c r="C5799" t="s">
        <v>2915</v>
      </c>
      <c r="D5799" t="s">
        <v>4457</v>
      </c>
      <c r="E5799" t="s">
        <v>4458</v>
      </c>
      <c r="F5799" t="s">
        <v>2924</v>
      </c>
      <c r="G5799" t="s">
        <v>2925</v>
      </c>
      <c r="H5799">
        <v>0</v>
      </c>
      <c r="I5799">
        <v>0</v>
      </c>
      <c r="J5799">
        <v>0</v>
      </c>
      <c r="K5799">
        <v>0</v>
      </c>
      <c r="L5799">
        <v>0</v>
      </c>
    </row>
    <row r="5800" spans="1:14" x14ac:dyDescent="0.35">
      <c r="A5800" t="s">
        <v>1037</v>
      </c>
      <c r="B5800" t="s">
        <v>4439</v>
      </c>
      <c r="C5800" t="s">
        <v>2915</v>
      </c>
      <c r="D5800" t="s">
        <v>4457</v>
      </c>
      <c r="E5800" t="s">
        <v>4458</v>
      </c>
      <c r="F5800" t="s">
        <v>3001</v>
      </c>
      <c r="G5800" t="s">
        <v>3002</v>
      </c>
      <c r="H5800">
        <v>508856.40950000001</v>
      </c>
      <c r="I5800">
        <v>510.45896053625398</v>
      </c>
      <c r="J5800">
        <v>130088.084707627</v>
      </c>
      <c r="K5800">
        <v>130598.54366816299</v>
      </c>
      <c r="L5800">
        <v>378257.865831837</v>
      </c>
    </row>
    <row r="5801" spans="1:14" x14ac:dyDescent="0.35">
      <c r="A5801" t="s">
        <v>1037</v>
      </c>
      <c r="B5801" t="s">
        <v>4439</v>
      </c>
      <c r="C5801" t="s">
        <v>2915</v>
      </c>
      <c r="D5801" t="s">
        <v>4457</v>
      </c>
      <c r="E5801" t="s">
        <v>4458</v>
      </c>
      <c r="F5801" t="s">
        <v>2177</v>
      </c>
      <c r="G5801" t="s">
        <v>2178</v>
      </c>
      <c r="H5801">
        <v>0</v>
      </c>
      <c r="I5801">
        <v>0</v>
      </c>
      <c r="J5801">
        <v>0</v>
      </c>
      <c r="K5801">
        <v>0</v>
      </c>
      <c r="L5801">
        <v>0</v>
      </c>
    </row>
    <row r="5802" spans="1:14" x14ac:dyDescent="0.35">
      <c r="A5802" t="s">
        <v>1037</v>
      </c>
      <c r="B5802" t="s">
        <v>4439</v>
      </c>
      <c r="C5802" t="s">
        <v>2915</v>
      </c>
      <c r="D5802" t="s">
        <v>4459</v>
      </c>
      <c r="E5802" t="s">
        <v>4460</v>
      </c>
      <c r="F5802" t="s">
        <v>2172</v>
      </c>
      <c r="G5802" t="s">
        <v>2173</v>
      </c>
      <c r="H5802">
        <v>20600355.151799999</v>
      </c>
      <c r="I5802">
        <v>43267.161448105602</v>
      </c>
      <c r="J5802">
        <v>3636505.7506781798</v>
      </c>
      <c r="K5802">
        <v>3679772.9121262901</v>
      </c>
      <c r="L5802">
        <v>16920582.2396737</v>
      </c>
    </row>
    <row r="5803" spans="1:14" x14ac:dyDescent="0.35">
      <c r="A5803" t="s">
        <v>1037</v>
      </c>
      <c r="B5803" t="s">
        <v>4439</v>
      </c>
      <c r="C5803" t="s">
        <v>2915</v>
      </c>
      <c r="D5803" t="s">
        <v>4459</v>
      </c>
      <c r="E5803" t="s">
        <v>4460</v>
      </c>
      <c r="F5803" t="s">
        <v>19</v>
      </c>
      <c r="G5803" t="s">
        <v>2174</v>
      </c>
      <c r="H5803">
        <v>1547521.1751999999</v>
      </c>
      <c r="I5803">
        <v>3250.2764170175301</v>
      </c>
      <c r="J5803">
        <v>0</v>
      </c>
      <c r="K5803">
        <v>3250.2764170175301</v>
      </c>
      <c r="L5803">
        <v>1544270.8987829799</v>
      </c>
      <c r="N5803" t="s">
        <v>2198</v>
      </c>
    </row>
    <row r="5804" spans="1:14" x14ac:dyDescent="0.35">
      <c r="A5804" t="s">
        <v>1037</v>
      </c>
      <c r="B5804" t="s">
        <v>4439</v>
      </c>
      <c r="C5804" t="s">
        <v>2915</v>
      </c>
      <c r="D5804" t="s">
        <v>4459</v>
      </c>
      <c r="E5804" t="s">
        <v>4460</v>
      </c>
      <c r="F5804" t="s">
        <v>3005</v>
      </c>
      <c r="G5804" t="s">
        <v>3006</v>
      </c>
      <c r="H5804">
        <v>429967.78259999998</v>
      </c>
      <c r="I5804">
        <v>903.06624951131903</v>
      </c>
      <c r="J5804">
        <v>0</v>
      </c>
      <c r="K5804">
        <v>903.06624951131903</v>
      </c>
      <c r="L5804">
        <v>429064.716350489</v>
      </c>
      <c r="N5804" t="s">
        <v>2198</v>
      </c>
    </row>
    <row r="5805" spans="1:14" x14ac:dyDescent="0.35">
      <c r="A5805" t="s">
        <v>1037</v>
      </c>
      <c r="B5805" t="s">
        <v>4439</v>
      </c>
      <c r="C5805" t="s">
        <v>2915</v>
      </c>
      <c r="D5805" t="s">
        <v>4459</v>
      </c>
      <c r="E5805" t="s">
        <v>4460</v>
      </c>
      <c r="F5805" t="s">
        <v>2918</v>
      </c>
      <c r="G5805" t="s">
        <v>2919</v>
      </c>
      <c r="H5805">
        <v>0</v>
      </c>
      <c r="I5805">
        <v>0</v>
      </c>
      <c r="J5805">
        <v>0</v>
      </c>
      <c r="K5805">
        <v>0</v>
      </c>
      <c r="L5805">
        <v>0</v>
      </c>
    </row>
    <row r="5806" spans="1:14" x14ac:dyDescent="0.35">
      <c r="A5806" t="s">
        <v>1037</v>
      </c>
      <c r="B5806" t="s">
        <v>4439</v>
      </c>
      <c r="C5806" t="s">
        <v>2915</v>
      </c>
      <c r="D5806" t="s">
        <v>4459</v>
      </c>
      <c r="E5806" t="s">
        <v>4460</v>
      </c>
      <c r="F5806" t="s">
        <v>2920</v>
      </c>
      <c r="G5806" t="s">
        <v>2921</v>
      </c>
      <c r="H5806">
        <v>0</v>
      </c>
      <c r="I5806">
        <v>0</v>
      </c>
      <c r="J5806">
        <v>0</v>
      </c>
      <c r="K5806">
        <v>0</v>
      </c>
      <c r="L5806">
        <v>0</v>
      </c>
    </row>
    <row r="5807" spans="1:14" x14ac:dyDescent="0.35">
      <c r="A5807" t="s">
        <v>1037</v>
      </c>
      <c r="B5807" t="s">
        <v>4439</v>
      </c>
      <c r="C5807" t="s">
        <v>2915</v>
      </c>
      <c r="D5807" t="s">
        <v>4459</v>
      </c>
      <c r="E5807" t="s">
        <v>4460</v>
      </c>
      <c r="F5807" t="s">
        <v>2867</v>
      </c>
      <c r="G5807" t="s">
        <v>2868</v>
      </c>
      <c r="H5807">
        <v>0</v>
      </c>
      <c r="I5807">
        <v>0</v>
      </c>
      <c r="J5807">
        <v>0</v>
      </c>
      <c r="K5807">
        <v>0</v>
      </c>
      <c r="L5807">
        <v>0</v>
      </c>
    </row>
    <row r="5808" spans="1:14" x14ac:dyDescent="0.35">
      <c r="A5808" t="s">
        <v>1037</v>
      </c>
      <c r="B5808" t="s">
        <v>4439</v>
      </c>
      <c r="C5808" t="s">
        <v>2915</v>
      </c>
      <c r="D5808" t="s">
        <v>4459</v>
      </c>
      <c r="E5808" t="s">
        <v>4460</v>
      </c>
      <c r="F5808" t="s">
        <v>2922</v>
      </c>
      <c r="G5808" t="s">
        <v>2923</v>
      </c>
      <c r="H5808">
        <v>1821466.8932</v>
      </c>
      <c r="I5808">
        <v>3825.64774054585</v>
      </c>
      <c r="J5808">
        <v>321536.92414626997</v>
      </c>
      <c r="K5808">
        <v>325362.571886816</v>
      </c>
      <c r="L5808">
        <v>1496104.32131318</v>
      </c>
    </row>
    <row r="5809" spans="1:14" x14ac:dyDescent="0.35">
      <c r="A5809" t="s">
        <v>1037</v>
      </c>
      <c r="B5809" t="s">
        <v>4439</v>
      </c>
      <c r="C5809" t="s">
        <v>2915</v>
      </c>
      <c r="D5809" t="s">
        <v>4459</v>
      </c>
      <c r="E5809" t="s">
        <v>4460</v>
      </c>
      <c r="F5809" t="s">
        <v>2875</v>
      </c>
      <c r="G5809" t="s">
        <v>2876</v>
      </c>
      <c r="H5809">
        <v>823651.36399999994</v>
      </c>
      <c r="I5809">
        <v>1729.924376701</v>
      </c>
      <c r="J5809">
        <v>145396.17884701901</v>
      </c>
      <c r="K5809">
        <v>147126.10322371899</v>
      </c>
      <c r="L5809">
        <v>676525.26077627996</v>
      </c>
    </row>
    <row r="5810" spans="1:14" x14ac:dyDescent="0.35">
      <c r="A5810" t="s">
        <v>1037</v>
      </c>
      <c r="B5810" t="s">
        <v>4439</v>
      </c>
      <c r="C5810" t="s">
        <v>2915</v>
      </c>
      <c r="D5810" t="s">
        <v>4459</v>
      </c>
      <c r="E5810" t="s">
        <v>4460</v>
      </c>
      <c r="F5810" t="s">
        <v>2924</v>
      </c>
      <c r="G5810" t="s">
        <v>2925</v>
      </c>
      <c r="H5810">
        <v>0</v>
      </c>
      <c r="I5810">
        <v>0</v>
      </c>
      <c r="J5810">
        <v>0</v>
      </c>
      <c r="K5810">
        <v>0</v>
      </c>
      <c r="L5810">
        <v>0</v>
      </c>
    </row>
    <row r="5811" spans="1:14" x14ac:dyDescent="0.35">
      <c r="A5811" t="s">
        <v>1037</v>
      </c>
      <c r="B5811" t="s">
        <v>4439</v>
      </c>
      <c r="C5811" t="s">
        <v>2915</v>
      </c>
      <c r="D5811" t="s">
        <v>4459</v>
      </c>
      <c r="E5811" t="s">
        <v>4460</v>
      </c>
      <c r="F5811" t="s">
        <v>2877</v>
      </c>
      <c r="G5811" t="s">
        <v>2878</v>
      </c>
      <c r="H5811">
        <v>907105.02650000004</v>
      </c>
      <c r="I5811">
        <v>1905.20305804076</v>
      </c>
      <c r="J5811">
        <v>160127.95027204699</v>
      </c>
      <c r="K5811">
        <v>162033.15333008699</v>
      </c>
      <c r="L5811">
        <v>745071.87316991296</v>
      </c>
    </row>
    <row r="5812" spans="1:14" x14ac:dyDescent="0.35">
      <c r="A5812" t="s">
        <v>1037</v>
      </c>
      <c r="B5812" t="s">
        <v>4439</v>
      </c>
      <c r="C5812" t="s">
        <v>2915</v>
      </c>
      <c r="D5812" t="s">
        <v>4461</v>
      </c>
      <c r="E5812" t="s">
        <v>4462</v>
      </c>
      <c r="F5812" t="s">
        <v>2172</v>
      </c>
      <c r="G5812" t="s">
        <v>2173</v>
      </c>
      <c r="H5812">
        <v>11496162.0722</v>
      </c>
      <c r="I5812">
        <v>10878.898315922601</v>
      </c>
      <c r="J5812">
        <v>665009.719524935</v>
      </c>
      <c r="K5812">
        <v>675888.61784085794</v>
      </c>
      <c r="L5812">
        <v>10820273.454359099</v>
      </c>
    </row>
    <row r="5813" spans="1:14" x14ac:dyDescent="0.35">
      <c r="A5813" t="s">
        <v>1037</v>
      </c>
      <c r="B5813" t="s">
        <v>4439</v>
      </c>
      <c r="C5813" t="s">
        <v>2915</v>
      </c>
      <c r="D5813" t="s">
        <v>4461</v>
      </c>
      <c r="E5813" t="s">
        <v>4462</v>
      </c>
      <c r="F5813" t="s">
        <v>19</v>
      </c>
      <c r="G5813" t="s">
        <v>2174</v>
      </c>
      <c r="H5813">
        <v>267352.60639999999</v>
      </c>
      <c r="I5813">
        <v>252.99763525401499</v>
      </c>
      <c r="J5813">
        <v>0</v>
      </c>
      <c r="K5813">
        <v>252.99763525401499</v>
      </c>
      <c r="L5813">
        <v>267099.60876474599</v>
      </c>
      <c r="N5813" t="s">
        <v>2198</v>
      </c>
    </row>
    <row r="5814" spans="1:14" x14ac:dyDescent="0.35">
      <c r="A5814" t="s">
        <v>1037</v>
      </c>
      <c r="B5814" t="s">
        <v>4439</v>
      </c>
      <c r="C5814" t="s">
        <v>2915</v>
      </c>
      <c r="D5814" t="s">
        <v>4461</v>
      </c>
      <c r="E5814" t="s">
        <v>4462</v>
      </c>
      <c r="F5814" t="s">
        <v>194</v>
      </c>
      <c r="G5814" t="s">
        <v>2415</v>
      </c>
      <c r="H5814">
        <v>260126.8602</v>
      </c>
      <c r="I5814">
        <v>246.15986132822999</v>
      </c>
      <c r="J5814">
        <v>0</v>
      </c>
      <c r="K5814">
        <v>246.15986132822999</v>
      </c>
      <c r="L5814">
        <v>259880.700338672</v>
      </c>
      <c r="N5814" t="s">
        <v>2198</v>
      </c>
    </row>
    <row r="5815" spans="1:14" x14ac:dyDescent="0.35">
      <c r="A5815" t="s">
        <v>1037</v>
      </c>
      <c r="B5815" t="s">
        <v>4439</v>
      </c>
      <c r="C5815" t="s">
        <v>2915</v>
      </c>
      <c r="D5815" t="s">
        <v>4461</v>
      </c>
      <c r="E5815" t="s">
        <v>4462</v>
      </c>
      <c r="F5815" t="s">
        <v>1621</v>
      </c>
      <c r="G5815" t="s">
        <v>2416</v>
      </c>
      <c r="H5815">
        <v>264944.02429999999</v>
      </c>
      <c r="I5815">
        <v>250.718377278753</v>
      </c>
      <c r="J5815">
        <v>0</v>
      </c>
      <c r="K5815">
        <v>250.718377278753</v>
      </c>
      <c r="L5815">
        <v>264693.30592272099</v>
      </c>
      <c r="N5815" t="s">
        <v>2198</v>
      </c>
    </row>
    <row r="5816" spans="1:14" x14ac:dyDescent="0.35">
      <c r="A5816" t="s">
        <v>1037</v>
      </c>
      <c r="B5816" t="s">
        <v>4439</v>
      </c>
      <c r="C5816" t="s">
        <v>2915</v>
      </c>
      <c r="D5816" t="s">
        <v>4461</v>
      </c>
      <c r="E5816" t="s">
        <v>4462</v>
      </c>
      <c r="F5816" t="s">
        <v>3005</v>
      </c>
      <c r="G5816" t="s">
        <v>3006</v>
      </c>
      <c r="H5816">
        <v>320341.41119999997</v>
      </c>
      <c r="I5816">
        <v>303.14131070976498</v>
      </c>
      <c r="J5816">
        <v>0</v>
      </c>
      <c r="K5816">
        <v>303.14131070976498</v>
      </c>
      <c r="L5816">
        <v>320038.26988928998</v>
      </c>
      <c r="N5816" t="s">
        <v>2198</v>
      </c>
    </row>
    <row r="5817" spans="1:14" x14ac:dyDescent="0.35">
      <c r="A5817" t="s">
        <v>1037</v>
      </c>
      <c r="B5817" t="s">
        <v>4439</v>
      </c>
      <c r="C5817" t="s">
        <v>2915</v>
      </c>
      <c r="D5817" t="s">
        <v>4461</v>
      </c>
      <c r="E5817" t="s">
        <v>4462</v>
      </c>
      <c r="F5817" t="s">
        <v>2918</v>
      </c>
      <c r="G5817" t="s">
        <v>2919</v>
      </c>
      <c r="H5817">
        <v>0</v>
      </c>
      <c r="I5817">
        <v>0</v>
      </c>
      <c r="J5817">
        <v>0</v>
      </c>
      <c r="K5817">
        <v>0</v>
      </c>
      <c r="L5817">
        <v>0</v>
      </c>
    </row>
    <row r="5818" spans="1:14" x14ac:dyDescent="0.35">
      <c r="A5818" t="s">
        <v>1037</v>
      </c>
      <c r="B5818" t="s">
        <v>4439</v>
      </c>
      <c r="C5818" t="s">
        <v>2915</v>
      </c>
      <c r="D5818" t="s">
        <v>4461</v>
      </c>
      <c r="E5818" t="s">
        <v>4462</v>
      </c>
      <c r="F5818" t="s">
        <v>2920</v>
      </c>
      <c r="G5818" t="s">
        <v>2921</v>
      </c>
      <c r="H5818">
        <v>0</v>
      </c>
      <c r="I5818">
        <v>0</v>
      </c>
      <c r="J5818">
        <v>0</v>
      </c>
      <c r="K5818">
        <v>0</v>
      </c>
      <c r="L5818">
        <v>0</v>
      </c>
    </row>
    <row r="5819" spans="1:14" x14ac:dyDescent="0.35">
      <c r="A5819" t="s">
        <v>1037</v>
      </c>
      <c r="B5819" t="s">
        <v>4439</v>
      </c>
      <c r="C5819" t="s">
        <v>2915</v>
      </c>
      <c r="D5819" t="s">
        <v>4461</v>
      </c>
      <c r="E5819" t="s">
        <v>4462</v>
      </c>
      <c r="F5819" t="s">
        <v>2867</v>
      </c>
      <c r="G5819" t="s">
        <v>2868</v>
      </c>
      <c r="H5819">
        <v>0</v>
      </c>
      <c r="I5819">
        <v>0</v>
      </c>
      <c r="J5819">
        <v>0</v>
      </c>
      <c r="K5819">
        <v>0</v>
      </c>
      <c r="L5819">
        <v>0</v>
      </c>
    </row>
    <row r="5820" spans="1:14" x14ac:dyDescent="0.35">
      <c r="A5820" t="s">
        <v>1037</v>
      </c>
      <c r="B5820" t="s">
        <v>4439</v>
      </c>
      <c r="C5820" t="s">
        <v>2915</v>
      </c>
      <c r="D5820" t="s">
        <v>4461</v>
      </c>
      <c r="E5820" t="s">
        <v>4462</v>
      </c>
      <c r="F5820" t="s">
        <v>2922</v>
      </c>
      <c r="G5820" t="s">
        <v>2923</v>
      </c>
      <c r="H5820">
        <v>2247207.0424000002</v>
      </c>
      <c r="I5820">
        <v>2126.5476909188801</v>
      </c>
      <c r="J5820">
        <v>129992.471887024</v>
      </c>
      <c r="K5820">
        <v>132119.019577942</v>
      </c>
      <c r="L5820">
        <v>2115088.0228220602</v>
      </c>
    </row>
    <row r="5821" spans="1:14" x14ac:dyDescent="0.35">
      <c r="A5821" t="s">
        <v>1037</v>
      </c>
      <c r="B5821" t="s">
        <v>4439</v>
      </c>
      <c r="C5821" t="s">
        <v>2915</v>
      </c>
      <c r="D5821" t="s">
        <v>4461</v>
      </c>
      <c r="E5821" t="s">
        <v>4462</v>
      </c>
      <c r="F5821" t="s">
        <v>2930</v>
      </c>
      <c r="G5821" t="s">
        <v>2931</v>
      </c>
      <c r="H5821">
        <v>187869.399</v>
      </c>
      <c r="I5821">
        <v>177.782122070388</v>
      </c>
      <c r="J5821">
        <v>10867.537842645101</v>
      </c>
      <c r="K5821">
        <v>11045.3199647155</v>
      </c>
      <c r="L5821">
        <v>176824.07903528499</v>
      </c>
    </row>
    <row r="5822" spans="1:14" x14ac:dyDescent="0.35">
      <c r="A5822" t="s">
        <v>1037</v>
      </c>
      <c r="B5822" t="s">
        <v>4439</v>
      </c>
      <c r="C5822" t="s">
        <v>2915</v>
      </c>
      <c r="D5822" t="s">
        <v>4461</v>
      </c>
      <c r="E5822" t="s">
        <v>4462</v>
      </c>
      <c r="F5822" t="s">
        <v>2875</v>
      </c>
      <c r="G5822" t="s">
        <v>2876</v>
      </c>
      <c r="H5822">
        <v>1151302.2146000001</v>
      </c>
      <c r="I5822">
        <v>1089.48531217494</v>
      </c>
      <c r="J5822">
        <v>66598.501138260894</v>
      </c>
      <c r="K5822">
        <v>67687.986450435797</v>
      </c>
      <c r="L5822">
        <v>1083614.22814956</v>
      </c>
    </row>
    <row r="5823" spans="1:14" x14ac:dyDescent="0.35">
      <c r="A5823" t="s">
        <v>1037</v>
      </c>
      <c r="B5823" t="s">
        <v>4439</v>
      </c>
      <c r="C5823" t="s">
        <v>2915</v>
      </c>
      <c r="D5823" t="s">
        <v>4461</v>
      </c>
      <c r="E5823" t="s">
        <v>4462</v>
      </c>
      <c r="F5823" t="s">
        <v>2924</v>
      </c>
      <c r="G5823" t="s">
        <v>2925</v>
      </c>
      <c r="H5823">
        <v>0</v>
      </c>
      <c r="I5823">
        <v>0</v>
      </c>
      <c r="J5823">
        <v>0</v>
      </c>
      <c r="K5823">
        <v>0</v>
      </c>
      <c r="L5823">
        <v>0</v>
      </c>
    </row>
    <row r="5824" spans="1:14" x14ac:dyDescent="0.35">
      <c r="A5824" t="s">
        <v>1037</v>
      </c>
      <c r="B5824" t="s">
        <v>4439</v>
      </c>
      <c r="C5824" t="s">
        <v>2915</v>
      </c>
      <c r="D5824" t="s">
        <v>4461</v>
      </c>
      <c r="E5824" t="s">
        <v>4462</v>
      </c>
      <c r="F5824" t="s">
        <v>2877</v>
      </c>
      <c r="G5824" t="s">
        <v>2878</v>
      </c>
      <c r="H5824">
        <v>1204291.0194999999</v>
      </c>
      <c r="I5824">
        <v>1139.6289876307001</v>
      </c>
      <c r="J5824">
        <v>69663.704119519694</v>
      </c>
      <c r="K5824">
        <v>70803.333107150407</v>
      </c>
      <c r="L5824">
        <v>1133487.68639285</v>
      </c>
    </row>
    <row r="5825" spans="1:14" x14ac:dyDescent="0.35">
      <c r="A5825" t="s">
        <v>1037</v>
      </c>
      <c r="B5825" t="s">
        <v>4439</v>
      </c>
      <c r="C5825" t="s">
        <v>2915</v>
      </c>
      <c r="D5825" t="s">
        <v>4461</v>
      </c>
      <c r="E5825" t="s">
        <v>4462</v>
      </c>
      <c r="F5825" t="s">
        <v>4432</v>
      </c>
      <c r="G5825" t="s">
        <v>4433</v>
      </c>
      <c r="H5825">
        <v>0</v>
      </c>
      <c r="I5825">
        <v>0</v>
      </c>
      <c r="J5825">
        <v>0</v>
      </c>
      <c r="K5825">
        <v>0</v>
      </c>
      <c r="L5825">
        <v>0</v>
      </c>
    </row>
    <row r="5826" spans="1:14" x14ac:dyDescent="0.35">
      <c r="A5826" t="s">
        <v>1037</v>
      </c>
      <c r="B5826" t="s">
        <v>4439</v>
      </c>
      <c r="C5826" t="s">
        <v>2915</v>
      </c>
      <c r="D5826" t="s">
        <v>4463</v>
      </c>
      <c r="E5826" t="s">
        <v>4464</v>
      </c>
      <c r="F5826" t="s">
        <v>2172</v>
      </c>
      <c r="G5826" t="s">
        <v>2173</v>
      </c>
      <c r="H5826">
        <v>9353216.9089000002</v>
      </c>
      <c r="I5826">
        <v>17393.619583430402</v>
      </c>
      <c r="J5826">
        <v>2302754.0415610699</v>
      </c>
      <c r="K5826">
        <v>2320147.6611445001</v>
      </c>
      <c r="L5826">
        <v>7033069.2477554996</v>
      </c>
    </row>
    <row r="5827" spans="1:14" x14ac:dyDescent="0.35">
      <c r="A5827" t="s">
        <v>1037</v>
      </c>
      <c r="B5827" t="s">
        <v>4439</v>
      </c>
      <c r="C5827" t="s">
        <v>2915</v>
      </c>
      <c r="D5827" t="s">
        <v>4463</v>
      </c>
      <c r="E5827" t="s">
        <v>4464</v>
      </c>
      <c r="F5827" t="s">
        <v>19</v>
      </c>
      <c r="G5827" t="s">
        <v>2174</v>
      </c>
      <c r="H5827">
        <v>123235.94379999999</v>
      </c>
      <c r="I5827">
        <v>229.17453388185999</v>
      </c>
      <c r="J5827">
        <v>0</v>
      </c>
      <c r="K5827">
        <v>229.17453388185999</v>
      </c>
      <c r="L5827">
        <v>123006.769266118</v>
      </c>
      <c r="N5827" t="s">
        <v>2198</v>
      </c>
    </row>
    <row r="5828" spans="1:14" x14ac:dyDescent="0.35">
      <c r="A5828" t="s">
        <v>1037</v>
      </c>
      <c r="B5828" t="s">
        <v>4439</v>
      </c>
      <c r="C5828" t="s">
        <v>2915</v>
      </c>
      <c r="D5828" t="s">
        <v>4463</v>
      </c>
      <c r="E5828" t="s">
        <v>4464</v>
      </c>
      <c r="F5828" t="s">
        <v>1621</v>
      </c>
      <c r="G5828" t="s">
        <v>2416</v>
      </c>
      <c r="H5828">
        <v>109543.0612</v>
      </c>
      <c r="I5828">
        <v>203.71069678387499</v>
      </c>
      <c r="J5828">
        <v>0</v>
      </c>
      <c r="K5828">
        <v>203.71069678387499</v>
      </c>
      <c r="L5828">
        <v>109339.350503216</v>
      </c>
      <c r="N5828" t="s">
        <v>2198</v>
      </c>
    </row>
    <row r="5829" spans="1:14" x14ac:dyDescent="0.35">
      <c r="A5829" t="s">
        <v>1037</v>
      </c>
      <c r="B5829" t="s">
        <v>4439</v>
      </c>
      <c r="C5829" t="s">
        <v>2915</v>
      </c>
      <c r="D5829" t="s">
        <v>4463</v>
      </c>
      <c r="E5829" t="s">
        <v>4464</v>
      </c>
      <c r="F5829" t="s">
        <v>2918</v>
      </c>
      <c r="G5829" t="s">
        <v>2919</v>
      </c>
      <c r="H5829">
        <v>0</v>
      </c>
      <c r="I5829">
        <v>0</v>
      </c>
      <c r="J5829">
        <v>0</v>
      </c>
      <c r="K5829">
        <v>0</v>
      </c>
      <c r="L5829">
        <v>0</v>
      </c>
    </row>
    <row r="5830" spans="1:14" x14ac:dyDescent="0.35">
      <c r="A5830" t="s">
        <v>1037</v>
      </c>
      <c r="B5830" t="s">
        <v>4439</v>
      </c>
      <c r="C5830" t="s">
        <v>2915</v>
      </c>
      <c r="D5830" t="s">
        <v>4463</v>
      </c>
      <c r="E5830" t="s">
        <v>4464</v>
      </c>
      <c r="F5830" t="s">
        <v>2920</v>
      </c>
      <c r="G5830" t="s">
        <v>2921</v>
      </c>
      <c r="H5830">
        <v>0</v>
      </c>
      <c r="I5830">
        <v>0</v>
      </c>
      <c r="J5830">
        <v>0</v>
      </c>
      <c r="K5830">
        <v>0</v>
      </c>
      <c r="L5830">
        <v>0</v>
      </c>
    </row>
    <row r="5831" spans="1:14" x14ac:dyDescent="0.35">
      <c r="A5831" t="s">
        <v>1037</v>
      </c>
      <c r="B5831" t="s">
        <v>4439</v>
      </c>
      <c r="C5831" t="s">
        <v>2915</v>
      </c>
      <c r="D5831" t="s">
        <v>4463</v>
      </c>
      <c r="E5831" t="s">
        <v>4464</v>
      </c>
      <c r="F5831" t="s">
        <v>2867</v>
      </c>
      <c r="G5831" t="s">
        <v>2868</v>
      </c>
      <c r="H5831">
        <v>0</v>
      </c>
      <c r="I5831">
        <v>0</v>
      </c>
      <c r="J5831">
        <v>0</v>
      </c>
      <c r="K5831">
        <v>0</v>
      </c>
      <c r="L5831">
        <v>0</v>
      </c>
    </row>
    <row r="5832" spans="1:14" x14ac:dyDescent="0.35">
      <c r="A5832" t="s">
        <v>1037</v>
      </c>
      <c r="B5832" t="s">
        <v>4439</v>
      </c>
      <c r="C5832" t="s">
        <v>2915</v>
      </c>
      <c r="D5832" t="s">
        <v>4463</v>
      </c>
      <c r="E5832" t="s">
        <v>4464</v>
      </c>
      <c r="F5832" t="s">
        <v>2922</v>
      </c>
      <c r="G5832" t="s">
        <v>2923</v>
      </c>
      <c r="H5832">
        <v>0</v>
      </c>
      <c r="I5832">
        <v>0</v>
      </c>
      <c r="J5832">
        <v>0</v>
      </c>
      <c r="K5832">
        <v>0</v>
      </c>
      <c r="L5832">
        <v>0</v>
      </c>
    </row>
    <row r="5833" spans="1:14" x14ac:dyDescent="0.35">
      <c r="A5833" t="s">
        <v>1037</v>
      </c>
      <c r="B5833" t="s">
        <v>4439</v>
      </c>
      <c r="C5833" t="s">
        <v>2915</v>
      </c>
      <c r="D5833" t="s">
        <v>4463</v>
      </c>
      <c r="E5833" t="s">
        <v>4464</v>
      </c>
      <c r="F5833" t="s">
        <v>4465</v>
      </c>
      <c r="G5833" t="s">
        <v>4466</v>
      </c>
      <c r="H5833">
        <v>92426.957800000004</v>
      </c>
      <c r="I5833">
        <v>171.880900411395</v>
      </c>
      <c r="J5833">
        <v>22755.4383485853</v>
      </c>
      <c r="K5833">
        <v>22927.3192489967</v>
      </c>
      <c r="L5833">
        <v>69499.6385510033</v>
      </c>
    </row>
    <row r="5834" spans="1:14" x14ac:dyDescent="0.35">
      <c r="A5834" t="s">
        <v>1037</v>
      </c>
      <c r="B5834" t="s">
        <v>4439</v>
      </c>
      <c r="C5834" t="s">
        <v>2915</v>
      </c>
      <c r="D5834" t="s">
        <v>4463</v>
      </c>
      <c r="E5834" t="s">
        <v>4464</v>
      </c>
      <c r="F5834" t="s">
        <v>2924</v>
      </c>
      <c r="G5834" t="s">
        <v>2925</v>
      </c>
      <c r="H5834">
        <v>0</v>
      </c>
      <c r="I5834">
        <v>0</v>
      </c>
      <c r="J5834">
        <v>0</v>
      </c>
      <c r="K5834">
        <v>0</v>
      </c>
      <c r="L5834">
        <v>0</v>
      </c>
    </row>
    <row r="5835" spans="1:14" x14ac:dyDescent="0.35">
      <c r="A5835" t="s">
        <v>1037</v>
      </c>
      <c r="B5835" t="s">
        <v>4439</v>
      </c>
      <c r="C5835" t="s">
        <v>2915</v>
      </c>
      <c r="D5835" t="s">
        <v>4463</v>
      </c>
      <c r="E5835" t="s">
        <v>4464</v>
      </c>
      <c r="F5835" t="s">
        <v>2877</v>
      </c>
      <c r="G5835" t="s">
        <v>2878</v>
      </c>
      <c r="H5835">
        <v>2934.1891000000001</v>
      </c>
      <c r="I5835">
        <v>5.4565365209966599</v>
      </c>
      <c r="J5835">
        <v>722.39486820905597</v>
      </c>
      <c r="K5835">
        <v>727.85140473005299</v>
      </c>
      <c r="L5835">
        <v>2206.33769526995</v>
      </c>
    </row>
    <row r="5836" spans="1:14" x14ac:dyDescent="0.35">
      <c r="A5836" t="s">
        <v>1037</v>
      </c>
      <c r="B5836" t="s">
        <v>4439</v>
      </c>
      <c r="C5836" t="s">
        <v>2915</v>
      </c>
      <c r="D5836" t="s">
        <v>4463</v>
      </c>
      <c r="E5836" t="s">
        <v>4464</v>
      </c>
      <c r="F5836" t="s">
        <v>3001</v>
      </c>
      <c r="G5836" t="s">
        <v>3002</v>
      </c>
      <c r="H5836">
        <v>56238.625099999997</v>
      </c>
      <c r="I5836">
        <v>104.58361665243601</v>
      </c>
      <c r="J5836">
        <v>13845.901640673599</v>
      </c>
      <c r="K5836">
        <v>13950.485257326</v>
      </c>
      <c r="L5836">
        <v>42288.139842673998</v>
      </c>
    </row>
    <row r="5837" spans="1:14" x14ac:dyDescent="0.35">
      <c r="A5837" t="s">
        <v>1037</v>
      </c>
      <c r="B5837" t="s">
        <v>4439</v>
      </c>
      <c r="C5837" t="s">
        <v>2915</v>
      </c>
      <c r="D5837" t="s">
        <v>4467</v>
      </c>
      <c r="E5837" t="s">
        <v>4468</v>
      </c>
      <c r="F5837" t="s">
        <v>2172</v>
      </c>
      <c r="G5837" t="s">
        <v>2173</v>
      </c>
      <c r="H5837">
        <v>4844500.8140000002</v>
      </c>
      <c r="I5837">
        <v>22014.295747990702</v>
      </c>
      <c r="J5837">
        <v>1447073.11186734</v>
      </c>
      <c r="K5837">
        <v>1469087.4076153301</v>
      </c>
      <c r="L5837">
        <v>3375413.4063846702</v>
      </c>
    </row>
    <row r="5838" spans="1:14" x14ac:dyDescent="0.35">
      <c r="A5838" t="s">
        <v>1037</v>
      </c>
      <c r="B5838" t="s">
        <v>4439</v>
      </c>
      <c r="C5838" t="s">
        <v>2915</v>
      </c>
      <c r="D5838" t="s">
        <v>4467</v>
      </c>
      <c r="E5838" t="s">
        <v>4468</v>
      </c>
      <c r="F5838" t="s">
        <v>19</v>
      </c>
      <c r="G5838" t="s">
        <v>2174</v>
      </c>
      <c r="H5838">
        <v>939263.52729999996</v>
      </c>
      <c r="I5838">
        <v>4268.1848694585096</v>
      </c>
      <c r="J5838">
        <v>0</v>
      </c>
      <c r="K5838">
        <v>4268.1848694585096</v>
      </c>
      <c r="L5838">
        <v>934995.34243054094</v>
      </c>
      <c r="N5838" t="s">
        <v>2198</v>
      </c>
    </row>
    <row r="5839" spans="1:14" x14ac:dyDescent="0.35">
      <c r="A5839" t="s">
        <v>1037</v>
      </c>
      <c r="B5839" t="s">
        <v>4439</v>
      </c>
      <c r="C5839" t="s">
        <v>2915</v>
      </c>
      <c r="D5839" t="s">
        <v>4467</v>
      </c>
      <c r="E5839" t="s">
        <v>4468</v>
      </c>
      <c r="F5839" t="s">
        <v>2920</v>
      </c>
      <c r="G5839" t="s">
        <v>2921</v>
      </c>
      <c r="H5839">
        <v>0</v>
      </c>
      <c r="I5839">
        <v>0</v>
      </c>
      <c r="J5839">
        <v>0</v>
      </c>
      <c r="K5839">
        <v>0</v>
      </c>
      <c r="L5839">
        <v>0</v>
      </c>
    </row>
    <row r="5840" spans="1:14" x14ac:dyDescent="0.35">
      <c r="A5840" t="s">
        <v>1037</v>
      </c>
      <c r="B5840" t="s">
        <v>4439</v>
      </c>
      <c r="C5840" t="s">
        <v>2915</v>
      </c>
      <c r="D5840" t="s">
        <v>4467</v>
      </c>
      <c r="E5840" t="s">
        <v>4468</v>
      </c>
      <c r="F5840" t="s">
        <v>2867</v>
      </c>
      <c r="G5840" t="s">
        <v>2868</v>
      </c>
      <c r="H5840">
        <v>0</v>
      </c>
      <c r="I5840">
        <v>0</v>
      </c>
      <c r="J5840">
        <v>0</v>
      </c>
      <c r="K5840">
        <v>0</v>
      </c>
      <c r="L5840">
        <v>0</v>
      </c>
    </row>
    <row r="5841" spans="1:14" x14ac:dyDescent="0.35">
      <c r="A5841" t="s">
        <v>1037</v>
      </c>
      <c r="B5841" t="s">
        <v>4439</v>
      </c>
      <c r="C5841" t="s">
        <v>2915</v>
      </c>
      <c r="D5841" t="s">
        <v>4467</v>
      </c>
      <c r="E5841" t="s">
        <v>4468</v>
      </c>
      <c r="F5841" t="s">
        <v>2922</v>
      </c>
      <c r="G5841" t="s">
        <v>2923</v>
      </c>
      <c r="H5841">
        <v>331679.49570000003</v>
      </c>
      <c r="I5841">
        <v>1507.2121552374599</v>
      </c>
      <c r="J5841">
        <v>99074.083890365495</v>
      </c>
      <c r="K5841">
        <v>100581.296045603</v>
      </c>
      <c r="L5841">
        <v>231098.199654397</v>
      </c>
    </row>
    <row r="5842" spans="1:14" x14ac:dyDescent="0.35">
      <c r="A5842" t="s">
        <v>1037</v>
      </c>
      <c r="B5842" t="s">
        <v>4439</v>
      </c>
      <c r="C5842" t="s">
        <v>2915</v>
      </c>
      <c r="D5842" t="s">
        <v>4467</v>
      </c>
      <c r="E5842" t="s">
        <v>4468</v>
      </c>
      <c r="F5842" t="s">
        <v>2875</v>
      </c>
      <c r="G5842" t="s">
        <v>2876</v>
      </c>
      <c r="H5842">
        <v>290095.7978</v>
      </c>
      <c r="I5842">
        <v>1318.24824323754</v>
      </c>
      <c r="J5842">
        <v>86652.8554623198</v>
      </c>
      <c r="K5842">
        <v>87971.103705557194</v>
      </c>
      <c r="L5842">
        <v>202124.694094443</v>
      </c>
    </row>
    <row r="5843" spans="1:14" x14ac:dyDescent="0.35">
      <c r="A5843" t="s">
        <v>1037</v>
      </c>
      <c r="B5843" t="s">
        <v>4439</v>
      </c>
      <c r="C5843" t="s">
        <v>2915</v>
      </c>
      <c r="D5843" t="s">
        <v>4467</v>
      </c>
      <c r="E5843" t="s">
        <v>4468</v>
      </c>
      <c r="F5843" t="s">
        <v>3009</v>
      </c>
      <c r="G5843" t="s">
        <v>3010</v>
      </c>
      <c r="H5843">
        <v>211878.84210000001</v>
      </c>
      <c r="I5843">
        <v>962.81612304721</v>
      </c>
      <c r="J5843">
        <v>0</v>
      </c>
      <c r="K5843">
        <v>962.81612304721</v>
      </c>
      <c r="L5843">
        <v>210916.02597695301</v>
      </c>
      <c r="N5843" t="s">
        <v>2198</v>
      </c>
    </row>
    <row r="5844" spans="1:14" x14ac:dyDescent="0.35">
      <c r="A5844" t="s">
        <v>1037</v>
      </c>
      <c r="B5844" t="s">
        <v>4439</v>
      </c>
      <c r="C5844" t="s">
        <v>2915</v>
      </c>
      <c r="D5844" t="s">
        <v>4467</v>
      </c>
      <c r="E5844" t="s">
        <v>4468</v>
      </c>
      <c r="F5844" t="s">
        <v>4469</v>
      </c>
      <c r="G5844" t="s">
        <v>4470</v>
      </c>
      <c r="H5844">
        <v>0</v>
      </c>
      <c r="I5844">
        <v>0</v>
      </c>
      <c r="J5844">
        <v>0</v>
      </c>
      <c r="K5844">
        <v>0</v>
      </c>
      <c r="L5844">
        <v>0</v>
      </c>
    </row>
    <row r="5845" spans="1:14" x14ac:dyDescent="0.35">
      <c r="A5845" t="s">
        <v>1037</v>
      </c>
      <c r="B5845" t="s">
        <v>4439</v>
      </c>
      <c r="C5845" t="s">
        <v>2915</v>
      </c>
      <c r="D5845" t="s">
        <v>4467</v>
      </c>
      <c r="E5845" t="s">
        <v>4468</v>
      </c>
      <c r="F5845" t="s">
        <v>2924</v>
      </c>
      <c r="G5845" t="s">
        <v>2925</v>
      </c>
      <c r="H5845">
        <v>0</v>
      </c>
      <c r="I5845">
        <v>0</v>
      </c>
      <c r="J5845">
        <v>0</v>
      </c>
      <c r="K5845">
        <v>0</v>
      </c>
      <c r="L5845">
        <v>0</v>
      </c>
    </row>
    <row r="5846" spans="1:14" x14ac:dyDescent="0.35">
      <c r="A5846" t="s">
        <v>1037</v>
      </c>
      <c r="B5846" t="s">
        <v>4439</v>
      </c>
      <c r="C5846" t="s">
        <v>2915</v>
      </c>
      <c r="D5846" t="s">
        <v>4471</v>
      </c>
      <c r="E5846" t="s">
        <v>4472</v>
      </c>
      <c r="F5846" t="s">
        <v>2172</v>
      </c>
      <c r="G5846" t="s">
        <v>2173</v>
      </c>
      <c r="H5846">
        <v>4531560.5778000001</v>
      </c>
      <c r="I5846">
        <v>4466.8913691132202</v>
      </c>
      <c r="J5846">
        <v>128377.771745616</v>
      </c>
      <c r="K5846">
        <v>132844.66311472899</v>
      </c>
      <c r="L5846">
        <v>4398715.9146852698</v>
      </c>
    </row>
    <row r="5847" spans="1:14" x14ac:dyDescent="0.35">
      <c r="A5847" t="s">
        <v>1037</v>
      </c>
      <c r="B5847" t="s">
        <v>4439</v>
      </c>
      <c r="C5847" t="s">
        <v>2915</v>
      </c>
      <c r="D5847" t="s">
        <v>4471</v>
      </c>
      <c r="E5847" t="s">
        <v>4472</v>
      </c>
      <c r="F5847" t="s">
        <v>19</v>
      </c>
      <c r="G5847" t="s">
        <v>2174</v>
      </c>
      <c r="H5847">
        <v>1437023.3352999999</v>
      </c>
      <c r="I5847">
        <v>1416.5157948594699</v>
      </c>
      <c r="J5847">
        <v>0</v>
      </c>
      <c r="K5847">
        <v>1416.5157948594699</v>
      </c>
      <c r="L5847">
        <v>1435606.81950514</v>
      </c>
      <c r="N5847" t="s">
        <v>2198</v>
      </c>
    </row>
    <row r="5848" spans="1:14" x14ac:dyDescent="0.35">
      <c r="A5848" t="s">
        <v>1037</v>
      </c>
      <c r="B5848" t="s">
        <v>4439</v>
      </c>
      <c r="C5848" t="s">
        <v>2915</v>
      </c>
      <c r="D5848" t="s">
        <v>4471</v>
      </c>
      <c r="E5848" t="s">
        <v>4472</v>
      </c>
      <c r="F5848" t="s">
        <v>3007</v>
      </c>
      <c r="G5848" t="s">
        <v>3008</v>
      </c>
      <c r="H5848">
        <v>713239.06700000004</v>
      </c>
      <c r="I5848">
        <v>703.06054127781704</v>
      </c>
      <c r="J5848">
        <v>0</v>
      </c>
      <c r="K5848">
        <v>703.06054127781704</v>
      </c>
      <c r="L5848">
        <v>712536.00645872205</v>
      </c>
      <c r="N5848" t="s">
        <v>2198</v>
      </c>
    </row>
    <row r="5849" spans="1:14" x14ac:dyDescent="0.35">
      <c r="A5849" t="s">
        <v>1037</v>
      </c>
      <c r="B5849" t="s">
        <v>4439</v>
      </c>
      <c r="C5849" t="s">
        <v>2915</v>
      </c>
      <c r="D5849" t="s">
        <v>4471</v>
      </c>
      <c r="E5849" t="s">
        <v>4472</v>
      </c>
      <c r="F5849" t="s">
        <v>2920</v>
      </c>
      <c r="G5849" t="s">
        <v>2921</v>
      </c>
      <c r="H5849">
        <v>0</v>
      </c>
      <c r="I5849">
        <v>0</v>
      </c>
      <c r="J5849">
        <v>0</v>
      </c>
      <c r="K5849">
        <v>0</v>
      </c>
      <c r="L5849">
        <v>0</v>
      </c>
    </row>
    <row r="5850" spans="1:14" x14ac:dyDescent="0.35">
      <c r="A5850" t="s">
        <v>1037</v>
      </c>
      <c r="B5850" t="s">
        <v>4439</v>
      </c>
      <c r="C5850" t="s">
        <v>2915</v>
      </c>
      <c r="D5850" t="s">
        <v>4471</v>
      </c>
      <c r="E5850" t="s">
        <v>4472</v>
      </c>
      <c r="F5850" t="s">
        <v>2867</v>
      </c>
      <c r="G5850" t="s">
        <v>2868</v>
      </c>
      <c r="H5850">
        <v>0</v>
      </c>
      <c r="I5850">
        <v>0</v>
      </c>
      <c r="J5850">
        <v>0</v>
      </c>
      <c r="K5850">
        <v>0</v>
      </c>
      <c r="L5850">
        <v>0</v>
      </c>
    </row>
    <row r="5851" spans="1:14" x14ac:dyDescent="0.35">
      <c r="A5851" t="s">
        <v>1037</v>
      </c>
      <c r="B5851" t="s">
        <v>4439</v>
      </c>
      <c r="C5851" t="s">
        <v>2915</v>
      </c>
      <c r="D5851" t="s">
        <v>4471</v>
      </c>
      <c r="E5851" t="s">
        <v>4472</v>
      </c>
      <c r="F5851" t="s">
        <v>2922</v>
      </c>
      <c r="G5851" t="s">
        <v>2923</v>
      </c>
      <c r="H5851">
        <v>195565.55059999999</v>
      </c>
      <c r="I5851">
        <v>192.774664543917</v>
      </c>
      <c r="J5851">
        <v>5540.3142449980096</v>
      </c>
      <c r="K5851">
        <v>5733.0889095419197</v>
      </c>
      <c r="L5851">
        <v>189832.461690458</v>
      </c>
    </row>
    <row r="5852" spans="1:14" x14ac:dyDescent="0.35">
      <c r="A5852" t="s">
        <v>1037</v>
      </c>
      <c r="B5852" t="s">
        <v>4439</v>
      </c>
      <c r="C5852" t="s">
        <v>2915</v>
      </c>
      <c r="D5852" t="s">
        <v>4471</v>
      </c>
      <c r="E5852" t="s">
        <v>4472</v>
      </c>
      <c r="F5852" t="s">
        <v>2924</v>
      </c>
      <c r="G5852" t="s">
        <v>2925</v>
      </c>
      <c r="H5852">
        <v>0</v>
      </c>
      <c r="I5852">
        <v>0</v>
      </c>
      <c r="J5852">
        <v>0</v>
      </c>
      <c r="K5852">
        <v>0</v>
      </c>
      <c r="L5852">
        <v>0</v>
      </c>
    </row>
    <row r="5853" spans="1:14" x14ac:dyDescent="0.35">
      <c r="A5853" t="s">
        <v>1037</v>
      </c>
      <c r="B5853" t="s">
        <v>4439</v>
      </c>
      <c r="C5853" t="s">
        <v>2915</v>
      </c>
      <c r="D5853" t="s">
        <v>4471</v>
      </c>
      <c r="E5853" t="s">
        <v>4472</v>
      </c>
      <c r="F5853" t="s">
        <v>2877</v>
      </c>
      <c r="G5853" t="s">
        <v>2878</v>
      </c>
      <c r="H5853">
        <v>479327.33</v>
      </c>
      <c r="I5853">
        <v>472.48692290175899</v>
      </c>
      <c r="J5853">
        <v>13579.201580877399</v>
      </c>
      <c r="K5853">
        <v>14051.6885037792</v>
      </c>
      <c r="L5853">
        <v>465275.64149622101</v>
      </c>
    </row>
    <row r="5854" spans="1:14" x14ac:dyDescent="0.35">
      <c r="A5854" t="s">
        <v>1037</v>
      </c>
      <c r="B5854" t="s">
        <v>4439</v>
      </c>
      <c r="C5854" t="s">
        <v>2915</v>
      </c>
      <c r="D5854" t="s">
        <v>4471</v>
      </c>
      <c r="E5854" t="s">
        <v>4472</v>
      </c>
      <c r="F5854" t="s">
        <v>3001</v>
      </c>
      <c r="G5854" t="s">
        <v>3002</v>
      </c>
      <c r="H5854">
        <v>66147.171499999997</v>
      </c>
      <c r="I5854">
        <v>65.203195360442706</v>
      </c>
      <c r="J5854">
        <v>1873.92981816109</v>
      </c>
      <c r="K5854">
        <v>1939.1330135215301</v>
      </c>
      <c r="L5854">
        <v>64208.038486478501</v>
      </c>
    </row>
    <row r="5855" spans="1:14" x14ac:dyDescent="0.35">
      <c r="A5855" t="s">
        <v>1037</v>
      </c>
      <c r="B5855" t="s">
        <v>4439</v>
      </c>
      <c r="C5855" t="s">
        <v>2915</v>
      </c>
      <c r="D5855" t="s">
        <v>4471</v>
      </c>
      <c r="E5855" t="s">
        <v>4472</v>
      </c>
      <c r="F5855" t="s">
        <v>3924</v>
      </c>
      <c r="G5855" t="s">
        <v>3925</v>
      </c>
      <c r="H5855">
        <v>155302.05480000001</v>
      </c>
      <c r="I5855">
        <v>153.085763020169</v>
      </c>
      <c r="J5855">
        <v>0</v>
      </c>
      <c r="K5855">
        <v>153.085763020169</v>
      </c>
      <c r="L5855">
        <v>155148.96903698001</v>
      </c>
      <c r="N5855" t="s">
        <v>2198</v>
      </c>
    </row>
    <row r="5856" spans="1:14" x14ac:dyDescent="0.35">
      <c r="A5856" t="s">
        <v>1037</v>
      </c>
      <c r="B5856" t="s">
        <v>4439</v>
      </c>
      <c r="C5856" t="s">
        <v>2915</v>
      </c>
      <c r="D5856" t="s">
        <v>4473</v>
      </c>
      <c r="E5856" t="s">
        <v>4474</v>
      </c>
      <c r="F5856" t="s">
        <v>2170</v>
      </c>
      <c r="G5856" t="s">
        <v>2171</v>
      </c>
      <c r="H5856">
        <v>0</v>
      </c>
      <c r="I5856">
        <v>0</v>
      </c>
      <c r="J5856">
        <v>0</v>
      </c>
      <c r="K5856">
        <v>0</v>
      </c>
      <c r="L5856">
        <v>0</v>
      </c>
    </row>
    <row r="5857" spans="1:14" x14ac:dyDescent="0.35">
      <c r="A5857" t="s">
        <v>1037</v>
      </c>
      <c r="B5857" t="s">
        <v>4439</v>
      </c>
      <c r="C5857" t="s">
        <v>2915</v>
      </c>
      <c r="D5857" t="s">
        <v>4473</v>
      </c>
      <c r="E5857" t="s">
        <v>4474</v>
      </c>
      <c r="F5857" t="s">
        <v>2172</v>
      </c>
      <c r="G5857" t="s">
        <v>2173</v>
      </c>
      <c r="H5857">
        <v>6701047.3931999998</v>
      </c>
      <c r="I5857">
        <v>36044.911151647597</v>
      </c>
      <c r="J5857">
        <v>921673.25130871905</v>
      </c>
      <c r="K5857">
        <v>957718.16246036696</v>
      </c>
      <c r="L5857">
        <v>5743329.2307396298</v>
      </c>
    </row>
    <row r="5858" spans="1:14" x14ac:dyDescent="0.35">
      <c r="A5858" t="s">
        <v>1037</v>
      </c>
      <c r="B5858" t="s">
        <v>4439</v>
      </c>
      <c r="C5858" t="s">
        <v>2915</v>
      </c>
      <c r="D5858" t="s">
        <v>4473</v>
      </c>
      <c r="E5858" t="s">
        <v>4474</v>
      </c>
      <c r="F5858" t="s">
        <v>19</v>
      </c>
      <c r="G5858" t="s">
        <v>2174</v>
      </c>
      <c r="H5858">
        <v>278629.82919999998</v>
      </c>
      <c r="I5858">
        <v>1498.74890443441</v>
      </c>
      <c r="J5858">
        <v>0</v>
      </c>
      <c r="K5858">
        <v>1498.74890443441</v>
      </c>
      <c r="L5858">
        <v>277131.080295566</v>
      </c>
      <c r="N5858" t="s">
        <v>2198</v>
      </c>
    </row>
    <row r="5859" spans="1:14" x14ac:dyDescent="0.35">
      <c r="A5859" t="s">
        <v>1037</v>
      </c>
      <c r="B5859" t="s">
        <v>4439</v>
      </c>
      <c r="C5859" t="s">
        <v>2915</v>
      </c>
      <c r="D5859" t="s">
        <v>4473</v>
      </c>
      <c r="E5859" t="s">
        <v>4474</v>
      </c>
      <c r="F5859" t="s">
        <v>194</v>
      </c>
      <c r="G5859" t="s">
        <v>2415</v>
      </c>
      <c r="H5859">
        <v>421925.17</v>
      </c>
      <c r="I5859">
        <v>2269.53405528639</v>
      </c>
      <c r="J5859">
        <v>0</v>
      </c>
      <c r="K5859">
        <v>2269.53405528639</v>
      </c>
      <c r="L5859">
        <v>419655.63594471401</v>
      </c>
      <c r="N5859" t="s">
        <v>2198</v>
      </c>
    </row>
    <row r="5860" spans="1:14" x14ac:dyDescent="0.35">
      <c r="A5860" t="s">
        <v>1037</v>
      </c>
      <c r="B5860" t="s">
        <v>4439</v>
      </c>
      <c r="C5860" t="s">
        <v>2915</v>
      </c>
      <c r="D5860" t="s">
        <v>4473</v>
      </c>
      <c r="E5860" t="s">
        <v>4474</v>
      </c>
      <c r="F5860" t="s">
        <v>1621</v>
      </c>
      <c r="G5860" t="s">
        <v>2416</v>
      </c>
      <c r="H5860">
        <v>481631.56199999998</v>
      </c>
      <c r="I5860">
        <v>2590.6945348080499</v>
      </c>
      <c r="J5860">
        <v>0</v>
      </c>
      <c r="K5860">
        <v>2590.6945348080499</v>
      </c>
      <c r="L5860">
        <v>479040.86746519199</v>
      </c>
      <c r="N5860" t="s">
        <v>2198</v>
      </c>
    </row>
    <row r="5861" spans="1:14" x14ac:dyDescent="0.35">
      <c r="A5861" t="s">
        <v>1037</v>
      </c>
      <c r="B5861" t="s">
        <v>4439</v>
      </c>
      <c r="C5861" t="s">
        <v>2915</v>
      </c>
      <c r="D5861" t="s">
        <v>4473</v>
      </c>
      <c r="E5861" t="s">
        <v>4474</v>
      </c>
      <c r="F5861" t="s">
        <v>3005</v>
      </c>
      <c r="G5861" t="s">
        <v>3006</v>
      </c>
      <c r="H5861">
        <v>1513557.0367000001</v>
      </c>
      <c r="I5861">
        <v>8141.4181558740702</v>
      </c>
      <c r="J5861">
        <v>0</v>
      </c>
      <c r="K5861">
        <v>8141.4181558740702</v>
      </c>
      <c r="L5861">
        <v>1505415.6185441299</v>
      </c>
      <c r="N5861" t="s">
        <v>2198</v>
      </c>
    </row>
    <row r="5862" spans="1:14" x14ac:dyDescent="0.35">
      <c r="A5862" t="s">
        <v>1037</v>
      </c>
      <c r="B5862" t="s">
        <v>4439</v>
      </c>
      <c r="C5862" t="s">
        <v>2915</v>
      </c>
      <c r="D5862" t="s">
        <v>4473</v>
      </c>
      <c r="E5862" t="s">
        <v>4474</v>
      </c>
      <c r="F5862" t="s">
        <v>3157</v>
      </c>
      <c r="G5862" t="s">
        <v>3158</v>
      </c>
      <c r="H5862">
        <v>339331.32780000003</v>
      </c>
      <c r="I5862">
        <v>1825.26205861476</v>
      </c>
      <c r="J5862">
        <v>0</v>
      </c>
      <c r="K5862">
        <v>1825.26205861476</v>
      </c>
      <c r="L5862">
        <v>337506.06574138498</v>
      </c>
      <c r="N5862" t="s">
        <v>2198</v>
      </c>
    </row>
    <row r="5863" spans="1:14" x14ac:dyDescent="0.35">
      <c r="A5863" t="s">
        <v>1037</v>
      </c>
      <c r="B5863" t="s">
        <v>4439</v>
      </c>
      <c r="C5863" t="s">
        <v>2915</v>
      </c>
      <c r="D5863" t="s">
        <v>4473</v>
      </c>
      <c r="E5863" t="s">
        <v>4474</v>
      </c>
      <c r="F5863" t="s">
        <v>3263</v>
      </c>
      <c r="G5863" t="s">
        <v>3264</v>
      </c>
      <c r="H5863">
        <v>383116.01530000003</v>
      </c>
      <c r="I5863">
        <v>2060.7797435973198</v>
      </c>
      <c r="J5863">
        <v>0</v>
      </c>
      <c r="K5863">
        <v>2060.7797435973198</v>
      </c>
      <c r="L5863">
        <v>381055.235556403</v>
      </c>
      <c r="N5863" t="s">
        <v>2198</v>
      </c>
    </row>
    <row r="5864" spans="1:14" x14ac:dyDescent="0.35">
      <c r="A5864" t="s">
        <v>1037</v>
      </c>
      <c r="B5864" t="s">
        <v>4439</v>
      </c>
      <c r="C5864" t="s">
        <v>2915</v>
      </c>
      <c r="D5864" t="s">
        <v>4473</v>
      </c>
      <c r="E5864" t="s">
        <v>4474</v>
      </c>
      <c r="F5864" t="s">
        <v>2920</v>
      </c>
      <c r="G5864" t="s">
        <v>2921</v>
      </c>
      <c r="H5864">
        <v>0</v>
      </c>
      <c r="I5864">
        <v>0</v>
      </c>
      <c r="J5864">
        <v>0</v>
      </c>
      <c r="K5864">
        <v>0</v>
      </c>
      <c r="L5864">
        <v>0</v>
      </c>
    </row>
    <row r="5865" spans="1:14" x14ac:dyDescent="0.35">
      <c r="A5865" t="s">
        <v>1037</v>
      </c>
      <c r="B5865" t="s">
        <v>4439</v>
      </c>
      <c r="C5865" t="s">
        <v>2915</v>
      </c>
      <c r="D5865" t="s">
        <v>4473</v>
      </c>
      <c r="E5865" t="s">
        <v>4474</v>
      </c>
      <c r="F5865" t="s">
        <v>2867</v>
      </c>
      <c r="G5865" t="s">
        <v>2868</v>
      </c>
      <c r="H5865">
        <v>0</v>
      </c>
      <c r="I5865">
        <v>0</v>
      </c>
      <c r="J5865">
        <v>0</v>
      </c>
      <c r="K5865">
        <v>0</v>
      </c>
      <c r="L5865">
        <v>0</v>
      </c>
    </row>
    <row r="5866" spans="1:14" x14ac:dyDescent="0.35">
      <c r="A5866" t="s">
        <v>1037</v>
      </c>
      <c r="B5866" t="s">
        <v>4439</v>
      </c>
      <c r="C5866" t="s">
        <v>2915</v>
      </c>
      <c r="D5866" t="s">
        <v>4473</v>
      </c>
      <c r="E5866" t="s">
        <v>4474</v>
      </c>
      <c r="F5866" t="s">
        <v>2922</v>
      </c>
      <c r="G5866" t="s">
        <v>2923</v>
      </c>
      <c r="H5866">
        <v>0</v>
      </c>
      <c r="I5866">
        <v>0</v>
      </c>
      <c r="J5866">
        <v>0</v>
      </c>
      <c r="K5866">
        <v>0</v>
      </c>
      <c r="L5866">
        <v>0</v>
      </c>
    </row>
    <row r="5867" spans="1:14" x14ac:dyDescent="0.35">
      <c r="A5867" t="s">
        <v>1037</v>
      </c>
      <c r="B5867" t="s">
        <v>4439</v>
      </c>
      <c r="C5867" t="s">
        <v>2915</v>
      </c>
      <c r="D5867" t="s">
        <v>4473</v>
      </c>
      <c r="E5867" t="s">
        <v>4474</v>
      </c>
      <c r="F5867" t="s">
        <v>4147</v>
      </c>
      <c r="G5867" t="s">
        <v>4148</v>
      </c>
      <c r="H5867">
        <v>556264.55189999996</v>
      </c>
      <c r="I5867">
        <v>2992.14513421013</v>
      </c>
      <c r="J5867">
        <v>0</v>
      </c>
      <c r="K5867">
        <v>2992.14513421013</v>
      </c>
      <c r="L5867">
        <v>553272.40676578996</v>
      </c>
      <c r="N5867" t="s">
        <v>2198</v>
      </c>
    </row>
    <row r="5868" spans="1:14" x14ac:dyDescent="0.35">
      <c r="A5868" t="s">
        <v>1037</v>
      </c>
      <c r="B5868" t="s">
        <v>4439</v>
      </c>
      <c r="C5868" t="s">
        <v>2915</v>
      </c>
      <c r="D5868" t="s">
        <v>4473</v>
      </c>
      <c r="E5868" t="s">
        <v>4474</v>
      </c>
      <c r="F5868" t="s">
        <v>4068</v>
      </c>
      <c r="G5868" t="s">
        <v>4475</v>
      </c>
      <c r="H5868">
        <v>229869.60920000001</v>
      </c>
      <c r="I5868">
        <v>1236.4678461583901</v>
      </c>
      <c r="J5868">
        <v>31616.649992918599</v>
      </c>
      <c r="K5868">
        <v>32853.117839077102</v>
      </c>
      <c r="L5868">
        <v>197016.49136092301</v>
      </c>
    </row>
    <row r="5869" spans="1:14" x14ac:dyDescent="0.35">
      <c r="A5869" t="s">
        <v>1037</v>
      </c>
      <c r="B5869" t="s">
        <v>4439</v>
      </c>
      <c r="C5869" t="s">
        <v>2915</v>
      </c>
      <c r="D5869" t="s">
        <v>4473</v>
      </c>
      <c r="E5869" t="s">
        <v>4474</v>
      </c>
      <c r="F5869" t="s">
        <v>2875</v>
      </c>
      <c r="G5869" t="s">
        <v>2876</v>
      </c>
      <c r="H5869">
        <v>411974.10470000003</v>
      </c>
      <c r="I5869">
        <v>2216.0073086994498</v>
      </c>
      <c r="J5869">
        <v>56663.6064808152</v>
      </c>
      <c r="K5869">
        <v>58879.613789514697</v>
      </c>
      <c r="L5869">
        <v>353094.49091048498</v>
      </c>
    </row>
    <row r="5870" spans="1:14" x14ac:dyDescent="0.35">
      <c r="A5870" t="s">
        <v>1037</v>
      </c>
      <c r="B5870" t="s">
        <v>4439</v>
      </c>
      <c r="C5870" t="s">
        <v>2915</v>
      </c>
      <c r="D5870" t="s">
        <v>4473</v>
      </c>
      <c r="E5870" t="s">
        <v>4474</v>
      </c>
      <c r="F5870" t="s">
        <v>2924</v>
      </c>
      <c r="G5870" t="s">
        <v>2925</v>
      </c>
      <c r="H5870">
        <v>0</v>
      </c>
      <c r="I5870">
        <v>0</v>
      </c>
      <c r="J5870">
        <v>0</v>
      </c>
      <c r="K5870">
        <v>0</v>
      </c>
      <c r="L5870">
        <v>0</v>
      </c>
    </row>
    <row r="5871" spans="1:14" x14ac:dyDescent="0.35">
      <c r="A5871" t="s">
        <v>1037</v>
      </c>
      <c r="B5871" t="s">
        <v>4439</v>
      </c>
      <c r="C5871" t="s">
        <v>2915</v>
      </c>
      <c r="D5871" t="s">
        <v>4476</v>
      </c>
      <c r="E5871" t="s">
        <v>4477</v>
      </c>
      <c r="F5871" t="s">
        <v>2172</v>
      </c>
      <c r="G5871" t="s">
        <v>2173</v>
      </c>
      <c r="H5871">
        <v>6827259.3279999997</v>
      </c>
      <c r="I5871">
        <v>21443.062916524701</v>
      </c>
      <c r="J5871">
        <v>346913.77997310302</v>
      </c>
      <c r="K5871">
        <v>368356.84288962698</v>
      </c>
      <c r="L5871">
        <v>6458902.4851103704</v>
      </c>
    </row>
    <row r="5872" spans="1:14" x14ac:dyDescent="0.35">
      <c r="A5872" t="s">
        <v>1037</v>
      </c>
      <c r="B5872" t="s">
        <v>4439</v>
      </c>
      <c r="C5872" t="s">
        <v>2915</v>
      </c>
      <c r="D5872" t="s">
        <v>4476</v>
      </c>
      <c r="E5872" t="s">
        <v>4477</v>
      </c>
      <c r="F5872" t="s">
        <v>19</v>
      </c>
      <c r="G5872" t="s">
        <v>2174</v>
      </c>
      <c r="H5872">
        <v>820872.82239999995</v>
      </c>
      <c r="I5872">
        <v>2578.1981805792202</v>
      </c>
      <c r="J5872">
        <v>0</v>
      </c>
      <c r="K5872">
        <v>2578.1981805792202</v>
      </c>
      <c r="L5872">
        <v>818294.62421942095</v>
      </c>
      <c r="N5872" t="s">
        <v>2198</v>
      </c>
    </row>
    <row r="5873" spans="1:14" x14ac:dyDescent="0.35">
      <c r="A5873" t="s">
        <v>1037</v>
      </c>
      <c r="B5873" t="s">
        <v>4439</v>
      </c>
      <c r="C5873" t="s">
        <v>2915</v>
      </c>
      <c r="D5873" t="s">
        <v>4476</v>
      </c>
      <c r="E5873" t="s">
        <v>4477</v>
      </c>
      <c r="F5873" t="s">
        <v>2920</v>
      </c>
      <c r="G5873" t="s">
        <v>2921</v>
      </c>
      <c r="H5873">
        <v>1540.0990999999999</v>
      </c>
      <c r="I5873">
        <v>4.8371448040885801</v>
      </c>
      <c r="J5873">
        <v>78.257112558787</v>
      </c>
      <c r="K5873">
        <v>83.094257362875496</v>
      </c>
      <c r="L5873">
        <v>1457.00484263712</v>
      </c>
    </row>
    <row r="5874" spans="1:14" x14ac:dyDescent="0.35">
      <c r="A5874" t="s">
        <v>1037</v>
      </c>
      <c r="B5874" t="s">
        <v>4439</v>
      </c>
      <c r="C5874" t="s">
        <v>2915</v>
      </c>
      <c r="D5874" t="s">
        <v>4476</v>
      </c>
      <c r="E5874" t="s">
        <v>4477</v>
      </c>
      <c r="F5874" t="s">
        <v>2867</v>
      </c>
      <c r="G5874" t="s">
        <v>2868</v>
      </c>
      <c r="H5874">
        <v>0</v>
      </c>
      <c r="I5874">
        <v>0</v>
      </c>
      <c r="J5874">
        <v>0</v>
      </c>
      <c r="K5874">
        <v>0</v>
      </c>
      <c r="L5874">
        <v>0</v>
      </c>
    </row>
    <row r="5875" spans="1:14" x14ac:dyDescent="0.35">
      <c r="A5875" t="s">
        <v>1037</v>
      </c>
      <c r="B5875" t="s">
        <v>4439</v>
      </c>
      <c r="C5875" t="s">
        <v>2915</v>
      </c>
      <c r="D5875" t="s">
        <v>4476</v>
      </c>
      <c r="E5875" t="s">
        <v>4477</v>
      </c>
      <c r="F5875" t="s">
        <v>2922</v>
      </c>
      <c r="G5875" t="s">
        <v>2923</v>
      </c>
      <c r="H5875">
        <v>0</v>
      </c>
      <c r="I5875">
        <v>0</v>
      </c>
      <c r="J5875">
        <v>0</v>
      </c>
      <c r="K5875">
        <v>0</v>
      </c>
      <c r="L5875">
        <v>0</v>
      </c>
    </row>
    <row r="5876" spans="1:14" x14ac:dyDescent="0.35">
      <c r="A5876" t="s">
        <v>1037</v>
      </c>
      <c r="B5876" t="s">
        <v>4439</v>
      </c>
      <c r="C5876" t="s">
        <v>2915</v>
      </c>
      <c r="D5876" t="s">
        <v>4476</v>
      </c>
      <c r="E5876" t="s">
        <v>4477</v>
      </c>
      <c r="F5876" t="s">
        <v>2875</v>
      </c>
      <c r="G5876" t="s">
        <v>2876</v>
      </c>
      <c r="H5876">
        <v>1426131.7703</v>
      </c>
      <c r="I5876">
        <v>4479.1960885860299</v>
      </c>
      <c r="J5876">
        <v>72466.086229436696</v>
      </c>
      <c r="K5876">
        <v>76945.282318022699</v>
      </c>
      <c r="L5876">
        <v>1349186.48798198</v>
      </c>
    </row>
    <row r="5877" spans="1:14" x14ac:dyDescent="0.35">
      <c r="A5877" t="s">
        <v>1037</v>
      </c>
      <c r="B5877" t="s">
        <v>4439</v>
      </c>
      <c r="C5877" t="s">
        <v>2915</v>
      </c>
      <c r="D5877" t="s">
        <v>4476</v>
      </c>
      <c r="E5877" t="s">
        <v>4477</v>
      </c>
      <c r="F5877" t="s">
        <v>3009</v>
      </c>
      <c r="G5877" t="s">
        <v>3010</v>
      </c>
      <c r="H5877">
        <v>1267501.5626000001</v>
      </c>
      <c r="I5877">
        <v>3980.9701737649002</v>
      </c>
      <c r="J5877">
        <v>0</v>
      </c>
      <c r="K5877">
        <v>3980.9701737649002</v>
      </c>
      <c r="L5877">
        <v>1263520.59242624</v>
      </c>
      <c r="N5877" t="s">
        <v>2198</v>
      </c>
    </row>
    <row r="5878" spans="1:14" x14ac:dyDescent="0.35">
      <c r="A5878" t="s">
        <v>1037</v>
      </c>
      <c r="B5878" t="s">
        <v>4439</v>
      </c>
      <c r="C5878" t="s">
        <v>2915</v>
      </c>
      <c r="D5878" t="s">
        <v>4476</v>
      </c>
      <c r="E5878" t="s">
        <v>4477</v>
      </c>
      <c r="F5878" t="s">
        <v>2924</v>
      </c>
      <c r="G5878" t="s">
        <v>2925</v>
      </c>
      <c r="H5878">
        <v>0</v>
      </c>
      <c r="I5878">
        <v>0</v>
      </c>
      <c r="J5878">
        <v>0</v>
      </c>
      <c r="K5878">
        <v>0</v>
      </c>
      <c r="L5878">
        <v>0</v>
      </c>
    </row>
    <row r="5879" spans="1:14" x14ac:dyDescent="0.35">
      <c r="A5879" t="s">
        <v>1037</v>
      </c>
      <c r="B5879" t="s">
        <v>4439</v>
      </c>
      <c r="C5879" t="s">
        <v>2915</v>
      </c>
      <c r="D5879" t="s">
        <v>4476</v>
      </c>
      <c r="E5879" t="s">
        <v>4477</v>
      </c>
      <c r="F5879" t="s">
        <v>2877</v>
      </c>
      <c r="G5879" t="s">
        <v>2878</v>
      </c>
      <c r="H5879">
        <v>714605.98430000001</v>
      </c>
      <c r="I5879">
        <v>2244.4351890971002</v>
      </c>
      <c r="J5879">
        <v>36311.300227277097</v>
      </c>
      <c r="K5879">
        <v>38555.735416374198</v>
      </c>
      <c r="L5879">
        <v>676050.24888362596</v>
      </c>
    </row>
    <row r="5880" spans="1:14" x14ac:dyDescent="0.35">
      <c r="A5880" t="s">
        <v>1037</v>
      </c>
      <c r="B5880" t="s">
        <v>4439</v>
      </c>
      <c r="C5880" t="s">
        <v>2915</v>
      </c>
      <c r="D5880" t="s">
        <v>4476</v>
      </c>
      <c r="E5880" t="s">
        <v>4477</v>
      </c>
      <c r="F5880" t="s">
        <v>3001</v>
      </c>
      <c r="G5880" t="s">
        <v>3002</v>
      </c>
      <c r="H5880">
        <v>334201.50559999997</v>
      </c>
      <c r="I5880">
        <v>1049.6604224872201</v>
      </c>
      <c r="J5880">
        <v>16981.793425256801</v>
      </c>
      <c r="K5880">
        <v>18031.453847744</v>
      </c>
      <c r="L5880">
        <v>316170.051752256</v>
      </c>
    </row>
    <row r="5881" spans="1:14" x14ac:dyDescent="0.35">
      <c r="A5881" t="s">
        <v>1037</v>
      </c>
      <c r="B5881" t="s">
        <v>4439</v>
      </c>
      <c r="C5881" t="s">
        <v>2915</v>
      </c>
      <c r="D5881" t="s">
        <v>4476</v>
      </c>
      <c r="E5881" t="s">
        <v>4477</v>
      </c>
      <c r="F5881" t="s">
        <v>3924</v>
      </c>
      <c r="G5881" t="s">
        <v>3925</v>
      </c>
      <c r="H5881">
        <v>0</v>
      </c>
      <c r="I5881">
        <v>0</v>
      </c>
      <c r="J5881">
        <v>0</v>
      </c>
      <c r="K5881">
        <v>0</v>
      </c>
      <c r="L5881">
        <v>0</v>
      </c>
      <c r="N5881" t="s">
        <v>2198</v>
      </c>
    </row>
    <row r="5882" spans="1:14" x14ac:dyDescent="0.35">
      <c r="A5882" t="s">
        <v>1037</v>
      </c>
      <c r="B5882" t="s">
        <v>4439</v>
      </c>
      <c r="C5882" t="s">
        <v>2915</v>
      </c>
      <c r="D5882" t="s">
        <v>4478</v>
      </c>
      <c r="E5882" t="s">
        <v>4479</v>
      </c>
      <c r="F5882" t="s">
        <v>2172</v>
      </c>
      <c r="G5882" t="s">
        <v>2173</v>
      </c>
      <c r="H5882">
        <v>5721781.9128999999</v>
      </c>
      <c r="I5882">
        <v>3261.8947190654098</v>
      </c>
      <c r="J5882">
        <v>439510.52820866002</v>
      </c>
      <c r="K5882">
        <v>442772.42292772501</v>
      </c>
      <c r="L5882">
        <v>5279009.4899722701</v>
      </c>
    </row>
    <row r="5883" spans="1:14" x14ac:dyDescent="0.35">
      <c r="A5883" t="s">
        <v>1037</v>
      </c>
      <c r="B5883" t="s">
        <v>4439</v>
      </c>
      <c r="C5883" t="s">
        <v>2915</v>
      </c>
      <c r="D5883" t="s">
        <v>4478</v>
      </c>
      <c r="E5883" t="s">
        <v>4479</v>
      </c>
      <c r="F5883" t="s">
        <v>19</v>
      </c>
      <c r="G5883" t="s">
        <v>2174</v>
      </c>
      <c r="H5883">
        <v>3221151.2990999999</v>
      </c>
      <c r="I5883">
        <v>1836.3259159183001</v>
      </c>
      <c r="J5883">
        <v>0</v>
      </c>
      <c r="K5883">
        <v>1836.3259159183001</v>
      </c>
      <c r="L5883">
        <v>3219314.9731840799</v>
      </c>
      <c r="N5883" t="s">
        <v>2198</v>
      </c>
    </row>
    <row r="5884" spans="1:14" x14ac:dyDescent="0.35">
      <c r="A5884" t="s">
        <v>1037</v>
      </c>
      <c r="B5884" t="s">
        <v>4439</v>
      </c>
      <c r="C5884" t="s">
        <v>2915</v>
      </c>
      <c r="D5884" t="s">
        <v>4478</v>
      </c>
      <c r="E5884" t="s">
        <v>4479</v>
      </c>
      <c r="F5884" t="s">
        <v>3007</v>
      </c>
      <c r="G5884" t="s">
        <v>3008</v>
      </c>
      <c r="H5884">
        <v>268429.27490000002</v>
      </c>
      <c r="I5884">
        <v>153.027159659859</v>
      </c>
      <c r="J5884">
        <v>0</v>
      </c>
      <c r="K5884">
        <v>153.027159659859</v>
      </c>
      <c r="L5884">
        <v>268276.24774034001</v>
      </c>
      <c r="N5884" t="s">
        <v>2198</v>
      </c>
    </row>
    <row r="5885" spans="1:14" x14ac:dyDescent="0.35">
      <c r="A5885" t="s">
        <v>1037</v>
      </c>
      <c r="B5885" t="s">
        <v>4439</v>
      </c>
      <c r="C5885" t="s">
        <v>2915</v>
      </c>
      <c r="D5885" t="s">
        <v>4478</v>
      </c>
      <c r="E5885" t="s">
        <v>4479</v>
      </c>
      <c r="F5885" t="s">
        <v>2920</v>
      </c>
      <c r="G5885" t="s">
        <v>2921</v>
      </c>
      <c r="H5885">
        <v>0</v>
      </c>
      <c r="I5885">
        <v>0</v>
      </c>
      <c r="J5885">
        <v>0</v>
      </c>
      <c r="K5885">
        <v>0</v>
      </c>
      <c r="L5885">
        <v>0</v>
      </c>
    </row>
    <row r="5886" spans="1:14" x14ac:dyDescent="0.35">
      <c r="A5886" t="s">
        <v>1037</v>
      </c>
      <c r="B5886" t="s">
        <v>4439</v>
      </c>
      <c r="C5886" t="s">
        <v>2915</v>
      </c>
      <c r="D5886" t="s">
        <v>4478</v>
      </c>
      <c r="E5886" t="s">
        <v>4479</v>
      </c>
      <c r="F5886" t="s">
        <v>2867</v>
      </c>
      <c r="G5886" t="s">
        <v>2868</v>
      </c>
      <c r="H5886">
        <v>0</v>
      </c>
      <c r="I5886">
        <v>0</v>
      </c>
      <c r="J5886">
        <v>0</v>
      </c>
      <c r="K5886">
        <v>0</v>
      </c>
      <c r="L5886">
        <v>0</v>
      </c>
    </row>
    <row r="5887" spans="1:14" x14ac:dyDescent="0.35">
      <c r="A5887" t="s">
        <v>1037</v>
      </c>
      <c r="B5887" t="s">
        <v>4439</v>
      </c>
      <c r="C5887" t="s">
        <v>2915</v>
      </c>
      <c r="D5887" t="s">
        <v>4478</v>
      </c>
      <c r="E5887" t="s">
        <v>4479</v>
      </c>
      <c r="F5887" t="s">
        <v>2922</v>
      </c>
      <c r="G5887" t="s">
        <v>2923</v>
      </c>
      <c r="H5887">
        <v>201826.52249999999</v>
      </c>
      <c r="I5887">
        <v>115.058014781849</v>
      </c>
      <c r="J5887">
        <v>15503.0168680303</v>
      </c>
      <c r="K5887">
        <v>15618.0748828122</v>
      </c>
      <c r="L5887">
        <v>186208.44761718801</v>
      </c>
    </row>
    <row r="5888" spans="1:14" x14ac:dyDescent="0.35">
      <c r="A5888" t="s">
        <v>1037</v>
      </c>
      <c r="B5888" t="s">
        <v>4439</v>
      </c>
      <c r="C5888" t="s">
        <v>2915</v>
      </c>
      <c r="D5888" t="s">
        <v>4478</v>
      </c>
      <c r="E5888" t="s">
        <v>4479</v>
      </c>
      <c r="F5888" t="s">
        <v>2875</v>
      </c>
      <c r="G5888" t="s">
        <v>2876</v>
      </c>
      <c r="H5888">
        <v>2339169.3958000001</v>
      </c>
      <c r="I5888">
        <v>1333.52239132162</v>
      </c>
      <c r="J5888">
        <v>179679.965500472</v>
      </c>
      <c r="K5888">
        <v>181013.48789179299</v>
      </c>
      <c r="L5888">
        <v>2158155.9079082101</v>
      </c>
    </row>
    <row r="5889" spans="1:14" x14ac:dyDescent="0.35">
      <c r="A5889" t="s">
        <v>1037</v>
      </c>
      <c r="B5889" t="s">
        <v>4439</v>
      </c>
      <c r="C5889" t="s">
        <v>2915</v>
      </c>
      <c r="D5889" t="s">
        <v>4478</v>
      </c>
      <c r="E5889" t="s">
        <v>4479</v>
      </c>
      <c r="F5889" t="s">
        <v>2924</v>
      </c>
      <c r="G5889" t="s">
        <v>2925</v>
      </c>
      <c r="H5889">
        <v>0</v>
      </c>
      <c r="I5889">
        <v>0</v>
      </c>
      <c r="J5889">
        <v>0</v>
      </c>
      <c r="K5889">
        <v>0</v>
      </c>
      <c r="L5889">
        <v>0</v>
      </c>
    </row>
    <row r="5890" spans="1:14" x14ac:dyDescent="0.35">
      <c r="A5890" t="s">
        <v>1037</v>
      </c>
      <c r="B5890" t="s">
        <v>4439</v>
      </c>
      <c r="C5890" t="s">
        <v>2915</v>
      </c>
      <c r="D5890" t="s">
        <v>4478</v>
      </c>
      <c r="E5890" t="s">
        <v>4479</v>
      </c>
      <c r="F5890" t="s">
        <v>2877</v>
      </c>
      <c r="G5890" t="s">
        <v>2878</v>
      </c>
      <c r="H5890">
        <v>1009132.6125</v>
      </c>
      <c r="I5890">
        <v>575.29007390924301</v>
      </c>
      <c r="J5890">
        <v>77515.084340151705</v>
      </c>
      <c r="K5890">
        <v>78090.374414060905</v>
      </c>
      <c r="L5890">
        <v>931042.23808593897</v>
      </c>
    </row>
    <row r="5891" spans="1:14" x14ac:dyDescent="0.35">
      <c r="A5891" t="s">
        <v>1037</v>
      </c>
      <c r="B5891" t="s">
        <v>4439</v>
      </c>
      <c r="C5891" t="s">
        <v>2915</v>
      </c>
      <c r="D5891" t="s">
        <v>4478</v>
      </c>
      <c r="E5891" t="s">
        <v>4479</v>
      </c>
      <c r="F5891" t="s">
        <v>3001</v>
      </c>
      <c r="G5891" t="s">
        <v>3002</v>
      </c>
      <c r="H5891">
        <v>228063.97039999999</v>
      </c>
      <c r="I5891">
        <v>130.01555670348901</v>
      </c>
      <c r="J5891">
        <v>17518.409060874299</v>
      </c>
      <c r="K5891">
        <v>17648.424617577799</v>
      </c>
      <c r="L5891">
        <v>210415.54578242201</v>
      </c>
    </row>
    <row r="5892" spans="1:14" x14ac:dyDescent="0.35">
      <c r="A5892" t="s">
        <v>1037</v>
      </c>
      <c r="B5892" t="s">
        <v>4439</v>
      </c>
      <c r="C5892" t="s">
        <v>2915</v>
      </c>
      <c r="D5892" t="s">
        <v>4478</v>
      </c>
      <c r="E5892" t="s">
        <v>4479</v>
      </c>
      <c r="F5892" t="s">
        <v>3924</v>
      </c>
      <c r="G5892" t="s">
        <v>3925</v>
      </c>
      <c r="H5892">
        <v>593369.97620000003</v>
      </c>
      <c r="I5892">
        <v>338.27056345863502</v>
      </c>
      <c r="J5892">
        <v>0</v>
      </c>
      <c r="K5892">
        <v>338.27056345863502</v>
      </c>
      <c r="L5892">
        <v>593031.70563654101</v>
      </c>
      <c r="N5892" t="s">
        <v>2198</v>
      </c>
    </row>
    <row r="5893" spans="1:14" x14ac:dyDescent="0.35">
      <c r="A5893" t="s">
        <v>1037</v>
      </c>
      <c r="B5893" t="s">
        <v>4439</v>
      </c>
      <c r="C5893" t="s">
        <v>2915</v>
      </c>
      <c r="D5893" t="s">
        <v>4480</v>
      </c>
      <c r="E5893" t="s">
        <v>4481</v>
      </c>
      <c r="F5893" t="s">
        <v>2172</v>
      </c>
      <c r="G5893" t="s">
        <v>2173</v>
      </c>
      <c r="H5893">
        <v>8269085.1079000002</v>
      </c>
      <c r="I5893">
        <v>21225.268245867101</v>
      </c>
      <c r="J5893">
        <v>12716.848088634801</v>
      </c>
      <c r="K5893">
        <v>33942.116334502003</v>
      </c>
      <c r="L5893">
        <v>8235142.9915655004</v>
      </c>
    </row>
    <row r="5894" spans="1:14" x14ac:dyDescent="0.35">
      <c r="A5894" t="s">
        <v>1037</v>
      </c>
      <c r="B5894" t="s">
        <v>4439</v>
      </c>
      <c r="C5894" t="s">
        <v>2915</v>
      </c>
      <c r="D5894" t="s">
        <v>4480</v>
      </c>
      <c r="E5894" t="s">
        <v>4481</v>
      </c>
      <c r="F5894" t="s">
        <v>19</v>
      </c>
      <c r="G5894" t="s">
        <v>2174</v>
      </c>
      <c r="H5894">
        <v>505672.26510000002</v>
      </c>
      <c r="I5894">
        <v>1297.9706135581901</v>
      </c>
      <c r="J5894">
        <v>0</v>
      </c>
      <c r="K5894">
        <v>1297.9706135581901</v>
      </c>
      <c r="L5894">
        <v>504374.294486442</v>
      </c>
      <c r="N5894" t="s">
        <v>2198</v>
      </c>
    </row>
    <row r="5895" spans="1:14" x14ac:dyDescent="0.35">
      <c r="A5895" t="s">
        <v>1037</v>
      </c>
      <c r="B5895" t="s">
        <v>4439</v>
      </c>
      <c r="C5895" t="s">
        <v>2915</v>
      </c>
      <c r="D5895" t="s">
        <v>4480</v>
      </c>
      <c r="E5895" t="s">
        <v>4481</v>
      </c>
      <c r="F5895" t="s">
        <v>194</v>
      </c>
      <c r="G5895" t="s">
        <v>2415</v>
      </c>
      <c r="H5895">
        <v>224743.22889999999</v>
      </c>
      <c r="I5895">
        <v>576.87582824808601</v>
      </c>
      <c r="J5895">
        <v>0</v>
      </c>
      <c r="K5895">
        <v>576.87582824808601</v>
      </c>
      <c r="L5895">
        <v>224166.353071752</v>
      </c>
      <c r="N5895" t="s">
        <v>2198</v>
      </c>
    </row>
    <row r="5896" spans="1:14" x14ac:dyDescent="0.35">
      <c r="A5896" t="s">
        <v>1037</v>
      </c>
      <c r="B5896" t="s">
        <v>4439</v>
      </c>
      <c r="C5896" t="s">
        <v>2915</v>
      </c>
      <c r="D5896" t="s">
        <v>4480</v>
      </c>
      <c r="E5896" t="s">
        <v>4481</v>
      </c>
      <c r="F5896" t="s">
        <v>3157</v>
      </c>
      <c r="G5896" t="s">
        <v>3158</v>
      </c>
      <c r="H5896">
        <v>385972.06709999999</v>
      </c>
      <c r="I5896">
        <v>990.72153112171395</v>
      </c>
      <c r="J5896">
        <v>0</v>
      </c>
      <c r="K5896">
        <v>990.72153112171395</v>
      </c>
      <c r="L5896">
        <v>384981.34556887799</v>
      </c>
      <c r="N5896" t="s">
        <v>2198</v>
      </c>
    </row>
    <row r="5897" spans="1:14" x14ac:dyDescent="0.35">
      <c r="A5897" t="s">
        <v>1037</v>
      </c>
      <c r="B5897" t="s">
        <v>4439</v>
      </c>
      <c r="C5897" t="s">
        <v>2915</v>
      </c>
      <c r="D5897" t="s">
        <v>4480</v>
      </c>
      <c r="E5897" t="s">
        <v>4481</v>
      </c>
      <c r="F5897" t="s">
        <v>3263</v>
      </c>
      <c r="G5897" t="s">
        <v>3264</v>
      </c>
      <c r="H5897">
        <v>466586.48619999998</v>
      </c>
      <c r="I5897">
        <v>1197.64438255853</v>
      </c>
      <c r="J5897">
        <v>0</v>
      </c>
      <c r="K5897">
        <v>1197.64438255853</v>
      </c>
      <c r="L5897">
        <v>465388.84181744099</v>
      </c>
      <c r="N5897" t="s">
        <v>2198</v>
      </c>
    </row>
    <row r="5898" spans="1:14" x14ac:dyDescent="0.35">
      <c r="A5898" t="s">
        <v>1037</v>
      </c>
      <c r="B5898" t="s">
        <v>4439</v>
      </c>
      <c r="C5898" t="s">
        <v>2915</v>
      </c>
      <c r="D5898" t="s">
        <v>4480</v>
      </c>
      <c r="E5898" t="s">
        <v>4481</v>
      </c>
      <c r="F5898" t="s">
        <v>3007</v>
      </c>
      <c r="G5898" t="s">
        <v>3008</v>
      </c>
      <c r="H5898">
        <v>0</v>
      </c>
      <c r="I5898">
        <v>0</v>
      </c>
      <c r="J5898">
        <v>0</v>
      </c>
      <c r="K5898">
        <v>0</v>
      </c>
      <c r="L5898">
        <v>0</v>
      </c>
      <c r="N5898" t="s">
        <v>2198</v>
      </c>
    </row>
    <row r="5899" spans="1:14" x14ac:dyDescent="0.35">
      <c r="A5899" t="s">
        <v>1037</v>
      </c>
      <c r="B5899" t="s">
        <v>4439</v>
      </c>
      <c r="C5899" t="s">
        <v>2915</v>
      </c>
      <c r="D5899" t="s">
        <v>4480</v>
      </c>
      <c r="E5899" t="s">
        <v>4481</v>
      </c>
      <c r="F5899" t="s">
        <v>2920</v>
      </c>
      <c r="G5899" t="s">
        <v>2921</v>
      </c>
      <c r="H5899">
        <v>26871.473000000002</v>
      </c>
      <c r="I5899">
        <v>68.974283812271196</v>
      </c>
      <c r="J5899">
        <v>41.325060258488399</v>
      </c>
      <c r="K5899">
        <v>110.29934407076</v>
      </c>
      <c r="L5899">
        <v>26761.1736559292</v>
      </c>
    </row>
    <row r="5900" spans="1:14" x14ac:dyDescent="0.35">
      <c r="A5900" t="s">
        <v>1037</v>
      </c>
      <c r="B5900" t="s">
        <v>4439</v>
      </c>
      <c r="C5900" t="s">
        <v>2915</v>
      </c>
      <c r="D5900" t="s">
        <v>4480</v>
      </c>
      <c r="E5900" t="s">
        <v>4481</v>
      </c>
      <c r="F5900" t="s">
        <v>2867</v>
      </c>
      <c r="G5900" t="s">
        <v>2868</v>
      </c>
      <c r="H5900">
        <v>0</v>
      </c>
      <c r="I5900">
        <v>0</v>
      </c>
      <c r="J5900">
        <v>0</v>
      </c>
      <c r="K5900">
        <v>0</v>
      </c>
      <c r="L5900">
        <v>0</v>
      </c>
    </row>
    <row r="5901" spans="1:14" x14ac:dyDescent="0.35">
      <c r="A5901" t="s">
        <v>1037</v>
      </c>
      <c r="B5901" t="s">
        <v>4439</v>
      </c>
      <c r="C5901" t="s">
        <v>2915</v>
      </c>
      <c r="D5901" t="s">
        <v>4480</v>
      </c>
      <c r="E5901" t="s">
        <v>4481</v>
      </c>
      <c r="F5901" t="s">
        <v>2922</v>
      </c>
      <c r="G5901" t="s">
        <v>2923</v>
      </c>
      <c r="H5901">
        <v>0</v>
      </c>
      <c r="I5901">
        <v>0</v>
      </c>
      <c r="J5901">
        <v>0</v>
      </c>
      <c r="K5901">
        <v>0</v>
      </c>
      <c r="L5901">
        <v>0</v>
      </c>
    </row>
    <row r="5902" spans="1:14" x14ac:dyDescent="0.35">
      <c r="A5902" t="s">
        <v>1037</v>
      </c>
      <c r="B5902" t="s">
        <v>4439</v>
      </c>
      <c r="C5902" t="s">
        <v>2915</v>
      </c>
      <c r="D5902" t="s">
        <v>4480</v>
      </c>
      <c r="E5902" t="s">
        <v>4481</v>
      </c>
      <c r="F5902" t="s">
        <v>4482</v>
      </c>
      <c r="G5902" t="s">
        <v>4483</v>
      </c>
      <c r="H5902">
        <v>0</v>
      </c>
      <c r="I5902">
        <v>0</v>
      </c>
      <c r="J5902">
        <v>0</v>
      </c>
      <c r="K5902">
        <v>0</v>
      </c>
      <c r="L5902">
        <v>0</v>
      </c>
    </row>
    <row r="5903" spans="1:14" x14ac:dyDescent="0.35">
      <c r="A5903" t="s">
        <v>1037</v>
      </c>
      <c r="B5903" t="s">
        <v>4439</v>
      </c>
      <c r="C5903" t="s">
        <v>2915</v>
      </c>
      <c r="D5903" t="s">
        <v>4480</v>
      </c>
      <c r="E5903" t="s">
        <v>4481</v>
      </c>
      <c r="F5903" t="s">
        <v>2924</v>
      </c>
      <c r="G5903" t="s">
        <v>2925</v>
      </c>
      <c r="H5903">
        <v>0</v>
      </c>
      <c r="I5903">
        <v>0</v>
      </c>
      <c r="J5903">
        <v>0</v>
      </c>
      <c r="K5903">
        <v>0</v>
      </c>
      <c r="L5903">
        <v>0</v>
      </c>
    </row>
    <row r="5904" spans="1:14" x14ac:dyDescent="0.35">
      <c r="A5904" t="s">
        <v>1037</v>
      </c>
      <c r="B5904" t="s">
        <v>4439</v>
      </c>
      <c r="C5904" t="s">
        <v>2915</v>
      </c>
      <c r="D5904" t="s">
        <v>4480</v>
      </c>
      <c r="E5904" t="s">
        <v>4481</v>
      </c>
      <c r="F5904" t="s">
        <v>2877</v>
      </c>
      <c r="G5904" t="s">
        <v>2878</v>
      </c>
      <c r="H5904">
        <v>1206773.4249</v>
      </c>
      <c r="I5904">
        <v>3097.5723821147199</v>
      </c>
      <c r="J5904">
        <v>1855.87088797211</v>
      </c>
      <c r="K5904">
        <v>4953.4432700868401</v>
      </c>
      <c r="L5904">
        <v>1201819.9816299099</v>
      </c>
    </row>
    <row r="5905" spans="1:14" x14ac:dyDescent="0.35">
      <c r="A5905" t="s">
        <v>1037</v>
      </c>
      <c r="B5905" t="s">
        <v>4439</v>
      </c>
      <c r="C5905" t="s">
        <v>2915</v>
      </c>
      <c r="D5905" t="s">
        <v>4480</v>
      </c>
      <c r="E5905" t="s">
        <v>4481</v>
      </c>
      <c r="F5905" t="s">
        <v>2962</v>
      </c>
      <c r="G5905" t="s">
        <v>2963</v>
      </c>
      <c r="H5905">
        <v>2585430.6971</v>
      </c>
      <c r="I5905">
        <v>6608.1304910950403</v>
      </c>
      <c r="J5905">
        <v>3937.1511955359802</v>
      </c>
      <c r="K5905">
        <v>10545.281686631</v>
      </c>
      <c r="L5905">
        <v>2574885.4154133699</v>
      </c>
    </row>
    <row r="5906" spans="1:14" x14ac:dyDescent="0.35">
      <c r="A5906" t="s">
        <v>1037</v>
      </c>
      <c r="B5906" t="s">
        <v>4439</v>
      </c>
      <c r="C5906" t="s">
        <v>2915</v>
      </c>
      <c r="D5906" t="s">
        <v>4480</v>
      </c>
      <c r="E5906" t="s">
        <v>4481</v>
      </c>
      <c r="F5906" t="s">
        <v>2964</v>
      </c>
      <c r="G5906" t="s">
        <v>2965</v>
      </c>
      <c r="H5906">
        <v>764774.34739999997</v>
      </c>
      <c r="I5906">
        <v>1954.6950880147499</v>
      </c>
      <c r="J5906">
        <v>1164.6153345574</v>
      </c>
      <c r="K5906">
        <v>3119.31042257216</v>
      </c>
      <c r="L5906">
        <v>761655.03697742801</v>
      </c>
    </row>
    <row r="5907" spans="1:14" x14ac:dyDescent="0.35">
      <c r="A5907" t="s">
        <v>1037</v>
      </c>
      <c r="B5907" t="s">
        <v>4439</v>
      </c>
      <c r="C5907" t="s">
        <v>2915</v>
      </c>
      <c r="D5907" t="s">
        <v>4484</v>
      </c>
      <c r="E5907" t="s">
        <v>4485</v>
      </c>
      <c r="F5907" t="s">
        <v>2172</v>
      </c>
      <c r="G5907" t="s">
        <v>2173</v>
      </c>
      <c r="H5907">
        <v>3762364.8986999998</v>
      </c>
      <c r="I5907">
        <v>2712.73771447119</v>
      </c>
      <c r="J5907">
        <v>66507.953870056997</v>
      </c>
      <c r="K5907">
        <v>69220.691584528206</v>
      </c>
      <c r="L5907">
        <v>3693144.20711547</v>
      </c>
    </row>
    <row r="5908" spans="1:14" x14ac:dyDescent="0.35">
      <c r="A5908" t="s">
        <v>1037</v>
      </c>
      <c r="B5908" t="s">
        <v>4439</v>
      </c>
      <c r="C5908" t="s">
        <v>2915</v>
      </c>
      <c r="D5908" t="s">
        <v>4484</v>
      </c>
      <c r="E5908" t="s">
        <v>4485</v>
      </c>
      <c r="F5908" t="s">
        <v>19</v>
      </c>
      <c r="G5908" t="s">
        <v>2174</v>
      </c>
      <c r="H5908">
        <v>3176580.4029000001</v>
      </c>
      <c r="I5908">
        <v>2290.3757859782299</v>
      </c>
      <c r="J5908">
        <v>0</v>
      </c>
      <c r="K5908">
        <v>2290.3757859782299</v>
      </c>
      <c r="L5908">
        <v>3174290.0271140202</v>
      </c>
      <c r="N5908" t="s">
        <v>2198</v>
      </c>
    </row>
    <row r="5909" spans="1:14" x14ac:dyDescent="0.35">
      <c r="A5909" t="s">
        <v>1037</v>
      </c>
      <c r="B5909" t="s">
        <v>4439</v>
      </c>
      <c r="C5909" t="s">
        <v>2915</v>
      </c>
      <c r="D5909" t="s">
        <v>4484</v>
      </c>
      <c r="E5909" t="s">
        <v>4485</v>
      </c>
      <c r="F5909" t="s">
        <v>2920</v>
      </c>
      <c r="G5909" t="s">
        <v>2921</v>
      </c>
      <c r="H5909">
        <v>0</v>
      </c>
      <c r="I5909">
        <v>0</v>
      </c>
      <c r="J5909">
        <v>0</v>
      </c>
      <c r="K5909">
        <v>0</v>
      </c>
      <c r="L5909">
        <v>0</v>
      </c>
    </row>
    <row r="5910" spans="1:14" x14ac:dyDescent="0.35">
      <c r="A5910" t="s">
        <v>1037</v>
      </c>
      <c r="B5910" t="s">
        <v>4439</v>
      </c>
      <c r="C5910" t="s">
        <v>2915</v>
      </c>
      <c r="D5910" t="s">
        <v>4484</v>
      </c>
      <c r="E5910" t="s">
        <v>4485</v>
      </c>
      <c r="F5910" t="s">
        <v>2867</v>
      </c>
      <c r="G5910" t="s">
        <v>2868</v>
      </c>
      <c r="H5910">
        <v>0</v>
      </c>
      <c r="I5910">
        <v>0</v>
      </c>
      <c r="J5910">
        <v>0</v>
      </c>
      <c r="K5910">
        <v>0</v>
      </c>
      <c r="L5910">
        <v>0</v>
      </c>
    </row>
    <row r="5911" spans="1:14" x14ac:dyDescent="0.35">
      <c r="A5911" t="s">
        <v>1037</v>
      </c>
      <c r="B5911" t="s">
        <v>4439</v>
      </c>
      <c r="C5911" t="s">
        <v>2915</v>
      </c>
      <c r="D5911" t="s">
        <v>4484</v>
      </c>
      <c r="E5911" t="s">
        <v>4485</v>
      </c>
      <c r="F5911" t="s">
        <v>2922</v>
      </c>
      <c r="G5911" t="s">
        <v>2923</v>
      </c>
      <c r="H5911">
        <v>125525.2491</v>
      </c>
      <c r="I5911">
        <v>90.506127534205504</v>
      </c>
      <c r="J5911">
        <v>2218.93083245456</v>
      </c>
      <c r="K5911">
        <v>2309.43695998877</v>
      </c>
      <c r="L5911">
        <v>123215.812140011</v>
      </c>
    </row>
    <row r="5912" spans="1:14" x14ac:dyDescent="0.35">
      <c r="A5912" t="s">
        <v>1037</v>
      </c>
      <c r="B5912" t="s">
        <v>4439</v>
      </c>
      <c r="C5912" t="s">
        <v>2915</v>
      </c>
      <c r="D5912" t="s">
        <v>4484</v>
      </c>
      <c r="E5912" t="s">
        <v>4485</v>
      </c>
      <c r="F5912" t="s">
        <v>2930</v>
      </c>
      <c r="G5912" t="s">
        <v>2931</v>
      </c>
      <c r="H5912">
        <v>57673.763099999996</v>
      </c>
      <c r="I5912">
        <v>41.583896434635001</v>
      </c>
      <c r="J5912">
        <v>1019.5087608575</v>
      </c>
      <c r="K5912">
        <v>1061.0926572921401</v>
      </c>
      <c r="L5912">
        <v>56612.670442707902</v>
      </c>
    </row>
    <row r="5913" spans="1:14" x14ac:dyDescent="0.35">
      <c r="A5913" t="s">
        <v>1037</v>
      </c>
      <c r="B5913" t="s">
        <v>4439</v>
      </c>
      <c r="C5913" t="s">
        <v>2915</v>
      </c>
      <c r="D5913" t="s">
        <v>4484</v>
      </c>
      <c r="E5913" t="s">
        <v>4485</v>
      </c>
      <c r="F5913" t="s">
        <v>2875</v>
      </c>
      <c r="G5913" t="s">
        <v>2876</v>
      </c>
      <c r="H5913">
        <v>480614.6925</v>
      </c>
      <c r="I5913">
        <v>346.53247028862501</v>
      </c>
      <c r="J5913">
        <v>8495.9063404791705</v>
      </c>
      <c r="K5913">
        <v>8842.4388107678005</v>
      </c>
      <c r="L5913">
        <v>471772.25368923199</v>
      </c>
    </row>
    <row r="5914" spans="1:14" x14ac:dyDescent="0.35">
      <c r="A5914" t="s">
        <v>1037</v>
      </c>
      <c r="B5914" t="s">
        <v>4439</v>
      </c>
      <c r="C5914" t="s">
        <v>2915</v>
      </c>
      <c r="D5914" t="s">
        <v>4484</v>
      </c>
      <c r="E5914" t="s">
        <v>4485</v>
      </c>
      <c r="F5914" t="s">
        <v>3009</v>
      </c>
      <c r="G5914" t="s">
        <v>3010</v>
      </c>
      <c r="H5914">
        <v>1606949.3600999999</v>
      </c>
      <c r="I5914">
        <v>1158.6415065414999</v>
      </c>
      <c r="J5914">
        <v>0</v>
      </c>
      <c r="K5914">
        <v>1158.6415065414999</v>
      </c>
      <c r="L5914">
        <v>1605790.71859346</v>
      </c>
      <c r="N5914" t="s">
        <v>2198</v>
      </c>
    </row>
    <row r="5915" spans="1:14" x14ac:dyDescent="0.35">
      <c r="A5915" t="s">
        <v>1037</v>
      </c>
      <c r="B5915" t="s">
        <v>4439</v>
      </c>
      <c r="C5915" t="s">
        <v>2915</v>
      </c>
      <c r="D5915" t="s">
        <v>4484</v>
      </c>
      <c r="E5915" t="s">
        <v>4485</v>
      </c>
      <c r="F5915" t="s">
        <v>2924</v>
      </c>
      <c r="G5915" t="s">
        <v>2925</v>
      </c>
      <c r="H5915">
        <v>0</v>
      </c>
      <c r="I5915">
        <v>0</v>
      </c>
      <c r="J5915">
        <v>0</v>
      </c>
      <c r="K5915">
        <v>0</v>
      </c>
      <c r="L5915">
        <v>0</v>
      </c>
    </row>
    <row r="5916" spans="1:14" x14ac:dyDescent="0.35">
      <c r="A5916" t="s">
        <v>1037</v>
      </c>
      <c r="B5916" t="s">
        <v>4439</v>
      </c>
      <c r="C5916" t="s">
        <v>2915</v>
      </c>
      <c r="D5916" t="s">
        <v>4484</v>
      </c>
      <c r="E5916" t="s">
        <v>4485</v>
      </c>
      <c r="F5916" t="s">
        <v>2877</v>
      </c>
      <c r="G5916" t="s">
        <v>2878</v>
      </c>
      <c r="H5916">
        <v>555251.32709999999</v>
      </c>
      <c r="I5916">
        <v>400.34692449815202</v>
      </c>
      <c r="J5916">
        <v>9815.2706192359401</v>
      </c>
      <c r="K5916">
        <v>10215.617543734101</v>
      </c>
      <c r="L5916">
        <v>545035.70955626597</v>
      </c>
    </row>
    <row r="5917" spans="1:14" x14ac:dyDescent="0.35">
      <c r="A5917" t="s">
        <v>1037</v>
      </c>
      <c r="B5917" t="s">
        <v>4439</v>
      </c>
      <c r="C5917" t="s">
        <v>2915</v>
      </c>
      <c r="D5917" t="s">
        <v>4484</v>
      </c>
      <c r="E5917" t="s">
        <v>4485</v>
      </c>
      <c r="F5917" t="s">
        <v>3001</v>
      </c>
      <c r="G5917" t="s">
        <v>3002</v>
      </c>
      <c r="H5917">
        <v>14701.1553</v>
      </c>
      <c r="I5917">
        <v>10.5998167382403</v>
      </c>
      <c r="J5917">
        <v>259.87478217936302</v>
      </c>
      <c r="K5917">
        <v>270.47459891760298</v>
      </c>
      <c r="L5917">
        <v>14430.6807010824</v>
      </c>
    </row>
    <row r="5918" spans="1:14" x14ac:dyDescent="0.35">
      <c r="A5918" t="s">
        <v>1037</v>
      </c>
      <c r="B5918" t="s">
        <v>4439</v>
      </c>
      <c r="C5918" t="s">
        <v>2915</v>
      </c>
      <c r="D5918" t="s">
        <v>4484</v>
      </c>
      <c r="E5918" t="s">
        <v>4485</v>
      </c>
      <c r="F5918" t="s">
        <v>3924</v>
      </c>
      <c r="G5918" t="s">
        <v>3925</v>
      </c>
      <c r="H5918">
        <v>342650.00429999997</v>
      </c>
      <c r="I5918">
        <v>247.05726705283101</v>
      </c>
      <c r="J5918">
        <v>0</v>
      </c>
      <c r="K5918">
        <v>247.05726705283101</v>
      </c>
      <c r="L5918">
        <v>342402.94703294698</v>
      </c>
      <c r="N5918" t="s">
        <v>2198</v>
      </c>
    </row>
    <row r="5919" spans="1:14" x14ac:dyDescent="0.35">
      <c r="A5919" t="s">
        <v>1037</v>
      </c>
      <c r="B5919" t="s">
        <v>4439</v>
      </c>
      <c r="C5919" t="s">
        <v>2915</v>
      </c>
      <c r="D5919" t="s">
        <v>4486</v>
      </c>
      <c r="E5919" t="s">
        <v>4487</v>
      </c>
      <c r="F5919" t="s">
        <v>2172</v>
      </c>
      <c r="G5919" t="s">
        <v>2173</v>
      </c>
      <c r="H5919">
        <v>2506290.3028000002</v>
      </c>
      <c r="I5919">
        <v>5853.5322543375096</v>
      </c>
      <c r="J5919">
        <v>195448.00915537</v>
      </c>
      <c r="K5919">
        <v>201301.54140970699</v>
      </c>
      <c r="L5919">
        <v>2304988.7613902902</v>
      </c>
    </row>
    <row r="5920" spans="1:14" x14ac:dyDescent="0.35">
      <c r="A5920" t="s">
        <v>1037</v>
      </c>
      <c r="B5920" t="s">
        <v>4439</v>
      </c>
      <c r="C5920" t="s">
        <v>2915</v>
      </c>
      <c r="D5920" t="s">
        <v>4486</v>
      </c>
      <c r="E5920" t="s">
        <v>4487</v>
      </c>
      <c r="F5920" t="s">
        <v>194</v>
      </c>
      <c r="G5920" t="s">
        <v>2415</v>
      </c>
      <c r="H5920">
        <v>0</v>
      </c>
      <c r="I5920">
        <v>0</v>
      </c>
      <c r="J5920">
        <v>0</v>
      </c>
      <c r="K5920">
        <v>0</v>
      </c>
      <c r="L5920">
        <v>0</v>
      </c>
      <c r="N5920" t="s">
        <v>2198</v>
      </c>
    </row>
    <row r="5921" spans="1:14" x14ac:dyDescent="0.35">
      <c r="A5921" t="s">
        <v>1037</v>
      </c>
      <c r="B5921" t="s">
        <v>4439</v>
      </c>
      <c r="C5921" t="s">
        <v>2915</v>
      </c>
      <c r="D5921" t="s">
        <v>4486</v>
      </c>
      <c r="E5921" t="s">
        <v>4487</v>
      </c>
      <c r="F5921" t="s">
        <v>1621</v>
      </c>
      <c r="G5921" t="s">
        <v>2416</v>
      </c>
      <c r="H5921">
        <v>146332.56520000001</v>
      </c>
      <c r="I5921">
        <v>341.76503385281001</v>
      </c>
      <c r="J5921">
        <v>0</v>
      </c>
      <c r="K5921">
        <v>341.76503385281001</v>
      </c>
      <c r="L5921">
        <v>145990.800166147</v>
      </c>
      <c r="N5921" t="s">
        <v>2198</v>
      </c>
    </row>
    <row r="5922" spans="1:14" x14ac:dyDescent="0.35">
      <c r="A5922" t="s">
        <v>1037</v>
      </c>
      <c r="B5922" t="s">
        <v>4439</v>
      </c>
      <c r="C5922" t="s">
        <v>2915</v>
      </c>
      <c r="D5922" t="s">
        <v>4486</v>
      </c>
      <c r="E5922" t="s">
        <v>4487</v>
      </c>
      <c r="F5922" t="s">
        <v>3005</v>
      </c>
      <c r="G5922" t="s">
        <v>3006</v>
      </c>
      <c r="H5922">
        <v>768245.96719999996</v>
      </c>
      <c r="I5922">
        <v>1794.2664277272499</v>
      </c>
      <c r="J5922">
        <v>0</v>
      </c>
      <c r="K5922">
        <v>1794.2664277272499</v>
      </c>
      <c r="L5922">
        <v>766451.700772273</v>
      </c>
      <c r="N5922" t="s">
        <v>2198</v>
      </c>
    </row>
    <row r="5923" spans="1:14" x14ac:dyDescent="0.35">
      <c r="A5923" t="s">
        <v>1037</v>
      </c>
      <c r="B5923" t="s">
        <v>4439</v>
      </c>
      <c r="C5923" t="s">
        <v>2915</v>
      </c>
      <c r="D5923" t="s">
        <v>4486</v>
      </c>
      <c r="E5923" t="s">
        <v>4487</v>
      </c>
      <c r="F5923" t="s">
        <v>2920</v>
      </c>
      <c r="G5923" t="s">
        <v>2921</v>
      </c>
      <c r="H5923">
        <v>0</v>
      </c>
      <c r="I5923">
        <v>0</v>
      </c>
      <c r="J5923">
        <v>0</v>
      </c>
      <c r="K5923">
        <v>0</v>
      </c>
      <c r="L5923">
        <v>0</v>
      </c>
    </row>
    <row r="5924" spans="1:14" x14ac:dyDescent="0.35">
      <c r="A5924" t="s">
        <v>1037</v>
      </c>
      <c r="B5924" t="s">
        <v>4439</v>
      </c>
      <c r="C5924" t="s">
        <v>2915</v>
      </c>
      <c r="D5924" t="s">
        <v>4486</v>
      </c>
      <c r="E5924" t="s">
        <v>4487</v>
      </c>
      <c r="F5924" t="s">
        <v>2867</v>
      </c>
      <c r="G5924" t="s">
        <v>2868</v>
      </c>
      <c r="H5924">
        <v>0</v>
      </c>
      <c r="I5924">
        <v>0</v>
      </c>
      <c r="J5924">
        <v>0</v>
      </c>
      <c r="K5924">
        <v>0</v>
      </c>
      <c r="L5924">
        <v>0</v>
      </c>
    </row>
    <row r="5925" spans="1:14" x14ac:dyDescent="0.35">
      <c r="A5925" t="s">
        <v>1037</v>
      </c>
      <c r="B5925" t="s">
        <v>4439</v>
      </c>
      <c r="C5925" t="s">
        <v>2915</v>
      </c>
      <c r="D5925" t="s">
        <v>4486</v>
      </c>
      <c r="E5925" t="s">
        <v>4487</v>
      </c>
      <c r="F5925" t="s">
        <v>2922</v>
      </c>
      <c r="G5925" t="s">
        <v>2923</v>
      </c>
      <c r="H5925">
        <v>1125794.4047999999</v>
      </c>
      <c r="I5925">
        <v>2629.3338217638302</v>
      </c>
      <c r="J5925">
        <v>87792.812705152304</v>
      </c>
      <c r="K5925">
        <v>90422.146526916098</v>
      </c>
      <c r="L5925">
        <v>1035372.25827308</v>
      </c>
    </row>
    <row r="5926" spans="1:14" x14ac:dyDescent="0.35">
      <c r="A5926" t="s">
        <v>1037</v>
      </c>
      <c r="B5926" t="s">
        <v>4439</v>
      </c>
      <c r="C5926" t="s">
        <v>2915</v>
      </c>
      <c r="D5926" t="s">
        <v>4486</v>
      </c>
      <c r="E5926" t="s">
        <v>4487</v>
      </c>
      <c r="F5926" t="s">
        <v>2930</v>
      </c>
      <c r="G5926" t="s">
        <v>2931</v>
      </c>
      <c r="H5926">
        <v>183605.95439999999</v>
      </c>
      <c r="I5926">
        <v>428.81839153229902</v>
      </c>
      <c r="J5926">
        <v>14318.1411278789</v>
      </c>
      <c r="K5926">
        <v>14746.959519411201</v>
      </c>
      <c r="L5926">
        <v>168858.99488058899</v>
      </c>
    </row>
    <row r="5927" spans="1:14" x14ac:dyDescent="0.35">
      <c r="A5927" t="s">
        <v>1037</v>
      </c>
      <c r="B5927" t="s">
        <v>4439</v>
      </c>
      <c r="C5927" t="s">
        <v>2915</v>
      </c>
      <c r="D5927" t="s">
        <v>4486</v>
      </c>
      <c r="E5927" t="s">
        <v>4487</v>
      </c>
      <c r="F5927" t="s">
        <v>2875</v>
      </c>
      <c r="G5927" t="s">
        <v>2876</v>
      </c>
      <c r="H5927">
        <v>448661.16690000001</v>
      </c>
      <c r="I5927">
        <v>1047.8644905864401</v>
      </c>
      <c r="J5927">
        <v>34987.9388463207</v>
      </c>
      <c r="K5927">
        <v>36035.803336907098</v>
      </c>
      <c r="L5927">
        <v>412625.36356309301</v>
      </c>
    </row>
    <row r="5928" spans="1:14" x14ac:dyDescent="0.35">
      <c r="A5928" t="s">
        <v>1037</v>
      </c>
      <c r="B5928" t="s">
        <v>4439</v>
      </c>
      <c r="C5928" t="s">
        <v>2915</v>
      </c>
      <c r="D5928" t="s">
        <v>4486</v>
      </c>
      <c r="E5928" t="s">
        <v>4487</v>
      </c>
      <c r="F5928" t="s">
        <v>2924</v>
      </c>
      <c r="G5928" t="s">
        <v>2925</v>
      </c>
      <c r="H5928">
        <v>0</v>
      </c>
      <c r="I5928">
        <v>0</v>
      </c>
      <c r="J5928">
        <v>0</v>
      </c>
      <c r="K5928">
        <v>0</v>
      </c>
      <c r="L5928">
        <v>0</v>
      </c>
    </row>
    <row r="5929" spans="1:14" x14ac:dyDescent="0.35">
      <c r="A5929" t="s">
        <v>1037</v>
      </c>
      <c r="B5929" t="s">
        <v>4439</v>
      </c>
      <c r="C5929" t="s">
        <v>2915</v>
      </c>
      <c r="D5929" t="s">
        <v>4486</v>
      </c>
      <c r="E5929" t="s">
        <v>4487</v>
      </c>
      <c r="F5929" t="s">
        <v>2877</v>
      </c>
      <c r="G5929" t="s">
        <v>2878</v>
      </c>
      <c r="H5929">
        <v>345123.97450000001</v>
      </c>
      <c r="I5929">
        <v>806.04960814341905</v>
      </c>
      <c r="J5929">
        <v>26913.799112554399</v>
      </c>
      <c r="K5929">
        <v>27719.848720697799</v>
      </c>
      <c r="L5929">
        <v>317404.12577930198</v>
      </c>
    </row>
    <row r="5930" spans="1:14" x14ac:dyDescent="0.35">
      <c r="A5930" t="s">
        <v>1037</v>
      </c>
      <c r="B5930" t="s">
        <v>4439</v>
      </c>
      <c r="C5930" t="s">
        <v>2915</v>
      </c>
      <c r="D5930" t="s">
        <v>4488</v>
      </c>
      <c r="E5930" t="s">
        <v>4489</v>
      </c>
      <c r="F5930" t="s">
        <v>2170</v>
      </c>
      <c r="G5930" t="s">
        <v>2171</v>
      </c>
      <c r="H5930">
        <v>0</v>
      </c>
      <c r="I5930">
        <v>0</v>
      </c>
      <c r="J5930">
        <v>0</v>
      </c>
      <c r="K5930">
        <v>0</v>
      </c>
      <c r="L5930">
        <v>0</v>
      </c>
    </row>
    <row r="5931" spans="1:14" x14ac:dyDescent="0.35">
      <c r="A5931" t="s">
        <v>1037</v>
      </c>
      <c r="B5931" t="s">
        <v>4439</v>
      </c>
      <c r="C5931" t="s">
        <v>2915</v>
      </c>
      <c r="D5931" t="s">
        <v>4488</v>
      </c>
      <c r="E5931" t="s">
        <v>4489</v>
      </c>
      <c r="F5931" t="s">
        <v>2172</v>
      </c>
      <c r="G5931" t="s">
        <v>2173</v>
      </c>
      <c r="H5931">
        <v>429177.1777</v>
      </c>
      <c r="I5931">
        <v>1520.9322390679899</v>
      </c>
      <c r="J5931">
        <v>44806.435859499303</v>
      </c>
      <c r="K5931">
        <v>46327.368098567298</v>
      </c>
      <c r="L5931">
        <v>382849.80960143299</v>
      </c>
    </row>
    <row r="5932" spans="1:14" x14ac:dyDescent="0.35">
      <c r="A5932" t="s">
        <v>1037</v>
      </c>
      <c r="B5932" t="s">
        <v>4439</v>
      </c>
      <c r="C5932" t="s">
        <v>2915</v>
      </c>
      <c r="D5932" t="s">
        <v>4488</v>
      </c>
      <c r="E5932" t="s">
        <v>4489</v>
      </c>
      <c r="F5932" t="s">
        <v>2867</v>
      </c>
      <c r="G5932" t="s">
        <v>2868</v>
      </c>
      <c r="H5932">
        <v>0</v>
      </c>
      <c r="I5932">
        <v>0</v>
      </c>
      <c r="J5932">
        <v>0</v>
      </c>
      <c r="K5932">
        <v>0</v>
      </c>
      <c r="L5932">
        <v>0</v>
      </c>
    </row>
    <row r="5933" spans="1:14" x14ac:dyDescent="0.35">
      <c r="A5933" t="s">
        <v>1037</v>
      </c>
      <c r="B5933" t="s">
        <v>4439</v>
      </c>
      <c r="C5933" t="s">
        <v>2915</v>
      </c>
      <c r="D5933" t="s">
        <v>4488</v>
      </c>
      <c r="E5933" t="s">
        <v>4489</v>
      </c>
      <c r="F5933" t="s">
        <v>2922</v>
      </c>
      <c r="G5933" t="s">
        <v>2923</v>
      </c>
      <c r="H5933">
        <v>0</v>
      </c>
      <c r="I5933">
        <v>0</v>
      </c>
      <c r="J5933">
        <v>0</v>
      </c>
      <c r="K5933">
        <v>0</v>
      </c>
      <c r="L5933">
        <v>0</v>
      </c>
    </row>
    <row r="5934" spans="1:14" x14ac:dyDescent="0.35">
      <c r="A5934" t="s">
        <v>1037</v>
      </c>
      <c r="B5934" t="s">
        <v>4439</v>
      </c>
      <c r="C5934" t="s">
        <v>2915</v>
      </c>
      <c r="D5934" t="s">
        <v>4488</v>
      </c>
      <c r="E5934" t="s">
        <v>4489</v>
      </c>
      <c r="F5934" t="s">
        <v>2875</v>
      </c>
      <c r="G5934" t="s">
        <v>2876</v>
      </c>
      <c r="H5934">
        <v>21943.421900000001</v>
      </c>
      <c r="I5934">
        <v>77.763822215129295</v>
      </c>
      <c r="J5934">
        <v>2290.9105499708899</v>
      </c>
      <c r="K5934">
        <v>2368.6743721860198</v>
      </c>
      <c r="L5934">
        <v>19574.747527814001</v>
      </c>
    </row>
    <row r="5935" spans="1:14" x14ac:dyDescent="0.35">
      <c r="A5935" t="s">
        <v>1037</v>
      </c>
      <c r="B5935" t="s">
        <v>4439</v>
      </c>
      <c r="C5935" t="s">
        <v>2915</v>
      </c>
      <c r="D5935" t="s">
        <v>4488</v>
      </c>
      <c r="E5935" t="s">
        <v>4489</v>
      </c>
      <c r="F5935" t="s">
        <v>2999</v>
      </c>
      <c r="G5935" t="s">
        <v>3000</v>
      </c>
      <c r="H5935">
        <v>0</v>
      </c>
      <c r="I5935">
        <v>0</v>
      </c>
      <c r="J5935">
        <v>0</v>
      </c>
      <c r="K5935">
        <v>0</v>
      </c>
      <c r="L5935">
        <v>0</v>
      </c>
    </row>
    <row r="5936" spans="1:14" x14ac:dyDescent="0.35">
      <c r="A5936" t="s">
        <v>1037</v>
      </c>
      <c r="B5936" t="s">
        <v>4439</v>
      </c>
      <c r="C5936" t="s">
        <v>2915</v>
      </c>
      <c r="D5936" t="s">
        <v>4488</v>
      </c>
      <c r="E5936" t="s">
        <v>4489</v>
      </c>
      <c r="F5936" t="s">
        <v>2924</v>
      </c>
      <c r="G5936" t="s">
        <v>2925</v>
      </c>
      <c r="H5936">
        <v>0</v>
      </c>
      <c r="I5936">
        <v>0</v>
      </c>
      <c r="J5936">
        <v>0</v>
      </c>
      <c r="K5936">
        <v>0</v>
      </c>
      <c r="L5936">
        <v>0</v>
      </c>
    </row>
    <row r="5937" spans="1:14" x14ac:dyDescent="0.35">
      <c r="A5937" t="s">
        <v>1037</v>
      </c>
      <c r="B5937" t="s">
        <v>4439</v>
      </c>
      <c r="C5937" t="s">
        <v>2915</v>
      </c>
      <c r="D5937" t="s">
        <v>4488</v>
      </c>
      <c r="E5937" t="s">
        <v>4489</v>
      </c>
      <c r="F5937" t="s">
        <v>2877</v>
      </c>
      <c r="G5937" t="s">
        <v>2878</v>
      </c>
      <c r="H5937">
        <v>25106.89</v>
      </c>
      <c r="I5937">
        <v>88.974624960102105</v>
      </c>
      <c r="J5937">
        <v>2621.1791189598298</v>
      </c>
      <c r="K5937">
        <v>2710.1537439199301</v>
      </c>
      <c r="L5937">
        <v>22396.736256080101</v>
      </c>
    </row>
    <row r="5938" spans="1:14" x14ac:dyDescent="0.35">
      <c r="A5938" t="s">
        <v>1037</v>
      </c>
      <c r="B5938" t="s">
        <v>4439</v>
      </c>
      <c r="C5938" t="s">
        <v>2915</v>
      </c>
      <c r="D5938" t="s">
        <v>4488</v>
      </c>
      <c r="E5938" t="s">
        <v>4489</v>
      </c>
      <c r="F5938" t="s">
        <v>3161</v>
      </c>
      <c r="G5938" t="s">
        <v>3162</v>
      </c>
      <c r="H5938">
        <v>0</v>
      </c>
      <c r="I5938">
        <v>0</v>
      </c>
      <c r="J5938">
        <v>0</v>
      </c>
      <c r="K5938">
        <v>0</v>
      </c>
      <c r="L5938">
        <v>0</v>
      </c>
    </row>
    <row r="5939" spans="1:14" x14ac:dyDescent="0.35">
      <c r="A5939" t="s">
        <v>1037</v>
      </c>
      <c r="B5939" t="s">
        <v>4439</v>
      </c>
      <c r="C5939" t="s">
        <v>2915</v>
      </c>
      <c r="D5939" t="s">
        <v>4490</v>
      </c>
      <c r="E5939" t="s">
        <v>4491</v>
      </c>
      <c r="F5939" t="s">
        <v>2172</v>
      </c>
      <c r="G5939" t="s">
        <v>2173</v>
      </c>
      <c r="H5939">
        <v>5117583.4393999996</v>
      </c>
      <c r="I5939">
        <v>1236.78553929381</v>
      </c>
      <c r="J5939">
        <v>3463.5225390732198</v>
      </c>
      <c r="K5939">
        <v>4700.3080783670302</v>
      </c>
      <c r="L5939">
        <v>5112883.1313216304</v>
      </c>
    </row>
    <row r="5940" spans="1:14" x14ac:dyDescent="0.35">
      <c r="A5940" t="s">
        <v>1037</v>
      </c>
      <c r="B5940" t="s">
        <v>4439</v>
      </c>
      <c r="C5940" t="s">
        <v>2915</v>
      </c>
      <c r="D5940" t="s">
        <v>4490</v>
      </c>
      <c r="E5940" t="s">
        <v>4491</v>
      </c>
      <c r="F5940" t="s">
        <v>19</v>
      </c>
      <c r="G5940" t="s">
        <v>2174</v>
      </c>
      <c r="H5940">
        <v>316702.90950000001</v>
      </c>
      <c r="I5940">
        <v>76.538777226789094</v>
      </c>
      <c r="J5940">
        <v>0</v>
      </c>
      <c r="K5940">
        <v>76.538777226789094</v>
      </c>
      <c r="L5940">
        <v>316626.37072277302</v>
      </c>
      <c r="N5940" t="s">
        <v>2198</v>
      </c>
    </row>
    <row r="5941" spans="1:14" x14ac:dyDescent="0.35">
      <c r="A5941" t="s">
        <v>1037</v>
      </c>
      <c r="B5941" t="s">
        <v>4439</v>
      </c>
      <c r="C5941" t="s">
        <v>2915</v>
      </c>
      <c r="D5941" t="s">
        <v>4490</v>
      </c>
      <c r="E5941" t="s">
        <v>4491</v>
      </c>
      <c r="F5941" t="s">
        <v>3007</v>
      </c>
      <c r="G5941" t="s">
        <v>3008</v>
      </c>
      <c r="H5941">
        <v>1197598.4195999999</v>
      </c>
      <c r="I5941">
        <v>289.42809136752697</v>
      </c>
      <c r="J5941">
        <v>0</v>
      </c>
      <c r="K5941">
        <v>289.42809136752697</v>
      </c>
      <c r="L5941">
        <v>1197308.9915086301</v>
      </c>
      <c r="N5941" t="s">
        <v>2198</v>
      </c>
    </row>
    <row r="5942" spans="1:14" x14ac:dyDescent="0.35">
      <c r="A5942" t="s">
        <v>1037</v>
      </c>
      <c r="B5942" t="s">
        <v>4439</v>
      </c>
      <c r="C5942" t="s">
        <v>2915</v>
      </c>
      <c r="D5942" t="s">
        <v>4490</v>
      </c>
      <c r="E5942" t="s">
        <v>4491</v>
      </c>
      <c r="F5942" t="s">
        <v>2920</v>
      </c>
      <c r="G5942" t="s">
        <v>2921</v>
      </c>
      <c r="H5942">
        <v>0</v>
      </c>
      <c r="I5942">
        <v>0</v>
      </c>
      <c r="J5942">
        <v>0</v>
      </c>
      <c r="K5942">
        <v>0</v>
      </c>
      <c r="L5942">
        <v>0</v>
      </c>
    </row>
    <row r="5943" spans="1:14" x14ac:dyDescent="0.35">
      <c r="A5943" t="s">
        <v>1037</v>
      </c>
      <c r="B5943" t="s">
        <v>4439</v>
      </c>
      <c r="C5943" t="s">
        <v>2915</v>
      </c>
      <c r="D5943" t="s">
        <v>4490</v>
      </c>
      <c r="E5943" t="s">
        <v>4491</v>
      </c>
      <c r="F5943" t="s">
        <v>2867</v>
      </c>
      <c r="G5943" t="s">
        <v>2868</v>
      </c>
      <c r="H5943">
        <v>0</v>
      </c>
      <c r="I5943">
        <v>0</v>
      </c>
      <c r="J5943">
        <v>0</v>
      </c>
      <c r="K5943">
        <v>0</v>
      </c>
      <c r="L5943">
        <v>0</v>
      </c>
    </row>
    <row r="5944" spans="1:14" x14ac:dyDescent="0.35">
      <c r="A5944" t="s">
        <v>1037</v>
      </c>
      <c r="B5944" t="s">
        <v>4439</v>
      </c>
      <c r="C5944" t="s">
        <v>2915</v>
      </c>
      <c r="D5944" t="s">
        <v>4490</v>
      </c>
      <c r="E5944" t="s">
        <v>4491</v>
      </c>
      <c r="F5944" t="s">
        <v>2922</v>
      </c>
      <c r="G5944" t="s">
        <v>2923</v>
      </c>
      <c r="H5944">
        <v>113257.9941</v>
      </c>
      <c r="I5944">
        <v>27.371483246666301</v>
      </c>
      <c r="J5944">
        <v>76.651728323751499</v>
      </c>
      <c r="K5944">
        <v>104.023211570418</v>
      </c>
      <c r="L5944">
        <v>113153.97088843001</v>
      </c>
    </row>
    <row r="5945" spans="1:14" x14ac:dyDescent="0.35">
      <c r="A5945" t="s">
        <v>1037</v>
      </c>
      <c r="B5945" t="s">
        <v>4439</v>
      </c>
      <c r="C5945" t="s">
        <v>2915</v>
      </c>
      <c r="D5945" t="s">
        <v>4490</v>
      </c>
      <c r="E5945" t="s">
        <v>4491</v>
      </c>
      <c r="F5945" t="s">
        <v>4042</v>
      </c>
      <c r="G5945" t="s">
        <v>4043</v>
      </c>
      <c r="H5945">
        <v>0</v>
      </c>
      <c r="I5945">
        <v>0</v>
      </c>
      <c r="J5945">
        <v>0</v>
      </c>
      <c r="K5945">
        <v>0</v>
      </c>
      <c r="L5945">
        <v>0</v>
      </c>
    </row>
    <row r="5946" spans="1:14" x14ac:dyDescent="0.35">
      <c r="A5946" t="s">
        <v>1037</v>
      </c>
      <c r="B5946" t="s">
        <v>4439</v>
      </c>
      <c r="C5946" t="s">
        <v>2915</v>
      </c>
      <c r="D5946" t="s">
        <v>4490</v>
      </c>
      <c r="E5946" t="s">
        <v>4491</v>
      </c>
      <c r="F5946" t="s">
        <v>2930</v>
      </c>
      <c r="G5946" t="s">
        <v>2931</v>
      </c>
      <c r="H5946">
        <v>631308.44889999996</v>
      </c>
      <c r="I5946">
        <v>152.570675134195</v>
      </c>
      <c r="J5946">
        <v>427.26241158239299</v>
      </c>
      <c r="K5946">
        <v>579.83308671658801</v>
      </c>
      <c r="L5946">
        <v>630728.61581328302</v>
      </c>
    </row>
    <row r="5947" spans="1:14" x14ac:dyDescent="0.35">
      <c r="A5947" t="s">
        <v>1037</v>
      </c>
      <c r="B5947" t="s">
        <v>4439</v>
      </c>
      <c r="C5947" t="s">
        <v>2915</v>
      </c>
      <c r="D5947" t="s">
        <v>4490</v>
      </c>
      <c r="E5947" t="s">
        <v>4491</v>
      </c>
      <c r="F5947" t="s">
        <v>2875</v>
      </c>
      <c r="G5947" t="s">
        <v>2876</v>
      </c>
      <c r="H5947">
        <v>461421.45770000003</v>
      </c>
      <c r="I5947">
        <v>111.513450264196</v>
      </c>
      <c r="J5947">
        <v>312.284819096766</v>
      </c>
      <c r="K5947">
        <v>423.79826936096202</v>
      </c>
      <c r="L5947">
        <v>460997.659430639</v>
      </c>
    </row>
    <row r="5948" spans="1:14" x14ac:dyDescent="0.35">
      <c r="A5948" t="s">
        <v>1037</v>
      </c>
      <c r="B5948" t="s">
        <v>4439</v>
      </c>
      <c r="C5948" t="s">
        <v>2915</v>
      </c>
      <c r="D5948" t="s">
        <v>4490</v>
      </c>
      <c r="E5948" t="s">
        <v>4491</v>
      </c>
      <c r="F5948" t="s">
        <v>2924</v>
      </c>
      <c r="G5948" t="s">
        <v>2925</v>
      </c>
      <c r="H5948">
        <v>0</v>
      </c>
      <c r="I5948">
        <v>0</v>
      </c>
      <c r="J5948">
        <v>0</v>
      </c>
      <c r="K5948">
        <v>0</v>
      </c>
      <c r="L5948">
        <v>0</v>
      </c>
    </row>
    <row r="5949" spans="1:14" x14ac:dyDescent="0.35">
      <c r="A5949" t="s">
        <v>1037</v>
      </c>
      <c r="B5949" t="s">
        <v>4439</v>
      </c>
      <c r="C5949" t="s">
        <v>2915</v>
      </c>
      <c r="D5949" t="s">
        <v>4490</v>
      </c>
      <c r="E5949" t="s">
        <v>4491</v>
      </c>
      <c r="F5949" t="s">
        <v>2877</v>
      </c>
      <c r="G5949" t="s">
        <v>2878</v>
      </c>
      <c r="H5949">
        <v>1048685.1310000001</v>
      </c>
      <c r="I5949">
        <v>253.439659691354</v>
      </c>
      <c r="J5949">
        <v>709.73822521992201</v>
      </c>
      <c r="K5949">
        <v>963.17788491127601</v>
      </c>
      <c r="L5949">
        <v>1047721.95311509</v>
      </c>
    </row>
    <row r="5950" spans="1:14" x14ac:dyDescent="0.35">
      <c r="A5950" t="s">
        <v>1037</v>
      </c>
      <c r="B5950" t="s">
        <v>4439</v>
      </c>
      <c r="C5950" t="s">
        <v>2915</v>
      </c>
      <c r="D5950" t="s">
        <v>4490</v>
      </c>
      <c r="E5950" t="s">
        <v>4491</v>
      </c>
      <c r="F5950" t="s">
        <v>3218</v>
      </c>
      <c r="G5950" t="s">
        <v>3219</v>
      </c>
      <c r="H5950">
        <v>209737.02619999999</v>
      </c>
      <c r="I5950">
        <v>50.687931938270999</v>
      </c>
      <c r="J5950">
        <v>141.94764504398401</v>
      </c>
      <c r="K5950">
        <v>192.635576982255</v>
      </c>
      <c r="L5950">
        <v>209544.390623018</v>
      </c>
    </row>
    <row r="5951" spans="1:14" x14ac:dyDescent="0.35">
      <c r="A5951" t="s">
        <v>1037</v>
      </c>
      <c r="B5951" t="s">
        <v>4439</v>
      </c>
      <c r="C5951" t="s">
        <v>2915</v>
      </c>
      <c r="D5951" t="s">
        <v>4492</v>
      </c>
      <c r="E5951" t="s">
        <v>4493</v>
      </c>
      <c r="F5951" t="s">
        <v>2172</v>
      </c>
      <c r="G5951" t="s">
        <v>2173</v>
      </c>
      <c r="H5951">
        <v>8864481.5215000007</v>
      </c>
      <c r="I5951">
        <v>11805.5330182247</v>
      </c>
      <c r="J5951">
        <v>0</v>
      </c>
      <c r="K5951">
        <v>11805.5330182247</v>
      </c>
      <c r="L5951">
        <v>8852675.9884817693</v>
      </c>
    </row>
    <row r="5952" spans="1:14" x14ac:dyDescent="0.35">
      <c r="A5952" t="s">
        <v>1037</v>
      </c>
      <c r="B5952" t="s">
        <v>4439</v>
      </c>
      <c r="C5952" t="s">
        <v>2915</v>
      </c>
      <c r="D5952" t="s">
        <v>4492</v>
      </c>
      <c r="E5952" t="s">
        <v>4493</v>
      </c>
      <c r="F5952" t="s">
        <v>194</v>
      </c>
      <c r="G5952" t="s">
        <v>2415</v>
      </c>
      <c r="H5952">
        <v>224852.56020000001</v>
      </c>
      <c r="I5952">
        <v>299.45398583977999</v>
      </c>
      <c r="J5952">
        <v>0</v>
      </c>
      <c r="K5952">
        <v>299.45398583977999</v>
      </c>
      <c r="L5952">
        <v>224553.10621416001</v>
      </c>
      <c r="N5952" t="s">
        <v>2198</v>
      </c>
    </row>
    <row r="5953" spans="1:14" x14ac:dyDescent="0.35">
      <c r="A5953" t="s">
        <v>1037</v>
      </c>
      <c r="B5953" t="s">
        <v>4439</v>
      </c>
      <c r="C5953" t="s">
        <v>2915</v>
      </c>
      <c r="D5953" t="s">
        <v>4492</v>
      </c>
      <c r="E5953" t="s">
        <v>4493</v>
      </c>
      <c r="F5953" t="s">
        <v>2920</v>
      </c>
      <c r="G5953" t="s">
        <v>2921</v>
      </c>
      <c r="H5953">
        <v>0</v>
      </c>
      <c r="I5953">
        <v>0</v>
      </c>
      <c r="J5953">
        <v>0</v>
      </c>
      <c r="K5953">
        <v>0</v>
      </c>
      <c r="L5953">
        <v>0</v>
      </c>
    </row>
    <row r="5954" spans="1:14" x14ac:dyDescent="0.35">
      <c r="A5954" t="s">
        <v>1037</v>
      </c>
      <c r="B5954" t="s">
        <v>4439</v>
      </c>
      <c r="C5954" t="s">
        <v>2915</v>
      </c>
      <c r="D5954" t="s">
        <v>4492</v>
      </c>
      <c r="E5954" t="s">
        <v>4493</v>
      </c>
      <c r="F5954" t="s">
        <v>2867</v>
      </c>
      <c r="G5954" t="s">
        <v>2868</v>
      </c>
      <c r="H5954">
        <v>0</v>
      </c>
      <c r="I5954">
        <v>0</v>
      </c>
      <c r="J5954">
        <v>0</v>
      </c>
      <c r="K5954">
        <v>0</v>
      </c>
      <c r="L5954">
        <v>0</v>
      </c>
    </row>
    <row r="5955" spans="1:14" x14ac:dyDescent="0.35">
      <c r="A5955" t="s">
        <v>1037</v>
      </c>
      <c r="B5955" t="s">
        <v>4439</v>
      </c>
      <c r="C5955" t="s">
        <v>2915</v>
      </c>
      <c r="D5955" t="s">
        <v>4492</v>
      </c>
      <c r="E5955" t="s">
        <v>4493</v>
      </c>
      <c r="F5955" t="s">
        <v>2922</v>
      </c>
      <c r="G5955" t="s">
        <v>2923</v>
      </c>
      <c r="H5955">
        <v>833277.13500000001</v>
      </c>
      <c r="I5955">
        <v>1109.74124164154</v>
      </c>
      <c r="J5955">
        <v>0</v>
      </c>
      <c r="K5955">
        <v>1109.74124164154</v>
      </c>
      <c r="L5955">
        <v>832167.39375835797</v>
      </c>
    </row>
    <row r="5956" spans="1:14" x14ac:dyDescent="0.35">
      <c r="A5956" t="s">
        <v>1037</v>
      </c>
      <c r="B5956" t="s">
        <v>4439</v>
      </c>
      <c r="C5956" t="s">
        <v>2915</v>
      </c>
      <c r="D5956" t="s">
        <v>4492</v>
      </c>
      <c r="E5956" t="s">
        <v>4493</v>
      </c>
      <c r="F5956" t="s">
        <v>3247</v>
      </c>
      <c r="G5956" t="s">
        <v>3248</v>
      </c>
      <c r="H5956">
        <v>465577.06589999999</v>
      </c>
      <c r="I5956">
        <v>620.045900091779</v>
      </c>
      <c r="J5956">
        <v>0</v>
      </c>
      <c r="K5956">
        <v>620.045900091779</v>
      </c>
      <c r="L5956">
        <v>464957.01999990799</v>
      </c>
    </row>
    <row r="5957" spans="1:14" x14ac:dyDescent="0.35">
      <c r="A5957" t="s">
        <v>1037</v>
      </c>
      <c r="B5957" t="s">
        <v>4439</v>
      </c>
      <c r="C5957" t="s">
        <v>2915</v>
      </c>
      <c r="D5957" t="s">
        <v>4492</v>
      </c>
      <c r="E5957" t="s">
        <v>4493</v>
      </c>
      <c r="F5957" t="s">
        <v>2875</v>
      </c>
      <c r="G5957" t="s">
        <v>2876</v>
      </c>
      <c r="H5957">
        <v>1013159.1832</v>
      </c>
      <c r="I5957">
        <v>1349.3044303133599</v>
      </c>
      <c r="J5957">
        <v>0</v>
      </c>
      <c r="K5957">
        <v>1349.3044303133599</v>
      </c>
      <c r="L5957">
        <v>1011809.8787696901</v>
      </c>
    </row>
    <row r="5958" spans="1:14" x14ac:dyDescent="0.35">
      <c r="A5958" t="s">
        <v>1037</v>
      </c>
      <c r="B5958" t="s">
        <v>4439</v>
      </c>
      <c r="C5958" t="s">
        <v>2915</v>
      </c>
      <c r="D5958" t="s">
        <v>4492</v>
      </c>
      <c r="E5958" t="s">
        <v>4493</v>
      </c>
      <c r="F5958" t="s">
        <v>3009</v>
      </c>
      <c r="G5958" t="s">
        <v>3010</v>
      </c>
      <c r="H5958">
        <v>134911.5361</v>
      </c>
      <c r="I5958">
        <v>179.672391503868</v>
      </c>
      <c r="J5958">
        <v>0</v>
      </c>
      <c r="K5958">
        <v>179.672391503868</v>
      </c>
      <c r="L5958">
        <v>134731.86370849601</v>
      </c>
      <c r="N5958" t="s">
        <v>2198</v>
      </c>
    </row>
    <row r="5959" spans="1:14" x14ac:dyDescent="0.35">
      <c r="A5959" t="s">
        <v>1037</v>
      </c>
      <c r="B5959" t="s">
        <v>4439</v>
      </c>
      <c r="C5959" t="s">
        <v>2915</v>
      </c>
      <c r="D5959" t="s">
        <v>4492</v>
      </c>
      <c r="E5959" t="s">
        <v>4493</v>
      </c>
      <c r="F5959" t="s">
        <v>3011</v>
      </c>
      <c r="G5959" t="s">
        <v>3012</v>
      </c>
      <c r="H5959">
        <v>812114.54110000003</v>
      </c>
      <c r="I5959">
        <v>1081.5573370919101</v>
      </c>
      <c r="J5959">
        <v>0</v>
      </c>
      <c r="K5959">
        <v>1081.5573370919101</v>
      </c>
      <c r="L5959">
        <v>811032.98376290803</v>
      </c>
      <c r="N5959" t="s">
        <v>2198</v>
      </c>
    </row>
    <row r="5960" spans="1:14" x14ac:dyDescent="0.35">
      <c r="A5960" t="s">
        <v>1037</v>
      </c>
      <c r="B5960" t="s">
        <v>4439</v>
      </c>
      <c r="C5960" t="s">
        <v>2915</v>
      </c>
      <c r="D5960" t="s">
        <v>4492</v>
      </c>
      <c r="E5960" t="s">
        <v>4493</v>
      </c>
      <c r="F5960" t="s">
        <v>4469</v>
      </c>
      <c r="G5960" t="s">
        <v>4470</v>
      </c>
      <c r="H5960">
        <v>47615.836300000003</v>
      </c>
      <c r="I5960">
        <v>63.413785236659201</v>
      </c>
      <c r="J5960">
        <v>0</v>
      </c>
      <c r="K5960">
        <v>63.413785236659201</v>
      </c>
      <c r="L5960">
        <v>47552.422514763297</v>
      </c>
    </row>
    <row r="5961" spans="1:14" x14ac:dyDescent="0.35">
      <c r="A5961" t="s">
        <v>1037</v>
      </c>
      <c r="B5961" t="s">
        <v>4439</v>
      </c>
      <c r="C5961" t="s">
        <v>2915</v>
      </c>
      <c r="D5961" t="s">
        <v>4492</v>
      </c>
      <c r="E5961" t="s">
        <v>4493</v>
      </c>
      <c r="F5961" t="s">
        <v>2924</v>
      </c>
      <c r="G5961" t="s">
        <v>2925</v>
      </c>
      <c r="H5961">
        <v>0</v>
      </c>
      <c r="I5961">
        <v>0</v>
      </c>
      <c r="J5961">
        <v>0</v>
      </c>
      <c r="K5961">
        <v>0</v>
      </c>
      <c r="L5961">
        <v>0</v>
      </c>
    </row>
    <row r="5962" spans="1:14" x14ac:dyDescent="0.35">
      <c r="A5962" t="s">
        <v>1037</v>
      </c>
      <c r="B5962" t="s">
        <v>4439</v>
      </c>
      <c r="C5962" t="s">
        <v>2915</v>
      </c>
      <c r="D5962" t="s">
        <v>4492</v>
      </c>
      <c r="E5962" t="s">
        <v>4493</v>
      </c>
      <c r="F5962" t="s">
        <v>2877</v>
      </c>
      <c r="G5962" t="s">
        <v>2878</v>
      </c>
      <c r="H5962">
        <v>1322662.1189999999</v>
      </c>
      <c r="I5962">
        <v>1761.49403435165</v>
      </c>
      <c r="J5962">
        <v>0</v>
      </c>
      <c r="K5962">
        <v>1761.49403435165</v>
      </c>
      <c r="L5962">
        <v>1320900.62496565</v>
      </c>
    </row>
    <row r="5963" spans="1:14" x14ac:dyDescent="0.35">
      <c r="A5963" t="s">
        <v>1037</v>
      </c>
      <c r="B5963" t="s">
        <v>4439</v>
      </c>
      <c r="C5963" t="s">
        <v>2915</v>
      </c>
      <c r="D5963" t="s">
        <v>4494</v>
      </c>
      <c r="E5963" t="s">
        <v>4495</v>
      </c>
      <c r="F5963" t="s">
        <v>2170</v>
      </c>
      <c r="G5963" t="s">
        <v>2171</v>
      </c>
      <c r="H5963">
        <v>0</v>
      </c>
      <c r="I5963">
        <v>0</v>
      </c>
      <c r="J5963">
        <v>0</v>
      </c>
      <c r="K5963">
        <v>0</v>
      </c>
      <c r="L5963">
        <v>0</v>
      </c>
    </row>
    <row r="5964" spans="1:14" x14ac:dyDescent="0.35">
      <c r="A5964" t="s">
        <v>1037</v>
      </c>
      <c r="B5964" t="s">
        <v>4439</v>
      </c>
      <c r="C5964" t="s">
        <v>2915</v>
      </c>
      <c r="D5964" t="s">
        <v>4494</v>
      </c>
      <c r="E5964" t="s">
        <v>4495</v>
      </c>
      <c r="F5964" t="s">
        <v>2172</v>
      </c>
      <c r="G5964" t="s">
        <v>2173</v>
      </c>
      <c r="H5964">
        <v>154124.2445</v>
      </c>
      <c r="I5964">
        <v>621.88157502009005</v>
      </c>
      <c r="J5964">
        <v>10741.161097463</v>
      </c>
      <c r="K5964">
        <v>11363.0426724831</v>
      </c>
      <c r="L5964">
        <v>142761.20182751701</v>
      </c>
    </row>
    <row r="5965" spans="1:14" x14ac:dyDescent="0.35">
      <c r="A5965" t="s">
        <v>1037</v>
      </c>
      <c r="B5965" t="s">
        <v>4439</v>
      </c>
      <c r="C5965" t="s">
        <v>2915</v>
      </c>
      <c r="D5965" t="s">
        <v>4494</v>
      </c>
      <c r="E5965" t="s">
        <v>4495</v>
      </c>
      <c r="F5965" t="s">
        <v>2867</v>
      </c>
      <c r="G5965" t="s">
        <v>2868</v>
      </c>
      <c r="H5965">
        <v>0</v>
      </c>
      <c r="I5965">
        <v>0</v>
      </c>
      <c r="J5965">
        <v>0</v>
      </c>
      <c r="K5965">
        <v>0</v>
      </c>
      <c r="L5965">
        <v>0</v>
      </c>
    </row>
    <row r="5966" spans="1:14" x14ac:dyDescent="0.35">
      <c r="A5966" t="s">
        <v>1037</v>
      </c>
      <c r="B5966" t="s">
        <v>4439</v>
      </c>
      <c r="C5966" t="s">
        <v>2915</v>
      </c>
      <c r="D5966" t="s">
        <v>4494</v>
      </c>
      <c r="E5966" t="s">
        <v>4495</v>
      </c>
      <c r="F5966" t="s">
        <v>2922</v>
      </c>
      <c r="G5966" t="s">
        <v>2923</v>
      </c>
      <c r="H5966">
        <v>15906.523499999999</v>
      </c>
      <c r="I5966">
        <v>64.181816094593103</v>
      </c>
      <c r="J5966">
        <v>1108.55065319711</v>
      </c>
      <c r="K5966">
        <v>1172.7324692917</v>
      </c>
      <c r="L5966">
        <v>14733.7910307083</v>
      </c>
    </row>
    <row r="5967" spans="1:14" x14ac:dyDescent="0.35">
      <c r="A5967" t="s">
        <v>1037</v>
      </c>
      <c r="B5967" t="s">
        <v>4439</v>
      </c>
      <c r="C5967" t="s">
        <v>2915</v>
      </c>
      <c r="D5967" t="s">
        <v>4494</v>
      </c>
      <c r="E5967" t="s">
        <v>4495</v>
      </c>
      <c r="F5967" t="s">
        <v>2997</v>
      </c>
      <c r="G5967" t="s">
        <v>2998</v>
      </c>
      <c r="H5967">
        <v>15270.8405</v>
      </c>
      <c r="I5967">
        <v>61.616875215245102</v>
      </c>
      <c r="J5967">
        <v>1064.2489013890499</v>
      </c>
      <c r="K5967">
        <v>1125.86577660429</v>
      </c>
      <c r="L5967">
        <v>14144.9747233957</v>
      </c>
    </row>
    <row r="5968" spans="1:14" x14ac:dyDescent="0.35">
      <c r="A5968" t="s">
        <v>1037</v>
      </c>
      <c r="B5968" t="s">
        <v>4439</v>
      </c>
      <c r="C5968" t="s">
        <v>2915</v>
      </c>
      <c r="D5968" t="s">
        <v>4494</v>
      </c>
      <c r="E5968" t="s">
        <v>4495</v>
      </c>
      <c r="F5968" t="s">
        <v>2924</v>
      </c>
      <c r="G5968" t="s">
        <v>2925</v>
      </c>
      <c r="H5968">
        <v>0</v>
      </c>
      <c r="I5968">
        <v>0</v>
      </c>
      <c r="J5968">
        <v>0</v>
      </c>
      <c r="K5968">
        <v>0</v>
      </c>
      <c r="L5968">
        <v>0</v>
      </c>
    </row>
    <row r="5969" spans="1:14" x14ac:dyDescent="0.35">
      <c r="A5969" t="s">
        <v>1037</v>
      </c>
      <c r="B5969" t="s">
        <v>4439</v>
      </c>
      <c r="C5969" t="s">
        <v>2915</v>
      </c>
      <c r="D5969" t="s">
        <v>4494</v>
      </c>
      <c r="E5969" t="s">
        <v>4495</v>
      </c>
      <c r="F5969" t="s">
        <v>2877</v>
      </c>
      <c r="G5969" t="s">
        <v>2878</v>
      </c>
      <c r="H5969">
        <v>5851.1734999999999</v>
      </c>
      <c r="I5969">
        <v>23.609114912180001</v>
      </c>
      <c r="J5969">
        <v>407.777488233268</v>
      </c>
      <c r="K5969">
        <v>431.38660314544802</v>
      </c>
      <c r="L5969">
        <v>5419.7868968545499</v>
      </c>
    </row>
    <row r="5970" spans="1:14" x14ac:dyDescent="0.35">
      <c r="A5970" t="s">
        <v>1037</v>
      </c>
      <c r="B5970" t="s">
        <v>4439</v>
      </c>
      <c r="C5970" t="s">
        <v>2915</v>
      </c>
      <c r="D5970" t="s">
        <v>4496</v>
      </c>
      <c r="E5970" t="s">
        <v>4497</v>
      </c>
      <c r="F5970" t="s">
        <v>2172</v>
      </c>
      <c r="G5970" t="s">
        <v>2173</v>
      </c>
      <c r="H5970">
        <v>1348114.3487</v>
      </c>
      <c r="I5970">
        <v>1030.22357136242</v>
      </c>
      <c r="J5970">
        <v>205246.07681114599</v>
      </c>
      <c r="K5970">
        <v>206276.30038250799</v>
      </c>
      <c r="L5970">
        <v>1141838.0483174899</v>
      </c>
    </row>
    <row r="5971" spans="1:14" x14ac:dyDescent="0.35">
      <c r="A5971" t="s">
        <v>1037</v>
      </c>
      <c r="B5971" t="s">
        <v>4439</v>
      </c>
      <c r="C5971" t="s">
        <v>2915</v>
      </c>
      <c r="D5971" t="s">
        <v>4496</v>
      </c>
      <c r="E5971" t="s">
        <v>4497</v>
      </c>
      <c r="F5971" t="s">
        <v>19</v>
      </c>
      <c r="G5971" t="s">
        <v>2174</v>
      </c>
      <c r="H5971">
        <v>737281.39560000005</v>
      </c>
      <c r="I5971">
        <v>563.42748170788195</v>
      </c>
      <c r="J5971">
        <v>0</v>
      </c>
      <c r="K5971">
        <v>563.42748170788195</v>
      </c>
      <c r="L5971">
        <v>736717.96811829205</v>
      </c>
      <c r="N5971" t="s">
        <v>2198</v>
      </c>
    </row>
    <row r="5972" spans="1:14" x14ac:dyDescent="0.35">
      <c r="A5972" t="s">
        <v>1037</v>
      </c>
      <c r="B5972" t="s">
        <v>4439</v>
      </c>
      <c r="C5972" t="s">
        <v>2915</v>
      </c>
      <c r="D5972" t="s">
        <v>4496</v>
      </c>
      <c r="E5972" t="s">
        <v>4497</v>
      </c>
      <c r="F5972" t="s">
        <v>3007</v>
      </c>
      <c r="G5972" t="s">
        <v>3008</v>
      </c>
      <c r="H5972">
        <v>1212968.3942</v>
      </c>
      <c r="I5972">
        <v>926.94557562285797</v>
      </c>
      <c r="J5972">
        <v>0</v>
      </c>
      <c r="K5972">
        <v>926.94557562285797</v>
      </c>
      <c r="L5972">
        <v>1212041.4486243799</v>
      </c>
      <c r="N5972" t="s">
        <v>2198</v>
      </c>
    </row>
    <row r="5973" spans="1:14" x14ac:dyDescent="0.35">
      <c r="A5973" t="s">
        <v>1037</v>
      </c>
      <c r="B5973" t="s">
        <v>4439</v>
      </c>
      <c r="C5973" t="s">
        <v>2915</v>
      </c>
      <c r="D5973" t="s">
        <v>4496</v>
      </c>
      <c r="E5973" t="s">
        <v>4497</v>
      </c>
      <c r="F5973" t="s">
        <v>2867</v>
      </c>
      <c r="G5973" t="s">
        <v>2868</v>
      </c>
      <c r="H5973">
        <v>0</v>
      </c>
      <c r="I5973">
        <v>0</v>
      </c>
      <c r="J5973">
        <v>0</v>
      </c>
      <c r="K5973">
        <v>0</v>
      </c>
      <c r="L5973">
        <v>0</v>
      </c>
    </row>
    <row r="5974" spans="1:14" x14ac:dyDescent="0.35">
      <c r="A5974" t="s">
        <v>1037</v>
      </c>
      <c r="B5974" t="s">
        <v>4439</v>
      </c>
      <c r="C5974" t="s">
        <v>2915</v>
      </c>
      <c r="D5974" t="s">
        <v>4496</v>
      </c>
      <c r="E5974" t="s">
        <v>4497</v>
      </c>
      <c r="F5974" t="s">
        <v>2922</v>
      </c>
      <c r="G5974" t="s">
        <v>2923</v>
      </c>
      <c r="H5974">
        <v>511815.1249</v>
      </c>
      <c r="I5974">
        <v>391.12706307307599</v>
      </c>
      <c r="J5974">
        <v>77922.207821601405</v>
      </c>
      <c r="K5974">
        <v>78313.334884674507</v>
      </c>
      <c r="L5974">
        <v>433501.790015326</v>
      </c>
    </row>
    <row r="5975" spans="1:14" x14ac:dyDescent="0.35">
      <c r="A5975" t="s">
        <v>1037</v>
      </c>
      <c r="B5975" t="s">
        <v>4439</v>
      </c>
      <c r="C5975" t="s">
        <v>2915</v>
      </c>
      <c r="D5975" t="s">
        <v>4496</v>
      </c>
      <c r="E5975" t="s">
        <v>4497</v>
      </c>
      <c r="F5975" t="s">
        <v>2930</v>
      </c>
      <c r="G5975" t="s">
        <v>2931</v>
      </c>
      <c r="H5975">
        <v>30775.811399999999</v>
      </c>
      <c r="I5975">
        <v>23.5187515050477</v>
      </c>
      <c r="J5975">
        <v>4685.5183788152499</v>
      </c>
      <c r="K5975">
        <v>4709.0371303203001</v>
      </c>
      <c r="L5975">
        <v>26066.7742696797</v>
      </c>
    </row>
    <row r="5976" spans="1:14" x14ac:dyDescent="0.35">
      <c r="A5976" t="s">
        <v>1037</v>
      </c>
      <c r="B5976" t="s">
        <v>4439</v>
      </c>
      <c r="C5976" t="s">
        <v>2915</v>
      </c>
      <c r="D5976" t="s">
        <v>4496</v>
      </c>
      <c r="E5976" t="s">
        <v>4497</v>
      </c>
      <c r="F5976" t="s">
        <v>2924</v>
      </c>
      <c r="G5976" t="s">
        <v>2925</v>
      </c>
      <c r="H5976">
        <v>0</v>
      </c>
      <c r="I5976">
        <v>0</v>
      </c>
      <c r="J5976">
        <v>0</v>
      </c>
      <c r="K5976">
        <v>0</v>
      </c>
      <c r="L5976">
        <v>0</v>
      </c>
    </row>
    <row r="5977" spans="1:14" x14ac:dyDescent="0.35">
      <c r="A5977" t="s">
        <v>1037</v>
      </c>
      <c r="B5977" t="s">
        <v>4439</v>
      </c>
      <c r="C5977" t="s">
        <v>2915</v>
      </c>
      <c r="D5977" t="s">
        <v>4496</v>
      </c>
      <c r="E5977" t="s">
        <v>4497</v>
      </c>
      <c r="F5977" t="s">
        <v>2877</v>
      </c>
      <c r="G5977" t="s">
        <v>2878</v>
      </c>
      <c r="H5977">
        <v>317124.66570000001</v>
      </c>
      <c r="I5977">
        <v>242.34539594331801</v>
      </c>
      <c r="J5977">
        <v>48281.211120835404</v>
      </c>
      <c r="K5977">
        <v>48523.556516778699</v>
      </c>
      <c r="L5977">
        <v>268601.10918322101</v>
      </c>
    </row>
    <row r="5978" spans="1:14" x14ac:dyDescent="0.35">
      <c r="A5978" t="s">
        <v>1037</v>
      </c>
      <c r="B5978" t="s">
        <v>4439</v>
      </c>
      <c r="C5978" t="s">
        <v>2915</v>
      </c>
      <c r="D5978" t="s">
        <v>4496</v>
      </c>
      <c r="E5978" t="s">
        <v>4497</v>
      </c>
      <c r="F5978" t="s">
        <v>3001</v>
      </c>
      <c r="G5978" t="s">
        <v>3002</v>
      </c>
      <c r="H5978">
        <v>14718.8663</v>
      </c>
      <c r="I5978">
        <v>11.2480985458924</v>
      </c>
      <c r="J5978">
        <v>2240.9000942159901</v>
      </c>
      <c r="K5978">
        <v>2252.1481927618802</v>
      </c>
      <c r="L5978">
        <v>12466.718107238101</v>
      </c>
    </row>
    <row r="5979" spans="1:14" x14ac:dyDescent="0.35">
      <c r="A5979" t="s">
        <v>1037</v>
      </c>
      <c r="B5979" t="s">
        <v>4439</v>
      </c>
      <c r="C5979" t="s">
        <v>2915</v>
      </c>
      <c r="D5979" t="s">
        <v>4496</v>
      </c>
      <c r="E5979" t="s">
        <v>4497</v>
      </c>
      <c r="F5979" t="s">
        <v>3924</v>
      </c>
      <c r="G5979" t="s">
        <v>3925</v>
      </c>
      <c r="H5979">
        <v>292370.20860000001</v>
      </c>
      <c r="I5979">
        <v>223.42813929795301</v>
      </c>
      <c r="J5979">
        <v>0</v>
      </c>
      <c r="K5979">
        <v>223.42813929795301</v>
      </c>
      <c r="L5979">
        <v>292146.78046070202</v>
      </c>
      <c r="N5979" t="s">
        <v>2198</v>
      </c>
    </row>
    <row r="5980" spans="1:14" x14ac:dyDescent="0.35">
      <c r="A5980" t="s">
        <v>1037</v>
      </c>
      <c r="B5980" t="s">
        <v>4439</v>
      </c>
      <c r="C5980" t="s">
        <v>17</v>
      </c>
      <c r="D5980" t="s">
        <v>1038</v>
      </c>
      <c r="E5980" t="s">
        <v>2339</v>
      </c>
      <c r="F5980" t="s">
        <v>2206</v>
      </c>
      <c r="G5980" t="s">
        <v>3028</v>
      </c>
      <c r="H5980">
        <v>4691945.1005999995</v>
      </c>
      <c r="I5980">
        <v>2500.6965544078398</v>
      </c>
      <c r="J5980">
        <v>0</v>
      </c>
      <c r="K5980">
        <v>2500.6965544078398</v>
      </c>
      <c r="L5980">
        <v>4689444.4040455902</v>
      </c>
      <c r="M5980" t="s">
        <v>2198</v>
      </c>
    </row>
    <row r="5981" spans="1:14" x14ac:dyDescent="0.35">
      <c r="A5981" t="s">
        <v>1037</v>
      </c>
      <c r="B5981" t="s">
        <v>4439</v>
      </c>
      <c r="C5981" t="s">
        <v>17</v>
      </c>
      <c r="D5981" t="s">
        <v>1038</v>
      </c>
      <c r="E5981" t="s">
        <v>2339</v>
      </c>
      <c r="F5981" t="s">
        <v>2170</v>
      </c>
      <c r="G5981" t="s">
        <v>2171</v>
      </c>
      <c r="H5981">
        <v>0</v>
      </c>
      <c r="I5981">
        <v>0</v>
      </c>
      <c r="J5981">
        <v>0</v>
      </c>
      <c r="K5981">
        <v>0</v>
      </c>
      <c r="L5981">
        <v>0</v>
      </c>
    </row>
    <row r="5982" spans="1:14" x14ac:dyDescent="0.35">
      <c r="A5982" t="s">
        <v>1037</v>
      </c>
      <c r="B5982" t="s">
        <v>4439</v>
      </c>
      <c r="C5982" t="s">
        <v>17</v>
      </c>
      <c r="D5982" t="s">
        <v>1038</v>
      </c>
      <c r="E5982" t="s">
        <v>2339</v>
      </c>
      <c r="F5982" t="s">
        <v>19</v>
      </c>
      <c r="G5982" t="s">
        <v>2174</v>
      </c>
      <c r="H5982">
        <v>9110626.3563999999</v>
      </c>
      <c r="I5982">
        <v>5074.7790775371504</v>
      </c>
      <c r="J5982">
        <v>0</v>
      </c>
      <c r="K5982">
        <v>5074.7790775371504</v>
      </c>
      <c r="L5982">
        <v>9105551.5773224607</v>
      </c>
      <c r="N5982" t="s">
        <v>2198</v>
      </c>
    </row>
    <row r="5983" spans="1:14" x14ac:dyDescent="0.35">
      <c r="A5983" t="s">
        <v>1037</v>
      </c>
      <c r="B5983" t="s">
        <v>4439</v>
      </c>
      <c r="C5983" t="s">
        <v>17</v>
      </c>
      <c r="D5983" t="s">
        <v>1038</v>
      </c>
      <c r="E5983" t="s">
        <v>2339</v>
      </c>
      <c r="F5983" t="s">
        <v>50</v>
      </c>
      <c r="G5983" t="s">
        <v>3030</v>
      </c>
      <c r="H5983">
        <v>2666670.1351999999</v>
      </c>
      <c r="I5983">
        <v>1421.27255878306</v>
      </c>
      <c r="J5983">
        <v>0</v>
      </c>
      <c r="K5983">
        <v>1421.27255878306</v>
      </c>
      <c r="L5983">
        <v>2665248.86264122</v>
      </c>
      <c r="M5983" t="s">
        <v>2198</v>
      </c>
      <c r="N5983" t="s">
        <v>2198</v>
      </c>
    </row>
    <row r="5984" spans="1:14" x14ac:dyDescent="0.35">
      <c r="A5984" t="s">
        <v>1037</v>
      </c>
      <c r="B5984" t="s">
        <v>4439</v>
      </c>
      <c r="C5984" t="s">
        <v>17</v>
      </c>
      <c r="D5984" t="s">
        <v>1038</v>
      </c>
      <c r="E5984" t="s">
        <v>2339</v>
      </c>
      <c r="F5984" t="s">
        <v>2787</v>
      </c>
      <c r="G5984" t="s">
        <v>2935</v>
      </c>
      <c r="H5984">
        <v>0</v>
      </c>
      <c r="I5984">
        <v>0</v>
      </c>
      <c r="J5984">
        <v>0</v>
      </c>
      <c r="K5984">
        <v>0</v>
      </c>
      <c r="L5984">
        <v>0</v>
      </c>
    </row>
    <row r="5985" spans="1:14" x14ac:dyDescent="0.35">
      <c r="A5985" t="s">
        <v>1037</v>
      </c>
      <c r="B5985" t="s">
        <v>4439</v>
      </c>
      <c r="C5985" t="s">
        <v>17</v>
      </c>
      <c r="D5985" t="s">
        <v>1038</v>
      </c>
      <c r="E5985" t="s">
        <v>2339</v>
      </c>
      <c r="F5985" t="s">
        <v>2788</v>
      </c>
      <c r="G5985" t="s">
        <v>2936</v>
      </c>
      <c r="H5985">
        <v>2901792.0301000001</v>
      </c>
      <c r="I5985">
        <v>1616.3491844983801</v>
      </c>
      <c r="J5985">
        <v>16983.546094858499</v>
      </c>
      <c r="K5985">
        <v>18599.895279356999</v>
      </c>
      <c r="L5985">
        <v>2883192.1348206401</v>
      </c>
    </row>
    <row r="5986" spans="1:14" x14ac:dyDescent="0.35">
      <c r="A5986" t="s">
        <v>1037</v>
      </c>
      <c r="B5986" t="s">
        <v>4439</v>
      </c>
      <c r="C5986" t="s">
        <v>17</v>
      </c>
      <c r="D5986" t="s">
        <v>1054</v>
      </c>
      <c r="E5986" t="s">
        <v>4498</v>
      </c>
      <c r="F5986" t="s">
        <v>2206</v>
      </c>
      <c r="G5986" t="s">
        <v>3028</v>
      </c>
      <c r="H5986">
        <v>2687540.7617000001</v>
      </c>
      <c r="I5986">
        <v>9177.0218666374803</v>
      </c>
      <c r="J5986">
        <v>0</v>
      </c>
      <c r="K5986">
        <v>9177.0218666374803</v>
      </c>
      <c r="L5986">
        <v>2678363.7398333601</v>
      </c>
      <c r="M5986" t="s">
        <v>2198</v>
      </c>
    </row>
    <row r="5987" spans="1:14" x14ac:dyDescent="0.35">
      <c r="A5987" t="s">
        <v>1037</v>
      </c>
      <c r="B5987" t="s">
        <v>4439</v>
      </c>
      <c r="C5987" t="s">
        <v>17</v>
      </c>
      <c r="D5987" t="s">
        <v>1054</v>
      </c>
      <c r="E5987" t="s">
        <v>4498</v>
      </c>
      <c r="F5987" t="s">
        <v>2170</v>
      </c>
      <c r="G5987" t="s">
        <v>2171</v>
      </c>
      <c r="H5987">
        <v>0</v>
      </c>
      <c r="I5987">
        <v>0</v>
      </c>
      <c r="J5987">
        <v>0</v>
      </c>
      <c r="K5987">
        <v>0</v>
      </c>
      <c r="L5987">
        <v>0</v>
      </c>
    </row>
    <row r="5988" spans="1:14" x14ac:dyDescent="0.35">
      <c r="A5988" t="s">
        <v>1037</v>
      </c>
      <c r="B5988" t="s">
        <v>4439</v>
      </c>
      <c r="C5988" t="s">
        <v>17</v>
      </c>
      <c r="D5988" t="s">
        <v>1054</v>
      </c>
      <c r="E5988" t="s">
        <v>4498</v>
      </c>
      <c r="F5988" t="s">
        <v>19</v>
      </c>
      <c r="G5988" t="s">
        <v>2174</v>
      </c>
      <c r="H5988">
        <v>1431795.2346000001</v>
      </c>
      <c r="I5988">
        <v>4889.0853541895003</v>
      </c>
      <c r="J5988">
        <v>0</v>
      </c>
      <c r="K5988">
        <v>4889.0853541895003</v>
      </c>
      <c r="L5988">
        <v>1426906.14924581</v>
      </c>
      <c r="N5988" t="s">
        <v>2198</v>
      </c>
    </row>
    <row r="5989" spans="1:14" x14ac:dyDescent="0.35">
      <c r="A5989" t="s">
        <v>1037</v>
      </c>
      <c r="B5989" t="s">
        <v>4439</v>
      </c>
      <c r="C5989" t="s">
        <v>17</v>
      </c>
      <c r="D5989" t="s">
        <v>1054</v>
      </c>
      <c r="E5989" t="s">
        <v>4498</v>
      </c>
      <c r="F5989" t="s">
        <v>2787</v>
      </c>
      <c r="G5989" t="s">
        <v>2935</v>
      </c>
      <c r="H5989">
        <v>0</v>
      </c>
      <c r="I5989">
        <v>0</v>
      </c>
      <c r="J5989">
        <v>0</v>
      </c>
      <c r="K5989">
        <v>0</v>
      </c>
      <c r="L5989">
        <v>0</v>
      </c>
    </row>
    <row r="5990" spans="1:14" x14ac:dyDescent="0.35">
      <c r="A5990" t="s">
        <v>1037</v>
      </c>
      <c r="B5990" t="s">
        <v>4439</v>
      </c>
      <c r="C5990" t="s">
        <v>17</v>
      </c>
      <c r="D5990" t="s">
        <v>1054</v>
      </c>
      <c r="E5990" t="s">
        <v>4498</v>
      </c>
      <c r="F5990" t="s">
        <v>2788</v>
      </c>
      <c r="G5990" t="s">
        <v>2936</v>
      </c>
      <c r="H5990">
        <v>1688032.7445</v>
      </c>
      <c r="I5990">
        <v>5764.0477973952502</v>
      </c>
      <c r="J5990">
        <v>502005.76714472199</v>
      </c>
      <c r="K5990">
        <v>507769.81494211702</v>
      </c>
      <c r="L5990">
        <v>1180262.9295578799</v>
      </c>
    </row>
    <row r="5991" spans="1:14" x14ac:dyDescent="0.35">
      <c r="A5991" t="s">
        <v>1037</v>
      </c>
      <c r="B5991" t="s">
        <v>4439</v>
      </c>
      <c r="C5991" t="s">
        <v>17</v>
      </c>
      <c r="D5991" t="s">
        <v>1061</v>
      </c>
      <c r="E5991" t="s">
        <v>2345</v>
      </c>
      <c r="F5991" t="s">
        <v>2170</v>
      </c>
      <c r="G5991" t="s">
        <v>2171</v>
      </c>
      <c r="H5991">
        <v>0</v>
      </c>
      <c r="I5991">
        <v>0</v>
      </c>
      <c r="J5991">
        <v>0</v>
      </c>
      <c r="K5991">
        <v>0</v>
      </c>
      <c r="L5991">
        <v>0</v>
      </c>
    </row>
    <row r="5992" spans="1:14" x14ac:dyDescent="0.35">
      <c r="A5992" t="s">
        <v>1037</v>
      </c>
      <c r="B5992" t="s">
        <v>4439</v>
      </c>
      <c r="C5992" t="s">
        <v>17</v>
      </c>
      <c r="D5992" t="s">
        <v>1061</v>
      </c>
      <c r="E5992" t="s">
        <v>2345</v>
      </c>
      <c r="F5992" t="s">
        <v>19</v>
      </c>
      <c r="G5992" t="s">
        <v>2174</v>
      </c>
      <c r="H5992">
        <v>17822389.1338</v>
      </c>
      <c r="I5992">
        <v>40361.969386497898</v>
      </c>
      <c r="J5992">
        <v>0</v>
      </c>
      <c r="K5992">
        <v>40361.969386497898</v>
      </c>
      <c r="L5992">
        <v>17782027.164413501</v>
      </c>
      <c r="N5992" t="s">
        <v>2198</v>
      </c>
    </row>
    <row r="5993" spans="1:14" x14ac:dyDescent="0.35">
      <c r="A5993" t="s">
        <v>1037</v>
      </c>
      <c r="B5993" t="s">
        <v>4439</v>
      </c>
      <c r="C5993" t="s">
        <v>17</v>
      </c>
      <c r="D5993" t="s">
        <v>1061</v>
      </c>
      <c r="E5993" t="s">
        <v>2345</v>
      </c>
      <c r="F5993" t="s">
        <v>30</v>
      </c>
      <c r="G5993" t="s">
        <v>2182</v>
      </c>
      <c r="H5993">
        <v>438815.63559999998</v>
      </c>
      <c r="I5993">
        <v>993.77603736684796</v>
      </c>
      <c r="J5993">
        <v>0</v>
      </c>
      <c r="K5993">
        <v>993.77603736684796</v>
      </c>
      <c r="L5993">
        <v>437821.85956263298</v>
      </c>
      <c r="N5993" t="s">
        <v>2198</v>
      </c>
    </row>
    <row r="5994" spans="1:14" x14ac:dyDescent="0.35">
      <c r="A5994" t="s">
        <v>1037</v>
      </c>
      <c r="B5994" t="s">
        <v>4439</v>
      </c>
      <c r="C5994" t="s">
        <v>17</v>
      </c>
      <c r="D5994" t="s">
        <v>1061</v>
      </c>
      <c r="E5994" t="s">
        <v>2345</v>
      </c>
      <c r="F5994" t="s">
        <v>2787</v>
      </c>
      <c r="G5994" t="s">
        <v>2935</v>
      </c>
      <c r="H5994">
        <v>0</v>
      </c>
      <c r="I5994">
        <v>0</v>
      </c>
      <c r="J5994">
        <v>0</v>
      </c>
      <c r="K5994">
        <v>0</v>
      </c>
      <c r="L5994">
        <v>0</v>
      </c>
    </row>
    <row r="5995" spans="1:14" x14ac:dyDescent="0.35">
      <c r="A5995" t="s">
        <v>1037</v>
      </c>
      <c r="B5995" t="s">
        <v>4439</v>
      </c>
      <c r="C5995" t="s">
        <v>17</v>
      </c>
      <c r="D5995" t="s">
        <v>1061</v>
      </c>
      <c r="E5995" t="s">
        <v>2345</v>
      </c>
      <c r="F5995" t="s">
        <v>2788</v>
      </c>
      <c r="G5995" t="s">
        <v>2936</v>
      </c>
      <c r="H5995">
        <v>16574282.367000001</v>
      </c>
      <c r="I5995">
        <v>37535.409673659298</v>
      </c>
      <c r="J5995">
        <v>599442.73651065305</v>
      </c>
      <c r="K5995">
        <v>636978.14618431102</v>
      </c>
      <c r="L5995">
        <v>15937304.2208157</v>
      </c>
    </row>
    <row r="5996" spans="1:14" x14ac:dyDescent="0.35">
      <c r="A5996" t="s">
        <v>1037</v>
      </c>
      <c r="B5996" t="s">
        <v>4439</v>
      </c>
      <c r="C5996" t="s">
        <v>17</v>
      </c>
      <c r="D5996" t="s">
        <v>1067</v>
      </c>
      <c r="E5996" t="s">
        <v>2346</v>
      </c>
      <c r="F5996" t="s">
        <v>2206</v>
      </c>
      <c r="G5996" t="s">
        <v>3028</v>
      </c>
      <c r="H5996">
        <v>10923677.1293</v>
      </c>
      <c r="I5996">
        <v>9065.3778889935202</v>
      </c>
      <c r="J5996">
        <v>0</v>
      </c>
      <c r="K5996">
        <v>9065.3778889935202</v>
      </c>
      <c r="L5996">
        <v>10914611.751411</v>
      </c>
      <c r="M5996" t="s">
        <v>2198</v>
      </c>
    </row>
    <row r="5997" spans="1:14" x14ac:dyDescent="0.35">
      <c r="A5997" t="s">
        <v>1037</v>
      </c>
      <c r="B5997" t="s">
        <v>4439</v>
      </c>
      <c r="C5997" t="s">
        <v>17</v>
      </c>
      <c r="D5997" t="s">
        <v>1067</v>
      </c>
      <c r="E5997" t="s">
        <v>2346</v>
      </c>
      <c r="F5997" t="s">
        <v>19</v>
      </c>
      <c r="G5997" t="s">
        <v>2174</v>
      </c>
      <c r="H5997">
        <v>7704851.1919</v>
      </c>
      <c r="I5997">
        <v>7060.3296029573003</v>
      </c>
      <c r="J5997">
        <v>0</v>
      </c>
      <c r="K5997">
        <v>7060.3296029573003</v>
      </c>
      <c r="L5997">
        <v>7697790.8622970404</v>
      </c>
      <c r="N5997" t="s">
        <v>2198</v>
      </c>
    </row>
    <row r="5998" spans="1:14" x14ac:dyDescent="0.35">
      <c r="A5998" t="s">
        <v>1037</v>
      </c>
      <c r="B5998" t="s">
        <v>4439</v>
      </c>
      <c r="C5998" t="s">
        <v>17</v>
      </c>
      <c r="D5998" t="s">
        <v>1067</v>
      </c>
      <c r="E5998" t="s">
        <v>2346</v>
      </c>
      <c r="F5998" t="s">
        <v>30</v>
      </c>
      <c r="G5998" t="s">
        <v>2182</v>
      </c>
      <c r="H5998">
        <v>640131.14139999996</v>
      </c>
      <c r="I5998">
        <v>586.58327517016801</v>
      </c>
      <c r="J5998">
        <v>0</v>
      </c>
      <c r="K5998">
        <v>586.58327517016801</v>
      </c>
      <c r="L5998">
        <v>639544.55812483002</v>
      </c>
      <c r="N5998" t="s">
        <v>2198</v>
      </c>
    </row>
    <row r="5999" spans="1:14" x14ac:dyDescent="0.35">
      <c r="A5999" t="s">
        <v>1037</v>
      </c>
      <c r="B5999" t="s">
        <v>4439</v>
      </c>
      <c r="C5999" t="s">
        <v>17</v>
      </c>
      <c r="D5999" t="s">
        <v>1067</v>
      </c>
      <c r="E5999" t="s">
        <v>2346</v>
      </c>
      <c r="F5999" t="s">
        <v>50</v>
      </c>
      <c r="G5999" t="s">
        <v>3030</v>
      </c>
      <c r="H5999">
        <v>11791145.6073</v>
      </c>
      <c r="I5999">
        <v>9785.2755448841708</v>
      </c>
      <c r="J5999">
        <v>0</v>
      </c>
      <c r="K5999">
        <v>9785.2755448841708</v>
      </c>
      <c r="L5999">
        <v>11781360.3317551</v>
      </c>
      <c r="M5999" t="s">
        <v>2198</v>
      </c>
      <c r="N5999" t="s">
        <v>2198</v>
      </c>
    </row>
    <row r="6000" spans="1:14" x14ac:dyDescent="0.35">
      <c r="A6000" t="s">
        <v>1037</v>
      </c>
      <c r="B6000" t="s">
        <v>4439</v>
      </c>
      <c r="C6000" t="s">
        <v>17</v>
      </c>
      <c r="D6000" t="s">
        <v>1067</v>
      </c>
      <c r="E6000" t="s">
        <v>2346</v>
      </c>
      <c r="F6000" t="s">
        <v>2787</v>
      </c>
      <c r="G6000" t="s">
        <v>2935</v>
      </c>
      <c r="H6000">
        <v>0</v>
      </c>
      <c r="I6000">
        <v>0</v>
      </c>
      <c r="J6000">
        <v>0</v>
      </c>
      <c r="K6000">
        <v>0</v>
      </c>
      <c r="L6000">
        <v>0</v>
      </c>
    </row>
    <row r="6001" spans="1:14" x14ac:dyDescent="0.35">
      <c r="A6001" t="s">
        <v>1037</v>
      </c>
      <c r="B6001" t="s">
        <v>4439</v>
      </c>
      <c r="C6001" t="s">
        <v>17</v>
      </c>
      <c r="D6001" t="s">
        <v>1067</v>
      </c>
      <c r="E6001" t="s">
        <v>2346</v>
      </c>
      <c r="F6001" t="s">
        <v>2788</v>
      </c>
      <c r="G6001" t="s">
        <v>2936</v>
      </c>
      <c r="H6001">
        <v>17824742.598700002</v>
      </c>
      <c r="I6001">
        <v>16333.677925874799</v>
      </c>
      <c r="J6001">
        <v>45182.592931821702</v>
      </c>
      <c r="K6001">
        <v>61516.270857696603</v>
      </c>
      <c r="L6001">
        <v>17763226.327842299</v>
      </c>
    </row>
    <row r="6002" spans="1:14" x14ac:dyDescent="0.35">
      <c r="A6002" t="s">
        <v>1037</v>
      </c>
      <c r="B6002" t="s">
        <v>4439</v>
      </c>
      <c r="C6002" t="s">
        <v>17</v>
      </c>
      <c r="D6002" t="s">
        <v>1089</v>
      </c>
      <c r="E6002" t="s">
        <v>2347</v>
      </c>
      <c r="F6002" t="s">
        <v>19</v>
      </c>
      <c r="G6002" t="s">
        <v>2174</v>
      </c>
      <c r="H6002">
        <v>13792748.678400001</v>
      </c>
      <c r="I6002">
        <v>17413.884111937699</v>
      </c>
      <c r="J6002">
        <v>0</v>
      </c>
      <c r="K6002">
        <v>17413.884111937699</v>
      </c>
      <c r="L6002">
        <v>13775334.794288101</v>
      </c>
      <c r="N6002" t="s">
        <v>2198</v>
      </c>
    </row>
    <row r="6003" spans="1:14" x14ac:dyDescent="0.35">
      <c r="A6003" t="s">
        <v>1037</v>
      </c>
      <c r="B6003" t="s">
        <v>4439</v>
      </c>
      <c r="C6003" t="s">
        <v>17</v>
      </c>
      <c r="D6003" t="s">
        <v>1089</v>
      </c>
      <c r="E6003" t="s">
        <v>2347</v>
      </c>
      <c r="F6003" t="s">
        <v>30</v>
      </c>
      <c r="G6003" t="s">
        <v>2182</v>
      </c>
      <c r="H6003">
        <v>92630.9516</v>
      </c>
      <c r="I6003">
        <v>116.950195513349</v>
      </c>
      <c r="J6003">
        <v>0</v>
      </c>
      <c r="K6003">
        <v>116.950195513349</v>
      </c>
      <c r="L6003">
        <v>92514.001404486698</v>
      </c>
      <c r="N6003" t="s">
        <v>2198</v>
      </c>
    </row>
    <row r="6004" spans="1:14" x14ac:dyDescent="0.35">
      <c r="A6004" t="s">
        <v>1037</v>
      </c>
      <c r="B6004" t="s">
        <v>4439</v>
      </c>
      <c r="C6004" t="s">
        <v>17</v>
      </c>
      <c r="D6004" t="s">
        <v>1089</v>
      </c>
      <c r="E6004" t="s">
        <v>2347</v>
      </c>
      <c r="F6004" t="s">
        <v>2787</v>
      </c>
      <c r="G6004" t="s">
        <v>2935</v>
      </c>
      <c r="H6004">
        <v>0</v>
      </c>
      <c r="I6004">
        <v>0</v>
      </c>
      <c r="J6004">
        <v>0</v>
      </c>
      <c r="K6004">
        <v>0</v>
      </c>
      <c r="L6004">
        <v>0</v>
      </c>
    </row>
    <row r="6005" spans="1:14" x14ac:dyDescent="0.35">
      <c r="A6005" t="s">
        <v>1037</v>
      </c>
      <c r="B6005" t="s">
        <v>4439</v>
      </c>
      <c r="C6005" t="s">
        <v>17</v>
      </c>
      <c r="D6005" t="s">
        <v>1089</v>
      </c>
      <c r="E6005" t="s">
        <v>2347</v>
      </c>
      <c r="F6005" t="s">
        <v>2788</v>
      </c>
      <c r="G6005" t="s">
        <v>2936</v>
      </c>
      <c r="H6005">
        <v>5659751.1365999999</v>
      </c>
      <c r="I6005">
        <v>7145.6569458656504</v>
      </c>
      <c r="J6005">
        <v>508815.13495415699</v>
      </c>
      <c r="K6005">
        <v>515960.79190002399</v>
      </c>
      <c r="L6005">
        <v>5143790.3446999798</v>
      </c>
    </row>
    <row r="6006" spans="1:14" x14ac:dyDescent="0.35">
      <c r="A6006" t="s">
        <v>1037</v>
      </c>
      <c r="B6006" t="s">
        <v>4439</v>
      </c>
      <c r="C6006" t="s">
        <v>17</v>
      </c>
      <c r="D6006" t="s">
        <v>1109</v>
      </c>
      <c r="E6006" t="s">
        <v>2348</v>
      </c>
      <c r="F6006" t="s">
        <v>2170</v>
      </c>
      <c r="G6006" t="s">
        <v>2171</v>
      </c>
      <c r="H6006">
        <v>0</v>
      </c>
      <c r="I6006">
        <v>0</v>
      </c>
      <c r="J6006">
        <v>0</v>
      </c>
      <c r="K6006">
        <v>0</v>
      </c>
      <c r="L6006">
        <v>0</v>
      </c>
    </row>
    <row r="6007" spans="1:14" x14ac:dyDescent="0.35">
      <c r="A6007" t="s">
        <v>1037</v>
      </c>
      <c r="B6007" t="s">
        <v>4439</v>
      </c>
      <c r="C6007" t="s">
        <v>17</v>
      </c>
      <c r="D6007" t="s">
        <v>1109</v>
      </c>
      <c r="E6007" t="s">
        <v>2348</v>
      </c>
      <c r="F6007" t="s">
        <v>19</v>
      </c>
      <c r="G6007" t="s">
        <v>2174</v>
      </c>
      <c r="H6007">
        <v>4195134.3403000003</v>
      </c>
      <c r="I6007">
        <v>7094.2114327956497</v>
      </c>
      <c r="J6007">
        <v>98018.609792501404</v>
      </c>
      <c r="K6007">
        <v>105112.821225297</v>
      </c>
      <c r="L6007">
        <v>4090021.5190746998</v>
      </c>
      <c r="N6007" t="s">
        <v>2198</v>
      </c>
    </row>
    <row r="6008" spans="1:14" x14ac:dyDescent="0.35">
      <c r="A6008" t="s">
        <v>1037</v>
      </c>
      <c r="B6008" t="s">
        <v>4439</v>
      </c>
      <c r="C6008" t="s">
        <v>17</v>
      </c>
      <c r="D6008" t="s">
        <v>1109</v>
      </c>
      <c r="E6008" t="s">
        <v>2348</v>
      </c>
      <c r="F6008" t="s">
        <v>2787</v>
      </c>
      <c r="G6008" t="s">
        <v>2935</v>
      </c>
      <c r="H6008">
        <v>0</v>
      </c>
      <c r="I6008">
        <v>0</v>
      </c>
      <c r="J6008">
        <v>0</v>
      </c>
      <c r="K6008">
        <v>0</v>
      </c>
      <c r="L6008">
        <v>0</v>
      </c>
    </row>
    <row r="6009" spans="1:14" x14ac:dyDescent="0.35">
      <c r="A6009" t="s">
        <v>1037</v>
      </c>
      <c r="B6009" t="s">
        <v>4439</v>
      </c>
      <c r="C6009" t="s">
        <v>17</v>
      </c>
      <c r="D6009" t="s">
        <v>1109</v>
      </c>
      <c r="E6009" t="s">
        <v>2348</v>
      </c>
      <c r="F6009" t="s">
        <v>2788</v>
      </c>
      <c r="G6009" t="s">
        <v>2936</v>
      </c>
      <c r="H6009">
        <v>4025544.4533000002</v>
      </c>
      <c r="I6009">
        <v>6807.4252615376099</v>
      </c>
      <c r="J6009">
        <v>2797140.3518511802</v>
      </c>
      <c r="K6009">
        <v>2803947.7771127201</v>
      </c>
      <c r="L6009">
        <v>1221596.6761872801</v>
      </c>
    </row>
    <row r="6010" spans="1:14" x14ac:dyDescent="0.35">
      <c r="A6010" t="s">
        <v>1037</v>
      </c>
      <c r="B6010" t="s">
        <v>4439</v>
      </c>
      <c r="C6010" t="s">
        <v>17</v>
      </c>
      <c r="D6010" t="s">
        <v>1126</v>
      </c>
      <c r="E6010" t="s">
        <v>2349</v>
      </c>
      <c r="F6010" t="s">
        <v>2206</v>
      </c>
      <c r="G6010" t="s">
        <v>3028</v>
      </c>
      <c r="H6010">
        <v>8266364.9537000004</v>
      </c>
      <c r="I6010">
        <v>5649.2787033755503</v>
      </c>
      <c r="J6010">
        <v>0</v>
      </c>
      <c r="K6010">
        <v>5649.2787033755503</v>
      </c>
      <c r="L6010">
        <v>8260715.67499662</v>
      </c>
      <c r="M6010" t="s">
        <v>2198</v>
      </c>
    </row>
    <row r="6011" spans="1:14" x14ac:dyDescent="0.35">
      <c r="A6011" t="s">
        <v>1037</v>
      </c>
      <c r="B6011" t="s">
        <v>4439</v>
      </c>
      <c r="C6011" t="s">
        <v>17</v>
      </c>
      <c r="D6011" t="s">
        <v>1126</v>
      </c>
      <c r="E6011" t="s">
        <v>2349</v>
      </c>
      <c r="F6011" t="s">
        <v>2170</v>
      </c>
      <c r="G6011" t="s">
        <v>2171</v>
      </c>
      <c r="H6011">
        <v>0</v>
      </c>
      <c r="I6011">
        <v>0</v>
      </c>
      <c r="J6011">
        <v>0</v>
      </c>
      <c r="K6011">
        <v>0</v>
      </c>
      <c r="L6011">
        <v>0</v>
      </c>
    </row>
    <row r="6012" spans="1:14" x14ac:dyDescent="0.35">
      <c r="A6012" t="s">
        <v>1037</v>
      </c>
      <c r="B6012" t="s">
        <v>4439</v>
      </c>
      <c r="C6012" t="s">
        <v>17</v>
      </c>
      <c r="D6012" t="s">
        <v>1126</v>
      </c>
      <c r="E6012" t="s">
        <v>2349</v>
      </c>
      <c r="F6012" t="s">
        <v>19</v>
      </c>
      <c r="G6012" t="s">
        <v>2174</v>
      </c>
      <c r="H6012">
        <v>30092498.443399999</v>
      </c>
      <c r="I6012">
        <v>21597.605978440599</v>
      </c>
      <c r="J6012">
        <v>0</v>
      </c>
      <c r="K6012">
        <v>21597.605978440599</v>
      </c>
      <c r="L6012">
        <v>30070900.8374216</v>
      </c>
      <c r="N6012" t="s">
        <v>2198</v>
      </c>
    </row>
    <row r="6013" spans="1:14" x14ac:dyDescent="0.35">
      <c r="A6013" t="s">
        <v>1037</v>
      </c>
      <c r="B6013" t="s">
        <v>4439</v>
      </c>
      <c r="C6013" t="s">
        <v>17</v>
      </c>
      <c r="D6013" t="s">
        <v>1126</v>
      </c>
      <c r="E6013" t="s">
        <v>2349</v>
      </c>
      <c r="F6013" t="s">
        <v>2787</v>
      </c>
      <c r="G6013" t="s">
        <v>2935</v>
      </c>
      <c r="H6013">
        <v>0</v>
      </c>
      <c r="I6013">
        <v>0</v>
      </c>
      <c r="J6013">
        <v>0</v>
      </c>
      <c r="K6013">
        <v>0</v>
      </c>
      <c r="L6013">
        <v>0</v>
      </c>
    </row>
    <row r="6014" spans="1:14" x14ac:dyDescent="0.35">
      <c r="A6014" t="s">
        <v>1037</v>
      </c>
      <c r="B6014" t="s">
        <v>4439</v>
      </c>
      <c r="C6014" t="s">
        <v>17</v>
      </c>
      <c r="D6014" t="s">
        <v>1126</v>
      </c>
      <c r="E6014" t="s">
        <v>2349</v>
      </c>
      <c r="F6014" t="s">
        <v>2788</v>
      </c>
      <c r="G6014" t="s">
        <v>2936</v>
      </c>
      <c r="H6014">
        <v>10992327.6296</v>
      </c>
      <c r="I6014">
        <v>7889.2738460615301</v>
      </c>
      <c r="J6014">
        <v>1967185.22855724</v>
      </c>
      <c r="K6014">
        <v>1975074.50240329</v>
      </c>
      <c r="L6014">
        <v>9017253.1271967106</v>
      </c>
    </row>
    <row r="6015" spans="1:14" x14ac:dyDescent="0.35">
      <c r="A6015" t="s">
        <v>1037</v>
      </c>
      <c r="B6015" t="s">
        <v>4439</v>
      </c>
      <c r="C6015" t="s">
        <v>17</v>
      </c>
      <c r="D6015" t="s">
        <v>1129</v>
      </c>
      <c r="E6015" t="s">
        <v>4499</v>
      </c>
      <c r="F6015" t="s">
        <v>19</v>
      </c>
      <c r="G6015" t="s">
        <v>2174</v>
      </c>
      <c r="H6015">
        <v>1950252.2475999999</v>
      </c>
      <c r="I6015">
        <v>1956.3942135574</v>
      </c>
      <c r="J6015">
        <v>0</v>
      </c>
      <c r="K6015">
        <v>1956.3942135574</v>
      </c>
      <c r="L6015">
        <v>1948295.8533864401</v>
      </c>
      <c r="N6015" t="s">
        <v>2198</v>
      </c>
    </row>
    <row r="6016" spans="1:14" x14ac:dyDescent="0.35">
      <c r="A6016" t="s">
        <v>1037</v>
      </c>
      <c r="B6016" t="s">
        <v>4439</v>
      </c>
      <c r="C6016" t="s">
        <v>17</v>
      </c>
      <c r="D6016" t="s">
        <v>1129</v>
      </c>
      <c r="E6016" t="s">
        <v>4499</v>
      </c>
      <c r="F6016" t="s">
        <v>2787</v>
      </c>
      <c r="G6016" t="s">
        <v>2935</v>
      </c>
      <c r="H6016">
        <v>0</v>
      </c>
      <c r="I6016">
        <v>0</v>
      </c>
      <c r="J6016">
        <v>0</v>
      </c>
      <c r="K6016">
        <v>0</v>
      </c>
      <c r="L6016">
        <v>0</v>
      </c>
    </row>
    <row r="6017" spans="1:14" x14ac:dyDescent="0.35">
      <c r="A6017" t="s">
        <v>1037</v>
      </c>
      <c r="B6017" t="s">
        <v>4439</v>
      </c>
      <c r="C6017" t="s">
        <v>17</v>
      </c>
      <c r="D6017" t="s">
        <v>1129</v>
      </c>
      <c r="E6017" t="s">
        <v>4499</v>
      </c>
      <c r="F6017" t="s">
        <v>2788</v>
      </c>
      <c r="G6017" t="s">
        <v>2936</v>
      </c>
      <c r="H6017">
        <v>12162323.3671</v>
      </c>
      <c r="I6017">
        <v>12200.6264001133</v>
      </c>
      <c r="J6017">
        <v>3565847.40139492</v>
      </c>
      <c r="K6017">
        <v>3578048.0277950298</v>
      </c>
      <c r="L6017">
        <v>8584275.3393049706</v>
      </c>
    </row>
    <row r="6018" spans="1:14" x14ac:dyDescent="0.35">
      <c r="A6018" t="s">
        <v>1037</v>
      </c>
      <c r="B6018" t="s">
        <v>4439</v>
      </c>
      <c r="C6018" t="s">
        <v>17</v>
      </c>
      <c r="D6018" t="s">
        <v>1135</v>
      </c>
      <c r="E6018" t="s">
        <v>2351</v>
      </c>
      <c r="F6018" t="s">
        <v>2206</v>
      </c>
      <c r="G6018" t="s">
        <v>3028</v>
      </c>
      <c r="H6018">
        <v>1378831.0845000001</v>
      </c>
      <c r="I6018">
        <v>5709.0798542061502</v>
      </c>
      <c r="J6018">
        <v>0</v>
      </c>
      <c r="K6018">
        <v>5709.0798542061502</v>
      </c>
      <c r="L6018">
        <v>1373122.00464579</v>
      </c>
      <c r="M6018" t="s">
        <v>2198</v>
      </c>
    </row>
    <row r="6019" spans="1:14" x14ac:dyDescent="0.35">
      <c r="A6019" t="s">
        <v>1037</v>
      </c>
      <c r="B6019" t="s">
        <v>4439</v>
      </c>
      <c r="C6019" t="s">
        <v>17</v>
      </c>
      <c r="D6019" t="s">
        <v>1135</v>
      </c>
      <c r="E6019" t="s">
        <v>2351</v>
      </c>
      <c r="F6019" t="s">
        <v>19</v>
      </c>
      <c r="G6019" t="s">
        <v>2174</v>
      </c>
      <c r="H6019">
        <v>1987028.1063000001</v>
      </c>
      <c r="I6019">
        <v>8621.34225980464</v>
      </c>
      <c r="J6019">
        <v>0</v>
      </c>
      <c r="K6019">
        <v>8621.34225980464</v>
      </c>
      <c r="L6019">
        <v>1978406.7640402</v>
      </c>
      <c r="N6019" t="s">
        <v>2198</v>
      </c>
    </row>
    <row r="6020" spans="1:14" x14ac:dyDescent="0.35">
      <c r="A6020" t="s">
        <v>1037</v>
      </c>
      <c r="B6020" t="s">
        <v>4439</v>
      </c>
      <c r="C6020" t="s">
        <v>17</v>
      </c>
      <c r="D6020" t="s">
        <v>1135</v>
      </c>
      <c r="E6020" t="s">
        <v>2351</v>
      </c>
      <c r="F6020" t="s">
        <v>2787</v>
      </c>
      <c r="G6020" t="s">
        <v>2935</v>
      </c>
      <c r="H6020">
        <v>0</v>
      </c>
      <c r="I6020">
        <v>0</v>
      </c>
      <c r="J6020">
        <v>0</v>
      </c>
      <c r="K6020">
        <v>0</v>
      </c>
      <c r="L6020">
        <v>0</v>
      </c>
    </row>
    <row r="6021" spans="1:14" x14ac:dyDescent="0.35">
      <c r="A6021" t="s">
        <v>1037</v>
      </c>
      <c r="B6021" t="s">
        <v>4439</v>
      </c>
      <c r="C6021" t="s">
        <v>17</v>
      </c>
      <c r="D6021" t="s">
        <v>1135</v>
      </c>
      <c r="E6021" t="s">
        <v>2351</v>
      </c>
      <c r="F6021" t="s">
        <v>2788</v>
      </c>
      <c r="G6021" t="s">
        <v>2936</v>
      </c>
      <c r="H6021">
        <v>1354974.4464</v>
      </c>
      <c r="I6021">
        <v>5878.9799795888603</v>
      </c>
      <c r="J6021">
        <v>790015.98367813998</v>
      </c>
      <c r="K6021">
        <v>795894.96365772898</v>
      </c>
      <c r="L6021">
        <v>559079.48274227104</v>
      </c>
    </row>
    <row r="6022" spans="1:14" x14ac:dyDescent="0.35">
      <c r="A6022" t="s">
        <v>1037</v>
      </c>
      <c r="B6022" t="s">
        <v>4439</v>
      </c>
      <c r="C6022" t="s">
        <v>17</v>
      </c>
      <c r="D6022" t="s">
        <v>1152</v>
      </c>
      <c r="E6022" t="s">
        <v>2352</v>
      </c>
      <c r="F6022" t="s">
        <v>2206</v>
      </c>
      <c r="G6022" t="s">
        <v>3028</v>
      </c>
      <c r="H6022">
        <v>12911628.898800001</v>
      </c>
      <c r="I6022">
        <v>10475.223432635799</v>
      </c>
      <c r="J6022">
        <v>0</v>
      </c>
      <c r="K6022">
        <v>10475.223432635799</v>
      </c>
      <c r="L6022">
        <v>12901153.6753674</v>
      </c>
      <c r="M6022" t="s">
        <v>2198</v>
      </c>
    </row>
    <row r="6023" spans="1:14" x14ac:dyDescent="0.35">
      <c r="A6023" t="s">
        <v>1037</v>
      </c>
      <c r="B6023" t="s">
        <v>4439</v>
      </c>
      <c r="C6023" t="s">
        <v>17</v>
      </c>
      <c r="D6023" t="s">
        <v>1152</v>
      </c>
      <c r="E6023" t="s">
        <v>2352</v>
      </c>
      <c r="F6023" t="s">
        <v>19</v>
      </c>
      <c r="G6023" t="s">
        <v>2174</v>
      </c>
      <c r="H6023">
        <v>14983777.149</v>
      </c>
      <c r="I6023">
        <v>14220.678130079301</v>
      </c>
      <c r="J6023">
        <v>0</v>
      </c>
      <c r="K6023">
        <v>14220.678130079301</v>
      </c>
      <c r="L6023">
        <v>14969556.470869901</v>
      </c>
      <c r="N6023" t="s">
        <v>2198</v>
      </c>
    </row>
    <row r="6024" spans="1:14" x14ac:dyDescent="0.35">
      <c r="A6024" t="s">
        <v>1037</v>
      </c>
      <c r="B6024" t="s">
        <v>4439</v>
      </c>
      <c r="C6024" t="s">
        <v>17</v>
      </c>
      <c r="D6024" t="s">
        <v>1152</v>
      </c>
      <c r="E6024" t="s">
        <v>2352</v>
      </c>
      <c r="F6024" t="s">
        <v>2787</v>
      </c>
      <c r="G6024" t="s">
        <v>2935</v>
      </c>
      <c r="H6024">
        <v>0</v>
      </c>
      <c r="I6024">
        <v>0</v>
      </c>
      <c r="J6024">
        <v>0</v>
      </c>
      <c r="K6024">
        <v>0</v>
      </c>
      <c r="L6024">
        <v>0</v>
      </c>
    </row>
    <row r="6025" spans="1:14" x14ac:dyDescent="0.35">
      <c r="A6025" t="s">
        <v>1037</v>
      </c>
      <c r="B6025" t="s">
        <v>4439</v>
      </c>
      <c r="C6025" t="s">
        <v>17</v>
      </c>
      <c r="D6025" t="s">
        <v>1152</v>
      </c>
      <c r="E6025" t="s">
        <v>2352</v>
      </c>
      <c r="F6025" t="s">
        <v>2788</v>
      </c>
      <c r="G6025" t="s">
        <v>2936</v>
      </c>
      <c r="H6025">
        <v>30809743.721099999</v>
      </c>
      <c r="I6025">
        <v>29240.6543671734</v>
      </c>
      <c r="J6025">
        <v>25181841.238091402</v>
      </c>
      <c r="K6025">
        <v>25211081.892458498</v>
      </c>
      <c r="L6025">
        <v>5598661.8286415003</v>
      </c>
    </row>
    <row r="6026" spans="1:14" x14ac:dyDescent="0.35">
      <c r="A6026" t="s">
        <v>1037</v>
      </c>
      <c r="B6026" t="s">
        <v>4439</v>
      </c>
      <c r="C6026" t="s">
        <v>17</v>
      </c>
      <c r="D6026" t="s">
        <v>1171</v>
      </c>
      <c r="E6026" t="s">
        <v>2353</v>
      </c>
      <c r="F6026" t="s">
        <v>2206</v>
      </c>
      <c r="G6026" t="s">
        <v>3028</v>
      </c>
      <c r="H6026">
        <v>3321789.7749999999</v>
      </c>
      <c r="I6026">
        <v>16948.146682266899</v>
      </c>
      <c r="J6026">
        <v>0</v>
      </c>
      <c r="K6026">
        <v>16948.146682266899</v>
      </c>
      <c r="L6026">
        <v>3304841.62831773</v>
      </c>
      <c r="M6026" t="s">
        <v>2198</v>
      </c>
    </row>
    <row r="6027" spans="1:14" x14ac:dyDescent="0.35">
      <c r="A6027" t="s">
        <v>1037</v>
      </c>
      <c r="B6027" t="s">
        <v>4439</v>
      </c>
      <c r="C6027" t="s">
        <v>17</v>
      </c>
      <c r="D6027" t="s">
        <v>1171</v>
      </c>
      <c r="E6027" t="s">
        <v>2353</v>
      </c>
      <c r="F6027" t="s">
        <v>19</v>
      </c>
      <c r="G6027" t="s">
        <v>2174</v>
      </c>
      <c r="H6027">
        <v>6398529.2923999997</v>
      </c>
      <c r="I6027">
        <v>35017.937559049402</v>
      </c>
      <c r="J6027">
        <v>0</v>
      </c>
      <c r="K6027">
        <v>35017.937559049402</v>
      </c>
      <c r="L6027">
        <v>6363511.3548409501</v>
      </c>
      <c r="N6027" t="s">
        <v>2198</v>
      </c>
    </row>
    <row r="6028" spans="1:14" x14ac:dyDescent="0.35">
      <c r="A6028" t="s">
        <v>1037</v>
      </c>
      <c r="B6028" t="s">
        <v>4439</v>
      </c>
      <c r="C6028" t="s">
        <v>17</v>
      </c>
      <c r="D6028" t="s">
        <v>1171</v>
      </c>
      <c r="E6028" t="s">
        <v>2353</v>
      </c>
      <c r="F6028" t="s">
        <v>30</v>
      </c>
      <c r="G6028" t="s">
        <v>2182</v>
      </c>
      <c r="H6028">
        <v>553736.96050000004</v>
      </c>
      <c r="I6028">
        <v>3030.4973879341901</v>
      </c>
      <c r="J6028">
        <v>0</v>
      </c>
      <c r="K6028">
        <v>3030.4973879341901</v>
      </c>
      <c r="L6028">
        <v>550706.46311206603</v>
      </c>
      <c r="N6028" t="s">
        <v>2198</v>
      </c>
    </row>
    <row r="6029" spans="1:14" x14ac:dyDescent="0.35">
      <c r="A6029" t="s">
        <v>1037</v>
      </c>
      <c r="B6029" t="s">
        <v>4439</v>
      </c>
      <c r="C6029" t="s">
        <v>17</v>
      </c>
      <c r="D6029" t="s">
        <v>1171</v>
      </c>
      <c r="E6029" t="s">
        <v>2353</v>
      </c>
      <c r="F6029" t="s">
        <v>2787</v>
      </c>
      <c r="G6029" t="s">
        <v>2935</v>
      </c>
      <c r="H6029">
        <v>0</v>
      </c>
      <c r="I6029">
        <v>0</v>
      </c>
      <c r="J6029">
        <v>0</v>
      </c>
      <c r="K6029">
        <v>0</v>
      </c>
      <c r="L6029">
        <v>0</v>
      </c>
    </row>
    <row r="6030" spans="1:14" x14ac:dyDescent="0.35">
      <c r="A6030" t="s">
        <v>1037</v>
      </c>
      <c r="B6030" t="s">
        <v>4439</v>
      </c>
      <c r="C6030" t="s">
        <v>17</v>
      </c>
      <c r="D6030" t="s">
        <v>1171</v>
      </c>
      <c r="E6030" t="s">
        <v>2353</v>
      </c>
      <c r="F6030" t="s">
        <v>2788</v>
      </c>
      <c r="G6030" t="s">
        <v>2936</v>
      </c>
      <c r="H6030">
        <v>2388872.0147000002</v>
      </c>
      <c r="I6030">
        <v>13073.8435700183</v>
      </c>
      <c r="J6030">
        <v>880550.47113402095</v>
      </c>
      <c r="K6030">
        <v>893624.31470403902</v>
      </c>
      <c r="L6030">
        <v>1495247.6999959601</v>
      </c>
    </row>
    <row r="6031" spans="1:14" x14ac:dyDescent="0.35">
      <c r="A6031" t="s">
        <v>1037</v>
      </c>
      <c r="B6031" t="s">
        <v>4439</v>
      </c>
      <c r="C6031" t="s">
        <v>17</v>
      </c>
      <c r="D6031" t="s">
        <v>1183</v>
      </c>
      <c r="E6031" t="s">
        <v>2354</v>
      </c>
      <c r="F6031" t="s">
        <v>2206</v>
      </c>
      <c r="G6031" t="s">
        <v>3028</v>
      </c>
      <c r="H6031">
        <v>15377672.7159</v>
      </c>
      <c r="I6031">
        <v>42872.886243159097</v>
      </c>
      <c r="J6031">
        <v>0</v>
      </c>
      <c r="K6031">
        <v>42872.886243159097</v>
      </c>
      <c r="L6031">
        <v>15334799.8296568</v>
      </c>
      <c r="M6031" t="s">
        <v>2198</v>
      </c>
    </row>
    <row r="6032" spans="1:14" x14ac:dyDescent="0.35">
      <c r="A6032" t="s">
        <v>1037</v>
      </c>
      <c r="B6032" t="s">
        <v>4439</v>
      </c>
      <c r="C6032" t="s">
        <v>17</v>
      </c>
      <c r="D6032" t="s">
        <v>1183</v>
      </c>
      <c r="E6032" t="s">
        <v>2354</v>
      </c>
      <c r="F6032" t="s">
        <v>19</v>
      </c>
      <c r="G6032" t="s">
        <v>2174</v>
      </c>
      <c r="H6032">
        <v>16707906.015699999</v>
      </c>
      <c r="I6032">
        <v>50773.901906491803</v>
      </c>
      <c r="J6032">
        <v>0</v>
      </c>
      <c r="K6032">
        <v>50773.901906491803</v>
      </c>
      <c r="L6032">
        <v>16657132.1137935</v>
      </c>
      <c r="N6032" t="s">
        <v>2198</v>
      </c>
    </row>
    <row r="6033" spans="1:14" x14ac:dyDescent="0.35">
      <c r="A6033" t="s">
        <v>1037</v>
      </c>
      <c r="B6033" t="s">
        <v>4439</v>
      </c>
      <c r="C6033" t="s">
        <v>17</v>
      </c>
      <c r="D6033" t="s">
        <v>1183</v>
      </c>
      <c r="E6033" t="s">
        <v>2354</v>
      </c>
      <c r="F6033" t="s">
        <v>50</v>
      </c>
      <c r="G6033" t="s">
        <v>3030</v>
      </c>
      <c r="H6033">
        <v>8898574.9509999994</v>
      </c>
      <c r="I6033">
        <v>24809.189182864699</v>
      </c>
      <c r="J6033">
        <v>0</v>
      </c>
      <c r="K6033">
        <v>24809.189182864699</v>
      </c>
      <c r="L6033">
        <v>8873765.7618171293</v>
      </c>
      <c r="M6033" t="s">
        <v>2198</v>
      </c>
      <c r="N6033" t="s">
        <v>2198</v>
      </c>
    </row>
    <row r="6034" spans="1:14" x14ac:dyDescent="0.35">
      <c r="A6034" t="s">
        <v>1037</v>
      </c>
      <c r="B6034" t="s">
        <v>4439</v>
      </c>
      <c r="C6034" t="s">
        <v>17</v>
      </c>
      <c r="D6034" t="s">
        <v>1183</v>
      </c>
      <c r="E6034" t="s">
        <v>2354</v>
      </c>
      <c r="F6034" t="s">
        <v>2787</v>
      </c>
      <c r="G6034" t="s">
        <v>2935</v>
      </c>
      <c r="H6034">
        <v>0</v>
      </c>
      <c r="I6034">
        <v>0</v>
      </c>
      <c r="J6034">
        <v>0</v>
      </c>
      <c r="K6034">
        <v>0</v>
      </c>
      <c r="L6034">
        <v>0</v>
      </c>
    </row>
    <row r="6035" spans="1:14" x14ac:dyDescent="0.35">
      <c r="A6035" t="s">
        <v>1037</v>
      </c>
      <c r="B6035" t="s">
        <v>4439</v>
      </c>
      <c r="C6035" t="s">
        <v>17</v>
      </c>
      <c r="D6035" t="s">
        <v>1183</v>
      </c>
      <c r="E6035" t="s">
        <v>2354</v>
      </c>
      <c r="F6035" t="s">
        <v>2788</v>
      </c>
      <c r="G6035" t="s">
        <v>2936</v>
      </c>
      <c r="H6035">
        <v>16503160.231000001</v>
      </c>
      <c r="I6035">
        <v>50151.696923004303</v>
      </c>
      <c r="J6035">
        <v>7597956.85486254</v>
      </c>
      <c r="K6035">
        <v>7648108.5517855501</v>
      </c>
      <c r="L6035">
        <v>8855051.6792144496</v>
      </c>
    </row>
    <row r="6036" spans="1:14" x14ac:dyDescent="0.35">
      <c r="A6036" t="s">
        <v>1037</v>
      </c>
      <c r="B6036" t="s">
        <v>4439</v>
      </c>
      <c r="C6036" t="s">
        <v>17</v>
      </c>
      <c r="D6036" t="s">
        <v>1203</v>
      </c>
      <c r="E6036" t="s">
        <v>2355</v>
      </c>
      <c r="F6036" t="s">
        <v>19</v>
      </c>
      <c r="G6036" t="s">
        <v>2174</v>
      </c>
      <c r="H6036">
        <v>8992638.6682999991</v>
      </c>
      <c r="I6036">
        <v>28244.088511073202</v>
      </c>
      <c r="J6036">
        <v>0</v>
      </c>
      <c r="K6036">
        <v>28244.088511073202</v>
      </c>
      <c r="L6036">
        <v>8964394.5797889307</v>
      </c>
      <c r="N6036" t="s">
        <v>2198</v>
      </c>
    </row>
    <row r="6037" spans="1:14" x14ac:dyDescent="0.35">
      <c r="A6037" t="s">
        <v>1037</v>
      </c>
      <c r="B6037" t="s">
        <v>4439</v>
      </c>
      <c r="C6037" t="s">
        <v>17</v>
      </c>
      <c r="D6037" t="s">
        <v>1203</v>
      </c>
      <c r="E6037" t="s">
        <v>2355</v>
      </c>
      <c r="F6037" t="s">
        <v>2787</v>
      </c>
      <c r="G6037" t="s">
        <v>2935</v>
      </c>
      <c r="H6037">
        <v>0</v>
      </c>
      <c r="I6037">
        <v>0</v>
      </c>
      <c r="J6037">
        <v>0</v>
      </c>
      <c r="K6037">
        <v>0</v>
      </c>
      <c r="L6037">
        <v>0</v>
      </c>
    </row>
    <row r="6038" spans="1:14" x14ac:dyDescent="0.35">
      <c r="A6038" t="s">
        <v>1037</v>
      </c>
      <c r="B6038" t="s">
        <v>4439</v>
      </c>
      <c r="C6038" t="s">
        <v>17</v>
      </c>
      <c r="D6038" t="s">
        <v>1203</v>
      </c>
      <c r="E6038" t="s">
        <v>2355</v>
      </c>
      <c r="F6038" t="s">
        <v>2788</v>
      </c>
      <c r="G6038" t="s">
        <v>2936</v>
      </c>
      <c r="H6038">
        <v>4515570.5729</v>
      </c>
      <c r="I6038">
        <v>14182.508565587699</v>
      </c>
      <c r="J6038">
        <v>560565.21887563902</v>
      </c>
      <c r="K6038">
        <v>574747.72744122602</v>
      </c>
      <c r="L6038">
        <v>3940822.8454587702</v>
      </c>
    </row>
    <row r="6039" spans="1:14" x14ac:dyDescent="0.35">
      <c r="A6039" t="s">
        <v>1037</v>
      </c>
      <c r="B6039" t="s">
        <v>4439</v>
      </c>
      <c r="C6039" t="s">
        <v>17</v>
      </c>
      <c r="D6039" t="s">
        <v>1212</v>
      </c>
      <c r="E6039" t="s">
        <v>2356</v>
      </c>
      <c r="F6039" t="s">
        <v>2206</v>
      </c>
      <c r="G6039" t="s">
        <v>3028</v>
      </c>
      <c r="H6039">
        <v>2616721.0051000002</v>
      </c>
      <c r="I6039">
        <v>7283.2213337850799</v>
      </c>
      <c r="J6039">
        <v>0</v>
      </c>
      <c r="K6039">
        <v>7283.2213337850799</v>
      </c>
      <c r="L6039">
        <v>2609437.7837662199</v>
      </c>
      <c r="M6039" t="s">
        <v>2198</v>
      </c>
    </row>
    <row r="6040" spans="1:14" x14ac:dyDescent="0.35">
      <c r="A6040" t="s">
        <v>1037</v>
      </c>
      <c r="B6040" t="s">
        <v>4439</v>
      </c>
      <c r="C6040" t="s">
        <v>17</v>
      </c>
      <c r="D6040" t="s">
        <v>1212</v>
      </c>
      <c r="E6040" t="s">
        <v>2356</v>
      </c>
      <c r="F6040" t="s">
        <v>19</v>
      </c>
      <c r="G6040" t="s">
        <v>2174</v>
      </c>
      <c r="H6040">
        <v>10709537.8237</v>
      </c>
      <c r="I6040">
        <v>31077.905341916601</v>
      </c>
      <c r="J6040">
        <v>0</v>
      </c>
      <c r="K6040">
        <v>31077.905341916601</v>
      </c>
      <c r="L6040">
        <v>10678459.918358101</v>
      </c>
      <c r="N6040" t="s">
        <v>2198</v>
      </c>
    </row>
    <row r="6041" spans="1:14" x14ac:dyDescent="0.35">
      <c r="A6041" t="s">
        <v>1037</v>
      </c>
      <c r="B6041" t="s">
        <v>4439</v>
      </c>
      <c r="C6041" t="s">
        <v>17</v>
      </c>
      <c r="D6041" t="s">
        <v>1212</v>
      </c>
      <c r="E6041" t="s">
        <v>2356</v>
      </c>
      <c r="F6041" t="s">
        <v>50</v>
      </c>
      <c r="G6041" t="s">
        <v>3030</v>
      </c>
      <c r="H6041">
        <v>1785117.4909999999</v>
      </c>
      <c r="I6041">
        <v>4968.5869331978001</v>
      </c>
      <c r="J6041">
        <v>0</v>
      </c>
      <c r="K6041">
        <v>4968.5869331978001</v>
      </c>
      <c r="L6041">
        <v>1780148.9040667999</v>
      </c>
      <c r="M6041" t="s">
        <v>2198</v>
      </c>
      <c r="N6041" t="s">
        <v>2198</v>
      </c>
    </row>
    <row r="6042" spans="1:14" x14ac:dyDescent="0.35">
      <c r="A6042" t="s">
        <v>1037</v>
      </c>
      <c r="B6042" t="s">
        <v>4439</v>
      </c>
      <c r="C6042" t="s">
        <v>17</v>
      </c>
      <c r="D6042" t="s">
        <v>1212</v>
      </c>
      <c r="E6042" t="s">
        <v>2356</v>
      </c>
      <c r="F6042" t="s">
        <v>2787</v>
      </c>
      <c r="G6042" t="s">
        <v>2935</v>
      </c>
      <c r="H6042">
        <v>0</v>
      </c>
      <c r="I6042">
        <v>0</v>
      </c>
      <c r="J6042">
        <v>0</v>
      </c>
      <c r="K6042">
        <v>0</v>
      </c>
      <c r="L6042">
        <v>0</v>
      </c>
    </row>
    <row r="6043" spans="1:14" x14ac:dyDescent="0.35">
      <c r="A6043" t="s">
        <v>1037</v>
      </c>
      <c r="B6043" t="s">
        <v>4439</v>
      </c>
      <c r="C6043" t="s">
        <v>17</v>
      </c>
      <c r="D6043" t="s">
        <v>1212</v>
      </c>
      <c r="E6043" t="s">
        <v>2356</v>
      </c>
      <c r="F6043" t="s">
        <v>2788</v>
      </c>
      <c r="G6043" t="s">
        <v>2936</v>
      </c>
      <c r="H6043">
        <v>4349379.4671</v>
      </c>
      <c r="I6043">
        <v>12621.422660794</v>
      </c>
      <c r="J6043">
        <v>3536039.85308854</v>
      </c>
      <c r="K6043">
        <v>3548661.2757493402</v>
      </c>
      <c r="L6043">
        <v>800718.19135066203</v>
      </c>
    </row>
    <row r="6044" spans="1:14" x14ac:dyDescent="0.35">
      <c r="A6044" t="s">
        <v>1037</v>
      </c>
      <c r="B6044" t="s">
        <v>4439</v>
      </c>
      <c r="C6044" t="s">
        <v>17</v>
      </c>
      <c r="D6044" t="s">
        <v>1220</v>
      </c>
      <c r="E6044" t="s">
        <v>2357</v>
      </c>
      <c r="F6044" t="s">
        <v>2206</v>
      </c>
      <c r="G6044" t="s">
        <v>3028</v>
      </c>
      <c r="H6044">
        <v>10009911.156300001</v>
      </c>
      <c r="I6044">
        <v>4827.8343002463598</v>
      </c>
      <c r="J6044">
        <v>0</v>
      </c>
      <c r="K6044">
        <v>4827.8343002463598</v>
      </c>
      <c r="L6044">
        <v>10005083.321999799</v>
      </c>
      <c r="M6044" t="s">
        <v>2198</v>
      </c>
    </row>
    <row r="6045" spans="1:14" x14ac:dyDescent="0.35">
      <c r="A6045" t="s">
        <v>1037</v>
      </c>
      <c r="B6045" t="s">
        <v>4439</v>
      </c>
      <c r="C6045" t="s">
        <v>17</v>
      </c>
      <c r="D6045" t="s">
        <v>1220</v>
      </c>
      <c r="E6045" t="s">
        <v>2357</v>
      </c>
      <c r="F6045" t="s">
        <v>2170</v>
      </c>
      <c r="G6045" t="s">
        <v>2171</v>
      </c>
      <c r="H6045">
        <v>0</v>
      </c>
      <c r="I6045">
        <v>0</v>
      </c>
      <c r="J6045">
        <v>0</v>
      </c>
      <c r="K6045">
        <v>0</v>
      </c>
      <c r="L6045">
        <v>0</v>
      </c>
    </row>
    <row r="6046" spans="1:14" x14ac:dyDescent="0.35">
      <c r="A6046" t="s">
        <v>1037</v>
      </c>
      <c r="B6046" t="s">
        <v>4439</v>
      </c>
      <c r="C6046" t="s">
        <v>17</v>
      </c>
      <c r="D6046" t="s">
        <v>1220</v>
      </c>
      <c r="E6046" t="s">
        <v>2357</v>
      </c>
      <c r="F6046" t="s">
        <v>19</v>
      </c>
      <c r="G6046" t="s">
        <v>2174</v>
      </c>
      <c r="H6046">
        <v>7382814.1930999998</v>
      </c>
      <c r="I6046">
        <v>4208.8221807200198</v>
      </c>
      <c r="J6046">
        <v>0</v>
      </c>
      <c r="K6046">
        <v>4208.8221807200198</v>
      </c>
      <c r="L6046">
        <v>7378605.3709192798</v>
      </c>
      <c r="N6046" t="s">
        <v>2198</v>
      </c>
    </row>
    <row r="6047" spans="1:14" x14ac:dyDescent="0.35">
      <c r="A6047" t="s">
        <v>1037</v>
      </c>
      <c r="B6047" t="s">
        <v>4439</v>
      </c>
      <c r="C6047" t="s">
        <v>17</v>
      </c>
      <c r="D6047" t="s">
        <v>1220</v>
      </c>
      <c r="E6047" t="s">
        <v>2357</v>
      </c>
      <c r="F6047" t="s">
        <v>30</v>
      </c>
      <c r="G6047" t="s">
        <v>2182</v>
      </c>
      <c r="H6047">
        <v>623643.95449999999</v>
      </c>
      <c r="I6047">
        <v>355.52926567591197</v>
      </c>
      <c r="J6047">
        <v>0</v>
      </c>
      <c r="K6047">
        <v>355.52926567591197</v>
      </c>
      <c r="L6047">
        <v>623288.42523432395</v>
      </c>
      <c r="N6047" t="s">
        <v>2198</v>
      </c>
    </row>
    <row r="6048" spans="1:14" x14ac:dyDescent="0.35">
      <c r="A6048" t="s">
        <v>1037</v>
      </c>
      <c r="B6048" t="s">
        <v>4439</v>
      </c>
      <c r="C6048" t="s">
        <v>17</v>
      </c>
      <c r="D6048" t="s">
        <v>1220</v>
      </c>
      <c r="E6048" t="s">
        <v>2357</v>
      </c>
      <c r="F6048" t="s">
        <v>50</v>
      </c>
      <c r="G6048" t="s">
        <v>3030</v>
      </c>
      <c r="H6048">
        <v>4091276.8429999999</v>
      </c>
      <c r="I6048">
        <v>1973.2449535087001</v>
      </c>
      <c r="J6048">
        <v>0</v>
      </c>
      <c r="K6048">
        <v>1973.2449535087001</v>
      </c>
      <c r="L6048">
        <v>4089303.59804649</v>
      </c>
      <c r="M6048" t="s">
        <v>2198</v>
      </c>
      <c r="N6048" t="s">
        <v>2198</v>
      </c>
    </row>
    <row r="6049" spans="1:14" x14ac:dyDescent="0.35">
      <c r="A6049" t="s">
        <v>1037</v>
      </c>
      <c r="B6049" t="s">
        <v>4439</v>
      </c>
      <c r="C6049" t="s">
        <v>17</v>
      </c>
      <c r="D6049" t="s">
        <v>1220</v>
      </c>
      <c r="E6049" t="s">
        <v>2357</v>
      </c>
      <c r="F6049" t="s">
        <v>2787</v>
      </c>
      <c r="G6049" t="s">
        <v>2935</v>
      </c>
      <c r="H6049">
        <v>0</v>
      </c>
      <c r="I6049">
        <v>0</v>
      </c>
      <c r="J6049">
        <v>0</v>
      </c>
      <c r="K6049">
        <v>0</v>
      </c>
      <c r="L6049">
        <v>0</v>
      </c>
    </row>
    <row r="6050" spans="1:14" x14ac:dyDescent="0.35">
      <c r="A6050" t="s">
        <v>1037</v>
      </c>
      <c r="B6050" t="s">
        <v>4439</v>
      </c>
      <c r="C6050" t="s">
        <v>17</v>
      </c>
      <c r="D6050" t="s">
        <v>1220</v>
      </c>
      <c r="E6050" t="s">
        <v>2357</v>
      </c>
      <c r="F6050" t="s">
        <v>2788</v>
      </c>
      <c r="G6050" t="s">
        <v>2936</v>
      </c>
      <c r="H6050">
        <v>6355517.1935000001</v>
      </c>
      <c r="I6050">
        <v>3623.17688548041</v>
      </c>
      <c r="J6050">
        <v>771580.588455986</v>
      </c>
      <c r="K6050">
        <v>775203.76534146594</v>
      </c>
      <c r="L6050">
        <v>5580313.42815853</v>
      </c>
    </row>
    <row r="6051" spans="1:14" x14ac:dyDescent="0.35">
      <c r="A6051" t="s">
        <v>1037</v>
      </c>
      <c r="B6051" t="s">
        <v>4439</v>
      </c>
      <c r="C6051" t="s">
        <v>17</v>
      </c>
      <c r="D6051" t="s">
        <v>1226</v>
      </c>
      <c r="E6051" t="s">
        <v>2358</v>
      </c>
      <c r="F6051" t="s">
        <v>2170</v>
      </c>
      <c r="G6051" t="s">
        <v>2171</v>
      </c>
      <c r="H6051">
        <v>0</v>
      </c>
      <c r="I6051">
        <v>0</v>
      </c>
      <c r="J6051">
        <v>0</v>
      </c>
      <c r="K6051">
        <v>0</v>
      </c>
      <c r="L6051">
        <v>0</v>
      </c>
    </row>
    <row r="6052" spans="1:14" x14ac:dyDescent="0.35">
      <c r="A6052" t="s">
        <v>1037</v>
      </c>
      <c r="B6052" t="s">
        <v>4439</v>
      </c>
      <c r="C6052" t="s">
        <v>17</v>
      </c>
      <c r="D6052" t="s">
        <v>1226</v>
      </c>
      <c r="E6052" t="s">
        <v>2358</v>
      </c>
      <c r="F6052" t="s">
        <v>19</v>
      </c>
      <c r="G6052" t="s">
        <v>2174</v>
      </c>
      <c r="H6052">
        <v>546737.24269999994</v>
      </c>
      <c r="I6052">
        <v>1016.73463841238</v>
      </c>
      <c r="J6052">
        <v>0</v>
      </c>
      <c r="K6052">
        <v>1016.73463841238</v>
      </c>
      <c r="L6052">
        <v>545720.50806158804</v>
      </c>
      <c r="N6052" t="s">
        <v>2198</v>
      </c>
    </row>
    <row r="6053" spans="1:14" x14ac:dyDescent="0.35">
      <c r="A6053" t="s">
        <v>1037</v>
      </c>
      <c r="B6053" t="s">
        <v>4439</v>
      </c>
      <c r="C6053" t="s">
        <v>17</v>
      </c>
      <c r="D6053" t="s">
        <v>1226</v>
      </c>
      <c r="E6053" t="s">
        <v>2358</v>
      </c>
      <c r="F6053" t="s">
        <v>2787</v>
      </c>
      <c r="G6053" t="s">
        <v>2935</v>
      </c>
      <c r="H6053">
        <v>0</v>
      </c>
      <c r="I6053">
        <v>0</v>
      </c>
      <c r="J6053">
        <v>0</v>
      </c>
      <c r="K6053">
        <v>0</v>
      </c>
      <c r="L6053">
        <v>0</v>
      </c>
    </row>
    <row r="6054" spans="1:14" x14ac:dyDescent="0.35">
      <c r="A6054" t="s">
        <v>1037</v>
      </c>
      <c r="B6054" t="s">
        <v>4439</v>
      </c>
      <c r="C6054" t="s">
        <v>17</v>
      </c>
      <c r="D6054" t="s">
        <v>1226</v>
      </c>
      <c r="E6054" t="s">
        <v>2358</v>
      </c>
      <c r="F6054" t="s">
        <v>2788</v>
      </c>
      <c r="G6054" t="s">
        <v>2936</v>
      </c>
      <c r="H6054">
        <v>2681359.8406000002</v>
      </c>
      <c r="I6054">
        <v>4986.3649574374504</v>
      </c>
      <c r="J6054">
        <v>775755.99649149994</v>
      </c>
      <c r="K6054">
        <v>780742.36144893803</v>
      </c>
      <c r="L6054">
        <v>1900617.4791510601</v>
      </c>
    </row>
    <row r="6055" spans="1:14" x14ac:dyDescent="0.35">
      <c r="A6055" t="s">
        <v>1037</v>
      </c>
      <c r="B6055" t="s">
        <v>4439</v>
      </c>
      <c r="C6055" t="s">
        <v>2938</v>
      </c>
      <c r="D6055" t="s">
        <v>2861</v>
      </c>
      <c r="E6055" t="s">
        <v>4500</v>
      </c>
      <c r="F6055" t="s">
        <v>2172</v>
      </c>
      <c r="G6055" t="s">
        <v>2173</v>
      </c>
      <c r="H6055">
        <v>7698364.1352000004</v>
      </c>
      <c r="I6055">
        <v>7722.6087377265903</v>
      </c>
      <c r="J6055">
        <v>1945158.1692846001</v>
      </c>
      <c r="K6055">
        <v>1952880.77802233</v>
      </c>
      <c r="L6055">
        <v>5745483.3571776701</v>
      </c>
    </row>
    <row r="6056" spans="1:14" x14ac:dyDescent="0.35">
      <c r="A6056" t="s">
        <v>1037</v>
      </c>
      <c r="B6056" t="s">
        <v>4439</v>
      </c>
      <c r="C6056" t="s">
        <v>2938</v>
      </c>
      <c r="D6056" t="s">
        <v>40</v>
      </c>
      <c r="E6056" t="s">
        <v>4501</v>
      </c>
      <c r="F6056" t="s">
        <v>2172</v>
      </c>
      <c r="G6056" t="s">
        <v>2173</v>
      </c>
      <c r="H6056">
        <v>10013166.7094</v>
      </c>
      <c r="I6056">
        <v>9503.2126693313694</v>
      </c>
      <c r="J6056">
        <v>5506236.8993414501</v>
      </c>
      <c r="K6056">
        <v>5515740.1120107798</v>
      </c>
      <c r="L6056">
        <v>4497426.5973892203</v>
      </c>
    </row>
    <row r="6057" spans="1:14" x14ac:dyDescent="0.35">
      <c r="A6057" t="s">
        <v>1037</v>
      </c>
      <c r="B6057" t="s">
        <v>4439</v>
      </c>
      <c r="C6057" t="s">
        <v>2938</v>
      </c>
      <c r="D6057" t="s">
        <v>4502</v>
      </c>
      <c r="E6057" t="s">
        <v>4503</v>
      </c>
      <c r="F6057" t="s">
        <v>2170</v>
      </c>
      <c r="G6057" t="s">
        <v>2171</v>
      </c>
      <c r="H6057">
        <v>0</v>
      </c>
      <c r="I6057">
        <v>0</v>
      </c>
      <c r="J6057">
        <v>0</v>
      </c>
      <c r="K6057">
        <v>0</v>
      </c>
      <c r="L6057">
        <v>0</v>
      </c>
    </row>
    <row r="6058" spans="1:14" x14ac:dyDescent="0.35">
      <c r="A6058" t="s">
        <v>1037</v>
      </c>
      <c r="B6058" t="s">
        <v>4439</v>
      </c>
      <c r="C6058" t="s">
        <v>2938</v>
      </c>
      <c r="D6058" t="s">
        <v>4502</v>
      </c>
      <c r="E6058" t="s">
        <v>4503</v>
      </c>
      <c r="F6058" t="s">
        <v>2172</v>
      </c>
      <c r="G6058" t="s">
        <v>2173</v>
      </c>
      <c r="H6058">
        <v>5586634.9817000004</v>
      </c>
      <c r="I6058">
        <v>16977.3074065861</v>
      </c>
      <c r="J6058">
        <v>1278098.4277824401</v>
      </c>
      <c r="K6058">
        <v>1295075.7351890199</v>
      </c>
      <c r="L6058">
        <v>4291559.2465109797</v>
      </c>
    </row>
    <row r="6059" spans="1:14" x14ac:dyDescent="0.35">
      <c r="A6059" t="s">
        <v>1037</v>
      </c>
      <c r="B6059" t="s">
        <v>4439</v>
      </c>
      <c r="C6059" t="s">
        <v>2938</v>
      </c>
      <c r="D6059" t="s">
        <v>4504</v>
      </c>
      <c r="E6059" t="s">
        <v>4505</v>
      </c>
      <c r="F6059" t="s">
        <v>2170</v>
      </c>
      <c r="G6059" t="s">
        <v>2171</v>
      </c>
      <c r="H6059">
        <v>0</v>
      </c>
      <c r="I6059">
        <v>0</v>
      </c>
      <c r="J6059">
        <v>0</v>
      </c>
      <c r="K6059">
        <v>0</v>
      </c>
      <c r="L6059">
        <v>0</v>
      </c>
    </row>
    <row r="6060" spans="1:14" x14ac:dyDescent="0.35">
      <c r="A6060" t="s">
        <v>1037</v>
      </c>
      <c r="B6060" t="s">
        <v>4439</v>
      </c>
      <c r="C6060" t="s">
        <v>2938</v>
      </c>
      <c r="D6060" t="s">
        <v>4504</v>
      </c>
      <c r="E6060" t="s">
        <v>4505</v>
      </c>
      <c r="F6060" t="s">
        <v>2172</v>
      </c>
      <c r="G6060" t="s">
        <v>2173</v>
      </c>
      <c r="H6060">
        <v>1263486.1784000001</v>
      </c>
      <c r="I6060">
        <v>1595.2006668020799</v>
      </c>
      <c r="J6060">
        <v>32892.125311728501</v>
      </c>
      <c r="K6060">
        <v>34487.3259785306</v>
      </c>
      <c r="L6060">
        <v>1228998.85242147</v>
      </c>
    </row>
    <row r="6061" spans="1:14" x14ac:dyDescent="0.35">
      <c r="A6061" t="s">
        <v>1037</v>
      </c>
      <c r="B6061" t="s">
        <v>4439</v>
      </c>
      <c r="C6061" t="s">
        <v>2938</v>
      </c>
      <c r="D6061" t="s">
        <v>4506</v>
      </c>
      <c r="E6061" t="s">
        <v>4507</v>
      </c>
      <c r="F6061" t="s">
        <v>2172</v>
      </c>
      <c r="G6061" t="s">
        <v>2173</v>
      </c>
      <c r="H6061">
        <v>1559521.5268000001</v>
      </c>
      <c r="I6061">
        <v>2900.1491609097302</v>
      </c>
      <c r="J6061">
        <v>374774.40884887101</v>
      </c>
      <c r="K6061">
        <v>377674.55800978001</v>
      </c>
      <c r="L6061">
        <v>1181846.9687902201</v>
      </c>
    </row>
    <row r="6062" spans="1:14" x14ac:dyDescent="0.35">
      <c r="A6062" t="s">
        <v>1037</v>
      </c>
      <c r="B6062" t="s">
        <v>4439</v>
      </c>
      <c r="C6062" t="s">
        <v>2938</v>
      </c>
      <c r="D6062" t="s">
        <v>4506</v>
      </c>
      <c r="E6062" t="s">
        <v>4507</v>
      </c>
      <c r="F6062" t="s">
        <v>2940</v>
      </c>
      <c r="G6062" t="s">
        <v>2941</v>
      </c>
      <c r="H6062">
        <v>0</v>
      </c>
      <c r="I6062">
        <v>0</v>
      </c>
      <c r="J6062">
        <v>0</v>
      </c>
      <c r="K6062">
        <v>0</v>
      </c>
      <c r="L6062">
        <v>0</v>
      </c>
    </row>
    <row r="6063" spans="1:14" x14ac:dyDescent="0.35">
      <c r="A6063" t="s">
        <v>1037</v>
      </c>
      <c r="B6063" t="s">
        <v>4439</v>
      </c>
      <c r="C6063" t="s">
        <v>2938</v>
      </c>
      <c r="D6063" t="s">
        <v>4508</v>
      </c>
      <c r="E6063" t="s">
        <v>4509</v>
      </c>
      <c r="F6063" t="s">
        <v>2170</v>
      </c>
      <c r="G6063" t="s">
        <v>2171</v>
      </c>
      <c r="H6063">
        <v>0</v>
      </c>
      <c r="I6063">
        <v>0</v>
      </c>
      <c r="J6063">
        <v>0</v>
      </c>
      <c r="K6063">
        <v>0</v>
      </c>
      <c r="L6063">
        <v>0</v>
      </c>
    </row>
    <row r="6064" spans="1:14" x14ac:dyDescent="0.35">
      <c r="A6064" t="s">
        <v>1037</v>
      </c>
      <c r="B6064" t="s">
        <v>4439</v>
      </c>
      <c r="C6064" t="s">
        <v>2938</v>
      </c>
      <c r="D6064" t="s">
        <v>4508</v>
      </c>
      <c r="E6064" t="s">
        <v>4509</v>
      </c>
      <c r="F6064" t="s">
        <v>2172</v>
      </c>
      <c r="G6064" t="s">
        <v>2173</v>
      </c>
      <c r="H6064">
        <v>14345984.693499999</v>
      </c>
      <c r="I6064">
        <v>25503.8183693229</v>
      </c>
      <c r="J6064">
        <v>645946.13449242106</v>
      </c>
      <c r="K6064">
        <v>671449.95286174305</v>
      </c>
      <c r="L6064">
        <v>13674534.740638301</v>
      </c>
    </row>
    <row r="6065" spans="1:14" x14ac:dyDescent="0.35">
      <c r="A6065" t="s">
        <v>1037</v>
      </c>
      <c r="B6065" t="s">
        <v>4439</v>
      </c>
      <c r="C6065" t="s">
        <v>2938</v>
      </c>
      <c r="D6065" t="s">
        <v>4508</v>
      </c>
      <c r="E6065" t="s">
        <v>4509</v>
      </c>
      <c r="F6065" t="s">
        <v>2940</v>
      </c>
      <c r="G6065" t="s">
        <v>2941</v>
      </c>
      <c r="H6065">
        <v>0</v>
      </c>
      <c r="I6065">
        <v>0</v>
      </c>
      <c r="J6065">
        <v>0</v>
      </c>
      <c r="K6065">
        <v>0</v>
      </c>
      <c r="L6065">
        <v>0</v>
      </c>
    </row>
    <row r="6066" spans="1:14" x14ac:dyDescent="0.35">
      <c r="A6066" t="s">
        <v>1037</v>
      </c>
      <c r="B6066" t="s">
        <v>4439</v>
      </c>
      <c r="C6066" t="s">
        <v>2938</v>
      </c>
      <c r="D6066" t="s">
        <v>4510</v>
      </c>
      <c r="E6066" t="s">
        <v>4511</v>
      </c>
      <c r="F6066" t="s">
        <v>2172</v>
      </c>
      <c r="G6066" t="s">
        <v>2173</v>
      </c>
      <c r="H6066">
        <v>1976406.0092</v>
      </c>
      <c r="I6066">
        <v>1418.4810316764599</v>
      </c>
      <c r="J6066">
        <v>135006.48996134801</v>
      </c>
      <c r="K6066">
        <v>136424.970993025</v>
      </c>
      <c r="L6066">
        <v>1839981.0382069801</v>
      </c>
    </row>
    <row r="6067" spans="1:14" x14ac:dyDescent="0.35">
      <c r="A6067" t="s">
        <v>1037</v>
      </c>
      <c r="B6067" t="s">
        <v>4439</v>
      </c>
      <c r="C6067" t="s">
        <v>2938</v>
      </c>
      <c r="D6067" t="s">
        <v>4510</v>
      </c>
      <c r="E6067" t="s">
        <v>4511</v>
      </c>
      <c r="F6067" t="s">
        <v>19</v>
      </c>
      <c r="G6067" t="s">
        <v>2174</v>
      </c>
      <c r="H6067">
        <v>843215.69110000005</v>
      </c>
      <c r="I6067">
        <v>605.182061777022</v>
      </c>
      <c r="J6067">
        <v>0</v>
      </c>
      <c r="K6067">
        <v>605.182061777022</v>
      </c>
      <c r="L6067">
        <v>842610.50903822295</v>
      </c>
      <c r="N6067" t="s">
        <v>2198</v>
      </c>
    </row>
    <row r="6068" spans="1:14" x14ac:dyDescent="0.35">
      <c r="A6068" t="s">
        <v>1037</v>
      </c>
      <c r="B6068" t="s">
        <v>4439</v>
      </c>
      <c r="C6068" t="s">
        <v>2938</v>
      </c>
      <c r="D6068" t="s">
        <v>4510</v>
      </c>
      <c r="E6068" t="s">
        <v>4511</v>
      </c>
      <c r="F6068" t="s">
        <v>2940</v>
      </c>
      <c r="G6068" t="s">
        <v>2941</v>
      </c>
      <c r="H6068">
        <v>0</v>
      </c>
      <c r="I6068">
        <v>0</v>
      </c>
      <c r="J6068">
        <v>0</v>
      </c>
      <c r="K6068">
        <v>0</v>
      </c>
      <c r="L6068">
        <v>0</v>
      </c>
    </row>
    <row r="6069" spans="1:14" x14ac:dyDescent="0.35">
      <c r="A6069" t="s">
        <v>1037</v>
      </c>
      <c r="B6069" t="s">
        <v>4439</v>
      </c>
      <c r="C6069" t="s">
        <v>2944</v>
      </c>
      <c r="D6069" t="s">
        <v>4512</v>
      </c>
      <c r="E6069" t="s">
        <v>4513</v>
      </c>
      <c r="F6069" t="s">
        <v>3581</v>
      </c>
      <c r="G6069" t="s">
        <v>3582</v>
      </c>
      <c r="H6069">
        <v>14946838.054300001</v>
      </c>
      <c r="I6069">
        <v>14993.910411631399</v>
      </c>
      <c r="J6069">
        <v>3776641.8469741298</v>
      </c>
      <c r="K6069">
        <v>3791635.7573857601</v>
      </c>
      <c r="L6069">
        <v>11155202.296914199</v>
      </c>
    </row>
    <row r="6070" spans="1:14" x14ac:dyDescent="0.35">
      <c r="A6070" t="s">
        <v>1037</v>
      </c>
      <c r="B6070" t="s">
        <v>4439</v>
      </c>
      <c r="C6070" t="s">
        <v>2944</v>
      </c>
      <c r="D6070" t="s">
        <v>4514</v>
      </c>
      <c r="E6070" t="s">
        <v>4515</v>
      </c>
      <c r="F6070" t="s">
        <v>3581</v>
      </c>
      <c r="G6070" t="s">
        <v>3582</v>
      </c>
      <c r="H6070">
        <v>4404213.7912999997</v>
      </c>
      <c r="I6070">
        <v>9218.4463717589206</v>
      </c>
      <c r="J6070">
        <v>2267868.8891416001</v>
      </c>
      <c r="K6070">
        <v>2277087.3355133701</v>
      </c>
      <c r="L6070">
        <v>2127126.45578663</v>
      </c>
    </row>
    <row r="6071" spans="1:14" x14ac:dyDescent="0.35">
      <c r="A6071" t="s">
        <v>1037</v>
      </c>
      <c r="B6071" t="s">
        <v>4439</v>
      </c>
      <c r="C6071" t="s">
        <v>2944</v>
      </c>
      <c r="D6071" t="s">
        <v>4514</v>
      </c>
      <c r="E6071" t="s">
        <v>4515</v>
      </c>
      <c r="F6071" t="s">
        <v>4516</v>
      </c>
      <c r="G6071" t="s">
        <v>4517</v>
      </c>
      <c r="H6071">
        <v>9619730.1231999993</v>
      </c>
      <c r="I6071">
        <v>20135.027601473401</v>
      </c>
      <c r="J6071">
        <v>0</v>
      </c>
      <c r="K6071">
        <v>20135.027601473401</v>
      </c>
      <c r="L6071">
        <v>9599595.09559853</v>
      </c>
      <c r="N6071" t="s">
        <v>2198</v>
      </c>
    </row>
    <row r="6072" spans="1:14" x14ac:dyDescent="0.35">
      <c r="A6072" t="s">
        <v>1037</v>
      </c>
      <c r="B6072" t="s">
        <v>4439</v>
      </c>
      <c r="C6072" t="s">
        <v>2944</v>
      </c>
      <c r="D6072" t="s">
        <v>4434</v>
      </c>
      <c r="E6072" t="s">
        <v>4518</v>
      </c>
      <c r="F6072" t="s">
        <v>3581</v>
      </c>
      <c r="G6072" t="s">
        <v>3582</v>
      </c>
      <c r="H6072">
        <v>264897.04590000003</v>
      </c>
      <c r="I6072">
        <v>831.98890630323694</v>
      </c>
      <c r="J6072">
        <v>86983.156183986401</v>
      </c>
      <c r="K6072">
        <v>87815.145090289603</v>
      </c>
      <c r="L6072">
        <v>177081.90080971</v>
      </c>
    </row>
    <row r="6073" spans="1:14" x14ac:dyDescent="0.35">
      <c r="A6073" t="s">
        <v>1037</v>
      </c>
      <c r="B6073" t="s">
        <v>4439</v>
      </c>
      <c r="C6073" t="s">
        <v>2944</v>
      </c>
      <c r="D6073" t="s">
        <v>4434</v>
      </c>
      <c r="E6073" t="s">
        <v>4518</v>
      </c>
      <c r="F6073" t="s">
        <v>4516</v>
      </c>
      <c r="G6073" t="s">
        <v>4517</v>
      </c>
      <c r="H6073">
        <v>1831177.8347</v>
      </c>
      <c r="I6073">
        <v>5751.3651720613298</v>
      </c>
      <c r="J6073">
        <v>0</v>
      </c>
      <c r="K6073">
        <v>5751.3651720613298</v>
      </c>
      <c r="L6073">
        <v>1825426.46952794</v>
      </c>
      <c r="N6073" t="s">
        <v>2198</v>
      </c>
    </row>
    <row r="6074" spans="1:14" x14ac:dyDescent="0.35">
      <c r="A6074" t="s">
        <v>1037</v>
      </c>
      <c r="B6074" t="s">
        <v>4439</v>
      </c>
      <c r="C6074" t="s">
        <v>2944</v>
      </c>
      <c r="D6074" t="s">
        <v>4519</v>
      </c>
      <c r="E6074" t="s">
        <v>4520</v>
      </c>
      <c r="F6074" t="s">
        <v>1621</v>
      </c>
      <c r="G6074" t="s">
        <v>2416</v>
      </c>
      <c r="H6074">
        <v>130082.3851</v>
      </c>
      <c r="I6074">
        <v>241.906452430852</v>
      </c>
      <c r="J6074">
        <v>0</v>
      </c>
      <c r="K6074">
        <v>241.906452430852</v>
      </c>
      <c r="L6074">
        <v>129840.47864756901</v>
      </c>
      <c r="N6074" t="s">
        <v>2198</v>
      </c>
    </row>
    <row r="6075" spans="1:14" x14ac:dyDescent="0.35">
      <c r="A6075" t="s">
        <v>1037</v>
      </c>
      <c r="B6075" t="s">
        <v>4439</v>
      </c>
      <c r="C6075" t="s">
        <v>2944</v>
      </c>
      <c r="D6075" t="s">
        <v>4519</v>
      </c>
      <c r="E6075" t="s">
        <v>4520</v>
      </c>
      <c r="F6075" t="s">
        <v>3581</v>
      </c>
      <c r="G6075" t="s">
        <v>3582</v>
      </c>
      <c r="H6075">
        <v>2729773.9613999999</v>
      </c>
      <c r="I6075">
        <v>5076.39781003389</v>
      </c>
      <c r="J6075">
        <v>825467.37151284597</v>
      </c>
      <c r="K6075">
        <v>830543.76932287996</v>
      </c>
      <c r="L6075">
        <v>1899230.1920771201</v>
      </c>
    </row>
    <row r="6076" spans="1:14" x14ac:dyDescent="0.35">
      <c r="A6076" t="s">
        <v>1037</v>
      </c>
      <c r="B6076" t="s">
        <v>4439</v>
      </c>
      <c r="C6076" t="s">
        <v>2944</v>
      </c>
      <c r="D6076" t="s">
        <v>4519</v>
      </c>
      <c r="E6076" t="s">
        <v>4520</v>
      </c>
      <c r="F6076" t="s">
        <v>4516</v>
      </c>
      <c r="G6076" t="s">
        <v>4517</v>
      </c>
      <c r="H6076">
        <v>575101.071</v>
      </c>
      <c r="I6076">
        <v>1069.4811581153499</v>
      </c>
      <c r="J6076">
        <v>0</v>
      </c>
      <c r="K6076">
        <v>1069.4811581153499</v>
      </c>
      <c r="L6076">
        <v>574031.58984188503</v>
      </c>
      <c r="N6076" t="s">
        <v>2198</v>
      </c>
    </row>
    <row r="6077" spans="1:14" x14ac:dyDescent="0.35">
      <c r="A6077" t="s">
        <v>1037</v>
      </c>
      <c r="B6077" t="s">
        <v>4439</v>
      </c>
      <c r="C6077" t="s">
        <v>2944</v>
      </c>
      <c r="D6077" t="s">
        <v>4521</v>
      </c>
      <c r="E6077" t="s">
        <v>4522</v>
      </c>
      <c r="F6077" t="s">
        <v>3042</v>
      </c>
      <c r="G6077" t="s">
        <v>3043</v>
      </c>
      <c r="H6077">
        <v>2107624.1353000002</v>
      </c>
      <c r="I6077">
        <v>1930.7256622435</v>
      </c>
      <c r="J6077">
        <v>1155397.8427462401</v>
      </c>
      <c r="K6077">
        <v>1157328.5684084899</v>
      </c>
      <c r="L6077">
        <v>950295.56689150899</v>
      </c>
    </row>
    <row r="6078" spans="1:14" x14ac:dyDescent="0.35">
      <c r="A6078" t="s">
        <v>1037</v>
      </c>
      <c r="B6078" t="s">
        <v>4439</v>
      </c>
      <c r="C6078" t="s">
        <v>2944</v>
      </c>
      <c r="D6078" t="s">
        <v>4521</v>
      </c>
      <c r="E6078" t="s">
        <v>4522</v>
      </c>
      <c r="F6078" t="s">
        <v>3044</v>
      </c>
      <c r="G6078" t="s">
        <v>3045</v>
      </c>
      <c r="H6078">
        <v>203602.7562</v>
      </c>
      <c r="I6078">
        <v>186.51383786004101</v>
      </c>
      <c r="J6078">
        <v>111614.865912854</v>
      </c>
      <c r="K6078">
        <v>111801.379750714</v>
      </c>
      <c r="L6078">
        <v>91801.376449285905</v>
      </c>
    </row>
    <row r="6079" spans="1:14" x14ac:dyDescent="0.35">
      <c r="A6079" t="s">
        <v>1037</v>
      </c>
      <c r="B6079" t="s">
        <v>4439</v>
      </c>
      <c r="C6079" t="s">
        <v>2944</v>
      </c>
      <c r="D6079" t="s">
        <v>4523</v>
      </c>
      <c r="E6079" t="s">
        <v>4524</v>
      </c>
      <c r="F6079" t="s">
        <v>4525</v>
      </c>
      <c r="G6079" t="s">
        <v>4526</v>
      </c>
      <c r="H6079">
        <v>362457.65389999998</v>
      </c>
      <c r="I6079">
        <v>332.03562344314901</v>
      </c>
      <c r="J6079">
        <v>198698.99206464001</v>
      </c>
      <c r="K6079">
        <v>199031.027688084</v>
      </c>
      <c r="L6079">
        <v>163426.62621191601</v>
      </c>
    </row>
    <row r="6080" spans="1:14" x14ac:dyDescent="0.35">
      <c r="A6080" t="s">
        <v>1037</v>
      </c>
      <c r="B6080" t="s">
        <v>4439</v>
      </c>
      <c r="C6080" t="s">
        <v>2944</v>
      </c>
      <c r="D6080" t="s">
        <v>181</v>
      </c>
      <c r="E6080" t="s">
        <v>4527</v>
      </c>
      <c r="F6080" t="s">
        <v>4525</v>
      </c>
      <c r="G6080" t="s">
        <v>4526</v>
      </c>
      <c r="H6080">
        <v>688985.81510000001</v>
      </c>
      <c r="I6080">
        <v>2093.7691507831701</v>
      </c>
      <c r="J6080">
        <v>157624.704298939</v>
      </c>
      <c r="K6080">
        <v>159718.47344972199</v>
      </c>
      <c r="L6080">
        <v>529267.34165027796</v>
      </c>
    </row>
    <row r="6081" spans="1:14" x14ac:dyDescent="0.35">
      <c r="A6081" t="s">
        <v>1037</v>
      </c>
      <c r="B6081" t="s">
        <v>4439</v>
      </c>
      <c r="C6081" t="s">
        <v>2944</v>
      </c>
      <c r="D6081" t="s">
        <v>4528</v>
      </c>
      <c r="E6081" t="s">
        <v>4529</v>
      </c>
      <c r="F6081" t="s">
        <v>3036</v>
      </c>
      <c r="G6081" t="s">
        <v>3037</v>
      </c>
      <c r="H6081">
        <v>3995983.764</v>
      </c>
      <c r="I6081">
        <v>3660.5902683300301</v>
      </c>
      <c r="J6081">
        <v>2190595.0606632601</v>
      </c>
      <c r="K6081">
        <v>2194255.6509315898</v>
      </c>
      <c r="L6081">
        <v>1801728.11306841</v>
      </c>
    </row>
    <row r="6082" spans="1:14" x14ac:dyDescent="0.35">
      <c r="A6082" t="s">
        <v>1037</v>
      </c>
      <c r="B6082" t="s">
        <v>4439</v>
      </c>
      <c r="C6082" t="s">
        <v>2944</v>
      </c>
      <c r="D6082" t="s">
        <v>4530</v>
      </c>
      <c r="E6082" t="s">
        <v>4531</v>
      </c>
      <c r="F6082" t="s">
        <v>4532</v>
      </c>
      <c r="G6082" t="s">
        <v>4533</v>
      </c>
      <c r="H6082">
        <v>414286.65899999999</v>
      </c>
      <c r="I6082">
        <v>1301.1919522998301</v>
      </c>
      <c r="J6082">
        <v>17192.115366269201</v>
      </c>
      <c r="K6082">
        <v>18493.307318569001</v>
      </c>
      <c r="L6082">
        <v>395793.351681431</v>
      </c>
      <c r="N6082" t="s">
        <v>2198</v>
      </c>
    </row>
    <row r="6083" spans="1:14" x14ac:dyDescent="0.35">
      <c r="A6083" t="s">
        <v>1037</v>
      </c>
      <c r="B6083" t="s">
        <v>4439</v>
      </c>
      <c r="C6083" t="s">
        <v>2944</v>
      </c>
      <c r="D6083" t="s">
        <v>4534</v>
      </c>
      <c r="E6083" t="s">
        <v>4535</v>
      </c>
      <c r="F6083" t="s">
        <v>3581</v>
      </c>
      <c r="G6083" t="s">
        <v>3582</v>
      </c>
      <c r="H6083">
        <v>398153.75589999999</v>
      </c>
      <c r="I6083">
        <v>98.334587960245599</v>
      </c>
      <c r="J6083">
        <v>13.7439029580762</v>
      </c>
      <c r="K6083">
        <v>112.078490918322</v>
      </c>
      <c r="L6083">
        <v>398041.67740908201</v>
      </c>
    </row>
    <row r="6084" spans="1:14" x14ac:dyDescent="0.35">
      <c r="A6084" t="s">
        <v>1037</v>
      </c>
      <c r="B6084" t="s">
        <v>4439</v>
      </c>
      <c r="C6084" t="s">
        <v>2944</v>
      </c>
      <c r="D6084" t="s">
        <v>4536</v>
      </c>
      <c r="E6084" t="s">
        <v>4537</v>
      </c>
      <c r="F6084" t="s">
        <v>2170</v>
      </c>
      <c r="G6084" t="s">
        <v>2171</v>
      </c>
      <c r="H6084">
        <v>0</v>
      </c>
      <c r="I6084">
        <v>0</v>
      </c>
      <c r="J6084">
        <v>0</v>
      </c>
      <c r="K6084">
        <v>0</v>
      </c>
      <c r="L6084">
        <v>0</v>
      </c>
    </row>
    <row r="6085" spans="1:14" x14ac:dyDescent="0.35">
      <c r="A6085" t="s">
        <v>1037</v>
      </c>
      <c r="B6085" t="s">
        <v>4439</v>
      </c>
      <c r="C6085" t="s">
        <v>2944</v>
      </c>
      <c r="D6085" t="s">
        <v>4536</v>
      </c>
      <c r="E6085" t="s">
        <v>4537</v>
      </c>
      <c r="F6085" t="s">
        <v>3048</v>
      </c>
      <c r="G6085" t="s">
        <v>3049</v>
      </c>
      <c r="H6085">
        <v>645343.72609999997</v>
      </c>
      <c r="I6085">
        <v>1612.13540947465</v>
      </c>
      <c r="J6085">
        <v>161249.14125073899</v>
      </c>
      <c r="K6085">
        <v>162861.276660214</v>
      </c>
      <c r="L6085">
        <v>482482.44943978603</v>
      </c>
    </row>
    <row r="6086" spans="1:14" x14ac:dyDescent="0.35">
      <c r="A6086" t="s">
        <v>1037</v>
      </c>
      <c r="B6086" t="s">
        <v>4439</v>
      </c>
      <c r="C6086" t="s">
        <v>2944</v>
      </c>
      <c r="D6086" t="s">
        <v>4536</v>
      </c>
      <c r="E6086" t="s">
        <v>4537</v>
      </c>
      <c r="F6086" t="s">
        <v>3050</v>
      </c>
      <c r="G6086" t="s">
        <v>3051</v>
      </c>
      <c r="H6086">
        <v>63373.477099999996</v>
      </c>
      <c r="I6086">
        <v>158.31350379093399</v>
      </c>
      <c r="J6086">
        <v>15834.8463687691</v>
      </c>
      <c r="K6086">
        <v>15993.15987256</v>
      </c>
      <c r="L6086">
        <v>47380.317227439897</v>
      </c>
    </row>
    <row r="6087" spans="1:14" x14ac:dyDescent="0.35">
      <c r="A6087" t="s">
        <v>1037</v>
      </c>
      <c r="B6087" t="s">
        <v>4439</v>
      </c>
      <c r="C6087" t="s">
        <v>2944</v>
      </c>
      <c r="D6087" t="s">
        <v>4538</v>
      </c>
      <c r="E6087" t="s">
        <v>4539</v>
      </c>
      <c r="F6087" t="s">
        <v>4540</v>
      </c>
      <c r="G6087" t="s">
        <v>4541</v>
      </c>
      <c r="H6087">
        <v>353002.299</v>
      </c>
      <c r="I6087">
        <v>87.183242933825994</v>
      </c>
      <c r="J6087">
        <v>12.185316024686101</v>
      </c>
      <c r="K6087">
        <v>99.368558958512097</v>
      </c>
      <c r="L6087">
        <v>352902.93044104101</v>
      </c>
    </row>
    <row r="6088" spans="1:14" x14ac:dyDescent="0.35">
      <c r="A6088" t="s">
        <v>1037</v>
      </c>
      <c r="B6088" t="s">
        <v>4439</v>
      </c>
      <c r="C6088" t="s">
        <v>2944</v>
      </c>
      <c r="D6088" t="s">
        <v>4542</v>
      </c>
      <c r="E6088" t="s">
        <v>4543</v>
      </c>
      <c r="F6088" t="s">
        <v>3581</v>
      </c>
      <c r="G6088" t="s">
        <v>3582</v>
      </c>
      <c r="H6088">
        <v>399192.9093</v>
      </c>
      <c r="I6088">
        <v>287.82579296914002</v>
      </c>
      <c r="J6088">
        <v>3482.96929476684</v>
      </c>
      <c r="K6088">
        <v>3770.7950877359799</v>
      </c>
      <c r="L6088">
        <v>395422.11421226402</v>
      </c>
    </row>
    <row r="6089" spans="1:14" x14ac:dyDescent="0.35">
      <c r="A6089" t="s">
        <v>1037</v>
      </c>
      <c r="B6089" t="s">
        <v>4439</v>
      </c>
      <c r="C6089" t="s">
        <v>2944</v>
      </c>
      <c r="D6089" t="s">
        <v>4544</v>
      </c>
      <c r="E6089" t="s">
        <v>4545</v>
      </c>
      <c r="F6089" t="s">
        <v>2947</v>
      </c>
      <c r="G6089" t="s">
        <v>2948</v>
      </c>
      <c r="H6089">
        <v>7094722.0044</v>
      </c>
      <c r="I6089">
        <v>11631.0575229855</v>
      </c>
      <c r="J6089">
        <v>818816.65897525696</v>
      </c>
      <c r="K6089">
        <v>830447.71649824304</v>
      </c>
      <c r="L6089">
        <v>6264274.2879017601</v>
      </c>
    </row>
    <row r="6090" spans="1:14" x14ac:dyDescent="0.35">
      <c r="A6090" t="s">
        <v>1037</v>
      </c>
      <c r="B6090" t="s">
        <v>4439</v>
      </c>
      <c r="C6090" t="s">
        <v>2944</v>
      </c>
      <c r="D6090" t="s">
        <v>4546</v>
      </c>
      <c r="E6090" t="s">
        <v>4547</v>
      </c>
      <c r="F6090" t="s">
        <v>4532</v>
      </c>
      <c r="G6090" t="s">
        <v>4533</v>
      </c>
      <c r="H6090">
        <v>689823.44099999999</v>
      </c>
      <c r="I6090">
        <v>497.37601617896701</v>
      </c>
      <c r="J6090">
        <v>6018.7288096537504</v>
      </c>
      <c r="K6090">
        <v>6516.1048258327201</v>
      </c>
      <c r="L6090">
        <v>683307.33617416699</v>
      </c>
      <c r="N6090" t="s">
        <v>2198</v>
      </c>
    </row>
    <row r="6091" spans="1:14" x14ac:dyDescent="0.35">
      <c r="A6091" t="s">
        <v>1234</v>
      </c>
      <c r="B6091" t="s">
        <v>4548</v>
      </c>
      <c r="C6091" t="s">
        <v>2857</v>
      </c>
      <c r="D6091" t="s">
        <v>2859</v>
      </c>
      <c r="E6091" t="s">
        <v>4549</v>
      </c>
      <c r="F6091" t="s">
        <v>2170</v>
      </c>
      <c r="G6091" t="s">
        <v>2171</v>
      </c>
      <c r="H6091">
        <v>0</v>
      </c>
      <c r="I6091">
        <v>0</v>
      </c>
      <c r="J6091">
        <v>0</v>
      </c>
      <c r="K6091">
        <v>0</v>
      </c>
      <c r="L6091">
        <v>0</v>
      </c>
    </row>
    <row r="6092" spans="1:14" x14ac:dyDescent="0.35">
      <c r="A6092" t="s">
        <v>1234</v>
      </c>
      <c r="B6092" t="s">
        <v>4548</v>
      </c>
      <c r="C6092" t="s">
        <v>2857</v>
      </c>
      <c r="D6092" t="s">
        <v>2859</v>
      </c>
      <c r="E6092" t="s">
        <v>4549</v>
      </c>
      <c r="F6092" t="s">
        <v>2172</v>
      </c>
      <c r="G6092" t="s">
        <v>2173</v>
      </c>
      <c r="H6092">
        <v>39024484.745200001</v>
      </c>
      <c r="I6092">
        <v>81965.354582665503</v>
      </c>
      <c r="J6092">
        <v>5223991.5037840698</v>
      </c>
      <c r="K6092">
        <v>5305956.8583667297</v>
      </c>
      <c r="L6092">
        <v>33718527.886833303</v>
      </c>
    </row>
    <row r="6093" spans="1:14" x14ac:dyDescent="0.35">
      <c r="A6093" t="s">
        <v>1234</v>
      </c>
      <c r="B6093" t="s">
        <v>4548</v>
      </c>
      <c r="C6093" t="s">
        <v>2857</v>
      </c>
      <c r="D6093" t="s">
        <v>2859</v>
      </c>
      <c r="E6093" t="s">
        <v>4549</v>
      </c>
      <c r="F6093" t="s">
        <v>2861</v>
      </c>
      <c r="G6093" t="s">
        <v>2862</v>
      </c>
      <c r="H6093">
        <v>622834.66929999995</v>
      </c>
      <c r="I6093">
        <v>1308.17523523456</v>
      </c>
      <c r="J6093">
        <v>83375.425496803102</v>
      </c>
      <c r="K6093">
        <v>84683.600732037594</v>
      </c>
      <c r="L6093">
        <v>538151.06856796204</v>
      </c>
    </row>
    <row r="6094" spans="1:14" x14ac:dyDescent="0.35">
      <c r="A6094" t="s">
        <v>1234</v>
      </c>
      <c r="B6094" t="s">
        <v>4548</v>
      </c>
      <c r="C6094" t="s">
        <v>2857</v>
      </c>
      <c r="D6094" t="s">
        <v>2859</v>
      </c>
      <c r="E6094" t="s">
        <v>4549</v>
      </c>
      <c r="F6094" t="s">
        <v>2920</v>
      </c>
      <c r="G6094" t="s">
        <v>2921</v>
      </c>
      <c r="H6094">
        <v>0</v>
      </c>
      <c r="I6094">
        <v>0</v>
      </c>
      <c r="J6094">
        <v>0</v>
      </c>
      <c r="K6094">
        <v>0</v>
      </c>
      <c r="L6094">
        <v>0</v>
      </c>
    </row>
    <row r="6095" spans="1:14" x14ac:dyDescent="0.35">
      <c r="A6095" t="s">
        <v>1234</v>
      </c>
      <c r="B6095" t="s">
        <v>4548</v>
      </c>
      <c r="C6095" t="s">
        <v>2857</v>
      </c>
      <c r="D6095" t="s">
        <v>2859</v>
      </c>
      <c r="E6095" t="s">
        <v>4549</v>
      </c>
      <c r="F6095" t="s">
        <v>2865</v>
      </c>
      <c r="G6095" t="s">
        <v>2866</v>
      </c>
      <c r="H6095">
        <v>0</v>
      </c>
      <c r="I6095">
        <v>0</v>
      </c>
      <c r="J6095">
        <v>0</v>
      </c>
      <c r="K6095">
        <v>0</v>
      </c>
      <c r="L6095">
        <v>0</v>
      </c>
    </row>
    <row r="6096" spans="1:14" x14ac:dyDescent="0.35">
      <c r="A6096" t="s">
        <v>1234</v>
      </c>
      <c r="B6096" t="s">
        <v>4548</v>
      </c>
      <c r="C6096" t="s">
        <v>2857</v>
      </c>
      <c r="D6096" t="s">
        <v>2859</v>
      </c>
      <c r="E6096" t="s">
        <v>4549</v>
      </c>
      <c r="F6096" t="s">
        <v>2867</v>
      </c>
      <c r="G6096" t="s">
        <v>2868</v>
      </c>
      <c r="H6096">
        <v>0</v>
      </c>
      <c r="I6096">
        <v>0</v>
      </c>
      <c r="J6096">
        <v>0</v>
      </c>
      <c r="K6096">
        <v>0</v>
      </c>
      <c r="L6096">
        <v>0</v>
      </c>
    </row>
    <row r="6097" spans="1:14" x14ac:dyDescent="0.35">
      <c r="A6097" t="s">
        <v>1234</v>
      </c>
      <c r="B6097" t="s">
        <v>4548</v>
      </c>
      <c r="C6097" t="s">
        <v>2857</v>
      </c>
      <c r="D6097" t="s">
        <v>2859</v>
      </c>
      <c r="E6097" t="s">
        <v>4549</v>
      </c>
      <c r="F6097" t="s">
        <v>2869</v>
      </c>
      <c r="G6097" t="s">
        <v>2870</v>
      </c>
      <c r="H6097">
        <v>1154839.2822</v>
      </c>
      <c r="I6097">
        <v>2425.5749153307502</v>
      </c>
      <c r="J6097">
        <v>154591.93477532201</v>
      </c>
      <c r="K6097">
        <v>157017.50969065301</v>
      </c>
      <c r="L6097">
        <v>997821.77250934695</v>
      </c>
    </row>
    <row r="6098" spans="1:14" x14ac:dyDescent="0.35">
      <c r="A6098" t="s">
        <v>1234</v>
      </c>
      <c r="B6098" t="s">
        <v>4548</v>
      </c>
      <c r="C6098" t="s">
        <v>2857</v>
      </c>
      <c r="D6098" t="s">
        <v>2859</v>
      </c>
      <c r="E6098" t="s">
        <v>4549</v>
      </c>
      <c r="F6098" t="s">
        <v>2951</v>
      </c>
      <c r="G6098" t="s">
        <v>2952</v>
      </c>
      <c r="H6098">
        <v>687713.2807</v>
      </c>
      <c r="I6098">
        <v>1444.44348890483</v>
      </c>
      <c r="J6098">
        <v>92060.365652720095</v>
      </c>
      <c r="K6098">
        <v>93504.809141624894</v>
      </c>
      <c r="L6098">
        <v>594208.47155837505</v>
      </c>
    </row>
    <row r="6099" spans="1:14" x14ac:dyDescent="0.35">
      <c r="A6099" t="s">
        <v>1234</v>
      </c>
      <c r="B6099" t="s">
        <v>4548</v>
      </c>
      <c r="C6099" t="s">
        <v>2857</v>
      </c>
      <c r="D6099" t="s">
        <v>2859</v>
      </c>
      <c r="E6099" t="s">
        <v>4549</v>
      </c>
      <c r="F6099" t="s">
        <v>2871</v>
      </c>
      <c r="G6099" t="s">
        <v>2872</v>
      </c>
      <c r="H6099">
        <v>1667380.3126000001</v>
      </c>
      <c r="I6099">
        <v>3502.09411932586</v>
      </c>
      <c r="J6099">
        <v>223202.962007066</v>
      </c>
      <c r="K6099">
        <v>226705.05612639201</v>
      </c>
      <c r="L6099">
        <v>1440675.2564736099</v>
      </c>
    </row>
    <row r="6100" spans="1:14" x14ac:dyDescent="0.35">
      <c r="A6100" t="s">
        <v>1234</v>
      </c>
      <c r="B6100" t="s">
        <v>4548</v>
      </c>
      <c r="C6100" t="s">
        <v>2857</v>
      </c>
      <c r="D6100" t="s">
        <v>2859</v>
      </c>
      <c r="E6100" t="s">
        <v>4549</v>
      </c>
      <c r="F6100" t="s">
        <v>392</v>
      </c>
      <c r="G6100" t="s">
        <v>2914</v>
      </c>
      <c r="H6100">
        <v>84342.195000000007</v>
      </c>
      <c r="I6100">
        <v>177.14872977134701</v>
      </c>
      <c r="J6100">
        <v>11290.4222026921</v>
      </c>
      <c r="K6100">
        <v>11467.570932463401</v>
      </c>
      <c r="L6100">
        <v>72874.624067536599</v>
      </c>
    </row>
    <row r="6101" spans="1:14" x14ac:dyDescent="0.35">
      <c r="A6101" t="s">
        <v>1234</v>
      </c>
      <c r="B6101" t="s">
        <v>4548</v>
      </c>
      <c r="C6101" t="s">
        <v>2857</v>
      </c>
      <c r="D6101" t="s">
        <v>2859</v>
      </c>
      <c r="E6101" t="s">
        <v>4549</v>
      </c>
      <c r="F6101" t="s">
        <v>4550</v>
      </c>
      <c r="G6101" t="s">
        <v>4551</v>
      </c>
      <c r="H6101">
        <v>90830.056100000002</v>
      </c>
      <c r="I6101">
        <v>190.77555513837399</v>
      </c>
      <c r="J6101">
        <v>12158.916218283801</v>
      </c>
      <c r="K6101">
        <v>12349.691773422101</v>
      </c>
      <c r="L6101">
        <v>78480.364326577896</v>
      </c>
    </row>
    <row r="6102" spans="1:14" x14ac:dyDescent="0.35">
      <c r="A6102" t="s">
        <v>1234</v>
      </c>
      <c r="B6102" t="s">
        <v>4548</v>
      </c>
      <c r="C6102" t="s">
        <v>2857</v>
      </c>
      <c r="D6102" t="s">
        <v>2859</v>
      </c>
      <c r="E6102" t="s">
        <v>4549</v>
      </c>
      <c r="F6102" t="s">
        <v>2877</v>
      </c>
      <c r="G6102" t="s">
        <v>2878</v>
      </c>
      <c r="H6102">
        <v>785031.19790000003</v>
      </c>
      <c r="I6102">
        <v>1648.8458694102301</v>
      </c>
      <c r="J6102">
        <v>105087.77588659601</v>
      </c>
      <c r="K6102">
        <v>106736.621756006</v>
      </c>
      <c r="L6102">
        <v>678294.576143994</v>
      </c>
    </row>
    <row r="6103" spans="1:14" x14ac:dyDescent="0.35">
      <c r="A6103" t="s">
        <v>1234</v>
      </c>
      <c r="B6103" t="s">
        <v>4548</v>
      </c>
      <c r="C6103" t="s">
        <v>2879</v>
      </c>
      <c r="D6103" t="s">
        <v>2880</v>
      </c>
      <c r="E6103" t="s">
        <v>3321</v>
      </c>
      <c r="F6103" t="s">
        <v>2172</v>
      </c>
      <c r="G6103" t="s">
        <v>2173</v>
      </c>
      <c r="H6103">
        <v>46751.804199999999</v>
      </c>
      <c r="I6103">
        <v>81.299196510785194</v>
      </c>
      <c r="J6103">
        <v>508.57815718818603</v>
      </c>
      <c r="K6103">
        <v>589.877353698972</v>
      </c>
      <c r="L6103">
        <v>46161.926846301001</v>
      </c>
    </row>
    <row r="6104" spans="1:14" x14ac:dyDescent="0.35">
      <c r="A6104" t="s">
        <v>1234</v>
      </c>
      <c r="B6104" t="s">
        <v>4548</v>
      </c>
      <c r="C6104" t="s">
        <v>2879</v>
      </c>
      <c r="D6104" t="s">
        <v>2880</v>
      </c>
      <c r="E6104" t="s">
        <v>3321</v>
      </c>
      <c r="F6104" t="s">
        <v>2882</v>
      </c>
      <c r="G6104" t="s">
        <v>2883</v>
      </c>
      <c r="H6104">
        <v>3959.8521999999998</v>
      </c>
      <c r="I6104">
        <v>6.8859975186730704</v>
      </c>
      <c r="J6104">
        <v>43.076292002278102</v>
      </c>
      <c r="K6104">
        <v>49.962289520951202</v>
      </c>
      <c r="L6104">
        <v>3909.8899104790498</v>
      </c>
    </row>
    <row r="6105" spans="1:14" x14ac:dyDescent="0.35">
      <c r="A6105" t="s">
        <v>1234</v>
      </c>
      <c r="B6105" t="s">
        <v>4548</v>
      </c>
      <c r="C6105" t="s">
        <v>2879</v>
      </c>
      <c r="D6105" t="s">
        <v>2880</v>
      </c>
      <c r="E6105" t="s">
        <v>3321</v>
      </c>
      <c r="F6105" t="s">
        <v>2884</v>
      </c>
      <c r="G6105" t="s">
        <v>2885</v>
      </c>
      <c r="H6105">
        <v>35118.930500000002</v>
      </c>
      <c r="I6105">
        <v>9.3789867492913199</v>
      </c>
      <c r="J6105">
        <v>0</v>
      </c>
      <c r="K6105">
        <v>9.3789867492913199</v>
      </c>
      <c r="L6105">
        <v>35109.551513250699</v>
      </c>
    </row>
    <row r="6106" spans="1:14" x14ac:dyDescent="0.35">
      <c r="A6106" t="s">
        <v>1234</v>
      </c>
      <c r="B6106" t="s">
        <v>4548</v>
      </c>
      <c r="C6106" t="s">
        <v>2879</v>
      </c>
      <c r="D6106" t="s">
        <v>2886</v>
      </c>
      <c r="E6106" t="s">
        <v>3098</v>
      </c>
      <c r="F6106" t="s">
        <v>2170</v>
      </c>
      <c r="G6106" t="s">
        <v>2171</v>
      </c>
      <c r="H6106">
        <v>0</v>
      </c>
      <c r="I6106">
        <v>0</v>
      </c>
      <c r="J6106">
        <v>0</v>
      </c>
      <c r="K6106">
        <v>0</v>
      </c>
      <c r="L6106">
        <v>0</v>
      </c>
    </row>
    <row r="6107" spans="1:14" x14ac:dyDescent="0.35">
      <c r="A6107" t="s">
        <v>1234</v>
      </c>
      <c r="B6107" t="s">
        <v>4548</v>
      </c>
      <c r="C6107" t="s">
        <v>2879</v>
      </c>
      <c r="D6107" t="s">
        <v>2886</v>
      </c>
      <c r="E6107" t="s">
        <v>3098</v>
      </c>
      <c r="F6107" t="s">
        <v>2172</v>
      </c>
      <c r="G6107" t="s">
        <v>2173</v>
      </c>
      <c r="H6107">
        <v>102285.3431</v>
      </c>
      <c r="I6107">
        <v>178.39972325630001</v>
      </c>
      <c r="J6107">
        <v>16863.517565489801</v>
      </c>
      <c r="K6107">
        <v>17041.917288746099</v>
      </c>
      <c r="L6107">
        <v>85243.425811253896</v>
      </c>
    </row>
    <row r="6108" spans="1:14" x14ac:dyDescent="0.35">
      <c r="A6108" t="s">
        <v>1234</v>
      </c>
      <c r="B6108" t="s">
        <v>4548</v>
      </c>
      <c r="C6108" t="s">
        <v>2879</v>
      </c>
      <c r="D6108" t="s">
        <v>2886</v>
      </c>
      <c r="E6108" t="s">
        <v>3098</v>
      </c>
      <c r="F6108" t="s">
        <v>19</v>
      </c>
      <c r="G6108" t="s">
        <v>2174</v>
      </c>
      <c r="H6108">
        <v>233887.12460000001</v>
      </c>
      <c r="I6108">
        <v>249.94090526099501</v>
      </c>
      <c r="J6108">
        <v>0</v>
      </c>
      <c r="K6108">
        <v>249.94090526099501</v>
      </c>
      <c r="L6108">
        <v>233637.18369473901</v>
      </c>
      <c r="N6108" t="s">
        <v>2198</v>
      </c>
    </row>
    <row r="6109" spans="1:14" x14ac:dyDescent="0.35">
      <c r="A6109" t="s">
        <v>1234</v>
      </c>
      <c r="B6109" t="s">
        <v>4548</v>
      </c>
      <c r="C6109" t="s">
        <v>2879</v>
      </c>
      <c r="D6109" t="s">
        <v>2886</v>
      </c>
      <c r="E6109" t="s">
        <v>3098</v>
      </c>
      <c r="F6109" t="s">
        <v>2882</v>
      </c>
      <c r="G6109" t="s">
        <v>2883</v>
      </c>
      <c r="H6109">
        <v>166213.6825</v>
      </c>
      <c r="I6109">
        <v>289.899550291487</v>
      </c>
      <c r="J6109">
        <v>27403.216043920998</v>
      </c>
      <c r="K6109">
        <v>27693.115594212399</v>
      </c>
      <c r="L6109">
        <v>138520.566905788</v>
      </c>
    </row>
    <row r="6110" spans="1:14" x14ac:dyDescent="0.35">
      <c r="A6110" t="s">
        <v>1234</v>
      </c>
      <c r="B6110" t="s">
        <v>4548</v>
      </c>
      <c r="C6110" t="s">
        <v>2879</v>
      </c>
      <c r="D6110" t="s">
        <v>2886</v>
      </c>
      <c r="E6110" t="s">
        <v>3098</v>
      </c>
      <c r="F6110" t="s">
        <v>2884</v>
      </c>
      <c r="G6110" t="s">
        <v>2885</v>
      </c>
      <c r="H6110">
        <v>157066.45819999999</v>
      </c>
      <c r="I6110">
        <v>167.84734432798999</v>
      </c>
      <c r="J6110">
        <v>2068.6291785275898</v>
      </c>
      <c r="K6110">
        <v>2236.4765228555798</v>
      </c>
      <c r="L6110">
        <v>154829.98167714401</v>
      </c>
    </row>
    <row r="6111" spans="1:14" x14ac:dyDescent="0.35">
      <c r="A6111" t="s">
        <v>1234</v>
      </c>
      <c r="B6111" t="s">
        <v>4548</v>
      </c>
      <c r="C6111" t="s">
        <v>2879</v>
      </c>
      <c r="D6111" t="s">
        <v>2886</v>
      </c>
      <c r="E6111" t="s">
        <v>3098</v>
      </c>
      <c r="F6111" t="s">
        <v>2896</v>
      </c>
      <c r="G6111" t="s">
        <v>2897</v>
      </c>
      <c r="H6111">
        <v>162938.10149999999</v>
      </c>
      <c r="I6111">
        <v>174.122011405672</v>
      </c>
      <c r="J6111">
        <v>2145.9611104351602</v>
      </c>
      <c r="K6111">
        <v>2320.0831218408298</v>
      </c>
      <c r="L6111">
        <v>160618.018378159</v>
      </c>
    </row>
    <row r="6112" spans="1:14" x14ac:dyDescent="0.35">
      <c r="A6112" t="s">
        <v>1234</v>
      </c>
      <c r="B6112" t="s">
        <v>4548</v>
      </c>
      <c r="C6112" t="s">
        <v>2879</v>
      </c>
      <c r="D6112" t="s">
        <v>2888</v>
      </c>
      <c r="E6112" t="s">
        <v>3150</v>
      </c>
      <c r="F6112" t="s">
        <v>2172</v>
      </c>
      <c r="G6112" t="s">
        <v>2173</v>
      </c>
      <c r="H6112">
        <v>12733.2631</v>
      </c>
      <c r="I6112">
        <v>24.2259815996828</v>
      </c>
      <c r="J6112">
        <v>224.691873532659</v>
      </c>
      <c r="K6112">
        <v>248.917855132342</v>
      </c>
      <c r="L6112">
        <v>12484.3452448677</v>
      </c>
    </row>
    <row r="6113" spans="1:12" x14ac:dyDescent="0.35">
      <c r="A6113" t="s">
        <v>1234</v>
      </c>
      <c r="B6113" t="s">
        <v>4548</v>
      </c>
      <c r="C6113" t="s">
        <v>2879</v>
      </c>
      <c r="D6113" t="s">
        <v>2888</v>
      </c>
      <c r="E6113" t="s">
        <v>3150</v>
      </c>
      <c r="F6113" t="s">
        <v>2882</v>
      </c>
      <c r="G6113" t="s">
        <v>2883</v>
      </c>
      <c r="H6113">
        <v>3759.3444</v>
      </c>
      <c r="I6113">
        <v>7.1524326627635002</v>
      </c>
      <c r="J6113">
        <v>66.3376007572612</v>
      </c>
      <c r="K6113">
        <v>73.490033420024702</v>
      </c>
      <c r="L6113">
        <v>3685.8543665799798</v>
      </c>
    </row>
    <row r="6114" spans="1:12" x14ac:dyDescent="0.35">
      <c r="A6114" t="s">
        <v>1234</v>
      </c>
      <c r="B6114" t="s">
        <v>4548</v>
      </c>
      <c r="C6114" t="s">
        <v>2879</v>
      </c>
      <c r="D6114" t="s">
        <v>2888</v>
      </c>
      <c r="E6114" t="s">
        <v>3150</v>
      </c>
      <c r="F6114" t="s">
        <v>2884</v>
      </c>
      <c r="G6114" t="s">
        <v>2885</v>
      </c>
      <c r="H6114">
        <v>83524.445200000002</v>
      </c>
      <c r="I6114">
        <v>170.17067654123301</v>
      </c>
      <c r="J6114">
        <v>130.70932746196999</v>
      </c>
      <c r="K6114">
        <v>300.880004003203</v>
      </c>
      <c r="L6114">
        <v>83223.565195996795</v>
      </c>
    </row>
    <row r="6115" spans="1:12" x14ac:dyDescent="0.35">
      <c r="A6115" t="s">
        <v>1234</v>
      </c>
      <c r="B6115" t="s">
        <v>4548</v>
      </c>
      <c r="C6115" t="s">
        <v>2879</v>
      </c>
      <c r="D6115" t="s">
        <v>2892</v>
      </c>
      <c r="E6115" t="s">
        <v>4552</v>
      </c>
      <c r="F6115" t="s">
        <v>2172</v>
      </c>
      <c r="G6115" t="s">
        <v>2173</v>
      </c>
      <c r="H6115">
        <v>29339.824100000002</v>
      </c>
      <c r="I6115">
        <v>90.247384726789207</v>
      </c>
      <c r="J6115">
        <v>4246.5602048783703</v>
      </c>
      <c r="K6115">
        <v>4336.8075896051596</v>
      </c>
      <c r="L6115">
        <v>25003.016510394798</v>
      </c>
    </row>
    <row r="6116" spans="1:12" x14ac:dyDescent="0.35">
      <c r="A6116" t="s">
        <v>1234</v>
      </c>
      <c r="B6116" t="s">
        <v>4548</v>
      </c>
      <c r="C6116" t="s">
        <v>2879</v>
      </c>
      <c r="D6116" t="s">
        <v>2892</v>
      </c>
      <c r="E6116" t="s">
        <v>4552</v>
      </c>
      <c r="F6116" t="s">
        <v>2882</v>
      </c>
      <c r="G6116" t="s">
        <v>2883</v>
      </c>
      <c r="H6116">
        <v>89450.683300000004</v>
      </c>
      <c r="I6116">
        <v>275.14446563045499</v>
      </c>
      <c r="J6116">
        <v>12946.8298929219</v>
      </c>
      <c r="K6116">
        <v>13221.974358552299</v>
      </c>
      <c r="L6116">
        <v>76228.708941447694</v>
      </c>
    </row>
    <row r="6117" spans="1:12" x14ac:dyDescent="0.35">
      <c r="A6117" t="s">
        <v>1234</v>
      </c>
      <c r="B6117" t="s">
        <v>4548</v>
      </c>
      <c r="C6117" t="s">
        <v>2879</v>
      </c>
      <c r="D6117" t="s">
        <v>2892</v>
      </c>
      <c r="E6117" t="s">
        <v>4552</v>
      </c>
      <c r="F6117" t="s">
        <v>2884</v>
      </c>
      <c r="G6117" t="s">
        <v>2885</v>
      </c>
      <c r="H6117">
        <v>152980.5079</v>
      </c>
      <c r="I6117">
        <v>341.26346019958203</v>
      </c>
      <c r="J6117">
        <v>2.6559440457861498</v>
      </c>
      <c r="K6117">
        <v>343.91940424536801</v>
      </c>
      <c r="L6117">
        <v>152636.58849575499</v>
      </c>
    </row>
    <row r="6118" spans="1:12" x14ac:dyDescent="0.35">
      <c r="A6118" t="s">
        <v>1234</v>
      </c>
      <c r="B6118" t="s">
        <v>4548</v>
      </c>
      <c r="C6118" t="s">
        <v>2879</v>
      </c>
      <c r="D6118" t="s">
        <v>2894</v>
      </c>
      <c r="E6118" t="s">
        <v>4553</v>
      </c>
      <c r="F6118" t="s">
        <v>2172</v>
      </c>
      <c r="G6118" t="s">
        <v>2173</v>
      </c>
      <c r="H6118">
        <v>41173.289799999999</v>
      </c>
      <c r="I6118">
        <v>38.024871716570701</v>
      </c>
      <c r="J6118">
        <v>1956.4087335204099</v>
      </c>
      <c r="K6118">
        <v>1994.4336052369799</v>
      </c>
      <c r="L6118">
        <v>39178.856194763001</v>
      </c>
    </row>
    <row r="6119" spans="1:12" x14ac:dyDescent="0.35">
      <c r="A6119" t="s">
        <v>1234</v>
      </c>
      <c r="B6119" t="s">
        <v>4548</v>
      </c>
      <c r="C6119" t="s">
        <v>2879</v>
      </c>
      <c r="D6119" t="s">
        <v>2894</v>
      </c>
      <c r="E6119" t="s">
        <v>4553</v>
      </c>
      <c r="F6119" t="s">
        <v>2882</v>
      </c>
      <c r="G6119" t="s">
        <v>2883</v>
      </c>
      <c r="H6119">
        <v>9567.8883000000005</v>
      </c>
      <c r="I6119">
        <v>8.8362559036602502</v>
      </c>
      <c r="J6119">
        <v>454.632124741886</v>
      </c>
      <c r="K6119">
        <v>463.46838064554601</v>
      </c>
      <c r="L6119">
        <v>9104.41991935445</v>
      </c>
    </row>
    <row r="6120" spans="1:12" x14ac:dyDescent="0.35">
      <c r="A6120" t="s">
        <v>1234</v>
      </c>
      <c r="B6120" t="s">
        <v>4548</v>
      </c>
      <c r="C6120" t="s">
        <v>2879</v>
      </c>
      <c r="D6120" t="s">
        <v>2894</v>
      </c>
      <c r="E6120" t="s">
        <v>4553</v>
      </c>
      <c r="F6120" t="s">
        <v>2884</v>
      </c>
      <c r="G6120" t="s">
        <v>2885</v>
      </c>
      <c r="H6120">
        <v>23656.774000000001</v>
      </c>
      <c r="I6120">
        <v>22.227366796715799</v>
      </c>
      <c r="J6120">
        <v>0</v>
      </c>
      <c r="K6120">
        <v>22.227366796715799</v>
      </c>
      <c r="L6120">
        <v>23634.546633203299</v>
      </c>
    </row>
    <row r="6121" spans="1:12" x14ac:dyDescent="0.35">
      <c r="A6121" t="s">
        <v>1234</v>
      </c>
      <c r="B6121" t="s">
        <v>4548</v>
      </c>
      <c r="C6121" t="s">
        <v>2879</v>
      </c>
      <c r="D6121" t="s">
        <v>2894</v>
      </c>
      <c r="E6121" t="s">
        <v>4553</v>
      </c>
      <c r="F6121" t="s">
        <v>2896</v>
      </c>
      <c r="G6121" t="s">
        <v>2897</v>
      </c>
      <c r="H6121">
        <v>8125.8725000000004</v>
      </c>
      <c r="I6121">
        <v>7.6348849938857501</v>
      </c>
      <c r="J6121">
        <v>0</v>
      </c>
      <c r="K6121">
        <v>7.6348849938857501</v>
      </c>
      <c r="L6121">
        <v>8118.23761500611</v>
      </c>
    </row>
    <row r="6122" spans="1:12" x14ac:dyDescent="0.35">
      <c r="A6122" t="s">
        <v>1234</v>
      </c>
      <c r="B6122" t="s">
        <v>4548</v>
      </c>
      <c r="C6122" t="s">
        <v>2879</v>
      </c>
      <c r="D6122" t="s">
        <v>2894</v>
      </c>
      <c r="E6122" t="s">
        <v>4553</v>
      </c>
      <c r="F6122" t="s">
        <v>2890</v>
      </c>
      <c r="G6122" t="s">
        <v>2891</v>
      </c>
      <c r="H6122">
        <v>17802.546300000002</v>
      </c>
      <c r="I6122">
        <v>16.441230246974399</v>
      </c>
      <c r="J6122">
        <v>845.91387144596797</v>
      </c>
      <c r="K6122">
        <v>862.35510169294298</v>
      </c>
      <c r="L6122">
        <v>16940.1911983071</v>
      </c>
    </row>
    <row r="6123" spans="1:12" x14ac:dyDescent="0.35">
      <c r="A6123" t="s">
        <v>1234</v>
      </c>
      <c r="B6123" t="s">
        <v>4548</v>
      </c>
      <c r="C6123" t="s">
        <v>2879</v>
      </c>
      <c r="D6123" t="s">
        <v>2898</v>
      </c>
      <c r="E6123" t="s">
        <v>4554</v>
      </c>
      <c r="F6123" t="s">
        <v>2172</v>
      </c>
      <c r="G6123" t="s">
        <v>2173</v>
      </c>
      <c r="H6123">
        <v>19930.318299999999</v>
      </c>
      <c r="I6123">
        <v>19.4470957582915</v>
      </c>
      <c r="J6123">
        <v>33.199781470008404</v>
      </c>
      <c r="K6123">
        <v>52.646877228299999</v>
      </c>
      <c r="L6123">
        <v>19877.671422771698</v>
      </c>
    </row>
    <row r="6124" spans="1:12" x14ac:dyDescent="0.35">
      <c r="A6124" t="s">
        <v>1234</v>
      </c>
      <c r="B6124" t="s">
        <v>4548</v>
      </c>
      <c r="C6124" t="s">
        <v>2879</v>
      </c>
      <c r="D6124" t="s">
        <v>2898</v>
      </c>
      <c r="E6124" t="s">
        <v>4554</v>
      </c>
      <c r="F6124" t="s">
        <v>2882</v>
      </c>
      <c r="G6124" t="s">
        <v>2883</v>
      </c>
      <c r="H6124">
        <v>0</v>
      </c>
      <c r="I6124">
        <v>0</v>
      </c>
      <c r="J6124">
        <v>0</v>
      </c>
      <c r="K6124">
        <v>0</v>
      </c>
      <c r="L6124">
        <v>0</v>
      </c>
    </row>
    <row r="6125" spans="1:12" x14ac:dyDescent="0.35">
      <c r="A6125" t="s">
        <v>1234</v>
      </c>
      <c r="B6125" t="s">
        <v>4548</v>
      </c>
      <c r="C6125" t="s">
        <v>2879</v>
      </c>
      <c r="D6125" t="s">
        <v>2898</v>
      </c>
      <c r="E6125" t="s">
        <v>4554</v>
      </c>
      <c r="F6125" t="s">
        <v>2884</v>
      </c>
      <c r="G6125" t="s">
        <v>2885</v>
      </c>
      <c r="H6125">
        <v>45358.655500000001</v>
      </c>
      <c r="I6125">
        <v>44.2589075878358</v>
      </c>
      <c r="J6125">
        <v>75.558123345536501</v>
      </c>
      <c r="K6125">
        <v>119.817030933372</v>
      </c>
      <c r="L6125">
        <v>45238.838469066599</v>
      </c>
    </row>
    <row r="6126" spans="1:12" x14ac:dyDescent="0.35">
      <c r="A6126" t="s">
        <v>1234</v>
      </c>
      <c r="B6126" t="s">
        <v>4548</v>
      </c>
      <c r="C6126" t="s">
        <v>2879</v>
      </c>
      <c r="D6126" t="s">
        <v>2902</v>
      </c>
      <c r="E6126" t="s">
        <v>4555</v>
      </c>
      <c r="F6126" t="s">
        <v>2172</v>
      </c>
      <c r="G6126" t="s">
        <v>2173</v>
      </c>
      <c r="H6126">
        <v>24052.317599999998</v>
      </c>
      <c r="I6126">
        <v>28.565936057852401</v>
      </c>
      <c r="J6126">
        <v>671.99539559446202</v>
      </c>
      <c r="K6126">
        <v>700.56133165231495</v>
      </c>
      <c r="L6126">
        <v>23351.756268347701</v>
      </c>
    </row>
    <row r="6127" spans="1:12" x14ac:dyDescent="0.35">
      <c r="A6127" t="s">
        <v>1234</v>
      </c>
      <c r="B6127" t="s">
        <v>4548</v>
      </c>
      <c r="C6127" t="s">
        <v>2879</v>
      </c>
      <c r="D6127" t="s">
        <v>2902</v>
      </c>
      <c r="E6127" t="s">
        <v>4555</v>
      </c>
      <c r="F6127" t="s">
        <v>2882</v>
      </c>
      <c r="G6127" t="s">
        <v>2883</v>
      </c>
      <c r="H6127">
        <v>0</v>
      </c>
      <c r="I6127">
        <v>0</v>
      </c>
      <c r="J6127">
        <v>0</v>
      </c>
      <c r="K6127">
        <v>0</v>
      </c>
      <c r="L6127">
        <v>0</v>
      </c>
    </row>
    <row r="6128" spans="1:12" x14ac:dyDescent="0.35">
      <c r="A6128" t="s">
        <v>1234</v>
      </c>
      <c r="B6128" t="s">
        <v>4548</v>
      </c>
      <c r="C6128" t="s">
        <v>2879</v>
      </c>
      <c r="D6128" t="s">
        <v>2902</v>
      </c>
      <c r="E6128" t="s">
        <v>4555</v>
      </c>
      <c r="F6128" t="s">
        <v>2884</v>
      </c>
      <c r="G6128" t="s">
        <v>2885</v>
      </c>
      <c r="H6128">
        <v>83421.123500000002</v>
      </c>
      <c r="I6128">
        <v>99.075794757124498</v>
      </c>
      <c r="J6128">
        <v>2330.6947742518701</v>
      </c>
      <c r="K6128">
        <v>2429.7705690089902</v>
      </c>
      <c r="L6128">
        <v>80991.352930990994</v>
      </c>
    </row>
    <row r="6129" spans="1:14" x14ac:dyDescent="0.35">
      <c r="A6129" t="s">
        <v>1234</v>
      </c>
      <c r="B6129" t="s">
        <v>4548</v>
      </c>
      <c r="C6129" t="s">
        <v>2879</v>
      </c>
      <c r="D6129" t="s">
        <v>2902</v>
      </c>
      <c r="E6129" t="s">
        <v>4555</v>
      </c>
      <c r="F6129" t="s">
        <v>2896</v>
      </c>
      <c r="G6129" t="s">
        <v>2897</v>
      </c>
      <c r="H6129">
        <v>21799.483400000001</v>
      </c>
      <c r="I6129">
        <v>25.890338741139001</v>
      </c>
      <c r="J6129">
        <v>609.05367810076598</v>
      </c>
      <c r="K6129">
        <v>634.94401684190495</v>
      </c>
      <c r="L6129">
        <v>21164.539383158099</v>
      </c>
    </row>
    <row r="6130" spans="1:14" x14ac:dyDescent="0.35">
      <c r="A6130" t="s">
        <v>1234</v>
      </c>
      <c r="B6130" t="s">
        <v>4548</v>
      </c>
      <c r="C6130" t="s">
        <v>2879</v>
      </c>
      <c r="D6130" t="s">
        <v>2904</v>
      </c>
      <c r="E6130" t="s">
        <v>4556</v>
      </c>
      <c r="F6130" t="s">
        <v>2170</v>
      </c>
      <c r="G6130" t="s">
        <v>2171</v>
      </c>
      <c r="H6130">
        <v>0</v>
      </c>
      <c r="I6130">
        <v>0</v>
      </c>
      <c r="J6130">
        <v>0</v>
      </c>
      <c r="K6130">
        <v>0</v>
      </c>
      <c r="L6130">
        <v>0</v>
      </c>
    </row>
    <row r="6131" spans="1:14" x14ac:dyDescent="0.35">
      <c r="A6131" t="s">
        <v>1234</v>
      </c>
      <c r="B6131" t="s">
        <v>4548</v>
      </c>
      <c r="C6131" t="s">
        <v>2879</v>
      </c>
      <c r="D6131" t="s">
        <v>2904</v>
      </c>
      <c r="E6131" t="s">
        <v>4556</v>
      </c>
      <c r="F6131" t="s">
        <v>2172</v>
      </c>
      <c r="G6131" t="s">
        <v>2173</v>
      </c>
      <c r="H6131">
        <v>9871.4150000000009</v>
      </c>
      <c r="I6131">
        <v>20.7329336391679</v>
      </c>
      <c r="J6131">
        <v>704.42901888287304</v>
      </c>
      <c r="K6131">
        <v>725.16195252204102</v>
      </c>
      <c r="L6131">
        <v>9146.2530474779596</v>
      </c>
    </row>
    <row r="6132" spans="1:14" x14ac:dyDescent="0.35">
      <c r="A6132" t="s">
        <v>1234</v>
      </c>
      <c r="B6132" t="s">
        <v>4548</v>
      </c>
      <c r="C6132" t="s">
        <v>2879</v>
      </c>
      <c r="D6132" t="s">
        <v>2904</v>
      </c>
      <c r="E6132" t="s">
        <v>4556</v>
      </c>
      <c r="F6132" t="s">
        <v>2882</v>
      </c>
      <c r="G6132" t="s">
        <v>2883</v>
      </c>
      <c r="H6132">
        <v>336.52550000000002</v>
      </c>
      <c r="I6132">
        <v>0.70680455588072399</v>
      </c>
      <c r="J6132">
        <v>24.014625643734298</v>
      </c>
      <c r="K6132">
        <v>24.721430199615</v>
      </c>
      <c r="L6132">
        <v>311.80406980038498</v>
      </c>
    </row>
    <row r="6133" spans="1:14" x14ac:dyDescent="0.35">
      <c r="A6133" t="s">
        <v>1234</v>
      </c>
      <c r="B6133" t="s">
        <v>4548</v>
      </c>
      <c r="C6133" t="s">
        <v>2879</v>
      </c>
      <c r="D6133" t="s">
        <v>2904</v>
      </c>
      <c r="E6133" t="s">
        <v>4556</v>
      </c>
      <c r="F6133" t="s">
        <v>2989</v>
      </c>
      <c r="G6133" t="s">
        <v>2990</v>
      </c>
      <c r="H6133">
        <v>0</v>
      </c>
      <c r="I6133">
        <v>0</v>
      </c>
      <c r="J6133">
        <v>0</v>
      </c>
      <c r="K6133">
        <v>0</v>
      </c>
      <c r="L6133">
        <v>0</v>
      </c>
      <c r="N6133" t="s">
        <v>2198</v>
      </c>
    </row>
    <row r="6134" spans="1:14" x14ac:dyDescent="0.35">
      <c r="A6134" t="s">
        <v>1234</v>
      </c>
      <c r="B6134" t="s">
        <v>4548</v>
      </c>
      <c r="C6134" t="s">
        <v>2879</v>
      </c>
      <c r="D6134" t="s">
        <v>2906</v>
      </c>
      <c r="E6134" t="s">
        <v>3353</v>
      </c>
      <c r="F6134" t="s">
        <v>2172</v>
      </c>
      <c r="G6134" t="s">
        <v>2173</v>
      </c>
      <c r="H6134">
        <v>4861.3743000000004</v>
      </c>
      <c r="I6134">
        <v>1.3561079398028</v>
      </c>
      <c r="J6134">
        <v>0</v>
      </c>
      <c r="K6134">
        <v>1.3561079398028</v>
      </c>
      <c r="L6134">
        <v>4860.0181920601999</v>
      </c>
    </row>
    <row r="6135" spans="1:14" x14ac:dyDescent="0.35">
      <c r="A6135" t="s">
        <v>1234</v>
      </c>
      <c r="B6135" t="s">
        <v>4548</v>
      </c>
      <c r="C6135" t="s">
        <v>2879</v>
      </c>
      <c r="D6135" t="s">
        <v>2906</v>
      </c>
      <c r="E6135" t="s">
        <v>3353</v>
      </c>
      <c r="F6135" t="s">
        <v>2882</v>
      </c>
      <c r="G6135" t="s">
        <v>2883</v>
      </c>
      <c r="H6135">
        <v>982.35029999999995</v>
      </c>
      <c r="I6135">
        <v>0.274032174364297</v>
      </c>
      <c r="J6135">
        <v>0</v>
      </c>
      <c r="K6135">
        <v>0.274032174364297</v>
      </c>
      <c r="L6135">
        <v>982.07626782563602</v>
      </c>
    </row>
    <row r="6136" spans="1:14" x14ac:dyDescent="0.35">
      <c r="A6136" t="s">
        <v>1234</v>
      </c>
      <c r="B6136" t="s">
        <v>4548</v>
      </c>
      <c r="C6136" t="s">
        <v>2879</v>
      </c>
      <c r="D6136" t="s">
        <v>2906</v>
      </c>
      <c r="E6136" t="s">
        <v>3353</v>
      </c>
      <c r="F6136" t="s">
        <v>2884</v>
      </c>
      <c r="G6136" t="s">
        <v>2885</v>
      </c>
      <c r="H6136">
        <v>14231.484399999999</v>
      </c>
      <c r="I6136">
        <v>3.9699532952776302</v>
      </c>
      <c r="J6136">
        <v>0</v>
      </c>
      <c r="K6136">
        <v>3.9699532952776302</v>
      </c>
      <c r="L6136">
        <v>14227.514446704699</v>
      </c>
    </row>
    <row r="6137" spans="1:14" x14ac:dyDescent="0.35">
      <c r="A6137" t="s">
        <v>1234</v>
      </c>
      <c r="B6137" t="s">
        <v>4548</v>
      </c>
      <c r="C6137" t="s">
        <v>2879</v>
      </c>
      <c r="D6137" t="s">
        <v>2908</v>
      </c>
      <c r="E6137" t="s">
        <v>4219</v>
      </c>
      <c r="F6137" t="s">
        <v>2172</v>
      </c>
      <c r="G6137" t="s">
        <v>2173</v>
      </c>
      <c r="H6137">
        <v>22706.089899999999</v>
      </c>
      <c r="I6137">
        <v>18.2270886098174</v>
      </c>
      <c r="J6137">
        <v>1211.15371504819</v>
      </c>
      <c r="K6137">
        <v>1229.3808036580101</v>
      </c>
      <c r="L6137">
        <v>21476.709096342001</v>
      </c>
    </row>
    <row r="6138" spans="1:14" x14ac:dyDescent="0.35">
      <c r="A6138" t="s">
        <v>1234</v>
      </c>
      <c r="B6138" t="s">
        <v>4548</v>
      </c>
      <c r="C6138" t="s">
        <v>2879</v>
      </c>
      <c r="D6138" t="s">
        <v>2908</v>
      </c>
      <c r="E6138" t="s">
        <v>4219</v>
      </c>
      <c r="F6138" t="s">
        <v>2882</v>
      </c>
      <c r="G6138" t="s">
        <v>2883</v>
      </c>
      <c r="H6138">
        <v>4191.8935000000001</v>
      </c>
      <c r="I6138">
        <v>3.3650009741201399</v>
      </c>
      <c r="J6138">
        <v>223.59760893197301</v>
      </c>
      <c r="K6138">
        <v>226.96260990609301</v>
      </c>
      <c r="L6138">
        <v>3964.93089009391</v>
      </c>
    </row>
    <row r="6139" spans="1:14" x14ac:dyDescent="0.35">
      <c r="A6139" t="s">
        <v>1234</v>
      </c>
      <c r="B6139" t="s">
        <v>4548</v>
      </c>
      <c r="C6139" t="s">
        <v>2879</v>
      </c>
      <c r="D6139" t="s">
        <v>2908</v>
      </c>
      <c r="E6139" t="s">
        <v>4219</v>
      </c>
      <c r="F6139" t="s">
        <v>2884</v>
      </c>
      <c r="G6139" t="s">
        <v>2885</v>
      </c>
      <c r="H6139">
        <v>150890.49230000001</v>
      </c>
      <c r="I6139">
        <v>210.996707390719</v>
      </c>
      <c r="J6139">
        <v>244.270084640872</v>
      </c>
      <c r="K6139">
        <v>455.26679203159102</v>
      </c>
      <c r="L6139">
        <v>150435.22550796799</v>
      </c>
    </row>
    <row r="6140" spans="1:14" x14ac:dyDescent="0.35">
      <c r="A6140" t="s">
        <v>1234</v>
      </c>
      <c r="B6140" t="s">
        <v>4548</v>
      </c>
      <c r="C6140" t="s">
        <v>2879</v>
      </c>
      <c r="D6140" t="s">
        <v>2908</v>
      </c>
      <c r="E6140" t="s">
        <v>4219</v>
      </c>
      <c r="F6140" t="s">
        <v>268</v>
      </c>
      <c r="G6140" t="s">
        <v>4557</v>
      </c>
      <c r="H6140">
        <v>87568.585900000005</v>
      </c>
      <c r="I6140">
        <v>122.45094439541</v>
      </c>
      <c r="J6140">
        <v>0</v>
      </c>
      <c r="K6140">
        <v>122.45094439541</v>
      </c>
      <c r="L6140">
        <v>87446.134955604604</v>
      </c>
      <c r="N6140" t="s">
        <v>2198</v>
      </c>
    </row>
    <row r="6141" spans="1:14" x14ac:dyDescent="0.35">
      <c r="A6141" t="s">
        <v>1234</v>
      </c>
      <c r="B6141" t="s">
        <v>4548</v>
      </c>
      <c r="C6141" t="s">
        <v>2879</v>
      </c>
      <c r="D6141" t="s">
        <v>2908</v>
      </c>
      <c r="E6141" t="s">
        <v>4219</v>
      </c>
      <c r="F6141" t="s">
        <v>2896</v>
      </c>
      <c r="G6141" t="s">
        <v>2897</v>
      </c>
      <c r="H6141">
        <v>63722.678</v>
      </c>
      <c r="I6141">
        <v>89.1061792167975</v>
      </c>
      <c r="J6141">
        <v>103.157884350329</v>
      </c>
      <c r="K6141">
        <v>192.26406356712599</v>
      </c>
      <c r="L6141">
        <v>63530.413936432902</v>
      </c>
    </row>
    <row r="6142" spans="1:14" x14ac:dyDescent="0.35">
      <c r="A6142" t="s">
        <v>1234</v>
      </c>
      <c r="B6142" t="s">
        <v>4548</v>
      </c>
      <c r="C6142" t="s">
        <v>2879</v>
      </c>
      <c r="D6142" t="s">
        <v>2910</v>
      </c>
      <c r="E6142" t="s">
        <v>4032</v>
      </c>
      <c r="F6142" t="s">
        <v>2170</v>
      </c>
      <c r="G6142" t="s">
        <v>2171</v>
      </c>
      <c r="H6142">
        <v>0</v>
      </c>
      <c r="I6142">
        <v>0</v>
      </c>
      <c r="J6142">
        <v>0</v>
      </c>
      <c r="K6142">
        <v>0</v>
      </c>
      <c r="L6142">
        <v>0</v>
      </c>
    </row>
    <row r="6143" spans="1:14" x14ac:dyDescent="0.35">
      <c r="A6143" t="s">
        <v>1234</v>
      </c>
      <c r="B6143" t="s">
        <v>4548</v>
      </c>
      <c r="C6143" t="s">
        <v>2879</v>
      </c>
      <c r="D6143" t="s">
        <v>2910</v>
      </c>
      <c r="E6143" t="s">
        <v>4032</v>
      </c>
      <c r="F6143" t="s">
        <v>2172</v>
      </c>
      <c r="G6143" t="s">
        <v>2173</v>
      </c>
      <c r="H6143">
        <v>10189.5882</v>
      </c>
      <c r="I6143">
        <v>9.1004860628905906</v>
      </c>
      <c r="J6143">
        <v>52.147060602699</v>
      </c>
      <c r="K6143">
        <v>61.247546665589603</v>
      </c>
      <c r="L6143">
        <v>10128.3406533344</v>
      </c>
    </row>
    <row r="6144" spans="1:14" x14ac:dyDescent="0.35">
      <c r="A6144" t="s">
        <v>1234</v>
      </c>
      <c r="B6144" t="s">
        <v>4548</v>
      </c>
      <c r="C6144" t="s">
        <v>2879</v>
      </c>
      <c r="D6144" t="s">
        <v>2910</v>
      </c>
      <c r="E6144" t="s">
        <v>4032</v>
      </c>
      <c r="F6144" t="s">
        <v>2882</v>
      </c>
      <c r="G6144" t="s">
        <v>2883</v>
      </c>
      <c r="H6144">
        <v>3872.0435000000002</v>
      </c>
      <c r="I6144">
        <v>3.4581847038984201</v>
      </c>
      <c r="J6144">
        <v>19.815883029025599</v>
      </c>
      <c r="K6144">
        <v>23.274067732923999</v>
      </c>
      <c r="L6144">
        <v>3848.76943226708</v>
      </c>
    </row>
    <row r="6145" spans="1:14" x14ac:dyDescent="0.35">
      <c r="A6145" t="s">
        <v>1234</v>
      </c>
      <c r="B6145" t="s">
        <v>4548</v>
      </c>
      <c r="C6145" t="s">
        <v>2879</v>
      </c>
      <c r="D6145" t="s">
        <v>2910</v>
      </c>
      <c r="E6145" t="s">
        <v>4032</v>
      </c>
      <c r="F6145" t="s">
        <v>2884</v>
      </c>
      <c r="G6145" t="s">
        <v>2885</v>
      </c>
      <c r="H6145">
        <v>113919.5961</v>
      </c>
      <c r="I6145">
        <v>101.743434183117</v>
      </c>
      <c r="J6145">
        <v>583.00413753817497</v>
      </c>
      <c r="K6145">
        <v>684.74757172129102</v>
      </c>
      <c r="L6145">
        <v>113234.84852827901</v>
      </c>
    </row>
    <row r="6146" spans="1:14" x14ac:dyDescent="0.35">
      <c r="A6146" t="s">
        <v>1234</v>
      </c>
      <c r="B6146" t="s">
        <v>4548</v>
      </c>
      <c r="C6146" t="s">
        <v>2879</v>
      </c>
      <c r="D6146" t="s">
        <v>2910</v>
      </c>
      <c r="E6146" t="s">
        <v>4032</v>
      </c>
      <c r="F6146" t="s">
        <v>2956</v>
      </c>
      <c r="G6146" t="s">
        <v>2957</v>
      </c>
      <c r="H6146">
        <v>50234.669800000003</v>
      </c>
      <c r="I6146">
        <v>44.865396290050597</v>
      </c>
      <c r="J6146">
        <v>0</v>
      </c>
      <c r="K6146">
        <v>44.865396290050597</v>
      </c>
      <c r="L6146">
        <v>50189.804403709997</v>
      </c>
      <c r="N6146" t="s">
        <v>2198</v>
      </c>
    </row>
    <row r="6147" spans="1:14" x14ac:dyDescent="0.35">
      <c r="A6147" t="s">
        <v>1234</v>
      </c>
      <c r="B6147" t="s">
        <v>4548</v>
      </c>
      <c r="C6147" t="s">
        <v>2879</v>
      </c>
      <c r="D6147" t="s">
        <v>2910</v>
      </c>
      <c r="E6147" t="s">
        <v>4032</v>
      </c>
      <c r="F6147" t="s">
        <v>2896</v>
      </c>
      <c r="G6147" t="s">
        <v>2897</v>
      </c>
      <c r="H6147">
        <v>33931.328699999998</v>
      </c>
      <c r="I6147">
        <v>30.304618589425701</v>
      </c>
      <c r="J6147">
        <v>173.64971180698799</v>
      </c>
      <c r="K6147">
        <v>203.95433039641301</v>
      </c>
      <c r="L6147">
        <v>33727.374369603604</v>
      </c>
    </row>
    <row r="6148" spans="1:14" x14ac:dyDescent="0.35">
      <c r="A6148" t="s">
        <v>1234</v>
      </c>
      <c r="B6148" t="s">
        <v>4548</v>
      </c>
      <c r="C6148" t="s">
        <v>2879</v>
      </c>
      <c r="D6148" t="s">
        <v>2912</v>
      </c>
      <c r="E6148" t="s">
        <v>3355</v>
      </c>
      <c r="F6148" t="s">
        <v>2172</v>
      </c>
      <c r="G6148" t="s">
        <v>2173</v>
      </c>
      <c r="H6148">
        <v>33866.605100000001</v>
      </c>
      <c r="I6148">
        <v>101.22234356828901</v>
      </c>
      <c r="J6148">
        <v>7782.7299987517599</v>
      </c>
      <c r="K6148">
        <v>7883.9523423200499</v>
      </c>
      <c r="L6148">
        <v>25982.652757679902</v>
      </c>
    </row>
    <row r="6149" spans="1:14" x14ac:dyDescent="0.35">
      <c r="A6149" t="s">
        <v>1234</v>
      </c>
      <c r="B6149" t="s">
        <v>4548</v>
      </c>
      <c r="C6149" t="s">
        <v>2879</v>
      </c>
      <c r="D6149" t="s">
        <v>2912</v>
      </c>
      <c r="E6149" t="s">
        <v>3355</v>
      </c>
      <c r="F6149" t="s">
        <v>2882</v>
      </c>
      <c r="G6149" t="s">
        <v>2883</v>
      </c>
      <c r="H6149">
        <v>194732.9792</v>
      </c>
      <c r="I6149">
        <v>582.02847551766104</v>
      </c>
      <c r="J6149">
        <v>44750.697492822597</v>
      </c>
      <c r="K6149">
        <v>45332.725968340303</v>
      </c>
      <c r="L6149">
        <v>149400.25323166</v>
      </c>
    </row>
    <row r="6150" spans="1:14" x14ac:dyDescent="0.35">
      <c r="A6150" t="s">
        <v>1234</v>
      </c>
      <c r="B6150" t="s">
        <v>4548</v>
      </c>
      <c r="C6150" t="s">
        <v>2879</v>
      </c>
      <c r="D6150" t="s">
        <v>2976</v>
      </c>
      <c r="E6150" t="s">
        <v>4558</v>
      </c>
      <c r="F6150" t="s">
        <v>2172</v>
      </c>
      <c r="G6150" t="s">
        <v>2173</v>
      </c>
      <c r="H6150">
        <v>43633.994599999998</v>
      </c>
      <c r="I6150">
        <v>27.433250678147498</v>
      </c>
      <c r="J6150">
        <v>1213.67396609462</v>
      </c>
      <c r="K6150">
        <v>1241.10721677277</v>
      </c>
      <c r="L6150">
        <v>42392.8873832272</v>
      </c>
    </row>
    <row r="6151" spans="1:14" x14ac:dyDescent="0.35">
      <c r="A6151" t="s">
        <v>1234</v>
      </c>
      <c r="B6151" t="s">
        <v>4548</v>
      </c>
      <c r="C6151" t="s">
        <v>2879</v>
      </c>
      <c r="D6151" t="s">
        <v>2976</v>
      </c>
      <c r="E6151" t="s">
        <v>4558</v>
      </c>
      <c r="F6151" t="s">
        <v>2882</v>
      </c>
      <c r="G6151" t="s">
        <v>2883</v>
      </c>
      <c r="H6151">
        <v>15565.3431</v>
      </c>
      <c r="I6151">
        <v>9.7861303588713096</v>
      </c>
      <c r="J6151">
        <v>432.94802299281901</v>
      </c>
      <c r="K6151">
        <v>442.73415335169</v>
      </c>
      <c r="L6151">
        <v>15122.608946648301</v>
      </c>
    </row>
    <row r="6152" spans="1:14" x14ac:dyDescent="0.35">
      <c r="A6152" t="s">
        <v>1234</v>
      </c>
      <c r="B6152" t="s">
        <v>4548</v>
      </c>
      <c r="C6152" t="s">
        <v>2879</v>
      </c>
      <c r="D6152" t="s">
        <v>2976</v>
      </c>
      <c r="E6152" t="s">
        <v>4558</v>
      </c>
      <c r="F6152" t="s">
        <v>2884</v>
      </c>
      <c r="G6152" t="s">
        <v>2885</v>
      </c>
      <c r="H6152">
        <v>114980.0638</v>
      </c>
      <c r="I6152">
        <v>60.150576985765497</v>
      </c>
      <c r="J6152">
        <v>9.4443811800499908</v>
      </c>
      <c r="K6152">
        <v>69.594958165815498</v>
      </c>
      <c r="L6152">
        <v>114910.46884183399</v>
      </c>
    </row>
    <row r="6153" spans="1:14" x14ac:dyDescent="0.35">
      <c r="A6153" t="s">
        <v>1234</v>
      </c>
      <c r="B6153" t="s">
        <v>4548</v>
      </c>
      <c r="C6153" t="s">
        <v>2879</v>
      </c>
      <c r="D6153" t="s">
        <v>2976</v>
      </c>
      <c r="E6153" t="s">
        <v>4558</v>
      </c>
      <c r="F6153" t="s">
        <v>2896</v>
      </c>
      <c r="G6153" t="s">
        <v>2897</v>
      </c>
      <c r="H6153">
        <v>51627.561500000003</v>
      </c>
      <c r="I6153">
        <v>27.008400521569101</v>
      </c>
      <c r="J6153">
        <v>4.2406514180158696</v>
      </c>
      <c r="K6153">
        <v>31.249051939584898</v>
      </c>
      <c r="L6153">
        <v>51596.312448060402</v>
      </c>
    </row>
    <row r="6154" spans="1:14" x14ac:dyDescent="0.35">
      <c r="A6154" t="s">
        <v>1234</v>
      </c>
      <c r="B6154" t="s">
        <v>4548</v>
      </c>
      <c r="C6154" t="s">
        <v>2879</v>
      </c>
      <c r="D6154" t="s">
        <v>2977</v>
      </c>
      <c r="E6154" t="s">
        <v>3235</v>
      </c>
      <c r="F6154" t="s">
        <v>2172</v>
      </c>
      <c r="G6154" t="s">
        <v>2173</v>
      </c>
      <c r="H6154">
        <v>38682.034200000002</v>
      </c>
      <c r="I6154">
        <v>13.208531730390201</v>
      </c>
      <c r="J6154">
        <v>294.15518821442703</v>
      </c>
      <c r="K6154">
        <v>307.36371994481698</v>
      </c>
      <c r="L6154">
        <v>38374.670480055203</v>
      </c>
    </row>
    <row r="6155" spans="1:14" x14ac:dyDescent="0.35">
      <c r="A6155" t="s">
        <v>1234</v>
      </c>
      <c r="B6155" t="s">
        <v>4548</v>
      </c>
      <c r="C6155" t="s">
        <v>2879</v>
      </c>
      <c r="D6155" t="s">
        <v>2977</v>
      </c>
      <c r="E6155" t="s">
        <v>3235</v>
      </c>
      <c r="F6155" t="s">
        <v>2882</v>
      </c>
      <c r="G6155" t="s">
        <v>2883</v>
      </c>
      <c r="H6155">
        <v>0</v>
      </c>
      <c r="I6155">
        <v>0</v>
      </c>
      <c r="J6155">
        <v>0</v>
      </c>
      <c r="K6155">
        <v>0</v>
      </c>
      <c r="L6155">
        <v>0</v>
      </c>
    </row>
    <row r="6156" spans="1:14" x14ac:dyDescent="0.35">
      <c r="A6156" t="s">
        <v>1234</v>
      </c>
      <c r="B6156" t="s">
        <v>4548</v>
      </c>
      <c r="C6156" t="s">
        <v>2879</v>
      </c>
      <c r="D6156" t="s">
        <v>2977</v>
      </c>
      <c r="E6156" t="s">
        <v>3235</v>
      </c>
      <c r="F6156" t="s">
        <v>2884</v>
      </c>
      <c r="G6156" t="s">
        <v>2885</v>
      </c>
      <c r="H6156">
        <v>60242.512300000002</v>
      </c>
      <c r="I6156">
        <v>20.570664170279901</v>
      </c>
      <c r="J6156">
        <v>458.110539022468</v>
      </c>
      <c r="K6156">
        <v>478.68120319274698</v>
      </c>
      <c r="L6156">
        <v>59763.831096807298</v>
      </c>
    </row>
    <row r="6157" spans="1:14" x14ac:dyDescent="0.35">
      <c r="A6157" t="s">
        <v>1234</v>
      </c>
      <c r="B6157" t="s">
        <v>4548</v>
      </c>
      <c r="C6157" t="s">
        <v>2879</v>
      </c>
      <c r="D6157" t="s">
        <v>2977</v>
      </c>
      <c r="E6157" t="s">
        <v>3235</v>
      </c>
      <c r="F6157" t="s">
        <v>2896</v>
      </c>
      <c r="G6157" t="s">
        <v>2897</v>
      </c>
      <c r="H6157">
        <v>30861.076499999999</v>
      </c>
      <c r="I6157">
        <v>10.5379542767048</v>
      </c>
      <c r="J6157">
        <v>234.68118841150999</v>
      </c>
      <c r="K6157">
        <v>245.21914268821399</v>
      </c>
      <c r="L6157">
        <v>30615.857357311801</v>
      </c>
    </row>
    <row r="6158" spans="1:14" x14ac:dyDescent="0.35">
      <c r="A6158" t="s">
        <v>1234</v>
      </c>
      <c r="B6158" t="s">
        <v>4548</v>
      </c>
      <c r="C6158" t="s">
        <v>2879</v>
      </c>
      <c r="D6158" t="s">
        <v>18</v>
      </c>
      <c r="E6158" t="s">
        <v>2979</v>
      </c>
      <c r="F6158" t="s">
        <v>2172</v>
      </c>
      <c r="G6158" t="s">
        <v>2173</v>
      </c>
      <c r="H6158">
        <v>28509.3233</v>
      </c>
      <c r="I6158">
        <v>138.88725283273499</v>
      </c>
      <c r="J6158">
        <v>4438.9543916820603</v>
      </c>
      <c r="K6158">
        <v>4577.8416445147896</v>
      </c>
      <c r="L6158">
        <v>23931.4816554852</v>
      </c>
    </row>
    <row r="6159" spans="1:14" x14ac:dyDescent="0.35">
      <c r="A6159" t="s">
        <v>1234</v>
      </c>
      <c r="B6159" t="s">
        <v>4548</v>
      </c>
      <c r="C6159" t="s">
        <v>2879</v>
      </c>
      <c r="D6159" t="s">
        <v>18</v>
      </c>
      <c r="E6159" t="s">
        <v>2979</v>
      </c>
      <c r="F6159" t="s">
        <v>2882</v>
      </c>
      <c r="G6159" t="s">
        <v>2883</v>
      </c>
      <c r="H6159">
        <v>0</v>
      </c>
      <c r="I6159">
        <v>0</v>
      </c>
      <c r="J6159">
        <v>0</v>
      </c>
      <c r="K6159">
        <v>0</v>
      </c>
      <c r="L6159">
        <v>0</v>
      </c>
    </row>
    <row r="6160" spans="1:14" x14ac:dyDescent="0.35">
      <c r="A6160" t="s">
        <v>1234</v>
      </c>
      <c r="B6160" t="s">
        <v>4548</v>
      </c>
      <c r="C6160" t="s">
        <v>2879</v>
      </c>
      <c r="D6160" t="s">
        <v>18</v>
      </c>
      <c r="E6160" t="s">
        <v>2979</v>
      </c>
      <c r="F6160" t="s">
        <v>2884</v>
      </c>
      <c r="G6160" t="s">
        <v>2885</v>
      </c>
      <c r="H6160">
        <v>112596.4525</v>
      </c>
      <c r="I6160">
        <v>520.82640741260695</v>
      </c>
      <c r="J6160">
        <v>5695.7098089912197</v>
      </c>
      <c r="K6160">
        <v>6216.5362164038297</v>
      </c>
      <c r="L6160">
        <v>106379.916283596</v>
      </c>
    </row>
    <row r="6161" spans="1:14" x14ac:dyDescent="0.35">
      <c r="A6161" t="s">
        <v>1234</v>
      </c>
      <c r="B6161" t="s">
        <v>4548</v>
      </c>
      <c r="C6161" t="s">
        <v>2879</v>
      </c>
      <c r="D6161" t="s">
        <v>18</v>
      </c>
      <c r="E6161" t="s">
        <v>2979</v>
      </c>
      <c r="F6161" t="s">
        <v>2956</v>
      </c>
      <c r="G6161" t="s">
        <v>2957</v>
      </c>
      <c r="H6161">
        <v>181096.99189999999</v>
      </c>
      <c r="I6161">
        <v>837.68265899199798</v>
      </c>
      <c r="J6161">
        <v>0</v>
      </c>
      <c r="K6161">
        <v>837.68265899199798</v>
      </c>
      <c r="L6161">
        <v>180259.30924100801</v>
      </c>
      <c r="N6161" t="s">
        <v>2198</v>
      </c>
    </row>
    <row r="6162" spans="1:14" x14ac:dyDescent="0.35">
      <c r="A6162" t="s">
        <v>1234</v>
      </c>
      <c r="B6162" t="s">
        <v>4548</v>
      </c>
      <c r="C6162" t="s">
        <v>2879</v>
      </c>
      <c r="D6162" t="s">
        <v>18</v>
      </c>
      <c r="E6162" t="s">
        <v>2979</v>
      </c>
      <c r="F6162" t="s">
        <v>2896</v>
      </c>
      <c r="G6162" t="s">
        <v>2897</v>
      </c>
      <c r="H6162">
        <v>32993.379099999998</v>
      </c>
      <c r="I6162">
        <v>152.614249613927</v>
      </c>
      <c r="J6162">
        <v>1668.9754324020801</v>
      </c>
      <c r="K6162">
        <v>1821.5896820160001</v>
      </c>
      <c r="L6162">
        <v>31171.789417984</v>
      </c>
    </row>
    <row r="6163" spans="1:14" x14ac:dyDescent="0.35">
      <c r="A6163" t="s">
        <v>1234</v>
      </c>
      <c r="B6163" t="s">
        <v>4548</v>
      </c>
      <c r="C6163" t="s">
        <v>2879</v>
      </c>
      <c r="D6163" t="s">
        <v>2980</v>
      </c>
      <c r="E6163" t="s">
        <v>4074</v>
      </c>
      <c r="F6163" t="s">
        <v>2172</v>
      </c>
      <c r="G6163" t="s">
        <v>2173</v>
      </c>
      <c r="H6163">
        <v>11241.858200000001</v>
      </c>
      <c r="J6163">
        <v>0</v>
      </c>
      <c r="K6163">
        <v>0</v>
      </c>
      <c r="L6163">
        <v>11241.858200000001</v>
      </c>
    </row>
    <row r="6164" spans="1:14" x14ac:dyDescent="0.35">
      <c r="A6164" t="s">
        <v>1234</v>
      </c>
      <c r="B6164" t="s">
        <v>4548</v>
      </c>
      <c r="C6164" t="s">
        <v>2879</v>
      </c>
      <c r="D6164" t="s">
        <v>2980</v>
      </c>
      <c r="E6164" t="s">
        <v>4074</v>
      </c>
      <c r="F6164" t="s">
        <v>2882</v>
      </c>
      <c r="G6164" t="s">
        <v>2883</v>
      </c>
      <c r="H6164">
        <v>5714.3</v>
      </c>
      <c r="J6164">
        <v>0</v>
      </c>
      <c r="K6164">
        <v>0</v>
      </c>
      <c r="L6164">
        <v>5714.3</v>
      </c>
    </row>
    <row r="6165" spans="1:14" x14ac:dyDescent="0.35">
      <c r="A6165" t="s">
        <v>1234</v>
      </c>
      <c r="B6165" t="s">
        <v>4548</v>
      </c>
      <c r="C6165" t="s">
        <v>2879</v>
      </c>
      <c r="D6165" t="s">
        <v>2980</v>
      </c>
      <c r="E6165" t="s">
        <v>4074</v>
      </c>
      <c r="F6165" t="s">
        <v>2884</v>
      </c>
      <c r="G6165" t="s">
        <v>2885</v>
      </c>
      <c r="H6165">
        <v>48216.7405</v>
      </c>
      <c r="J6165">
        <v>0</v>
      </c>
      <c r="K6165">
        <v>0</v>
      </c>
      <c r="L6165">
        <v>48216.7405</v>
      </c>
    </row>
    <row r="6166" spans="1:14" x14ac:dyDescent="0.35">
      <c r="A6166" t="s">
        <v>1234</v>
      </c>
      <c r="B6166" t="s">
        <v>4548</v>
      </c>
      <c r="C6166" t="s">
        <v>2879</v>
      </c>
      <c r="D6166" t="s">
        <v>2980</v>
      </c>
      <c r="E6166" t="s">
        <v>4074</v>
      </c>
      <c r="F6166" t="s">
        <v>2896</v>
      </c>
      <c r="G6166" t="s">
        <v>2897</v>
      </c>
      <c r="H6166">
        <v>10606.9359</v>
      </c>
      <c r="J6166">
        <v>0</v>
      </c>
      <c r="K6166">
        <v>0</v>
      </c>
      <c r="L6166">
        <v>10606.9359</v>
      </c>
    </row>
    <row r="6167" spans="1:14" x14ac:dyDescent="0.35">
      <c r="A6167" t="s">
        <v>1234</v>
      </c>
      <c r="B6167" t="s">
        <v>4548</v>
      </c>
      <c r="C6167" t="s">
        <v>2879</v>
      </c>
      <c r="D6167" t="s">
        <v>2982</v>
      </c>
      <c r="E6167" t="s">
        <v>2981</v>
      </c>
      <c r="F6167" t="s">
        <v>2172</v>
      </c>
      <c r="G6167" t="s">
        <v>2173</v>
      </c>
      <c r="H6167">
        <v>44679.635999999999</v>
      </c>
      <c r="I6167">
        <v>73.790773194705906</v>
      </c>
      <c r="J6167">
        <v>5632.5063252275804</v>
      </c>
      <c r="K6167">
        <v>5706.2970984222902</v>
      </c>
      <c r="L6167">
        <v>38973.338901577699</v>
      </c>
    </row>
    <row r="6168" spans="1:14" x14ac:dyDescent="0.35">
      <c r="A6168" t="s">
        <v>1234</v>
      </c>
      <c r="B6168" t="s">
        <v>4548</v>
      </c>
      <c r="C6168" t="s">
        <v>2879</v>
      </c>
      <c r="D6168" t="s">
        <v>2982</v>
      </c>
      <c r="E6168" t="s">
        <v>2981</v>
      </c>
      <c r="F6168" t="s">
        <v>2882</v>
      </c>
      <c r="G6168" t="s">
        <v>2883</v>
      </c>
      <c r="H6168">
        <v>9840.1579999999994</v>
      </c>
      <c r="I6168">
        <v>16.251539334548301</v>
      </c>
      <c r="J6168">
        <v>1240.4924644846501</v>
      </c>
      <c r="K6168">
        <v>1256.7440038191901</v>
      </c>
      <c r="L6168">
        <v>8583.4139961808105</v>
      </c>
    </row>
    <row r="6169" spans="1:14" x14ac:dyDescent="0.35">
      <c r="A6169" t="s">
        <v>1234</v>
      </c>
      <c r="B6169" t="s">
        <v>4548</v>
      </c>
      <c r="C6169" t="s">
        <v>2879</v>
      </c>
      <c r="D6169" t="s">
        <v>2982</v>
      </c>
      <c r="E6169" t="s">
        <v>2981</v>
      </c>
      <c r="F6169" t="s">
        <v>2884</v>
      </c>
      <c r="G6169" t="s">
        <v>2885</v>
      </c>
      <c r="H6169">
        <v>88539.429099999994</v>
      </c>
      <c r="I6169">
        <v>166.783308263137</v>
      </c>
      <c r="J6169">
        <v>1321.8601755004599</v>
      </c>
      <c r="K6169">
        <v>1488.6434837636</v>
      </c>
      <c r="L6169">
        <v>87050.785616236404</v>
      </c>
    </row>
    <row r="6170" spans="1:14" x14ac:dyDescent="0.35">
      <c r="A6170" t="s">
        <v>1234</v>
      </c>
      <c r="B6170" t="s">
        <v>4548</v>
      </c>
      <c r="C6170" t="s">
        <v>2879</v>
      </c>
      <c r="D6170" t="s">
        <v>2982</v>
      </c>
      <c r="E6170" t="s">
        <v>2981</v>
      </c>
      <c r="F6170" t="s">
        <v>2974</v>
      </c>
      <c r="G6170" t="s">
        <v>2975</v>
      </c>
      <c r="H6170">
        <v>164080.51639999999</v>
      </c>
      <c r="I6170">
        <v>309.08140744083403</v>
      </c>
      <c r="J6170">
        <v>0</v>
      </c>
      <c r="K6170">
        <v>309.08140744083403</v>
      </c>
      <c r="L6170">
        <v>163771.43499255899</v>
      </c>
      <c r="N6170" t="s">
        <v>2198</v>
      </c>
    </row>
    <row r="6171" spans="1:14" x14ac:dyDescent="0.35">
      <c r="A6171" t="s">
        <v>1234</v>
      </c>
      <c r="B6171" t="s">
        <v>4548</v>
      </c>
      <c r="C6171" t="s">
        <v>2879</v>
      </c>
      <c r="D6171" t="s">
        <v>2982</v>
      </c>
      <c r="E6171" t="s">
        <v>2981</v>
      </c>
      <c r="F6171" t="s">
        <v>2896</v>
      </c>
      <c r="G6171" t="s">
        <v>2897</v>
      </c>
      <c r="H6171">
        <v>59905.400999999998</v>
      </c>
      <c r="I6171">
        <v>112.844876654633</v>
      </c>
      <c r="J6171">
        <v>894.36496980669699</v>
      </c>
      <c r="K6171">
        <v>1007.20984646133</v>
      </c>
      <c r="L6171">
        <v>58898.191153538697</v>
      </c>
    </row>
    <row r="6172" spans="1:14" x14ac:dyDescent="0.35">
      <c r="A6172" t="s">
        <v>1234</v>
      </c>
      <c r="B6172" t="s">
        <v>4548</v>
      </c>
      <c r="C6172" t="s">
        <v>2879</v>
      </c>
      <c r="D6172" t="s">
        <v>2984</v>
      </c>
      <c r="E6172" t="s">
        <v>2983</v>
      </c>
      <c r="F6172" t="s">
        <v>2172</v>
      </c>
      <c r="G6172" t="s">
        <v>2173</v>
      </c>
      <c r="H6172">
        <v>62623.566700000003</v>
      </c>
      <c r="I6172">
        <v>55.673742917453602</v>
      </c>
      <c r="J6172">
        <v>151.152097671023</v>
      </c>
      <c r="K6172">
        <v>206.82584058847701</v>
      </c>
      <c r="L6172">
        <v>62416.740859411497</v>
      </c>
    </row>
    <row r="6173" spans="1:14" x14ac:dyDescent="0.35">
      <c r="A6173" t="s">
        <v>1234</v>
      </c>
      <c r="B6173" t="s">
        <v>4548</v>
      </c>
      <c r="C6173" t="s">
        <v>2879</v>
      </c>
      <c r="D6173" t="s">
        <v>2984</v>
      </c>
      <c r="E6173" t="s">
        <v>2983</v>
      </c>
      <c r="F6173" t="s">
        <v>2882</v>
      </c>
      <c r="G6173" t="s">
        <v>2883</v>
      </c>
      <c r="H6173">
        <v>22645.129099999998</v>
      </c>
      <c r="I6173">
        <v>20.1320231085435</v>
      </c>
      <c r="J6173">
        <v>54.657678175682399</v>
      </c>
      <c r="K6173">
        <v>74.789701284225899</v>
      </c>
      <c r="L6173">
        <v>22570.339398715802</v>
      </c>
    </row>
    <row r="6174" spans="1:14" x14ac:dyDescent="0.35">
      <c r="A6174" t="s">
        <v>1234</v>
      </c>
      <c r="B6174" t="s">
        <v>4548</v>
      </c>
      <c r="C6174" t="s">
        <v>2879</v>
      </c>
      <c r="D6174" t="s">
        <v>2984</v>
      </c>
      <c r="E6174" t="s">
        <v>2983</v>
      </c>
      <c r="F6174" t="s">
        <v>2884</v>
      </c>
      <c r="G6174" t="s">
        <v>2885</v>
      </c>
      <c r="H6174">
        <v>90079.2255</v>
      </c>
      <c r="I6174">
        <v>92.955267192534194</v>
      </c>
      <c r="J6174">
        <v>96.720159827255699</v>
      </c>
      <c r="K6174">
        <v>189.67542701978999</v>
      </c>
      <c r="L6174">
        <v>89889.550072980201</v>
      </c>
    </row>
    <row r="6175" spans="1:14" x14ac:dyDescent="0.35">
      <c r="A6175" t="s">
        <v>1234</v>
      </c>
      <c r="B6175" t="s">
        <v>4548</v>
      </c>
      <c r="C6175" t="s">
        <v>2879</v>
      </c>
      <c r="D6175" t="s">
        <v>2984</v>
      </c>
      <c r="E6175" t="s">
        <v>2983</v>
      </c>
      <c r="F6175" t="s">
        <v>2956</v>
      </c>
      <c r="G6175" t="s">
        <v>2957</v>
      </c>
      <c r="H6175">
        <v>92006.053799999994</v>
      </c>
      <c r="I6175">
        <v>94.943615153871804</v>
      </c>
      <c r="J6175">
        <v>0</v>
      </c>
      <c r="K6175">
        <v>94.943615153871804</v>
      </c>
      <c r="L6175">
        <v>91911.110184846097</v>
      </c>
      <c r="N6175" t="s">
        <v>2198</v>
      </c>
    </row>
    <row r="6176" spans="1:14" x14ac:dyDescent="0.35">
      <c r="A6176" t="s">
        <v>1234</v>
      </c>
      <c r="B6176" t="s">
        <v>4548</v>
      </c>
      <c r="C6176" t="s">
        <v>2879</v>
      </c>
      <c r="D6176" t="s">
        <v>2984</v>
      </c>
      <c r="E6176" t="s">
        <v>2983</v>
      </c>
      <c r="F6176" t="s">
        <v>2896</v>
      </c>
      <c r="G6176" t="s">
        <v>2897</v>
      </c>
      <c r="H6176">
        <v>71292.649000000005</v>
      </c>
      <c r="I6176">
        <v>73.568874569492294</v>
      </c>
      <c r="J6176">
        <v>76.548575692159602</v>
      </c>
      <c r="K6176">
        <v>150.11745026165201</v>
      </c>
      <c r="L6176">
        <v>71142.5315497384</v>
      </c>
    </row>
    <row r="6177" spans="1:12" x14ac:dyDescent="0.35">
      <c r="A6177" t="s">
        <v>1234</v>
      </c>
      <c r="B6177" t="s">
        <v>4548</v>
      </c>
      <c r="C6177" t="s">
        <v>2879</v>
      </c>
      <c r="D6177" t="s">
        <v>2986</v>
      </c>
      <c r="E6177" t="s">
        <v>2909</v>
      </c>
      <c r="F6177" t="s">
        <v>2172</v>
      </c>
      <c r="G6177" t="s">
        <v>2173</v>
      </c>
      <c r="H6177">
        <v>24786.459299999999</v>
      </c>
      <c r="I6177">
        <v>41.165463272591602</v>
      </c>
      <c r="J6177">
        <v>1364.3165741073101</v>
      </c>
      <c r="K6177">
        <v>1405.4820373799</v>
      </c>
      <c r="L6177">
        <v>23380.977262620101</v>
      </c>
    </row>
    <row r="6178" spans="1:12" x14ac:dyDescent="0.35">
      <c r="A6178" t="s">
        <v>1234</v>
      </c>
      <c r="B6178" t="s">
        <v>4548</v>
      </c>
      <c r="C6178" t="s">
        <v>2879</v>
      </c>
      <c r="D6178" t="s">
        <v>2986</v>
      </c>
      <c r="E6178" t="s">
        <v>2909</v>
      </c>
      <c r="F6178" t="s">
        <v>2882</v>
      </c>
      <c r="G6178" t="s">
        <v>2883</v>
      </c>
      <c r="H6178">
        <v>24786.459299999999</v>
      </c>
      <c r="I6178">
        <v>41.165463272591602</v>
      </c>
      <c r="J6178">
        <v>1364.3165741073101</v>
      </c>
      <c r="K6178">
        <v>1405.4820373799</v>
      </c>
      <c r="L6178">
        <v>23380.977262620101</v>
      </c>
    </row>
    <row r="6179" spans="1:12" x14ac:dyDescent="0.35">
      <c r="A6179" t="s">
        <v>1234</v>
      </c>
      <c r="B6179" t="s">
        <v>4548</v>
      </c>
      <c r="C6179" t="s">
        <v>2879</v>
      </c>
      <c r="D6179" t="s">
        <v>2986</v>
      </c>
      <c r="E6179" t="s">
        <v>2909</v>
      </c>
      <c r="F6179" t="s">
        <v>2884</v>
      </c>
      <c r="G6179" t="s">
        <v>2885</v>
      </c>
      <c r="H6179">
        <v>50921.9185</v>
      </c>
      <c r="I6179">
        <v>78.362180213608795</v>
      </c>
      <c r="J6179">
        <v>5.9093075264503803</v>
      </c>
      <c r="K6179">
        <v>84.2714877400592</v>
      </c>
      <c r="L6179">
        <v>50837.647012259898</v>
      </c>
    </row>
    <row r="6180" spans="1:12" x14ac:dyDescent="0.35">
      <c r="A6180" t="s">
        <v>1234</v>
      </c>
      <c r="B6180" t="s">
        <v>4548</v>
      </c>
      <c r="C6180" t="s">
        <v>2879</v>
      </c>
      <c r="D6180" t="s">
        <v>2986</v>
      </c>
      <c r="E6180" t="s">
        <v>2909</v>
      </c>
      <c r="F6180" t="s">
        <v>2896</v>
      </c>
      <c r="G6180" t="s">
        <v>2897</v>
      </c>
      <c r="H6180">
        <v>17553.4807</v>
      </c>
      <c r="I6180">
        <v>27.012513663942201</v>
      </c>
      <c r="J6180">
        <v>2.0370190041618601</v>
      </c>
      <c r="K6180">
        <v>29.049532668104099</v>
      </c>
      <c r="L6180">
        <v>17524.431167331899</v>
      </c>
    </row>
    <row r="6181" spans="1:12" x14ac:dyDescent="0.35">
      <c r="A6181" t="s">
        <v>1234</v>
      </c>
      <c r="B6181" t="s">
        <v>4548</v>
      </c>
      <c r="C6181" t="s">
        <v>2879</v>
      </c>
      <c r="D6181" t="s">
        <v>2991</v>
      </c>
      <c r="E6181" t="s">
        <v>2913</v>
      </c>
      <c r="F6181" t="s">
        <v>2172</v>
      </c>
      <c r="G6181" t="s">
        <v>2173</v>
      </c>
      <c r="H6181">
        <v>18157.542000000001</v>
      </c>
      <c r="I6181">
        <v>3.0543889763779499</v>
      </c>
      <c r="J6181">
        <v>43.420618701172899</v>
      </c>
      <c r="K6181">
        <v>46.475007677550799</v>
      </c>
      <c r="L6181">
        <v>18111.066992322401</v>
      </c>
    </row>
    <row r="6182" spans="1:12" x14ac:dyDescent="0.35">
      <c r="A6182" t="s">
        <v>1234</v>
      </c>
      <c r="B6182" t="s">
        <v>4548</v>
      </c>
      <c r="C6182" t="s">
        <v>2879</v>
      </c>
      <c r="D6182" t="s">
        <v>2991</v>
      </c>
      <c r="E6182" t="s">
        <v>2913</v>
      </c>
      <c r="F6182" t="s">
        <v>2882</v>
      </c>
      <c r="G6182" t="s">
        <v>2883</v>
      </c>
      <c r="H6182">
        <v>0</v>
      </c>
      <c r="I6182">
        <v>0</v>
      </c>
      <c r="J6182">
        <v>0</v>
      </c>
      <c r="K6182">
        <v>0</v>
      </c>
      <c r="L6182">
        <v>0</v>
      </c>
    </row>
    <row r="6183" spans="1:12" x14ac:dyDescent="0.35">
      <c r="A6183" t="s">
        <v>1234</v>
      </c>
      <c r="B6183" t="s">
        <v>4548</v>
      </c>
      <c r="C6183" t="s">
        <v>2879</v>
      </c>
      <c r="D6183" t="s">
        <v>2991</v>
      </c>
      <c r="E6183" t="s">
        <v>2913</v>
      </c>
      <c r="F6183" t="s">
        <v>2884</v>
      </c>
      <c r="G6183" t="s">
        <v>2885</v>
      </c>
      <c r="H6183">
        <v>62926.938099999999</v>
      </c>
      <c r="I6183">
        <v>11.7116141732283</v>
      </c>
      <c r="J6183">
        <v>31.6089238845144</v>
      </c>
      <c r="K6183">
        <v>43.320538057742802</v>
      </c>
      <c r="L6183">
        <v>62883.617561942301</v>
      </c>
    </row>
    <row r="6184" spans="1:12" x14ac:dyDescent="0.35">
      <c r="A6184" t="s">
        <v>1234</v>
      </c>
      <c r="B6184" t="s">
        <v>4548</v>
      </c>
      <c r="C6184" t="s">
        <v>2879</v>
      </c>
      <c r="D6184" t="s">
        <v>2991</v>
      </c>
      <c r="E6184" t="s">
        <v>2913</v>
      </c>
      <c r="F6184" t="s">
        <v>2896</v>
      </c>
      <c r="G6184" t="s">
        <v>2897</v>
      </c>
      <c r="H6184">
        <v>18324.324400000001</v>
      </c>
      <c r="I6184">
        <v>3.41042204724409</v>
      </c>
      <c r="J6184">
        <v>9.2045186351706008</v>
      </c>
      <c r="K6184">
        <v>12.6149406824147</v>
      </c>
      <c r="L6184">
        <v>18311.709459317601</v>
      </c>
    </row>
    <row r="6185" spans="1:12" x14ac:dyDescent="0.35">
      <c r="A6185" t="s">
        <v>1234</v>
      </c>
      <c r="B6185" t="s">
        <v>4548</v>
      </c>
      <c r="C6185" t="s">
        <v>2879</v>
      </c>
      <c r="D6185" t="s">
        <v>2185</v>
      </c>
      <c r="E6185" t="s">
        <v>4559</v>
      </c>
      <c r="F6185" t="s">
        <v>2170</v>
      </c>
      <c r="G6185" t="s">
        <v>2171</v>
      </c>
      <c r="H6185">
        <v>0</v>
      </c>
      <c r="I6185">
        <v>0</v>
      </c>
      <c r="J6185">
        <v>0</v>
      </c>
      <c r="K6185">
        <v>0</v>
      </c>
      <c r="L6185">
        <v>0</v>
      </c>
    </row>
    <row r="6186" spans="1:12" x14ac:dyDescent="0.35">
      <c r="A6186" t="s">
        <v>1234</v>
      </c>
      <c r="B6186" t="s">
        <v>4548</v>
      </c>
      <c r="C6186" t="s">
        <v>2879</v>
      </c>
      <c r="D6186" t="s">
        <v>2185</v>
      </c>
      <c r="E6186" t="s">
        <v>4559</v>
      </c>
      <c r="F6186" t="s">
        <v>2172</v>
      </c>
      <c r="G6186" t="s">
        <v>2173</v>
      </c>
      <c r="H6186">
        <v>18086.8668</v>
      </c>
      <c r="I6186">
        <v>0.93306352459016395</v>
      </c>
      <c r="J6186">
        <v>21.843260081432302</v>
      </c>
      <c r="K6186">
        <v>22.776323606022501</v>
      </c>
      <c r="L6186">
        <v>18064.090476394002</v>
      </c>
    </row>
    <row r="6187" spans="1:12" x14ac:dyDescent="0.35">
      <c r="A6187" t="s">
        <v>1234</v>
      </c>
      <c r="B6187" t="s">
        <v>4548</v>
      </c>
      <c r="C6187" t="s">
        <v>2879</v>
      </c>
      <c r="D6187" t="s">
        <v>2185</v>
      </c>
      <c r="E6187" t="s">
        <v>4559</v>
      </c>
      <c r="F6187" t="s">
        <v>2882</v>
      </c>
      <c r="G6187" t="s">
        <v>2883</v>
      </c>
      <c r="H6187">
        <v>0</v>
      </c>
      <c r="I6187">
        <v>0</v>
      </c>
      <c r="J6187">
        <v>0</v>
      </c>
      <c r="K6187">
        <v>0</v>
      </c>
      <c r="L6187">
        <v>0</v>
      </c>
    </row>
    <row r="6188" spans="1:12" x14ac:dyDescent="0.35">
      <c r="A6188" t="s">
        <v>1234</v>
      </c>
      <c r="B6188" t="s">
        <v>4548</v>
      </c>
      <c r="C6188" t="s">
        <v>2879</v>
      </c>
      <c r="D6188" t="s">
        <v>2185</v>
      </c>
      <c r="E6188" t="s">
        <v>4559</v>
      </c>
      <c r="F6188" t="s">
        <v>2884</v>
      </c>
      <c r="G6188" t="s">
        <v>2885</v>
      </c>
      <c r="H6188">
        <v>57252.413099999998</v>
      </c>
      <c r="I6188">
        <v>2.9535319086651102</v>
      </c>
      <c r="J6188">
        <v>69.142951084834607</v>
      </c>
      <c r="K6188">
        <v>72.096482993499706</v>
      </c>
      <c r="L6188">
        <v>57180.316617006501</v>
      </c>
    </row>
    <row r="6189" spans="1:12" x14ac:dyDescent="0.35">
      <c r="A6189" t="s">
        <v>1234</v>
      </c>
      <c r="B6189" t="s">
        <v>4548</v>
      </c>
      <c r="C6189" t="s">
        <v>2915</v>
      </c>
      <c r="D6189" t="s">
        <v>4560</v>
      </c>
      <c r="E6189" t="s">
        <v>4561</v>
      </c>
      <c r="F6189" t="s">
        <v>2170</v>
      </c>
      <c r="G6189" t="s">
        <v>2171</v>
      </c>
      <c r="H6189">
        <v>0</v>
      </c>
      <c r="I6189">
        <v>0</v>
      </c>
      <c r="J6189">
        <v>0</v>
      </c>
      <c r="K6189">
        <v>0</v>
      </c>
      <c r="L6189">
        <v>0</v>
      </c>
    </row>
    <row r="6190" spans="1:12" x14ac:dyDescent="0.35">
      <c r="A6190" t="s">
        <v>1234</v>
      </c>
      <c r="B6190" t="s">
        <v>4548</v>
      </c>
      <c r="C6190" t="s">
        <v>2915</v>
      </c>
      <c r="D6190" t="s">
        <v>4560</v>
      </c>
      <c r="E6190" t="s">
        <v>4561</v>
      </c>
      <c r="F6190" t="s">
        <v>2172</v>
      </c>
      <c r="G6190" t="s">
        <v>2173</v>
      </c>
      <c r="H6190">
        <v>24175950.4038</v>
      </c>
      <c r="I6190">
        <v>94423.610536534703</v>
      </c>
      <c r="J6190">
        <v>8027333.7950847298</v>
      </c>
      <c r="K6190">
        <v>8121757.4056212604</v>
      </c>
      <c r="L6190">
        <v>16054192.9981787</v>
      </c>
    </row>
    <row r="6191" spans="1:12" x14ac:dyDescent="0.35">
      <c r="A6191" t="s">
        <v>1234</v>
      </c>
      <c r="B6191" t="s">
        <v>4548</v>
      </c>
      <c r="C6191" t="s">
        <v>2915</v>
      </c>
      <c r="D6191" t="s">
        <v>4560</v>
      </c>
      <c r="E6191" t="s">
        <v>4561</v>
      </c>
      <c r="F6191" t="s">
        <v>2918</v>
      </c>
      <c r="G6191" t="s">
        <v>2919</v>
      </c>
      <c r="H6191">
        <v>0</v>
      </c>
      <c r="I6191">
        <v>0</v>
      </c>
      <c r="J6191">
        <v>0</v>
      </c>
      <c r="K6191">
        <v>0</v>
      </c>
      <c r="L6191">
        <v>0</v>
      </c>
    </row>
    <row r="6192" spans="1:12" x14ac:dyDescent="0.35">
      <c r="A6192" t="s">
        <v>1234</v>
      </c>
      <c r="B6192" t="s">
        <v>4548</v>
      </c>
      <c r="C6192" t="s">
        <v>2915</v>
      </c>
      <c r="D6192" t="s">
        <v>4560</v>
      </c>
      <c r="E6192" t="s">
        <v>4561</v>
      </c>
      <c r="F6192" t="s">
        <v>2920</v>
      </c>
      <c r="G6192" t="s">
        <v>2921</v>
      </c>
      <c r="H6192">
        <v>0</v>
      </c>
      <c r="I6192">
        <v>0</v>
      </c>
      <c r="J6192">
        <v>0</v>
      </c>
      <c r="K6192">
        <v>0</v>
      </c>
      <c r="L6192">
        <v>0</v>
      </c>
    </row>
    <row r="6193" spans="1:14" x14ac:dyDescent="0.35">
      <c r="A6193" t="s">
        <v>1234</v>
      </c>
      <c r="B6193" t="s">
        <v>4548</v>
      </c>
      <c r="C6193" t="s">
        <v>2915</v>
      </c>
      <c r="D6193" t="s">
        <v>4560</v>
      </c>
      <c r="E6193" t="s">
        <v>4561</v>
      </c>
      <c r="F6193" t="s">
        <v>2867</v>
      </c>
      <c r="G6193" t="s">
        <v>2868</v>
      </c>
      <c r="H6193">
        <v>0</v>
      </c>
      <c r="I6193">
        <v>0</v>
      </c>
      <c r="J6193">
        <v>0</v>
      </c>
      <c r="K6193">
        <v>0</v>
      </c>
      <c r="L6193">
        <v>0</v>
      </c>
    </row>
    <row r="6194" spans="1:14" x14ac:dyDescent="0.35">
      <c r="A6194" t="s">
        <v>1234</v>
      </c>
      <c r="B6194" t="s">
        <v>4548</v>
      </c>
      <c r="C6194" t="s">
        <v>2915</v>
      </c>
      <c r="D6194" t="s">
        <v>4560</v>
      </c>
      <c r="E6194" t="s">
        <v>4561</v>
      </c>
      <c r="F6194" t="s">
        <v>2922</v>
      </c>
      <c r="G6194" t="s">
        <v>2923</v>
      </c>
      <c r="H6194">
        <v>421087.50189999997</v>
      </c>
      <c r="I6194">
        <v>1644.63450766392</v>
      </c>
      <c r="J6194">
        <v>139817.044581503</v>
      </c>
      <c r="K6194">
        <v>141461.67908916701</v>
      </c>
      <c r="L6194">
        <v>279625.82281083299</v>
      </c>
    </row>
    <row r="6195" spans="1:14" x14ac:dyDescent="0.35">
      <c r="A6195" t="s">
        <v>1234</v>
      </c>
      <c r="B6195" t="s">
        <v>4548</v>
      </c>
      <c r="C6195" t="s">
        <v>2915</v>
      </c>
      <c r="D6195" t="s">
        <v>4560</v>
      </c>
      <c r="E6195" t="s">
        <v>4561</v>
      </c>
      <c r="F6195" t="s">
        <v>4562</v>
      </c>
      <c r="G6195" t="s">
        <v>4563</v>
      </c>
      <c r="H6195">
        <v>0</v>
      </c>
      <c r="I6195">
        <v>0</v>
      </c>
      <c r="J6195">
        <v>0</v>
      </c>
      <c r="K6195">
        <v>0</v>
      </c>
      <c r="L6195">
        <v>0</v>
      </c>
    </row>
    <row r="6196" spans="1:14" x14ac:dyDescent="0.35">
      <c r="A6196" t="s">
        <v>1234</v>
      </c>
      <c r="B6196" t="s">
        <v>4548</v>
      </c>
      <c r="C6196" t="s">
        <v>2915</v>
      </c>
      <c r="D6196" t="s">
        <v>4560</v>
      </c>
      <c r="E6196" t="s">
        <v>4561</v>
      </c>
      <c r="F6196" t="s">
        <v>2875</v>
      </c>
      <c r="G6196" t="s">
        <v>2876</v>
      </c>
      <c r="H6196">
        <v>2476124.5773999998</v>
      </c>
      <c r="I6196">
        <v>9670.9589002785797</v>
      </c>
      <c r="J6196">
        <v>822167.40887115302</v>
      </c>
      <c r="K6196">
        <v>831838.36777143099</v>
      </c>
      <c r="L6196">
        <v>1644286.2096285699</v>
      </c>
    </row>
    <row r="6197" spans="1:14" x14ac:dyDescent="0.35">
      <c r="A6197" t="s">
        <v>1234</v>
      </c>
      <c r="B6197" t="s">
        <v>4548</v>
      </c>
      <c r="C6197" t="s">
        <v>2915</v>
      </c>
      <c r="D6197" t="s">
        <v>4560</v>
      </c>
      <c r="E6197" t="s">
        <v>4561</v>
      </c>
      <c r="F6197" t="s">
        <v>3241</v>
      </c>
      <c r="G6197" t="s">
        <v>3242</v>
      </c>
      <c r="H6197">
        <v>328415.73509999999</v>
      </c>
      <c r="I6197">
        <v>1282.68791717418</v>
      </c>
      <c r="J6197">
        <v>109046.498090593</v>
      </c>
      <c r="K6197">
        <v>110329.186007767</v>
      </c>
      <c r="L6197">
        <v>218086.54909223301</v>
      </c>
    </row>
    <row r="6198" spans="1:14" x14ac:dyDescent="0.35">
      <c r="A6198" t="s">
        <v>1234</v>
      </c>
      <c r="B6198" t="s">
        <v>4548</v>
      </c>
      <c r="C6198" t="s">
        <v>2915</v>
      </c>
      <c r="D6198" t="s">
        <v>4560</v>
      </c>
      <c r="E6198" t="s">
        <v>4561</v>
      </c>
      <c r="F6198" t="s">
        <v>392</v>
      </c>
      <c r="G6198" t="s">
        <v>2914</v>
      </c>
      <c r="H6198">
        <v>0</v>
      </c>
      <c r="I6198">
        <v>0</v>
      </c>
      <c r="J6198">
        <v>0</v>
      </c>
      <c r="K6198">
        <v>0</v>
      </c>
      <c r="L6198">
        <v>0</v>
      </c>
    </row>
    <row r="6199" spans="1:14" x14ac:dyDescent="0.35">
      <c r="A6199" t="s">
        <v>1234</v>
      </c>
      <c r="B6199" t="s">
        <v>4548</v>
      </c>
      <c r="C6199" t="s">
        <v>2915</v>
      </c>
      <c r="D6199" t="s">
        <v>4560</v>
      </c>
      <c r="E6199" t="s">
        <v>4561</v>
      </c>
      <c r="F6199" t="s">
        <v>2924</v>
      </c>
      <c r="G6199" t="s">
        <v>2925</v>
      </c>
      <c r="H6199">
        <v>0</v>
      </c>
      <c r="I6199">
        <v>0</v>
      </c>
      <c r="J6199">
        <v>0</v>
      </c>
      <c r="K6199">
        <v>0</v>
      </c>
      <c r="L6199">
        <v>0</v>
      </c>
    </row>
    <row r="6200" spans="1:14" x14ac:dyDescent="0.35">
      <c r="A6200" t="s">
        <v>1234</v>
      </c>
      <c r="B6200" t="s">
        <v>4548</v>
      </c>
      <c r="C6200" t="s">
        <v>2915</v>
      </c>
      <c r="D6200" t="s">
        <v>4560</v>
      </c>
      <c r="E6200" t="s">
        <v>4561</v>
      </c>
      <c r="F6200" t="s">
        <v>2877</v>
      </c>
      <c r="G6200" t="s">
        <v>2878</v>
      </c>
      <c r="H6200">
        <v>692599.52060000005</v>
      </c>
      <c r="I6200">
        <v>2705.0745183970298</v>
      </c>
      <c r="J6200">
        <v>229969.34745837899</v>
      </c>
      <c r="K6200">
        <v>232674.42197677601</v>
      </c>
      <c r="L6200">
        <v>459925.09862322401</v>
      </c>
    </row>
    <row r="6201" spans="1:14" x14ac:dyDescent="0.35">
      <c r="A6201" t="s">
        <v>1234</v>
      </c>
      <c r="B6201" t="s">
        <v>4548</v>
      </c>
      <c r="C6201" t="s">
        <v>2915</v>
      </c>
      <c r="D6201" t="s">
        <v>4560</v>
      </c>
      <c r="E6201" t="s">
        <v>4561</v>
      </c>
      <c r="F6201" t="s">
        <v>3001</v>
      </c>
      <c r="G6201" t="s">
        <v>3002</v>
      </c>
      <c r="H6201">
        <v>0</v>
      </c>
      <c r="I6201">
        <v>0</v>
      </c>
      <c r="J6201">
        <v>0</v>
      </c>
      <c r="K6201">
        <v>0</v>
      </c>
      <c r="L6201">
        <v>0</v>
      </c>
    </row>
    <row r="6202" spans="1:14" x14ac:dyDescent="0.35">
      <c r="A6202" t="s">
        <v>1234</v>
      </c>
      <c r="B6202" t="s">
        <v>4548</v>
      </c>
      <c r="C6202" t="s">
        <v>2915</v>
      </c>
      <c r="D6202" t="s">
        <v>4564</v>
      </c>
      <c r="E6202" t="s">
        <v>4565</v>
      </c>
      <c r="F6202" t="s">
        <v>2172</v>
      </c>
      <c r="G6202" t="s">
        <v>2173</v>
      </c>
      <c r="H6202">
        <v>11162387.3355</v>
      </c>
      <c r="I6202">
        <v>22598.706889877001</v>
      </c>
      <c r="J6202">
        <v>3225840.87452626</v>
      </c>
      <c r="K6202">
        <v>3248439.5814161301</v>
      </c>
      <c r="L6202">
        <v>7913947.75408387</v>
      </c>
    </row>
    <row r="6203" spans="1:14" x14ac:dyDescent="0.35">
      <c r="A6203" t="s">
        <v>1234</v>
      </c>
      <c r="B6203" t="s">
        <v>4548</v>
      </c>
      <c r="C6203" t="s">
        <v>2915</v>
      </c>
      <c r="D6203" t="s">
        <v>4564</v>
      </c>
      <c r="E6203" t="s">
        <v>4565</v>
      </c>
      <c r="F6203" t="s">
        <v>3558</v>
      </c>
      <c r="G6203" t="s">
        <v>3644</v>
      </c>
      <c r="H6203">
        <v>87429.323099999994</v>
      </c>
      <c r="I6203">
        <v>177.00421836972299</v>
      </c>
      <c r="J6203">
        <v>25266.3767605391</v>
      </c>
      <c r="K6203">
        <v>25443.380978908801</v>
      </c>
      <c r="L6203">
        <v>61985.942121091197</v>
      </c>
    </row>
    <row r="6204" spans="1:14" x14ac:dyDescent="0.35">
      <c r="A6204" t="s">
        <v>1234</v>
      </c>
      <c r="B6204" t="s">
        <v>4548</v>
      </c>
      <c r="C6204" t="s">
        <v>2915</v>
      </c>
      <c r="D6204" t="s">
        <v>4564</v>
      </c>
      <c r="E6204" t="s">
        <v>4565</v>
      </c>
      <c r="F6204" t="s">
        <v>1621</v>
      </c>
      <c r="G6204" t="s">
        <v>2416</v>
      </c>
      <c r="H6204">
        <v>292585.25939999998</v>
      </c>
      <c r="I6204">
        <v>592.35075058382404</v>
      </c>
      <c r="J6204">
        <v>0</v>
      </c>
      <c r="K6204">
        <v>592.35075058382404</v>
      </c>
      <c r="L6204">
        <v>291992.908649416</v>
      </c>
      <c r="N6204" t="s">
        <v>2198</v>
      </c>
    </row>
    <row r="6205" spans="1:14" x14ac:dyDescent="0.35">
      <c r="A6205" t="s">
        <v>1234</v>
      </c>
      <c r="B6205" t="s">
        <v>4548</v>
      </c>
      <c r="C6205" t="s">
        <v>2915</v>
      </c>
      <c r="D6205" t="s">
        <v>4564</v>
      </c>
      <c r="E6205" t="s">
        <v>4565</v>
      </c>
      <c r="F6205" t="s">
        <v>4027</v>
      </c>
      <c r="G6205" t="s">
        <v>4028</v>
      </c>
      <c r="H6205">
        <v>343657.83429999999</v>
      </c>
      <c r="I6205">
        <v>695.74925438395906</v>
      </c>
      <c r="J6205">
        <v>0</v>
      </c>
      <c r="K6205">
        <v>695.74925438395906</v>
      </c>
      <c r="L6205">
        <v>342962.08504561603</v>
      </c>
      <c r="N6205" t="s">
        <v>2198</v>
      </c>
    </row>
    <row r="6206" spans="1:14" x14ac:dyDescent="0.35">
      <c r="A6206" t="s">
        <v>1234</v>
      </c>
      <c r="B6206" t="s">
        <v>4548</v>
      </c>
      <c r="C6206" t="s">
        <v>2915</v>
      </c>
      <c r="D6206" t="s">
        <v>4564</v>
      </c>
      <c r="E6206" t="s">
        <v>4565</v>
      </c>
      <c r="F6206" t="s">
        <v>2918</v>
      </c>
      <c r="G6206" t="s">
        <v>2919</v>
      </c>
      <c r="H6206">
        <v>0</v>
      </c>
      <c r="I6206">
        <v>0</v>
      </c>
      <c r="J6206">
        <v>0</v>
      </c>
      <c r="K6206">
        <v>0</v>
      </c>
      <c r="L6206">
        <v>0</v>
      </c>
    </row>
    <row r="6207" spans="1:14" x14ac:dyDescent="0.35">
      <c r="A6207" t="s">
        <v>1234</v>
      </c>
      <c r="B6207" t="s">
        <v>4548</v>
      </c>
      <c r="C6207" t="s">
        <v>2915</v>
      </c>
      <c r="D6207" t="s">
        <v>4564</v>
      </c>
      <c r="E6207" t="s">
        <v>4565</v>
      </c>
      <c r="F6207" t="s">
        <v>2920</v>
      </c>
      <c r="G6207" t="s">
        <v>2921</v>
      </c>
      <c r="H6207">
        <v>0</v>
      </c>
      <c r="I6207">
        <v>0</v>
      </c>
      <c r="J6207">
        <v>0</v>
      </c>
      <c r="K6207">
        <v>0</v>
      </c>
      <c r="L6207">
        <v>0</v>
      </c>
    </row>
    <row r="6208" spans="1:14" x14ac:dyDescent="0.35">
      <c r="A6208" t="s">
        <v>1234</v>
      </c>
      <c r="B6208" t="s">
        <v>4548</v>
      </c>
      <c r="C6208" t="s">
        <v>2915</v>
      </c>
      <c r="D6208" t="s">
        <v>4564</v>
      </c>
      <c r="E6208" t="s">
        <v>4565</v>
      </c>
      <c r="F6208" t="s">
        <v>2867</v>
      </c>
      <c r="G6208" t="s">
        <v>2868</v>
      </c>
      <c r="H6208">
        <v>0</v>
      </c>
      <c r="I6208">
        <v>0</v>
      </c>
      <c r="J6208">
        <v>0</v>
      </c>
      <c r="K6208">
        <v>0</v>
      </c>
      <c r="L6208">
        <v>0</v>
      </c>
    </row>
    <row r="6209" spans="1:12" x14ac:dyDescent="0.35">
      <c r="A6209" t="s">
        <v>1234</v>
      </c>
      <c r="B6209" t="s">
        <v>4548</v>
      </c>
      <c r="C6209" t="s">
        <v>2915</v>
      </c>
      <c r="D6209" t="s">
        <v>4564</v>
      </c>
      <c r="E6209" t="s">
        <v>4565</v>
      </c>
      <c r="F6209" t="s">
        <v>2922</v>
      </c>
      <c r="G6209" t="s">
        <v>2923</v>
      </c>
      <c r="H6209">
        <v>420699.51500000001</v>
      </c>
      <c r="I6209">
        <v>851.72326859094198</v>
      </c>
      <c r="J6209">
        <v>121578.80302596001</v>
      </c>
      <c r="K6209">
        <v>122430.526294551</v>
      </c>
      <c r="L6209">
        <v>298268.98870544898</v>
      </c>
    </row>
    <row r="6210" spans="1:12" x14ac:dyDescent="0.35">
      <c r="A6210" t="s">
        <v>1234</v>
      </c>
      <c r="B6210" t="s">
        <v>4548</v>
      </c>
      <c r="C6210" t="s">
        <v>2915</v>
      </c>
      <c r="D6210" t="s">
        <v>4564</v>
      </c>
      <c r="E6210" t="s">
        <v>4565</v>
      </c>
      <c r="F6210" t="s">
        <v>3651</v>
      </c>
      <c r="G6210" t="s">
        <v>3652</v>
      </c>
      <c r="H6210">
        <v>0</v>
      </c>
      <c r="I6210">
        <v>0</v>
      </c>
      <c r="J6210">
        <v>0</v>
      </c>
      <c r="K6210">
        <v>0</v>
      </c>
      <c r="L6210">
        <v>0</v>
      </c>
    </row>
    <row r="6211" spans="1:12" x14ac:dyDescent="0.35">
      <c r="A6211" t="s">
        <v>1234</v>
      </c>
      <c r="B6211" t="s">
        <v>4548</v>
      </c>
      <c r="C6211" t="s">
        <v>2915</v>
      </c>
      <c r="D6211" t="s">
        <v>4564</v>
      </c>
      <c r="E6211" t="s">
        <v>4565</v>
      </c>
      <c r="F6211" t="s">
        <v>2875</v>
      </c>
      <c r="G6211" t="s">
        <v>2876</v>
      </c>
      <c r="H6211">
        <v>1588443.6418000001</v>
      </c>
      <c r="I6211">
        <v>3215.86871988555</v>
      </c>
      <c r="J6211">
        <v>459047.53817415098</v>
      </c>
      <c r="K6211">
        <v>462263.40689403698</v>
      </c>
      <c r="L6211">
        <v>1126180.23490596</v>
      </c>
    </row>
    <row r="6212" spans="1:12" x14ac:dyDescent="0.35">
      <c r="A6212" t="s">
        <v>1234</v>
      </c>
      <c r="B6212" t="s">
        <v>4548</v>
      </c>
      <c r="C6212" t="s">
        <v>2915</v>
      </c>
      <c r="D6212" t="s">
        <v>4564</v>
      </c>
      <c r="E6212" t="s">
        <v>4565</v>
      </c>
      <c r="F6212" t="s">
        <v>2890</v>
      </c>
      <c r="G6212" t="s">
        <v>2891</v>
      </c>
      <c r="H6212">
        <v>0</v>
      </c>
      <c r="I6212">
        <v>0</v>
      </c>
      <c r="J6212">
        <v>0</v>
      </c>
      <c r="K6212">
        <v>0</v>
      </c>
      <c r="L6212">
        <v>0</v>
      </c>
    </row>
    <row r="6213" spans="1:12" x14ac:dyDescent="0.35">
      <c r="A6213" t="s">
        <v>1234</v>
      </c>
      <c r="B6213" t="s">
        <v>4548</v>
      </c>
      <c r="C6213" t="s">
        <v>2915</v>
      </c>
      <c r="D6213" t="s">
        <v>4564</v>
      </c>
      <c r="E6213" t="s">
        <v>4565</v>
      </c>
      <c r="F6213" t="s">
        <v>2924</v>
      </c>
      <c r="G6213" t="s">
        <v>2925</v>
      </c>
      <c r="H6213">
        <v>0</v>
      </c>
      <c r="I6213">
        <v>0</v>
      </c>
      <c r="J6213">
        <v>0</v>
      </c>
      <c r="K6213">
        <v>0</v>
      </c>
      <c r="L6213">
        <v>0</v>
      </c>
    </row>
    <row r="6214" spans="1:12" x14ac:dyDescent="0.35">
      <c r="A6214" t="s">
        <v>1234</v>
      </c>
      <c r="B6214" t="s">
        <v>4548</v>
      </c>
      <c r="C6214" t="s">
        <v>2915</v>
      </c>
      <c r="D6214" t="s">
        <v>4564</v>
      </c>
      <c r="E6214" t="s">
        <v>4565</v>
      </c>
      <c r="F6214" t="s">
        <v>2877</v>
      </c>
      <c r="G6214" t="s">
        <v>2878</v>
      </c>
      <c r="H6214">
        <v>432818.43099999998</v>
      </c>
      <c r="I6214">
        <v>876.25850678080496</v>
      </c>
      <c r="J6214">
        <v>125081.073071976</v>
      </c>
      <c r="K6214">
        <v>125957.331578757</v>
      </c>
      <c r="L6214">
        <v>306861.09942124301</v>
      </c>
    </row>
    <row r="6215" spans="1:12" x14ac:dyDescent="0.35">
      <c r="A6215" t="s">
        <v>1234</v>
      </c>
      <c r="B6215" t="s">
        <v>4548</v>
      </c>
      <c r="C6215" t="s">
        <v>2915</v>
      </c>
      <c r="D6215" t="s">
        <v>4496</v>
      </c>
      <c r="E6215" t="s">
        <v>4566</v>
      </c>
      <c r="F6215" t="s">
        <v>2172</v>
      </c>
      <c r="G6215" t="s">
        <v>2173</v>
      </c>
      <c r="H6215">
        <v>47093.741399999999</v>
      </c>
      <c r="J6215">
        <v>948.700257078493</v>
      </c>
      <c r="K6215">
        <v>948.700257078493</v>
      </c>
      <c r="L6215">
        <v>46145.041142921502</v>
      </c>
    </row>
    <row r="6216" spans="1:12" x14ac:dyDescent="0.35">
      <c r="A6216" t="s">
        <v>1234</v>
      </c>
      <c r="B6216" t="s">
        <v>4548</v>
      </c>
      <c r="C6216" t="s">
        <v>2915</v>
      </c>
      <c r="D6216" t="s">
        <v>4496</v>
      </c>
      <c r="E6216" t="s">
        <v>4566</v>
      </c>
      <c r="F6216" t="s">
        <v>2867</v>
      </c>
      <c r="G6216" t="s">
        <v>2868</v>
      </c>
      <c r="H6216">
        <v>0</v>
      </c>
      <c r="J6216">
        <v>0</v>
      </c>
      <c r="K6216">
        <v>0</v>
      </c>
      <c r="L6216">
        <v>0</v>
      </c>
    </row>
    <row r="6217" spans="1:12" x14ac:dyDescent="0.35">
      <c r="A6217" t="s">
        <v>1234</v>
      </c>
      <c r="B6217" t="s">
        <v>4548</v>
      </c>
      <c r="C6217" t="s">
        <v>2915</v>
      </c>
      <c r="D6217" t="s">
        <v>4496</v>
      </c>
      <c r="E6217" t="s">
        <v>4566</v>
      </c>
      <c r="F6217" t="s">
        <v>2922</v>
      </c>
      <c r="G6217" t="s">
        <v>2923</v>
      </c>
      <c r="H6217">
        <v>0</v>
      </c>
      <c r="J6217">
        <v>0</v>
      </c>
      <c r="K6217">
        <v>0</v>
      </c>
      <c r="L6217">
        <v>0</v>
      </c>
    </row>
    <row r="6218" spans="1:12" x14ac:dyDescent="0.35">
      <c r="A6218" t="s">
        <v>1234</v>
      </c>
      <c r="B6218" t="s">
        <v>4548</v>
      </c>
      <c r="C6218" t="s">
        <v>2915</v>
      </c>
      <c r="D6218" t="s">
        <v>4496</v>
      </c>
      <c r="E6218" t="s">
        <v>4566</v>
      </c>
      <c r="F6218" t="s">
        <v>2999</v>
      </c>
      <c r="G6218" t="s">
        <v>3000</v>
      </c>
      <c r="H6218">
        <v>0</v>
      </c>
      <c r="J6218">
        <v>0</v>
      </c>
      <c r="K6218">
        <v>0</v>
      </c>
      <c r="L6218">
        <v>0</v>
      </c>
    </row>
    <row r="6219" spans="1:12" x14ac:dyDescent="0.35">
      <c r="A6219" t="s">
        <v>1234</v>
      </c>
      <c r="B6219" t="s">
        <v>4548</v>
      </c>
      <c r="C6219" t="s">
        <v>2915</v>
      </c>
      <c r="D6219" t="s">
        <v>4496</v>
      </c>
      <c r="E6219" t="s">
        <v>4566</v>
      </c>
      <c r="F6219" t="s">
        <v>2924</v>
      </c>
      <c r="G6219" t="s">
        <v>2925</v>
      </c>
      <c r="H6219">
        <v>0</v>
      </c>
      <c r="J6219">
        <v>0</v>
      </c>
      <c r="K6219">
        <v>0</v>
      </c>
      <c r="L6219">
        <v>0</v>
      </c>
    </row>
    <row r="6220" spans="1:12" x14ac:dyDescent="0.35">
      <c r="A6220" t="s">
        <v>1234</v>
      </c>
      <c r="B6220" t="s">
        <v>4548</v>
      </c>
      <c r="C6220" t="s">
        <v>2915</v>
      </c>
      <c r="D6220" t="s">
        <v>4567</v>
      </c>
      <c r="E6220" t="s">
        <v>4568</v>
      </c>
      <c r="F6220" t="s">
        <v>2170</v>
      </c>
      <c r="G6220" t="s">
        <v>2171</v>
      </c>
      <c r="H6220">
        <v>0</v>
      </c>
      <c r="I6220">
        <v>0</v>
      </c>
      <c r="J6220">
        <v>0</v>
      </c>
      <c r="K6220">
        <v>0</v>
      </c>
      <c r="L6220">
        <v>0</v>
      </c>
    </row>
    <row r="6221" spans="1:12" x14ac:dyDescent="0.35">
      <c r="A6221" t="s">
        <v>1234</v>
      </c>
      <c r="B6221" t="s">
        <v>4548</v>
      </c>
      <c r="C6221" t="s">
        <v>2915</v>
      </c>
      <c r="D6221" t="s">
        <v>4567</v>
      </c>
      <c r="E6221" t="s">
        <v>4568</v>
      </c>
      <c r="F6221" t="s">
        <v>2172</v>
      </c>
      <c r="G6221" t="s">
        <v>2173</v>
      </c>
      <c r="H6221">
        <v>265286.21879999997</v>
      </c>
      <c r="I6221">
        <v>526.42282184858198</v>
      </c>
      <c r="J6221">
        <v>53266.914216551799</v>
      </c>
      <c r="K6221">
        <v>53793.337038400299</v>
      </c>
      <c r="L6221">
        <v>211492.8817616</v>
      </c>
    </row>
    <row r="6222" spans="1:12" x14ac:dyDescent="0.35">
      <c r="A6222" t="s">
        <v>1234</v>
      </c>
      <c r="B6222" t="s">
        <v>4548</v>
      </c>
      <c r="C6222" t="s">
        <v>2915</v>
      </c>
      <c r="D6222" t="s">
        <v>4567</v>
      </c>
      <c r="E6222" t="s">
        <v>4568</v>
      </c>
      <c r="F6222" t="s">
        <v>2867</v>
      </c>
      <c r="G6222" t="s">
        <v>2868</v>
      </c>
      <c r="H6222">
        <v>0</v>
      </c>
      <c r="I6222">
        <v>0</v>
      </c>
      <c r="J6222">
        <v>0</v>
      </c>
      <c r="K6222">
        <v>0</v>
      </c>
      <c r="L6222">
        <v>0</v>
      </c>
    </row>
    <row r="6223" spans="1:12" x14ac:dyDescent="0.35">
      <c r="A6223" t="s">
        <v>1234</v>
      </c>
      <c r="B6223" t="s">
        <v>4548</v>
      </c>
      <c r="C6223" t="s">
        <v>2915</v>
      </c>
      <c r="D6223" t="s">
        <v>4567</v>
      </c>
      <c r="E6223" t="s">
        <v>4568</v>
      </c>
      <c r="F6223" t="s">
        <v>2922</v>
      </c>
      <c r="G6223" t="s">
        <v>2923</v>
      </c>
      <c r="H6223">
        <v>0</v>
      </c>
      <c r="I6223">
        <v>0</v>
      </c>
      <c r="J6223">
        <v>0</v>
      </c>
      <c r="K6223">
        <v>0</v>
      </c>
      <c r="L6223">
        <v>0</v>
      </c>
    </row>
    <row r="6224" spans="1:12" x14ac:dyDescent="0.35">
      <c r="A6224" t="s">
        <v>1234</v>
      </c>
      <c r="B6224" t="s">
        <v>4548</v>
      </c>
      <c r="C6224" t="s">
        <v>2915</v>
      </c>
      <c r="D6224" t="s">
        <v>4567</v>
      </c>
      <c r="E6224" t="s">
        <v>4568</v>
      </c>
      <c r="F6224" t="s">
        <v>2875</v>
      </c>
      <c r="G6224" t="s">
        <v>2876</v>
      </c>
      <c r="H6224">
        <v>16548.6862</v>
      </c>
      <c r="I6224">
        <v>32.838517328508601</v>
      </c>
      <c r="J6224">
        <v>3322.8165895124298</v>
      </c>
      <c r="K6224">
        <v>3355.6551068409399</v>
      </c>
      <c r="L6224">
        <v>13193.031093159099</v>
      </c>
    </row>
    <row r="6225" spans="1:14" x14ac:dyDescent="0.35">
      <c r="A6225" t="s">
        <v>1234</v>
      </c>
      <c r="B6225" t="s">
        <v>4548</v>
      </c>
      <c r="C6225" t="s">
        <v>2915</v>
      </c>
      <c r="D6225" t="s">
        <v>4567</v>
      </c>
      <c r="E6225" t="s">
        <v>4568</v>
      </c>
      <c r="F6225" t="s">
        <v>2924</v>
      </c>
      <c r="G6225" t="s">
        <v>2925</v>
      </c>
      <c r="H6225">
        <v>0</v>
      </c>
      <c r="I6225">
        <v>0</v>
      </c>
      <c r="J6225">
        <v>0</v>
      </c>
      <c r="K6225">
        <v>0</v>
      </c>
      <c r="L6225">
        <v>0</v>
      </c>
    </row>
    <row r="6226" spans="1:14" x14ac:dyDescent="0.35">
      <c r="A6226" t="s">
        <v>1234</v>
      </c>
      <c r="B6226" t="s">
        <v>4548</v>
      </c>
      <c r="C6226" t="s">
        <v>2915</v>
      </c>
      <c r="D6226" t="s">
        <v>4567</v>
      </c>
      <c r="E6226" t="s">
        <v>4568</v>
      </c>
      <c r="F6226" t="s">
        <v>2877</v>
      </c>
      <c r="G6226" t="s">
        <v>2878</v>
      </c>
      <c r="H6226">
        <v>0</v>
      </c>
      <c r="I6226">
        <v>0</v>
      </c>
      <c r="J6226">
        <v>0</v>
      </c>
      <c r="K6226">
        <v>0</v>
      </c>
      <c r="L6226">
        <v>0</v>
      </c>
    </row>
    <row r="6227" spans="1:14" x14ac:dyDescent="0.35">
      <c r="A6227" t="s">
        <v>1234</v>
      </c>
      <c r="B6227" t="s">
        <v>4548</v>
      </c>
      <c r="C6227" t="s">
        <v>2915</v>
      </c>
      <c r="D6227" t="s">
        <v>4569</v>
      </c>
      <c r="E6227" t="s">
        <v>4570</v>
      </c>
      <c r="F6227" t="s">
        <v>2172</v>
      </c>
      <c r="G6227" t="s">
        <v>2173</v>
      </c>
      <c r="H6227">
        <v>270685.50540000002</v>
      </c>
      <c r="I6227">
        <v>227.914155239053</v>
      </c>
      <c r="J6227">
        <v>78230.2638910362</v>
      </c>
      <c r="K6227">
        <v>78458.178046275207</v>
      </c>
      <c r="L6227">
        <v>192227.32735372501</v>
      </c>
    </row>
    <row r="6228" spans="1:14" x14ac:dyDescent="0.35">
      <c r="A6228" t="s">
        <v>1234</v>
      </c>
      <c r="B6228" t="s">
        <v>4548</v>
      </c>
      <c r="C6228" t="s">
        <v>2915</v>
      </c>
      <c r="D6228" t="s">
        <v>4569</v>
      </c>
      <c r="E6228" t="s">
        <v>4570</v>
      </c>
      <c r="F6228" t="s">
        <v>2867</v>
      </c>
      <c r="G6228" t="s">
        <v>2868</v>
      </c>
      <c r="H6228">
        <v>0</v>
      </c>
      <c r="I6228">
        <v>0</v>
      </c>
      <c r="J6228">
        <v>0</v>
      </c>
      <c r="K6228">
        <v>0</v>
      </c>
      <c r="L6228">
        <v>0</v>
      </c>
    </row>
    <row r="6229" spans="1:14" x14ac:dyDescent="0.35">
      <c r="A6229" t="s">
        <v>1234</v>
      </c>
      <c r="B6229" t="s">
        <v>4548</v>
      </c>
      <c r="C6229" t="s">
        <v>2915</v>
      </c>
      <c r="D6229" t="s">
        <v>4569</v>
      </c>
      <c r="E6229" t="s">
        <v>4570</v>
      </c>
      <c r="F6229" t="s">
        <v>2922</v>
      </c>
      <c r="G6229" t="s">
        <v>2923</v>
      </c>
      <c r="H6229">
        <v>0</v>
      </c>
      <c r="I6229">
        <v>0</v>
      </c>
      <c r="J6229">
        <v>0</v>
      </c>
      <c r="K6229">
        <v>0</v>
      </c>
      <c r="L6229">
        <v>0</v>
      </c>
    </row>
    <row r="6230" spans="1:14" x14ac:dyDescent="0.35">
      <c r="A6230" t="s">
        <v>1234</v>
      </c>
      <c r="B6230" t="s">
        <v>4548</v>
      </c>
      <c r="C6230" t="s">
        <v>2915</v>
      </c>
      <c r="D6230" t="s">
        <v>4569</v>
      </c>
      <c r="E6230" t="s">
        <v>4570</v>
      </c>
      <c r="F6230" t="s">
        <v>2924</v>
      </c>
      <c r="G6230" t="s">
        <v>2925</v>
      </c>
      <c r="H6230">
        <v>0</v>
      </c>
      <c r="I6230">
        <v>0</v>
      </c>
      <c r="J6230">
        <v>0</v>
      </c>
      <c r="K6230">
        <v>0</v>
      </c>
      <c r="L6230">
        <v>0</v>
      </c>
    </row>
    <row r="6231" spans="1:14" x14ac:dyDescent="0.35">
      <c r="A6231" t="s">
        <v>1234</v>
      </c>
      <c r="B6231" t="s">
        <v>4548</v>
      </c>
      <c r="C6231" t="s">
        <v>2915</v>
      </c>
      <c r="D6231" t="s">
        <v>4569</v>
      </c>
      <c r="E6231" t="s">
        <v>4570</v>
      </c>
      <c r="F6231" t="s">
        <v>2877</v>
      </c>
      <c r="G6231" t="s">
        <v>2878</v>
      </c>
      <c r="H6231">
        <v>1199.1497999999999</v>
      </c>
      <c r="I6231">
        <v>1.0096706729496501</v>
      </c>
      <c r="J6231">
        <v>346.56383279504399</v>
      </c>
      <c r="K6231">
        <v>347.57350346799399</v>
      </c>
      <c r="L6231">
        <v>851.57629653200604</v>
      </c>
    </row>
    <row r="6232" spans="1:14" x14ac:dyDescent="0.35">
      <c r="A6232" t="s">
        <v>1234</v>
      </c>
      <c r="B6232" t="s">
        <v>4548</v>
      </c>
      <c r="C6232" t="s">
        <v>2915</v>
      </c>
      <c r="D6232" t="s">
        <v>4571</v>
      </c>
      <c r="E6232" t="s">
        <v>4572</v>
      </c>
      <c r="F6232" t="s">
        <v>2170</v>
      </c>
      <c r="G6232" t="s">
        <v>2171</v>
      </c>
      <c r="H6232">
        <v>0</v>
      </c>
      <c r="J6232">
        <v>0</v>
      </c>
      <c r="K6232">
        <v>0</v>
      </c>
      <c r="L6232">
        <v>0</v>
      </c>
    </row>
    <row r="6233" spans="1:14" x14ac:dyDescent="0.35">
      <c r="A6233" t="s">
        <v>1234</v>
      </c>
      <c r="B6233" t="s">
        <v>4548</v>
      </c>
      <c r="C6233" t="s">
        <v>2915</v>
      </c>
      <c r="D6233" t="s">
        <v>4571</v>
      </c>
      <c r="E6233" t="s">
        <v>4572</v>
      </c>
      <c r="F6233" t="s">
        <v>2172</v>
      </c>
      <c r="G6233" t="s">
        <v>2173</v>
      </c>
      <c r="H6233">
        <v>788806.96270000003</v>
      </c>
      <c r="J6233">
        <v>58641.086961029097</v>
      </c>
      <c r="K6233">
        <v>58641.086961029097</v>
      </c>
      <c r="L6233">
        <v>730165.87573897105</v>
      </c>
    </row>
    <row r="6234" spans="1:14" x14ac:dyDescent="0.35">
      <c r="A6234" t="s">
        <v>1234</v>
      </c>
      <c r="B6234" t="s">
        <v>4548</v>
      </c>
      <c r="C6234" t="s">
        <v>2915</v>
      </c>
      <c r="D6234" t="s">
        <v>4571</v>
      </c>
      <c r="E6234" t="s">
        <v>4572</v>
      </c>
      <c r="F6234" t="s">
        <v>19</v>
      </c>
      <c r="G6234" t="s">
        <v>2174</v>
      </c>
      <c r="H6234">
        <v>216655.9933</v>
      </c>
      <c r="J6234">
        <v>0</v>
      </c>
      <c r="K6234">
        <v>0</v>
      </c>
      <c r="L6234">
        <v>216655.9933</v>
      </c>
      <c r="N6234" t="s">
        <v>2198</v>
      </c>
    </row>
    <row r="6235" spans="1:14" x14ac:dyDescent="0.35">
      <c r="A6235" t="s">
        <v>1234</v>
      </c>
      <c r="B6235" t="s">
        <v>4548</v>
      </c>
      <c r="C6235" t="s">
        <v>2915</v>
      </c>
      <c r="D6235" t="s">
        <v>4571</v>
      </c>
      <c r="E6235" t="s">
        <v>4572</v>
      </c>
      <c r="F6235" t="s">
        <v>3655</v>
      </c>
      <c r="G6235" t="s">
        <v>3781</v>
      </c>
      <c r="H6235">
        <v>0</v>
      </c>
      <c r="J6235">
        <v>0</v>
      </c>
      <c r="K6235">
        <v>0</v>
      </c>
      <c r="L6235">
        <v>0</v>
      </c>
    </row>
    <row r="6236" spans="1:14" x14ac:dyDescent="0.35">
      <c r="A6236" t="s">
        <v>1234</v>
      </c>
      <c r="B6236" t="s">
        <v>4548</v>
      </c>
      <c r="C6236" t="s">
        <v>2915</v>
      </c>
      <c r="D6236" t="s">
        <v>4571</v>
      </c>
      <c r="E6236" t="s">
        <v>4572</v>
      </c>
      <c r="F6236" t="s">
        <v>2867</v>
      </c>
      <c r="G6236" t="s">
        <v>2868</v>
      </c>
      <c r="H6236">
        <v>0</v>
      </c>
      <c r="J6236">
        <v>0</v>
      </c>
      <c r="K6236">
        <v>0</v>
      </c>
      <c r="L6236">
        <v>0</v>
      </c>
    </row>
    <row r="6237" spans="1:14" x14ac:dyDescent="0.35">
      <c r="A6237" t="s">
        <v>1234</v>
      </c>
      <c r="B6237" t="s">
        <v>4548</v>
      </c>
      <c r="C6237" t="s">
        <v>2915</v>
      </c>
      <c r="D6237" t="s">
        <v>4571</v>
      </c>
      <c r="E6237" t="s">
        <v>4572</v>
      </c>
      <c r="F6237" t="s">
        <v>2922</v>
      </c>
      <c r="G6237" t="s">
        <v>2923</v>
      </c>
      <c r="H6237">
        <v>427713.64049999998</v>
      </c>
      <c r="J6237">
        <v>31796.870431672301</v>
      </c>
      <c r="K6237">
        <v>31796.870431672301</v>
      </c>
      <c r="L6237">
        <v>395916.77006832801</v>
      </c>
    </row>
    <row r="6238" spans="1:14" x14ac:dyDescent="0.35">
      <c r="A6238" t="s">
        <v>1234</v>
      </c>
      <c r="B6238" t="s">
        <v>4548</v>
      </c>
      <c r="C6238" t="s">
        <v>2915</v>
      </c>
      <c r="D6238" t="s">
        <v>4571</v>
      </c>
      <c r="E6238" t="s">
        <v>4572</v>
      </c>
      <c r="F6238" t="s">
        <v>2875</v>
      </c>
      <c r="G6238" t="s">
        <v>2876</v>
      </c>
      <c r="H6238">
        <v>183625.75140000001</v>
      </c>
      <c r="J6238">
        <v>13651.012436634201</v>
      </c>
      <c r="K6238">
        <v>13651.012436634201</v>
      </c>
      <c r="L6238">
        <v>169974.73896336599</v>
      </c>
    </row>
    <row r="6239" spans="1:14" x14ac:dyDescent="0.35">
      <c r="A6239" t="s">
        <v>1234</v>
      </c>
      <c r="B6239" t="s">
        <v>4548</v>
      </c>
      <c r="C6239" t="s">
        <v>2915</v>
      </c>
      <c r="D6239" t="s">
        <v>4571</v>
      </c>
      <c r="E6239" t="s">
        <v>4572</v>
      </c>
      <c r="F6239" t="s">
        <v>2924</v>
      </c>
      <c r="G6239" t="s">
        <v>2925</v>
      </c>
      <c r="H6239">
        <v>0</v>
      </c>
      <c r="J6239">
        <v>0</v>
      </c>
      <c r="K6239">
        <v>0</v>
      </c>
      <c r="L6239">
        <v>0</v>
      </c>
    </row>
    <row r="6240" spans="1:14" x14ac:dyDescent="0.35">
      <c r="A6240" t="s">
        <v>1234</v>
      </c>
      <c r="B6240" t="s">
        <v>4548</v>
      </c>
      <c r="C6240" t="s">
        <v>2915</v>
      </c>
      <c r="D6240" t="s">
        <v>4571</v>
      </c>
      <c r="E6240" t="s">
        <v>4572</v>
      </c>
      <c r="F6240" t="s">
        <v>2877</v>
      </c>
      <c r="G6240" t="s">
        <v>2878</v>
      </c>
      <c r="H6240">
        <v>279917.304</v>
      </c>
      <c r="J6240">
        <v>20809.470177796</v>
      </c>
      <c r="K6240">
        <v>20809.470177796</v>
      </c>
      <c r="L6240">
        <v>259107.833822204</v>
      </c>
    </row>
    <row r="6241" spans="1:12" x14ac:dyDescent="0.35">
      <c r="A6241" t="s">
        <v>1234</v>
      </c>
      <c r="B6241" t="s">
        <v>4548</v>
      </c>
      <c r="C6241" t="s">
        <v>2915</v>
      </c>
      <c r="D6241" t="s">
        <v>4573</v>
      </c>
      <c r="E6241" t="s">
        <v>4574</v>
      </c>
      <c r="F6241" t="s">
        <v>2172</v>
      </c>
      <c r="G6241" t="s">
        <v>2173</v>
      </c>
      <c r="H6241">
        <v>127228.6783</v>
      </c>
      <c r="J6241">
        <v>1324.2556647696999</v>
      </c>
      <c r="K6241">
        <v>1324.2556647696999</v>
      </c>
      <c r="L6241">
        <v>125904.42263523</v>
      </c>
    </row>
    <row r="6242" spans="1:12" x14ac:dyDescent="0.35">
      <c r="A6242" t="s">
        <v>1234</v>
      </c>
      <c r="B6242" t="s">
        <v>4548</v>
      </c>
      <c r="C6242" t="s">
        <v>2915</v>
      </c>
      <c r="D6242" t="s">
        <v>4573</v>
      </c>
      <c r="E6242" t="s">
        <v>4574</v>
      </c>
      <c r="F6242" t="s">
        <v>2867</v>
      </c>
      <c r="G6242" t="s">
        <v>2868</v>
      </c>
      <c r="H6242">
        <v>0</v>
      </c>
      <c r="J6242">
        <v>0</v>
      </c>
      <c r="K6242">
        <v>0</v>
      </c>
      <c r="L6242">
        <v>0</v>
      </c>
    </row>
    <row r="6243" spans="1:12" x14ac:dyDescent="0.35">
      <c r="A6243" t="s">
        <v>1234</v>
      </c>
      <c r="B6243" t="s">
        <v>4548</v>
      </c>
      <c r="C6243" t="s">
        <v>2915</v>
      </c>
      <c r="D6243" t="s">
        <v>4573</v>
      </c>
      <c r="E6243" t="s">
        <v>4574</v>
      </c>
      <c r="F6243" t="s">
        <v>2922</v>
      </c>
      <c r="G6243" t="s">
        <v>2923</v>
      </c>
      <c r="H6243">
        <v>12923.403399999999</v>
      </c>
      <c r="J6243">
        <v>134.512834600075</v>
      </c>
      <c r="K6243">
        <v>134.512834600075</v>
      </c>
      <c r="L6243">
        <v>12788.890565399901</v>
      </c>
    </row>
    <row r="6244" spans="1:12" x14ac:dyDescent="0.35">
      <c r="A6244" t="s">
        <v>1234</v>
      </c>
      <c r="B6244" t="s">
        <v>4548</v>
      </c>
      <c r="C6244" t="s">
        <v>2915</v>
      </c>
      <c r="D6244" t="s">
        <v>4573</v>
      </c>
      <c r="E6244" t="s">
        <v>4574</v>
      </c>
      <c r="F6244" t="s">
        <v>2875</v>
      </c>
      <c r="G6244" t="s">
        <v>2876</v>
      </c>
      <c r="H6244">
        <v>22504.547299999998</v>
      </c>
      <c r="J6244">
        <v>234.237867148406</v>
      </c>
      <c r="K6244">
        <v>234.237867148406</v>
      </c>
      <c r="L6244">
        <v>22270.309432851602</v>
      </c>
    </row>
    <row r="6245" spans="1:12" x14ac:dyDescent="0.35">
      <c r="A6245" t="s">
        <v>1234</v>
      </c>
      <c r="B6245" t="s">
        <v>4548</v>
      </c>
      <c r="C6245" t="s">
        <v>2915</v>
      </c>
      <c r="D6245" t="s">
        <v>4573</v>
      </c>
      <c r="E6245" t="s">
        <v>4574</v>
      </c>
      <c r="F6245" t="s">
        <v>2877</v>
      </c>
      <c r="G6245" t="s">
        <v>2878</v>
      </c>
      <c r="H6245">
        <v>55704.324999999997</v>
      </c>
      <c r="J6245">
        <v>579.79670086239196</v>
      </c>
      <c r="K6245">
        <v>579.79670086239196</v>
      </c>
      <c r="L6245">
        <v>55124.528299137601</v>
      </c>
    </row>
    <row r="6246" spans="1:12" x14ac:dyDescent="0.35">
      <c r="A6246" t="s">
        <v>1234</v>
      </c>
      <c r="B6246" t="s">
        <v>4548</v>
      </c>
      <c r="C6246" t="s">
        <v>2915</v>
      </c>
      <c r="D6246" t="s">
        <v>4575</v>
      </c>
      <c r="E6246" t="s">
        <v>4576</v>
      </c>
      <c r="F6246" t="s">
        <v>2172</v>
      </c>
      <c r="G6246" t="s">
        <v>2173</v>
      </c>
      <c r="H6246">
        <v>110937.46090000001</v>
      </c>
      <c r="J6246">
        <v>18030.461399877298</v>
      </c>
      <c r="K6246">
        <v>18030.461399877298</v>
      </c>
      <c r="L6246">
        <v>92906.999500122707</v>
      </c>
    </row>
    <row r="6247" spans="1:12" x14ac:dyDescent="0.35">
      <c r="A6247" t="s">
        <v>1234</v>
      </c>
      <c r="B6247" t="s">
        <v>4548</v>
      </c>
      <c r="C6247" t="s">
        <v>2915</v>
      </c>
      <c r="D6247" t="s">
        <v>4575</v>
      </c>
      <c r="E6247" t="s">
        <v>4576</v>
      </c>
      <c r="F6247" t="s">
        <v>2867</v>
      </c>
      <c r="G6247" t="s">
        <v>2868</v>
      </c>
      <c r="H6247">
        <v>0</v>
      </c>
      <c r="J6247">
        <v>0</v>
      </c>
      <c r="K6247">
        <v>0</v>
      </c>
      <c r="L6247">
        <v>0</v>
      </c>
    </row>
    <row r="6248" spans="1:12" x14ac:dyDescent="0.35">
      <c r="A6248" t="s">
        <v>1234</v>
      </c>
      <c r="B6248" t="s">
        <v>4548</v>
      </c>
      <c r="C6248" t="s">
        <v>2915</v>
      </c>
      <c r="D6248" t="s">
        <v>4575</v>
      </c>
      <c r="E6248" t="s">
        <v>4576</v>
      </c>
      <c r="F6248" t="s">
        <v>2922</v>
      </c>
      <c r="G6248" t="s">
        <v>2923</v>
      </c>
      <c r="H6248">
        <v>13907.1214</v>
      </c>
      <c r="J6248">
        <v>2260.2988597390499</v>
      </c>
      <c r="K6248">
        <v>2260.2988597390499</v>
      </c>
      <c r="L6248">
        <v>11646.8225402609</v>
      </c>
    </row>
    <row r="6249" spans="1:12" x14ac:dyDescent="0.35">
      <c r="A6249" t="s">
        <v>1234</v>
      </c>
      <c r="B6249" t="s">
        <v>4548</v>
      </c>
      <c r="C6249" t="s">
        <v>2915</v>
      </c>
      <c r="D6249" t="s">
        <v>4575</v>
      </c>
      <c r="E6249" t="s">
        <v>4576</v>
      </c>
      <c r="F6249" t="s">
        <v>3651</v>
      </c>
      <c r="G6249" t="s">
        <v>3652</v>
      </c>
      <c r="H6249">
        <v>0</v>
      </c>
      <c r="J6249">
        <v>0</v>
      </c>
      <c r="K6249">
        <v>0</v>
      </c>
      <c r="L6249">
        <v>0</v>
      </c>
    </row>
    <row r="6250" spans="1:12" x14ac:dyDescent="0.35">
      <c r="A6250" t="s">
        <v>1234</v>
      </c>
      <c r="B6250" t="s">
        <v>4548</v>
      </c>
      <c r="C6250" t="s">
        <v>2915</v>
      </c>
      <c r="D6250" t="s">
        <v>4575</v>
      </c>
      <c r="E6250" t="s">
        <v>4576</v>
      </c>
      <c r="F6250" t="s">
        <v>2924</v>
      </c>
      <c r="G6250" t="s">
        <v>2925</v>
      </c>
      <c r="H6250">
        <v>0</v>
      </c>
      <c r="J6250">
        <v>0</v>
      </c>
      <c r="K6250">
        <v>0</v>
      </c>
      <c r="L6250">
        <v>0</v>
      </c>
    </row>
    <row r="6251" spans="1:12" x14ac:dyDescent="0.35">
      <c r="A6251" t="s">
        <v>1234</v>
      </c>
      <c r="B6251" t="s">
        <v>4548</v>
      </c>
      <c r="C6251" t="s">
        <v>2915</v>
      </c>
      <c r="D6251" t="s">
        <v>4577</v>
      </c>
      <c r="E6251" t="s">
        <v>4578</v>
      </c>
      <c r="F6251" t="s">
        <v>2172</v>
      </c>
      <c r="G6251" t="s">
        <v>2173</v>
      </c>
      <c r="H6251">
        <v>519256.61959999998</v>
      </c>
      <c r="I6251">
        <v>8385.2989156663407</v>
      </c>
      <c r="J6251">
        <v>51429.049083771301</v>
      </c>
      <c r="K6251">
        <v>59814.347999437603</v>
      </c>
      <c r="L6251">
        <v>459442.27160056197</v>
      </c>
    </row>
    <row r="6252" spans="1:12" x14ac:dyDescent="0.35">
      <c r="A6252" t="s">
        <v>1234</v>
      </c>
      <c r="B6252" t="s">
        <v>4548</v>
      </c>
      <c r="C6252" t="s">
        <v>2915</v>
      </c>
      <c r="D6252" t="s">
        <v>4577</v>
      </c>
      <c r="E6252" t="s">
        <v>4578</v>
      </c>
      <c r="F6252" t="s">
        <v>2867</v>
      </c>
      <c r="G6252" t="s">
        <v>2868</v>
      </c>
      <c r="H6252">
        <v>0</v>
      </c>
      <c r="I6252">
        <v>0</v>
      </c>
      <c r="J6252">
        <v>0</v>
      </c>
      <c r="K6252">
        <v>0</v>
      </c>
      <c r="L6252">
        <v>0</v>
      </c>
    </row>
    <row r="6253" spans="1:12" x14ac:dyDescent="0.35">
      <c r="A6253" t="s">
        <v>1234</v>
      </c>
      <c r="B6253" t="s">
        <v>4548</v>
      </c>
      <c r="C6253" t="s">
        <v>2915</v>
      </c>
      <c r="D6253" t="s">
        <v>4577</v>
      </c>
      <c r="E6253" t="s">
        <v>4578</v>
      </c>
      <c r="F6253" t="s">
        <v>2922</v>
      </c>
      <c r="G6253" t="s">
        <v>2923</v>
      </c>
      <c r="H6253">
        <v>140880.27960000001</v>
      </c>
      <c r="I6253">
        <v>2275.0278205619302</v>
      </c>
      <c r="J6253">
        <v>13953.2911858429</v>
      </c>
      <c r="K6253">
        <v>16228.319006404799</v>
      </c>
      <c r="L6253">
        <v>124651.96059359499</v>
      </c>
    </row>
    <row r="6254" spans="1:12" x14ac:dyDescent="0.35">
      <c r="A6254" t="s">
        <v>1234</v>
      </c>
      <c r="B6254" t="s">
        <v>4548</v>
      </c>
      <c r="C6254" t="s">
        <v>2915</v>
      </c>
      <c r="D6254" t="s">
        <v>4577</v>
      </c>
      <c r="E6254" t="s">
        <v>4578</v>
      </c>
      <c r="F6254" t="s">
        <v>3651</v>
      </c>
      <c r="G6254" t="s">
        <v>3652</v>
      </c>
      <c r="H6254">
        <v>0</v>
      </c>
      <c r="I6254">
        <v>0</v>
      </c>
      <c r="J6254">
        <v>0</v>
      </c>
      <c r="K6254">
        <v>0</v>
      </c>
      <c r="L6254">
        <v>0</v>
      </c>
    </row>
    <row r="6255" spans="1:12" x14ac:dyDescent="0.35">
      <c r="A6255" t="s">
        <v>1234</v>
      </c>
      <c r="B6255" t="s">
        <v>4548</v>
      </c>
      <c r="C6255" t="s">
        <v>2915</v>
      </c>
      <c r="D6255" t="s">
        <v>4577</v>
      </c>
      <c r="E6255" t="s">
        <v>4578</v>
      </c>
      <c r="F6255" t="s">
        <v>2924</v>
      </c>
      <c r="G6255" t="s">
        <v>2925</v>
      </c>
      <c r="H6255">
        <v>0</v>
      </c>
      <c r="I6255">
        <v>0</v>
      </c>
      <c r="J6255">
        <v>0</v>
      </c>
      <c r="K6255">
        <v>0</v>
      </c>
      <c r="L6255">
        <v>0</v>
      </c>
    </row>
    <row r="6256" spans="1:12" x14ac:dyDescent="0.35">
      <c r="A6256" t="s">
        <v>1234</v>
      </c>
      <c r="B6256" t="s">
        <v>4548</v>
      </c>
      <c r="C6256" t="s">
        <v>2915</v>
      </c>
      <c r="D6256" t="s">
        <v>4577</v>
      </c>
      <c r="E6256" t="s">
        <v>4578</v>
      </c>
      <c r="F6256" t="s">
        <v>2877</v>
      </c>
      <c r="G6256" t="s">
        <v>2878</v>
      </c>
      <c r="H6256">
        <v>38135.568099999997</v>
      </c>
      <c r="I6256">
        <v>615.83834659319996</v>
      </c>
      <c r="J6256">
        <v>3777.0842605786102</v>
      </c>
      <c r="K6256">
        <v>4392.9226071718103</v>
      </c>
      <c r="L6256">
        <v>33742.645492828196</v>
      </c>
    </row>
    <row r="6257" spans="1:14" x14ac:dyDescent="0.35">
      <c r="A6257" t="s">
        <v>1234</v>
      </c>
      <c r="B6257" t="s">
        <v>4548</v>
      </c>
      <c r="C6257" t="s">
        <v>2915</v>
      </c>
      <c r="D6257" t="s">
        <v>4579</v>
      </c>
      <c r="E6257" t="s">
        <v>4580</v>
      </c>
      <c r="F6257" t="s">
        <v>2170</v>
      </c>
      <c r="G6257" t="s">
        <v>2171</v>
      </c>
      <c r="H6257">
        <v>0</v>
      </c>
      <c r="I6257">
        <v>0</v>
      </c>
      <c r="J6257">
        <v>0</v>
      </c>
      <c r="K6257">
        <v>0</v>
      </c>
      <c r="L6257">
        <v>0</v>
      </c>
    </row>
    <row r="6258" spans="1:14" x14ac:dyDescent="0.35">
      <c r="A6258" t="s">
        <v>1234</v>
      </c>
      <c r="B6258" t="s">
        <v>4548</v>
      </c>
      <c r="C6258" t="s">
        <v>2915</v>
      </c>
      <c r="D6258" t="s">
        <v>4579</v>
      </c>
      <c r="E6258" t="s">
        <v>4580</v>
      </c>
      <c r="F6258" t="s">
        <v>2172</v>
      </c>
      <c r="G6258" t="s">
        <v>2173</v>
      </c>
      <c r="H6258">
        <v>230929.53589999999</v>
      </c>
      <c r="I6258">
        <v>1162.0800343274</v>
      </c>
      <c r="J6258">
        <v>18799.769129390399</v>
      </c>
      <c r="K6258">
        <v>19961.849163717801</v>
      </c>
      <c r="L6258">
        <v>210967.68673628199</v>
      </c>
    </row>
    <row r="6259" spans="1:14" x14ac:dyDescent="0.35">
      <c r="A6259" t="s">
        <v>1234</v>
      </c>
      <c r="B6259" t="s">
        <v>4548</v>
      </c>
      <c r="C6259" t="s">
        <v>2915</v>
      </c>
      <c r="D6259" t="s">
        <v>4579</v>
      </c>
      <c r="E6259" t="s">
        <v>4580</v>
      </c>
      <c r="F6259" t="s">
        <v>2867</v>
      </c>
      <c r="G6259" t="s">
        <v>2868</v>
      </c>
      <c r="H6259">
        <v>0</v>
      </c>
      <c r="I6259">
        <v>0</v>
      </c>
      <c r="J6259">
        <v>0</v>
      </c>
      <c r="K6259">
        <v>0</v>
      </c>
      <c r="L6259">
        <v>0</v>
      </c>
    </row>
    <row r="6260" spans="1:14" x14ac:dyDescent="0.35">
      <c r="A6260" t="s">
        <v>1234</v>
      </c>
      <c r="B6260" t="s">
        <v>4548</v>
      </c>
      <c r="C6260" t="s">
        <v>2915</v>
      </c>
      <c r="D6260" t="s">
        <v>4579</v>
      </c>
      <c r="E6260" t="s">
        <v>4580</v>
      </c>
      <c r="F6260" t="s">
        <v>2922</v>
      </c>
      <c r="G6260" t="s">
        <v>2923</v>
      </c>
      <c r="H6260">
        <v>135039.2672</v>
      </c>
      <c r="I6260">
        <v>679.542509343814</v>
      </c>
      <c r="J6260">
        <v>10993.4272269504</v>
      </c>
      <c r="K6260">
        <v>11672.969736294201</v>
      </c>
      <c r="L6260">
        <v>123366.297463706</v>
      </c>
    </row>
    <row r="6261" spans="1:14" x14ac:dyDescent="0.35">
      <c r="A6261" t="s">
        <v>1234</v>
      </c>
      <c r="B6261" t="s">
        <v>4548</v>
      </c>
      <c r="C6261" t="s">
        <v>2915</v>
      </c>
      <c r="D6261" t="s">
        <v>4579</v>
      </c>
      <c r="E6261" t="s">
        <v>4580</v>
      </c>
      <c r="F6261" t="s">
        <v>2875</v>
      </c>
      <c r="G6261" t="s">
        <v>2876</v>
      </c>
      <c r="H6261">
        <v>16518.5648</v>
      </c>
      <c r="I6261">
        <v>83.124465974778502</v>
      </c>
      <c r="J6261">
        <v>1344.76174029975</v>
      </c>
      <c r="K6261">
        <v>1427.88620627452</v>
      </c>
      <c r="L6261">
        <v>15090.678593725501</v>
      </c>
    </row>
    <row r="6262" spans="1:14" x14ac:dyDescent="0.35">
      <c r="A6262" t="s">
        <v>1234</v>
      </c>
      <c r="B6262" t="s">
        <v>4548</v>
      </c>
      <c r="C6262" t="s">
        <v>2915</v>
      </c>
      <c r="D6262" t="s">
        <v>4579</v>
      </c>
      <c r="E6262" t="s">
        <v>4580</v>
      </c>
      <c r="F6262" t="s">
        <v>2924</v>
      </c>
      <c r="G6262" t="s">
        <v>2925</v>
      </c>
      <c r="H6262">
        <v>0</v>
      </c>
      <c r="I6262">
        <v>0</v>
      </c>
      <c r="J6262">
        <v>0</v>
      </c>
      <c r="K6262">
        <v>0</v>
      </c>
      <c r="L6262">
        <v>0</v>
      </c>
    </row>
    <row r="6263" spans="1:14" x14ac:dyDescent="0.35">
      <c r="A6263" t="s">
        <v>1234</v>
      </c>
      <c r="B6263" t="s">
        <v>4548</v>
      </c>
      <c r="C6263" t="s">
        <v>2915</v>
      </c>
      <c r="D6263" t="s">
        <v>4579</v>
      </c>
      <c r="E6263" t="s">
        <v>4580</v>
      </c>
      <c r="F6263" t="s">
        <v>2877</v>
      </c>
      <c r="G6263" t="s">
        <v>2878</v>
      </c>
      <c r="H6263">
        <v>20648.205999999998</v>
      </c>
      <c r="I6263">
        <v>103.905582468473</v>
      </c>
      <c r="J6263">
        <v>1680.9521753746801</v>
      </c>
      <c r="K6263">
        <v>1784.85775784315</v>
      </c>
      <c r="L6263">
        <v>18863.348242156801</v>
      </c>
    </row>
    <row r="6264" spans="1:14" x14ac:dyDescent="0.35">
      <c r="A6264" t="s">
        <v>1234</v>
      </c>
      <c r="B6264" t="s">
        <v>4548</v>
      </c>
      <c r="C6264" t="s">
        <v>2915</v>
      </c>
      <c r="D6264" t="s">
        <v>4581</v>
      </c>
      <c r="E6264" t="s">
        <v>4582</v>
      </c>
      <c r="F6264" t="s">
        <v>2172</v>
      </c>
      <c r="G6264" t="s">
        <v>2173</v>
      </c>
      <c r="H6264">
        <v>361599.36810000002</v>
      </c>
      <c r="I6264">
        <v>336.63182182182197</v>
      </c>
      <c r="J6264">
        <v>38766.731434511399</v>
      </c>
      <c r="K6264">
        <v>39103.363256333301</v>
      </c>
      <c r="L6264">
        <v>322496.00484366697</v>
      </c>
    </row>
    <row r="6265" spans="1:14" x14ac:dyDescent="0.35">
      <c r="A6265" t="s">
        <v>1234</v>
      </c>
      <c r="B6265" t="s">
        <v>4548</v>
      </c>
      <c r="C6265" t="s">
        <v>2915</v>
      </c>
      <c r="D6265" t="s">
        <v>4581</v>
      </c>
      <c r="E6265" t="s">
        <v>4582</v>
      </c>
      <c r="F6265" t="s">
        <v>2867</v>
      </c>
      <c r="G6265" t="s">
        <v>2868</v>
      </c>
      <c r="H6265">
        <v>0</v>
      </c>
      <c r="I6265">
        <v>0</v>
      </c>
      <c r="J6265">
        <v>0</v>
      </c>
      <c r="K6265">
        <v>0</v>
      </c>
      <c r="L6265">
        <v>0</v>
      </c>
    </row>
    <row r="6266" spans="1:14" x14ac:dyDescent="0.35">
      <c r="A6266" t="s">
        <v>1234</v>
      </c>
      <c r="B6266" t="s">
        <v>4548</v>
      </c>
      <c r="C6266" t="s">
        <v>2915</v>
      </c>
      <c r="D6266" t="s">
        <v>4581</v>
      </c>
      <c r="E6266" t="s">
        <v>4582</v>
      </c>
      <c r="F6266" t="s">
        <v>2922</v>
      </c>
      <c r="G6266" t="s">
        <v>2923</v>
      </c>
      <c r="H6266">
        <v>144269.82459999999</v>
      </c>
      <c r="I6266">
        <v>134.30834834834801</v>
      </c>
      <c r="J6266">
        <v>15467.033513513499</v>
      </c>
      <c r="K6266">
        <v>15601.3418618619</v>
      </c>
      <c r="L6266">
        <v>128668.482738138</v>
      </c>
    </row>
    <row r="6267" spans="1:14" x14ac:dyDescent="0.35">
      <c r="A6267" t="s">
        <v>1234</v>
      </c>
      <c r="B6267" t="s">
        <v>4548</v>
      </c>
      <c r="C6267" t="s">
        <v>2915</v>
      </c>
      <c r="D6267" t="s">
        <v>4581</v>
      </c>
      <c r="E6267" t="s">
        <v>4582</v>
      </c>
      <c r="F6267" t="s">
        <v>2875</v>
      </c>
      <c r="G6267" t="s">
        <v>2876</v>
      </c>
      <c r="H6267">
        <v>19222.765100000001</v>
      </c>
      <c r="I6267">
        <v>17.895480480480501</v>
      </c>
      <c r="J6267">
        <v>2060.8547401247401</v>
      </c>
      <c r="K6267">
        <v>2078.75022060522</v>
      </c>
      <c r="L6267">
        <v>17144.014879394799</v>
      </c>
    </row>
    <row r="6268" spans="1:14" x14ac:dyDescent="0.35">
      <c r="A6268" t="s">
        <v>1234</v>
      </c>
      <c r="B6268" t="s">
        <v>4548</v>
      </c>
      <c r="C6268" t="s">
        <v>2915</v>
      </c>
      <c r="D6268" t="s">
        <v>4581</v>
      </c>
      <c r="E6268" t="s">
        <v>4582</v>
      </c>
      <c r="F6268" t="s">
        <v>2924</v>
      </c>
      <c r="G6268" t="s">
        <v>2925</v>
      </c>
      <c r="H6268">
        <v>0</v>
      </c>
      <c r="I6268">
        <v>0</v>
      </c>
      <c r="J6268">
        <v>0</v>
      </c>
      <c r="K6268">
        <v>0</v>
      </c>
      <c r="L6268">
        <v>0</v>
      </c>
    </row>
    <row r="6269" spans="1:14" x14ac:dyDescent="0.35">
      <c r="A6269" t="s">
        <v>1234</v>
      </c>
      <c r="B6269" t="s">
        <v>4548</v>
      </c>
      <c r="C6269" t="s">
        <v>2915</v>
      </c>
      <c r="D6269" t="s">
        <v>4581</v>
      </c>
      <c r="E6269" t="s">
        <v>4582</v>
      </c>
      <c r="F6269" t="s">
        <v>2877</v>
      </c>
      <c r="G6269" t="s">
        <v>2878</v>
      </c>
      <c r="H6269">
        <v>33028.805999999997</v>
      </c>
      <c r="I6269">
        <v>30.748248248248299</v>
      </c>
      <c r="J6269">
        <v>3540.9875259875298</v>
      </c>
      <c r="K6269">
        <v>3571.7357742357699</v>
      </c>
      <c r="L6269">
        <v>29457.070225764201</v>
      </c>
    </row>
    <row r="6270" spans="1:14" x14ac:dyDescent="0.35">
      <c r="A6270" t="s">
        <v>1234</v>
      </c>
      <c r="B6270" t="s">
        <v>4548</v>
      </c>
      <c r="C6270" t="s">
        <v>17</v>
      </c>
      <c r="D6270" t="s">
        <v>1235</v>
      </c>
      <c r="E6270" t="s">
        <v>2359</v>
      </c>
      <c r="F6270" t="s">
        <v>2170</v>
      </c>
      <c r="G6270" t="s">
        <v>2171</v>
      </c>
      <c r="H6270">
        <v>0</v>
      </c>
      <c r="I6270">
        <v>0</v>
      </c>
      <c r="J6270">
        <v>0</v>
      </c>
      <c r="K6270">
        <v>0</v>
      </c>
      <c r="L6270">
        <v>0</v>
      </c>
    </row>
    <row r="6271" spans="1:14" x14ac:dyDescent="0.35">
      <c r="A6271" t="s">
        <v>1234</v>
      </c>
      <c r="B6271" t="s">
        <v>4548</v>
      </c>
      <c r="C6271" t="s">
        <v>17</v>
      </c>
      <c r="D6271" t="s">
        <v>1235</v>
      </c>
      <c r="E6271" t="s">
        <v>2359</v>
      </c>
      <c r="F6271" t="s">
        <v>19</v>
      </c>
      <c r="G6271" t="s">
        <v>2174</v>
      </c>
      <c r="H6271">
        <v>1756187.99</v>
      </c>
      <c r="I6271">
        <v>1724.6308538217099</v>
      </c>
      <c r="J6271">
        <v>0</v>
      </c>
      <c r="K6271">
        <v>1724.6308538217099</v>
      </c>
      <c r="L6271">
        <v>1754463.3591461801</v>
      </c>
      <c r="N6271" t="s">
        <v>2198</v>
      </c>
    </row>
    <row r="6272" spans="1:14" x14ac:dyDescent="0.35">
      <c r="A6272" t="s">
        <v>1234</v>
      </c>
      <c r="B6272" t="s">
        <v>4548</v>
      </c>
      <c r="C6272" t="s">
        <v>17</v>
      </c>
      <c r="D6272" t="s">
        <v>1235</v>
      </c>
      <c r="E6272" t="s">
        <v>2359</v>
      </c>
      <c r="F6272" t="s">
        <v>50</v>
      </c>
      <c r="G6272" t="s">
        <v>3030</v>
      </c>
      <c r="H6272">
        <v>1847780.7535000001</v>
      </c>
      <c r="I6272">
        <v>1772.9785349460601</v>
      </c>
      <c r="J6272">
        <v>0</v>
      </c>
      <c r="K6272">
        <v>1772.9785349460601</v>
      </c>
      <c r="L6272">
        <v>1846007.7749650499</v>
      </c>
      <c r="M6272" t="s">
        <v>2198</v>
      </c>
      <c r="N6272" t="s">
        <v>2198</v>
      </c>
    </row>
    <row r="6273" spans="1:14" x14ac:dyDescent="0.35">
      <c r="A6273" t="s">
        <v>1234</v>
      </c>
      <c r="B6273" t="s">
        <v>4548</v>
      </c>
      <c r="C6273" t="s">
        <v>17</v>
      </c>
      <c r="D6273" t="s">
        <v>1235</v>
      </c>
      <c r="E6273" t="s">
        <v>2359</v>
      </c>
      <c r="F6273" t="s">
        <v>2787</v>
      </c>
      <c r="G6273" t="s">
        <v>2935</v>
      </c>
      <c r="H6273">
        <v>0</v>
      </c>
      <c r="I6273">
        <v>0</v>
      </c>
      <c r="J6273">
        <v>0</v>
      </c>
      <c r="K6273">
        <v>0</v>
      </c>
      <c r="L6273">
        <v>0</v>
      </c>
    </row>
    <row r="6274" spans="1:14" x14ac:dyDescent="0.35">
      <c r="A6274" t="s">
        <v>1234</v>
      </c>
      <c r="B6274" t="s">
        <v>4548</v>
      </c>
      <c r="C6274" t="s">
        <v>17</v>
      </c>
      <c r="D6274" t="s">
        <v>1235</v>
      </c>
      <c r="E6274" t="s">
        <v>2359</v>
      </c>
      <c r="F6274" t="s">
        <v>2788</v>
      </c>
      <c r="G6274" t="s">
        <v>2936</v>
      </c>
      <c r="H6274">
        <v>4541331.9389000004</v>
      </c>
      <c r="I6274">
        <v>4459.7282431424801</v>
      </c>
      <c r="J6274">
        <v>208203.68413786599</v>
      </c>
      <c r="K6274">
        <v>212663.41238100801</v>
      </c>
      <c r="L6274">
        <v>4328668.5265189903</v>
      </c>
    </row>
    <row r="6275" spans="1:14" x14ac:dyDescent="0.35">
      <c r="A6275" t="s">
        <v>1234</v>
      </c>
      <c r="B6275" t="s">
        <v>4548</v>
      </c>
      <c r="C6275" t="s">
        <v>17</v>
      </c>
      <c r="D6275" t="s">
        <v>1242</v>
      </c>
      <c r="E6275" t="s">
        <v>2360</v>
      </c>
      <c r="F6275" t="s">
        <v>19</v>
      </c>
      <c r="G6275" t="s">
        <v>2174</v>
      </c>
      <c r="H6275">
        <v>1209758.8792000001</v>
      </c>
      <c r="I6275">
        <v>760.59088576080205</v>
      </c>
      <c r="J6275">
        <v>0</v>
      </c>
      <c r="K6275">
        <v>760.59088576080205</v>
      </c>
      <c r="L6275">
        <v>1208998.2883142401</v>
      </c>
      <c r="N6275" t="s">
        <v>2198</v>
      </c>
    </row>
    <row r="6276" spans="1:14" x14ac:dyDescent="0.35">
      <c r="A6276" t="s">
        <v>1234</v>
      </c>
      <c r="B6276" t="s">
        <v>4548</v>
      </c>
      <c r="C6276" t="s">
        <v>17</v>
      </c>
      <c r="D6276" t="s">
        <v>1242</v>
      </c>
      <c r="E6276" t="s">
        <v>2360</v>
      </c>
      <c r="F6276" t="s">
        <v>30</v>
      </c>
      <c r="G6276" t="s">
        <v>2182</v>
      </c>
      <c r="H6276">
        <v>84971.463199999998</v>
      </c>
      <c r="I6276">
        <v>53.4226460574451</v>
      </c>
      <c r="J6276">
        <v>0</v>
      </c>
      <c r="K6276">
        <v>53.4226460574451</v>
      </c>
      <c r="L6276">
        <v>84918.040553942599</v>
      </c>
      <c r="N6276" t="s">
        <v>2198</v>
      </c>
    </row>
    <row r="6277" spans="1:14" x14ac:dyDescent="0.35">
      <c r="A6277" t="s">
        <v>1234</v>
      </c>
      <c r="B6277" t="s">
        <v>4548</v>
      </c>
      <c r="C6277" t="s">
        <v>17</v>
      </c>
      <c r="D6277" t="s">
        <v>1242</v>
      </c>
      <c r="E6277" t="s">
        <v>2360</v>
      </c>
      <c r="F6277" t="s">
        <v>2787</v>
      </c>
      <c r="G6277" t="s">
        <v>2935</v>
      </c>
      <c r="H6277">
        <v>0</v>
      </c>
      <c r="I6277">
        <v>0</v>
      </c>
      <c r="J6277">
        <v>0</v>
      </c>
      <c r="K6277">
        <v>0</v>
      </c>
      <c r="L6277">
        <v>0</v>
      </c>
    </row>
    <row r="6278" spans="1:14" x14ac:dyDescent="0.35">
      <c r="A6278" t="s">
        <v>1234</v>
      </c>
      <c r="B6278" t="s">
        <v>4548</v>
      </c>
      <c r="C6278" t="s">
        <v>17</v>
      </c>
      <c r="D6278" t="s">
        <v>1242</v>
      </c>
      <c r="E6278" t="s">
        <v>2360</v>
      </c>
      <c r="F6278" t="s">
        <v>2788</v>
      </c>
      <c r="G6278" t="s">
        <v>2936</v>
      </c>
      <c r="H6278">
        <v>1261303.1301</v>
      </c>
      <c r="I6278">
        <v>792.99741580165403</v>
      </c>
      <c r="J6278">
        <v>71095.743382279805</v>
      </c>
      <c r="K6278">
        <v>71888.740798081402</v>
      </c>
      <c r="L6278">
        <v>1189414.3893019201</v>
      </c>
    </row>
    <row r="6279" spans="1:14" x14ac:dyDescent="0.35">
      <c r="A6279" t="s">
        <v>1234</v>
      </c>
      <c r="B6279" t="s">
        <v>4548</v>
      </c>
      <c r="C6279" t="s">
        <v>17</v>
      </c>
      <c r="D6279" t="s">
        <v>1248</v>
      </c>
      <c r="E6279" t="s">
        <v>4583</v>
      </c>
      <c r="F6279" t="s">
        <v>2170</v>
      </c>
      <c r="G6279" t="s">
        <v>2171</v>
      </c>
      <c r="H6279">
        <v>0</v>
      </c>
      <c r="I6279">
        <v>0</v>
      </c>
      <c r="J6279">
        <v>0</v>
      </c>
      <c r="K6279">
        <v>0</v>
      </c>
      <c r="L6279">
        <v>0</v>
      </c>
    </row>
    <row r="6280" spans="1:14" x14ac:dyDescent="0.35">
      <c r="A6280" t="s">
        <v>1234</v>
      </c>
      <c r="B6280" t="s">
        <v>4548</v>
      </c>
      <c r="C6280" t="s">
        <v>17</v>
      </c>
      <c r="D6280" t="s">
        <v>1248</v>
      </c>
      <c r="E6280" t="s">
        <v>4583</v>
      </c>
      <c r="F6280" t="s">
        <v>19</v>
      </c>
      <c r="G6280" t="s">
        <v>2174</v>
      </c>
      <c r="H6280">
        <v>411289.82569999999</v>
      </c>
      <c r="I6280">
        <v>497.50724472831399</v>
      </c>
      <c r="J6280">
        <v>0</v>
      </c>
      <c r="K6280">
        <v>497.50724472831399</v>
      </c>
      <c r="L6280">
        <v>410792.318455272</v>
      </c>
      <c r="N6280" t="s">
        <v>2198</v>
      </c>
    </row>
    <row r="6281" spans="1:14" x14ac:dyDescent="0.35">
      <c r="A6281" t="s">
        <v>1234</v>
      </c>
      <c r="B6281" t="s">
        <v>4548</v>
      </c>
      <c r="C6281" t="s">
        <v>17</v>
      </c>
      <c r="D6281" t="s">
        <v>1248</v>
      </c>
      <c r="E6281" t="s">
        <v>4583</v>
      </c>
      <c r="F6281" t="s">
        <v>2787</v>
      </c>
      <c r="G6281" t="s">
        <v>2935</v>
      </c>
      <c r="H6281">
        <v>0</v>
      </c>
      <c r="I6281">
        <v>0</v>
      </c>
      <c r="J6281">
        <v>0</v>
      </c>
      <c r="K6281">
        <v>0</v>
      </c>
      <c r="L6281">
        <v>0</v>
      </c>
    </row>
    <row r="6282" spans="1:14" x14ac:dyDescent="0.35">
      <c r="A6282" t="s">
        <v>1234</v>
      </c>
      <c r="B6282" t="s">
        <v>4548</v>
      </c>
      <c r="C6282" t="s">
        <v>17</v>
      </c>
      <c r="D6282" t="s">
        <v>1248</v>
      </c>
      <c r="E6282" t="s">
        <v>4583</v>
      </c>
      <c r="F6282" t="s">
        <v>2788</v>
      </c>
      <c r="G6282" t="s">
        <v>2936</v>
      </c>
      <c r="H6282">
        <v>1306679.2211</v>
      </c>
      <c r="I6282">
        <v>1580.59436069398</v>
      </c>
      <c r="J6282">
        <v>36093.737210723099</v>
      </c>
      <c r="K6282">
        <v>37674.331571417097</v>
      </c>
      <c r="L6282">
        <v>1269004.88952858</v>
      </c>
    </row>
    <row r="6283" spans="1:14" x14ac:dyDescent="0.35">
      <c r="A6283" t="s">
        <v>1234</v>
      </c>
      <c r="B6283" t="s">
        <v>4548</v>
      </c>
      <c r="C6283" t="s">
        <v>17</v>
      </c>
      <c r="D6283" t="s">
        <v>1252</v>
      </c>
      <c r="E6283" t="s">
        <v>2362</v>
      </c>
      <c r="F6283" t="s">
        <v>2170</v>
      </c>
      <c r="G6283" t="s">
        <v>2171</v>
      </c>
      <c r="H6283">
        <v>0</v>
      </c>
      <c r="I6283">
        <v>0</v>
      </c>
      <c r="J6283">
        <v>0</v>
      </c>
      <c r="K6283">
        <v>0</v>
      </c>
      <c r="L6283">
        <v>0</v>
      </c>
    </row>
    <row r="6284" spans="1:14" x14ac:dyDescent="0.35">
      <c r="A6284" t="s">
        <v>1234</v>
      </c>
      <c r="B6284" t="s">
        <v>4548</v>
      </c>
      <c r="C6284" t="s">
        <v>17</v>
      </c>
      <c r="D6284" t="s">
        <v>1252</v>
      </c>
      <c r="E6284" t="s">
        <v>2362</v>
      </c>
      <c r="F6284" t="s">
        <v>19</v>
      </c>
      <c r="G6284" t="s">
        <v>2174</v>
      </c>
      <c r="H6284">
        <v>12743395.575099999</v>
      </c>
      <c r="I6284">
        <v>35999.544533624903</v>
      </c>
      <c r="J6284">
        <v>0</v>
      </c>
      <c r="K6284">
        <v>35999.544533624903</v>
      </c>
      <c r="L6284">
        <v>12707396.0305664</v>
      </c>
      <c r="N6284" t="s">
        <v>2198</v>
      </c>
    </row>
    <row r="6285" spans="1:14" x14ac:dyDescent="0.35">
      <c r="A6285" t="s">
        <v>1234</v>
      </c>
      <c r="B6285" t="s">
        <v>4548</v>
      </c>
      <c r="C6285" t="s">
        <v>17</v>
      </c>
      <c r="D6285" t="s">
        <v>1252</v>
      </c>
      <c r="E6285" t="s">
        <v>2362</v>
      </c>
      <c r="F6285" t="s">
        <v>30</v>
      </c>
      <c r="G6285" t="s">
        <v>2182</v>
      </c>
      <c r="H6285">
        <v>702098.34210000001</v>
      </c>
      <c r="I6285">
        <v>1983.39762666973</v>
      </c>
      <c r="J6285">
        <v>0</v>
      </c>
      <c r="K6285">
        <v>1983.39762666973</v>
      </c>
      <c r="L6285">
        <v>700114.94447333005</v>
      </c>
      <c r="N6285" t="s">
        <v>2198</v>
      </c>
    </row>
    <row r="6286" spans="1:14" x14ac:dyDescent="0.35">
      <c r="A6286" t="s">
        <v>1234</v>
      </c>
      <c r="B6286" t="s">
        <v>4548</v>
      </c>
      <c r="C6286" t="s">
        <v>17</v>
      </c>
      <c r="D6286" t="s">
        <v>1252</v>
      </c>
      <c r="E6286" t="s">
        <v>2362</v>
      </c>
      <c r="F6286" t="s">
        <v>2787</v>
      </c>
      <c r="G6286" t="s">
        <v>2935</v>
      </c>
      <c r="H6286">
        <v>0</v>
      </c>
      <c r="I6286">
        <v>0</v>
      </c>
      <c r="J6286">
        <v>0</v>
      </c>
      <c r="K6286">
        <v>0</v>
      </c>
      <c r="L6286">
        <v>0</v>
      </c>
    </row>
    <row r="6287" spans="1:14" x14ac:dyDescent="0.35">
      <c r="A6287" t="s">
        <v>1234</v>
      </c>
      <c r="B6287" t="s">
        <v>4548</v>
      </c>
      <c r="C6287" t="s">
        <v>17</v>
      </c>
      <c r="D6287" t="s">
        <v>1252</v>
      </c>
      <c r="E6287" t="s">
        <v>2362</v>
      </c>
      <c r="F6287" t="s">
        <v>2788</v>
      </c>
      <c r="G6287" t="s">
        <v>2936</v>
      </c>
      <c r="H6287">
        <v>12103429.829299999</v>
      </c>
      <c r="I6287">
        <v>34191.668820819803</v>
      </c>
      <c r="J6287">
        <v>4857071.7891660398</v>
      </c>
      <c r="K6287">
        <v>4891263.4579868596</v>
      </c>
      <c r="L6287">
        <v>7212166.3713131398</v>
      </c>
    </row>
    <row r="6288" spans="1:14" x14ac:dyDescent="0.35">
      <c r="A6288" t="s">
        <v>1234</v>
      </c>
      <c r="B6288" t="s">
        <v>4548</v>
      </c>
      <c r="C6288" t="s">
        <v>17</v>
      </c>
      <c r="D6288" t="s">
        <v>1257</v>
      </c>
      <c r="E6288" t="s">
        <v>4584</v>
      </c>
      <c r="F6288" t="s">
        <v>19</v>
      </c>
      <c r="G6288" t="s">
        <v>2174</v>
      </c>
      <c r="H6288">
        <v>1435886.6753</v>
      </c>
      <c r="I6288">
        <v>1691.9456121696801</v>
      </c>
      <c r="J6288">
        <v>0</v>
      </c>
      <c r="K6288">
        <v>1691.9456121696801</v>
      </c>
      <c r="L6288">
        <v>1434194.72968783</v>
      </c>
      <c r="N6288" t="s">
        <v>2198</v>
      </c>
    </row>
    <row r="6289" spans="1:14" x14ac:dyDescent="0.35">
      <c r="A6289" t="s">
        <v>1234</v>
      </c>
      <c r="B6289" t="s">
        <v>4548</v>
      </c>
      <c r="C6289" t="s">
        <v>17</v>
      </c>
      <c r="D6289" t="s">
        <v>1257</v>
      </c>
      <c r="E6289" t="s">
        <v>4584</v>
      </c>
      <c r="F6289" t="s">
        <v>30</v>
      </c>
      <c r="G6289" t="s">
        <v>2182</v>
      </c>
      <c r="H6289">
        <v>73011.187000000005</v>
      </c>
      <c r="I6289">
        <v>86.031132822186905</v>
      </c>
      <c r="J6289">
        <v>0</v>
      </c>
      <c r="K6289">
        <v>86.031132822186905</v>
      </c>
      <c r="L6289">
        <v>72925.155867177804</v>
      </c>
      <c r="N6289" t="s">
        <v>2198</v>
      </c>
    </row>
    <row r="6290" spans="1:14" x14ac:dyDescent="0.35">
      <c r="A6290" t="s">
        <v>1234</v>
      </c>
      <c r="B6290" t="s">
        <v>4548</v>
      </c>
      <c r="C6290" t="s">
        <v>17</v>
      </c>
      <c r="D6290" t="s">
        <v>1257</v>
      </c>
      <c r="E6290" t="s">
        <v>4584</v>
      </c>
      <c r="F6290" t="s">
        <v>2787</v>
      </c>
      <c r="G6290" t="s">
        <v>2935</v>
      </c>
      <c r="H6290">
        <v>0</v>
      </c>
      <c r="I6290">
        <v>0</v>
      </c>
      <c r="J6290">
        <v>0</v>
      </c>
      <c r="K6290">
        <v>0</v>
      </c>
      <c r="L6290">
        <v>0</v>
      </c>
    </row>
    <row r="6291" spans="1:14" x14ac:dyDescent="0.35">
      <c r="A6291" t="s">
        <v>1234</v>
      </c>
      <c r="B6291" t="s">
        <v>4548</v>
      </c>
      <c r="C6291" t="s">
        <v>17</v>
      </c>
      <c r="D6291" t="s">
        <v>1257</v>
      </c>
      <c r="E6291" t="s">
        <v>4584</v>
      </c>
      <c r="F6291" t="s">
        <v>2788</v>
      </c>
      <c r="G6291" t="s">
        <v>2936</v>
      </c>
      <c r="H6291">
        <v>1612990.1166000001</v>
      </c>
      <c r="I6291">
        <v>1900.6315729110399</v>
      </c>
      <c r="J6291">
        <v>51050.7923339837</v>
      </c>
      <c r="K6291">
        <v>52951.423906894801</v>
      </c>
      <c r="L6291">
        <v>1560038.6926931101</v>
      </c>
    </row>
    <row r="6292" spans="1:14" x14ac:dyDescent="0.35">
      <c r="A6292" t="s">
        <v>1234</v>
      </c>
      <c r="B6292" t="s">
        <v>4548</v>
      </c>
      <c r="C6292" t="s">
        <v>17</v>
      </c>
      <c r="D6292" t="s">
        <v>1260</v>
      </c>
      <c r="E6292" t="s">
        <v>2364</v>
      </c>
      <c r="F6292" t="s">
        <v>19</v>
      </c>
      <c r="G6292" t="s">
        <v>2174</v>
      </c>
      <c r="H6292">
        <v>8215545.1606000001</v>
      </c>
      <c r="I6292">
        <v>14801.419267957201</v>
      </c>
      <c r="J6292">
        <v>0</v>
      </c>
      <c r="K6292">
        <v>14801.419267957201</v>
      </c>
      <c r="L6292">
        <v>8200743.7413320402</v>
      </c>
      <c r="N6292" t="s">
        <v>2198</v>
      </c>
    </row>
    <row r="6293" spans="1:14" x14ac:dyDescent="0.35">
      <c r="A6293" t="s">
        <v>1234</v>
      </c>
      <c r="B6293" t="s">
        <v>4548</v>
      </c>
      <c r="C6293" t="s">
        <v>17</v>
      </c>
      <c r="D6293" t="s">
        <v>1260</v>
      </c>
      <c r="E6293" t="s">
        <v>2364</v>
      </c>
      <c r="F6293" t="s">
        <v>2787</v>
      </c>
      <c r="G6293" t="s">
        <v>2935</v>
      </c>
      <c r="H6293">
        <v>0</v>
      </c>
      <c r="I6293">
        <v>0</v>
      </c>
      <c r="J6293">
        <v>0</v>
      </c>
      <c r="K6293">
        <v>0</v>
      </c>
      <c r="L6293">
        <v>0</v>
      </c>
    </row>
    <row r="6294" spans="1:14" x14ac:dyDescent="0.35">
      <c r="A6294" t="s">
        <v>1234</v>
      </c>
      <c r="B6294" t="s">
        <v>4548</v>
      </c>
      <c r="C6294" t="s">
        <v>17</v>
      </c>
      <c r="D6294" t="s">
        <v>1260</v>
      </c>
      <c r="E6294" t="s">
        <v>2364</v>
      </c>
      <c r="F6294" t="s">
        <v>2788</v>
      </c>
      <c r="G6294" t="s">
        <v>2936</v>
      </c>
      <c r="H6294">
        <v>9758169.6088999994</v>
      </c>
      <c r="I6294">
        <v>17580.6665098907</v>
      </c>
      <c r="J6294">
        <v>2295323.8465828202</v>
      </c>
      <c r="K6294">
        <v>2312904.5130927102</v>
      </c>
      <c r="L6294">
        <v>7445265.0958072804</v>
      </c>
    </row>
    <row r="6295" spans="1:14" x14ac:dyDescent="0.35">
      <c r="A6295" t="s">
        <v>1234</v>
      </c>
      <c r="B6295" t="s">
        <v>4548</v>
      </c>
      <c r="C6295" t="s">
        <v>17</v>
      </c>
      <c r="D6295" t="s">
        <v>1815</v>
      </c>
      <c r="E6295" t="s">
        <v>2365</v>
      </c>
      <c r="F6295" t="s">
        <v>2170</v>
      </c>
      <c r="G6295" t="s">
        <v>2171</v>
      </c>
      <c r="H6295">
        <v>0</v>
      </c>
      <c r="I6295">
        <v>0</v>
      </c>
      <c r="J6295">
        <v>0</v>
      </c>
      <c r="K6295">
        <v>0</v>
      </c>
      <c r="L6295">
        <v>0</v>
      </c>
    </row>
    <row r="6296" spans="1:14" x14ac:dyDescent="0.35">
      <c r="A6296" t="s">
        <v>1234</v>
      </c>
      <c r="B6296" t="s">
        <v>4548</v>
      </c>
      <c r="C6296" t="s">
        <v>17</v>
      </c>
      <c r="D6296" t="s">
        <v>1815</v>
      </c>
      <c r="E6296" t="s">
        <v>2365</v>
      </c>
      <c r="F6296" t="s">
        <v>19</v>
      </c>
      <c r="G6296" t="s">
        <v>2174</v>
      </c>
      <c r="H6296">
        <v>113045.8444</v>
      </c>
      <c r="I6296">
        <v>31.534779449922201</v>
      </c>
      <c r="J6296">
        <v>0</v>
      </c>
      <c r="K6296">
        <v>31.534779449922201</v>
      </c>
      <c r="L6296">
        <v>113014.30962055</v>
      </c>
      <c r="N6296" t="s">
        <v>2198</v>
      </c>
    </row>
    <row r="6297" spans="1:14" x14ac:dyDescent="0.35">
      <c r="A6297" t="s">
        <v>1234</v>
      </c>
      <c r="B6297" t="s">
        <v>4548</v>
      </c>
      <c r="C6297" t="s">
        <v>17</v>
      </c>
      <c r="D6297" t="s">
        <v>1815</v>
      </c>
      <c r="E6297" t="s">
        <v>2365</v>
      </c>
      <c r="F6297" t="s">
        <v>2787</v>
      </c>
      <c r="G6297" t="s">
        <v>2935</v>
      </c>
      <c r="H6297">
        <v>0</v>
      </c>
      <c r="I6297">
        <v>0</v>
      </c>
      <c r="J6297">
        <v>0</v>
      </c>
      <c r="K6297">
        <v>0</v>
      </c>
      <c r="L6297">
        <v>0</v>
      </c>
    </row>
    <row r="6298" spans="1:14" x14ac:dyDescent="0.35">
      <c r="A6298" t="s">
        <v>1234</v>
      </c>
      <c r="B6298" t="s">
        <v>4548</v>
      </c>
      <c r="C6298" t="s">
        <v>17</v>
      </c>
      <c r="D6298" t="s">
        <v>1815</v>
      </c>
      <c r="E6298" t="s">
        <v>2365</v>
      </c>
      <c r="F6298" t="s">
        <v>2788</v>
      </c>
      <c r="G6298" t="s">
        <v>2936</v>
      </c>
      <c r="H6298">
        <v>140148.636</v>
      </c>
      <c r="I6298">
        <v>39.095256875973</v>
      </c>
      <c r="J6298">
        <v>0</v>
      </c>
      <c r="K6298">
        <v>39.095256875973</v>
      </c>
      <c r="L6298">
        <v>140109.540743124</v>
      </c>
    </row>
    <row r="6299" spans="1:14" x14ac:dyDescent="0.35">
      <c r="A6299" t="s">
        <v>1234</v>
      </c>
      <c r="B6299" t="s">
        <v>4548</v>
      </c>
      <c r="C6299" t="s">
        <v>2938</v>
      </c>
      <c r="D6299" t="s">
        <v>4585</v>
      </c>
      <c r="E6299" t="s">
        <v>4586</v>
      </c>
      <c r="F6299" t="s">
        <v>2170</v>
      </c>
      <c r="G6299" t="s">
        <v>2171</v>
      </c>
      <c r="H6299">
        <v>0</v>
      </c>
      <c r="I6299">
        <v>0</v>
      </c>
      <c r="J6299">
        <v>0</v>
      </c>
      <c r="K6299">
        <v>0</v>
      </c>
      <c r="L6299">
        <v>0</v>
      </c>
    </row>
    <row r="6300" spans="1:14" x14ac:dyDescent="0.35">
      <c r="A6300" t="s">
        <v>1234</v>
      </c>
      <c r="B6300" t="s">
        <v>4548</v>
      </c>
      <c r="C6300" t="s">
        <v>2938</v>
      </c>
      <c r="D6300" t="s">
        <v>4585</v>
      </c>
      <c r="E6300" t="s">
        <v>4586</v>
      </c>
      <c r="F6300" t="s">
        <v>2172</v>
      </c>
      <c r="G6300" t="s">
        <v>2173</v>
      </c>
      <c r="H6300">
        <v>4262269.5860000001</v>
      </c>
      <c r="I6300">
        <v>13317.174800319301</v>
      </c>
      <c r="J6300">
        <v>1017141.06148978</v>
      </c>
      <c r="K6300">
        <v>1030458.23629009</v>
      </c>
      <c r="L6300">
        <v>3231811.3497099099</v>
      </c>
    </row>
    <row r="6301" spans="1:14" x14ac:dyDescent="0.35">
      <c r="A6301" t="s">
        <v>1234</v>
      </c>
      <c r="B6301" t="s">
        <v>4548</v>
      </c>
      <c r="C6301" t="s">
        <v>2938</v>
      </c>
      <c r="D6301" t="s">
        <v>4585</v>
      </c>
      <c r="E6301" t="s">
        <v>4586</v>
      </c>
      <c r="F6301" t="s">
        <v>2940</v>
      </c>
      <c r="G6301" t="s">
        <v>2941</v>
      </c>
      <c r="H6301">
        <v>0</v>
      </c>
      <c r="I6301">
        <v>0</v>
      </c>
      <c r="J6301">
        <v>0</v>
      </c>
      <c r="K6301">
        <v>0</v>
      </c>
      <c r="L6301">
        <v>0</v>
      </c>
    </row>
    <row r="6302" spans="1:14" x14ac:dyDescent="0.35">
      <c r="A6302" t="s">
        <v>1234</v>
      </c>
      <c r="B6302" t="s">
        <v>4548</v>
      </c>
      <c r="C6302" t="s">
        <v>2938</v>
      </c>
      <c r="D6302" t="s">
        <v>4587</v>
      </c>
      <c r="E6302" t="s">
        <v>4588</v>
      </c>
      <c r="F6302" t="s">
        <v>2172</v>
      </c>
      <c r="G6302" t="s">
        <v>2173</v>
      </c>
      <c r="H6302">
        <v>72554.712499999994</v>
      </c>
      <c r="I6302">
        <v>126.169244858268</v>
      </c>
      <c r="J6302">
        <v>789.26883410625703</v>
      </c>
      <c r="K6302">
        <v>915.43807896452404</v>
      </c>
      <c r="L6302">
        <v>71639.274421035501</v>
      </c>
    </row>
    <row r="6303" spans="1:14" x14ac:dyDescent="0.35">
      <c r="A6303" t="s">
        <v>1234</v>
      </c>
      <c r="B6303" t="s">
        <v>4548</v>
      </c>
      <c r="C6303" t="s">
        <v>2938</v>
      </c>
      <c r="D6303" t="s">
        <v>4589</v>
      </c>
      <c r="E6303" t="s">
        <v>4590</v>
      </c>
      <c r="F6303" t="s">
        <v>2172</v>
      </c>
      <c r="G6303" t="s">
        <v>2173</v>
      </c>
      <c r="H6303">
        <v>121460.7101</v>
      </c>
      <c r="I6303">
        <v>76.363902472503995</v>
      </c>
      <c r="J6303">
        <v>3378.4140810587201</v>
      </c>
      <c r="K6303">
        <v>3454.7779835312199</v>
      </c>
      <c r="L6303">
        <v>118005.932116469</v>
      </c>
    </row>
    <row r="6304" spans="1:14" x14ac:dyDescent="0.35">
      <c r="A6304" t="s">
        <v>1234</v>
      </c>
      <c r="B6304" t="s">
        <v>4548</v>
      </c>
      <c r="C6304" t="s">
        <v>2938</v>
      </c>
      <c r="D6304" t="s">
        <v>4589</v>
      </c>
      <c r="E6304" t="s">
        <v>4590</v>
      </c>
      <c r="F6304" t="s">
        <v>2940</v>
      </c>
      <c r="G6304" t="s">
        <v>2941</v>
      </c>
      <c r="H6304">
        <v>0</v>
      </c>
      <c r="I6304">
        <v>0</v>
      </c>
      <c r="J6304">
        <v>0</v>
      </c>
      <c r="K6304">
        <v>0</v>
      </c>
      <c r="L6304">
        <v>0</v>
      </c>
    </row>
    <row r="6305" spans="1:14" x14ac:dyDescent="0.35">
      <c r="A6305" t="s">
        <v>1234</v>
      </c>
      <c r="B6305" t="s">
        <v>4548</v>
      </c>
      <c r="C6305" t="s">
        <v>2938</v>
      </c>
      <c r="D6305" t="s">
        <v>4591</v>
      </c>
      <c r="E6305" t="s">
        <v>4592</v>
      </c>
      <c r="F6305" t="s">
        <v>2170</v>
      </c>
      <c r="G6305" t="s">
        <v>2171</v>
      </c>
      <c r="H6305">
        <v>0</v>
      </c>
      <c r="I6305">
        <v>0</v>
      </c>
      <c r="J6305">
        <v>0</v>
      </c>
      <c r="K6305">
        <v>0</v>
      </c>
      <c r="L6305">
        <v>0</v>
      </c>
    </row>
    <row r="6306" spans="1:14" x14ac:dyDescent="0.35">
      <c r="A6306" t="s">
        <v>1234</v>
      </c>
      <c r="B6306" t="s">
        <v>4548</v>
      </c>
      <c r="C6306" t="s">
        <v>2938</v>
      </c>
      <c r="D6306" t="s">
        <v>4591</v>
      </c>
      <c r="E6306" t="s">
        <v>4592</v>
      </c>
      <c r="F6306" t="s">
        <v>2172</v>
      </c>
      <c r="G6306" t="s">
        <v>2173</v>
      </c>
      <c r="H6306">
        <v>5036322.5844000001</v>
      </c>
      <c r="I6306">
        <v>7718.7679452253697</v>
      </c>
      <c r="J6306">
        <v>431658.42683443503</v>
      </c>
      <c r="K6306">
        <v>439377.19477966003</v>
      </c>
      <c r="L6306">
        <v>4596945.3896203404</v>
      </c>
    </row>
    <row r="6307" spans="1:14" x14ac:dyDescent="0.35">
      <c r="A6307" t="s">
        <v>1234</v>
      </c>
      <c r="B6307" t="s">
        <v>4548</v>
      </c>
      <c r="C6307" t="s">
        <v>2938</v>
      </c>
      <c r="D6307" t="s">
        <v>4591</v>
      </c>
      <c r="E6307" t="s">
        <v>4592</v>
      </c>
      <c r="F6307" t="s">
        <v>19</v>
      </c>
      <c r="G6307" t="s">
        <v>2174</v>
      </c>
      <c r="H6307">
        <v>725059.84990000003</v>
      </c>
      <c r="I6307">
        <v>1111.24111561466</v>
      </c>
      <c r="J6307">
        <v>0</v>
      </c>
      <c r="K6307">
        <v>1111.24111561466</v>
      </c>
      <c r="L6307">
        <v>723948.60878438503</v>
      </c>
      <c r="N6307" t="s">
        <v>2198</v>
      </c>
    </row>
    <row r="6308" spans="1:14" x14ac:dyDescent="0.35">
      <c r="A6308" t="s">
        <v>1234</v>
      </c>
      <c r="B6308" t="s">
        <v>4548</v>
      </c>
      <c r="C6308" t="s">
        <v>2938</v>
      </c>
      <c r="D6308" t="s">
        <v>4591</v>
      </c>
      <c r="E6308" t="s">
        <v>4592</v>
      </c>
      <c r="F6308" t="s">
        <v>2940</v>
      </c>
      <c r="G6308" t="s">
        <v>2941</v>
      </c>
      <c r="H6308">
        <v>0</v>
      </c>
      <c r="I6308">
        <v>0</v>
      </c>
      <c r="J6308">
        <v>0</v>
      </c>
      <c r="K6308">
        <v>0</v>
      </c>
      <c r="L6308">
        <v>0</v>
      </c>
    </row>
    <row r="6309" spans="1:14" x14ac:dyDescent="0.35">
      <c r="A6309" t="s">
        <v>1234</v>
      </c>
      <c r="B6309" t="s">
        <v>4548</v>
      </c>
      <c r="C6309" t="s">
        <v>2938</v>
      </c>
      <c r="D6309" t="s">
        <v>4027</v>
      </c>
      <c r="E6309" t="s">
        <v>4593</v>
      </c>
      <c r="F6309" t="s">
        <v>2172</v>
      </c>
      <c r="G6309" t="s">
        <v>2173</v>
      </c>
      <c r="H6309">
        <v>106658.427</v>
      </c>
      <c r="I6309">
        <v>98.502524827688006</v>
      </c>
      <c r="J6309">
        <v>7300.1994456504499</v>
      </c>
      <c r="K6309">
        <v>7398.7019704781396</v>
      </c>
      <c r="L6309">
        <v>99259.725029521898</v>
      </c>
    </row>
    <row r="6310" spans="1:14" x14ac:dyDescent="0.35">
      <c r="A6310" t="s">
        <v>1234</v>
      </c>
      <c r="B6310" t="s">
        <v>4548</v>
      </c>
      <c r="C6310" t="s">
        <v>2938</v>
      </c>
      <c r="D6310" t="s">
        <v>4027</v>
      </c>
      <c r="E6310" t="s">
        <v>4593</v>
      </c>
      <c r="F6310" t="s">
        <v>3007</v>
      </c>
      <c r="G6310" t="s">
        <v>3008</v>
      </c>
      <c r="H6310">
        <v>46976.763099999996</v>
      </c>
      <c r="I6310">
        <v>43.3845679204302</v>
      </c>
      <c r="J6310">
        <v>0</v>
      </c>
      <c r="K6310">
        <v>43.3845679204302</v>
      </c>
      <c r="L6310">
        <v>46933.378532079601</v>
      </c>
      <c r="N6310" t="s">
        <v>2198</v>
      </c>
    </row>
    <row r="6311" spans="1:14" x14ac:dyDescent="0.35">
      <c r="A6311" t="s">
        <v>1234</v>
      </c>
      <c r="B6311" t="s">
        <v>4548</v>
      </c>
      <c r="C6311" t="s">
        <v>2944</v>
      </c>
      <c r="D6311" t="s">
        <v>154</v>
      </c>
      <c r="E6311" t="s">
        <v>4594</v>
      </c>
      <c r="F6311" t="s">
        <v>2962</v>
      </c>
      <c r="G6311" t="s">
        <v>2963</v>
      </c>
      <c r="H6311">
        <v>551901.83640000003</v>
      </c>
      <c r="I6311">
        <v>1159.1594716443899</v>
      </c>
      <c r="J6311">
        <v>39383.986055724301</v>
      </c>
      <c r="K6311">
        <v>40543.145527368702</v>
      </c>
      <c r="L6311">
        <v>511358.69087263098</v>
      </c>
    </row>
    <row r="6312" spans="1:14" x14ac:dyDescent="0.35">
      <c r="A6312" t="s">
        <v>1234</v>
      </c>
      <c r="B6312" t="s">
        <v>4548</v>
      </c>
      <c r="C6312" t="s">
        <v>2944</v>
      </c>
      <c r="D6312" t="s">
        <v>154</v>
      </c>
      <c r="E6312" t="s">
        <v>4594</v>
      </c>
      <c r="F6312" t="s">
        <v>2964</v>
      </c>
      <c r="G6312" t="s">
        <v>2965</v>
      </c>
      <c r="H6312">
        <v>37354.331599999998</v>
      </c>
      <c r="I6312">
        <v>78.455305702760398</v>
      </c>
      <c r="J6312">
        <v>2665.62344645451</v>
      </c>
      <c r="K6312">
        <v>2744.0787521572702</v>
      </c>
      <c r="L6312">
        <v>34610.252847842698</v>
      </c>
    </row>
    <row r="6313" spans="1:14" x14ac:dyDescent="0.35">
      <c r="A6313" t="s">
        <v>1234</v>
      </c>
      <c r="B6313" t="s">
        <v>4548</v>
      </c>
      <c r="C6313" t="s">
        <v>2944</v>
      </c>
      <c r="D6313" t="s">
        <v>4595</v>
      </c>
      <c r="E6313" t="s">
        <v>4596</v>
      </c>
      <c r="F6313" t="s">
        <v>4007</v>
      </c>
      <c r="G6313" t="s">
        <v>4008</v>
      </c>
      <c r="H6313">
        <v>3506740.2514999998</v>
      </c>
      <c r="I6313">
        <v>13276.503786450499</v>
      </c>
      <c r="J6313">
        <v>1141231.43092043</v>
      </c>
      <c r="K6313">
        <v>1154507.93470688</v>
      </c>
      <c r="L6313">
        <v>2352232.31679312</v>
      </c>
    </row>
    <row r="6314" spans="1:14" x14ac:dyDescent="0.35">
      <c r="A6314" t="s">
        <v>1234</v>
      </c>
      <c r="B6314" t="s">
        <v>4548</v>
      </c>
      <c r="C6314" t="s">
        <v>2944</v>
      </c>
      <c r="D6314" t="s">
        <v>4595</v>
      </c>
      <c r="E6314" t="s">
        <v>4596</v>
      </c>
      <c r="F6314" t="s">
        <v>3581</v>
      </c>
      <c r="G6314" t="s">
        <v>3582</v>
      </c>
      <c r="H6314">
        <v>743294.70420000004</v>
      </c>
      <c r="I6314">
        <v>2814.1106111950198</v>
      </c>
      <c r="J6314">
        <v>241897.379855384</v>
      </c>
      <c r="K6314">
        <v>244711.49046657901</v>
      </c>
      <c r="L6314">
        <v>498583.213733421</v>
      </c>
    </row>
    <row r="6315" spans="1:14" x14ac:dyDescent="0.35">
      <c r="A6315" t="s">
        <v>1234</v>
      </c>
      <c r="B6315" t="s">
        <v>4548</v>
      </c>
      <c r="C6315" t="s">
        <v>2944</v>
      </c>
      <c r="D6315" t="s">
        <v>4597</v>
      </c>
      <c r="E6315" t="s">
        <v>4598</v>
      </c>
      <c r="F6315" t="s">
        <v>19</v>
      </c>
      <c r="G6315" t="s">
        <v>2174</v>
      </c>
      <c r="H6315">
        <v>110801.5183</v>
      </c>
      <c r="I6315">
        <v>224.32217773588599</v>
      </c>
      <c r="J6315">
        <v>0</v>
      </c>
      <c r="K6315">
        <v>224.32217773588599</v>
      </c>
      <c r="L6315">
        <v>110577.19612226399</v>
      </c>
      <c r="N6315" t="s">
        <v>2198</v>
      </c>
    </row>
    <row r="6316" spans="1:14" x14ac:dyDescent="0.35">
      <c r="A6316" t="s">
        <v>1234</v>
      </c>
      <c r="B6316" t="s">
        <v>4548</v>
      </c>
      <c r="C6316" t="s">
        <v>2944</v>
      </c>
      <c r="D6316" t="s">
        <v>4597</v>
      </c>
      <c r="E6316" t="s">
        <v>4598</v>
      </c>
      <c r="F6316" t="s">
        <v>3042</v>
      </c>
      <c r="G6316" t="s">
        <v>3043</v>
      </c>
      <c r="H6316">
        <v>448399.8946</v>
      </c>
      <c r="I6316">
        <v>907.80381302491401</v>
      </c>
      <c r="J6316">
        <v>147276.801440774</v>
      </c>
      <c r="K6316">
        <v>148184.605253799</v>
      </c>
      <c r="L6316">
        <v>300215.289346201</v>
      </c>
    </row>
    <row r="6317" spans="1:14" x14ac:dyDescent="0.35">
      <c r="A6317" t="s">
        <v>1234</v>
      </c>
      <c r="B6317" t="s">
        <v>4548</v>
      </c>
      <c r="C6317" t="s">
        <v>2944</v>
      </c>
      <c r="D6317" t="s">
        <v>4597</v>
      </c>
      <c r="E6317" t="s">
        <v>4598</v>
      </c>
      <c r="F6317" t="s">
        <v>3044</v>
      </c>
      <c r="G6317" t="s">
        <v>3045</v>
      </c>
      <c r="H6317">
        <v>136770.62419999999</v>
      </c>
      <c r="I6317">
        <v>276.89768814273401</v>
      </c>
      <c r="J6317">
        <v>44922.267620931103</v>
      </c>
      <c r="K6317">
        <v>45199.165309073796</v>
      </c>
      <c r="L6317">
        <v>91571.458890926195</v>
      </c>
    </row>
    <row r="6318" spans="1:14" x14ac:dyDescent="0.35">
      <c r="A6318" t="s">
        <v>1234</v>
      </c>
      <c r="B6318" t="s">
        <v>4548</v>
      </c>
      <c r="C6318" t="s">
        <v>2944</v>
      </c>
      <c r="D6318" t="s">
        <v>4599</v>
      </c>
      <c r="E6318" t="s">
        <v>4600</v>
      </c>
      <c r="F6318" t="s">
        <v>4601</v>
      </c>
      <c r="G6318" t="s">
        <v>4602</v>
      </c>
      <c r="H6318">
        <v>299510.3542</v>
      </c>
      <c r="I6318">
        <v>606.37088669231696</v>
      </c>
      <c r="J6318">
        <v>82712.534695708906</v>
      </c>
      <c r="K6318">
        <v>83318.905582401203</v>
      </c>
      <c r="L6318">
        <v>216191.448617599</v>
      </c>
      <c r="N6318" t="s">
        <v>2198</v>
      </c>
    </row>
    <row r="6319" spans="1:14" x14ac:dyDescent="0.35">
      <c r="A6319" t="s">
        <v>1234</v>
      </c>
      <c r="B6319" t="s">
        <v>4548</v>
      </c>
      <c r="C6319" t="s">
        <v>2944</v>
      </c>
      <c r="D6319" t="s">
        <v>4603</v>
      </c>
      <c r="E6319" t="s">
        <v>4604</v>
      </c>
      <c r="F6319" t="s">
        <v>2947</v>
      </c>
      <c r="G6319" t="s">
        <v>2948</v>
      </c>
      <c r="H6319">
        <v>0</v>
      </c>
      <c r="I6319">
        <v>0</v>
      </c>
      <c r="J6319">
        <v>0</v>
      </c>
      <c r="K6319">
        <v>0</v>
      </c>
      <c r="L6319">
        <v>0</v>
      </c>
    </row>
    <row r="6320" spans="1:14" x14ac:dyDescent="0.35">
      <c r="A6320" t="s">
        <v>1262</v>
      </c>
      <c r="B6320" t="s">
        <v>4605</v>
      </c>
      <c r="C6320" t="s">
        <v>2857</v>
      </c>
      <c r="D6320" t="s">
        <v>2859</v>
      </c>
      <c r="E6320" t="s">
        <v>4606</v>
      </c>
      <c r="F6320" t="s">
        <v>2172</v>
      </c>
      <c r="G6320" t="s">
        <v>2173</v>
      </c>
      <c r="H6320">
        <v>7692703.3172000004</v>
      </c>
      <c r="I6320">
        <v>57740.011341978097</v>
      </c>
      <c r="J6320">
        <v>502326.98033112101</v>
      </c>
      <c r="K6320">
        <v>560066.99167309899</v>
      </c>
      <c r="L6320">
        <v>7132636.3255268997</v>
      </c>
    </row>
    <row r="6321" spans="1:12" x14ac:dyDescent="0.35">
      <c r="A6321" t="s">
        <v>1262</v>
      </c>
      <c r="B6321" t="s">
        <v>4605</v>
      </c>
      <c r="C6321" t="s">
        <v>2857</v>
      </c>
      <c r="D6321" t="s">
        <v>2859</v>
      </c>
      <c r="E6321" t="s">
        <v>4606</v>
      </c>
      <c r="F6321" t="s">
        <v>2861</v>
      </c>
      <c r="G6321" t="s">
        <v>2862</v>
      </c>
      <c r="H6321">
        <v>499447.08789999998</v>
      </c>
      <c r="I6321">
        <v>3748.7576643247799</v>
      </c>
      <c r="J6321">
        <v>32613.469823556501</v>
      </c>
      <c r="K6321">
        <v>36362.227487881297</v>
      </c>
      <c r="L6321">
        <v>463084.86041211901</v>
      </c>
    </row>
    <row r="6322" spans="1:12" x14ac:dyDescent="0.35">
      <c r="A6322" t="s">
        <v>1262</v>
      </c>
      <c r="B6322" t="s">
        <v>4605</v>
      </c>
      <c r="C6322" t="s">
        <v>2857</v>
      </c>
      <c r="D6322" t="s">
        <v>2859</v>
      </c>
      <c r="E6322" t="s">
        <v>4606</v>
      </c>
      <c r="F6322" t="s">
        <v>2865</v>
      </c>
      <c r="G6322" t="s">
        <v>2866</v>
      </c>
      <c r="H6322">
        <v>0</v>
      </c>
      <c r="I6322">
        <v>0</v>
      </c>
      <c r="J6322">
        <v>0</v>
      </c>
      <c r="K6322">
        <v>0</v>
      </c>
      <c r="L6322">
        <v>0</v>
      </c>
    </row>
    <row r="6323" spans="1:12" x14ac:dyDescent="0.35">
      <c r="A6323" t="s">
        <v>1262</v>
      </c>
      <c r="B6323" t="s">
        <v>4605</v>
      </c>
      <c r="C6323" t="s">
        <v>2857</v>
      </c>
      <c r="D6323" t="s">
        <v>2859</v>
      </c>
      <c r="E6323" t="s">
        <v>4606</v>
      </c>
      <c r="F6323" t="s">
        <v>2867</v>
      </c>
      <c r="G6323" t="s">
        <v>2868</v>
      </c>
      <c r="H6323">
        <v>0</v>
      </c>
      <c r="I6323">
        <v>0</v>
      </c>
      <c r="J6323">
        <v>0</v>
      </c>
      <c r="K6323">
        <v>0</v>
      </c>
      <c r="L6323">
        <v>0</v>
      </c>
    </row>
    <row r="6324" spans="1:12" x14ac:dyDescent="0.35">
      <c r="A6324" t="s">
        <v>1262</v>
      </c>
      <c r="B6324" t="s">
        <v>4605</v>
      </c>
      <c r="C6324" t="s">
        <v>2857</v>
      </c>
      <c r="D6324" t="s">
        <v>2859</v>
      </c>
      <c r="E6324" t="s">
        <v>4606</v>
      </c>
      <c r="F6324" t="s">
        <v>2869</v>
      </c>
      <c r="G6324" t="s">
        <v>2870</v>
      </c>
      <c r="H6324">
        <v>1289223.1739000001</v>
      </c>
      <c r="I6324">
        <v>9676.6712066920209</v>
      </c>
      <c r="J6324">
        <v>84185.176170562598</v>
      </c>
      <c r="K6324">
        <v>93861.847377254599</v>
      </c>
      <c r="L6324">
        <v>1195361.3265227501</v>
      </c>
    </row>
    <row r="6325" spans="1:12" x14ac:dyDescent="0.35">
      <c r="A6325" t="s">
        <v>1262</v>
      </c>
      <c r="B6325" t="s">
        <v>4605</v>
      </c>
      <c r="C6325" t="s">
        <v>2857</v>
      </c>
      <c r="D6325" t="s">
        <v>2859</v>
      </c>
      <c r="E6325" t="s">
        <v>4606</v>
      </c>
      <c r="F6325" t="s">
        <v>2871</v>
      </c>
      <c r="G6325" t="s">
        <v>2872</v>
      </c>
      <c r="H6325">
        <v>298450.08909999998</v>
      </c>
      <c r="I6325">
        <v>2240.1112872184699</v>
      </c>
      <c r="J6325">
        <v>19488.536845783801</v>
      </c>
      <c r="K6325">
        <v>21728.648133002302</v>
      </c>
      <c r="L6325">
        <v>276721.44096699799</v>
      </c>
    </row>
    <row r="6326" spans="1:12" x14ac:dyDescent="0.35">
      <c r="A6326" t="s">
        <v>1262</v>
      </c>
      <c r="B6326" t="s">
        <v>4605</v>
      </c>
      <c r="C6326" t="s">
        <v>2857</v>
      </c>
      <c r="D6326" t="s">
        <v>2859</v>
      </c>
      <c r="E6326" t="s">
        <v>4606</v>
      </c>
      <c r="F6326" t="s">
        <v>4607</v>
      </c>
      <c r="G6326" t="s">
        <v>4608</v>
      </c>
      <c r="H6326">
        <v>99483.363200000007</v>
      </c>
      <c r="I6326">
        <v>746.70376240615599</v>
      </c>
      <c r="J6326">
        <v>6496.1789485945901</v>
      </c>
      <c r="K6326">
        <v>7242.8827110007496</v>
      </c>
      <c r="L6326">
        <v>92240.480488999194</v>
      </c>
    </row>
    <row r="6327" spans="1:12" x14ac:dyDescent="0.35">
      <c r="A6327" t="s">
        <v>1262</v>
      </c>
      <c r="B6327" t="s">
        <v>4605</v>
      </c>
      <c r="C6327" t="s">
        <v>2857</v>
      </c>
      <c r="D6327" t="s">
        <v>2859</v>
      </c>
      <c r="E6327" t="s">
        <v>4606</v>
      </c>
      <c r="F6327" t="s">
        <v>3241</v>
      </c>
      <c r="G6327" t="s">
        <v>3242</v>
      </c>
      <c r="H6327">
        <v>198966.72589999999</v>
      </c>
      <c r="I6327">
        <v>1493.4075248123099</v>
      </c>
      <c r="J6327">
        <v>12992.3578971892</v>
      </c>
      <c r="K6327">
        <v>14485.765422001499</v>
      </c>
      <c r="L6327">
        <v>184480.96047799801</v>
      </c>
    </row>
    <row r="6328" spans="1:12" x14ac:dyDescent="0.35">
      <c r="A6328" t="s">
        <v>1262</v>
      </c>
      <c r="B6328" t="s">
        <v>4605</v>
      </c>
      <c r="C6328" t="s">
        <v>2857</v>
      </c>
      <c r="D6328" t="s">
        <v>2859</v>
      </c>
      <c r="E6328" t="s">
        <v>4606</v>
      </c>
      <c r="F6328" t="s">
        <v>2877</v>
      </c>
      <c r="G6328" t="s">
        <v>2878</v>
      </c>
      <c r="H6328">
        <v>261905.1802</v>
      </c>
      <c r="I6328">
        <v>1965.8119459264101</v>
      </c>
      <c r="J6328">
        <v>17102.185395279601</v>
      </c>
      <c r="K6328">
        <v>19067.997341206101</v>
      </c>
      <c r="L6328">
        <v>242837.182858794</v>
      </c>
    </row>
    <row r="6329" spans="1:12" x14ac:dyDescent="0.35">
      <c r="A6329" t="s">
        <v>1262</v>
      </c>
      <c r="B6329" t="s">
        <v>4605</v>
      </c>
      <c r="C6329" t="s">
        <v>2879</v>
      </c>
      <c r="D6329" t="s">
        <v>2880</v>
      </c>
      <c r="E6329" t="s">
        <v>4609</v>
      </c>
      <c r="F6329" t="s">
        <v>2170</v>
      </c>
      <c r="G6329" t="s">
        <v>2171</v>
      </c>
      <c r="H6329">
        <v>0</v>
      </c>
      <c r="I6329">
        <v>0</v>
      </c>
      <c r="J6329">
        <v>0</v>
      </c>
      <c r="K6329">
        <v>0</v>
      </c>
      <c r="L6329">
        <v>0</v>
      </c>
    </row>
    <row r="6330" spans="1:12" x14ac:dyDescent="0.35">
      <c r="A6330" t="s">
        <v>1262</v>
      </c>
      <c r="B6330" t="s">
        <v>4605</v>
      </c>
      <c r="C6330" t="s">
        <v>2879</v>
      </c>
      <c r="D6330" t="s">
        <v>2880</v>
      </c>
      <c r="E6330" t="s">
        <v>4609</v>
      </c>
      <c r="F6330" t="s">
        <v>2172</v>
      </c>
      <c r="G6330" t="s">
        <v>2173</v>
      </c>
      <c r="H6330">
        <v>4916.9917999999998</v>
      </c>
      <c r="I6330">
        <v>42.209960596538501</v>
      </c>
      <c r="J6330">
        <v>2.7717093121851502</v>
      </c>
      <c r="K6330">
        <v>44.981669908723603</v>
      </c>
      <c r="L6330">
        <v>4872.0101300912802</v>
      </c>
    </row>
    <row r="6331" spans="1:12" x14ac:dyDescent="0.35">
      <c r="A6331" t="s">
        <v>1262</v>
      </c>
      <c r="B6331" t="s">
        <v>4605</v>
      </c>
      <c r="C6331" t="s">
        <v>2879</v>
      </c>
      <c r="D6331" t="s">
        <v>2880</v>
      </c>
      <c r="E6331" t="s">
        <v>4609</v>
      </c>
      <c r="F6331" t="s">
        <v>2882</v>
      </c>
      <c r="G6331" t="s">
        <v>2883</v>
      </c>
      <c r="H6331">
        <v>393.35930000000002</v>
      </c>
      <c r="I6331">
        <v>3.3767968477230799</v>
      </c>
      <c r="J6331">
        <v>0.22173674497481199</v>
      </c>
      <c r="K6331">
        <v>3.5985335926978901</v>
      </c>
      <c r="L6331">
        <v>389.76076640730201</v>
      </c>
    </row>
    <row r="6332" spans="1:12" x14ac:dyDescent="0.35">
      <c r="A6332" t="s">
        <v>1262</v>
      </c>
      <c r="B6332" t="s">
        <v>4605</v>
      </c>
      <c r="C6332" t="s">
        <v>2879</v>
      </c>
      <c r="D6332" t="s">
        <v>2880</v>
      </c>
      <c r="E6332" t="s">
        <v>4609</v>
      </c>
      <c r="F6332" t="s">
        <v>2884</v>
      </c>
      <c r="G6332" t="s">
        <v>2885</v>
      </c>
      <c r="H6332">
        <v>5900.3900999999996</v>
      </c>
      <c r="I6332">
        <v>50.6519527158462</v>
      </c>
      <c r="J6332">
        <v>3.3260511746221799</v>
      </c>
      <c r="K6332">
        <v>53.978003890468401</v>
      </c>
      <c r="L6332">
        <v>5846.4120961095296</v>
      </c>
    </row>
    <row r="6333" spans="1:12" x14ac:dyDescent="0.35">
      <c r="A6333" t="s">
        <v>1262</v>
      </c>
      <c r="B6333" t="s">
        <v>4605</v>
      </c>
      <c r="C6333" t="s">
        <v>2879</v>
      </c>
      <c r="D6333" t="s">
        <v>2886</v>
      </c>
      <c r="E6333" t="s">
        <v>4610</v>
      </c>
      <c r="F6333" t="s">
        <v>2172</v>
      </c>
      <c r="G6333" t="s">
        <v>2173</v>
      </c>
      <c r="H6333">
        <v>9850.9925999999996</v>
      </c>
      <c r="I6333">
        <v>68.662876182724602</v>
      </c>
      <c r="J6333">
        <v>0</v>
      </c>
      <c r="K6333">
        <v>68.662876182724602</v>
      </c>
      <c r="L6333">
        <v>9782.3297238172709</v>
      </c>
    </row>
    <row r="6334" spans="1:12" x14ac:dyDescent="0.35">
      <c r="A6334" t="s">
        <v>1262</v>
      </c>
      <c r="B6334" t="s">
        <v>4605</v>
      </c>
      <c r="C6334" t="s">
        <v>2879</v>
      </c>
      <c r="D6334" t="s">
        <v>2886</v>
      </c>
      <c r="E6334" t="s">
        <v>4610</v>
      </c>
      <c r="F6334" t="s">
        <v>2882</v>
      </c>
      <c r="G6334" t="s">
        <v>2883</v>
      </c>
      <c r="H6334">
        <v>5645.5981000000002</v>
      </c>
      <c r="I6334">
        <v>39.350654186590702</v>
      </c>
      <c r="J6334">
        <v>0</v>
      </c>
      <c r="K6334">
        <v>39.350654186590702</v>
      </c>
      <c r="L6334">
        <v>5606.2474458134102</v>
      </c>
    </row>
    <row r="6335" spans="1:12" x14ac:dyDescent="0.35">
      <c r="A6335" t="s">
        <v>1262</v>
      </c>
      <c r="B6335" t="s">
        <v>4605</v>
      </c>
      <c r="C6335" t="s">
        <v>2879</v>
      </c>
      <c r="D6335" t="s">
        <v>2888</v>
      </c>
      <c r="E6335" t="s">
        <v>4611</v>
      </c>
      <c r="F6335" t="s">
        <v>2170</v>
      </c>
      <c r="G6335" t="s">
        <v>2171</v>
      </c>
      <c r="H6335">
        <v>0</v>
      </c>
      <c r="I6335">
        <v>0</v>
      </c>
      <c r="J6335">
        <v>0</v>
      </c>
      <c r="K6335">
        <v>0</v>
      </c>
      <c r="L6335">
        <v>0</v>
      </c>
    </row>
    <row r="6336" spans="1:12" x14ac:dyDescent="0.35">
      <c r="A6336" t="s">
        <v>1262</v>
      </c>
      <c r="B6336" t="s">
        <v>4605</v>
      </c>
      <c r="C6336" t="s">
        <v>2879</v>
      </c>
      <c r="D6336" t="s">
        <v>2888</v>
      </c>
      <c r="E6336" t="s">
        <v>4611</v>
      </c>
      <c r="F6336" t="s">
        <v>2172</v>
      </c>
      <c r="G6336" t="s">
        <v>2173</v>
      </c>
      <c r="H6336">
        <v>9300.2718999999997</v>
      </c>
      <c r="I6336">
        <v>86.600304006328798</v>
      </c>
      <c r="J6336">
        <v>0</v>
      </c>
      <c r="K6336">
        <v>86.600304006328798</v>
      </c>
      <c r="L6336">
        <v>9213.6715959936701</v>
      </c>
    </row>
    <row r="6337" spans="1:12" x14ac:dyDescent="0.35">
      <c r="A6337" t="s">
        <v>1262</v>
      </c>
      <c r="B6337" t="s">
        <v>4605</v>
      </c>
      <c r="C6337" t="s">
        <v>2879</v>
      </c>
      <c r="D6337" t="s">
        <v>2888</v>
      </c>
      <c r="E6337" t="s">
        <v>4611</v>
      </c>
      <c r="F6337" t="s">
        <v>2882</v>
      </c>
      <c r="G6337" t="s">
        <v>2883</v>
      </c>
      <c r="H6337">
        <v>2963.8229000000001</v>
      </c>
      <c r="I6337">
        <v>27.5978990789399</v>
      </c>
      <c r="J6337">
        <v>0</v>
      </c>
      <c r="K6337">
        <v>27.5978990789399</v>
      </c>
      <c r="L6337">
        <v>2936.2250009210602</v>
      </c>
    </row>
    <row r="6338" spans="1:12" x14ac:dyDescent="0.35">
      <c r="A6338" t="s">
        <v>1262</v>
      </c>
      <c r="B6338" t="s">
        <v>4605</v>
      </c>
      <c r="C6338" t="s">
        <v>2879</v>
      </c>
      <c r="D6338" t="s">
        <v>2888</v>
      </c>
      <c r="E6338" t="s">
        <v>4611</v>
      </c>
      <c r="F6338" t="s">
        <v>2884</v>
      </c>
      <c r="G6338" t="s">
        <v>2885</v>
      </c>
      <c r="H6338">
        <v>29025.024399999998</v>
      </c>
      <c r="I6338">
        <v>270.26908063513599</v>
      </c>
      <c r="J6338">
        <v>0</v>
      </c>
      <c r="K6338">
        <v>270.26908063513599</v>
      </c>
      <c r="L6338">
        <v>28754.7553193649</v>
      </c>
    </row>
    <row r="6339" spans="1:12" x14ac:dyDescent="0.35">
      <c r="A6339" t="s">
        <v>1262</v>
      </c>
      <c r="B6339" t="s">
        <v>4605</v>
      </c>
      <c r="C6339" t="s">
        <v>2879</v>
      </c>
      <c r="D6339" t="s">
        <v>2888</v>
      </c>
      <c r="E6339" t="s">
        <v>4611</v>
      </c>
      <c r="F6339" t="s">
        <v>2896</v>
      </c>
      <c r="G6339" t="s">
        <v>2897</v>
      </c>
      <c r="H6339">
        <v>31988.847300000001</v>
      </c>
      <c r="I6339">
        <v>297.86697971407602</v>
      </c>
      <c r="J6339">
        <v>0</v>
      </c>
      <c r="K6339">
        <v>297.86697971407602</v>
      </c>
      <c r="L6339">
        <v>31690.9803202859</v>
      </c>
    </row>
    <row r="6340" spans="1:12" x14ac:dyDescent="0.35">
      <c r="A6340" t="s">
        <v>1262</v>
      </c>
      <c r="B6340" t="s">
        <v>4605</v>
      </c>
      <c r="C6340" t="s">
        <v>2879</v>
      </c>
      <c r="D6340" t="s">
        <v>2892</v>
      </c>
      <c r="E6340" t="s">
        <v>2971</v>
      </c>
      <c r="F6340" t="s">
        <v>2170</v>
      </c>
      <c r="G6340" t="s">
        <v>2171</v>
      </c>
      <c r="H6340">
        <v>0</v>
      </c>
      <c r="I6340">
        <v>0</v>
      </c>
      <c r="J6340">
        <v>0</v>
      </c>
      <c r="K6340">
        <v>0</v>
      </c>
      <c r="L6340">
        <v>0</v>
      </c>
    </row>
    <row r="6341" spans="1:12" x14ac:dyDescent="0.35">
      <c r="A6341" t="s">
        <v>1262</v>
      </c>
      <c r="B6341" t="s">
        <v>4605</v>
      </c>
      <c r="C6341" t="s">
        <v>2879</v>
      </c>
      <c r="D6341" t="s">
        <v>2892</v>
      </c>
      <c r="E6341" t="s">
        <v>2971</v>
      </c>
      <c r="F6341" t="s">
        <v>2172</v>
      </c>
      <c r="G6341" t="s">
        <v>2173</v>
      </c>
      <c r="H6341">
        <v>111472.2104</v>
      </c>
      <c r="I6341">
        <v>830.88399146874895</v>
      </c>
      <c r="J6341">
        <v>6847.59214043461</v>
      </c>
      <c r="K6341">
        <v>7678.4761319033596</v>
      </c>
      <c r="L6341">
        <v>103793.734268097</v>
      </c>
    </row>
    <row r="6342" spans="1:12" x14ac:dyDescent="0.35">
      <c r="A6342" t="s">
        <v>1262</v>
      </c>
      <c r="B6342" t="s">
        <v>4605</v>
      </c>
      <c r="C6342" t="s">
        <v>2879</v>
      </c>
      <c r="D6342" t="s">
        <v>2892</v>
      </c>
      <c r="E6342" t="s">
        <v>2971</v>
      </c>
      <c r="F6342" t="s">
        <v>2882</v>
      </c>
      <c r="G6342" t="s">
        <v>2883</v>
      </c>
      <c r="H6342">
        <v>12294.7291</v>
      </c>
      <c r="I6342">
        <v>91.641616706112103</v>
      </c>
      <c r="J6342">
        <v>755.24913313617105</v>
      </c>
      <c r="K6342">
        <v>846.89074984228296</v>
      </c>
      <c r="L6342">
        <v>11447.838350157699</v>
      </c>
    </row>
    <row r="6343" spans="1:12" x14ac:dyDescent="0.35">
      <c r="A6343" t="s">
        <v>1262</v>
      </c>
      <c r="B6343" t="s">
        <v>4605</v>
      </c>
      <c r="C6343" t="s">
        <v>2879</v>
      </c>
      <c r="D6343" t="s">
        <v>2892</v>
      </c>
      <c r="E6343" t="s">
        <v>2971</v>
      </c>
      <c r="F6343" t="s">
        <v>2884</v>
      </c>
      <c r="G6343" t="s">
        <v>2885</v>
      </c>
      <c r="H6343">
        <v>40418.136299999998</v>
      </c>
      <c r="I6343">
        <v>305.56641768515402</v>
      </c>
      <c r="J6343">
        <v>9.6272756488289399</v>
      </c>
      <c r="K6343">
        <v>315.19369333398299</v>
      </c>
      <c r="L6343">
        <v>40102.942606666002</v>
      </c>
    </row>
    <row r="6344" spans="1:12" x14ac:dyDescent="0.35">
      <c r="A6344" t="s">
        <v>1262</v>
      </c>
      <c r="B6344" t="s">
        <v>4605</v>
      </c>
      <c r="C6344" t="s">
        <v>2879</v>
      </c>
      <c r="D6344" t="s">
        <v>2892</v>
      </c>
      <c r="E6344" t="s">
        <v>2971</v>
      </c>
      <c r="F6344" t="s">
        <v>2896</v>
      </c>
      <c r="G6344" t="s">
        <v>2897</v>
      </c>
      <c r="H6344">
        <v>97530.720300000001</v>
      </c>
      <c r="I6344">
        <v>737.34505137069698</v>
      </c>
      <c r="J6344">
        <v>23.2310347178264</v>
      </c>
      <c r="K6344">
        <v>760.57608608852297</v>
      </c>
      <c r="L6344">
        <v>96770.144213911495</v>
      </c>
    </row>
    <row r="6345" spans="1:12" x14ac:dyDescent="0.35">
      <c r="A6345" t="s">
        <v>1262</v>
      </c>
      <c r="B6345" t="s">
        <v>4605</v>
      </c>
      <c r="C6345" t="s">
        <v>2879</v>
      </c>
      <c r="D6345" t="s">
        <v>2894</v>
      </c>
      <c r="E6345" t="s">
        <v>4612</v>
      </c>
      <c r="F6345" t="s">
        <v>2170</v>
      </c>
      <c r="G6345" t="s">
        <v>2171</v>
      </c>
      <c r="H6345">
        <v>0</v>
      </c>
      <c r="I6345">
        <v>0</v>
      </c>
      <c r="J6345">
        <v>0</v>
      </c>
      <c r="K6345">
        <v>0</v>
      </c>
      <c r="L6345">
        <v>0</v>
      </c>
    </row>
    <row r="6346" spans="1:12" x14ac:dyDescent="0.35">
      <c r="A6346" t="s">
        <v>1262</v>
      </c>
      <c r="B6346" t="s">
        <v>4605</v>
      </c>
      <c r="C6346" t="s">
        <v>2879</v>
      </c>
      <c r="D6346" t="s">
        <v>2894</v>
      </c>
      <c r="E6346" t="s">
        <v>4612</v>
      </c>
      <c r="F6346" t="s">
        <v>2172</v>
      </c>
      <c r="G6346" t="s">
        <v>2173</v>
      </c>
      <c r="H6346">
        <v>20639.599300000002</v>
      </c>
      <c r="I6346">
        <v>165.86998238336099</v>
      </c>
      <c r="J6346">
        <v>1.8538205375916399</v>
      </c>
      <c r="K6346">
        <v>167.72380292095201</v>
      </c>
      <c r="L6346">
        <v>20471.875497079101</v>
      </c>
    </row>
    <row r="6347" spans="1:12" x14ac:dyDescent="0.35">
      <c r="A6347" t="s">
        <v>1262</v>
      </c>
      <c r="B6347" t="s">
        <v>4605</v>
      </c>
      <c r="C6347" t="s">
        <v>2879</v>
      </c>
      <c r="D6347" t="s">
        <v>2894</v>
      </c>
      <c r="E6347" t="s">
        <v>4612</v>
      </c>
      <c r="F6347" t="s">
        <v>2882</v>
      </c>
      <c r="G6347" t="s">
        <v>2883</v>
      </c>
      <c r="H6347">
        <v>0</v>
      </c>
      <c r="I6347">
        <v>0</v>
      </c>
      <c r="J6347">
        <v>0</v>
      </c>
      <c r="K6347">
        <v>0</v>
      </c>
      <c r="L6347">
        <v>0</v>
      </c>
    </row>
    <row r="6348" spans="1:12" x14ac:dyDescent="0.35">
      <c r="A6348" t="s">
        <v>1262</v>
      </c>
      <c r="B6348" t="s">
        <v>4605</v>
      </c>
      <c r="C6348" t="s">
        <v>2879</v>
      </c>
      <c r="D6348" t="s">
        <v>2894</v>
      </c>
      <c r="E6348" t="s">
        <v>4612</v>
      </c>
      <c r="F6348" t="s">
        <v>2884</v>
      </c>
      <c r="G6348" t="s">
        <v>2885</v>
      </c>
      <c r="H6348">
        <v>32660.464899999999</v>
      </c>
      <c r="I6348">
        <v>262.47557651872501</v>
      </c>
      <c r="J6348">
        <v>2.9335182133318201</v>
      </c>
      <c r="K6348">
        <v>265.40909473205699</v>
      </c>
      <c r="L6348">
        <v>32395.055805267901</v>
      </c>
    </row>
    <row r="6349" spans="1:12" x14ac:dyDescent="0.35">
      <c r="A6349" t="s">
        <v>1262</v>
      </c>
      <c r="B6349" t="s">
        <v>4605</v>
      </c>
      <c r="C6349" t="s">
        <v>2879</v>
      </c>
      <c r="D6349" t="s">
        <v>2894</v>
      </c>
      <c r="E6349" t="s">
        <v>4612</v>
      </c>
      <c r="F6349" t="s">
        <v>2896</v>
      </c>
      <c r="G6349" t="s">
        <v>2897</v>
      </c>
      <c r="H6349">
        <v>75527.325100000002</v>
      </c>
      <c r="I6349">
        <v>606.97477069955096</v>
      </c>
      <c r="J6349">
        <v>6.7837608683298303</v>
      </c>
      <c r="K6349">
        <v>613.75853156788105</v>
      </c>
      <c r="L6349">
        <v>74913.566568432099</v>
      </c>
    </row>
    <row r="6350" spans="1:12" x14ac:dyDescent="0.35">
      <c r="A6350" t="s">
        <v>1262</v>
      </c>
      <c r="B6350" t="s">
        <v>4605</v>
      </c>
      <c r="C6350" t="s">
        <v>2879</v>
      </c>
      <c r="D6350" t="s">
        <v>2894</v>
      </c>
      <c r="E6350" t="s">
        <v>4612</v>
      </c>
      <c r="F6350" t="s">
        <v>3291</v>
      </c>
      <c r="G6350" t="s">
        <v>3292</v>
      </c>
      <c r="H6350">
        <v>11113.6304</v>
      </c>
      <c r="I6350">
        <v>89.314605898732694</v>
      </c>
      <c r="J6350">
        <v>0.99821105870318805</v>
      </c>
      <c r="K6350">
        <v>90.312816957435899</v>
      </c>
      <c r="L6350">
        <v>11023.317583042601</v>
      </c>
    </row>
    <row r="6351" spans="1:12" x14ac:dyDescent="0.35">
      <c r="A6351" t="s">
        <v>1262</v>
      </c>
      <c r="B6351" t="s">
        <v>4605</v>
      </c>
      <c r="C6351" t="s">
        <v>2879</v>
      </c>
      <c r="D6351" t="s">
        <v>2898</v>
      </c>
      <c r="E6351" t="s">
        <v>2978</v>
      </c>
      <c r="F6351" t="s">
        <v>2170</v>
      </c>
      <c r="G6351" t="s">
        <v>2171</v>
      </c>
      <c r="H6351">
        <v>0</v>
      </c>
      <c r="I6351">
        <v>0</v>
      </c>
      <c r="J6351">
        <v>0</v>
      </c>
      <c r="K6351">
        <v>0</v>
      </c>
      <c r="L6351">
        <v>0</v>
      </c>
    </row>
    <row r="6352" spans="1:12" x14ac:dyDescent="0.35">
      <c r="A6352" t="s">
        <v>1262</v>
      </c>
      <c r="B6352" t="s">
        <v>4605</v>
      </c>
      <c r="C6352" t="s">
        <v>2879</v>
      </c>
      <c r="D6352" t="s">
        <v>2898</v>
      </c>
      <c r="E6352" t="s">
        <v>2978</v>
      </c>
      <c r="F6352" t="s">
        <v>2172</v>
      </c>
      <c r="G6352" t="s">
        <v>2173</v>
      </c>
      <c r="H6352">
        <v>6000.5653000000002</v>
      </c>
      <c r="I6352">
        <v>29.759064863625898</v>
      </c>
      <c r="J6352">
        <v>2.9436694934677998</v>
      </c>
      <c r="K6352">
        <v>32.702734357093703</v>
      </c>
      <c r="L6352">
        <v>5967.8625656429103</v>
      </c>
    </row>
    <row r="6353" spans="1:12" x14ac:dyDescent="0.35">
      <c r="A6353" t="s">
        <v>1262</v>
      </c>
      <c r="B6353" t="s">
        <v>4605</v>
      </c>
      <c r="C6353" t="s">
        <v>2879</v>
      </c>
      <c r="D6353" t="s">
        <v>2898</v>
      </c>
      <c r="E6353" t="s">
        <v>2978</v>
      </c>
      <c r="F6353" t="s">
        <v>2882</v>
      </c>
      <c r="G6353" t="s">
        <v>2883</v>
      </c>
      <c r="H6353">
        <v>9414.68</v>
      </c>
      <c r="I6353">
        <v>46.690946596378602</v>
      </c>
      <c r="J6353">
        <v>4.61851592940637</v>
      </c>
      <c r="K6353">
        <v>51.309462525785001</v>
      </c>
      <c r="L6353">
        <v>9363.3705374742094</v>
      </c>
    </row>
    <row r="6354" spans="1:12" x14ac:dyDescent="0.35">
      <c r="A6354" t="s">
        <v>1262</v>
      </c>
      <c r="B6354" t="s">
        <v>4605</v>
      </c>
      <c r="C6354" t="s">
        <v>2879</v>
      </c>
      <c r="D6354" t="s">
        <v>2898</v>
      </c>
      <c r="E6354" t="s">
        <v>2978</v>
      </c>
      <c r="F6354" t="s">
        <v>2884</v>
      </c>
      <c r="G6354" t="s">
        <v>2885</v>
      </c>
      <c r="H6354">
        <v>18622.444</v>
      </c>
      <c r="I6354">
        <v>92.355718542287406</v>
      </c>
      <c r="J6354">
        <v>9.1355260142104004</v>
      </c>
      <c r="K6354">
        <v>101.491244556498</v>
      </c>
      <c r="L6354">
        <v>18520.952755443501</v>
      </c>
    </row>
    <row r="6355" spans="1:12" x14ac:dyDescent="0.35">
      <c r="A6355" t="s">
        <v>1262</v>
      </c>
      <c r="B6355" t="s">
        <v>4605</v>
      </c>
      <c r="C6355" t="s">
        <v>2879</v>
      </c>
      <c r="D6355" t="s">
        <v>2898</v>
      </c>
      <c r="E6355" t="s">
        <v>2978</v>
      </c>
      <c r="F6355" t="s">
        <v>2896</v>
      </c>
      <c r="G6355" t="s">
        <v>2897</v>
      </c>
      <c r="H6355">
        <v>14794.497100000001</v>
      </c>
      <c r="I6355">
        <v>73.371487508594996</v>
      </c>
      <c r="J6355">
        <v>7.25766788906716</v>
      </c>
      <c r="K6355">
        <v>80.629155397662103</v>
      </c>
      <c r="L6355">
        <v>14713.8679446023</v>
      </c>
    </row>
    <row r="6356" spans="1:12" x14ac:dyDescent="0.35">
      <c r="A6356" t="s">
        <v>1262</v>
      </c>
      <c r="B6356" t="s">
        <v>4605</v>
      </c>
      <c r="C6356" t="s">
        <v>2879</v>
      </c>
      <c r="D6356" t="s">
        <v>2902</v>
      </c>
      <c r="E6356" t="s">
        <v>4613</v>
      </c>
      <c r="F6356" t="s">
        <v>2170</v>
      </c>
      <c r="G6356" t="s">
        <v>2171</v>
      </c>
      <c r="H6356">
        <v>0</v>
      </c>
      <c r="I6356">
        <v>0</v>
      </c>
      <c r="J6356">
        <v>0</v>
      </c>
      <c r="K6356">
        <v>0</v>
      </c>
      <c r="L6356">
        <v>0</v>
      </c>
    </row>
    <row r="6357" spans="1:12" x14ac:dyDescent="0.35">
      <c r="A6357" t="s">
        <v>1262</v>
      </c>
      <c r="B6357" t="s">
        <v>4605</v>
      </c>
      <c r="C6357" t="s">
        <v>2879</v>
      </c>
      <c r="D6357" t="s">
        <v>2902</v>
      </c>
      <c r="E6357" t="s">
        <v>4613</v>
      </c>
      <c r="F6357" t="s">
        <v>2172</v>
      </c>
      <c r="G6357" t="s">
        <v>2173</v>
      </c>
      <c r="H6357">
        <v>2947.5752000000002</v>
      </c>
      <c r="I6357">
        <v>15.6078776290631</v>
      </c>
      <c r="J6357">
        <v>0</v>
      </c>
      <c r="K6357">
        <v>15.6078776290631</v>
      </c>
      <c r="L6357">
        <v>2931.9673223709401</v>
      </c>
    </row>
    <row r="6358" spans="1:12" x14ac:dyDescent="0.35">
      <c r="A6358" t="s">
        <v>1262</v>
      </c>
      <c r="B6358" t="s">
        <v>4605</v>
      </c>
      <c r="C6358" t="s">
        <v>2879</v>
      </c>
      <c r="D6358" t="s">
        <v>2902</v>
      </c>
      <c r="E6358" t="s">
        <v>4613</v>
      </c>
      <c r="F6358" t="s">
        <v>2882</v>
      </c>
      <c r="G6358" t="s">
        <v>2883</v>
      </c>
      <c r="H6358">
        <v>11356.833699999999</v>
      </c>
      <c r="I6358">
        <v>60.136234394331296</v>
      </c>
      <c r="J6358">
        <v>0</v>
      </c>
      <c r="K6358">
        <v>60.136234394331296</v>
      </c>
      <c r="L6358">
        <v>11296.697465605699</v>
      </c>
    </row>
    <row r="6359" spans="1:12" x14ac:dyDescent="0.35">
      <c r="A6359" t="s">
        <v>1262</v>
      </c>
      <c r="B6359" t="s">
        <v>4605</v>
      </c>
      <c r="C6359" t="s">
        <v>2879</v>
      </c>
      <c r="D6359" t="s">
        <v>2902</v>
      </c>
      <c r="E6359" t="s">
        <v>4613</v>
      </c>
      <c r="F6359" t="s">
        <v>2884</v>
      </c>
      <c r="G6359" t="s">
        <v>2885</v>
      </c>
      <c r="H6359">
        <v>31209.619299999998</v>
      </c>
      <c r="I6359">
        <v>165.25988077831499</v>
      </c>
      <c r="J6359">
        <v>0</v>
      </c>
      <c r="K6359">
        <v>165.25988077831499</v>
      </c>
      <c r="L6359">
        <v>31044.359419221699</v>
      </c>
    </row>
    <row r="6360" spans="1:12" x14ac:dyDescent="0.35">
      <c r="A6360" t="s">
        <v>1262</v>
      </c>
      <c r="B6360" t="s">
        <v>4605</v>
      </c>
      <c r="C6360" t="s">
        <v>2879</v>
      </c>
      <c r="D6360" t="s">
        <v>2902</v>
      </c>
      <c r="E6360" t="s">
        <v>4613</v>
      </c>
      <c r="F6360" t="s">
        <v>2896</v>
      </c>
      <c r="G6360" t="s">
        <v>2897</v>
      </c>
      <c r="H6360">
        <v>24014.068200000002</v>
      </c>
      <c r="I6360">
        <v>127.15829715442599</v>
      </c>
      <c r="J6360">
        <v>0</v>
      </c>
      <c r="K6360">
        <v>127.15829715442599</v>
      </c>
      <c r="L6360">
        <v>23886.9099028456</v>
      </c>
    </row>
    <row r="6361" spans="1:12" x14ac:dyDescent="0.35">
      <c r="A6361" t="s">
        <v>1262</v>
      </c>
      <c r="B6361" t="s">
        <v>4605</v>
      </c>
      <c r="C6361" t="s">
        <v>2879</v>
      </c>
      <c r="D6361" t="s">
        <v>2904</v>
      </c>
      <c r="E6361" t="s">
        <v>4614</v>
      </c>
      <c r="F6361" t="s">
        <v>2170</v>
      </c>
      <c r="G6361" t="s">
        <v>2171</v>
      </c>
      <c r="H6361">
        <v>0</v>
      </c>
      <c r="I6361">
        <v>0</v>
      </c>
      <c r="J6361">
        <v>0</v>
      </c>
      <c r="K6361">
        <v>0</v>
      </c>
      <c r="L6361">
        <v>0</v>
      </c>
    </row>
    <row r="6362" spans="1:12" x14ac:dyDescent="0.35">
      <c r="A6362" t="s">
        <v>1262</v>
      </c>
      <c r="B6362" t="s">
        <v>4605</v>
      </c>
      <c r="C6362" t="s">
        <v>2879</v>
      </c>
      <c r="D6362" t="s">
        <v>2904</v>
      </c>
      <c r="E6362" t="s">
        <v>4614</v>
      </c>
      <c r="F6362" t="s">
        <v>2172</v>
      </c>
      <c r="G6362" t="s">
        <v>2173</v>
      </c>
      <c r="H6362">
        <v>0</v>
      </c>
      <c r="I6362">
        <v>0</v>
      </c>
      <c r="J6362">
        <v>0</v>
      </c>
      <c r="K6362">
        <v>0</v>
      </c>
      <c r="L6362">
        <v>0</v>
      </c>
    </row>
    <row r="6363" spans="1:12" x14ac:dyDescent="0.35">
      <c r="A6363" t="s">
        <v>1262</v>
      </c>
      <c r="B6363" t="s">
        <v>4605</v>
      </c>
      <c r="C6363" t="s">
        <v>2879</v>
      </c>
      <c r="D6363" t="s">
        <v>2904</v>
      </c>
      <c r="E6363" t="s">
        <v>4614</v>
      </c>
      <c r="F6363" t="s">
        <v>2882</v>
      </c>
      <c r="G6363" t="s">
        <v>2883</v>
      </c>
      <c r="H6363">
        <v>262823.33750000002</v>
      </c>
      <c r="I6363">
        <v>2033.282644703</v>
      </c>
      <c r="J6363">
        <v>31011.668444882202</v>
      </c>
      <c r="K6363">
        <v>33044.9510895852</v>
      </c>
      <c r="L6363">
        <v>229778.386410415</v>
      </c>
    </row>
    <row r="6364" spans="1:12" x14ac:dyDescent="0.35">
      <c r="A6364" t="s">
        <v>1262</v>
      </c>
      <c r="B6364" t="s">
        <v>4605</v>
      </c>
      <c r="C6364" t="s">
        <v>2879</v>
      </c>
      <c r="D6364" t="s">
        <v>2904</v>
      </c>
      <c r="E6364" t="s">
        <v>4614</v>
      </c>
      <c r="F6364" t="s">
        <v>2962</v>
      </c>
      <c r="G6364" t="s">
        <v>2963</v>
      </c>
      <c r="H6364">
        <v>656663.77419999999</v>
      </c>
      <c r="I6364">
        <v>6011.2480815215904</v>
      </c>
      <c r="J6364">
        <v>409.43345055391802</v>
      </c>
      <c r="K6364">
        <v>6420.6815320755104</v>
      </c>
      <c r="L6364">
        <v>650243.09266792401</v>
      </c>
    </row>
    <row r="6365" spans="1:12" x14ac:dyDescent="0.35">
      <c r="A6365" t="s">
        <v>1262</v>
      </c>
      <c r="B6365" t="s">
        <v>4605</v>
      </c>
      <c r="C6365" t="s">
        <v>2879</v>
      </c>
      <c r="D6365" t="s">
        <v>2904</v>
      </c>
      <c r="E6365" t="s">
        <v>4614</v>
      </c>
      <c r="F6365" t="s">
        <v>2964</v>
      </c>
      <c r="G6365" t="s">
        <v>2965</v>
      </c>
      <c r="H6365">
        <v>105331.906</v>
      </c>
      <c r="I6365">
        <v>964.231989955053</v>
      </c>
      <c r="J6365">
        <v>65.675018802723898</v>
      </c>
      <c r="K6365">
        <v>1029.90700875778</v>
      </c>
      <c r="L6365">
        <v>104301.998991242</v>
      </c>
    </row>
    <row r="6366" spans="1:12" x14ac:dyDescent="0.35">
      <c r="A6366" t="s">
        <v>1262</v>
      </c>
      <c r="B6366" t="s">
        <v>4605</v>
      </c>
      <c r="C6366" t="s">
        <v>2879</v>
      </c>
      <c r="D6366" t="s">
        <v>2906</v>
      </c>
      <c r="E6366" t="s">
        <v>4615</v>
      </c>
      <c r="F6366" t="s">
        <v>2170</v>
      </c>
      <c r="G6366" t="s">
        <v>2171</v>
      </c>
      <c r="H6366">
        <v>0</v>
      </c>
      <c r="I6366">
        <v>0</v>
      </c>
      <c r="J6366">
        <v>0</v>
      </c>
      <c r="K6366">
        <v>0</v>
      </c>
      <c r="L6366">
        <v>0</v>
      </c>
    </row>
    <row r="6367" spans="1:12" x14ac:dyDescent="0.35">
      <c r="A6367" t="s">
        <v>1262</v>
      </c>
      <c r="B6367" t="s">
        <v>4605</v>
      </c>
      <c r="C6367" t="s">
        <v>2879</v>
      </c>
      <c r="D6367" t="s">
        <v>2906</v>
      </c>
      <c r="E6367" t="s">
        <v>4615</v>
      </c>
      <c r="F6367" t="s">
        <v>2172</v>
      </c>
      <c r="G6367" t="s">
        <v>2173</v>
      </c>
      <c r="H6367">
        <v>19648.447899999999</v>
      </c>
      <c r="I6367">
        <v>137.19822926887699</v>
      </c>
      <c r="J6367">
        <v>0</v>
      </c>
      <c r="K6367">
        <v>137.19822926887699</v>
      </c>
      <c r="L6367">
        <v>19511.2496707311</v>
      </c>
    </row>
    <row r="6368" spans="1:12" x14ac:dyDescent="0.35">
      <c r="A6368" t="s">
        <v>1262</v>
      </c>
      <c r="B6368" t="s">
        <v>4605</v>
      </c>
      <c r="C6368" t="s">
        <v>2879</v>
      </c>
      <c r="D6368" t="s">
        <v>2906</v>
      </c>
      <c r="E6368" t="s">
        <v>4615</v>
      </c>
      <c r="F6368" t="s">
        <v>2882</v>
      </c>
      <c r="G6368" t="s">
        <v>2883</v>
      </c>
      <c r="H6368">
        <v>9871.6839</v>
      </c>
      <c r="I6368">
        <v>68.930511323493903</v>
      </c>
      <c r="J6368">
        <v>0</v>
      </c>
      <c r="K6368">
        <v>68.930511323493903</v>
      </c>
      <c r="L6368">
        <v>9802.7533886765104</v>
      </c>
    </row>
    <row r="6369" spans="1:14" x14ac:dyDescent="0.35">
      <c r="A6369" t="s">
        <v>1262</v>
      </c>
      <c r="B6369" t="s">
        <v>4605</v>
      </c>
      <c r="C6369" t="s">
        <v>2879</v>
      </c>
      <c r="D6369" t="s">
        <v>2906</v>
      </c>
      <c r="E6369" t="s">
        <v>4615</v>
      </c>
      <c r="F6369" t="s">
        <v>2884</v>
      </c>
      <c r="G6369" t="s">
        <v>2885</v>
      </c>
      <c r="H6369">
        <v>23160.489300000001</v>
      </c>
      <c r="I6369">
        <v>161.721584258967</v>
      </c>
      <c r="J6369">
        <v>0</v>
      </c>
      <c r="K6369">
        <v>161.721584258967</v>
      </c>
      <c r="L6369">
        <v>22998.767715741</v>
      </c>
    </row>
    <row r="6370" spans="1:14" x14ac:dyDescent="0.35">
      <c r="A6370" t="s">
        <v>1262</v>
      </c>
      <c r="B6370" t="s">
        <v>4605</v>
      </c>
      <c r="C6370" t="s">
        <v>2879</v>
      </c>
      <c r="D6370" t="s">
        <v>2906</v>
      </c>
      <c r="E6370" t="s">
        <v>4615</v>
      </c>
      <c r="F6370" t="s">
        <v>2896</v>
      </c>
      <c r="G6370" t="s">
        <v>2897</v>
      </c>
      <c r="H6370">
        <v>18604.327499999999</v>
      </c>
      <c r="I6370">
        <v>129.907502109662</v>
      </c>
      <c r="J6370">
        <v>0</v>
      </c>
      <c r="K6370">
        <v>129.907502109662</v>
      </c>
      <c r="L6370">
        <v>18474.419997890302</v>
      </c>
    </row>
    <row r="6371" spans="1:14" x14ac:dyDescent="0.35">
      <c r="A6371" t="s">
        <v>1262</v>
      </c>
      <c r="B6371" t="s">
        <v>4605</v>
      </c>
      <c r="C6371" t="s">
        <v>2915</v>
      </c>
      <c r="D6371" t="s">
        <v>4616</v>
      </c>
      <c r="E6371" t="s">
        <v>4617</v>
      </c>
      <c r="F6371" t="s">
        <v>2172</v>
      </c>
      <c r="G6371" t="s">
        <v>2173</v>
      </c>
      <c r="H6371">
        <v>6897338.2855000002</v>
      </c>
      <c r="I6371">
        <v>46448.604385479601</v>
      </c>
      <c r="J6371">
        <v>1183414.7911827499</v>
      </c>
      <c r="K6371">
        <v>1229863.39556823</v>
      </c>
      <c r="L6371">
        <v>5667474.88993177</v>
      </c>
    </row>
    <row r="6372" spans="1:14" x14ac:dyDescent="0.35">
      <c r="A6372" t="s">
        <v>1262</v>
      </c>
      <c r="B6372" t="s">
        <v>4605</v>
      </c>
      <c r="C6372" t="s">
        <v>2915</v>
      </c>
      <c r="D6372" t="s">
        <v>4616</v>
      </c>
      <c r="E6372" t="s">
        <v>4617</v>
      </c>
      <c r="F6372" t="s">
        <v>2918</v>
      </c>
      <c r="G6372" t="s">
        <v>2919</v>
      </c>
      <c r="H6372">
        <v>0</v>
      </c>
      <c r="I6372">
        <v>0</v>
      </c>
      <c r="J6372">
        <v>0</v>
      </c>
      <c r="K6372">
        <v>0</v>
      </c>
      <c r="L6372">
        <v>0</v>
      </c>
    </row>
    <row r="6373" spans="1:14" x14ac:dyDescent="0.35">
      <c r="A6373" t="s">
        <v>1262</v>
      </c>
      <c r="B6373" t="s">
        <v>4605</v>
      </c>
      <c r="C6373" t="s">
        <v>2915</v>
      </c>
      <c r="D6373" t="s">
        <v>4616</v>
      </c>
      <c r="E6373" t="s">
        <v>4617</v>
      </c>
      <c r="F6373" t="s">
        <v>2920</v>
      </c>
      <c r="G6373" t="s">
        <v>2921</v>
      </c>
      <c r="H6373">
        <v>0</v>
      </c>
      <c r="I6373">
        <v>0</v>
      </c>
      <c r="J6373">
        <v>0</v>
      </c>
      <c r="K6373">
        <v>0</v>
      </c>
      <c r="L6373">
        <v>0</v>
      </c>
    </row>
    <row r="6374" spans="1:14" x14ac:dyDescent="0.35">
      <c r="A6374" t="s">
        <v>1262</v>
      </c>
      <c r="B6374" t="s">
        <v>4605</v>
      </c>
      <c r="C6374" t="s">
        <v>2915</v>
      </c>
      <c r="D6374" t="s">
        <v>4616</v>
      </c>
      <c r="E6374" t="s">
        <v>4617</v>
      </c>
      <c r="F6374" t="s">
        <v>2867</v>
      </c>
      <c r="G6374" t="s">
        <v>2868</v>
      </c>
      <c r="H6374">
        <v>0</v>
      </c>
      <c r="I6374">
        <v>0</v>
      </c>
      <c r="J6374">
        <v>0</v>
      </c>
      <c r="K6374">
        <v>0</v>
      </c>
      <c r="L6374">
        <v>0</v>
      </c>
    </row>
    <row r="6375" spans="1:14" x14ac:dyDescent="0.35">
      <c r="A6375" t="s">
        <v>1262</v>
      </c>
      <c r="B6375" t="s">
        <v>4605</v>
      </c>
      <c r="C6375" t="s">
        <v>2915</v>
      </c>
      <c r="D6375" t="s">
        <v>4616</v>
      </c>
      <c r="E6375" t="s">
        <v>4617</v>
      </c>
      <c r="F6375" t="s">
        <v>2922</v>
      </c>
      <c r="G6375" t="s">
        <v>2923</v>
      </c>
      <c r="H6375">
        <v>1982472.2094000001</v>
      </c>
      <c r="I6375">
        <v>13350.5221216056</v>
      </c>
      <c r="J6375">
        <v>340143.81180545402</v>
      </c>
      <c r="K6375">
        <v>353494.33392705902</v>
      </c>
      <c r="L6375">
        <v>1628977.87547294</v>
      </c>
    </row>
    <row r="6376" spans="1:14" x14ac:dyDescent="0.35">
      <c r="A6376" t="s">
        <v>1262</v>
      </c>
      <c r="B6376" t="s">
        <v>4605</v>
      </c>
      <c r="C6376" t="s">
        <v>2915</v>
      </c>
      <c r="D6376" t="s">
        <v>4616</v>
      </c>
      <c r="E6376" t="s">
        <v>4617</v>
      </c>
      <c r="F6376" t="s">
        <v>2999</v>
      </c>
      <c r="G6376" t="s">
        <v>3000</v>
      </c>
      <c r="H6376">
        <v>2197431.5902999998</v>
      </c>
      <c r="I6376">
        <v>14798.1186913566</v>
      </c>
      <c r="J6376">
        <v>377025.59146220301</v>
      </c>
      <c r="K6376">
        <v>391823.71015355998</v>
      </c>
      <c r="L6376">
        <v>1805607.8801464399</v>
      </c>
    </row>
    <row r="6377" spans="1:14" x14ac:dyDescent="0.35">
      <c r="A6377" t="s">
        <v>1262</v>
      </c>
      <c r="B6377" t="s">
        <v>4605</v>
      </c>
      <c r="C6377" t="s">
        <v>2915</v>
      </c>
      <c r="D6377" t="s">
        <v>4616</v>
      </c>
      <c r="E6377" t="s">
        <v>4617</v>
      </c>
      <c r="F6377" t="s">
        <v>2924</v>
      </c>
      <c r="G6377" t="s">
        <v>2925</v>
      </c>
      <c r="H6377">
        <v>0</v>
      </c>
      <c r="I6377">
        <v>0</v>
      </c>
      <c r="J6377">
        <v>0</v>
      </c>
      <c r="K6377">
        <v>0</v>
      </c>
      <c r="L6377">
        <v>0</v>
      </c>
    </row>
    <row r="6378" spans="1:14" x14ac:dyDescent="0.35">
      <c r="A6378" t="s">
        <v>1262</v>
      </c>
      <c r="B6378" t="s">
        <v>4605</v>
      </c>
      <c r="C6378" t="s">
        <v>2915</v>
      </c>
      <c r="D6378" t="s">
        <v>4616</v>
      </c>
      <c r="E6378" t="s">
        <v>4617</v>
      </c>
      <c r="F6378" t="s">
        <v>2877</v>
      </c>
      <c r="G6378" t="s">
        <v>2878</v>
      </c>
      <c r="H6378">
        <v>203155.253</v>
      </c>
      <c r="I6378">
        <v>1368.10427256817</v>
      </c>
      <c r="J6378">
        <v>34856.479617794801</v>
      </c>
      <c r="K6378">
        <v>36224.583890362999</v>
      </c>
      <c r="L6378">
        <v>166930.66910963701</v>
      </c>
    </row>
    <row r="6379" spans="1:14" x14ac:dyDescent="0.35">
      <c r="A6379" t="s">
        <v>1262</v>
      </c>
      <c r="B6379" t="s">
        <v>4605</v>
      </c>
      <c r="C6379" t="s">
        <v>2915</v>
      </c>
      <c r="D6379" t="s">
        <v>4618</v>
      </c>
      <c r="E6379" t="s">
        <v>4619</v>
      </c>
      <c r="F6379" t="s">
        <v>2172</v>
      </c>
      <c r="G6379" t="s">
        <v>2173</v>
      </c>
      <c r="H6379">
        <v>1289138.3692000001</v>
      </c>
      <c r="I6379">
        <v>9265.3539945832708</v>
      </c>
      <c r="J6379">
        <v>344720.689872102</v>
      </c>
      <c r="K6379">
        <v>353986.04386668501</v>
      </c>
      <c r="L6379">
        <v>935152.32533331495</v>
      </c>
    </row>
    <row r="6380" spans="1:14" x14ac:dyDescent="0.35">
      <c r="A6380" t="s">
        <v>1262</v>
      </c>
      <c r="B6380" t="s">
        <v>4605</v>
      </c>
      <c r="C6380" t="s">
        <v>2915</v>
      </c>
      <c r="D6380" t="s">
        <v>4618</v>
      </c>
      <c r="E6380" t="s">
        <v>4619</v>
      </c>
      <c r="F6380" t="s">
        <v>19</v>
      </c>
      <c r="G6380" t="s">
        <v>2174</v>
      </c>
      <c r="H6380">
        <v>439691.60629999998</v>
      </c>
      <c r="I6380">
        <v>3160.1715366140302</v>
      </c>
      <c r="J6380">
        <v>0</v>
      </c>
      <c r="K6380">
        <v>3160.1715366140302</v>
      </c>
      <c r="L6380">
        <v>436531.43476338597</v>
      </c>
      <c r="N6380" t="s">
        <v>2198</v>
      </c>
    </row>
    <row r="6381" spans="1:14" x14ac:dyDescent="0.35">
      <c r="A6381" t="s">
        <v>1262</v>
      </c>
      <c r="B6381" t="s">
        <v>4605</v>
      </c>
      <c r="C6381" t="s">
        <v>2915</v>
      </c>
      <c r="D6381" t="s">
        <v>4618</v>
      </c>
      <c r="E6381" t="s">
        <v>4619</v>
      </c>
      <c r="F6381" t="s">
        <v>2920</v>
      </c>
      <c r="G6381" t="s">
        <v>2921</v>
      </c>
      <c r="H6381">
        <v>0</v>
      </c>
      <c r="I6381">
        <v>0</v>
      </c>
      <c r="J6381">
        <v>0</v>
      </c>
      <c r="K6381">
        <v>0</v>
      </c>
      <c r="L6381">
        <v>0</v>
      </c>
    </row>
    <row r="6382" spans="1:14" x14ac:dyDescent="0.35">
      <c r="A6382" t="s">
        <v>1262</v>
      </c>
      <c r="B6382" t="s">
        <v>4605</v>
      </c>
      <c r="C6382" t="s">
        <v>2915</v>
      </c>
      <c r="D6382" t="s">
        <v>4618</v>
      </c>
      <c r="E6382" t="s">
        <v>4619</v>
      </c>
      <c r="F6382" t="s">
        <v>2867</v>
      </c>
      <c r="G6382" t="s">
        <v>2868</v>
      </c>
      <c r="H6382">
        <v>0</v>
      </c>
      <c r="I6382">
        <v>0</v>
      </c>
      <c r="J6382">
        <v>0</v>
      </c>
      <c r="K6382">
        <v>0</v>
      </c>
      <c r="L6382">
        <v>0</v>
      </c>
    </row>
    <row r="6383" spans="1:14" x14ac:dyDescent="0.35">
      <c r="A6383" t="s">
        <v>1262</v>
      </c>
      <c r="B6383" t="s">
        <v>4605</v>
      </c>
      <c r="C6383" t="s">
        <v>2915</v>
      </c>
      <c r="D6383" t="s">
        <v>4618</v>
      </c>
      <c r="E6383" t="s">
        <v>4619</v>
      </c>
      <c r="F6383" t="s">
        <v>2922</v>
      </c>
      <c r="G6383" t="s">
        <v>2923</v>
      </c>
      <c r="H6383">
        <v>401218.59080000001</v>
      </c>
      <c r="I6383">
        <v>2883.6565271602999</v>
      </c>
      <c r="J6383">
        <v>107287.43531850399</v>
      </c>
      <c r="K6383">
        <v>110171.09184566401</v>
      </c>
      <c r="L6383">
        <v>291047.49895433598</v>
      </c>
    </row>
    <row r="6384" spans="1:14" x14ac:dyDescent="0.35">
      <c r="A6384" t="s">
        <v>1262</v>
      </c>
      <c r="B6384" t="s">
        <v>4605</v>
      </c>
      <c r="C6384" t="s">
        <v>2915</v>
      </c>
      <c r="D6384" t="s">
        <v>4618</v>
      </c>
      <c r="E6384" t="s">
        <v>4619</v>
      </c>
      <c r="F6384" t="s">
        <v>2875</v>
      </c>
      <c r="G6384" t="s">
        <v>2876</v>
      </c>
      <c r="H6384">
        <v>100216.94319999999</v>
      </c>
      <c r="I6384">
        <v>720.28377842505995</v>
      </c>
      <c r="J6384">
        <v>26798.406315347602</v>
      </c>
      <c r="K6384">
        <v>27518.690093772599</v>
      </c>
      <c r="L6384">
        <v>72698.253106227407</v>
      </c>
    </row>
    <row r="6385" spans="1:14" x14ac:dyDescent="0.35">
      <c r="A6385" t="s">
        <v>1262</v>
      </c>
      <c r="B6385" t="s">
        <v>4605</v>
      </c>
      <c r="C6385" t="s">
        <v>2915</v>
      </c>
      <c r="D6385" t="s">
        <v>4618</v>
      </c>
      <c r="E6385" t="s">
        <v>4619</v>
      </c>
      <c r="F6385" t="s">
        <v>2924</v>
      </c>
      <c r="G6385" t="s">
        <v>2925</v>
      </c>
      <c r="H6385">
        <v>0</v>
      </c>
      <c r="I6385">
        <v>0</v>
      </c>
      <c r="J6385">
        <v>0</v>
      </c>
      <c r="K6385">
        <v>0</v>
      </c>
      <c r="L6385">
        <v>0</v>
      </c>
    </row>
    <row r="6386" spans="1:14" x14ac:dyDescent="0.35">
      <c r="A6386" t="s">
        <v>1262</v>
      </c>
      <c r="B6386" t="s">
        <v>4605</v>
      </c>
      <c r="C6386" t="s">
        <v>2915</v>
      </c>
      <c r="D6386" t="s">
        <v>4620</v>
      </c>
      <c r="E6386" t="s">
        <v>4621</v>
      </c>
      <c r="F6386" t="s">
        <v>2172</v>
      </c>
      <c r="G6386" t="s">
        <v>2173</v>
      </c>
      <c r="H6386">
        <v>184000.72589999999</v>
      </c>
      <c r="I6386">
        <v>2235.03891349277</v>
      </c>
      <c r="J6386">
        <v>3216.78315576363</v>
      </c>
      <c r="K6386">
        <v>5451.8220692564</v>
      </c>
      <c r="L6386">
        <v>178548.90383074401</v>
      </c>
    </row>
    <row r="6387" spans="1:14" x14ac:dyDescent="0.35">
      <c r="A6387" t="s">
        <v>1262</v>
      </c>
      <c r="B6387" t="s">
        <v>4605</v>
      </c>
      <c r="C6387" t="s">
        <v>2915</v>
      </c>
      <c r="D6387" t="s">
        <v>4620</v>
      </c>
      <c r="E6387" t="s">
        <v>4621</v>
      </c>
      <c r="F6387" t="s">
        <v>2867</v>
      </c>
      <c r="G6387" t="s">
        <v>2868</v>
      </c>
      <c r="H6387">
        <v>0</v>
      </c>
      <c r="I6387">
        <v>0</v>
      </c>
      <c r="J6387">
        <v>0</v>
      </c>
      <c r="K6387">
        <v>0</v>
      </c>
      <c r="L6387">
        <v>0</v>
      </c>
    </row>
    <row r="6388" spans="1:14" x14ac:dyDescent="0.35">
      <c r="A6388" t="s">
        <v>1262</v>
      </c>
      <c r="B6388" t="s">
        <v>4605</v>
      </c>
      <c r="C6388" t="s">
        <v>2915</v>
      </c>
      <c r="D6388" t="s">
        <v>4620</v>
      </c>
      <c r="E6388" t="s">
        <v>4621</v>
      </c>
      <c r="F6388" t="s">
        <v>2922</v>
      </c>
      <c r="G6388" t="s">
        <v>2923</v>
      </c>
      <c r="H6388">
        <v>0</v>
      </c>
      <c r="I6388">
        <v>0</v>
      </c>
      <c r="J6388">
        <v>0</v>
      </c>
      <c r="K6388">
        <v>0</v>
      </c>
      <c r="L6388">
        <v>0</v>
      </c>
    </row>
    <row r="6389" spans="1:14" x14ac:dyDescent="0.35">
      <c r="A6389" t="s">
        <v>1262</v>
      </c>
      <c r="B6389" t="s">
        <v>4605</v>
      </c>
      <c r="C6389" t="s">
        <v>2915</v>
      </c>
      <c r="D6389" t="s">
        <v>4620</v>
      </c>
      <c r="E6389" t="s">
        <v>4621</v>
      </c>
      <c r="F6389" t="s">
        <v>2924</v>
      </c>
      <c r="G6389" t="s">
        <v>2925</v>
      </c>
      <c r="H6389">
        <v>0</v>
      </c>
      <c r="I6389">
        <v>0</v>
      </c>
      <c r="J6389">
        <v>0</v>
      </c>
      <c r="K6389">
        <v>0</v>
      </c>
      <c r="L6389">
        <v>0</v>
      </c>
    </row>
    <row r="6390" spans="1:14" x14ac:dyDescent="0.35">
      <c r="A6390" t="s">
        <v>1262</v>
      </c>
      <c r="B6390" t="s">
        <v>4605</v>
      </c>
      <c r="C6390" t="s">
        <v>2915</v>
      </c>
      <c r="D6390" t="s">
        <v>4620</v>
      </c>
      <c r="E6390" t="s">
        <v>4621</v>
      </c>
      <c r="F6390" t="s">
        <v>2877</v>
      </c>
      <c r="G6390" t="s">
        <v>2878</v>
      </c>
      <c r="H6390">
        <v>5654.3117000000002</v>
      </c>
      <c r="I6390">
        <v>68.682373782108101</v>
      </c>
      <c r="J6390">
        <v>98.851210932557294</v>
      </c>
      <c r="K6390">
        <v>167.53358471466501</v>
      </c>
      <c r="L6390">
        <v>5486.7781152853304</v>
      </c>
    </row>
    <row r="6391" spans="1:14" x14ac:dyDescent="0.35">
      <c r="A6391" t="s">
        <v>1262</v>
      </c>
      <c r="B6391" t="s">
        <v>4605</v>
      </c>
      <c r="C6391" t="s">
        <v>17</v>
      </c>
      <c r="D6391" t="s">
        <v>1263</v>
      </c>
      <c r="E6391" t="s">
        <v>4622</v>
      </c>
      <c r="F6391" t="s">
        <v>2170</v>
      </c>
      <c r="G6391" t="s">
        <v>2171</v>
      </c>
      <c r="H6391">
        <v>0</v>
      </c>
      <c r="I6391">
        <v>0</v>
      </c>
      <c r="J6391">
        <v>0</v>
      </c>
      <c r="K6391">
        <v>0</v>
      </c>
      <c r="L6391">
        <v>0</v>
      </c>
    </row>
    <row r="6392" spans="1:14" x14ac:dyDescent="0.35">
      <c r="A6392" t="s">
        <v>1262</v>
      </c>
      <c r="B6392" t="s">
        <v>4605</v>
      </c>
      <c r="C6392" t="s">
        <v>17</v>
      </c>
      <c r="D6392" t="s">
        <v>1263</v>
      </c>
      <c r="E6392" t="s">
        <v>4622</v>
      </c>
      <c r="F6392" t="s">
        <v>19</v>
      </c>
      <c r="G6392" t="s">
        <v>2174</v>
      </c>
      <c r="H6392">
        <v>5908008.2022000002</v>
      </c>
      <c r="I6392">
        <v>44323.824861383502</v>
      </c>
      <c r="J6392">
        <v>0</v>
      </c>
      <c r="K6392">
        <v>44323.824861383502</v>
      </c>
      <c r="L6392">
        <v>5863684.3773386199</v>
      </c>
      <c r="N6392" t="s">
        <v>2198</v>
      </c>
    </row>
    <row r="6393" spans="1:14" x14ac:dyDescent="0.35">
      <c r="A6393" t="s">
        <v>1262</v>
      </c>
      <c r="B6393" t="s">
        <v>4605</v>
      </c>
      <c r="C6393" t="s">
        <v>17</v>
      </c>
      <c r="D6393" t="s">
        <v>1263</v>
      </c>
      <c r="E6393" t="s">
        <v>4622</v>
      </c>
      <c r="F6393" t="s">
        <v>30</v>
      </c>
      <c r="G6393" t="s">
        <v>2182</v>
      </c>
      <c r="H6393">
        <v>48475.964899999999</v>
      </c>
      <c r="I6393">
        <v>363.682665529301</v>
      </c>
      <c r="J6393">
        <v>0</v>
      </c>
      <c r="K6393">
        <v>363.682665529301</v>
      </c>
      <c r="L6393">
        <v>48112.282234470702</v>
      </c>
      <c r="N6393" t="s">
        <v>2198</v>
      </c>
    </row>
    <row r="6394" spans="1:14" x14ac:dyDescent="0.35">
      <c r="A6394" t="s">
        <v>1262</v>
      </c>
      <c r="B6394" t="s">
        <v>4605</v>
      </c>
      <c r="C6394" t="s">
        <v>17</v>
      </c>
      <c r="D6394" t="s">
        <v>1263</v>
      </c>
      <c r="E6394" t="s">
        <v>4622</v>
      </c>
      <c r="F6394" t="s">
        <v>2787</v>
      </c>
      <c r="G6394" t="s">
        <v>2935</v>
      </c>
      <c r="H6394">
        <v>0</v>
      </c>
      <c r="I6394">
        <v>0</v>
      </c>
      <c r="J6394">
        <v>0</v>
      </c>
      <c r="K6394">
        <v>0</v>
      </c>
      <c r="L6394">
        <v>0</v>
      </c>
    </row>
    <row r="6395" spans="1:14" x14ac:dyDescent="0.35">
      <c r="A6395" t="s">
        <v>1262</v>
      </c>
      <c r="B6395" t="s">
        <v>4605</v>
      </c>
      <c r="C6395" t="s">
        <v>17</v>
      </c>
      <c r="D6395" t="s">
        <v>1263</v>
      </c>
      <c r="E6395" t="s">
        <v>4622</v>
      </c>
      <c r="F6395" t="s">
        <v>2788</v>
      </c>
      <c r="G6395" t="s">
        <v>2936</v>
      </c>
      <c r="H6395">
        <v>9157412.7135000005</v>
      </c>
      <c r="I6395">
        <v>68701.9285351445</v>
      </c>
      <c r="J6395">
        <v>1071309.66552176</v>
      </c>
      <c r="K6395">
        <v>1140011.5940569099</v>
      </c>
      <c r="L6395">
        <v>8017401.1194430897</v>
      </c>
    </row>
    <row r="6396" spans="1:14" x14ac:dyDescent="0.35">
      <c r="A6396" t="s">
        <v>1262</v>
      </c>
      <c r="B6396" t="s">
        <v>4605</v>
      </c>
      <c r="C6396" t="s">
        <v>17</v>
      </c>
      <c r="D6396" t="s">
        <v>1270</v>
      </c>
      <c r="E6396" t="s">
        <v>2367</v>
      </c>
      <c r="F6396" t="s">
        <v>2170</v>
      </c>
      <c r="G6396" t="s">
        <v>2171</v>
      </c>
      <c r="H6396">
        <v>0</v>
      </c>
      <c r="I6396">
        <v>0</v>
      </c>
      <c r="J6396">
        <v>0</v>
      </c>
      <c r="K6396">
        <v>0</v>
      </c>
      <c r="L6396">
        <v>0</v>
      </c>
    </row>
    <row r="6397" spans="1:14" x14ac:dyDescent="0.35">
      <c r="A6397" t="s">
        <v>1262</v>
      </c>
      <c r="B6397" t="s">
        <v>4605</v>
      </c>
      <c r="C6397" t="s">
        <v>17</v>
      </c>
      <c r="D6397" t="s">
        <v>1270</v>
      </c>
      <c r="E6397" t="s">
        <v>2367</v>
      </c>
      <c r="F6397" t="s">
        <v>19</v>
      </c>
      <c r="G6397" t="s">
        <v>2174</v>
      </c>
      <c r="H6397">
        <v>3357307.8939</v>
      </c>
      <c r="I6397">
        <v>25233.7312413285</v>
      </c>
      <c r="J6397">
        <v>0</v>
      </c>
      <c r="K6397">
        <v>25233.7312413285</v>
      </c>
      <c r="L6397">
        <v>3332074.16265867</v>
      </c>
      <c r="N6397" t="s">
        <v>2198</v>
      </c>
    </row>
    <row r="6398" spans="1:14" x14ac:dyDescent="0.35">
      <c r="A6398" t="s">
        <v>1262</v>
      </c>
      <c r="B6398" t="s">
        <v>4605</v>
      </c>
      <c r="C6398" t="s">
        <v>17</v>
      </c>
      <c r="D6398" t="s">
        <v>1270</v>
      </c>
      <c r="E6398" t="s">
        <v>2367</v>
      </c>
      <c r="F6398" t="s">
        <v>2787</v>
      </c>
      <c r="G6398" t="s">
        <v>2935</v>
      </c>
      <c r="H6398">
        <v>0</v>
      </c>
      <c r="I6398">
        <v>0</v>
      </c>
      <c r="J6398">
        <v>0</v>
      </c>
      <c r="K6398">
        <v>0</v>
      </c>
      <c r="L6398">
        <v>0</v>
      </c>
    </row>
    <row r="6399" spans="1:14" x14ac:dyDescent="0.35">
      <c r="A6399" t="s">
        <v>1262</v>
      </c>
      <c r="B6399" t="s">
        <v>4605</v>
      </c>
      <c r="C6399" t="s">
        <v>17</v>
      </c>
      <c r="D6399" t="s">
        <v>1270</v>
      </c>
      <c r="E6399" t="s">
        <v>2367</v>
      </c>
      <c r="F6399" t="s">
        <v>2788</v>
      </c>
      <c r="G6399" t="s">
        <v>2936</v>
      </c>
      <c r="H6399">
        <v>3199080.4571000002</v>
      </c>
      <c r="I6399">
        <v>24044.4841594912</v>
      </c>
      <c r="J6399">
        <v>320532.87873412302</v>
      </c>
      <c r="K6399">
        <v>344577.36289361498</v>
      </c>
      <c r="L6399">
        <v>2854503.09420639</v>
      </c>
    </row>
    <row r="6400" spans="1:14" x14ac:dyDescent="0.35">
      <c r="A6400" t="s">
        <v>1262</v>
      </c>
      <c r="B6400" t="s">
        <v>4605</v>
      </c>
      <c r="C6400" t="s">
        <v>2938</v>
      </c>
      <c r="D6400" t="s">
        <v>4623</v>
      </c>
      <c r="E6400" t="s">
        <v>4624</v>
      </c>
      <c r="F6400" t="s">
        <v>2172</v>
      </c>
      <c r="G6400" t="s">
        <v>2173</v>
      </c>
      <c r="H6400">
        <v>1631519.1882</v>
      </c>
      <c r="I6400">
        <v>12240.1947117205</v>
      </c>
      <c r="J6400">
        <v>115646.036861475</v>
      </c>
      <c r="K6400">
        <v>127886.231573196</v>
      </c>
      <c r="L6400">
        <v>1503632.9566267999</v>
      </c>
    </row>
    <row r="6401" spans="1:14" x14ac:dyDescent="0.35">
      <c r="A6401" t="s">
        <v>1262</v>
      </c>
      <c r="B6401" t="s">
        <v>4605</v>
      </c>
      <c r="C6401" t="s">
        <v>2938</v>
      </c>
      <c r="D6401" t="s">
        <v>4625</v>
      </c>
      <c r="E6401" t="s">
        <v>4626</v>
      </c>
      <c r="F6401" t="s">
        <v>2172</v>
      </c>
      <c r="G6401" t="s">
        <v>2173</v>
      </c>
      <c r="H6401">
        <v>422627.02990000002</v>
      </c>
      <c r="I6401">
        <v>3176.4905768942799</v>
      </c>
      <c r="J6401">
        <v>28145.2107181838</v>
      </c>
      <c r="K6401">
        <v>31321.701295078099</v>
      </c>
      <c r="L6401">
        <v>391305.32860492199</v>
      </c>
    </row>
    <row r="6402" spans="1:14" x14ac:dyDescent="0.35">
      <c r="A6402" t="s">
        <v>1262</v>
      </c>
      <c r="B6402" t="s">
        <v>4605</v>
      </c>
      <c r="C6402" t="s">
        <v>2938</v>
      </c>
      <c r="D6402" t="s">
        <v>4625</v>
      </c>
      <c r="E6402" t="s">
        <v>4626</v>
      </c>
      <c r="F6402" t="s">
        <v>1621</v>
      </c>
      <c r="G6402" t="s">
        <v>2416</v>
      </c>
      <c r="H6402">
        <v>153073.44870000001</v>
      </c>
      <c r="I6402">
        <v>1150.5093918751199</v>
      </c>
      <c r="J6402">
        <v>0</v>
      </c>
      <c r="K6402">
        <v>1150.5093918751199</v>
      </c>
      <c r="L6402">
        <v>151922.939308125</v>
      </c>
      <c r="N6402" t="s">
        <v>2198</v>
      </c>
    </row>
    <row r="6403" spans="1:14" x14ac:dyDescent="0.35">
      <c r="A6403" t="s">
        <v>1262</v>
      </c>
      <c r="B6403" t="s">
        <v>4605</v>
      </c>
      <c r="C6403" t="s">
        <v>2938</v>
      </c>
      <c r="D6403" t="s">
        <v>4625</v>
      </c>
      <c r="E6403" t="s">
        <v>4626</v>
      </c>
      <c r="F6403" t="s">
        <v>2940</v>
      </c>
      <c r="G6403" t="s">
        <v>2941</v>
      </c>
      <c r="H6403">
        <v>0</v>
      </c>
      <c r="I6403">
        <v>0</v>
      </c>
      <c r="J6403">
        <v>0</v>
      </c>
      <c r="K6403">
        <v>0</v>
      </c>
      <c r="L6403">
        <v>0</v>
      </c>
    </row>
    <row r="6404" spans="1:14" x14ac:dyDescent="0.35">
      <c r="A6404" t="s">
        <v>1262</v>
      </c>
      <c r="B6404" t="s">
        <v>4605</v>
      </c>
      <c r="C6404" t="s">
        <v>2944</v>
      </c>
      <c r="D6404" t="s">
        <v>4093</v>
      </c>
      <c r="E6404" t="s">
        <v>4627</v>
      </c>
      <c r="F6404" t="s">
        <v>2947</v>
      </c>
      <c r="G6404" t="s">
        <v>2948</v>
      </c>
      <c r="H6404">
        <v>1691217.1716</v>
      </c>
      <c r="I6404">
        <v>12693.963960904701</v>
      </c>
      <c r="J6404">
        <v>110435.042126108</v>
      </c>
      <c r="K6404">
        <v>123129.006087013</v>
      </c>
      <c r="L6404">
        <v>1568088.16551299</v>
      </c>
    </row>
    <row r="6405" spans="1:14" x14ac:dyDescent="0.35">
      <c r="A6405" t="s">
        <v>1275</v>
      </c>
      <c r="B6405" t="s">
        <v>4628</v>
      </c>
      <c r="C6405" t="s">
        <v>2857</v>
      </c>
      <c r="D6405" t="s">
        <v>2859</v>
      </c>
      <c r="E6405" t="s">
        <v>4629</v>
      </c>
      <c r="F6405" t="s">
        <v>2170</v>
      </c>
      <c r="G6405" t="s">
        <v>2171</v>
      </c>
      <c r="H6405">
        <v>0</v>
      </c>
      <c r="I6405">
        <v>0</v>
      </c>
      <c r="J6405">
        <v>0</v>
      </c>
      <c r="K6405">
        <v>0</v>
      </c>
      <c r="L6405">
        <v>0</v>
      </c>
    </row>
    <row r="6406" spans="1:14" x14ac:dyDescent="0.35">
      <c r="A6406" t="s">
        <v>1275</v>
      </c>
      <c r="B6406" t="s">
        <v>4628</v>
      </c>
      <c r="C6406" t="s">
        <v>2857</v>
      </c>
      <c r="D6406" t="s">
        <v>2859</v>
      </c>
      <c r="E6406" t="s">
        <v>4629</v>
      </c>
      <c r="F6406" t="s">
        <v>2172</v>
      </c>
      <c r="G6406" t="s">
        <v>2173</v>
      </c>
      <c r="H6406">
        <v>28428567.143800002</v>
      </c>
      <c r="I6406">
        <v>105526.43104656501</v>
      </c>
      <c r="J6406">
        <v>5583512.35871193</v>
      </c>
      <c r="K6406">
        <v>5689038.7897584904</v>
      </c>
      <c r="L6406">
        <v>22739528.354041498</v>
      </c>
    </row>
    <row r="6407" spans="1:14" x14ac:dyDescent="0.35">
      <c r="A6407" t="s">
        <v>1275</v>
      </c>
      <c r="B6407" t="s">
        <v>4628</v>
      </c>
      <c r="C6407" t="s">
        <v>2857</v>
      </c>
      <c r="D6407" t="s">
        <v>2859</v>
      </c>
      <c r="E6407" t="s">
        <v>4629</v>
      </c>
      <c r="F6407" t="s">
        <v>2861</v>
      </c>
      <c r="G6407" t="s">
        <v>2862</v>
      </c>
      <c r="H6407">
        <v>409324.587</v>
      </c>
      <c r="I6407">
        <v>1519.4069605607599</v>
      </c>
      <c r="J6407">
        <v>80393.390149434694</v>
      </c>
      <c r="K6407">
        <v>81912.797109995401</v>
      </c>
      <c r="L6407">
        <v>327411.78989000502</v>
      </c>
    </row>
    <row r="6408" spans="1:14" x14ac:dyDescent="0.35">
      <c r="A6408" t="s">
        <v>1275</v>
      </c>
      <c r="B6408" t="s">
        <v>4628</v>
      </c>
      <c r="C6408" t="s">
        <v>2857</v>
      </c>
      <c r="D6408" t="s">
        <v>2859</v>
      </c>
      <c r="E6408" t="s">
        <v>4629</v>
      </c>
      <c r="F6408" t="s">
        <v>2865</v>
      </c>
      <c r="G6408" t="s">
        <v>2866</v>
      </c>
      <c r="H6408">
        <v>0</v>
      </c>
      <c r="I6408">
        <v>0</v>
      </c>
      <c r="J6408">
        <v>0</v>
      </c>
      <c r="K6408">
        <v>0</v>
      </c>
      <c r="L6408">
        <v>0</v>
      </c>
    </row>
    <row r="6409" spans="1:14" x14ac:dyDescent="0.35">
      <c r="A6409" t="s">
        <v>1275</v>
      </c>
      <c r="B6409" t="s">
        <v>4628</v>
      </c>
      <c r="C6409" t="s">
        <v>2857</v>
      </c>
      <c r="D6409" t="s">
        <v>2859</v>
      </c>
      <c r="E6409" t="s">
        <v>4629</v>
      </c>
      <c r="F6409" t="s">
        <v>2867</v>
      </c>
      <c r="G6409" t="s">
        <v>2868</v>
      </c>
      <c r="H6409">
        <v>0</v>
      </c>
      <c r="I6409">
        <v>0</v>
      </c>
      <c r="J6409">
        <v>0</v>
      </c>
      <c r="K6409">
        <v>0</v>
      </c>
      <c r="L6409">
        <v>0</v>
      </c>
    </row>
    <row r="6410" spans="1:14" x14ac:dyDescent="0.35">
      <c r="A6410" t="s">
        <v>1275</v>
      </c>
      <c r="B6410" t="s">
        <v>4628</v>
      </c>
      <c r="C6410" t="s">
        <v>2857</v>
      </c>
      <c r="D6410" t="s">
        <v>2859</v>
      </c>
      <c r="E6410" t="s">
        <v>4629</v>
      </c>
      <c r="F6410" t="s">
        <v>2869</v>
      </c>
      <c r="G6410" t="s">
        <v>2870</v>
      </c>
      <c r="H6410">
        <v>3167392.6372000002</v>
      </c>
      <c r="I6410">
        <v>11757.315766244001</v>
      </c>
      <c r="J6410">
        <v>622091.70948967303</v>
      </c>
      <c r="K6410">
        <v>633849.02525591699</v>
      </c>
      <c r="L6410">
        <v>2533543.6119440799</v>
      </c>
    </row>
    <row r="6411" spans="1:14" x14ac:dyDescent="0.35">
      <c r="A6411" t="s">
        <v>1275</v>
      </c>
      <c r="B6411" t="s">
        <v>4628</v>
      </c>
      <c r="C6411" t="s">
        <v>2857</v>
      </c>
      <c r="D6411" t="s">
        <v>2859</v>
      </c>
      <c r="E6411" t="s">
        <v>4629</v>
      </c>
      <c r="F6411" t="s">
        <v>2871</v>
      </c>
      <c r="G6411" t="s">
        <v>2872</v>
      </c>
      <c r="H6411">
        <v>1169498.8199</v>
      </c>
      <c r="I6411">
        <v>4341.1627444593196</v>
      </c>
      <c r="J6411">
        <v>229695.40042695601</v>
      </c>
      <c r="K6411">
        <v>234036.56317141501</v>
      </c>
      <c r="L6411">
        <v>935462.25672858395</v>
      </c>
    </row>
    <row r="6412" spans="1:14" x14ac:dyDescent="0.35">
      <c r="A6412" t="s">
        <v>1275</v>
      </c>
      <c r="B6412" t="s">
        <v>4628</v>
      </c>
      <c r="C6412" t="s">
        <v>2879</v>
      </c>
      <c r="D6412" t="s">
        <v>2880</v>
      </c>
      <c r="E6412" t="s">
        <v>2958</v>
      </c>
      <c r="F6412" t="s">
        <v>2170</v>
      </c>
      <c r="G6412" t="s">
        <v>2171</v>
      </c>
      <c r="H6412">
        <v>0</v>
      </c>
      <c r="I6412">
        <v>0</v>
      </c>
      <c r="J6412">
        <v>0</v>
      </c>
      <c r="K6412">
        <v>0</v>
      </c>
      <c r="L6412">
        <v>0</v>
      </c>
    </row>
    <row r="6413" spans="1:14" x14ac:dyDescent="0.35">
      <c r="A6413" t="s">
        <v>1275</v>
      </c>
      <c r="B6413" t="s">
        <v>4628</v>
      </c>
      <c r="C6413" t="s">
        <v>2879</v>
      </c>
      <c r="D6413" t="s">
        <v>2880</v>
      </c>
      <c r="E6413" t="s">
        <v>2958</v>
      </c>
      <c r="F6413" t="s">
        <v>2172</v>
      </c>
      <c r="G6413" t="s">
        <v>2173</v>
      </c>
      <c r="H6413">
        <v>67120.511400000003</v>
      </c>
      <c r="I6413">
        <v>140.52566962670801</v>
      </c>
      <c r="J6413">
        <v>3638.3743966177299</v>
      </c>
      <c r="K6413">
        <v>3778.90006624444</v>
      </c>
      <c r="L6413">
        <v>63341.611333755602</v>
      </c>
    </row>
    <row r="6414" spans="1:14" x14ac:dyDescent="0.35">
      <c r="A6414" t="s">
        <v>1275</v>
      </c>
      <c r="B6414" t="s">
        <v>4628</v>
      </c>
      <c r="C6414" t="s">
        <v>2879</v>
      </c>
      <c r="D6414" t="s">
        <v>2880</v>
      </c>
      <c r="E6414" t="s">
        <v>2958</v>
      </c>
      <c r="F6414" t="s">
        <v>2882</v>
      </c>
      <c r="G6414" t="s">
        <v>2883</v>
      </c>
      <c r="H6414">
        <v>0</v>
      </c>
      <c r="I6414">
        <v>0</v>
      </c>
      <c r="J6414">
        <v>0</v>
      </c>
      <c r="K6414">
        <v>0</v>
      </c>
      <c r="L6414">
        <v>0</v>
      </c>
    </row>
    <row r="6415" spans="1:14" x14ac:dyDescent="0.35">
      <c r="A6415" t="s">
        <v>1275</v>
      </c>
      <c r="B6415" t="s">
        <v>4628</v>
      </c>
      <c r="C6415" t="s">
        <v>2879</v>
      </c>
      <c r="D6415" t="s">
        <v>2880</v>
      </c>
      <c r="E6415" t="s">
        <v>2958</v>
      </c>
      <c r="F6415" t="s">
        <v>2956</v>
      </c>
      <c r="G6415" t="s">
        <v>2957</v>
      </c>
      <c r="H6415">
        <v>68114.799499999994</v>
      </c>
      <c r="I6415">
        <v>166.07579137701799</v>
      </c>
      <c r="J6415">
        <v>0</v>
      </c>
      <c r="K6415">
        <v>166.07579137701799</v>
      </c>
      <c r="L6415">
        <v>67948.723708623002</v>
      </c>
      <c r="N6415" t="s">
        <v>2198</v>
      </c>
    </row>
    <row r="6416" spans="1:14" x14ac:dyDescent="0.35">
      <c r="A6416" t="s">
        <v>1275</v>
      </c>
      <c r="B6416" t="s">
        <v>4628</v>
      </c>
      <c r="C6416" t="s">
        <v>2879</v>
      </c>
      <c r="D6416" t="s">
        <v>2880</v>
      </c>
      <c r="E6416" t="s">
        <v>2958</v>
      </c>
      <c r="F6416" t="s">
        <v>2890</v>
      </c>
      <c r="G6416" t="s">
        <v>2891</v>
      </c>
      <c r="H6416">
        <v>5084.8873000000003</v>
      </c>
      <c r="I6416">
        <v>10.645884062629399</v>
      </c>
      <c r="J6416">
        <v>275.63442398619202</v>
      </c>
      <c r="K6416">
        <v>286.28030804882098</v>
      </c>
      <c r="L6416">
        <v>4798.6069919511801</v>
      </c>
    </row>
    <row r="6417" spans="1:14" x14ac:dyDescent="0.35">
      <c r="A6417" t="s">
        <v>1275</v>
      </c>
      <c r="B6417" t="s">
        <v>4628</v>
      </c>
      <c r="C6417" t="s">
        <v>2879</v>
      </c>
      <c r="D6417" t="s">
        <v>2880</v>
      </c>
      <c r="E6417" t="s">
        <v>2958</v>
      </c>
      <c r="F6417" t="s">
        <v>2962</v>
      </c>
      <c r="G6417" t="s">
        <v>2963</v>
      </c>
      <c r="H6417">
        <v>471214.68979999999</v>
      </c>
      <c r="I6417">
        <v>1148.9038080389601</v>
      </c>
      <c r="J6417">
        <v>7785.3235019023696</v>
      </c>
      <c r="K6417">
        <v>8934.2273099413305</v>
      </c>
      <c r="L6417">
        <v>462280.46249005903</v>
      </c>
    </row>
    <row r="6418" spans="1:14" x14ac:dyDescent="0.35">
      <c r="A6418" t="s">
        <v>1275</v>
      </c>
      <c r="B6418" t="s">
        <v>4628</v>
      </c>
      <c r="C6418" t="s">
        <v>2879</v>
      </c>
      <c r="D6418" t="s">
        <v>2880</v>
      </c>
      <c r="E6418" t="s">
        <v>2958</v>
      </c>
      <c r="F6418" t="s">
        <v>2964</v>
      </c>
      <c r="G6418" t="s">
        <v>2965</v>
      </c>
      <c r="H6418">
        <v>58159.559500000003</v>
      </c>
      <c r="I6418">
        <v>141.80317571422299</v>
      </c>
      <c r="J6418">
        <v>960.90167758839596</v>
      </c>
      <c r="K6418">
        <v>1102.70485330262</v>
      </c>
      <c r="L6418">
        <v>57056.8546466974</v>
      </c>
    </row>
    <row r="6419" spans="1:14" x14ac:dyDescent="0.35">
      <c r="A6419" t="s">
        <v>1275</v>
      </c>
      <c r="B6419" t="s">
        <v>4628</v>
      </c>
      <c r="C6419" t="s">
        <v>2879</v>
      </c>
      <c r="D6419" t="s">
        <v>2886</v>
      </c>
      <c r="E6419" t="s">
        <v>4630</v>
      </c>
      <c r="F6419" t="s">
        <v>2170</v>
      </c>
      <c r="G6419" t="s">
        <v>2171</v>
      </c>
      <c r="H6419">
        <v>0</v>
      </c>
      <c r="I6419">
        <v>0</v>
      </c>
      <c r="J6419">
        <v>0</v>
      </c>
      <c r="K6419">
        <v>0</v>
      </c>
      <c r="L6419">
        <v>0</v>
      </c>
    </row>
    <row r="6420" spans="1:14" x14ac:dyDescent="0.35">
      <c r="A6420" t="s">
        <v>1275</v>
      </c>
      <c r="B6420" t="s">
        <v>4628</v>
      </c>
      <c r="C6420" t="s">
        <v>2879</v>
      </c>
      <c r="D6420" t="s">
        <v>2886</v>
      </c>
      <c r="E6420" t="s">
        <v>4630</v>
      </c>
      <c r="F6420" t="s">
        <v>2172</v>
      </c>
      <c r="G6420" t="s">
        <v>2173</v>
      </c>
      <c r="H6420">
        <v>180158.35449999999</v>
      </c>
      <c r="I6420">
        <v>653.71218190352499</v>
      </c>
      <c r="J6420">
        <v>66396.313042057198</v>
      </c>
      <c r="K6420">
        <v>67050.025223960707</v>
      </c>
      <c r="L6420">
        <v>113108.329276039</v>
      </c>
    </row>
    <row r="6421" spans="1:14" x14ac:dyDescent="0.35">
      <c r="A6421" t="s">
        <v>1275</v>
      </c>
      <c r="B6421" t="s">
        <v>4628</v>
      </c>
      <c r="C6421" t="s">
        <v>2879</v>
      </c>
      <c r="D6421" t="s">
        <v>2886</v>
      </c>
      <c r="E6421" t="s">
        <v>4630</v>
      </c>
      <c r="F6421" t="s">
        <v>19</v>
      </c>
      <c r="G6421" t="s">
        <v>2174</v>
      </c>
      <c r="H6421">
        <v>0</v>
      </c>
      <c r="I6421">
        <v>0</v>
      </c>
      <c r="J6421">
        <v>0</v>
      </c>
      <c r="K6421">
        <v>0</v>
      </c>
      <c r="L6421">
        <v>0</v>
      </c>
      <c r="N6421" t="s">
        <v>2198</v>
      </c>
    </row>
    <row r="6422" spans="1:14" x14ac:dyDescent="0.35">
      <c r="A6422" t="s">
        <v>1275</v>
      </c>
      <c r="B6422" t="s">
        <v>4628</v>
      </c>
      <c r="C6422" t="s">
        <v>2879</v>
      </c>
      <c r="D6422" t="s">
        <v>2886</v>
      </c>
      <c r="E6422" t="s">
        <v>4630</v>
      </c>
      <c r="F6422" t="s">
        <v>2882</v>
      </c>
      <c r="G6422" t="s">
        <v>2883</v>
      </c>
      <c r="H6422">
        <v>511949.99080000003</v>
      </c>
      <c r="I6422">
        <v>1857.63211690918</v>
      </c>
      <c r="J6422">
        <v>188676.189561179</v>
      </c>
      <c r="K6422">
        <v>190533.82167808799</v>
      </c>
      <c r="L6422">
        <v>321416.16912191198</v>
      </c>
    </row>
    <row r="6423" spans="1:14" x14ac:dyDescent="0.35">
      <c r="A6423" t="s">
        <v>1275</v>
      </c>
      <c r="B6423" t="s">
        <v>4628</v>
      </c>
      <c r="C6423" t="s">
        <v>2879</v>
      </c>
      <c r="D6423" t="s">
        <v>2886</v>
      </c>
      <c r="E6423" t="s">
        <v>4630</v>
      </c>
      <c r="F6423" t="s">
        <v>3009</v>
      </c>
      <c r="G6423" t="s">
        <v>3010</v>
      </c>
      <c r="H6423">
        <v>0</v>
      </c>
      <c r="I6423">
        <v>0</v>
      </c>
      <c r="J6423">
        <v>0</v>
      </c>
      <c r="K6423">
        <v>0</v>
      </c>
      <c r="L6423">
        <v>0</v>
      </c>
      <c r="N6423" t="s">
        <v>2198</v>
      </c>
    </row>
    <row r="6424" spans="1:14" x14ac:dyDescent="0.35">
      <c r="A6424" t="s">
        <v>1275</v>
      </c>
      <c r="B6424" t="s">
        <v>4628</v>
      </c>
      <c r="C6424" t="s">
        <v>2879</v>
      </c>
      <c r="D6424" t="s">
        <v>2888</v>
      </c>
      <c r="E6424" t="s">
        <v>3232</v>
      </c>
      <c r="F6424" t="s">
        <v>2170</v>
      </c>
      <c r="G6424" t="s">
        <v>2171</v>
      </c>
      <c r="H6424">
        <v>0</v>
      </c>
      <c r="I6424">
        <v>0</v>
      </c>
      <c r="J6424">
        <v>0</v>
      </c>
      <c r="K6424">
        <v>0</v>
      </c>
      <c r="L6424">
        <v>0</v>
      </c>
    </row>
    <row r="6425" spans="1:14" x14ac:dyDescent="0.35">
      <c r="A6425" t="s">
        <v>1275</v>
      </c>
      <c r="B6425" t="s">
        <v>4628</v>
      </c>
      <c r="C6425" t="s">
        <v>2879</v>
      </c>
      <c r="D6425" t="s">
        <v>2888</v>
      </c>
      <c r="E6425" t="s">
        <v>3232</v>
      </c>
      <c r="F6425" t="s">
        <v>2172</v>
      </c>
      <c r="G6425" t="s">
        <v>2173</v>
      </c>
      <c r="H6425">
        <v>17948.5985</v>
      </c>
      <c r="I6425">
        <v>22.012259537006798</v>
      </c>
      <c r="J6425">
        <v>0</v>
      </c>
      <c r="K6425">
        <v>22.012259537006798</v>
      </c>
      <c r="L6425">
        <v>17926.586240462999</v>
      </c>
    </row>
    <row r="6426" spans="1:14" x14ac:dyDescent="0.35">
      <c r="A6426" t="s">
        <v>1275</v>
      </c>
      <c r="B6426" t="s">
        <v>4628</v>
      </c>
      <c r="C6426" t="s">
        <v>2879</v>
      </c>
      <c r="D6426" t="s">
        <v>2888</v>
      </c>
      <c r="E6426" t="s">
        <v>3232</v>
      </c>
      <c r="F6426" t="s">
        <v>2882</v>
      </c>
      <c r="G6426" t="s">
        <v>2883</v>
      </c>
      <c r="H6426">
        <v>0</v>
      </c>
      <c r="I6426">
        <v>0</v>
      </c>
      <c r="J6426">
        <v>0</v>
      </c>
      <c r="K6426">
        <v>0</v>
      </c>
      <c r="L6426">
        <v>0</v>
      </c>
    </row>
    <row r="6427" spans="1:14" x14ac:dyDescent="0.35">
      <c r="A6427" t="s">
        <v>1275</v>
      </c>
      <c r="B6427" t="s">
        <v>4628</v>
      </c>
      <c r="C6427" t="s">
        <v>2879</v>
      </c>
      <c r="D6427" t="s">
        <v>2888</v>
      </c>
      <c r="E6427" t="s">
        <v>3232</v>
      </c>
      <c r="F6427" t="s">
        <v>2884</v>
      </c>
      <c r="G6427" t="s">
        <v>2885</v>
      </c>
      <c r="H6427">
        <v>35149.3387</v>
      </c>
      <c r="I6427">
        <v>43.107341593305101</v>
      </c>
      <c r="J6427">
        <v>0</v>
      </c>
      <c r="K6427">
        <v>43.107341593305101</v>
      </c>
      <c r="L6427">
        <v>35106.231358406701</v>
      </c>
    </row>
    <row r="6428" spans="1:14" x14ac:dyDescent="0.35">
      <c r="A6428" t="s">
        <v>1275</v>
      </c>
      <c r="B6428" t="s">
        <v>4628</v>
      </c>
      <c r="C6428" t="s">
        <v>2879</v>
      </c>
      <c r="D6428" t="s">
        <v>2888</v>
      </c>
      <c r="E6428" t="s">
        <v>3232</v>
      </c>
      <c r="F6428" t="s">
        <v>2896</v>
      </c>
      <c r="G6428" t="s">
        <v>2897</v>
      </c>
      <c r="H6428">
        <v>24006.250499999998</v>
      </c>
      <c r="I6428">
        <v>29.441397130746701</v>
      </c>
      <c r="J6428">
        <v>0</v>
      </c>
      <c r="K6428">
        <v>29.441397130746701</v>
      </c>
      <c r="L6428">
        <v>23976.809102869302</v>
      </c>
    </row>
    <row r="6429" spans="1:14" x14ac:dyDescent="0.35">
      <c r="A6429" t="s">
        <v>1275</v>
      </c>
      <c r="B6429" t="s">
        <v>4628</v>
      </c>
      <c r="C6429" t="s">
        <v>2879</v>
      </c>
      <c r="D6429" t="s">
        <v>2892</v>
      </c>
      <c r="E6429" t="s">
        <v>4631</v>
      </c>
      <c r="F6429" t="s">
        <v>2170</v>
      </c>
      <c r="G6429" t="s">
        <v>2171</v>
      </c>
      <c r="H6429">
        <v>0</v>
      </c>
      <c r="I6429">
        <v>0</v>
      </c>
      <c r="J6429">
        <v>0</v>
      </c>
      <c r="K6429">
        <v>0</v>
      </c>
      <c r="L6429">
        <v>0</v>
      </c>
    </row>
    <row r="6430" spans="1:14" x14ac:dyDescent="0.35">
      <c r="A6430" t="s">
        <v>1275</v>
      </c>
      <c r="B6430" t="s">
        <v>4628</v>
      </c>
      <c r="C6430" t="s">
        <v>2879</v>
      </c>
      <c r="D6430" t="s">
        <v>2892</v>
      </c>
      <c r="E6430" t="s">
        <v>4631</v>
      </c>
      <c r="F6430" t="s">
        <v>2172</v>
      </c>
      <c r="G6430" t="s">
        <v>2173</v>
      </c>
      <c r="H6430">
        <v>20246.699199999999</v>
      </c>
      <c r="I6430">
        <v>16.256830912672299</v>
      </c>
      <c r="J6430">
        <v>488.67233705809099</v>
      </c>
      <c r="K6430">
        <v>504.92916797076299</v>
      </c>
      <c r="L6430">
        <v>19741.770032029199</v>
      </c>
    </row>
    <row r="6431" spans="1:14" x14ac:dyDescent="0.35">
      <c r="A6431" t="s">
        <v>1275</v>
      </c>
      <c r="B6431" t="s">
        <v>4628</v>
      </c>
      <c r="C6431" t="s">
        <v>2879</v>
      </c>
      <c r="D6431" t="s">
        <v>2892</v>
      </c>
      <c r="E6431" t="s">
        <v>4631</v>
      </c>
      <c r="F6431" t="s">
        <v>2882</v>
      </c>
      <c r="G6431" t="s">
        <v>2883</v>
      </c>
      <c r="H6431">
        <v>0</v>
      </c>
      <c r="I6431">
        <v>0</v>
      </c>
      <c r="J6431">
        <v>0</v>
      </c>
      <c r="K6431">
        <v>0</v>
      </c>
      <c r="L6431">
        <v>0</v>
      </c>
    </row>
    <row r="6432" spans="1:14" x14ac:dyDescent="0.35">
      <c r="A6432" t="s">
        <v>1275</v>
      </c>
      <c r="B6432" t="s">
        <v>4628</v>
      </c>
      <c r="C6432" t="s">
        <v>2879</v>
      </c>
      <c r="D6432" t="s">
        <v>2892</v>
      </c>
      <c r="E6432" t="s">
        <v>4631</v>
      </c>
      <c r="F6432" t="s">
        <v>2884</v>
      </c>
      <c r="G6432" t="s">
        <v>2885</v>
      </c>
      <c r="H6432">
        <v>40846.472699999998</v>
      </c>
      <c r="I6432">
        <v>33.9530687290708</v>
      </c>
      <c r="J6432">
        <v>340.53143398018398</v>
      </c>
      <c r="K6432">
        <v>374.48450270925503</v>
      </c>
      <c r="L6432">
        <v>40471.988197290797</v>
      </c>
    </row>
    <row r="6433" spans="1:14" x14ac:dyDescent="0.35">
      <c r="A6433" t="s">
        <v>1275</v>
      </c>
      <c r="B6433" t="s">
        <v>4628</v>
      </c>
      <c r="C6433" t="s">
        <v>2879</v>
      </c>
      <c r="D6433" t="s">
        <v>2892</v>
      </c>
      <c r="E6433" t="s">
        <v>4631</v>
      </c>
      <c r="F6433" t="s">
        <v>2896</v>
      </c>
      <c r="G6433" t="s">
        <v>2897</v>
      </c>
      <c r="H6433">
        <v>32595.688999999998</v>
      </c>
      <c r="I6433">
        <v>27.094718187787201</v>
      </c>
      <c r="J6433">
        <v>271.74578272732901</v>
      </c>
      <c r="K6433">
        <v>298.84050091511602</v>
      </c>
      <c r="L6433">
        <v>32296.848499084899</v>
      </c>
    </row>
    <row r="6434" spans="1:14" x14ac:dyDescent="0.35">
      <c r="A6434" t="s">
        <v>1275</v>
      </c>
      <c r="B6434" t="s">
        <v>4628</v>
      </c>
      <c r="C6434" t="s">
        <v>2879</v>
      </c>
      <c r="D6434" t="s">
        <v>2894</v>
      </c>
      <c r="E6434" t="s">
        <v>3920</v>
      </c>
      <c r="F6434" t="s">
        <v>2170</v>
      </c>
      <c r="G6434" t="s">
        <v>2171</v>
      </c>
      <c r="H6434">
        <v>0</v>
      </c>
      <c r="I6434">
        <v>0</v>
      </c>
      <c r="J6434">
        <v>0</v>
      </c>
      <c r="K6434">
        <v>0</v>
      </c>
      <c r="L6434">
        <v>0</v>
      </c>
    </row>
    <row r="6435" spans="1:14" x14ac:dyDescent="0.35">
      <c r="A6435" t="s">
        <v>1275</v>
      </c>
      <c r="B6435" t="s">
        <v>4628</v>
      </c>
      <c r="C6435" t="s">
        <v>2879</v>
      </c>
      <c r="D6435" t="s">
        <v>2894</v>
      </c>
      <c r="E6435" t="s">
        <v>3920</v>
      </c>
      <c r="F6435" t="s">
        <v>2172</v>
      </c>
      <c r="G6435" t="s">
        <v>2173</v>
      </c>
      <c r="H6435">
        <v>4303.1776</v>
      </c>
      <c r="I6435">
        <v>15.6533718924978</v>
      </c>
      <c r="J6435">
        <v>1154.1054052587499</v>
      </c>
      <c r="K6435">
        <v>1169.7587771512499</v>
      </c>
      <c r="L6435">
        <v>3133.4188228487501</v>
      </c>
    </row>
    <row r="6436" spans="1:14" x14ac:dyDescent="0.35">
      <c r="A6436" t="s">
        <v>1275</v>
      </c>
      <c r="B6436" t="s">
        <v>4628</v>
      </c>
      <c r="C6436" t="s">
        <v>2879</v>
      </c>
      <c r="D6436" t="s">
        <v>2894</v>
      </c>
      <c r="E6436" t="s">
        <v>3920</v>
      </c>
      <c r="F6436" t="s">
        <v>2882</v>
      </c>
      <c r="G6436" t="s">
        <v>2883</v>
      </c>
      <c r="H6436">
        <v>15061.121800000001</v>
      </c>
      <c r="I6436">
        <v>54.7868016237422</v>
      </c>
      <c r="J6436">
        <v>4039.3689184056402</v>
      </c>
      <c r="K6436">
        <v>4094.1557200293801</v>
      </c>
      <c r="L6436">
        <v>10966.9660799706</v>
      </c>
    </row>
    <row r="6437" spans="1:14" x14ac:dyDescent="0.35">
      <c r="A6437" t="s">
        <v>1275</v>
      </c>
      <c r="B6437" t="s">
        <v>4628</v>
      </c>
      <c r="C6437" t="s">
        <v>2879</v>
      </c>
      <c r="D6437" t="s">
        <v>2894</v>
      </c>
      <c r="E6437" t="s">
        <v>3920</v>
      </c>
      <c r="F6437" t="s">
        <v>2956</v>
      </c>
      <c r="G6437" t="s">
        <v>2957</v>
      </c>
      <c r="H6437">
        <v>48852.284</v>
      </c>
      <c r="I6437">
        <v>247.13980831973899</v>
      </c>
      <c r="J6437">
        <v>0</v>
      </c>
      <c r="K6437">
        <v>247.13980831973899</v>
      </c>
      <c r="L6437">
        <v>48605.144191680301</v>
      </c>
      <c r="N6437" t="s">
        <v>2198</v>
      </c>
    </row>
    <row r="6438" spans="1:14" x14ac:dyDescent="0.35">
      <c r="A6438" t="s">
        <v>1275</v>
      </c>
      <c r="B6438" t="s">
        <v>4628</v>
      </c>
      <c r="C6438" t="s">
        <v>2879</v>
      </c>
      <c r="D6438" t="s">
        <v>2898</v>
      </c>
      <c r="E6438" t="s">
        <v>3842</v>
      </c>
      <c r="F6438" t="s">
        <v>2172</v>
      </c>
      <c r="G6438" t="s">
        <v>2173</v>
      </c>
      <c r="H6438">
        <v>67840.6348</v>
      </c>
      <c r="I6438">
        <v>89.119947315645007</v>
      </c>
      <c r="J6438">
        <v>4784.1426126899096</v>
      </c>
      <c r="K6438">
        <v>4873.2625600055499</v>
      </c>
      <c r="L6438">
        <v>62967.372239994504</v>
      </c>
    </row>
    <row r="6439" spans="1:14" x14ac:dyDescent="0.35">
      <c r="A6439" t="s">
        <v>1275</v>
      </c>
      <c r="B6439" t="s">
        <v>4628</v>
      </c>
      <c r="C6439" t="s">
        <v>2879</v>
      </c>
      <c r="D6439" t="s">
        <v>2898</v>
      </c>
      <c r="E6439" t="s">
        <v>3842</v>
      </c>
      <c r="F6439" t="s">
        <v>2882</v>
      </c>
      <c r="G6439" t="s">
        <v>2883</v>
      </c>
      <c r="H6439">
        <v>0</v>
      </c>
      <c r="I6439">
        <v>0</v>
      </c>
      <c r="J6439">
        <v>0</v>
      </c>
      <c r="K6439">
        <v>0</v>
      </c>
      <c r="L6439">
        <v>0</v>
      </c>
    </row>
    <row r="6440" spans="1:14" x14ac:dyDescent="0.35">
      <c r="A6440" t="s">
        <v>1275</v>
      </c>
      <c r="B6440" t="s">
        <v>4628</v>
      </c>
      <c r="C6440" t="s">
        <v>2879</v>
      </c>
      <c r="D6440" t="s">
        <v>2898</v>
      </c>
      <c r="E6440" t="s">
        <v>3842</v>
      </c>
      <c r="F6440" t="s">
        <v>2884</v>
      </c>
      <c r="G6440" t="s">
        <v>2885</v>
      </c>
      <c r="H6440">
        <v>0</v>
      </c>
      <c r="I6440">
        <v>0</v>
      </c>
      <c r="J6440">
        <v>0</v>
      </c>
      <c r="K6440">
        <v>0</v>
      </c>
      <c r="L6440">
        <v>0</v>
      </c>
    </row>
    <row r="6441" spans="1:14" x14ac:dyDescent="0.35">
      <c r="A6441" t="s">
        <v>1275</v>
      </c>
      <c r="B6441" t="s">
        <v>4628</v>
      </c>
      <c r="C6441" t="s">
        <v>2879</v>
      </c>
      <c r="D6441" t="s">
        <v>2898</v>
      </c>
      <c r="E6441" t="s">
        <v>3842</v>
      </c>
      <c r="F6441" t="s">
        <v>2896</v>
      </c>
      <c r="G6441" t="s">
        <v>2897</v>
      </c>
      <c r="H6441">
        <v>0</v>
      </c>
      <c r="I6441">
        <v>0</v>
      </c>
      <c r="J6441">
        <v>0</v>
      </c>
      <c r="K6441">
        <v>0</v>
      </c>
      <c r="L6441">
        <v>0</v>
      </c>
    </row>
    <row r="6442" spans="1:14" x14ac:dyDescent="0.35">
      <c r="A6442" t="s">
        <v>1275</v>
      </c>
      <c r="B6442" t="s">
        <v>4628</v>
      </c>
      <c r="C6442" t="s">
        <v>2879</v>
      </c>
      <c r="D6442" t="s">
        <v>2898</v>
      </c>
      <c r="E6442" t="s">
        <v>3842</v>
      </c>
      <c r="F6442" t="s">
        <v>2999</v>
      </c>
      <c r="G6442" t="s">
        <v>3000</v>
      </c>
      <c r="H6442">
        <v>58855.120300000002</v>
      </c>
      <c r="I6442">
        <v>77.315980783771494</v>
      </c>
      <c r="J6442">
        <v>4150.4813394859402</v>
      </c>
      <c r="K6442">
        <v>4227.7973202697203</v>
      </c>
      <c r="L6442">
        <v>54627.322979730299</v>
      </c>
    </row>
    <row r="6443" spans="1:14" x14ac:dyDescent="0.35">
      <c r="A6443" t="s">
        <v>1275</v>
      </c>
      <c r="B6443" t="s">
        <v>4628</v>
      </c>
      <c r="C6443" t="s">
        <v>2879</v>
      </c>
      <c r="D6443" t="s">
        <v>2898</v>
      </c>
      <c r="E6443" t="s">
        <v>3842</v>
      </c>
      <c r="F6443" t="s">
        <v>3009</v>
      </c>
      <c r="G6443" t="s">
        <v>3010</v>
      </c>
      <c r="H6443">
        <v>0</v>
      </c>
      <c r="I6443">
        <v>0</v>
      </c>
      <c r="J6443">
        <v>0</v>
      </c>
      <c r="K6443">
        <v>0</v>
      </c>
      <c r="L6443">
        <v>0</v>
      </c>
      <c r="N6443" t="s">
        <v>2198</v>
      </c>
    </row>
    <row r="6444" spans="1:14" x14ac:dyDescent="0.35">
      <c r="A6444" t="s">
        <v>1275</v>
      </c>
      <c r="B6444" t="s">
        <v>4628</v>
      </c>
      <c r="C6444" t="s">
        <v>2879</v>
      </c>
      <c r="D6444" t="s">
        <v>2902</v>
      </c>
      <c r="E6444" t="s">
        <v>2967</v>
      </c>
      <c r="F6444" t="s">
        <v>2172</v>
      </c>
      <c r="G6444" t="s">
        <v>2173</v>
      </c>
      <c r="H6444">
        <v>7589.2446</v>
      </c>
      <c r="I6444">
        <v>15.8559234608985</v>
      </c>
      <c r="J6444">
        <v>97.650609344785707</v>
      </c>
      <c r="K6444">
        <v>113.506532805684</v>
      </c>
      <c r="L6444">
        <v>7475.7380671943201</v>
      </c>
    </row>
    <row r="6445" spans="1:14" x14ac:dyDescent="0.35">
      <c r="A6445" t="s">
        <v>1275</v>
      </c>
      <c r="B6445" t="s">
        <v>4628</v>
      </c>
      <c r="C6445" t="s">
        <v>2879</v>
      </c>
      <c r="D6445" t="s">
        <v>2902</v>
      </c>
      <c r="E6445" t="s">
        <v>2967</v>
      </c>
      <c r="F6445" t="s">
        <v>2882</v>
      </c>
      <c r="G6445" t="s">
        <v>2883</v>
      </c>
      <c r="H6445">
        <v>0</v>
      </c>
      <c r="I6445">
        <v>0</v>
      </c>
      <c r="J6445">
        <v>0</v>
      </c>
      <c r="K6445">
        <v>0</v>
      </c>
      <c r="L6445">
        <v>0</v>
      </c>
    </row>
    <row r="6446" spans="1:14" x14ac:dyDescent="0.35">
      <c r="A6446" t="s">
        <v>1275</v>
      </c>
      <c r="B6446" t="s">
        <v>4628</v>
      </c>
      <c r="C6446" t="s">
        <v>2879</v>
      </c>
      <c r="D6446" t="s">
        <v>2902</v>
      </c>
      <c r="E6446" t="s">
        <v>2967</v>
      </c>
      <c r="F6446" t="s">
        <v>2884</v>
      </c>
      <c r="G6446" t="s">
        <v>2885</v>
      </c>
      <c r="H6446">
        <v>42590.387799999997</v>
      </c>
      <c r="I6446">
        <v>88.982495840266196</v>
      </c>
      <c r="J6446">
        <v>548.00938975581198</v>
      </c>
      <c r="K6446">
        <v>636.99188559607899</v>
      </c>
      <c r="L6446">
        <v>41953.395914403904</v>
      </c>
    </row>
    <row r="6447" spans="1:14" x14ac:dyDescent="0.35">
      <c r="A6447" t="s">
        <v>1275</v>
      </c>
      <c r="B6447" t="s">
        <v>4628</v>
      </c>
      <c r="C6447" t="s">
        <v>2879</v>
      </c>
      <c r="D6447" t="s">
        <v>2902</v>
      </c>
      <c r="E6447" t="s">
        <v>2967</v>
      </c>
      <c r="F6447" t="s">
        <v>2896</v>
      </c>
      <c r="G6447" t="s">
        <v>2897</v>
      </c>
      <c r="H6447">
        <v>15858.123100000001</v>
      </c>
      <c r="I6447">
        <v>33.131780366056603</v>
      </c>
      <c r="J6447">
        <v>204.046049377164</v>
      </c>
      <c r="K6447">
        <v>237.177829743221</v>
      </c>
      <c r="L6447">
        <v>15620.9452702568</v>
      </c>
    </row>
    <row r="6448" spans="1:14" x14ac:dyDescent="0.35">
      <c r="A6448" t="s">
        <v>1275</v>
      </c>
      <c r="B6448" t="s">
        <v>4628</v>
      </c>
      <c r="C6448" t="s">
        <v>2879</v>
      </c>
      <c r="D6448" t="s">
        <v>2904</v>
      </c>
      <c r="E6448" t="s">
        <v>2968</v>
      </c>
      <c r="F6448" t="s">
        <v>2170</v>
      </c>
      <c r="G6448" t="s">
        <v>2171</v>
      </c>
      <c r="H6448">
        <v>0</v>
      </c>
      <c r="I6448">
        <v>0</v>
      </c>
      <c r="J6448">
        <v>0</v>
      </c>
      <c r="K6448">
        <v>0</v>
      </c>
      <c r="L6448">
        <v>0</v>
      </c>
    </row>
    <row r="6449" spans="1:14" x14ac:dyDescent="0.35">
      <c r="A6449" t="s">
        <v>1275</v>
      </c>
      <c r="B6449" t="s">
        <v>4628</v>
      </c>
      <c r="C6449" t="s">
        <v>2879</v>
      </c>
      <c r="D6449" t="s">
        <v>2904</v>
      </c>
      <c r="E6449" t="s">
        <v>2968</v>
      </c>
      <c r="F6449" t="s">
        <v>2172</v>
      </c>
      <c r="G6449" t="s">
        <v>2173</v>
      </c>
      <c r="H6449">
        <v>91680.036699999997</v>
      </c>
      <c r="I6449">
        <v>437.940884546615</v>
      </c>
      <c r="J6449">
        <v>14982.124829697101</v>
      </c>
      <c r="K6449">
        <v>15420.065714243699</v>
      </c>
      <c r="L6449">
        <v>76259.970985756299</v>
      </c>
    </row>
    <row r="6450" spans="1:14" x14ac:dyDescent="0.35">
      <c r="A6450" t="s">
        <v>1275</v>
      </c>
      <c r="B6450" t="s">
        <v>4628</v>
      </c>
      <c r="C6450" t="s">
        <v>2879</v>
      </c>
      <c r="D6450" t="s">
        <v>2904</v>
      </c>
      <c r="E6450" t="s">
        <v>2968</v>
      </c>
      <c r="F6450" t="s">
        <v>2882</v>
      </c>
      <c r="G6450" t="s">
        <v>2883</v>
      </c>
      <c r="H6450">
        <v>0</v>
      </c>
      <c r="I6450">
        <v>0</v>
      </c>
      <c r="J6450">
        <v>0</v>
      </c>
      <c r="K6450">
        <v>0</v>
      </c>
      <c r="L6450">
        <v>0</v>
      </c>
    </row>
    <row r="6451" spans="1:14" x14ac:dyDescent="0.35">
      <c r="A6451" t="s">
        <v>1275</v>
      </c>
      <c r="B6451" t="s">
        <v>4628</v>
      </c>
      <c r="C6451" t="s">
        <v>2879</v>
      </c>
      <c r="D6451" t="s">
        <v>2904</v>
      </c>
      <c r="E6451" t="s">
        <v>2968</v>
      </c>
      <c r="F6451" t="s">
        <v>2954</v>
      </c>
      <c r="G6451" t="s">
        <v>2955</v>
      </c>
      <c r="H6451">
        <v>0</v>
      </c>
      <c r="I6451">
        <v>0</v>
      </c>
      <c r="J6451">
        <v>0</v>
      </c>
      <c r="K6451">
        <v>0</v>
      </c>
      <c r="L6451">
        <v>0</v>
      </c>
    </row>
    <row r="6452" spans="1:14" x14ac:dyDescent="0.35">
      <c r="A6452" t="s">
        <v>1275</v>
      </c>
      <c r="B6452" t="s">
        <v>4628</v>
      </c>
      <c r="C6452" t="s">
        <v>2879</v>
      </c>
      <c r="D6452" t="s">
        <v>2904</v>
      </c>
      <c r="E6452" t="s">
        <v>2968</v>
      </c>
      <c r="F6452" t="s">
        <v>3151</v>
      </c>
      <c r="G6452" t="s">
        <v>3152</v>
      </c>
      <c r="H6452">
        <v>207015.10089999999</v>
      </c>
      <c r="I6452">
        <v>1307.0881383373001</v>
      </c>
      <c r="J6452">
        <v>17852.257836524001</v>
      </c>
      <c r="K6452">
        <v>19159.345974861299</v>
      </c>
      <c r="L6452">
        <v>187855.75492513899</v>
      </c>
    </row>
    <row r="6453" spans="1:14" x14ac:dyDescent="0.35">
      <c r="A6453" t="s">
        <v>1275</v>
      </c>
      <c r="B6453" t="s">
        <v>4628</v>
      </c>
      <c r="C6453" t="s">
        <v>2879</v>
      </c>
      <c r="D6453" t="s">
        <v>2904</v>
      </c>
      <c r="E6453" t="s">
        <v>2968</v>
      </c>
      <c r="F6453" t="s">
        <v>3633</v>
      </c>
      <c r="G6453" t="s">
        <v>3634</v>
      </c>
      <c r="H6453">
        <v>0</v>
      </c>
      <c r="I6453">
        <v>0</v>
      </c>
      <c r="J6453">
        <v>0</v>
      </c>
      <c r="K6453">
        <v>0</v>
      </c>
      <c r="L6453">
        <v>0</v>
      </c>
    </row>
    <row r="6454" spans="1:14" x14ac:dyDescent="0.35">
      <c r="A6454" t="s">
        <v>1275</v>
      </c>
      <c r="B6454" t="s">
        <v>4628</v>
      </c>
      <c r="C6454" t="s">
        <v>2879</v>
      </c>
      <c r="D6454" t="s">
        <v>2904</v>
      </c>
      <c r="E6454" t="s">
        <v>2968</v>
      </c>
      <c r="F6454" t="s">
        <v>2884</v>
      </c>
      <c r="G6454" t="s">
        <v>2885</v>
      </c>
      <c r="H6454">
        <v>0</v>
      </c>
      <c r="I6454">
        <v>0</v>
      </c>
      <c r="J6454">
        <v>0</v>
      </c>
      <c r="K6454">
        <v>0</v>
      </c>
      <c r="L6454">
        <v>0</v>
      </c>
    </row>
    <row r="6455" spans="1:14" x14ac:dyDescent="0.35">
      <c r="A6455" t="s">
        <v>1275</v>
      </c>
      <c r="B6455" t="s">
        <v>4628</v>
      </c>
      <c r="C6455" t="s">
        <v>2879</v>
      </c>
      <c r="D6455" t="s">
        <v>2904</v>
      </c>
      <c r="E6455" t="s">
        <v>2968</v>
      </c>
      <c r="F6455" t="s">
        <v>2974</v>
      </c>
      <c r="G6455" t="s">
        <v>2975</v>
      </c>
      <c r="H6455">
        <v>110245.689</v>
      </c>
      <c r="I6455">
        <v>696.08850661256997</v>
      </c>
      <c r="J6455">
        <v>0</v>
      </c>
      <c r="K6455">
        <v>696.08850661256997</v>
      </c>
      <c r="L6455">
        <v>109549.600493387</v>
      </c>
      <c r="N6455" t="s">
        <v>2198</v>
      </c>
    </row>
    <row r="6456" spans="1:14" x14ac:dyDescent="0.35">
      <c r="A6456" t="s">
        <v>1275</v>
      </c>
      <c r="B6456" t="s">
        <v>4628</v>
      </c>
      <c r="C6456" t="s">
        <v>2879</v>
      </c>
      <c r="D6456" t="s">
        <v>2904</v>
      </c>
      <c r="E6456" t="s">
        <v>2968</v>
      </c>
      <c r="F6456" t="s">
        <v>2896</v>
      </c>
      <c r="G6456" t="s">
        <v>2897</v>
      </c>
      <c r="H6456">
        <v>54067.473400000003</v>
      </c>
      <c r="I6456">
        <v>341.38066671868302</v>
      </c>
      <c r="J6456">
        <v>4662.5896937745001</v>
      </c>
      <c r="K6456">
        <v>5003.9703604931801</v>
      </c>
      <c r="L6456">
        <v>49063.503039506802</v>
      </c>
    </row>
    <row r="6457" spans="1:14" x14ac:dyDescent="0.35">
      <c r="A6457" t="s">
        <v>1275</v>
      </c>
      <c r="B6457" t="s">
        <v>4628</v>
      </c>
      <c r="C6457" t="s">
        <v>2879</v>
      </c>
      <c r="D6457" t="s">
        <v>2906</v>
      </c>
      <c r="E6457" t="s">
        <v>2899</v>
      </c>
      <c r="F6457" t="s">
        <v>2170</v>
      </c>
      <c r="G6457" t="s">
        <v>2171</v>
      </c>
      <c r="H6457">
        <v>0</v>
      </c>
      <c r="I6457">
        <v>0</v>
      </c>
      <c r="J6457">
        <v>0</v>
      </c>
      <c r="K6457">
        <v>0</v>
      </c>
      <c r="L6457">
        <v>0</v>
      </c>
    </row>
    <row r="6458" spans="1:14" x14ac:dyDescent="0.35">
      <c r="A6458" t="s">
        <v>1275</v>
      </c>
      <c r="B6458" t="s">
        <v>4628</v>
      </c>
      <c r="C6458" t="s">
        <v>2879</v>
      </c>
      <c r="D6458" t="s">
        <v>2906</v>
      </c>
      <c r="E6458" t="s">
        <v>2899</v>
      </c>
      <c r="F6458" t="s">
        <v>2172</v>
      </c>
      <c r="G6458" t="s">
        <v>2173</v>
      </c>
      <c r="H6458">
        <v>0</v>
      </c>
      <c r="I6458">
        <v>0</v>
      </c>
      <c r="J6458">
        <v>0</v>
      </c>
      <c r="K6458">
        <v>0</v>
      </c>
      <c r="L6458">
        <v>0</v>
      </c>
    </row>
    <row r="6459" spans="1:14" x14ac:dyDescent="0.35">
      <c r="A6459" t="s">
        <v>1275</v>
      </c>
      <c r="B6459" t="s">
        <v>4628</v>
      </c>
      <c r="C6459" t="s">
        <v>2879</v>
      </c>
      <c r="D6459" t="s">
        <v>2906</v>
      </c>
      <c r="E6459" t="s">
        <v>2899</v>
      </c>
      <c r="F6459" t="s">
        <v>2882</v>
      </c>
      <c r="G6459" t="s">
        <v>2883</v>
      </c>
      <c r="H6459">
        <v>47934.844899999996</v>
      </c>
      <c r="I6459">
        <v>157.423812527709</v>
      </c>
      <c r="J6459">
        <v>6084.8821883748096</v>
      </c>
      <c r="K6459">
        <v>6242.3060009025203</v>
      </c>
      <c r="L6459">
        <v>41692.538899097497</v>
      </c>
    </row>
    <row r="6460" spans="1:14" x14ac:dyDescent="0.35">
      <c r="A6460" t="s">
        <v>1275</v>
      </c>
      <c r="B6460" t="s">
        <v>4628</v>
      </c>
      <c r="C6460" t="s">
        <v>2879</v>
      </c>
      <c r="D6460" t="s">
        <v>2906</v>
      </c>
      <c r="E6460" t="s">
        <v>2899</v>
      </c>
      <c r="F6460" t="s">
        <v>2884</v>
      </c>
      <c r="G6460" t="s">
        <v>2885</v>
      </c>
      <c r="H6460">
        <v>157623.95209999999</v>
      </c>
      <c r="I6460">
        <v>596.05279932704002</v>
      </c>
      <c r="J6460">
        <v>14.9611675494842</v>
      </c>
      <c r="K6460">
        <v>611.01396687652402</v>
      </c>
      <c r="L6460">
        <v>157012.93813312301</v>
      </c>
    </row>
    <row r="6461" spans="1:14" x14ac:dyDescent="0.35">
      <c r="A6461" t="s">
        <v>1275</v>
      </c>
      <c r="B6461" t="s">
        <v>4628</v>
      </c>
      <c r="C6461" t="s">
        <v>2879</v>
      </c>
      <c r="D6461" t="s">
        <v>2906</v>
      </c>
      <c r="E6461" t="s">
        <v>2899</v>
      </c>
      <c r="F6461" t="s">
        <v>2896</v>
      </c>
      <c r="G6461" t="s">
        <v>2897</v>
      </c>
      <c r="H6461">
        <v>64167.207900000001</v>
      </c>
      <c r="I6461">
        <v>242.64741097298801</v>
      </c>
      <c r="J6461">
        <v>6.0905486478951802</v>
      </c>
      <c r="K6461">
        <v>248.737959620883</v>
      </c>
      <c r="L6461">
        <v>63918.469940379102</v>
      </c>
    </row>
    <row r="6462" spans="1:14" x14ac:dyDescent="0.35">
      <c r="A6462" t="s">
        <v>1275</v>
      </c>
      <c r="B6462" t="s">
        <v>4628</v>
      </c>
      <c r="C6462" t="s">
        <v>2879</v>
      </c>
      <c r="D6462" t="s">
        <v>2906</v>
      </c>
      <c r="E6462" t="s">
        <v>2899</v>
      </c>
      <c r="F6462" t="s">
        <v>392</v>
      </c>
      <c r="G6462" t="s">
        <v>2914</v>
      </c>
      <c r="H6462">
        <v>31102.761999999999</v>
      </c>
      <c r="I6462">
        <v>102.145221869124</v>
      </c>
      <c r="J6462">
        <v>3948.2060000905199</v>
      </c>
      <c r="K6462">
        <v>4050.35122195965</v>
      </c>
      <c r="L6462">
        <v>27052.410778040401</v>
      </c>
    </row>
    <row r="6463" spans="1:14" x14ac:dyDescent="0.35">
      <c r="A6463" t="s">
        <v>1275</v>
      </c>
      <c r="B6463" t="s">
        <v>4628</v>
      </c>
      <c r="C6463" t="s">
        <v>2879</v>
      </c>
      <c r="D6463" t="s">
        <v>2908</v>
      </c>
      <c r="E6463" t="s">
        <v>4632</v>
      </c>
      <c r="F6463" t="s">
        <v>2170</v>
      </c>
      <c r="G6463" t="s">
        <v>2171</v>
      </c>
      <c r="H6463">
        <v>0</v>
      </c>
      <c r="I6463">
        <v>0</v>
      </c>
      <c r="J6463">
        <v>0</v>
      </c>
      <c r="K6463">
        <v>0</v>
      </c>
      <c r="L6463">
        <v>0</v>
      </c>
    </row>
    <row r="6464" spans="1:14" x14ac:dyDescent="0.35">
      <c r="A6464" t="s">
        <v>1275</v>
      </c>
      <c r="B6464" t="s">
        <v>4628</v>
      </c>
      <c r="C6464" t="s">
        <v>2879</v>
      </c>
      <c r="D6464" t="s">
        <v>2908</v>
      </c>
      <c r="E6464" t="s">
        <v>4632</v>
      </c>
      <c r="F6464" t="s">
        <v>2172</v>
      </c>
      <c r="G6464" t="s">
        <v>2173</v>
      </c>
      <c r="H6464">
        <v>0</v>
      </c>
      <c r="I6464">
        <v>0</v>
      </c>
      <c r="J6464">
        <v>0</v>
      </c>
      <c r="K6464">
        <v>0</v>
      </c>
      <c r="L6464">
        <v>0</v>
      </c>
    </row>
    <row r="6465" spans="1:14" x14ac:dyDescent="0.35">
      <c r="A6465" t="s">
        <v>1275</v>
      </c>
      <c r="B6465" t="s">
        <v>4628</v>
      </c>
      <c r="C6465" t="s">
        <v>2879</v>
      </c>
      <c r="D6465" t="s">
        <v>2908</v>
      </c>
      <c r="E6465" t="s">
        <v>4632</v>
      </c>
      <c r="F6465" t="s">
        <v>2882</v>
      </c>
      <c r="G6465" t="s">
        <v>2883</v>
      </c>
      <c r="H6465">
        <v>243706.96220000001</v>
      </c>
      <c r="I6465">
        <v>849.58504932349194</v>
      </c>
      <c r="J6465">
        <v>61020.586449242699</v>
      </c>
      <c r="K6465">
        <v>61870.171498566197</v>
      </c>
      <c r="L6465">
        <v>181836.79070143399</v>
      </c>
    </row>
    <row r="6466" spans="1:14" x14ac:dyDescent="0.35">
      <c r="A6466" t="s">
        <v>1275</v>
      </c>
      <c r="B6466" t="s">
        <v>4628</v>
      </c>
      <c r="C6466" t="s">
        <v>2879</v>
      </c>
      <c r="D6466" t="s">
        <v>2908</v>
      </c>
      <c r="E6466" t="s">
        <v>4632</v>
      </c>
      <c r="F6466" t="s">
        <v>2954</v>
      </c>
      <c r="G6466" t="s">
        <v>2955</v>
      </c>
      <c r="H6466">
        <v>0</v>
      </c>
      <c r="I6466">
        <v>0</v>
      </c>
      <c r="J6466">
        <v>0</v>
      </c>
      <c r="K6466">
        <v>0</v>
      </c>
      <c r="L6466">
        <v>0</v>
      </c>
    </row>
    <row r="6467" spans="1:14" x14ac:dyDescent="0.35">
      <c r="A6467" t="s">
        <v>1275</v>
      </c>
      <c r="B6467" t="s">
        <v>4628</v>
      </c>
      <c r="C6467" t="s">
        <v>2879</v>
      </c>
      <c r="D6467" t="s">
        <v>2908</v>
      </c>
      <c r="E6467" t="s">
        <v>4632</v>
      </c>
      <c r="F6467" t="s">
        <v>2884</v>
      </c>
      <c r="G6467" t="s">
        <v>2885</v>
      </c>
      <c r="H6467">
        <v>100074.72410000001</v>
      </c>
      <c r="I6467">
        <v>353.81816755967498</v>
      </c>
      <c r="J6467">
        <v>6659.6629444628197</v>
      </c>
      <c r="K6467">
        <v>7013.4811120224904</v>
      </c>
      <c r="L6467">
        <v>93061.242987977501</v>
      </c>
    </row>
    <row r="6468" spans="1:14" x14ac:dyDescent="0.35">
      <c r="A6468" t="s">
        <v>1275</v>
      </c>
      <c r="B6468" t="s">
        <v>4628</v>
      </c>
      <c r="C6468" t="s">
        <v>2879</v>
      </c>
      <c r="D6468" t="s">
        <v>2908</v>
      </c>
      <c r="E6468" t="s">
        <v>4632</v>
      </c>
      <c r="F6468" t="s">
        <v>2956</v>
      </c>
      <c r="G6468" t="s">
        <v>2957</v>
      </c>
      <c r="H6468">
        <v>28738.659800000001</v>
      </c>
      <c r="I6468">
        <v>101.606674940606</v>
      </c>
      <c r="J6468">
        <v>0</v>
      </c>
      <c r="K6468">
        <v>101.606674940606</v>
      </c>
      <c r="L6468">
        <v>28637.053125059399</v>
      </c>
      <c r="N6468" t="s">
        <v>2198</v>
      </c>
    </row>
    <row r="6469" spans="1:14" x14ac:dyDescent="0.35">
      <c r="A6469" t="s">
        <v>1275</v>
      </c>
      <c r="B6469" t="s">
        <v>4628</v>
      </c>
      <c r="C6469" t="s">
        <v>2879</v>
      </c>
      <c r="D6469" t="s">
        <v>2908</v>
      </c>
      <c r="E6469" t="s">
        <v>4632</v>
      </c>
      <c r="F6469" t="s">
        <v>2896</v>
      </c>
      <c r="G6469" t="s">
        <v>2897</v>
      </c>
      <c r="H6469">
        <v>48578.546799999996</v>
      </c>
      <c r="I6469">
        <v>171.751384544274</v>
      </c>
      <c r="J6469">
        <v>3232.75183747248</v>
      </c>
      <c r="K6469">
        <v>3404.50322201675</v>
      </c>
      <c r="L6469">
        <v>45174.043577983299</v>
      </c>
    </row>
    <row r="6470" spans="1:14" x14ac:dyDescent="0.35">
      <c r="A6470" t="s">
        <v>1275</v>
      </c>
      <c r="B6470" t="s">
        <v>4628</v>
      </c>
      <c r="C6470" t="s">
        <v>2879</v>
      </c>
      <c r="D6470" t="s">
        <v>2910</v>
      </c>
      <c r="E6470" t="s">
        <v>3105</v>
      </c>
      <c r="F6470" t="s">
        <v>2172</v>
      </c>
      <c r="G6470" t="s">
        <v>2173</v>
      </c>
      <c r="H6470">
        <v>0</v>
      </c>
      <c r="I6470">
        <v>0</v>
      </c>
      <c r="J6470">
        <v>0</v>
      </c>
      <c r="K6470">
        <v>0</v>
      </c>
      <c r="L6470">
        <v>0</v>
      </c>
    </row>
    <row r="6471" spans="1:14" x14ac:dyDescent="0.35">
      <c r="A6471" t="s">
        <v>1275</v>
      </c>
      <c r="B6471" t="s">
        <v>4628</v>
      </c>
      <c r="C6471" t="s">
        <v>2879</v>
      </c>
      <c r="D6471" t="s">
        <v>2910</v>
      </c>
      <c r="E6471" t="s">
        <v>3105</v>
      </c>
      <c r="F6471" t="s">
        <v>2882</v>
      </c>
      <c r="G6471" t="s">
        <v>2883</v>
      </c>
      <c r="H6471">
        <v>26255.0795</v>
      </c>
      <c r="I6471">
        <v>260.25787700891902</v>
      </c>
      <c r="J6471">
        <v>15404.3846487009</v>
      </c>
      <c r="K6471">
        <v>15664.6425257098</v>
      </c>
      <c r="L6471">
        <v>10590.4369742902</v>
      </c>
    </row>
    <row r="6472" spans="1:14" x14ac:dyDescent="0.35">
      <c r="A6472" t="s">
        <v>1275</v>
      </c>
      <c r="B6472" t="s">
        <v>4628</v>
      </c>
      <c r="C6472" t="s">
        <v>2879</v>
      </c>
      <c r="D6472" t="s">
        <v>2910</v>
      </c>
      <c r="E6472" t="s">
        <v>3105</v>
      </c>
      <c r="F6472" t="s">
        <v>2956</v>
      </c>
      <c r="G6472" t="s">
        <v>2957</v>
      </c>
      <c r="H6472">
        <v>99594.444799999997</v>
      </c>
      <c r="I6472">
        <v>1158.2596553584499</v>
      </c>
      <c r="J6472">
        <v>0</v>
      </c>
      <c r="K6472">
        <v>1158.2596553584499</v>
      </c>
      <c r="L6472">
        <v>98436.185144641597</v>
      </c>
      <c r="N6472" t="s">
        <v>2198</v>
      </c>
    </row>
    <row r="6473" spans="1:14" x14ac:dyDescent="0.35">
      <c r="A6473" t="s">
        <v>1275</v>
      </c>
      <c r="B6473" t="s">
        <v>4628</v>
      </c>
      <c r="C6473" t="s">
        <v>2879</v>
      </c>
      <c r="D6473" t="s">
        <v>2912</v>
      </c>
      <c r="E6473" t="s">
        <v>4633</v>
      </c>
      <c r="F6473" t="s">
        <v>2170</v>
      </c>
      <c r="G6473" t="s">
        <v>2171</v>
      </c>
      <c r="H6473">
        <v>0</v>
      </c>
      <c r="I6473">
        <v>0</v>
      </c>
      <c r="J6473">
        <v>0</v>
      </c>
      <c r="K6473">
        <v>0</v>
      </c>
      <c r="L6473">
        <v>0</v>
      </c>
    </row>
    <row r="6474" spans="1:14" x14ac:dyDescent="0.35">
      <c r="A6474" t="s">
        <v>1275</v>
      </c>
      <c r="B6474" t="s">
        <v>4628</v>
      </c>
      <c r="C6474" t="s">
        <v>2879</v>
      </c>
      <c r="D6474" t="s">
        <v>2912</v>
      </c>
      <c r="E6474" t="s">
        <v>4633</v>
      </c>
      <c r="F6474" t="s">
        <v>2172</v>
      </c>
      <c r="G6474" t="s">
        <v>2173</v>
      </c>
      <c r="H6474">
        <v>22184.082600000002</v>
      </c>
      <c r="I6474">
        <v>70.250891347246906</v>
      </c>
      <c r="J6474">
        <v>5134.94737215433</v>
      </c>
      <c r="K6474">
        <v>5205.1982635015802</v>
      </c>
      <c r="L6474">
        <v>16978.884336498399</v>
      </c>
    </row>
    <row r="6475" spans="1:14" x14ac:dyDescent="0.35">
      <c r="A6475" t="s">
        <v>1275</v>
      </c>
      <c r="B6475" t="s">
        <v>4628</v>
      </c>
      <c r="C6475" t="s">
        <v>2879</v>
      </c>
      <c r="D6475" t="s">
        <v>2912</v>
      </c>
      <c r="E6475" t="s">
        <v>4633</v>
      </c>
      <c r="F6475" t="s">
        <v>2882</v>
      </c>
      <c r="G6475" t="s">
        <v>2883</v>
      </c>
      <c r="H6475">
        <v>28379.637200000001</v>
      </c>
      <c r="I6475">
        <v>89.870509651432997</v>
      </c>
      <c r="J6475">
        <v>6569.0317733866204</v>
      </c>
      <c r="K6475">
        <v>6658.90228303805</v>
      </c>
      <c r="L6475">
        <v>21720.734916961901</v>
      </c>
    </row>
    <row r="6476" spans="1:14" x14ac:dyDescent="0.35">
      <c r="A6476" t="s">
        <v>1275</v>
      </c>
      <c r="B6476" t="s">
        <v>4628</v>
      </c>
      <c r="C6476" t="s">
        <v>2879</v>
      </c>
      <c r="D6476" t="s">
        <v>2912</v>
      </c>
      <c r="E6476" t="s">
        <v>4633</v>
      </c>
      <c r="F6476" t="s">
        <v>2974</v>
      </c>
      <c r="G6476" t="s">
        <v>2975</v>
      </c>
      <c r="H6476">
        <v>84939.055099999998</v>
      </c>
      <c r="I6476">
        <v>268.97863804126098</v>
      </c>
      <c r="J6476">
        <v>0</v>
      </c>
      <c r="K6476">
        <v>268.97863804126098</v>
      </c>
      <c r="L6476">
        <v>84670.076461958699</v>
      </c>
      <c r="N6476" t="s">
        <v>2198</v>
      </c>
    </row>
    <row r="6477" spans="1:14" x14ac:dyDescent="0.35">
      <c r="A6477" t="s">
        <v>1275</v>
      </c>
      <c r="B6477" t="s">
        <v>4628</v>
      </c>
      <c r="C6477" t="s">
        <v>2879</v>
      </c>
      <c r="D6477" t="s">
        <v>2912</v>
      </c>
      <c r="E6477" t="s">
        <v>4633</v>
      </c>
      <c r="F6477" t="s">
        <v>2956</v>
      </c>
      <c r="G6477" t="s">
        <v>2957</v>
      </c>
      <c r="H6477">
        <v>157886.71400000001</v>
      </c>
      <c r="I6477">
        <v>499.983821300226</v>
      </c>
      <c r="J6477">
        <v>0</v>
      </c>
      <c r="K6477">
        <v>499.983821300226</v>
      </c>
      <c r="L6477">
        <v>157386.7301787</v>
      </c>
      <c r="N6477" t="s">
        <v>2198</v>
      </c>
    </row>
    <row r="6478" spans="1:14" x14ac:dyDescent="0.35">
      <c r="A6478" t="s">
        <v>1275</v>
      </c>
      <c r="B6478" t="s">
        <v>4628</v>
      </c>
      <c r="C6478" t="s">
        <v>2879</v>
      </c>
      <c r="D6478" t="s">
        <v>2912</v>
      </c>
      <c r="E6478" t="s">
        <v>4633</v>
      </c>
      <c r="F6478" t="s">
        <v>2962</v>
      </c>
      <c r="G6478" t="s">
        <v>2963</v>
      </c>
      <c r="H6478">
        <v>210281.17790000001</v>
      </c>
      <c r="I6478">
        <v>661.50942879018396</v>
      </c>
      <c r="J6478">
        <v>46306.741258517497</v>
      </c>
      <c r="K6478">
        <v>46968.2506873077</v>
      </c>
      <c r="L6478">
        <v>163312.92721269201</v>
      </c>
    </row>
    <row r="6479" spans="1:14" x14ac:dyDescent="0.35">
      <c r="A6479" t="s">
        <v>1275</v>
      </c>
      <c r="B6479" t="s">
        <v>4628</v>
      </c>
      <c r="C6479" t="s">
        <v>2879</v>
      </c>
      <c r="D6479" t="s">
        <v>2912</v>
      </c>
      <c r="E6479" t="s">
        <v>4633</v>
      </c>
      <c r="F6479" t="s">
        <v>2964</v>
      </c>
      <c r="G6479" t="s">
        <v>2965</v>
      </c>
      <c r="H6479">
        <v>65606.017900000006</v>
      </c>
      <c r="I6479">
        <v>206.38556365709999</v>
      </c>
      <c r="J6479">
        <v>14447.326795086299</v>
      </c>
      <c r="K6479">
        <v>14653.7123587434</v>
      </c>
      <c r="L6479">
        <v>50952.305541256697</v>
      </c>
    </row>
    <row r="6480" spans="1:14" x14ac:dyDescent="0.35">
      <c r="A6480" t="s">
        <v>1275</v>
      </c>
      <c r="B6480" t="s">
        <v>4628</v>
      </c>
      <c r="C6480" t="s">
        <v>2879</v>
      </c>
      <c r="D6480" t="s">
        <v>2976</v>
      </c>
      <c r="E6480" t="s">
        <v>2909</v>
      </c>
      <c r="F6480" t="s">
        <v>2170</v>
      </c>
      <c r="G6480" t="s">
        <v>2171</v>
      </c>
      <c r="H6480">
        <v>0</v>
      </c>
      <c r="I6480">
        <v>0</v>
      </c>
      <c r="J6480">
        <v>0</v>
      </c>
      <c r="K6480">
        <v>0</v>
      </c>
      <c r="L6480">
        <v>0</v>
      </c>
    </row>
    <row r="6481" spans="1:14" x14ac:dyDescent="0.35">
      <c r="A6481" t="s">
        <v>1275</v>
      </c>
      <c r="B6481" t="s">
        <v>4628</v>
      </c>
      <c r="C6481" t="s">
        <v>2879</v>
      </c>
      <c r="D6481" t="s">
        <v>2976</v>
      </c>
      <c r="E6481" t="s">
        <v>2909</v>
      </c>
      <c r="F6481" t="s">
        <v>2172</v>
      </c>
      <c r="G6481" t="s">
        <v>2173</v>
      </c>
      <c r="H6481">
        <v>0</v>
      </c>
      <c r="I6481">
        <v>0</v>
      </c>
      <c r="J6481">
        <v>0</v>
      </c>
      <c r="K6481">
        <v>0</v>
      </c>
      <c r="L6481">
        <v>0</v>
      </c>
    </row>
    <row r="6482" spans="1:14" x14ac:dyDescent="0.35">
      <c r="A6482" t="s">
        <v>1275</v>
      </c>
      <c r="B6482" t="s">
        <v>4628</v>
      </c>
      <c r="C6482" t="s">
        <v>2879</v>
      </c>
      <c r="D6482" t="s">
        <v>2976</v>
      </c>
      <c r="E6482" t="s">
        <v>2909</v>
      </c>
      <c r="F6482" t="s">
        <v>2882</v>
      </c>
      <c r="G6482" t="s">
        <v>2883</v>
      </c>
      <c r="H6482">
        <v>29615.480200000002</v>
      </c>
      <c r="I6482">
        <v>263.61370233588502</v>
      </c>
      <c r="J6482">
        <v>6095.5427956497297</v>
      </c>
      <c r="K6482">
        <v>6359.1564979856103</v>
      </c>
      <c r="L6482">
        <v>23256.323702014401</v>
      </c>
    </row>
    <row r="6483" spans="1:14" x14ac:dyDescent="0.35">
      <c r="A6483" t="s">
        <v>1275</v>
      </c>
      <c r="B6483" t="s">
        <v>4628</v>
      </c>
      <c r="C6483" t="s">
        <v>2879</v>
      </c>
      <c r="D6483" t="s">
        <v>2976</v>
      </c>
      <c r="E6483" t="s">
        <v>2909</v>
      </c>
      <c r="F6483" t="s">
        <v>2956</v>
      </c>
      <c r="G6483" t="s">
        <v>2957</v>
      </c>
      <c r="H6483">
        <v>207705.01130000001</v>
      </c>
      <c r="I6483">
        <v>2112.0251287793999</v>
      </c>
      <c r="J6483">
        <v>0</v>
      </c>
      <c r="K6483">
        <v>2112.0251287793999</v>
      </c>
      <c r="L6483">
        <v>205592.98617122101</v>
      </c>
      <c r="N6483" t="s">
        <v>2198</v>
      </c>
    </row>
    <row r="6484" spans="1:14" x14ac:dyDescent="0.35">
      <c r="A6484" t="s">
        <v>1275</v>
      </c>
      <c r="B6484" t="s">
        <v>4628</v>
      </c>
      <c r="C6484" t="s">
        <v>2879</v>
      </c>
      <c r="D6484" t="s">
        <v>2976</v>
      </c>
      <c r="E6484" t="s">
        <v>2909</v>
      </c>
      <c r="F6484" t="s">
        <v>2962</v>
      </c>
      <c r="G6484" t="s">
        <v>2963</v>
      </c>
      <c r="H6484">
        <v>2667127.0734999999</v>
      </c>
      <c r="I6484">
        <v>28827.349228787501</v>
      </c>
      <c r="J6484">
        <v>424256.28649203602</v>
      </c>
      <c r="K6484">
        <v>453083.63572082302</v>
      </c>
      <c r="L6484">
        <v>2214043.4377791798</v>
      </c>
    </row>
    <row r="6485" spans="1:14" x14ac:dyDescent="0.35">
      <c r="A6485" t="s">
        <v>1275</v>
      </c>
      <c r="B6485" t="s">
        <v>4628</v>
      </c>
      <c r="C6485" t="s">
        <v>2879</v>
      </c>
      <c r="D6485" t="s">
        <v>2976</v>
      </c>
      <c r="E6485" t="s">
        <v>2909</v>
      </c>
      <c r="F6485" t="s">
        <v>2964</v>
      </c>
      <c r="G6485" t="s">
        <v>2965</v>
      </c>
      <c r="H6485">
        <v>118325.7815</v>
      </c>
      <c r="I6485">
        <v>1278.9111768167099</v>
      </c>
      <c r="J6485">
        <v>18821.921582980001</v>
      </c>
      <c r="K6485">
        <v>20100.8327597967</v>
      </c>
      <c r="L6485">
        <v>98224.948740203297</v>
      </c>
    </row>
    <row r="6486" spans="1:14" x14ac:dyDescent="0.35">
      <c r="A6486" t="s">
        <v>1275</v>
      </c>
      <c r="B6486" t="s">
        <v>4628</v>
      </c>
      <c r="C6486" t="s">
        <v>2879</v>
      </c>
      <c r="D6486" t="s">
        <v>2977</v>
      </c>
      <c r="E6486" t="s">
        <v>3191</v>
      </c>
      <c r="F6486" t="s">
        <v>2172</v>
      </c>
      <c r="G6486" t="s">
        <v>2173</v>
      </c>
      <c r="H6486">
        <v>88454.731899999999</v>
      </c>
      <c r="I6486">
        <v>228.875859738206</v>
      </c>
      <c r="J6486">
        <v>4208.3963220662699</v>
      </c>
      <c r="K6486">
        <v>4437.2721818044802</v>
      </c>
      <c r="L6486">
        <v>84017.459718195503</v>
      </c>
    </row>
    <row r="6487" spans="1:14" x14ac:dyDescent="0.35">
      <c r="A6487" t="s">
        <v>1275</v>
      </c>
      <c r="B6487" t="s">
        <v>4628</v>
      </c>
      <c r="C6487" t="s">
        <v>2879</v>
      </c>
      <c r="D6487" t="s">
        <v>2977</v>
      </c>
      <c r="E6487" t="s">
        <v>3191</v>
      </c>
      <c r="F6487" t="s">
        <v>2882</v>
      </c>
      <c r="G6487" t="s">
        <v>2883</v>
      </c>
      <c r="H6487">
        <v>10186.725399999999</v>
      </c>
      <c r="I6487">
        <v>26.358064461213701</v>
      </c>
      <c r="J6487">
        <v>484.65216760840002</v>
      </c>
      <c r="K6487">
        <v>511.01023206961298</v>
      </c>
      <c r="L6487">
        <v>9675.7151679303897</v>
      </c>
    </row>
    <row r="6488" spans="1:14" x14ac:dyDescent="0.35">
      <c r="A6488" t="s">
        <v>1275</v>
      </c>
      <c r="B6488" t="s">
        <v>4628</v>
      </c>
      <c r="C6488" t="s">
        <v>2879</v>
      </c>
      <c r="D6488" t="s">
        <v>2977</v>
      </c>
      <c r="E6488" t="s">
        <v>3191</v>
      </c>
      <c r="F6488" t="s">
        <v>3151</v>
      </c>
      <c r="G6488" t="s">
        <v>3152</v>
      </c>
      <c r="H6488">
        <v>86561.699099999998</v>
      </c>
      <c r="I6488">
        <v>225.350304632318</v>
      </c>
      <c r="J6488">
        <v>3485.1797396137899</v>
      </c>
      <c r="K6488">
        <v>3710.5300442461098</v>
      </c>
      <c r="L6488">
        <v>82851.169055753897</v>
      </c>
    </row>
    <row r="6489" spans="1:14" x14ac:dyDescent="0.35">
      <c r="A6489" t="s">
        <v>1275</v>
      </c>
      <c r="B6489" t="s">
        <v>4628</v>
      </c>
      <c r="C6489" t="s">
        <v>2879</v>
      </c>
      <c r="D6489" t="s">
        <v>2977</v>
      </c>
      <c r="E6489" t="s">
        <v>3191</v>
      </c>
      <c r="F6489" t="s">
        <v>3633</v>
      </c>
      <c r="G6489" t="s">
        <v>3634</v>
      </c>
      <c r="H6489">
        <v>57707.799400000004</v>
      </c>
      <c r="I6489">
        <v>150.23353642154501</v>
      </c>
      <c r="J6489">
        <v>2323.4531597425298</v>
      </c>
      <c r="K6489">
        <v>2473.6866961640699</v>
      </c>
      <c r="L6489">
        <v>55234.112703835897</v>
      </c>
    </row>
    <row r="6490" spans="1:14" x14ac:dyDescent="0.35">
      <c r="A6490" t="s">
        <v>1275</v>
      </c>
      <c r="B6490" t="s">
        <v>4628</v>
      </c>
      <c r="C6490" t="s">
        <v>2879</v>
      </c>
      <c r="D6490" t="s">
        <v>2977</v>
      </c>
      <c r="E6490" t="s">
        <v>3191</v>
      </c>
      <c r="F6490" t="s">
        <v>2956</v>
      </c>
      <c r="G6490" t="s">
        <v>2957</v>
      </c>
      <c r="H6490">
        <v>105738.26210000001</v>
      </c>
      <c r="I6490">
        <v>275.27358885470397</v>
      </c>
      <c r="J6490">
        <v>0</v>
      </c>
      <c r="K6490">
        <v>275.27358885470397</v>
      </c>
      <c r="L6490">
        <v>105462.988511145</v>
      </c>
      <c r="N6490" t="s">
        <v>2198</v>
      </c>
    </row>
    <row r="6491" spans="1:14" x14ac:dyDescent="0.35">
      <c r="A6491" t="s">
        <v>1275</v>
      </c>
      <c r="B6491" t="s">
        <v>4628</v>
      </c>
      <c r="C6491" t="s">
        <v>2879</v>
      </c>
      <c r="D6491" t="s">
        <v>2977</v>
      </c>
      <c r="E6491" t="s">
        <v>3191</v>
      </c>
      <c r="F6491" t="s">
        <v>2896</v>
      </c>
      <c r="G6491" t="s">
        <v>2897</v>
      </c>
      <c r="H6491">
        <v>19770.264599999999</v>
      </c>
      <c r="I6491">
        <v>51.468896737010901</v>
      </c>
      <c r="J6491">
        <v>795.99784176364403</v>
      </c>
      <c r="K6491">
        <v>847.46673850065497</v>
      </c>
      <c r="L6491">
        <v>18922.797861499301</v>
      </c>
    </row>
    <row r="6492" spans="1:14" x14ac:dyDescent="0.35">
      <c r="A6492" t="s">
        <v>1275</v>
      </c>
      <c r="B6492" t="s">
        <v>4628</v>
      </c>
      <c r="C6492" t="s">
        <v>2915</v>
      </c>
      <c r="D6492" t="s">
        <v>4634</v>
      </c>
      <c r="E6492" t="s">
        <v>4635</v>
      </c>
      <c r="F6492" t="s">
        <v>2172</v>
      </c>
      <c r="G6492" t="s">
        <v>2173</v>
      </c>
      <c r="H6492">
        <v>30977276.6862</v>
      </c>
      <c r="I6492">
        <v>96172.137614070802</v>
      </c>
      <c r="J6492">
        <v>11784853.2330008</v>
      </c>
      <c r="K6492">
        <v>11881025.370614899</v>
      </c>
      <c r="L6492">
        <v>19096251.315585099</v>
      </c>
    </row>
    <row r="6493" spans="1:14" x14ac:dyDescent="0.35">
      <c r="A6493" t="s">
        <v>1275</v>
      </c>
      <c r="B6493" t="s">
        <v>4628</v>
      </c>
      <c r="C6493" t="s">
        <v>2915</v>
      </c>
      <c r="D6493" t="s">
        <v>4634</v>
      </c>
      <c r="E6493" t="s">
        <v>4635</v>
      </c>
      <c r="F6493" t="s">
        <v>1621</v>
      </c>
      <c r="G6493" t="s">
        <v>2416</v>
      </c>
      <c r="H6493">
        <v>484973.43479999999</v>
      </c>
      <c r="I6493">
        <v>1505.6498475608801</v>
      </c>
      <c r="J6493">
        <v>0</v>
      </c>
      <c r="K6493">
        <v>1505.6498475608801</v>
      </c>
      <c r="L6493">
        <v>483467.78495243902</v>
      </c>
      <c r="N6493" t="s">
        <v>2198</v>
      </c>
    </row>
    <row r="6494" spans="1:14" x14ac:dyDescent="0.35">
      <c r="A6494" t="s">
        <v>1275</v>
      </c>
      <c r="B6494" t="s">
        <v>4628</v>
      </c>
      <c r="C6494" t="s">
        <v>2915</v>
      </c>
      <c r="D6494" t="s">
        <v>4634</v>
      </c>
      <c r="E6494" t="s">
        <v>4635</v>
      </c>
      <c r="F6494" t="s">
        <v>2918</v>
      </c>
      <c r="G6494" t="s">
        <v>2919</v>
      </c>
      <c r="H6494">
        <v>833447.7243</v>
      </c>
      <c r="I6494">
        <v>2587.5240757751599</v>
      </c>
      <c r="J6494">
        <v>317073.034107176</v>
      </c>
      <c r="K6494">
        <v>319660.558182951</v>
      </c>
      <c r="L6494">
        <v>513787.166117049</v>
      </c>
    </row>
    <row r="6495" spans="1:14" x14ac:dyDescent="0.35">
      <c r="A6495" t="s">
        <v>1275</v>
      </c>
      <c r="B6495" t="s">
        <v>4628</v>
      </c>
      <c r="C6495" t="s">
        <v>2915</v>
      </c>
      <c r="D6495" t="s">
        <v>4634</v>
      </c>
      <c r="E6495" t="s">
        <v>4635</v>
      </c>
      <c r="F6495" t="s">
        <v>2920</v>
      </c>
      <c r="G6495" t="s">
        <v>2921</v>
      </c>
      <c r="H6495">
        <v>865565.1703</v>
      </c>
      <c r="I6495">
        <v>2687.23598620965</v>
      </c>
      <c r="J6495">
        <v>329291.64813828102</v>
      </c>
      <c r="K6495">
        <v>331978.88412449101</v>
      </c>
      <c r="L6495">
        <v>533586.28617550898</v>
      </c>
    </row>
    <row r="6496" spans="1:14" x14ac:dyDescent="0.35">
      <c r="A6496" t="s">
        <v>1275</v>
      </c>
      <c r="B6496" t="s">
        <v>4628</v>
      </c>
      <c r="C6496" t="s">
        <v>2915</v>
      </c>
      <c r="D6496" t="s">
        <v>4634</v>
      </c>
      <c r="E6496" t="s">
        <v>4635</v>
      </c>
      <c r="F6496" t="s">
        <v>2867</v>
      </c>
      <c r="G6496" t="s">
        <v>2868</v>
      </c>
      <c r="H6496">
        <v>0</v>
      </c>
      <c r="I6496">
        <v>0</v>
      </c>
      <c r="J6496">
        <v>0</v>
      </c>
      <c r="K6496">
        <v>0</v>
      </c>
      <c r="L6496">
        <v>0</v>
      </c>
    </row>
    <row r="6497" spans="1:14" x14ac:dyDescent="0.35">
      <c r="A6497" t="s">
        <v>1275</v>
      </c>
      <c r="B6497" t="s">
        <v>4628</v>
      </c>
      <c r="C6497" t="s">
        <v>2915</v>
      </c>
      <c r="D6497" t="s">
        <v>4634</v>
      </c>
      <c r="E6497" t="s">
        <v>4635</v>
      </c>
      <c r="F6497" t="s">
        <v>2922</v>
      </c>
      <c r="G6497" t="s">
        <v>2923</v>
      </c>
      <c r="H6497">
        <v>247304.33429999999</v>
      </c>
      <c r="I6497">
        <v>767.78171034561399</v>
      </c>
      <c r="J6497">
        <v>94083.328039508895</v>
      </c>
      <c r="K6497">
        <v>94851.109749854499</v>
      </c>
      <c r="L6497">
        <v>152453.22455014501</v>
      </c>
    </row>
    <row r="6498" spans="1:14" x14ac:dyDescent="0.35">
      <c r="A6498" t="s">
        <v>1275</v>
      </c>
      <c r="B6498" t="s">
        <v>4628</v>
      </c>
      <c r="C6498" t="s">
        <v>2915</v>
      </c>
      <c r="D6498" t="s">
        <v>4634</v>
      </c>
      <c r="E6498" t="s">
        <v>4635</v>
      </c>
      <c r="F6498" t="s">
        <v>2875</v>
      </c>
      <c r="G6498" t="s">
        <v>2876</v>
      </c>
      <c r="H6498">
        <v>5284925.7426000005</v>
      </c>
      <c r="I6498">
        <v>16407.5948619962</v>
      </c>
      <c r="J6498">
        <v>2010572.93881834</v>
      </c>
      <c r="K6498">
        <v>2026980.53368033</v>
      </c>
      <c r="L6498">
        <v>3257945.20891967</v>
      </c>
    </row>
    <row r="6499" spans="1:14" x14ac:dyDescent="0.35">
      <c r="A6499" t="s">
        <v>1275</v>
      </c>
      <c r="B6499" t="s">
        <v>4628</v>
      </c>
      <c r="C6499" t="s">
        <v>2915</v>
      </c>
      <c r="D6499" t="s">
        <v>4634</v>
      </c>
      <c r="E6499" t="s">
        <v>4635</v>
      </c>
      <c r="F6499" t="s">
        <v>3009</v>
      </c>
      <c r="G6499" t="s">
        <v>3010</v>
      </c>
      <c r="H6499">
        <v>194310.5484</v>
      </c>
      <c r="I6499">
        <v>603.25705812869705</v>
      </c>
      <c r="J6499">
        <v>0</v>
      </c>
      <c r="K6499">
        <v>603.25705812869705</v>
      </c>
      <c r="L6499">
        <v>193707.29134187099</v>
      </c>
      <c r="N6499" t="s">
        <v>2198</v>
      </c>
    </row>
    <row r="6500" spans="1:14" x14ac:dyDescent="0.35">
      <c r="A6500" t="s">
        <v>1275</v>
      </c>
      <c r="B6500" t="s">
        <v>4628</v>
      </c>
      <c r="C6500" t="s">
        <v>2915</v>
      </c>
      <c r="D6500" t="s">
        <v>4634</v>
      </c>
      <c r="E6500" t="s">
        <v>4635</v>
      </c>
      <c r="F6500" t="s">
        <v>3241</v>
      </c>
      <c r="G6500" t="s">
        <v>3242</v>
      </c>
      <c r="H6500">
        <v>730671.897</v>
      </c>
      <c r="I6500">
        <v>2268.4459623847702</v>
      </c>
      <c r="J6500">
        <v>277973.46920763998</v>
      </c>
      <c r="K6500">
        <v>280241.91517002502</v>
      </c>
      <c r="L6500">
        <v>450429.98182997497</v>
      </c>
    </row>
    <row r="6501" spans="1:14" x14ac:dyDescent="0.35">
      <c r="A6501" t="s">
        <v>1275</v>
      </c>
      <c r="B6501" t="s">
        <v>4628</v>
      </c>
      <c r="C6501" t="s">
        <v>2915</v>
      </c>
      <c r="D6501" t="s">
        <v>4634</v>
      </c>
      <c r="E6501" t="s">
        <v>4635</v>
      </c>
      <c r="F6501" t="s">
        <v>2924</v>
      </c>
      <c r="G6501" t="s">
        <v>2925</v>
      </c>
      <c r="H6501">
        <v>0</v>
      </c>
      <c r="I6501">
        <v>0</v>
      </c>
      <c r="J6501">
        <v>0</v>
      </c>
      <c r="K6501">
        <v>0</v>
      </c>
      <c r="L6501">
        <v>0</v>
      </c>
    </row>
    <row r="6502" spans="1:14" x14ac:dyDescent="0.35">
      <c r="A6502" t="s">
        <v>1275</v>
      </c>
      <c r="B6502" t="s">
        <v>4628</v>
      </c>
      <c r="C6502" t="s">
        <v>2915</v>
      </c>
      <c r="D6502" t="s">
        <v>4636</v>
      </c>
      <c r="E6502" t="s">
        <v>4637</v>
      </c>
      <c r="F6502" t="s">
        <v>2172</v>
      </c>
      <c r="G6502" t="s">
        <v>2173</v>
      </c>
      <c r="H6502">
        <v>4235767.9639999997</v>
      </c>
      <c r="I6502">
        <v>12910.1380572823</v>
      </c>
      <c r="J6502">
        <v>1869026.42154419</v>
      </c>
      <c r="K6502">
        <v>1881936.5596014699</v>
      </c>
      <c r="L6502">
        <v>2353831.4043985298</v>
      </c>
    </row>
    <row r="6503" spans="1:14" x14ac:dyDescent="0.35">
      <c r="A6503" t="s">
        <v>1275</v>
      </c>
      <c r="B6503" t="s">
        <v>4628</v>
      </c>
      <c r="C6503" t="s">
        <v>2915</v>
      </c>
      <c r="D6503" t="s">
        <v>4636</v>
      </c>
      <c r="E6503" t="s">
        <v>4637</v>
      </c>
      <c r="F6503" t="s">
        <v>3007</v>
      </c>
      <c r="G6503" t="s">
        <v>3008</v>
      </c>
      <c r="H6503">
        <v>537273.72600000002</v>
      </c>
      <c r="I6503">
        <v>1637.5490904237099</v>
      </c>
      <c r="J6503">
        <v>0</v>
      </c>
      <c r="K6503">
        <v>1637.5490904237099</v>
      </c>
      <c r="L6503">
        <v>535636.17690957605</v>
      </c>
      <c r="N6503" t="s">
        <v>2198</v>
      </c>
    </row>
    <row r="6504" spans="1:14" x14ac:dyDescent="0.35">
      <c r="A6504" t="s">
        <v>1275</v>
      </c>
      <c r="B6504" t="s">
        <v>4628</v>
      </c>
      <c r="C6504" t="s">
        <v>2915</v>
      </c>
      <c r="D6504" t="s">
        <v>4636</v>
      </c>
      <c r="E6504" t="s">
        <v>4637</v>
      </c>
      <c r="F6504" t="s">
        <v>2918</v>
      </c>
      <c r="G6504" t="s">
        <v>2919</v>
      </c>
      <c r="H6504">
        <v>0</v>
      </c>
      <c r="I6504">
        <v>0</v>
      </c>
      <c r="J6504">
        <v>0</v>
      </c>
      <c r="K6504">
        <v>0</v>
      </c>
      <c r="L6504">
        <v>0</v>
      </c>
    </row>
    <row r="6505" spans="1:14" x14ac:dyDescent="0.35">
      <c r="A6505" t="s">
        <v>1275</v>
      </c>
      <c r="B6505" t="s">
        <v>4628</v>
      </c>
      <c r="C6505" t="s">
        <v>2915</v>
      </c>
      <c r="D6505" t="s">
        <v>4636</v>
      </c>
      <c r="E6505" t="s">
        <v>4637</v>
      </c>
      <c r="F6505" t="s">
        <v>2920</v>
      </c>
      <c r="G6505" t="s">
        <v>2921</v>
      </c>
      <c r="H6505">
        <v>0</v>
      </c>
      <c r="I6505">
        <v>0</v>
      </c>
      <c r="J6505">
        <v>0</v>
      </c>
      <c r="K6505">
        <v>0</v>
      </c>
      <c r="L6505">
        <v>0</v>
      </c>
    </row>
    <row r="6506" spans="1:14" x14ac:dyDescent="0.35">
      <c r="A6506" t="s">
        <v>1275</v>
      </c>
      <c r="B6506" t="s">
        <v>4628</v>
      </c>
      <c r="C6506" t="s">
        <v>2915</v>
      </c>
      <c r="D6506" t="s">
        <v>4636</v>
      </c>
      <c r="E6506" t="s">
        <v>4637</v>
      </c>
      <c r="F6506" t="s">
        <v>2867</v>
      </c>
      <c r="G6506" t="s">
        <v>2868</v>
      </c>
      <c r="H6506">
        <v>0</v>
      </c>
      <c r="I6506">
        <v>0</v>
      </c>
      <c r="J6506">
        <v>0</v>
      </c>
      <c r="K6506">
        <v>0</v>
      </c>
      <c r="L6506">
        <v>0</v>
      </c>
    </row>
    <row r="6507" spans="1:14" x14ac:dyDescent="0.35">
      <c r="A6507" t="s">
        <v>1275</v>
      </c>
      <c r="B6507" t="s">
        <v>4628</v>
      </c>
      <c r="C6507" t="s">
        <v>2915</v>
      </c>
      <c r="D6507" t="s">
        <v>4636</v>
      </c>
      <c r="E6507" t="s">
        <v>4637</v>
      </c>
      <c r="F6507" t="s">
        <v>2922</v>
      </c>
      <c r="G6507" t="s">
        <v>2923</v>
      </c>
      <c r="H6507">
        <v>657435.77509999997</v>
      </c>
      <c r="I6507">
        <v>2003.7893226802901</v>
      </c>
      <c r="J6507">
        <v>290092.57458598999</v>
      </c>
      <c r="K6507">
        <v>292096.36390867003</v>
      </c>
      <c r="L6507">
        <v>365339.41119133</v>
      </c>
    </row>
    <row r="6508" spans="1:14" x14ac:dyDescent="0.35">
      <c r="A6508" t="s">
        <v>1275</v>
      </c>
      <c r="B6508" t="s">
        <v>4628</v>
      </c>
      <c r="C6508" t="s">
        <v>2915</v>
      </c>
      <c r="D6508" t="s">
        <v>4636</v>
      </c>
      <c r="E6508" t="s">
        <v>4637</v>
      </c>
      <c r="F6508" t="s">
        <v>2999</v>
      </c>
      <c r="G6508" t="s">
        <v>3000</v>
      </c>
      <c r="H6508">
        <v>357587.9902</v>
      </c>
      <c r="I6508">
        <v>1089.88744441478</v>
      </c>
      <c r="J6508">
        <v>157785.17790299299</v>
      </c>
      <c r="K6508">
        <v>158875.065347408</v>
      </c>
      <c r="L6508">
        <v>198712.924852592</v>
      </c>
    </row>
    <row r="6509" spans="1:14" x14ac:dyDescent="0.35">
      <c r="A6509" t="s">
        <v>1275</v>
      </c>
      <c r="B6509" t="s">
        <v>4628</v>
      </c>
      <c r="C6509" t="s">
        <v>2915</v>
      </c>
      <c r="D6509" t="s">
        <v>4636</v>
      </c>
      <c r="E6509" t="s">
        <v>4637</v>
      </c>
      <c r="F6509" t="s">
        <v>2924</v>
      </c>
      <c r="G6509" t="s">
        <v>2925</v>
      </c>
      <c r="H6509">
        <v>0</v>
      </c>
      <c r="I6509">
        <v>0</v>
      </c>
      <c r="J6509">
        <v>0</v>
      </c>
      <c r="K6509">
        <v>0</v>
      </c>
      <c r="L6509">
        <v>0</v>
      </c>
    </row>
    <row r="6510" spans="1:14" x14ac:dyDescent="0.35">
      <c r="A6510" t="s">
        <v>1275</v>
      </c>
      <c r="B6510" t="s">
        <v>4628</v>
      </c>
      <c r="C6510" t="s">
        <v>2915</v>
      </c>
      <c r="D6510" t="s">
        <v>4636</v>
      </c>
      <c r="E6510" t="s">
        <v>4637</v>
      </c>
      <c r="F6510" t="s">
        <v>4172</v>
      </c>
      <c r="G6510" t="s">
        <v>4173</v>
      </c>
      <c r="H6510">
        <v>286025.8052</v>
      </c>
      <c r="I6510">
        <v>871.77405934174897</v>
      </c>
      <c r="J6510">
        <v>0</v>
      </c>
      <c r="K6510">
        <v>871.77405934174897</v>
      </c>
      <c r="L6510">
        <v>285154.03114065801</v>
      </c>
      <c r="N6510" t="s">
        <v>2198</v>
      </c>
    </row>
    <row r="6511" spans="1:14" x14ac:dyDescent="0.35">
      <c r="A6511" t="s">
        <v>1275</v>
      </c>
      <c r="B6511" t="s">
        <v>4628</v>
      </c>
      <c r="C6511" t="s">
        <v>2915</v>
      </c>
      <c r="D6511" t="s">
        <v>4636</v>
      </c>
      <c r="E6511" t="s">
        <v>4637</v>
      </c>
      <c r="F6511" t="s">
        <v>2877</v>
      </c>
      <c r="G6511" t="s">
        <v>2878</v>
      </c>
      <c r="H6511">
        <v>111021.70759999999</v>
      </c>
      <c r="I6511">
        <v>338.38151329087401</v>
      </c>
      <c r="J6511">
        <v>48988.166206789698</v>
      </c>
      <c r="K6511">
        <v>49326.547720080598</v>
      </c>
      <c r="L6511">
        <v>61695.159879919403</v>
      </c>
    </row>
    <row r="6512" spans="1:14" x14ac:dyDescent="0.35">
      <c r="A6512" t="s">
        <v>1275</v>
      </c>
      <c r="B6512" t="s">
        <v>4628</v>
      </c>
      <c r="C6512" t="s">
        <v>2915</v>
      </c>
      <c r="D6512" t="s">
        <v>4638</v>
      </c>
      <c r="E6512" t="s">
        <v>4639</v>
      </c>
      <c r="F6512" t="s">
        <v>2172</v>
      </c>
      <c r="G6512" t="s">
        <v>2173</v>
      </c>
      <c r="H6512">
        <v>3447949.2875000001</v>
      </c>
      <c r="I6512">
        <v>11834.876845414799</v>
      </c>
      <c r="J6512">
        <v>1225365.59910678</v>
      </c>
      <c r="K6512">
        <v>1237200.4759521901</v>
      </c>
      <c r="L6512">
        <v>2210748.8115478102</v>
      </c>
    </row>
    <row r="6513" spans="1:12" x14ac:dyDescent="0.35">
      <c r="A6513" t="s">
        <v>1275</v>
      </c>
      <c r="B6513" t="s">
        <v>4628</v>
      </c>
      <c r="C6513" t="s">
        <v>2915</v>
      </c>
      <c r="D6513" t="s">
        <v>4638</v>
      </c>
      <c r="E6513" t="s">
        <v>4639</v>
      </c>
      <c r="F6513" t="s">
        <v>2918</v>
      </c>
      <c r="G6513" t="s">
        <v>2919</v>
      </c>
      <c r="H6513">
        <v>0</v>
      </c>
      <c r="I6513">
        <v>0</v>
      </c>
      <c r="J6513">
        <v>0</v>
      </c>
      <c r="K6513">
        <v>0</v>
      </c>
      <c r="L6513">
        <v>0</v>
      </c>
    </row>
    <row r="6514" spans="1:12" x14ac:dyDescent="0.35">
      <c r="A6514" t="s">
        <v>1275</v>
      </c>
      <c r="B6514" t="s">
        <v>4628</v>
      </c>
      <c r="C6514" t="s">
        <v>2915</v>
      </c>
      <c r="D6514" t="s">
        <v>4638</v>
      </c>
      <c r="E6514" t="s">
        <v>4639</v>
      </c>
      <c r="F6514" t="s">
        <v>2920</v>
      </c>
      <c r="G6514" t="s">
        <v>2921</v>
      </c>
      <c r="H6514">
        <v>0</v>
      </c>
      <c r="I6514">
        <v>0</v>
      </c>
      <c r="J6514">
        <v>0</v>
      </c>
      <c r="K6514">
        <v>0</v>
      </c>
      <c r="L6514">
        <v>0</v>
      </c>
    </row>
    <row r="6515" spans="1:12" x14ac:dyDescent="0.35">
      <c r="A6515" t="s">
        <v>1275</v>
      </c>
      <c r="B6515" t="s">
        <v>4628</v>
      </c>
      <c r="C6515" t="s">
        <v>2915</v>
      </c>
      <c r="D6515" t="s">
        <v>4638</v>
      </c>
      <c r="E6515" t="s">
        <v>4639</v>
      </c>
      <c r="F6515" t="s">
        <v>2867</v>
      </c>
      <c r="G6515" t="s">
        <v>2868</v>
      </c>
      <c r="H6515">
        <v>0</v>
      </c>
      <c r="I6515">
        <v>0</v>
      </c>
      <c r="J6515">
        <v>0</v>
      </c>
      <c r="K6515">
        <v>0</v>
      </c>
      <c r="L6515">
        <v>0</v>
      </c>
    </row>
    <row r="6516" spans="1:12" x14ac:dyDescent="0.35">
      <c r="A6516" t="s">
        <v>1275</v>
      </c>
      <c r="B6516" t="s">
        <v>4628</v>
      </c>
      <c r="C6516" t="s">
        <v>2915</v>
      </c>
      <c r="D6516" t="s">
        <v>4638</v>
      </c>
      <c r="E6516" t="s">
        <v>4639</v>
      </c>
      <c r="F6516" t="s">
        <v>2922</v>
      </c>
      <c r="G6516" t="s">
        <v>2923</v>
      </c>
      <c r="H6516">
        <v>368037.32870000001</v>
      </c>
      <c r="I6516">
        <v>1263.26581310044</v>
      </c>
      <c r="J6516">
        <v>130796.669041863</v>
      </c>
      <c r="K6516">
        <v>132059.93485496301</v>
      </c>
      <c r="L6516">
        <v>235977.393845037</v>
      </c>
    </row>
    <row r="6517" spans="1:12" x14ac:dyDescent="0.35">
      <c r="A6517" t="s">
        <v>1275</v>
      </c>
      <c r="B6517" t="s">
        <v>4628</v>
      </c>
      <c r="C6517" t="s">
        <v>2915</v>
      </c>
      <c r="D6517" t="s">
        <v>4638</v>
      </c>
      <c r="E6517" t="s">
        <v>4639</v>
      </c>
      <c r="F6517" t="s">
        <v>2999</v>
      </c>
      <c r="G6517" t="s">
        <v>3000</v>
      </c>
      <c r="H6517">
        <v>205118.42600000001</v>
      </c>
      <c r="I6517">
        <v>704.05655895196503</v>
      </c>
      <c r="J6517">
        <v>72896.972096458805</v>
      </c>
      <c r="K6517">
        <v>73601.028655410701</v>
      </c>
      <c r="L6517">
        <v>131517.397344589</v>
      </c>
    </row>
    <row r="6518" spans="1:12" x14ac:dyDescent="0.35">
      <c r="A6518" t="s">
        <v>1275</v>
      </c>
      <c r="B6518" t="s">
        <v>4628</v>
      </c>
      <c r="C6518" t="s">
        <v>2915</v>
      </c>
      <c r="D6518" t="s">
        <v>4638</v>
      </c>
      <c r="E6518" t="s">
        <v>4639</v>
      </c>
      <c r="F6518" t="s">
        <v>2924</v>
      </c>
      <c r="G6518" t="s">
        <v>2925</v>
      </c>
      <c r="H6518">
        <v>0</v>
      </c>
      <c r="I6518">
        <v>0</v>
      </c>
      <c r="J6518">
        <v>0</v>
      </c>
      <c r="K6518">
        <v>0</v>
      </c>
      <c r="L6518">
        <v>0</v>
      </c>
    </row>
    <row r="6519" spans="1:12" x14ac:dyDescent="0.35">
      <c r="A6519" t="s">
        <v>1275</v>
      </c>
      <c r="B6519" t="s">
        <v>4628</v>
      </c>
      <c r="C6519" t="s">
        <v>2915</v>
      </c>
      <c r="D6519" t="s">
        <v>4638</v>
      </c>
      <c r="E6519" t="s">
        <v>4639</v>
      </c>
      <c r="F6519" t="s">
        <v>2877</v>
      </c>
      <c r="G6519" t="s">
        <v>2878</v>
      </c>
      <c r="H6519">
        <v>65324.339500000002</v>
      </c>
      <c r="I6519">
        <v>224.22183406113501</v>
      </c>
      <c r="J6519">
        <v>23215.5962090633</v>
      </c>
      <c r="K6519">
        <v>23439.8180431244</v>
      </c>
      <c r="L6519">
        <v>41884.521456875598</v>
      </c>
    </row>
    <row r="6520" spans="1:12" x14ac:dyDescent="0.35">
      <c r="A6520" t="s">
        <v>1275</v>
      </c>
      <c r="B6520" t="s">
        <v>4628</v>
      </c>
      <c r="C6520" t="s">
        <v>2915</v>
      </c>
      <c r="D6520" t="s">
        <v>3570</v>
      </c>
      <c r="E6520" t="s">
        <v>3571</v>
      </c>
      <c r="F6520" t="s">
        <v>2170</v>
      </c>
      <c r="G6520" t="s">
        <v>2171</v>
      </c>
      <c r="H6520">
        <v>0</v>
      </c>
      <c r="I6520">
        <v>0</v>
      </c>
      <c r="J6520">
        <v>0</v>
      </c>
      <c r="K6520">
        <v>0</v>
      </c>
      <c r="L6520">
        <v>0</v>
      </c>
    </row>
    <row r="6521" spans="1:12" x14ac:dyDescent="0.35">
      <c r="A6521" t="s">
        <v>1275</v>
      </c>
      <c r="B6521" t="s">
        <v>4628</v>
      </c>
      <c r="C6521" t="s">
        <v>2915</v>
      </c>
      <c r="D6521" t="s">
        <v>3570</v>
      </c>
      <c r="E6521" t="s">
        <v>3571</v>
      </c>
      <c r="F6521" t="s">
        <v>2172</v>
      </c>
      <c r="G6521" t="s">
        <v>2173</v>
      </c>
      <c r="H6521">
        <v>657309.44880000001</v>
      </c>
      <c r="I6521">
        <v>2741.8581842273102</v>
      </c>
      <c r="J6521">
        <v>153036.99953209699</v>
      </c>
      <c r="K6521">
        <v>155778.85771632401</v>
      </c>
      <c r="L6521">
        <v>501530.59108367597</v>
      </c>
    </row>
    <row r="6522" spans="1:12" x14ac:dyDescent="0.35">
      <c r="A6522" t="s">
        <v>1275</v>
      </c>
      <c r="B6522" t="s">
        <v>4628</v>
      </c>
      <c r="C6522" t="s">
        <v>2915</v>
      </c>
      <c r="D6522" t="s">
        <v>3570</v>
      </c>
      <c r="E6522" t="s">
        <v>3571</v>
      </c>
      <c r="F6522" t="s">
        <v>2867</v>
      </c>
      <c r="G6522" t="s">
        <v>2868</v>
      </c>
      <c r="H6522">
        <v>0</v>
      </c>
      <c r="I6522">
        <v>0</v>
      </c>
      <c r="J6522">
        <v>0</v>
      </c>
      <c r="K6522">
        <v>0</v>
      </c>
      <c r="L6522">
        <v>0</v>
      </c>
    </row>
    <row r="6523" spans="1:12" x14ac:dyDescent="0.35">
      <c r="A6523" t="s">
        <v>1275</v>
      </c>
      <c r="B6523" t="s">
        <v>4628</v>
      </c>
      <c r="C6523" t="s">
        <v>2915</v>
      </c>
      <c r="D6523" t="s">
        <v>3570</v>
      </c>
      <c r="E6523" t="s">
        <v>3571</v>
      </c>
      <c r="F6523" t="s">
        <v>2922</v>
      </c>
      <c r="G6523" t="s">
        <v>2923</v>
      </c>
      <c r="H6523">
        <v>0</v>
      </c>
      <c r="I6523">
        <v>0</v>
      </c>
      <c r="J6523">
        <v>0</v>
      </c>
      <c r="K6523">
        <v>0</v>
      </c>
      <c r="L6523">
        <v>0</v>
      </c>
    </row>
    <row r="6524" spans="1:12" x14ac:dyDescent="0.35">
      <c r="A6524" t="s">
        <v>1275</v>
      </c>
      <c r="B6524" t="s">
        <v>4628</v>
      </c>
      <c r="C6524" t="s">
        <v>2915</v>
      </c>
      <c r="D6524" t="s">
        <v>3570</v>
      </c>
      <c r="E6524" t="s">
        <v>3571</v>
      </c>
      <c r="F6524" t="s">
        <v>2875</v>
      </c>
      <c r="G6524" t="s">
        <v>2876</v>
      </c>
      <c r="H6524">
        <v>201232.201</v>
      </c>
      <c r="I6524">
        <v>1809.55168552599</v>
      </c>
      <c r="J6524">
        <v>37502.759464384697</v>
      </c>
      <c r="K6524">
        <v>39312.311149910704</v>
      </c>
      <c r="L6524">
        <v>161919.88985008901</v>
      </c>
    </row>
    <row r="6525" spans="1:12" x14ac:dyDescent="0.35">
      <c r="A6525" t="s">
        <v>1275</v>
      </c>
      <c r="B6525" t="s">
        <v>4628</v>
      </c>
      <c r="C6525" t="s">
        <v>2915</v>
      </c>
      <c r="D6525" t="s">
        <v>3570</v>
      </c>
      <c r="E6525" t="s">
        <v>3571</v>
      </c>
      <c r="F6525" t="s">
        <v>2924</v>
      </c>
      <c r="G6525" t="s">
        <v>2925</v>
      </c>
      <c r="H6525">
        <v>0</v>
      </c>
      <c r="I6525">
        <v>0</v>
      </c>
      <c r="J6525">
        <v>0</v>
      </c>
      <c r="K6525">
        <v>0</v>
      </c>
      <c r="L6525">
        <v>0</v>
      </c>
    </row>
    <row r="6526" spans="1:12" x14ac:dyDescent="0.35">
      <c r="A6526" t="s">
        <v>1275</v>
      </c>
      <c r="B6526" t="s">
        <v>4628</v>
      </c>
      <c r="C6526" t="s">
        <v>2915</v>
      </c>
      <c r="D6526" t="s">
        <v>3570</v>
      </c>
      <c r="E6526" t="s">
        <v>3571</v>
      </c>
      <c r="F6526" t="s">
        <v>2877</v>
      </c>
      <c r="G6526" t="s">
        <v>2878</v>
      </c>
      <c r="H6526">
        <v>20510.4712</v>
      </c>
      <c r="I6526">
        <v>85.556055111154706</v>
      </c>
      <c r="J6526">
        <v>4775.3169880679397</v>
      </c>
      <c r="K6526">
        <v>4860.8730431791</v>
      </c>
      <c r="L6526">
        <v>15649.598156820901</v>
      </c>
    </row>
    <row r="6527" spans="1:12" x14ac:dyDescent="0.35">
      <c r="A6527" t="s">
        <v>1275</v>
      </c>
      <c r="B6527" t="s">
        <v>4628</v>
      </c>
      <c r="C6527" t="s">
        <v>2915</v>
      </c>
      <c r="D6527" t="s">
        <v>4640</v>
      </c>
      <c r="E6527" t="s">
        <v>4641</v>
      </c>
      <c r="F6527" t="s">
        <v>2172</v>
      </c>
      <c r="G6527" t="s">
        <v>2173</v>
      </c>
      <c r="H6527">
        <v>47570.6754</v>
      </c>
      <c r="J6527">
        <v>8234.2245460415907</v>
      </c>
      <c r="K6527">
        <v>8234.2245460415907</v>
      </c>
      <c r="L6527">
        <v>39336.450853958399</v>
      </c>
    </row>
    <row r="6528" spans="1:12" x14ac:dyDescent="0.35">
      <c r="A6528" t="s">
        <v>1275</v>
      </c>
      <c r="B6528" t="s">
        <v>4628</v>
      </c>
      <c r="C6528" t="s">
        <v>2915</v>
      </c>
      <c r="D6528" t="s">
        <v>4640</v>
      </c>
      <c r="E6528" t="s">
        <v>4641</v>
      </c>
      <c r="F6528" t="s">
        <v>2922</v>
      </c>
      <c r="G6528" t="s">
        <v>2923</v>
      </c>
      <c r="H6528">
        <v>0</v>
      </c>
      <c r="J6528">
        <v>0</v>
      </c>
      <c r="K6528">
        <v>0</v>
      </c>
      <c r="L6528">
        <v>0</v>
      </c>
    </row>
    <row r="6529" spans="1:14" x14ac:dyDescent="0.35">
      <c r="A6529" t="s">
        <v>1275</v>
      </c>
      <c r="B6529" t="s">
        <v>4628</v>
      </c>
      <c r="C6529" t="s">
        <v>2915</v>
      </c>
      <c r="D6529" t="s">
        <v>4642</v>
      </c>
      <c r="E6529" t="s">
        <v>4643</v>
      </c>
      <c r="F6529" t="s">
        <v>2172</v>
      </c>
      <c r="G6529" t="s">
        <v>2173</v>
      </c>
      <c r="H6529">
        <v>374385.65970000002</v>
      </c>
      <c r="I6529">
        <v>3954.1707132022698</v>
      </c>
      <c r="J6529">
        <v>46568.605375163999</v>
      </c>
      <c r="K6529">
        <v>50522.776088366198</v>
      </c>
      <c r="L6529">
        <v>323862.88361163402</v>
      </c>
    </row>
    <row r="6530" spans="1:14" x14ac:dyDescent="0.35">
      <c r="A6530" t="s">
        <v>1275</v>
      </c>
      <c r="B6530" t="s">
        <v>4628</v>
      </c>
      <c r="C6530" t="s">
        <v>2915</v>
      </c>
      <c r="D6530" t="s">
        <v>4642</v>
      </c>
      <c r="E6530" t="s">
        <v>4643</v>
      </c>
      <c r="F6530" t="s">
        <v>2867</v>
      </c>
      <c r="G6530" t="s">
        <v>2868</v>
      </c>
      <c r="H6530">
        <v>0</v>
      </c>
      <c r="I6530">
        <v>0</v>
      </c>
      <c r="J6530">
        <v>0</v>
      </c>
      <c r="K6530">
        <v>0</v>
      </c>
      <c r="L6530">
        <v>0</v>
      </c>
    </row>
    <row r="6531" spans="1:14" x14ac:dyDescent="0.35">
      <c r="A6531" t="s">
        <v>1275</v>
      </c>
      <c r="B6531" t="s">
        <v>4628</v>
      </c>
      <c r="C6531" t="s">
        <v>2915</v>
      </c>
      <c r="D6531" t="s">
        <v>4642</v>
      </c>
      <c r="E6531" t="s">
        <v>4643</v>
      </c>
      <c r="F6531" t="s">
        <v>2922</v>
      </c>
      <c r="G6531" t="s">
        <v>2923</v>
      </c>
      <c r="H6531">
        <v>0</v>
      </c>
      <c r="I6531">
        <v>0</v>
      </c>
      <c r="J6531">
        <v>0</v>
      </c>
      <c r="K6531">
        <v>0</v>
      </c>
      <c r="L6531">
        <v>0</v>
      </c>
    </row>
    <row r="6532" spans="1:14" x14ac:dyDescent="0.35">
      <c r="A6532" t="s">
        <v>1275</v>
      </c>
      <c r="B6532" t="s">
        <v>4628</v>
      </c>
      <c r="C6532" t="s">
        <v>2915</v>
      </c>
      <c r="D6532" t="s">
        <v>4642</v>
      </c>
      <c r="E6532" t="s">
        <v>4643</v>
      </c>
      <c r="F6532" t="s">
        <v>2924</v>
      </c>
      <c r="G6532" t="s">
        <v>2925</v>
      </c>
      <c r="H6532">
        <v>0</v>
      </c>
      <c r="I6532">
        <v>0</v>
      </c>
      <c r="J6532">
        <v>0</v>
      </c>
      <c r="K6532">
        <v>0</v>
      </c>
      <c r="L6532">
        <v>0</v>
      </c>
    </row>
    <row r="6533" spans="1:14" x14ac:dyDescent="0.35">
      <c r="A6533" t="s">
        <v>1275</v>
      </c>
      <c r="B6533" t="s">
        <v>4628</v>
      </c>
      <c r="C6533" t="s">
        <v>2915</v>
      </c>
      <c r="D6533" t="s">
        <v>4644</v>
      </c>
      <c r="E6533" t="s">
        <v>4645</v>
      </c>
      <c r="F6533" t="s">
        <v>2172</v>
      </c>
      <c r="G6533" t="s">
        <v>2173</v>
      </c>
      <c r="H6533">
        <v>233489.65119999999</v>
      </c>
      <c r="I6533">
        <v>1437.18451496118</v>
      </c>
      <c r="J6533">
        <v>54131.671900961803</v>
      </c>
      <c r="K6533">
        <v>55568.856415923001</v>
      </c>
      <c r="L6533">
        <v>177920.79478407701</v>
      </c>
    </row>
    <row r="6534" spans="1:14" x14ac:dyDescent="0.35">
      <c r="A6534" t="s">
        <v>1275</v>
      </c>
      <c r="B6534" t="s">
        <v>4628</v>
      </c>
      <c r="C6534" t="s">
        <v>2915</v>
      </c>
      <c r="D6534" t="s">
        <v>4644</v>
      </c>
      <c r="E6534" t="s">
        <v>4645</v>
      </c>
      <c r="F6534" t="s">
        <v>2867</v>
      </c>
      <c r="G6534" t="s">
        <v>2868</v>
      </c>
      <c r="H6534">
        <v>0</v>
      </c>
      <c r="I6534">
        <v>0</v>
      </c>
      <c r="J6534">
        <v>0</v>
      </c>
      <c r="K6534">
        <v>0</v>
      </c>
      <c r="L6534">
        <v>0</v>
      </c>
    </row>
    <row r="6535" spans="1:14" x14ac:dyDescent="0.35">
      <c r="A6535" t="s">
        <v>1275</v>
      </c>
      <c r="B6535" t="s">
        <v>4628</v>
      </c>
      <c r="C6535" t="s">
        <v>2915</v>
      </c>
      <c r="D6535" t="s">
        <v>4644</v>
      </c>
      <c r="E6535" t="s">
        <v>4645</v>
      </c>
      <c r="F6535" t="s">
        <v>2922</v>
      </c>
      <c r="G6535" t="s">
        <v>2923</v>
      </c>
      <c r="H6535">
        <v>0</v>
      </c>
      <c r="I6535">
        <v>0</v>
      </c>
      <c r="J6535">
        <v>0</v>
      </c>
      <c r="K6535">
        <v>0</v>
      </c>
      <c r="L6535">
        <v>0</v>
      </c>
    </row>
    <row r="6536" spans="1:14" x14ac:dyDescent="0.35">
      <c r="A6536" t="s">
        <v>1275</v>
      </c>
      <c r="B6536" t="s">
        <v>4628</v>
      </c>
      <c r="C6536" t="s">
        <v>2915</v>
      </c>
      <c r="D6536" t="s">
        <v>4644</v>
      </c>
      <c r="E6536" t="s">
        <v>4645</v>
      </c>
      <c r="F6536" t="s">
        <v>4147</v>
      </c>
      <c r="G6536" t="s">
        <v>4148</v>
      </c>
      <c r="H6536">
        <v>111333.0297</v>
      </c>
      <c r="I6536">
        <v>685.28136255130096</v>
      </c>
      <c r="J6536">
        <v>0</v>
      </c>
      <c r="K6536">
        <v>685.28136255130096</v>
      </c>
      <c r="L6536">
        <v>110647.748337449</v>
      </c>
      <c r="N6536" t="s">
        <v>2198</v>
      </c>
    </row>
    <row r="6537" spans="1:14" x14ac:dyDescent="0.35">
      <c r="A6537" t="s">
        <v>1275</v>
      </c>
      <c r="B6537" t="s">
        <v>4628</v>
      </c>
      <c r="C6537" t="s">
        <v>2915</v>
      </c>
      <c r="D6537" t="s">
        <v>4644</v>
      </c>
      <c r="E6537" t="s">
        <v>4645</v>
      </c>
      <c r="F6537" t="s">
        <v>2875</v>
      </c>
      <c r="G6537" t="s">
        <v>2876</v>
      </c>
      <c r="H6537">
        <v>22266.605899999999</v>
      </c>
      <c r="I6537">
        <v>137.05627251025999</v>
      </c>
      <c r="J6537">
        <v>5162.2356755594701</v>
      </c>
      <c r="K6537">
        <v>5299.2919480697301</v>
      </c>
      <c r="L6537">
        <v>16967.3139519303</v>
      </c>
    </row>
    <row r="6538" spans="1:14" x14ac:dyDescent="0.35">
      <c r="A6538" t="s">
        <v>1275</v>
      </c>
      <c r="B6538" t="s">
        <v>4628</v>
      </c>
      <c r="C6538" t="s">
        <v>2915</v>
      </c>
      <c r="D6538" t="s">
        <v>4644</v>
      </c>
      <c r="E6538" t="s">
        <v>4645</v>
      </c>
      <c r="F6538" t="s">
        <v>2924</v>
      </c>
      <c r="G6538" t="s">
        <v>2925</v>
      </c>
      <c r="H6538">
        <v>0</v>
      </c>
      <c r="I6538">
        <v>0</v>
      </c>
      <c r="J6538">
        <v>0</v>
      </c>
      <c r="K6538">
        <v>0</v>
      </c>
      <c r="L6538">
        <v>0</v>
      </c>
    </row>
    <row r="6539" spans="1:14" x14ac:dyDescent="0.35">
      <c r="A6539" t="s">
        <v>1275</v>
      </c>
      <c r="B6539" t="s">
        <v>4628</v>
      </c>
      <c r="C6539" t="s">
        <v>2915</v>
      </c>
      <c r="D6539" t="s">
        <v>4644</v>
      </c>
      <c r="E6539" t="s">
        <v>4645</v>
      </c>
      <c r="F6539" t="s">
        <v>2877</v>
      </c>
      <c r="G6539" t="s">
        <v>2878</v>
      </c>
      <c r="H6539">
        <v>12160.240100000001</v>
      </c>
      <c r="I6539">
        <v>74.849179570024901</v>
      </c>
      <c r="J6539">
        <v>2819.2004494636599</v>
      </c>
      <c r="K6539">
        <v>2894.0496290336901</v>
      </c>
      <c r="L6539">
        <v>9266.1904709663104</v>
      </c>
    </row>
    <row r="6540" spans="1:14" x14ac:dyDescent="0.35">
      <c r="A6540" t="s">
        <v>1275</v>
      </c>
      <c r="B6540" t="s">
        <v>4628</v>
      </c>
      <c r="C6540" t="s">
        <v>2915</v>
      </c>
      <c r="D6540" t="s">
        <v>4646</v>
      </c>
      <c r="E6540" t="s">
        <v>4647</v>
      </c>
      <c r="F6540" t="s">
        <v>2170</v>
      </c>
      <c r="G6540" t="s">
        <v>2171</v>
      </c>
      <c r="H6540">
        <v>0</v>
      </c>
      <c r="I6540">
        <v>0</v>
      </c>
      <c r="J6540">
        <v>0</v>
      </c>
      <c r="K6540">
        <v>0</v>
      </c>
      <c r="L6540">
        <v>0</v>
      </c>
    </row>
    <row r="6541" spans="1:14" x14ac:dyDescent="0.35">
      <c r="A6541" t="s">
        <v>1275</v>
      </c>
      <c r="B6541" t="s">
        <v>4628</v>
      </c>
      <c r="C6541" t="s">
        <v>2915</v>
      </c>
      <c r="D6541" t="s">
        <v>4646</v>
      </c>
      <c r="E6541" t="s">
        <v>4647</v>
      </c>
      <c r="F6541" t="s">
        <v>2172</v>
      </c>
      <c r="G6541" t="s">
        <v>2173</v>
      </c>
      <c r="H6541">
        <v>646454.71849999996</v>
      </c>
      <c r="I6541">
        <v>1034.5682478614999</v>
      </c>
      <c r="J6541">
        <v>47103.372618998903</v>
      </c>
      <c r="K6541">
        <v>48137.940866860401</v>
      </c>
      <c r="L6541">
        <v>598316.77763313998</v>
      </c>
    </row>
    <row r="6542" spans="1:14" x14ac:dyDescent="0.35">
      <c r="A6542" t="s">
        <v>1275</v>
      </c>
      <c r="B6542" t="s">
        <v>4628</v>
      </c>
      <c r="C6542" t="s">
        <v>2915</v>
      </c>
      <c r="D6542" t="s">
        <v>4646</v>
      </c>
      <c r="E6542" t="s">
        <v>4647</v>
      </c>
      <c r="F6542" t="s">
        <v>2867</v>
      </c>
      <c r="G6542" t="s">
        <v>2868</v>
      </c>
      <c r="H6542">
        <v>0</v>
      </c>
      <c r="I6542">
        <v>0</v>
      </c>
      <c r="J6542">
        <v>0</v>
      </c>
      <c r="K6542">
        <v>0</v>
      </c>
      <c r="L6542">
        <v>0</v>
      </c>
    </row>
    <row r="6543" spans="1:14" x14ac:dyDescent="0.35">
      <c r="A6543" t="s">
        <v>1275</v>
      </c>
      <c r="B6543" t="s">
        <v>4628</v>
      </c>
      <c r="C6543" t="s">
        <v>2915</v>
      </c>
      <c r="D6543" t="s">
        <v>4646</v>
      </c>
      <c r="E6543" t="s">
        <v>4647</v>
      </c>
      <c r="F6543" t="s">
        <v>2922</v>
      </c>
      <c r="G6543" t="s">
        <v>2923</v>
      </c>
      <c r="H6543">
        <v>0</v>
      </c>
      <c r="I6543">
        <v>0</v>
      </c>
      <c r="J6543">
        <v>0</v>
      </c>
      <c r="K6543">
        <v>0</v>
      </c>
      <c r="L6543">
        <v>0</v>
      </c>
    </row>
    <row r="6544" spans="1:14" x14ac:dyDescent="0.35">
      <c r="A6544" t="s">
        <v>1275</v>
      </c>
      <c r="B6544" t="s">
        <v>4628</v>
      </c>
      <c r="C6544" t="s">
        <v>2915</v>
      </c>
      <c r="D6544" t="s">
        <v>4646</v>
      </c>
      <c r="E6544" t="s">
        <v>4647</v>
      </c>
      <c r="F6544" t="s">
        <v>2890</v>
      </c>
      <c r="G6544" t="s">
        <v>2891</v>
      </c>
      <c r="H6544">
        <v>31710.4408</v>
      </c>
      <c r="I6544">
        <v>50.748512258011701</v>
      </c>
      <c r="J6544">
        <v>2310.5542700446099</v>
      </c>
      <c r="K6544">
        <v>2361.30278230262</v>
      </c>
      <c r="L6544">
        <v>29349.138017697402</v>
      </c>
    </row>
    <row r="6545" spans="1:12" x14ac:dyDescent="0.35">
      <c r="A6545" t="s">
        <v>1275</v>
      </c>
      <c r="B6545" t="s">
        <v>4628</v>
      </c>
      <c r="C6545" t="s">
        <v>2915</v>
      </c>
      <c r="D6545" t="s">
        <v>4646</v>
      </c>
      <c r="E6545" t="s">
        <v>4647</v>
      </c>
      <c r="F6545" t="s">
        <v>2924</v>
      </c>
      <c r="G6545" t="s">
        <v>2925</v>
      </c>
      <c r="H6545">
        <v>0</v>
      </c>
      <c r="I6545">
        <v>0</v>
      </c>
      <c r="J6545">
        <v>0</v>
      </c>
      <c r="K6545">
        <v>0</v>
      </c>
      <c r="L6545">
        <v>0</v>
      </c>
    </row>
    <row r="6546" spans="1:12" x14ac:dyDescent="0.35">
      <c r="A6546" t="s">
        <v>1275</v>
      </c>
      <c r="B6546" t="s">
        <v>4628</v>
      </c>
      <c r="C6546" t="s">
        <v>2915</v>
      </c>
      <c r="D6546" t="s">
        <v>4646</v>
      </c>
      <c r="E6546" t="s">
        <v>4647</v>
      </c>
      <c r="F6546" t="s">
        <v>2877</v>
      </c>
      <c r="G6546" t="s">
        <v>2878</v>
      </c>
      <c r="H6546">
        <v>64452.1155</v>
      </c>
      <c r="I6546">
        <v>103.147382638235</v>
      </c>
      <c r="J6546">
        <v>4696.24851635084</v>
      </c>
      <c r="K6546">
        <v>4799.3958989890698</v>
      </c>
      <c r="L6546">
        <v>59652.719601010896</v>
      </c>
    </row>
    <row r="6547" spans="1:12" x14ac:dyDescent="0.35">
      <c r="A6547" t="s">
        <v>1275</v>
      </c>
      <c r="B6547" t="s">
        <v>4628</v>
      </c>
      <c r="C6547" t="s">
        <v>2915</v>
      </c>
      <c r="D6547" t="s">
        <v>4648</v>
      </c>
      <c r="E6547" t="s">
        <v>4649</v>
      </c>
      <c r="F6547" t="s">
        <v>2172</v>
      </c>
      <c r="G6547" t="s">
        <v>2173</v>
      </c>
      <c r="H6547">
        <v>389464.00020000001</v>
      </c>
      <c r="I6547">
        <v>1153.2522255423301</v>
      </c>
      <c r="J6547">
        <v>64603.503015568203</v>
      </c>
      <c r="K6547">
        <v>65756.755241110499</v>
      </c>
      <c r="L6547">
        <v>323707.24495889002</v>
      </c>
    </row>
    <row r="6548" spans="1:12" x14ac:dyDescent="0.35">
      <c r="A6548" t="s">
        <v>1275</v>
      </c>
      <c r="B6548" t="s">
        <v>4628</v>
      </c>
      <c r="C6548" t="s">
        <v>2915</v>
      </c>
      <c r="D6548" t="s">
        <v>4648</v>
      </c>
      <c r="E6548" t="s">
        <v>4649</v>
      </c>
      <c r="F6548" t="s">
        <v>2867</v>
      </c>
      <c r="G6548" t="s">
        <v>2868</v>
      </c>
      <c r="H6548">
        <v>0</v>
      </c>
      <c r="I6548">
        <v>0</v>
      </c>
      <c r="J6548">
        <v>0</v>
      </c>
      <c r="K6548">
        <v>0</v>
      </c>
      <c r="L6548">
        <v>0</v>
      </c>
    </row>
    <row r="6549" spans="1:12" x14ac:dyDescent="0.35">
      <c r="A6549" t="s">
        <v>1275</v>
      </c>
      <c r="B6549" t="s">
        <v>4628</v>
      </c>
      <c r="C6549" t="s">
        <v>2915</v>
      </c>
      <c r="D6549" t="s">
        <v>4648</v>
      </c>
      <c r="E6549" t="s">
        <v>4649</v>
      </c>
      <c r="F6549" t="s">
        <v>2922</v>
      </c>
      <c r="G6549" t="s">
        <v>2923</v>
      </c>
      <c r="H6549">
        <v>0</v>
      </c>
      <c r="I6549">
        <v>0</v>
      </c>
      <c r="J6549">
        <v>0</v>
      </c>
      <c r="K6549">
        <v>0</v>
      </c>
      <c r="L6549">
        <v>0</v>
      </c>
    </row>
    <row r="6550" spans="1:12" x14ac:dyDescent="0.35">
      <c r="A6550" t="s">
        <v>1275</v>
      </c>
      <c r="B6550" t="s">
        <v>4628</v>
      </c>
      <c r="C6550" t="s">
        <v>2915</v>
      </c>
      <c r="D6550" t="s">
        <v>4648</v>
      </c>
      <c r="E6550" t="s">
        <v>4649</v>
      </c>
      <c r="F6550" t="s">
        <v>2999</v>
      </c>
      <c r="G6550" t="s">
        <v>3000</v>
      </c>
      <c r="H6550">
        <v>0</v>
      </c>
      <c r="I6550">
        <v>0</v>
      </c>
      <c r="J6550">
        <v>0</v>
      </c>
      <c r="K6550">
        <v>0</v>
      </c>
      <c r="L6550">
        <v>0</v>
      </c>
    </row>
    <row r="6551" spans="1:12" x14ac:dyDescent="0.35">
      <c r="A6551" t="s">
        <v>1275</v>
      </c>
      <c r="B6551" t="s">
        <v>4628</v>
      </c>
      <c r="C6551" t="s">
        <v>2915</v>
      </c>
      <c r="D6551" t="s">
        <v>4648</v>
      </c>
      <c r="E6551" t="s">
        <v>4649</v>
      </c>
      <c r="F6551" t="s">
        <v>2924</v>
      </c>
      <c r="G6551" t="s">
        <v>2925</v>
      </c>
      <c r="H6551">
        <v>0</v>
      </c>
      <c r="I6551">
        <v>0</v>
      </c>
      <c r="J6551">
        <v>0</v>
      </c>
      <c r="K6551">
        <v>0</v>
      </c>
      <c r="L6551">
        <v>0</v>
      </c>
    </row>
    <row r="6552" spans="1:12" x14ac:dyDescent="0.35">
      <c r="A6552" t="s">
        <v>1275</v>
      </c>
      <c r="B6552" t="s">
        <v>4628</v>
      </c>
      <c r="C6552" t="s">
        <v>2915</v>
      </c>
      <c r="D6552" t="s">
        <v>4650</v>
      </c>
      <c r="E6552" t="s">
        <v>4651</v>
      </c>
      <c r="F6552" t="s">
        <v>2170</v>
      </c>
      <c r="G6552" t="s">
        <v>2171</v>
      </c>
      <c r="H6552">
        <v>0</v>
      </c>
      <c r="I6552">
        <v>0</v>
      </c>
      <c r="J6552">
        <v>0</v>
      </c>
      <c r="K6552">
        <v>0</v>
      </c>
      <c r="L6552">
        <v>0</v>
      </c>
    </row>
    <row r="6553" spans="1:12" x14ac:dyDescent="0.35">
      <c r="A6553" t="s">
        <v>1275</v>
      </c>
      <c r="B6553" t="s">
        <v>4628</v>
      </c>
      <c r="C6553" t="s">
        <v>2915</v>
      </c>
      <c r="D6553" t="s">
        <v>4650</v>
      </c>
      <c r="E6553" t="s">
        <v>4651</v>
      </c>
      <c r="F6553" t="s">
        <v>2172</v>
      </c>
      <c r="G6553" t="s">
        <v>2173</v>
      </c>
      <c r="H6553">
        <v>81588.013099999996</v>
      </c>
      <c r="I6553">
        <v>159.363354710305</v>
      </c>
      <c r="J6553">
        <v>4518.9831269349797</v>
      </c>
      <c r="K6553">
        <v>4678.3464816452897</v>
      </c>
      <c r="L6553">
        <v>76909.666618354706</v>
      </c>
    </row>
    <row r="6554" spans="1:12" x14ac:dyDescent="0.35">
      <c r="A6554" t="s">
        <v>1275</v>
      </c>
      <c r="B6554" t="s">
        <v>4628</v>
      </c>
      <c r="C6554" t="s">
        <v>2915</v>
      </c>
      <c r="D6554" t="s">
        <v>4650</v>
      </c>
      <c r="E6554" t="s">
        <v>4651</v>
      </c>
      <c r="F6554" t="s">
        <v>2867</v>
      </c>
      <c r="G6554" t="s">
        <v>2868</v>
      </c>
      <c r="H6554">
        <v>0</v>
      </c>
      <c r="I6554">
        <v>0</v>
      </c>
      <c r="J6554">
        <v>0</v>
      </c>
      <c r="K6554">
        <v>0</v>
      </c>
      <c r="L6554">
        <v>0</v>
      </c>
    </row>
    <row r="6555" spans="1:12" x14ac:dyDescent="0.35">
      <c r="A6555" t="s">
        <v>1275</v>
      </c>
      <c r="B6555" t="s">
        <v>4628</v>
      </c>
      <c r="C6555" t="s">
        <v>2915</v>
      </c>
      <c r="D6555" t="s">
        <v>4650</v>
      </c>
      <c r="E6555" t="s">
        <v>4651</v>
      </c>
      <c r="F6555" t="s">
        <v>2922</v>
      </c>
      <c r="G6555" t="s">
        <v>2923</v>
      </c>
      <c r="H6555">
        <v>0</v>
      </c>
      <c r="I6555">
        <v>0</v>
      </c>
      <c r="J6555">
        <v>0</v>
      </c>
      <c r="K6555">
        <v>0</v>
      </c>
      <c r="L6555">
        <v>0</v>
      </c>
    </row>
    <row r="6556" spans="1:12" x14ac:dyDescent="0.35">
      <c r="A6556" t="s">
        <v>1275</v>
      </c>
      <c r="B6556" t="s">
        <v>4628</v>
      </c>
      <c r="C6556" t="s">
        <v>2915</v>
      </c>
      <c r="D6556" t="s">
        <v>4650</v>
      </c>
      <c r="E6556" t="s">
        <v>4651</v>
      </c>
      <c r="F6556" t="s">
        <v>2924</v>
      </c>
      <c r="G6556" t="s">
        <v>2925</v>
      </c>
      <c r="H6556">
        <v>0</v>
      </c>
      <c r="I6556">
        <v>0</v>
      </c>
      <c r="J6556">
        <v>0</v>
      </c>
      <c r="K6556">
        <v>0</v>
      </c>
      <c r="L6556">
        <v>0</v>
      </c>
    </row>
    <row r="6557" spans="1:12" x14ac:dyDescent="0.35">
      <c r="A6557" t="s">
        <v>1275</v>
      </c>
      <c r="B6557" t="s">
        <v>4628</v>
      </c>
      <c r="C6557" t="s">
        <v>2915</v>
      </c>
      <c r="D6557" t="s">
        <v>4652</v>
      </c>
      <c r="E6557" t="s">
        <v>4653</v>
      </c>
      <c r="F6557" t="s">
        <v>2172</v>
      </c>
      <c r="G6557" t="s">
        <v>2173</v>
      </c>
      <c r="H6557">
        <v>107877.06789999999</v>
      </c>
      <c r="I6557">
        <v>62.320994883700898</v>
      </c>
      <c r="J6557">
        <v>0</v>
      </c>
      <c r="K6557">
        <v>62.320994883700898</v>
      </c>
      <c r="L6557">
        <v>107814.746905116</v>
      </c>
    </row>
    <row r="6558" spans="1:12" x14ac:dyDescent="0.35">
      <c r="A6558" t="s">
        <v>1275</v>
      </c>
      <c r="B6558" t="s">
        <v>4628</v>
      </c>
      <c r="C6558" t="s">
        <v>2915</v>
      </c>
      <c r="D6558" t="s">
        <v>4652</v>
      </c>
      <c r="E6558" t="s">
        <v>4653</v>
      </c>
      <c r="F6558" t="s">
        <v>2867</v>
      </c>
      <c r="G6558" t="s">
        <v>2868</v>
      </c>
      <c r="H6558">
        <v>0</v>
      </c>
      <c r="I6558">
        <v>0</v>
      </c>
      <c r="J6558">
        <v>0</v>
      </c>
      <c r="K6558">
        <v>0</v>
      </c>
      <c r="L6558">
        <v>0</v>
      </c>
    </row>
    <row r="6559" spans="1:12" x14ac:dyDescent="0.35">
      <c r="A6559" t="s">
        <v>1275</v>
      </c>
      <c r="B6559" t="s">
        <v>4628</v>
      </c>
      <c r="C6559" t="s">
        <v>2915</v>
      </c>
      <c r="D6559" t="s">
        <v>4652</v>
      </c>
      <c r="E6559" t="s">
        <v>4653</v>
      </c>
      <c r="F6559" t="s">
        <v>2922</v>
      </c>
      <c r="G6559" t="s">
        <v>2923</v>
      </c>
      <c r="H6559">
        <v>0</v>
      </c>
      <c r="I6559">
        <v>0</v>
      </c>
      <c r="J6559">
        <v>0</v>
      </c>
      <c r="K6559">
        <v>0</v>
      </c>
      <c r="L6559">
        <v>0</v>
      </c>
    </row>
    <row r="6560" spans="1:12" x14ac:dyDescent="0.35">
      <c r="A6560" t="s">
        <v>1275</v>
      </c>
      <c r="B6560" t="s">
        <v>4628</v>
      </c>
      <c r="C6560" t="s">
        <v>2915</v>
      </c>
      <c r="D6560" t="s">
        <v>4652</v>
      </c>
      <c r="E6560" t="s">
        <v>4653</v>
      </c>
      <c r="F6560" t="s">
        <v>2924</v>
      </c>
      <c r="G6560" t="s">
        <v>2925</v>
      </c>
      <c r="H6560">
        <v>0</v>
      </c>
      <c r="I6560">
        <v>0</v>
      </c>
      <c r="J6560">
        <v>0</v>
      </c>
      <c r="K6560">
        <v>0</v>
      </c>
      <c r="L6560">
        <v>0</v>
      </c>
    </row>
    <row r="6561" spans="1:14" x14ac:dyDescent="0.35">
      <c r="A6561" t="s">
        <v>1275</v>
      </c>
      <c r="B6561" t="s">
        <v>4628</v>
      </c>
      <c r="C6561" t="s">
        <v>2915</v>
      </c>
      <c r="D6561" t="s">
        <v>4652</v>
      </c>
      <c r="E6561" t="s">
        <v>4653</v>
      </c>
      <c r="F6561" t="s">
        <v>2877</v>
      </c>
      <c r="G6561" t="s">
        <v>2878</v>
      </c>
      <c r="H6561">
        <v>20349.344300000001</v>
      </c>
      <c r="I6561">
        <v>11.7558940625134</v>
      </c>
      <c r="J6561">
        <v>0</v>
      </c>
      <c r="K6561">
        <v>11.7558940625134</v>
      </c>
      <c r="L6561">
        <v>20337.588405937498</v>
      </c>
    </row>
    <row r="6562" spans="1:14" x14ac:dyDescent="0.35">
      <c r="A6562" t="s">
        <v>1275</v>
      </c>
      <c r="B6562" t="s">
        <v>4628</v>
      </c>
      <c r="C6562" t="s">
        <v>2915</v>
      </c>
      <c r="D6562" t="s">
        <v>170</v>
      </c>
      <c r="E6562" t="s">
        <v>4654</v>
      </c>
      <c r="F6562" t="s">
        <v>2172</v>
      </c>
      <c r="G6562" t="s">
        <v>2173</v>
      </c>
      <c r="H6562">
        <v>1004288.7307</v>
      </c>
      <c r="I6562">
        <v>2163.8053328165201</v>
      </c>
      <c r="J6562">
        <v>152163.93036103999</v>
      </c>
      <c r="K6562">
        <v>154327.735693856</v>
      </c>
      <c r="L6562">
        <v>849960.99500614405</v>
      </c>
    </row>
    <row r="6563" spans="1:14" x14ac:dyDescent="0.35">
      <c r="A6563" t="s">
        <v>1275</v>
      </c>
      <c r="B6563" t="s">
        <v>4628</v>
      </c>
      <c r="C6563" t="s">
        <v>2915</v>
      </c>
      <c r="D6563" t="s">
        <v>170</v>
      </c>
      <c r="E6563" t="s">
        <v>4654</v>
      </c>
      <c r="F6563" t="s">
        <v>1621</v>
      </c>
      <c r="G6563" t="s">
        <v>2416</v>
      </c>
      <c r="H6563">
        <v>91985.883100000006</v>
      </c>
      <c r="I6563">
        <v>198.18956270481701</v>
      </c>
      <c r="J6563">
        <v>0</v>
      </c>
      <c r="K6563">
        <v>198.18956270481701</v>
      </c>
      <c r="L6563">
        <v>91787.693537295199</v>
      </c>
      <c r="N6563" t="s">
        <v>2198</v>
      </c>
    </row>
    <row r="6564" spans="1:14" x14ac:dyDescent="0.35">
      <c r="A6564" t="s">
        <v>1275</v>
      </c>
      <c r="B6564" t="s">
        <v>4628</v>
      </c>
      <c r="C6564" t="s">
        <v>2915</v>
      </c>
      <c r="D6564" t="s">
        <v>170</v>
      </c>
      <c r="E6564" t="s">
        <v>4654</v>
      </c>
      <c r="F6564" t="s">
        <v>4027</v>
      </c>
      <c r="G6564" t="s">
        <v>4028</v>
      </c>
      <c r="H6564">
        <v>27267.243900000001</v>
      </c>
      <c r="I6564">
        <v>58.749048944642198</v>
      </c>
      <c r="J6564">
        <v>0</v>
      </c>
      <c r="K6564">
        <v>58.749048944642198</v>
      </c>
      <c r="L6564">
        <v>27208.494851055399</v>
      </c>
      <c r="N6564" t="s">
        <v>2198</v>
      </c>
    </row>
    <row r="6565" spans="1:14" x14ac:dyDescent="0.35">
      <c r="A6565" t="s">
        <v>1275</v>
      </c>
      <c r="B6565" t="s">
        <v>4628</v>
      </c>
      <c r="C6565" t="s">
        <v>2915</v>
      </c>
      <c r="D6565" t="s">
        <v>170</v>
      </c>
      <c r="E6565" t="s">
        <v>4654</v>
      </c>
      <c r="F6565" t="s">
        <v>2867</v>
      </c>
      <c r="G6565" t="s">
        <v>2868</v>
      </c>
      <c r="H6565">
        <v>0</v>
      </c>
      <c r="I6565">
        <v>0</v>
      </c>
      <c r="J6565">
        <v>0</v>
      </c>
      <c r="K6565">
        <v>0</v>
      </c>
      <c r="L6565">
        <v>0</v>
      </c>
    </row>
    <row r="6566" spans="1:14" x14ac:dyDescent="0.35">
      <c r="A6566" t="s">
        <v>1275</v>
      </c>
      <c r="B6566" t="s">
        <v>4628</v>
      </c>
      <c r="C6566" t="s">
        <v>2915</v>
      </c>
      <c r="D6566" t="s">
        <v>170</v>
      </c>
      <c r="E6566" t="s">
        <v>4654</v>
      </c>
      <c r="F6566" t="s">
        <v>2922</v>
      </c>
      <c r="G6566" t="s">
        <v>2923</v>
      </c>
      <c r="H6566">
        <v>130094.32030000001</v>
      </c>
      <c r="I6566">
        <v>280.29666725395498</v>
      </c>
      <c r="J6566">
        <v>19711.127387298598</v>
      </c>
      <c r="K6566">
        <v>19991.424054552499</v>
      </c>
      <c r="L6566">
        <v>110102.896245447</v>
      </c>
    </row>
    <row r="6567" spans="1:14" x14ac:dyDescent="0.35">
      <c r="A6567" t="s">
        <v>1275</v>
      </c>
      <c r="B6567" t="s">
        <v>4628</v>
      </c>
      <c r="C6567" t="s">
        <v>2915</v>
      </c>
      <c r="D6567" t="s">
        <v>170</v>
      </c>
      <c r="E6567" t="s">
        <v>4654</v>
      </c>
      <c r="F6567" t="s">
        <v>2999</v>
      </c>
      <c r="G6567" t="s">
        <v>3000</v>
      </c>
      <c r="H6567">
        <v>458504.38500000001</v>
      </c>
      <c r="I6567">
        <v>1698.3908503360101</v>
      </c>
      <c r="J6567">
        <v>50639.326380784398</v>
      </c>
      <c r="K6567">
        <v>52337.717231120398</v>
      </c>
      <c r="L6567">
        <v>406166.66776888003</v>
      </c>
    </row>
    <row r="6568" spans="1:14" x14ac:dyDescent="0.35">
      <c r="A6568" t="s">
        <v>1275</v>
      </c>
      <c r="B6568" t="s">
        <v>4628</v>
      </c>
      <c r="C6568" t="s">
        <v>2915</v>
      </c>
      <c r="D6568" t="s">
        <v>170</v>
      </c>
      <c r="E6568" t="s">
        <v>4654</v>
      </c>
      <c r="F6568" t="s">
        <v>3009</v>
      </c>
      <c r="G6568" t="s">
        <v>3010</v>
      </c>
      <c r="H6568">
        <v>231012.962</v>
      </c>
      <c r="I6568">
        <v>855.71766345654498</v>
      </c>
      <c r="J6568">
        <v>0</v>
      </c>
      <c r="K6568">
        <v>855.71766345654498</v>
      </c>
      <c r="L6568">
        <v>230157.24433654299</v>
      </c>
      <c r="N6568" t="s">
        <v>2198</v>
      </c>
    </row>
    <row r="6569" spans="1:14" x14ac:dyDescent="0.35">
      <c r="A6569" t="s">
        <v>1275</v>
      </c>
      <c r="B6569" t="s">
        <v>4628</v>
      </c>
      <c r="C6569" t="s">
        <v>2915</v>
      </c>
      <c r="D6569" t="s">
        <v>170</v>
      </c>
      <c r="E6569" t="s">
        <v>4654</v>
      </c>
      <c r="F6569" t="s">
        <v>3011</v>
      </c>
      <c r="G6569" t="s">
        <v>3012</v>
      </c>
      <c r="H6569">
        <v>219039.7292</v>
      </c>
      <c r="I6569">
        <v>811.36644309446797</v>
      </c>
      <c r="J6569">
        <v>0</v>
      </c>
      <c r="K6569">
        <v>811.36644309446797</v>
      </c>
      <c r="L6569">
        <v>218228.36275690599</v>
      </c>
      <c r="N6569" t="s">
        <v>2198</v>
      </c>
    </row>
    <row r="6570" spans="1:14" x14ac:dyDescent="0.35">
      <c r="A6570" t="s">
        <v>1275</v>
      </c>
      <c r="B6570" t="s">
        <v>4628</v>
      </c>
      <c r="C6570" t="s">
        <v>2915</v>
      </c>
      <c r="D6570" t="s">
        <v>170</v>
      </c>
      <c r="E6570" t="s">
        <v>4654</v>
      </c>
      <c r="F6570" t="s">
        <v>2924</v>
      </c>
      <c r="G6570" t="s">
        <v>2925</v>
      </c>
      <c r="H6570">
        <v>0</v>
      </c>
      <c r="I6570">
        <v>0</v>
      </c>
      <c r="J6570">
        <v>0</v>
      </c>
      <c r="K6570">
        <v>0</v>
      </c>
      <c r="L6570">
        <v>0</v>
      </c>
    </row>
    <row r="6571" spans="1:14" x14ac:dyDescent="0.35">
      <c r="A6571" t="s">
        <v>1275</v>
      </c>
      <c r="B6571" t="s">
        <v>4628</v>
      </c>
      <c r="C6571" t="s">
        <v>2915</v>
      </c>
      <c r="D6571" t="s">
        <v>170</v>
      </c>
      <c r="E6571" t="s">
        <v>4654</v>
      </c>
      <c r="F6571" t="s">
        <v>2877</v>
      </c>
      <c r="G6571" t="s">
        <v>2878</v>
      </c>
      <c r="H6571">
        <v>56834.134899999997</v>
      </c>
      <c r="I6571">
        <v>122.452836956905</v>
      </c>
      <c r="J6571">
        <v>8611.1743383905305</v>
      </c>
      <c r="K6571">
        <v>8733.6271753474393</v>
      </c>
      <c r="L6571">
        <v>48100.507724652598</v>
      </c>
    </row>
    <row r="6572" spans="1:14" x14ac:dyDescent="0.35">
      <c r="A6572" t="s">
        <v>1275</v>
      </c>
      <c r="B6572" t="s">
        <v>4628</v>
      </c>
      <c r="C6572" t="s">
        <v>2915</v>
      </c>
      <c r="D6572" t="s">
        <v>170</v>
      </c>
      <c r="E6572" t="s">
        <v>4654</v>
      </c>
      <c r="F6572" t="s">
        <v>2962</v>
      </c>
      <c r="G6572" t="s">
        <v>2963</v>
      </c>
      <c r="H6572">
        <v>4250101.5061999997</v>
      </c>
      <c r="I6572">
        <v>12847.3948789652</v>
      </c>
      <c r="J6572">
        <v>398923.65431506798</v>
      </c>
      <c r="K6572">
        <v>411771.04919403401</v>
      </c>
      <c r="L6572">
        <v>3838330.4570059702</v>
      </c>
    </row>
    <row r="6573" spans="1:14" x14ac:dyDescent="0.35">
      <c r="A6573" t="s">
        <v>1275</v>
      </c>
      <c r="B6573" t="s">
        <v>4628</v>
      </c>
      <c r="C6573" t="s">
        <v>2915</v>
      </c>
      <c r="D6573" t="s">
        <v>170</v>
      </c>
      <c r="E6573" t="s">
        <v>4654</v>
      </c>
      <c r="F6573" t="s">
        <v>2964</v>
      </c>
      <c r="G6573" t="s">
        <v>2965</v>
      </c>
      <c r="H6573">
        <v>325352.5981</v>
      </c>
      <c r="I6573">
        <v>983.49022866561097</v>
      </c>
      <c r="J6573">
        <v>30538.2935372225</v>
      </c>
      <c r="K6573">
        <v>31521.7837658881</v>
      </c>
      <c r="L6573">
        <v>293830.81433411199</v>
      </c>
    </row>
    <row r="6574" spans="1:14" x14ac:dyDescent="0.35">
      <c r="A6574" t="s">
        <v>1275</v>
      </c>
      <c r="B6574" t="s">
        <v>4628</v>
      </c>
      <c r="C6574" t="s">
        <v>2915</v>
      </c>
      <c r="D6574" t="s">
        <v>4655</v>
      </c>
      <c r="E6574" t="s">
        <v>4656</v>
      </c>
      <c r="F6574" t="s">
        <v>2172</v>
      </c>
      <c r="G6574" t="s">
        <v>2173</v>
      </c>
      <c r="H6574">
        <v>7926.4741999999997</v>
      </c>
      <c r="J6574">
        <v>1865.7615525941301</v>
      </c>
      <c r="K6574">
        <v>1865.7615525941301</v>
      </c>
      <c r="L6574">
        <v>6060.7126474058696</v>
      </c>
    </row>
    <row r="6575" spans="1:14" x14ac:dyDescent="0.35">
      <c r="A6575" t="s">
        <v>1275</v>
      </c>
      <c r="B6575" t="s">
        <v>4628</v>
      </c>
      <c r="C6575" t="s">
        <v>2915</v>
      </c>
      <c r="D6575" t="s">
        <v>4655</v>
      </c>
      <c r="E6575" t="s">
        <v>4656</v>
      </c>
      <c r="F6575" t="s">
        <v>2922</v>
      </c>
      <c r="G6575" t="s">
        <v>2923</v>
      </c>
      <c r="H6575">
        <v>0</v>
      </c>
      <c r="J6575">
        <v>0</v>
      </c>
      <c r="K6575">
        <v>0</v>
      </c>
      <c r="L6575">
        <v>0</v>
      </c>
    </row>
    <row r="6576" spans="1:14" x14ac:dyDescent="0.35">
      <c r="A6576" t="s">
        <v>1275</v>
      </c>
      <c r="B6576" t="s">
        <v>4628</v>
      </c>
      <c r="C6576" t="s">
        <v>2915</v>
      </c>
      <c r="D6576" t="s">
        <v>4657</v>
      </c>
      <c r="E6576" t="s">
        <v>4658</v>
      </c>
      <c r="F6576" t="s">
        <v>2170</v>
      </c>
      <c r="G6576" t="s">
        <v>2171</v>
      </c>
      <c r="H6576">
        <v>0</v>
      </c>
      <c r="I6576">
        <v>0</v>
      </c>
      <c r="J6576">
        <v>0</v>
      </c>
      <c r="K6576">
        <v>0</v>
      </c>
      <c r="L6576">
        <v>0</v>
      </c>
    </row>
    <row r="6577" spans="1:14" x14ac:dyDescent="0.35">
      <c r="A6577" t="s">
        <v>1275</v>
      </c>
      <c r="B6577" t="s">
        <v>4628</v>
      </c>
      <c r="C6577" t="s">
        <v>2915</v>
      </c>
      <c r="D6577" t="s">
        <v>4657</v>
      </c>
      <c r="E6577" t="s">
        <v>4658</v>
      </c>
      <c r="F6577" t="s">
        <v>2172</v>
      </c>
      <c r="G6577" t="s">
        <v>2173</v>
      </c>
      <c r="H6577">
        <v>293292.32650000002</v>
      </c>
      <c r="I6577">
        <v>748.07116071428595</v>
      </c>
      <c r="J6577">
        <v>18944.879084257402</v>
      </c>
      <c r="K6577">
        <v>19692.950244971598</v>
      </c>
      <c r="L6577">
        <v>273599.37625502801</v>
      </c>
    </row>
    <row r="6578" spans="1:14" x14ac:dyDescent="0.35">
      <c r="A6578" t="s">
        <v>1275</v>
      </c>
      <c r="B6578" t="s">
        <v>4628</v>
      </c>
      <c r="C6578" t="s">
        <v>2915</v>
      </c>
      <c r="D6578" t="s">
        <v>4657</v>
      </c>
      <c r="E6578" t="s">
        <v>4658</v>
      </c>
      <c r="F6578" t="s">
        <v>2867</v>
      </c>
      <c r="G6578" t="s">
        <v>2868</v>
      </c>
      <c r="H6578">
        <v>0</v>
      </c>
      <c r="I6578">
        <v>0</v>
      </c>
      <c r="J6578">
        <v>0</v>
      </c>
      <c r="K6578">
        <v>0</v>
      </c>
      <c r="L6578">
        <v>0</v>
      </c>
    </row>
    <row r="6579" spans="1:14" x14ac:dyDescent="0.35">
      <c r="A6579" t="s">
        <v>1275</v>
      </c>
      <c r="B6579" t="s">
        <v>4628</v>
      </c>
      <c r="C6579" t="s">
        <v>2915</v>
      </c>
      <c r="D6579" t="s">
        <v>4657</v>
      </c>
      <c r="E6579" t="s">
        <v>4658</v>
      </c>
      <c r="F6579" t="s">
        <v>2922</v>
      </c>
      <c r="G6579" t="s">
        <v>2923</v>
      </c>
      <c r="H6579">
        <v>12734.087799999999</v>
      </c>
      <c r="I6579">
        <v>32.479553571428603</v>
      </c>
      <c r="J6579">
        <v>822.54369294739604</v>
      </c>
      <c r="K6579">
        <v>855.02324651882395</v>
      </c>
      <c r="L6579">
        <v>11879.064553481199</v>
      </c>
    </row>
    <row r="6580" spans="1:14" x14ac:dyDescent="0.35">
      <c r="A6580" t="s">
        <v>1275</v>
      </c>
      <c r="B6580" t="s">
        <v>4628</v>
      </c>
      <c r="C6580" t="s">
        <v>2915</v>
      </c>
      <c r="D6580" t="s">
        <v>4657</v>
      </c>
      <c r="E6580" t="s">
        <v>4658</v>
      </c>
      <c r="F6580" t="s">
        <v>2999</v>
      </c>
      <c r="G6580" t="s">
        <v>3000</v>
      </c>
      <c r="H6580">
        <v>12734.087799999999</v>
      </c>
      <c r="I6580">
        <v>32.479553571428603</v>
      </c>
      <c r="J6580">
        <v>822.54369294739604</v>
      </c>
      <c r="K6580">
        <v>855.02324651882395</v>
      </c>
      <c r="L6580">
        <v>11879.064553481199</v>
      </c>
    </row>
    <row r="6581" spans="1:14" x14ac:dyDescent="0.35">
      <c r="A6581" t="s">
        <v>1275</v>
      </c>
      <c r="B6581" t="s">
        <v>4628</v>
      </c>
      <c r="C6581" t="s">
        <v>2915</v>
      </c>
      <c r="D6581" t="s">
        <v>4657</v>
      </c>
      <c r="E6581" t="s">
        <v>4658</v>
      </c>
      <c r="F6581" t="s">
        <v>2924</v>
      </c>
      <c r="G6581" t="s">
        <v>2925</v>
      </c>
      <c r="H6581">
        <v>0</v>
      </c>
      <c r="I6581">
        <v>0</v>
      </c>
      <c r="J6581">
        <v>0</v>
      </c>
      <c r="K6581">
        <v>0</v>
      </c>
      <c r="L6581">
        <v>0</v>
      </c>
    </row>
    <row r="6582" spans="1:14" x14ac:dyDescent="0.35">
      <c r="A6582" t="s">
        <v>1275</v>
      </c>
      <c r="B6582" t="s">
        <v>4628</v>
      </c>
      <c r="C6582" t="s">
        <v>2915</v>
      </c>
      <c r="D6582" t="s">
        <v>4659</v>
      </c>
      <c r="E6582" t="s">
        <v>4660</v>
      </c>
      <c r="F6582" t="s">
        <v>2172</v>
      </c>
      <c r="G6582" t="s">
        <v>2173</v>
      </c>
      <c r="H6582">
        <v>11257.252200000001</v>
      </c>
      <c r="J6582">
        <v>3129.8078242715801</v>
      </c>
      <c r="K6582">
        <v>3129.8078242715801</v>
      </c>
      <c r="L6582">
        <v>8127.4443757284198</v>
      </c>
    </row>
    <row r="6583" spans="1:14" x14ac:dyDescent="0.35">
      <c r="A6583" t="s">
        <v>1275</v>
      </c>
      <c r="B6583" t="s">
        <v>4628</v>
      </c>
      <c r="C6583" t="s">
        <v>2915</v>
      </c>
      <c r="D6583" t="s">
        <v>4659</v>
      </c>
      <c r="E6583" t="s">
        <v>4660</v>
      </c>
      <c r="F6583" t="s">
        <v>2922</v>
      </c>
      <c r="G6583" t="s">
        <v>2923</v>
      </c>
      <c r="H6583">
        <v>0</v>
      </c>
      <c r="J6583">
        <v>0</v>
      </c>
      <c r="K6583">
        <v>0</v>
      </c>
      <c r="L6583">
        <v>0</v>
      </c>
    </row>
    <row r="6584" spans="1:14" x14ac:dyDescent="0.35">
      <c r="A6584" t="s">
        <v>1275</v>
      </c>
      <c r="B6584" t="s">
        <v>4628</v>
      </c>
      <c r="C6584" t="s">
        <v>17</v>
      </c>
      <c r="D6584" t="s">
        <v>523</v>
      </c>
      <c r="E6584" t="s">
        <v>2275</v>
      </c>
      <c r="F6584" t="s">
        <v>2170</v>
      </c>
      <c r="G6584" t="s">
        <v>2171</v>
      </c>
      <c r="H6584">
        <v>0</v>
      </c>
      <c r="I6584">
        <v>0</v>
      </c>
      <c r="J6584">
        <v>0</v>
      </c>
      <c r="K6584">
        <v>0</v>
      </c>
      <c r="L6584">
        <v>0</v>
      </c>
    </row>
    <row r="6585" spans="1:14" x14ac:dyDescent="0.35">
      <c r="A6585" t="s">
        <v>1275</v>
      </c>
      <c r="B6585" t="s">
        <v>4628</v>
      </c>
      <c r="C6585" t="s">
        <v>17</v>
      </c>
      <c r="D6585" t="s">
        <v>523</v>
      </c>
      <c r="E6585" t="s">
        <v>2275</v>
      </c>
      <c r="F6585" t="s">
        <v>19</v>
      </c>
      <c r="G6585" t="s">
        <v>2174</v>
      </c>
      <c r="H6585">
        <v>835325.72979999997</v>
      </c>
      <c r="I6585">
        <v>1197.5011984018699</v>
      </c>
      <c r="J6585">
        <v>0</v>
      </c>
      <c r="K6585">
        <v>1197.5011984018699</v>
      </c>
      <c r="L6585">
        <v>834128.22860159795</v>
      </c>
      <c r="N6585" t="s">
        <v>2198</v>
      </c>
    </row>
    <row r="6586" spans="1:14" x14ac:dyDescent="0.35">
      <c r="A6586" t="s">
        <v>1275</v>
      </c>
      <c r="B6586" t="s">
        <v>4628</v>
      </c>
      <c r="C6586" t="s">
        <v>17</v>
      </c>
      <c r="D6586" t="s">
        <v>523</v>
      </c>
      <c r="E6586" t="s">
        <v>2275</v>
      </c>
      <c r="F6586" t="s">
        <v>2787</v>
      </c>
      <c r="G6586" t="s">
        <v>2935</v>
      </c>
      <c r="H6586">
        <v>0</v>
      </c>
      <c r="I6586">
        <v>0</v>
      </c>
      <c r="J6586">
        <v>0</v>
      </c>
      <c r="K6586">
        <v>0</v>
      </c>
      <c r="L6586">
        <v>0</v>
      </c>
    </row>
    <row r="6587" spans="1:14" x14ac:dyDescent="0.35">
      <c r="A6587" t="s">
        <v>1275</v>
      </c>
      <c r="B6587" t="s">
        <v>4628</v>
      </c>
      <c r="C6587" t="s">
        <v>17</v>
      </c>
      <c r="D6587" t="s">
        <v>523</v>
      </c>
      <c r="E6587" t="s">
        <v>2275</v>
      </c>
      <c r="F6587" t="s">
        <v>2788</v>
      </c>
      <c r="G6587" t="s">
        <v>2936</v>
      </c>
      <c r="H6587">
        <v>1399583.8842</v>
      </c>
      <c r="I6587">
        <v>2006.4069846331599</v>
      </c>
      <c r="J6587">
        <v>30269.483944988599</v>
      </c>
      <c r="K6587">
        <v>32275.890929621801</v>
      </c>
      <c r="L6587">
        <v>1367307.99327038</v>
      </c>
    </row>
    <row r="6588" spans="1:14" x14ac:dyDescent="0.35">
      <c r="A6588" t="s">
        <v>1275</v>
      </c>
      <c r="B6588" t="s">
        <v>4628</v>
      </c>
      <c r="C6588" t="s">
        <v>17</v>
      </c>
      <c r="D6588" t="s">
        <v>1276</v>
      </c>
      <c r="E6588" t="s">
        <v>4661</v>
      </c>
      <c r="F6588" t="s">
        <v>19</v>
      </c>
      <c r="G6588" t="s">
        <v>2174</v>
      </c>
      <c r="H6588">
        <v>5111251.24</v>
      </c>
      <c r="I6588">
        <v>19794.927128976</v>
      </c>
      <c r="J6588">
        <v>0</v>
      </c>
      <c r="K6588">
        <v>19794.927128976</v>
      </c>
      <c r="L6588">
        <v>5091456.3128710203</v>
      </c>
      <c r="N6588" t="s">
        <v>2198</v>
      </c>
    </row>
    <row r="6589" spans="1:14" x14ac:dyDescent="0.35">
      <c r="A6589" t="s">
        <v>1275</v>
      </c>
      <c r="B6589" t="s">
        <v>4628</v>
      </c>
      <c r="C6589" t="s">
        <v>17</v>
      </c>
      <c r="D6589" t="s">
        <v>1276</v>
      </c>
      <c r="E6589" t="s">
        <v>4661</v>
      </c>
      <c r="F6589" t="s">
        <v>2787</v>
      </c>
      <c r="G6589" t="s">
        <v>2935</v>
      </c>
      <c r="H6589">
        <v>0</v>
      </c>
      <c r="I6589">
        <v>0</v>
      </c>
      <c r="J6589">
        <v>0</v>
      </c>
      <c r="K6589">
        <v>0</v>
      </c>
      <c r="L6589">
        <v>0</v>
      </c>
    </row>
    <row r="6590" spans="1:14" x14ac:dyDescent="0.35">
      <c r="A6590" t="s">
        <v>1275</v>
      </c>
      <c r="B6590" t="s">
        <v>4628</v>
      </c>
      <c r="C6590" t="s">
        <v>17</v>
      </c>
      <c r="D6590" t="s">
        <v>1276</v>
      </c>
      <c r="E6590" t="s">
        <v>4661</v>
      </c>
      <c r="F6590" t="s">
        <v>2788</v>
      </c>
      <c r="G6590" t="s">
        <v>2936</v>
      </c>
      <c r="H6590">
        <v>4116615.8686000002</v>
      </c>
      <c r="I6590">
        <v>15942.8889931332</v>
      </c>
      <c r="J6590">
        <v>858098.94171415095</v>
      </c>
      <c r="K6590">
        <v>874041.83070728404</v>
      </c>
      <c r="L6590">
        <v>3242574.0378927202</v>
      </c>
    </row>
    <row r="6591" spans="1:14" x14ac:dyDescent="0.35">
      <c r="A6591" t="s">
        <v>1275</v>
      </c>
      <c r="B6591" t="s">
        <v>4628</v>
      </c>
      <c r="C6591" t="s">
        <v>17</v>
      </c>
      <c r="D6591" t="s">
        <v>1282</v>
      </c>
      <c r="E6591" t="s">
        <v>4662</v>
      </c>
      <c r="F6591" t="s">
        <v>19</v>
      </c>
      <c r="G6591" t="s">
        <v>2174</v>
      </c>
      <c r="H6591">
        <v>8827426.1119999997</v>
      </c>
      <c r="I6591">
        <v>23359.0425050956</v>
      </c>
      <c r="J6591">
        <v>0</v>
      </c>
      <c r="K6591">
        <v>23359.0425050956</v>
      </c>
      <c r="L6591">
        <v>8804067.0694949105</v>
      </c>
      <c r="N6591" t="s">
        <v>2198</v>
      </c>
    </row>
    <row r="6592" spans="1:14" x14ac:dyDescent="0.35">
      <c r="A6592" t="s">
        <v>1275</v>
      </c>
      <c r="B6592" t="s">
        <v>4628</v>
      </c>
      <c r="C6592" t="s">
        <v>17</v>
      </c>
      <c r="D6592" t="s">
        <v>1282</v>
      </c>
      <c r="E6592" t="s">
        <v>4662</v>
      </c>
      <c r="F6592" t="s">
        <v>2787</v>
      </c>
      <c r="G6592" t="s">
        <v>2935</v>
      </c>
      <c r="H6592">
        <v>0</v>
      </c>
      <c r="I6592">
        <v>0</v>
      </c>
      <c r="J6592">
        <v>0</v>
      </c>
      <c r="K6592">
        <v>0</v>
      </c>
      <c r="L6592">
        <v>0</v>
      </c>
    </row>
    <row r="6593" spans="1:14" x14ac:dyDescent="0.35">
      <c r="A6593" t="s">
        <v>1275</v>
      </c>
      <c r="B6593" t="s">
        <v>4628</v>
      </c>
      <c r="C6593" t="s">
        <v>17</v>
      </c>
      <c r="D6593" t="s">
        <v>1282</v>
      </c>
      <c r="E6593" t="s">
        <v>4662</v>
      </c>
      <c r="F6593" t="s">
        <v>2788</v>
      </c>
      <c r="G6593" t="s">
        <v>2936</v>
      </c>
      <c r="H6593">
        <v>5639744.4605</v>
      </c>
      <c r="I6593">
        <v>14923.832711588901</v>
      </c>
      <c r="J6593">
        <v>1207334.7231247199</v>
      </c>
      <c r="K6593">
        <v>1222258.5558363099</v>
      </c>
      <c r="L6593">
        <v>4417485.9046636904</v>
      </c>
    </row>
    <row r="6594" spans="1:14" x14ac:dyDescent="0.35">
      <c r="A6594" t="s">
        <v>1275</v>
      </c>
      <c r="B6594" t="s">
        <v>4628</v>
      </c>
      <c r="C6594" t="s">
        <v>17</v>
      </c>
      <c r="D6594" t="s">
        <v>1294</v>
      </c>
      <c r="E6594" t="s">
        <v>2370</v>
      </c>
      <c r="F6594" t="s">
        <v>2170</v>
      </c>
      <c r="G6594" t="s">
        <v>2171</v>
      </c>
      <c r="H6594">
        <v>0</v>
      </c>
      <c r="I6594">
        <v>0</v>
      </c>
      <c r="J6594">
        <v>0</v>
      </c>
      <c r="K6594">
        <v>0</v>
      </c>
      <c r="L6594">
        <v>0</v>
      </c>
    </row>
    <row r="6595" spans="1:14" x14ac:dyDescent="0.35">
      <c r="A6595" t="s">
        <v>1275</v>
      </c>
      <c r="B6595" t="s">
        <v>4628</v>
      </c>
      <c r="C6595" t="s">
        <v>17</v>
      </c>
      <c r="D6595" t="s">
        <v>1294</v>
      </c>
      <c r="E6595" t="s">
        <v>2370</v>
      </c>
      <c r="F6595" t="s">
        <v>19</v>
      </c>
      <c r="G6595" t="s">
        <v>2174</v>
      </c>
      <c r="H6595">
        <v>742441.22459999996</v>
      </c>
      <c r="I6595">
        <v>2438.2665314406199</v>
      </c>
      <c r="J6595">
        <v>0</v>
      </c>
      <c r="K6595">
        <v>2438.2665314406199</v>
      </c>
      <c r="L6595">
        <v>740002.95806855895</v>
      </c>
      <c r="N6595" t="s">
        <v>2198</v>
      </c>
    </row>
    <row r="6596" spans="1:14" x14ac:dyDescent="0.35">
      <c r="A6596" t="s">
        <v>1275</v>
      </c>
      <c r="B6596" t="s">
        <v>4628</v>
      </c>
      <c r="C6596" t="s">
        <v>17</v>
      </c>
      <c r="D6596" t="s">
        <v>1294</v>
      </c>
      <c r="E6596" t="s">
        <v>2370</v>
      </c>
      <c r="F6596" t="s">
        <v>50</v>
      </c>
      <c r="G6596" t="s">
        <v>3030</v>
      </c>
      <c r="H6596">
        <v>1276221.6514000001</v>
      </c>
      <c r="I6596">
        <v>4161.5165097973804</v>
      </c>
      <c r="J6596">
        <v>0</v>
      </c>
      <c r="K6596">
        <v>4161.5165097973804</v>
      </c>
      <c r="L6596">
        <v>1272060.1348902001</v>
      </c>
      <c r="M6596" t="s">
        <v>2198</v>
      </c>
      <c r="N6596" t="s">
        <v>2198</v>
      </c>
    </row>
    <row r="6597" spans="1:14" x14ac:dyDescent="0.35">
      <c r="A6597" t="s">
        <v>1275</v>
      </c>
      <c r="B6597" t="s">
        <v>4628</v>
      </c>
      <c r="C6597" t="s">
        <v>17</v>
      </c>
      <c r="D6597" t="s">
        <v>1294</v>
      </c>
      <c r="E6597" t="s">
        <v>2370</v>
      </c>
      <c r="F6597" t="s">
        <v>2787</v>
      </c>
      <c r="G6597" t="s">
        <v>2935</v>
      </c>
      <c r="H6597">
        <v>0</v>
      </c>
      <c r="I6597">
        <v>0</v>
      </c>
      <c r="J6597">
        <v>0</v>
      </c>
      <c r="K6597">
        <v>0</v>
      </c>
      <c r="L6597">
        <v>0</v>
      </c>
    </row>
    <row r="6598" spans="1:14" x14ac:dyDescent="0.35">
      <c r="A6598" t="s">
        <v>1275</v>
      </c>
      <c r="B6598" t="s">
        <v>4628</v>
      </c>
      <c r="C6598" t="s">
        <v>17</v>
      </c>
      <c r="D6598" t="s">
        <v>1294</v>
      </c>
      <c r="E6598" t="s">
        <v>2370</v>
      </c>
      <c r="F6598" t="s">
        <v>2788</v>
      </c>
      <c r="G6598" t="s">
        <v>2936</v>
      </c>
      <c r="H6598">
        <v>2071809.8637000001</v>
      </c>
      <c r="I6598">
        <v>6804.0734849762503</v>
      </c>
      <c r="J6598">
        <v>357242.96878466097</v>
      </c>
      <c r="K6598">
        <v>364047.04226963798</v>
      </c>
      <c r="L6598">
        <v>1707762.82143036</v>
      </c>
    </row>
    <row r="6599" spans="1:14" x14ac:dyDescent="0.35">
      <c r="A6599" t="s">
        <v>1275</v>
      </c>
      <c r="B6599" t="s">
        <v>4628</v>
      </c>
      <c r="C6599" t="s">
        <v>17</v>
      </c>
      <c r="D6599" t="s">
        <v>1301</v>
      </c>
      <c r="E6599" t="s">
        <v>2371</v>
      </c>
      <c r="F6599" t="s">
        <v>2206</v>
      </c>
      <c r="G6599" t="s">
        <v>3028</v>
      </c>
      <c r="H6599">
        <v>2428534.9992999998</v>
      </c>
      <c r="I6599">
        <v>10312.1336492955</v>
      </c>
      <c r="J6599">
        <v>0</v>
      </c>
      <c r="K6599">
        <v>10312.1336492955</v>
      </c>
      <c r="L6599">
        <v>2418222.8656506999</v>
      </c>
      <c r="M6599" t="s">
        <v>2198</v>
      </c>
    </row>
    <row r="6600" spans="1:14" x14ac:dyDescent="0.35">
      <c r="A6600" t="s">
        <v>1275</v>
      </c>
      <c r="B6600" t="s">
        <v>4628</v>
      </c>
      <c r="C6600" t="s">
        <v>17</v>
      </c>
      <c r="D6600" t="s">
        <v>1301</v>
      </c>
      <c r="E6600" t="s">
        <v>2371</v>
      </c>
      <c r="F6600" t="s">
        <v>19</v>
      </c>
      <c r="G6600" t="s">
        <v>2174</v>
      </c>
      <c r="H6600">
        <v>9890505.2061999999</v>
      </c>
      <c r="I6600">
        <v>47759.445350683403</v>
      </c>
      <c r="J6600">
        <v>0</v>
      </c>
      <c r="K6600">
        <v>47759.445350683403</v>
      </c>
      <c r="L6600">
        <v>9842745.7608493194</v>
      </c>
      <c r="N6600" t="s">
        <v>2198</v>
      </c>
    </row>
    <row r="6601" spans="1:14" x14ac:dyDescent="0.35">
      <c r="A6601" t="s">
        <v>1275</v>
      </c>
      <c r="B6601" t="s">
        <v>4628</v>
      </c>
      <c r="C6601" t="s">
        <v>17</v>
      </c>
      <c r="D6601" t="s">
        <v>1301</v>
      </c>
      <c r="E6601" t="s">
        <v>2371</v>
      </c>
      <c r="F6601" t="s">
        <v>30</v>
      </c>
      <c r="G6601" t="s">
        <v>2182</v>
      </c>
      <c r="H6601">
        <v>2982221.2971000001</v>
      </c>
      <c r="I6601">
        <v>14400.6026077441</v>
      </c>
      <c r="J6601">
        <v>0</v>
      </c>
      <c r="K6601">
        <v>14400.6026077441</v>
      </c>
      <c r="L6601">
        <v>2967820.69449226</v>
      </c>
      <c r="N6601" t="s">
        <v>2198</v>
      </c>
    </row>
    <row r="6602" spans="1:14" x14ac:dyDescent="0.35">
      <c r="A6602" t="s">
        <v>1275</v>
      </c>
      <c r="B6602" t="s">
        <v>4628</v>
      </c>
      <c r="C6602" t="s">
        <v>17</v>
      </c>
      <c r="D6602" t="s">
        <v>1301</v>
      </c>
      <c r="E6602" t="s">
        <v>2371</v>
      </c>
      <c r="F6602" t="s">
        <v>50</v>
      </c>
      <c r="G6602" t="s">
        <v>3030</v>
      </c>
      <c r="H6602">
        <v>2915594.9438</v>
      </c>
      <c r="I6602">
        <v>12380.305300407699</v>
      </c>
      <c r="J6602">
        <v>0</v>
      </c>
      <c r="K6602">
        <v>12380.305300407699</v>
      </c>
      <c r="L6602">
        <v>2903214.6384995901</v>
      </c>
      <c r="M6602" t="s">
        <v>2198</v>
      </c>
      <c r="N6602" t="s">
        <v>2198</v>
      </c>
    </row>
    <row r="6603" spans="1:14" x14ac:dyDescent="0.35">
      <c r="A6603" t="s">
        <v>1275</v>
      </c>
      <c r="B6603" t="s">
        <v>4628</v>
      </c>
      <c r="C6603" t="s">
        <v>17</v>
      </c>
      <c r="D6603" t="s">
        <v>1301</v>
      </c>
      <c r="E6603" t="s">
        <v>2371</v>
      </c>
      <c r="F6603" t="s">
        <v>2787</v>
      </c>
      <c r="G6603" t="s">
        <v>2935</v>
      </c>
      <c r="H6603">
        <v>0</v>
      </c>
      <c r="I6603">
        <v>0</v>
      </c>
      <c r="J6603">
        <v>0</v>
      </c>
      <c r="K6603">
        <v>0</v>
      </c>
      <c r="L6603">
        <v>0</v>
      </c>
    </row>
    <row r="6604" spans="1:14" x14ac:dyDescent="0.35">
      <c r="A6604" t="s">
        <v>1275</v>
      </c>
      <c r="B6604" t="s">
        <v>4628</v>
      </c>
      <c r="C6604" t="s">
        <v>17</v>
      </c>
      <c r="D6604" t="s">
        <v>1301</v>
      </c>
      <c r="E6604" t="s">
        <v>2371</v>
      </c>
      <c r="F6604" t="s">
        <v>2788</v>
      </c>
      <c r="G6604" t="s">
        <v>2936</v>
      </c>
      <c r="H6604">
        <v>14169516.881100001</v>
      </c>
      <c r="I6604">
        <v>68422.012124294997</v>
      </c>
      <c r="J6604">
        <v>8813592.4902991392</v>
      </c>
      <c r="K6604">
        <v>8882014.5024234299</v>
      </c>
      <c r="L6604">
        <v>5287502.37867657</v>
      </c>
    </row>
    <row r="6605" spans="1:14" x14ac:dyDescent="0.35">
      <c r="A6605" t="s">
        <v>1275</v>
      </c>
      <c r="B6605" t="s">
        <v>4628</v>
      </c>
      <c r="C6605" t="s">
        <v>17</v>
      </c>
      <c r="D6605" t="s">
        <v>1305</v>
      </c>
      <c r="E6605" t="s">
        <v>2372</v>
      </c>
      <c r="F6605" t="s">
        <v>2170</v>
      </c>
      <c r="G6605" t="s">
        <v>2171</v>
      </c>
      <c r="H6605">
        <v>0</v>
      </c>
      <c r="I6605">
        <v>0</v>
      </c>
      <c r="J6605">
        <v>0</v>
      </c>
      <c r="K6605">
        <v>0</v>
      </c>
      <c r="L6605">
        <v>0</v>
      </c>
    </row>
    <row r="6606" spans="1:14" x14ac:dyDescent="0.35">
      <c r="A6606" t="s">
        <v>1275</v>
      </c>
      <c r="B6606" t="s">
        <v>4628</v>
      </c>
      <c r="C6606" t="s">
        <v>17</v>
      </c>
      <c r="D6606" t="s">
        <v>1305</v>
      </c>
      <c r="E6606" t="s">
        <v>2372</v>
      </c>
      <c r="F6606" t="s">
        <v>19</v>
      </c>
      <c r="G6606" t="s">
        <v>2174</v>
      </c>
      <c r="H6606">
        <v>2456927.8938000002</v>
      </c>
      <c r="I6606">
        <v>7880.1018161044003</v>
      </c>
      <c r="J6606">
        <v>696.45819340089304</v>
      </c>
      <c r="K6606">
        <v>8576.5600095052905</v>
      </c>
      <c r="L6606">
        <v>2448351.3337904899</v>
      </c>
      <c r="N6606" t="s">
        <v>2198</v>
      </c>
    </row>
    <row r="6607" spans="1:14" x14ac:dyDescent="0.35">
      <c r="A6607" t="s">
        <v>1275</v>
      </c>
      <c r="B6607" t="s">
        <v>4628</v>
      </c>
      <c r="C6607" t="s">
        <v>17</v>
      </c>
      <c r="D6607" t="s">
        <v>1305</v>
      </c>
      <c r="E6607" t="s">
        <v>2372</v>
      </c>
      <c r="F6607" t="s">
        <v>2787</v>
      </c>
      <c r="G6607" t="s">
        <v>2935</v>
      </c>
      <c r="H6607">
        <v>0</v>
      </c>
      <c r="I6607">
        <v>0</v>
      </c>
      <c r="J6607">
        <v>0</v>
      </c>
      <c r="K6607">
        <v>0</v>
      </c>
      <c r="L6607">
        <v>0</v>
      </c>
    </row>
    <row r="6608" spans="1:14" x14ac:dyDescent="0.35">
      <c r="A6608" t="s">
        <v>1275</v>
      </c>
      <c r="B6608" t="s">
        <v>4628</v>
      </c>
      <c r="C6608" t="s">
        <v>17</v>
      </c>
      <c r="D6608" t="s">
        <v>1305</v>
      </c>
      <c r="E6608" t="s">
        <v>2372</v>
      </c>
      <c r="F6608" t="s">
        <v>2788</v>
      </c>
      <c r="G6608" t="s">
        <v>2936</v>
      </c>
      <c r="H6608">
        <v>2094646.3008999999</v>
      </c>
      <c r="I6608">
        <v>6718.1565080997298</v>
      </c>
      <c r="J6608">
        <v>1408248.45333977</v>
      </c>
      <c r="K6608">
        <v>1414966.60984787</v>
      </c>
      <c r="L6608">
        <v>679679.69105212798</v>
      </c>
    </row>
    <row r="6609" spans="1:14" x14ac:dyDescent="0.35">
      <c r="A6609" t="s">
        <v>1275</v>
      </c>
      <c r="B6609" t="s">
        <v>4628</v>
      </c>
      <c r="C6609" t="s">
        <v>2938</v>
      </c>
      <c r="D6609" t="s">
        <v>4663</v>
      </c>
      <c r="E6609" t="s">
        <v>4664</v>
      </c>
      <c r="F6609" t="s">
        <v>2170</v>
      </c>
      <c r="G6609" t="s">
        <v>2171</v>
      </c>
      <c r="H6609">
        <v>0</v>
      </c>
      <c r="I6609">
        <v>0</v>
      </c>
      <c r="J6609">
        <v>0</v>
      </c>
      <c r="K6609">
        <v>0</v>
      </c>
      <c r="L6609">
        <v>0</v>
      </c>
    </row>
    <row r="6610" spans="1:14" x14ac:dyDescent="0.35">
      <c r="A6610" t="s">
        <v>1275</v>
      </c>
      <c r="B6610" t="s">
        <v>4628</v>
      </c>
      <c r="C6610" t="s">
        <v>2938</v>
      </c>
      <c r="D6610" t="s">
        <v>4663</v>
      </c>
      <c r="E6610" t="s">
        <v>4664</v>
      </c>
      <c r="F6610" t="s">
        <v>2172</v>
      </c>
      <c r="G6610" t="s">
        <v>2173</v>
      </c>
      <c r="H6610">
        <v>729268.29009999998</v>
      </c>
      <c r="I6610">
        <v>2395.0050257078201</v>
      </c>
      <c r="J6610">
        <v>92573.818331534305</v>
      </c>
      <c r="K6610">
        <v>94968.823357242101</v>
      </c>
      <c r="L6610">
        <v>634299.46674275806</v>
      </c>
    </row>
    <row r="6611" spans="1:14" x14ac:dyDescent="0.35">
      <c r="A6611" t="s">
        <v>1275</v>
      </c>
      <c r="B6611" t="s">
        <v>4628</v>
      </c>
      <c r="C6611" t="s">
        <v>2938</v>
      </c>
      <c r="D6611" t="s">
        <v>4663</v>
      </c>
      <c r="E6611" t="s">
        <v>4664</v>
      </c>
      <c r="F6611" t="s">
        <v>2940</v>
      </c>
      <c r="G6611" t="s">
        <v>2941</v>
      </c>
      <c r="H6611">
        <v>0</v>
      </c>
      <c r="I6611">
        <v>0</v>
      </c>
      <c r="J6611">
        <v>0</v>
      </c>
      <c r="K6611">
        <v>0</v>
      </c>
      <c r="L6611">
        <v>0</v>
      </c>
    </row>
    <row r="6612" spans="1:14" x14ac:dyDescent="0.35">
      <c r="A6612" t="s">
        <v>1275</v>
      </c>
      <c r="B6612" t="s">
        <v>4628</v>
      </c>
      <c r="C6612" t="s">
        <v>2938</v>
      </c>
      <c r="D6612" t="s">
        <v>4665</v>
      </c>
      <c r="E6612" t="s">
        <v>4666</v>
      </c>
      <c r="F6612" t="s">
        <v>2172</v>
      </c>
      <c r="G6612" t="s">
        <v>2173</v>
      </c>
      <c r="H6612">
        <v>6198044.9455000004</v>
      </c>
      <c r="I6612">
        <v>25370.294428159599</v>
      </c>
      <c r="J6612">
        <v>2003474.0326354301</v>
      </c>
      <c r="K6612">
        <v>2028844.3270635901</v>
      </c>
      <c r="L6612">
        <v>4169200.6184364101</v>
      </c>
    </row>
    <row r="6613" spans="1:14" x14ac:dyDescent="0.35">
      <c r="A6613" t="s">
        <v>1275</v>
      </c>
      <c r="B6613" t="s">
        <v>4628</v>
      </c>
      <c r="C6613" t="s">
        <v>2938</v>
      </c>
      <c r="D6613" t="s">
        <v>4665</v>
      </c>
      <c r="E6613" t="s">
        <v>4666</v>
      </c>
      <c r="F6613" t="s">
        <v>2940</v>
      </c>
      <c r="G6613" t="s">
        <v>2941</v>
      </c>
      <c r="H6613">
        <v>0</v>
      </c>
      <c r="I6613">
        <v>0</v>
      </c>
      <c r="J6613">
        <v>0</v>
      </c>
      <c r="K6613">
        <v>0</v>
      </c>
      <c r="L6613">
        <v>0</v>
      </c>
    </row>
    <row r="6614" spans="1:14" x14ac:dyDescent="0.35">
      <c r="A6614" t="s">
        <v>1275</v>
      </c>
      <c r="B6614" t="s">
        <v>4628</v>
      </c>
      <c r="C6614" t="s">
        <v>2938</v>
      </c>
      <c r="D6614" t="s">
        <v>4667</v>
      </c>
      <c r="E6614" t="s">
        <v>4668</v>
      </c>
      <c r="F6614" t="s">
        <v>2170</v>
      </c>
      <c r="G6614" t="s">
        <v>2171</v>
      </c>
      <c r="H6614">
        <v>0</v>
      </c>
      <c r="I6614">
        <v>0</v>
      </c>
      <c r="J6614">
        <v>0</v>
      </c>
      <c r="K6614">
        <v>0</v>
      </c>
      <c r="L6614">
        <v>0</v>
      </c>
    </row>
    <row r="6615" spans="1:14" x14ac:dyDescent="0.35">
      <c r="A6615" t="s">
        <v>1275</v>
      </c>
      <c r="B6615" t="s">
        <v>4628</v>
      </c>
      <c r="C6615" t="s">
        <v>2938</v>
      </c>
      <c r="D6615" t="s">
        <v>4667</v>
      </c>
      <c r="E6615" t="s">
        <v>4668</v>
      </c>
      <c r="F6615" t="s">
        <v>2172</v>
      </c>
      <c r="G6615" t="s">
        <v>2173</v>
      </c>
      <c r="H6615">
        <v>820768.70440000005</v>
      </c>
      <c r="I6615">
        <v>2218.4565507632701</v>
      </c>
      <c r="J6615">
        <v>100340.40956822</v>
      </c>
      <c r="K6615">
        <v>102558.86611898401</v>
      </c>
      <c r="L6615">
        <v>718209.83828101703</v>
      </c>
    </row>
    <row r="6616" spans="1:14" x14ac:dyDescent="0.35">
      <c r="A6616" t="s">
        <v>1275</v>
      </c>
      <c r="B6616" t="s">
        <v>4628</v>
      </c>
      <c r="C6616" t="s">
        <v>2938</v>
      </c>
      <c r="D6616" t="s">
        <v>4667</v>
      </c>
      <c r="E6616" t="s">
        <v>4668</v>
      </c>
      <c r="F6616" t="s">
        <v>194</v>
      </c>
      <c r="G6616" t="s">
        <v>2415</v>
      </c>
      <c r="H6616">
        <v>446594.73619999998</v>
      </c>
      <c r="I6616">
        <v>1207.10135850354</v>
      </c>
      <c r="J6616">
        <v>0</v>
      </c>
      <c r="K6616">
        <v>1207.10135850354</v>
      </c>
      <c r="L6616">
        <v>445387.63484149601</v>
      </c>
      <c r="N6616" t="s">
        <v>2198</v>
      </c>
    </row>
    <row r="6617" spans="1:14" x14ac:dyDescent="0.35">
      <c r="A6617" t="s">
        <v>1275</v>
      </c>
      <c r="B6617" t="s">
        <v>4628</v>
      </c>
      <c r="C6617" t="s">
        <v>2938</v>
      </c>
      <c r="D6617" t="s">
        <v>4669</v>
      </c>
      <c r="E6617" t="s">
        <v>4670</v>
      </c>
      <c r="F6617" t="s">
        <v>2170</v>
      </c>
      <c r="G6617" t="s">
        <v>2171</v>
      </c>
      <c r="H6617">
        <v>0</v>
      </c>
      <c r="I6617">
        <v>0</v>
      </c>
      <c r="J6617">
        <v>0</v>
      </c>
      <c r="K6617">
        <v>0</v>
      </c>
      <c r="L6617">
        <v>0</v>
      </c>
    </row>
    <row r="6618" spans="1:14" x14ac:dyDescent="0.35">
      <c r="A6618" t="s">
        <v>1275</v>
      </c>
      <c r="B6618" t="s">
        <v>4628</v>
      </c>
      <c r="C6618" t="s">
        <v>2938</v>
      </c>
      <c r="D6618" t="s">
        <v>4669</v>
      </c>
      <c r="E6618" t="s">
        <v>4670</v>
      </c>
      <c r="F6618" t="s">
        <v>2172</v>
      </c>
      <c r="G6618" t="s">
        <v>2173</v>
      </c>
      <c r="H6618">
        <v>1093856.4143000001</v>
      </c>
      <c r="I6618">
        <v>3645.3602191917198</v>
      </c>
      <c r="J6618">
        <v>158900.69273185299</v>
      </c>
      <c r="K6618">
        <v>162546.052951044</v>
      </c>
      <c r="L6618">
        <v>931310.36134895601</v>
      </c>
    </row>
    <row r="6619" spans="1:14" x14ac:dyDescent="0.35">
      <c r="A6619" t="s">
        <v>1275</v>
      </c>
      <c r="B6619" t="s">
        <v>4628</v>
      </c>
      <c r="C6619" t="s">
        <v>2938</v>
      </c>
      <c r="D6619" t="s">
        <v>4669</v>
      </c>
      <c r="E6619" t="s">
        <v>4670</v>
      </c>
      <c r="F6619" t="s">
        <v>2940</v>
      </c>
      <c r="G6619" t="s">
        <v>2941</v>
      </c>
      <c r="H6619">
        <v>0</v>
      </c>
      <c r="I6619">
        <v>0</v>
      </c>
      <c r="J6619">
        <v>0</v>
      </c>
      <c r="K6619">
        <v>0</v>
      </c>
      <c r="L6619">
        <v>0</v>
      </c>
    </row>
    <row r="6620" spans="1:14" x14ac:dyDescent="0.35">
      <c r="A6620" t="s">
        <v>1275</v>
      </c>
      <c r="B6620" t="s">
        <v>4628</v>
      </c>
      <c r="C6620" t="s">
        <v>2944</v>
      </c>
      <c r="D6620" t="s">
        <v>4671</v>
      </c>
      <c r="E6620" t="s">
        <v>4672</v>
      </c>
      <c r="F6620" t="s">
        <v>3048</v>
      </c>
      <c r="G6620" t="s">
        <v>3049</v>
      </c>
      <c r="H6620">
        <v>30075.686300000001</v>
      </c>
      <c r="J6620">
        <v>8361.8201733684291</v>
      </c>
      <c r="K6620">
        <v>8361.8201733684291</v>
      </c>
      <c r="L6620">
        <v>21713.866126631601</v>
      </c>
    </row>
    <row r="6621" spans="1:14" x14ac:dyDescent="0.35">
      <c r="A6621" t="s">
        <v>1275</v>
      </c>
      <c r="B6621" t="s">
        <v>4628</v>
      </c>
      <c r="C6621" t="s">
        <v>2944</v>
      </c>
      <c r="D6621" t="s">
        <v>3588</v>
      </c>
      <c r="E6621" t="s">
        <v>3589</v>
      </c>
      <c r="F6621" t="s">
        <v>2947</v>
      </c>
      <c r="G6621" t="s">
        <v>2948</v>
      </c>
      <c r="H6621">
        <v>370341.29320000001</v>
      </c>
      <c r="I6621">
        <v>1374.70153574545</v>
      </c>
      <c r="J6621">
        <v>72736.876801869395</v>
      </c>
      <c r="K6621">
        <v>74111.578337614905</v>
      </c>
      <c r="L6621">
        <v>296229.71486238501</v>
      </c>
    </row>
    <row r="6622" spans="1:14" x14ac:dyDescent="0.35">
      <c r="A6622" t="s">
        <v>1312</v>
      </c>
      <c r="B6622" t="s">
        <v>4673</v>
      </c>
      <c r="C6622" t="s">
        <v>2857</v>
      </c>
      <c r="D6622" t="s">
        <v>2859</v>
      </c>
      <c r="E6622" t="s">
        <v>4674</v>
      </c>
      <c r="F6622" t="s">
        <v>2172</v>
      </c>
      <c r="G6622" t="s">
        <v>2173</v>
      </c>
      <c r="H6622">
        <v>198874972.45500001</v>
      </c>
      <c r="I6622">
        <v>367395.40209906001</v>
      </c>
      <c r="J6622">
        <v>20014681.131981499</v>
      </c>
      <c r="K6622">
        <v>20382076.534080502</v>
      </c>
      <c r="L6622">
        <v>178492895.920919</v>
      </c>
    </row>
    <row r="6623" spans="1:14" x14ac:dyDescent="0.35">
      <c r="A6623" t="s">
        <v>1312</v>
      </c>
      <c r="B6623" t="s">
        <v>4673</v>
      </c>
      <c r="C6623" t="s">
        <v>2857</v>
      </c>
      <c r="D6623" t="s">
        <v>2859</v>
      </c>
      <c r="E6623" t="s">
        <v>4674</v>
      </c>
      <c r="F6623" t="s">
        <v>2861</v>
      </c>
      <c r="G6623" t="s">
        <v>2862</v>
      </c>
      <c r="H6623">
        <v>2201128.9207000001</v>
      </c>
      <c r="I6623">
        <v>4066.2967028612702</v>
      </c>
      <c r="J6623">
        <v>221520.55096719001</v>
      </c>
      <c r="K6623">
        <v>225586.84767005101</v>
      </c>
      <c r="L6623">
        <v>1975542.07302995</v>
      </c>
    </row>
    <row r="6624" spans="1:14" x14ac:dyDescent="0.35">
      <c r="A6624" t="s">
        <v>1312</v>
      </c>
      <c r="B6624" t="s">
        <v>4673</v>
      </c>
      <c r="C6624" t="s">
        <v>2857</v>
      </c>
      <c r="D6624" t="s">
        <v>2859</v>
      </c>
      <c r="E6624" t="s">
        <v>4674</v>
      </c>
      <c r="F6624" t="s">
        <v>4172</v>
      </c>
      <c r="G6624" t="s">
        <v>4173</v>
      </c>
      <c r="H6624">
        <v>1011329.5041</v>
      </c>
      <c r="I6624">
        <v>1868.2984850984201</v>
      </c>
      <c r="J6624">
        <v>0</v>
      </c>
      <c r="K6624">
        <v>1868.2984850984201</v>
      </c>
      <c r="L6624">
        <v>1009461.2056149</v>
      </c>
      <c r="N6624" t="s">
        <v>2198</v>
      </c>
    </row>
    <row r="6625" spans="1:14" x14ac:dyDescent="0.35">
      <c r="A6625" t="s">
        <v>1312</v>
      </c>
      <c r="B6625" t="s">
        <v>4673</v>
      </c>
      <c r="C6625" t="s">
        <v>2857</v>
      </c>
      <c r="D6625" t="s">
        <v>2859</v>
      </c>
      <c r="E6625" t="s">
        <v>4674</v>
      </c>
      <c r="F6625" t="s">
        <v>2877</v>
      </c>
      <c r="G6625" t="s">
        <v>2878</v>
      </c>
      <c r="H6625">
        <v>13920653.1719</v>
      </c>
      <c r="I6625">
        <v>25716.579147825301</v>
      </c>
      <c r="J6625">
        <v>1400967.8088195201</v>
      </c>
      <c r="K6625">
        <v>1426684.38796735</v>
      </c>
      <c r="L6625">
        <v>12493968.7839326</v>
      </c>
    </row>
    <row r="6626" spans="1:14" x14ac:dyDescent="0.35">
      <c r="A6626" t="s">
        <v>1312</v>
      </c>
      <c r="B6626" t="s">
        <v>4673</v>
      </c>
      <c r="C6626" t="s">
        <v>2879</v>
      </c>
      <c r="D6626" t="s">
        <v>2880</v>
      </c>
      <c r="E6626" t="s">
        <v>3098</v>
      </c>
      <c r="F6626" t="s">
        <v>2172</v>
      </c>
      <c r="G6626" t="s">
        <v>2173</v>
      </c>
      <c r="H6626">
        <v>1031663.2261</v>
      </c>
      <c r="I6626">
        <v>1415.7627654487501</v>
      </c>
      <c r="J6626">
        <v>98000.426142166398</v>
      </c>
      <c r="K6626">
        <v>99416.1889076152</v>
      </c>
      <c r="L6626">
        <v>932247.03719238495</v>
      </c>
    </row>
    <row r="6627" spans="1:14" x14ac:dyDescent="0.35">
      <c r="A6627" t="s">
        <v>1312</v>
      </c>
      <c r="B6627" t="s">
        <v>4673</v>
      </c>
      <c r="C6627" t="s">
        <v>2879</v>
      </c>
      <c r="D6627" t="s">
        <v>2880</v>
      </c>
      <c r="E6627" t="s">
        <v>3098</v>
      </c>
      <c r="F6627" t="s">
        <v>2882</v>
      </c>
      <c r="G6627" t="s">
        <v>2883</v>
      </c>
      <c r="H6627">
        <v>3630286.6354999999</v>
      </c>
      <c r="I6627">
        <v>4981.8821840790997</v>
      </c>
      <c r="J6627">
        <v>344850.556141774</v>
      </c>
      <c r="K6627">
        <v>349832.43832585303</v>
      </c>
      <c r="L6627">
        <v>3280454.19717415</v>
      </c>
    </row>
    <row r="6628" spans="1:14" x14ac:dyDescent="0.35">
      <c r="A6628" t="s">
        <v>1312</v>
      </c>
      <c r="B6628" t="s">
        <v>4673</v>
      </c>
      <c r="C6628" t="s">
        <v>2879</v>
      </c>
      <c r="D6628" t="s">
        <v>2886</v>
      </c>
      <c r="E6628" t="s">
        <v>4675</v>
      </c>
      <c r="F6628" t="s">
        <v>2172</v>
      </c>
      <c r="G6628" t="s">
        <v>2173</v>
      </c>
      <c r="H6628">
        <v>107887.78720000001</v>
      </c>
      <c r="I6628">
        <v>252.58617057513399</v>
      </c>
      <c r="J6628">
        <v>13052.5110226749</v>
      </c>
      <c r="K6628">
        <v>13305.09719325</v>
      </c>
      <c r="L6628">
        <v>94582.690006749996</v>
      </c>
    </row>
    <row r="6629" spans="1:14" x14ac:dyDescent="0.35">
      <c r="A6629" t="s">
        <v>1312</v>
      </c>
      <c r="B6629" t="s">
        <v>4673</v>
      </c>
      <c r="C6629" t="s">
        <v>2879</v>
      </c>
      <c r="D6629" t="s">
        <v>2886</v>
      </c>
      <c r="E6629" t="s">
        <v>4675</v>
      </c>
      <c r="F6629" t="s">
        <v>2882</v>
      </c>
      <c r="G6629" t="s">
        <v>2883</v>
      </c>
      <c r="H6629">
        <v>68655.864700000006</v>
      </c>
      <c r="I6629">
        <v>160.73665400235799</v>
      </c>
      <c r="J6629">
        <v>8306.1433780658499</v>
      </c>
      <c r="K6629">
        <v>8466.8800320682094</v>
      </c>
      <c r="L6629">
        <v>60188.9846679318</v>
      </c>
    </row>
    <row r="6630" spans="1:14" x14ac:dyDescent="0.35">
      <c r="A6630" t="s">
        <v>1312</v>
      </c>
      <c r="B6630" t="s">
        <v>4673</v>
      </c>
      <c r="C6630" t="s">
        <v>2879</v>
      </c>
      <c r="D6630" t="s">
        <v>2886</v>
      </c>
      <c r="E6630" t="s">
        <v>4675</v>
      </c>
      <c r="F6630" t="s">
        <v>2884</v>
      </c>
      <c r="G6630" t="s">
        <v>2885</v>
      </c>
      <c r="H6630">
        <v>13993397.5561</v>
      </c>
      <c r="I6630">
        <v>32807.499200838502</v>
      </c>
      <c r="J6630">
        <v>1695319.2448100999</v>
      </c>
      <c r="K6630">
        <v>1728126.74401094</v>
      </c>
      <c r="L6630">
        <v>12265270.8120891</v>
      </c>
    </row>
    <row r="6631" spans="1:14" x14ac:dyDescent="0.35">
      <c r="A6631" t="s">
        <v>1312</v>
      </c>
      <c r="B6631" t="s">
        <v>4673</v>
      </c>
      <c r="C6631" t="s">
        <v>2879</v>
      </c>
      <c r="D6631" t="s">
        <v>2886</v>
      </c>
      <c r="E6631" t="s">
        <v>4675</v>
      </c>
      <c r="F6631" t="s">
        <v>2896</v>
      </c>
      <c r="G6631" t="s">
        <v>2897</v>
      </c>
      <c r="H6631">
        <v>815363.32220000005</v>
      </c>
      <c r="I6631">
        <v>1911.6180636709</v>
      </c>
      <c r="J6631">
        <v>98782.381193659399</v>
      </c>
      <c r="K6631">
        <v>100693.99925733</v>
      </c>
      <c r="L6631">
        <v>714669.32294266997</v>
      </c>
    </row>
    <row r="6632" spans="1:14" x14ac:dyDescent="0.35">
      <c r="A6632" t="s">
        <v>1312</v>
      </c>
      <c r="B6632" t="s">
        <v>4673</v>
      </c>
      <c r="C6632" t="s">
        <v>2879</v>
      </c>
      <c r="D6632" t="s">
        <v>2888</v>
      </c>
      <c r="E6632" t="s">
        <v>3512</v>
      </c>
      <c r="F6632" t="s">
        <v>2170</v>
      </c>
      <c r="G6632" t="s">
        <v>2171</v>
      </c>
      <c r="H6632">
        <v>0</v>
      </c>
      <c r="I6632">
        <v>0</v>
      </c>
      <c r="J6632">
        <v>0</v>
      </c>
      <c r="K6632">
        <v>0</v>
      </c>
      <c r="L6632">
        <v>0</v>
      </c>
    </row>
    <row r="6633" spans="1:14" x14ac:dyDescent="0.35">
      <c r="A6633" t="s">
        <v>1312</v>
      </c>
      <c r="B6633" t="s">
        <v>4673</v>
      </c>
      <c r="C6633" t="s">
        <v>2879</v>
      </c>
      <c r="D6633" t="s">
        <v>2888</v>
      </c>
      <c r="E6633" t="s">
        <v>3512</v>
      </c>
      <c r="F6633" t="s">
        <v>2172</v>
      </c>
      <c r="G6633" t="s">
        <v>2173</v>
      </c>
      <c r="H6633">
        <v>527842.66339999996</v>
      </c>
      <c r="I6633">
        <v>657.96924569073303</v>
      </c>
      <c r="J6633">
        <v>75036.925896107699</v>
      </c>
      <c r="K6633">
        <v>75694.895141798406</v>
      </c>
      <c r="L6633">
        <v>452147.76825820201</v>
      </c>
    </row>
    <row r="6634" spans="1:14" x14ac:dyDescent="0.35">
      <c r="A6634" t="s">
        <v>1312</v>
      </c>
      <c r="B6634" t="s">
        <v>4673</v>
      </c>
      <c r="C6634" t="s">
        <v>2879</v>
      </c>
      <c r="D6634" t="s">
        <v>2888</v>
      </c>
      <c r="E6634" t="s">
        <v>3512</v>
      </c>
      <c r="F6634" t="s">
        <v>2882</v>
      </c>
      <c r="G6634" t="s">
        <v>2883</v>
      </c>
      <c r="H6634">
        <v>386226.33909999998</v>
      </c>
      <c r="I6634">
        <v>481.44091148102399</v>
      </c>
      <c r="J6634">
        <v>54905.0677288593</v>
      </c>
      <c r="K6634">
        <v>55386.508640340297</v>
      </c>
      <c r="L6634">
        <v>330839.83045965998</v>
      </c>
    </row>
    <row r="6635" spans="1:14" x14ac:dyDescent="0.35">
      <c r="A6635" t="s">
        <v>1312</v>
      </c>
      <c r="B6635" t="s">
        <v>4673</v>
      </c>
      <c r="C6635" t="s">
        <v>2879</v>
      </c>
      <c r="D6635" t="s">
        <v>2892</v>
      </c>
      <c r="E6635" t="s">
        <v>4676</v>
      </c>
      <c r="F6635" t="s">
        <v>2170</v>
      </c>
      <c r="G6635" t="s">
        <v>2171</v>
      </c>
      <c r="H6635">
        <v>0</v>
      </c>
      <c r="I6635">
        <v>0</v>
      </c>
      <c r="J6635">
        <v>0</v>
      </c>
      <c r="K6635">
        <v>0</v>
      </c>
      <c r="L6635">
        <v>0</v>
      </c>
    </row>
    <row r="6636" spans="1:14" x14ac:dyDescent="0.35">
      <c r="A6636" t="s">
        <v>1312</v>
      </c>
      <c r="B6636" t="s">
        <v>4673</v>
      </c>
      <c r="C6636" t="s">
        <v>2879</v>
      </c>
      <c r="D6636" t="s">
        <v>2892</v>
      </c>
      <c r="E6636" t="s">
        <v>4676</v>
      </c>
      <c r="F6636" t="s">
        <v>2172</v>
      </c>
      <c r="G6636" t="s">
        <v>2173</v>
      </c>
      <c r="H6636">
        <v>523391.33409999998</v>
      </c>
      <c r="I6636">
        <v>793.12698844091199</v>
      </c>
      <c r="J6636">
        <v>75861.159840998705</v>
      </c>
      <c r="K6636">
        <v>76654.286829439603</v>
      </c>
      <c r="L6636">
        <v>446737.04727056</v>
      </c>
    </row>
    <row r="6637" spans="1:14" x14ac:dyDescent="0.35">
      <c r="A6637" t="s">
        <v>1312</v>
      </c>
      <c r="B6637" t="s">
        <v>4673</v>
      </c>
      <c r="C6637" t="s">
        <v>2879</v>
      </c>
      <c r="D6637" t="s">
        <v>2892</v>
      </c>
      <c r="E6637" t="s">
        <v>4676</v>
      </c>
      <c r="F6637" t="s">
        <v>1621</v>
      </c>
      <c r="G6637" t="s">
        <v>2416</v>
      </c>
      <c r="H6637">
        <v>106195.3432</v>
      </c>
      <c r="I6637">
        <v>160.92431649525801</v>
      </c>
      <c r="J6637">
        <v>0</v>
      </c>
      <c r="K6637">
        <v>160.92431649525801</v>
      </c>
      <c r="L6637">
        <v>106034.418883505</v>
      </c>
      <c r="N6637" t="s">
        <v>2198</v>
      </c>
    </row>
    <row r="6638" spans="1:14" x14ac:dyDescent="0.35">
      <c r="A6638" t="s">
        <v>1312</v>
      </c>
      <c r="B6638" t="s">
        <v>4673</v>
      </c>
      <c r="C6638" t="s">
        <v>2879</v>
      </c>
      <c r="D6638" t="s">
        <v>2892</v>
      </c>
      <c r="E6638" t="s">
        <v>4676</v>
      </c>
      <c r="F6638" t="s">
        <v>3005</v>
      </c>
      <c r="G6638" t="s">
        <v>3006</v>
      </c>
      <c r="H6638">
        <v>128951.4881</v>
      </c>
      <c r="I6638">
        <v>195.40809860138401</v>
      </c>
      <c r="J6638">
        <v>0</v>
      </c>
      <c r="K6638">
        <v>195.40809860138401</v>
      </c>
      <c r="L6638">
        <v>128756.08000139899</v>
      </c>
      <c r="N6638" t="s">
        <v>2198</v>
      </c>
    </row>
    <row r="6639" spans="1:14" x14ac:dyDescent="0.35">
      <c r="A6639" t="s">
        <v>1312</v>
      </c>
      <c r="B6639" t="s">
        <v>4673</v>
      </c>
      <c r="C6639" t="s">
        <v>2879</v>
      </c>
      <c r="D6639" t="s">
        <v>2892</v>
      </c>
      <c r="E6639" t="s">
        <v>4676</v>
      </c>
      <c r="F6639" t="s">
        <v>2882</v>
      </c>
      <c r="G6639" t="s">
        <v>2883</v>
      </c>
      <c r="H6639">
        <v>0</v>
      </c>
      <c r="I6639">
        <v>0</v>
      </c>
      <c r="J6639">
        <v>0</v>
      </c>
      <c r="K6639">
        <v>0</v>
      </c>
      <c r="L6639">
        <v>0</v>
      </c>
    </row>
    <row r="6640" spans="1:14" x14ac:dyDescent="0.35">
      <c r="A6640" t="s">
        <v>1312</v>
      </c>
      <c r="B6640" t="s">
        <v>4673</v>
      </c>
      <c r="C6640" t="s">
        <v>2879</v>
      </c>
      <c r="D6640" t="s">
        <v>2894</v>
      </c>
      <c r="E6640" t="s">
        <v>2978</v>
      </c>
      <c r="F6640" t="s">
        <v>2172</v>
      </c>
      <c r="G6640" t="s">
        <v>2173</v>
      </c>
      <c r="H6640">
        <v>154175.61910000001</v>
      </c>
      <c r="I6640">
        <v>529.72748807279595</v>
      </c>
      <c r="J6640">
        <v>12178.8662426147</v>
      </c>
      <c r="K6640">
        <v>12708.5937306875</v>
      </c>
      <c r="L6640">
        <v>141467.02536931299</v>
      </c>
    </row>
    <row r="6641" spans="1:14" x14ac:dyDescent="0.35">
      <c r="A6641" t="s">
        <v>1312</v>
      </c>
      <c r="B6641" t="s">
        <v>4673</v>
      </c>
      <c r="C6641" t="s">
        <v>2879</v>
      </c>
      <c r="D6641" t="s">
        <v>2894</v>
      </c>
      <c r="E6641" t="s">
        <v>2978</v>
      </c>
      <c r="F6641" t="s">
        <v>2882</v>
      </c>
      <c r="G6641" t="s">
        <v>2883</v>
      </c>
      <c r="H6641">
        <v>409158.37349999999</v>
      </c>
      <c r="I6641">
        <v>1405.81525680857</v>
      </c>
      <c r="J6641">
        <v>32320.837336169701</v>
      </c>
      <c r="K6641">
        <v>33726.652592978302</v>
      </c>
      <c r="L6641">
        <v>375431.72090702201</v>
      </c>
    </row>
    <row r="6642" spans="1:14" x14ac:dyDescent="0.35">
      <c r="A6642" t="s">
        <v>1312</v>
      </c>
      <c r="B6642" t="s">
        <v>4673</v>
      </c>
      <c r="C6642" t="s">
        <v>2879</v>
      </c>
      <c r="D6642" t="s">
        <v>2898</v>
      </c>
      <c r="E6642" t="s">
        <v>4245</v>
      </c>
      <c r="F6642" t="s">
        <v>2172</v>
      </c>
      <c r="G6642" t="s">
        <v>2173</v>
      </c>
      <c r="H6642">
        <v>0</v>
      </c>
      <c r="I6642">
        <v>0</v>
      </c>
      <c r="J6642">
        <v>0</v>
      </c>
      <c r="K6642">
        <v>0</v>
      </c>
      <c r="L6642">
        <v>0</v>
      </c>
    </row>
    <row r="6643" spans="1:14" x14ac:dyDescent="0.35">
      <c r="A6643" t="s">
        <v>1312</v>
      </c>
      <c r="B6643" t="s">
        <v>4673</v>
      </c>
      <c r="C6643" t="s">
        <v>2879</v>
      </c>
      <c r="D6643" t="s">
        <v>2898</v>
      </c>
      <c r="E6643" t="s">
        <v>4245</v>
      </c>
      <c r="F6643" t="s">
        <v>2882</v>
      </c>
      <c r="G6643" t="s">
        <v>2883</v>
      </c>
      <c r="H6643">
        <v>0</v>
      </c>
      <c r="I6643">
        <v>0</v>
      </c>
      <c r="J6643">
        <v>0</v>
      </c>
      <c r="K6643">
        <v>0</v>
      </c>
      <c r="L6643">
        <v>0</v>
      </c>
    </row>
    <row r="6644" spans="1:14" x14ac:dyDescent="0.35">
      <c r="A6644" t="s">
        <v>1312</v>
      </c>
      <c r="B6644" t="s">
        <v>4673</v>
      </c>
      <c r="C6644" t="s">
        <v>2879</v>
      </c>
      <c r="D6644" t="s">
        <v>2898</v>
      </c>
      <c r="E6644" t="s">
        <v>4245</v>
      </c>
      <c r="F6644" t="s">
        <v>2884</v>
      </c>
      <c r="G6644" t="s">
        <v>2885</v>
      </c>
      <c r="H6644">
        <v>27419329.161800001</v>
      </c>
      <c r="I6644">
        <v>34915.115281862199</v>
      </c>
      <c r="J6644">
        <v>1888868.8032708899</v>
      </c>
      <c r="K6644">
        <v>1923783.91855275</v>
      </c>
      <c r="L6644">
        <v>25495545.2432473</v>
      </c>
    </row>
    <row r="6645" spans="1:14" x14ac:dyDescent="0.35">
      <c r="A6645" t="s">
        <v>1312</v>
      </c>
      <c r="B6645" t="s">
        <v>4673</v>
      </c>
      <c r="C6645" t="s">
        <v>2879</v>
      </c>
      <c r="D6645" t="s">
        <v>2898</v>
      </c>
      <c r="E6645" t="s">
        <v>4245</v>
      </c>
      <c r="F6645" t="s">
        <v>2896</v>
      </c>
      <c r="G6645" t="s">
        <v>2897</v>
      </c>
      <c r="H6645">
        <v>2086049.0315</v>
      </c>
      <c r="I6645">
        <v>2656.3247404295498</v>
      </c>
      <c r="J6645">
        <v>143704.20641745601</v>
      </c>
      <c r="K6645">
        <v>146360.531157886</v>
      </c>
      <c r="L6645">
        <v>1939688.5003421099</v>
      </c>
    </row>
    <row r="6646" spans="1:14" x14ac:dyDescent="0.35">
      <c r="A6646" t="s">
        <v>1312</v>
      </c>
      <c r="B6646" t="s">
        <v>4673</v>
      </c>
      <c r="C6646" t="s">
        <v>2879</v>
      </c>
      <c r="D6646" t="s">
        <v>2902</v>
      </c>
      <c r="E6646" t="s">
        <v>3357</v>
      </c>
      <c r="F6646" t="s">
        <v>2172</v>
      </c>
      <c r="G6646" t="s">
        <v>2173</v>
      </c>
      <c r="H6646">
        <v>0</v>
      </c>
      <c r="I6646">
        <v>0</v>
      </c>
      <c r="J6646">
        <v>0</v>
      </c>
      <c r="K6646">
        <v>0</v>
      </c>
      <c r="L6646">
        <v>0</v>
      </c>
    </row>
    <row r="6647" spans="1:14" x14ac:dyDescent="0.35">
      <c r="A6647" t="s">
        <v>1312</v>
      </c>
      <c r="B6647" t="s">
        <v>4673</v>
      </c>
      <c r="C6647" t="s">
        <v>2879</v>
      </c>
      <c r="D6647" t="s">
        <v>2902</v>
      </c>
      <c r="E6647" t="s">
        <v>3357</v>
      </c>
      <c r="F6647" t="s">
        <v>2882</v>
      </c>
      <c r="G6647" t="s">
        <v>2883</v>
      </c>
      <c r="H6647">
        <v>452503.21610000002</v>
      </c>
      <c r="I6647">
        <v>1412.1806144134</v>
      </c>
      <c r="J6647">
        <v>44272.480384750197</v>
      </c>
      <c r="K6647">
        <v>45684.6609991636</v>
      </c>
      <c r="L6647">
        <v>406818.55510083598</v>
      </c>
    </row>
    <row r="6648" spans="1:14" x14ac:dyDescent="0.35">
      <c r="A6648" t="s">
        <v>1312</v>
      </c>
      <c r="B6648" t="s">
        <v>4673</v>
      </c>
      <c r="C6648" t="s">
        <v>2879</v>
      </c>
      <c r="D6648" t="s">
        <v>2904</v>
      </c>
      <c r="E6648" t="s">
        <v>2913</v>
      </c>
      <c r="F6648" t="s">
        <v>2172</v>
      </c>
      <c r="G6648" t="s">
        <v>2173</v>
      </c>
      <c r="H6648">
        <v>579463.75800000003</v>
      </c>
      <c r="I6648">
        <v>622.83447490252001</v>
      </c>
      <c r="J6648">
        <v>29324.158189264701</v>
      </c>
      <c r="K6648">
        <v>29946.992664167199</v>
      </c>
      <c r="L6648">
        <v>549516.76533583296</v>
      </c>
    </row>
    <row r="6649" spans="1:14" x14ac:dyDescent="0.35">
      <c r="A6649" t="s">
        <v>1312</v>
      </c>
      <c r="B6649" t="s">
        <v>4673</v>
      </c>
      <c r="C6649" t="s">
        <v>2879</v>
      </c>
      <c r="D6649" t="s">
        <v>2904</v>
      </c>
      <c r="E6649" t="s">
        <v>2913</v>
      </c>
      <c r="F6649" t="s">
        <v>2882</v>
      </c>
      <c r="G6649" t="s">
        <v>2883</v>
      </c>
      <c r="H6649">
        <v>579463.75800000003</v>
      </c>
      <c r="I6649">
        <v>622.83447490252001</v>
      </c>
      <c r="J6649">
        <v>29324.158189264701</v>
      </c>
      <c r="K6649">
        <v>29946.992664167199</v>
      </c>
      <c r="L6649">
        <v>549516.76533583296</v>
      </c>
    </row>
    <row r="6650" spans="1:14" x14ac:dyDescent="0.35">
      <c r="A6650" t="s">
        <v>1312</v>
      </c>
      <c r="B6650" t="s">
        <v>4673</v>
      </c>
      <c r="C6650" t="s">
        <v>2879</v>
      </c>
      <c r="D6650" t="s">
        <v>2906</v>
      </c>
      <c r="E6650" t="s">
        <v>2992</v>
      </c>
      <c r="F6650" t="s">
        <v>2170</v>
      </c>
      <c r="G6650" t="s">
        <v>2171</v>
      </c>
      <c r="H6650">
        <v>0</v>
      </c>
      <c r="I6650">
        <v>0</v>
      </c>
      <c r="J6650">
        <v>0</v>
      </c>
      <c r="K6650">
        <v>0</v>
      </c>
      <c r="L6650">
        <v>0</v>
      </c>
    </row>
    <row r="6651" spans="1:14" x14ac:dyDescent="0.35">
      <c r="A6651" t="s">
        <v>1312</v>
      </c>
      <c r="B6651" t="s">
        <v>4673</v>
      </c>
      <c r="C6651" t="s">
        <v>2879</v>
      </c>
      <c r="D6651" t="s">
        <v>2906</v>
      </c>
      <c r="E6651" t="s">
        <v>2992</v>
      </c>
      <c r="F6651" t="s">
        <v>2172</v>
      </c>
      <c r="G6651" t="s">
        <v>2173</v>
      </c>
      <c r="H6651">
        <v>1032851.3339</v>
      </c>
      <c r="I6651">
        <v>2654.2046564713301</v>
      </c>
      <c r="J6651">
        <v>218388.894106511</v>
      </c>
      <c r="K6651">
        <v>221043.098762982</v>
      </c>
      <c r="L6651">
        <v>811808.23513701803</v>
      </c>
    </row>
    <row r="6652" spans="1:14" x14ac:dyDescent="0.35">
      <c r="A6652" t="s">
        <v>1312</v>
      </c>
      <c r="B6652" t="s">
        <v>4673</v>
      </c>
      <c r="C6652" t="s">
        <v>2879</v>
      </c>
      <c r="D6652" t="s">
        <v>2906</v>
      </c>
      <c r="E6652" t="s">
        <v>2992</v>
      </c>
      <c r="F6652" t="s">
        <v>2882</v>
      </c>
      <c r="G6652" t="s">
        <v>2883</v>
      </c>
      <c r="H6652">
        <v>837973.72380000004</v>
      </c>
      <c r="I6652">
        <v>2153.4113250616501</v>
      </c>
      <c r="J6652">
        <v>177183.44238830099</v>
      </c>
      <c r="K6652">
        <v>179336.853713363</v>
      </c>
      <c r="L6652">
        <v>658636.87008663698</v>
      </c>
    </row>
    <row r="6653" spans="1:14" x14ac:dyDescent="0.35">
      <c r="A6653" t="s">
        <v>1312</v>
      </c>
      <c r="B6653" t="s">
        <v>4673</v>
      </c>
      <c r="C6653" t="s">
        <v>2879</v>
      </c>
      <c r="D6653" t="s">
        <v>2906</v>
      </c>
      <c r="E6653" t="s">
        <v>2992</v>
      </c>
      <c r="F6653" t="s">
        <v>2884</v>
      </c>
      <c r="G6653" t="s">
        <v>2885</v>
      </c>
      <c r="H6653">
        <v>32419576.299600001</v>
      </c>
      <c r="I6653">
        <v>71434.607773806201</v>
      </c>
      <c r="J6653">
        <v>9188206.3563135508</v>
      </c>
      <c r="K6653">
        <v>9259640.9640873503</v>
      </c>
      <c r="L6653">
        <v>23159935.335512701</v>
      </c>
    </row>
    <row r="6654" spans="1:14" x14ac:dyDescent="0.35">
      <c r="A6654" t="s">
        <v>1312</v>
      </c>
      <c r="B6654" t="s">
        <v>4673</v>
      </c>
      <c r="C6654" t="s">
        <v>2879</v>
      </c>
      <c r="D6654" t="s">
        <v>2906</v>
      </c>
      <c r="E6654" t="s">
        <v>2992</v>
      </c>
      <c r="F6654" t="s">
        <v>2896</v>
      </c>
      <c r="G6654" t="s">
        <v>2897</v>
      </c>
      <c r="H6654">
        <v>1383889.105</v>
      </c>
      <c r="I6654">
        <v>3049.3173168410999</v>
      </c>
      <c r="J6654">
        <v>392215.448872248</v>
      </c>
      <c r="K6654">
        <v>395264.76618908998</v>
      </c>
      <c r="L6654">
        <v>988624.33881091001</v>
      </c>
    </row>
    <row r="6655" spans="1:14" x14ac:dyDescent="0.35">
      <c r="A6655" t="s">
        <v>1312</v>
      </c>
      <c r="B6655" t="s">
        <v>4673</v>
      </c>
      <c r="C6655" t="s">
        <v>2915</v>
      </c>
      <c r="D6655" t="s">
        <v>4677</v>
      </c>
      <c r="E6655" t="s">
        <v>4678</v>
      </c>
      <c r="F6655" t="s">
        <v>2172</v>
      </c>
      <c r="G6655" t="s">
        <v>2173</v>
      </c>
      <c r="H6655">
        <v>13569031.1138</v>
      </c>
      <c r="I6655">
        <v>19451.409509202502</v>
      </c>
      <c r="J6655">
        <v>1602680.98785003</v>
      </c>
      <c r="K6655">
        <v>1622132.3973592401</v>
      </c>
      <c r="L6655">
        <v>11946898.716440801</v>
      </c>
    </row>
    <row r="6656" spans="1:14" x14ac:dyDescent="0.35">
      <c r="A6656" t="s">
        <v>1312</v>
      </c>
      <c r="B6656" t="s">
        <v>4673</v>
      </c>
      <c r="C6656" t="s">
        <v>2915</v>
      </c>
      <c r="D6656" t="s">
        <v>4677</v>
      </c>
      <c r="E6656" t="s">
        <v>4678</v>
      </c>
      <c r="F6656" t="s">
        <v>3005</v>
      </c>
      <c r="G6656" t="s">
        <v>3006</v>
      </c>
      <c r="H6656">
        <v>853791.77819999994</v>
      </c>
      <c r="I6656">
        <v>1223.9233128834401</v>
      </c>
      <c r="J6656">
        <v>0</v>
      </c>
      <c r="K6656">
        <v>1223.9233128834401</v>
      </c>
      <c r="L6656">
        <v>852567.854887116</v>
      </c>
      <c r="N6656" t="s">
        <v>2198</v>
      </c>
    </row>
    <row r="6657" spans="1:14" x14ac:dyDescent="0.35">
      <c r="A6657" t="s">
        <v>1312</v>
      </c>
      <c r="B6657" t="s">
        <v>4673</v>
      </c>
      <c r="C6657" t="s">
        <v>2915</v>
      </c>
      <c r="D6657" t="s">
        <v>4677</v>
      </c>
      <c r="E6657" t="s">
        <v>4678</v>
      </c>
      <c r="F6657" t="s">
        <v>2920</v>
      </c>
      <c r="G6657" t="s">
        <v>2921</v>
      </c>
      <c r="H6657">
        <v>0</v>
      </c>
      <c r="I6657">
        <v>0</v>
      </c>
      <c r="J6657">
        <v>0</v>
      </c>
      <c r="K6657">
        <v>0</v>
      </c>
      <c r="L6657">
        <v>0</v>
      </c>
    </row>
    <row r="6658" spans="1:14" x14ac:dyDescent="0.35">
      <c r="A6658" t="s">
        <v>1312</v>
      </c>
      <c r="B6658" t="s">
        <v>4673</v>
      </c>
      <c r="C6658" t="s">
        <v>2915</v>
      </c>
      <c r="D6658" t="s">
        <v>4677</v>
      </c>
      <c r="E6658" t="s">
        <v>4678</v>
      </c>
      <c r="F6658" t="s">
        <v>2867</v>
      </c>
      <c r="G6658" t="s">
        <v>2868</v>
      </c>
      <c r="H6658">
        <v>0</v>
      </c>
      <c r="I6658">
        <v>0</v>
      </c>
      <c r="J6658">
        <v>0</v>
      </c>
      <c r="K6658">
        <v>0</v>
      </c>
      <c r="L6658">
        <v>0</v>
      </c>
    </row>
    <row r="6659" spans="1:14" x14ac:dyDescent="0.35">
      <c r="A6659" t="s">
        <v>1312</v>
      </c>
      <c r="B6659" t="s">
        <v>4673</v>
      </c>
      <c r="C6659" t="s">
        <v>2915</v>
      </c>
      <c r="D6659" t="s">
        <v>4677</v>
      </c>
      <c r="E6659" t="s">
        <v>4678</v>
      </c>
      <c r="F6659" t="s">
        <v>2922</v>
      </c>
      <c r="G6659" t="s">
        <v>2923</v>
      </c>
      <c r="H6659">
        <v>0</v>
      </c>
      <c r="I6659">
        <v>0</v>
      </c>
      <c r="J6659">
        <v>0</v>
      </c>
      <c r="K6659">
        <v>0</v>
      </c>
      <c r="L6659">
        <v>0</v>
      </c>
    </row>
    <row r="6660" spans="1:14" x14ac:dyDescent="0.35">
      <c r="A6660" t="s">
        <v>1312</v>
      </c>
      <c r="B6660" t="s">
        <v>4673</v>
      </c>
      <c r="C6660" t="s">
        <v>2915</v>
      </c>
      <c r="D6660" t="s">
        <v>4677</v>
      </c>
      <c r="E6660" t="s">
        <v>4678</v>
      </c>
      <c r="F6660" t="s">
        <v>4042</v>
      </c>
      <c r="G6660" t="s">
        <v>4043</v>
      </c>
      <c r="H6660">
        <v>0</v>
      </c>
      <c r="I6660">
        <v>0</v>
      </c>
      <c r="J6660">
        <v>0</v>
      </c>
      <c r="K6660">
        <v>0</v>
      </c>
      <c r="L6660">
        <v>0</v>
      </c>
    </row>
    <row r="6661" spans="1:14" x14ac:dyDescent="0.35">
      <c r="A6661" t="s">
        <v>1312</v>
      </c>
      <c r="B6661" t="s">
        <v>4673</v>
      </c>
      <c r="C6661" t="s">
        <v>2915</v>
      </c>
      <c r="D6661" t="s">
        <v>4677</v>
      </c>
      <c r="E6661" t="s">
        <v>4678</v>
      </c>
      <c r="F6661" t="s">
        <v>2974</v>
      </c>
      <c r="G6661" t="s">
        <v>2975</v>
      </c>
      <c r="H6661">
        <v>632521.13410000002</v>
      </c>
      <c r="I6661">
        <v>906.72852760736203</v>
      </c>
      <c r="J6661">
        <v>0</v>
      </c>
      <c r="K6661">
        <v>906.72852760736203</v>
      </c>
      <c r="L6661">
        <v>631614.40557239298</v>
      </c>
      <c r="N6661" t="s">
        <v>2198</v>
      </c>
    </row>
    <row r="6662" spans="1:14" x14ac:dyDescent="0.35">
      <c r="A6662" t="s">
        <v>1312</v>
      </c>
      <c r="B6662" t="s">
        <v>4673</v>
      </c>
      <c r="C6662" t="s">
        <v>2915</v>
      </c>
      <c r="D6662" t="s">
        <v>4677</v>
      </c>
      <c r="E6662" t="s">
        <v>4678</v>
      </c>
      <c r="F6662" t="s">
        <v>2875</v>
      </c>
      <c r="G6662" t="s">
        <v>2876</v>
      </c>
      <c r="H6662">
        <v>0</v>
      </c>
      <c r="I6662">
        <v>0</v>
      </c>
      <c r="J6662">
        <v>0</v>
      </c>
      <c r="K6662">
        <v>0</v>
      </c>
      <c r="L6662">
        <v>0</v>
      </c>
    </row>
    <row r="6663" spans="1:14" x14ac:dyDescent="0.35">
      <c r="A6663" t="s">
        <v>1312</v>
      </c>
      <c r="B6663" t="s">
        <v>4673</v>
      </c>
      <c r="C6663" t="s">
        <v>2915</v>
      </c>
      <c r="D6663" t="s">
        <v>4677</v>
      </c>
      <c r="E6663" t="s">
        <v>4678</v>
      </c>
      <c r="F6663" t="s">
        <v>2877</v>
      </c>
      <c r="G6663" t="s">
        <v>2878</v>
      </c>
      <c r="H6663">
        <v>563234.36679999996</v>
      </c>
      <c r="I6663">
        <v>807.40490797545999</v>
      </c>
      <c r="J6663">
        <v>66525.384440488895</v>
      </c>
      <c r="K6663">
        <v>67332.789348464401</v>
      </c>
      <c r="L6663">
        <v>495901.57745153602</v>
      </c>
    </row>
    <row r="6664" spans="1:14" x14ac:dyDescent="0.35">
      <c r="A6664" t="s">
        <v>1312</v>
      </c>
      <c r="B6664" t="s">
        <v>4673</v>
      </c>
      <c r="C6664" t="s">
        <v>2915</v>
      </c>
      <c r="D6664" t="s">
        <v>4679</v>
      </c>
      <c r="E6664" t="s">
        <v>4680</v>
      </c>
      <c r="F6664" t="s">
        <v>2172</v>
      </c>
      <c r="G6664" t="s">
        <v>2173</v>
      </c>
      <c r="H6664">
        <v>7543975.2123999996</v>
      </c>
      <c r="I6664">
        <v>33071.181415892002</v>
      </c>
      <c r="J6664">
        <v>2860652.0647835699</v>
      </c>
      <c r="K6664">
        <v>2893723.2461994598</v>
      </c>
      <c r="L6664">
        <v>4650251.9662005296</v>
      </c>
    </row>
    <row r="6665" spans="1:14" x14ac:dyDescent="0.35">
      <c r="A6665" t="s">
        <v>1312</v>
      </c>
      <c r="B6665" t="s">
        <v>4673</v>
      </c>
      <c r="C6665" t="s">
        <v>2915</v>
      </c>
      <c r="D6665" t="s">
        <v>4679</v>
      </c>
      <c r="E6665" t="s">
        <v>4680</v>
      </c>
      <c r="F6665" t="s">
        <v>3007</v>
      </c>
      <c r="G6665" t="s">
        <v>3008</v>
      </c>
      <c r="H6665">
        <v>941185.60219999996</v>
      </c>
      <c r="I6665">
        <v>4125.95732655965</v>
      </c>
      <c r="J6665">
        <v>0</v>
      </c>
      <c r="K6665">
        <v>4125.95732655965</v>
      </c>
      <c r="L6665">
        <v>937059.64487344003</v>
      </c>
      <c r="N6665" t="s">
        <v>2198</v>
      </c>
    </row>
    <row r="6666" spans="1:14" x14ac:dyDescent="0.35">
      <c r="A6666" t="s">
        <v>1312</v>
      </c>
      <c r="B6666" t="s">
        <v>4673</v>
      </c>
      <c r="C6666" t="s">
        <v>2915</v>
      </c>
      <c r="D6666" t="s">
        <v>4679</v>
      </c>
      <c r="E6666" t="s">
        <v>4680</v>
      </c>
      <c r="F6666" t="s">
        <v>2918</v>
      </c>
      <c r="G6666" t="s">
        <v>2919</v>
      </c>
      <c r="H6666">
        <v>0</v>
      </c>
      <c r="I6666">
        <v>0</v>
      </c>
      <c r="J6666">
        <v>0</v>
      </c>
      <c r="K6666">
        <v>0</v>
      </c>
      <c r="L6666">
        <v>0</v>
      </c>
    </row>
    <row r="6667" spans="1:14" x14ac:dyDescent="0.35">
      <c r="A6667" t="s">
        <v>1312</v>
      </c>
      <c r="B6667" t="s">
        <v>4673</v>
      </c>
      <c r="C6667" t="s">
        <v>2915</v>
      </c>
      <c r="D6667" t="s">
        <v>4679</v>
      </c>
      <c r="E6667" t="s">
        <v>4680</v>
      </c>
      <c r="F6667" t="s">
        <v>2920</v>
      </c>
      <c r="G6667" t="s">
        <v>2921</v>
      </c>
      <c r="H6667">
        <v>53821.464099999997</v>
      </c>
      <c r="I6667">
        <v>235.941841254877</v>
      </c>
      <c r="J6667">
        <v>20408.932685733002</v>
      </c>
      <c r="K6667">
        <v>20644.8745269879</v>
      </c>
      <c r="L6667">
        <v>33176.589573012097</v>
      </c>
    </row>
    <row r="6668" spans="1:14" x14ac:dyDescent="0.35">
      <c r="A6668" t="s">
        <v>1312</v>
      </c>
      <c r="B6668" t="s">
        <v>4673</v>
      </c>
      <c r="C6668" t="s">
        <v>2915</v>
      </c>
      <c r="D6668" t="s">
        <v>4679</v>
      </c>
      <c r="E6668" t="s">
        <v>4680</v>
      </c>
      <c r="F6668" t="s">
        <v>2867</v>
      </c>
      <c r="G6668" t="s">
        <v>2868</v>
      </c>
      <c r="H6668">
        <v>0</v>
      </c>
      <c r="I6668">
        <v>0</v>
      </c>
      <c r="J6668">
        <v>0</v>
      </c>
      <c r="K6668">
        <v>0</v>
      </c>
      <c r="L6668">
        <v>0</v>
      </c>
    </row>
    <row r="6669" spans="1:14" x14ac:dyDescent="0.35">
      <c r="A6669" t="s">
        <v>1312</v>
      </c>
      <c r="B6669" t="s">
        <v>4673</v>
      </c>
      <c r="C6669" t="s">
        <v>2915</v>
      </c>
      <c r="D6669" t="s">
        <v>4679</v>
      </c>
      <c r="E6669" t="s">
        <v>4680</v>
      </c>
      <c r="F6669" t="s">
        <v>2922</v>
      </c>
      <c r="G6669" t="s">
        <v>2923</v>
      </c>
      <c r="H6669">
        <v>1039168.2676</v>
      </c>
      <c r="I6669">
        <v>4555.4924734595597</v>
      </c>
      <c r="J6669">
        <v>394049.39262453699</v>
      </c>
      <c r="K6669">
        <v>398604.88509799598</v>
      </c>
      <c r="L6669">
        <v>640563.38250200404</v>
      </c>
    </row>
    <row r="6670" spans="1:14" x14ac:dyDescent="0.35">
      <c r="A6670" t="s">
        <v>1312</v>
      </c>
      <c r="B6670" t="s">
        <v>4673</v>
      </c>
      <c r="C6670" t="s">
        <v>2915</v>
      </c>
      <c r="D6670" t="s">
        <v>4681</v>
      </c>
      <c r="E6670" t="s">
        <v>4682</v>
      </c>
      <c r="F6670" t="s">
        <v>2172</v>
      </c>
      <c r="G6670" t="s">
        <v>2173</v>
      </c>
      <c r="H6670">
        <v>288618.84999999998</v>
      </c>
      <c r="I6670">
        <v>1551.0655190548</v>
      </c>
      <c r="J6670">
        <v>19949.354690150099</v>
      </c>
      <c r="K6670">
        <v>21500.420209204902</v>
      </c>
      <c r="L6670">
        <v>267118.42979079502</v>
      </c>
    </row>
    <row r="6671" spans="1:14" x14ac:dyDescent="0.35">
      <c r="A6671" t="s">
        <v>1312</v>
      </c>
      <c r="B6671" t="s">
        <v>4673</v>
      </c>
      <c r="C6671" t="s">
        <v>2915</v>
      </c>
      <c r="D6671" t="s">
        <v>4681</v>
      </c>
      <c r="E6671" t="s">
        <v>4682</v>
      </c>
      <c r="F6671" t="s">
        <v>1621</v>
      </c>
      <c r="G6671" t="s">
        <v>2416</v>
      </c>
      <c r="H6671">
        <v>89477.780400000003</v>
      </c>
      <c r="I6671">
        <v>480.86221645689398</v>
      </c>
      <c r="J6671">
        <v>0</v>
      </c>
      <c r="K6671">
        <v>480.86221645689398</v>
      </c>
      <c r="L6671">
        <v>88996.918183543094</v>
      </c>
      <c r="N6671" t="s">
        <v>2198</v>
      </c>
    </row>
    <row r="6672" spans="1:14" x14ac:dyDescent="0.35">
      <c r="A6672" t="s">
        <v>1312</v>
      </c>
      <c r="B6672" t="s">
        <v>4673</v>
      </c>
      <c r="C6672" t="s">
        <v>2915</v>
      </c>
      <c r="D6672" t="s">
        <v>4681</v>
      </c>
      <c r="E6672" t="s">
        <v>4682</v>
      </c>
      <c r="F6672" t="s">
        <v>4683</v>
      </c>
      <c r="G6672" t="s">
        <v>4684</v>
      </c>
      <c r="H6672">
        <v>29684.5717</v>
      </c>
      <c r="I6672">
        <v>159.52774953546299</v>
      </c>
      <c r="J6672">
        <v>2051.7996301946901</v>
      </c>
      <c r="K6672">
        <v>2211.3273797301599</v>
      </c>
      <c r="L6672">
        <v>27473.244320269801</v>
      </c>
    </row>
    <row r="6673" spans="1:14" x14ac:dyDescent="0.35">
      <c r="A6673" t="s">
        <v>1312</v>
      </c>
      <c r="B6673" t="s">
        <v>4673</v>
      </c>
      <c r="C6673" t="s">
        <v>2915</v>
      </c>
      <c r="D6673" t="s">
        <v>4681</v>
      </c>
      <c r="E6673" t="s">
        <v>4682</v>
      </c>
      <c r="F6673" t="s">
        <v>2867</v>
      </c>
      <c r="G6673" t="s">
        <v>2868</v>
      </c>
      <c r="H6673">
        <v>0</v>
      </c>
      <c r="I6673">
        <v>0</v>
      </c>
      <c r="J6673">
        <v>0</v>
      </c>
      <c r="K6673">
        <v>0</v>
      </c>
      <c r="L6673">
        <v>0</v>
      </c>
    </row>
    <row r="6674" spans="1:14" x14ac:dyDescent="0.35">
      <c r="A6674" t="s">
        <v>1312</v>
      </c>
      <c r="B6674" t="s">
        <v>4673</v>
      </c>
      <c r="C6674" t="s">
        <v>2915</v>
      </c>
      <c r="D6674" t="s">
        <v>4681</v>
      </c>
      <c r="E6674" t="s">
        <v>4682</v>
      </c>
      <c r="F6674" t="s">
        <v>2922</v>
      </c>
      <c r="G6674" t="s">
        <v>2923</v>
      </c>
      <c r="H6674">
        <v>0</v>
      </c>
      <c r="I6674">
        <v>0</v>
      </c>
      <c r="J6674">
        <v>0</v>
      </c>
      <c r="K6674">
        <v>0</v>
      </c>
      <c r="L6674">
        <v>0</v>
      </c>
    </row>
    <row r="6675" spans="1:14" x14ac:dyDescent="0.35">
      <c r="A6675" t="s">
        <v>1312</v>
      </c>
      <c r="B6675" t="s">
        <v>4673</v>
      </c>
      <c r="C6675" t="s">
        <v>2915</v>
      </c>
      <c r="D6675" t="s">
        <v>4681</v>
      </c>
      <c r="E6675" t="s">
        <v>4682</v>
      </c>
      <c r="F6675" t="s">
        <v>2875</v>
      </c>
      <c r="G6675" t="s">
        <v>2876</v>
      </c>
      <c r="H6675">
        <v>17217.051599999999</v>
      </c>
      <c r="I6675">
        <v>92.526094730568303</v>
      </c>
      <c r="J6675">
        <v>1190.0437855129201</v>
      </c>
      <c r="K6675">
        <v>1282.5698802434899</v>
      </c>
      <c r="L6675">
        <v>15934.481719756501</v>
      </c>
    </row>
    <row r="6676" spans="1:14" x14ac:dyDescent="0.35">
      <c r="A6676" t="s">
        <v>1312</v>
      </c>
      <c r="B6676" t="s">
        <v>4673</v>
      </c>
      <c r="C6676" t="s">
        <v>2915</v>
      </c>
      <c r="D6676" t="s">
        <v>4681</v>
      </c>
      <c r="E6676" t="s">
        <v>4682</v>
      </c>
      <c r="F6676" t="s">
        <v>2877</v>
      </c>
      <c r="G6676" t="s">
        <v>2878</v>
      </c>
      <c r="H6676">
        <v>42406.531000000003</v>
      </c>
      <c r="I6676">
        <v>227.89678505066101</v>
      </c>
      <c r="J6676">
        <v>2931.1423288495598</v>
      </c>
      <c r="K6676">
        <v>3159.0391139002199</v>
      </c>
      <c r="L6676">
        <v>39247.4918860998</v>
      </c>
    </row>
    <row r="6677" spans="1:14" x14ac:dyDescent="0.35">
      <c r="A6677" t="s">
        <v>1312</v>
      </c>
      <c r="B6677" t="s">
        <v>4673</v>
      </c>
      <c r="C6677" t="s">
        <v>2915</v>
      </c>
      <c r="D6677" t="s">
        <v>4685</v>
      </c>
      <c r="E6677" t="s">
        <v>4686</v>
      </c>
      <c r="F6677" t="s">
        <v>2172</v>
      </c>
      <c r="G6677" t="s">
        <v>2173</v>
      </c>
      <c r="H6677">
        <v>7088319.2684000004</v>
      </c>
      <c r="I6677">
        <v>29135.130568543402</v>
      </c>
      <c r="J6677">
        <v>485714.64439373201</v>
      </c>
      <c r="K6677">
        <v>514849.774962275</v>
      </c>
      <c r="L6677">
        <v>6573469.4934377298</v>
      </c>
    </row>
    <row r="6678" spans="1:14" x14ac:dyDescent="0.35">
      <c r="A6678" t="s">
        <v>1312</v>
      </c>
      <c r="B6678" t="s">
        <v>4673</v>
      </c>
      <c r="C6678" t="s">
        <v>2915</v>
      </c>
      <c r="D6678" t="s">
        <v>4685</v>
      </c>
      <c r="E6678" t="s">
        <v>4686</v>
      </c>
      <c r="F6678" t="s">
        <v>19</v>
      </c>
      <c r="G6678" t="s">
        <v>2174</v>
      </c>
      <c r="H6678">
        <v>42845.256699999998</v>
      </c>
      <c r="I6678">
        <v>176.10693041914499</v>
      </c>
      <c r="J6678">
        <v>0</v>
      </c>
      <c r="K6678">
        <v>176.10693041914499</v>
      </c>
      <c r="L6678">
        <v>42669.149769580901</v>
      </c>
      <c r="N6678" t="s">
        <v>2198</v>
      </c>
    </row>
    <row r="6679" spans="1:14" x14ac:dyDescent="0.35">
      <c r="A6679" t="s">
        <v>1312</v>
      </c>
      <c r="B6679" t="s">
        <v>4673</v>
      </c>
      <c r="C6679" t="s">
        <v>2915</v>
      </c>
      <c r="D6679" t="s">
        <v>4685</v>
      </c>
      <c r="E6679" t="s">
        <v>4686</v>
      </c>
      <c r="F6679" t="s">
        <v>194</v>
      </c>
      <c r="G6679" t="s">
        <v>2415</v>
      </c>
      <c r="H6679">
        <v>578410.96550000005</v>
      </c>
      <c r="I6679">
        <v>2377.4435606584598</v>
      </c>
      <c r="J6679">
        <v>0</v>
      </c>
      <c r="K6679">
        <v>2377.4435606584598</v>
      </c>
      <c r="L6679">
        <v>576033.52193934203</v>
      </c>
      <c r="N6679" t="s">
        <v>2198</v>
      </c>
    </row>
    <row r="6680" spans="1:14" x14ac:dyDescent="0.35">
      <c r="A6680" t="s">
        <v>1312</v>
      </c>
      <c r="B6680" t="s">
        <v>4673</v>
      </c>
      <c r="C6680" t="s">
        <v>2915</v>
      </c>
      <c r="D6680" t="s">
        <v>4685</v>
      </c>
      <c r="E6680" t="s">
        <v>4686</v>
      </c>
      <c r="F6680" t="s">
        <v>1621</v>
      </c>
      <c r="G6680" t="s">
        <v>2416</v>
      </c>
      <c r="H6680">
        <v>894608.95990000002</v>
      </c>
      <c r="I6680">
        <v>3677.1127071517499</v>
      </c>
      <c r="J6680">
        <v>0</v>
      </c>
      <c r="K6680">
        <v>3677.1127071517499</v>
      </c>
      <c r="L6680">
        <v>890931.84719284798</v>
      </c>
      <c r="N6680" t="s">
        <v>2198</v>
      </c>
    </row>
    <row r="6681" spans="1:14" x14ac:dyDescent="0.35">
      <c r="A6681" t="s">
        <v>1312</v>
      </c>
      <c r="B6681" t="s">
        <v>4673</v>
      </c>
      <c r="C6681" t="s">
        <v>2915</v>
      </c>
      <c r="D6681" t="s">
        <v>4685</v>
      </c>
      <c r="E6681" t="s">
        <v>4686</v>
      </c>
      <c r="F6681" t="s">
        <v>2918</v>
      </c>
      <c r="G6681" t="s">
        <v>2919</v>
      </c>
      <c r="H6681">
        <v>0</v>
      </c>
      <c r="I6681">
        <v>0</v>
      </c>
      <c r="J6681">
        <v>0</v>
      </c>
      <c r="K6681">
        <v>0</v>
      </c>
      <c r="L6681">
        <v>0</v>
      </c>
    </row>
    <row r="6682" spans="1:14" x14ac:dyDescent="0.35">
      <c r="A6682" t="s">
        <v>1312</v>
      </c>
      <c r="B6682" t="s">
        <v>4673</v>
      </c>
      <c r="C6682" t="s">
        <v>2915</v>
      </c>
      <c r="D6682" t="s">
        <v>4685</v>
      </c>
      <c r="E6682" t="s">
        <v>4686</v>
      </c>
      <c r="F6682" t="s">
        <v>2920</v>
      </c>
      <c r="G6682" t="s">
        <v>2921</v>
      </c>
      <c r="H6682">
        <v>0</v>
      </c>
      <c r="I6682">
        <v>0</v>
      </c>
      <c r="J6682">
        <v>0</v>
      </c>
      <c r="K6682">
        <v>0</v>
      </c>
      <c r="L6682">
        <v>0</v>
      </c>
    </row>
    <row r="6683" spans="1:14" x14ac:dyDescent="0.35">
      <c r="A6683" t="s">
        <v>1312</v>
      </c>
      <c r="B6683" t="s">
        <v>4673</v>
      </c>
      <c r="C6683" t="s">
        <v>2915</v>
      </c>
      <c r="D6683" t="s">
        <v>4685</v>
      </c>
      <c r="E6683" t="s">
        <v>4686</v>
      </c>
      <c r="F6683" t="s">
        <v>2867</v>
      </c>
      <c r="G6683" t="s">
        <v>2868</v>
      </c>
      <c r="H6683">
        <v>0</v>
      </c>
      <c r="I6683">
        <v>0</v>
      </c>
      <c r="J6683">
        <v>0</v>
      </c>
      <c r="K6683">
        <v>0</v>
      </c>
      <c r="L6683">
        <v>0</v>
      </c>
    </row>
    <row r="6684" spans="1:14" x14ac:dyDescent="0.35">
      <c r="A6684" t="s">
        <v>1312</v>
      </c>
      <c r="B6684" t="s">
        <v>4673</v>
      </c>
      <c r="C6684" t="s">
        <v>2915</v>
      </c>
      <c r="D6684" t="s">
        <v>4685</v>
      </c>
      <c r="E6684" t="s">
        <v>4686</v>
      </c>
      <c r="F6684" t="s">
        <v>2922</v>
      </c>
      <c r="G6684" t="s">
        <v>2923</v>
      </c>
      <c r="H6684">
        <v>0</v>
      </c>
      <c r="I6684">
        <v>0</v>
      </c>
      <c r="J6684">
        <v>0</v>
      </c>
      <c r="K6684">
        <v>0</v>
      </c>
      <c r="L6684">
        <v>0</v>
      </c>
    </row>
    <row r="6685" spans="1:14" x14ac:dyDescent="0.35">
      <c r="A6685" t="s">
        <v>1312</v>
      </c>
      <c r="B6685" t="s">
        <v>4673</v>
      </c>
      <c r="C6685" t="s">
        <v>2915</v>
      </c>
      <c r="D6685" t="s">
        <v>4685</v>
      </c>
      <c r="E6685" t="s">
        <v>4686</v>
      </c>
      <c r="F6685" t="s">
        <v>4042</v>
      </c>
      <c r="G6685" t="s">
        <v>4043</v>
      </c>
      <c r="H6685">
        <v>0</v>
      </c>
      <c r="I6685">
        <v>0</v>
      </c>
      <c r="J6685">
        <v>0</v>
      </c>
      <c r="K6685">
        <v>0</v>
      </c>
      <c r="L6685">
        <v>0</v>
      </c>
    </row>
    <row r="6686" spans="1:14" x14ac:dyDescent="0.35">
      <c r="A6686" t="s">
        <v>1312</v>
      </c>
      <c r="B6686" t="s">
        <v>4673</v>
      </c>
      <c r="C6686" t="s">
        <v>2915</v>
      </c>
      <c r="D6686" t="s">
        <v>4685</v>
      </c>
      <c r="E6686" t="s">
        <v>4686</v>
      </c>
      <c r="F6686" t="s">
        <v>2890</v>
      </c>
      <c r="G6686" t="s">
        <v>2891</v>
      </c>
      <c r="H6686">
        <v>399317.79239999998</v>
      </c>
      <c r="I6686">
        <v>1641.3165915064301</v>
      </c>
      <c r="J6686">
        <v>27362.551292006701</v>
      </c>
      <c r="K6686">
        <v>29003.8678835131</v>
      </c>
      <c r="L6686">
        <v>370313.92451648699</v>
      </c>
    </row>
    <row r="6687" spans="1:14" x14ac:dyDescent="0.35">
      <c r="A6687" t="s">
        <v>1312</v>
      </c>
      <c r="B6687" t="s">
        <v>4673</v>
      </c>
      <c r="C6687" t="s">
        <v>2915</v>
      </c>
      <c r="D6687" t="s">
        <v>4685</v>
      </c>
      <c r="E6687" t="s">
        <v>4686</v>
      </c>
      <c r="F6687" t="s">
        <v>3009</v>
      </c>
      <c r="G6687" t="s">
        <v>3010</v>
      </c>
      <c r="H6687">
        <v>152529.1139</v>
      </c>
      <c r="I6687">
        <v>626.94067229215705</v>
      </c>
      <c r="J6687">
        <v>0</v>
      </c>
      <c r="K6687">
        <v>626.94067229215705</v>
      </c>
      <c r="L6687">
        <v>151902.173227708</v>
      </c>
      <c r="N6687" t="s">
        <v>2198</v>
      </c>
    </row>
    <row r="6688" spans="1:14" x14ac:dyDescent="0.35">
      <c r="A6688" t="s">
        <v>1312</v>
      </c>
      <c r="B6688" t="s">
        <v>4673</v>
      </c>
      <c r="C6688" t="s">
        <v>2915</v>
      </c>
      <c r="D6688" t="s">
        <v>4685</v>
      </c>
      <c r="E6688" t="s">
        <v>4686</v>
      </c>
      <c r="F6688" t="s">
        <v>2877</v>
      </c>
      <c r="G6688" t="s">
        <v>2878</v>
      </c>
      <c r="H6688">
        <v>397603.98220000003</v>
      </c>
      <c r="I6688">
        <v>1634.27231428967</v>
      </c>
      <c r="J6688">
        <v>27245.1154495517</v>
      </c>
      <c r="K6688">
        <v>28879.387763841401</v>
      </c>
      <c r="L6688">
        <v>368724.59443615901</v>
      </c>
    </row>
    <row r="6689" spans="1:14" x14ac:dyDescent="0.35">
      <c r="A6689" t="s">
        <v>1312</v>
      </c>
      <c r="B6689" t="s">
        <v>4673</v>
      </c>
      <c r="C6689" t="s">
        <v>2915</v>
      </c>
      <c r="D6689" t="s">
        <v>4687</v>
      </c>
      <c r="E6689" t="s">
        <v>4688</v>
      </c>
      <c r="F6689" t="s">
        <v>2170</v>
      </c>
      <c r="G6689" t="s">
        <v>2171</v>
      </c>
      <c r="H6689">
        <v>0</v>
      </c>
      <c r="I6689">
        <v>0</v>
      </c>
      <c r="J6689">
        <v>0</v>
      </c>
      <c r="K6689">
        <v>0</v>
      </c>
      <c r="L6689">
        <v>0</v>
      </c>
    </row>
    <row r="6690" spans="1:14" x14ac:dyDescent="0.35">
      <c r="A6690" t="s">
        <v>1312</v>
      </c>
      <c r="B6690" t="s">
        <v>4673</v>
      </c>
      <c r="C6690" t="s">
        <v>2915</v>
      </c>
      <c r="D6690" t="s">
        <v>4687</v>
      </c>
      <c r="E6690" t="s">
        <v>4688</v>
      </c>
      <c r="F6690" t="s">
        <v>2172</v>
      </c>
      <c r="G6690" t="s">
        <v>2173</v>
      </c>
      <c r="H6690">
        <v>870058.13989999995</v>
      </c>
      <c r="I6690">
        <v>2078.2884446942699</v>
      </c>
      <c r="J6690">
        <v>244794.31853924901</v>
      </c>
      <c r="K6690">
        <v>246872.606983943</v>
      </c>
      <c r="L6690">
        <v>623185.53291605704</v>
      </c>
    </row>
    <row r="6691" spans="1:14" x14ac:dyDescent="0.35">
      <c r="A6691" t="s">
        <v>1312</v>
      </c>
      <c r="B6691" t="s">
        <v>4673</v>
      </c>
      <c r="C6691" t="s">
        <v>2915</v>
      </c>
      <c r="D6691" t="s">
        <v>4687</v>
      </c>
      <c r="E6691" t="s">
        <v>4688</v>
      </c>
      <c r="F6691" t="s">
        <v>2867</v>
      </c>
      <c r="G6691" t="s">
        <v>2868</v>
      </c>
      <c r="H6691">
        <v>0</v>
      </c>
      <c r="I6691">
        <v>0</v>
      </c>
      <c r="J6691">
        <v>0</v>
      </c>
      <c r="K6691">
        <v>0</v>
      </c>
      <c r="L6691">
        <v>0</v>
      </c>
    </row>
    <row r="6692" spans="1:14" x14ac:dyDescent="0.35">
      <c r="A6692" t="s">
        <v>1312</v>
      </c>
      <c r="B6692" t="s">
        <v>4673</v>
      </c>
      <c r="C6692" t="s">
        <v>2915</v>
      </c>
      <c r="D6692" t="s">
        <v>4687</v>
      </c>
      <c r="E6692" t="s">
        <v>4688</v>
      </c>
      <c r="F6692" t="s">
        <v>2922</v>
      </c>
      <c r="G6692" t="s">
        <v>2923</v>
      </c>
      <c r="H6692">
        <v>0</v>
      </c>
      <c r="I6692">
        <v>0</v>
      </c>
      <c r="J6692">
        <v>0</v>
      </c>
      <c r="K6692">
        <v>0</v>
      </c>
      <c r="L6692">
        <v>0</v>
      </c>
    </row>
    <row r="6693" spans="1:14" x14ac:dyDescent="0.35">
      <c r="A6693" t="s">
        <v>1312</v>
      </c>
      <c r="B6693" t="s">
        <v>4673</v>
      </c>
      <c r="C6693" t="s">
        <v>2915</v>
      </c>
      <c r="D6693" t="s">
        <v>4687</v>
      </c>
      <c r="E6693" t="s">
        <v>4688</v>
      </c>
      <c r="F6693" t="s">
        <v>3177</v>
      </c>
      <c r="G6693" t="s">
        <v>3178</v>
      </c>
      <c r="H6693">
        <v>0</v>
      </c>
      <c r="I6693">
        <v>0</v>
      </c>
      <c r="J6693">
        <v>0</v>
      </c>
      <c r="K6693">
        <v>0</v>
      </c>
      <c r="L6693">
        <v>0</v>
      </c>
    </row>
    <row r="6694" spans="1:14" x14ac:dyDescent="0.35">
      <c r="A6694" t="s">
        <v>1312</v>
      </c>
      <c r="B6694" t="s">
        <v>4673</v>
      </c>
      <c r="C6694" t="s">
        <v>2915</v>
      </c>
      <c r="D6694" t="s">
        <v>4687</v>
      </c>
      <c r="E6694" t="s">
        <v>4688</v>
      </c>
      <c r="F6694" t="s">
        <v>2877</v>
      </c>
      <c r="G6694" t="s">
        <v>2878</v>
      </c>
      <c r="H6694">
        <v>31866.405699999999</v>
      </c>
      <c r="I6694">
        <v>76.118571500571093</v>
      </c>
      <c r="J6694">
        <v>8965.7399992927694</v>
      </c>
      <c r="K6694">
        <v>9041.8585707933507</v>
      </c>
      <c r="L6694">
        <v>22824.547129206701</v>
      </c>
    </row>
    <row r="6695" spans="1:14" x14ac:dyDescent="0.35">
      <c r="A6695" t="s">
        <v>1312</v>
      </c>
      <c r="B6695" t="s">
        <v>4673</v>
      </c>
      <c r="C6695" t="s">
        <v>2915</v>
      </c>
      <c r="D6695" t="s">
        <v>3973</v>
      </c>
      <c r="E6695" t="s">
        <v>3974</v>
      </c>
      <c r="F6695" t="s">
        <v>2170</v>
      </c>
      <c r="G6695" t="s">
        <v>2171</v>
      </c>
      <c r="H6695">
        <v>0</v>
      </c>
      <c r="I6695">
        <v>0</v>
      </c>
      <c r="J6695">
        <v>0</v>
      </c>
      <c r="K6695">
        <v>0</v>
      </c>
      <c r="L6695">
        <v>0</v>
      </c>
    </row>
    <row r="6696" spans="1:14" x14ac:dyDescent="0.35">
      <c r="A6696" t="s">
        <v>1312</v>
      </c>
      <c r="B6696" t="s">
        <v>4673</v>
      </c>
      <c r="C6696" t="s">
        <v>2915</v>
      </c>
      <c r="D6696" t="s">
        <v>3973</v>
      </c>
      <c r="E6696" t="s">
        <v>3974</v>
      </c>
      <c r="F6696" t="s">
        <v>2172</v>
      </c>
      <c r="G6696" t="s">
        <v>2173</v>
      </c>
      <c r="H6696">
        <v>732336.29890000005</v>
      </c>
      <c r="I6696">
        <v>2867.3982588002</v>
      </c>
      <c r="J6696">
        <v>284248.73934958701</v>
      </c>
      <c r="K6696">
        <v>287116.13760838698</v>
      </c>
      <c r="L6696">
        <v>445220.16129161301</v>
      </c>
    </row>
    <row r="6697" spans="1:14" x14ac:dyDescent="0.35">
      <c r="A6697" t="s">
        <v>1312</v>
      </c>
      <c r="B6697" t="s">
        <v>4673</v>
      </c>
      <c r="C6697" t="s">
        <v>2915</v>
      </c>
      <c r="D6697" t="s">
        <v>3973</v>
      </c>
      <c r="E6697" t="s">
        <v>3974</v>
      </c>
      <c r="F6697" t="s">
        <v>19</v>
      </c>
      <c r="G6697" t="s">
        <v>2174</v>
      </c>
      <c r="H6697">
        <v>102461.5647</v>
      </c>
      <c r="I6697">
        <v>401.179229548835</v>
      </c>
      <c r="J6697">
        <v>0</v>
      </c>
      <c r="K6697">
        <v>401.179229548835</v>
      </c>
      <c r="L6697">
        <v>102060.385470451</v>
      </c>
      <c r="N6697" t="s">
        <v>2198</v>
      </c>
    </row>
    <row r="6698" spans="1:14" x14ac:dyDescent="0.35">
      <c r="A6698" t="s">
        <v>1312</v>
      </c>
      <c r="B6698" t="s">
        <v>4673</v>
      </c>
      <c r="C6698" t="s">
        <v>2915</v>
      </c>
      <c r="D6698" t="s">
        <v>3973</v>
      </c>
      <c r="E6698" t="s">
        <v>3974</v>
      </c>
      <c r="F6698" t="s">
        <v>2867</v>
      </c>
      <c r="G6698" t="s">
        <v>2868</v>
      </c>
      <c r="H6698">
        <v>0</v>
      </c>
      <c r="I6698">
        <v>0</v>
      </c>
      <c r="J6698">
        <v>0</v>
      </c>
      <c r="K6698">
        <v>0</v>
      </c>
      <c r="L6698">
        <v>0</v>
      </c>
    </row>
    <row r="6699" spans="1:14" x14ac:dyDescent="0.35">
      <c r="A6699" t="s">
        <v>1312</v>
      </c>
      <c r="B6699" t="s">
        <v>4673</v>
      </c>
      <c r="C6699" t="s">
        <v>2915</v>
      </c>
      <c r="D6699" t="s">
        <v>3973</v>
      </c>
      <c r="E6699" t="s">
        <v>3974</v>
      </c>
      <c r="F6699" t="s">
        <v>2922</v>
      </c>
      <c r="G6699" t="s">
        <v>2923</v>
      </c>
      <c r="H6699">
        <v>58874.451500000003</v>
      </c>
      <c r="I6699">
        <v>230.517727813585</v>
      </c>
      <c r="J6699">
        <v>22851.507748407399</v>
      </c>
      <c r="K6699">
        <v>23082.025476220999</v>
      </c>
      <c r="L6699">
        <v>35792.426023779</v>
      </c>
    </row>
    <row r="6700" spans="1:14" x14ac:dyDescent="0.35">
      <c r="A6700" t="s">
        <v>1312</v>
      </c>
      <c r="B6700" t="s">
        <v>4673</v>
      </c>
      <c r="C6700" t="s">
        <v>2915</v>
      </c>
      <c r="D6700" t="s">
        <v>3973</v>
      </c>
      <c r="E6700" t="s">
        <v>3974</v>
      </c>
      <c r="F6700" t="s">
        <v>2875</v>
      </c>
      <c r="G6700" t="s">
        <v>2876</v>
      </c>
      <c r="H6700">
        <v>117748.9029</v>
      </c>
      <c r="I6700">
        <v>461.03545562716897</v>
      </c>
      <c r="J6700">
        <v>45703.015496814798</v>
      </c>
      <c r="K6700">
        <v>46164.050952441903</v>
      </c>
      <c r="L6700">
        <v>71584.851947558098</v>
      </c>
    </row>
    <row r="6701" spans="1:14" x14ac:dyDescent="0.35">
      <c r="A6701" t="s">
        <v>1312</v>
      </c>
      <c r="B6701" t="s">
        <v>4673</v>
      </c>
      <c r="C6701" t="s">
        <v>2915</v>
      </c>
      <c r="D6701" t="s">
        <v>3973</v>
      </c>
      <c r="E6701" t="s">
        <v>3974</v>
      </c>
      <c r="F6701" t="s">
        <v>2877</v>
      </c>
      <c r="G6701" t="s">
        <v>2878</v>
      </c>
      <c r="H6701">
        <v>45498.030500000001</v>
      </c>
      <c r="I6701">
        <v>178.143529995042</v>
      </c>
      <c r="J6701">
        <v>17659.588677285501</v>
      </c>
      <c r="K6701">
        <v>17837.7322072805</v>
      </c>
      <c r="L6701">
        <v>27660.298292719501</v>
      </c>
    </row>
    <row r="6702" spans="1:14" x14ac:dyDescent="0.35">
      <c r="A6702" t="s">
        <v>1312</v>
      </c>
      <c r="B6702" t="s">
        <v>4673</v>
      </c>
      <c r="C6702" t="s">
        <v>2915</v>
      </c>
      <c r="D6702" t="s">
        <v>4689</v>
      </c>
      <c r="E6702" t="s">
        <v>4690</v>
      </c>
      <c r="F6702" t="s">
        <v>2172</v>
      </c>
      <c r="G6702" t="s">
        <v>2173</v>
      </c>
      <c r="H6702">
        <v>123992.3417</v>
      </c>
      <c r="I6702">
        <v>405.97548912352102</v>
      </c>
      <c r="J6702">
        <v>18649.4754952531</v>
      </c>
      <c r="K6702">
        <v>19055.450984376599</v>
      </c>
      <c r="L6702">
        <v>104936.890715623</v>
      </c>
    </row>
    <row r="6703" spans="1:14" x14ac:dyDescent="0.35">
      <c r="A6703" t="s">
        <v>1312</v>
      </c>
      <c r="B6703" t="s">
        <v>4673</v>
      </c>
      <c r="C6703" t="s">
        <v>2915</v>
      </c>
      <c r="D6703" t="s">
        <v>4689</v>
      </c>
      <c r="E6703" t="s">
        <v>4690</v>
      </c>
      <c r="F6703" t="s">
        <v>2867</v>
      </c>
      <c r="G6703" t="s">
        <v>2868</v>
      </c>
      <c r="H6703">
        <v>0</v>
      </c>
      <c r="I6703">
        <v>0</v>
      </c>
      <c r="J6703">
        <v>0</v>
      </c>
      <c r="K6703">
        <v>0</v>
      </c>
      <c r="L6703">
        <v>0</v>
      </c>
    </row>
    <row r="6704" spans="1:14" x14ac:dyDescent="0.35">
      <c r="A6704" t="s">
        <v>1312</v>
      </c>
      <c r="B6704" t="s">
        <v>4673</v>
      </c>
      <c r="C6704" t="s">
        <v>2915</v>
      </c>
      <c r="D6704" t="s">
        <v>4689</v>
      </c>
      <c r="E6704" t="s">
        <v>4690</v>
      </c>
      <c r="F6704" t="s">
        <v>2922</v>
      </c>
      <c r="G6704" t="s">
        <v>2923</v>
      </c>
      <c r="H6704">
        <v>0</v>
      </c>
      <c r="I6704">
        <v>0</v>
      </c>
      <c r="J6704">
        <v>0</v>
      </c>
      <c r="K6704">
        <v>0</v>
      </c>
      <c r="L6704">
        <v>0</v>
      </c>
    </row>
    <row r="6705" spans="1:12" x14ac:dyDescent="0.35">
      <c r="A6705" t="s">
        <v>1312</v>
      </c>
      <c r="B6705" t="s">
        <v>4673</v>
      </c>
      <c r="C6705" t="s">
        <v>2915</v>
      </c>
      <c r="D6705" t="s">
        <v>4689</v>
      </c>
      <c r="E6705" t="s">
        <v>4690</v>
      </c>
      <c r="F6705" t="s">
        <v>2877</v>
      </c>
      <c r="G6705" t="s">
        <v>2878</v>
      </c>
      <c r="H6705">
        <v>6205.1905999999999</v>
      </c>
      <c r="I6705">
        <v>20.317023279480999</v>
      </c>
      <c r="J6705">
        <v>933.31207902525296</v>
      </c>
      <c r="K6705">
        <v>953.62910230473403</v>
      </c>
      <c r="L6705">
        <v>5251.5614976952702</v>
      </c>
    </row>
    <row r="6706" spans="1:12" x14ac:dyDescent="0.35">
      <c r="A6706" t="s">
        <v>1312</v>
      </c>
      <c r="B6706" t="s">
        <v>4673</v>
      </c>
      <c r="C6706" t="s">
        <v>2915</v>
      </c>
      <c r="D6706" t="s">
        <v>4691</v>
      </c>
      <c r="E6706" t="s">
        <v>4692</v>
      </c>
      <c r="F6706" t="s">
        <v>2170</v>
      </c>
      <c r="G6706" t="s">
        <v>2171</v>
      </c>
      <c r="H6706">
        <v>0</v>
      </c>
      <c r="J6706">
        <v>0</v>
      </c>
      <c r="K6706">
        <v>0</v>
      </c>
      <c r="L6706">
        <v>0</v>
      </c>
    </row>
    <row r="6707" spans="1:12" x14ac:dyDescent="0.35">
      <c r="A6707" t="s">
        <v>1312</v>
      </c>
      <c r="B6707" t="s">
        <v>4673</v>
      </c>
      <c r="C6707" t="s">
        <v>2915</v>
      </c>
      <c r="D6707" t="s">
        <v>4691</v>
      </c>
      <c r="E6707" t="s">
        <v>4692</v>
      </c>
      <c r="F6707" t="s">
        <v>2172</v>
      </c>
      <c r="G6707" t="s">
        <v>2173</v>
      </c>
      <c r="H6707">
        <v>231737.58679999999</v>
      </c>
      <c r="J6707">
        <v>21350.979026562101</v>
      </c>
      <c r="K6707">
        <v>21350.979026562101</v>
      </c>
      <c r="L6707">
        <v>210386.60777343801</v>
      </c>
    </row>
    <row r="6708" spans="1:12" x14ac:dyDescent="0.35">
      <c r="A6708" t="s">
        <v>1312</v>
      </c>
      <c r="B6708" t="s">
        <v>4673</v>
      </c>
      <c r="C6708" t="s">
        <v>2915</v>
      </c>
      <c r="D6708" t="s">
        <v>4691</v>
      </c>
      <c r="E6708" t="s">
        <v>4692</v>
      </c>
      <c r="F6708" t="s">
        <v>2867</v>
      </c>
      <c r="G6708" t="s">
        <v>2868</v>
      </c>
      <c r="H6708">
        <v>0</v>
      </c>
      <c r="J6708">
        <v>0</v>
      </c>
      <c r="K6708">
        <v>0</v>
      </c>
      <c r="L6708">
        <v>0</v>
      </c>
    </row>
    <row r="6709" spans="1:12" x14ac:dyDescent="0.35">
      <c r="A6709" t="s">
        <v>1312</v>
      </c>
      <c r="B6709" t="s">
        <v>4673</v>
      </c>
      <c r="C6709" t="s">
        <v>2915</v>
      </c>
      <c r="D6709" t="s">
        <v>4691</v>
      </c>
      <c r="E6709" t="s">
        <v>4692</v>
      </c>
      <c r="F6709" t="s">
        <v>2922</v>
      </c>
      <c r="G6709" t="s">
        <v>2923</v>
      </c>
      <c r="H6709">
        <v>41667.892500000002</v>
      </c>
      <c r="J6709">
        <v>3839.0418719959498</v>
      </c>
      <c r="K6709">
        <v>3839.0418719959498</v>
      </c>
      <c r="L6709">
        <v>37828.850628004097</v>
      </c>
    </row>
    <row r="6710" spans="1:12" x14ac:dyDescent="0.35">
      <c r="A6710" t="s">
        <v>1312</v>
      </c>
      <c r="B6710" t="s">
        <v>4673</v>
      </c>
      <c r="C6710" t="s">
        <v>2915</v>
      </c>
      <c r="D6710" t="s">
        <v>4693</v>
      </c>
      <c r="E6710" t="s">
        <v>4694</v>
      </c>
      <c r="F6710" t="s">
        <v>2170</v>
      </c>
      <c r="G6710" t="s">
        <v>2171</v>
      </c>
      <c r="H6710">
        <v>0</v>
      </c>
      <c r="I6710">
        <v>0</v>
      </c>
      <c r="J6710">
        <v>0</v>
      </c>
      <c r="K6710">
        <v>0</v>
      </c>
      <c r="L6710">
        <v>0</v>
      </c>
    </row>
    <row r="6711" spans="1:12" x14ac:dyDescent="0.35">
      <c r="A6711" t="s">
        <v>1312</v>
      </c>
      <c r="B6711" t="s">
        <v>4673</v>
      </c>
      <c r="C6711" t="s">
        <v>2915</v>
      </c>
      <c r="D6711" t="s">
        <v>4693</v>
      </c>
      <c r="E6711" t="s">
        <v>4694</v>
      </c>
      <c r="F6711" t="s">
        <v>2172</v>
      </c>
      <c r="G6711" t="s">
        <v>2173</v>
      </c>
      <c r="H6711">
        <v>40245.851000000002</v>
      </c>
      <c r="I6711">
        <v>149.02674610858699</v>
      </c>
      <c r="J6711">
        <v>372.05010154525399</v>
      </c>
      <c r="K6711">
        <v>521.07684765384101</v>
      </c>
      <c r="L6711">
        <v>39724.774152346203</v>
      </c>
    </row>
    <row r="6712" spans="1:12" x14ac:dyDescent="0.35">
      <c r="A6712" t="s">
        <v>1312</v>
      </c>
      <c r="B6712" t="s">
        <v>4673</v>
      </c>
      <c r="C6712" t="s">
        <v>2915</v>
      </c>
      <c r="D6712" t="s">
        <v>4693</v>
      </c>
      <c r="E6712" t="s">
        <v>4694</v>
      </c>
      <c r="F6712" t="s">
        <v>2867</v>
      </c>
      <c r="G6712" t="s">
        <v>2868</v>
      </c>
      <c r="H6712">
        <v>0</v>
      </c>
      <c r="I6712">
        <v>0</v>
      </c>
      <c r="J6712">
        <v>0</v>
      </c>
      <c r="K6712">
        <v>0</v>
      </c>
      <c r="L6712">
        <v>0</v>
      </c>
    </row>
    <row r="6713" spans="1:12" x14ac:dyDescent="0.35">
      <c r="A6713" t="s">
        <v>1312</v>
      </c>
      <c r="B6713" t="s">
        <v>4673</v>
      </c>
      <c r="C6713" t="s">
        <v>2915</v>
      </c>
      <c r="D6713" t="s">
        <v>4693</v>
      </c>
      <c r="E6713" t="s">
        <v>4694</v>
      </c>
      <c r="F6713" t="s">
        <v>2922</v>
      </c>
      <c r="G6713" t="s">
        <v>2923</v>
      </c>
      <c r="H6713">
        <v>0</v>
      </c>
      <c r="I6713">
        <v>0</v>
      </c>
      <c r="J6713">
        <v>0</v>
      </c>
      <c r="K6713">
        <v>0</v>
      </c>
      <c r="L6713">
        <v>0</v>
      </c>
    </row>
    <row r="6714" spans="1:12" x14ac:dyDescent="0.35">
      <c r="A6714" t="s">
        <v>1312</v>
      </c>
      <c r="B6714" t="s">
        <v>4673</v>
      </c>
      <c r="C6714" t="s">
        <v>2915</v>
      </c>
      <c r="D6714" t="s">
        <v>4695</v>
      </c>
      <c r="E6714" t="s">
        <v>4696</v>
      </c>
      <c r="F6714" t="s">
        <v>2172</v>
      </c>
      <c r="G6714" t="s">
        <v>2173</v>
      </c>
      <c r="H6714">
        <v>0</v>
      </c>
      <c r="I6714">
        <v>0</v>
      </c>
      <c r="J6714">
        <v>0</v>
      </c>
      <c r="K6714">
        <v>0</v>
      </c>
      <c r="L6714">
        <v>0</v>
      </c>
    </row>
    <row r="6715" spans="1:12" x14ac:dyDescent="0.35">
      <c r="A6715" t="s">
        <v>1312</v>
      </c>
      <c r="B6715" t="s">
        <v>4673</v>
      </c>
      <c r="C6715" t="s">
        <v>2915</v>
      </c>
      <c r="D6715" t="s">
        <v>4695</v>
      </c>
      <c r="E6715" t="s">
        <v>4696</v>
      </c>
      <c r="F6715" t="s">
        <v>2867</v>
      </c>
      <c r="G6715" t="s">
        <v>2868</v>
      </c>
      <c r="H6715">
        <v>0</v>
      </c>
      <c r="I6715">
        <v>0</v>
      </c>
      <c r="J6715">
        <v>0</v>
      </c>
      <c r="K6715">
        <v>0</v>
      </c>
      <c r="L6715">
        <v>0</v>
      </c>
    </row>
    <row r="6716" spans="1:12" x14ac:dyDescent="0.35">
      <c r="A6716" t="s">
        <v>1312</v>
      </c>
      <c r="B6716" t="s">
        <v>4673</v>
      </c>
      <c r="C6716" t="s">
        <v>2915</v>
      </c>
      <c r="D6716" t="s">
        <v>4695</v>
      </c>
      <c r="E6716" t="s">
        <v>4696</v>
      </c>
      <c r="F6716" t="s">
        <v>2922</v>
      </c>
      <c r="G6716" t="s">
        <v>2923</v>
      </c>
      <c r="H6716">
        <v>0</v>
      </c>
      <c r="I6716">
        <v>0</v>
      </c>
      <c r="J6716">
        <v>0</v>
      </c>
      <c r="K6716">
        <v>0</v>
      </c>
      <c r="L6716">
        <v>0</v>
      </c>
    </row>
    <row r="6717" spans="1:12" x14ac:dyDescent="0.35">
      <c r="A6717" t="s">
        <v>1312</v>
      </c>
      <c r="B6717" t="s">
        <v>4673</v>
      </c>
      <c r="C6717" t="s">
        <v>2915</v>
      </c>
      <c r="D6717" t="s">
        <v>4697</v>
      </c>
      <c r="E6717" t="s">
        <v>4698</v>
      </c>
      <c r="F6717" t="s">
        <v>2172</v>
      </c>
      <c r="G6717" t="s">
        <v>2173</v>
      </c>
      <c r="H6717">
        <v>121546.33409999999</v>
      </c>
      <c r="J6717">
        <v>16754.406834150501</v>
      </c>
      <c r="K6717">
        <v>16754.406834150501</v>
      </c>
      <c r="L6717">
        <v>104791.92726584899</v>
      </c>
    </row>
    <row r="6718" spans="1:12" x14ac:dyDescent="0.35">
      <c r="A6718" t="s">
        <v>1312</v>
      </c>
      <c r="B6718" t="s">
        <v>4673</v>
      </c>
      <c r="C6718" t="s">
        <v>2915</v>
      </c>
      <c r="D6718" t="s">
        <v>4697</v>
      </c>
      <c r="E6718" t="s">
        <v>4698</v>
      </c>
      <c r="F6718" t="s">
        <v>2867</v>
      </c>
      <c r="G6718" t="s">
        <v>2868</v>
      </c>
      <c r="H6718">
        <v>0</v>
      </c>
      <c r="J6718">
        <v>0</v>
      </c>
      <c r="K6718">
        <v>0</v>
      </c>
      <c r="L6718">
        <v>0</v>
      </c>
    </row>
    <row r="6719" spans="1:12" x14ac:dyDescent="0.35">
      <c r="A6719" t="s">
        <v>1312</v>
      </c>
      <c r="B6719" t="s">
        <v>4673</v>
      </c>
      <c r="C6719" t="s">
        <v>2915</v>
      </c>
      <c r="D6719" t="s">
        <v>4697</v>
      </c>
      <c r="E6719" t="s">
        <v>4698</v>
      </c>
      <c r="F6719" t="s">
        <v>2922</v>
      </c>
      <c r="G6719" t="s">
        <v>2923</v>
      </c>
      <c r="H6719">
        <v>0</v>
      </c>
      <c r="J6719">
        <v>0</v>
      </c>
      <c r="K6719">
        <v>0</v>
      </c>
      <c r="L6719">
        <v>0</v>
      </c>
    </row>
    <row r="6720" spans="1:12" x14ac:dyDescent="0.35">
      <c r="A6720" t="s">
        <v>1312</v>
      </c>
      <c r="B6720" t="s">
        <v>4673</v>
      </c>
      <c r="C6720" t="s">
        <v>2915</v>
      </c>
      <c r="D6720" t="s">
        <v>4699</v>
      </c>
      <c r="E6720" t="s">
        <v>4700</v>
      </c>
      <c r="F6720" t="s">
        <v>2172</v>
      </c>
      <c r="G6720" t="s">
        <v>2173</v>
      </c>
      <c r="H6720">
        <v>17404.339199999999</v>
      </c>
      <c r="I6720">
        <v>8.0260619183285904</v>
      </c>
      <c r="J6720">
        <v>412.28781627719599</v>
      </c>
      <c r="K6720">
        <v>420.31387819552401</v>
      </c>
      <c r="L6720">
        <v>16984.0253218045</v>
      </c>
    </row>
    <row r="6721" spans="1:14" x14ac:dyDescent="0.35">
      <c r="A6721" t="s">
        <v>1312</v>
      </c>
      <c r="B6721" t="s">
        <v>4673</v>
      </c>
      <c r="C6721" t="s">
        <v>2915</v>
      </c>
      <c r="D6721" t="s">
        <v>4699</v>
      </c>
      <c r="E6721" t="s">
        <v>4700</v>
      </c>
      <c r="F6721" t="s">
        <v>2867</v>
      </c>
      <c r="G6721" t="s">
        <v>2868</v>
      </c>
      <c r="H6721">
        <v>0</v>
      </c>
      <c r="I6721">
        <v>0</v>
      </c>
      <c r="J6721">
        <v>0</v>
      </c>
      <c r="K6721">
        <v>0</v>
      </c>
      <c r="L6721">
        <v>0</v>
      </c>
    </row>
    <row r="6722" spans="1:14" x14ac:dyDescent="0.35">
      <c r="A6722" t="s">
        <v>1312</v>
      </c>
      <c r="B6722" t="s">
        <v>4673</v>
      </c>
      <c r="C6722" t="s">
        <v>2915</v>
      </c>
      <c r="D6722" t="s">
        <v>4699</v>
      </c>
      <c r="E6722" t="s">
        <v>4700</v>
      </c>
      <c r="F6722" t="s">
        <v>2922</v>
      </c>
      <c r="G6722" t="s">
        <v>2923</v>
      </c>
      <c r="H6722">
        <v>0</v>
      </c>
      <c r="I6722">
        <v>0</v>
      </c>
      <c r="J6722">
        <v>0</v>
      </c>
      <c r="K6722">
        <v>0</v>
      </c>
      <c r="L6722">
        <v>0</v>
      </c>
    </row>
    <row r="6723" spans="1:14" x14ac:dyDescent="0.35">
      <c r="A6723" t="s">
        <v>1312</v>
      </c>
      <c r="B6723" t="s">
        <v>4673</v>
      </c>
      <c r="C6723" t="s">
        <v>2915</v>
      </c>
      <c r="D6723" t="s">
        <v>3310</v>
      </c>
      <c r="E6723" t="s">
        <v>4701</v>
      </c>
      <c r="F6723" t="s">
        <v>2172</v>
      </c>
      <c r="G6723" t="s">
        <v>2173</v>
      </c>
      <c r="H6723">
        <v>0</v>
      </c>
      <c r="I6723">
        <v>0</v>
      </c>
      <c r="J6723">
        <v>0</v>
      </c>
      <c r="K6723">
        <v>0</v>
      </c>
      <c r="L6723">
        <v>0</v>
      </c>
    </row>
    <row r="6724" spans="1:14" x14ac:dyDescent="0.35">
      <c r="A6724" t="s">
        <v>1312</v>
      </c>
      <c r="B6724" t="s">
        <v>4673</v>
      </c>
      <c r="C6724" t="s">
        <v>17</v>
      </c>
      <c r="D6724" t="s">
        <v>1313</v>
      </c>
      <c r="E6724" t="s">
        <v>4702</v>
      </c>
      <c r="F6724" t="s">
        <v>2206</v>
      </c>
      <c r="G6724" t="s">
        <v>3028</v>
      </c>
      <c r="H6724">
        <v>6575836.2163000004</v>
      </c>
      <c r="I6724">
        <v>13392.8076352679</v>
      </c>
      <c r="J6724">
        <v>0</v>
      </c>
      <c r="K6724">
        <v>13392.8076352679</v>
      </c>
      <c r="L6724">
        <v>6562443.4086647304</v>
      </c>
      <c r="M6724" t="s">
        <v>2198</v>
      </c>
    </row>
    <row r="6725" spans="1:14" x14ac:dyDescent="0.35">
      <c r="A6725" t="s">
        <v>1312</v>
      </c>
      <c r="B6725" t="s">
        <v>4673</v>
      </c>
      <c r="C6725" t="s">
        <v>17</v>
      </c>
      <c r="D6725" t="s">
        <v>1313</v>
      </c>
      <c r="E6725" t="s">
        <v>4702</v>
      </c>
      <c r="F6725" t="s">
        <v>19</v>
      </c>
      <c r="G6725" t="s">
        <v>2174</v>
      </c>
      <c r="H6725">
        <v>17000689.7958</v>
      </c>
      <c r="I6725">
        <v>39851.209003013202</v>
      </c>
      <c r="J6725">
        <v>0</v>
      </c>
      <c r="K6725">
        <v>39851.209003013202</v>
      </c>
      <c r="L6725">
        <v>16960838.586796999</v>
      </c>
      <c r="N6725" t="s">
        <v>2198</v>
      </c>
    </row>
    <row r="6726" spans="1:14" x14ac:dyDescent="0.35">
      <c r="A6726" t="s">
        <v>1312</v>
      </c>
      <c r="B6726" t="s">
        <v>4673</v>
      </c>
      <c r="C6726" t="s">
        <v>17</v>
      </c>
      <c r="D6726" t="s">
        <v>1313</v>
      </c>
      <c r="E6726" t="s">
        <v>4702</v>
      </c>
      <c r="F6726" t="s">
        <v>2787</v>
      </c>
      <c r="G6726" t="s">
        <v>2935</v>
      </c>
      <c r="H6726">
        <v>0</v>
      </c>
      <c r="I6726">
        <v>0</v>
      </c>
      <c r="J6726">
        <v>0</v>
      </c>
      <c r="K6726">
        <v>0</v>
      </c>
      <c r="L6726">
        <v>0</v>
      </c>
    </row>
    <row r="6727" spans="1:14" x14ac:dyDescent="0.35">
      <c r="A6727" t="s">
        <v>1312</v>
      </c>
      <c r="B6727" t="s">
        <v>4673</v>
      </c>
      <c r="C6727" t="s">
        <v>17</v>
      </c>
      <c r="D6727" t="s">
        <v>1313</v>
      </c>
      <c r="E6727" t="s">
        <v>4702</v>
      </c>
      <c r="F6727" t="s">
        <v>2788</v>
      </c>
      <c r="G6727" t="s">
        <v>2936</v>
      </c>
      <c r="H6727">
        <v>10204822.0079</v>
      </c>
      <c r="I6727">
        <v>23921.058472422399</v>
      </c>
      <c r="J6727">
        <v>3295415.83387496</v>
      </c>
      <c r="K6727">
        <v>3319336.8923473801</v>
      </c>
      <c r="L6727">
        <v>6885485.11555262</v>
      </c>
    </row>
    <row r="6728" spans="1:14" x14ac:dyDescent="0.35">
      <c r="A6728" t="s">
        <v>1312</v>
      </c>
      <c r="B6728" t="s">
        <v>4673</v>
      </c>
      <c r="C6728" t="s">
        <v>17</v>
      </c>
      <c r="D6728" t="s">
        <v>1324</v>
      </c>
      <c r="E6728" t="s">
        <v>4703</v>
      </c>
      <c r="F6728" t="s">
        <v>2170</v>
      </c>
      <c r="G6728" t="s">
        <v>2171</v>
      </c>
      <c r="H6728">
        <v>0</v>
      </c>
      <c r="I6728">
        <v>0</v>
      </c>
      <c r="J6728">
        <v>0</v>
      </c>
      <c r="K6728">
        <v>0</v>
      </c>
      <c r="L6728">
        <v>0</v>
      </c>
    </row>
    <row r="6729" spans="1:14" x14ac:dyDescent="0.35">
      <c r="A6729" t="s">
        <v>1312</v>
      </c>
      <c r="B6729" t="s">
        <v>4673</v>
      </c>
      <c r="C6729" t="s">
        <v>17</v>
      </c>
      <c r="D6729" t="s">
        <v>1324</v>
      </c>
      <c r="E6729" t="s">
        <v>4703</v>
      </c>
      <c r="F6729" t="s">
        <v>19</v>
      </c>
      <c r="G6729" t="s">
        <v>2174</v>
      </c>
      <c r="H6729">
        <v>27454746.221299998</v>
      </c>
      <c r="I6729">
        <v>35220.097450344503</v>
      </c>
      <c r="J6729">
        <v>0</v>
      </c>
      <c r="K6729">
        <v>35220.097450344503</v>
      </c>
      <c r="L6729">
        <v>27419526.123849701</v>
      </c>
      <c r="N6729" t="s">
        <v>2198</v>
      </c>
    </row>
    <row r="6730" spans="1:14" x14ac:dyDescent="0.35">
      <c r="A6730" t="s">
        <v>1312</v>
      </c>
      <c r="B6730" t="s">
        <v>4673</v>
      </c>
      <c r="C6730" t="s">
        <v>17</v>
      </c>
      <c r="D6730" t="s">
        <v>1324</v>
      </c>
      <c r="E6730" t="s">
        <v>4703</v>
      </c>
      <c r="F6730" t="s">
        <v>2787</v>
      </c>
      <c r="G6730" t="s">
        <v>2935</v>
      </c>
      <c r="H6730">
        <v>0</v>
      </c>
      <c r="I6730">
        <v>0</v>
      </c>
      <c r="J6730">
        <v>0</v>
      </c>
      <c r="K6730">
        <v>0</v>
      </c>
      <c r="L6730">
        <v>0</v>
      </c>
    </row>
    <row r="6731" spans="1:14" x14ac:dyDescent="0.35">
      <c r="A6731" t="s">
        <v>1312</v>
      </c>
      <c r="B6731" t="s">
        <v>4673</v>
      </c>
      <c r="C6731" t="s">
        <v>17</v>
      </c>
      <c r="D6731" t="s">
        <v>1324</v>
      </c>
      <c r="E6731" t="s">
        <v>4703</v>
      </c>
      <c r="F6731" t="s">
        <v>2788</v>
      </c>
      <c r="G6731" t="s">
        <v>2936</v>
      </c>
      <c r="H6731">
        <v>17051407.092599999</v>
      </c>
      <c r="I6731">
        <v>21874.258629914901</v>
      </c>
      <c r="J6731">
        <v>6129377.2547530001</v>
      </c>
      <c r="K6731">
        <v>6151251.5133829201</v>
      </c>
      <c r="L6731">
        <v>10900155.579217101</v>
      </c>
    </row>
    <row r="6732" spans="1:14" x14ac:dyDescent="0.35">
      <c r="A6732" t="s">
        <v>1312</v>
      </c>
      <c r="B6732" t="s">
        <v>4673</v>
      </c>
      <c r="C6732" t="s">
        <v>17</v>
      </c>
      <c r="D6732" t="s">
        <v>1331</v>
      </c>
      <c r="E6732" t="s">
        <v>4704</v>
      </c>
      <c r="F6732" t="s">
        <v>2170</v>
      </c>
      <c r="G6732" t="s">
        <v>2171</v>
      </c>
      <c r="H6732">
        <v>0</v>
      </c>
      <c r="I6732">
        <v>0</v>
      </c>
      <c r="J6732">
        <v>0</v>
      </c>
      <c r="K6732">
        <v>0</v>
      </c>
      <c r="L6732">
        <v>0</v>
      </c>
    </row>
    <row r="6733" spans="1:14" x14ac:dyDescent="0.35">
      <c r="A6733" t="s">
        <v>1312</v>
      </c>
      <c r="B6733" t="s">
        <v>4673</v>
      </c>
      <c r="C6733" t="s">
        <v>17</v>
      </c>
      <c r="D6733" t="s">
        <v>1331</v>
      </c>
      <c r="E6733" t="s">
        <v>4704</v>
      </c>
      <c r="F6733" t="s">
        <v>19</v>
      </c>
      <c r="G6733" t="s">
        <v>2174</v>
      </c>
      <c r="H6733">
        <v>26608625.8607</v>
      </c>
      <c r="I6733">
        <v>32535.2963296255</v>
      </c>
      <c r="J6733">
        <v>0</v>
      </c>
      <c r="K6733">
        <v>32535.2963296255</v>
      </c>
      <c r="L6733">
        <v>26576090.564370401</v>
      </c>
      <c r="N6733" t="s">
        <v>2198</v>
      </c>
    </row>
    <row r="6734" spans="1:14" x14ac:dyDescent="0.35">
      <c r="A6734" t="s">
        <v>1312</v>
      </c>
      <c r="B6734" t="s">
        <v>4673</v>
      </c>
      <c r="C6734" t="s">
        <v>17</v>
      </c>
      <c r="D6734" t="s">
        <v>1331</v>
      </c>
      <c r="E6734" t="s">
        <v>4704</v>
      </c>
      <c r="F6734" t="s">
        <v>30</v>
      </c>
      <c r="G6734" t="s">
        <v>2182</v>
      </c>
      <c r="H6734">
        <v>1143257.7001</v>
      </c>
      <c r="I6734">
        <v>1397.9011260305399</v>
      </c>
      <c r="J6734">
        <v>0</v>
      </c>
      <c r="K6734">
        <v>1397.9011260305399</v>
      </c>
      <c r="L6734">
        <v>1141859.7989739701</v>
      </c>
      <c r="N6734" t="s">
        <v>2198</v>
      </c>
    </row>
    <row r="6735" spans="1:14" x14ac:dyDescent="0.35">
      <c r="A6735" t="s">
        <v>1312</v>
      </c>
      <c r="B6735" t="s">
        <v>4673</v>
      </c>
      <c r="C6735" t="s">
        <v>17</v>
      </c>
      <c r="D6735" t="s">
        <v>1331</v>
      </c>
      <c r="E6735" t="s">
        <v>4704</v>
      </c>
      <c r="F6735" t="s">
        <v>50</v>
      </c>
      <c r="G6735" t="s">
        <v>3030</v>
      </c>
      <c r="H6735">
        <v>12872561.719900001</v>
      </c>
      <c r="I6735">
        <v>14848.4375703976</v>
      </c>
      <c r="J6735">
        <v>0</v>
      </c>
      <c r="K6735">
        <v>14848.4375703976</v>
      </c>
      <c r="L6735">
        <v>12857713.2823296</v>
      </c>
      <c r="M6735" t="s">
        <v>2198</v>
      </c>
      <c r="N6735" t="s">
        <v>2198</v>
      </c>
    </row>
    <row r="6736" spans="1:14" x14ac:dyDescent="0.35">
      <c r="A6736" t="s">
        <v>1312</v>
      </c>
      <c r="B6736" t="s">
        <v>4673</v>
      </c>
      <c r="C6736" t="s">
        <v>17</v>
      </c>
      <c r="D6736" t="s">
        <v>1331</v>
      </c>
      <c r="E6736" t="s">
        <v>4704</v>
      </c>
      <c r="F6736" t="s">
        <v>2787</v>
      </c>
      <c r="G6736" t="s">
        <v>2935</v>
      </c>
      <c r="H6736">
        <v>0</v>
      </c>
      <c r="I6736">
        <v>0</v>
      </c>
      <c r="J6736">
        <v>0</v>
      </c>
      <c r="K6736">
        <v>0</v>
      </c>
      <c r="L6736">
        <v>0</v>
      </c>
    </row>
    <row r="6737" spans="1:14" x14ac:dyDescent="0.35">
      <c r="A6737" t="s">
        <v>1312</v>
      </c>
      <c r="B6737" t="s">
        <v>4673</v>
      </c>
      <c r="C6737" t="s">
        <v>17</v>
      </c>
      <c r="D6737" t="s">
        <v>1331</v>
      </c>
      <c r="E6737" t="s">
        <v>4704</v>
      </c>
      <c r="F6737" t="s">
        <v>2788</v>
      </c>
      <c r="G6737" t="s">
        <v>2936</v>
      </c>
      <c r="H6737">
        <v>34569603.259900004</v>
      </c>
      <c r="I6737">
        <v>42269.461487716297</v>
      </c>
      <c r="J6737">
        <v>6270300.04479184</v>
      </c>
      <c r="K6737">
        <v>6312569.5062795496</v>
      </c>
      <c r="L6737">
        <v>28257033.753620401</v>
      </c>
    </row>
    <row r="6738" spans="1:14" x14ac:dyDescent="0.35">
      <c r="A6738" t="s">
        <v>1312</v>
      </c>
      <c r="B6738" t="s">
        <v>4673</v>
      </c>
      <c r="C6738" t="s">
        <v>17</v>
      </c>
      <c r="D6738" t="s">
        <v>1357</v>
      </c>
      <c r="E6738" t="s">
        <v>4705</v>
      </c>
      <c r="F6738" t="s">
        <v>2206</v>
      </c>
      <c r="G6738" t="s">
        <v>3028</v>
      </c>
      <c r="H6738">
        <v>22079114.404899999</v>
      </c>
      <c r="I6738">
        <v>70929.716309999494</v>
      </c>
      <c r="J6738">
        <v>0</v>
      </c>
      <c r="K6738">
        <v>70929.716309999494</v>
      </c>
      <c r="L6738">
        <v>22008184.688590001</v>
      </c>
      <c r="M6738" t="s">
        <v>2198</v>
      </c>
    </row>
    <row r="6739" spans="1:14" x14ac:dyDescent="0.35">
      <c r="A6739" t="s">
        <v>1312</v>
      </c>
      <c r="B6739" t="s">
        <v>4673</v>
      </c>
      <c r="C6739" t="s">
        <v>17</v>
      </c>
      <c r="D6739" t="s">
        <v>1357</v>
      </c>
      <c r="E6739" t="s">
        <v>4705</v>
      </c>
      <c r="F6739" t="s">
        <v>2170</v>
      </c>
      <c r="G6739" t="s">
        <v>2171</v>
      </c>
      <c r="H6739">
        <v>0</v>
      </c>
      <c r="I6739">
        <v>0</v>
      </c>
      <c r="J6739">
        <v>0</v>
      </c>
      <c r="K6739">
        <v>0</v>
      </c>
      <c r="L6739">
        <v>0</v>
      </c>
    </row>
    <row r="6740" spans="1:14" x14ac:dyDescent="0.35">
      <c r="A6740" t="s">
        <v>1312</v>
      </c>
      <c r="B6740" t="s">
        <v>4673</v>
      </c>
      <c r="C6740" t="s">
        <v>17</v>
      </c>
      <c r="D6740" t="s">
        <v>1357</v>
      </c>
      <c r="E6740" t="s">
        <v>4705</v>
      </c>
      <c r="F6740" t="s">
        <v>19</v>
      </c>
      <c r="G6740" t="s">
        <v>2174</v>
      </c>
      <c r="H6740">
        <v>20534551.9098</v>
      </c>
      <c r="I6740">
        <v>65967.770029108506</v>
      </c>
      <c r="J6740">
        <v>0</v>
      </c>
      <c r="K6740">
        <v>65967.770029108506</v>
      </c>
      <c r="L6740">
        <v>20468584.139770899</v>
      </c>
      <c r="N6740" t="s">
        <v>2198</v>
      </c>
    </row>
    <row r="6741" spans="1:14" x14ac:dyDescent="0.35">
      <c r="A6741" t="s">
        <v>1312</v>
      </c>
      <c r="B6741" t="s">
        <v>4673</v>
      </c>
      <c r="C6741" t="s">
        <v>17</v>
      </c>
      <c r="D6741" t="s">
        <v>1357</v>
      </c>
      <c r="E6741" t="s">
        <v>4705</v>
      </c>
      <c r="F6741" t="s">
        <v>50</v>
      </c>
      <c r="G6741" t="s">
        <v>3030</v>
      </c>
      <c r="H6741">
        <v>7332607.2139999997</v>
      </c>
      <c r="I6741">
        <v>23556.1870808614</v>
      </c>
      <c r="J6741">
        <v>0</v>
      </c>
      <c r="K6741">
        <v>23556.1870808614</v>
      </c>
      <c r="L6741">
        <v>7309051.0269191395</v>
      </c>
      <c r="M6741" t="s">
        <v>2198</v>
      </c>
      <c r="N6741" t="s">
        <v>2198</v>
      </c>
    </row>
    <row r="6742" spans="1:14" x14ac:dyDescent="0.35">
      <c r="A6742" t="s">
        <v>1312</v>
      </c>
      <c r="B6742" t="s">
        <v>4673</v>
      </c>
      <c r="C6742" t="s">
        <v>17</v>
      </c>
      <c r="D6742" t="s">
        <v>1357</v>
      </c>
      <c r="E6742" t="s">
        <v>4705</v>
      </c>
      <c r="F6742" t="s">
        <v>2787</v>
      </c>
      <c r="G6742" t="s">
        <v>2935</v>
      </c>
      <c r="H6742">
        <v>0</v>
      </c>
      <c r="I6742">
        <v>0</v>
      </c>
      <c r="J6742">
        <v>0</v>
      </c>
      <c r="K6742">
        <v>0</v>
      </c>
      <c r="L6742">
        <v>0</v>
      </c>
    </row>
    <row r="6743" spans="1:14" x14ac:dyDescent="0.35">
      <c r="A6743" t="s">
        <v>1312</v>
      </c>
      <c r="B6743" t="s">
        <v>4673</v>
      </c>
      <c r="C6743" t="s">
        <v>17</v>
      </c>
      <c r="D6743" t="s">
        <v>1357</v>
      </c>
      <c r="E6743" t="s">
        <v>4705</v>
      </c>
      <c r="F6743" t="s">
        <v>2788</v>
      </c>
      <c r="G6743" t="s">
        <v>2936</v>
      </c>
      <c r="H6743">
        <v>26864548.381299999</v>
      </c>
      <c r="I6743">
        <v>86303.044611847596</v>
      </c>
      <c r="J6743">
        <v>2859773.3582743099</v>
      </c>
      <c r="K6743">
        <v>2946076.4028861602</v>
      </c>
      <c r="L6743">
        <v>23918471.978413802</v>
      </c>
    </row>
    <row r="6744" spans="1:14" x14ac:dyDescent="0.35">
      <c r="A6744" t="s">
        <v>1312</v>
      </c>
      <c r="B6744" t="s">
        <v>4673</v>
      </c>
      <c r="C6744" t="s">
        <v>17</v>
      </c>
      <c r="D6744" t="s">
        <v>1364</v>
      </c>
      <c r="E6744" t="s">
        <v>2377</v>
      </c>
      <c r="F6744" t="s">
        <v>19</v>
      </c>
      <c r="G6744" t="s">
        <v>2174</v>
      </c>
      <c r="H6744">
        <v>16293437.8838</v>
      </c>
      <c r="I6744">
        <v>20154.846991657501</v>
      </c>
      <c r="J6744">
        <v>0</v>
      </c>
      <c r="K6744">
        <v>20154.846991657501</v>
      </c>
      <c r="L6744">
        <v>16273283.036808301</v>
      </c>
      <c r="N6744" t="s">
        <v>2198</v>
      </c>
    </row>
    <row r="6745" spans="1:14" x14ac:dyDescent="0.35">
      <c r="A6745" t="s">
        <v>1312</v>
      </c>
      <c r="B6745" t="s">
        <v>4673</v>
      </c>
      <c r="C6745" t="s">
        <v>17</v>
      </c>
      <c r="D6745" t="s">
        <v>1364</v>
      </c>
      <c r="E6745" t="s">
        <v>2377</v>
      </c>
      <c r="F6745" t="s">
        <v>2787</v>
      </c>
      <c r="G6745" t="s">
        <v>2935</v>
      </c>
      <c r="H6745">
        <v>0</v>
      </c>
      <c r="I6745">
        <v>0</v>
      </c>
      <c r="J6745">
        <v>0</v>
      </c>
      <c r="K6745">
        <v>0</v>
      </c>
      <c r="L6745">
        <v>0</v>
      </c>
    </row>
    <row r="6746" spans="1:14" x14ac:dyDescent="0.35">
      <c r="A6746" t="s">
        <v>1312</v>
      </c>
      <c r="B6746" t="s">
        <v>4673</v>
      </c>
      <c r="C6746" t="s">
        <v>17</v>
      </c>
      <c r="D6746" t="s">
        <v>1364</v>
      </c>
      <c r="E6746" t="s">
        <v>2377</v>
      </c>
      <c r="F6746" t="s">
        <v>2788</v>
      </c>
      <c r="G6746" t="s">
        <v>2936</v>
      </c>
      <c r="H6746">
        <v>33071031.013700001</v>
      </c>
      <c r="I6746">
        <v>40908.5899913873</v>
      </c>
      <c r="J6746">
        <v>3360697.67704141</v>
      </c>
      <c r="K6746">
        <v>3401606.2670327998</v>
      </c>
      <c r="L6746">
        <v>29669424.746667199</v>
      </c>
    </row>
    <row r="6747" spans="1:14" x14ac:dyDescent="0.35">
      <c r="A6747" t="s">
        <v>1312</v>
      </c>
      <c r="B6747" t="s">
        <v>4673</v>
      </c>
      <c r="C6747" t="s">
        <v>17</v>
      </c>
      <c r="D6747" t="s">
        <v>1368</v>
      </c>
      <c r="E6747" t="s">
        <v>4706</v>
      </c>
      <c r="F6747" t="s">
        <v>2206</v>
      </c>
      <c r="G6747" t="s">
        <v>3028</v>
      </c>
      <c r="H6747">
        <v>11577133.407</v>
      </c>
      <c r="I6747">
        <v>38811.027237411501</v>
      </c>
      <c r="J6747">
        <v>0</v>
      </c>
      <c r="K6747">
        <v>38811.027237411501</v>
      </c>
      <c r="L6747">
        <v>11538322.379762599</v>
      </c>
      <c r="M6747" t="s">
        <v>2198</v>
      </c>
    </row>
    <row r="6748" spans="1:14" x14ac:dyDescent="0.35">
      <c r="A6748" t="s">
        <v>1312</v>
      </c>
      <c r="B6748" t="s">
        <v>4673</v>
      </c>
      <c r="C6748" t="s">
        <v>17</v>
      </c>
      <c r="D6748" t="s">
        <v>1368</v>
      </c>
      <c r="E6748" t="s">
        <v>4706</v>
      </c>
      <c r="F6748" t="s">
        <v>19</v>
      </c>
      <c r="G6748" t="s">
        <v>2174</v>
      </c>
      <c r="H6748">
        <v>20067031.2388</v>
      </c>
      <c r="I6748">
        <v>67272.447211513296</v>
      </c>
      <c r="J6748">
        <v>0</v>
      </c>
      <c r="K6748">
        <v>67272.447211513296</v>
      </c>
      <c r="L6748">
        <v>19999758.7915885</v>
      </c>
      <c r="N6748" t="s">
        <v>2198</v>
      </c>
    </row>
    <row r="6749" spans="1:14" x14ac:dyDescent="0.35">
      <c r="A6749" t="s">
        <v>1312</v>
      </c>
      <c r="B6749" t="s">
        <v>4673</v>
      </c>
      <c r="C6749" t="s">
        <v>17</v>
      </c>
      <c r="D6749" t="s">
        <v>1368</v>
      </c>
      <c r="E6749" t="s">
        <v>4706</v>
      </c>
      <c r="F6749" t="s">
        <v>2787</v>
      </c>
      <c r="G6749" t="s">
        <v>2935</v>
      </c>
      <c r="H6749">
        <v>0</v>
      </c>
      <c r="I6749">
        <v>0</v>
      </c>
      <c r="J6749">
        <v>0</v>
      </c>
      <c r="K6749">
        <v>0</v>
      </c>
      <c r="L6749">
        <v>0</v>
      </c>
    </row>
    <row r="6750" spans="1:14" x14ac:dyDescent="0.35">
      <c r="A6750" t="s">
        <v>1312</v>
      </c>
      <c r="B6750" t="s">
        <v>4673</v>
      </c>
      <c r="C6750" t="s">
        <v>17</v>
      </c>
      <c r="D6750" t="s">
        <v>1368</v>
      </c>
      <c r="E6750" t="s">
        <v>4706</v>
      </c>
      <c r="F6750" t="s">
        <v>2788</v>
      </c>
      <c r="G6750" t="s">
        <v>2936</v>
      </c>
      <c r="H6750">
        <v>26114153.921799999</v>
      </c>
      <c r="I6750">
        <v>87544.740438521199</v>
      </c>
      <c r="J6750">
        <v>4751885.9222012404</v>
      </c>
      <c r="K6750">
        <v>4839430.6626397604</v>
      </c>
      <c r="L6750">
        <v>21274723.259160198</v>
      </c>
    </row>
    <row r="6751" spans="1:14" x14ac:dyDescent="0.35">
      <c r="A6751" t="s">
        <v>1312</v>
      </c>
      <c r="B6751" t="s">
        <v>4673</v>
      </c>
      <c r="C6751" t="s">
        <v>17</v>
      </c>
      <c r="D6751" t="s">
        <v>1372</v>
      </c>
      <c r="E6751" t="s">
        <v>4707</v>
      </c>
      <c r="F6751" t="s">
        <v>2206</v>
      </c>
      <c r="G6751" t="s">
        <v>3028</v>
      </c>
      <c r="H6751">
        <v>19739284.177499998</v>
      </c>
      <c r="I6751">
        <v>19188.2694921371</v>
      </c>
      <c r="J6751">
        <v>0</v>
      </c>
      <c r="K6751">
        <v>19188.2694921371</v>
      </c>
      <c r="L6751">
        <v>19720095.908007901</v>
      </c>
      <c r="M6751" t="s">
        <v>2198</v>
      </c>
    </row>
    <row r="6752" spans="1:14" x14ac:dyDescent="0.35">
      <c r="A6752" t="s">
        <v>1312</v>
      </c>
      <c r="B6752" t="s">
        <v>4673</v>
      </c>
      <c r="C6752" t="s">
        <v>17</v>
      </c>
      <c r="D6752" t="s">
        <v>1372</v>
      </c>
      <c r="E6752" t="s">
        <v>4707</v>
      </c>
      <c r="F6752" t="s">
        <v>2170</v>
      </c>
      <c r="G6752" t="s">
        <v>2171</v>
      </c>
      <c r="H6752">
        <v>0</v>
      </c>
      <c r="I6752">
        <v>0</v>
      </c>
      <c r="J6752">
        <v>0</v>
      </c>
      <c r="K6752">
        <v>0</v>
      </c>
      <c r="L6752">
        <v>0</v>
      </c>
    </row>
    <row r="6753" spans="1:14" x14ac:dyDescent="0.35">
      <c r="A6753" t="s">
        <v>1312</v>
      </c>
      <c r="B6753" t="s">
        <v>4673</v>
      </c>
      <c r="C6753" t="s">
        <v>17</v>
      </c>
      <c r="D6753" t="s">
        <v>1372</v>
      </c>
      <c r="E6753" t="s">
        <v>4707</v>
      </c>
      <c r="F6753" t="s">
        <v>19</v>
      </c>
      <c r="G6753" t="s">
        <v>2174</v>
      </c>
      <c r="H6753">
        <v>9062600.9727999996</v>
      </c>
      <c r="I6753">
        <v>8987.7854301170391</v>
      </c>
      <c r="J6753">
        <v>0</v>
      </c>
      <c r="K6753">
        <v>8987.7854301170391</v>
      </c>
      <c r="L6753">
        <v>9053613.1873698793</v>
      </c>
      <c r="N6753" t="s">
        <v>2198</v>
      </c>
    </row>
    <row r="6754" spans="1:14" x14ac:dyDescent="0.35">
      <c r="A6754" t="s">
        <v>1312</v>
      </c>
      <c r="B6754" t="s">
        <v>4673</v>
      </c>
      <c r="C6754" t="s">
        <v>17</v>
      </c>
      <c r="D6754" t="s">
        <v>1372</v>
      </c>
      <c r="E6754" t="s">
        <v>4707</v>
      </c>
      <c r="F6754" t="s">
        <v>50</v>
      </c>
      <c r="G6754" t="s">
        <v>3030</v>
      </c>
      <c r="H6754">
        <v>31338087.5601</v>
      </c>
      <c r="I6754">
        <v>30463.296645716899</v>
      </c>
      <c r="J6754">
        <v>0</v>
      </c>
      <c r="K6754">
        <v>30463.296645716899</v>
      </c>
      <c r="L6754">
        <v>31307624.263454299</v>
      </c>
      <c r="M6754" t="s">
        <v>2198</v>
      </c>
      <c r="N6754" t="s">
        <v>2198</v>
      </c>
    </row>
    <row r="6755" spans="1:14" x14ac:dyDescent="0.35">
      <c r="A6755" t="s">
        <v>1312</v>
      </c>
      <c r="B6755" t="s">
        <v>4673</v>
      </c>
      <c r="C6755" t="s">
        <v>17</v>
      </c>
      <c r="D6755" t="s">
        <v>1372</v>
      </c>
      <c r="E6755" t="s">
        <v>4707</v>
      </c>
      <c r="F6755" t="s">
        <v>2787</v>
      </c>
      <c r="G6755" t="s">
        <v>2935</v>
      </c>
      <c r="H6755">
        <v>0</v>
      </c>
      <c r="I6755">
        <v>0</v>
      </c>
      <c r="J6755">
        <v>0</v>
      </c>
      <c r="K6755">
        <v>0</v>
      </c>
      <c r="L6755">
        <v>0</v>
      </c>
    </row>
    <row r="6756" spans="1:14" x14ac:dyDescent="0.35">
      <c r="A6756" t="s">
        <v>1312</v>
      </c>
      <c r="B6756" t="s">
        <v>4673</v>
      </c>
      <c r="C6756" t="s">
        <v>17</v>
      </c>
      <c r="D6756" t="s">
        <v>1372</v>
      </c>
      <c r="E6756" t="s">
        <v>4707</v>
      </c>
      <c r="F6756" t="s">
        <v>2788</v>
      </c>
      <c r="G6756" t="s">
        <v>2936</v>
      </c>
      <c r="H6756">
        <v>30685920.458900001</v>
      </c>
      <c r="I6756">
        <v>30432.5954145295</v>
      </c>
      <c r="J6756">
        <v>544397.43369389197</v>
      </c>
      <c r="K6756">
        <v>574830.02910842095</v>
      </c>
      <c r="L6756">
        <v>30111090.4297916</v>
      </c>
    </row>
    <row r="6757" spans="1:14" x14ac:dyDescent="0.35">
      <c r="A6757" t="s">
        <v>1312</v>
      </c>
      <c r="B6757" t="s">
        <v>4673</v>
      </c>
      <c r="C6757" t="s">
        <v>17</v>
      </c>
      <c r="D6757" t="s">
        <v>1389</v>
      </c>
      <c r="E6757" t="s">
        <v>2380</v>
      </c>
      <c r="F6757" t="s">
        <v>2206</v>
      </c>
      <c r="G6757" t="s">
        <v>3028</v>
      </c>
      <c r="H6757">
        <v>0</v>
      </c>
      <c r="I6757">
        <v>0</v>
      </c>
      <c r="J6757">
        <v>0</v>
      </c>
      <c r="K6757">
        <v>0</v>
      </c>
      <c r="L6757">
        <v>0</v>
      </c>
      <c r="M6757" t="s">
        <v>2198</v>
      </c>
    </row>
    <row r="6758" spans="1:14" x14ac:dyDescent="0.35">
      <c r="A6758" t="s">
        <v>1312</v>
      </c>
      <c r="B6758" t="s">
        <v>4673</v>
      </c>
      <c r="C6758" t="s">
        <v>17</v>
      </c>
      <c r="D6758" t="s">
        <v>1389</v>
      </c>
      <c r="E6758" t="s">
        <v>2380</v>
      </c>
      <c r="F6758" t="s">
        <v>2789</v>
      </c>
      <c r="G6758" t="s">
        <v>4708</v>
      </c>
      <c r="H6758">
        <v>15965905.568</v>
      </c>
      <c r="I6758">
        <v>32802.0207524051</v>
      </c>
      <c r="J6758">
        <v>0</v>
      </c>
      <c r="K6758">
        <v>32802.0207524051</v>
      </c>
      <c r="L6758">
        <v>15933103.5472476</v>
      </c>
      <c r="M6758" t="s">
        <v>2198</v>
      </c>
    </row>
    <row r="6759" spans="1:14" x14ac:dyDescent="0.35">
      <c r="A6759" t="s">
        <v>1312</v>
      </c>
      <c r="B6759" t="s">
        <v>4673</v>
      </c>
      <c r="C6759" t="s">
        <v>17</v>
      </c>
      <c r="D6759" t="s">
        <v>1389</v>
      </c>
      <c r="E6759" t="s">
        <v>2380</v>
      </c>
      <c r="F6759" t="s">
        <v>19</v>
      </c>
      <c r="G6759" t="s">
        <v>2174</v>
      </c>
      <c r="H6759">
        <v>42316351.899999999</v>
      </c>
      <c r="I6759">
        <v>93773.6442321473</v>
      </c>
      <c r="J6759">
        <v>0</v>
      </c>
      <c r="K6759">
        <v>93773.6442321473</v>
      </c>
      <c r="L6759">
        <v>42222578.255767897</v>
      </c>
      <c r="N6759" t="s">
        <v>2198</v>
      </c>
    </row>
    <row r="6760" spans="1:14" x14ac:dyDescent="0.35">
      <c r="A6760" t="s">
        <v>1312</v>
      </c>
      <c r="B6760" t="s">
        <v>4673</v>
      </c>
      <c r="C6760" t="s">
        <v>17</v>
      </c>
      <c r="D6760" t="s">
        <v>1389</v>
      </c>
      <c r="E6760" t="s">
        <v>2380</v>
      </c>
      <c r="F6760" t="s">
        <v>2787</v>
      </c>
      <c r="G6760" t="s">
        <v>2935</v>
      </c>
      <c r="H6760">
        <v>0</v>
      </c>
      <c r="I6760">
        <v>0</v>
      </c>
      <c r="J6760">
        <v>0</v>
      </c>
      <c r="K6760">
        <v>0</v>
      </c>
      <c r="L6760">
        <v>0</v>
      </c>
    </row>
    <row r="6761" spans="1:14" x14ac:dyDescent="0.35">
      <c r="A6761" t="s">
        <v>1312</v>
      </c>
      <c r="B6761" t="s">
        <v>4673</v>
      </c>
      <c r="C6761" t="s">
        <v>17</v>
      </c>
      <c r="D6761" t="s">
        <v>1389</v>
      </c>
      <c r="E6761" t="s">
        <v>2380</v>
      </c>
      <c r="F6761" t="s">
        <v>2788</v>
      </c>
      <c r="G6761" t="s">
        <v>2936</v>
      </c>
      <c r="H6761">
        <v>25377116.234499998</v>
      </c>
      <c r="I6761">
        <v>56236.054446018803</v>
      </c>
      <c r="J6761">
        <v>19173295.126645401</v>
      </c>
      <c r="K6761">
        <v>19229531.181091402</v>
      </c>
      <c r="L6761">
        <v>6147585.0534085697</v>
      </c>
    </row>
    <row r="6762" spans="1:14" x14ac:dyDescent="0.35">
      <c r="A6762" t="s">
        <v>1312</v>
      </c>
      <c r="B6762" t="s">
        <v>4673</v>
      </c>
      <c r="C6762" t="s">
        <v>17</v>
      </c>
      <c r="D6762" t="s">
        <v>1396</v>
      </c>
      <c r="E6762" t="s">
        <v>2381</v>
      </c>
      <c r="F6762" t="s">
        <v>2206</v>
      </c>
      <c r="G6762" t="s">
        <v>3028</v>
      </c>
      <c r="H6762">
        <v>3632543.4361999999</v>
      </c>
      <c r="I6762">
        <v>15369.214694112899</v>
      </c>
      <c r="J6762">
        <v>0</v>
      </c>
      <c r="K6762">
        <v>15369.214694112899</v>
      </c>
      <c r="L6762">
        <v>3617174.2215058901</v>
      </c>
      <c r="M6762" t="s">
        <v>2198</v>
      </c>
    </row>
    <row r="6763" spans="1:14" x14ac:dyDescent="0.35">
      <c r="A6763" t="s">
        <v>1312</v>
      </c>
      <c r="B6763" t="s">
        <v>4673</v>
      </c>
      <c r="C6763" t="s">
        <v>17</v>
      </c>
      <c r="D6763" t="s">
        <v>1396</v>
      </c>
      <c r="E6763" t="s">
        <v>2381</v>
      </c>
      <c r="F6763" t="s">
        <v>2170</v>
      </c>
      <c r="G6763" t="s">
        <v>2171</v>
      </c>
      <c r="H6763">
        <v>0</v>
      </c>
      <c r="I6763">
        <v>0</v>
      </c>
      <c r="J6763">
        <v>0</v>
      </c>
      <c r="K6763">
        <v>0</v>
      </c>
      <c r="L6763">
        <v>0</v>
      </c>
    </row>
    <row r="6764" spans="1:14" x14ac:dyDescent="0.35">
      <c r="A6764" t="s">
        <v>1312</v>
      </c>
      <c r="B6764" t="s">
        <v>4673</v>
      </c>
      <c r="C6764" t="s">
        <v>17</v>
      </c>
      <c r="D6764" t="s">
        <v>1396</v>
      </c>
      <c r="E6764" t="s">
        <v>2381</v>
      </c>
      <c r="F6764" t="s">
        <v>19</v>
      </c>
      <c r="G6764" t="s">
        <v>2174</v>
      </c>
      <c r="H6764">
        <v>6804431.7054000003</v>
      </c>
      <c r="I6764">
        <v>30230.092103880699</v>
      </c>
      <c r="J6764">
        <v>651838.03209124005</v>
      </c>
      <c r="K6764">
        <v>682068.124195121</v>
      </c>
      <c r="L6764">
        <v>6122363.58120488</v>
      </c>
      <c r="N6764" t="s">
        <v>2198</v>
      </c>
    </row>
    <row r="6765" spans="1:14" x14ac:dyDescent="0.35">
      <c r="A6765" t="s">
        <v>1312</v>
      </c>
      <c r="B6765" t="s">
        <v>4673</v>
      </c>
      <c r="C6765" t="s">
        <v>17</v>
      </c>
      <c r="D6765" t="s">
        <v>1396</v>
      </c>
      <c r="E6765" t="s">
        <v>2381</v>
      </c>
      <c r="F6765" t="s">
        <v>30</v>
      </c>
      <c r="G6765" t="s">
        <v>2182</v>
      </c>
      <c r="H6765">
        <v>508027.61949999997</v>
      </c>
      <c r="I6765">
        <v>2257.0175424920999</v>
      </c>
      <c r="J6765">
        <v>48667.065526558501</v>
      </c>
      <c r="K6765">
        <v>50924.083069050597</v>
      </c>
      <c r="L6765">
        <v>457103.536430949</v>
      </c>
      <c r="N6765" t="s">
        <v>2198</v>
      </c>
    </row>
    <row r="6766" spans="1:14" x14ac:dyDescent="0.35">
      <c r="A6766" t="s">
        <v>1312</v>
      </c>
      <c r="B6766" t="s">
        <v>4673</v>
      </c>
      <c r="C6766" t="s">
        <v>17</v>
      </c>
      <c r="D6766" t="s">
        <v>1396</v>
      </c>
      <c r="E6766" t="s">
        <v>2381</v>
      </c>
      <c r="F6766" t="s">
        <v>50</v>
      </c>
      <c r="G6766" t="s">
        <v>3030</v>
      </c>
      <c r="H6766">
        <v>1782287.4240000001</v>
      </c>
      <c r="I6766">
        <v>7540.8205151988404</v>
      </c>
      <c r="J6766">
        <v>0</v>
      </c>
      <c r="K6766">
        <v>7540.8205151988404</v>
      </c>
      <c r="L6766">
        <v>1774746.6034848001</v>
      </c>
      <c r="M6766" t="s">
        <v>2198</v>
      </c>
      <c r="N6766" t="s">
        <v>2198</v>
      </c>
    </row>
    <row r="6767" spans="1:14" x14ac:dyDescent="0.35">
      <c r="A6767" t="s">
        <v>1312</v>
      </c>
      <c r="B6767" t="s">
        <v>4673</v>
      </c>
      <c r="C6767" t="s">
        <v>17</v>
      </c>
      <c r="D6767" t="s">
        <v>1396</v>
      </c>
      <c r="E6767" t="s">
        <v>2381</v>
      </c>
      <c r="F6767" t="s">
        <v>2787</v>
      </c>
      <c r="G6767" t="s">
        <v>2935</v>
      </c>
      <c r="H6767">
        <v>0</v>
      </c>
      <c r="I6767">
        <v>0</v>
      </c>
      <c r="J6767">
        <v>0</v>
      </c>
      <c r="K6767">
        <v>0</v>
      </c>
      <c r="L6767">
        <v>0</v>
      </c>
    </row>
    <row r="6768" spans="1:14" x14ac:dyDescent="0.35">
      <c r="A6768" t="s">
        <v>1312</v>
      </c>
      <c r="B6768" t="s">
        <v>4673</v>
      </c>
      <c r="C6768" t="s">
        <v>17</v>
      </c>
      <c r="D6768" t="s">
        <v>1396</v>
      </c>
      <c r="E6768" t="s">
        <v>2381</v>
      </c>
      <c r="F6768" t="s">
        <v>2788</v>
      </c>
      <c r="G6768" t="s">
        <v>2936</v>
      </c>
      <c r="H6768">
        <v>2937014.2423999999</v>
      </c>
      <c r="I6768">
        <v>13048.2918930174</v>
      </c>
      <c r="J6768">
        <v>2836191.4705103501</v>
      </c>
      <c r="K6768">
        <v>2849239.7624033699</v>
      </c>
      <c r="L6768">
        <v>87774.479996629496</v>
      </c>
    </row>
    <row r="6769" spans="1:14" x14ac:dyDescent="0.35">
      <c r="A6769" t="s">
        <v>1312</v>
      </c>
      <c r="B6769" t="s">
        <v>4673</v>
      </c>
      <c r="C6769" t="s">
        <v>17</v>
      </c>
      <c r="D6769" t="s">
        <v>1416</v>
      </c>
      <c r="E6769" t="s">
        <v>2382</v>
      </c>
      <c r="F6769" t="s">
        <v>2206</v>
      </c>
      <c r="G6769" t="s">
        <v>3028</v>
      </c>
      <c r="H6769">
        <v>42427423.837800004</v>
      </c>
      <c r="I6769">
        <v>55632.406788321197</v>
      </c>
      <c r="J6769">
        <v>0</v>
      </c>
      <c r="K6769">
        <v>55632.406788321197</v>
      </c>
      <c r="L6769">
        <v>42371791.431011699</v>
      </c>
      <c r="M6769" t="s">
        <v>2198</v>
      </c>
    </row>
    <row r="6770" spans="1:14" x14ac:dyDescent="0.35">
      <c r="A6770" t="s">
        <v>1312</v>
      </c>
      <c r="B6770" t="s">
        <v>4673</v>
      </c>
      <c r="C6770" t="s">
        <v>17</v>
      </c>
      <c r="D6770" t="s">
        <v>1416</v>
      </c>
      <c r="E6770" t="s">
        <v>2382</v>
      </c>
      <c r="F6770" t="s">
        <v>2170</v>
      </c>
      <c r="G6770" t="s">
        <v>2171</v>
      </c>
      <c r="H6770">
        <v>0</v>
      </c>
      <c r="I6770">
        <v>0</v>
      </c>
      <c r="J6770">
        <v>0</v>
      </c>
      <c r="K6770">
        <v>0</v>
      </c>
      <c r="L6770">
        <v>0</v>
      </c>
    </row>
    <row r="6771" spans="1:14" x14ac:dyDescent="0.35">
      <c r="A6771" t="s">
        <v>1312</v>
      </c>
      <c r="B6771" t="s">
        <v>4673</v>
      </c>
      <c r="C6771" t="s">
        <v>17</v>
      </c>
      <c r="D6771" t="s">
        <v>1416</v>
      </c>
      <c r="E6771" t="s">
        <v>2382</v>
      </c>
      <c r="F6771" t="s">
        <v>19</v>
      </c>
      <c r="G6771" t="s">
        <v>2174</v>
      </c>
      <c r="H6771">
        <v>57376074.142999999</v>
      </c>
      <c r="I6771">
        <v>97855.977068688095</v>
      </c>
      <c r="J6771">
        <v>0</v>
      </c>
      <c r="K6771">
        <v>97855.977068688095</v>
      </c>
      <c r="L6771">
        <v>57278218.165931299</v>
      </c>
      <c r="N6771" t="s">
        <v>2198</v>
      </c>
    </row>
    <row r="6772" spans="1:14" x14ac:dyDescent="0.35">
      <c r="A6772" t="s">
        <v>1312</v>
      </c>
      <c r="B6772" t="s">
        <v>4673</v>
      </c>
      <c r="C6772" t="s">
        <v>17</v>
      </c>
      <c r="D6772" t="s">
        <v>1416</v>
      </c>
      <c r="E6772" t="s">
        <v>2382</v>
      </c>
      <c r="F6772" t="s">
        <v>94</v>
      </c>
      <c r="G6772" t="s">
        <v>2195</v>
      </c>
      <c r="H6772">
        <v>12880343.174900001</v>
      </c>
      <c r="I6772">
        <v>21967.668321542202</v>
      </c>
      <c r="J6772">
        <v>0</v>
      </c>
      <c r="K6772">
        <v>21967.668321542202</v>
      </c>
      <c r="L6772">
        <v>12858375.506578499</v>
      </c>
      <c r="M6772" t="s">
        <v>2198</v>
      </c>
      <c r="N6772" t="s">
        <v>2198</v>
      </c>
    </row>
    <row r="6773" spans="1:14" x14ac:dyDescent="0.35">
      <c r="A6773" t="s">
        <v>1312</v>
      </c>
      <c r="B6773" t="s">
        <v>4673</v>
      </c>
      <c r="C6773" t="s">
        <v>17</v>
      </c>
      <c r="D6773" t="s">
        <v>1416</v>
      </c>
      <c r="E6773" t="s">
        <v>2382</v>
      </c>
      <c r="F6773" t="s">
        <v>50</v>
      </c>
      <c r="G6773" t="s">
        <v>3030</v>
      </c>
      <c r="H6773">
        <v>21757653.25</v>
      </c>
      <c r="I6773">
        <v>28529.439378626299</v>
      </c>
      <c r="J6773">
        <v>0</v>
      </c>
      <c r="K6773">
        <v>28529.439378626299</v>
      </c>
      <c r="L6773">
        <v>21729123.810621399</v>
      </c>
      <c r="M6773" t="s">
        <v>2198</v>
      </c>
      <c r="N6773" t="s">
        <v>2198</v>
      </c>
    </row>
    <row r="6774" spans="1:14" x14ac:dyDescent="0.35">
      <c r="A6774" t="s">
        <v>1312</v>
      </c>
      <c r="B6774" t="s">
        <v>4673</v>
      </c>
      <c r="C6774" t="s">
        <v>17</v>
      </c>
      <c r="D6774" t="s">
        <v>1416</v>
      </c>
      <c r="E6774" t="s">
        <v>2382</v>
      </c>
      <c r="F6774" t="s">
        <v>2787</v>
      </c>
      <c r="G6774" t="s">
        <v>2935</v>
      </c>
      <c r="H6774">
        <v>0</v>
      </c>
      <c r="I6774">
        <v>0</v>
      </c>
      <c r="J6774">
        <v>0</v>
      </c>
      <c r="K6774">
        <v>0</v>
      </c>
      <c r="L6774">
        <v>0</v>
      </c>
    </row>
    <row r="6775" spans="1:14" x14ac:dyDescent="0.35">
      <c r="A6775" t="s">
        <v>1312</v>
      </c>
      <c r="B6775" t="s">
        <v>4673</v>
      </c>
      <c r="C6775" t="s">
        <v>17</v>
      </c>
      <c r="D6775" t="s">
        <v>1416</v>
      </c>
      <c r="E6775" t="s">
        <v>2382</v>
      </c>
      <c r="F6775" t="s">
        <v>2788</v>
      </c>
      <c r="G6775" t="s">
        <v>2936</v>
      </c>
      <c r="H6775">
        <v>107676323.3989</v>
      </c>
      <c r="I6775">
        <v>183644.00128021699</v>
      </c>
      <c r="J6775">
        <v>16285452.3477873</v>
      </c>
      <c r="K6775">
        <v>16469096.3490676</v>
      </c>
      <c r="L6775">
        <v>91207227.049832493</v>
      </c>
    </row>
    <row r="6776" spans="1:14" x14ac:dyDescent="0.35">
      <c r="A6776" t="s">
        <v>1312</v>
      </c>
      <c r="B6776" t="s">
        <v>4673</v>
      </c>
      <c r="C6776" t="s">
        <v>17</v>
      </c>
      <c r="D6776" t="s">
        <v>1426</v>
      </c>
      <c r="E6776" t="s">
        <v>2383</v>
      </c>
      <c r="F6776" t="s">
        <v>2206</v>
      </c>
      <c r="G6776" t="s">
        <v>3028</v>
      </c>
      <c r="H6776">
        <v>6285575.2653999999</v>
      </c>
      <c r="I6776">
        <v>18329.209318024601</v>
      </c>
      <c r="J6776">
        <v>0</v>
      </c>
      <c r="K6776">
        <v>18329.209318024601</v>
      </c>
      <c r="L6776">
        <v>6267246.0560819702</v>
      </c>
      <c r="M6776" t="s">
        <v>2198</v>
      </c>
    </row>
    <row r="6777" spans="1:14" x14ac:dyDescent="0.35">
      <c r="A6777" t="s">
        <v>1312</v>
      </c>
      <c r="B6777" t="s">
        <v>4673</v>
      </c>
      <c r="C6777" t="s">
        <v>17</v>
      </c>
      <c r="D6777" t="s">
        <v>1426</v>
      </c>
      <c r="E6777" t="s">
        <v>2383</v>
      </c>
      <c r="F6777" t="s">
        <v>2170</v>
      </c>
      <c r="G6777" t="s">
        <v>2171</v>
      </c>
      <c r="H6777">
        <v>0</v>
      </c>
      <c r="I6777">
        <v>0</v>
      </c>
      <c r="J6777">
        <v>0</v>
      </c>
      <c r="K6777">
        <v>0</v>
      </c>
      <c r="L6777">
        <v>0</v>
      </c>
    </row>
    <row r="6778" spans="1:14" x14ac:dyDescent="0.35">
      <c r="A6778" t="s">
        <v>1312</v>
      </c>
      <c r="B6778" t="s">
        <v>4673</v>
      </c>
      <c r="C6778" t="s">
        <v>17</v>
      </c>
      <c r="D6778" t="s">
        <v>1426</v>
      </c>
      <c r="E6778" t="s">
        <v>2383</v>
      </c>
      <c r="F6778" t="s">
        <v>19</v>
      </c>
      <c r="G6778" t="s">
        <v>2174</v>
      </c>
      <c r="H6778">
        <v>393319.45649999997</v>
      </c>
      <c r="I6778">
        <v>1616.66162124775</v>
      </c>
      <c r="J6778">
        <v>0</v>
      </c>
      <c r="K6778">
        <v>1616.66162124775</v>
      </c>
      <c r="L6778">
        <v>391702.79487875203</v>
      </c>
      <c r="N6778" t="s">
        <v>2198</v>
      </c>
    </row>
    <row r="6779" spans="1:14" x14ac:dyDescent="0.35">
      <c r="A6779" t="s">
        <v>1312</v>
      </c>
      <c r="B6779" t="s">
        <v>4673</v>
      </c>
      <c r="C6779" t="s">
        <v>17</v>
      </c>
      <c r="D6779" t="s">
        <v>1426</v>
      </c>
      <c r="E6779" t="s">
        <v>2383</v>
      </c>
      <c r="F6779" t="s">
        <v>2787</v>
      </c>
      <c r="G6779" t="s">
        <v>2935</v>
      </c>
      <c r="H6779">
        <v>0</v>
      </c>
      <c r="I6779">
        <v>0</v>
      </c>
      <c r="J6779">
        <v>0</v>
      </c>
      <c r="K6779">
        <v>0</v>
      </c>
      <c r="L6779">
        <v>0</v>
      </c>
    </row>
    <row r="6780" spans="1:14" x14ac:dyDescent="0.35">
      <c r="A6780" t="s">
        <v>1312</v>
      </c>
      <c r="B6780" t="s">
        <v>4673</v>
      </c>
      <c r="C6780" t="s">
        <v>17</v>
      </c>
      <c r="D6780" t="s">
        <v>1426</v>
      </c>
      <c r="E6780" t="s">
        <v>2383</v>
      </c>
      <c r="F6780" t="s">
        <v>2788</v>
      </c>
      <c r="G6780" t="s">
        <v>2936</v>
      </c>
      <c r="H6780">
        <v>2649550.6743000001</v>
      </c>
      <c r="I6780">
        <v>10890.452577119901</v>
      </c>
      <c r="J6780">
        <v>172094.764269568</v>
      </c>
      <c r="K6780">
        <v>182985.21684668801</v>
      </c>
      <c r="L6780">
        <v>2466565.45745331</v>
      </c>
    </row>
    <row r="6781" spans="1:14" x14ac:dyDescent="0.35">
      <c r="A6781" t="s">
        <v>1312</v>
      </c>
      <c r="B6781" t="s">
        <v>4673</v>
      </c>
      <c r="C6781" t="s">
        <v>2938</v>
      </c>
      <c r="D6781" t="s">
        <v>4709</v>
      </c>
      <c r="E6781" t="s">
        <v>4710</v>
      </c>
      <c r="F6781" t="s">
        <v>2172</v>
      </c>
      <c r="G6781" t="s">
        <v>2173</v>
      </c>
      <c r="H6781">
        <v>1281073.1753</v>
      </c>
      <c r="I6781">
        <v>5265.5972195324402</v>
      </c>
      <c r="J6781">
        <v>72453.301206140401</v>
      </c>
      <c r="K6781">
        <v>77718.8984256728</v>
      </c>
      <c r="L6781">
        <v>1203354.2768743299</v>
      </c>
    </row>
    <row r="6782" spans="1:14" x14ac:dyDescent="0.35">
      <c r="A6782" t="s">
        <v>1312</v>
      </c>
      <c r="B6782" t="s">
        <v>4673</v>
      </c>
      <c r="C6782" t="s">
        <v>2938</v>
      </c>
      <c r="D6782" t="s">
        <v>4711</v>
      </c>
      <c r="E6782" t="s">
        <v>4712</v>
      </c>
      <c r="F6782" t="s">
        <v>2170</v>
      </c>
      <c r="G6782" t="s">
        <v>2171</v>
      </c>
      <c r="H6782">
        <v>0</v>
      </c>
      <c r="I6782">
        <v>0</v>
      </c>
      <c r="J6782">
        <v>0</v>
      </c>
      <c r="K6782">
        <v>0</v>
      </c>
      <c r="L6782">
        <v>0</v>
      </c>
    </row>
    <row r="6783" spans="1:14" x14ac:dyDescent="0.35">
      <c r="A6783" t="s">
        <v>1312</v>
      </c>
      <c r="B6783" t="s">
        <v>4673</v>
      </c>
      <c r="C6783" t="s">
        <v>2938</v>
      </c>
      <c r="D6783" t="s">
        <v>4711</v>
      </c>
      <c r="E6783" t="s">
        <v>4712</v>
      </c>
      <c r="F6783" t="s">
        <v>2172</v>
      </c>
      <c r="G6783" t="s">
        <v>2173</v>
      </c>
      <c r="H6783">
        <v>52945658.315300003</v>
      </c>
      <c r="I6783">
        <v>96059.128368622798</v>
      </c>
      <c r="J6783">
        <v>7210867.8341717497</v>
      </c>
      <c r="K6783">
        <v>7306926.9625403704</v>
      </c>
      <c r="L6783">
        <v>45638731.352759697</v>
      </c>
    </row>
    <row r="6784" spans="1:14" x14ac:dyDescent="0.35">
      <c r="A6784" t="s">
        <v>1312</v>
      </c>
      <c r="B6784" t="s">
        <v>4673</v>
      </c>
      <c r="C6784" t="s">
        <v>2938</v>
      </c>
      <c r="D6784" t="s">
        <v>4711</v>
      </c>
      <c r="E6784" t="s">
        <v>4712</v>
      </c>
      <c r="F6784" t="s">
        <v>1621</v>
      </c>
      <c r="G6784" t="s">
        <v>2416</v>
      </c>
      <c r="H6784">
        <v>18586681.822900001</v>
      </c>
      <c r="I6784">
        <v>33721.753812683703</v>
      </c>
      <c r="J6784">
        <v>0</v>
      </c>
      <c r="K6784">
        <v>33721.753812683703</v>
      </c>
      <c r="L6784">
        <v>18552960.0690873</v>
      </c>
      <c r="N6784" t="s">
        <v>2198</v>
      </c>
    </row>
    <row r="6785" spans="1:14" x14ac:dyDescent="0.35">
      <c r="A6785" t="s">
        <v>1312</v>
      </c>
      <c r="B6785" t="s">
        <v>4673</v>
      </c>
      <c r="C6785" t="s">
        <v>2938</v>
      </c>
      <c r="D6785" t="s">
        <v>4711</v>
      </c>
      <c r="E6785" t="s">
        <v>4712</v>
      </c>
      <c r="F6785" t="s">
        <v>2940</v>
      </c>
      <c r="G6785" t="s">
        <v>2941</v>
      </c>
      <c r="H6785">
        <v>0</v>
      </c>
      <c r="I6785">
        <v>0</v>
      </c>
      <c r="J6785">
        <v>0</v>
      </c>
      <c r="K6785">
        <v>0</v>
      </c>
      <c r="L6785">
        <v>0</v>
      </c>
    </row>
    <row r="6786" spans="1:14" x14ac:dyDescent="0.35">
      <c r="A6786" t="s">
        <v>1312</v>
      </c>
      <c r="B6786" t="s">
        <v>4673</v>
      </c>
      <c r="C6786" t="s">
        <v>2944</v>
      </c>
      <c r="D6786" t="s">
        <v>4713</v>
      </c>
      <c r="E6786" t="s">
        <v>4714</v>
      </c>
      <c r="F6786" t="s">
        <v>4715</v>
      </c>
      <c r="G6786" t="s">
        <v>4716</v>
      </c>
      <c r="H6786">
        <v>42338072.328500003</v>
      </c>
      <c r="I6786">
        <v>76113.155753235798</v>
      </c>
      <c r="J6786">
        <v>4131160.8051708001</v>
      </c>
      <c r="K6786">
        <v>4207273.9609240396</v>
      </c>
      <c r="L6786">
        <v>38130798.367576003</v>
      </c>
    </row>
    <row r="6787" spans="1:14" x14ac:dyDescent="0.35">
      <c r="A6787" t="s">
        <v>1312</v>
      </c>
      <c r="B6787" t="s">
        <v>4673</v>
      </c>
      <c r="C6787" t="s">
        <v>2944</v>
      </c>
      <c r="D6787" t="s">
        <v>4713</v>
      </c>
      <c r="E6787" t="s">
        <v>4714</v>
      </c>
      <c r="F6787" t="s">
        <v>2947</v>
      </c>
      <c r="G6787" t="s">
        <v>2948</v>
      </c>
      <c r="H6787">
        <v>0</v>
      </c>
      <c r="I6787">
        <v>0</v>
      </c>
      <c r="J6787">
        <v>0</v>
      </c>
      <c r="K6787">
        <v>0</v>
      </c>
      <c r="L6787">
        <v>0</v>
      </c>
    </row>
    <row r="6788" spans="1:14" x14ac:dyDescent="0.35">
      <c r="A6788" t="s">
        <v>1312</v>
      </c>
      <c r="B6788" t="s">
        <v>4673</v>
      </c>
      <c r="C6788" t="s">
        <v>2944</v>
      </c>
      <c r="D6788" t="s">
        <v>4717</v>
      </c>
      <c r="E6788" t="s">
        <v>4718</v>
      </c>
      <c r="F6788" t="s">
        <v>4719</v>
      </c>
      <c r="G6788" t="s">
        <v>4720</v>
      </c>
      <c r="H6788">
        <v>53898858.362099998</v>
      </c>
      <c r="I6788">
        <v>96602.609615947498</v>
      </c>
      <c r="J6788">
        <v>5262636.9313503001</v>
      </c>
      <c r="K6788">
        <v>5359239.54096625</v>
      </c>
      <c r="L6788">
        <v>48539618.821133703</v>
      </c>
    </row>
    <row r="6789" spans="1:14" x14ac:dyDescent="0.35">
      <c r="A6789" t="s">
        <v>1312</v>
      </c>
      <c r="B6789" t="s">
        <v>4673</v>
      </c>
      <c r="C6789" t="s">
        <v>2944</v>
      </c>
      <c r="D6789" t="s">
        <v>4717</v>
      </c>
      <c r="E6789" t="s">
        <v>4718</v>
      </c>
      <c r="F6789" t="s">
        <v>4721</v>
      </c>
      <c r="G6789" t="s">
        <v>4722</v>
      </c>
      <c r="H6789">
        <v>0</v>
      </c>
      <c r="I6789">
        <v>0</v>
      </c>
      <c r="J6789">
        <v>0</v>
      </c>
      <c r="K6789">
        <v>0</v>
      </c>
      <c r="L6789">
        <v>0</v>
      </c>
    </row>
    <row r="6790" spans="1:14" x14ac:dyDescent="0.35">
      <c r="A6790" t="s">
        <v>1312</v>
      </c>
      <c r="B6790" t="s">
        <v>4673</v>
      </c>
      <c r="C6790" t="s">
        <v>2944</v>
      </c>
      <c r="D6790" t="s">
        <v>4723</v>
      </c>
      <c r="E6790" t="s">
        <v>4724</v>
      </c>
      <c r="F6790" t="s">
        <v>4725</v>
      </c>
      <c r="G6790" t="s">
        <v>4726</v>
      </c>
      <c r="H6790">
        <v>0</v>
      </c>
      <c r="I6790">
        <v>0</v>
      </c>
      <c r="J6790">
        <v>0</v>
      </c>
      <c r="K6790">
        <v>0</v>
      </c>
      <c r="L6790">
        <v>0</v>
      </c>
    </row>
    <row r="6791" spans="1:14" x14ac:dyDescent="0.35">
      <c r="A6791" t="s">
        <v>1312</v>
      </c>
      <c r="B6791" t="s">
        <v>4673</v>
      </c>
      <c r="C6791" t="s">
        <v>2944</v>
      </c>
      <c r="D6791" t="s">
        <v>4723</v>
      </c>
      <c r="E6791" t="s">
        <v>4724</v>
      </c>
      <c r="F6791" t="s">
        <v>4727</v>
      </c>
      <c r="G6791" t="s">
        <v>4728</v>
      </c>
      <c r="H6791">
        <v>109248953.19329999</v>
      </c>
      <c r="I6791">
        <v>196146.62188762301</v>
      </c>
      <c r="J6791">
        <v>8958535.7562091406</v>
      </c>
      <c r="K6791">
        <v>9154682.3780967705</v>
      </c>
      <c r="L6791">
        <v>100094270.815203</v>
      </c>
    </row>
    <row r="6792" spans="1:14" x14ac:dyDescent="0.35">
      <c r="A6792" t="s">
        <v>1312</v>
      </c>
      <c r="B6792" t="s">
        <v>4673</v>
      </c>
      <c r="C6792" t="s">
        <v>2944</v>
      </c>
      <c r="D6792" t="s">
        <v>4723</v>
      </c>
      <c r="E6792" t="s">
        <v>4724</v>
      </c>
      <c r="F6792" t="s">
        <v>4729</v>
      </c>
      <c r="G6792" t="s">
        <v>4730</v>
      </c>
      <c r="H6792">
        <v>6014877.9386</v>
      </c>
      <c r="I6792">
        <v>10799.1697329773</v>
      </c>
      <c r="J6792">
        <v>493226.68552342401</v>
      </c>
      <c r="K6792">
        <v>504025.85525640199</v>
      </c>
      <c r="L6792">
        <v>5510852.0833435999</v>
      </c>
    </row>
    <row r="6793" spans="1:14" x14ac:dyDescent="0.35">
      <c r="A6793" t="s">
        <v>1312</v>
      </c>
      <c r="B6793" t="s">
        <v>4673</v>
      </c>
      <c r="C6793" t="s">
        <v>2944</v>
      </c>
      <c r="D6793" t="s">
        <v>4731</v>
      </c>
      <c r="E6793" t="s">
        <v>4732</v>
      </c>
      <c r="F6793" t="s">
        <v>3036</v>
      </c>
      <c r="G6793" t="s">
        <v>3037</v>
      </c>
      <c r="H6793">
        <v>41559138.3631</v>
      </c>
      <c r="I6793">
        <v>75805.877342942404</v>
      </c>
      <c r="J6793">
        <v>4182201.5932797901</v>
      </c>
      <c r="K6793">
        <v>4258007.4706227398</v>
      </c>
      <c r="L6793">
        <v>37301130.892477296</v>
      </c>
    </row>
    <row r="6794" spans="1:14" x14ac:dyDescent="0.35">
      <c r="A6794" t="s">
        <v>1312</v>
      </c>
      <c r="B6794" t="s">
        <v>4673</v>
      </c>
      <c r="C6794" t="s">
        <v>2944</v>
      </c>
      <c r="D6794" t="s">
        <v>4731</v>
      </c>
      <c r="E6794" t="s">
        <v>4732</v>
      </c>
      <c r="F6794" t="s">
        <v>3038</v>
      </c>
      <c r="G6794" t="s">
        <v>3039</v>
      </c>
      <c r="H6794">
        <v>5237127.1924000001</v>
      </c>
      <c r="I6794">
        <v>9552.7731611024992</v>
      </c>
      <c r="J6794">
        <v>527025.404031193</v>
      </c>
      <c r="K6794">
        <v>536578.17719229602</v>
      </c>
      <c r="L6794">
        <v>4700549.0152077004</v>
      </c>
    </row>
    <row r="6795" spans="1:14" x14ac:dyDescent="0.35">
      <c r="A6795" t="s">
        <v>1312</v>
      </c>
      <c r="B6795" t="s">
        <v>4673</v>
      </c>
      <c r="C6795" t="s">
        <v>2944</v>
      </c>
      <c r="D6795" t="s">
        <v>4733</v>
      </c>
      <c r="E6795" t="s">
        <v>4734</v>
      </c>
      <c r="F6795" t="s">
        <v>94</v>
      </c>
      <c r="G6795" t="s">
        <v>2195</v>
      </c>
      <c r="H6795">
        <v>0</v>
      </c>
      <c r="I6795">
        <v>0</v>
      </c>
      <c r="J6795">
        <v>0</v>
      </c>
      <c r="K6795">
        <v>0</v>
      </c>
      <c r="L6795">
        <v>0</v>
      </c>
      <c r="M6795" t="s">
        <v>2198</v>
      </c>
      <c r="N6795" t="s">
        <v>2198</v>
      </c>
    </row>
    <row r="6796" spans="1:14" x14ac:dyDescent="0.35">
      <c r="A6796" t="s">
        <v>1312</v>
      </c>
      <c r="B6796" t="s">
        <v>4673</v>
      </c>
      <c r="C6796" t="s">
        <v>2944</v>
      </c>
      <c r="D6796" t="s">
        <v>4733</v>
      </c>
      <c r="E6796" t="s">
        <v>4734</v>
      </c>
      <c r="F6796" t="s">
        <v>4735</v>
      </c>
      <c r="G6796" t="s">
        <v>4736</v>
      </c>
      <c r="H6796">
        <v>110829815.6393</v>
      </c>
      <c r="I6796">
        <v>204743.53398460901</v>
      </c>
      <c r="J6796">
        <v>11214555.932835501</v>
      </c>
      <c r="K6796">
        <v>11419299.4668201</v>
      </c>
      <c r="L6796">
        <v>99410516.172479793</v>
      </c>
    </row>
    <row r="6797" spans="1:14" x14ac:dyDescent="0.35">
      <c r="A6797" t="s">
        <v>1312</v>
      </c>
      <c r="B6797" t="s">
        <v>4673</v>
      </c>
      <c r="C6797" t="s">
        <v>2944</v>
      </c>
      <c r="D6797" t="s">
        <v>4733</v>
      </c>
      <c r="E6797" t="s">
        <v>4734</v>
      </c>
      <c r="F6797" t="s">
        <v>4737</v>
      </c>
      <c r="G6797" t="s">
        <v>4738</v>
      </c>
      <c r="H6797">
        <v>1130309.4454999999</v>
      </c>
      <c r="I6797">
        <v>2088.0983068747</v>
      </c>
      <c r="J6797">
        <v>0</v>
      </c>
      <c r="K6797">
        <v>2088.0983068747</v>
      </c>
      <c r="L6797">
        <v>1128221.3471931301</v>
      </c>
      <c r="N6797" t="s">
        <v>2198</v>
      </c>
    </row>
    <row r="6798" spans="1:14" x14ac:dyDescent="0.35">
      <c r="A6798" t="s">
        <v>1312</v>
      </c>
      <c r="B6798" t="s">
        <v>4673</v>
      </c>
      <c r="C6798" t="s">
        <v>2944</v>
      </c>
      <c r="D6798" t="s">
        <v>4733</v>
      </c>
      <c r="E6798" t="s">
        <v>4734</v>
      </c>
      <c r="F6798" t="s">
        <v>4739</v>
      </c>
      <c r="G6798" t="s">
        <v>4740</v>
      </c>
      <c r="H6798">
        <v>297449.85479999997</v>
      </c>
      <c r="I6798">
        <v>549.49955444071202</v>
      </c>
      <c r="J6798">
        <v>30098.1103940834</v>
      </c>
      <c r="K6798">
        <v>30647.609948524099</v>
      </c>
      <c r="L6798">
        <v>266802.24485147599</v>
      </c>
    </row>
    <row r="6799" spans="1:14" x14ac:dyDescent="0.35">
      <c r="A6799" t="s">
        <v>1312</v>
      </c>
      <c r="B6799" t="s">
        <v>4673</v>
      </c>
      <c r="C6799" t="s">
        <v>2944</v>
      </c>
      <c r="D6799" t="s">
        <v>4741</v>
      </c>
      <c r="E6799" t="s">
        <v>4742</v>
      </c>
      <c r="F6799" t="s">
        <v>3042</v>
      </c>
      <c r="G6799" t="s">
        <v>3043</v>
      </c>
      <c r="H6799">
        <v>0</v>
      </c>
      <c r="I6799">
        <v>0</v>
      </c>
      <c r="J6799">
        <v>0</v>
      </c>
      <c r="K6799">
        <v>0</v>
      </c>
      <c r="L6799">
        <v>0</v>
      </c>
    </row>
    <row r="6800" spans="1:14" x14ac:dyDescent="0.35">
      <c r="A6800" t="s">
        <v>1312</v>
      </c>
      <c r="B6800" t="s">
        <v>4673</v>
      </c>
      <c r="C6800" t="s">
        <v>2944</v>
      </c>
      <c r="D6800" t="s">
        <v>4741</v>
      </c>
      <c r="E6800" t="s">
        <v>4742</v>
      </c>
      <c r="F6800" t="s">
        <v>4743</v>
      </c>
      <c r="G6800" t="s">
        <v>4744</v>
      </c>
      <c r="H6800">
        <v>0</v>
      </c>
      <c r="I6800">
        <v>0</v>
      </c>
      <c r="J6800">
        <v>0</v>
      </c>
      <c r="K6800">
        <v>0</v>
      </c>
      <c r="L6800">
        <v>0</v>
      </c>
    </row>
    <row r="6801" spans="1:14" x14ac:dyDescent="0.35">
      <c r="A6801" t="s">
        <v>1312</v>
      </c>
      <c r="B6801" t="s">
        <v>4673</v>
      </c>
      <c r="C6801" t="s">
        <v>2944</v>
      </c>
      <c r="D6801" t="s">
        <v>4745</v>
      </c>
      <c r="E6801" t="s">
        <v>4746</v>
      </c>
      <c r="F6801" t="s">
        <v>3036</v>
      </c>
      <c r="G6801" t="s">
        <v>3037</v>
      </c>
      <c r="H6801">
        <v>398460.8873</v>
      </c>
      <c r="I6801">
        <v>1637.7944528980499</v>
      </c>
      <c r="J6801">
        <v>22535.642181174098</v>
      </c>
      <c r="K6801">
        <v>24173.436634072099</v>
      </c>
      <c r="L6801">
        <v>374287.45066592802</v>
      </c>
    </row>
    <row r="6802" spans="1:14" x14ac:dyDescent="0.35">
      <c r="A6802" t="s">
        <v>1312</v>
      </c>
      <c r="B6802" t="s">
        <v>4673</v>
      </c>
      <c r="C6802" t="s">
        <v>2944</v>
      </c>
      <c r="D6802" t="s">
        <v>4747</v>
      </c>
      <c r="E6802" t="s">
        <v>4748</v>
      </c>
      <c r="F6802" t="s">
        <v>4749</v>
      </c>
      <c r="G6802" t="s">
        <v>4750</v>
      </c>
      <c r="H6802">
        <v>723101.299</v>
      </c>
      <c r="I6802">
        <v>1296.01024252561</v>
      </c>
      <c r="J6802">
        <v>93990.206804108602</v>
      </c>
      <c r="K6802">
        <v>95286.217046634207</v>
      </c>
      <c r="L6802">
        <v>627815.08195336605</v>
      </c>
    </row>
    <row r="6803" spans="1:14" x14ac:dyDescent="0.35">
      <c r="A6803" t="s">
        <v>1312</v>
      </c>
      <c r="B6803" t="s">
        <v>4673</v>
      </c>
      <c r="C6803" t="s">
        <v>2944</v>
      </c>
      <c r="D6803" t="s">
        <v>4747</v>
      </c>
      <c r="E6803" t="s">
        <v>4748</v>
      </c>
      <c r="F6803" t="s">
        <v>4751</v>
      </c>
      <c r="G6803" t="s">
        <v>4752</v>
      </c>
      <c r="H6803">
        <v>5896056.7457999997</v>
      </c>
      <c r="I6803">
        <v>10567.468131362701</v>
      </c>
      <c r="J6803">
        <v>0</v>
      </c>
      <c r="K6803">
        <v>10567.468131362701</v>
      </c>
      <c r="L6803">
        <v>5885489.27766864</v>
      </c>
      <c r="N6803" t="s">
        <v>2198</v>
      </c>
    </row>
    <row r="6804" spans="1:14" x14ac:dyDescent="0.35">
      <c r="A6804" t="s">
        <v>1312</v>
      </c>
      <c r="B6804" t="s">
        <v>4673</v>
      </c>
      <c r="C6804" t="s">
        <v>2944</v>
      </c>
      <c r="D6804" t="s">
        <v>4747</v>
      </c>
      <c r="E6804" t="s">
        <v>4748</v>
      </c>
      <c r="F6804" t="s">
        <v>4753</v>
      </c>
      <c r="G6804" t="s">
        <v>4754</v>
      </c>
      <c r="H6804">
        <v>17076315.290800001</v>
      </c>
      <c r="I6804">
        <v>30605.780342720202</v>
      </c>
      <c r="J6804">
        <v>2219614.8837585598</v>
      </c>
      <c r="K6804">
        <v>2250220.6641012798</v>
      </c>
      <c r="L6804">
        <v>14826094.626698701</v>
      </c>
    </row>
    <row r="6805" spans="1:14" x14ac:dyDescent="0.35">
      <c r="A6805" t="s">
        <v>1312</v>
      </c>
      <c r="B6805" t="s">
        <v>4673</v>
      </c>
      <c r="C6805" t="s">
        <v>2944</v>
      </c>
      <c r="D6805" t="s">
        <v>4755</v>
      </c>
      <c r="E6805" t="s">
        <v>4756</v>
      </c>
      <c r="F6805" t="s">
        <v>3036</v>
      </c>
      <c r="G6805" t="s">
        <v>3037</v>
      </c>
      <c r="H6805">
        <v>0</v>
      </c>
      <c r="I6805">
        <v>0</v>
      </c>
      <c r="J6805">
        <v>0</v>
      </c>
      <c r="K6805">
        <v>0</v>
      </c>
      <c r="L6805">
        <v>0</v>
      </c>
    </row>
    <row r="6806" spans="1:14" x14ac:dyDescent="0.35">
      <c r="A6806" t="s">
        <v>1312</v>
      </c>
      <c r="B6806" t="s">
        <v>4673</v>
      </c>
      <c r="C6806" t="s">
        <v>2944</v>
      </c>
      <c r="D6806" t="s">
        <v>4755</v>
      </c>
      <c r="E6806" t="s">
        <v>4756</v>
      </c>
      <c r="F6806" t="s">
        <v>4757</v>
      </c>
      <c r="G6806" t="s">
        <v>4758</v>
      </c>
      <c r="H6806">
        <v>23914968.269900002</v>
      </c>
      <c r="I6806">
        <v>44179.764177033197</v>
      </c>
      <c r="J6806">
        <v>2763723.1609164798</v>
      </c>
      <c r="K6806">
        <v>2807902.9250935102</v>
      </c>
      <c r="L6806">
        <v>21107065.3448065</v>
      </c>
    </row>
    <row r="6807" spans="1:14" x14ac:dyDescent="0.35">
      <c r="A6807" t="s">
        <v>1312</v>
      </c>
      <c r="B6807" t="s">
        <v>4673</v>
      </c>
      <c r="C6807" t="s">
        <v>2944</v>
      </c>
      <c r="D6807" t="s">
        <v>4755</v>
      </c>
      <c r="E6807" t="s">
        <v>4756</v>
      </c>
      <c r="F6807" t="s">
        <v>4759</v>
      </c>
      <c r="G6807" t="s">
        <v>4760</v>
      </c>
      <c r="H6807">
        <v>40334200.216700003</v>
      </c>
      <c r="I6807">
        <v>74512.139582160497</v>
      </c>
      <c r="J6807">
        <v>4661204.7340830201</v>
      </c>
      <c r="K6807">
        <v>4735716.8736651801</v>
      </c>
      <c r="L6807">
        <v>35598483.343034796</v>
      </c>
    </row>
    <row r="6808" spans="1:14" x14ac:dyDescent="0.35">
      <c r="A6808" t="s">
        <v>1312</v>
      </c>
      <c r="B6808" t="s">
        <v>4673</v>
      </c>
      <c r="C6808" t="s">
        <v>2944</v>
      </c>
      <c r="D6808" t="s">
        <v>4755</v>
      </c>
      <c r="E6808" t="s">
        <v>4756</v>
      </c>
      <c r="F6808" t="s">
        <v>4761</v>
      </c>
      <c r="G6808" t="s">
        <v>4762</v>
      </c>
      <c r="H6808">
        <v>1606229.2122</v>
      </c>
      <c r="I6808">
        <v>2967.2975939798398</v>
      </c>
      <c r="J6808">
        <v>0</v>
      </c>
      <c r="K6808">
        <v>2967.2975939798398</v>
      </c>
      <c r="L6808">
        <v>1603261.9146060201</v>
      </c>
      <c r="N6808" t="s">
        <v>2198</v>
      </c>
    </row>
    <row r="6809" spans="1:14" x14ac:dyDescent="0.35">
      <c r="A6809" t="s">
        <v>1312</v>
      </c>
      <c r="B6809" t="s">
        <v>4673</v>
      </c>
      <c r="C6809" t="s">
        <v>2944</v>
      </c>
      <c r="D6809" t="s">
        <v>4755</v>
      </c>
      <c r="E6809" t="s">
        <v>4756</v>
      </c>
      <c r="F6809" t="s">
        <v>4763</v>
      </c>
      <c r="G6809" t="s">
        <v>4764</v>
      </c>
      <c r="H6809">
        <v>2141638.9500000002</v>
      </c>
      <c r="I6809">
        <v>3956.3967919731199</v>
      </c>
      <c r="J6809">
        <v>0</v>
      </c>
      <c r="K6809">
        <v>3956.3967919731199</v>
      </c>
      <c r="L6809">
        <v>2137682.5532080298</v>
      </c>
      <c r="N6809" t="s">
        <v>2198</v>
      </c>
    </row>
    <row r="6810" spans="1:14" x14ac:dyDescent="0.35">
      <c r="A6810" t="s">
        <v>1312</v>
      </c>
      <c r="B6810" t="s">
        <v>4673</v>
      </c>
      <c r="C6810" t="s">
        <v>2944</v>
      </c>
      <c r="D6810" t="s">
        <v>4755</v>
      </c>
      <c r="E6810" t="s">
        <v>4756</v>
      </c>
      <c r="F6810" t="s">
        <v>4765</v>
      </c>
      <c r="G6810" t="s">
        <v>4766</v>
      </c>
      <c r="H6810">
        <v>6127466.9944000002</v>
      </c>
      <c r="I6810">
        <v>11319.6908214787</v>
      </c>
      <c r="J6810">
        <v>0</v>
      </c>
      <c r="K6810">
        <v>11319.6908214787</v>
      </c>
      <c r="L6810">
        <v>6116147.3035785202</v>
      </c>
      <c r="N6810" t="s">
        <v>2198</v>
      </c>
    </row>
    <row r="6811" spans="1:14" x14ac:dyDescent="0.35">
      <c r="A6811" t="s">
        <v>1312</v>
      </c>
      <c r="B6811" t="s">
        <v>4673</v>
      </c>
      <c r="C6811" t="s">
        <v>2944</v>
      </c>
      <c r="D6811" t="s">
        <v>3151</v>
      </c>
      <c r="E6811" t="s">
        <v>4767</v>
      </c>
      <c r="F6811" t="s">
        <v>2172</v>
      </c>
      <c r="G6811" t="s">
        <v>2173</v>
      </c>
      <c r="H6811">
        <v>0</v>
      </c>
      <c r="I6811">
        <v>0</v>
      </c>
      <c r="J6811">
        <v>0</v>
      </c>
      <c r="K6811">
        <v>0</v>
      </c>
      <c r="L6811">
        <v>0</v>
      </c>
    </row>
    <row r="6812" spans="1:14" x14ac:dyDescent="0.35">
      <c r="A6812" t="s">
        <v>1312</v>
      </c>
      <c r="B6812" t="s">
        <v>4673</v>
      </c>
      <c r="C6812" t="s">
        <v>2944</v>
      </c>
      <c r="D6812" t="s">
        <v>3151</v>
      </c>
      <c r="E6812" t="s">
        <v>4767</v>
      </c>
      <c r="F6812" t="s">
        <v>19</v>
      </c>
      <c r="G6812" t="s">
        <v>2174</v>
      </c>
      <c r="H6812">
        <v>0</v>
      </c>
      <c r="I6812">
        <v>0</v>
      </c>
      <c r="J6812">
        <v>0</v>
      </c>
      <c r="K6812">
        <v>0</v>
      </c>
      <c r="L6812">
        <v>0</v>
      </c>
      <c r="N6812" t="s">
        <v>2198</v>
      </c>
    </row>
    <row r="6813" spans="1:14" x14ac:dyDescent="0.35">
      <c r="A6813" t="s">
        <v>1428</v>
      </c>
      <c r="B6813" t="s">
        <v>4768</v>
      </c>
      <c r="C6813" t="s">
        <v>2857</v>
      </c>
      <c r="D6813" t="s">
        <v>2859</v>
      </c>
      <c r="E6813" t="s">
        <v>4769</v>
      </c>
      <c r="F6813" t="s">
        <v>2172</v>
      </c>
      <c r="G6813" t="s">
        <v>2173</v>
      </c>
      <c r="H6813">
        <v>7886551.4358000001</v>
      </c>
      <c r="I6813">
        <v>48247.922511958197</v>
      </c>
      <c r="J6813">
        <v>263052.87249392702</v>
      </c>
      <c r="K6813">
        <v>311300.79500588501</v>
      </c>
      <c r="L6813">
        <v>7575250.6407941096</v>
      </c>
    </row>
    <row r="6814" spans="1:14" x14ac:dyDescent="0.35">
      <c r="A6814" t="s">
        <v>1428</v>
      </c>
      <c r="B6814" t="s">
        <v>4768</v>
      </c>
      <c r="C6814" t="s">
        <v>2857</v>
      </c>
      <c r="D6814" t="s">
        <v>2859</v>
      </c>
      <c r="E6814" t="s">
        <v>4769</v>
      </c>
      <c r="F6814" t="s">
        <v>2861</v>
      </c>
      <c r="G6814" t="s">
        <v>2862</v>
      </c>
      <c r="H6814">
        <v>499148.82500000001</v>
      </c>
      <c r="I6814">
        <v>3053.6659817695099</v>
      </c>
      <c r="J6814">
        <v>16648.915980628299</v>
      </c>
      <c r="K6814">
        <v>19702.581962397799</v>
      </c>
      <c r="L6814">
        <v>479446.24303760199</v>
      </c>
    </row>
    <row r="6815" spans="1:14" x14ac:dyDescent="0.35">
      <c r="A6815" t="s">
        <v>1428</v>
      </c>
      <c r="B6815" t="s">
        <v>4768</v>
      </c>
      <c r="C6815" t="s">
        <v>2857</v>
      </c>
      <c r="D6815" t="s">
        <v>2859</v>
      </c>
      <c r="E6815" t="s">
        <v>4769</v>
      </c>
      <c r="F6815" t="s">
        <v>2865</v>
      </c>
      <c r="G6815" t="s">
        <v>2866</v>
      </c>
      <c r="H6815">
        <v>0</v>
      </c>
      <c r="I6815">
        <v>0</v>
      </c>
      <c r="J6815">
        <v>0</v>
      </c>
      <c r="K6815">
        <v>0</v>
      </c>
      <c r="L6815">
        <v>0</v>
      </c>
    </row>
    <row r="6816" spans="1:14" x14ac:dyDescent="0.35">
      <c r="A6816" t="s">
        <v>1428</v>
      </c>
      <c r="B6816" t="s">
        <v>4768</v>
      </c>
      <c r="C6816" t="s">
        <v>2857</v>
      </c>
      <c r="D6816" t="s">
        <v>2859</v>
      </c>
      <c r="E6816" t="s">
        <v>4769</v>
      </c>
      <c r="F6816" t="s">
        <v>2867</v>
      </c>
      <c r="G6816" t="s">
        <v>2868</v>
      </c>
      <c r="H6816">
        <v>0</v>
      </c>
      <c r="I6816">
        <v>0</v>
      </c>
      <c r="J6816">
        <v>0</v>
      </c>
      <c r="K6816">
        <v>0</v>
      </c>
      <c r="L6816">
        <v>0</v>
      </c>
    </row>
    <row r="6817" spans="1:12" x14ac:dyDescent="0.35">
      <c r="A6817" t="s">
        <v>1428</v>
      </c>
      <c r="B6817" t="s">
        <v>4768</v>
      </c>
      <c r="C6817" t="s">
        <v>2857</v>
      </c>
      <c r="D6817" t="s">
        <v>2859</v>
      </c>
      <c r="E6817" t="s">
        <v>4769</v>
      </c>
      <c r="F6817" t="s">
        <v>2869</v>
      </c>
      <c r="G6817" t="s">
        <v>2870</v>
      </c>
      <c r="H6817">
        <v>1803820.5814</v>
      </c>
      <c r="I6817">
        <v>11035.3170651532</v>
      </c>
      <c r="J6817">
        <v>60165.737750684297</v>
      </c>
      <c r="K6817">
        <v>71201.054815837604</v>
      </c>
      <c r="L6817">
        <v>1732619.52658416</v>
      </c>
    </row>
    <row r="6818" spans="1:12" x14ac:dyDescent="0.35">
      <c r="A6818" t="s">
        <v>1428</v>
      </c>
      <c r="B6818" t="s">
        <v>4768</v>
      </c>
      <c r="C6818" t="s">
        <v>2857</v>
      </c>
      <c r="D6818" t="s">
        <v>2859</v>
      </c>
      <c r="E6818" t="s">
        <v>4769</v>
      </c>
      <c r="F6818" t="s">
        <v>2871</v>
      </c>
      <c r="G6818" t="s">
        <v>2872</v>
      </c>
      <c r="H6818">
        <v>499148.82500000001</v>
      </c>
      <c r="I6818">
        <v>3053.6659817695099</v>
      </c>
      <c r="J6818">
        <v>16648.915980628299</v>
      </c>
      <c r="K6818">
        <v>19702.581962397799</v>
      </c>
      <c r="L6818">
        <v>479446.24303760199</v>
      </c>
    </row>
    <row r="6819" spans="1:12" x14ac:dyDescent="0.35">
      <c r="A6819" t="s">
        <v>1428</v>
      </c>
      <c r="B6819" t="s">
        <v>4768</v>
      </c>
      <c r="C6819" t="s">
        <v>2857</v>
      </c>
      <c r="D6819" t="s">
        <v>2859</v>
      </c>
      <c r="E6819" t="s">
        <v>4769</v>
      </c>
      <c r="F6819" t="s">
        <v>2877</v>
      </c>
      <c r="G6819" t="s">
        <v>2878</v>
      </c>
      <c r="H6819">
        <v>1070588.1699000001</v>
      </c>
      <c r="I6819">
        <v>6549.5870367608004</v>
      </c>
      <c r="J6819">
        <v>35709.054275692397</v>
      </c>
      <c r="K6819">
        <v>42258.641312453197</v>
      </c>
      <c r="L6819">
        <v>1028329.52858755</v>
      </c>
    </row>
    <row r="6820" spans="1:12" x14ac:dyDescent="0.35">
      <c r="A6820" t="s">
        <v>1428</v>
      </c>
      <c r="B6820" t="s">
        <v>4768</v>
      </c>
      <c r="C6820" t="s">
        <v>2879</v>
      </c>
      <c r="D6820" t="s">
        <v>2880</v>
      </c>
      <c r="E6820" t="s">
        <v>4770</v>
      </c>
      <c r="F6820" t="s">
        <v>2170</v>
      </c>
      <c r="G6820" t="s">
        <v>2171</v>
      </c>
      <c r="H6820">
        <v>0</v>
      </c>
      <c r="I6820">
        <v>0</v>
      </c>
      <c r="J6820">
        <v>0</v>
      </c>
      <c r="K6820">
        <v>0</v>
      </c>
      <c r="L6820">
        <v>0</v>
      </c>
    </row>
    <row r="6821" spans="1:12" x14ac:dyDescent="0.35">
      <c r="A6821" t="s">
        <v>1428</v>
      </c>
      <c r="B6821" t="s">
        <v>4768</v>
      </c>
      <c r="C6821" t="s">
        <v>2879</v>
      </c>
      <c r="D6821" t="s">
        <v>2880</v>
      </c>
      <c r="E6821" t="s">
        <v>4770</v>
      </c>
      <c r="F6821" t="s">
        <v>2172</v>
      </c>
      <c r="G6821" t="s">
        <v>2173</v>
      </c>
      <c r="H6821">
        <v>64327.167999999998</v>
      </c>
      <c r="I6821">
        <v>457.14987312457799</v>
      </c>
      <c r="J6821">
        <v>2561.8365258409899</v>
      </c>
      <c r="K6821">
        <v>3018.9863989655701</v>
      </c>
      <c r="L6821">
        <v>61308.181601034397</v>
      </c>
    </row>
    <row r="6822" spans="1:12" x14ac:dyDescent="0.35">
      <c r="A6822" t="s">
        <v>1428</v>
      </c>
      <c r="B6822" t="s">
        <v>4768</v>
      </c>
      <c r="C6822" t="s">
        <v>2879</v>
      </c>
      <c r="D6822" t="s">
        <v>2880</v>
      </c>
      <c r="E6822" t="s">
        <v>4770</v>
      </c>
      <c r="F6822" t="s">
        <v>2882</v>
      </c>
      <c r="G6822" t="s">
        <v>2883</v>
      </c>
      <c r="H6822">
        <v>9957.7659999999996</v>
      </c>
      <c r="I6822">
        <v>70.766234229810905</v>
      </c>
      <c r="J6822">
        <v>396.56912164721302</v>
      </c>
      <c r="K6822">
        <v>467.33535587702403</v>
      </c>
      <c r="L6822">
        <v>9490.4306441229801</v>
      </c>
    </row>
    <row r="6823" spans="1:12" x14ac:dyDescent="0.35">
      <c r="A6823" t="s">
        <v>1428</v>
      </c>
      <c r="B6823" t="s">
        <v>4768</v>
      </c>
      <c r="C6823" t="s">
        <v>2879</v>
      </c>
      <c r="D6823" t="s">
        <v>2880</v>
      </c>
      <c r="E6823" t="s">
        <v>4770</v>
      </c>
      <c r="F6823" t="s">
        <v>3151</v>
      </c>
      <c r="G6823" t="s">
        <v>3152</v>
      </c>
      <c r="H6823">
        <v>27041.4113</v>
      </c>
      <c r="I6823">
        <v>138.227591463415</v>
      </c>
      <c r="J6823">
        <v>0</v>
      </c>
      <c r="K6823">
        <v>138.227591463415</v>
      </c>
      <c r="L6823">
        <v>26903.183708536599</v>
      </c>
    </row>
    <row r="6824" spans="1:12" x14ac:dyDescent="0.35">
      <c r="A6824" t="s">
        <v>1428</v>
      </c>
      <c r="B6824" t="s">
        <v>4768</v>
      </c>
      <c r="C6824" t="s">
        <v>2879</v>
      </c>
      <c r="D6824" t="s">
        <v>2880</v>
      </c>
      <c r="E6824" t="s">
        <v>4770</v>
      </c>
      <c r="F6824" t="s">
        <v>3633</v>
      </c>
      <c r="G6824" t="s">
        <v>3634</v>
      </c>
      <c r="H6824">
        <v>0</v>
      </c>
      <c r="I6824">
        <v>0</v>
      </c>
      <c r="J6824">
        <v>0</v>
      </c>
      <c r="K6824">
        <v>0</v>
      </c>
      <c r="L6824">
        <v>0</v>
      </c>
    </row>
    <row r="6825" spans="1:12" x14ac:dyDescent="0.35">
      <c r="A6825" t="s">
        <v>1428</v>
      </c>
      <c r="B6825" t="s">
        <v>4768</v>
      </c>
      <c r="C6825" t="s">
        <v>2879</v>
      </c>
      <c r="D6825" t="s">
        <v>2880</v>
      </c>
      <c r="E6825" t="s">
        <v>4770</v>
      </c>
      <c r="F6825" t="s">
        <v>2896</v>
      </c>
      <c r="G6825" t="s">
        <v>2897</v>
      </c>
      <c r="H6825">
        <v>46178.410100000001</v>
      </c>
      <c r="I6825">
        <v>236.050194652908</v>
      </c>
      <c r="J6825">
        <v>0</v>
      </c>
      <c r="K6825">
        <v>236.050194652908</v>
      </c>
      <c r="L6825">
        <v>45942.359905347097</v>
      </c>
    </row>
    <row r="6826" spans="1:12" x14ac:dyDescent="0.35">
      <c r="A6826" t="s">
        <v>1428</v>
      </c>
      <c r="B6826" t="s">
        <v>4768</v>
      </c>
      <c r="C6826" t="s">
        <v>2879</v>
      </c>
      <c r="D6826" t="s">
        <v>2880</v>
      </c>
      <c r="E6826" t="s">
        <v>4770</v>
      </c>
      <c r="F6826" t="s">
        <v>2890</v>
      </c>
      <c r="G6826" t="s">
        <v>2891</v>
      </c>
      <c r="H6826">
        <v>0</v>
      </c>
      <c r="I6826">
        <v>0</v>
      </c>
      <c r="J6826">
        <v>0</v>
      </c>
      <c r="K6826">
        <v>0</v>
      </c>
      <c r="L6826">
        <v>0</v>
      </c>
    </row>
    <row r="6827" spans="1:12" x14ac:dyDescent="0.35">
      <c r="A6827" t="s">
        <v>1428</v>
      </c>
      <c r="B6827" t="s">
        <v>4768</v>
      </c>
      <c r="C6827" t="s">
        <v>2879</v>
      </c>
      <c r="D6827" t="s">
        <v>2886</v>
      </c>
      <c r="E6827" t="s">
        <v>3098</v>
      </c>
      <c r="F6827" t="s">
        <v>2170</v>
      </c>
      <c r="G6827" t="s">
        <v>2171</v>
      </c>
      <c r="H6827">
        <v>0</v>
      </c>
      <c r="I6827">
        <v>0</v>
      </c>
      <c r="J6827">
        <v>0</v>
      </c>
      <c r="K6827">
        <v>0</v>
      </c>
      <c r="L6827">
        <v>0</v>
      </c>
    </row>
    <row r="6828" spans="1:12" x14ac:dyDescent="0.35">
      <c r="A6828" t="s">
        <v>1428</v>
      </c>
      <c r="B6828" t="s">
        <v>4768</v>
      </c>
      <c r="C6828" t="s">
        <v>2879</v>
      </c>
      <c r="D6828" t="s">
        <v>2886</v>
      </c>
      <c r="E6828" t="s">
        <v>3098</v>
      </c>
      <c r="F6828" t="s">
        <v>2172</v>
      </c>
      <c r="G6828" t="s">
        <v>2173</v>
      </c>
      <c r="H6828">
        <v>34941.053200000002</v>
      </c>
      <c r="I6828">
        <v>202.511334510333</v>
      </c>
      <c r="J6828">
        <v>3193.7048607152601</v>
      </c>
      <c r="K6828">
        <v>3396.2161952255901</v>
      </c>
      <c r="L6828">
        <v>31544.837004774399</v>
      </c>
    </row>
    <row r="6829" spans="1:12" x14ac:dyDescent="0.35">
      <c r="A6829" t="s">
        <v>1428</v>
      </c>
      <c r="B6829" t="s">
        <v>4768</v>
      </c>
      <c r="C6829" t="s">
        <v>2879</v>
      </c>
      <c r="D6829" t="s">
        <v>2886</v>
      </c>
      <c r="E6829" t="s">
        <v>3098</v>
      </c>
      <c r="F6829" t="s">
        <v>2882</v>
      </c>
      <c r="G6829" t="s">
        <v>2883</v>
      </c>
      <c r="H6829">
        <v>49915.790300000001</v>
      </c>
      <c r="I6829">
        <v>289.301906443333</v>
      </c>
      <c r="J6829">
        <v>4562.4355153075103</v>
      </c>
      <c r="K6829">
        <v>4851.7374217508504</v>
      </c>
      <c r="L6829">
        <v>45064.052878249197</v>
      </c>
    </row>
    <row r="6830" spans="1:12" x14ac:dyDescent="0.35">
      <c r="A6830" t="s">
        <v>1428</v>
      </c>
      <c r="B6830" t="s">
        <v>4768</v>
      </c>
      <c r="C6830" t="s">
        <v>2879</v>
      </c>
      <c r="D6830" t="s">
        <v>2886</v>
      </c>
      <c r="E6830" t="s">
        <v>3098</v>
      </c>
      <c r="F6830" t="s">
        <v>2884</v>
      </c>
      <c r="G6830" t="s">
        <v>2885</v>
      </c>
      <c r="H6830">
        <v>203531.15220000001</v>
      </c>
      <c r="I6830">
        <v>1050.35038456592</v>
      </c>
      <c r="J6830">
        <v>2.2850057877813499</v>
      </c>
      <c r="K6830">
        <v>1052.6353903536999</v>
      </c>
      <c r="L6830">
        <v>202478.51680964601</v>
      </c>
    </row>
    <row r="6831" spans="1:12" x14ac:dyDescent="0.35">
      <c r="A6831" t="s">
        <v>1428</v>
      </c>
      <c r="B6831" t="s">
        <v>4768</v>
      </c>
      <c r="C6831" t="s">
        <v>2879</v>
      </c>
      <c r="D6831" t="s">
        <v>2886</v>
      </c>
      <c r="E6831" t="s">
        <v>3098</v>
      </c>
      <c r="F6831" t="s">
        <v>2896</v>
      </c>
      <c r="G6831" t="s">
        <v>2897</v>
      </c>
      <c r="H6831">
        <v>55352.222099999999</v>
      </c>
      <c r="I6831">
        <v>285.65272282958199</v>
      </c>
      <c r="J6831">
        <v>0.62142893890675199</v>
      </c>
      <c r="K6831">
        <v>286.27415176848899</v>
      </c>
      <c r="L6831">
        <v>55065.9479482315</v>
      </c>
    </row>
    <row r="6832" spans="1:12" x14ac:dyDescent="0.35">
      <c r="A6832" t="s">
        <v>1428</v>
      </c>
      <c r="B6832" t="s">
        <v>4768</v>
      </c>
      <c r="C6832" t="s">
        <v>2879</v>
      </c>
      <c r="D6832" t="s">
        <v>2888</v>
      </c>
      <c r="E6832" t="s">
        <v>3065</v>
      </c>
      <c r="F6832" t="s">
        <v>2170</v>
      </c>
      <c r="G6832" t="s">
        <v>2171</v>
      </c>
      <c r="H6832">
        <v>0</v>
      </c>
      <c r="I6832">
        <v>0</v>
      </c>
      <c r="J6832">
        <v>0</v>
      </c>
      <c r="K6832">
        <v>0</v>
      </c>
      <c r="L6832">
        <v>0</v>
      </c>
    </row>
    <row r="6833" spans="1:12" x14ac:dyDescent="0.35">
      <c r="A6833" t="s">
        <v>1428</v>
      </c>
      <c r="B6833" t="s">
        <v>4768</v>
      </c>
      <c r="C6833" t="s">
        <v>2879</v>
      </c>
      <c r="D6833" t="s">
        <v>2888</v>
      </c>
      <c r="E6833" t="s">
        <v>3065</v>
      </c>
      <c r="F6833" t="s">
        <v>2172</v>
      </c>
      <c r="G6833" t="s">
        <v>2173</v>
      </c>
      <c r="H6833">
        <v>260154.72949999999</v>
      </c>
      <c r="I6833">
        <v>1673.6093458749101</v>
      </c>
      <c r="J6833">
        <v>7485.4878719999997</v>
      </c>
      <c r="K6833">
        <v>9159.0972178749107</v>
      </c>
      <c r="L6833">
        <v>250995.63228212501</v>
      </c>
    </row>
    <row r="6834" spans="1:12" x14ac:dyDescent="0.35">
      <c r="A6834" t="s">
        <v>1428</v>
      </c>
      <c r="B6834" t="s">
        <v>4768</v>
      </c>
      <c r="C6834" t="s">
        <v>2879</v>
      </c>
      <c r="D6834" t="s">
        <v>2888</v>
      </c>
      <c r="E6834" t="s">
        <v>3065</v>
      </c>
      <c r="F6834" t="s">
        <v>2882</v>
      </c>
      <c r="G6834" t="s">
        <v>2883</v>
      </c>
      <c r="H6834">
        <v>0</v>
      </c>
      <c r="I6834">
        <v>0</v>
      </c>
      <c r="J6834">
        <v>0</v>
      </c>
      <c r="K6834">
        <v>0</v>
      </c>
      <c r="L6834">
        <v>0</v>
      </c>
    </row>
    <row r="6835" spans="1:12" x14ac:dyDescent="0.35">
      <c r="A6835" t="s">
        <v>1428</v>
      </c>
      <c r="B6835" t="s">
        <v>4768</v>
      </c>
      <c r="C6835" t="s">
        <v>2879</v>
      </c>
      <c r="D6835" t="s">
        <v>2888</v>
      </c>
      <c r="E6835" t="s">
        <v>3065</v>
      </c>
      <c r="F6835" t="s">
        <v>3151</v>
      </c>
      <c r="G6835" t="s">
        <v>3152</v>
      </c>
      <c r="H6835">
        <v>32181.9879</v>
      </c>
      <c r="I6835">
        <v>121.45238227755399</v>
      </c>
      <c r="J6835">
        <v>0</v>
      </c>
      <c r="K6835">
        <v>121.45238227755399</v>
      </c>
      <c r="L6835">
        <v>32060.535517722401</v>
      </c>
    </row>
    <row r="6836" spans="1:12" x14ac:dyDescent="0.35">
      <c r="A6836" t="s">
        <v>1428</v>
      </c>
      <c r="B6836" t="s">
        <v>4768</v>
      </c>
      <c r="C6836" t="s">
        <v>2879</v>
      </c>
      <c r="D6836" t="s">
        <v>2888</v>
      </c>
      <c r="E6836" t="s">
        <v>3065</v>
      </c>
      <c r="F6836" t="s">
        <v>3633</v>
      </c>
      <c r="G6836" t="s">
        <v>3634</v>
      </c>
      <c r="H6836">
        <v>0</v>
      </c>
      <c r="I6836">
        <v>0</v>
      </c>
      <c r="J6836">
        <v>0</v>
      </c>
      <c r="K6836">
        <v>0</v>
      </c>
      <c r="L6836">
        <v>0</v>
      </c>
    </row>
    <row r="6837" spans="1:12" x14ac:dyDescent="0.35">
      <c r="A6837" t="s">
        <v>1428</v>
      </c>
      <c r="B6837" t="s">
        <v>4768</v>
      </c>
      <c r="C6837" t="s">
        <v>2879</v>
      </c>
      <c r="D6837" t="s">
        <v>2888</v>
      </c>
      <c r="E6837" t="s">
        <v>3065</v>
      </c>
      <c r="F6837" t="s">
        <v>2896</v>
      </c>
      <c r="G6837" t="s">
        <v>2897</v>
      </c>
      <c r="H6837">
        <v>54006.554300000003</v>
      </c>
      <c r="I6837">
        <v>203.816641523252</v>
      </c>
      <c r="J6837">
        <v>0</v>
      </c>
      <c r="K6837">
        <v>203.816641523252</v>
      </c>
      <c r="L6837">
        <v>53802.737658476799</v>
      </c>
    </row>
    <row r="6838" spans="1:12" x14ac:dyDescent="0.35">
      <c r="A6838" t="s">
        <v>1428</v>
      </c>
      <c r="B6838" t="s">
        <v>4768</v>
      </c>
      <c r="C6838" t="s">
        <v>2879</v>
      </c>
      <c r="D6838" t="s">
        <v>2888</v>
      </c>
      <c r="E6838" t="s">
        <v>3065</v>
      </c>
      <c r="F6838" t="s">
        <v>2890</v>
      </c>
      <c r="G6838" t="s">
        <v>2891</v>
      </c>
      <c r="H6838">
        <v>7013.9755999999998</v>
      </c>
      <c r="I6838">
        <v>45.121820599568601</v>
      </c>
      <c r="J6838">
        <v>201.81462400000001</v>
      </c>
      <c r="K6838">
        <v>246.936444599569</v>
      </c>
      <c r="L6838">
        <v>6767.03915540043</v>
      </c>
    </row>
    <row r="6839" spans="1:12" x14ac:dyDescent="0.35">
      <c r="A6839" t="s">
        <v>1428</v>
      </c>
      <c r="B6839" t="s">
        <v>4768</v>
      </c>
      <c r="C6839" t="s">
        <v>2879</v>
      </c>
      <c r="D6839" t="s">
        <v>2892</v>
      </c>
      <c r="E6839" t="s">
        <v>3842</v>
      </c>
      <c r="F6839" t="s">
        <v>2170</v>
      </c>
      <c r="G6839" t="s">
        <v>2171</v>
      </c>
      <c r="H6839">
        <v>0</v>
      </c>
      <c r="I6839">
        <v>0</v>
      </c>
      <c r="J6839">
        <v>0</v>
      </c>
      <c r="K6839">
        <v>0</v>
      </c>
      <c r="L6839">
        <v>0</v>
      </c>
    </row>
    <row r="6840" spans="1:12" x14ac:dyDescent="0.35">
      <c r="A6840" t="s">
        <v>1428</v>
      </c>
      <c r="B6840" t="s">
        <v>4768</v>
      </c>
      <c r="C6840" t="s">
        <v>2879</v>
      </c>
      <c r="D6840" t="s">
        <v>2892</v>
      </c>
      <c r="E6840" t="s">
        <v>3842</v>
      </c>
      <c r="F6840" t="s">
        <v>2172</v>
      </c>
      <c r="G6840" t="s">
        <v>2173</v>
      </c>
      <c r="H6840">
        <v>6972.0613000000003</v>
      </c>
      <c r="I6840">
        <v>64.550804151933406</v>
      </c>
      <c r="J6840">
        <v>159.946084424661</v>
      </c>
      <c r="K6840">
        <v>224.49688857659399</v>
      </c>
      <c r="L6840">
        <v>6747.5644114234101</v>
      </c>
    </row>
    <row r="6841" spans="1:12" x14ac:dyDescent="0.35">
      <c r="A6841" t="s">
        <v>1428</v>
      </c>
      <c r="B6841" t="s">
        <v>4768</v>
      </c>
      <c r="C6841" t="s">
        <v>2879</v>
      </c>
      <c r="D6841" t="s">
        <v>2892</v>
      </c>
      <c r="E6841" t="s">
        <v>3842</v>
      </c>
      <c r="F6841" t="s">
        <v>2882</v>
      </c>
      <c r="G6841" t="s">
        <v>2883</v>
      </c>
      <c r="H6841">
        <v>2201.7035000000001</v>
      </c>
      <c r="I6841">
        <v>20.384464469031599</v>
      </c>
      <c r="J6841">
        <v>50.509289818313903</v>
      </c>
      <c r="K6841">
        <v>70.893754287345502</v>
      </c>
      <c r="L6841">
        <v>2130.8097457126501</v>
      </c>
    </row>
    <row r="6842" spans="1:12" x14ac:dyDescent="0.35">
      <c r="A6842" t="s">
        <v>1428</v>
      </c>
      <c r="B6842" t="s">
        <v>4768</v>
      </c>
      <c r="C6842" t="s">
        <v>2879</v>
      </c>
      <c r="D6842" t="s">
        <v>2894</v>
      </c>
      <c r="E6842" t="s">
        <v>4450</v>
      </c>
      <c r="F6842" t="s">
        <v>2172</v>
      </c>
      <c r="G6842" t="s">
        <v>2173</v>
      </c>
      <c r="H6842">
        <v>84853.025699999998</v>
      </c>
      <c r="I6842">
        <v>1104.7007259325501</v>
      </c>
      <c r="J6842">
        <v>231.76667627321001</v>
      </c>
      <c r="K6842">
        <v>1336.46740220576</v>
      </c>
      <c r="L6842">
        <v>83516.558297794196</v>
      </c>
    </row>
    <row r="6843" spans="1:12" x14ac:dyDescent="0.35">
      <c r="A6843" t="s">
        <v>1428</v>
      </c>
      <c r="B6843" t="s">
        <v>4768</v>
      </c>
      <c r="C6843" t="s">
        <v>2879</v>
      </c>
      <c r="D6843" t="s">
        <v>2894</v>
      </c>
      <c r="E6843" t="s">
        <v>4450</v>
      </c>
      <c r="F6843" t="s">
        <v>2882</v>
      </c>
      <c r="G6843" t="s">
        <v>2883</v>
      </c>
      <c r="H6843">
        <v>0</v>
      </c>
      <c r="I6843">
        <v>0</v>
      </c>
      <c r="J6843">
        <v>0</v>
      </c>
      <c r="K6843">
        <v>0</v>
      </c>
      <c r="L6843">
        <v>0</v>
      </c>
    </row>
    <row r="6844" spans="1:12" x14ac:dyDescent="0.35">
      <c r="A6844" t="s">
        <v>1428</v>
      </c>
      <c r="B6844" t="s">
        <v>4768</v>
      </c>
      <c r="C6844" t="s">
        <v>2879</v>
      </c>
      <c r="D6844" t="s">
        <v>2894</v>
      </c>
      <c r="E6844" t="s">
        <v>4450</v>
      </c>
      <c r="F6844" t="s">
        <v>2954</v>
      </c>
      <c r="G6844" t="s">
        <v>2955</v>
      </c>
      <c r="H6844">
        <v>0</v>
      </c>
      <c r="I6844">
        <v>0</v>
      </c>
      <c r="J6844">
        <v>0</v>
      </c>
      <c r="K6844">
        <v>0</v>
      </c>
      <c r="L6844">
        <v>0</v>
      </c>
    </row>
    <row r="6845" spans="1:12" x14ac:dyDescent="0.35">
      <c r="A6845" t="s">
        <v>1428</v>
      </c>
      <c r="B6845" t="s">
        <v>4768</v>
      </c>
      <c r="C6845" t="s">
        <v>2879</v>
      </c>
      <c r="D6845" t="s">
        <v>2894</v>
      </c>
      <c r="E6845" t="s">
        <v>4450</v>
      </c>
      <c r="F6845" t="s">
        <v>3151</v>
      </c>
      <c r="G6845" t="s">
        <v>3152</v>
      </c>
      <c r="H6845">
        <v>70096.819600000003</v>
      </c>
      <c r="I6845">
        <v>945.76729664752202</v>
      </c>
      <c r="J6845">
        <v>0</v>
      </c>
      <c r="K6845">
        <v>945.76729664752202</v>
      </c>
      <c r="L6845">
        <v>69151.052303352495</v>
      </c>
    </row>
    <row r="6846" spans="1:12" x14ac:dyDescent="0.35">
      <c r="A6846" t="s">
        <v>1428</v>
      </c>
      <c r="B6846" t="s">
        <v>4768</v>
      </c>
      <c r="C6846" t="s">
        <v>2879</v>
      </c>
      <c r="D6846" t="s">
        <v>2894</v>
      </c>
      <c r="E6846" t="s">
        <v>4450</v>
      </c>
      <c r="F6846" t="s">
        <v>3633</v>
      </c>
      <c r="G6846" t="s">
        <v>3634</v>
      </c>
      <c r="H6846">
        <v>35152.411</v>
      </c>
      <c r="I6846">
        <v>474.28686389742199</v>
      </c>
      <c r="J6846">
        <v>0</v>
      </c>
      <c r="K6846">
        <v>474.28686389742199</v>
      </c>
      <c r="L6846">
        <v>34678.124136102597</v>
      </c>
    </row>
    <row r="6847" spans="1:12" x14ac:dyDescent="0.35">
      <c r="A6847" t="s">
        <v>1428</v>
      </c>
      <c r="B6847" t="s">
        <v>4768</v>
      </c>
      <c r="C6847" t="s">
        <v>2879</v>
      </c>
      <c r="D6847" t="s">
        <v>2894</v>
      </c>
      <c r="E6847" t="s">
        <v>4450</v>
      </c>
      <c r="F6847" t="s">
        <v>2884</v>
      </c>
      <c r="G6847" t="s">
        <v>2885</v>
      </c>
      <c r="H6847">
        <v>0</v>
      </c>
      <c r="I6847">
        <v>0</v>
      </c>
      <c r="J6847">
        <v>0</v>
      </c>
      <c r="K6847">
        <v>0</v>
      </c>
      <c r="L6847">
        <v>0</v>
      </c>
    </row>
    <row r="6848" spans="1:12" x14ac:dyDescent="0.35">
      <c r="A6848" t="s">
        <v>1428</v>
      </c>
      <c r="B6848" t="s">
        <v>4768</v>
      </c>
      <c r="C6848" t="s">
        <v>2879</v>
      </c>
      <c r="D6848" t="s">
        <v>2894</v>
      </c>
      <c r="E6848" t="s">
        <v>4450</v>
      </c>
      <c r="F6848" t="s">
        <v>2896</v>
      </c>
      <c r="G6848" t="s">
        <v>2897</v>
      </c>
      <c r="H6848">
        <v>63648.744200000001</v>
      </c>
      <c r="I6848">
        <v>858.76793108053903</v>
      </c>
      <c r="J6848">
        <v>0</v>
      </c>
      <c r="K6848">
        <v>858.76793108053903</v>
      </c>
      <c r="L6848">
        <v>62789.976268919498</v>
      </c>
    </row>
    <row r="6849" spans="1:14" x14ac:dyDescent="0.35">
      <c r="A6849" t="s">
        <v>1428</v>
      </c>
      <c r="B6849" t="s">
        <v>4768</v>
      </c>
      <c r="C6849" t="s">
        <v>2879</v>
      </c>
      <c r="D6849" t="s">
        <v>2898</v>
      </c>
      <c r="E6849" t="s">
        <v>4143</v>
      </c>
      <c r="F6849" t="s">
        <v>2170</v>
      </c>
      <c r="G6849" t="s">
        <v>2171</v>
      </c>
      <c r="H6849">
        <v>0</v>
      </c>
      <c r="I6849">
        <v>0</v>
      </c>
      <c r="J6849">
        <v>0</v>
      </c>
      <c r="K6849">
        <v>0</v>
      </c>
      <c r="L6849">
        <v>0</v>
      </c>
    </row>
    <row r="6850" spans="1:14" x14ac:dyDescent="0.35">
      <c r="A6850" t="s">
        <v>1428</v>
      </c>
      <c r="B6850" t="s">
        <v>4768</v>
      </c>
      <c r="C6850" t="s">
        <v>2879</v>
      </c>
      <c r="D6850" t="s">
        <v>2898</v>
      </c>
      <c r="E6850" t="s">
        <v>4143</v>
      </c>
      <c r="F6850" t="s">
        <v>2172</v>
      </c>
      <c r="G6850" t="s">
        <v>2173</v>
      </c>
      <c r="H6850">
        <v>36908.820899999999</v>
      </c>
      <c r="I6850">
        <v>282.28047628192797</v>
      </c>
      <c r="J6850">
        <v>0</v>
      </c>
      <c r="K6850">
        <v>282.28047628192797</v>
      </c>
      <c r="L6850">
        <v>36626.540423718099</v>
      </c>
    </row>
    <row r="6851" spans="1:14" x14ac:dyDescent="0.35">
      <c r="A6851" t="s">
        <v>1428</v>
      </c>
      <c r="B6851" t="s">
        <v>4768</v>
      </c>
      <c r="C6851" t="s">
        <v>2879</v>
      </c>
      <c r="D6851" t="s">
        <v>2898</v>
      </c>
      <c r="E6851" t="s">
        <v>4143</v>
      </c>
      <c r="F6851" t="s">
        <v>2882</v>
      </c>
      <c r="G6851" t="s">
        <v>2883</v>
      </c>
      <c r="H6851">
        <v>11370.0159</v>
      </c>
      <c r="I6851">
        <v>86.958440560783501</v>
      </c>
      <c r="J6851">
        <v>0</v>
      </c>
      <c r="K6851">
        <v>86.958440560783501</v>
      </c>
      <c r="L6851">
        <v>11283.0574594392</v>
      </c>
    </row>
    <row r="6852" spans="1:14" x14ac:dyDescent="0.35">
      <c r="A6852" t="s">
        <v>1428</v>
      </c>
      <c r="B6852" t="s">
        <v>4768</v>
      </c>
      <c r="C6852" t="s">
        <v>2879</v>
      </c>
      <c r="D6852" t="s">
        <v>2898</v>
      </c>
      <c r="E6852" t="s">
        <v>4143</v>
      </c>
      <c r="F6852" t="s">
        <v>2884</v>
      </c>
      <c r="G6852" t="s">
        <v>2885</v>
      </c>
      <c r="H6852">
        <v>204835.2101</v>
      </c>
      <c r="I6852">
        <v>1566.5897522565799</v>
      </c>
      <c r="J6852">
        <v>0</v>
      </c>
      <c r="K6852">
        <v>1566.5897522565799</v>
      </c>
      <c r="L6852">
        <v>203268.62034774301</v>
      </c>
    </row>
    <row r="6853" spans="1:14" x14ac:dyDescent="0.35">
      <c r="A6853" t="s">
        <v>1428</v>
      </c>
      <c r="B6853" t="s">
        <v>4768</v>
      </c>
      <c r="C6853" t="s">
        <v>2879</v>
      </c>
      <c r="D6853" t="s">
        <v>2898</v>
      </c>
      <c r="E6853" t="s">
        <v>4143</v>
      </c>
      <c r="F6853" t="s">
        <v>2956</v>
      </c>
      <c r="G6853" t="s">
        <v>2957</v>
      </c>
      <c r="H6853">
        <v>36384.050999999999</v>
      </c>
      <c r="I6853">
        <v>278.26700979450698</v>
      </c>
      <c r="J6853">
        <v>0</v>
      </c>
      <c r="K6853">
        <v>278.26700979450698</v>
      </c>
      <c r="L6853">
        <v>36105.783990205498</v>
      </c>
      <c r="N6853" t="s">
        <v>2198</v>
      </c>
    </row>
    <row r="6854" spans="1:14" x14ac:dyDescent="0.35">
      <c r="A6854" t="s">
        <v>1428</v>
      </c>
      <c r="B6854" t="s">
        <v>4768</v>
      </c>
      <c r="C6854" t="s">
        <v>2879</v>
      </c>
      <c r="D6854" t="s">
        <v>2898</v>
      </c>
      <c r="E6854" t="s">
        <v>4143</v>
      </c>
      <c r="F6854" t="s">
        <v>2896</v>
      </c>
      <c r="G6854" t="s">
        <v>2897</v>
      </c>
      <c r="H6854">
        <v>58249.466200000003</v>
      </c>
      <c r="I6854">
        <v>445.494780103707</v>
      </c>
      <c r="J6854">
        <v>0</v>
      </c>
      <c r="K6854">
        <v>445.494780103707</v>
      </c>
      <c r="L6854">
        <v>57803.971419896297</v>
      </c>
    </row>
    <row r="6855" spans="1:14" x14ac:dyDescent="0.35">
      <c r="A6855" t="s">
        <v>1428</v>
      </c>
      <c r="B6855" t="s">
        <v>4768</v>
      </c>
      <c r="C6855" t="s">
        <v>2879</v>
      </c>
      <c r="D6855" t="s">
        <v>2898</v>
      </c>
      <c r="E6855" t="s">
        <v>4143</v>
      </c>
      <c r="F6855" t="s">
        <v>2890</v>
      </c>
      <c r="G6855" t="s">
        <v>2891</v>
      </c>
      <c r="H6855">
        <v>8221.3960999999999</v>
      </c>
      <c r="I6855">
        <v>62.8776416362589</v>
      </c>
      <c r="J6855">
        <v>0</v>
      </c>
      <c r="K6855">
        <v>62.8776416362589</v>
      </c>
      <c r="L6855">
        <v>8158.5184583637401</v>
      </c>
    </row>
    <row r="6856" spans="1:14" x14ac:dyDescent="0.35">
      <c r="A6856" t="s">
        <v>1428</v>
      </c>
      <c r="B6856" t="s">
        <v>4768</v>
      </c>
      <c r="C6856" t="s">
        <v>2879</v>
      </c>
      <c r="D6856" t="s">
        <v>2902</v>
      </c>
      <c r="E6856" t="s">
        <v>3211</v>
      </c>
      <c r="F6856" t="s">
        <v>2172</v>
      </c>
      <c r="G6856" t="s">
        <v>2173</v>
      </c>
      <c r="H6856">
        <v>64231.293700000002</v>
      </c>
      <c r="I6856">
        <v>303.94706024679402</v>
      </c>
      <c r="J6856">
        <v>0</v>
      </c>
      <c r="K6856">
        <v>303.94706024679402</v>
      </c>
      <c r="L6856">
        <v>63927.346639753203</v>
      </c>
    </row>
    <row r="6857" spans="1:14" x14ac:dyDescent="0.35">
      <c r="A6857" t="s">
        <v>1428</v>
      </c>
      <c r="B6857" t="s">
        <v>4768</v>
      </c>
      <c r="C6857" t="s">
        <v>2879</v>
      </c>
      <c r="D6857" t="s">
        <v>2902</v>
      </c>
      <c r="E6857" t="s">
        <v>3211</v>
      </c>
      <c r="F6857" t="s">
        <v>2882</v>
      </c>
      <c r="G6857" t="s">
        <v>2883</v>
      </c>
      <c r="H6857">
        <v>0</v>
      </c>
      <c r="I6857">
        <v>0</v>
      </c>
      <c r="J6857">
        <v>0</v>
      </c>
      <c r="K6857">
        <v>0</v>
      </c>
      <c r="L6857">
        <v>0</v>
      </c>
    </row>
    <row r="6858" spans="1:14" x14ac:dyDescent="0.35">
      <c r="A6858" t="s">
        <v>1428</v>
      </c>
      <c r="B6858" t="s">
        <v>4768</v>
      </c>
      <c r="C6858" t="s">
        <v>2879</v>
      </c>
      <c r="D6858" t="s">
        <v>2902</v>
      </c>
      <c r="E6858" t="s">
        <v>3211</v>
      </c>
      <c r="F6858" t="s">
        <v>2884</v>
      </c>
      <c r="G6858" t="s">
        <v>2885</v>
      </c>
      <c r="H6858">
        <v>23259.513900000002</v>
      </c>
      <c r="I6858">
        <v>110.06567787724801</v>
      </c>
      <c r="J6858">
        <v>0</v>
      </c>
      <c r="K6858">
        <v>110.06567787724801</v>
      </c>
      <c r="L6858">
        <v>23149.448222122799</v>
      </c>
    </row>
    <row r="6859" spans="1:14" x14ac:dyDescent="0.35">
      <c r="A6859" t="s">
        <v>1428</v>
      </c>
      <c r="B6859" t="s">
        <v>4768</v>
      </c>
      <c r="C6859" t="s">
        <v>2879</v>
      </c>
      <c r="D6859" t="s">
        <v>2902</v>
      </c>
      <c r="E6859" t="s">
        <v>3211</v>
      </c>
      <c r="F6859" t="s">
        <v>2896</v>
      </c>
      <c r="G6859" t="s">
        <v>2897</v>
      </c>
      <c r="H6859">
        <v>32407.6073</v>
      </c>
      <c r="I6859">
        <v>153.35510766997299</v>
      </c>
      <c r="J6859">
        <v>0</v>
      </c>
      <c r="K6859">
        <v>153.35510766997299</v>
      </c>
      <c r="L6859">
        <v>32254.252192330001</v>
      </c>
    </row>
    <row r="6860" spans="1:14" x14ac:dyDescent="0.35">
      <c r="A6860" t="s">
        <v>1428</v>
      </c>
      <c r="B6860" t="s">
        <v>4768</v>
      </c>
      <c r="C6860" t="s">
        <v>2879</v>
      </c>
      <c r="D6860" t="s">
        <v>2904</v>
      </c>
      <c r="E6860" t="s">
        <v>2909</v>
      </c>
      <c r="F6860" t="s">
        <v>2170</v>
      </c>
      <c r="G6860" t="s">
        <v>2171</v>
      </c>
      <c r="H6860">
        <v>0</v>
      </c>
      <c r="I6860">
        <v>0</v>
      </c>
      <c r="J6860">
        <v>0</v>
      </c>
      <c r="K6860">
        <v>0</v>
      </c>
      <c r="L6860">
        <v>0</v>
      </c>
    </row>
    <row r="6861" spans="1:14" x14ac:dyDescent="0.35">
      <c r="A6861" t="s">
        <v>1428</v>
      </c>
      <c r="B6861" t="s">
        <v>4768</v>
      </c>
      <c r="C6861" t="s">
        <v>2879</v>
      </c>
      <c r="D6861" t="s">
        <v>2904</v>
      </c>
      <c r="E6861" t="s">
        <v>2909</v>
      </c>
      <c r="F6861" t="s">
        <v>2172</v>
      </c>
      <c r="G6861" t="s">
        <v>2173</v>
      </c>
      <c r="H6861">
        <v>209424.56779999999</v>
      </c>
      <c r="I6861">
        <v>447.18680185221399</v>
      </c>
      <c r="J6861">
        <v>2.0689225815108001</v>
      </c>
      <c r="K6861">
        <v>449.25572443372499</v>
      </c>
      <c r="L6861">
        <v>208975.31207556601</v>
      </c>
    </row>
    <row r="6862" spans="1:14" x14ac:dyDescent="0.35">
      <c r="A6862" t="s">
        <v>1428</v>
      </c>
      <c r="B6862" t="s">
        <v>4768</v>
      </c>
      <c r="C6862" t="s">
        <v>2879</v>
      </c>
      <c r="D6862" t="s">
        <v>2904</v>
      </c>
      <c r="E6862" t="s">
        <v>2909</v>
      </c>
      <c r="F6862" t="s">
        <v>2882</v>
      </c>
      <c r="G6862" t="s">
        <v>2883</v>
      </c>
      <c r="H6862">
        <v>0</v>
      </c>
      <c r="I6862">
        <v>0</v>
      </c>
      <c r="J6862">
        <v>0</v>
      </c>
      <c r="K6862">
        <v>0</v>
      </c>
      <c r="L6862">
        <v>0</v>
      </c>
    </row>
    <row r="6863" spans="1:14" x14ac:dyDescent="0.35">
      <c r="A6863" t="s">
        <v>1428</v>
      </c>
      <c r="B6863" t="s">
        <v>4768</v>
      </c>
      <c r="C6863" t="s">
        <v>2879</v>
      </c>
      <c r="D6863" t="s">
        <v>2904</v>
      </c>
      <c r="E6863" t="s">
        <v>2909</v>
      </c>
      <c r="F6863" t="s">
        <v>3151</v>
      </c>
      <c r="G6863" t="s">
        <v>3152</v>
      </c>
      <c r="H6863">
        <v>111124.9268</v>
      </c>
      <c r="I6863">
        <v>181.34201430722899</v>
      </c>
      <c r="J6863">
        <v>0</v>
      </c>
      <c r="K6863">
        <v>181.34201430722899</v>
      </c>
      <c r="L6863">
        <v>110943.584785693</v>
      </c>
    </row>
    <row r="6864" spans="1:14" x14ac:dyDescent="0.35">
      <c r="A6864" t="s">
        <v>1428</v>
      </c>
      <c r="B6864" t="s">
        <v>4768</v>
      </c>
      <c r="C6864" t="s">
        <v>2879</v>
      </c>
      <c r="D6864" t="s">
        <v>2904</v>
      </c>
      <c r="E6864" t="s">
        <v>2909</v>
      </c>
      <c r="F6864" t="s">
        <v>3633</v>
      </c>
      <c r="G6864" t="s">
        <v>3634</v>
      </c>
      <c r="H6864">
        <v>0</v>
      </c>
      <c r="I6864">
        <v>0</v>
      </c>
      <c r="J6864">
        <v>0</v>
      </c>
      <c r="K6864">
        <v>0</v>
      </c>
      <c r="L6864">
        <v>0</v>
      </c>
    </row>
    <row r="6865" spans="1:12" x14ac:dyDescent="0.35">
      <c r="A6865" t="s">
        <v>1428</v>
      </c>
      <c r="B6865" t="s">
        <v>4768</v>
      </c>
      <c r="C6865" t="s">
        <v>2879</v>
      </c>
      <c r="D6865" t="s">
        <v>2904</v>
      </c>
      <c r="E6865" t="s">
        <v>2909</v>
      </c>
      <c r="F6865" t="s">
        <v>2896</v>
      </c>
      <c r="G6865" t="s">
        <v>2897</v>
      </c>
      <c r="H6865">
        <v>53465.7667</v>
      </c>
      <c r="I6865">
        <v>87.249459713855401</v>
      </c>
      <c r="J6865">
        <v>0</v>
      </c>
      <c r="K6865">
        <v>87.249459713855401</v>
      </c>
      <c r="L6865">
        <v>53378.517240286099</v>
      </c>
    </row>
    <row r="6866" spans="1:12" x14ac:dyDescent="0.35">
      <c r="A6866" t="s">
        <v>1428</v>
      </c>
      <c r="B6866" t="s">
        <v>4768</v>
      </c>
      <c r="C6866" t="s">
        <v>2879</v>
      </c>
      <c r="D6866" t="s">
        <v>2904</v>
      </c>
      <c r="E6866" t="s">
        <v>2909</v>
      </c>
      <c r="F6866" t="s">
        <v>2890</v>
      </c>
      <c r="G6866" t="s">
        <v>2891</v>
      </c>
      <c r="H6866">
        <v>5389.6028999999999</v>
      </c>
      <c r="I6866">
        <v>11.508483871196701</v>
      </c>
      <c r="J6866">
        <v>5.3244331141822102E-2</v>
      </c>
      <c r="K6866">
        <v>11.5617282023385</v>
      </c>
      <c r="L6866">
        <v>5378.0411717976604</v>
      </c>
    </row>
    <row r="6867" spans="1:12" x14ac:dyDescent="0.35">
      <c r="A6867" t="s">
        <v>1428</v>
      </c>
      <c r="B6867" t="s">
        <v>4768</v>
      </c>
      <c r="C6867" t="s">
        <v>2879</v>
      </c>
      <c r="D6867" t="s">
        <v>2906</v>
      </c>
      <c r="E6867" t="s">
        <v>4771</v>
      </c>
      <c r="F6867" t="s">
        <v>2170</v>
      </c>
      <c r="G6867" t="s">
        <v>2171</v>
      </c>
      <c r="H6867">
        <v>0</v>
      </c>
      <c r="I6867">
        <v>0</v>
      </c>
      <c r="J6867">
        <v>0</v>
      </c>
      <c r="K6867">
        <v>0</v>
      </c>
      <c r="L6867">
        <v>0</v>
      </c>
    </row>
    <row r="6868" spans="1:12" x14ac:dyDescent="0.35">
      <c r="A6868" t="s">
        <v>1428</v>
      </c>
      <c r="B6868" t="s">
        <v>4768</v>
      </c>
      <c r="C6868" t="s">
        <v>2879</v>
      </c>
      <c r="D6868" t="s">
        <v>2906</v>
      </c>
      <c r="E6868" t="s">
        <v>4771</v>
      </c>
      <c r="F6868" t="s">
        <v>2172</v>
      </c>
      <c r="G6868" t="s">
        <v>2173</v>
      </c>
      <c r="H6868">
        <v>6881.4713000000002</v>
      </c>
      <c r="I6868">
        <v>75.319895636184796</v>
      </c>
      <c r="J6868">
        <v>486.585151901372</v>
      </c>
      <c r="K6868">
        <v>561.90504753755602</v>
      </c>
      <c r="L6868">
        <v>6319.5662524624404</v>
      </c>
    </row>
    <row r="6869" spans="1:12" x14ac:dyDescent="0.35">
      <c r="A6869" t="s">
        <v>1428</v>
      </c>
      <c r="B6869" t="s">
        <v>4768</v>
      </c>
      <c r="C6869" t="s">
        <v>2879</v>
      </c>
      <c r="D6869" t="s">
        <v>2906</v>
      </c>
      <c r="E6869" t="s">
        <v>4771</v>
      </c>
      <c r="F6869" t="s">
        <v>2882</v>
      </c>
      <c r="G6869" t="s">
        <v>2883</v>
      </c>
      <c r="H6869">
        <v>37848.091999999997</v>
      </c>
      <c r="I6869">
        <v>414.259425999016</v>
      </c>
      <c r="J6869">
        <v>2676.21833545754</v>
      </c>
      <c r="K6869">
        <v>3090.4777614565601</v>
      </c>
      <c r="L6869">
        <v>34757.6142385434</v>
      </c>
    </row>
    <row r="6870" spans="1:12" x14ac:dyDescent="0.35">
      <c r="A6870" t="s">
        <v>1428</v>
      </c>
      <c r="B6870" t="s">
        <v>4768</v>
      </c>
      <c r="C6870" t="s">
        <v>2879</v>
      </c>
      <c r="D6870" t="s">
        <v>2906</v>
      </c>
      <c r="E6870" t="s">
        <v>4771</v>
      </c>
      <c r="F6870" t="s">
        <v>2890</v>
      </c>
      <c r="G6870" t="s">
        <v>2891</v>
      </c>
      <c r="H6870">
        <v>5822.7834000000003</v>
      </c>
      <c r="I6870">
        <v>63.732219384464003</v>
      </c>
      <c r="J6870">
        <v>411.72589776269899</v>
      </c>
      <c r="K6870">
        <v>475.45811714716302</v>
      </c>
      <c r="L6870">
        <v>5347.3252828528402</v>
      </c>
    </row>
    <row r="6871" spans="1:12" x14ac:dyDescent="0.35">
      <c r="A6871" t="s">
        <v>1428</v>
      </c>
      <c r="B6871" t="s">
        <v>4768</v>
      </c>
      <c r="C6871" t="s">
        <v>2879</v>
      </c>
      <c r="D6871" t="s">
        <v>2908</v>
      </c>
      <c r="E6871" t="s">
        <v>4772</v>
      </c>
      <c r="F6871" t="s">
        <v>2170</v>
      </c>
      <c r="G6871" t="s">
        <v>2171</v>
      </c>
      <c r="H6871">
        <v>0</v>
      </c>
      <c r="I6871">
        <v>0</v>
      </c>
      <c r="J6871">
        <v>0</v>
      </c>
      <c r="K6871">
        <v>0</v>
      </c>
      <c r="L6871">
        <v>0</v>
      </c>
    </row>
    <row r="6872" spans="1:12" x14ac:dyDescent="0.35">
      <c r="A6872" t="s">
        <v>1428</v>
      </c>
      <c r="B6872" t="s">
        <v>4768</v>
      </c>
      <c r="C6872" t="s">
        <v>2879</v>
      </c>
      <c r="D6872" t="s">
        <v>2908</v>
      </c>
      <c r="E6872" t="s">
        <v>4772</v>
      </c>
      <c r="F6872" t="s">
        <v>2172</v>
      </c>
      <c r="G6872" t="s">
        <v>2173</v>
      </c>
      <c r="H6872">
        <v>0</v>
      </c>
      <c r="I6872">
        <v>0</v>
      </c>
      <c r="J6872">
        <v>0</v>
      </c>
      <c r="K6872">
        <v>0</v>
      </c>
      <c r="L6872">
        <v>0</v>
      </c>
    </row>
    <row r="6873" spans="1:12" x14ac:dyDescent="0.35">
      <c r="A6873" t="s">
        <v>1428</v>
      </c>
      <c r="B6873" t="s">
        <v>4768</v>
      </c>
      <c r="C6873" t="s">
        <v>2879</v>
      </c>
      <c r="D6873" t="s">
        <v>2908</v>
      </c>
      <c r="E6873" t="s">
        <v>4772</v>
      </c>
      <c r="F6873" t="s">
        <v>2882</v>
      </c>
      <c r="G6873" t="s">
        <v>2883</v>
      </c>
      <c r="H6873">
        <v>0</v>
      </c>
      <c r="I6873">
        <v>0</v>
      </c>
      <c r="J6873">
        <v>0</v>
      </c>
      <c r="K6873">
        <v>0</v>
      </c>
      <c r="L6873">
        <v>0</v>
      </c>
    </row>
    <row r="6874" spans="1:12" x14ac:dyDescent="0.35">
      <c r="A6874" t="s">
        <v>1428</v>
      </c>
      <c r="B6874" t="s">
        <v>4768</v>
      </c>
      <c r="C6874" t="s">
        <v>2879</v>
      </c>
      <c r="D6874" t="s">
        <v>2908</v>
      </c>
      <c r="E6874" t="s">
        <v>4772</v>
      </c>
      <c r="F6874" t="s">
        <v>2884</v>
      </c>
      <c r="G6874" t="s">
        <v>2885</v>
      </c>
      <c r="H6874">
        <v>171234.3174</v>
      </c>
      <c r="I6874">
        <v>1291.74193612518</v>
      </c>
      <c r="J6874">
        <v>0</v>
      </c>
      <c r="K6874">
        <v>1291.74193612518</v>
      </c>
      <c r="L6874">
        <v>169942.57546387499</v>
      </c>
    </row>
    <row r="6875" spans="1:12" x14ac:dyDescent="0.35">
      <c r="A6875" t="s">
        <v>1428</v>
      </c>
      <c r="B6875" t="s">
        <v>4768</v>
      </c>
      <c r="C6875" t="s">
        <v>2879</v>
      </c>
      <c r="D6875" t="s">
        <v>2908</v>
      </c>
      <c r="E6875" t="s">
        <v>4772</v>
      </c>
      <c r="F6875" t="s">
        <v>2896</v>
      </c>
      <c r="G6875" t="s">
        <v>2897</v>
      </c>
      <c r="H6875">
        <v>75584.971600000004</v>
      </c>
      <c r="I6875">
        <v>570.19106329763395</v>
      </c>
      <c r="J6875">
        <v>0</v>
      </c>
      <c r="K6875">
        <v>570.19106329763395</v>
      </c>
      <c r="L6875">
        <v>75014.780536702398</v>
      </c>
    </row>
    <row r="6876" spans="1:12" x14ac:dyDescent="0.35">
      <c r="A6876" t="s">
        <v>1428</v>
      </c>
      <c r="B6876" t="s">
        <v>4768</v>
      </c>
      <c r="C6876" t="s">
        <v>2915</v>
      </c>
      <c r="D6876" t="s">
        <v>4773</v>
      </c>
      <c r="E6876" t="s">
        <v>4774</v>
      </c>
      <c r="F6876" t="s">
        <v>2170</v>
      </c>
      <c r="G6876" t="s">
        <v>2171</v>
      </c>
      <c r="H6876">
        <v>0</v>
      </c>
      <c r="I6876">
        <v>0</v>
      </c>
      <c r="J6876">
        <v>0</v>
      </c>
      <c r="K6876">
        <v>0</v>
      </c>
      <c r="L6876">
        <v>0</v>
      </c>
    </row>
    <row r="6877" spans="1:12" x14ac:dyDescent="0.35">
      <c r="A6877" t="s">
        <v>1428</v>
      </c>
      <c r="B6877" t="s">
        <v>4768</v>
      </c>
      <c r="C6877" t="s">
        <v>2915</v>
      </c>
      <c r="D6877" t="s">
        <v>4773</v>
      </c>
      <c r="E6877" t="s">
        <v>4774</v>
      </c>
      <c r="F6877" t="s">
        <v>2172</v>
      </c>
      <c r="G6877" t="s">
        <v>2173</v>
      </c>
      <c r="H6877">
        <v>3952848.6715000002</v>
      </c>
      <c r="I6877">
        <v>24218.148139930701</v>
      </c>
      <c r="J6877">
        <v>607616.53252397198</v>
      </c>
      <c r="K6877">
        <v>631834.68066390301</v>
      </c>
      <c r="L6877">
        <v>3321013.9908361002</v>
      </c>
    </row>
    <row r="6878" spans="1:12" x14ac:dyDescent="0.35">
      <c r="A6878" t="s">
        <v>1428</v>
      </c>
      <c r="B6878" t="s">
        <v>4768</v>
      </c>
      <c r="C6878" t="s">
        <v>2915</v>
      </c>
      <c r="D6878" t="s">
        <v>4773</v>
      </c>
      <c r="E6878" t="s">
        <v>4774</v>
      </c>
      <c r="F6878" t="s">
        <v>2918</v>
      </c>
      <c r="G6878" t="s">
        <v>2919</v>
      </c>
      <c r="H6878">
        <v>0</v>
      </c>
      <c r="I6878">
        <v>0</v>
      </c>
      <c r="J6878">
        <v>0</v>
      </c>
      <c r="K6878">
        <v>0</v>
      </c>
      <c r="L6878">
        <v>0</v>
      </c>
    </row>
    <row r="6879" spans="1:12" x14ac:dyDescent="0.35">
      <c r="A6879" t="s">
        <v>1428</v>
      </c>
      <c r="B6879" t="s">
        <v>4768</v>
      </c>
      <c r="C6879" t="s">
        <v>2915</v>
      </c>
      <c r="D6879" t="s">
        <v>4773</v>
      </c>
      <c r="E6879" t="s">
        <v>4774</v>
      </c>
      <c r="F6879" t="s">
        <v>2920</v>
      </c>
      <c r="G6879" t="s">
        <v>2921</v>
      </c>
      <c r="H6879">
        <v>0</v>
      </c>
      <c r="I6879">
        <v>0</v>
      </c>
      <c r="J6879">
        <v>0</v>
      </c>
      <c r="K6879">
        <v>0</v>
      </c>
      <c r="L6879">
        <v>0</v>
      </c>
    </row>
    <row r="6880" spans="1:12" x14ac:dyDescent="0.35">
      <c r="A6880" t="s">
        <v>1428</v>
      </c>
      <c r="B6880" t="s">
        <v>4768</v>
      </c>
      <c r="C6880" t="s">
        <v>2915</v>
      </c>
      <c r="D6880" t="s">
        <v>4773</v>
      </c>
      <c r="E6880" t="s">
        <v>4774</v>
      </c>
      <c r="F6880" t="s">
        <v>2867</v>
      </c>
      <c r="G6880" t="s">
        <v>2868</v>
      </c>
      <c r="H6880">
        <v>0</v>
      </c>
      <c r="I6880">
        <v>0</v>
      </c>
      <c r="J6880">
        <v>0</v>
      </c>
      <c r="K6880">
        <v>0</v>
      </c>
      <c r="L6880">
        <v>0</v>
      </c>
    </row>
    <row r="6881" spans="1:12" x14ac:dyDescent="0.35">
      <c r="A6881" t="s">
        <v>1428</v>
      </c>
      <c r="B6881" t="s">
        <v>4768</v>
      </c>
      <c r="C6881" t="s">
        <v>2915</v>
      </c>
      <c r="D6881" t="s">
        <v>4773</v>
      </c>
      <c r="E6881" t="s">
        <v>4774</v>
      </c>
      <c r="F6881" t="s">
        <v>2922</v>
      </c>
      <c r="G6881" t="s">
        <v>2923</v>
      </c>
      <c r="H6881">
        <v>2259197.0134999999</v>
      </c>
      <c r="I6881">
        <v>13841.553901040001</v>
      </c>
      <c r="J6881">
        <v>347274.98310354602</v>
      </c>
      <c r="K6881">
        <v>361116.53700458602</v>
      </c>
      <c r="L6881">
        <v>1898080.4764954101</v>
      </c>
    </row>
    <row r="6882" spans="1:12" x14ac:dyDescent="0.35">
      <c r="A6882" t="s">
        <v>1428</v>
      </c>
      <c r="B6882" t="s">
        <v>4768</v>
      </c>
      <c r="C6882" t="s">
        <v>2915</v>
      </c>
      <c r="D6882" t="s">
        <v>4773</v>
      </c>
      <c r="E6882" t="s">
        <v>4774</v>
      </c>
      <c r="F6882" t="s">
        <v>2875</v>
      </c>
      <c r="G6882" t="s">
        <v>2876</v>
      </c>
      <c r="H6882">
        <v>1306175.9924000001</v>
      </c>
      <c r="I6882">
        <v>8002.62451433974</v>
      </c>
      <c r="J6882">
        <v>200780.29626374101</v>
      </c>
      <c r="K6882">
        <v>208782.920778081</v>
      </c>
      <c r="L6882">
        <v>1097393.07162192</v>
      </c>
    </row>
    <row r="6883" spans="1:12" x14ac:dyDescent="0.35">
      <c r="A6883" t="s">
        <v>1428</v>
      </c>
      <c r="B6883" t="s">
        <v>4768</v>
      </c>
      <c r="C6883" t="s">
        <v>2915</v>
      </c>
      <c r="D6883" t="s">
        <v>4773</v>
      </c>
      <c r="E6883" t="s">
        <v>4774</v>
      </c>
      <c r="F6883" t="s">
        <v>3241</v>
      </c>
      <c r="G6883" t="s">
        <v>3242</v>
      </c>
      <c r="H6883">
        <v>233778.64290000001</v>
      </c>
      <c r="I6883">
        <v>1432.3052253388</v>
      </c>
      <c r="J6883">
        <v>35935.544266549303</v>
      </c>
      <c r="K6883">
        <v>37367.849491888097</v>
      </c>
      <c r="L6883">
        <v>196410.79340811199</v>
      </c>
    </row>
    <row r="6884" spans="1:12" x14ac:dyDescent="0.35">
      <c r="A6884" t="s">
        <v>1428</v>
      </c>
      <c r="B6884" t="s">
        <v>4768</v>
      </c>
      <c r="C6884" t="s">
        <v>2915</v>
      </c>
      <c r="D6884" t="s">
        <v>4773</v>
      </c>
      <c r="E6884" t="s">
        <v>4774</v>
      </c>
      <c r="F6884" t="s">
        <v>392</v>
      </c>
      <c r="G6884" t="s">
        <v>2914</v>
      </c>
      <c r="H6884">
        <v>421796.36009999999</v>
      </c>
      <c r="I6884">
        <v>2584.2443214623399</v>
      </c>
      <c r="J6884">
        <v>64836.896889433599</v>
      </c>
      <c r="K6884">
        <v>67421.141210895905</v>
      </c>
      <c r="L6884">
        <v>354375.21888910403</v>
      </c>
    </row>
    <row r="6885" spans="1:12" x14ac:dyDescent="0.35">
      <c r="A6885" t="s">
        <v>1428</v>
      </c>
      <c r="B6885" t="s">
        <v>4768</v>
      </c>
      <c r="C6885" t="s">
        <v>2915</v>
      </c>
      <c r="D6885" t="s">
        <v>4773</v>
      </c>
      <c r="E6885" t="s">
        <v>4774</v>
      </c>
      <c r="F6885" t="s">
        <v>2924</v>
      </c>
      <c r="G6885" t="s">
        <v>2925</v>
      </c>
      <c r="H6885">
        <v>0</v>
      </c>
      <c r="I6885">
        <v>0</v>
      </c>
      <c r="J6885">
        <v>0</v>
      </c>
      <c r="K6885">
        <v>0</v>
      </c>
      <c r="L6885">
        <v>0</v>
      </c>
    </row>
    <row r="6886" spans="1:12" x14ac:dyDescent="0.35">
      <c r="A6886" t="s">
        <v>1428</v>
      </c>
      <c r="B6886" t="s">
        <v>4768</v>
      </c>
      <c r="C6886" t="s">
        <v>2915</v>
      </c>
      <c r="D6886" t="s">
        <v>4773</v>
      </c>
      <c r="E6886" t="s">
        <v>4774</v>
      </c>
      <c r="F6886" t="s">
        <v>2877</v>
      </c>
      <c r="G6886" t="s">
        <v>2878</v>
      </c>
      <c r="H6886">
        <v>248700.68400000001</v>
      </c>
      <c r="I6886">
        <v>1523.72896312638</v>
      </c>
      <c r="J6886">
        <v>38229.302411222598</v>
      </c>
      <c r="K6886">
        <v>39753.031374348997</v>
      </c>
      <c r="L6886">
        <v>208947.65262565101</v>
      </c>
    </row>
    <row r="6887" spans="1:12" x14ac:dyDescent="0.35">
      <c r="A6887" t="s">
        <v>1428</v>
      </c>
      <c r="B6887" t="s">
        <v>4768</v>
      </c>
      <c r="C6887" t="s">
        <v>2915</v>
      </c>
      <c r="D6887" t="s">
        <v>177</v>
      </c>
      <c r="E6887" t="s">
        <v>4775</v>
      </c>
      <c r="F6887" t="s">
        <v>2170</v>
      </c>
      <c r="G6887" t="s">
        <v>2171</v>
      </c>
      <c r="H6887">
        <v>0</v>
      </c>
      <c r="I6887">
        <v>0</v>
      </c>
      <c r="J6887">
        <v>0</v>
      </c>
      <c r="K6887">
        <v>0</v>
      </c>
      <c r="L6887">
        <v>0</v>
      </c>
    </row>
    <row r="6888" spans="1:12" x14ac:dyDescent="0.35">
      <c r="A6888" t="s">
        <v>1428</v>
      </c>
      <c r="B6888" t="s">
        <v>4768</v>
      </c>
      <c r="C6888" t="s">
        <v>2915</v>
      </c>
      <c r="D6888" t="s">
        <v>177</v>
      </c>
      <c r="E6888" t="s">
        <v>4775</v>
      </c>
      <c r="F6888" t="s">
        <v>2172</v>
      </c>
      <c r="G6888" t="s">
        <v>2173</v>
      </c>
      <c r="H6888">
        <v>476884.49420000002</v>
      </c>
      <c r="I6888">
        <v>3500.4148199462002</v>
      </c>
      <c r="J6888">
        <v>97579.277494846203</v>
      </c>
      <c r="K6888">
        <v>101079.692314792</v>
      </c>
      <c r="L6888">
        <v>375804.801885208</v>
      </c>
    </row>
    <row r="6889" spans="1:12" x14ac:dyDescent="0.35">
      <c r="A6889" t="s">
        <v>1428</v>
      </c>
      <c r="B6889" t="s">
        <v>4768</v>
      </c>
      <c r="C6889" t="s">
        <v>2915</v>
      </c>
      <c r="D6889" t="s">
        <v>177</v>
      </c>
      <c r="E6889" t="s">
        <v>4775</v>
      </c>
      <c r="F6889" t="s">
        <v>2867</v>
      </c>
      <c r="G6889" t="s">
        <v>2868</v>
      </c>
      <c r="H6889">
        <v>0</v>
      </c>
      <c r="I6889">
        <v>0</v>
      </c>
      <c r="J6889">
        <v>0</v>
      </c>
      <c r="K6889">
        <v>0</v>
      </c>
      <c r="L6889">
        <v>0</v>
      </c>
    </row>
    <row r="6890" spans="1:12" x14ac:dyDescent="0.35">
      <c r="A6890" t="s">
        <v>1428</v>
      </c>
      <c r="B6890" t="s">
        <v>4768</v>
      </c>
      <c r="C6890" t="s">
        <v>2915</v>
      </c>
      <c r="D6890" t="s">
        <v>177</v>
      </c>
      <c r="E6890" t="s">
        <v>4775</v>
      </c>
      <c r="F6890" t="s">
        <v>2922</v>
      </c>
      <c r="G6890" t="s">
        <v>2923</v>
      </c>
      <c r="H6890">
        <v>211818.016</v>
      </c>
      <c r="I6890">
        <v>1554.7809397506701</v>
      </c>
      <c r="J6890">
        <v>43341.834773160001</v>
      </c>
      <c r="K6890">
        <v>44896.6157129106</v>
      </c>
      <c r="L6890">
        <v>166921.400287089</v>
      </c>
    </row>
    <row r="6891" spans="1:12" x14ac:dyDescent="0.35">
      <c r="A6891" t="s">
        <v>1428</v>
      </c>
      <c r="B6891" t="s">
        <v>4768</v>
      </c>
      <c r="C6891" t="s">
        <v>2915</v>
      </c>
      <c r="D6891" t="s">
        <v>177</v>
      </c>
      <c r="E6891" t="s">
        <v>4775</v>
      </c>
      <c r="F6891" t="s">
        <v>4042</v>
      </c>
      <c r="G6891" t="s">
        <v>4043</v>
      </c>
      <c r="H6891">
        <v>0</v>
      </c>
      <c r="I6891">
        <v>0</v>
      </c>
      <c r="J6891">
        <v>0</v>
      </c>
      <c r="K6891">
        <v>0</v>
      </c>
      <c r="L6891">
        <v>0</v>
      </c>
    </row>
    <row r="6892" spans="1:12" x14ac:dyDescent="0.35">
      <c r="A6892" t="s">
        <v>1428</v>
      </c>
      <c r="B6892" t="s">
        <v>4768</v>
      </c>
      <c r="C6892" t="s">
        <v>2915</v>
      </c>
      <c r="D6892" t="s">
        <v>177</v>
      </c>
      <c r="E6892" t="s">
        <v>4775</v>
      </c>
      <c r="F6892" t="s">
        <v>2875</v>
      </c>
      <c r="G6892" t="s">
        <v>2876</v>
      </c>
      <c r="H6892">
        <v>177606.85870000001</v>
      </c>
      <c r="I6892">
        <v>1303.66511786654</v>
      </c>
      <c r="J6892">
        <v>36341.607163749199</v>
      </c>
      <c r="K6892">
        <v>37645.272281615798</v>
      </c>
      <c r="L6892">
        <v>139961.58641838399</v>
      </c>
    </row>
    <row r="6893" spans="1:12" x14ac:dyDescent="0.35">
      <c r="A6893" t="s">
        <v>1428</v>
      </c>
      <c r="B6893" t="s">
        <v>4768</v>
      </c>
      <c r="C6893" t="s">
        <v>2915</v>
      </c>
      <c r="D6893" t="s">
        <v>177</v>
      </c>
      <c r="E6893" t="s">
        <v>4775</v>
      </c>
      <c r="F6893" t="s">
        <v>392</v>
      </c>
      <c r="G6893" t="s">
        <v>2914</v>
      </c>
      <c r="H6893">
        <v>44457.706700000002</v>
      </c>
      <c r="I6893">
        <v>326.32727099181398</v>
      </c>
      <c r="J6893">
        <v>9096.8587919347101</v>
      </c>
      <c r="K6893">
        <v>9423.1860629265193</v>
      </c>
      <c r="L6893">
        <v>35034.520637073503</v>
      </c>
    </row>
    <row r="6894" spans="1:12" x14ac:dyDescent="0.35">
      <c r="A6894" t="s">
        <v>1428</v>
      </c>
      <c r="B6894" t="s">
        <v>4768</v>
      </c>
      <c r="C6894" t="s">
        <v>2915</v>
      </c>
      <c r="D6894" t="s">
        <v>177</v>
      </c>
      <c r="E6894" t="s">
        <v>4775</v>
      </c>
      <c r="F6894" t="s">
        <v>2924</v>
      </c>
      <c r="G6894" t="s">
        <v>2925</v>
      </c>
      <c r="H6894">
        <v>0</v>
      </c>
      <c r="I6894">
        <v>0</v>
      </c>
      <c r="J6894">
        <v>0</v>
      </c>
      <c r="K6894">
        <v>0</v>
      </c>
      <c r="L6894">
        <v>0</v>
      </c>
    </row>
    <row r="6895" spans="1:12" x14ac:dyDescent="0.35">
      <c r="A6895" t="s">
        <v>1428</v>
      </c>
      <c r="B6895" t="s">
        <v>4768</v>
      </c>
      <c r="C6895" t="s">
        <v>2915</v>
      </c>
      <c r="D6895" t="s">
        <v>177</v>
      </c>
      <c r="E6895" t="s">
        <v>4775</v>
      </c>
      <c r="F6895" t="s">
        <v>2877</v>
      </c>
      <c r="G6895" t="s">
        <v>2878</v>
      </c>
      <c r="H6895">
        <v>27492.1083</v>
      </c>
      <c r="I6895">
        <v>201.79683886269601</v>
      </c>
      <c r="J6895">
        <v>5625.3874897228498</v>
      </c>
      <c r="K6895">
        <v>5827.1843285855402</v>
      </c>
      <c r="L6895">
        <v>21664.923971414501</v>
      </c>
    </row>
    <row r="6896" spans="1:12" x14ac:dyDescent="0.35">
      <c r="A6896" t="s">
        <v>1428</v>
      </c>
      <c r="B6896" t="s">
        <v>4768</v>
      </c>
      <c r="C6896" t="s">
        <v>2915</v>
      </c>
      <c r="D6896" t="s">
        <v>177</v>
      </c>
      <c r="E6896" t="s">
        <v>4775</v>
      </c>
      <c r="F6896" t="s">
        <v>2962</v>
      </c>
      <c r="G6896" t="s">
        <v>2963</v>
      </c>
      <c r="H6896">
        <v>514697.1373</v>
      </c>
      <c r="I6896">
        <v>5278.0746639988802</v>
      </c>
      <c r="J6896">
        <v>26328.123290927499</v>
      </c>
      <c r="K6896">
        <v>31606.1979549264</v>
      </c>
      <c r="L6896">
        <v>483090.939345074</v>
      </c>
    </row>
    <row r="6897" spans="1:14" x14ac:dyDescent="0.35">
      <c r="A6897" t="s">
        <v>1428</v>
      </c>
      <c r="B6897" t="s">
        <v>4768</v>
      </c>
      <c r="C6897" t="s">
        <v>2915</v>
      </c>
      <c r="D6897" t="s">
        <v>177</v>
      </c>
      <c r="E6897" t="s">
        <v>4775</v>
      </c>
      <c r="F6897" t="s">
        <v>2964</v>
      </c>
      <c r="G6897" t="s">
        <v>2965</v>
      </c>
      <c r="H6897">
        <v>74616.520199999999</v>
      </c>
      <c r="I6897">
        <v>765.17146848568905</v>
      </c>
      <c r="J6897">
        <v>3816.8328497513498</v>
      </c>
      <c r="K6897">
        <v>4582.00431823704</v>
      </c>
      <c r="L6897">
        <v>70034.515881763</v>
      </c>
    </row>
    <row r="6898" spans="1:14" x14ac:dyDescent="0.35">
      <c r="A6898" t="s">
        <v>1428</v>
      </c>
      <c r="B6898" t="s">
        <v>4768</v>
      </c>
      <c r="C6898" t="s">
        <v>2915</v>
      </c>
      <c r="D6898" t="s">
        <v>4776</v>
      </c>
      <c r="E6898" t="s">
        <v>4777</v>
      </c>
      <c r="F6898" t="s">
        <v>2170</v>
      </c>
      <c r="G6898" t="s">
        <v>2171</v>
      </c>
      <c r="H6898">
        <v>0</v>
      </c>
      <c r="I6898">
        <v>0</v>
      </c>
      <c r="J6898">
        <v>0</v>
      </c>
      <c r="K6898">
        <v>0</v>
      </c>
      <c r="L6898">
        <v>0</v>
      </c>
    </row>
    <row r="6899" spans="1:14" x14ac:dyDescent="0.35">
      <c r="A6899" t="s">
        <v>1428</v>
      </c>
      <c r="B6899" t="s">
        <v>4768</v>
      </c>
      <c r="C6899" t="s">
        <v>2915</v>
      </c>
      <c r="D6899" t="s">
        <v>4776</v>
      </c>
      <c r="E6899" t="s">
        <v>4777</v>
      </c>
      <c r="F6899" t="s">
        <v>2172</v>
      </c>
      <c r="G6899" t="s">
        <v>2173</v>
      </c>
      <c r="H6899">
        <v>794725.79310000001</v>
      </c>
      <c r="I6899">
        <v>9282.9532692903595</v>
      </c>
      <c r="J6899">
        <v>104218.36516888801</v>
      </c>
      <c r="K6899">
        <v>113501.318438178</v>
      </c>
      <c r="L6899">
        <v>681224.47466182197</v>
      </c>
    </row>
    <row r="6900" spans="1:14" x14ac:dyDescent="0.35">
      <c r="A6900" t="s">
        <v>1428</v>
      </c>
      <c r="B6900" t="s">
        <v>4768</v>
      </c>
      <c r="C6900" t="s">
        <v>2915</v>
      </c>
      <c r="D6900" t="s">
        <v>4776</v>
      </c>
      <c r="E6900" t="s">
        <v>4777</v>
      </c>
      <c r="F6900" t="s">
        <v>2867</v>
      </c>
      <c r="G6900" t="s">
        <v>2868</v>
      </c>
      <c r="H6900">
        <v>0</v>
      </c>
      <c r="I6900">
        <v>0</v>
      </c>
      <c r="J6900">
        <v>0</v>
      </c>
      <c r="K6900">
        <v>0</v>
      </c>
      <c r="L6900">
        <v>0</v>
      </c>
    </row>
    <row r="6901" spans="1:14" x14ac:dyDescent="0.35">
      <c r="A6901" t="s">
        <v>1428</v>
      </c>
      <c r="B6901" t="s">
        <v>4768</v>
      </c>
      <c r="C6901" t="s">
        <v>2915</v>
      </c>
      <c r="D6901" t="s">
        <v>4776</v>
      </c>
      <c r="E6901" t="s">
        <v>4777</v>
      </c>
      <c r="F6901" t="s">
        <v>2922</v>
      </c>
      <c r="G6901" t="s">
        <v>2923</v>
      </c>
      <c r="H6901">
        <v>189851.1617</v>
      </c>
      <c r="I6901">
        <v>2217.5943921082498</v>
      </c>
      <c r="J6901">
        <v>24896.609457012</v>
      </c>
      <c r="K6901">
        <v>27114.203849120298</v>
      </c>
      <c r="L6901">
        <v>162736.95785087999</v>
      </c>
    </row>
    <row r="6902" spans="1:14" x14ac:dyDescent="0.35">
      <c r="A6902" t="s">
        <v>1428</v>
      </c>
      <c r="B6902" t="s">
        <v>4768</v>
      </c>
      <c r="C6902" t="s">
        <v>2915</v>
      </c>
      <c r="D6902" t="s">
        <v>4776</v>
      </c>
      <c r="E6902" t="s">
        <v>4777</v>
      </c>
      <c r="F6902" t="s">
        <v>2924</v>
      </c>
      <c r="G6902" t="s">
        <v>2925</v>
      </c>
      <c r="H6902">
        <v>0</v>
      </c>
      <c r="I6902">
        <v>0</v>
      </c>
      <c r="J6902">
        <v>0</v>
      </c>
      <c r="K6902">
        <v>0</v>
      </c>
      <c r="L6902">
        <v>0</v>
      </c>
    </row>
    <row r="6903" spans="1:14" x14ac:dyDescent="0.35">
      <c r="A6903" t="s">
        <v>1428</v>
      </c>
      <c r="B6903" t="s">
        <v>4768</v>
      </c>
      <c r="C6903" t="s">
        <v>2915</v>
      </c>
      <c r="D6903" t="s">
        <v>4776</v>
      </c>
      <c r="E6903" t="s">
        <v>4777</v>
      </c>
      <c r="F6903" t="s">
        <v>2877</v>
      </c>
      <c r="G6903" t="s">
        <v>2878</v>
      </c>
      <c r="H6903">
        <v>30240.7075</v>
      </c>
      <c r="I6903">
        <v>353.23262059704598</v>
      </c>
      <c r="J6903">
        <v>3965.6912164721298</v>
      </c>
      <c r="K6903">
        <v>4318.9238370691701</v>
      </c>
      <c r="L6903">
        <v>25921.7836629308</v>
      </c>
    </row>
    <row r="6904" spans="1:14" x14ac:dyDescent="0.35">
      <c r="A6904" t="s">
        <v>1428</v>
      </c>
      <c r="B6904" t="s">
        <v>4768</v>
      </c>
      <c r="C6904" t="s">
        <v>2915</v>
      </c>
      <c r="D6904" t="s">
        <v>4778</v>
      </c>
      <c r="E6904" t="s">
        <v>4779</v>
      </c>
      <c r="F6904" t="s">
        <v>2170</v>
      </c>
      <c r="G6904" t="s">
        <v>2171</v>
      </c>
      <c r="H6904">
        <v>0</v>
      </c>
      <c r="I6904">
        <v>0</v>
      </c>
      <c r="J6904">
        <v>0</v>
      </c>
      <c r="K6904">
        <v>0</v>
      </c>
      <c r="L6904">
        <v>0</v>
      </c>
    </row>
    <row r="6905" spans="1:14" x14ac:dyDescent="0.35">
      <c r="A6905" t="s">
        <v>1428</v>
      </c>
      <c r="B6905" t="s">
        <v>4768</v>
      </c>
      <c r="C6905" t="s">
        <v>2915</v>
      </c>
      <c r="D6905" t="s">
        <v>4778</v>
      </c>
      <c r="E6905" t="s">
        <v>4779</v>
      </c>
      <c r="F6905" t="s">
        <v>2172</v>
      </c>
      <c r="G6905" t="s">
        <v>2173</v>
      </c>
      <c r="H6905">
        <v>1535409.9576999999</v>
      </c>
      <c r="I6905">
        <v>15518.791267578101</v>
      </c>
      <c r="J6905">
        <v>108277.389081521</v>
      </c>
      <c r="K6905">
        <v>123796.180349099</v>
      </c>
      <c r="L6905">
        <v>1411613.7773509</v>
      </c>
    </row>
    <row r="6906" spans="1:14" x14ac:dyDescent="0.35">
      <c r="A6906" t="s">
        <v>1428</v>
      </c>
      <c r="B6906" t="s">
        <v>4768</v>
      </c>
      <c r="C6906" t="s">
        <v>2915</v>
      </c>
      <c r="D6906" t="s">
        <v>4778</v>
      </c>
      <c r="E6906" t="s">
        <v>4779</v>
      </c>
      <c r="F6906" t="s">
        <v>19</v>
      </c>
      <c r="G6906" t="s">
        <v>2174</v>
      </c>
      <c r="H6906">
        <v>92097.824800000002</v>
      </c>
      <c r="I6906">
        <v>930.85687812499998</v>
      </c>
      <c r="J6906">
        <v>0</v>
      </c>
      <c r="K6906">
        <v>930.85687812499998</v>
      </c>
      <c r="L6906">
        <v>91166.967921874995</v>
      </c>
      <c r="N6906" t="s">
        <v>2198</v>
      </c>
    </row>
    <row r="6907" spans="1:14" x14ac:dyDescent="0.35">
      <c r="A6907" t="s">
        <v>1428</v>
      </c>
      <c r="B6907" t="s">
        <v>4768</v>
      </c>
      <c r="C6907" t="s">
        <v>2915</v>
      </c>
      <c r="D6907" t="s">
        <v>4778</v>
      </c>
      <c r="E6907" t="s">
        <v>4779</v>
      </c>
      <c r="F6907" t="s">
        <v>2867</v>
      </c>
      <c r="G6907" t="s">
        <v>2868</v>
      </c>
      <c r="H6907">
        <v>0</v>
      </c>
      <c r="I6907">
        <v>0</v>
      </c>
      <c r="J6907">
        <v>0</v>
      </c>
      <c r="K6907">
        <v>0</v>
      </c>
      <c r="L6907">
        <v>0</v>
      </c>
    </row>
    <row r="6908" spans="1:14" x14ac:dyDescent="0.35">
      <c r="A6908" t="s">
        <v>1428</v>
      </c>
      <c r="B6908" t="s">
        <v>4768</v>
      </c>
      <c r="C6908" t="s">
        <v>2915</v>
      </c>
      <c r="D6908" t="s">
        <v>4778</v>
      </c>
      <c r="E6908" t="s">
        <v>4779</v>
      </c>
      <c r="F6908" t="s">
        <v>2922</v>
      </c>
      <c r="G6908" t="s">
        <v>2923</v>
      </c>
      <c r="H6908">
        <v>806391.41980000003</v>
      </c>
      <c r="I6908">
        <v>8150.4096421875001</v>
      </c>
      <c r="J6908">
        <v>56866.869383355101</v>
      </c>
      <c r="K6908">
        <v>65017.279025542601</v>
      </c>
      <c r="L6908">
        <v>741374.14077445702</v>
      </c>
    </row>
    <row r="6909" spans="1:14" x14ac:dyDescent="0.35">
      <c r="A6909" t="s">
        <v>1428</v>
      </c>
      <c r="B6909" t="s">
        <v>4768</v>
      </c>
      <c r="C6909" t="s">
        <v>2915</v>
      </c>
      <c r="D6909" t="s">
        <v>4778</v>
      </c>
      <c r="E6909" t="s">
        <v>4779</v>
      </c>
      <c r="F6909" t="s">
        <v>4042</v>
      </c>
      <c r="G6909" t="s">
        <v>4043</v>
      </c>
      <c r="H6909">
        <v>0</v>
      </c>
      <c r="I6909">
        <v>0</v>
      </c>
      <c r="J6909">
        <v>0</v>
      </c>
      <c r="K6909">
        <v>0</v>
      </c>
      <c r="L6909">
        <v>0</v>
      </c>
    </row>
    <row r="6910" spans="1:14" x14ac:dyDescent="0.35">
      <c r="A6910" t="s">
        <v>1428</v>
      </c>
      <c r="B6910" t="s">
        <v>4768</v>
      </c>
      <c r="C6910" t="s">
        <v>2915</v>
      </c>
      <c r="D6910" t="s">
        <v>4778</v>
      </c>
      <c r="E6910" t="s">
        <v>4779</v>
      </c>
      <c r="F6910" t="s">
        <v>3247</v>
      </c>
      <c r="G6910" t="s">
        <v>3248</v>
      </c>
      <c r="H6910">
        <v>227031.84729999999</v>
      </c>
      <c r="I6910">
        <v>2294.6704437499998</v>
      </c>
      <c r="J6910">
        <v>16010.3271039459</v>
      </c>
      <c r="K6910">
        <v>18304.997547695901</v>
      </c>
      <c r="L6910">
        <v>208726.849752304</v>
      </c>
    </row>
    <row r="6911" spans="1:14" x14ac:dyDescent="0.35">
      <c r="A6911" t="s">
        <v>1428</v>
      </c>
      <c r="B6911" t="s">
        <v>4768</v>
      </c>
      <c r="C6911" t="s">
        <v>2915</v>
      </c>
      <c r="D6911" t="s">
        <v>4778</v>
      </c>
      <c r="E6911" t="s">
        <v>4779</v>
      </c>
      <c r="F6911" t="s">
        <v>2875</v>
      </c>
      <c r="G6911" t="s">
        <v>2876</v>
      </c>
      <c r="H6911">
        <v>355540.44010000001</v>
      </c>
      <c r="I6911">
        <v>3593.5405062499999</v>
      </c>
      <c r="J6911">
        <v>25072.7764080663</v>
      </c>
      <c r="K6911">
        <v>28666.3169143163</v>
      </c>
      <c r="L6911">
        <v>326874.12318568397</v>
      </c>
    </row>
    <row r="6912" spans="1:14" x14ac:dyDescent="0.35">
      <c r="A6912" t="s">
        <v>1428</v>
      </c>
      <c r="B6912" t="s">
        <v>4768</v>
      </c>
      <c r="C6912" t="s">
        <v>2915</v>
      </c>
      <c r="D6912" t="s">
        <v>4778</v>
      </c>
      <c r="E6912" t="s">
        <v>4779</v>
      </c>
      <c r="F6912" t="s">
        <v>392</v>
      </c>
      <c r="G6912" t="s">
        <v>2914</v>
      </c>
      <c r="H6912">
        <v>110035.4826</v>
      </c>
      <c r="I6912">
        <v>1112.1574910156301</v>
      </c>
      <c r="J6912">
        <v>7759.7222166530401</v>
      </c>
      <c r="K6912">
        <v>8871.8797076686606</v>
      </c>
      <c r="L6912">
        <v>101163.60289233099</v>
      </c>
    </row>
    <row r="6913" spans="1:13" x14ac:dyDescent="0.35">
      <c r="A6913" t="s">
        <v>1428</v>
      </c>
      <c r="B6913" t="s">
        <v>4768</v>
      </c>
      <c r="C6913" t="s">
        <v>2915</v>
      </c>
      <c r="D6913" t="s">
        <v>4778</v>
      </c>
      <c r="E6913" t="s">
        <v>4779</v>
      </c>
      <c r="F6913" t="s">
        <v>2924</v>
      </c>
      <c r="G6913" t="s">
        <v>2925</v>
      </c>
      <c r="H6913">
        <v>0</v>
      </c>
      <c r="I6913">
        <v>0</v>
      </c>
      <c r="J6913">
        <v>0</v>
      </c>
      <c r="K6913">
        <v>0</v>
      </c>
      <c r="L6913">
        <v>0</v>
      </c>
    </row>
    <row r="6914" spans="1:13" x14ac:dyDescent="0.35">
      <c r="A6914" t="s">
        <v>1428</v>
      </c>
      <c r="B6914" t="s">
        <v>4768</v>
      </c>
      <c r="C6914" t="s">
        <v>2915</v>
      </c>
      <c r="D6914" t="s">
        <v>4778</v>
      </c>
      <c r="E6914" t="s">
        <v>4779</v>
      </c>
      <c r="F6914" t="s">
        <v>2877</v>
      </c>
      <c r="G6914" t="s">
        <v>2878</v>
      </c>
      <c r="H6914">
        <v>133863.11749999999</v>
      </c>
      <c r="I6914">
        <v>1352.9896484374999</v>
      </c>
      <c r="J6914">
        <v>9440.0513584586806</v>
      </c>
      <c r="K6914">
        <v>10793.041006896199</v>
      </c>
      <c r="L6914">
        <v>123070.076493104</v>
      </c>
    </row>
    <row r="6915" spans="1:13" x14ac:dyDescent="0.35">
      <c r="A6915" t="s">
        <v>1428</v>
      </c>
      <c r="B6915" t="s">
        <v>4768</v>
      </c>
      <c r="C6915" t="s">
        <v>2915</v>
      </c>
      <c r="D6915" t="s">
        <v>4780</v>
      </c>
      <c r="E6915" t="s">
        <v>4781</v>
      </c>
      <c r="F6915" t="s">
        <v>2172</v>
      </c>
      <c r="G6915" t="s">
        <v>2173</v>
      </c>
      <c r="H6915">
        <v>1365738.7830999999</v>
      </c>
      <c r="I6915">
        <v>4382.7073439204796</v>
      </c>
      <c r="J6915">
        <v>42.268392593586498</v>
      </c>
      <c r="K6915">
        <v>4424.9757365140604</v>
      </c>
      <c r="L6915">
        <v>1361313.8073634901</v>
      </c>
    </row>
    <row r="6916" spans="1:13" x14ac:dyDescent="0.35">
      <c r="A6916" t="s">
        <v>1428</v>
      </c>
      <c r="B6916" t="s">
        <v>4768</v>
      </c>
      <c r="C6916" t="s">
        <v>2915</v>
      </c>
      <c r="D6916" t="s">
        <v>4780</v>
      </c>
      <c r="E6916" t="s">
        <v>4781</v>
      </c>
      <c r="F6916" t="s">
        <v>2867</v>
      </c>
      <c r="G6916" t="s">
        <v>2868</v>
      </c>
      <c r="H6916">
        <v>0</v>
      </c>
      <c r="I6916">
        <v>0</v>
      </c>
      <c r="J6916">
        <v>0</v>
      </c>
      <c r="K6916">
        <v>0</v>
      </c>
      <c r="L6916">
        <v>0</v>
      </c>
    </row>
    <row r="6917" spans="1:13" x14ac:dyDescent="0.35">
      <c r="A6917" t="s">
        <v>1428</v>
      </c>
      <c r="B6917" t="s">
        <v>4768</v>
      </c>
      <c r="C6917" t="s">
        <v>2915</v>
      </c>
      <c r="D6917" t="s">
        <v>4780</v>
      </c>
      <c r="E6917" t="s">
        <v>4781</v>
      </c>
      <c r="F6917" t="s">
        <v>2922</v>
      </c>
      <c r="G6917" t="s">
        <v>2923</v>
      </c>
      <c r="H6917">
        <v>0</v>
      </c>
      <c r="I6917">
        <v>0</v>
      </c>
      <c r="J6917">
        <v>0</v>
      </c>
      <c r="K6917">
        <v>0</v>
      </c>
      <c r="L6917">
        <v>0</v>
      </c>
    </row>
    <row r="6918" spans="1:13" x14ac:dyDescent="0.35">
      <c r="A6918" t="s">
        <v>1428</v>
      </c>
      <c r="B6918" t="s">
        <v>4768</v>
      </c>
      <c r="C6918" t="s">
        <v>2915</v>
      </c>
      <c r="D6918" t="s">
        <v>4780</v>
      </c>
      <c r="E6918" t="s">
        <v>4781</v>
      </c>
      <c r="F6918" t="s">
        <v>2875</v>
      </c>
      <c r="G6918" t="s">
        <v>2876</v>
      </c>
      <c r="H6918">
        <v>50136.892500000002</v>
      </c>
      <c r="I6918">
        <v>160.89118196145</v>
      </c>
      <c r="J6918">
        <v>1.5516919361331001</v>
      </c>
      <c r="K6918">
        <v>162.44287389758301</v>
      </c>
      <c r="L6918">
        <v>49974.449626102403</v>
      </c>
    </row>
    <row r="6919" spans="1:13" x14ac:dyDescent="0.35">
      <c r="A6919" t="s">
        <v>1428</v>
      </c>
      <c r="B6919" t="s">
        <v>4768</v>
      </c>
      <c r="C6919" t="s">
        <v>2915</v>
      </c>
      <c r="D6919" t="s">
        <v>4780</v>
      </c>
      <c r="E6919" t="s">
        <v>4781</v>
      </c>
      <c r="F6919" t="s">
        <v>2877</v>
      </c>
      <c r="G6919" t="s">
        <v>2878</v>
      </c>
      <c r="H6919">
        <v>104943.3976</v>
      </c>
      <c r="I6919">
        <v>336.76732694872101</v>
      </c>
      <c r="J6919">
        <v>3.24790419965115</v>
      </c>
      <c r="K6919">
        <v>340.01523114837198</v>
      </c>
      <c r="L6919">
        <v>104603.38236885201</v>
      </c>
    </row>
    <row r="6920" spans="1:13" x14ac:dyDescent="0.35">
      <c r="A6920" t="s">
        <v>1428</v>
      </c>
      <c r="B6920" t="s">
        <v>4768</v>
      </c>
      <c r="C6920" t="s">
        <v>2915</v>
      </c>
      <c r="D6920" t="s">
        <v>4782</v>
      </c>
      <c r="E6920" t="s">
        <v>4783</v>
      </c>
      <c r="F6920" t="s">
        <v>2170</v>
      </c>
      <c r="G6920" t="s">
        <v>2171</v>
      </c>
      <c r="H6920">
        <v>0</v>
      </c>
      <c r="I6920">
        <v>0</v>
      </c>
      <c r="J6920">
        <v>0</v>
      </c>
      <c r="K6920">
        <v>0</v>
      </c>
      <c r="L6920">
        <v>0</v>
      </c>
    </row>
    <row r="6921" spans="1:13" x14ac:dyDescent="0.35">
      <c r="A6921" t="s">
        <v>1428</v>
      </c>
      <c r="B6921" t="s">
        <v>4768</v>
      </c>
      <c r="C6921" t="s">
        <v>2915</v>
      </c>
      <c r="D6921" t="s">
        <v>4782</v>
      </c>
      <c r="E6921" t="s">
        <v>4783</v>
      </c>
      <c r="F6921" t="s">
        <v>2172</v>
      </c>
      <c r="G6921" t="s">
        <v>2173</v>
      </c>
      <c r="H6921">
        <v>142212.9472</v>
      </c>
      <c r="I6921">
        <v>936.08569146527202</v>
      </c>
      <c r="J6921">
        <v>5670.9646210218598</v>
      </c>
      <c r="K6921">
        <v>6607.0503124871302</v>
      </c>
      <c r="L6921">
        <v>135605.89688751299</v>
      </c>
    </row>
    <row r="6922" spans="1:13" x14ac:dyDescent="0.35">
      <c r="A6922" t="s">
        <v>1428</v>
      </c>
      <c r="B6922" t="s">
        <v>4768</v>
      </c>
      <c r="C6922" t="s">
        <v>2915</v>
      </c>
      <c r="D6922" t="s">
        <v>4782</v>
      </c>
      <c r="E6922" t="s">
        <v>4783</v>
      </c>
      <c r="F6922" t="s">
        <v>2867</v>
      </c>
      <c r="G6922" t="s">
        <v>2868</v>
      </c>
      <c r="H6922">
        <v>0</v>
      </c>
      <c r="I6922">
        <v>0</v>
      </c>
      <c r="J6922">
        <v>0</v>
      </c>
      <c r="K6922">
        <v>0</v>
      </c>
      <c r="L6922">
        <v>0</v>
      </c>
    </row>
    <row r="6923" spans="1:13" x14ac:dyDescent="0.35">
      <c r="A6923" t="s">
        <v>1428</v>
      </c>
      <c r="B6923" t="s">
        <v>4768</v>
      </c>
      <c r="C6923" t="s">
        <v>2915</v>
      </c>
      <c r="D6923" t="s">
        <v>4782</v>
      </c>
      <c r="E6923" t="s">
        <v>4783</v>
      </c>
      <c r="F6923" t="s">
        <v>2922</v>
      </c>
      <c r="G6923" t="s">
        <v>2923</v>
      </c>
      <c r="H6923">
        <v>0</v>
      </c>
      <c r="I6923">
        <v>0</v>
      </c>
      <c r="J6923">
        <v>0</v>
      </c>
      <c r="K6923">
        <v>0</v>
      </c>
      <c r="L6923">
        <v>0</v>
      </c>
    </row>
    <row r="6924" spans="1:13" x14ac:dyDescent="0.35">
      <c r="A6924" t="s">
        <v>1428</v>
      </c>
      <c r="B6924" t="s">
        <v>4768</v>
      </c>
      <c r="C6924" t="s">
        <v>2915</v>
      </c>
      <c r="D6924" t="s">
        <v>4782</v>
      </c>
      <c r="E6924" t="s">
        <v>4783</v>
      </c>
      <c r="F6924" t="s">
        <v>2930</v>
      </c>
      <c r="G6924" t="s">
        <v>2931</v>
      </c>
      <c r="H6924">
        <v>5032.0563000000002</v>
      </c>
      <c r="I6924">
        <v>33.122412614763903</v>
      </c>
      <c r="J6924">
        <v>200.661148668121</v>
      </c>
      <c r="K6924">
        <v>233.78356128288499</v>
      </c>
      <c r="L6924">
        <v>4798.2727387171199</v>
      </c>
    </row>
    <row r="6925" spans="1:13" x14ac:dyDescent="0.35">
      <c r="A6925" t="s">
        <v>1428</v>
      </c>
      <c r="B6925" t="s">
        <v>4768</v>
      </c>
      <c r="C6925" t="s">
        <v>2915</v>
      </c>
      <c r="D6925" t="s">
        <v>4782</v>
      </c>
      <c r="E6925" t="s">
        <v>4783</v>
      </c>
      <c r="F6925" t="s">
        <v>2924</v>
      </c>
      <c r="G6925" t="s">
        <v>2925</v>
      </c>
      <c r="H6925">
        <v>0</v>
      </c>
      <c r="I6925">
        <v>0</v>
      </c>
      <c r="J6925">
        <v>0</v>
      </c>
      <c r="K6925">
        <v>0</v>
      </c>
      <c r="L6925">
        <v>0</v>
      </c>
    </row>
    <row r="6926" spans="1:13" x14ac:dyDescent="0.35">
      <c r="A6926" t="s">
        <v>1428</v>
      </c>
      <c r="B6926" t="s">
        <v>4768</v>
      </c>
      <c r="C6926" t="s">
        <v>2915</v>
      </c>
      <c r="D6926" t="s">
        <v>4782</v>
      </c>
      <c r="E6926" t="s">
        <v>4783</v>
      </c>
      <c r="F6926" t="s">
        <v>2877</v>
      </c>
      <c r="G6926" t="s">
        <v>2878</v>
      </c>
      <c r="H6926">
        <v>7647.5020000000004</v>
      </c>
      <c r="I6926">
        <v>50.338013092346301</v>
      </c>
      <c r="J6926">
        <v>304.95615299106601</v>
      </c>
      <c r="K6926">
        <v>355.29416608341199</v>
      </c>
      <c r="L6926">
        <v>7292.2078339165901</v>
      </c>
    </row>
    <row r="6927" spans="1:13" x14ac:dyDescent="0.35">
      <c r="A6927" t="s">
        <v>1428</v>
      </c>
      <c r="B6927" t="s">
        <v>4768</v>
      </c>
      <c r="C6927" t="s">
        <v>17</v>
      </c>
      <c r="D6927" t="s">
        <v>1429</v>
      </c>
      <c r="E6927" t="s">
        <v>2269</v>
      </c>
      <c r="F6927" t="s">
        <v>2206</v>
      </c>
      <c r="G6927" t="s">
        <v>3028</v>
      </c>
      <c r="H6927">
        <v>1297190.5585</v>
      </c>
      <c r="I6927">
        <v>2617.3580461350198</v>
      </c>
      <c r="J6927">
        <v>0</v>
      </c>
      <c r="K6927">
        <v>2617.3580461350198</v>
      </c>
      <c r="L6927">
        <v>1294573.20045387</v>
      </c>
      <c r="M6927" t="s">
        <v>2198</v>
      </c>
    </row>
    <row r="6928" spans="1:13" x14ac:dyDescent="0.35">
      <c r="A6928" t="s">
        <v>1428</v>
      </c>
      <c r="B6928" t="s">
        <v>4768</v>
      </c>
      <c r="C6928" t="s">
        <v>17</v>
      </c>
      <c r="D6928" t="s">
        <v>1429</v>
      </c>
      <c r="E6928" t="s">
        <v>2269</v>
      </c>
      <c r="F6928" t="s">
        <v>2170</v>
      </c>
      <c r="G6928" t="s">
        <v>2171</v>
      </c>
      <c r="H6928">
        <v>0</v>
      </c>
      <c r="I6928">
        <v>0</v>
      </c>
      <c r="J6928">
        <v>0</v>
      </c>
      <c r="K6928">
        <v>0</v>
      </c>
      <c r="L6928">
        <v>0</v>
      </c>
    </row>
    <row r="6929" spans="1:14" x14ac:dyDescent="0.35">
      <c r="A6929" t="s">
        <v>1428</v>
      </c>
      <c r="B6929" t="s">
        <v>4768</v>
      </c>
      <c r="C6929" t="s">
        <v>17</v>
      </c>
      <c r="D6929" t="s">
        <v>1429</v>
      </c>
      <c r="E6929" t="s">
        <v>2269</v>
      </c>
      <c r="F6929" t="s">
        <v>19</v>
      </c>
      <c r="G6929" t="s">
        <v>2174</v>
      </c>
      <c r="H6929">
        <v>1232679.1657</v>
      </c>
      <c r="I6929">
        <v>2632.1546682551302</v>
      </c>
      <c r="J6929">
        <v>0</v>
      </c>
      <c r="K6929">
        <v>2632.1546682551302</v>
      </c>
      <c r="L6929">
        <v>1230047.0110317401</v>
      </c>
      <c r="N6929" t="s">
        <v>2198</v>
      </c>
    </row>
    <row r="6930" spans="1:14" x14ac:dyDescent="0.35">
      <c r="A6930" t="s">
        <v>1428</v>
      </c>
      <c r="B6930" t="s">
        <v>4768</v>
      </c>
      <c r="C6930" t="s">
        <v>17</v>
      </c>
      <c r="D6930" t="s">
        <v>1429</v>
      </c>
      <c r="E6930" t="s">
        <v>2269</v>
      </c>
      <c r="F6930" t="s">
        <v>2787</v>
      </c>
      <c r="G6930" t="s">
        <v>2935</v>
      </c>
      <c r="H6930">
        <v>0</v>
      </c>
      <c r="I6930">
        <v>0</v>
      </c>
      <c r="J6930">
        <v>0</v>
      </c>
      <c r="K6930">
        <v>0</v>
      </c>
      <c r="L6930">
        <v>0</v>
      </c>
    </row>
    <row r="6931" spans="1:14" x14ac:dyDescent="0.35">
      <c r="A6931" t="s">
        <v>1428</v>
      </c>
      <c r="B6931" t="s">
        <v>4768</v>
      </c>
      <c r="C6931" t="s">
        <v>17</v>
      </c>
      <c r="D6931" t="s">
        <v>1429</v>
      </c>
      <c r="E6931" t="s">
        <v>2269</v>
      </c>
      <c r="F6931" t="s">
        <v>2788</v>
      </c>
      <c r="G6931" t="s">
        <v>2936</v>
      </c>
      <c r="H6931">
        <v>1977214.3019000001</v>
      </c>
      <c r="I6931">
        <v>4221.9695116047296</v>
      </c>
      <c r="J6931">
        <v>31.710802361465198</v>
      </c>
      <c r="K6931">
        <v>4253.6803139661897</v>
      </c>
      <c r="L6931">
        <v>1972960.6215860301</v>
      </c>
    </row>
    <row r="6932" spans="1:14" x14ac:dyDescent="0.35">
      <c r="A6932" t="s">
        <v>1428</v>
      </c>
      <c r="B6932" t="s">
        <v>4768</v>
      </c>
      <c r="C6932" t="s">
        <v>17</v>
      </c>
      <c r="D6932" t="s">
        <v>1432</v>
      </c>
      <c r="E6932" t="s">
        <v>2384</v>
      </c>
      <c r="F6932" t="s">
        <v>19</v>
      </c>
      <c r="G6932" t="s">
        <v>2174</v>
      </c>
      <c r="H6932">
        <v>1173921.7683999999</v>
      </c>
      <c r="I6932">
        <v>12038.238208397999</v>
      </c>
      <c r="J6932">
        <v>0</v>
      </c>
      <c r="K6932">
        <v>12038.238208397999</v>
      </c>
      <c r="L6932">
        <v>1161883.5301916001</v>
      </c>
      <c r="N6932" t="s">
        <v>2198</v>
      </c>
    </row>
    <row r="6933" spans="1:14" x14ac:dyDescent="0.35">
      <c r="A6933" t="s">
        <v>1428</v>
      </c>
      <c r="B6933" t="s">
        <v>4768</v>
      </c>
      <c r="C6933" t="s">
        <v>17</v>
      </c>
      <c r="D6933" t="s">
        <v>1432</v>
      </c>
      <c r="E6933" t="s">
        <v>2384</v>
      </c>
      <c r="F6933" t="s">
        <v>2787</v>
      </c>
      <c r="G6933" t="s">
        <v>2935</v>
      </c>
      <c r="H6933">
        <v>0</v>
      </c>
      <c r="I6933">
        <v>0</v>
      </c>
      <c r="J6933">
        <v>0</v>
      </c>
      <c r="K6933">
        <v>0</v>
      </c>
      <c r="L6933">
        <v>0</v>
      </c>
    </row>
    <row r="6934" spans="1:14" x14ac:dyDescent="0.35">
      <c r="A6934" t="s">
        <v>1428</v>
      </c>
      <c r="B6934" t="s">
        <v>4768</v>
      </c>
      <c r="C6934" t="s">
        <v>17</v>
      </c>
      <c r="D6934" t="s">
        <v>1432</v>
      </c>
      <c r="E6934" t="s">
        <v>2384</v>
      </c>
      <c r="F6934" t="s">
        <v>2788</v>
      </c>
      <c r="G6934" t="s">
        <v>2936</v>
      </c>
      <c r="H6934">
        <v>1201258.7520000001</v>
      </c>
      <c r="I6934">
        <v>12318.571298954301</v>
      </c>
      <c r="J6934">
        <v>121496.781403496</v>
      </c>
      <c r="K6934">
        <v>133815.352702451</v>
      </c>
      <c r="L6934">
        <v>1067443.3992975501</v>
      </c>
    </row>
    <row r="6935" spans="1:14" x14ac:dyDescent="0.35">
      <c r="A6935" t="s">
        <v>1428</v>
      </c>
      <c r="B6935" t="s">
        <v>4768</v>
      </c>
      <c r="C6935" t="s">
        <v>17</v>
      </c>
      <c r="D6935" t="s">
        <v>1436</v>
      </c>
      <c r="E6935" t="s">
        <v>2385</v>
      </c>
      <c r="F6935" t="s">
        <v>2206</v>
      </c>
      <c r="G6935" t="s">
        <v>3028</v>
      </c>
      <c r="H6935">
        <v>409838.1336</v>
      </c>
      <c r="I6935">
        <v>2461.1902145219201</v>
      </c>
      <c r="J6935">
        <v>0</v>
      </c>
      <c r="K6935">
        <v>2461.1902145219201</v>
      </c>
      <c r="L6935">
        <v>407376.94338547799</v>
      </c>
      <c r="M6935" t="s">
        <v>2198</v>
      </c>
    </row>
    <row r="6936" spans="1:14" x14ac:dyDescent="0.35">
      <c r="A6936" t="s">
        <v>1428</v>
      </c>
      <c r="B6936" t="s">
        <v>4768</v>
      </c>
      <c r="C6936" t="s">
        <v>17</v>
      </c>
      <c r="D6936" t="s">
        <v>1436</v>
      </c>
      <c r="E6936" t="s">
        <v>2385</v>
      </c>
      <c r="F6936" t="s">
        <v>19</v>
      </c>
      <c r="G6936" t="s">
        <v>2174</v>
      </c>
      <c r="H6936">
        <v>2301221.6148000001</v>
      </c>
      <c r="I6936">
        <v>14804.0591403494</v>
      </c>
      <c r="J6936">
        <v>0</v>
      </c>
      <c r="K6936">
        <v>14804.0591403494</v>
      </c>
      <c r="L6936">
        <v>2286417.5556596499</v>
      </c>
      <c r="N6936" t="s">
        <v>2198</v>
      </c>
    </row>
    <row r="6937" spans="1:14" x14ac:dyDescent="0.35">
      <c r="A6937" t="s">
        <v>1428</v>
      </c>
      <c r="B6937" t="s">
        <v>4768</v>
      </c>
      <c r="C6937" t="s">
        <v>17</v>
      </c>
      <c r="D6937" t="s">
        <v>1436</v>
      </c>
      <c r="E6937" t="s">
        <v>2385</v>
      </c>
      <c r="F6937" t="s">
        <v>2787</v>
      </c>
      <c r="G6937" t="s">
        <v>2935</v>
      </c>
      <c r="H6937">
        <v>0</v>
      </c>
      <c r="I6937">
        <v>0</v>
      </c>
      <c r="J6937">
        <v>0</v>
      </c>
      <c r="K6937">
        <v>0</v>
      </c>
      <c r="L6937">
        <v>0</v>
      </c>
    </row>
    <row r="6938" spans="1:14" x14ac:dyDescent="0.35">
      <c r="A6938" t="s">
        <v>1428</v>
      </c>
      <c r="B6938" t="s">
        <v>4768</v>
      </c>
      <c r="C6938" t="s">
        <v>17</v>
      </c>
      <c r="D6938" t="s">
        <v>1436</v>
      </c>
      <c r="E6938" t="s">
        <v>2385</v>
      </c>
      <c r="F6938" t="s">
        <v>2788</v>
      </c>
      <c r="G6938" t="s">
        <v>2936</v>
      </c>
      <c r="H6938">
        <v>2568390.3199</v>
      </c>
      <c r="I6938">
        <v>16522.790306823899</v>
      </c>
      <c r="J6938">
        <v>140114.38940799999</v>
      </c>
      <c r="K6938">
        <v>156637.17971482399</v>
      </c>
      <c r="L6938">
        <v>2411753.1401851801</v>
      </c>
    </row>
    <row r="6939" spans="1:14" x14ac:dyDescent="0.35">
      <c r="A6939" t="s">
        <v>1428</v>
      </c>
      <c r="B6939" t="s">
        <v>4768</v>
      </c>
      <c r="C6939" t="s">
        <v>17</v>
      </c>
      <c r="D6939" t="s">
        <v>1438</v>
      </c>
      <c r="E6939" t="s">
        <v>4784</v>
      </c>
      <c r="F6939" t="s">
        <v>2170</v>
      </c>
      <c r="G6939" t="s">
        <v>2171</v>
      </c>
      <c r="H6939">
        <v>0</v>
      </c>
      <c r="I6939">
        <v>0</v>
      </c>
      <c r="J6939">
        <v>0</v>
      </c>
      <c r="K6939">
        <v>0</v>
      </c>
      <c r="L6939">
        <v>0</v>
      </c>
    </row>
    <row r="6940" spans="1:14" x14ac:dyDescent="0.35">
      <c r="A6940" t="s">
        <v>1428</v>
      </c>
      <c r="B6940" t="s">
        <v>4768</v>
      </c>
      <c r="C6940" t="s">
        <v>17</v>
      </c>
      <c r="D6940" t="s">
        <v>1438</v>
      </c>
      <c r="E6940" t="s">
        <v>4784</v>
      </c>
      <c r="F6940" t="s">
        <v>19</v>
      </c>
      <c r="G6940" t="s">
        <v>2174</v>
      </c>
      <c r="H6940">
        <v>5314670.2532000002</v>
      </c>
      <c r="I6940">
        <v>32834.563768985798</v>
      </c>
      <c r="J6940">
        <v>0</v>
      </c>
      <c r="K6940">
        <v>32834.563768985798</v>
      </c>
      <c r="L6940">
        <v>5281835.6894310098</v>
      </c>
      <c r="N6940" t="s">
        <v>2198</v>
      </c>
    </row>
    <row r="6941" spans="1:14" x14ac:dyDescent="0.35">
      <c r="A6941" t="s">
        <v>1428</v>
      </c>
      <c r="B6941" t="s">
        <v>4768</v>
      </c>
      <c r="C6941" t="s">
        <v>17</v>
      </c>
      <c r="D6941" t="s">
        <v>1438</v>
      </c>
      <c r="E6941" t="s">
        <v>4784</v>
      </c>
      <c r="F6941" t="s">
        <v>2787</v>
      </c>
      <c r="G6941" t="s">
        <v>2935</v>
      </c>
      <c r="H6941">
        <v>0</v>
      </c>
      <c r="I6941">
        <v>0</v>
      </c>
      <c r="J6941">
        <v>0</v>
      </c>
      <c r="K6941">
        <v>0</v>
      </c>
      <c r="L6941">
        <v>0</v>
      </c>
    </row>
    <row r="6942" spans="1:14" x14ac:dyDescent="0.35">
      <c r="A6942" t="s">
        <v>1428</v>
      </c>
      <c r="B6942" t="s">
        <v>4768</v>
      </c>
      <c r="C6942" t="s">
        <v>17</v>
      </c>
      <c r="D6942" t="s">
        <v>1438</v>
      </c>
      <c r="E6942" t="s">
        <v>4784</v>
      </c>
      <c r="F6942" t="s">
        <v>2788</v>
      </c>
      <c r="G6942" t="s">
        <v>2936</v>
      </c>
      <c r="H6942">
        <v>5570247.6341000004</v>
      </c>
      <c r="I6942">
        <v>34413.546360984503</v>
      </c>
      <c r="J6942">
        <v>745738.41753170104</v>
      </c>
      <c r="K6942">
        <v>780151.96389268502</v>
      </c>
      <c r="L6942">
        <v>4790095.6702073095</v>
      </c>
    </row>
    <row r="6943" spans="1:14" x14ac:dyDescent="0.35">
      <c r="A6943" t="s">
        <v>1428</v>
      </c>
      <c r="B6943" t="s">
        <v>4768</v>
      </c>
      <c r="C6943" t="s">
        <v>17</v>
      </c>
      <c r="D6943" t="s">
        <v>1439</v>
      </c>
      <c r="E6943" t="s">
        <v>2335</v>
      </c>
      <c r="F6943" t="s">
        <v>2170</v>
      </c>
      <c r="G6943" t="s">
        <v>2171</v>
      </c>
      <c r="H6943">
        <v>0</v>
      </c>
      <c r="I6943">
        <v>0</v>
      </c>
      <c r="J6943">
        <v>0</v>
      </c>
      <c r="K6943">
        <v>0</v>
      </c>
      <c r="L6943">
        <v>0</v>
      </c>
    </row>
    <row r="6944" spans="1:14" x14ac:dyDescent="0.35">
      <c r="A6944" t="s">
        <v>1428</v>
      </c>
      <c r="B6944" t="s">
        <v>4768</v>
      </c>
      <c r="C6944" t="s">
        <v>17</v>
      </c>
      <c r="D6944" t="s">
        <v>1439</v>
      </c>
      <c r="E6944" t="s">
        <v>2335</v>
      </c>
      <c r="F6944" t="s">
        <v>19</v>
      </c>
      <c r="G6944" t="s">
        <v>2174</v>
      </c>
      <c r="H6944">
        <v>847919.81850000005</v>
      </c>
      <c r="I6944">
        <v>5364.9325256812899</v>
      </c>
      <c r="J6944">
        <v>0</v>
      </c>
      <c r="K6944">
        <v>5364.9325256812899</v>
      </c>
      <c r="L6944">
        <v>842554.88597431895</v>
      </c>
      <c r="N6944" t="s">
        <v>2198</v>
      </c>
    </row>
    <row r="6945" spans="1:14" x14ac:dyDescent="0.35">
      <c r="A6945" t="s">
        <v>1428</v>
      </c>
      <c r="B6945" t="s">
        <v>4768</v>
      </c>
      <c r="C6945" t="s">
        <v>17</v>
      </c>
      <c r="D6945" t="s">
        <v>1439</v>
      </c>
      <c r="E6945" t="s">
        <v>2335</v>
      </c>
      <c r="F6945" t="s">
        <v>2787</v>
      </c>
      <c r="G6945" t="s">
        <v>2935</v>
      </c>
      <c r="H6945">
        <v>0</v>
      </c>
      <c r="I6945">
        <v>0</v>
      </c>
      <c r="J6945">
        <v>0</v>
      </c>
      <c r="K6945">
        <v>0</v>
      </c>
      <c r="L6945">
        <v>0</v>
      </c>
    </row>
    <row r="6946" spans="1:14" x14ac:dyDescent="0.35">
      <c r="A6946" t="s">
        <v>1428</v>
      </c>
      <c r="B6946" t="s">
        <v>4768</v>
      </c>
      <c r="C6946" t="s">
        <v>17</v>
      </c>
      <c r="D6946" t="s">
        <v>1439</v>
      </c>
      <c r="E6946" t="s">
        <v>2335</v>
      </c>
      <c r="F6946" t="s">
        <v>2788</v>
      </c>
      <c r="G6946" t="s">
        <v>2936</v>
      </c>
      <c r="H6946">
        <v>1415077.3754</v>
      </c>
      <c r="I6946">
        <v>8953.4345961806994</v>
      </c>
      <c r="J6946">
        <v>60540.242110663501</v>
      </c>
      <c r="K6946">
        <v>69493.676706844199</v>
      </c>
      <c r="L6946">
        <v>1345583.69869316</v>
      </c>
    </row>
    <row r="6947" spans="1:14" x14ac:dyDescent="0.35">
      <c r="A6947" t="s">
        <v>1428</v>
      </c>
      <c r="B6947" t="s">
        <v>4768</v>
      </c>
      <c r="C6947" t="s">
        <v>17</v>
      </c>
      <c r="D6947" t="s">
        <v>1815</v>
      </c>
      <c r="E6947" t="s">
        <v>2365</v>
      </c>
      <c r="F6947" t="s">
        <v>2170</v>
      </c>
      <c r="G6947" t="s">
        <v>2171</v>
      </c>
      <c r="H6947">
        <v>0</v>
      </c>
      <c r="I6947">
        <v>0</v>
      </c>
      <c r="J6947">
        <v>0</v>
      </c>
      <c r="K6947">
        <v>0</v>
      </c>
      <c r="L6947">
        <v>0</v>
      </c>
    </row>
    <row r="6948" spans="1:14" x14ac:dyDescent="0.35">
      <c r="A6948" t="s">
        <v>1428</v>
      </c>
      <c r="B6948" t="s">
        <v>4768</v>
      </c>
      <c r="C6948" t="s">
        <v>17</v>
      </c>
      <c r="D6948" t="s">
        <v>1815</v>
      </c>
      <c r="E6948" t="s">
        <v>2365</v>
      </c>
      <c r="F6948" t="s">
        <v>19</v>
      </c>
      <c r="G6948" t="s">
        <v>2174</v>
      </c>
      <c r="H6948">
        <v>785055.86910000001</v>
      </c>
      <c r="I6948">
        <v>6004.1458651814801</v>
      </c>
      <c r="J6948">
        <v>0</v>
      </c>
      <c r="K6948">
        <v>6004.1458651814801</v>
      </c>
      <c r="L6948">
        <v>779051.72323481902</v>
      </c>
      <c r="N6948" t="s">
        <v>2198</v>
      </c>
    </row>
    <row r="6949" spans="1:14" x14ac:dyDescent="0.35">
      <c r="A6949" t="s">
        <v>1428</v>
      </c>
      <c r="B6949" t="s">
        <v>4768</v>
      </c>
      <c r="C6949" t="s">
        <v>17</v>
      </c>
      <c r="D6949" t="s">
        <v>1815</v>
      </c>
      <c r="E6949" t="s">
        <v>2365</v>
      </c>
      <c r="F6949" t="s">
        <v>2787</v>
      </c>
      <c r="G6949" t="s">
        <v>2935</v>
      </c>
      <c r="H6949">
        <v>0</v>
      </c>
      <c r="I6949">
        <v>0</v>
      </c>
      <c r="J6949">
        <v>0</v>
      </c>
      <c r="K6949">
        <v>0</v>
      </c>
      <c r="L6949">
        <v>0</v>
      </c>
    </row>
    <row r="6950" spans="1:14" x14ac:dyDescent="0.35">
      <c r="A6950" t="s">
        <v>1428</v>
      </c>
      <c r="B6950" t="s">
        <v>4768</v>
      </c>
      <c r="C6950" t="s">
        <v>17</v>
      </c>
      <c r="D6950" t="s">
        <v>1815</v>
      </c>
      <c r="E6950" t="s">
        <v>2365</v>
      </c>
      <c r="F6950" t="s">
        <v>2788</v>
      </c>
      <c r="G6950" t="s">
        <v>2936</v>
      </c>
      <c r="H6950">
        <v>973273.36360000004</v>
      </c>
      <c r="I6950">
        <v>7443.6425120030699</v>
      </c>
      <c r="J6950">
        <v>0</v>
      </c>
      <c r="K6950">
        <v>7443.6425120030699</v>
      </c>
      <c r="L6950">
        <v>965829.72108799696</v>
      </c>
    </row>
    <row r="6951" spans="1:14" x14ac:dyDescent="0.35">
      <c r="A6951" t="s">
        <v>1428</v>
      </c>
      <c r="B6951" t="s">
        <v>4768</v>
      </c>
      <c r="C6951" t="s">
        <v>17</v>
      </c>
      <c r="D6951" t="s">
        <v>1440</v>
      </c>
      <c r="E6951" t="s">
        <v>2387</v>
      </c>
      <c r="F6951" t="s">
        <v>19</v>
      </c>
      <c r="G6951" t="s">
        <v>2174</v>
      </c>
      <c r="H6951">
        <v>1266543.057</v>
      </c>
      <c r="I6951">
        <v>16489.111888130101</v>
      </c>
      <c r="J6951">
        <v>0</v>
      </c>
      <c r="K6951">
        <v>16489.111888130101</v>
      </c>
      <c r="L6951">
        <v>1250053.9451118701</v>
      </c>
      <c r="N6951" t="s">
        <v>2198</v>
      </c>
    </row>
    <row r="6952" spans="1:14" x14ac:dyDescent="0.35">
      <c r="A6952" t="s">
        <v>1428</v>
      </c>
      <c r="B6952" t="s">
        <v>4768</v>
      </c>
      <c r="C6952" t="s">
        <v>17</v>
      </c>
      <c r="D6952" t="s">
        <v>1440</v>
      </c>
      <c r="E6952" t="s">
        <v>2387</v>
      </c>
      <c r="F6952" t="s">
        <v>2787</v>
      </c>
      <c r="G6952" t="s">
        <v>2935</v>
      </c>
      <c r="H6952">
        <v>0</v>
      </c>
      <c r="I6952">
        <v>0</v>
      </c>
      <c r="J6952">
        <v>0</v>
      </c>
      <c r="K6952">
        <v>0</v>
      </c>
      <c r="L6952">
        <v>0</v>
      </c>
    </row>
    <row r="6953" spans="1:14" x14ac:dyDescent="0.35">
      <c r="A6953" t="s">
        <v>1428</v>
      </c>
      <c r="B6953" t="s">
        <v>4768</v>
      </c>
      <c r="C6953" t="s">
        <v>17</v>
      </c>
      <c r="D6953" t="s">
        <v>1440</v>
      </c>
      <c r="E6953" t="s">
        <v>2387</v>
      </c>
      <c r="F6953" t="s">
        <v>2788</v>
      </c>
      <c r="G6953" t="s">
        <v>2936</v>
      </c>
      <c r="H6953">
        <v>1021809.0671</v>
      </c>
      <c r="I6953">
        <v>13302.922425966701</v>
      </c>
      <c r="J6953">
        <v>6250.3813117048903</v>
      </c>
      <c r="K6953">
        <v>19553.303737671598</v>
      </c>
      <c r="L6953">
        <v>1002255.76336233</v>
      </c>
    </row>
    <row r="6954" spans="1:14" x14ac:dyDescent="0.35">
      <c r="A6954" t="s">
        <v>1428</v>
      </c>
      <c r="B6954" t="s">
        <v>4768</v>
      </c>
      <c r="C6954" t="s">
        <v>2938</v>
      </c>
      <c r="D6954" t="s">
        <v>4785</v>
      </c>
      <c r="E6954" t="s">
        <v>4786</v>
      </c>
      <c r="F6954" t="s">
        <v>2170</v>
      </c>
      <c r="G6954" t="s">
        <v>2171</v>
      </c>
      <c r="H6954">
        <v>0</v>
      </c>
      <c r="I6954">
        <v>0</v>
      </c>
      <c r="J6954">
        <v>0</v>
      </c>
      <c r="K6954">
        <v>0</v>
      </c>
      <c r="L6954">
        <v>0</v>
      </c>
    </row>
    <row r="6955" spans="1:14" x14ac:dyDescent="0.35">
      <c r="A6955" t="s">
        <v>1428</v>
      </c>
      <c r="B6955" t="s">
        <v>4768</v>
      </c>
      <c r="C6955" t="s">
        <v>2938</v>
      </c>
      <c r="D6955" t="s">
        <v>4785</v>
      </c>
      <c r="E6955" t="s">
        <v>4786</v>
      </c>
      <c r="F6955" t="s">
        <v>2172</v>
      </c>
      <c r="G6955" t="s">
        <v>2173</v>
      </c>
      <c r="H6955">
        <v>150129.33480000001</v>
      </c>
      <c r="I6955">
        <v>1539.53418584208</v>
      </c>
      <c r="J6955">
        <v>7679.5135415417599</v>
      </c>
      <c r="K6955">
        <v>9219.0477273838405</v>
      </c>
      <c r="L6955">
        <v>140910.28707261599</v>
      </c>
    </row>
    <row r="6956" spans="1:14" x14ac:dyDescent="0.35">
      <c r="A6956" t="s">
        <v>1428</v>
      </c>
      <c r="B6956" t="s">
        <v>4768</v>
      </c>
      <c r="C6956" t="s">
        <v>2938</v>
      </c>
      <c r="D6956" t="s">
        <v>4787</v>
      </c>
      <c r="E6956" t="s">
        <v>4788</v>
      </c>
      <c r="F6956" t="s">
        <v>2170</v>
      </c>
      <c r="G6956" t="s">
        <v>2171</v>
      </c>
      <c r="H6956">
        <v>0</v>
      </c>
      <c r="I6956">
        <v>0</v>
      </c>
      <c r="J6956">
        <v>0</v>
      </c>
      <c r="K6956">
        <v>0</v>
      </c>
      <c r="L6956">
        <v>0</v>
      </c>
    </row>
    <row r="6957" spans="1:14" x14ac:dyDescent="0.35">
      <c r="A6957" t="s">
        <v>1428</v>
      </c>
      <c r="B6957" t="s">
        <v>4768</v>
      </c>
      <c r="C6957" t="s">
        <v>2938</v>
      </c>
      <c r="D6957" t="s">
        <v>4787</v>
      </c>
      <c r="E6957" t="s">
        <v>4788</v>
      </c>
      <c r="F6957" t="s">
        <v>2172</v>
      </c>
      <c r="G6957" t="s">
        <v>2173</v>
      </c>
      <c r="H6957">
        <v>144188.451</v>
      </c>
      <c r="I6957">
        <v>1024.6950716476599</v>
      </c>
      <c r="J6957">
        <v>5742.3208814516402</v>
      </c>
      <c r="K6957">
        <v>6767.0159530992996</v>
      </c>
      <c r="L6957">
        <v>137421.435046901</v>
      </c>
    </row>
    <row r="6958" spans="1:14" x14ac:dyDescent="0.35">
      <c r="A6958" t="s">
        <v>1428</v>
      </c>
      <c r="B6958" t="s">
        <v>4768</v>
      </c>
      <c r="C6958" t="s">
        <v>2938</v>
      </c>
      <c r="D6958" t="s">
        <v>4787</v>
      </c>
      <c r="E6958" t="s">
        <v>4788</v>
      </c>
      <c r="F6958" t="s">
        <v>2940</v>
      </c>
      <c r="G6958" t="s">
        <v>2941</v>
      </c>
      <c r="H6958">
        <v>0</v>
      </c>
      <c r="I6958">
        <v>0</v>
      </c>
      <c r="J6958">
        <v>0</v>
      </c>
      <c r="K6958">
        <v>0</v>
      </c>
      <c r="L6958">
        <v>0</v>
      </c>
    </row>
    <row r="6959" spans="1:14" x14ac:dyDescent="0.35">
      <c r="A6959" t="s">
        <v>1428</v>
      </c>
      <c r="B6959" t="s">
        <v>4768</v>
      </c>
      <c r="C6959" t="s">
        <v>2938</v>
      </c>
      <c r="D6959" t="s">
        <v>4789</v>
      </c>
      <c r="E6959" t="s">
        <v>4790</v>
      </c>
      <c r="F6959" t="s">
        <v>2172</v>
      </c>
      <c r="G6959" t="s">
        <v>2173</v>
      </c>
      <c r="H6959">
        <v>615316.94609999994</v>
      </c>
      <c r="I6959">
        <v>3958.4142616894301</v>
      </c>
      <c r="J6959">
        <v>22603.237888</v>
      </c>
      <c r="K6959">
        <v>26561.652149689398</v>
      </c>
      <c r="L6959">
        <v>588755.29395031102</v>
      </c>
    </row>
    <row r="6960" spans="1:14" x14ac:dyDescent="0.35">
      <c r="A6960" t="s">
        <v>1428</v>
      </c>
      <c r="B6960" t="s">
        <v>4768</v>
      </c>
      <c r="C6960" t="s">
        <v>2938</v>
      </c>
      <c r="D6960" t="s">
        <v>4789</v>
      </c>
      <c r="E6960" t="s">
        <v>4790</v>
      </c>
      <c r="F6960" t="s">
        <v>19</v>
      </c>
      <c r="G6960" t="s">
        <v>2174</v>
      </c>
      <c r="H6960">
        <v>170248.3156</v>
      </c>
      <c r="I6960">
        <v>1095.2296454622599</v>
      </c>
      <c r="J6960">
        <v>0</v>
      </c>
      <c r="K6960">
        <v>1095.2296454622599</v>
      </c>
      <c r="L6960">
        <v>169153.08595453799</v>
      </c>
      <c r="N6960" t="s">
        <v>2198</v>
      </c>
    </row>
    <row r="6961" spans="1:14" x14ac:dyDescent="0.35">
      <c r="A6961" t="s">
        <v>1428</v>
      </c>
      <c r="B6961" t="s">
        <v>4768</v>
      </c>
      <c r="C6961" t="s">
        <v>2938</v>
      </c>
      <c r="D6961" t="s">
        <v>4789</v>
      </c>
      <c r="E6961" t="s">
        <v>4790</v>
      </c>
      <c r="F6961" t="s">
        <v>2940</v>
      </c>
      <c r="G6961" t="s">
        <v>2941</v>
      </c>
      <c r="H6961">
        <v>0</v>
      </c>
      <c r="I6961">
        <v>0</v>
      </c>
      <c r="J6961">
        <v>0</v>
      </c>
      <c r="K6961">
        <v>0</v>
      </c>
      <c r="L6961">
        <v>0</v>
      </c>
    </row>
    <row r="6962" spans="1:14" x14ac:dyDescent="0.35">
      <c r="A6962" t="s">
        <v>1428</v>
      </c>
      <c r="B6962" t="s">
        <v>4768</v>
      </c>
      <c r="C6962" t="s">
        <v>2938</v>
      </c>
      <c r="D6962" t="s">
        <v>4791</v>
      </c>
      <c r="E6962" t="s">
        <v>4792</v>
      </c>
      <c r="F6962" t="s">
        <v>2170</v>
      </c>
      <c r="G6962" t="s">
        <v>2171</v>
      </c>
      <c r="H6962">
        <v>0</v>
      </c>
      <c r="I6962">
        <v>0</v>
      </c>
      <c r="J6962">
        <v>0</v>
      </c>
      <c r="K6962">
        <v>0</v>
      </c>
      <c r="L6962">
        <v>0</v>
      </c>
    </row>
    <row r="6963" spans="1:14" x14ac:dyDescent="0.35">
      <c r="A6963" t="s">
        <v>1428</v>
      </c>
      <c r="B6963" t="s">
        <v>4768</v>
      </c>
      <c r="C6963" t="s">
        <v>2938</v>
      </c>
      <c r="D6963" t="s">
        <v>4791</v>
      </c>
      <c r="E6963" t="s">
        <v>4792</v>
      </c>
      <c r="F6963" t="s">
        <v>2172</v>
      </c>
      <c r="G6963" t="s">
        <v>2173</v>
      </c>
      <c r="H6963">
        <v>430398.28460000001</v>
      </c>
      <c r="I6963">
        <v>919.03464057127906</v>
      </c>
      <c r="J6963">
        <v>5.5982611029115796</v>
      </c>
      <c r="K6963">
        <v>924.63290167418995</v>
      </c>
      <c r="L6963">
        <v>429473.65169832599</v>
      </c>
    </row>
    <row r="6964" spans="1:14" x14ac:dyDescent="0.35">
      <c r="A6964" t="s">
        <v>1428</v>
      </c>
      <c r="B6964" t="s">
        <v>4768</v>
      </c>
      <c r="C6964" t="s">
        <v>2938</v>
      </c>
      <c r="D6964" t="s">
        <v>4791</v>
      </c>
      <c r="E6964" t="s">
        <v>4792</v>
      </c>
      <c r="F6964" t="s">
        <v>19</v>
      </c>
      <c r="G6964" t="s">
        <v>2174</v>
      </c>
      <c r="H6964">
        <v>136279.9577</v>
      </c>
      <c r="I6964">
        <v>291.00023502883101</v>
      </c>
      <c r="J6964">
        <v>0</v>
      </c>
      <c r="K6964">
        <v>291.00023502883101</v>
      </c>
      <c r="L6964">
        <v>135988.957464971</v>
      </c>
      <c r="N6964" t="s">
        <v>2198</v>
      </c>
    </row>
    <row r="6965" spans="1:14" x14ac:dyDescent="0.35">
      <c r="A6965" t="s">
        <v>1428</v>
      </c>
      <c r="B6965" t="s">
        <v>4768</v>
      </c>
      <c r="C6965" t="s">
        <v>2938</v>
      </c>
      <c r="D6965" t="s">
        <v>4791</v>
      </c>
      <c r="E6965" t="s">
        <v>4792</v>
      </c>
      <c r="F6965" t="s">
        <v>2940</v>
      </c>
      <c r="G6965" t="s">
        <v>2941</v>
      </c>
      <c r="H6965">
        <v>0</v>
      </c>
      <c r="I6965">
        <v>0</v>
      </c>
      <c r="J6965">
        <v>0</v>
      </c>
      <c r="K6965">
        <v>0</v>
      </c>
      <c r="L6965">
        <v>0</v>
      </c>
    </row>
    <row r="6966" spans="1:14" x14ac:dyDescent="0.35">
      <c r="A6966" t="s">
        <v>1428</v>
      </c>
      <c r="B6966" t="s">
        <v>4768</v>
      </c>
      <c r="C6966" t="s">
        <v>2938</v>
      </c>
      <c r="D6966" t="s">
        <v>4793</v>
      </c>
      <c r="E6966" t="s">
        <v>4794</v>
      </c>
      <c r="F6966" t="s">
        <v>2172</v>
      </c>
      <c r="G6966" t="s">
        <v>2173</v>
      </c>
      <c r="H6966">
        <v>1571410.2722</v>
      </c>
      <c r="I6966">
        <v>9708.3296486207601</v>
      </c>
      <c r="J6966">
        <v>107659.150198363</v>
      </c>
      <c r="K6966">
        <v>117367.479846984</v>
      </c>
      <c r="L6966">
        <v>1454042.79235302</v>
      </c>
    </row>
    <row r="6967" spans="1:14" x14ac:dyDescent="0.35">
      <c r="A6967" t="s">
        <v>1428</v>
      </c>
      <c r="B6967" t="s">
        <v>4768</v>
      </c>
      <c r="C6967" t="s">
        <v>2944</v>
      </c>
      <c r="D6967" t="s">
        <v>4795</v>
      </c>
      <c r="E6967" t="s">
        <v>4796</v>
      </c>
      <c r="F6967" t="s">
        <v>2947</v>
      </c>
      <c r="G6967" t="s">
        <v>2948</v>
      </c>
      <c r="H6967">
        <v>406203.8714</v>
      </c>
      <c r="I6967">
        <v>2485.0523161986298</v>
      </c>
      <c r="J6967">
        <v>13548.7730049251</v>
      </c>
      <c r="K6967">
        <v>16033.825321123701</v>
      </c>
      <c r="L6967">
        <v>390170.04607887601</v>
      </c>
    </row>
    <row r="6968" spans="1:14" x14ac:dyDescent="0.35">
      <c r="A6968" t="s">
        <v>1443</v>
      </c>
      <c r="B6968" t="s">
        <v>4797</v>
      </c>
      <c r="C6968" t="s">
        <v>2857</v>
      </c>
      <c r="D6968" t="s">
        <v>2859</v>
      </c>
      <c r="E6968" t="s">
        <v>4798</v>
      </c>
      <c r="F6968" t="s">
        <v>2170</v>
      </c>
      <c r="G6968" t="s">
        <v>2171</v>
      </c>
      <c r="H6968">
        <v>0</v>
      </c>
      <c r="I6968">
        <v>0</v>
      </c>
      <c r="J6968">
        <v>0</v>
      </c>
      <c r="K6968">
        <v>0</v>
      </c>
      <c r="L6968">
        <v>0</v>
      </c>
    </row>
    <row r="6969" spans="1:14" x14ac:dyDescent="0.35">
      <c r="A6969" t="s">
        <v>1443</v>
      </c>
      <c r="B6969" t="s">
        <v>4797</v>
      </c>
      <c r="C6969" t="s">
        <v>2857</v>
      </c>
      <c r="D6969" t="s">
        <v>2859</v>
      </c>
      <c r="E6969" t="s">
        <v>4798</v>
      </c>
      <c r="F6969" t="s">
        <v>2172</v>
      </c>
      <c r="G6969" t="s">
        <v>2173</v>
      </c>
      <c r="H6969">
        <v>2067448.7585</v>
      </c>
      <c r="I6969">
        <v>11260.577863270901</v>
      </c>
      <c r="J6969">
        <v>12173.2435666562</v>
      </c>
      <c r="K6969">
        <v>23433.8214299272</v>
      </c>
      <c r="L6969">
        <v>2044014.9370700701</v>
      </c>
    </row>
    <row r="6970" spans="1:14" x14ac:dyDescent="0.35">
      <c r="A6970" t="s">
        <v>1443</v>
      </c>
      <c r="B6970" t="s">
        <v>4797</v>
      </c>
      <c r="C6970" t="s">
        <v>2857</v>
      </c>
      <c r="D6970" t="s">
        <v>2859</v>
      </c>
      <c r="E6970" t="s">
        <v>4798</v>
      </c>
      <c r="F6970" t="s">
        <v>2861</v>
      </c>
      <c r="G6970" t="s">
        <v>2862</v>
      </c>
      <c r="H6970">
        <v>160526.24540000001</v>
      </c>
      <c r="I6970">
        <v>874.32313789857596</v>
      </c>
      <c r="J6970">
        <v>945.18670736413696</v>
      </c>
      <c r="K6970">
        <v>1819.5098452627101</v>
      </c>
      <c r="L6970">
        <v>158706.73555473701</v>
      </c>
    </row>
    <row r="6971" spans="1:14" x14ac:dyDescent="0.35">
      <c r="A6971" t="s">
        <v>1443</v>
      </c>
      <c r="B6971" t="s">
        <v>4797</v>
      </c>
      <c r="C6971" t="s">
        <v>2857</v>
      </c>
      <c r="D6971" t="s">
        <v>2859</v>
      </c>
      <c r="E6971" t="s">
        <v>4798</v>
      </c>
      <c r="F6971" t="s">
        <v>3709</v>
      </c>
      <c r="G6971" t="s">
        <v>3710</v>
      </c>
      <c r="H6971">
        <v>0</v>
      </c>
      <c r="I6971">
        <v>0</v>
      </c>
      <c r="J6971">
        <v>0</v>
      </c>
      <c r="K6971">
        <v>0</v>
      </c>
      <c r="L6971">
        <v>0</v>
      </c>
    </row>
    <row r="6972" spans="1:14" x14ac:dyDescent="0.35">
      <c r="A6972" t="s">
        <v>1443</v>
      </c>
      <c r="B6972" t="s">
        <v>4797</v>
      </c>
      <c r="C6972" t="s">
        <v>2857</v>
      </c>
      <c r="D6972" t="s">
        <v>2859</v>
      </c>
      <c r="E6972" t="s">
        <v>4798</v>
      </c>
      <c r="F6972" t="s">
        <v>2865</v>
      </c>
      <c r="G6972" t="s">
        <v>2866</v>
      </c>
      <c r="H6972">
        <v>0</v>
      </c>
      <c r="I6972">
        <v>0</v>
      </c>
      <c r="J6972">
        <v>0</v>
      </c>
      <c r="K6972">
        <v>0</v>
      </c>
      <c r="L6972">
        <v>0</v>
      </c>
    </row>
    <row r="6973" spans="1:14" x14ac:dyDescent="0.35">
      <c r="A6973" t="s">
        <v>1443</v>
      </c>
      <c r="B6973" t="s">
        <v>4797</v>
      </c>
      <c r="C6973" t="s">
        <v>2857</v>
      </c>
      <c r="D6973" t="s">
        <v>2859</v>
      </c>
      <c r="E6973" t="s">
        <v>4798</v>
      </c>
      <c r="F6973" t="s">
        <v>2867</v>
      </c>
      <c r="G6973" t="s">
        <v>2868</v>
      </c>
      <c r="H6973">
        <v>0</v>
      </c>
      <c r="I6973">
        <v>0</v>
      </c>
      <c r="J6973">
        <v>0</v>
      </c>
      <c r="K6973">
        <v>0</v>
      </c>
      <c r="L6973">
        <v>0</v>
      </c>
    </row>
    <row r="6974" spans="1:14" x14ac:dyDescent="0.35">
      <c r="A6974" t="s">
        <v>1443</v>
      </c>
      <c r="B6974" t="s">
        <v>4797</v>
      </c>
      <c r="C6974" t="s">
        <v>2857</v>
      </c>
      <c r="D6974" t="s">
        <v>2859</v>
      </c>
      <c r="E6974" t="s">
        <v>4798</v>
      </c>
      <c r="F6974" t="s">
        <v>2869</v>
      </c>
      <c r="G6974" t="s">
        <v>2870</v>
      </c>
      <c r="H6974">
        <v>166990.38949999999</v>
      </c>
      <c r="I6974">
        <v>909.530781035431</v>
      </c>
      <c r="J6974">
        <v>983.247917056652</v>
      </c>
      <c r="K6974">
        <v>1892.77869809208</v>
      </c>
      <c r="L6974">
        <v>165097.61080190801</v>
      </c>
    </row>
    <row r="6975" spans="1:14" x14ac:dyDescent="0.35">
      <c r="A6975" t="s">
        <v>1443</v>
      </c>
      <c r="B6975" t="s">
        <v>4797</v>
      </c>
      <c r="C6975" t="s">
        <v>2857</v>
      </c>
      <c r="D6975" t="s">
        <v>2859</v>
      </c>
      <c r="E6975" t="s">
        <v>4798</v>
      </c>
      <c r="F6975" t="s">
        <v>2871</v>
      </c>
      <c r="G6975" t="s">
        <v>2872</v>
      </c>
      <c r="H6975">
        <v>50635.7955</v>
      </c>
      <c r="I6975">
        <v>275.79320457203403</v>
      </c>
      <c r="J6975">
        <v>298.14614259137198</v>
      </c>
      <c r="K6975">
        <v>573.93934716340596</v>
      </c>
      <c r="L6975">
        <v>50061.856152836597</v>
      </c>
    </row>
    <row r="6976" spans="1:14" x14ac:dyDescent="0.35">
      <c r="A6976" t="s">
        <v>1443</v>
      </c>
      <c r="B6976" t="s">
        <v>4797</v>
      </c>
      <c r="C6976" t="s">
        <v>2857</v>
      </c>
      <c r="D6976" t="s">
        <v>2859</v>
      </c>
      <c r="E6976" t="s">
        <v>4798</v>
      </c>
      <c r="F6976" t="s">
        <v>2877</v>
      </c>
      <c r="G6976" t="s">
        <v>2878</v>
      </c>
      <c r="H6976">
        <v>179379.9993</v>
      </c>
      <c r="I6976">
        <v>977.01209704773805</v>
      </c>
      <c r="J6976">
        <v>1056.1985689673099</v>
      </c>
      <c r="K6976">
        <v>2033.21066601505</v>
      </c>
      <c r="L6976">
        <v>177346.78863398501</v>
      </c>
    </row>
    <row r="6977" spans="1:12" x14ac:dyDescent="0.35">
      <c r="A6977" t="s">
        <v>1443</v>
      </c>
      <c r="B6977" t="s">
        <v>4797</v>
      </c>
      <c r="C6977" t="s">
        <v>2879</v>
      </c>
      <c r="D6977" t="s">
        <v>2880</v>
      </c>
      <c r="E6977" t="s">
        <v>3098</v>
      </c>
      <c r="F6977" t="s">
        <v>2170</v>
      </c>
      <c r="G6977" t="s">
        <v>2171</v>
      </c>
      <c r="H6977">
        <v>0</v>
      </c>
      <c r="I6977">
        <v>0</v>
      </c>
      <c r="J6977">
        <v>0</v>
      </c>
      <c r="K6977">
        <v>0</v>
      </c>
      <c r="L6977">
        <v>0</v>
      </c>
    </row>
    <row r="6978" spans="1:12" x14ac:dyDescent="0.35">
      <c r="A6978" t="s">
        <v>1443</v>
      </c>
      <c r="B6978" t="s">
        <v>4797</v>
      </c>
      <c r="C6978" t="s">
        <v>2879</v>
      </c>
      <c r="D6978" t="s">
        <v>2880</v>
      </c>
      <c r="E6978" t="s">
        <v>3098</v>
      </c>
      <c r="F6978" t="s">
        <v>2172</v>
      </c>
      <c r="G6978" t="s">
        <v>2173</v>
      </c>
      <c r="H6978">
        <v>10012.0555</v>
      </c>
      <c r="I6978">
        <v>77.492368840924399</v>
      </c>
      <c r="J6978">
        <v>101.520196322953</v>
      </c>
      <c r="K6978">
        <v>179.01256516387701</v>
      </c>
      <c r="L6978">
        <v>9833.0429348361195</v>
      </c>
    </row>
    <row r="6979" spans="1:12" x14ac:dyDescent="0.35">
      <c r="A6979" t="s">
        <v>1443</v>
      </c>
      <c r="B6979" t="s">
        <v>4797</v>
      </c>
      <c r="C6979" t="s">
        <v>2879</v>
      </c>
      <c r="D6979" t="s">
        <v>2880</v>
      </c>
      <c r="E6979" t="s">
        <v>3098</v>
      </c>
      <c r="F6979" t="s">
        <v>2882</v>
      </c>
      <c r="G6979" t="s">
        <v>2883</v>
      </c>
      <c r="H6979">
        <v>15496.366099999999</v>
      </c>
      <c r="I6979">
        <v>119.940418014934</v>
      </c>
      <c r="J6979">
        <v>157.12998539157701</v>
      </c>
      <c r="K6979">
        <v>277.07040340651099</v>
      </c>
      <c r="L6979">
        <v>15219.295696593501</v>
      </c>
    </row>
    <row r="6980" spans="1:12" x14ac:dyDescent="0.35">
      <c r="A6980" t="s">
        <v>1443</v>
      </c>
      <c r="B6980" t="s">
        <v>4797</v>
      </c>
      <c r="C6980" t="s">
        <v>2879</v>
      </c>
      <c r="D6980" t="s">
        <v>2880</v>
      </c>
      <c r="E6980" t="s">
        <v>3098</v>
      </c>
      <c r="F6980" t="s">
        <v>2884</v>
      </c>
      <c r="G6980" t="s">
        <v>2885</v>
      </c>
      <c r="H6980">
        <v>9222.2477999999992</v>
      </c>
      <c r="I6980">
        <v>43.317323818019602</v>
      </c>
      <c r="J6980">
        <v>0</v>
      </c>
      <c r="K6980">
        <v>43.317323818019602</v>
      </c>
      <c r="L6980">
        <v>9178.9304761819803</v>
      </c>
    </row>
    <row r="6981" spans="1:12" x14ac:dyDescent="0.35">
      <c r="A6981" t="s">
        <v>1443</v>
      </c>
      <c r="B6981" t="s">
        <v>4797</v>
      </c>
      <c r="C6981" t="s">
        <v>2879</v>
      </c>
      <c r="D6981" t="s">
        <v>2880</v>
      </c>
      <c r="E6981" t="s">
        <v>3098</v>
      </c>
      <c r="F6981" t="s">
        <v>2896</v>
      </c>
      <c r="G6981" t="s">
        <v>2897</v>
      </c>
      <c r="H6981">
        <v>18279.812600000001</v>
      </c>
      <c r="I6981">
        <v>85.8611239964318</v>
      </c>
      <c r="J6981">
        <v>0</v>
      </c>
      <c r="K6981">
        <v>85.8611239964318</v>
      </c>
      <c r="L6981">
        <v>18193.9514760036</v>
      </c>
    </row>
    <row r="6982" spans="1:12" x14ac:dyDescent="0.35">
      <c r="A6982" t="s">
        <v>1443</v>
      </c>
      <c r="B6982" t="s">
        <v>4797</v>
      </c>
      <c r="C6982" t="s">
        <v>2879</v>
      </c>
      <c r="D6982" t="s">
        <v>2886</v>
      </c>
      <c r="E6982" t="s">
        <v>4799</v>
      </c>
      <c r="F6982" t="s">
        <v>2170</v>
      </c>
      <c r="G6982" t="s">
        <v>2171</v>
      </c>
      <c r="H6982">
        <v>0</v>
      </c>
      <c r="I6982">
        <v>0</v>
      </c>
      <c r="J6982">
        <v>0</v>
      </c>
      <c r="K6982">
        <v>0</v>
      </c>
      <c r="L6982">
        <v>0</v>
      </c>
    </row>
    <row r="6983" spans="1:12" x14ac:dyDescent="0.35">
      <c r="A6983" t="s">
        <v>1443</v>
      </c>
      <c r="B6983" t="s">
        <v>4797</v>
      </c>
      <c r="C6983" t="s">
        <v>2879</v>
      </c>
      <c r="D6983" t="s">
        <v>2886</v>
      </c>
      <c r="E6983" t="s">
        <v>4799</v>
      </c>
      <c r="F6983" t="s">
        <v>2172</v>
      </c>
      <c r="G6983" t="s">
        <v>2173</v>
      </c>
      <c r="H6983">
        <v>48483.265500000001</v>
      </c>
      <c r="I6983">
        <v>259.90586580347099</v>
      </c>
      <c r="J6983">
        <v>293.833098966656</v>
      </c>
      <c r="K6983">
        <v>553.73896477012704</v>
      </c>
      <c r="L6983">
        <v>47929.526535229903</v>
      </c>
    </row>
    <row r="6984" spans="1:12" x14ac:dyDescent="0.35">
      <c r="A6984" t="s">
        <v>1443</v>
      </c>
      <c r="B6984" t="s">
        <v>4797</v>
      </c>
      <c r="C6984" t="s">
        <v>2879</v>
      </c>
      <c r="D6984" t="s">
        <v>2886</v>
      </c>
      <c r="E6984" t="s">
        <v>4799</v>
      </c>
      <c r="F6984" t="s">
        <v>2882</v>
      </c>
      <c r="G6984" t="s">
        <v>2883</v>
      </c>
      <c r="H6984">
        <v>4495.1372000000001</v>
      </c>
      <c r="I6984">
        <v>24.0972325910503</v>
      </c>
      <c r="J6984">
        <v>27.242803877703199</v>
      </c>
      <c r="K6984">
        <v>51.340036468753503</v>
      </c>
      <c r="L6984">
        <v>4443.7971635312497</v>
      </c>
    </row>
    <row r="6985" spans="1:12" x14ac:dyDescent="0.35">
      <c r="A6985" t="s">
        <v>1443</v>
      </c>
      <c r="B6985" t="s">
        <v>4797</v>
      </c>
      <c r="C6985" t="s">
        <v>2879</v>
      </c>
      <c r="D6985" t="s">
        <v>2886</v>
      </c>
      <c r="E6985" t="s">
        <v>4799</v>
      </c>
      <c r="F6985" t="s">
        <v>2884</v>
      </c>
      <c r="G6985" t="s">
        <v>2885</v>
      </c>
      <c r="H6985">
        <v>6822.1405000000004</v>
      </c>
      <c r="I6985">
        <v>38.4167398764585</v>
      </c>
      <c r="J6985">
        <v>0</v>
      </c>
      <c r="K6985">
        <v>38.4167398764585</v>
      </c>
      <c r="L6985">
        <v>6783.7237601235402</v>
      </c>
    </row>
    <row r="6986" spans="1:12" x14ac:dyDescent="0.35">
      <c r="A6986" t="s">
        <v>1443</v>
      </c>
      <c r="B6986" t="s">
        <v>4797</v>
      </c>
      <c r="C6986" t="s">
        <v>2879</v>
      </c>
      <c r="D6986" t="s">
        <v>2886</v>
      </c>
      <c r="E6986" t="s">
        <v>4799</v>
      </c>
      <c r="F6986" t="s">
        <v>2896</v>
      </c>
      <c r="G6986" t="s">
        <v>2897</v>
      </c>
      <c r="H6986">
        <v>32453.897000000001</v>
      </c>
      <c r="I6986">
        <v>182.75391969801001</v>
      </c>
      <c r="J6986">
        <v>0</v>
      </c>
      <c r="K6986">
        <v>182.75391969801001</v>
      </c>
      <c r="L6986">
        <v>32271.143080302001</v>
      </c>
    </row>
    <row r="6987" spans="1:12" x14ac:dyDescent="0.35">
      <c r="A6987" t="s">
        <v>1443</v>
      </c>
      <c r="B6987" t="s">
        <v>4797</v>
      </c>
      <c r="C6987" t="s">
        <v>2879</v>
      </c>
      <c r="D6987" t="s">
        <v>2886</v>
      </c>
      <c r="E6987" t="s">
        <v>4799</v>
      </c>
      <c r="F6987" t="s">
        <v>2900</v>
      </c>
      <c r="G6987" t="s">
        <v>2901</v>
      </c>
      <c r="H6987">
        <v>0</v>
      </c>
      <c r="I6987">
        <v>0</v>
      </c>
      <c r="J6987">
        <v>0</v>
      </c>
      <c r="K6987">
        <v>0</v>
      </c>
      <c r="L6987">
        <v>0</v>
      </c>
    </row>
    <row r="6988" spans="1:12" x14ac:dyDescent="0.35">
      <c r="A6988" t="s">
        <v>1443</v>
      </c>
      <c r="B6988" t="s">
        <v>4797</v>
      </c>
      <c r="C6988" t="s">
        <v>2879</v>
      </c>
      <c r="D6988" t="s">
        <v>2888</v>
      </c>
      <c r="E6988" t="s">
        <v>4800</v>
      </c>
      <c r="F6988" t="s">
        <v>2172</v>
      </c>
      <c r="G6988" t="s">
        <v>2173</v>
      </c>
      <c r="H6988">
        <v>13156.9596</v>
      </c>
      <c r="I6988">
        <v>47.370507631742498</v>
      </c>
      <c r="J6988">
        <v>0</v>
      </c>
      <c r="K6988">
        <v>47.370507631742498</v>
      </c>
      <c r="L6988">
        <v>13109.5890923683</v>
      </c>
    </row>
    <row r="6989" spans="1:12" x14ac:dyDescent="0.35">
      <c r="A6989" t="s">
        <v>1443</v>
      </c>
      <c r="B6989" t="s">
        <v>4797</v>
      </c>
      <c r="C6989" t="s">
        <v>2879</v>
      </c>
      <c r="D6989" t="s">
        <v>2888</v>
      </c>
      <c r="E6989" t="s">
        <v>4800</v>
      </c>
      <c r="F6989" t="s">
        <v>2882</v>
      </c>
      <c r="G6989" t="s">
        <v>2883</v>
      </c>
      <c r="H6989">
        <v>0</v>
      </c>
      <c r="I6989">
        <v>0</v>
      </c>
      <c r="J6989">
        <v>0</v>
      </c>
      <c r="K6989">
        <v>0</v>
      </c>
      <c r="L6989">
        <v>0</v>
      </c>
    </row>
    <row r="6990" spans="1:12" x14ac:dyDescent="0.35">
      <c r="A6990" t="s">
        <v>1443</v>
      </c>
      <c r="B6990" t="s">
        <v>4797</v>
      </c>
      <c r="C6990" t="s">
        <v>2879</v>
      </c>
      <c r="D6990" t="s">
        <v>2888</v>
      </c>
      <c r="E6990" t="s">
        <v>4800</v>
      </c>
      <c r="F6990" t="s">
        <v>2884</v>
      </c>
      <c r="G6990" t="s">
        <v>2885</v>
      </c>
      <c r="H6990">
        <v>5770.5963000000002</v>
      </c>
      <c r="I6990">
        <v>20.7765384349748</v>
      </c>
      <c r="J6990">
        <v>0</v>
      </c>
      <c r="K6990">
        <v>20.7765384349748</v>
      </c>
      <c r="L6990">
        <v>5749.8197615650297</v>
      </c>
    </row>
    <row r="6991" spans="1:12" x14ac:dyDescent="0.35">
      <c r="A6991" t="s">
        <v>1443</v>
      </c>
      <c r="B6991" t="s">
        <v>4797</v>
      </c>
      <c r="C6991" t="s">
        <v>2879</v>
      </c>
      <c r="D6991" t="s">
        <v>2888</v>
      </c>
      <c r="E6991" t="s">
        <v>4800</v>
      </c>
      <c r="F6991" t="s">
        <v>2896</v>
      </c>
      <c r="G6991" t="s">
        <v>2897</v>
      </c>
      <c r="H6991">
        <v>12118.252200000001</v>
      </c>
      <c r="I6991">
        <v>43.6307307134471</v>
      </c>
      <c r="J6991">
        <v>0</v>
      </c>
      <c r="K6991">
        <v>43.6307307134471</v>
      </c>
      <c r="L6991">
        <v>12074.6214692866</v>
      </c>
    </row>
    <row r="6992" spans="1:12" x14ac:dyDescent="0.35">
      <c r="A6992" t="s">
        <v>1443</v>
      </c>
      <c r="B6992" t="s">
        <v>4797</v>
      </c>
      <c r="C6992" t="s">
        <v>2879</v>
      </c>
      <c r="D6992" t="s">
        <v>2892</v>
      </c>
      <c r="E6992" t="s">
        <v>4801</v>
      </c>
      <c r="F6992" t="s">
        <v>2170</v>
      </c>
      <c r="G6992" t="s">
        <v>2171</v>
      </c>
      <c r="H6992">
        <v>0</v>
      </c>
      <c r="I6992">
        <v>0</v>
      </c>
      <c r="J6992">
        <v>0</v>
      </c>
      <c r="K6992">
        <v>0</v>
      </c>
      <c r="L6992">
        <v>0</v>
      </c>
    </row>
    <row r="6993" spans="1:12" x14ac:dyDescent="0.35">
      <c r="A6993" t="s">
        <v>1443</v>
      </c>
      <c r="B6993" t="s">
        <v>4797</v>
      </c>
      <c r="C6993" t="s">
        <v>2879</v>
      </c>
      <c r="D6993" t="s">
        <v>2892</v>
      </c>
      <c r="E6993" t="s">
        <v>4801</v>
      </c>
      <c r="F6993" t="s">
        <v>2172</v>
      </c>
      <c r="G6993" t="s">
        <v>2173</v>
      </c>
      <c r="H6993">
        <v>48301.329700000002</v>
      </c>
      <c r="I6993">
        <v>163.10867386777699</v>
      </c>
      <c r="J6993">
        <v>0</v>
      </c>
      <c r="K6993">
        <v>163.10867386777699</v>
      </c>
      <c r="L6993">
        <v>48138.221026132203</v>
      </c>
    </row>
    <row r="6994" spans="1:12" x14ac:dyDescent="0.35">
      <c r="A6994" t="s">
        <v>1443</v>
      </c>
      <c r="B6994" t="s">
        <v>4797</v>
      </c>
      <c r="C6994" t="s">
        <v>2879</v>
      </c>
      <c r="D6994" t="s">
        <v>2892</v>
      </c>
      <c r="E6994" t="s">
        <v>4801</v>
      </c>
      <c r="F6994" t="s">
        <v>2882</v>
      </c>
      <c r="G6994" t="s">
        <v>2883</v>
      </c>
      <c r="H6994">
        <v>0</v>
      </c>
      <c r="I6994">
        <v>0</v>
      </c>
      <c r="J6994">
        <v>0</v>
      </c>
      <c r="K6994">
        <v>0</v>
      </c>
      <c r="L6994">
        <v>0</v>
      </c>
    </row>
    <row r="6995" spans="1:12" x14ac:dyDescent="0.35">
      <c r="A6995" t="s">
        <v>1443</v>
      </c>
      <c r="B6995" t="s">
        <v>4797</v>
      </c>
      <c r="C6995" t="s">
        <v>2879</v>
      </c>
      <c r="D6995" t="s">
        <v>2892</v>
      </c>
      <c r="E6995" t="s">
        <v>4801</v>
      </c>
      <c r="F6995" t="s">
        <v>2884</v>
      </c>
      <c r="G6995" t="s">
        <v>2885</v>
      </c>
      <c r="H6995">
        <v>5806.3685999999998</v>
      </c>
      <c r="I6995">
        <v>19.607515616866198</v>
      </c>
      <c r="J6995">
        <v>0</v>
      </c>
      <c r="K6995">
        <v>19.607515616866198</v>
      </c>
      <c r="L6995">
        <v>5786.7610843831299</v>
      </c>
    </row>
    <row r="6996" spans="1:12" x14ac:dyDescent="0.35">
      <c r="A6996" t="s">
        <v>1443</v>
      </c>
      <c r="B6996" t="s">
        <v>4797</v>
      </c>
      <c r="C6996" t="s">
        <v>2879</v>
      </c>
      <c r="D6996" t="s">
        <v>2894</v>
      </c>
      <c r="E6996" t="s">
        <v>2978</v>
      </c>
      <c r="F6996" t="s">
        <v>2170</v>
      </c>
      <c r="G6996" t="s">
        <v>2171</v>
      </c>
      <c r="H6996">
        <v>0</v>
      </c>
      <c r="I6996">
        <v>0</v>
      </c>
      <c r="J6996">
        <v>0</v>
      </c>
      <c r="K6996">
        <v>0</v>
      </c>
      <c r="L6996">
        <v>0</v>
      </c>
    </row>
    <row r="6997" spans="1:12" x14ac:dyDescent="0.35">
      <c r="A6997" t="s">
        <v>1443</v>
      </c>
      <c r="B6997" t="s">
        <v>4797</v>
      </c>
      <c r="C6997" t="s">
        <v>2879</v>
      </c>
      <c r="D6997" t="s">
        <v>2894</v>
      </c>
      <c r="E6997" t="s">
        <v>2978</v>
      </c>
      <c r="F6997" t="s">
        <v>2172</v>
      </c>
      <c r="G6997" t="s">
        <v>2173</v>
      </c>
      <c r="H6997">
        <v>52354.391000000003</v>
      </c>
      <c r="I6997">
        <v>335.77719607403202</v>
      </c>
      <c r="J6997">
        <v>410.95433932310902</v>
      </c>
      <c r="K6997">
        <v>746.73153539714099</v>
      </c>
      <c r="L6997">
        <v>51607.659464602897</v>
      </c>
    </row>
    <row r="6998" spans="1:12" x14ac:dyDescent="0.35">
      <c r="A6998" t="s">
        <v>1443</v>
      </c>
      <c r="B6998" t="s">
        <v>4797</v>
      </c>
      <c r="C6998" t="s">
        <v>2879</v>
      </c>
      <c r="D6998" t="s">
        <v>2894</v>
      </c>
      <c r="E6998" t="s">
        <v>2978</v>
      </c>
      <c r="F6998" t="s">
        <v>2882</v>
      </c>
      <c r="G6998" t="s">
        <v>2883</v>
      </c>
      <c r="H6998">
        <v>25340.481500000002</v>
      </c>
      <c r="I6998">
        <v>162.522295816655</v>
      </c>
      <c r="J6998">
        <v>198.909406247715</v>
      </c>
      <c r="K6998">
        <v>361.43170206436997</v>
      </c>
      <c r="L6998">
        <v>24979.049797935601</v>
      </c>
    </row>
    <row r="6999" spans="1:12" x14ac:dyDescent="0.35">
      <c r="A6999" t="s">
        <v>1443</v>
      </c>
      <c r="B6999" t="s">
        <v>4797</v>
      </c>
      <c r="C6999" t="s">
        <v>2879</v>
      </c>
      <c r="D6999" t="s">
        <v>2894</v>
      </c>
      <c r="E6999" t="s">
        <v>2978</v>
      </c>
      <c r="F6999" t="s">
        <v>2884</v>
      </c>
      <c r="G6999" t="s">
        <v>2885</v>
      </c>
      <c r="H6999">
        <v>16887.584699999999</v>
      </c>
      <c r="I6999">
        <v>89.239644193434501</v>
      </c>
      <c r="J6999">
        <v>0</v>
      </c>
      <c r="K6999">
        <v>89.239644193434501</v>
      </c>
      <c r="L6999">
        <v>16798.3450558066</v>
      </c>
    </row>
    <row r="7000" spans="1:12" x14ac:dyDescent="0.35">
      <c r="A7000" t="s">
        <v>1443</v>
      </c>
      <c r="B7000" t="s">
        <v>4797</v>
      </c>
      <c r="C7000" t="s">
        <v>2879</v>
      </c>
      <c r="D7000" t="s">
        <v>2898</v>
      </c>
      <c r="E7000" t="s">
        <v>4802</v>
      </c>
      <c r="F7000" t="s">
        <v>2172</v>
      </c>
      <c r="G7000" t="s">
        <v>2173</v>
      </c>
      <c r="H7000">
        <v>10111.0947</v>
      </c>
      <c r="I7000">
        <v>15.0806862470209</v>
      </c>
      <c r="J7000">
        <v>0</v>
      </c>
      <c r="K7000">
        <v>15.0806862470209</v>
      </c>
      <c r="L7000">
        <v>10096.014013753</v>
      </c>
    </row>
    <row r="7001" spans="1:12" x14ac:dyDescent="0.35">
      <c r="A7001" t="s">
        <v>1443</v>
      </c>
      <c r="B7001" t="s">
        <v>4797</v>
      </c>
      <c r="C7001" t="s">
        <v>2879</v>
      </c>
      <c r="D7001" t="s">
        <v>2898</v>
      </c>
      <c r="E7001" t="s">
        <v>4802</v>
      </c>
      <c r="F7001" t="s">
        <v>2882</v>
      </c>
      <c r="G7001" t="s">
        <v>2883</v>
      </c>
      <c r="H7001">
        <v>7013.4760999999999</v>
      </c>
      <c r="I7001">
        <v>10.460591616430699</v>
      </c>
      <c r="J7001">
        <v>0</v>
      </c>
      <c r="K7001">
        <v>10.460591616430699</v>
      </c>
      <c r="L7001">
        <v>7003.0155083835698</v>
      </c>
    </row>
    <row r="7002" spans="1:12" x14ac:dyDescent="0.35">
      <c r="A7002" t="s">
        <v>1443</v>
      </c>
      <c r="B7002" t="s">
        <v>4797</v>
      </c>
      <c r="C7002" t="s">
        <v>2879</v>
      </c>
      <c r="D7002" t="s">
        <v>2898</v>
      </c>
      <c r="E7002" t="s">
        <v>4802</v>
      </c>
      <c r="F7002" t="s">
        <v>2884</v>
      </c>
      <c r="G7002" t="s">
        <v>2885</v>
      </c>
      <c r="H7002">
        <v>15020.527899999999</v>
      </c>
      <c r="I7002">
        <v>22.403100378522399</v>
      </c>
      <c r="J7002">
        <v>0</v>
      </c>
      <c r="K7002">
        <v>22.403100378522399</v>
      </c>
      <c r="L7002">
        <v>14998.124799621501</v>
      </c>
    </row>
    <row r="7003" spans="1:12" x14ac:dyDescent="0.35">
      <c r="A7003" t="s">
        <v>1443</v>
      </c>
      <c r="B7003" t="s">
        <v>4797</v>
      </c>
      <c r="C7003" t="s">
        <v>2915</v>
      </c>
      <c r="D7003" t="s">
        <v>4803</v>
      </c>
      <c r="E7003" t="s">
        <v>4804</v>
      </c>
      <c r="F7003" t="s">
        <v>2170</v>
      </c>
      <c r="G7003" t="s">
        <v>2171</v>
      </c>
      <c r="H7003">
        <v>0</v>
      </c>
      <c r="I7003">
        <v>0</v>
      </c>
      <c r="J7003">
        <v>0</v>
      </c>
      <c r="K7003">
        <v>0</v>
      </c>
      <c r="L7003">
        <v>0</v>
      </c>
    </row>
    <row r="7004" spans="1:12" x14ac:dyDescent="0.35">
      <c r="A7004" t="s">
        <v>1443</v>
      </c>
      <c r="B7004" t="s">
        <v>4797</v>
      </c>
      <c r="C7004" t="s">
        <v>2915</v>
      </c>
      <c r="D7004" t="s">
        <v>4803</v>
      </c>
      <c r="E7004" t="s">
        <v>4804</v>
      </c>
      <c r="F7004" t="s">
        <v>2172</v>
      </c>
      <c r="G7004" t="s">
        <v>2173</v>
      </c>
      <c r="H7004">
        <v>607114.63399999996</v>
      </c>
      <c r="I7004">
        <v>4995.3813765182203</v>
      </c>
      <c r="J7004">
        <v>9466.9453134161704</v>
      </c>
      <c r="K7004">
        <v>14462.3266899344</v>
      </c>
      <c r="L7004">
        <v>592652.30731006595</v>
      </c>
    </row>
    <row r="7005" spans="1:12" x14ac:dyDescent="0.35">
      <c r="A7005" t="s">
        <v>1443</v>
      </c>
      <c r="B7005" t="s">
        <v>4797</v>
      </c>
      <c r="C7005" t="s">
        <v>2915</v>
      </c>
      <c r="D7005" t="s">
        <v>4803</v>
      </c>
      <c r="E7005" t="s">
        <v>4804</v>
      </c>
      <c r="F7005" t="s">
        <v>2920</v>
      </c>
      <c r="G7005" t="s">
        <v>2921</v>
      </c>
      <c r="H7005">
        <v>0</v>
      </c>
      <c r="I7005">
        <v>0</v>
      </c>
      <c r="J7005">
        <v>0</v>
      </c>
      <c r="K7005">
        <v>0</v>
      </c>
      <c r="L7005">
        <v>0</v>
      </c>
    </row>
    <row r="7006" spans="1:12" x14ac:dyDescent="0.35">
      <c r="A7006" t="s">
        <v>1443</v>
      </c>
      <c r="B7006" t="s">
        <v>4797</v>
      </c>
      <c r="C7006" t="s">
        <v>2915</v>
      </c>
      <c r="D7006" t="s">
        <v>4803</v>
      </c>
      <c r="E7006" t="s">
        <v>4804</v>
      </c>
      <c r="F7006" t="s">
        <v>2867</v>
      </c>
      <c r="G7006" t="s">
        <v>2868</v>
      </c>
      <c r="H7006">
        <v>0</v>
      </c>
      <c r="I7006">
        <v>0</v>
      </c>
      <c r="J7006">
        <v>0</v>
      </c>
      <c r="K7006">
        <v>0</v>
      </c>
      <c r="L7006">
        <v>0</v>
      </c>
    </row>
    <row r="7007" spans="1:12" x14ac:dyDescent="0.35">
      <c r="A7007" t="s">
        <v>1443</v>
      </c>
      <c r="B7007" t="s">
        <v>4797</v>
      </c>
      <c r="C7007" t="s">
        <v>2915</v>
      </c>
      <c r="D7007" t="s">
        <v>4803</v>
      </c>
      <c r="E7007" t="s">
        <v>4804</v>
      </c>
      <c r="F7007" t="s">
        <v>2922</v>
      </c>
      <c r="G7007" t="s">
        <v>2923</v>
      </c>
      <c r="H7007">
        <v>0</v>
      </c>
      <c r="I7007">
        <v>0</v>
      </c>
      <c r="J7007">
        <v>0</v>
      </c>
      <c r="K7007">
        <v>0</v>
      </c>
      <c r="L7007">
        <v>0</v>
      </c>
    </row>
    <row r="7008" spans="1:12" x14ac:dyDescent="0.35">
      <c r="A7008" t="s">
        <v>1443</v>
      </c>
      <c r="B7008" t="s">
        <v>4797</v>
      </c>
      <c r="C7008" t="s">
        <v>2915</v>
      </c>
      <c r="D7008" t="s">
        <v>4803</v>
      </c>
      <c r="E7008" t="s">
        <v>4804</v>
      </c>
      <c r="F7008" t="s">
        <v>2930</v>
      </c>
      <c r="G7008" t="s">
        <v>2931</v>
      </c>
      <c r="H7008">
        <v>15393.572</v>
      </c>
      <c r="I7008">
        <v>126.65937921727399</v>
      </c>
      <c r="J7008">
        <v>240.03721159663101</v>
      </c>
      <c r="K7008">
        <v>366.696590813905</v>
      </c>
      <c r="L7008">
        <v>15026.875409186099</v>
      </c>
    </row>
    <row r="7009" spans="1:14" x14ac:dyDescent="0.35">
      <c r="A7009" t="s">
        <v>1443</v>
      </c>
      <c r="B7009" t="s">
        <v>4797</v>
      </c>
      <c r="C7009" t="s">
        <v>2915</v>
      </c>
      <c r="D7009" t="s">
        <v>4803</v>
      </c>
      <c r="E7009" t="s">
        <v>4804</v>
      </c>
      <c r="F7009" t="s">
        <v>2875</v>
      </c>
      <c r="G7009" t="s">
        <v>2876</v>
      </c>
      <c r="H7009">
        <v>84517.573399999994</v>
      </c>
      <c r="I7009">
        <v>695.41646423751695</v>
      </c>
      <c r="J7009">
        <v>1317.91131462609</v>
      </c>
      <c r="K7009">
        <v>2013.3277788636001</v>
      </c>
      <c r="L7009">
        <v>82504.245621136404</v>
      </c>
    </row>
    <row r="7010" spans="1:14" x14ac:dyDescent="0.35">
      <c r="A7010" t="s">
        <v>1443</v>
      </c>
      <c r="B7010" t="s">
        <v>4797</v>
      </c>
      <c r="C7010" t="s">
        <v>2915</v>
      </c>
      <c r="D7010" t="s">
        <v>4803</v>
      </c>
      <c r="E7010" t="s">
        <v>4804</v>
      </c>
      <c r="F7010" t="s">
        <v>2924</v>
      </c>
      <c r="G7010" t="s">
        <v>2925</v>
      </c>
      <c r="H7010">
        <v>0</v>
      </c>
      <c r="I7010">
        <v>0</v>
      </c>
      <c r="J7010">
        <v>0</v>
      </c>
      <c r="K7010">
        <v>0</v>
      </c>
      <c r="L7010">
        <v>0</v>
      </c>
    </row>
    <row r="7011" spans="1:14" x14ac:dyDescent="0.35">
      <c r="A7011" t="s">
        <v>1443</v>
      </c>
      <c r="B7011" t="s">
        <v>4797</v>
      </c>
      <c r="C7011" t="s">
        <v>2915</v>
      </c>
      <c r="D7011" t="s">
        <v>4803</v>
      </c>
      <c r="E7011" t="s">
        <v>4804</v>
      </c>
      <c r="F7011" t="s">
        <v>2877</v>
      </c>
      <c r="G7011" t="s">
        <v>2878</v>
      </c>
      <c r="H7011">
        <v>23237.4303</v>
      </c>
      <c r="I7011">
        <v>191.19919028340101</v>
      </c>
      <c r="J7011">
        <v>362.34916655032799</v>
      </c>
      <c r="K7011">
        <v>553.54835683372903</v>
      </c>
      <c r="L7011">
        <v>22683.8819431663</v>
      </c>
    </row>
    <row r="7012" spans="1:14" x14ac:dyDescent="0.35">
      <c r="A7012" t="s">
        <v>1443</v>
      </c>
      <c r="B7012" t="s">
        <v>4797</v>
      </c>
      <c r="C7012" t="s">
        <v>2915</v>
      </c>
      <c r="D7012" t="s">
        <v>4805</v>
      </c>
      <c r="E7012" t="s">
        <v>4806</v>
      </c>
      <c r="F7012" t="s">
        <v>2172</v>
      </c>
      <c r="G7012" t="s">
        <v>2173</v>
      </c>
      <c r="H7012">
        <v>57361.407899999998</v>
      </c>
      <c r="I7012">
        <v>80.962666666666706</v>
      </c>
      <c r="J7012">
        <v>4134.4066813186801</v>
      </c>
      <c r="K7012">
        <v>4215.36934798535</v>
      </c>
      <c r="L7012">
        <v>53146.038552014703</v>
      </c>
    </row>
    <row r="7013" spans="1:14" x14ac:dyDescent="0.35">
      <c r="A7013" t="s">
        <v>1443</v>
      </c>
      <c r="B7013" t="s">
        <v>4797</v>
      </c>
      <c r="C7013" t="s">
        <v>2915</v>
      </c>
      <c r="D7013" t="s">
        <v>4805</v>
      </c>
      <c r="E7013" t="s">
        <v>4806</v>
      </c>
      <c r="F7013" t="s">
        <v>2867</v>
      </c>
      <c r="G7013" t="s">
        <v>2868</v>
      </c>
      <c r="H7013">
        <v>0</v>
      </c>
      <c r="I7013">
        <v>0</v>
      </c>
      <c r="J7013">
        <v>0</v>
      </c>
      <c r="K7013">
        <v>0</v>
      </c>
      <c r="L7013">
        <v>0</v>
      </c>
    </row>
    <row r="7014" spans="1:14" x14ac:dyDescent="0.35">
      <c r="A7014" t="s">
        <v>1443</v>
      </c>
      <c r="B7014" t="s">
        <v>4797</v>
      </c>
      <c r="C7014" t="s">
        <v>2915</v>
      </c>
      <c r="D7014" t="s">
        <v>4805</v>
      </c>
      <c r="E7014" t="s">
        <v>4806</v>
      </c>
      <c r="F7014" t="s">
        <v>2922</v>
      </c>
      <c r="G7014" t="s">
        <v>2923</v>
      </c>
      <c r="H7014">
        <v>0</v>
      </c>
      <c r="I7014">
        <v>0</v>
      </c>
      <c r="J7014">
        <v>0</v>
      </c>
      <c r="K7014">
        <v>0</v>
      </c>
      <c r="L7014">
        <v>0</v>
      </c>
    </row>
    <row r="7015" spans="1:14" x14ac:dyDescent="0.35">
      <c r="A7015" t="s">
        <v>1443</v>
      </c>
      <c r="B7015" t="s">
        <v>4797</v>
      </c>
      <c r="C7015" t="s">
        <v>2915</v>
      </c>
      <c r="D7015" t="s">
        <v>4805</v>
      </c>
      <c r="E7015" t="s">
        <v>4806</v>
      </c>
      <c r="F7015" t="s">
        <v>2924</v>
      </c>
      <c r="G7015" t="s">
        <v>2925</v>
      </c>
      <c r="H7015">
        <v>0</v>
      </c>
      <c r="I7015">
        <v>0</v>
      </c>
      <c r="J7015">
        <v>0</v>
      </c>
      <c r="K7015">
        <v>0</v>
      </c>
      <c r="L7015">
        <v>0</v>
      </c>
    </row>
    <row r="7016" spans="1:14" x14ac:dyDescent="0.35">
      <c r="A7016" t="s">
        <v>1443</v>
      </c>
      <c r="B7016" t="s">
        <v>4797</v>
      </c>
      <c r="C7016" t="s">
        <v>2915</v>
      </c>
      <c r="D7016" t="s">
        <v>4807</v>
      </c>
      <c r="E7016" t="s">
        <v>4808</v>
      </c>
      <c r="F7016" t="s">
        <v>2170</v>
      </c>
      <c r="G7016" t="s">
        <v>2171</v>
      </c>
      <c r="H7016">
        <v>0</v>
      </c>
      <c r="I7016">
        <v>0</v>
      </c>
      <c r="J7016">
        <v>0</v>
      </c>
      <c r="K7016">
        <v>0</v>
      </c>
      <c r="L7016">
        <v>0</v>
      </c>
    </row>
    <row r="7017" spans="1:14" x14ac:dyDescent="0.35">
      <c r="A7017" t="s">
        <v>1443</v>
      </c>
      <c r="B7017" t="s">
        <v>4797</v>
      </c>
      <c r="C7017" t="s">
        <v>2915</v>
      </c>
      <c r="D7017" t="s">
        <v>4807</v>
      </c>
      <c r="E7017" t="s">
        <v>4808</v>
      </c>
      <c r="F7017" t="s">
        <v>2172</v>
      </c>
      <c r="G7017" t="s">
        <v>2173</v>
      </c>
      <c r="H7017">
        <v>258114.40410000001</v>
      </c>
      <c r="I7017">
        <v>3647.8694006074602</v>
      </c>
      <c r="J7017">
        <v>18125.919404058499</v>
      </c>
      <c r="K7017">
        <v>21773.788804666001</v>
      </c>
      <c r="L7017">
        <v>236340.61529533399</v>
      </c>
    </row>
    <row r="7018" spans="1:14" x14ac:dyDescent="0.35">
      <c r="A7018" t="s">
        <v>1443</v>
      </c>
      <c r="B7018" t="s">
        <v>4797</v>
      </c>
      <c r="C7018" t="s">
        <v>2915</v>
      </c>
      <c r="D7018" t="s">
        <v>4807</v>
      </c>
      <c r="E7018" t="s">
        <v>4808</v>
      </c>
      <c r="F7018" t="s">
        <v>2867</v>
      </c>
      <c r="G7018" t="s">
        <v>2868</v>
      </c>
      <c r="H7018">
        <v>0</v>
      </c>
      <c r="I7018">
        <v>0</v>
      </c>
      <c r="J7018">
        <v>0</v>
      </c>
      <c r="K7018">
        <v>0</v>
      </c>
      <c r="L7018">
        <v>0</v>
      </c>
    </row>
    <row r="7019" spans="1:14" x14ac:dyDescent="0.35">
      <c r="A7019" t="s">
        <v>1443</v>
      </c>
      <c r="B7019" t="s">
        <v>4797</v>
      </c>
      <c r="C7019" t="s">
        <v>2915</v>
      </c>
      <c r="D7019" t="s">
        <v>4807</v>
      </c>
      <c r="E7019" t="s">
        <v>4808</v>
      </c>
      <c r="F7019" t="s">
        <v>2922</v>
      </c>
      <c r="G7019" t="s">
        <v>2923</v>
      </c>
      <c r="H7019">
        <v>0</v>
      </c>
      <c r="I7019">
        <v>0</v>
      </c>
      <c r="J7019">
        <v>0</v>
      </c>
      <c r="K7019">
        <v>0</v>
      </c>
      <c r="L7019">
        <v>0</v>
      </c>
    </row>
    <row r="7020" spans="1:14" x14ac:dyDescent="0.35">
      <c r="A7020" t="s">
        <v>1443</v>
      </c>
      <c r="B7020" t="s">
        <v>4797</v>
      </c>
      <c r="C7020" t="s">
        <v>2915</v>
      </c>
      <c r="D7020" t="s">
        <v>4807</v>
      </c>
      <c r="E7020" t="s">
        <v>4808</v>
      </c>
      <c r="F7020" t="s">
        <v>2924</v>
      </c>
      <c r="G7020" t="s">
        <v>2925</v>
      </c>
      <c r="H7020">
        <v>0</v>
      </c>
      <c r="I7020">
        <v>0</v>
      </c>
      <c r="J7020">
        <v>0</v>
      </c>
      <c r="K7020">
        <v>0</v>
      </c>
      <c r="L7020">
        <v>0</v>
      </c>
    </row>
    <row r="7021" spans="1:14" x14ac:dyDescent="0.35">
      <c r="A7021" t="s">
        <v>1443</v>
      </c>
      <c r="B7021" t="s">
        <v>4797</v>
      </c>
      <c r="C7021" t="s">
        <v>17</v>
      </c>
      <c r="D7021" t="s">
        <v>1444</v>
      </c>
      <c r="E7021" t="s">
        <v>2388</v>
      </c>
      <c r="F7021" t="s">
        <v>2170</v>
      </c>
      <c r="G7021" t="s">
        <v>2171</v>
      </c>
      <c r="H7021">
        <v>0</v>
      </c>
      <c r="I7021">
        <v>0</v>
      </c>
      <c r="J7021">
        <v>0</v>
      </c>
      <c r="K7021">
        <v>0</v>
      </c>
      <c r="L7021">
        <v>0</v>
      </c>
    </row>
    <row r="7022" spans="1:14" x14ac:dyDescent="0.35">
      <c r="A7022" t="s">
        <v>1443</v>
      </c>
      <c r="B7022" t="s">
        <v>4797</v>
      </c>
      <c r="C7022" t="s">
        <v>17</v>
      </c>
      <c r="D7022" t="s">
        <v>1444</v>
      </c>
      <c r="E7022" t="s">
        <v>2388</v>
      </c>
      <c r="F7022" t="s">
        <v>19</v>
      </c>
      <c r="G7022" t="s">
        <v>2174</v>
      </c>
      <c r="H7022">
        <v>305323.62040000001</v>
      </c>
      <c r="I7022">
        <v>1662.9789348199499</v>
      </c>
      <c r="J7022">
        <v>0</v>
      </c>
      <c r="K7022">
        <v>1662.9789348199499</v>
      </c>
      <c r="L7022">
        <v>303660.64146517997</v>
      </c>
      <c r="N7022" t="s">
        <v>2198</v>
      </c>
    </row>
    <row r="7023" spans="1:14" x14ac:dyDescent="0.35">
      <c r="A7023" t="s">
        <v>1443</v>
      </c>
      <c r="B7023" t="s">
        <v>4797</v>
      </c>
      <c r="C7023" t="s">
        <v>17</v>
      </c>
      <c r="D7023" t="s">
        <v>1444</v>
      </c>
      <c r="E7023" t="s">
        <v>2388</v>
      </c>
      <c r="F7023" t="s">
        <v>2787</v>
      </c>
      <c r="G7023" t="s">
        <v>2935</v>
      </c>
      <c r="H7023">
        <v>0</v>
      </c>
      <c r="I7023">
        <v>0</v>
      </c>
      <c r="J7023">
        <v>0</v>
      </c>
      <c r="K7023">
        <v>0</v>
      </c>
      <c r="L7023">
        <v>0</v>
      </c>
    </row>
    <row r="7024" spans="1:14" x14ac:dyDescent="0.35">
      <c r="A7024" t="s">
        <v>1443</v>
      </c>
      <c r="B7024" t="s">
        <v>4797</v>
      </c>
      <c r="C7024" t="s">
        <v>17</v>
      </c>
      <c r="D7024" t="s">
        <v>1444</v>
      </c>
      <c r="E7024" t="s">
        <v>2388</v>
      </c>
      <c r="F7024" t="s">
        <v>2788</v>
      </c>
      <c r="G7024" t="s">
        <v>2936</v>
      </c>
      <c r="H7024">
        <v>1699779.523</v>
      </c>
      <c r="I7024">
        <v>9258.0375455063204</v>
      </c>
      <c r="J7024">
        <v>10768.821918346601</v>
      </c>
      <c r="K7024">
        <v>20026.859463852899</v>
      </c>
      <c r="L7024">
        <v>1679752.66353615</v>
      </c>
    </row>
    <row r="7025" spans="1:14" x14ac:dyDescent="0.35">
      <c r="A7025" t="s">
        <v>1443</v>
      </c>
      <c r="B7025" t="s">
        <v>4797</v>
      </c>
      <c r="C7025" t="s">
        <v>17</v>
      </c>
      <c r="D7025" t="s">
        <v>1445</v>
      </c>
      <c r="E7025" t="s">
        <v>2389</v>
      </c>
      <c r="F7025" t="s">
        <v>2170</v>
      </c>
      <c r="G7025" t="s">
        <v>2171</v>
      </c>
      <c r="H7025">
        <v>0</v>
      </c>
      <c r="I7025">
        <v>0</v>
      </c>
      <c r="J7025">
        <v>0</v>
      </c>
      <c r="K7025">
        <v>0</v>
      </c>
      <c r="L7025">
        <v>0</v>
      </c>
    </row>
    <row r="7026" spans="1:14" x14ac:dyDescent="0.35">
      <c r="A7026" t="s">
        <v>1443</v>
      </c>
      <c r="B7026" t="s">
        <v>4797</v>
      </c>
      <c r="C7026" t="s">
        <v>17</v>
      </c>
      <c r="D7026" t="s">
        <v>1445</v>
      </c>
      <c r="E7026" t="s">
        <v>2389</v>
      </c>
      <c r="F7026" t="s">
        <v>19</v>
      </c>
      <c r="G7026" t="s">
        <v>2174</v>
      </c>
      <c r="H7026">
        <v>704793.56169999996</v>
      </c>
      <c r="I7026">
        <v>3838.7295014093602</v>
      </c>
      <c r="J7026">
        <v>0</v>
      </c>
      <c r="K7026">
        <v>3838.7295014093602</v>
      </c>
      <c r="L7026">
        <v>700954.83219859097</v>
      </c>
      <c r="N7026" t="s">
        <v>2198</v>
      </c>
    </row>
    <row r="7027" spans="1:14" x14ac:dyDescent="0.35">
      <c r="A7027" t="s">
        <v>1443</v>
      </c>
      <c r="B7027" t="s">
        <v>4797</v>
      </c>
      <c r="C7027" t="s">
        <v>17</v>
      </c>
      <c r="D7027" t="s">
        <v>1445</v>
      </c>
      <c r="E7027" t="s">
        <v>2389</v>
      </c>
      <c r="F7027" t="s">
        <v>30</v>
      </c>
      <c r="G7027" t="s">
        <v>2182</v>
      </c>
      <c r="H7027">
        <v>234137.83590000001</v>
      </c>
      <c r="I7027">
        <v>1275.2554316628</v>
      </c>
      <c r="J7027">
        <v>0</v>
      </c>
      <c r="K7027">
        <v>1275.2554316628</v>
      </c>
      <c r="L7027">
        <v>232862.58046833699</v>
      </c>
      <c r="N7027" t="s">
        <v>2198</v>
      </c>
    </row>
    <row r="7028" spans="1:14" x14ac:dyDescent="0.35">
      <c r="A7028" t="s">
        <v>1443</v>
      </c>
      <c r="B7028" t="s">
        <v>4797</v>
      </c>
      <c r="C7028" t="s">
        <v>17</v>
      </c>
      <c r="D7028" t="s">
        <v>1445</v>
      </c>
      <c r="E7028" t="s">
        <v>2389</v>
      </c>
      <c r="F7028" t="s">
        <v>2787</v>
      </c>
      <c r="G7028" t="s">
        <v>2935</v>
      </c>
      <c r="H7028">
        <v>0</v>
      </c>
      <c r="I7028">
        <v>0</v>
      </c>
      <c r="J7028">
        <v>0</v>
      </c>
      <c r="K7028">
        <v>0</v>
      </c>
      <c r="L7028">
        <v>0</v>
      </c>
    </row>
    <row r="7029" spans="1:14" x14ac:dyDescent="0.35">
      <c r="A7029" t="s">
        <v>1443</v>
      </c>
      <c r="B7029" t="s">
        <v>4797</v>
      </c>
      <c r="C7029" t="s">
        <v>17</v>
      </c>
      <c r="D7029" t="s">
        <v>1445</v>
      </c>
      <c r="E7029" t="s">
        <v>2389</v>
      </c>
      <c r="F7029" t="s">
        <v>2788</v>
      </c>
      <c r="G7029" t="s">
        <v>2936</v>
      </c>
      <c r="H7029">
        <v>1511334.4423</v>
      </c>
      <c r="I7029">
        <v>8231.6360773151191</v>
      </c>
      <c r="J7029">
        <v>15454.885564680901</v>
      </c>
      <c r="K7029">
        <v>23686.5216419961</v>
      </c>
      <c r="L7029">
        <v>1487647.920658</v>
      </c>
    </row>
    <row r="7030" spans="1:14" x14ac:dyDescent="0.35">
      <c r="A7030" t="s">
        <v>1443</v>
      </c>
      <c r="B7030" t="s">
        <v>4797</v>
      </c>
      <c r="C7030" t="s">
        <v>2938</v>
      </c>
      <c r="D7030" t="s">
        <v>4809</v>
      </c>
      <c r="E7030" t="s">
        <v>4810</v>
      </c>
      <c r="F7030" t="s">
        <v>2172</v>
      </c>
      <c r="G7030" t="s">
        <v>2173</v>
      </c>
      <c r="H7030">
        <v>180586.61540000001</v>
      </c>
      <c r="I7030">
        <v>983.58328719099995</v>
      </c>
      <c r="J7030">
        <v>1139.03782634305</v>
      </c>
      <c r="K7030">
        <v>2122.62111353405</v>
      </c>
      <c r="L7030">
        <v>178463.99428646601</v>
      </c>
    </row>
    <row r="7031" spans="1:14" x14ac:dyDescent="0.35">
      <c r="A7031" t="s">
        <v>1443</v>
      </c>
      <c r="B7031" t="s">
        <v>4797</v>
      </c>
      <c r="C7031" t="s">
        <v>2938</v>
      </c>
      <c r="D7031" t="s">
        <v>4811</v>
      </c>
      <c r="E7031" t="s">
        <v>4812</v>
      </c>
      <c r="F7031" t="s">
        <v>2172</v>
      </c>
      <c r="G7031" t="s">
        <v>2173</v>
      </c>
      <c r="H7031">
        <v>116968.36960000001</v>
      </c>
      <c r="I7031">
        <v>637.081187510012</v>
      </c>
      <c r="J7031">
        <v>628.202866297583</v>
      </c>
      <c r="K7031">
        <v>1265.2840538076</v>
      </c>
      <c r="L7031">
        <v>115703.085546192</v>
      </c>
    </row>
    <row r="7032" spans="1:14" x14ac:dyDescent="0.35">
      <c r="A7032" t="s">
        <v>1443</v>
      </c>
      <c r="B7032" t="s">
        <v>4797</v>
      </c>
      <c r="C7032" t="s">
        <v>2944</v>
      </c>
      <c r="D7032" t="s">
        <v>4813</v>
      </c>
      <c r="E7032" t="s">
        <v>4814</v>
      </c>
      <c r="F7032" t="s">
        <v>2947</v>
      </c>
      <c r="G7032" t="s">
        <v>2948</v>
      </c>
      <c r="H7032">
        <v>0</v>
      </c>
      <c r="I7032">
        <v>0</v>
      </c>
      <c r="J7032">
        <v>0</v>
      </c>
      <c r="K7032">
        <v>0</v>
      </c>
      <c r="L7032">
        <v>0</v>
      </c>
    </row>
    <row r="7033" spans="1:14" x14ac:dyDescent="0.35">
      <c r="A7033" t="s">
        <v>1449</v>
      </c>
      <c r="B7033" t="s">
        <v>4815</v>
      </c>
      <c r="C7033" t="s">
        <v>2857</v>
      </c>
      <c r="D7033" t="s">
        <v>2859</v>
      </c>
      <c r="E7033" t="s">
        <v>4816</v>
      </c>
      <c r="F7033" t="s">
        <v>2170</v>
      </c>
      <c r="G7033" t="s">
        <v>2171</v>
      </c>
      <c r="H7033">
        <v>0</v>
      </c>
      <c r="I7033">
        <v>0</v>
      </c>
      <c r="J7033">
        <v>0</v>
      </c>
      <c r="K7033">
        <v>0</v>
      </c>
      <c r="L7033">
        <v>0</v>
      </c>
    </row>
    <row r="7034" spans="1:14" x14ac:dyDescent="0.35">
      <c r="A7034" t="s">
        <v>1449</v>
      </c>
      <c r="B7034" t="s">
        <v>4815</v>
      </c>
      <c r="C7034" t="s">
        <v>2857</v>
      </c>
      <c r="D7034" t="s">
        <v>2859</v>
      </c>
      <c r="E7034" t="s">
        <v>4816</v>
      </c>
      <c r="F7034" t="s">
        <v>2172</v>
      </c>
      <c r="G7034" t="s">
        <v>2173</v>
      </c>
      <c r="H7034">
        <v>7283339.7971999999</v>
      </c>
      <c r="I7034">
        <v>23382.292587281801</v>
      </c>
      <c r="J7034">
        <v>407458.37077595899</v>
      </c>
      <c r="K7034">
        <v>430840.66336324101</v>
      </c>
      <c r="L7034">
        <v>6852499.1338367602</v>
      </c>
    </row>
    <row r="7035" spans="1:14" x14ac:dyDescent="0.35">
      <c r="A7035" t="s">
        <v>1449</v>
      </c>
      <c r="B7035" t="s">
        <v>4815</v>
      </c>
      <c r="C7035" t="s">
        <v>2857</v>
      </c>
      <c r="D7035" t="s">
        <v>2859</v>
      </c>
      <c r="E7035" t="s">
        <v>4816</v>
      </c>
      <c r="F7035" t="s">
        <v>2861</v>
      </c>
      <c r="G7035" t="s">
        <v>2862</v>
      </c>
      <c r="H7035">
        <v>363141.99229999998</v>
      </c>
      <c r="I7035">
        <v>1165.82399711417</v>
      </c>
      <c r="J7035">
        <v>20315.5761866582</v>
      </c>
      <c r="K7035">
        <v>21481.400183772399</v>
      </c>
      <c r="L7035">
        <v>341660.59211622801</v>
      </c>
    </row>
    <row r="7036" spans="1:14" x14ac:dyDescent="0.35">
      <c r="A7036" t="s">
        <v>1449</v>
      </c>
      <c r="B7036" t="s">
        <v>4815</v>
      </c>
      <c r="C7036" t="s">
        <v>2857</v>
      </c>
      <c r="D7036" t="s">
        <v>2859</v>
      </c>
      <c r="E7036" t="s">
        <v>4816</v>
      </c>
      <c r="F7036" t="s">
        <v>2863</v>
      </c>
      <c r="G7036" t="s">
        <v>2864</v>
      </c>
      <c r="H7036">
        <v>511034.49719999998</v>
      </c>
      <c r="I7036">
        <v>1640.61522174535</v>
      </c>
      <c r="J7036">
        <v>28589.258423966599</v>
      </c>
      <c r="K7036">
        <v>30229.873645711901</v>
      </c>
      <c r="L7036">
        <v>480804.623554288</v>
      </c>
    </row>
    <row r="7037" spans="1:14" x14ac:dyDescent="0.35">
      <c r="A7037" t="s">
        <v>1449</v>
      </c>
      <c r="B7037" t="s">
        <v>4815</v>
      </c>
      <c r="C7037" t="s">
        <v>2857</v>
      </c>
      <c r="D7037" t="s">
        <v>2859</v>
      </c>
      <c r="E7037" t="s">
        <v>4816</v>
      </c>
      <c r="F7037" t="s">
        <v>2865</v>
      </c>
      <c r="G7037" t="s">
        <v>2866</v>
      </c>
      <c r="H7037">
        <v>0</v>
      </c>
      <c r="I7037">
        <v>0</v>
      </c>
      <c r="J7037">
        <v>0</v>
      </c>
      <c r="K7037">
        <v>0</v>
      </c>
      <c r="L7037">
        <v>0</v>
      </c>
    </row>
    <row r="7038" spans="1:14" x14ac:dyDescent="0.35">
      <c r="A7038" t="s">
        <v>1449</v>
      </c>
      <c r="B7038" t="s">
        <v>4815</v>
      </c>
      <c r="C7038" t="s">
        <v>2857</v>
      </c>
      <c r="D7038" t="s">
        <v>2859</v>
      </c>
      <c r="E7038" t="s">
        <v>4816</v>
      </c>
      <c r="F7038" t="s">
        <v>2867</v>
      </c>
      <c r="G7038" t="s">
        <v>2868</v>
      </c>
      <c r="H7038">
        <v>0</v>
      </c>
      <c r="I7038">
        <v>0</v>
      </c>
      <c r="J7038">
        <v>0</v>
      </c>
      <c r="K7038">
        <v>0</v>
      </c>
      <c r="L7038">
        <v>0</v>
      </c>
    </row>
    <row r="7039" spans="1:14" x14ac:dyDescent="0.35">
      <c r="A7039" t="s">
        <v>1449</v>
      </c>
      <c r="B7039" t="s">
        <v>4815</v>
      </c>
      <c r="C7039" t="s">
        <v>2857</v>
      </c>
      <c r="D7039" t="s">
        <v>2859</v>
      </c>
      <c r="E7039" t="s">
        <v>4816</v>
      </c>
      <c r="F7039" t="s">
        <v>2869</v>
      </c>
      <c r="G7039" t="s">
        <v>2870</v>
      </c>
      <c r="H7039">
        <v>363141.99229999998</v>
      </c>
      <c r="I7039">
        <v>1165.82399711417</v>
      </c>
      <c r="J7039">
        <v>20315.5761866582</v>
      </c>
      <c r="K7039">
        <v>21481.400183772399</v>
      </c>
      <c r="L7039">
        <v>341660.59211622801</v>
      </c>
    </row>
    <row r="7040" spans="1:14" x14ac:dyDescent="0.35">
      <c r="A7040" t="s">
        <v>1449</v>
      </c>
      <c r="B7040" t="s">
        <v>4815</v>
      </c>
      <c r="C7040" t="s">
        <v>2857</v>
      </c>
      <c r="D7040" t="s">
        <v>2859</v>
      </c>
      <c r="E7040" t="s">
        <v>4816</v>
      </c>
      <c r="F7040" t="s">
        <v>2871</v>
      </c>
      <c r="G7040" t="s">
        <v>2872</v>
      </c>
      <c r="H7040">
        <v>298713.57429999998</v>
      </c>
      <c r="I7040">
        <v>958.98425569069002</v>
      </c>
      <c r="J7040">
        <v>16711.199766444701</v>
      </c>
      <c r="K7040">
        <v>17670.184022135301</v>
      </c>
      <c r="L7040">
        <v>281043.39027786499</v>
      </c>
    </row>
    <row r="7041" spans="1:14" x14ac:dyDescent="0.35">
      <c r="A7041" t="s">
        <v>1449</v>
      </c>
      <c r="B7041" t="s">
        <v>4815</v>
      </c>
      <c r="C7041" t="s">
        <v>2879</v>
      </c>
      <c r="D7041" t="s">
        <v>2880</v>
      </c>
      <c r="E7041" t="s">
        <v>4817</v>
      </c>
      <c r="F7041" t="s">
        <v>2170</v>
      </c>
      <c r="G7041" t="s">
        <v>2171</v>
      </c>
      <c r="H7041">
        <v>0</v>
      </c>
      <c r="I7041">
        <v>0</v>
      </c>
      <c r="J7041">
        <v>0</v>
      </c>
      <c r="K7041">
        <v>0</v>
      </c>
      <c r="L7041">
        <v>0</v>
      </c>
    </row>
    <row r="7042" spans="1:14" x14ac:dyDescent="0.35">
      <c r="A7042" t="s">
        <v>1449</v>
      </c>
      <c r="B7042" t="s">
        <v>4815</v>
      </c>
      <c r="C7042" t="s">
        <v>2879</v>
      </c>
      <c r="D7042" t="s">
        <v>2880</v>
      </c>
      <c r="E7042" t="s">
        <v>4817</v>
      </c>
      <c r="F7042" t="s">
        <v>2172</v>
      </c>
      <c r="G7042" t="s">
        <v>2173</v>
      </c>
      <c r="H7042">
        <v>17417.2523</v>
      </c>
      <c r="I7042">
        <v>43.235855781978302</v>
      </c>
      <c r="J7042">
        <v>1.8807836292059701</v>
      </c>
      <c r="K7042">
        <v>45.116639411184302</v>
      </c>
      <c r="L7042">
        <v>17372.1356605888</v>
      </c>
    </row>
    <row r="7043" spans="1:14" x14ac:dyDescent="0.35">
      <c r="A7043" t="s">
        <v>1449</v>
      </c>
      <c r="B7043" t="s">
        <v>4815</v>
      </c>
      <c r="C7043" t="s">
        <v>2879</v>
      </c>
      <c r="D7043" t="s">
        <v>2880</v>
      </c>
      <c r="E7043" t="s">
        <v>4817</v>
      </c>
      <c r="F7043" t="s">
        <v>2882</v>
      </c>
      <c r="G7043" t="s">
        <v>2883</v>
      </c>
      <c r="H7043">
        <v>0</v>
      </c>
      <c r="I7043">
        <v>0</v>
      </c>
      <c r="J7043">
        <v>0</v>
      </c>
      <c r="K7043">
        <v>0</v>
      </c>
      <c r="L7043">
        <v>0</v>
      </c>
    </row>
    <row r="7044" spans="1:14" x14ac:dyDescent="0.35">
      <c r="A7044" t="s">
        <v>1449</v>
      </c>
      <c r="B7044" t="s">
        <v>4815</v>
      </c>
      <c r="C7044" t="s">
        <v>2879</v>
      </c>
      <c r="D7044" t="s">
        <v>2880</v>
      </c>
      <c r="E7044" t="s">
        <v>4817</v>
      </c>
      <c r="F7044" t="s">
        <v>2884</v>
      </c>
      <c r="G7044" t="s">
        <v>2885</v>
      </c>
      <c r="H7044">
        <v>9451.1558000000005</v>
      </c>
      <c r="I7044">
        <v>20.620887969833301</v>
      </c>
      <c r="J7044">
        <v>0</v>
      </c>
      <c r="K7044">
        <v>20.620887969833301</v>
      </c>
      <c r="L7044">
        <v>9430.5349120301707</v>
      </c>
    </row>
    <row r="7045" spans="1:14" x14ac:dyDescent="0.35">
      <c r="A7045" t="s">
        <v>1449</v>
      </c>
      <c r="B7045" t="s">
        <v>4815</v>
      </c>
      <c r="C7045" t="s">
        <v>2879</v>
      </c>
      <c r="D7045" t="s">
        <v>2880</v>
      </c>
      <c r="E7045" t="s">
        <v>4817</v>
      </c>
      <c r="F7045" t="s">
        <v>2956</v>
      </c>
      <c r="G7045" t="s">
        <v>2957</v>
      </c>
      <c r="H7045">
        <v>0</v>
      </c>
      <c r="I7045">
        <v>0</v>
      </c>
      <c r="J7045">
        <v>0</v>
      </c>
      <c r="K7045">
        <v>0</v>
      </c>
      <c r="L7045">
        <v>0</v>
      </c>
      <c r="N7045" t="s">
        <v>2198</v>
      </c>
    </row>
    <row r="7046" spans="1:14" x14ac:dyDescent="0.35">
      <c r="A7046" t="s">
        <v>1449</v>
      </c>
      <c r="B7046" t="s">
        <v>4815</v>
      </c>
      <c r="C7046" t="s">
        <v>2879</v>
      </c>
      <c r="D7046" t="s">
        <v>2880</v>
      </c>
      <c r="E7046" t="s">
        <v>4817</v>
      </c>
      <c r="F7046" t="s">
        <v>2896</v>
      </c>
      <c r="G7046" t="s">
        <v>2897</v>
      </c>
      <c r="H7046">
        <v>12742.183300000001</v>
      </c>
      <c r="I7046">
        <v>27.801375745043199</v>
      </c>
      <c r="J7046">
        <v>0</v>
      </c>
      <c r="K7046">
        <v>27.801375745043199</v>
      </c>
      <c r="L7046">
        <v>12714.381924255</v>
      </c>
    </row>
    <row r="7047" spans="1:14" x14ac:dyDescent="0.35">
      <c r="A7047" t="s">
        <v>1449</v>
      </c>
      <c r="B7047" t="s">
        <v>4815</v>
      </c>
      <c r="C7047" t="s">
        <v>2879</v>
      </c>
      <c r="D7047" t="s">
        <v>2886</v>
      </c>
      <c r="E7047" t="s">
        <v>3509</v>
      </c>
      <c r="F7047" t="s">
        <v>2172</v>
      </c>
      <c r="G7047" t="s">
        <v>2173</v>
      </c>
      <c r="H7047">
        <v>6719.9052000000001</v>
      </c>
      <c r="I7047">
        <v>4.3254916466309101</v>
      </c>
      <c r="J7047">
        <v>0</v>
      </c>
      <c r="K7047">
        <v>4.3254916466309101</v>
      </c>
      <c r="L7047">
        <v>6715.5797083533698</v>
      </c>
    </row>
    <row r="7048" spans="1:14" x14ac:dyDescent="0.35">
      <c r="A7048" t="s">
        <v>1449</v>
      </c>
      <c r="B7048" t="s">
        <v>4815</v>
      </c>
      <c r="C7048" t="s">
        <v>2879</v>
      </c>
      <c r="D7048" t="s">
        <v>2886</v>
      </c>
      <c r="E7048" t="s">
        <v>3509</v>
      </c>
      <c r="F7048" t="s">
        <v>2882</v>
      </c>
      <c r="G7048" t="s">
        <v>2883</v>
      </c>
      <c r="H7048">
        <v>4148.8109999999997</v>
      </c>
      <c r="I7048">
        <v>2.6705209296590802</v>
      </c>
      <c r="J7048">
        <v>0</v>
      </c>
      <c r="K7048">
        <v>2.6705209296590802</v>
      </c>
      <c r="L7048">
        <v>4146.14047907034</v>
      </c>
    </row>
    <row r="7049" spans="1:14" x14ac:dyDescent="0.35">
      <c r="A7049" t="s">
        <v>1449</v>
      </c>
      <c r="B7049" t="s">
        <v>4815</v>
      </c>
      <c r="C7049" t="s">
        <v>2879</v>
      </c>
      <c r="D7049" t="s">
        <v>2886</v>
      </c>
      <c r="E7049" t="s">
        <v>3509</v>
      </c>
      <c r="F7049" t="s">
        <v>2884</v>
      </c>
      <c r="G7049" t="s">
        <v>2885</v>
      </c>
      <c r="H7049">
        <v>10459.6785</v>
      </c>
      <c r="I7049">
        <v>6.7327217804081103</v>
      </c>
      <c r="J7049">
        <v>0</v>
      </c>
      <c r="K7049">
        <v>6.7327217804081103</v>
      </c>
      <c r="L7049">
        <v>10452.9457782196</v>
      </c>
    </row>
    <row r="7050" spans="1:14" x14ac:dyDescent="0.35">
      <c r="A7050" t="s">
        <v>1449</v>
      </c>
      <c r="B7050" t="s">
        <v>4815</v>
      </c>
      <c r="C7050" t="s">
        <v>2879</v>
      </c>
      <c r="D7050" t="s">
        <v>2886</v>
      </c>
      <c r="E7050" t="s">
        <v>3509</v>
      </c>
      <c r="F7050" t="s">
        <v>2896</v>
      </c>
      <c r="G7050" t="s">
        <v>2897</v>
      </c>
      <c r="H7050">
        <v>19458.508000000002</v>
      </c>
      <c r="I7050">
        <v>12.525119289809499</v>
      </c>
      <c r="J7050">
        <v>0</v>
      </c>
      <c r="K7050">
        <v>12.525119289809499</v>
      </c>
      <c r="L7050">
        <v>19445.982880710199</v>
      </c>
    </row>
    <row r="7051" spans="1:14" x14ac:dyDescent="0.35">
      <c r="A7051" t="s">
        <v>1449</v>
      </c>
      <c r="B7051" t="s">
        <v>4815</v>
      </c>
      <c r="C7051" t="s">
        <v>2879</v>
      </c>
      <c r="D7051" t="s">
        <v>2888</v>
      </c>
      <c r="E7051" t="s">
        <v>3061</v>
      </c>
      <c r="F7051" t="s">
        <v>2170</v>
      </c>
      <c r="G7051" t="s">
        <v>2171</v>
      </c>
      <c r="H7051">
        <v>0</v>
      </c>
      <c r="I7051">
        <v>0</v>
      </c>
      <c r="J7051">
        <v>0</v>
      </c>
      <c r="K7051">
        <v>0</v>
      </c>
      <c r="L7051">
        <v>0</v>
      </c>
    </row>
    <row r="7052" spans="1:14" x14ac:dyDescent="0.35">
      <c r="A7052" t="s">
        <v>1449</v>
      </c>
      <c r="B7052" t="s">
        <v>4815</v>
      </c>
      <c r="C7052" t="s">
        <v>2879</v>
      </c>
      <c r="D7052" t="s">
        <v>2888</v>
      </c>
      <c r="E7052" t="s">
        <v>3061</v>
      </c>
      <c r="F7052" t="s">
        <v>2172</v>
      </c>
      <c r="G7052" t="s">
        <v>2173</v>
      </c>
      <c r="H7052">
        <v>11554.965200000001</v>
      </c>
      <c r="I7052">
        <v>7.8427856736782298</v>
      </c>
      <c r="J7052">
        <v>0</v>
      </c>
      <c r="K7052">
        <v>7.8427856736782298</v>
      </c>
      <c r="L7052">
        <v>11547.122414326301</v>
      </c>
    </row>
    <row r="7053" spans="1:14" x14ac:dyDescent="0.35">
      <c r="A7053" t="s">
        <v>1449</v>
      </c>
      <c r="B7053" t="s">
        <v>4815</v>
      </c>
      <c r="C7053" t="s">
        <v>2879</v>
      </c>
      <c r="D7053" t="s">
        <v>2888</v>
      </c>
      <c r="E7053" t="s">
        <v>3061</v>
      </c>
      <c r="F7053" t="s">
        <v>2882</v>
      </c>
      <c r="G7053" t="s">
        <v>2883</v>
      </c>
      <c r="H7053">
        <v>0</v>
      </c>
      <c r="I7053">
        <v>0</v>
      </c>
      <c r="J7053">
        <v>0</v>
      </c>
      <c r="K7053">
        <v>0</v>
      </c>
      <c r="L7053">
        <v>0</v>
      </c>
    </row>
    <row r="7054" spans="1:14" x14ac:dyDescent="0.35">
      <c r="A7054" t="s">
        <v>1449</v>
      </c>
      <c r="B7054" t="s">
        <v>4815</v>
      </c>
      <c r="C7054" t="s">
        <v>2879</v>
      </c>
      <c r="D7054" t="s">
        <v>2888</v>
      </c>
      <c r="E7054" t="s">
        <v>3061</v>
      </c>
      <c r="F7054" t="s">
        <v>2884</v>
      </c>
      <c r="G7054" t="s">
        <v>2885</v>
      </c>
      <c r="H7054">
        <v>131561.53279999999</v>
      </c>
      <c r="I7054">
        <v>89.295716884593503</v>
      </c>
      <c r="J7054">
        <v>0</v>
      </c>
      <c r="K7054">
        <v>89.295716884593503</v>
      </c>
      <c r="L7054">
        <v>131472.237083115</v>
      </c>
    </row>
    <row r="7055" spans="1:14" x14ac:dyDescent="0.35">
      <c r="A7055" t="s">
        <v>1449</v>
      </c>
      <c r="B7055" t="s">
        <v>4815</v>
      </c>
      <c r="C7055" t="s">
        <v>2879</v>
      </c>
      <c r="D7055" t="s">
        <v>2888</v>
      </c>
      <c r="E7055" t="s">
        <v>3061</v>
      </c>
      <c r="F7055" t="s">
        <v>2896</v>
      </c>
      <c r="G7055" t="s">
        <v>2897</v>
      </c>
      <c r="H7055">
        <v>27484.3102</v>
      </c>
      <c r="I7055">
        <v>18.654625923820401</v>
      </c>
      <c r="J7055">
        <v>0</v>
      </c>
      <c r="K7055">
        <v>18.654625923820401</v>
      </c>
      <c r="L7055">
        <v>27465.655574076201</v>
      </c>
    </row>
    <row r="7056" spans="1:14" x14ac:dyDescent="0.35">
      <c r="A7056" t="s">
        <v>1449</v>
      </c>
      <c r="B7056" t="s">
        <v>4815</v>
      </c>
      <c r="C7056" t="s">
        <v>2879</v>
      </c>
      <c r="D7056" t="s">
        <v>2892</v>
      </c>
      <c r="E7056" t="s">
        <v>3207</v>
      </c>
      <c r="F7056" t="s">
        <v>2170</v>
      </c>
      <c r="G7056" t="s">
        <v>2171</v>
      </c>
      <c r="H7056">
        <v>0</v>
      </c>
      <c r="I7056">
        <v>0</v>
      </c>
      <c r="J7056">
        <v>0</v>
      </c>
      <c r="K7056">
        <v>0</v>
      </c>
      <c r="L7056">
        <v>0</v>
      </c>
    </row>
    <row r="7057" spans="1:12" x14ac:dyDescent="0.35">
      <c r="A7057" t="s">
        <v>1449</v>
      </c>
      <c r="B7057" t="s">
        <v>4815</v>
      </c>
      <c r="C7057" t="s">
        <v>2879</v>
      </c>
      <c r="D7057" t="s">
        <v>2892</v>
      </c>
      <c r="E7057" t="s">
        <v>3207</v>
      </c>
      <c r="F7057" t="s">
        <v>2172</v>
      </c>
      <c r="G7057" t="s">
        <v>2173</v>
      </c>
      <c r="H7057">
        <v>17885.5268</v>
      </c>
      <c r="I7057">
        <v>54.152865479115498</v>
      </c>
      <c r="J7057">
        <v>0</v>
      </c>
      <c r="K7057">
        <v>54.152865479115498</v>
      </c>
      <c r="L7057">
        <v>17831.3739345209</v>
      </c>
    </row>
    <row r="7058" spans="1:12" x14ac:dyDescent="0.35">
      <c r="A7058" t="s">
        <v>1449</v>
      </c>
      <c r="B7058" t="s">
        <v>4815</v>
      </c>
      <c r="C7058" t="s">
        <v>2879</v>
      </c>
      <c r="D7058" t="s">
        <v>2892</v>
      </c>
      <c r="E7058" t="s">
        <v>3207</v>
      </c>
      <c r="F7058" t="s">
        <v>2882</v>
      </c>
      <c r="G7058" t="s">
        <v>2883</v>
      </c>
      <c r="H7058">
        <v>2935.0608000000002</v>
      </c>
      <c r="I7058">
        <v>8.8866240786240809</v>
      </c>
      <c r="J7058">
        <v>0</v>
      </c>
      <c r="K7058">
        <v>8.8866240786240809</v>
      </c>
      <c r="L7058">
        <v>2926.1741759213801</v>
      </c>
    </row>
    <row r="7059" spans="1:12" x14ac:dyDescent="0.35">
      <c r="A7059" t="s">
        <v>1449</v>
      </c>
      <c r="B7059" t="s">
        <v>4815</v>
      </c>
      <c r="C7059" t="s">
        <v>2879</v>
      </c>
      <c r="D7059" t="s">
        <v>2892</v>
      </c>
      <c r="E7059" t="s">
        <v>3207</v>
      </c>
      <c r="F7059" t="s">
        <v>2884</v>
      </c>
      <c r="G7059" t="s">
        <v>2885</v>
      </c>
      <c r="H7059">
        <v>18068.968099999998</v>
      </c>
      <c r="I7059">
        <v>54.708279484029497</v>
      </c>
      <c r="J7059">
        <v>0</v>
      </c>
      <c r="K7059">
        <v>54.708279484029497</v>
      </c>
      <c r="L7059">
        <v>18014.259820515999</v>
      </c>
    </row>
    <row r="7060" spans="1:12" x14ac:dyDescent="0.35">
      <c r="A7060" t="s">
        <v>1449</v>
      </c>
      <c r="B7060" t="s">
        <v>4815</v>
      </c>
      <c r="C7060" t="s">
        <v>2879</v>
      </c>
      <c r="D7060" t="s">
        <v>2892</v>
      </c>
      <c r="E7060" t="s">
        <v>3207</v>
      </c>
      <c r="F7060" t="s">
        <v>2896</v>
      </c>
      <c r="G7060" t="s">
        <v>2897</v>
      </c>
      <c r="H7060">
        <v>30542.976500000001</v>
      </c>
      <c r="I7060">
        <v>92.476431818181794</v>
      </c>
      <c r="J7060">
        <v>0</v>
      </c>
      <c r="K7060">
        <v>92.476431818181794</v>
      </c>
      <c r="L7060">
        <v>30450.500068181798</v>
      </c>
    </row>
    <row r="7061" spans="1:12" x14ac:dyDescent="0.35">
      <c r="A7061" t="s">
        <v>1449</v>
      </c>
      <c r="B7061" t="s">
        <v>4815</v>
      </c>
      <c r="C7061" t="s">
        <v>2879</v>
      </c>
      <c r="D7061" t="s">
        <v>2894</v>
      </c>
      <c r="E7061" t="s">
        <v>4818</v>
      </c>
      <c r="F7061" t="s">
        <v>2172</v>
      </c>
      <c r="G7061" t="s">
        <v>2173</v>
      </c>
      <c r="H7061">
        <v>14502.7708</v>
      </c>
      <c r="I7061">
        <v>70.48649989994</v>
      </c>
      <c r="J7061">
        <v>0</v>
      </c>
      <c r="K7061">
        <v>70.48649989994</v>
      </c>
      <c r="L7061">
        <v>14432.2843001001</v>
      </c>
    </row>
    <row r="7062" spans="1:12" x14ac:dyDescent="0.35">
      <c r="A7062" t="s">
        <v>1449</v>
      </c>
      <c r="B7062" t="s">
        <v>4815</v>
      </c>
      <c r="C7062" t="s">
        <v>2879</v>
      </c>
      <c r="D7062" t="s">
        <v>2894</v>
      </c>
      <c r="E7062" t="s">
        <v>4818</v>
      </c>
      <c r="F7062" t="s">
        <v>2882</v>
      </c>
      <c r="G7062" t="s">
        <v>2883</v>
      </c>
      <c r="H7062">
        <v>0</v>
      </c>
      <c r="I7062">
        <v>0</v>
      </c>
      <c r="J7062">
        <v>0</v>
      </c>
      <c r="K7062">
        <v>0</v>
      </c>
      <c r="L7062">
        <v>0</v>
      </c>
    </row>
    <row r="7063" spans="1:12" x14ac:dyDescent="0.35">
      <c r="A7063" t="s">
        <v>1449</v>
      </c>
      <c r="B7063" t="s">
        <v>4815</v>
      </c>
      <c r="C7063" t="s">
        <v>2879</v>
      </c>
      <c r="D7063" t="s">
        <v>2894</v>
      </c>
      <c r="E7063" t="s">
        <v>4818</v>
      </c>
      <c r="F7063" t="s">
        <v>2884</v>
      </c>
      <c r="G7063" t="s">
        <v>2885</v>
      </c>
      <c r="H7063">
        <v>10569.236199999999</v>
      </c>
      <c r="I7063">
        <v>51.368699219531699</v>
      </c>
      <c r="J7063">
        <v>0</v>
      </c>
      <c r="K7063">
        <v>51.368699219531699</v>
      </c>
      <c r="L7063">
        <v>10517.8675007805</v>
      </c>
    </row>
    <row r="7064" spans="1:12" x14ac:dyDescent="0.35">
      <c r="A7064" t="s">
        <v>1449</v>
      </c>
      <c r="B7064" t="s">
        <v>4815</v>
      </c>
      <c r="C7064" t="s">
        <v>2879</v>
      </c>
      <c r="D7064" t="s">
        <v>2894</v>
      </c>
      <c r="E7064" t="s">
        <v>4818</v>
      </c>
      <c r="F7064" t="s">
        <v>2896</v>
      </c>
      <c r="G7064" t="s">
        <v>2897</v>
      </c>
      <c r="H7064">
        <v>11390.147800000001</v>
      </c>
      <c r="I7064">
        <v>55.358501100660398</v>
      </c>
      <c r="J7064">
        <v>0</v>
      </c>
      <c r="K7064">
        <v>55.358501100660398</v>
      </c>
      <c r="L7064">
        <v>11334.789298899301</v>
      </c>
    </row>
    <row r="7065" spans="1:12" x14ac:dyDescent="0.35">
      <c r="A7065" t="s">
        <v>1449</v>
      </c>
      <c r="B7065" t="s">
        <v>4815</v>
      </c>
      <c r="C7065" t="s">
        <v>2879</v>
      </c>
      <c r="D7065" t="s">
        <v>2898</v>
      </c>
      <c r="E7065" t="s">
        <v>3066</v>
      </c>
      <c r="F7065" t="s">
        <v>2170</v>
      </c>
      <c r="G7065" t="s">
        <v>2171</v>
      </c>
      <c r="H7065">
        <v>0</v>
      </c>
      <c r="I7065">
        <v>0</v>
      </c>
      <c r="J7065">
        <v>0</v>
      </c>
      <c r="K7065">
        <v>0</v>
      </c>
      <c r="L7065">
        <v>0</v>
      </c>
    </row>
    <row r="7066" spans="1:12" x14ac:dyDescent="0.35">
      <c r="A7066" t="s">
        <v>1449</v>
      </c>
      <c r="B7066" t="s">
        <v>4815</v>
      </c>
      <c r="C7066" t="s">
        <v>2879</v>
      </c>
      <c r="D7066" t="s">
        <v>2898</v>
      </c>
      <c r="E7066" t="s">
        <v>3066</v>
      </c>
      <c r="F7066" t="s">
        <v>2172</v>
      </c>
      <c r="G7066" t="s">
        <v>2173</v>
      </c>
      <c r="H7066">
        <v>7468.2132000000001</v>
      </c>
      <c r="I7066">
        <v>18.991441736763999</v>
      </c>
      <c r="J7066">
        <v>0</v>
      </c>
      <c r="K7066">
        <v>18.991441736763999</v>
      </c>
      <c r="L7066">
        <v>7449.2217582632402</v>
      </c>
    </row>
    <row r="7067" spans="1:12" x14ac:dyDescent="0.35">
      <c r="A7067" t="s">
        <v>1449</v>
      </c>
      <c r="B7067" t="s">
        <v>4815</v>
      </c>
      <c r="C7067" t="s">
        <v>2879</v>
      </c>
      <c r="D7067" t="s">
        <v>2898</v>
      </c>
      <c r="E7067" t="s">
        <v>3066</v>
      </c>
      <c r="F7067" t="s">
        <v>2882</v>
      </c>
      <c r="G7067" t="s">
        <v>2883</v>
      </c>
      <c r="H7067">
        <v>2234.0808999999999</v>
      </c>
      <c r="I7067">
        <v>5.6812005195447801</v>
      </c>
      <c r="J7067">
        <v>0</v>
      </c>
      <c r="K7067">
        <v>5.6812005195447801</v>
      </c>
      <c r="L7067">
        <v>2228.3996994804602</v>
      </c>
    </row>
    <row r="7068" spans="1:12" x14ac:dyDescent="0.35">
      <c r="A7068" t="s">
        <v>1449</v>
      </c>
      <c r="B7068" t="s">
        <v>4815</v>
      </c>
      <c r="C7068" t="s">
        <v>2879</v>
      </c>
      <c r="D7068" t="s">
        <v>2898</v>
      </c>
      <c r="E7068" t="s">
        <v>3066</v>
      </c>
      <c r="F7068" t="s">
        <v>2884</v>
      </c>
      <c r="G7068" t="s">
        <v>2885</v>
      </c>
      <c r="H7068">
        <v>10212.9411</v>
      </c>
      <c r="I7068">
        <v>25.9712023750619</v>
      </c>
      <c r="J7068">
        <v>0</v>
      </c>
      <c r="K7068">
        <v>25.9712023750619</v>
      </c>
      <c r="L7068">
        <v>10186.9698976249</v>
      </c>
    </row>
    <row r="7069" spans="1:12" x14ac:dyDescent="0.35">
      <c r="A7069" t="s">
        <v>1449</v>
      </c>
      <c r="B7069" t="s">
        <v>4815</v>
      </c>
      <c r="C7069" t="s">
        <v>2879</v>
      </c>
      <c r="D7069" t="s">
        <v>2898</v>
      </c>
      <c r="E7069" t="s">
        <v>3066</v>
      </c>
      <c r="F7069" t="s">
        <v>2896</v>
      </c>
      <c r="G7069" t="s">
        <v>2897</v>
      </c>
      <c r="H7069">
        <v>21255.683700000001</v>
      </c>
      <c r="I7069">
        <v>54.052564943097501</v>
      </c>
      <c r="J7069">
        <v>0</v>
      </c>
      <c r="K7069">
        <v>54.052564943097501</v>
      </c>
      <c r="L7069">
        <v>21201.631135056901</v>
      </c>
    </row>
    <row r="7070" spans="1:12" x14ac:dyDescent="0.35">
      <c r="A7070" t="s">
        <v>1449</v>
      </c>
      <c r="B7070" t="s">
        <v>4815</v>
      </c>
      <c r="C7070" t="s">
        <v>2879</v>
      </c>
      <c r="D7070" t="s">
        <v>2902</v>
      </c>
      <c r="E7070" t="s">
        <v>2967</v>
      </c>
      <c r="F7070" t="s">
        <v>2170</v>
      </c>
      <c r="G7070" t="s">
        <v>2171</v>
      </c>
      <c r="H7070">
        <v>0</v>
      </c>
      <c r="I7070">
        <v>0</v>
      </c>
      <c r="J7070">
        <v>0</v>
      </c>
      <c r="K7070">
        <v>0</v>
      </c>
      <c r="L7070">
        <v>0</v>
      </c>
    </row>
    <row r="7071" spans="1:12" x14ac:dyDescent="0.35">
      <c r="A7071" t="s">
        <v>1449</v>
      </c>
      <c r="B7071" t="s">
        <v>4815</v>
      </c>
      <c r="C7071" t="s">
        <v>2879</v>
      </c>
      <c r="D7071" t="s">
        <v>2902</v>
      </c>
      <c r="E7071" t="s">
        <v>2967</v>
      </c>
      <c r="F7071" t="s">
        <v>2172</v>
      </c>
      <c r="G7071" t="s">
        <v>2173</v>
      </c>
      <c r="H7071">
        <v>19941.3521</v>
      </c>
      <c r="I7071">
        <v>105.84363768373299</v>
      </c>
      <c r="J7071">
        <v>799.12736565785303</v>
      </c>
      <c r="K7071">
        <v>904.97100334158597</v>
      </c>
      <c r="L7071">
        <v>19036.381096658399</v>
      </c>
    </row>
    <row r="7072" spans="1:12" x14ac:dyDescent="0.35">
      <c r="A7072" t="s">
        <v>1449</v>
      </c>
      <c r="B7072" t="s">
        <v>4815</v>
      </c>
      <c r="C7072" t="s">
        <v>2879</v>
      </c>
      <c r="D7072" t="s">
        <v>2902</v>
      </c>
      <c r="E7072" t="s">
        <v>2967</v>
      </c>
      <c r="F7072" t="s">
        <v>2882</v>
      </c>
      <c r="G7072" t="s">
        <v>2883</v>
      </c>
      <c r="H7072">
        <v>4381.7321000000002</v>
      </c>
      <c r="I7072">
        <v>23.257122181627501</v>
      </c>
      <c r="J7072">
        <v>175.593008597465</v>
      </c>
      <c r="K7072">
        <v>198.85013077909301</v>
      </c>
      <c r="L7072">
        <v>4182.8819692209099</v>
      </c>
    </row>
    <row r="7073" spans="1:14" x14ac:dyDescent="0.35">
      <c r="A7073" t="s">
        <v>1449</v>
      </c>
      <c r="B7073" t="s">
        <v>4815</v>
      </c>
      <c r="C7073" t="s">
        <v>2879</v>
      </c>
      <c r="D7073" t="s">
        <v>2902</v>
      </c>
      <c r="E7073" t="s">
        <v>2967</v>
      </c>
      <c r="F7073" t="s">
        <v>2884</v>
      </c>
      <c r="G7073" t="s">
        <v>2885</v>
      </c>
      <c r="H7073">
        <v>26343.5461</v>
      </c>
      <c r="I7073">
        <v>129.169399953843</v>
      </c>
      <c r="J7073">
        <v>721.42375721209305</v>
      </c>
      <c r="K7073">
        <v>850.59315716593596</v>
      </c>
      <c r="L7073">
        <v>25492.952942834101</v>
      </c>
    </row>
    <row r="7074" spans="1:14" x14ac:dyDescent="0.35">
      <c r="A7074" t="s">
        <v>1449</v>
      </c>
      <c r="B7074" t="s">
        <v>4815</v>
      </c>
      <c r="C7074" t="s">
        <v>2879</v>
      </c>
      <c r="D7074" t="s">
        <v>2902</v>
      </c>
      <c r="E7074" t="s">
        <v>2967</v>
      </c>
      <c r="F7074" t="s">
        <v>2896</v>
      </c>
      <c r="G7074" t="s">
        <v>2897</v>
      </c>
      <c r="H7074">
        <v>20166.438699999999</v>
      </c>
      <c r="I7074">
        <v>98.881402723286399</v>
      </c>
      <c r="J7074">
        <v>552.26232448649898</v>
      </c>
      <c r="K7074">
        <v>651.14372720978497</v>
      </c>
      <c r="L7074">
        <v>19515.294972790201</v>
      </c>
    </row>
    <row r="7075" spans="1:14" x14ac:dyDescent="0.35">
      <c r="A7075" t="s">
        <v>1449</v>
      </c>
      <c r="B7075" t="s">
        <v>4815</v>
      </c>
      <c r="C7075" t="s">
        <v>2879</v>
      </c>
      <c r="D7075" t="s">
        <v>2904</v>
      </c>
      <c r="E7075" t="s">
        <v>2893</v>
      </c>
      <c r="F7075" t="s">
        <v>2170</v>
      </c>
      <c r="G7075" t="s">
        <v>2171</v>
      </c>
      <c r="H7075">
        <v>0</v>
      </c>
      <c r="I7075">
        <v>0</v>
      </c>
      <c r="J7075">
        <v>0</v>
      </c>
      <c r="K7075">
        <v>0</v>
      </c>
      <c r="L7075">
        <v>0</v>
      </c>
    </row>
    <row r="7076" spans="1:14" x14ac:dyDescent="0.35">
      <c r="A7076" t="s">
        <v>1449</v>
      </c>
      <c r="B7076" t="s">
        <v>4815</v>
      </c>
      <c r="C7076" t="s">
        <v>2879</v>
      </c>
      <c r="D7076" t="s">
        <v>2904</v>
      </c>
      <c r="E7076" t="s">
        <v>2893</v>
      </c>
      <c r="F7076" t="s">
        <v>2172</v>
      </c>
      <c r="G7076" t="s">
        <v>2173</v>
      </c>
      <c r="H7076">
        <v>20046.774300000001</v>
      </c>
      <c r="I7076">
        <v>120.075624572176</v>
      </c>
      <c r="J7076">
        <v>0</v>
      </c>
      <c r="K7076">
        <v>120.075624572176</v>
      </c>
      <c r="L7076">
        <v>19926.6986754278</v>
      </c>
    </row>
    <row r="7077" spans="1:14" x14ac:dyDescent="0.35">
      <c r="A7077" t="s">
        <v>1449</v>
      </c>
      <c r="B7077" t="s">
        <v>4815</v>
      </c>
      <c r="C7077" t="s">
        <v>2879</v>
      </c>
      <c r="D7077" t="s">
        <v>2904</v>
      </c>
      <c r="E7077" t="s">
        <v>2893</v>
      </c>
      <c r="F7077" t="s">
        <v>19</v>
      </c>
      <c r="G7077" t="s">
        <v>2174</v>
      </c>
      <c r="H7077">
        <v>8127.0707000000002</v>
      </c>
      <c r="I7077">
        <v>48.679307258990299</v>
      </c>
      <c r="J7077">
        <v>0</v>
      </c>
      <c r="K7077">
        <v>48.679307258990299</v>
      </c>
      <c r="L7077">
        <v>8078.3913927410103</v>
      </c>
      <c r="N7077" t="s">
        <v>2198</v>
      </c>
    </row>
    <row r="7078" spans="1:14" x14ac:dyDescent="0.35">
      <c r="A7078" t="s">
        <v>1449</v>
      </c>
      <c r="B7078" t="s">
        <v>4815</v>
      </c>
      <c r="C7078" t="s">
        <v>2879</v>
      </c>
      <c r="D7078" t="s">
        <v>2904</v>
      </c>
      <c r="E7078" t="s">
        <v>2893</v>
      </c>
      <c r="F7078" t="s">
        <v>2882</v>
      </c>
      <c r="G7078" t="s">
        <v>2883</v>
      </c>
      <c r="H7078">
        <v>2167.2188999999998</v>
      </c>
      <c r="I7078">
        <v>12.981148602397401</v>
      </c>
      <c r="J7078">
        <v>0</v>
      </c>
      <c r="K7078">
        <v>12.981148602397401</v>
      </c>
      <c r="L7078">
        <v>2154.2377513975998</v>
      </c>
    </row>
    <row r="7079" spans="1:14" x14ac:dyDescent="0.35">
      <c r="A7079" t="s">
        <v>1449</v>
      </c>
      <c r="B7079" t="s">
        <v>4815</v>
      </c>
      <c r="C7079" t="s">
        <v>2879</v>
      </c>
      <c r="D7079" t="s">
        <v>2904</v>
      </c>
      <c r="E7079" t="s">
        <v>2893</v>
      </c>
      <c r="F7079" t="s">
        <v>2884</v>
      </c>
      <c r="G7079" t="s">
        <v>2885</v>
      </c>
      <c r="H7079">
        <v>146743.7702</v>
      </c>
      <c r="I7079">
        <v>890.34763604952502</v>
      </c>
      <c r="J7079">
        <v>0</v>
      </c>
      <c r="K7079">
        <v>890.34763604952502</v>
      </c>
      <c r="L7079">
        <v>145853.42256395001</v>
      </c>
    </row>
    <row r="7080" spans="1:14" x14ac:dyDescent="0.35">
      <c r="A7080" t="s">
        <v>1449</v>
      </c>
      <c r="B7080" t="s">
        <v>4815</v>
      </c>
      <c r="C7080" t="s">
        <v>2879</v>
      </c>
      <c r="D7080" t="s">
        <v>2904</v>
      </c>
      <c r="E7080" t="s">
        <v>2893</v>
      </c>
      <c r="F7080" t="s">
        <v>2890</v>
      </c>
      <c r="G7080" t="s">
        <v>2891</v>
      </c>
      <c r="H7080">
        <v>9969.2065999999995</v>
      </c>
      <c r="I7080">
        <v>59.7132835710282</v>
      </c>
      <c r="J7080">
        <v>0</v>
      </c>
      <c r="K7080">
        <v>59.7132835710282</v>
      </c>
      <c r="L7080">
        <v>9909.4933164289705</v>
      </c>
    </row>
    <row r="7081" spans="1:14" x14ac:dyDescent="0.35">
      <c r="A7081" t="s">
        <v>1449</v>
      </c>
      <c r="B7081" t="s">
        <v>4815</v>
      </c>
      <c r="C7081" t="s">
        <v>2879</v>
      </c>
      <c r="D7081" t="s">
        <v>2906</v>
      </c>
      <c r="E7081" t="s">
        <v>2978</v>
      </c>
      <c r="F7081" t="s">
        <v>2170</v>
      </c>
      <c r="G7081" t="s">
        <v>2171</v>
      </c>
      <c r="H7081">
        <v>0</v>
      </c>
      <c r="I7081">
        <v>0</v>
      </c>
      <c r="J7081">
        <v>0</v>
      </c>
      <c r="K7081">
        <v>0</v>
      </c>
      <c r="L7081">
        <v>0</v>
      </c>
    </row>
    <row r="7082" spans="1:14" x14ac:dyDescent="0.35">
      <c r="A7082" t="s">
        <v>1449</v>
      </c>
      <c r="B7082" t="s">
        <v>4815</v>
      </c>
      <c r="C7082" t="s">
        <v>2879</v>
      </c>
      <c r="D7082" t="s">
        <v>2906</v>
      </c>
      <c r="E7082" t="s">
        <v>2978</v>
      </c>
      <c r="F7082" t="s">
        <v>2172</v>
      </c>
      <c r="G7082" t="s">
        <v>2173</v>
      </c>
      <c r="H7082">
        <v>19882.150099999999</v>
      </c>
      <c r="I7082">
        <v>22.2669675810474</v>
      </c>
      <c r="J7082">
        <v>0</v>
      </c>
      <c r="K7082">
        <v>22.2669675810474</v>
      </c>
      <c r="L7082">
        <v>19859.883132419</v>
      </c>
    </row>
    <row r="7083" spans="1:14" x14ac:dyDescent="0.35">
      <c r="A7083" t="s">
        <v>1449</v>
      </c>
      <c r="B7083" t="s">
        <v>4815</v>
      </c>
      <c r="C7083" t="s">
        <v>2879</v>
      </c>
      <c r="D7083" t="s">
        <v>2906</v>
      </c>
      <c r="E7083" t="s">
        <v>2978</v>
      </c>
      <c r="F7083" t="s">
        <v>2882</v>
      </c>
      <c r="G7083" t="s">
        <v>2883</v>
      </c>
      <c r="H7083">
        <v>2966.2885000000001</v>
      </c>
      <c r="I7083">
        <v>3.3220879052369101</v>
      </c>
      <c r="J7083">
        <v>0</v>
      </c>
      <c r="K7083">
        <v>3.3220879052369101</v>
      </c>
      <c r="L7083">
        <v>2962.96641209476</v>
      </c>
    </row>
    <row r="7084" spans="1:14" x14ac:dyDescent="0.35">
      <c r="A7084" t="s">
        <v>1449</v>
      </c>
      <c r="B7084" t="s">
        <v>4815</v>
      </c>
      <c r="C7084" t="s">
        <v>2879</v>
      </c>
      <c r="D7084" t="s">
        <v>2906</v>
      </c>
      <c r="E7084" t="s">
        <v>2978</v>
      </c>
      <c r="F7084" t="s">
        <v>2884</v>
      </c>
      <c r="G7084" t="s">
        <v>2885</v>
      </c>
      <c r="H7084">
        <v>14991.782499999999</v>
      </c>
      <c r="I7084">
        <v>16.790011845386498</v>
      </c>
      <c r="J7084">
        <v>0</v>
      </c>
      <c r="K7084">
        <v>16.790011845386498</v>
      </c>
      <c r="L7084">
        <v>14974.992488154599</v>
      </c>
    </row>
    <row r="7085" spans="1:14" x14ac:dyDescent="0.35">
      <c r="A7085" t="s">
        <v>1449</v>
      </c>
      <c r="B7085" t="s">
        <v>4815</v>
      </c>
      <c r="C7085" t="s">
        <v>2879</v>
      </c>
      <c r="D7085" t="s">
        <v>2906</v>
      </c>
      <c r="E7085" t="s">
        <v>2978</v>
      </c>
      <c r="F7085" t="s">
        <v>392</v>
      </c>
      <c r="G7085" t="s">
        <v>2914</v>
      </c>
      <c r="H7085">
        <v>3607.6482000000001</v>
      </c>
      <c r="I7085">
        <v>4.0403771820448897</v>
      </c>
      <c r="J7085">
        <v>0</v>
      </c>
      <c r="K7085">
        <v>4.0403771820448897</v>
      </c>
      <c r="L7085">
        <v>3603.6078228179599</v>
      </c>
    </row>
    <row r="7086" spans="1:14" x14ac:dyDescent="0.35">
      <c r="A7086" t="s">
        <v>1449</v>
      </c>
      <c r="B7086" t="s">
        <v>4815</v>
      </c>
      <c r="C7086" t="s">
        <v>2879</v>
      </c>
      <c r="D7086" t="s">
        <v>2908</v>
      </c>
      <c r="E7086" t="s">
        <v>4819</v>
      </c>
      <c r="F7086" t="s">
        <v>2170</v>
      </c>
      <c r="G7086" t="s">
        <v>2171</v>
      </c>
      <c r="H7086">
        <v>0</v>
      </c>
      <c r="I7086">
        <v>0</v>
      </c>
      <c r="J7086">
        <v>0</v>
      </c>
      <c r="K7086">
        <v>0</v>
      </c>
      <c r="L7086">
        <v>0</v>
      </c>
    </row>
    <row r="7087" spans="1:14" x14ac:dyDescent="0.35">
      <c r="A7087" t="s">
        <v>1449</v>
      </c>
      <c r="B7087" t="s">
        <v>4815</v>
      </c>
      <c r="C7087" t="s">
        <v>2879</v>
      </c>
      <c r="D7087" t="s">
        <v>2908</v>
      </c>
      <c r="E7087" t="s">
        <v>4819</v>
      </c>
      <c r="F7087" t="s">
        <v>2172</v>
      </c>
      <c r="G7087" t="s">
        <v>2173</v>
      </c>
      <c r="H7087">
        <v>79113.530599999998</v>
      </c>
      <c r="I7087">
        <v>243.94525769604701</v>
      </c>
      <c r="J7087">
        <v>15681.090252742601</v>
      </c>
      <c r="K7087">
        <v>15925.0355104386</v>
      </c>
      <c r="L7087">
        <v>63188.495089561402</v>
      </c>
    </row>
    <row r="7088" spans="1:14" x14ac:dyDescent="0.35">
      <c r="A7088" t="s">
        <v>1449</v>
      </c>
      <c r="B7088" t="s">
        <v>4815</v>
      </c>
      <c r="C7088" t="s">
        <v>2879</v>
      </c>
      <c r="D7088" t="s">
        <v>2908</v>
      </c>
      <c r="E7088" t="s">
        <v>4819</v>
      </c>
      <c r="F7088" t="s">
        <v>2882</v>
      </c>
      <c r="G7088" t="s">
        <v>2883</v>
      </c>
      <c r="H7088">
        <v>118670.29580000001</v>
      </c>
      <c r="I7088">
        <v>365.917886544071</v>
      </c>
      <c r="J7088">
        <v>23521.635379113901</v>
      </c>
      <c r="K7088">
        <v>23887.553265657902</v>
      </c>
      <c r="L7088">
        <v>94782.742534342106</v>
      </c>
    </row>
    <row r="7089" spans="1:12" x14ac:dyDescent="0.35">
      <c r="A7089" t="s">
        <v>1449</v>
      </c>
      <c r="B7089" t="s">
        <v>4815</v>
      </c>
      <c r="C7089" t="s">
        <v>2879</v>
      </c>
      <c r="D7089" t="s">
        <v>2910</v>
      </c>
      <c r="E7089" t="s">
        <v>4632</v>
      </c>
      <c r="F7089" t="s">
        <v>2172</v>
      </c>
      <c r="G7089" t="s">
        <v>2173</v>
      </c>
      <c r="H7089">
        <v>17381.016800000001</v>
      </c>
      <c r="I7089">
        <v>51.0353789770787</v>
      </c>
      <c r="J7089">
        <v>65.712630543402298</v>
      </c>
      <c r="K7089">
        <v>116.74800952048101</v>
      </c>
      <c r="L7089">
        <v>17264.268790479498</v>
      </c>
    </row>
    <row r="7090" spans="1:12" x14ac:dyDescent="0.35">
      <c r="A7090" t="s">
        <v>1449</v>
      </c>
      <c r="B7090" t="s">
        <v>4815</v>
      </c>
      <c r="C7090" t="s">
        <v>2879</v>
      </c>
      <c r="D7090" t="s">
        <v>2910</v>
      </c>
      <c r="E7090" t="s">
        <v>4632</v>
      </c>
      <c r="F7090" t="s">
        <v>2882</v>
      </c>
      <c r="G7090" t="s">
        <v>2883</v>
      </c>
      <c r="H7090">
        <v>17381.016800000001</v>
      </c>
      <c r="I7090">
        <v>51.0353789770787</v>
      </c>
      <c r="J7090">
        <v>65.712630543402298</v>
      </c>
      <c r="K7090">
        <v>116.74800952048101</v>
      </c>
      <c r="L7090">
        <v>17264.268790479498</v>
      </c>
    </row>
    <row r="7091" spans="1:12" x14ac:dyDescent="0.35">
      <c r="A7091" t="s">
        <v>1449</v>
      </c>
      <c r="B7091" t="s">
        <v>4815</v>
      </c>
      <c r="C7091" t="s">
        <v>2879</v>
      </c>
      <c r="D7091" t="s">
        <v>2910</v>
      </c>
      <c r="E7091" t="s">
        <v>4632</v>
      </c>
      <c r="F7091" t="s">
        <v>2884</v>
      </c>
      <c r="G7091" t="s">
        <v>2885</v>
      </c>
      <c r="H7091">
        <v>45694.975700000003</v>
      </c>
      <c r="I7091">
        <v>132.98391525944101</v>
      </c>
      <c r="J7091">
        <v>0</v>
      </c>
      <c r="K7091">
        <v>132.98391525944101</v>
      </c>
      <c r="L7091">
        <v>45561.991784740603</v>
      </c>
    </row>
    <row r="7092" spans="1:12" x14ac:dyDescent="0.35">
      <c r="A7092" t="s">
        <v>1449</v>
      </c>
      <c r="B7092" t="s">
        <v>4815</v>
      </c>
      <c r="C7092" t="s">
        <v>2879</v>
      </c>
      <c r="D7092" t="s">
        <v>2910</v>
      </c>
      <c r="E7092" t="s">
        <v>4632</v>
      </c>
      <c r="F7092" t="s">
        <v>2896</v>
      </c>
      <c r="G7092" t="s">
        <v>2897</v>
      </c>
      <c r="H7092">
        <v>60623.214800000002</v>
      </c>
      <c r="I7092">
        <v>176.42885968682799</v>
      </c>
      <c r="J7092">
        <v>0</v>
      </c>
      <c r="K7092">
        <v>176.42885968682799</v>
      </c>
      <c r="L7092">
        <v>60446.785940313202</v>
      </c>
    </row>
    <row r="7093" spans="1:12" x14ac:dyDescent="0.35">
      <c r="A7093" t="s">
        <v>1449</v>
      </c>
      <c r="B7093" t="s">
        <v>4815</v>
      </c>
      <c r="C7093" t="s">
        <v>2879</v>
      </c>
      <c r="D7093" t="s">
        <v>2912</v>
      </c>
      <c r="E7093" t="s">
        <v>3105</v>
      </c>
      <c r="F7093" t="s">
        <v>2172</v>
      </c>
      <c r="G7093" t="s">
        <v>2173</v>
      </c>
      <c r="H7093">
        <v>4007.0212000000001</v>
      </c>
      <c r="I7093">
        <v>13.5505688350983</v>
      </c>
      <c r="J7093">
        <v>0</v>
      </c>
      <c r="K7093">
        <v>13.5505688350983</v>
      </c>
      <c r="L7093">
        <v>3993.4706311649002</v>
      </c>
    </row>
    <row r="7094" spans="1:12" x14ac:dyDescent="0.35">
      <c r="A7094" t="s">
        <v>1449</v>
      </c>
      <c r="B7094" t="s">
        <v>4815</v>
      </c>
      <c r="C7094" t="s">
        <v>2879</v>
      </c>
      <c r="D7094" t="s">
        <v>2912</v>
      </c>
      <c r="E7094" t="s">
        <v>3105</v>
      </c>
      <c r="F7094" t="s">
        <v>2882</v>
      </c>
      <c r="G7094" t="s">
        <v>2883</v>
      </c>
      <c r="H7094">
        <v>8524.0267999999996</v>
      </c>
      <c r="I7094">
        <v>28.8257555219365</v>
      </c>
      <c r="J7094">
        <v>0</v>
      </c>
      <c r="K7094">
        <v>28.8257555219365</v>
      </c>
      <c r="L7094">
        <v>8495.2010444780608</v>
      </c>
    </row>
    <row r="7095" spans="1:12" x14ac:dyDescent="0.35">
      <c r="A7095" t="s">
        <v>1449</v>
      </c>
      <c r="B7095" t="s">
        <v>4815</v>
      </c>
      <c r="C7095" t="s">
        <v>2879</v>
      </c>
      <c r="D7095" t="s">
        <v>2912</v>
      </c>
      <c r="E7095" t="s">
        <v>3105</v>
      </c>
      <c r="F7095" t="s">
        <v>2884</v>
      </c>
      <c r="G7095" t="s">
        <v>2885</v>
      </c>
      <c r="H7095">
        <v>36354.610099999998</v>
      </c>
      <c r="I7095">
        <v>122.940615431165</v>
      </c>
      <c r="J7095">
        <v>0</v>
      </c>
      <c r="K7095">
        <v>122.940615431165</v>
      </c>
      <c r="L7095">
        <v>36231.669484568803</v>
      </c>
    </row>
    <row r="7096" spans="1:12" x14ac:dyDescent="0.35">
      <c r="A7096" t="s">
        <v>1449</v>
      </c>
      <c r="B7096" t="s">
        <v>4815</v>
      </c>
      <c r="C7096" t="s">
        <v>2879</v>
      </c>
      <c r="D7096" t="s">
        <v>2912</v>
      </c>
      <c r="E7096" t="s">
        <v>3105</v>
      </c>
      <c r="F7096" t="s">
        <v>2896</v>
      </c>
      <c r="G7096" t="s">
        <v>2897</v>
      </c>
      <c r="H7096">
        <v>24114.981800000001</v>
      </c>
      <c r="I7096">
        <v>81.549786989409995</v>
      </c>
      <c r="J7096">
        <v>0</v>
      </c>
      <c r="K7096">
        <v>81.549786989409995</v>
      </c>
      <c r="L7096">
        <v>24033.432013010599</v>
      </c>
    </row>
    <row r="7097" spans="1:12" x14ac:dyDescent="0.35">
      <c r="A7097" t="s">
        <v>1449</v>
      </c>
      <c r="B7097" t="s">
        <v>4815</v>
      </c>
      <c r="C7097" t="s">
        <v>2879</v>
      </c>
      <c r="D7097" t="s">
        <v>2976</v>
      </c>
      <c r="E7097" t="s">
        <v>2909</v>
      </c>
      <c r="F7097" t="s">
        <v>2172</v>
      </c>
      <c r="G7097" t="s">
        <v>2173</v>
      </c>
      <c r="H7097">
        <v>5067.9664000000002</v>
      </c>
      <c r="I7097">
        <v>9.6464928615766592</v>
      </c>
      <c r="J7097">
        <v>0</v>
      </c>
      <c r="K7097">
        <v>9.6464928615766592</v>
      </c>
      <c r="L7097">
        <v>5058.3199071384197</v>
      </c>
    </row>
    <row r="7098" spans="1:12" x14ac:dyDescent="0.35">
      <c r="A7098" t="s">
        <v>1449</v>
      </c>
      <c r="B7098" t="s">
        <v>4815</v>
      </c>
      <c r="C7098" t="s">
        <v>2879</v>
      </c>
      <c r="D7098" t="s">
        <v>2976</v>
      </c>
      <c r="E7098" t="s">
        <v>2909</v>
      </c>
      <c r="F7098" t="s">
        <v>2882</v>
      </c>
      <c r="G7098" t="s">
        <v>2883</v>
      </c>
      <c r="H7098">
        <v>6537.6767</v>
      </c>
      <c r="I7098">
        <v>12.4439757914339</v>
      </c>
      <c r="J7098">
        <v>0</v>
      </c>
      <c r="K7098">
        <v>12.4439757914339</v>
      </c>
      <c r="L7098">
        <v>6525.2327242085703</v>
      </c>
    </row>
    <row r="7099" spans="1:12" x14ac:dyDescent="0.35">
      <c r="A7099" t="s">
        <v>1449</v>
      </c>
      <c r="B7099" t="s">
        <v>4815</v>
      </c>
      <c r="C7099" t="s">
        <v>2879</v>
      </c>
      <c r="D7099" t="s">
        <v>2976</v>
      </c>
      <c r="E7099" t="s">
        <v>2909</v>
      </c>
      <c r="F7099" t="s">
        <v>2884</v>
      </c>
      <c r="G7099" t="s">
        <v>2885</v>
      </c>
      <c r="H7099">
        <v>18143.3197</v>
      </c>
      <c r="I7099">
        <v>34.534444444444397</v>
      </c>
      <c r="J7099">
        <v>0</v>
      </c>
      <c r="K7099">
        <v>34.534444444444397</v>
      </c>
      <c r="L7099">
        <v>18108.785255555598</v>
      </c>
    </row>
    <row r="7100" spans="1:12" x14ac:dyDescent="0.35">
      <c r="A7100" t="s">
        <v>1449</v>
      </c>
      <c r="B7100" t="s">
        <v>4815</v>
      </c>
      <c r="C7100" t="s">
        <v>2879</v>
      </c>
      <c r="D7100" t="s">
        <v>2977</v>
      </c>
      <c r="E7100" t="s">
        <v>2913</v>
      </c>
      <c r="F7100" t="s">
        <v>2172</v>
      </c>
      <c r="G7100" t="s">
        <v>2173</v>
      </c>
      <c r="H7100">
        <v>12355.053099999999</v>
      </c>
      <c r="I7100">
        <v>60.6728033071346</v>
      </c>
      <c r="J7100">
        <v>587.13711267613303</v>
      </c>
      <c r="K7100">
        <v>647.80991598326796</v>
      </c>
      <c r="L7100">
        <v>11707.243184016699</v>
      </c>
    </row>
    <row r="7101" spans="1:12" x14ac:dyDescent="0.35">
      <c r="A7101" t="s">
        <v>1449</v>
      </c>
      <c r="B7101" t="s">
        <v>4815</v>
      </c>
      <c r="C7101" t="s">
        <v>2879</v>
      </c>
      <c r="D7101" t="s">
        <v>2977</v>
      </c>
      <c r="E7101" t="s">
        <v>2913</v>
      </c>
      <c r="F7101" t="s">
        <v>2882</v>
      </c>
      <c r="G7101" t="s">
        <v>2883</v>
      </c>
      <c r="H7101">
        <v>39855.010199999997</v>
      </c>
      <c r="I7101">
        <v>195.71872034559499</v>
      </c>
      <c r="J7101">
        <v>1893.99068605204</v>
      </c>
      <c r="K7101">
        <v>2089.7094063976401</v>
      </c>
      <c r="L7101">
        <v>37765.300793602401</v>
      </c>
    </row>
    <row r="7102" spans="1:12" x14ac:dyDescent="0.35">
      <c r="A7102" t="s">
        <v>1449</v>
      </c>
      <c r="B7102" t="s">
        <v>4815</v>
      </c>
      <c r="C7102" t="s">
        <v>2879</v>
      </c>
      <c r="D7102" t="s">
        <v>2977</v>
      </c>
      <c r="E7102" t="s">
        <v>2913</v>
      </c>
      <c r="F7102" t="s">
        <v>2884</v>
      </c>
      <c r="G7102" t="s">
        <v>2885</v>
      </c>
      <c r="H7102">
        <v>39528.118399999999</v>
      </c>
      <c r="I7102">
        <v>134.291789296654</v>
      </c>
      <c r="J7102">
        <v>0</v>
      </c>
      <c r="K7102">
        <v>134.291789296654</v>
      </c>
      <c r="L7102">
        <v>39393.826610703298</v>
      </c>
    </row>
    <row r="7103" spans="1:12" x14ac:dyDescent="0.35">
      <c r="A7103" t="s">
        <v>1449</v>
      </c>
      <c r="B7103" t="s">
        <v>4815</v>
      </c>
      <c r="C7103" t="s">
        <v>2879</v>
      </c>
      <c r="D7103" t="s">
        <v>2977</v>
      </c>
      <c r="E7103" t="s">
        <v>2913</v>
      </c>
      <c r="F7103" t="s">
        <v>2896</v>
      </c>
      <c r="G7103" t="s">
        <v>2897</v>
      </c>
      <c r="H7103">
        <v>32907.158600000002</v>
      </c>
      <c r="I7103">
        <v>111.79791458946499</v>
      </c>
      <c r="J7103">
        <v>0</v>
      </c>
      <c r="K7103">
        <v>111.79791458946499</v>
      </c>
      <c r="L7103">
        <v>32795.360685410502</v>
      </c>
    </row>
    <row r="7104" spans="1:12" x14ac:dyDescent="0.35">
      <c r="A7104" t="s">
        <v>1449</v>
      </c>
      <c r="B7104" t="s">
        <v>4815</v>
      </c>
      <c r="C7104" t="s">
        <v>2915</v>
      </c>
      <c r="D7104" t="s">
        <v>4820</v>
      </c>
      <c r="E7104" t="s">
        <v>4821</v>
      </c>
      <c r="F7104" t="s">
        <v>2170</v>
      </c>
      <c r="G7104" t="s">
        <v>2171</v>
      </c>
      <c r="H7104">
        <v>0</v>
      </c>
      <c r="I7104">
        <v>0</v>
      </c>
      <c r="J7104">
        <v>0</v>
      </c>
      <c r="K7104">
        <v>0</v>
      </c>
      <c r="L7104">
        <v>0</v>
      </c>
    </row>
    <row r="7105" spans="1:14" x14ac:dyDescent="0.35">
      <c r="A7105" t="s">
        <v>1449</v>
      </c>
      <c r="B7105" t="s">
        <v>4815</v>
      </c>
      <c r="C7105" t="s">
        <v>2915</v>
      </c>
      <c r="D7105" t="s">
        <v>4820</v>
      </c>
      <c r="E7105" t="s">
        <v>4821</v>
      </c>
      <c r="F7105" t="s">
        <v>2172</v>
      </c>
      <c r="G7105" t="s">
        <v>2173</v>
      </c>
      <c r="H7105">
        <v>3779916.3018999998</v>
      </c>
      <c r="I7105">
        <v>14292.313440431901</v>
      </c>
      <c r="J7105">
        <v>978051.44547309505</v>
      </c>
      <c r="K7105">
        <v>992343.75891352701</v>
      </c>
      <c r="L7105">
        <v>2787572.5429864698</v>
      </c>
    </row>
    <row r="7106" spans="1:14" x14ac:dyDescent="0.35">
      <c r="A7106" t="s">
        <v>1449</v>
      </c>
      <c r="B7106" t="s">
        <v>4815</v>
      </c>
      <c r="C7106" t="s">
        <v>2915</v>
      </c>
      <c r="D7106" t="s">
        <v>4820</v>
      </c>
      <c r="E7106" t="s">
        <v>4821</v>
      </c>
      <c r="F7106" t="s">
        <v>19</v>
      </c>
      <c r="G7106" t="s">
        <v>2174</v>
      </c>
      <c r="H7106">
        <v>189191.1452</v>
      </c>
      <c r="I7106">
        <v>715.35423834436995</v>
      </c>
      <c r="J7106">
        <v>0</v>
      </c>
      <c r="K7106">
        <v>715.35423834436995</v>
      </c>
      <c r="L7106">
        <v>188475.79096165599</v>
      </c>
      <c r="N7106" t="s">
        <v>2198</v>
      </c>
    </row>
    <row r="7107" spans="1:14" x14ac:dyDescent="0.35">
      <c r="A7107" t="s">
        <v>1449</v>
      </c>
      <c r="B7107" t="s">
        <v>4815</v>
      </c>
      <c r="C7107" t="s">
        <v>2915</v>
      </c>
      <c r="D7107" t="s">
        <v>4820</v>
      </c>
      <c r="E7107" t="s">
        <v>4821</v>
      </c>
      <c r="F7107" t="s">
        <v>2918</v>
      </c>
      <c r="G7107" t="s">
        <v>2919</v>
      </c>
      <c r="H7107">
        <v>0</v>
      </c>
      <c r="I7107">
        <v>0</v>
      </c>
      <c r="J7107">
        <v>0</v>
      </c>
      <c r="K7107">
        <v>0</v>
      </c>
      <c r="L7107">
        <v>0</v>
      </c>
    </row>
    <row r="7108" spans="1:14" x14ac:dyDescent="0.35">
      <c r="A7108" t="s">
        <v>1449</v>
      </c>
      <c r="B7108" t="s">
        <v>4815</v>
      </c>
      <c r="C7108" t="s">
        <v>2915</v>
      </c>
      <c r="D7108" t="s">
        <v>4820</v>
      </c>
      <c r="E7108" t="s">
        <v>4821</v>
      </c>
      <c r="F7108" t="s">
        <v>2920</v>
      </c>
      <c r="G7108" t="s">
        <v>2921</v>
      </c>
      <c r="H7108">
        <v>0</v>
      </c>
      <c r="I7108">
        <v>0</v>
      </c>
      <c r="J7108">
        <v>0</v>
      </c>
      <c r="K7108">
        <v>0</v>
      </c>
      <c r="L7108">
        <v>0</v>
      </c>
    </row>
    <row r="7109" spans="1:14" x14ac:dyDescent="0.35">
      <c r="A7109" t="s">
        <v>1449</v>
      </c>
      <c r="B7109" t="s">
        <v>4815</v>
      </c>
      <c r="C7109" t="s">
        <v>2915</v>
      </c>
      <c r="D7109" t="s">
        <v>4820</v>
      </c>
      <c r="E7109" t="s">
        <v>4821</v>
      </c>
      <c r="F7109" t="s">
        <v>2867</v>
      </c>
      <c r="G7109" t="s">
        <v>2868</v>
      </c>
      <c r="H7109">
        <v>0</v>
      </c>
      <c r="I7109">
        <v>0</v>
      </c>
      <c r="J7109">
        <v>0</v>
      </c>
      <c r="K7109">
        <v>0</v>
      </c>
      <c r="L7109">
        <v>0</v>
      </c>
    </row>
    <row r="7110" spans="1:14" x14ac:dyDescent="0.35">
      <c r="A7110" t="s">
        <v>1449</v>
      </c>
      <c r="B7110" t="s">
        <v>4815</v>
      </c>
      <c r="C7110" t="s">
        <v>2915</v>
      </c>
      <c r="D7110" t="s">
        <v>4820</v>
      </c>
      <c r="E7110" t="s">
        <v>4821</v>
      </c>
      <c r="F7110" t="s">
        <v>2922</v>
      </c>
      <c r="G7110" t="s">
        <v>2923</v>
      </c>
      <c r="H7110">
        <v>364988.22700000001</v>
      </c>
      <c r="I7110">
        <v>1380.0639288413499</v>
      </c>
      <c r="J7110">
        <v>94440.520498952304</v>
      </c>
      <c r="K7110">
        <v>95820.584427793699</v>
      </c>
      <c r="L7110">
        <v>269167.64257220598</v>
      </c>
    </row>
    <row r="7111" spans="1:14" x14ac:dyDescent="0.35">
      <c r="A7111" t="s">
        <v>1449</v>
      </c>
      <c r="B7111" t="s">
        <v>4815</v>
      </c>
      <c r="C7111" t="s">
        <v>2915</v>
      </c>
      <c r="D7111" t="s">
        <v>4820</v>
      </c>
      <c r="E7111" t="s">
        <v>4821</v>
      </c>
      <c r="F7111" t="s">
        <v>2999</v>
      </c>
      <c r="G7111" t="s">
        <v>3000</v>
      </c>
      <c r="H7111">
        <v>530460.71829999995</v>
      </c>
      <c r="I7111">
        <v>2005.73511370597</v>
      </c>
      <c r="J7111">
        <v>137256.444547789</v>
      </c>
      <c r="K7111">
        <v>139262.179661495</v>
      </c>
      <c r="L7111">
        <v>391198.53863850498</v>
      </c>
    </row>
    <row r="7112" spans="1:14" x14ac:dyDescent="0.35">
      <c r="A7112" t="s">
        <v>1449</v>
      </c>
      <c r="B7112" t="s">
        <v>4815</v>
      </c>
      <c r="C7112" t="s">
        <v>2915</v>
      </c>
      <c r="D7112" t="s">
        <v>4820</v>
      </c>
      <c r="E7112" t="s">
        <v>4821</v>
      </c>
      <c r="F7112" t="s">
        <v>3241</v>
      </c>
      <c r="G7112" t="s">
        <v>3242</v>
      </c>
      <c r="H7112">
        <v>107989.636</v>
      </c>
      <c r="I7112">
        <v>408.32166701957402</v>
      </c>
      <c r="J7112">
        <v>27942.264092579899</v>
      </c>
      <c r="K7112">
        <v>28350.5857595995</v>
      </c>
      <c r="L7112">
        <v>79639.050240400495</v>
      </c>
    </row>
    <row r="7113" spans="1:14" x14ac:dyDescent="0.35">
      <c r="A7113" t="s">
        <v>1449</v>
      </c>
      <c r="B7113" t="s">
        <v>4815</v>
      </c>
      <c r="C7113" t="s">
        <v>2915</v>
      </c>
      <c r="D7113" t="s">
        <v>4820</v>
      </c>
      <c r="E7113" t="s">
        <v>4821</v>
      </c>
      <c r="F7113" t="s">
        <v>2924</v>
      </c>
      <c r="G7113" t="s">
        <v>2925</v>
      </c>
      <c r="H7113">
        <v>0</v>
      </c>
      <c r="I7113">
        <v>0</v>
      </c>
      <c r="J7113">
        <v>0</v>
      </c>
      <c r="K7113">
        <v>0</v>
      </c>
      <c r="L7113">
        <v>0</v>
      </c>
    </row>
    <row r="7114" spans="1:14" x14ac:dyDescent="0.35">
      <c r="A7114" t="s">
        <v>1449</v>
      </c>
      <c r="B7114" t="s">
        <v>4815</v>
      </c>
      <c r="C7114" t="s">
        <v>2915</v>
      </c>
      <c r="D7114" t="s">
        <v>4820</v>
      </c>
      <c r="E7114" t="s">
        <v>4821</v>
      </c>
      <c r="F7114" t="s">
        <v>2877</v>
      </c>
      <c r="G7114" t="s">
        <v>2878</v>
      </c>
      <c r="H7114">
        <v>139521.49350000001</v>
      </c>
      <c r="I7114">
        <v>527.54737341030295</v>
      </c>
      <c r="J7114">
        <v>36101.116398682097</v>
      </c>
      <c r="K7114">
        <v>36628.663772092397</v>
      </c>
      <c r="L7114">
        <v>102892.829727908</v>
      </c>
    </row>
    <row r="7115" spans="1:14" x14ac:dyDescent="0.35">
      <c r="A7115" t="s">
        <v>1449</v>
      </c>
      <c r="B7115" t="s">
        <v>4815</v>
      </c>
      <c r="C7115" t="s">
        <v>2915</v>
      </c>
      <c r="D7115" t="s">
        <v>4820</v>
      </c>
      <c r="E7115" t="s">
        <v>4821</v>
      </c>
      <c r="F7115" t="s">
        <v>2962</v>
      </c>
      <c r="G7115" t="s">
        <v>2963</v>
      </c>
      <c r="H7115">
        <v>3861575.9780000001</v>
      </c>
      <c r="I7115">
        <v>13984.2368318834</v>
      </c>
      <c r="J7115">
        <v>778066.36352232494</v>
      </c>
      <c r="K7115">
        <v>792050.60035420803</v>
      </c>
      <c r="L7115">
        <v>3069525.3776457901</v>
      </c>
    </row>
    <row r="7116" spans="1:14" x14ac:dyDescent="0.35">
      <c r="A7116" t="s">
        <v>1449</v>
      </c>
      <c r="B7116" t="s">
        <v>4815</v>
      </c>
      <c r="C7116" t="s">
        <v>2915</v>
      </c>
      <c r="D7116" t="s">
        <v>4820</v>
      </c>
      <c r="E7116" t="s">
        <v>4821</v>
      </c>
      <c r="F7116" t="s">
        <v>2964</v>
      </c>
      <c r="G7116" t="s">
        <v>2965</v>
      </c>
      <c r="H7116">
        <v>113367.3682</v>
      </c>
      <c r="I7116">
        <v>410.54640240391501</v>
      </c>
      <c r="J7116">
        <v>22842.315259371</v>
      </c>
      <c r="K7116">
        <v>23252.861661774899</v>
      </c>
      <c r="L7116">
        <v>90114.506538225105</v>
      </c>
    </row>
    <row r="7117" spans="1:14" x14ac:dyDescent="0.35">
      <c r="A7117" t="s">
        <v>1449</v>
      </c>
      <c r="B7117" t="s">
        <v>4815</v>
      </c>
      <c r="C7117" t="s">
        <v>2915</v>
      </c>
      <c r="D7117" t="s">
        <v>4822</v>
      </c>
      <c r="E7117" t="s">
        <v>4823</v>
      </c>
      <c r="F7117" t="s">
        <v>2172</v>
      </c>
      <c r="G7117" t="s">
        <v>2173</v>
      </c>
      <c r="H7117">
        <v>57061.924200000001</v>
      </c>
      <c r="I7117">
        <v>161.601431454519</v>
      </c>
      <c r="J7117">
        <v>82.546303517370603</v>
      </c>
      <c r="K7117">
        <v>244.14773497189</v>
      </c>
      <c r="L7117">
        <v>56817.776465028102</v>
      </c>
    </row>
    <row r="7118" spans="1:14" x14ac:dyDescent="0.35">
      <c r="A7118" t="s">
        <v>1449</v>
      </c>
      <c r="B7118" t="s">
        <v>4815</v>
      </c>
      <c r="C7118" t="s">
        <v>2915</v>
      </c>
      <c r="D7118" t="s">
        <v>4822</v>
      </c>
      <c r="E7118" t="s">
        <v>4823</v>
      </c>
      <c r="F7118" t="s">
        <v>2867</v>
      </c>
      <c r="G7118" t="s">
        <v>2868</v>
      </c>
      <c r="H7118">
        <v>0</v>
      </c>
      <c r="I7118">
        <v>0</v>
      </c>
      <c r="J7118">
        <v>0</v>
      </c>
      <c r="K7118">
        <v>0</v>
      </c>
      <c r="L7118">
        <v>0</v>
      </c>
    </row>
    <row r="7119" spans="1:14" x14ac:dyDescent="0.35">
      <c r="A7119" t="s">
        <v>1449</v>
      </c>
      <c r="B7119" t="s">
        <v>4815</v>
      </c>
      <c r="C7119" t="s">
        <v>2915</v>
      </c>
      <c r="D7119" t="s">
        <v>4822</v>
      </c>
      <c r="E7119" t="s">
        <v>4823</v>
      </c>
      <c r="F7119" t="s">
        <v>2922</v>
      </c>
      <c r="G7119" t="s">
        <v>2923</v>
      </c>
      <c r="H7119">
        <v>0</v>
      </c>
      <c r="I7119">
        <v>0</v>
      </c>
      <c r="J7119">
        <v>0</v>
      </c>
      <c r="K7119">
        <v>0</v>
      </c>
      <c r="L7119">
        <v>0</v>
      </c>
    </row>
    <row r="7120" spans="1:14" x14ac:dyDescent="0.35">
      <c r="A7120" t="s">
        <v>1449</v>
      </c>
      <c r="B7120" t="s">
        <v>4815</v>
      </c>
      <c r="C7120" t="s">
        <v>2915</v>
      </c>
      <c r="D7120" t="s">
        <v>4822</v>
      </c>
      <c r="E7120" t="s">
        <v>4823</v>
      </c>
      <c r="F7120" t="s">
        <v>2924</v>
      </c>
      <c r="G7120" t="s">
        <v>2925</v>
      </c>
      <c r="H7120">
        <v>0</v>
      </c>
      <c r="I7120">
        <v>0</v>
      </c>
      <c r="J7120">
        <v>0</v>
      </c>
      <c r="K7120">
        <v>0</v>
      </c>
      <c r="L7120">
        <v>0</v>
      </c>
    </row>
    <row r="7121" spans="1:12" x14ac:dyDescent="0.35">
      <c r="A7121" t="s">
        <v>1449</v>
      </c>
      <c r="B7121" t="s">
        <v>4815</v>
      </c>
      <c r="C7121" t="s">
        <v>2915</v>
      </c>
      <c r="D7121" t="s">
        <v>4824</v>
      </c>
      <c r="E7121" t="s">
        <v>4825</v>
      </c>
      <c r="F7121" t="s">
        <v>2170</v>
      </c>
      <c r="G7121" t="s">
        <v>2171</v>
      </c>
      <c r="H7121">
        <v>0</v>
      </c>
      <c r="I7121">
        <v>0</v>
      </c>
      <c r="J7121">
        <v>0</v>
      </c>
      <c r="K7121">
        <v>0</v>
      </c>
      <c r="L7121">
        <v>0</v>
      </c>
    </row>
    <row r="7122" spans="1:12" x14ac:dyDescent="0.35">
      <c r="A7122" t="s">
        <v>1449</v>
      </c>
      <c r="B7122" t="s">
        <v>4815</v>
      </c>
      <c r="C7122" t="s">
        <v>2915</v>
      </c>
      <c r="D7122" t="s">
        <v>4824</v>
      </c>
      <c r="E7122" t="s">
        <v>4825</v>
      </c>
      <c r="F7122" t="s">
        <v>2172</v>
      </c>
      <c r="G7122" t="s">
        <v>2173</v>
      </c>
      <c r="H7122">
        <v>267487.16690000001</v>
      </c>
      <c r="I7122">
        <v>881.10677557149199</v>
      </c>
      <c r="J7122">
        <v>14916.0287891889</v>
      </c>
      <c r="K7122">
        <v>15797.1355647604</v>
      </c>
      <c r="L7122">
        <v>251690.03133524</v>
      </c>
    </row>
    <row r="7123" spans="1:12" x14ac:dyDescent="0.35">
      <c r="A7123" t="s">
        <v>1449</v>
      </c>
      <c r="B7123" t="s">
        <v>4815</v>
      </c>
      <c r="C7123" t="s">
        <v>2915</v>
      </c>
      <c r="D7123" t="s">
        <v>4824</v>
      </c>
      <c r="E7123" t="s">
        <v>4825</v>
      </c>
      <c r="F7123" t="s">
        <v>2867</v>
      </c>
      <c r="G7123" t="s">
        <v>2868</v>
      </c>
      <c r="H7123">
        <v>0</v>
      </c>
      <c r="I7123">
        <v>0</v>
      </c>
      <c r="J7123">
        <v>0</v>
      </c>
      <c r="K7123">
        <v>0</v>
      </c>
      <c r="L7123">
        <v>0</v>
      </c>
    </row>
    <row r="7124" spans="1:12" x14ac:dyDescent="0.35">
      <c r="A7124" t="s">
        <v>1449</v>
      </c>
      <c r="B7124" t="s">
        <v>4815</v>
      </c>
      <c r="C7124" t="s">
        <v>2915</v>
      </c>
      <c r="D7124" t="s">
        <v>4824</v>
      </c>
      <c r="E7124" t="s">
        <v>4825</v>
      </c>
      <c r="F7124" t="s">
        <v>2922</v>
      </c>
      <c r="G7124" t="s">
        <v>2923</v>
      </c>
      <c r="H7124">
        <v>0</v>
      </c>
      <c r="I7124">
        <v>0</v>
      </c>
      <c r="J7124">
        <v>0</v>
      </c>
      <c r="K7124">
        <v>0</v>
      </c>
      <c r="L7124">
        <v>0</v>
      </c>
    </row>
    <row r="7125" spans="1:12" x14ac:dyDescent="0.35">
      <c r="A7125" t="s">
        <v>1449</v>
      </c>
      <c r="B7125" t="s">
        <v>4815</v>
      </c>
      <c r="C7125" t="s">
        <v>2915</v>
      </c>
      <c r="D7125" t="s">
        <v>4824</v>
      </c>
      <c r="E7125" t="s">
        <v>4825</v>
      </c>
      <c r="F7125" t="s">
        <v>2997</v>
      </c>
      <c r="G7125" t="s">
        <v>2998</v>
      </c>
      <c r="H7125">
        <v>29447.1567</v>
      </c>
      <c r="I7125">
        <v>96.999379708494104</v>
      </c>
      <c r="J7125">
        <v>1642.0774194216499</v>
      </c>
      <c r="K7125">
        <v>1739.07679913014</v>
      </c>
      <c r="L7125">
        <v>27708.0799008699</v>
      </c>
    </row>
    <row r="7126" spans="1:12" x14ac:dyDescent="0.35">
      <c r="A7126" t="s">
        <v>1449</v>
      </c>
      <c r="B7126" t="s">
        <v>4815</v>
      </c>
      <c r="C7126" t="s">
        <v>2915</v>
      </c>
      <c r="D7126" t="s">
        <v>4824</v>
      </c>
      <c r="E7126" t="s">
        <v>4825</v>
      </c>
      <c r="F7126" t="s">
        <v>2884</v>
      </c>
      <c r="G7126" t="s">
        <v>2885</v>
      </c>
      <c r="H7126">
        <v>0</v>
      </c>
      <c r="I7126">
        <v>0</v>
      </c>
      <c r="J7126">
        <v>0</v>
      </c>
      <c r="K7126">
        <v>0</v>
      </c>
      <c r="L7126">
        <v>0</v>
      </c>
    </row>
    <row r="7127" spans="1:12" x14ac:dyDescent="0.35">
      <c r="A7127" t="s">
        <v>1449</v>
      </c>
      <c r="B7127" t="s">
        <v>4815</v>
      </c>
      <c r="C7127" t="s">
        <v>2915</v>
      </c>
      <c r="D7127" t="s">
        <v>4824</v>
      </c>
      <c r="E7127" t="s">
        <v>4825</v>
      </c>
      <c r="F7127" t="s">
        <v>2999</v>
      </c>
      <c r="G7127" t="s">
        <v>3000</v>
      </c>
      <c r="H7127">
        <v>0</v>
      </c>
      <c r="I7127">
        <v>0</v>
      </c>
      <c r="J7127">
        <v>0</v>
      </c>
      <c r="K7127">
        <v>0</v>
      </c>
      <c r="L7127">
        <v>0</v>
      </c>
    </row>
    <row r="7128" spans="1:12" x14ac:dyDescent="0.35">
      <c r="A7128" t="s">
        <v>1449</v>
      </c>
      <c r="B7128" t="s">
        <v>4815</v>
      </c>
      <c r="C7128" t="s">
        <v>2915</v>
      </c>
      <c r="D7128" t="s">
        <v>4824</v>
      </c>
      <c r="E7128" t="s">
        <v>4825</v>
      </c>
      <c r="F7128" t="s">
        <v>2924</v>
      </c>
      <c r="G7128" t="s">
        <v>2925</v>
      </c>
      <c r="H7128">
        <v>0</v>
      </c>
      <c r="I7128">
        <v>0</v>
      </c>
      <c r="J7128">
        <v>0</v>
      </c>
      <c r="K7128">
        <v>0</v>
      </c>
      <c r="L7128">
        <v>0</v>
      </c>
    </row>
    <row r="7129" spans="1:12" x14ac:dyDescent="0.35">
      <c r="A7129" t="s">
        <v>1449</v>
      </c>
      <c r="B7129" t="s">
        <v>4815</v>
      </c>
      <c r="C7129" t="s">
        <v>2915</v>
      </c>
      <c r="D7129" t="s">
        <v>4824</v>
      </c>
      <c r="E7129" t="s">
        <v>4825</v>
      </c>
      <c r="F7129" t="s">
        <v>2877</v>
      </c>
      <c r="G7129" t="s">
        <v>2878</v>
      </c>
      <c r="H7129">
        <v>6620.3140000000003</v>
      </c>
      <c r="I7129">
        <v>21.8074145028089</v>
      </c>
      <c r="J7129">
        <v>369.17208170450698</v>
      </c>
      <c r="K7129">
        <v>390.979496207316</v>
      </c>
      <c r="L7129">
        <v>6229.3345037926802</v>
      </c>
    </row>
    <row r="7130" spans="1:12" x14ac:dyDescent="0.35">
      <c r="A7130" t="s">
        <v>1449</v>
      </c>
      <c r="B7130" t="s">
        <v>4815</v>
      </c>
      <c r="C7130" t="s">
        <v>2915</v>
      </c>
      <c r="D7130" t="s">
        <v>3864</v>
      </c>
      <c r="E7130" t="s">
        <v>3865</v>
      </c>
      <c r="F7130" t="s">
        <v>2170</v>
      </c>
      <c r="G7130" t="s">
        <v>2171</v>
      </c>
      <c r="H7130">
        <v>0</v>
      </c>
      <c r="I7130">
        <v>0</v>
      </c>
      <c r="J7130">
        <v>0</v>
      </c>
      <c r="K7130">
        <v>0</v>
      </c>
      <c r="L7130">
        <v>0</v>
      </c>
    </row>
    <row r="7131" spans="1:12" x14ac:dyDescent="0.35">
      <c r="A7131" t="s">
        <v>1449</v>
      </c>
      <c r="B7131" t="s">
        <v>4815</v>
      </c>
      <c r="C7131" t="s">
        <v>2915</v>
      </c>
      <c r="D7131" t="s">
        <v>3864</v>
      </c>
      <c r="E7131" t="s">
        <v>3865</v>
      </c>
      <c r="F7131" t="s">
        <v>2172</v>
      </c>
      <c r="G7131" t="s">
        <v>2173</v>
      </c>
      <c r="H7131">
        <v>251256.9117</v>
      </c>
      <c r="I7131">
        <v>1885.64090467501</v>
      </c>
      <c r="J7131">
        <v>23407.915501297899</v>
      </c>
      <c r="K7131">
        <v>25293.5564059729</v>
      </c>
      <c r="L7131">
        <v>225963.35529402699</v>
      </c>
    </row>
    <row r="7132" spans="1:12" x14ac:dyDescent="0.35">
      <c r="A7132" t="s">
        <v>1449</v>
      </c>
      <c r="B7132" t="s">
        <v>4815</v>
      </c>
      <c r="C7132" t="s">
        <v>2915</v>
      </c>
      <c r="D7132" t="s">
        <v>3864</v>
      </c>
      <c r="E7132" t="s">
        <v>3865</v>
      </c>
      <c r="F7132" t="s">
        <v>2867</v>
      </c>
      <c r="G7132" t="s">
        <v>2868</v>
      </c>
      <c r="H7132">
        <v>0</v>
      </c>
      <c r="I7132">
        <v>0</v>
      </c>
      <c r="J7132">
        <v>0</v>
      </c>
      <c r="K7132">
        <v>0</v>
      </c>
      <c r="L7132">
        <v>0</v>
      </c>
    </row>
    <row r="7133" spans="1:12" x14ac:dyDescent="0.35">
      <c r="A7133" t="s">
        <v>1449</v>
      </c>
      <c r="B7133" t="s">
        <v>4815</v>
      </c>
      <c r="C7133" t="s">
        <v>2915</v>
      </c>
      <c r="D7133" t="s">
        <v>3864</v>
      </c>
      <c r="E7133" t="s">
        <v>3865</v>
      </c>
      <c r="F7133" t="s">
        <v>2922</v>
      </c>
      <c r="G7133" t="s">
        <v>2923</v>
      </c>
      <c r="H7133">
        <v>73656.304499999998</v>
      </c>
      <c r="I7133">
        <v>552.77818936492804</v>
      </c>
      <c r="J7133">
        <v>6862.0621856125799</v>
      </c>
      <c r="K7133">
        <v>7414.8403749775098</v>
      </c>
      <c r="L7133">
        <v>66241.464125022496</v>
      </c>
    </row>
    <row r="7134" spans="1:12" x14ac:dyDescent="0.35">
      <c r="A7134" t="s">
        <v>1449</v>
      </c>
      <c r="B7134" t="s">
        <v>4815</v>
      </c>
      <c r="C7134" t="s">
        <v>2915</v>
      </c>
      <c r="D7134" t="s">
        <v>3864</v>
      </c>
      <c r="E7134" t="s">
        <v>3865</v>
      </c>
      <c r="F7134" t="s">
        <v>2999</v>
      </c>
      <c r="G7134" t="s">
        <v>3000</v>
      </c>
      <c r="H7134">
        <v>34682.3246</v>
      </c>
      <c r="I7134">
        <v>260.285018633221</v>
      </c>
      <c r="J7134">
        <v>3231.1187709784399</v>
      </c>
      <c r="K7134">
        <v>3491.4037896116602</v>
      </c>
      <c r="L7134">
        <v>31190.920810388299</v>
      </c>
    </row>
    <row r="7135" spans="1:12" x14ac:dyDescent="0.35">
      <c r="A7135" t="s">
        <v>1449</v>
      </c>
      <c r="B7135" t="s">
        <v>4815</v>
      </c>
      <c r="C7135" t="s">
        <v>2915</v>
      </c>
      <c r="D7135" t="s">
        <v>3864</v>
      </c>
      <c r="E7135" t="s">
        <v>3865</v>
      </c>
      <c r="F7135" t="s">
        <v>3241</v>
      </c>
      <c r="G7135" t="s">
        <v>3242</v>
      </c>
      <c r="H7135">
        <v>0</v>
      </c>
      <c r="I7135">
        <v>0</v>
      </c>
      <c r="J7135">
        <v>0</v>
      </c>
      <c r="K7135">
        <v>0</v>
      </c>
      <c r="L7135">
        <v>0</v>
      </c>
    </row>
    <row r="7136" spans="1:12" x14ac:dyDescent="0.35">
      <c r="A7136" t="s">
        <v>1449</v>
      </c>
      <c r="B7136" t="s">
        <v>4815</v>
      </c>
      <c r="C7136" t="s">
        <v>2915</v>
      </c>
      <c r="D7136" t="s">
        <v>3864</v>
      </c>
      <c r="E7136" t="s">
        <v>3865</v>
      </c>
      <c r="F7136" t="s">
        <v>2924</v>
      </c>
      <c r="G7136" t="s">
        <v>2925</v>
      </c>
      <c r="H7136">
        <v>0</v>
      </c>
      <c r="I7136">
        <v>0</v>
      </c>
      <c r="J7136">
        <v>0</v>
      </c>
      <c r="K7136">
        <v>0</v>
      </c>
      <c r="L7136">
        <v>0</v>
      </c>
    </row>
    <row r="7137" spans="1:14" x14ac:dyDescent="0.35">
      <c r="A7137" t="s">
        <v>1449</v>
      </c>
      <c r="B7137" t="s">
        <v>4815</v>
      </c>
      <c r="C7137" t="s">
        <v>2915</v>
      </c>
      <c r="D7137" t="s">
        <v>3864</v>
      </c>
      <c r="E7137" t="s">
        <v>3865</v>
      </c>
      <c r="F7137" t="s">
        <v>2877</v>
      </c>
      <c r="G7137" t="s">
        <v>2878</v>
      </c>
      <c r="H7137">
        <v>10267.118</v>
      </c>
      <c r="I7137">
        <v>77.052995450924001</v>
      </c>
      <c r="J7137">
        <v>956.51828625767803</v>
      </c>
      <c r="K7137">
        <v>1033.5712817086001</v>
      </c>
      <c r="L7137">
        <v>9233.5467182913999</v>
      </c>
    </row>
    <row r="7138" spans="1:14" x14ac:dyDescent="0.35">
      <c r="A7138" t="s">
        <v>1449</v>
      </c>
      <c r="B7138" t="s">
        <v>4815</v>
      </c>
      <c r="C7138" t="s">
        <v>2915</v>
      </c>
      <c r="D7138" t="s">
        <v>4826</v>
      </c>
      <c r="E7138" t="s">
        <v>4827</v>
      </c>
      <c r="F7138" t="s">
        <v>2170</v>
      </c>
      <c r="G7138" t="s">
        <v>2171</v>
      </c>
      <c r="H7138">
        <v>0</v>
      </c>
      <c r="I7138">
        <v>0</v>
      </c>
      <c r="J7138">
        <v>0</v>
      </c>
      <c r="K7138">
        <v>0</v>
      </c>
      <c r="L7138">
        <v>0</v>
      </c>
    </row>
    <row r="7139" spans="1:14" x14ac:dyDescent="0.35">
      <c r="A7139" t="s">
        <v>1449</v>
      </c>
      <c r="B7139" t="s">
        <v>4815</v>
      </c>
      <c r="C7139" t="s">
        <v>2915</v>
      </c>
      <c r="D7139" t="s">
        <v>4826</v>
      </c>
      <c r="E7139" t="s">
        <v>4827</v>
      </c>
      <c r="F7139" t="s">
        <v>2172</v>
      </c>
      <c r="G7139" t="s">
        <v>2173</v>
      </c>
      <c r="H7139">
        <v>24188.892800000001</v>
      </c>
      <c r="I7139">
        <v>122.935423242468</v>
      </c>
      <c r="J7139">
        <v>0</v>
      </c>
      <c r="K7139">
        <v>122.935423242468</v>
      </c>
      <c r="L7139">
        <v>24065.957376757498</v>
      </c>
    </row>
    <row r="7140" spans="1:14" x14ac:dyDescent="0.35">
      <c r="A7140" t="s">
        <v>1449</v>
      </c>
      <c r="B7140" t="s">
        <v>4815</v>
      </c>
      <c r="C7140" t="s">
        <v>2915</v>
      </c>
      <c r="D7140" t="s">
        <v>4826</v>
      </c>
      <c r="E7140" t="s">
        <v>4827</v>
      </c>
      <c r="F7140" t="s">
        <v>2867</v>
      </c>
      <c r="G7140" t="s">
        <v>2868</v>
      </c>
      <c r="H7140">
        <v>0</v>
      </c>
      <c r="I7140">
        <v>0</v>
      </c>
      <c r="J7140">
        <v>0</v>
      </c>
      <c r="K7140">
        <v>0</v>
      </c>
      <c r="L7140">
        <v>0</v>
      </c>
    </row>
    <row r="7141" spans="1:14" x14ac:dyDescent="0.35">
      <c r="A7141" t="s">
        <v>1449</v>
      </c>
      <c r="B7141" t="s">
        <v>4815</v>
      </c>
      <c r="C7141" t="s">
        <v>2915</v>
      </c>
      <c r="D7141" t="s">
        <v>4826</v>
      </c>
      <c r="E7141" t="s">
        <v>4827</v>
      </c>
      <c r="F7141" t="s">
        <v>2922</v>
      </c>
      <c r="G7141" t="s">
        <v>2923</v>
      </c>
      <c r="H7141">
        <v>0</v>
      </c>
      <c r="I7141">
        <v>0</v>
      </c>
      <c r="J7141">
        <v>0</v>
      </c>
      <c r="K7141">
        <v>0</v>
      </c>
      <c r="L7141">
        <v>0</v>
      </c>
    </row>
    <row r="7142" spans="1:14" x14ac:dyDescent="0.35">
      <c r="A7142" t="s">
        <v>1449</v>
      </c>
      <c r="B7142" t="s">
        <v>4815</v>
      </c>
      <c r="C7142" t="s">
        <v>2915</v>
      </c>
      <c r="D7142" t="s">
        <v>4826</v>
      </c>
      <c r="E7142" t="s">
        <v>4827</v>
      </c>
      <c r="F7142" t="s">
        <v>2930</v>
      </c>
      <c r="G7142" t="s">
        <v>2931</v>
      </c>
      <c r="H7142">
        <v>2765.4204</v>
      </c>
      <c r="I7142">
        <v>14.054720229555199</v>
      </c>
      <c r="J7142">
        <v>0</v>
      </c>
      <c r="K7142">
        <v>14.054720229555199</v>
      </c>
      <c r="L7142">
        <v>2751.3656797704398</v>
      </c>
    </row>
    <row r="7143" spans="1:14" x14ac:dyDescent="0.35">
      <c r="A7143" t="s">
        <v>1449</v>
      </c>
      <c r="B7143" t="s">
        <v>4815</v>
      </c>
      <c r="C7143" t="s">
        <v>2915</v>
      </c>
      <c r="D7143" t="s">
        <v>4826</v>
      </c>
      <c r="E7143" t="s">
        <v>4827</v>
      </c>
      <c r="F7143" t="s">
        <v>2924</v>
      </c>
      <c r="G7143" t="s">
        <v>2925</v>
      </c>
      <c r="H7143">
        <v>0</v>
      </c>
      <c r="I7143">
        <v>0</v>
      </c>
      <c r="J7143">
        <v>0</v>
      </c>
      <c r="K7143">
        <v>0</v>
      </c>
      <c r="L7143">
        <v>0</v>
      </c>
    </row>
    <row r="7144" spans="1:14" x14ac:dyDescent="0.35">
      <c r="A7144" t="s">
        <v>1449</v>
      </c>
      <c r="B7144" t="s">
        <v>4815</v>
      </c>
      <c r="C7144" t="s">
        <v>2915</v>
      </c>
      <c r="D7144" t="s">
        <v>4826</v>
      </c>
      <c r="E7144" t="s">
        <v>4827</v>
      </c>
      <c r="F7144" t="s">
        <v>2877</v>
      </c>
      <c r="G7144" t="s">
        <v>2878</v>
      </c>
      <c r="H7144">
        <v>3951.8198000000002</v>
      </c>
      <c r="I7144">
        <v>20.084368723099001</v>
      </c>
      <c r="J7144">
        <v>0</v>
      </c>
      <c r="K7144">
        <v>20.084368723099001</v>
      </c>
      <c r="L7144">
        <v>3931.7354312768998</v>
      </c>
    </row>
    <row r="7145" spans="1:14" x14ac:dyDescent="0.35">
      <c r="A7145" t="s">
        <v>1449</v>
      </c>
      <c r="B7145" t="s">
        <v>4815</v>
      </c>
      <c r="C7145" t="s">
        <v>2915</v>
      </c>
      <c r="D7145" t="s">
        <v>4828</v>
      </c>
      <c r="E7145" t="s">
        <v>4829</v>
      </c>
      <c r="F7145" t="s">
        <v>2172</v>
      </c>
      <c r="G7145" t="s">
        <v>2173</v>
      </c>
      <c r="H7145">
        <v>23407.788499999999</v>
      </c>
      <c r="I7145">
        <v>197.710584565104</v>
      </c>
      <c r="J7145">
        <v>52.690655871648197</v>
      </c>
      <c r="K7145">
        <v>250.401240436753</v>
      </c>
      <c r="L7145">
        <v>23157.387259563198</v>
      </c>
    </row>
    <row r="7146" spans="1:14" x14ac:dyDescent="0.35">
      <c r="A7146" t="s">
        <v>1449</v>
      </c>
      <c r="B7146" t="s">
        <v>4815</v>
      </c>
      <c r="C7146" t="s">
        <v>2915</v>
      </c>
      <c r="D7146" t="s">
        <v>4828</v>
      </c>
      <c r="E7146" t="s">
        <v>4829</v>
      </c>
      <c r="F7146" t="s">
        <v>2867</v>
      </c>
      <c r="G7146" t="s">
        <v>2868</v>
      </c>
      <c r="H7146">
        <v>0</v>
      </c>
      <c r="I7146">
        <v>0</v>
      </c>
      <c r="J7146">
        <v>0</v>
      </c>
      <c r="K7146">
        <v>0</v>
      </c>
      <c r="L7146">
        <v>0</v>
      </c>
    </row>
    <row r="7147" spans="1:14" x14ac:dyDescent="0.35">
      <c r="A7147" t="s">
        <v>1449</v>
      </c>
      <c r="B7147" t="s">
        <v>4815</v>
      </c>
      <c r="C7147" t="s">
        <v>2915</v>
      </c>
      <c r="D7147" t="s">
        <v>4828</v>
      </c>
      <c r="E7147" t="s">
        <v>4829</v>
      </c>
      <c r="F7147" t="s">
        <v>2922</v>
      </c>
      <c r="G7147" t="s">
        <v>2923</v>
      </c>
      <c r="H7147">
        <v>0</v>
      </c>
      <c r="I7147">
        <v>0</v>
      </c>
      <c r="J7147">
        <v>0</v>
      </c>
      <c r="K7147">
        <v>0</v>
      </c>
      <c r="L7147">
        <v>0</v>
      </c>
    </row>
    <row r="7148" spans="1:14" x14ac:dyDescent="0.35">
      <c r="A7148" t="s">
        <v>1449</v>
      </c>
      <c r="B7148" t="s">
        <v>4815</v>
      </c>
      <c r="C7148" t="s">
        <v>2915</v>
      </c>
      <c r="D7148" t="s">
        <v>4828</v>
      </c>
      <c r="E7148" t="s">
        <v>4829</v>
      </c>
      <c r="F7148" t="s">
        <v>2924</v>
      </c>
      <c r="G7148" t="s">
        <v>2925</v>
      </c>
      <c r="H7148">
        <v>0</v>
      </c>
      <c r="I7148">
        <v>0</v>
      </c>
      <c r="J7148">
        <v>0</v>
      </c>
      <c r="K7148">
        <v>0</v>
      </c>
      <c r="L7148">
        <v>0</v>
      </c>
    </row>
    <row r="7149" spans="1:14" x14ac:dyDescent="0.35">
      <c r="A7149" t="s">
        <v>1449</v>
      </c>
      <c r="B7149" t="s">
        <v>4815</v>
      </c>
      <c r="C7149" t="s">
        <v>17</v>
      </c>
      <c r="D7149" t="s">
        <v>1450</v>
      </c>
      <c r="E7149" t="s">
        <v>2390</v>
      </c>
      <c r="F7149" t="s">
        <v>19</v>
      </c>
      <c r="G7149" t="s">
        <v>2174</v>
      </c>
      <c r="H7149">
        <v>2109775.1069999998</v>
      </c>
      <c r="I7149">
        <v>5286.1044775588098</v>
      </c>
      <c r="J7149">
        <v>0</v>
      </c>
      <c r="K7149">
        <v>5286.1044775588098</v>
      </c>
      <c r="L7149">
        <v>2104489.0025224402</v>
      </c>
      <c r="N7149" t="s">
        <v>2198</v>
      </c>
    </row>
    <row r="7150" spans="1:14" x14ac:dyDescent="0.35">
      <c r="A7150" t="s">
        <v>1449</v>
      </c>
      <c r="B7150" t="s">
        <v>4815</v>
      </c>
      <c r="C7150" t="s">
        <v>17</v>
      </c>
      <c r="D7150" t="s">
        <v>1450</v>
      </c>
      <c r="E7150" t="s">
        <v>2390</v>
      </c>
      <c r="F7150" t="s">
        <v>2787</v>
      </c>
      <c r="G7150" t="s">
        <v>2935</v>
      </c>
      <c r="H7150">
        <v>0</v>
      </c>
      <c r="I7150">
        <v>0</v>
      </c>
      <c r="J7150">
        <v>0</v>
      </c>
      <c r="K7150">
        <v>0</v>
      </c>
      <c r="L7150">
        <v>0</v>
      </c>
    </row>
    <row r="7151" spans="1:14" x14ac:dyDescent="0.35">
      <c r="A7151" t="s">
        <v>1449</v>
      </c>
      <c r="B7151" t="s">
        <v>4815</v>
      </c>
      <c r="C7151" t="s">
        <v>17</v>
      </c>
      <c r="D7151" t="s">
        <v>1450</v>
      </c>
      <c r="E7151" t="s">
        <v>2390</v>
      </c>
      <c r="F7151" t="s">
        <v>2788</v>
      </c>
      <c r="G7151" t="s">
        <v>2936</v>
      </c>
      <c r="H7151">
        <v>3548853.78</v>
      </c>
      <c r="I7151">
        <v>8891.7590280337099</v>
      </c>
      <c r="J7151">
        <v>15617.629702502099</v>
      </c>
      <c r="K7151">
        <v>24509.3887305358</v>
      </c>
      <c r="L7151">
        <v>3524344.3912694599</v>
      </c>
    </row>
    <row r="7152" spans="1:14" x14ac:dyDescent="0.35">
      <c r="A7152" t="s">
        <v>1449</v>
      </c>
      <c r="B7152" t="s">
        <v>4815</v>
      </c>
      <c r="C7152" t="s">
        <v>17</v>
      </c>
      <c r="D7152" t="s">
        <v>1456</v>
      </c>
      <c r="E7152" t="s">
        <v>4830</v>
      </c>
      <c r="F7152" t="s">
        <v>2170</v>
      </c>
      <c r="G7152" t="s">
        <v>2171</v>
      </c>
      <c r="H7152">
        <v>0</v>
      </c>
      <c r="I7152">
        <v>0</v>
      </c>
      <c r="J7152">
        <v>0</v>
      </c>
      <c r="K7152">
        <v>0</v>
      </c>
      <c r="L7152">
        <v>0</v>
      </c>
    </row>
    <row r="7153" spans="1:14" x14ac:dyDescent="0.35">
      <c r="A7153" t="s">
        <v>1449</v>
      </c>
      <c r="B7153" t="s">
        <v>4815</v>
      </c>
      <c r="C7153" t="s">
        <v>17</v>
      </c>
      <c r="D7153" t="s">
        <v>1456</v>
      </c>
      <c r="E7153" t="s">
        <v>4830</v>
      </c>
      <c r="F7153" t="s">
        <v>19</v>
      </c>
      <c r="G7153" t="s">
        <v>2174</v>
      </c>
      <c r="H7153">
        <v>1407361.2216</v>
      </c>
      <c r="I7153">
        <v>4706.0130221951804</v>
      </c>
      <c r="J7153">
        <v>0</v>
      </c>
      <c r="K7153">
        <v>4706.0130221951804</v>
      </c>
      <c r="L7153">
        <v>1402655.2085778001</v>
      </c>
      <c r="N7153" t="s">
        <v>2198</v>
      </c>
    </row>
    <row r="7154" spans="1:14" x14ac:dyDescent="0.35">
      <c r="A7154" t="s">
        <v>1449</v>
      </c>
      <c r="B7154" t="s">
        <v>4815</v>
      </c>
      <c r="C7154" t="s">
        <v>17</v>
      </c>
      <c r="D7154" t="s">
        <v>1456</v>
      </c>
      <c r="E7154" t="s">
        <v>4830</v>
      </c>
      <c r="F7154" t="s">
        <v>2787</v>
      </c>
      <c r="G7154" t="s">
        <v>2935</v>
      </c>
      <c r="H7154">
        <v>0</v>
      </c>
      <c r="I7154">
        <v>0</v>
      </c>
      <c r="J7154">
        <v>0</v>
      </c>
      <c r="K7154">
        <v>0</v>
      </c>
      <c r="L7154">
        <v>0</v>
      </c>
    </row>
    <row r="7155" spans="1:14" x14ac:dyDescent="0.35">
      <c r="A7155" t="s">
        <v>1449</v>
      </c>
      <c r="B7155" t="s">
        <v>4815</v>
      </c>
      <c r="C7155" t="s">
        <v>17</v>
      </c>
      <c r="D7155" t="s">
        <v>1456</v>
      </c>
      <c r="E7155" t="s">
        <v>4830</v>
      </c>
      <c r="F7155" t="s">
        <v>2788</v>
      </c>
      <c r="G7155" t="s">
        <v>2936</v>
      </c>
      <c r="H7155">
        <v>1978288.7164</v>
      </c>
      <c r="I7155">
        <v>6615.11225277423</v>
      </c>
      <c r="J7155">
        <v>45.464235311594699</v>
      </c>
      <c r="K7155">
        <v>6660.5764880858296</v>
      </c>
      <c r="L7155">
        <v>1971628.1399119101</v>
      </c>
    </row>
    <row r="7156" spans="1:14" x14ac:dyDescent="0.35">
      <c r="A7156" t="s">
        <v>1449</v>
      </c>
      <c r="B7156" t="s">
        <v>4815</v>
      </c>
      <c r="C7156" t="s">
        <v>17</v>
      </c>
      <c r="D7156" t="s">
        <v>544</v>
      </c>
      <c r="E7156" t="s">
        <v>2278</v>
      </c>
      <c r="F7156" t="s">
        <v>2170</v>
      </c>
      <c r="G7156" t="s">
        <v>2171</v>
      </c>
      <c r="H7156">
        <v>0</v>
      </c>
      <c r="I7156">
        <v>0</v>
      </c>
      <c r="J7156">
        <v>0</v>
      </c>
      <c r="K7156">
        <v>0</v>
      </c>
      <c r="L7156">
        <v>0</v>
      </c>
    </row>
    <row r="7157" spans="1:14" x14ac:dyDescent="0.35">
      <c r="A7157" t="s">
        <v>1449</v>
      </c>
      <c r="B7157" t="s">
        <v>4815</v>
      </c>
      <c r="C7157" t="s">
        <v>17</v>
      </c>
      <c r="D7157" t="s">
        <v>544</v>
      </c>
      <c r="E7157" t="s">
        <v>2278</v>
      </c>
      <c r="F7157" t="s">
        <v>19</v>
      </c>
      <c r="G7157" t="s">
        <v>2174</v>
      </c>
      <c r="H7157">
        <v>651179.04330000002</v>
      </c>
      <c r="I7157">
        <v>3456.2931372777798</v>
      </c>
      <c r="J7157">
        <v>0</v>
      </c>
      <c r="K7157">
        <v>3456.2931372777798</v>
      </c>
      <c r="L7157">
        <v>647722.75016272196</v>
      </c>
      <c r="N7157" t="s">
        <v>2198</v>
      </c>
    </row>
    <row r="7158" spans="1:14" x14ac:dyDescent="0.35">
      <c r="A7158" t="s">
        <v>1449</v>
      </c>
      <c r="B7158" t="s">
        <v>4815</v>
      </c>
      <c r="C7158" t="s">
        <v>17</v>
      </c>
      <c r="D7158" t="s">
        <v>544</v>
      </c>
      <c r="E7158" t="s">
        <v>2278</v>
      </c>
      <c r="F7158" t="s">
        <v>2787</v>
      </c>
      <c r="G7158" t="s">
        <v>2935</v>
      </c>
      <c r="H7158">
        <v>0</v>
      </c>
      <c r="I7158">
        <v>0</v>
      </c>
      <c r="J7158">
        <v>0</v>
      </c>
      <c r="K7158">
        <v>0</v>
      </c>
      <c r="L7158">
        <v>0</v>
      </c>
    </row>
    <row r="7159" spans="1:14" x14ac:dyDescent="0.35">
      <c r="A7159" t="s">
        <v>1449</v>
      </c>
      <c r="B7159" t="s">
        <v>4815</v>
      </c>
      <c r="C7159" t="s">
        <v>17</v>
      </c>
      <c r="D7159" t="s">
        <v>544</v>
      </c>
      <c r="E7159" t="s">
        <v>2278</v>
      </c>
      <c r="F7159" t="s">
        <v>2788</v>
      </c>
      <c r="G7159" t="s">
        <v>2936</v>
      </c>
      <c r="H7159">
        <v>536180.93160000001</v>
      </c>
      <c r="I7159">
        <v>2845.9123387967002</v>
      </c>
      <c r="J7159">
        <v>47582.121799125402</v>
      </c>
      <c r="K7159">
        <v>50428.034137922099</v>
      </c>
      <c r="L7159">
        <v>485752.89746207802</v>
      </c>
    </row>
    <row r="7160" spans="1:14" x14ac:dyDescent="0.35">
      <c r="A7160" t="s">
        <v>1449</v>
      </c>
      <c r="B7160" t="s">
        <v>4815</v>
      </c>
      <c r="C7160" t="s">
        <v>17</v>
      </c>
      <c r="D7160" t="s">
        <v>1464</v>
      </c>
      <c r="E7160" t="s">
        <v>2392</v>
      </c>
      <c r="F7160" t="s">
        <v>2170</v>
      </c>
      <c r="G7160" t="s">
        <v>2171</v>
      </c>
      <c r="H7160">
        <v>0</v>
      </c>
      <c r="I7160">
        <v>0</v>
      </c>
      <c r="J7160">
        <v>0</v>
      </c>
      <c r="K7160">
        <v>0</v>
      </c>
      <c r="L7160">
        <v>0</v>
      </c>
    </row>
    <row r="7161" spans="1:14" x14ac:dyDescent="0.35">
      <c r="A7161" t="s">
        <v>1449</v>
      </c>
      <c r="B7161" t="s">
        <v>4815</v>
      </c>
      <c r="C7161" t="s">
        <v>17</v>
      </c>
      <c r="D7161" t="s">
        <v>1464</v>
      </c>
      <c r="E7161" t="s">
        <v>2392</v>
      </c>
      <c r="F7161" t="s">
        <v>19</v>
      </c>
      <c r="G7161" t="s">
        <v>2174</v>
      </c>
      <c r="H7161">
        <v>2824502.8835</v>
      </c>
      <c r="I7161">
        <v>10301.655422751301</v>
      </c>
      <c r="J7161">
        <v>0</v>
      </c>
      <c r="K7161">
        <v>10301.655422751301</v>
      </c>
      <c r="L7161">
        <v>2814201.2280772501</v>
      </c>
      <c r="N7161" t="s">
        <v>2198</v>
      </c>
    </row>
    <row r="7162" spans="1:14" x14ac:dyDescent="0.35">
      <c r="A7162" t="s">
        <v>1449</v>
      </c>
      <c r="B7162" t="s">
        <v>4815</v>
      </c>
      <c r="C7162" t="s">
        <v>17</v>
      </c>
      <c r="D7162" t="s">
        <v>1464</v>
      </c>
      <c r="E7162" t="s">
        <v>2392</v>
      </c>
      <c r="F7162" t="s">
        <v>2787</v>
      </c>
      <c r="G7162" t="s">
        <v>2935</v>
      </c>
      <c r="H7162">
        <v>0</v>
      </c>
      <c r="I7162">
        <v>0</v>
      </c>
      <c r="J7162">
        <v>0</v>
      </c>
      <c r="K7162">
        <v>0</v>
      </c>
      <c r="L7162">
        <v>0</v>
      </c>
    </row>
    <row r="7163" spans="1:14" x14ac:dyDescent="0.35">
      <c r="A7163" t="s">
        <v>1449</v>
      </c>
      <c r="B7163" t="s">
        <v>4815</v>
      </c>
      <c r="C7163" t="s">
        <v>17</v>
      </c>
      <c r="D7163" t="s">
        <v>1464</v>
      </c>
      <c r="E7163" t="s">
        <v>2392</v>
      </c>
      <c r="F7163" t="s">
        <v>2788</v>
      </c>
      <c r="G7163" t="s">
        <v>2936</v>
      </c>
      <c r="H7163">
        <v>2629578.3583</v>
      </c>
      <c r="I7163">
        <v>9590.7178254626106</v>
      </c>
      <c r="J7163">
        <v>989164.56693929201</v>
      </c>
      <c r="K7163">
        <v>998755.28476475505</v>
      </c>
      <c r="L7163">
        <v>1630823.07353525</v>
      </c>
    </row>
    <row r="7164" spans="1:14" x14ac:dyDescent="0.35">
      <c r="A7164" t="s">
        <v>1449</v>
      </c>
      <c r="B7164" t="s">
        <v>4815</v>
      </c>
      <c r="C7164" t="s">
        <v>2938</v>
      </c>
      <c r="D7164" t="s">
        <v>3883</v>
      </c>
      <c r="E7164" t="s">
        <v>3884</v>
      </c>
      <c r="F7164" t="s">
        <v>2172</v>
      </c>
      <c r="G7164" t="s">
        <v>2173</v>
      </c>
      <c r="H7164">
        <v>118396.1897</v>
      </c>
      <c r="I7164">
        <v>628.41693405050501</v>
      </c>
      <c r="J7164">
        <v>4744.5947629192697</v>
      </c>
      <c r="K7164">
        <v>5373.0116969697701</v>
      </c>
      <c r="L7164">
        <v>113023.17800303</v>
      </c>
    </row>
    <row r="7165" spans="1:14" x14ac:dyDescent="0.35">
      <c r="A7165" t="s">
        <v>1449</v>
      </c>
      <c r="B7165" t="s">
        <v>4815</v>
      </c>
      <c r="C7165" t="s">
        <v>2938</v>
      </c>
      <c r="D7165" t="s">
        <v>4831</v>
      </c>
      <c r="E7165" t="s">
        <v>4832</v>
      </c>
      <c r="F7165" t="s">
        <v>2172</v>
      </c>
      <c r="G7165" t="s">
        <v>2173</v>
      </c>
      <c r="H7165">
        <v>566457.26359999995</v>
      </c>
      <c r="I7165">
        <v>2141.8423360458301</v>
      </c>
      <c r="J7165">
        <v>143073.63550326301</v>
      </c>
      <c r="K7165">
        <v>145215.47783930899</v>
      </c>
      <c r="L7165">
        <v>421241.78576069098</v>
      </c>
    </row>
    <row r="7166" spans="1:14" x14ac:dyDescent="0.35">
      <c r="A7166" t="s">
        <v>1449</v>
      </c>
      <c r="B7166" t="s">
        <v>4815</v>
      </c>
      <c r="C7166" t="s">
        <v>2944</v>
      </c>
      <c r="D7166" t="s">
        <v>4833</v>
      </c>
      <c r="E7166" t="s">
        <v>4834</v>
      </c>
      <c r="F7166" t="s">
        <v>2947</v>
      </c>
      <c r="G7166" t="s">
        <v>2948</v>
      </c>
      <c r="H7166">
        <v>0</v>
      </c>
      <c r="I7166">
        <v>0</v>
      </c>
      <c r="J7166">
        <v>0</v>
      </c>
      <c r="K7166">
        <v>0</v>
      </c>
      <c r="L7166">
        <v>0</v>
      </c>
    </row>
    <row r="7167" spans="1:14" x14ac:dyDescent="0.35">
      <c r="A7167" t="s">
        <v>1473</v>
      </c>
      <c r="B7167" t="s">
        <v>4835</v>
      </c>
      <c r="C7167" t="s">
        <v>2857</v>
      </c>
      <c r="D7167" t="s">
        <v>2859</v>
      </c>
      <c r="E7167" t="s">
        <v>4836</v>
      </c>
      <c r="F7167" t="s">
        <v>2172</v>
      </c>
      <c r="G7167" t="s">
        <v>2173</v>
      </c>
      <c r="H7167">
        <v>21573672.017700002</v>
      </c>
      <c r="I7167">
        <v>82582.354978527103</v>
      </c>
      <c r="J7167">
        <v>38423.625169344697</v>
      </c>
      <c r="K7167">
        <v>121005.980147872</v>
      </c>
      <c r="L7167">
        <v>21452666.0375521</v>
      </c>
    </row>
    <row r="7168" spans="1:14" x14ac:dyDescent="0.35">
      <c r="A7168" t="s">
        <v>1473</v>
      </c>
      <c r="B7168" t="s">
        <v>4835</v>
      </c>
      <c r="C7168" t="s">
        <v>2857</v>
      </c>
      <c r="D7168" t="s">
        <v>2859</v>
      </c>
      <c r="E7168" t="s">
        <v>4836</v>
      </c>
      <c r="F7168" t="s">
        <v>3059</v>
      </c>
      <c r="G7168" t="s">
        <v>3060</v>
      </c>
      <c r="H7168">
        <v>1432107.199</v>
      </c>
      <c r="I7168">
        <v>5481.9960630601199</v>
      </c>
      <c r="J7168">
        <v>2550.64368122724</v>
      </c>
      <c r="K7168">
        <v>8032.6397442873604</v>
      </c>
      <c r="L7168">
        <v>1424074.5592557101</v>
      </c>
    </row>
    <row r="7169" spans="1:14" x14ac:dyDescent="0.35">
      <c r="A7169" t="s">
        <v>1473</v>
      </c>
      <c r="B7169" t="s">
        <v>4835</v>
      </c>
      <c r="C7169" t="s">
        <v>2857</v>
      </c>
      <c r="D7169" t="s">
        <v>2859</v>
      </c>
      <c r="E7169" t="s">
        <v>4836</v>
      </c>
      <c r="F7169" t="s">
        <v>2861</v>
      </c>
      <c r="G7169" t="s">
        <v>2862</v>
      </c>
      <c r="H7169">
        <v>716053.59950000001</v>
      </c>
      <c r="I7169">
        <v>2740.99803153006</v>
      </c>
      <c r="J7169">
        <v>1275.32184061362</v>
      </c>
      <c r="K7169">
        <v>4016.3198721436802</v>
      </c>
      <c r="L7169">
        <v>712037.27962785598</v>
      </c>
    </row>
    <row r="7170" spans="1:14" x14ac:dyDescent="0.35">
      <c r="A7170" t="s">
        <v>1473</v>
      </c>
      <c r="B7170" t="s">
        <v>4835</v>
      </c>
      <c r="C7170" t="s">
        <v>2857</v>
      </c>
      <c r="D7170" t="s">
        <v>2859</v>
      </c>
      <c r="E7170" t="s">
        <v>4836</v>
      </c>
      <c r="F7170" t="s">
        <v>19</v>
      </c>
      <c r="G7170" t="s">
        <v>2174</v>
      </c>
      <c r="H7170">
        <v>2782379.7006000001</v>
      </c>
      <c r="I7170">
        <v>10650.735208231101</v>
      </c>
      <c r="J7170">
        <v>0</v>
      </c>
      <c r="K7170">
        <v>10650.735208231101</v>
      </c>
      <c r="L7170">
        <v>2771728.96539177</v>
      </c>
      <c r="N7170" t="s">
        <v>2198</v>
      </c>
    </row>
    <row r="7171" spans="1:14" x14ac:dyDescent="0.35">
      <c r="A7171" t="s">
        <v>1473</v>
      </c>
      <c r="B7171" t="s">
        <v>4835</v>
      </c>
      <c r="C7171" t="s">
        <v>2857</v>
      </c>
      <c r="D7171" t="s">
        <v>2859</v>
      </c>
      <c r="E7171" t="s">
        <v>4836</v>
      </c>
      <c r="F7171" t="s">
        <v>2865</v>
      </c>
      <c r="G7171" t="s">
        <v>2866</v>
      </c>
      <c r="H7171">
        <v>0</v>
      </c>
      <c r="I7171">
        <v>0</v>
      </c>
      <c r="J7171">
        <v>0</v>
      </c>
      <c r="K7171">
        <v>0</v>
      </c>
      <c r="L7171">
        <v>0</v>
      </c>
    </row>
    <row r="7172" spans="1:14" x14ac:dyDescent="0.35">
      <c r="A7172" t="s">
        <v>1473</v>
      </c>
      <c r="B7172" t="s">
        <v>4835</v>
      </c>
      <c r="C7172" t="s">
        <v>2857</v>
      </c>
      <c r="D7172" t="s">
        <v>2859</v>
      </c>
      <c r="E7172" t="s">
        <v>4836</v>
      </c>
      <c r="F7172" t="s">
        <v>2867</v>
      </c>
      <c r="G7172" t="s">
        <v>2868</v>
      </c>
      <c r="H7172">
        <v>0</v>
      </c>
      <c r="I7172">
        <v>0</v>
      </c>
      <c r="J7172">
        <v>0</v>
      </c>
      <c r="K7172">
        <v>0</v>
      </c>
      <c r="L7172">
        <v>0</v>
      </c>
    </row>
    <row r="7173" spans="1:14" x14ac:dyDescent="0.35">
      <c r="A7173" t="s">
        <v>1473</v>
      </c>
      <c r="B7173" t="s">
        <v>4835</v>
      </c>
      <c r="C7173" t="s">
        <v>2857</v>
      </c>
      <c r="D7173" t="s">
        <v>2859</v>
      </c>
      <c r="E7173" t="s">
        <v>4836</v>
      </c>
      <c r="F7173" t="s">
        <v>2869</v>
      </c>
      <c r="G7173" t="s">
        <v>2870</v>
      </c>
      <c r="H7173">
        <v>2178848.8097000001</v>
      </c>
      <c r="I7173">
        <v>8340.4654387986193</v>
      </c>
      <c r="J7173">
        <v>3880.62217215287</v>
      </c>
      <c r="K7173">
        <v>12221.087610951499</v>
      </c>
      <c r="L7173">
        <v>2166627.7220890499</v>
      </c>
    </row>
    <row r="7174" spans="1:14" x14ac:dyDescent="0.35">
      <c r="A7174" t="s">
        <v>1473</v>
      </c>
      <c r="B7174" t="s">
        <v>4835</v>
      </c>
      <c r="C7174" t="s">
        <v>2857</v>
      </c>
      <c r="D7174" t="s">
        <v>2859</v>
      </c>
      <c r="E7174" t="s">
        <v>4836</v>
      </c>
      <c r="F7174" t="s">
        <v>2951</v>
      </c>
      <c r="G7174" t="s">
        <v>2952</v>
      </c>
      <c r="H7174">
        <v>3406369.2659999998</v>
      </c>
      <c r="I7174">
        <v>13039.319207135901</v>
      </c>
      <c r="J7174">
        <v>6066.8881846333697</v>
      </c>
      <c r="K7174">
        <v>19106.2073917692</v>
      </c>
      <c r="L7174">
        <v>3387263.0586082302</v>
      </c>
    </row>
    <row r="7175" spans="1:14" x14ac:dyDescent="0.35">
      <c r="A7175" t="s">
        <v>1473</v>
      </c>
      <c r="B7175" t="s">
        <v>4835</v>
      </c>
      <c r="C7175" t="s">
        <v>2857</v>
      </c>
      <c r="D7175" t="s">
        <v>2859</v>
      </c>
      <c r="E7175" t="s">
        <v>4836</v>
      </c>
      <c r="F7175" t="s">
        <v>2871</v>
      </c>
      <c r="G7175" t="s">
        <v>2872</v>
      </c>
      <c r="H7175">
        <v>0</v>
      </c>
      <c r="I7175">
        <v>0</v>
      </c>
      <c r="J7175">
        <v>0</v>
      </c>
      <c r="K7175">
        <v>0</v>
      </c>
      <c r="L7175">
        <v>0</v>
      </c>
    </row>
    <row r="7176" spans="1:14" x14ac:dyDescent="0.35">
      <c r="A7176" t="s">
        <v>1473</v>
      </c>
      <c r="B7176" t="s">
        <v>4835</v>
      </c>
      <c r="C7176" t="s">
        <v>2857</v>
      </c>
      <c r="D7176" t="s">
        <v>2859</v>
      </c>
      <c r="E7176" t="s">
        <v>4836</v>
      </c>
      <c r="F7176" t="s">
        <v>3241</v>
      </c>
      <c r="G7176" t="s">
        <v>3242</v>
      </c>
      <c r="H7176">
        <v>1094539.0732</v>
      </c>
      <c r="I7176">
        <v>4189.8112767673801</v>
      </c>
      <c r="J7176">
        <v>1949.42052779511</v>
      </c>
      <c r="K7176">
        <v>6139.2318045624897</v>
      </c>
      <c r="L7176">
        <v>1088399.84139544</v>
      </c>
    </row>
    <row r="7177" spans="1:14" x14ac:dyDescent="0.35">
      <c r="A7177" t="s">
        <v>1473</v>
      </c>
      <c r="B7177" t="s">
        <v>4835</v>
      </c>
      <c r="C7177" t="s">
        <v>2857</v>
      </c>
      <c r="D7177" t="s">
        <v>2859</v>
      </c>
      <c r="E7177" t="s">
        <v>4836</v>
      </c>
      <c r="F7177" t="s">
        <v>2877</v>
      </c>
      <c r="G7177" t="s">
        <v>2878</v>
      </c>
      <c r="H7177">
        <v>3406369.2659999998</v>
      </c>
      <c r="I7177">
        <v>13039.319207135901</v>
      </c>
      <c r="J7177">
        <v>6066.8881846333597</v>
      </c>
      <c r="K7177">
        <v>19106.2073917692</v>
      </c>
      <c r="L7177">
        <v>3387263.0586082302</v>
      </c>
    </row>
    <row r="7178" spans="1:14" x14ac:dyDescent="0.35">
      <c r="A7178" t="s">
        <v>1473</v>
      </c>
      <c r="B7178" t="s">
        <v>4835</v>
      </c>
      <c r="C7178" t="s">
        <v>2879</v>
      </c>
      <c r="D7178" t="s">
        <v>2880</v>
      </c>
      <c r="E7178" t="s">
        <v>4837</v>
      </c>
      <c r="F7178" t="s">
        <v>2170</v>
      </c>
      <c r="G7178" t="s">
        <v>2171</v>
      </c>
      <c r="H7178">
        <v>0</v>
      </c>
      <c r="I7178">
        <v>0</v>
      </c>
      <c r="J7178">
        <v>0</v>
      </c>
      <c r="K7178">
        <v>0</v>
      </c>
      <c r="L7178">
        <v>0</v>
      </c>
    </row>
    <row r="7179" spans="1:14" x14ac:dyDescent="0.35">
      <c r="A7179" t="s">
        <v>1473</v>
      </c>
      <c r="B7179" t="s">
        <v>4835</v>
      </c>
      <c r="C7179" t="s">
        <v>2879</v>
      </c>
      <c r="D7179" t="s">
        <v>2880</v>
      </c>
      <c r="E7179" t="s">
        <v>4837</v>
      </c>
      <c r="F7179" t="s">
        <v>2172</v>
      </c>
      <c r="G7179" t="s">
        <v>2173</v>
      </c>
      <c r="H7179">
        <v>10073.9267</v>
      </c>
      <c r="I7179">
        <v>87.253682804521205</v>
      </c>
      <c r="J7179">
        <v>1.24354013746018</v>
      </c>
      <c r="K7179">
        <v>88.497222941981406</v>
      </c>
      <c r="L7179">
        <v>9985.42947705802</v>
      </c>
    </row>
    <row r="7180" spans="1:14" x14ac:dyDescent="0.35">
      <c r="A7180" t="s">
        <v>1473</v>
      </c>
      <c r="B7180" t="s">
        <v>4835</v>
      </c>
      <c r="C7180" t="s">
        <v>2879</v>
      </c>
      <c r="D7180" t="s">
        <v>2880</v>
      </c>
      <c r="E7180" t="s">
        <v>4837</v>
      </c>
      <c r="F7180" t="s">
        <v>2882</v>
      </c>
      <c r="G7180" t="s">
        <v>2883</v>
      </c>
      <c r="H7180">
        <v>12126.022800000001</v>
      </c>
      <c r="I7180">
        <v>105.02758115359001</v>
      </c>
      <c r="J7180">
        <v>1.4968538691650299</v>
      </c>
      <c r="K7180">
        <v>106.524435022755</v>
      </c>
      <c r="L7180">
        <v>12019.4983649772</v>
      </c>
    </row>
    <row r="7181" spans="1:14" x14ac:dyDescent="0.35">
      <c r="A7181" t="s">
        <v>1473</v>
      </c>
      <c r="B7181" t="s">
        <v>4835</v>
      </c>
      <c r="C7181" t="s">
        <v>2879</v>
      </c>
      <c r="D7181" t="s">
        <v>2880</v>
      </c>
      <c r="E7181" t="s">
        <v>4837</v>
      </c>
      <c r="F7181" t="s">
        <v>2884</v>
      </c>
      <c r="G7181" t="s">
        <v>2885</v>
      </c>
      <c r="H7181">
        <v>78229.873200000002</v>
      </c>
      <c r="I7181">
        <v>697.19744709982604</v>
      </c>
      <c r="J7181">
        <v>0</v>
      </c>
      <c r="K7181">
        <v>697.19744709982604</v>
      </c>
      <c r="L7181">
        <v>77532.675752900206</v>
      </c>
    </row>
    <row r="7182" spans="1:14" x14ac:dyDescent="0.35">
      <c r="A7182" t="s">
        <v>1473</v>
      </c>
      <c r="B7182" t="s">
        <v>4835</v>
      </c>
      <c r="C7182" t="s">
        <v>2879</v>
      </c>
      <c r="D7182" t="s">
        <v>2880</v>
      </c>
      <c r="E7182" t="s">
        <v>4837</v>
      </c>
      <c r="F7182" t="s">
        <v>2896</v>
      </c>
      <c r="G7182" t="s">
        <v>2897</v>
      </c>
      <c r="H7182">
        <v>50651.1391</v>
      </c>
      <c r="I7182">
        <v>451.41125031117701</v>
      </c>
      <c r="J7182">
        <v>0</v>
      </c>
      <c r="K7182">
        <v>451.41125031117701</v>
      </c>
      <c r="L7182">
        <v>50199.727849688803</v>
      </c>
    </row>
    <row r="7183" spans="1:14" x14ac:dyDescent="0.35">
      <c r="A7183" t="s">
        <v>1473</v>
      </c>
      <c r="B7183" t="s">
        <v>4835</v>
      </c>
      <c r="C7183" t="s">
        <v>2879</v>
      </c>
      <c r="D7183" t="s">
        <v>2880</v>
      </c>
      <c r="E7183" t="s">
        <v>4837</v>
      </c>
      <c r="F7183" t="s">
        <v>2890</v>
      </c>
      <c r="G7183" t="s">
        <v>2891</v>
      </c>
      <c r="H7183">
        <v>11752.9143</v>
      </c>
      <c r="I7183">
        <v>101.79596327194101</v>
      </c>
      <c r="J7183">
        <v>1.4507968270368801</v>
      </c>
      <c r="K7183">
        <v>103.246760098978</v>
      </c>
      <c r="L7183">
        <v>11649.667539901</v>
      </c>
    </row>
    <row r="7184" spans="1:14" x14ac:dyDescent="0.35">
      <c r="A7184" t="s">
        <v>1473</v>
      </c>
      <c r="B7184" t="s">
        <v>4835</v>
      </c>
      <c r="C7184" t="s">
        <v>2879</v>
      </c>
      <c r="D7184" t="s">
        <v>2886</v>
      </c>
      <c r="E7184" t="s">
        <v>3631</v>
      </c>
      <c r="F7184" t="s">
        <v>2172</v>
      </c>
      <c r="G7184" t="s">
        <v>2173</v>
      </c>
      <c r="H7184">
        <v>0</v>
      </c>
      <c r="I7184">
        <v>0</v>
      </c>
      <c r="J7184">
        <v>0</v>
      </c>
      <c r="K7184">
        <v>0</v>
      </c>
      <c r="L7184">
        <v>0</v>
      </c>
    </row>
    <row r="7185" spans="1:12" x14ac:dyDescent="0.35">
      <c r="A7185" t="s">
        <v>1473</v>
      </c>
      <c r="B7185" t="s">
        <v>4835</v>
      </c>
      <c r="C7185" t="s">
        <v>2879</v>
      </c>
      <c r="D7185" t="s">
        <v>2886</v>
      </c>
      <c r="E7185" t="s">
        <v>3631</v>
      </c>
      <c r="F7185" t="s">
        <v>2882</v>
      </c>
      <c r="G7185" t="s">
        <v>2883</v>
      </c>
      <c r="H7185">
        <v>27558.144400000001</v>
      </c>
      <c r="I7185">
        <v>131.60748759554801</v>
      </c>
      <c r="J7185">
        <v>0</v>
      </c>
      <c r="K7185">
        <v>131.60748759554801</v>
      </c>
      <c r="L7185">
        <v>27426.536912404499</v>
      </c>
    </row>
    <row r="7186" spans="1:12" x14ac:dyDescent="0.35">
      <c r="A7186" t="s">
        <v>1473</v>
      </c>
      <c r="B7186" t="s">
        <v>4835</v>
      </c>
      <c r="C7186" t="s">
        <v>2879</v>
      </c>
      <c r="D7186" t="s">
        <v>2886</v>
      </c>
      <c r="E7186" t="s">
        <v>3631</v>
      </c>
      <c r="F7186" t="s">
        <v>2890</v>
      </c>
      <c r="G7186" t="s">
        <v>2891</v>
      </c>
      <c r="H7186">
        <v>9060.2119000000002</v>
      </c>
      <c r="I7186">
        <v>43.268215099906101</v>
      </c>
      <c r="J7186">
        <v>0</v>
      </c>
      <c r="K7186">
        <v>43.268215099906101</v>
      </c>
      <c r="L7186">
        <v>9016.9436849000904</v>
      </c>
    </row>
    <row r="7187" spans="1:12" x14ac:dyDescent="0.35">
      <c r="A7187" t="s">
        <v>1473</v>
      </c>
      <c r="B7187" t="s">
        <v>4835</v>
      </c>
      <c r="C7187" t="s">
        <v>2879</v>
      </c>
      <c r="D7187" t="s">
        <v>2888</v>
      </c>
      <c r="E7187" t="s">
        <v>4838</v>
      </c>
      <c r="F7187" t="s">
        <v>2170</v>
      </c>
      <c r="G7187" t="s">
        <v>2171</v>
      </c>
      <c r="H7187">
        <v>0</v>
      </c>
      <c r="I7187">
        <v>0</v>
      </c>
      <c r="J7187">
        <v>0</v>
      </c>
      <c r="K7187">
        <v>0</v>
      </c>
      <c r="L7187">
        <v>0</v>
      </c>
    </row>
    <row r="7188" spans="1:12" x14ac:dyDescent="0.35">
      <c r="A7188" t="s">
        <v>1473</v>
      </c>
      <c r="B7188" t="s">
        <v>4835</v>
      </c>
      <c r="C7188" t="s">
        <v>2879</v>
      </c>
      <c r="D7188" t="s">
        <v>2888</v>
      </c>
      <c r="E7188" t="s">
        <v>4838</v>
      </c>
      <c r="F7188" t="s">
        <v>2172</v>
      </c>
      <c r="G7188" t="s">
        <v>2173</v>
      </c>
      <c r="H7188">
        <v>228614.5416</v>
      </c>
      <c r="I7188">
        <v>523.41217239685102</v>
      </c>
      <c r="J7188">
        <v>32.117972024195304</v>
      </c>
      <c r="K7188">
        <v>555.53014442104597</v>
      </c>
      <c r="L7188">
        <v>228059.01145557899</v>
      </c>
    </row>
    <row r="7189" spans="1:12" x14ac:dyDescent="0.35">
      <c r="A7189" t="s">
        <v>1473</v>
      </c>
      <c r="B7189" t="s">
        <v>4835</v>
      </c>
      <c r="C7189" t="s">
        <v>2879</v>
      </c>
      <c r="D7189" t="s">
        <v>2888</v>
      </c>
      <c r="E7189" t="s">
        <v>4838</v>
      </c>
      <c r="F7189" t="s">
        <v>2882</v>
      </c>
      <c r="G7189" t="s">
        <v>2883</v>
      </c>
      <c r="H7189">
        <v>275619.4007</v>
      </c>
      <c r="I7189">
        <v>631.02962840368002</v>
      </c>
      <c r="J7189">
        <v>38.721667206740101</v>
      </c>
      <c r="K7189">
        <v>669.75129561042002</v>
      </c>
      <c r="L7189">
        <v>274949.64940439002</v>
      </c>
    </row>
    <row r="7190" spans="1:12" x14ac:dyDescent="0.35">
      <c r="A7190" t="s">
        <v>1473</v>
      </c>
      <c r="B7190" t="s">
        <v>4835</v>
      </c>
      <c r="C7190" t="s">
        <v>2879</v>
      </c>
      <c r="D7190" t="s">
        <v>2892</v>
      </c>
      <c r="E7190" t="s">
        <v>4139</v>
      </c>
      <c r="F7190" t="s">
        <v>2172</v>
      </c>
      <c r="G7190" t="s">
        <v>2173</v>
      </c>
      <c r="H7190">
        <v>111533.9476</v>
      </c>
      <c r="I7190">
        <v>443.90886420075799</v>
      </c>
      <c r="J7190">
        <v>0</v>
      </c>
      <c r="K7190">
        <v>443.90886420075799</v>
      </c>
      <c r="L7190">
        <v>111090.038735799</v>
      </c>
    </row>
    <row r="7191" spans="1:12" x14ac:dyDescent="0.35">
      <c r="A7191" t="s">
        <v>1473</v>
      </c>
      <c r="B7191" t="s">
        <v>4835</v>
      </c>
      <c r="C7191" t="s">
        <v>2879</v>
      </c>
      <c r="D7191" t="s">
        <v>2892</v>
      </c>
      <c r="E7191" t="s">
        <v>4139</v>
      </c>
      <c r="F7191" t="s">
        <v>2882</v>
      </c>
      <c r="G7191" t="s">
        <v>2883</v>
      </c>
      <c r="H7191">
        <v>53085.869299999998</v>
      </c>
      <c r="I7191">
        <v>211.28354594170699</v>
      </c>
      <c r="J7191">
        <v>0</v>
      </c>
      <c r="K7191">
        <v>211.28354594170699</v>
      </c>
      <c r="L7191">
        <v>52874.585754058302</v>
      </c>
    </row>
    <row r="7192" spans="1:12" x14ac:dyDescent="0.35">
      <c r="A7192" t="s">
        <v>1473</v>
      </c>
      <c r="B7192" t="s">
        <v>4835</v>
      </c>
      <c r="C7192" t="s">
        <v>2879</v>
      </c>
      <c r="D7192" t="s">
        <v>2892</v>
      </c>
      <c r="E7192" t="s">
        <v>4139</v>
      </c>
      <c r="F7192" t="s">
        <v>2890</v>
      </c>
      <c r="G7192" t="s">
        <v>2891</v>
      </c>
      <c r="H7192">
        <v>95447.320600000006</v>
      </c>
      <c r="I7192">
        <v>379.88354724872602</v>
      </c>
      <c r="J7192">
        <v>0</v>
      </c>
      <c r="K7192">
        <v>379.88354724872602</v>
      </c>
      <c r="L7192">
        <v>95067.437052751295</v>
      </c>
    </row>
    <row r="7193" spans="1:12" x14ac:dyDescent="0.35">
      <c r="A7193" t="s">
        <v>1473</v>
      </c>
      <c r="B7193" t="s">
        <v>4835</v>
      </c>
      <c r="C7193" t="s">
        <v>2879</v>
      </c>
      <c r="D7193" t="s">
        <v>2894</v>
      </c>
      <c r="E7193" t="s">
        <v>4611</v>
      </c>
      <c r="F7193" t="s">
        <v>2170</v>
      </c>
      <c r="G7193" t="s">
        <v>2171</v>
      </c>
      <c r="H7193">
        <v>0</v>
      </c>
      <c r="I7193">
        <v>0</v>
      </c>
      <c r="J7193">
        <v>0</v>
      </c>
      <c r="K7193">
        <v>0</v>
      </c>
      <c r="L7193">
        <v>0</v>
      </c>
    </row>
    <row r="7194" spans="1:12" x14ac:dyDescent="0.35">
      <c r="A7194" t="s">
        <v>1473</v>
      </c>
      <c r="B7194" t="s">
        <v>4835</v>
      </c>
      <c r="C7194" t="s">
        <v>2879</v>
      </c>
      <c r="D7194" t="s">
        <v>2894</v>
      </c>
      <c r="E7194" t="s">
        <v>4611</v>
      </c>
      <c r="F7194" t="s">
        <v>2172</v>
      </c>
      <c r="G7194" t="s">
        <v>2173</v>
      </c>
      <c r="H7194">
        <v>12886.679700000001</v>
      </c>
      <c r="I7194">
        <v>141.353407338474</v>
      </c>
      <c r="J7194">
        <v>0</v>
      </c>
      <c r="K7194">
        <v>141.353407338474</v>
      </c>
      <c r="L7194">
        <v>12745.326292661501</v>
      </c>
    </row>
    <row r="7195" spans="1:12" x14ac:dyDescent="0.35">
      <c r="A7195" t="s">
        <v>1473</v>
      </c>
      <c r="B7195" t="s">
        <v>4835</v>
      </c>
      <c r="C7195" t="s">
        <v>2879</v>
      </c>
      <c r="D7195" t="s">
        <v>2894</v>
      </c>
      <c r="E7195" t="s">
        <v>4611</v>
      </c>
      <c r="F7195" t="s">
        <v>2882</v>
      </c>
      <c r="G7195" t="s">
        <v>2883</v>
      </c>
      <c r="H7195">
        <v>5996.7717000000002</v>
      </c>
      <c r="I7195">
        <v>65.778318266418495</v>
      </c>
      <c r="J7195">
        <v>0</v>
      </c>
      <c r="K7195">
        <v>65.778318266418495</v>
      </c>
      <c r="L7195">
        <v>5930.9933817335796</v>
      </c>
    </row>
    <row r="7196" spans="1:12" x14ac:dyDescent="0.35">
      <c r="A7196" t="s">
        <v>1473</v>
      </c>
      <c r="B7196" t="s">
        <v>4835</v>
      </c>
      <c r="C7196" t="s">
        <v>2879</v>
      </c>
      <c r="D7196" t="s">
        <v>2894</v>
      </c>
      <c r="E7196" t="s">
        <v>4611</v>
      </c>
      <c r="F7196" t="s">
        <v>2890</v>
      </c>
      <c r="G7196" t="s">
        <v>2891</v>
      </c>
      <c r="H7196">
        <v>10079.680200000001</v>
      </c>
      <c r="I7196">
        <v>110.563556235044</v>
      </c>
      <c r="J7196">
        <v>0</v>
      </c>
      <c r="K7196">
        <v>110.563556235044</v>
      </c>
      <c r="L7196">
        <v>9969.1166437649608</v>
      </c>
    </row>
    <row r="7197" spans="1:12" x14ac:dyDescent="0.35">
      <c r="A7197" t="s">
        <v>1473</v>
      </c>
      <c r="B7197" t="s">
        <v>4835</v>
      </c>
      <c r="C7197" t="s">
        <v>2879</v>
      </c>
      <c r="D7197" t="s">
        <v>2898</v>
      </c>
      <c r="E7197" t="s">
        <v>2978</v>
      </c>
      <c r="F7197" t="s">
        <v>2170</v>
      </c>
      <c r="G7197" t="s">
        <v>2171</v>
      </c>
      <c r="H7197">
        <v>0</v>
      </c>
      <c r="I7197">
        <v>0</v>
      </c>
      <c r="J7197">
        <v>0</v>
      </c>
      <c r="K7197">
        <v>0</v>
      </c>
      <c r="L7197">
        <v>0</v>
      </c>
    </row>
    <row r="7198" spans="1:12" x14ac:dyDescent="0.35">
      <c r="A7198" t="s">
        <v>1473</v>
      </c>
      <c r="B7198" t="s">
        <v>4835</v>
      </c>
      <c r="C7198" t="s">
        <v>2879</v>
      </c>
      <c r="D7198" t="s">
        <v>2898</v>
      </c>
      <c r="E7198" t="s">
        <v>2978</v>
      </c>
      <c r="F7198" t="s">
        <v>2172</v>
      </c>
      <c r="G7198" t="s">
        <v>2173</v>
      </c>
      <c r="H7198">
        <v>156014.15429999999</v>
      </c>
      <c r="I7198">
        <v>374.03374453150599</v>
      </c>
      <c r="J7198">
        <v>195.15275918102</v>
      </c>
      <c r="K7198">
        <v>569.18650371252704</v>
      </c>
      <c r="L7198">
        <v>155444.967796287</v>
      </c>
    </row>
    <row r="7199" spans="1:12" x14ac:dyDescent="0.35">
      <c r="A7199" t="s">
        <v>1473</v>
      </c>
      <c r="B7199" t="s">
        <v>4835</v>
      </c>
      <c r="C7199" t="s">
        <v>2879</v>
      </c>
      <c r="D7199" t="s">
        <v>2898</v>
      </c>
      <c r="E7199" t="s">
        <v>2978</v>
      </c>
      <c r="F7199" t="s">
        <v>2882</v>
      </c>
      <c r="G7199" t="s">
        <v>2883</v>
      </c>
      <c r="H7199">
        <v>632724.07019999996</v>
      </c>
      <c r="I7199">
        <v>1516.9146306</v>
      </c>
      <c r="J7199">
        <v>791.45285667858298</v>
      </c>
      <c r="K7199">
        <v>2308.36748727858</v>
      </c>
      <c r="L7199">
        <v>630415.70271272096</v>
      </c>
    </row>
    <row r="7200" spans="1:12" x14ac:dyDescent="0.35">
      <c r="A7200" t="s">
        <v>1473</v>
      </c>
      <c r="B7200" t="s">
        <v>4835</v>
      </c>
      <c r="C7200" t="s">
        <v>2879</v>
      </c>
      <c r="D7200" t="s">
        <v>2902</v>
      </c>
      <c r="E7200" t="s">
        <v>4143</v>
      </c>
      <c r="F7200" t="s">
        <v>2172</v>
      </c>
      <c r="G7200" t="s">
        <v>2173</v>
      </c>
      <c r="H7200">
        <v>21446.776000000002</v>
      </c>
      <c r="I7200">
        <v>489.61163707262699</v>
      </c>
      <c r="J7200">
        <v>0</v>
      </c>
      <c r="K7200">
        <v>489.61163707262699</v>
      </c>
      <c r="L7200">
        <v>20957.1643629274</v>
      </c>
    </row>
    <row r="7201" spans="1:14" x14ac:dyDescent="0.35">
      <c r="A7201" t="s">
        <v>1473</v>
      </c>
      <c r="B7201" t="s">
        <v>4835</v>
      </c>
      <c r="C7201" t="s">
        <v>2879</v>
      </c>
      <c r="D7201" t="s">
        <v>2902</v>
      </c>
      <c r="E7201" t="s">
        <v>4143</v>
      </c>
      <c r="F7201" t="s">
        <v>2882</v>
      </c>
      <c r="G7201" t="s">
        <v>2883</v>
      </c>
      <c r="H7201">
        <v>3012.4982</v>
      </c>
      <c r="I7201">
        <v>68.772768609428297</v>
      </c>
      <c r="J7201">
        <v>0</v>
      </c>
      <c r="K7201">
        <v>68.772768609428297</v>
      </c>
      <c r="L7201">
        <v>2943.7254313905701</v>
      </c>
    </row>
    <row r="7202" spans="1:14" x14ac:dyDescent="0.35">
      <c r="A7202" t="s">
        <v>1473</v>
      </c>
      <c r="B7202" t="s">
        <v>4835</v>
      </c>
      <c r="C7202" t="s">
        <v>2879</v>
      </c>
      <c r="D7202" t="s">
        <v>2902</v>
      </c>
      <c r="E7202" t="s">
        <v>4143</v>
      </c>
      <c r="F7202" t="s">
        <v>2884</v>
      </c>
      <c r="G7202" t="s">
        <v>2885</v>
      </c>
      <c r="H7202">
        <v>40378.530700000003</v>
      </c>
      <c r="I7202">
        <v>921.80747649885097</v>
      </c>
      <c r="J7202">
        <v>0</v>
      </c>
      <c r="K7202">
        <v>921.80747649885097</v>
      </c>
      <c r="L7202">
        <v>39456.723223501198</v>
      </c>
    </row>
    <row r="7203" spans="1:14" x14ac:dyDescent="0.35">
      <c r="A7203" t="s">
        <v>1473</v>
      </c>
      <c r="B7203" t="s">
        <v>4835</v>
      </c>
      <c r="C7203" t="s">
        <v>2879</v>
      </c>
      <c r="D7203" t="s">
        <v>2904</v>
      </c>
      <c r="E7203" t="s">
        <v>3105</v>
      </c>
      <c r="F7203" t="s">
        <v>2170</v>
      </c>
      <c r="G7203" t="s">
        <v>2171</v>
      </c>
      <c r="H7203">
        <v>0</v>
      </c>
      <c r="I7203">
        <v>0</v>
      </c>
      <c r="J7203">
        <v>0</v>
      </c>
      <c r="K7203">
        <v>0</v>
      </c>
      <c r="L7203">
        <v>0</v>
      </c>
    </row>
    <row r="7204" spans="1:14" x14ac:dyDescent="0.35">
      <c r="A7204" t="s">
        <v>1473</v>
      </c>
      <c r="B7204" t="s">
        <v>4835</v>
      </c>
      <c r="C7204" t="s">
        <v>2879</v>
      </c>
      <c r="D7204" t="s">
        <v>2904</v>
      </c>
      <c r="E7204" t="s">
        <v>3105</v>
      </c>
      <c r="F7204" t="s">
        <v>2172</v>
      </c>
      <c r="G7204" t="s">
        <v>2173</v>
      </c>
      <c r="H7204">
        <v>130620.87480000001</v>
      </c>
      <c r="I7204">
        <v>713.53843239323896</v>
      </c>
      <c r="J7204">
        <v>1400.48520310456</v>
      </c>
      <c r="K7204">
        <v>2114.0236354978001</v>
      </c>
      <c r="L7204">
        <v>128506.851164502</v>
      </c>
    </row>
    <row r="7205" spans="1:14" x14ac:dyDescent="0.35">
      <c r="A7205" t="s">
        <v>1473</v>
      </c>
      <c r="B7205" t="s">
        <v>4835</v>
      </c>
      <c r="C7205" t="s">
        <v>2879</v>
      </c>
      <c r="D7205" t="s">
        <v>2904</v>
      </c>
      <c r="E7205" t="s">
        <v>3105</v>
      </c>
      <c r="F7205" t="s">
        <v>19</v>
      </c>
      <c r="G7205" t="s">
        <v>2174</v>
      </c>
      <c r="H7205">
        <v>31772.645199999999</v>
      </c>
      <c r="I7205">
        <v>173.56340247403099</v>
      </c>
      <c r="J7205">
        <v>0</v>
      </c>
      <c r="K7205">
        <v>173.56340247403099</v>
      </c>
      <c r="L7205">
        <v>31599.081797526</v>
      </c>
      <c r="N7205" t="s">
        <v>2198</v>
      </c>
    </row>
    <row r="7206" spans="1:14" x14ac:dyDescent="0.35">
      <c r="A7206" t="s">
        <v>1473</v>
      </c>
      <c r="B7206" t="s">
        <v>4835</v>
      </c>
      <c r="C7206" t="s">
        <v>2879</v>
      </c>
      <c r="D7206" t="s">
        <v>2904</v>
      </c>
      <c r="E7206" t="s">
        <v>3105</v>
      </c>
      <c r="F7206" t="s">
        <v>2882</v>
      </c>
      <c r="G7206" t="s">
        <v>2883</v>
      </c>
      <c r="H7206">
        <v>85903.818599999999</v>
      </c>
      <c r="I7206">
        <v>469.26401409645501</v>
      </c>
      <c r="J7206">
        <v>921.03981825795699</v>
      </c>
      <c r="K7206">
        <v>1390.3038323544099</v>
      </c>
      <c r="L7206">
        <v>84513.514767645596</v>
      </c>
    </row>
    <row r="7207" spans="1:14" x14ac:dyDescent="0.35">
      <c r="A7207" t="s">
        <v>1473</v>
      </c>
      <c r="B7207" t="s">
        <v>4835</v>
      </c>
      <c r="C7207" t="s">
        <v>2879</v>
      </c>
      <c r="D7207" t="s">
        <v>2904</v>
      </c>
      <c r="E7207" t="s">
        <v>3105</v>
      </c>
      <c r="F7207" t="s">
        <v>2884</v>
      </c>
      <c r="G7207" t="s">
        <v>2885</v>
      </c>
      <c r="H7207">
        <v>750867.1851</v>
      </c>
      <c r="I7207">
        <v>4329.6813838569797</v>
      </c>
      <c r="J7207">
        <v>0.22656847482427001</v>
      </c>
      <c r="K7207">
        <v>4329.9079523318096</v>
      </c>
      <c r="L7207">
        <v>746537.27714766795</v>
      </c>
    </row>
    <row r="7208" spans="1:14" x14ac:dyDescent="0.35">
      <c r="A7208" t="s">
        <v>1473</v>
      </c>
      <c r="B7208" t="s">
        <v>4835</v>
      </c>
      <c r="C7208" t="s">
        <v>2879</v>
      </c>
      <c r="D7208" t="s">
        <v>2904</v>
      </c>
      <c r="E7208" t="s">
        <v>3105</v>
      </c>
      <c r="F7208" t="s">
        <v>2896</v>
      </c>
      <c r="G7208" t="s">
        <v>2897</v>
      </c>
      <c r="H7208">
        <v>210535.9632</v>
      </c>
      <c r="I7208">
        <v>1214.00116885431</v>
      </c>
      <c r="J7208">
        <v>6.3527629143273506E-2</v>
      </c>
      <c r="K7208">
        <v>1214.06469648345</v>
      </c>
      <c r="L7208">
        <v>209321.898503517</v>
      </c>
    </row>
    <row r="7209" spans="1:14" x14ac:dyDescent="0.35">
      <c r="A7209" t="s">
        <v>1473</v>
      </c>
      <c r="B7209" t="s">
        <v>4835</v>
      </c>
      <c r="C7209" t="s">
        <v>2879</v>
      </c>
      <c r="D7209" t="s">
        <v>2904</v>
      </c>
      <c r="E7209" t="s">
        <v>3105</v>
      </c>
      <c r="F7209" t="s">
        <v>2890</v>
      </c>
      <c r="G7209" t="s">
        <v>2891</v>
      </c>
      <c r="H7209">
        <v>14121.1756</v>
      </c>
      <c r="I7209">
        <v>77.139289988458302</v>
      </c>
      <c r="J7209">
        <v>151.40380574103401</v>
      </c>
      <c r="K7209">
        <v>228.54309572949199</v>
      </c>
      <c r="L7209">
        <v>13892.632504270499</v>
      </c>
    </row>
    <row r="7210" spans="1:14" x14ac:dyDescent="0.35">
      <c r="A7210" t="s">
        <v>1473</v>
      </c>
      <c r="B7210" t="s">
        <v>4835</v>
      </c>
      <c r="C7210" t="s">
        <v>2879</v>
      </c>
      <c r="D7210" t="s">
        <v>2906</v>
      </c>
      <c r="E7210" t="s">
        <v>3755</v>
      </c>
      <c r="F7210" t="s">
        <v>2170</v>
      </c>
      <c r="G7210" t="s">
        <v>2171</v>
      </c>
      <c r="H7210">
        <v>0</v>
      </c>
      <c r="I7210">
        <v>0</v>
      </c>
      <c r="J7210">
        <v>0</v>
      </c>
      <c r="K7210">
        <v>0</v>
      </c>
      <c r="L7210">
        <v>0</v>
      </c>
    </row>
    <row r="7211" spans="1:14" x14ac:dyDescent="0.35">
      <c r="A7211" t="s">
        <v>1473</v>
      </c>
      <c r="B7211" t="s">
        <v>4835</v>
      </c>
      <c r="C7211" t="s">
        <v>2879</v>
      </c>
      <c r="D7211" t="s">
        <v>2906</v>
      </c>
      <c r="E7211" t="s">
        <v>3755</v>
      </c>
      <c r="F7211" t="s">
        <v>2172</v>
      </c>
      <c r="G7211" t="s">
        <v>2173</v>
      </c>
      <c r="H7211">
        <v>4974.9916999999996</v>
      </c>
      <c r="I7211">
        <v>12.0943577052868</v>
      </c>
      <c r="J7211">
        <v>0</v>
      </c>
      <c r="K7211">
        <v>12.0943577052868</v>
      </c>
      <c r="L7211">
        <v>4962.8973422947101</v>
      </c>
    </row>
    <row r="7212" spans="1:14" x14ac:dyDescent="0.35">
      <c r="A7212" t="s">
        <v>1473</v>
      </c>
      <c r="B7212" t="s">
        <v>4835</v>
      </c>
      <c r="C7212" t="s">
        <v>2879</v>
      </c>
      <c r="D7212" t="s">
        <v>2906</v>
      </c>
      <c r="E7212" t="s">
        <v>3755</v>
      </c>
      <c r="F7212" t="s">
        <v>2882</v>
      </c>
      <c r="G7212" t="s">
        <v>2883</v>
      </c>
      <c r="H7212">
        <v>17221.125100000001</v>
      </c>
      <c r="I7212">
        <v>41.865084364454503</v>
      </c>
      <c r="J7212">
        <v>0</v>
      </c>
      <c r="K7212">
        <v>41.865084364454503</v>
      </c>
      <c r="L7212">
        <v>17179.2600156355</v>
      </c>
    </row>
    <row r="7213" spans="1:14" x14ac:dyDescent="0.35">
      <c r="A7213" t="s">
        <v>1473</v>
      </c>
      <c r="B7213" t="s">
        <v>4835</v>
      </c>
      <c r="C7213" t="s">
        <v>2879</v>
      </c>
      <c r="D7213" t="s">
        <v>2906</v>
      </c>
      <c r="E7213" t="s">
        <v>3755</v>
      </c>
      <c r="F7213" t="s">
        <v>2884</v>
      </c>
      <c r="G7213" t="s">
        <v>2885</v>
      </c>
      <c r="H7213">
        <v>230380.3841</v>
      </c>
      <c r="I7213">
        <v>560.06179527559095</v>
      </c>
      <c r="J7213">
        <v>0</v>
      </c>
      <c r="K7213">
        <v>560.06179527559095</v>
      </c>
      <c r="L7213">
        <v>229820.32230472399</v>
      </c>
    </row>
    <row r="7214" spans="1:14" x14ac:dyDescent="0.35">
      <c r="A7214" t="s">
        <v>1473</v>
      </c>
      <c r="B7214" t="s">
        <v>4835</v>
      </c>
      <c r="C7214" t="s">
        <v>2879</v>
      </c>
      <c r="D7214" t="s">
        <v>2908</v>
      </c>
      <c r="E7214" t="s">
        <v>3191</v>
      </c>
      <c r="F7214" t="s">
        <v>2170</v>
      </c>
      <c r="G7214" t="s">
        <v>2171</v>
      </c>
      <c r="H7214">
        <v>0</v>
      </c>
      <c r="I7214">
        <v>0</v>
      </c>
      <c r="J7214">
        <v>0</v>
      </c>
      <c r="K7214">
        <v>0</v>
      </c>
      <c r="L7214">
        <v>0</v>
      </c>
    </row>
    <row r="7215" spans="1:14" x14ac:dyDescent="0.35">
      <c r="A7215" t="s">
        <v>1473</v>
      </c>
      <c r="B7215" t="s">
        <v>4835</v>
      </c>
      <c r="C7215" t="s">
        <v>2879</v>
      </c>
      <c r="D7215" t="s">
        <v>2908</v>
      </c>
      <c r="E7215" t="s">
        <v>3191</v>
      </c>
      <c r="F7215" t="s">
        <v>2172</v>
      </c>
      <c r="G7215" t="s">
        <v>2173</v>
      </c>
      <c r="H7215">
        <v>288573.81449999998</v>
      </c>
      <c r="I7215">
        <v>2583.8150826125402</v>
      </c>
      <c r="J7215">
        <v>0</v>
      </c>
      <c r="K7215">
        <v>2583.8150826125402</v>
      </c>
      <c r="L7215">
        <v>285989.99941738701</v>
      </c>
    </row>
    <row r="7216" spans="1:14" x14ac:dyDescent="0.35">
      <c r="A7216" t="s">
        <v>1473</v>
      </c>
      <c r="B7216" t="s">
        <v>4835</v>
      </c>
      <c r="C7216" t="s">
        <v>2879</v>
      </c>
      <c r="D7216" t="s">
        <v>2908</v>
      </c>
      <c r="E7216" t="s">
        <v>3191</v>
      </c>
      <c r="F7216" t="s">
        <v>2882</v>
      </c>
      <c r="G7216" t="s">
        <v>2883</v>
      </c>
      <c r="H7216">
        <v>202574.99559999999</v>
      </c>
      <c r="I7216">
        <v>1813.8039652776799</v>
      </c>
      <c r="J7216">
        <v>0</v>
      </c>
      <c r="K7216">
        <v>1813.8039652776799</v>
      </c>
      <c r="L7216">
        <v>200761.191634722</v>
      </c>
    </row>
    <row r="7217" spans="1:14" x14ac:dyDescent="0.35">
      <c r="A7217" t="s">
        <v>1473</v>
      </c>
      <c r="B7217" t="s">
        <v>4835</v>
      </c>
      <c r="C7217" t="s">
        <v>2879</v>
      </c>
      <c r="D7217" t="s">
        <v>2908</v>
      </c>
      <c r="E7217" t="s">
        <v>3191</v>
      </c>
      <c r="F7217" t="s">
        <v>2890</v>
      </c>
      <c r="G7217" t="s">
        <v>2891</v>
      </c>
      <c r="H7217">
        <v>14333.136500000001</v>
      </c>
      <c r="I7217">
        <v>128.33518622247701</v>
      </c>
      <c r="J7217">
        <v>0</v>
      </c>
      <c r="K7217">
        <v>128.33518622247701</v>
      </c>
      <c r="L7217">
        <v>14204.8013137775</v>
      </c>
    </row>
    <row r="7218" spans="1:14" x14ac:dyDescent="0.35">
      <c r="A7218" t="s">
        <v>1473</v>
      </c>
      <c r="B7218" t="s">
        <v>4835</v>
      </c>
      <c r="C7218" t="s">
        <v>2879</v>
      </c>
      <c r="D7218" t="s">
        <v>2910</v>
      </c>
      <c r="E7218" t="s">
        <v>2913</v>
      </c>
      <c r="F7218" t="s">
        <v>2172</v>
      </c>
      <c r="G7218" t="s">
        <v>2173</v>
      </c>
      <c r="H7218">
        <v>26259.6783</v>
      </c>
      <c r="I7218">
        <v>123.10064692909199</v>
      </c>
      <c r="J7218">
        <v>0</v>
      </c>
      <c r="K7218">
        <v>123.10064692909199</v>
      </c>
      <c r="L7218">
        <v>26136.577653070901</v>
      </c>
    </row>
    <row r="7219" spans="1:14" x14ac:dyDescent="0.35">
      <c r="A7219" t="s">
        <v>1473</v>
      </c>
      <c r="B7219" t="s">
        <v>4835</v>
      </c>
      <c r="C7219" t="s">
        <v>2879</v>
      </c>
      <c r="D7219" t="s">
        <v>2910</v>
      </c>
      <c r="E7219" t="s">
        <v>2913</v>
      </c>
      <c r="F7219" t="s">
        <v>2882</v>
      </c>
      <c r="G7219" t="s">
        <v>2883</v>
      </c>
      <c r="H7219">
        <v>0</v>
      </c>
      <c r="I7219">
        <v>0</v>
      </c>
      <c r="J7219">
        <v>0</v>
      </c>
      <c r="K7219">
        <v>0</v>
      </c>
      <c r="L7219">
        <v>0</v>
      </c>
    </row>
    <row r="7220" spans="1:14" x14ac:dyDescent="0.35">
      <c r="A7220" t="s">
        <v>1473</v>
      </c>
      <c r="B7220" t="s">
        <v>4835</v>
      </c>
      <c r="C7220" t="s">
        <v>2915</v>
      </c>
      <c r="D7220" t="s">
        <v>4321</v>
      </c>
      <c r="E7220" t="s">
        <v>4839</v>
      </c>
      <c r="F7220" t="s">
        <v>2170</v>
      </c>
      <c r="G7220" t="s">
        <v>2171</v>
      </c>
      <c r="H7220">
        <v>0</v>
      </c>
      <c r="I7220">
        <v>0</v>
      </c>
      <c r="J7220">
        <v>0</v>
      </c>
      <c r="K7220">
        <v>0</v>
      </c>
      <c r="L7220">
        <v>0</v>
      </c>
    </row>
    <row r="7221" spans="1:14" x14ac:dyDescent="0.35">
      <c r="A7221" t="s">
        <v>1473</v>
      </c>
      <c r="B7221" t="s">
        <v>4835</v>
      </c>
      <c r="C7221" t="s">
        <v>2915</v>
      </c>
      <c r="D7221" t="s">
        <v>4321</v>
      </c>
      <c r="E7221" t="s">
        <v>4839</v>
      </c>
      <c r="F7221" t="s">
        <v>2172</v>
      </c>
      <c r="G7221" t="s">
        <v>2173</v>
      </c>
      <c r="H7221">
        <v>28471833.687399998</v>
      </c>
      <c r="I7221">
        <v>60347.327208581402</v>
      </c>
      <c r="J7221">
        <v>37011.495731701798</v>
      </c>
      <c r="K7221">
        <v>97358.822940283193</v>
      </c>
      <c r="L7221">
        <v>28374474.864459701</v>
      </c>
    </row>
    <row r="7222" spans="1:14" x14ac:dyDescent="0.35">
      <c r="A7222" t="s">
        <v>1473</v>
      </c>
      <c r="B7222" t="s">
        <v>4835</v>
      </c>
      <c r="C7222" t="s">
        <v>2915</v>
      </c>
      <c r="D7222" t="s">
        <v>4321</v>
      </c>
      <c r="E7222" t="s">
        <v>4839</v>
      </c>
      <c r="F7222" t="s">
        <v>1621</v>
      </c>
      <c r="G7222" t="s">
        <v>2416</v>
      </c>
      <c r="H7222">
        <v>771133.02630000003</v>
      </c>
      <c r="I7222">
        <v>1634.45100072486</v>
      </c>
      <c r="J7222">
        <v>0</v>
      </c>
      <c r="K7222">
        <v>1634.45100072486</v>
      </c>
      <c r="L7222">
        <v>769498.57529927499</v>
      </c>
      <c r="N7222" t="s">
        <v>2198</v>
      </c>
    </row>
    <row r="7223" spans="1:14" x14ac:dyDescent="0.35">
      <c r="A7223" t="s">
        <v>1473</v>
      </c>
      <c r="B7223" t="s">
        <v>4835</v>
      </c>
      <c r="C7223" t="s">
        <v>2915</v>
      </c>
      <c r="D7223" t="s">
        <v>4321</v>
      </c>
      <c r="E7223" t="s">
        <v>4839</v>
      </c>
      <c r="F7223" t="s">
        <v>3005</v>
      </c>
      <c r="G7223" t="s">
        <v>3006</v>
      </c>
      <c r="H7223">
        <v>500735.73139999999</v>
      </c>
      <c r="I7223">
        <v>1061.3318186525</v>
      </c>
      <c r="J7223">
        <v>0</v>
      </c>
      <c r="K7223">
        <v>1061.3318186525</v>
      </c>
      <c r="L7223">
        <v>499674.39958134701</v>
      </c>
      <c r="N7223" t="s">
        <v>2198</v>
      </c>
    </row>
    <row r="7224" spans="1:14" x14ac:dyDescent="0.35">
      <c r="A7224" t="s">
        <v>1473</v>
      </c>
      <c r="B7224" t="s">
        <v>4835</v>
      </c>
      <c r="C7224" t="s">
        <v>2915</v>
      </c>
      <c r="D7224" t="s">
        <v>4321</v>
      </c>
      <c r="E7224" t="s">
        <v>4839</v>
      </c>
      <c r="F7224" t="s">
        <v>3157</v>
      </c>
      <c r="G7224" t="s">
        <v>3158</v>
      </c>
      <c r="H7224">
        <v>1136670.1103000001</v>
      </c>
      <c r="I7224">
        <v>2409.22322834119</v>
      </c>
      <c r="J7224">
        <v>0</v>
      </c>
      <c r="K7224">
        <v>2409.22322834119</v>
      </c>
      <c r="L7224">
        <v>1134260.88707166</v>
      </c>
      <c r="N7224" t="s">
        <v>2198</v>
      </c>
    </row>
    <row r="7225" spans="1:14" x14ac:dyDescent="0.35">
      <c r="A7225" t="s">
        <v>1473</v>
      </c>
      <c r="B7225" t="s">
        <v>4835</v>
      </c>
      <c r="C7225" t="s">
        <v>2915</v>
      </c>
      <c r="D7225" t="s">
        <v>4321</v>
      </c>
      <c r="E7225" t="s">
        <v>4839</v>
      </c>
      <c r="F7225" t="s">
        <v>2918</v>
      </c>
      <c r="G7225" t="s">
        <v>2919</v>
      </c>
      <c r="H7225">
        <v>0</v>
      </c>
      <c r="I7225">
        <v>0</v>
      </c>
      <c r="J7225">
        <v>0</v>
      </c>
      <c r="K7225">
        <v>0</v>
      </c>
      <c r="L7225">
        <v>0</v>
      </c>
    </row>
    <row r="7226" spans="1:14" x14ac:dyDescent="0.35">
      <c r="A7226" t="s">
        <v>1473</v>
      </c>
      <c r="B7226" t="s">
        <v>4835</v>
      </c>
      <c r="C7226" t="s">
        <v>2915</v>
      </c>
      <c r="D7226" t="s">
        <v>4321</v>
      </c>
      <c r="E7226" t="s">
        <v>4839</v>
      </c>
      <c r="F7226" t="s">
        <v>2920</v>
      </c>
      <c r="G7226" t="s">
        <v>2921</v>
      </c>
      <c r="H7226">
        <v>0</v>
      </c>
      <c r="I7226">
        <v>0</v>
      </c>
      <c r="J7226">
        <v>0</v>
      </c>
      <c r="K7226">
        <v>0</v>
      </c>
      <c r="L7226">
        <v>0</v>
      </c>
    </row>
    <row r="7227" spans="1:14" x14ac:dyDescent="0.35">
      <c r="A7227" t="s">
        <v>1473</v>
      </c>
      <c r="B7227" t="s">
        <v>4835</v>
      </c>
      <c r="C7227" t="s">
        <v>2915</v>
      </c>
      <c r="D7227" t="s">
        <v>4321</v>
      </c>
      <c r="E7227" t="s">
        <v>4839</v>
      </c>
      <c r="F7227" t="s">
        <v>2867</v>
      </c>
      <c r="G7227" t="s">
        <v>2868</v>
      </c>
      <c r="H7227">
        <v>0</v>
      </c>
      <c r="I7227">
        <v>0</v>
      </c>
      <c r="J7227">
        <v>0</v>
      </c>
      <c r="K7227">
        <v>0</v>
      </c>
      <c r="L7227">
        <v>0</v>
      </c>
    </row>
    <row r="7228" spans="1:14" x14ac:dyDescent="0.35">
      <c r="A7228" t="s">
        <v>1473</v>
      </c>
      <c r="B7228" t="s">
        <v>4835</v>
      </c>
      <c r="C7228" t="s">
        <v>2915</v>
      </c>
      <c r="D7228" t="s">
        <v>4321</v>
      </c>
      <c r="E7228" t="s">
        <v>4839</v>
      </c>
      <c r="F7228" t="s">
        <v>2922</v>
      </c>
      <c r="G7228" t="s">
        <v>2923</v>
      </c>
      <c r="H7228">
        <v>0</v>
      </c>
      <c r="I7228">
        <v>0</v>
      </c>
      <c r="J7228">
        <v>0</v>
      </c>
      <c r="K7228">
        <v>0</v>
      </c>
      <c r="L7228">
        <v>0</v>
      </c>
    </row>
    <row r="7229" spans="1:14" x14ac:dyDescent="0.35">
      <c r="A7229" t="s">
        <v>1473</v>
      </c>
      <c r="B7229" t="s">
        <v>4835</v>
      </c>
      <c r="C7229" t="s">
        <v>2915</v>
      </c>
      <c r="D7229" t="s">
        <v>4321</v>
      </c>
      <c r="E7229" t="s">
        <v>4839</v>
      </c>
      <c r="F7229" t="s">
        <v>2875</v>
      </c>
      <c r="G7229" t="s">
        <v>2876</v>
      </c>
      <c r="H7229">
        <v>8121933.5632999996</v>
      </c>
      <c r="I7229">
        <v>17214.802098543601</v>
      </c>
      <c r="J7229">
        <v>10557.975039891</v>
      </c>
      <c r="K7229">
        <v>27772.777138434602</v>
      </c>
      <c r="L7229">
        <v>8094160.7861615699</v>
      </c>
    </row>
    <row r="7230" spans="1:14" x14ac:dyDescent="0.35">
      <c r="A7230" t="s">
        <v>1473</v>
      </c>
      <c r="B7230" t="s">
        <v>4835</v>
      </c>
      <c r="C7230" t="s">
        <v>2915</v>
      </c>
      <c r="D7230" t="s">
        <v>4321</v>
      </c>
      <c r="E7230" t="s">
        <v>4839</v>
      </c>
      <c r="F7230" t="s">
        <v>3009</v>
      </c>
      <c r="G7230" t="s">
        <v>3010</v>
      </c>
      <c r="H7230">
        <v>721059.45319999999</v>
      </c>
      <c r="I7230">
        <v>1528.31781885961</v>
      </c>
      <c r="J7230">
        <v>0</v>
      </c>
      <c r="K7230">
        <v>1528.31781885961</v>
      </c>
      <c r="L7230">
        <v>719531.13538114005</v>
      </c>
      <c r="N7230" t="s">
        <v>2198</v>
      </c>
    </row>
    <row r="7231" spans="1:14" x14ac:dyDescent="0.35">
      <c r="A7231" t="s">
        <v>1473</v>
      </c>
      <c r="B7231" t="s">
        <v>4835</v>
      </c>
      <c r="C7231" t="s">
        <v>2915</v>
      </c>
      <c r="D7231" t="s">
        <v>4321</v>
      </c>
      <c r="E7231" t="s">
        <v>4839</v>
      </c>
      <c r="F7231" t="s">
        <v>3011</v>
      </c>
      <c r="G7231" t="s">
        <v>3012</v>
      </c>
      <c r="H7231">
        <v>1126655.3957</v>
      </c>
      <c r="I7231">
        <v>2387.9965919681399</v>
      </c>
      <c r="J7231">
        <v>0</v>
      </c>
      <c r="K7231">
        <v>2387.9965919681399</v>
      </c>
      <c r="L7231">
        <v>1124267.3991080299</v>
      </c>
      <c r="N7231" t="s">
        <v>2198</v>
      </c>
    </row>
    <row r="7232" spans="1:14" x14ac:dyDescent="0.35">
      <c r="A7232" t="s">
        <v>1473</v>
      </c>
      <c r="B7232" t="s">
        <v>4835</v>
      </c>
      <c r="C7232" t="s">
        <v>2915</v>
      </c>
      <c r="D7232" t="s">
        <v>4321</v>
      </c>
      <c r="E7232" t="s">
        <v>4839</v>
      </c>
      <c r="F7232" t="s">
        <v>2924</v>
      </c>
      <c r="G7232" t="s">
        <v>2925</v>
      </c>
      <c r="H7232">
        <v>0</v>
      </c>
      <c r="I7232">
        <v>0</v>
      </c>
      <c r="J7232">
        <v>0</v>
      </c>
      <c r="K7232">
        <v>0</v>
      </c>
      <c r="L7232">
        <v>0</v>
      </c>
    </row>
    <row r="7233" spans="1:14" x14ac:dyDescent="0.35">
      <c r="A7233" t="s">
        <v>1473</v>
      </c>
      <c r="B7233" t="s">
        <v>4835</v>
      </c>
      <c r="C7233" t="s">
        <v>2915</v>
      </c>
      <c r="D7233" t="s">
        <v>4321</v>
      </c>
      <c r="E7233" t="s">
        <v>4839</v>
      </c>
      <c r="F7233" t="s">
        <v>2877</v>
      </c>
      <c r="G7233" t="s">
        <v>2878</v>
      </c>
      <c r="H7233">
        <v>2388509.4388000001</v>
      </c>
      <c r="I7233">
        <v>5062.5527749724497</v>
      </c>
      <c r="J7233">
        <v>3104.90388041185</v>
      </c>
      <c r="K7233">
        <v>8167.4566553842897</v>
      </c>
      <c r="L7233">
        <v>2380341.9821446198</v>
      </c>
    </row>
    <row r="7234" spans="1:14" x14ac:dyDescent="0.35">
      <c r="A7234" t="s">
        <v>1473</v>
      </c>
      <c r="B7234" t="s">
        <v>4835</v>
      </c>
      <c r="C7234" t="s">
        <v>2915</v>
      </c>
      <c r="D7234" t="s">
        <v>4840</v>
      </c>
      <c r="E7234" t="s">
        <v>4841</v>
      </c>
      <c r="F7234" t="s">
        <v>2172</v>
      </c>
      <c r="G7234" t="s">
        <v>2173</v>
      </c>
      <c r="H7234">
        <v>1527891.3729999999</v>
      </c>
      <c r="I7234">
        <v>8369.9085470166592</v>
      </c>
      <c r="J7234">
        <v>40243.506841687296</v>
      </c>
      <c r="K7234">
        <v>48613.415388703899</v>
      </c>
      <c r="L7234">
        <v>1479277.9576113001</v>
      </c>
    </row>
    <row r="7235" spans="1:14" x14ac:dyDescent="0.35">
      <c r="A7235" t="s">
        <v>1473</v>
      </c>
      <c r="B7235" t="s">
        <v>4835</v>
      </c>
      <c r="C7235" t="s">
        <v>2915</v>
      </c>
      <c r="D7235" t="s">
        <v>4840</v>
      </c>
      <c r="E7235" t="s">
        <v>4841</v>
      </c>
      <c r="F7235" t="s">
        <v>19</v>
      </c>
      <c r="G7235" t="s">
        <v>2174</v>
      </c>
      <c r="H7235">
        <v>129842.4375</v>
      </c>
      <c r="I7235">
        <v>711.28703659752205</v>
      </c>
      <c r="J7235">
        <v>0</v>
      </c>
      <c r="K7235">
        <v>711.28703659752205</v>
      </c>
      <c r="L7235">
        <v>129131.15046340199</v>
      </c>
      <c r="N7235" t="s">
        <v>2198</v>
      </c>
    </row>
    <row r="7236" spans="1:14" x14ac:dyDescent="0.35">
      <c r="A7236" t="s">
        <v>1473</v>
      </c>
      <c r="B7236" t="s">
        <v>4835</v>
      </c>
      <c r="C7236" t="s">
        <v>2915</v>
      </c>
      <c r="D7236" t="s">
        <v>4840</v>
      </c>
      <c r="E7236" t="s">
        <v>4841</v>
      </c>
      <c r="F7236" t="s">
        <v>3007</v>
      </c>
      <c r="G7236" t="s">
        <v>3008</v>
      </c>
      <c r="H7236">
        <v>187917.4185</v>
      </c>
      <c r="I7236">
        <v>1029.4263293302299</v>
      </c>
      <c r="J7236">
        <v>0</v>
      </c>
      <c r="K7236">
        <v>1029.4263293302299</v>
      </c>
      <c r="L7236">
        <v>186887.99217067001</v>
      </c>
      <c r="N7236" t="s">
        <v>2198</v>
      </c>
    </row>
    <row r="7237" spans="1:14" x14ac:dyDescent="0.35">
      <c r="A7237" t="s">
        <v>1473</v>
      </c>
      <c r="B7237" t="s">
        <v>4835</v>
      </c>
      <c r="C7237" t="s">
        <v>2915</v>
      </c>
      <c r="D7237" t="s">
        <v>4840</v>
      </c>
      <c r="E7237" t="s">
        <v>4841</v>
      </c>
      <c r="F7237" t="s">
        <v>2867</v>
      </c>
      <c r="G7237" t="s">
        <v>2868</v>
      </c>
      <c r="H7237">
        <v>0</v>
      </c>
      <c r="I7237">
        <v>0</v>
      </c>
      <c r="J7237">
        <v>0</v>
      </c>
      <c r="K7237">
        <v>0</v>
      </c>
      <c r="L7237">
        <v>0</v>
      </c>
    </row>
    <row r="7238" spans="1:14" x14ac:dyDescent="0.35">
      <c r="A7238" t="s">
        <v>1473</v>
      </c>
      <c r="B7238" t="s">
        <v>4835</v>
      </c>
      <c r="C7238" t="s">
        <v>2915</v>
      </c>
      <c r="D7238" t="s">
        <v>4840</v>
      </c>
      <c r="E7238" t="s">
        <v>4841</v>
      </c>
      <c r="F7238" t="s">
        <v>2922</v>
      </c>
      <c r="G7238" t="s">
        <v>2923</v>
      </c>
      <c r="H7238">
        <v>355532.20140000002</v>
      </c>
      <c r="I7238">
        <v>1947.63323111976</v>
      </c>
      <c r="J7238">
        <v>9364.4501396138694</v>
      </c>
      <c r="K7238">
        <v>11312.083370733601</v>
      </c>
      <c r="L7238">
        <v>344220.11802926601</v>
      </c>
    </row>
    <row r="7239" spans="1:14" x14ac:dyDescent="0.35">
      <c r="A7239" t="s">
        <v>1473</v>
      </c>
      <c r="B7239" t="s">
        <v>4835</v>
      </c>
      <c r="C7239" t="s">
        <v>2915</v>
      </c>
      <c r="D7239" t="s">
        <v>4840</v>
      </c>
      <c r="E7239" t="s">
        <v>4841</v>
      </c>
      <c r="F7239" t="s">
        <v>2930</v>
      </c>
      <c r="G7239" t="s">
        <v>2931</v>
      </c>
      <c r="H7239">
        <v>157227.3879</v>
      </c>
      <c r="I7239">
        <v>861.30393886172703</v>
      </c>
      <c r="J7239">
        <v>4141.2508585543401</v>
      </c>
      <c r="K7239">
        <v>5002.55479741607</v>
      </c>
      <c r="L7239">
        <v>152224.833102584</v>
      </c>
    </row>
    <row r="7240" spans="1:14" x14ac:dyDescent="0.35">
      <c r="A7240" t="s">
        <v>1473</v>
      </c>
      <c r="B7240" t="s">
        <v>4835</v>
      </c>
      <c r="C7240" t="s">
        <v>2915</v>
      </c>
      <c r="D7240" t="s">
        <v>4840</v>
      </c>
      <c r="E7240" t="s">
        <v>4841</v>
      </c>
      <c r="F7240" t="s">
        <v>2875</v>
      </c>
      <c r="G7240" t="s">
        <v>2876</v>
      </c>
      <c r="H7240">
        <v>84043.468599999993</v>
      </c>
      <c r="I7240">
        <v>460.39670005221399</v>
      </c>
      <c r="J7240">
        <v>2213.6416000680902</v>
      </c>
      <c r="K7240">
        <v>2674.0383001202999</v>
      </c>
      <c r="L7240">
        <v>81369.430299879707</v>
      </c>
    </row>
    <row r="7241" spans="1:14" x14ac:dyDescent="0.35">
      <c r="A7241" t="s">
        <v>1473</v>
      </c>
      <c r="B7241" t="s">
        <v>4835</v>
      </c>
      <c r="C7241" t="s">
        <v>2915</v>
      </c>
      <c r="D7241" t="s">
        <v>4840</v>
      </c>
      <c r="E7241" t="s">
        <v>4841</v>
      </c>
      <c r="F7241" t="s">
        <v>2924</v>
      </c>
      <c r="G7241" t="s">
        <v>2925</v>
      </c>
      <c r="H7241">
        <v>0</v>
      </c>
      <c r="I7241">
        <v>0</v>
      </c>
      <c r="J7241">
        <v>0</v>
      </c>
      <c r="K7241">
        <v>0</v>
      </c>
      <c r="L7241">
        <v>0</v>
      </c>
    </row>
    <row r="7242" spans="1:14" x14ac:dyDescent="0.35">
      <c r="A7242" t="s">
        <v>1473</v>
      </c>
      <c r="B7242" t="s">
        <v>4835</v>
      </c>
      <c r="C7242" t="s">
        <v>2915</v>
      </c>
      <c r="D7242" t="s">
        <v>4840</v>
      </c>
      <c r="E7242" t="s">
        <v>4841</v>
      </c>
      <c r="F7242" t="s">
        <v>2877</v>
      </c>
      <c r="G7242" t="s">
        <v>2878</v>
      </c>
      <c r="H7242">
        <v>236077.15900000001</v>
      </c>
      <c r="I7242">
        <v>1293.24915745004</v>
      </c>
      <c r="J7242">
        <v>6218.0943822137297</v>
      </c>
      <c r="K7242">
        <v>7511.3435396637697</v>
      </c>
      <c r="L7242">
        <v>228565.81546033599</v>
      </c>
    </row>
    <row r="7243" spans="1:14" x14ac:dyDescent="0.35">
      <c r="A7243" t="s">
        <v>1473</v>
      </c>
      <c r="B7243" t="s">
        <v>4835</v>
      </c>
      <c r="C7243" t="s">
        <v>2915</v>
      </c>
      <c r="D7243" t="s">
        <v>4842</v>
      </c>
      <c r="E7243" t="s">
        <v>4843</v>
      </c>
      <c r="F7243" t="s">
        <v>2172</v>
      </c>
      <c r="G7243" t="s">
        <v>2173</v>
      </c>
      <c r="H7243">
        <v>11523.5326</v>
      </c>
      <c r="I7243">
        <v>19.887458421698899</v>
      </c>
      <c r="J7243">
        <v>8.3973747069985496</v>
      </c>
      <c r="K7243">
        <v>28.2848331286974</v>
      </c>
      <c r="L7243">
        <v>11495.2477668713</v>
      </c>
    </row>
    <row r="7244" spans="1:14" x14ac:dyDescent="0.35">
      <c r="A7244" t="s">
        <v>1473</v>
      </c>
      <c r="B7244" t="s">
        <v>4835</v>
      </c>
      <c r="C7244" t="s">
        <v>2915</v>
      </c>
      <c r="D7244" t="s">
        <v>4842</v>
      </c>
      <c r="E7244" t="s">
        <v>4843</v>
      </c>
      <c r="F7244" t="s">
        <v>2867</v>
      </c>
      <c r="G7244" t="s">
        <v>2868</v>
      </c>
      <c r="H7244">
        <v>0</v>
      </c>
      <c r="I7244">
        <v>0</v>
      </c>
      <c r="J7244">
        <v>0</v>
      </c>
      <c r="K7244">
        <v>0</v>
      </c>
      <c r="L7244">
        <v>0</v>
      </c>
    </row>
    <row r="7245" spans="1:14" x14ac:dyDescent="0.35">
      <c r="A7245" t="s">
        <v>1473</v>
      </c>
      <c r="B7245" t="s">
        <v>4835</v>
      </c>
      <c r="C7245" t="s">
        <v>2915</v>
      </c>
      <c r="D7245" t="s">
        <v>4842</v>
      </c>
      <c r="E7245" t="s">
        <v>4843</v>
      </c>
      <c r="F7245" t="s">
        <v>2922</v>
      </c>
      <c r="G7245" t="s">
        <v>2923</v>
      </c>
      <c r="H7245">
        <v>0</v>
      </c>
      <c r="I7245">
        <v>0</v>
      </c>
      <c r="J7245">
        <v>0</v>
      </c>
      <c r="K7245">
        <v>0</v>
      </c>
      <c r="L7245">
        <v>0</v>
      </c>
    </row>
    <row r="7246" spans="1:14" x14ac:dyDescent="0.35">
      <c r="A7246" t="s">
        <v>1473</v>
      </c>
      <c r="B7246" t="s">
        <v>4835</v>
      </c>
      <c r="C7246" t="s">
        <v>2915</v>
      </c>
      <c r="D7246" t="s">
        <v>4842</v>
      </c>
      <c r="E7246" t="s">
        <v>4843</v>
      </c>
      <c r="F7246" t="s">
        <v>2877</v>
      </c>
      <c r="G7246" t="s">
        <v>2878</v>
      </c>
      <c r="H7246">
        <v>2392.5979000000002</v>
      </c>
      <c r="I7246">
        <v>4.1291756892510296</v>
      </c>
      <c r="J7246">
        <v>1.74352271458868</v>
      </c>
      <c r="K7246">
        <v>5.8726984038397196</v>
      </c>
      <c r="L7246">
        <v>2386.7252015961599</v>
      </c>
    </row>
    <row r="7247" spans="1:14" x14ac:dyDescent="0.35">
      <c r="A7247" t="s">
        <v>1473</v>
      </c>
      <c r="B7247" t="s">
        <v>4835</v>
      </c>
      <c r="C7247" t="s">
        <v>17</v>
      </c>
      <c r="D7247" t="s">
        <v>1474</v>
      </c>
      <c r="E7247" t="s">
        <v>4844</v>
      </c>
      <c r="F7247" t="s">
        <v>19</v>
      </c>
      <c r="G7247" t="s">
        <v>2174</v>
      </c>
      <c r="H7247">
        <v>8809766.3052999992</v>
      </c>
      <c r="I7247">
        <v>51980.865034392496</v>
      </c>
      <c r="J7247">
        <v>0</v>
      </c>
      <c r="K7247">
        <v>51980.865034392496</v>
      </c>
      <c r="L7247">
        <v>8757785.4402656108</v>
      </c>
      <c r="N7247" t="s">
        <v>2198</v>
      </c>
    </row>
    <row r="7248" spans="1:14" x14ac:dyDescent="0.35">
      <c r="A7248" t="s">
        <v>1473</v>
      </c>
      <c r="B7248" t="s">
        <v>4835</v>
      </c>
      <c r="C7248" t="s">
        <v>17</v>
      </c>
      <c r="D7248" t="s">
        <v>1474</v>
      </c>
      <c r="E7248" t="s">
        <v>4844</v>
      </c>
      <c r="F7248" t="s">
        <v>2787</v>
      </c>
      <c r="G7248" t="s">
        <v>2935</v>
      </c>
      <c r="H7248">
        <v>0</v>
      </c>
      <c r="I7248">
        <v>0</v>
      </c>
      <c r="J7248">
        <v>0</v>
      </c>
      <c r="K7248">
        <v>0</v>
      </c>
      <c r="L7248">
        <v>0</v>
      </c>
    </row>
    <row r="7249" spans="1:14" x14ac:dyDescent="0.35">
      <c r="A7249" t="s">
        <v>1473</v>
      </c>
      <c r="B7249" t="s">
        <v>4835</v>
      </c>
      <c r="C7249" t="s">
        <v>17</v>
      </c>
      <c r="D7249" t="s">
        <v>1474</v>
      </c>
      <c r="E7249" t="s">
        <v>4844</v>
      </c>
      <c r="F7249" t="s">
        <v>2788</v>
      </c>
      <c r="G7249" t="s">
        <v>2936</v>
      </c>
      <c r="H7249">
        <v>5505081.4517000001</v>
      </c>
      <c r="I7249">
        <v>32482.0075841654</v>
      </c>
      <c r="J7249">
        <v>116680.373684987</v>
      </c>
      <c r="K7249">
        <v>149162.381269153</v>
      </c>
      <c r="L7249">
        <v>5355919.0704308497</v>
      </c>
    </row>
    <row r="7250" spans="1:14" x14ac:dyDescent="0.35">
      <c r="A7250" t="s">
        <v>1473</v>
      </c>
      <c r="B7250" t="s">
        <v>4835</v>
      </c>
      <c r="C7250" t="s">
        <v>17</v>
      </c>
      <c r="D7250" t="s">
        <v>1485</v>
      </c>
      <c r="E7250" t="s">
        <v>4845</v>
      </c>
      <c r="F7250" t="s">
        <v>2206</v>
      </c>
      <c r="G7250" t="s">
        <v>3028</v>
      </c>
      <c r="H7250">
        <v>18194542.0108</v>
      </c>
      <c r="I7250">
        <v>57527.995483157101</v>
      </c>
      <c r="J7250">
        <v>0</v>
      </c>
      <c r="K7250">
        <v>57527.995483157101</v>
      </c>
      <c r="L7250">
        <v>18137014.015316799</v>
      </c>
      <c r="M7250" t="s">
        <v>2198</v>
      </c>
    </row>
    <row r="7251" spans="1:14" x14ac:dyDescent="0.35">
      <c r="A7251" t="s">
        <v>1473</v>
      </c>
      <c r="B7251" t="s">
        <v>4835</v>
      </c>
      <c r="C7251" t="s">
        <v>17</v>
      </c>
      <c r="D7251" t="s">
        <v>1485</v>
      </c>
      <c r="E7251" t="s">
        <v>4845</v>
      </c>
      <c r="F7251" t="s">
        <v>2789</v>
      </c>
      <c r="G7251" t="s">
        <v>4708</v>
      </c>
      <c r="H7251">
        <v>8364175.6135999998</v>
      </c>
      <c r="I7251">
        <v>26446.076885172301</v>
      </c>
      <c r="J7251">
        <v>0</v>
      </c>
      <c r="K7251">
        <v>26446.076885172301</v>
      </c>
      <c r="L7251">
        <v>8337729.5367148304</v>
      </c>
      <c r="M7251" t="s">
        <v>2198</v>
      </c>
    </row>
    <row r="7252" spans="1:14" x14ac:dyDescent="0.35">
      <c r="A7252" t="s">
        <v>1473</v>
      </c>
      <c r="B7252" t="s">
        <v>4835</v>
      </c>
      <c r="C7252" t="s">
        <v>17</v>
      </c>
      <c r="D7252" t="s">
        <v>1485</v>
      </c>
      <c r="E7252" t="s">
        <v>4845</v>
      </c>
      <c r="F7252" t="s">
        <v>19</v>
      </c>
      <c r="G7252" t="s">
        <v>2174</v>
      </c>
      <c r="H7252">
        <v>14221093.354699999</v>
      </c>
      <c r="I7252">
        <v>49905.302733901503</v>
      </c>
      <c r="J7252">
        <v>0</v>
      </c>
      <c r="K7252">
        <v>49905.302733901503</v>
      </c>
      <c r="L7252">
        <v>14171188.051966101</v>
      </c>
      <c r="N7252" t="s">
        <v>2198</v>
      </c>
    </row>
    <row r="7253" spans="1:14" x14ac:dyDescent="0.35">
      <c r="A7253" t="s">
        <v>1473</v>
      </c>
      <c r="B7253" t="s">
        <v>4835</v>
      </c>
      <c r="C7253" t="s">
        <v>17</v>
      </c>
      <c r="D7253" t="s">
        <v>1485</v>
      </c>
      <c r="E7253" t="s">
        <v>4845</v>
      </c>
      <c r="F7253" t="s">
        <v>30</v>
      </c>
      <c r="G7253" t="s">
        <v>2182</v>
      </c>
      <c r="H7253">
        <v>0</v>
      </c>
      <c r="I7253">
        <v>0</v>
      </c>
      <c r="J7253">
        <v>0</v>
      </c>
      <c r="K7253">
        <v>0</v>
      </c>
      <c r="L7253">
        <v>0</v>
      </c>
      <c r="N7253" t="s">
        <v>2198</v>
      </c>
    </row>
    <row r="7254" spans="1:14" x14ac:dyDescent="0.35">
      <c r="A7254" t="s">
        <v>1473</v>
      </c>
      <c r="B7254" t="s">
        <v>4835</v>
      </c>
      <c r="C7254" t="s">
        <v>17</v>
      </c>
      <c r="D7254" t="s">
        <v>1485</v>
      </c>
      <c r="E7254" t="s">
        <v>4845</v>
      </c>
      <c r="F7254" t="s">
        <v>2787</v>
      </c>
      <c r="G7254" t="s">
        <v>2935</v>
      </c>
      <c r="H7254">
        <v>0</v>
      </c>
      <c r="I7254">
        <v>0</v>
      </c>
      <c r="J7254">
        <v>0</v>
      </c>
      <c r="K7254">
        <v>0</v>
      </c>
      <c r="L7254">
        <v>0</v>
      </c>
    </row>
    <row r="7255" spans="1:14" x14ac:dyDescent="0.35">
      <c r="A7255" t="s">
        <v>1473</v>
      </c>
      <c r="B7255" t="s">
        <v>4835</v>
      </c>
      <c r="C7255" t="s">
        <v>17</v>
      </c>
      <c r="D7255" t="s">
        <v>1485</v>
      </c>
      <c r="E7255" t="s">
        <v>4845</v>
      </c>
      <c r="F7255" t="s">
        <v>2788</v>
      </c>
      <c r="G7255" t="s">
        <v>2936</v>
      </c>
      <c r="H7255">
        <v>26961561.653299998</v>
      </c>
      <c r="I7255">
        <v>94614.729185657503</v>
      </c>
      <c r="J7255">
        <v>26574.407031734401</v>
      </c>
      <c r="K7255">
        <v>121189.13621739201</v>
      </c>
      <c r="L7255">
        <v>26840372.517082602</v>
      </c>
    </row>
    <row r="7256" spans="1:14" x14ac:dyDescent="0.35">
      <c r="A7256" t="s">
        <v>1473</v>
      </c>
      <c r="B7256" t="s">
        <v>4835</v>
      </c>
      <c r="C7256" t="s">
        <v>2938</v>
      </c>
      <c r="D7256" t="s">
        <v>4846</v>
      </c>
      <c r="E7256" t="s">
        <v>4847</v>
      </c>
      <c r="F7256" t="s">
        <v>2170</v>
      </c>
      <c r="G7256" t="s">
        <v>2171</v>
      </c>
      <c r="H7256">
        <v>0</v>
      </c>
      <c r="I7256">
        <v>0</v>
      </c>
      <c r="J7256">
        <v>0</v>
      </c>
      <c r="K7256">
        <v>0</v>
      </c>
      <c r="L7256">
        <v>0</v>
      </c>
    </row>
    <row r="7257" spans="1:14" x14ac:dyDescent="0.35">
      <c r="A7257" t="s">
        <v>1473</v>
      </c>
      <c r="B7257" t="s">
        <v>4835</v>
      </c>
      <c r="C7257" t="s">
        <v>2938</v>
      </c>
      <c r="D7257" t="s">
        <v>4846</v>
      </c>
      <c r="E7257" t="s">
        <v>4847</v>
      </c>
      <c r="F7257" t="s">
        <v>2172</v>
      </c>
      <c r="G7257" t="s">
        <v>2173</v>
      </c>
      <c r="H7257">
        <v>7804984.2337999996</v>
      </c>
      <c r="I7257">
        <v>29876.8785436777</v>
      </c>
      <c r="J7257">
        <v>14274.8033203297</v>
      </c>
      <c r="K7257">
        <v>44151.681864007398</v>
      </c>
      <c r="L7257">
        <v>7760832.5519359903</v>
      </c>
    </row>
    <row r="7258" spans="1:14" x14ac:dyDescent="0.35">
      <c r="A7258" t="s">
        <v>1473</v>
      </c>
      <c r="B7258" t="s">
        <v>4835</v>
      </c>
      <c r="C7258" t="s">
        <v>2938</v>
      </c>
      <c r="D7258" t="s">
        <v>4846</v>
      </c>
      <c r="E7258" t="s">
        <v>4847</v>
      </c>
      <c r="F7258" t="s">
        <v>19</v>
      </c>
      <c r="G7258" t="s">
        <v>2174</v>
      </c>
      <c r="H7258">
        <v>869493.65650000004</v>
      </c>
      <c r="I7258">
        <v>3328.3547525722201</v>
      </c>
      <c r="J7258">
        <v>0</v>
      </c>
      <c r="K7258">
        <v>3328.3547525722201</v>
      </c>
      <c r="L7258">
        <v>866165.30174742802</v>
      </c>
      <c r="N7258" t="s">
        <v>2198</v>
      </c>
    </row>
    <row r="7259" spans="1:14" x14ac:dyDescent="0.35">
      <c r="A7259" t="s">
        <v>1473</v>
      </c>
      <c r="B7259" t="s">
        <v>4835</v>
      </c>
      <c r="C7259" t="s">
        <v>2938</v>
      </c>
      <c r="D7259" t="s">
        <v>4846</v>
      </c>
      <c r="E7259" t="s">
        <v>4847</v>
      </c>
      <c r="F7259" t="s">
        <v>2940</v>
      </c>
      <c r="G7259" t="s">
        <v>2941</v>
      </c>
      <c r="H7259">
        <v>0</v>
      </c>
      <c r="I7259">
        <v>0</v>
      </c>
      <c r="J7259">
        <v>0</v>
      </c>
      <c r="K7259">
        <v>0</v>
      </c>
      <c r="L7259">
        <v>0</v>
      </c>
    </row>
    <row r="7260" spans="1:14" x14ac:dyDescent="0.35">
      <c r="A7260" t="s">
        <v>1473</v>
      </c>
      <c r="B7260" t="s">
        <v>4835</v>
      </c>
      <c r="C7260" t="s">
        <v>2944</v>
      </c>
      <c r="D7260" t="s">
        <v>3140</v>
      </c>
      <c r="E7260" t="s">
        <v>4848</v>
      </c>
      <c r="F7260" t="s">
        <v>3036</v>
      </c>
      <c r="G7260" t="s">
        <v>3037</v>
      </c>
      <c r="H7260">
        <v>1647420.5563000001</v>
      </c>
      <c r="I7260">
        <v>3491.7816833667398</v>
      </c>
      <c r="J7260">
        <v>1930.7318193988999</v>
      </c>
      <c r="K7260">
        <v>5422.5135027656397</v>
      </c>
      <c r="L7260">
        <v>1641998.04279723</v>
      </c>
    </row>
    <row r="7261" spans="1:14" x14ac:dyDescent="0.35">
      <c r="A7261" t="s">
        <v>1473</v>
      </c>
      <c r="B7261" t="s">
        <v>4835</v>
      </c>
      <c r="C7261" t="s">
        <v>2944</v>
      </c>
      <c r="D7261" t="s">
        <v>3312</v>
      </c>
      <c r="E7261" t="s">
        <v>4849</v>
      </c>
      <c r="F7261" t="s">
        <v>3048</v>
      </c>
      <c r="G7261" t="s">
        <v>3049</v>
      </c>
      <c r="H7261">
        <v>9146069.0174000002</v>
      </c>
      <c r="I7261">
        <v>47907.495826161197</v>
      </c>
      <c r="J7261">
        <v>0</v>
      </c>
      <c r="K7261">
        <v>47907.495826161197</v>
      </c>
      <c r="L7261">
        <v>9098161.5215738397</v>
      </c>
    </row>
    <row r="7262" spans="1:14" x14ac:dyDescent="0.35">
      <c r="A7262" t="s">
        <v>1473</v>
      </c>
      <c r="B7262" t="s">
        <v>4835</v>
      </c>
      <c r="C7262" t="s">
        <v>2944</v>
      </c>
      <c r="D7262" t="s">
        <v>3312</v>
      </c>
      <c r="E7262" t="s">
        <v>4849</v>
      </c>
      <c r="F7262" t="s">
        <v>3050</v>
      </c>
      <c r="G7262" t="s">
        <v>3051</v>
      </c>
      <c r="H7262">
        <v>1233552.4435000001</v>
      </c>
      <c r="I7262">
        <v>6461.3998015843199</v>
      </c>
      <c r="J7262">
        <v>0</v>
      </c>
      <c r="K7262">
        <v>6461.3998015843199</v>
      </c>
      <c r="L7262">
        <v>1227091.04369842</v>
      </c>
    </row>
    <row r="7263" spans="1:14" x14ac:dyDescent="0.35">
      <c r="A7263" t="s">
        <v>1473</v>
      </c>
      <c r="B7263" t="s">
        <v>4835</v>
      </c>
      <c r="C7263" t="s">
        <v>2944</v>
      </c>
      <c r="D7263" t="s">
        <v>4562</v>
      </c>
      <c r="E7263" t="s">
        <v>4850</v>
      </c>
      <c r="F7263" t="s">
        <v>2947</v>
      </c>
      <c r="G7263" t="s">
        <v>2948</v>
      </c>
      <c r="H7263">
        <v>2219766.1584000001</v>
      </c>
      <c r="I7263">
        <v>8497.0938977431906</v>
      </c>
      <c r="J7263">
        <v>4141.0396424541404</v>
      </c>
      <c r="K7263">
        <v>12638.133540197299</v>
      </c>
      <c r="L7263">
        <v>2207128.0248598</v>
      </c>
    </row>
    <row r="7264" spans="1:14" x14ac:dyDescent="0.35">
      <c r="A7264" t="s">
        <v>1473</v>
      </c>
      <c r="B7264" t="s">
        <v>4835</v>
      </c>
      <c r="C7264" t="s">
        <v>2944</v>
      </c>
      <c r="D7264" t="s">
        <v>4562</v>
      </c>
      <c r="E7264" t="s">
        <v>4850</v>
      </c>
      <c r="F7264" t="s">
        <v>4851</v>
      </c>
      <c r="G7264" t="s">
        <v>4852</v>
      </c>
      <c r="H7264">
        <v>296650.77710000001</v>
      </c>
      <c r="I7264">
        <v>1135.55632734817</v>
      </c>
      <c r="J7264">
        <v>0</v>
      </c>
      <c r="K7264">
        <v>1135.55632734817</v>
      </c>
      <c r="L7264">
        <v>295515.22077265201</v>
      </c>
      <c r="N7264" t="s">
        <v>2198</v>
      </c>
    </row>
    <row r="7265" spans="1:14" x14ac:dyDescent="0.35">
      <c r="A7265" t="s">
        <v>1488</v>
      </c>
      <c r="B7265" t="s">
        <v>4853</v>
      </c>
      <c r="C7265" t="s">
        <v>2857</v>
      </c>
      <c r="D7265" t="s">
        <v>2859</v>
      </c>
      <c r="E7265" t="s">
        <v>4854</v>
      </c>
      <c r="F7265" t="s">
        <v>2170</v>
      </c>
      <c r="G7265" t="s">
        <v>2171</v>
      </c>
      <c r="H7265">
        <v>0</v>
      </c>
      <c r="I7265">
        <v>0</v>
      </c>
      <c r="J7265">
        <v>0</v>
      </c>
      <c r="K7265">
        <v>0</v>
      </c>
      <c r="L7265">
        <v>0</v>
      </c>
    </row>
    <row r="7266" spans="1:14" x14ac:dyDescent="0.35">
      <c r="A7266" t="s">
        <v>1488</v>
      </c>
      <c r="B7266" t="s">
        <v>4853</v>
      </c>
      <c r="C7266" t="s">
        <v>2857</v>
      </c>
      <c r="D7266" t="s">
        <v>2859</v>
      </c>
      <c r="E7266" t="s">
        <v>4854</v>
      </c>
      <c r="F7266" t="s">
        <v>2172</v>
      </c>
      <c r="G7266" t="s">
        <v>2173</v>
      </c>
      <c r="H7266">
        <v>7405382.9193000002</v>
      </c>
      <c r="I7266">
        <v>47104.622807202097</v>
      </c>
      <c r="J7266">
        <v>239855.34127113299</v>
      </c>
      <c r="K7266">
        <v>286959.96407833498</v>
      </c>
      <c r="L7266">
        <v>7118422.9552216604</v>
      </c>
    </row>
    <row r="7267" spans="1:14" x14ac:dyDescent="0.35">
      <c r="A7267" t="s">
        <v>1488</v>
      </c>
      <c r="B7267" t="s">
        <v>4853</v>
      </c>
      <c r="C7267" t="s">
        <v>2857</v>
      </c>
      <c r="D7267" t="s">
        <v>2859</v>
      </c>
      <c r="E7267" t="s">
        <v>4854</v>
      </c>
      <c r="F7267" t="s">
        <v>2861</v>
      </c>
      <c r="G7267" t="s">
        <v>2862</v>
      </c>
      <c r="H7267">
        <v>276684.63660000003</v>
      </c>
      <c r="I7267">
        <v>1759.95294004931</v>
      </c>
      <c r="J7267">
        <v>8961.6281354049606</v>
      </c>
      <c r="K7267">
        <v>10721.5810754543</v>
      </c>
      <c r="L7267">
        <v>265963.05552454601</v>
      </c>
    </row>
    <row r="7268" spans="1:14" x14ac:dyDescent="0.35">
      <c r="A7268" t="s">
        <v>1488</v>
      </c>
      <c r="B7268" t="s">
        <v>4853</v>
      </c>
      <c r="C7268" t="s">
        <v>2857</v>
      </c>
      <c r="D7268" t="s">
        <v>2859</v>
      </c>
      <c r="E7268" t="s">
        <v>4854</v>
      </c>
      <c r="F7268" t="s">
        <v>194</v>
      </c>
      <c r="G7268" t="s">
        <v>2415</v>
      </c>
      <c r="H7268">
        <v>235995.71950000001</v>
      </c>
      <c r="I7268">
        <v>1501.1363312185299</v>
      </c>
      <c r="J7268">
        <v>0</v>
      </c>
      <c r="K7268">
        <v>1501.1363312185299</v>
      </c>
      <c r="L7268">
        <v>234494.58316878101</v>
      </c>
      <c r="N7268" t="s">
        <v>2198</v>
      </c>
    </row>
    <row r="7269" spans="1:14" x14ac:dyDescent="0.35">
      <c r="A7269" t="s">
        <v>1488</v>
      </c>
      <c r="B7269" t="s">
        <v>4853</v>
      </c>
      <c r="C7269" t="s">
        <v>2857</v>
      </c>
      <c r="D7269" t="s">
        <v>2859</v>
      </c>
      <c r="E7269" t="s">
        <v>4854</v>
      </c>
      <c r="F7269" t="s">
        <v>4027</v>
      </c>
      <c r="G7269" t="s">
        <v>4028</v>
      </c>
      <c r="H7269">
        <v>398751.38809999998</v>
      </c>
      <c r="I7269">
        <v>2536.4027665416502</v>
      </c>
      <c r="J7269">
        <v>0</v>
      </c>
      <c r="K7269">
        <v>2536.4027665416502</v>
      </c>
      <c r="L7269">
        <v>396214.985333458</v>
      </c>
      <c r="N7269" t="s">
        <v>2198</v>
      </c>
    </row>
    <row r="7270" spans="1:14" x14ac:dyDescent="0.35">
      <c r="A7270" t="s">
        <v>1488</v>
      </c>
      <c r="B7270" t="s">
        <v>4853</v>
      </c>
      <c r="C7270" t="s">
        <v>2857</v>
      </c>
      <c r="D7270" t="s">
        <v>2859</v>
      </c>
      <c r="E7270" t="s">
        <v>4854</v>
      </c>
      <c r="F7270" t="s">
        <v>3007</v>
      </c>
      <c r="G7270" t="s">
        <v>3008</v>
      </c>
      <c r="H7270">
        <v>0</v>
      </c>
      <c r="I7270">
        <v>0</v>
      </c>
      <c r="J7270">
        <v>0</v>
      </c>
      <c r="K7270">
        <v>0</v>
      </c>
      <c r="L7270">
        <v>0</v>
      </c>
      <c r="N7270" t="s">
        <v>2198</v>
      </c>
    </row>
    <row r="7271" spans="1:14" x14ac:dyDescent="0.35">
      <c r="A7271" t="s">
        <v>1488</v>
      </c>
      <c r="B7271" t="s">
        <v>4853</v>
      </c>
      <c r="C7271" t="s">
        <v>2857</v>
      </c>
      <c r="D7271" t="s">
        <v>2859</v>
      </c>
      <c r="E7271" t="s">
        <v>4854</v>
      </c>
      <c r="F7271" t="s">
        <v>2865</v>
      </c>
      <c r="G7271" t="s">
        <v>2866</v>
      </c>
      <c r="H7271">
        <v>0</v>
      </c>
      <c r="I7271">
        <v>0</v>
      </c>
      <c r="J7271">
        <v>0</v>
      </c>
      <c r="K7271">
        <v>0</v>
      </c>
      <c r="L7271">
        <v>0</v>
      </c>
    </row>
    <row r="7272" spans="1:14" x14ac:dyDescent="0.35">
      <c r="A7272" t="s">
        <v>1488</v>
      </c>
      <c r="B7272" t="s">
        <v>4853</v>
      </c>
      <c r="C7272" t="s">
        <v>2857</v>
      </c>
      <c r="D7272" t="s">
        <v>2859</v>
      </c>
      <c r="E7272" t="s">
        <v>4854</v>
      </c>
      <c r="F7272" t="s">
        <v>2867</v>
      </c>
      <c r="G7272" t="s">
        <v>2868</v>
      </c>
      <c r="H7272">
        <v>0</v>
      </c>
      <c r="I7272">
        <v>0</v>
      </c>
      <c r="J7272">
        <v>0</v>
      </c>
      <c r="K7272">
        <v>0</v>
      </c>
      <c r="L7272">
        <v>0</v>
      </c>
    </row>
    <row r="7273" spans="1:14" x14ac:dyDescent="0.35">
      <c r="A7273" t="s">
        <v>1488</v>
      </c>
      <c r="B7273" t="s">
        <v>4853</v>
      </c>
      <c r="C7273" t="s">
        <v>2857</v>
      </c>
      <c r="D7273" t="s">
        <v>2859</v>
      </c>
      <c r="E7273" t="s">
        <v>4854</v>
      </c>
      <c r="F7273" t="s">
        <v>2869</v>
      </c>
      <c r="G7273" t="s">
        <v>2870</v>
      </c>
      <c r="H7273">
        <v>1491926.9619</v>
      </c>
      <c r="I7273">
        <v>9489.9423237952906</v>
      </c>
      <c r="J7273">
        <v>48322.504651693402</v>
      </c>
      <c r="K7273">
        <v>57812.446975488703</v>
      </c>
      <c r="L7273">
        <v>1434114.5149245099</v>
      </c>
    </row>
    <row r="7274" spans="1:14" x14ac:dyDescent="0.35">
      <c r="A7274" t="s">
        <v>1488</v>
      </c>
      <c r="B7274" t="s">
        <v>4853</v>
      </c>
      <c r="C7274" t="s">
        <v>2857</v>
      </c>
      <c r="D7274" t="s">
        <v>2859</v>
      </c>
      <c r="E7274" t="s">
        <v>4854</v>
      </c>
      <c r="F7274" t="s">
        <v>2871</v>
      </c>
      <c r="G7274" t="s">
        <v>2872</v>
      </c>
      <c r="H7274">
        <v>0</v>
      </c>
      <c r="I7274">
        <v>0</v>
      </c>
      <c r="J7274">
        <v>0</v>
      </c>
      <c r="K7274">
        <v>0</v>
      </c>
      <c r="L7274">
        <v>0</v>
      </c>
    </row>
    <row r="7275" spans="1:14" x14ac:dyDescent="0.35">
      <c r="A7275" t="s">
        <v>1488</v>
      </c>
      <c r="B7275" t="s">
        <v>4853</v>
      </c>
      <c r="C7275" t="s">
        <v>2857</v>
      </c>
      <c r="D7275" t="s">
        <v>2859</v>
      </c>
      <c r="E7275" t="s">
        <v>4854</v>
      </c>
      <c r="F7275" t="s">
        <v>3095</v>
      </c>
      <c r="G7275" t="s">
        <v>3096</v>
      </c>
      <c r="H7275">
        <v>1062806.1364</v>
      </c>
      <c r="I7275">
        <v>4384.2556034978097</v>
      </c>
      <c r="J7275">
        <v>2084.72329091642</v>
      </c>
      <c r="K7275">
        <v>6468.9788944142301</v>
      </c>
      <c r="L7275">
        <v>1056337.15750559</v>
      </c>
    </row>
    <row r="7276" spans="1:14" x14ac:dyDescent="0.35">
      <c r="A7276" t="s">
        <v>1488</v>
      </c>
      <c r="B7276" t="s">
        <v>4853</v>
      </c>
      <c r="C7276" t="s">
        <v>2857</v>
      </c>
      <c r="D7276" t="s">
        <v>2859</v>
      </c>
      <c r="E7276" t="s">
        <v>4854</v>
      </c>
      <c r="F7276" t="s">
        <v>3188</v>
      </c>
      <c r="G7276" t="s">
        <v>3189</v>
      </c>
      <c r="H7276">
        <v>575070.02890000003</v>
      </c>
      <c r="I7276">
        <v>3657.9414048083599</v>
      </c>
      <c r="J7276">
        <v>0</v>
      </c>
      <c r="K7276">
        <v>3657.9414048083599</v>
      </c>
      <c r="L7276">
        <v>571412.08749519102</v>
      </c>
      <c r="N7276" t="s">
        <v>2198</v>
      </c>
    </row>
    <row r="7277" spans="1:14" x14ac:dyDescent="0.35">
      <c r="A7277" t="s">
        <v>1488</v>
      </c>
      <c r="B7277" t="s">
        <v>4853</v>
      </c>
      <c r="C7277" t="s">
        <v>2857</v>
      </c>
      <c r="D7277" t="s">
        <v>2859</v>
      </c>
      <c r="E7277" t="s">
        <v>4854</v>
      </c>
      <c r="F7277" t="s">
        <v>2877</v>
      </c>
      <c r="G7277" t="s">
        <v>2878</v>
      </c>
      <c r="H7277">
        <v>903293.96039999998</v>
      </c>
      <c r="I7277">
        <v>5745.7287160433298</v>
      </c>
      <c r="J7277">
        <v>29257.0800891162</v>
      </c>
      <c r="K7277">
        <v>35002.808805159497</v>
      </c>
      <c r="L7277">
        <v>868291.15159483999</v>
      </c>
    </row>
    <row r="7278" spans="1:14" x14ac:dyDescent="0.35">
      <c r="A7278" t="s">
        <v>1488</v>
      </c>
      <c r="B7278" t="s">
        <v>4853</v>
      </c>
      <c r="C7278" t="s">
        <v>2879</v>
      </c>
      <c r="D7278" t="s">
        <v>2880</v>
      </c>
      <c r="E7278" t="s">
        <v>3958</v>
      </c>
      <c r="F7278" t="s">
        <v>2170</v>
      </c>
      <c r="G7278" t="s">
        <v>2171</v>
      </c>
      <c r="H7278">
        <v>0</v>
      </c>
      <c r="I7278">
        <v>0</v>
      </c>
      <c r="J7278">
        <v>0</v>
      </c>
      <c r="K7278">
        <v>0</v>
      </c>
      <c r="L7278">
        <v>0</v>
      </c>
    </row>
    <row r="7279" spans="1:14" x14ac:dyDescent="0.35">
      <c r="A7279" t="s">
        <v>1488</v>
      </c>
      <c r="B7279" t="s">
        <v>4853</v>
      </c>
      <c r="C7279" t="s">
        <v>2879</v>
      </c>
      <c r="D7279" t="s">
        <v>2880</v>
      </c>
      <c r="E7279" t="s">
        <v>3958</v>
      </c>
      <c r="F7279" t="s">
        <v>2172</v>
      </c>
      <c r="G7279" t="s">
        <v>2173</v>
      </c>
      <c r="H7279">
        <v>5286.0501000000004</v>
      </c>
      <c r="I7279">
        <v>27.456362701766999</v>
      </c>
      <c r="J7279">
        <v>0.76239185516192898</v>
      </c>
      <c r="K7279">
        <v>28.218754556928999</v>
      </c>
      <c r="L7279">
        <v>5257.8313454430699</v>
      </c>
    </row>
    <row r="7280" spans="1:14" x14ac:dyDescent="0.35">
      <c r="A7280" t="s">
        <v>1488</v>
      </c>
      <c r="B7280" t="s">
        <v>4853</v>
      </c>
      <c r="C7280" t="s">
        <v>2879</v>
      </c>
      <c r="D7280" t="s">
        <v>2880</v>
      </c>
      <c r="E7280" t="s">
        <v>3958</v>
      </c>
      <c r="F7280" t="s">
        <v>2882</v>
      </c>
      <c r="G7280" t="s">
        <v>2883</v>
      </c>
      <c r="H7280">
        <v>15213.509899999999</v>
      </c>
      <c r="I7280">
        <v>79.020751190451506</v>
      </c>
      <c r="J7280">
        <v>2.1942009490026302</v>
      </c>
      <c r="K7280">
        <v>81.214952139454098</v>
      </c>
      <c r="L7280">
        <v>15132.294947860501</v>
      </c>
    </row>
    <row r="7281" spans="1:12" x14ac:dyDescent="0.35">
      <c r="A7281" t="s">
        <v>1488</v>
      </c>
      <c r="B7281" t="s">
        <v>4853</v>
      </c>
      <c r="C7281" t="s">
        <v>2879</v>
      </c>
      <c r="D7281" t="s">
        <v>2880</v>
      </c>
      <c r="E7281" t="s">
        <v>3958</v>
      </c>
      <c r="F7281" t="s">
        <v>2884</v>
      </c>
      <c r="G7281" t="s">
        <v>2885</v>
      </c>
      <c r="H7281">
        <v>70689.912899999996</v>
      </c>
      <c r="I7281">
        <v>309.06166766935399</v>
      </c>
      <c r="J7281">
        <v>0</v>
      </c>
      <c r="K7281">
        <v>309.06166766935399</v>
      </c>
      <c r="L7281">
        <v>70380.851232330606</v>
      </c>
    </row>
    <row r="7282" spans="1:12" x14ac:dyDescent="0.35">
      <c r="A7282" t="s">
        <v>1488</v>
      </c>
      <c r="B7282" t="s">
        <v>4853</v>
      </c>
      <c r="C7282" t="s">
        <v>2879</v>
      </c>
      <c r="D7282" t="s">
        <v>2880</v>
      </c>
      <c r="E7282" t="s">
        <v>3958</v>
      </c>
      <c r="F7282" t="s">
        <v>2896</v>
      </c>
      <c r="G7282" t="s">
        <v>2897</v>
      </c>
      <c r="H7282">
        <v>34763.624900000003</v>
      </c>
      <c r="I7282">
        <v>151.989208278186</v>
      </c>
      <c r="J7282">
        <v>0</v>
      </c>
      <c r="K7282">
        <v>151.989208278186</v>
      </c>
      <c r="L7282">
        <v>34611.6356917218</v>
      </c>
    </row>
    <row r="7283" spans="1:12" x14ac:dyDescent="0.35">
      <c r="A7283" t="s">
        <v>1488</v>
      </c>
      <c r="B7283" t="s">
        <v>4853</v>
      </c>
      <c r="C7283" t="s">
        <v>2879</v>
      </c>
      <c r="D7283" t="s">
        <v>2886</v>
      </c>
      <c r="E7283" t="s">
        <v>4299</v>
      </c>
      <c r="F7283" t="s">
        <v>2170</v>
      </c>
      <c r="G7283" t="s">
        <v>2171</v>
      </c>
      <c r="H7283">
        <v>0</v>
      </c>
      <c r="I7283">
        <v>0</v>
      </c>
      <c r="J7283">
        <v>0</v>
      </c>
      <c r="K7283">
        <v>0</v>
      </c>
      <c r="L7283">
        <v>0</v>
      </c>
    </row>
    <row r="7284" spans="1:12" x14ac:dyDescent="0.35">
      <c r="A7284" t="s">
        <v>1488</v>
      </c>
      <c r="B7284" t="s">
        <v>4853</v>
      </c>
      <c r="C7284" t="s">
        <v>2879</v>
      </c>
      <c r="D7284" t="s">
        <v>2886</v>
      </c>
      <c r="E7284" t="s">
        <v>4299</v>
      </c>
      <c r="F7284" t="s">
        <v>2172</v>
      </c>
      <c r="G7284" t="s">
        <v>2173</v>
      </c>
      <c r="H7284">
        <v>27786.850299999998</v>
      </c>
      <c r="I7284">
        <v>124.43859263131</v>
      </c>
      <c r="J7284">
        <v>238.75769010102701</v>
      </c>
      <c r="K7284">
        <v>363.19628273233701</v>
      </c>
      <c r="L7284">
        <v>27423.654017267701</v>
      </c>
    </row>
    <row r="7285" spans="1:12" x14ac:dyDescent="0.35">
      <c r="A7285" t="s">
        <v>1488</v>
      </c>
      <c r="B7285" t="s">
        <v>4853</v>
      </c>
      <c r="C7285" t="s">
        <v>2879</v>
      </c>
      <c r="D7285" t="s">
        <v>2886</v>
      </c>
      <c r="E7285" t="s">
        <v>4299</v>
      </c>
      <c r="F7285" t="s">
        <v>2882</v>
      </c>
      <c r="G7285" t="s">
        <v>2883</v>
      </c>
      <c r="H7285">
        <v>8099.3062</v>
      </c>
      <c r="I7285">
        <v>36.271338659350398</v>
      </c>
      <c r="J7285">
        <v>69.593048684155804</v>
      </c>
      <c r="K7285">
        <v>105.864387343506</v>
      </c>
      <c r="L7285">
        <v>7993.4418126564897</v>
      </c>
    </row>
    <row r="7286" spans="1:12" x14ac:dyDescent="0.35">
      <c r="A7286" t="s">
        <v>1488</v>
      </c>
      <c r="B7286" t="s">
        <v>4853</v>
      </c>
      <c r="C7286" t="s">
        <v>2879</v>
      </c>
      <c r="D7286" t="s">
        <v>2886</v>
      </c>
      <c r="E7286" t="s">
        <v>4299</v>
      </c>
      <c r="F7286" t="s">
        <v>2954</v>
      </c>
      <c r="G7286" t="s">
        <v>2955</v>
      </c>
      <c r="H7286">
        <v>0</v>
      </c>
      <c r="I7286">
        <v>0</v>
      </c>
      <c r="J7286">
        <v>0</v>
      </c>
      <c r="K7286">
        <v>0</v>
      </c>
      <c r="L7286">
        <v>0</v>
      </c>
    </row>
    <row r="7287" spans="1:12" x14ac:dyDescent="0.35">
      <c r="A7287" t="s">
        <v>1488</v>
      </c>
      <c r="B7287" t="s">
        <v>4853</v>
      </c>
      <c r="C7287" t="s">
        <v>2879</v>
      </c>
      <c r="D7287" t="s">
        <v>2886</v>
      </c>
      <c r="E7287" t="s">
        <v>4299</v>
      </c>
      <c r="F7287" t="s">
        <v>2884</v>
      </c>
      <c r="G7287" t="s">
        <v>2885</v>
      </c>
      <c r="H7287">
        <v>7669.7579999999998</v>
      </c>
      <c r="I7287">
        <v>23.1131675310879</v>
      </c>
      <c r="J7287">
        <v>0</v>
      </c>
      <c r="K7287">
        <v>23.1131675310879</v>
      </c>
      <c r="L7287">
        <v>7646.64483246891</v>
      </c>
    </row>
    <row r="7288" spans="1:12" x14ac:dyDescent="0.35">
      <c r="A7288" t="s">
        <v>1488</v>
      </c>
      <c r="B7288" t="s">
        <v>4853</v>
      </c>
      <c r="C7288" t="s">
        <v>2879</v>
      </c>
      <c r="D7288" t="s">
        <v>2886</v>
      </c>
      <c r="E7288" t="s">
        <v>4299</v>
      </c>
      <c r="F7288" t="s">
        <v>2896</v>
      </c>
      <c r="G7288" t="s">
        <v>2897</v>
      </c>
      <c r="H7288">
        <v>31531.227200000001</v>
      </c>
      <c r="I7288">
        <v>95.020799850028098</v>
      </c>
      <c r="J7288">
        <v>0</v>
      </c>
      <c r="K7288">
        <v>95.020799850028098</v>
      </c>
      <c r="L7288">
        <v>31436.20640015</v>
      </c>
    </row>
    <row r="7289" spans="1:12" x14ac:dyDescent="0.35">
      <c r="A7289" t="s">
        <v>1488</v>
      </c>
      <c r="B7289" t="s">
        <v>4853</v>
      </c>
      <c r="C7289" t="s">
        <v>2879</v>
      </c>
      <c r="D7289" t="s">
        <v>2886</v>
      </c>
      <c r="E7289" t="s">
        <v>4299</v>
      </c>
      <c r="F7289" t="s">
        <v>2890</v>
      </c>
      <c r="G7289" t="s">
        <v>2891</v>
      </c>
      <c r="H7289">
        <v>0</v>
      </c>
      <c r="I7289">
        <v>0</v>
      </c>
      <c r="J7289">
        <v>0</v>
      </c>
      <c r="K7289">
        <v>0</v>
      </c>
      <c r="L7289">
        <v>0</v>
      </c>
    </row>
    <row r="7290" spans="1:12" x14ac:dyDescent="0.35">
      <c r="A7290" t="s">
        <v>1488</v>
      </c>
      <c r="B7290" t="s">
        <v>4853</v>
      </c>
      <c r="C7290" t="s">
        <v>2879</v>
      </c>
      <c r="D7290" t="s">
        <v>2888</v>
      </c>
      <c r="E7290" t="s">
        <v>4855</v>
      </c>
      <c r="F7290" t="s">
        <v>2170</v>
      </c>
      <c r="G7290" t="s">
        <v>2171</v>
      </c>
      <c r="H7290">
        <v>0</v>
      </c>
      <c r="I7290">
        <v>0</v>
      </c>
      <c r="J7290">
        <v>0</v>
      </c>
      <c r="K7290">
        <v>0</v>
      </c>
      <c r="L7290">
        <v>0</v>
      </c>
    </row>
    <row r="7291" spans="1:12" x14ac:dyDescent="0.35">
      <c r="A7291" t="s">
        <v>1488</v>
      </c>
      <c r="B7291" t="s">
        <v>4853</v>
      </c>
      <c r="C7291" t="s">
        <v>2879</v>
      </c>
      <c r="D7291" t="s">
        <v>2888</v>
      </c>
      <c r="E7291" t="s">
        <v>4855</v>
      </c>
      <c r="F7291" t="s">
        <v>2172</v>
      </c>
      <c r="G7291" t="s">
        <v>2173</v>
      </c>
      <c r="H7291">
        <v>28313.133600000001</v>
      </c>
      <c r="I7291">
        <v>75.334013435086007</v>
      </c>
      <c r="J7291">
        <v>119.731131431292</v>
      </c>
      <c r="K7291">
        <v>195.06514486637801</v>
      </c>
      <c r="L7291">
        <v>28118.068455133602</v>
      </c>
    </row>
    <row r="7292" spans="1:12" x14ac:dyDescent="0.35">
      <c r="A7292" t="s">
        <v>1488</v>
      </c>
      <c r="B7292" t="s">
        <v>4853</v>
      </c>
      <c r="C7292" t="s">
        <v>2879</v>
      </c>
      <c r="D7292" t="s">
        <v>2888</v>
      </c>
      <c r="E7292" t="s">
        <v>4855</v>
      </c>
      <c r="F7292" t="s">
        <v>2882</v>
      </c>
      <c r="G7292" t="s">
        <v>2883</v>
      </c>
      <c r="H7292">
        <v>14581.263800000001</v>
      </c>
      <c r="I7292">
        <v>38.7970169190693</v>
      </c>
      <c r="J7292">
        <v>61.661532687115397</v>
      </c>
      <c r="K7292">
        <v>100.458549606185</v>
      </c>
      <c r="L7292">
        <v>14480.8052503938</v>
      </c>
    </row>
    <row r="7293" spans="1:12" x14ac:dyDescent="0.35">
      <c r="A7293" t="s">
        <v>1488</v>
      </c>
      <c r="B7293" t="s">
        <v>4853</v>
      </c>
      <c r="C7293" t="s">
        <v>2879</v>
      </c>
      <c r="D7293" t="s">
        <v>2888</v>
      </c>
      <c r="E7293" t="s">
        <v>4855</v>
      </c>
      <c r="F7293" t="s">
        <v>2884</v>
      </c>
      <c r="G7293" t="s">
        <v>2885</v>
      </c>
      <c r="H7293">
        <v>21870.8472</v>
      </c>
      <c r="I7293">
        <v>42.2734229576008</v>
      </c>
      <c r="J7293">
        <v>0</v>
      </c>
      <c r="K7293">
        <v>42.2734229576008</v>
      </c>
      <c r="L7293">
        <v>21828.573777042398</v>
      </c>
    </row>
    <row r="7294" spans="1:12" x14ac:dyDescent="0.35">
      <c r="A7294" t="s">
        <v>1488</v>
      </c>
      <c r="B7294" t="s">
        <v>4853</v>
      </c>
      <c r="C7294" t="s">
        <v>2879</v>
      </c>
      <c r="D7294" t="s">
        <v>2888</v>
      </c>
      <c r="E7294" t="s">
        <v>4855</v>
      </c>
      <c r="F7294" t="s">
        <v>2896</v>
      </c>
      <c r="G7294" t="s">
        <v>2897</v>
      </c>
      <c r="H7294">
        <v>41856.2765</v>
      </c>
      <c r="I7294">
        <v>80.902585315408501</v>
      </c>
      <c r="J7294">
        <v>0</v>
      </c>
      <c r="K7294">
        <v>80.902585315408501</v>
      </c>
      <c r="L7294">
        <v>41775.373914684598</v>
      </c>
    </row>
    <row r="7295" spans="1:12" x14ac:dyDescent="0.35">
      <c r="A7295" t="s">
        <v>1488</v>
      </c>
      <c r="B7295" t="s">
        <v>4853</v>
      </c>
      <c r="C7295" t="s">
        <v>2879</v>
      </c>
      <c r="D7295" t="s">
        <v>2892</v>
      </c>
      <c r="E7295" t="s">
        <v>3512</v>
      </c>
      <c r="F7295" t="s">
        <v>2172</v>
      </c>
      <c r="G7295" t="s">
        <v>2173</v>
      </c>
      <c r="H7295">
        <v>14119.758</v>
      </c>
      <c r="I7295">
        <v>47.836629013017003</v>
      </c>
      <c r="J7295">
        <v>0</v>
      </c>
      <c r="K7295">
        <v>47.836629013017003</v>
      </c>
      <c r="L7295">
        <v>14071.921370987</v>
      </c>
    </row>
    <row r="7296" spans="1:12" x14ac:dyDescent="0.35">
      <c r="A7296" t="s">
        <v>1488</v>
      </c>
      <c r="B7296" t="s">
        <v>4853</v>
      </c>
      <c r="C7296" t="s">
        <v>2879</v>
      </c>
      <c r="D7296" t="s">
        <v>2892</v>
      </c>
      <c r="E7296" t="s">
        <v>3512</v>
      </c>
      <c r="F7296" t="s">
        <v>2882</v>
      </c>
      <c r="G7296" t="s">
        <v>2883</v>
      </c>
      <c r="H7296">
        <v>969.00300000000004</v>
      </c>
      <c r="I7296">
        <v>3.28290591265803</v>
      </c>
      <c r="J7296">
        <v>0</v>
      </c>
      <c r="K7296">
        <v>3.28290591265803</v>
      </c>
      <c r="L7296">
        <v>965.72009408734198</v>
      </c>
    </row>
    <row r="7297" spans="1:14" x14ac:dyDescent="0.35">
      <c r="A7297" t="s">
        <v>1488</v>
      </c>
      <c r="B7297" t="s">
        <v>4853</v>
      </c>
      <c r="C7297" t="s">
        <v>2879</v>
      </c>
      <c r="D7297" t="s">
        <v>2892</v>
      </c>
      <c r="E7297" t="s">
        <v>3512</v>
      </c>
      <c r="F7297" t="s">
        <v>2875</v>
      </c>
      <c r="G7297" t="s">
        <v>2876</v>
      </c>
      <c r="H7297">
        <v>0</v>
      </c>
      <c r="I7297">
        <v>0</v>
      </c>
      <c r="J7297">
        <v>0</v>
      </c>
      <c r="K7297">
        <v>0</v>
      </c>
      <c r="L7297">
        <v>0</v>
      </c>
    </row>
    <row r="7298" spans="1:14" x14ac:dyDescent="0.35">
      <c r="A7298" t="s">
        <v>1488</v>
      </c>
      <c r="B7298" t="s">
        <v>4853</v>
      </c>
      <c r="C7298" t="s">
        <v>2879</v>
      </c>
      <c r="D7298" t="s">
        <v>2892</v>
      </c>
      <c r="E7298" t="s">
        <v>3512</v>
      </c>
      <c r="F7298" t="s">
        <v>2962</v>
      </c>
      <c r="G7298" t="s">
        <v>2963</v>
      </c>
      <c r="H7298">
        <v>106345.48759999999</v>
      </c>
      <c r="I7298">
        <v>314.067202969606</v>
      </c>
      <c r="J7298">
        <v>0</v>
      </c>
      <c r="K7298">
        <v>314.067202969606</v>
      </c>
      <c r="L7298">
        <v>106031.42039703</v>
      </c>
    </row>
    <row r="7299" spans="1:14" x14ac:dyDescent="0.35">
      <c r="A7299" t="s">
        <v>1488</v>
      </c>
      <c r="B7299" t="s">
        <v>4853</v>
      </c>
      <c r="C7299" t="s">
        <v>2879</v>
      </c>
      <c r="D7299" t="s">
        <v>2892</v>
      </c>
      <c r="E7299" t="s">
        <v>3512</v>
      </c>
      <c r="F7299" t="s">
        <v>2964</v>
      </c>
      <c r="G7299" t="s">
        <v>2965</v>
      </c>
      <c r="H7299">
        <v>66334.314100000003</v>
      </c>
      <c r="I7299">
        <v>195.90330482262601</v>
      </c>
      <c r="J7299">
        <v>0</v>
      </c>
      <c r="K7299">
        <v>195.90330482262601</v>
      </c>
      <c r="L7299">
        <v>66138.410795177406</v>
      </c>
    </row>
    <row r="7300" spans="1:14" x14ac:dyDescent="0.35">
      <c r="A7300" t="s">
        <v>1488</v>
      </c>
      <c r="B7300" t="s">
        <v>4853</v>
      </c>
      <c r="C7300" t="s">
        <v>2879</v>
      </c>
      <c r="D7300" t="s">
        <v>2894</v>
      </c>
      <c r="E7300" t="s">
        <v>2970</v>
      </c>
      <c r="F7300" t="s">
        <v>2172</v>
      </c>
      <c r="G7300" t="s">
        <v>2173</v>
      </c>
      <c r="H7300">
        <v>46661.667099999999</v>
      </c>
      <c r="I7300">
        <v>105.349040117831</v>
      </c>
      <c r="J7300">
        <v>81.408697693314707</v>
      </c>
      <c r="K7300">
        <v>186.75773781114501</v>
      </c>
      <c r="L7300">
        <v>46474.909362188897</v>
      </c>
    </row>
    <row r="7301" spans="1:14" x14ac:dyDescent="0.35">
      <c r="A7301" t="s">
        <v>1488</v>
      </c>
      <c r="B7301" t="s">
        <v>4853</v>
      </c>
      <c r="C7301" t="s">
        <v>2879</v>
      </c>
      <c r="D7301" t="s">
        <v>2894</v>
      </c>
      <c r="E7301" t="s">
        <v>2970</v>
      </c>
      <c r="F7301" t="s">
        <v>2882</v>
      </c>
      <c r="G7301" t="s">
        <v>2883</v>
      </c>
      <c r="H7301">
        <v>0</v>
      </c>
      <c r="I7301">
        <v>0</v>
      </c>
      <c r="J7301">
        <v>0</v>
      </c>
      <c r="K7301">
        <v>0</v>
      </c>
      <c r="L7301">
        <v>0</v>
      </c>
    </row>
    <row r="7302" spans="1:14" x14ac:dyDescent="0.35">
      <c r="A7302" t="s">
        <v>1488</v>
      </c>
      <c r="B7302" t="s">
        <v>4853</v>
      </c>
      <c r="C7302" t="s">
        <v>2879</v>
      </c>
      <c r="D7302" t="s">
        <v>2894</v>
      </c>
      <c r="E7302" t="s">
        <v>2970</v>
      </c>
      <c r="F7302" t="s">
        <v>2884</v>
      </c>
      <c r="G7302" t="s">
        <v>2885</v>
      </c>
      <c r="H7302">
        <v>121940.61040000001</v>
      </c>
      <c r="I7302">
        <v>275.30791450732198</v>
      </c>
      <c r="J7302">
        <v>212.74478400216699</v>
      </c>
      <c r="K7302">
        <v>488.05269850948798</v>
      </c>
      <c r="L7302">
        <v>121452.55770149099</v>
      </c>
    </row>
    <row r="7303" spans="1:14" x14ac:dyDescent="0.35">
      <c r="A7303" t="s">
        <v>1488</v>
      </c>
      <c r="B7303" t="s">
        <v>4853</v>
      </c>
      <c r="C7303" t="s">
        <v>2879</v>
      </c>
      <c r="D7303" t="s">
        <v>2894</v>
      </c>
      <c r="E7303" t="s">
        <v>2970</v>
      </c>
      <c r="F7303" t="s">
        <v>2890</v>
      </c>
      <c r="G7303" t="s">
        <v>2891</v>
      </c>
      <c r="H7303">
        <v>4934.0132000000003</v>
      </c>
      <c r="I7303">
        <v>11.1396265985622</v>
      </c>
      <c r="J7303">
        <v>8.6081704509547201</v>
      </c>
      <c r="K7303">
        <v>19.747797049516901</v>
      </c>
      <c r="L7303">
        <v>4914.2654029504802</v>
      </c>
    </row>
    <row r="7304" spans="1:14" x14ac:dyDescent="0.35">
      <c r="A7304" t="s">
        <v>1488</v>
      </c>
      <c r="B7304" t="s">
        <v>4853</v>
      </c>
      <c r="C7304" t="s">
        <v>2879</v>
      </c>
      <c r="D7304" t="s">
        <v>2898</v>
      </c>
      <c r="E7304" t="s">
        <v>4856</v>
      </c>
      <c r="F7304" t="s">
        <v>2170</v>
      </c>
      <c r="G7304" t="s">
        <v>2171</v>
      </c>
      <c r="H7304">
        <v>0</v>
      </c>
      <c r="I7304">
        <v>0</v>
      </c>
      <c r="J7304">
        <v>0</v>
      </c>
      <c r="K7304">
        <v>0</v>
      </c>
      <c r="L7304">
        <v>0</v>
      </c>
    </row>
    <row r="7305" spans="1:14" x14ac:dyDescent="0.35">
      <c r="A7305" t="s">
        <v>1488</v>
      </c>
      <c r="B7305" t="s">
        <v>4853</v>
      </c>
      <c r="C7305" t="s">
        <v>2879</v>
      </c>
      <c r="D7305" t="s">
        <v>2898</v>
      </c>
      <c r="E7305" t="s">
        <v>4856</v>
      </c>
      <c r="F7305" t="s">
        <v>2172</v>
      </c>
      <c r="G7305" t="s">
        <v>2173</v>
      </c>
      <c r="H7305">
        <v>50187.489099999999</v>
      </c>
      <c r="I7305">
        <v>382.96765989933198</v>
      </c>
      <c r="J7305">
        <v>45.878832377932298</v>
      </c>
      <c r="K7305">
        <v>428.84649227726402</v>
      </c>
      <c r="L7305">
        <v>49758.642607722701</v>
      </c>
    </row>
    <row r="7306" spans="1:14" x14ac:dyDescent="0.35">
      <c r="A7306" t="s">
        <v>1488</v>
      </c>
      <c r="B7306" t="s">
        <v>4853</v>
      </c>
      <c r="C7306" t="s">
        <v>2879</v>
      </c>
      <c r="D7306" t="s">
        <v>2898</v>
      </c>
      <c r="E7306" t="s">
        <v>4856</v>
      </c>
      <c r="F7306" t="s">
        <v>2882</v>
      </c>
      <c r="G7306" t="s">
        <v>2883</v>
      </c>
      <c r="H7306">
        <v>5663.7919000000002</v>
      </c>
      <c r="I7306">
        <v>43.218920866382298</v>
      </c>
      <c r="J7306">
        <v>5.1775484815221402</v>
      </c>
      <c r="K7306">
        <v>48.3964693479044</v>
      </c>
      <c r="L7306">
        <v>5615.3954306521</v>
      </c>
    </row>
    <row r="7307" spans="1:14" x14ac:dyDescent="0.35">
      <c r="A7307" t="s">
        <v>1488</v>
      </c>
      <c r="B7307" t="s">
        <v>4853</v>
      </c>
      <c r="C7307" t="s">
        <v>2879</v>
      </c>
      <c r="D7307" t="s">
        <v>2898</v>
      </c>
      <c r="E7307" t="s">
        <v>4856</v>
      </c>
      <c r="F7307" t="s">
        <v>2884</v>
      </c>
      <c r="G7307" t="s">
        <v>2885</v>
      </c>
      <c r="H7307">
        <v>35792.018100000001</v>
      </c>
      <c r="I7307">
        <v>273.11956936394301</v>
      </c>
      <c r="J7307">
        <v>32.719229987396801</v>
      </c>
      <c r="K7307">
        <v>305.83879935134001</v>
      </c>
      <c r="L7307">
        <v>35486.179300648699</v>
      </c>
    </row>
    <row r="7308" spans="1:14" x14ac:dyDescent="0.35">
      <c r="A7308" t="s">
        <v>1488</v>
      </c>
      <c r="B7308" t="s">
        <v>4853</v>
      </c>
      <c r="C7308" t="s">
        <v>2879</v>
      </c>
      <c r="D7308" t="s">
        <v>2898</v>
      </c>
      <c r="E7308" t="s">
        <v>4856</v>
      </c>
      <c r="F7308" t="s">
        <v>2956</v>
      </c>
      <c r="G7308" t="s">
        <v>2957</v>
      </c>
      <c r="H7308">
        <v>0</v>
      </c>
      <c r="I7308">
        <v>0</v>
      </c>
      <c r="J7308">
        <v>0</v>
      </c>
      <c r="K7308">
        <v>0</v>
      </c>
      <c r="L7308">
        <v>0</v>
      </c>
      <c r="N7308" t="s">
        <v>2198</v>
      </c>
    </row>
    <row r="7309" spans="1:14" x14ac:dyDescent="0.35">
      <c r="A7309" t="s">
        <v>1488</v>
      </c>
      <c r="B7309" t="s">
        <v>4853</v>
      </c>
      <c r="C7309" t="s">
        <v>2879</v>
      </c>
      <c r="D7309" t="s">
        <v>2898</v>
      </c>
      <c r="E7309" t="s">
        <v>4856</v>
      </c>
      <c r="F7309" t="s">
        <v>2896</v>
      </c>
      <c r="G7309" t="s">
        <v>2897</v>
      </c>
      <c r="H7309">
        <v>26195.037400000001</v>
      </c>
      <c r="I7309">
        <v>199.887509007018</v>
      </c>
      <c r="J7309">
        <v>23.9461617270399</v>
      </c>
      <c r="K7309">
        <v>223.83367073405799</v>
      </c>
      <c r="L7309">
        <v>25971.203729265901</v>
      </c>
    </row>
    <row r="7310" spans="1:14" x14ac:dyDescent="0.35">
      <c r="A7310" t="s">
        <v>1488</v>
      </c>
      <c r="B7310" t="s">
        <v>4853</v>
      </c>
      <c r="C7310" t="s">
        <v>2879</v>
      </c>
      <c r="D7310" t="s">
        <v>2902</v>
      </c>
      <c r="E7310" t="s">
        <v>4377</v>
      </c>
      <c r="F7310" t="s">
        <v>2170</v>
      </c>
      <c r="G7310" t="s">
        <v>2171</v>
      </c>
      <c r="H7310">
        <v>0</v>
      </c>
      <c r="I7310">
        <v>0</v>
      </c>
      <c r="J7310">
        <v>0</v>
      </c>
      <c r="K7310">
        <v>0</v>
      </c>
      <c r="L7310">
        <v>0</v>
      </c>
    </row>
    <row r="7311" spans="1:14" x14ac:dyDescent="0.35">
      <c r="A7311" t="s">
        <v>1488</v>
      </c>
      <c r="B7311" t="s">
        <v>4853</v>
      </c>
      <c r="C7311" t="s">
        <v>2879</v>
      </c>
      <c r="D7311" t="s">
        <v>2902</v>
      </c>
      <c r="E7311" t="s">
        <v>4377</v>
      </c>
      <c r="F7311" t="s">
        <v>2172</v>
      </c>
      <c r="G7311" t="s">
        <v>2173</v>
      </c>
      <c r="H7311">
        <v>6228.7659000000003</v>
      </c>
      <c r="I7311">
        <v>20.236933587533699</v>
      </c>
      <c r="J7311">
        <v>0</v>
      </c>
      <c r="K7311">
        <v>20.236933587533699</v>
      </c>
      <c r="L7311">
        <v>6208.5289664124703</v>
      </c>
    </row>
    <row r="7312" spans="1:14" x14ac:dyDescent="0.35">
      <c r="A7312" t="s">
        <v>1488</v>
      </c>
      <c r="B7312" t="s">
        <v>4853</v>
      </c>
      <c r="C7312" t="s">
        <v>2879</v>
      </c>
      <c r="D7312" t="s">
        <v>2902</v>
      </c>
      <c r="E7312" t="s">
        <v>4377</v>
      </c>
      <c r="F7312" t="s">
        <v>2882</v>
      </c>
      <c r="G7312" t="s">
        <v>2883</v>
      </c>
      <c r="H7312">
        <v>1038.1277</v>
      </c>
      <c r="I7312">
        <v>3.3728222645889501</v>
      </c>
      <c r="J7312">
        <v>0</v>
      </c>
      <c r="K7312">
        <v>3.3728222645889501</v>
      </c>
      <c r="L7312">
        <v>1034.75487773541</v>
      </c>
    </row>
    <row r="7313" spans="1:12" x14ac:dyDescent="0.35">
      <c r="A7313" t="s">
        <v>1488</v>
      </c>
      <c r="B7313" t="s">
        <v>4853</v>
      </c>
      <c r="C7313" t="s">
        <v>2879</v>
      </c>
      <c r="D7313" t="s">
        <v>2902</v>
      </c>
      <c r="E7313" t="s">
        <v>4377</v>
      </c>
      <c r="F7313" t="s">
        <v>2884</v>
      </c>
      <c r="G7313" t="s">
        <v>2885</v>
      </c>
      <c r="H7313">
        <v>30269.051899999999</v>
      </c>
      <c r="I7313">
        <v>73.1700531112714</v>
      </c>
      <c r="J7313">
        <v>0</v>
      </c>
      <c r="K7313">
        <v>73.1700531112714</v>
      </c>
      <c r="L7313">
        <v>30195.8818468887</v>
      </c>
    </row>
    <row r="7314" spans="1:12" x14ac:dyDescent="0.35">
      <c r="A7314" t="s">
        <v>1488</v>
      </c>
      <c r="B7314" t="s">
        <v>4853</v>
      </c>
      <c r="C7314" t="s">
        <v>2879</v>
      </c>
      <c r="D7314" t="s">
        <v>2902</v>
      </c>
      <c r="E7314" t="s">
        <v>4377</v>
      </c>
      <c r="F7314" t="s">
        <v>2896</v>
      </c>
      <c r="G7314" t="s">
        <v>2897</v>
      </c>
      <c r="H7314">
        <v>12341.845600000001</v>
      </c>
      <c r="I7314">
        <v>29.834218084060101</v>
      </c>
      <c r="J7314">
        <v>0</v>
      </c>
      <c r="K7314">
        <v>29.834218084060101</v>
      </c>
      <c r="L7314">
        <v>12312.0113819159</v>
      </c>
    </row>
    <row r="7315" spans="1:12" x14ac:dyDescent="0.35">
      <c r="A7315" t="s">
        <v>1488</v>
      </c>
      <c r="B7315" t="s">
        <v>4853</v>
      </c>
      <c r="C7315" t="s">
        <v>2879</v>
      </c>
      <c r="D7315" t="s">
        <v>2904</v>
      </c>
      <c r="E7315" t="s">
        <v>3153</v>
      </c>
      <c r="F7315" t="s">
        <v>2170</v>
      </c>
      <c r="G7315" t="s">
        <v>2171</v>
      </c>
      <c r="H7315">
        <v>0</v>
      </c>
      <c r="I7315">
        <v>0</v>
      </c>
      <c r="J7315">
        <v>0</v>
      </c>
      <c r="K7315">
        <v>0</v>
      </c>
      <c r="L7315">
        <v>0</v>
      </c>
    </row>
    <row r="7316" spans="1:12" x14ac:dyDescent="0.35">
      <c r="A7316" t="s">
        <v>1488</v>
      </c>
      <c r="B7316" t="s">
        <v>4853</v>
      </c>
      <c r="C7316" t="s">
        <v>2879</v>
      </c>
      <c r="D7316" t="s">
        <v>2904</v>
      </c>
      <c r="E7316" t="s">
        <v>3153</v>
      </c>
      <c r="F7316" t="s">
        <v>2172</v>
      </c>
      <c r="G7316" t="s">
        <v>2173</v>
      </c>
      <c r="H7316">
        <v>0</v>
      </c>
      <c r="I7316">
        <v>0</v>
      </c>
      <c r="J7316">
        <v>0</v>
      </c>
      <c r="K7316">
        <v>0</v>
      </c>
      <c r="L7316">
        <v>0</v>
      </c>
    </row>
    <row r="7317" spans="1:12" x14ac:dyDescent="0.35">
      <c r="A7317" t="s">
        <v>1488</v>
      </c>
      <c r="B7317" t="s">
        <v>4853</v>
      </c>
      <c r="C7317" t="s">
        <v>2879</v>
      </c>
      <c r="D7317" t="s">
        <v>2904</v>
      </c>
      <c r="E7317" t="s">
        <v>3153</v>
      </c>
      <c r="F7317" t="s">
        <v>2882</v>
      </c>
      <c r="G7317" t="s">
        <v>2883</v>
      </c>
      <c r="H7317">
        <v>0</v>
      </c>
      <c r="I7317">
        <v>0</v>
      </c>
      <c r="J7317">
        <v>0</v>
      </c>
      <c r="K7317">
        <v>0</v>
      </c>
      <c r="L7317">
        <v>0</v>
      </c>
    </row>
    <row r="7318" spans="1:12" x14ac:dyDescent="0.35">
      <c r="A7318" t="s">
        <v>1488</v>
      </c>
      <c r="B7318" t="s">
        <v>4853</v>
      </c>
      <c r="C7318" t="s">
        <v>2879</v>
      </c>
      <c r="D7318" t="s">
        <v>2906</v>
      </c>
      <c r="E7318" t="s">
        <v>2909</v>
      </c>
      <c r="F7318" t="s">
        <v>2172</v>
      </c>
      <c r="G7318" t="s">
        <v>2173</v>
      </c>
      <c r="H7318">
        <v>73382.469100000002</v>
      </c>
      <c r="I7318">
        <v>591.14799769120998</v>
      </c>
      <c r="J7318">
        <v>3594.5640888994699</v>
      </c>
      <c r="K7318">
        <v>4185.71208659068</v>
      </c>
      <c r="L7318">
        <v>69196.757013409297</v>
      </c>
    </row>
    <row r="7319" spans="1:12" x14ac:dyDescent="0.35">
      <c r="A7319" t="s">
        <v>1488</v>
      </c>
      <c r="B7319" t="s">
        <v>4853</v>
      </c>
      <c r="C7319" t="s">
        <v>2879</v>
      </c>
      <c r="D7319" t="s">
        <v>2906</v>
      </c>
      <c r="E7319" t="s">
        <v>2909</v>
      </c>
      <c r="F7319" t="s">
        <v>2882</v>
      </c>
      <c r="G7319" t="s">
        <v>2883</v>
      </c>
      <c r="H7319">
        <v>296652.53480000002</v>
      </c>
      <c r="I7319">
        <v>2389.74722470915</v>
      </c>
      <c r="J7319">
        <v>14531.216529593599</v>
      </c>
      <c r="K7319">
        <v>16920.9637543028</v>
      </c>
      <c r="L7319">
        <v>279731.57104569703</v>
      </c>
    </row>
    <row r="7320" spans="1:12" x14ac:dyDescent="0.35">
      <c r="A7320" t="s">
        <v>1488</v>
      </c>
      <c r="B7320" t="s">
        <v>4853</v>
      </c>
      <c r="C7320" t="s">
        <v>2879</v>
      </c>
      <c r="D7320" t="s">
        <v>2906</v>
      </c>
      <c r="E7320" t="s">
        <v>2909</v>
      </c>
      <c r="F7320" t="s">
        <v>2884</v>
      </c>
      <c r="G7320" t="s">
        <v>2885</v>
      </c>
      <c r="H7320">
        <v>187778.33350000001</v>
      </c>
      <c r="I7320">
        <v>1076.2554836459601</v>
      </c>
      <c r="J7320">
        <v>0</v>
      </c>
      <c r="K7320">
        <v>1076.2554836459601</v>
      </c>
      <c r="L7320">
        <v>186702.078016354</v>
      </c>
    </row>
    <row r="7321" spans="1:12" x14ac:dyDescent="0.35">
      <c r="A7321" t="s">
        <v>1488</v>
      </c>
      <c r="B7321" t="s">
        <v>4853</v>
      </c>
      <c r="C7321" t="s">
        <v>2879</v>
      </c>
      <c r="D7321" t="s">
        <v>2906</v>
      </c>
      <c r="E7321" t="s">
        <v>2909</v>
      </c>
      <c r="F7321" t="s">
        <v>2896</v>
      </c>
      <c r="G7321" t="s">
        <v>2897</v>
      </c>
      <c r="H7321">
        <v>174883.6838</v>
      </c>
      <c r="I7321">
        <v>1002.3495276874399</v>
      </c>
      <c r="J7321">
        <v>0</v>
      </c>
      <c r="K7321">
        <v>1002.3495276874399</v>
      </c>
      <c r="L7321">
        <v>173881.33427231299</v>
      </c>
    </row>
    <row r="7322" spans="1:12" x14ac:dyDescent="0.35">
      <c r="A7322" t="s">
        <v>1488</v>
      </c>
      <c r="B7322" t="s">
        <v>4853</v>
      </c>
      <c r="C7322" t="s">
        <v>2879</v>
      </c>
      <c r="D7322" t="s">
        <v>2906</v>
      </c>
      <c r="E7322" t="s">
        <v>2909</v>
      </c>
      <c r="F7322" t="s">
        <v>2890</v>
      </c>
      <c r="G7322" t="s">
        <v>2891</v>
      </c>
      <c r="H7322">
        <v>0</v>
      </c>
      <c r="I7322">
        <v>0</v>
      </c>
      <c r="J7322">
        <v>0</v>
      </c>
      <c r="K7322">
        <v>0</v>
      </c>
      <c r="L7322">
        <v>0</v>
      </c>
    </row>
    <row r="7323" spans="1:12" x14ac:dyDescent="0.35">
      <c r="A7323" t="s">
        <v>1488</v>
      </c>
      <c r="B7323" t="s">
        <v>4853</v>
      </c>
      <c r="C7323" t="s">
        <v>2879</v>
      </c>
      <c r="D7323" t="s">
        <v>2906</v>
      </c>
      <c r="E7323" t="s">
        <v>2909</v>
      </c>
      <c r="F7323" t="s">
        <v>392</v>
      </c>
      <c r="G7323" t="s">
        <v>2914</v>
      </c>
      <c r="H7323">
        <v>14051.962100000001</v>
      </c>
      <c r="I7323">
        <v>113.19855274938099</v>
      </c>
      <c r="J7323">
        <v>688.32078298074998</v>
      </c>
      <c r="K7323">
        <v>801.51933573013105</v>
      </c>
      <c r="L7323">
        <v>13250.442764269899</v>
      </c>
    </row>
    <row r="7324" spans="1:12" x14ac:dyDescent="0.35">
      <c r="A7324" t="s">
        <v>1488</v>
      </c>
      <c r="B7324" t="s">
        <v>4853</v>
      </c>
      <c r="C7324" t="s">
        <v>2879</v>
      </c>
      <c r="D7324" t="s">
        <v>2908</v>
      </c>
      <c r="E7324" t="s">
        <v>4771</v>
      </c>
      <c r="F7324" t="s">
        <v>2172</v>
      </c>
      <c r="G7324" t="s">
        <v>2173</v>
      </c>
      <c r="H7324">
        <v>15095.936100000001</v>
      </c>
      <c r="I7324">
        <v>77.514930442207699</v>
      </c>
      <c r="J7324">
        <v>0</v>
      </c>
      <c r="K7324">
        <v>77.514930442207699</v>
      </c>
      <c r="L7324">
        <v>15018.4211695578</v>
      </c>
    </row>
    <row r="7325" spans="1:12" x14ac:dyDescent="0.35">
      <c r="A7325" t="s">
        <v>1488</v>
      </c>
      <c r="B7325" t="s">
        <v>4853</v>
      </c>
      <c r="C7325" t="s">
        <v>2879</v>
      </c>
      <c r="D7325" t="s">
        <v>2908</v>
      </c>
      <c r="E7325" t="s">
        <v>4771</v>
      </c>
      <c r="F7325" t="s">
        <v>2882</v>
      </c>
      <c r="G7325" t="s">
        <v>2883</v>
      </c>
      <c r="H7325">
        <v>6222.7523000000001</v>
      </c>
      <c r="I7325">
        <v>31.952719418925302</v>
      </c>
      <c r="J7325">
        <v>0</v>
      </c>
      <c r="K7325">
        <v>31.952719418925302</v>
      </c>
      <c r="L7325">
        <v>6190.7995805810797</v>
      </c>
    </row>
    <row r="7326" spans="1:12" x14ac:dyDescent="0.35">
      <c r="A7326" t="s">
        <v>1488</v>
      </c>
      <c r="B7326" t="s">
        <v>4853</v>
      </c>
      <c r="C7326" t="s">
        <v>2879</v>
      </c>
      <c r="D7326" t="s">
        <v>2908</v>
      </c>
      <c r="E7326" t="s">
        <v>4771</v>
      </c>
      <c r="F7326" t="s">
        <v>2884</v>
      </c>
      <c r="G7326" t="s">
        <v>2885</v>
      </c>
      <c r="H7326">
        <v>22776.533500000001</v>
      </c>
      <c r="I7326">
        <v>81.359873924748797</v>
      </c>
      <c r="J7326">
        <v>0</v>
      </c>
      <c r="K7326">
        <v>81.359873924748797</v>
      </c>
      <c r="L7326">
        <v>22695.173626075299</v>
      </c>
    </row>
    <row r="7327" spans="1:12" x14ac:dyDescent="0.35">
      <c r="A7327" t="s">
        <v>1488</v>
      </c>
      <c r="B7327" t="s">
        <v>4853</v>
      </c>
      <c r="C7327" t="s">
        <v>2879</v>
      </c>
      <c r="D7327" t="s">
        <v>2908</v>
      </c>
      <c r="E7327" t="s">
        <v>4771</v>
      </c>
      <c r="F7327" t="s">
        <v>2896</v>
      </c>
      <c r="G7327" t="s">
        <v>2897</v>
      </c>
      <c r="H7327">
        <v>13901.170700000001</v>
      </c>
      <c r="I7327">
        <v>49.6562610808326</v>
      </c>
      <c r="J7327">
        <v>0</v>
      </c>
      <c r="K7327">
        <v>49.6562610808326</v>
      </c>
      <c r="L7327">
        <v>13851.514438919199</v>
      </c>
    </row>
    <row r="7328" spans="1:12" x14ac:dyDescent="0.35">
      <c r="A7328" t="s">
        <v>1488</v>
      </c>
      <c r="B7328" t="s">
        <v>4853</v>
      </c>
      <c r="C7328" t="s">
        <v>2879</v>
      </c>
      <c r="D7328" t="s">
        <v>2910</v>
      </c>
      <c r="E7328" t="s">
        <v>2992</v>
      </c>
      <c r="F7328" t="s">
        <v>2172</v>
      </c>
      <c r="G7328" t="s">
        <v>2173</v>
      </c>
      <c r="H7328">
        <v>21056.6021</v>
      </c>
      <c r="I7328">
        <v>114.695220362827</v>
      </c>
      <c r="J7328">
        <v>0</v>
      </c>
      <c r="K7328">
        <v>114.695220362827</v>
      </c>
      <c r="L7328">
        <v>20941.906879637201</v>
      </c>
    </row>
    <row r="7329" spans="1:14" x14ac:dyDescent="0.35">
      <c r="A7329" t="s">
        <v>1488</v>
      </c>
      <c r="B7329" t="s">
        <v>4853</v>
      </c>
      <c r="C7329" t="s">
        <v>2879</v>
      </c>
      <c r="D7329" t="s">
        <v>2910</v>
      </c>
      <c r="E7329" t="s">
        <v>2992</v>
      </c>
      <c r="F7329" t="s">
        <v>2882</v>
      </c>
      <c r="G7329" t="s">
        <v>2883</v>
      </c>
      <c r="H7329">
        <v>0</v>
      </c>
      <c r="I7329">
        <v>0</v>
      </c>
      <c r="J7329">
        <v>0</v>
      </c>
      <c r="K7329">
        <v>0</v>
      </c>
      <c r="L7329">
        <v>0</v>
      </c>
    </row>
    <row r="7330" spans="1:14" x14ac:dyDescent="0.35">
      <c r="A7330" t="s">
        <v>1488</v>
      </c>
      <c r="B7330" t="s">
        <v>4853</v>
      </c>
      <c r="C7330" t="s">
        <v>2879</v>
      </c>
      <c r="D7330" t="s">
        <v>2910</v>
      </c>
      <c r="E7330" t="s">
        <v>2992</v>
      </c>
      <c r="F7330" t="s">
        <v>2884</v>
      </c>
      <c r="G7330" t="s">
        <v>2885</v>
      </c>
      <c r="H7330">
        <v>43043.882700000002</v>
      </c>
      <c r="I7330">
        <v>234.45984273063999</v>
      </c>
      <c r="J7330">
        <v>0</v>
      </c>
      <c r="K7330">
        <v>234.45984273063999</v>
      </c>
      <c r="L7330">
        <v>42809.422857269397</v>
      </c>
    </row>
    <row r="7331" spans="1:14" x14ac:dyDescent="0.35">
      <c r="A7331" t="s">
        <v>1488</v>
      </c>
      <c r="B7331" t="s">
        <v>4853</v>
      </c>
      <c r="C7331" t="s">
        <v>2879</v>
      </c>
      <c r="D7331" t="s">
        <v>2910</v>
      </c>
      <c r="E7331" t="s">
        <v>2992</v>
      </c>
      <c r="F7331" t="s">
        <v>2896</v>
      </c>
      <c r="G7331" t="s">
        <v>2897</v>
      </c>
      <c r="H7331">
        <v>38739.494400000003</v>
      </c>
      <c r="I7331">
        <v>211.01385845757599</v>
      </c>
      <c r="J7331">
        <v>0</v>
      </c>
      <c r="K7331">
        <v>211.01385845757599</v>
      </c>
      <c r="L7331">
        <v>38528.480541542398</v>
      </c>
    </row>
    <row r="7332" spans="1:14" x14ac:dyDescent="0.35">
      <c r="A7332" t="s">
        <v>1488</v>
      </c>
      <c r="B7332" t="s">
        <v>4853</v>
      </c>
      <c r="C7332" t="s">
        <v>2915</v>
      </c>
      <c r="D7332" t="s">
        <v>4857</v>
      </c>
      <c r="E7332" t="s">
        <v>4858</v>
      </c>
      <c r="F7332" t="s">
        <v>2172</v>
      </c>
      <c r="G7332" t="s">
        <v>2173</v>
      </c>
      <c r="H7332">
        <v>8082371.7441999996</v>
      </c>
      <c r="I7332">
        <v>84904.254656911202</v>
      </c>
      <c r="J7332">
        <v>847352.29490351095</v>
      </c>
      <c r="K7332">
        <v>932256.54956042196</v>
      </c>
      <c r="L7332">
        <v>7150115.1946395803</v>
      </c>
    </row>
    <row r="7333" spans="1:14" x14ac:dyDescent="0.35">
      <c r="A7333" t="s">
        <v>1488</v>
      </c>
      <c r="B7333" t="s">
        <v>4853</v>
      </c>
      <c r="C7333" t="s">
        <v>2915</v>
      </c>
      <c r="D7333" t="s">
        <v>4857</v>
      </c>
      <c r="E7333" t="s">
        <v>4858</v>
      </c>
      <c r="F7333" t="s">
        <v>1621</v>
      </c>
      <c r="G7333" t="s">
        <v>2416</v>
      </c>
      <c r="H7333">
        <v>306546.93939999997</v>
      </c>
      <c r="I7333">
        <v>3220.23537551652</v>
      </c>
      <c r="J7333">
        <v>0</v>
      </c>
      <c r="K7333">
        <v>3220.23537551652</v>
      </c>
      <c r="L7333">
        <v>303326.70402448298</v>
      </c>
      <c r="N7333" t="s">
        <v>2198</v>
      </c>
    </row>
    <row r="7334" spans="1:14" x14ac:dyDescent="0.35">
      <c r="A7334" t="s">
        <v>1488</v>
      </c>
      <c r="B7334" t="s">
        <v>4853</v>
      </c>
      <c r="C7334" t="s">
        <v>2915</v>
      </c>
      <c r="D7334" t="s">
        <v>4857</v>
      </c>
      <c r="E7334" t="s">
        <v>4858</v>
      </c>
      <c r="F7334" t="s">
        <v>2918</v>
      </c>
      <c r="G7334" t="s">
        <v>2919</v>
      </c>
      <c r="H7334">
        <v>0</v>
      </c>
      <c r="I7334">
        <v>0</v>
      </c>
      <c r="J7334">
        <v>0</v>
      </c>
      <c r="K7334">
        <v>0</v>
      </c>
      <c r="L7334">
        <v>0</v>
      </c>
    </row>
    <row r="7335" spans="1:14" x14ac:dyDescent="0.35">
      <c r="A7335" t="s">
        <v>1488</v>
      </c>
      <c r="B7335" t="s">
        <v>4853</v>
      </c>
      <c r="C7335" t="s">
        <v>2915</v>
      </c>
      <c r="D7335" t="s">
        <v>4857</v>
      </c>
      <c r="E7335" t="s">
        <v>4858</v>
      </c>
      <c r="F7335" t="s">
        <v>2920</v>
      </c>
      <c r="G7335" t="s">
        <v>2921</v>
      </c>
      <c r="H7335">
        <v>0</v>
      </c>
      <c r="I7335">
        <v>0</v>
      </c>
      <c r="J7335">
        <v>0</v>
      </c>
      <c r="K7335">
        <v>0</v>
      </c>
      <c r="L7335">
        <v>0</v>
      </c>
    </row>
    <row r="7336" spans="1:14" x14ac:dyDescent="0.35">
      <c r="A7336" t="s">
        <v>1488</v>
      </c>
      <c r="B7336" t="s">
        <v>4853</v>
      </c>
      <c r="C7336" t="s">
        <v>2915</v>
      </c>
      <c r="D7336" t="s">
        <v>4857</v>
      </c>
      <c r="E7336" t="s">
        <v>4858</v>
      </c>
      <c r="F7336" t="s">
        <v>2867</v>
      </c>
      <c r="G7336" t="s">
        <v>2868</v>
      </c>
      <c r="H7336">
        <v>0</v>
      </c>
      <c r="I7336">
        <v>0</v>
      </c>
      <c r="J7336">
        <v>0</v>
      </c>
      <c r="K7336">
        <v>0</v>
      </c>
      <c r="L7336">
        <v>0</v>
      </c>
    </row>
    <row r="7337" spans="1:14" x14ac:dyDescent="0.35">
      <c r="A7337" t="s">
        <v>1488</v>
      </c>
      <c r="B7337" t="s">
        <v>4853</v>
      </c>
      <c r="C7337" t="s">
        <v>2915</v>
      </c>
      <c r="D7337" t="s">
        <v>4857</v>
      </c>
      <c r="E7337" t="s">
        <v>4858</v>
      </c>
      <c r="F7337" t="s">
        <v>2922</v>
      </c>
      <c r="G7337" t="s">
        <v>2923</v>
      </c>
      <c r="H7337">
        <v>1310675.0848999999</v>
      </c>
      <c r="I7337">
        <v>13768.469788488899</v>
      </c>
      <c r="J7337">
        <v>137410.59879425101</v>
      </c>
      <c r="K7337">
        <v>151179.06858274</v>
      </c>
      <c r="L7337">
        <v>1159496.01631726</v>
      </c>
    </row>
    <row r="7338" spans="1:14" x14ac:dyDescent="0.35">
      <c r="A7338" t="s">
        <v>1488</v>
      </c>
      <c r="B7338" t="s">
        <v>4853</v>
      </c>
      <c r="C7338" t="s">
        <v>2915</v>
      </c>
      <c r="D7338" t="s">
        <v>4857</v>
      </c>
      <c r="E7338" t="s">
        <v>4858</v>
      </c>
      <c r="F7338" t="s">
        <v>2930</v>
      </c>
      <c r="G7338" t="s">
        <v>2931</v>
      </c>
      <c r="H7338">
        <v>248975.92879999999</v>
      </c>
      <c r="I7338">
        <v>2615.4594635292701</v>
      </c>
      <c r="J7338">
        <v>26102.526753271901</v>
      </c>
      <c r="K7338">
        <v>28717.9862168012</v>
      </c>
      <c r="L7338">
        <v>220257.94258319901</v>
      </c>
    </row>
    <row r="7339" spans="1:14" x14ac:dyDescent="0.35">
      <c r="A7339" t="s">
        <v>1488</v>
      </c>
      <c r="B7339" t="s">
        <v>4853</v>
      </c>
      <c r="C7339" t="s">
        <v>2915</v>
      </c>
      <c r="D7339" t="s">
        <v>4857</v>
      </c>
      <c r="E7339" t="s">
        <v>4858</v>
      </c>
      <c r="F7339" t="s">
        <v>2875</v>
      </c>
      <c r="G7339" t="s">
        <v>2876</v>
      </c>
      <c r="H7339">
        <v>1556660.3119000001</v>
      </c>
      <c r="I7339">
        <v>16352.512321525401</v>
      </c>
      <c r="J7339">
        <v>163199.581682619</v>
      </c>
      <c r="K7339">
        <v>179552.09400414399</v>
      </c>
      <c r="L7339">
        <v>1377108.2178958601</v>
      </c>
    </row>
    <row r="7340" spans="1:14" x14ac:dyDescent="0.35">
      <c r="A7340" t="s">
        <v>1488</v>
      </c>
      <c r="B7340" t="s">
        <v>4853</v>
      </c>
      <c r="C7340" t="s">
        <v>2915</v>
      </c>
      <c r="D7340" t="s">
        <v>4857</v>
      </c>
      <c r="E7340" t="s">
        <v>4858</v>
      </c>
      <c r="F7340" t="s">
        <v>3241</v>
      </c>
      <c r="G7340" t="s">
        <v>3242</v>
      </c>
      <c r="H7340">
        <v>294584.13209999999</v>
      </c>
      <c r="I7340">
        <v>3094.5676535451498</v>
      </c>
      <c r="J7340">
        <v>30884.070693060399</v>
      </c>
      <c r="K7340">
        <v>33978.6383466056</v>
      </c>
      <c r="L7340">
        <v>260605.493753394</v>
      </c>
    </row>
    <row r="7341" spans="1:14" x14ac:dyDescent="0.35">
      <c r="A7341" t="s">
        <v>1488</v>
      </c>
      <c r="B7341" t="s">
        <v>4853</v>
      </c>
      <c r="C7341" t="s">
        <v>2915</v>
      </c>
      <c r="D7341" t="s">
        <v>4857</v>
      </c>
      <c r="E7341" t="s">
        <v>4858</v>
      </c>
      <c r="F7341" t="s">
        <v>2924</v>
      </c>
      <c r="G7341" t="s">
        <v>2925</v>
      </c>
      <c r="H7341">
        <v>0</v>
      </c>
      <c r="I7341">
        <v>0</v>
      </c>
      <c r="J7341">
        <v>0</v>
      </c>
      <c r="K7341">
        <v>0</v>
      </c>
      <c r="L7341">
        <v>0</v>
      </c>
    </row>
    <row r="7342" spans="1:14" x14ac:dyDescent="0.35">
      <c r="A7342" t="s">
        <v>1488</v>
      </c>
      <c r="B7342" t="s">
        <v>4853</v>
      </c>
      <c r="C7342" t="s">
        <v>2915</v>
      </c>
      <c r="D7342" t="s">
        <v>4857</v>
      </c>
      <c r="E7342" t="s">
        <v>4858</v>
      </c>
      <c r="F7342" t="s">
        <v>2877</v>
      </c>
      <c r="G7342" t="s">
        <v>2878</v>
      </c>
      <c r="H7342">
        <v>373837.73100000003</v>
      </c>
      <c r="I7342">
        <v>3927.11631160552</v>
      </c>
      <c r="J7342">
        <v>39192.983113020899</v>
      </c>
      <c r="K7342">
        <v>43120.099424626402</v>
      </c>
      <c r="L7342">
        <v>330717.63157537399</v>
      </c>
    </row>
    <row r="7343" spans="1:14" x14ac:dyDescent="0.35">
      <c r="A7343" t="s">
        <v>1488</v>
      </c>
      <c r="B7343" t="s">
        <v>4853</v>
      </c>
      <c r="C7343" t="s">
        <v>2915</v>
      </c>
      <c r="D7343" t="s">
        <v>2869</v>
      </c>
      <c r="E7343" t="s">
        <v>4859</v>
      </c>
      <c r="F7343" t="s">
        <v>2172</v>
      </c>
      <c r="G7343" t="s">
        <v>2173</v>
      </c>
      <c r="H7343">
        <v>7728.8536000000004</v>
      </c>
      <c r="I7343">
        <v>10.8381770134569</v>
      </c>
      <c r="J7343">
        <v>574.99552303126404</v>
      </c>
      <c r="K7343">
        <v>585.83370004472101</v>
      </c>
      <c r="L7343">
        <v>7143.0198999552804</v>
      </c>
    </row>
    <row r="7344" spans="1:14" x14ac:dyDescent="0.35">
      <c r="A7344" t="s">
        <v>1488</v>
      </c>
      <c r="B7344" t="s">
        <v>4853</v>
      </c>
      <c r="C7344" t="s">
        <v>2915</v>
      </c>
      <c r="D7344" t="s">
        <v>2869</v>
      </c>
      <c r="E7344" t="s">
        <v>4859</v>
      </c>
      <c r="F7344" t="s">
        <v>2867</v>
      </c>
      <c r="G7344" t="s">
        <v>2868</v>
      </c>
      <c r="H7344">
        <v>0</v>
      </c>
      <c r="I7344">
        <v>0</v>
      </c>
      <c r="J7344">
        <v>0</v>
      </c>
      <c r="K7344">
        <v>0</v>
      </c>
      <c r="L7344">
        <v>0</v>
      </c>
    </row>
    <row r="7345" spans="1:12" x14ac:dyDescent="0.35">
      <c r="A7345" t="s">
        <v>1488</v>
      </c>
      <c r="B7345" t="s">
        <v>4853</v>
      </c>
      <c r="C7345" t="s">
        <v>2915</v>
      </c>
      <c r="D7345" t="s">
        <v>2869</v>
      </c>
      <c r="E7345" t="s">
        <v>4859</v>
      </c>
      <c r="F7345" t="s">
        <v>2922</v>
      </c>
      <c r="G7345" t="s">
        <v>2923</v>
      </c>
      <c r="H7345">
        <v>0</v>
      </c>
      <c r="I7345">
        <v>0</v>
      </c>
      <c r="J7345">
        <v>0</v>
      </c>
      <c r="K7345">
        <v>0</v>
      </c>
      <c r="L7345">
        <v>0</v>
      </c>
    </row>
    <row r="7346" spans="1:12" x14ac:dyDescent="0.35">
      <c r="A7346" t="s">
        <v>1488</v>
      </c>
      <c r="B7346" t="s">
        <v>4853</v>
      </c>
      <c r="C7346" t="s">
        <v>2915</v>
      </c>
      <c r="D7346" t="s">
        <v>2869</v>
      </c>
      <c r="E7346" t="s">
        <v>4859</v>
      </c>
      <c r="F7346" t="s">
        <v>2877</v>
      </c>
      <c r="G7346" t="s">
        <v>2878</v>
      </c>
      <c r="H7346">
        <v>388.56920000000002</v>
      </c>
      <c r="I7346">
        <v>0.54489084034638402</v>
      </c>
      <c r="J7346">
        <v>28.907979021831899</v>
      </c>
      <c r="K7346">
        <v>29.4528698621783</v>
      </c>
      <c r="L7346">
        <v>359.11633013782199</v>
      </c>
    </row>
    <row r="7347" spans="1:12" x14ac:dyDescent="0.35">
      <c r="A7347" t="s">
        <v>1488</v>
      </c>
      <c r="B7347" t="s">
        <v>4853</v>
      </c>
      <c r="C7347" t="s">
        <v>2915</v>
      </c>
      <c r="D7347" t="s">
        <v>4307</v>
      </c>
      <c r="E7347" t="s">
        <v>4860</v>
      </c>
      <c r="F7347" t="s">
        <v>2170</v>
      </c>
      <c r="G7347" t="s">
        <v>2171</v>
      </c>
      <c r="H7347">
        <v>0</v>
      </c>
      <c r="I7347">
        <v>0</v>
      </c>
      <c r="J7347">
        <v>0</v>
      </c>
      <c r="K7347">
        <v>0</v>
      </c>
      <c r="L7347">
        <v>0</v>
      </c>
    </row>
    <row r="7348" spans="1:12" x14ac:dyDescent="0.35">
      <c r="A7348" t="s">
        <v>1488</v>
      </c>
      <c r="B7348" t="s">
        <v>4853</v>
      </c>
      <c r="C7348" t="s">
        <v>2915</v>
      </c>
      <c r="D7348" t="s">
        <v>4307</v>
      </c>
      <c r="E7348" t="s">
        <v>4860</v>
      </c>
      <c r="F7348" t="s">
        <v>2172</v>
      </c>
      <c r="G7348" t="s">
        <v>2173</v>
      </c>
      <c r="H7348">
        <v>84706.445500000002</v>
      </c>
      <c r="I7348">
        <v>983.16051258673997</v>
      </c>
      <c r="J7348">
        <v>0</v>
      </c>
      <c r="K7348">
        <v>983.16051258673997</v>
      </c>
      <c r="L7348">
        <v>83723.284987413295</v>
      </c>
    </row>
    <row r="7349" spans="1:12" x14ac:dyDescent="0.35">
      <c r="A7349" t="s">
        <v>1488</v>
      </c>
      <c r="B7349" t="s">
        <v>4853</v>
      </c>
      <c r="C7349" t="s">
        <v>2915</v>
      </c>
      <c r="D7349" t="s">
        <v>4307</v>
      </c>
      <c r="E7349" t="s">
        <v>4860</v>
      </c>
      <c r="F7349" t="s">
        <v>2867</v>
      </c>
      <c r="G7349" t="s">
        <v>2868</v>
      </c>
      <c r="H7349">
        <v>0</v>
      </c>
      <c r="I7349">
        <v>0</v>
      </c>
      <c r="J7349">
        <v>0</v>
      </c>
      <c r="K7349">
        <v>0</v>
      </c>
      <c r="L7349">
        <v>0</v>
      </c>
    </row>
    <row r="7350" spans="1:12" x14ac:dyDescent="0.35">
      <c r="A7350" t="s">
        <v>1488</v>
      </c>
      <c r="B7350" t="s">
        <v>4853</v>
      </c>
      <c r="C7350" t="s">
        <v>2915</v>
      </c>
      <c r="D7350" t="s">
        <v>4307</v>
      </c>
      <c r="E7350" t="s">
        <v>4860</v>
      </c>
      <c r="F7350" t="s">
        <v>2922</v>
      </c>
      <c r="G7350" t="s">
        <v>2923</v>
      </c>
      <c r="H7350">
        <v>0</v>
      </c>
      <c r="I7350">
        <v>0</v>
      </c>
      <c r="J7350">
        <v>0</v>
      </c>
      <c r="K7350">
        <v>0</v>
      </c>
      <c r="L7350">
        <v>0</v>
      </c>
    </row>
    <row r="7351" spans="1:12" x14ac:dyDescent="0.35">
      <c r="A7351" t="s">
        <v>1488</v>
      </c>
      <c r="B7351" t="s">
        <v>4853</v>
      </c>
      <c r="C7351" t="s">
        <v>2915</v>
      </c>
      <c r="D7351" t="s">
        <v>4307</v>
      </c>
      <c r="E7351" t="s">
        <v>4860</v>
      </c>
      <c r="F7351" t="s">
        <v>2924</v>
      </c>
      <c r="G7351" t="s">
        <v>2925</v>
      </c>
      <c r="H7351">
        <v>0</v>
      </c>
      <c r="I7351">
        <v>0</v>
      </c>
      <c r="J7351">
        <v>0</v>
      </c>
      <c r="K7351">
        <v>0</v>
      </c>
      <c r="L7351">
        <v>0</v>
      </c>
    </row>
    <row r="7352" spans="1:12" x14ac:dyDescent="0.35">
      <c r="A7352" t="s">
        <v>1488</v>
      </c>
      <c r="B7352" t="s">
        <v>4853</v>
      </c>
      <c r="C7352" t="s">
        <v>2915</v>
      </c>
      <c r="D7352" t="s">
        <v>4307</v>
      </c>
      <c r="E7352" t="s">
        <v>4860</v>
      </c>
      <c r="F7352" t="s">
        <v>2877</v>
      </c>
      <c r="G7352" t="s">
        <v>2878</v>
      </c>
      <c r="H7352">
        <v>10790.63</v>
      </c>
      <c r="I7352">
        <v>125.243377399585</v>
      </c>
      <c r="J7352">
        <v>0</v>
      </c>
      <c r="K7352">
        <v>125.243377399585</v>
      </c>
      <c r="L7352">
        <v>10665.386622600399</v>
      </c>
    </row>
    <row r="7353" spans="1:12" x14ac:dyDescent="0.35">
      <c r="A7353" t="s">
        <v>1488</v>
      </c>
      <c r="B7353" t="s">
        <v>4853</v>
      </c>
      <c r="C7353" t="s">
        <v>2915</v>
      </c>
      <c r="D7353" t="s">
        <v>2951</v>
      </c>
      <c r="E7353" t="s">
        <v>4861</v>
      </c>
      <c r="F7353" t="s">
        <v>2170</v>
      </c>
      <c r="G7353" t="s">
        <v>2171</v>
      </c>
      <c r="H7353">
        <v>0</v>
      </c>
      <c r="I7353">
        <v>0</v>
      </c>
      <c r="J7353">
        <v>0</v>
      </c>
      <c r="K7353">
        <v>0</v>
      </c>
      <c r="L7353">
        <v>0</v>
      </c>
    </row>
    <row r="7354" spans="1:12" x14ac:dyDescent="0.35">
      <c r="A7354" t="s">
        <v>1488</v>
      </c>
      <c r="B7354" t="s">
        <v>4853</v>
      </c>
      <c r="C7354" t="s">
        <v>2915</v>
      </c>
      <c r="D7354" t="s">
        <v>2951</v>
      </c>
      <c r="E7354" t="s">
        <v>4861</v>
      </c>
      <c r="F7354" t="s">
        <v>2172</v>
      </c>
      <c r="G7354" t="s">
        <v>2173</v>
      </c>
      <c r="H7354">
        <v>238253.73180000001</v>
      </c>
      <c r="I7354">
        <v>2171.56655718621</v>
      </c>
      <c r="J7354">
        <v>8526.7544572402603</v>
      </c>
      <c r="K7354">
        <v>10698.321014426499</v>
      </c>
      <c r="L7354">
        <v>227555.410785574</v>
      </c>
    </row>
    <row r="7355" spans="1:12" x14ac:dyDescent="0.35">
      <c r="A7355" t="s">
        <v>1488</v>
      </c>
      <c r="B7355" t="s">
        <v>4853</v>
      </c>
      <c r="C7355" t="s">
        <v>2915</v>
      </c>
      <c r="D7355" t="s">
        <v>2951</v>
      </c>
      <c r="E7355" t="s">
        <v>4861</v>
      </c>
      <c r="F7355" t="s">
        <v>2867</v>
      </c>
      <c r="G7355" t="s">
        <v>2868</v>
      </c>
      <c r="H7355">
        <v>0</v>
      </c>
      <c r="I7355">
        <v>0</v>
      </c>
      <c r="J7355">
        <v>0</v>
      </c>
      <c r="K7355">
        <v>0</v>
      </c>
      <c r="L7355">
        <v>0</v>
      </c>
    </row>
    <row r="7356" spans="1:12" x14ac:dyDescent="0.35">
      <c r="A7356" t="s">
        <v>1488</v>
      </c>
      <c r="B7356" t="s">
        <v>4853</v>
      </c>
      <c r="C7356" t="s">
        <v>2915</v>
      </c>
      <c r="D7356" t="s">
        <v>2951</v>
      </c>
      <c r="E7356" t="s">
        <v>4861</v>
      </c>
      <c r="F7356" t="s">
        <v>2922</v>
      </c>
      <c r="G7356" t="s">
        <v>2923</v>
      </c>
      <c r="H7356">
        <v>0</v>
      </c>
      <c r="I7356">
        <v>0</v>
      </c>
      <c r="J7356">
        <v>0</v>
      </c>
      <c r="K7356">
        <v>0</v>
      </c>
      <c r="L7356">
        <v>0</v>
      </c>
    </row>
    <row r="7357" spans="1:12" x14ac:dyDescent="0.35">
      <c r="A7357" t="s">
        <v>1488</v>
      </c>
      <c r="B7357" t="s">
        <v>4853</v>
      </c>
      <c r="C7357" t="s">
        <v>2915</v>
      </c>
      <c r="D7357" t="s">
        <v>2951</v>
      </c>
      <c r="E7357" t="s">
        <v>4861</v>
      </c>
      <c r="F7357" t="s">
        <v>2924</v>
      </c>
      <c r="G7357" t="s">
        <v>2925</v>
      </c>
      <c r="H7357">
        <v>0</v>
      </c>
      <c r="I7357">
        <v>0</v>
      </c>
      <c r="J7357">
        <v>0</v>
      </c>
      <c r="K7357">
        <v>0</v>
      </c>
      <c r="L7357">
        <v>0</v>
      </c>
    </row>
    <row r="7358" spans="1:12" x14ac:dyDescent="0.35">
      <c r="A7358" t="s">
        <v>1488</v>
      </c>
      <c r="B7358" t="s">
        <v>4853</v>
      </c>
      <c r="C7358" t="s">
        <v>2915</v>
      </c>
      <c r="D7358" t="s">
        <v>2951</v>
      </c>
      <c r="E7358" t="s">
        <v>4861</v>
      </c>
      <c r="F7358" t="s">
        <v>2877</v>
      </c>
      <c r="G7358" t="s">
        <v>2878</v>
      </c>
      <c r="H7358">
        <v>14958.17</v>
      </c>
      <c r="I7358">
        <v>136.336423730928</v>
      </c>
      <c r="J7358">
        <v>535.33114372427599</v>
      </c>
      <c r="K7358">
        <v>671.66756745520297</v>
      </c>
      <c r="L7358">
        <v>14286.502432544799</v>
      </c>
    </row>
    <row r="7359" spans="1:12" x14ac:dyDescent="0.35">
      <c r="A7359" t="s">
        <v>1488</v>
      </c>
      <c r="B7359" t="s">
        <v>4853</v>
      </c>
      <c r="C7359" t="s">
        <v>2915</v>
      </c>
      <c r="D7359" t="s">
        <v>4862</v>
      </c>
      <c r="E7359" t="s">
        <v>4863</v>
      </c>
      <c r="F7359" t="s">
        <v>2170</v>
      </c>
      <c r="G7359" t="s">
        <v>2171</v>
      </c>
      <c r="H7359">
        <v>0</v>
      </c>
      <c r="I7359">
        <v>0</v>
      </c>
      <c r="J7359">
        <v>0</v>
      </c>
      <c r="K7359">
        <v>0</v>
      </c>
      <c r="L7359">
        <v>0</v>
      </c>
    </row>
    <row r="7360" spans="1:12" x14ac:dyDescent="0.35">
      <c r="A7360" t="s">
        <v>1488</v>
      </c>
      <c r="B7360" t="s">
        <v>4853</v>
      </c>
      <c r="C7360" t="s">
        <v>2915</v>
      </c>
      <c r="D7360" t="s">
        <v>4862</v>
      </c>
      <c r="E7360" t="s">
        <v>4863</v>
      </c>
      <c r="F7360" t="s">
        <v>2172</v>
      </c>
      <c r="G7360" t="s">
        <v>2173</v>
      </c>
      <c r="H7360">
        <v>75142.284400000004</v>
      </c>
      <c r="I7360">
        <v>912.485330203584</v>
      </c>
      <c r="J7360">
        <v>958.95018823635598</v>
      </c>
      <c r="K7360">
        <v>1871.4355184399401</v>
      </c>
      <c r="L7360">
        <v>73270.848881560101</v>
      </c>
    </row>
    <row r="7361" spans="1:12" x14ac:dyDescent="0.35">
      <c r="A7361" t="s">
        <v>1488</v>
      </c>
      <c r="B7361" t="s">
        <v>4853</v>
      </c>
      <c r="C7361" t="s">
        <v>2915</v>
      </c>
      <c r="D7361" t="s">
        <v>4862</v>
      </c>
      <c r="E7361" t="s">
        <v>4863</v>
      </c>
      <c r="F7361" t="s">
        <v>2867</v>
      </c>
      <c r="G7361" t="s">
        <v>2868</v>
      </c>
      <c r="H7361">
        <v>0</v>
      </c>
      <c r="I7361">
        <v>0</v>
      </c>
      <c r="J7361">
        <v>0</v>
      </c>
      <c r="K7361">
        <v>0</v>
      </c>
      <c r="L7361">
        <v>0</v>
      </c>
    </row>
    <row r="7362" spans="1:12" x14ac:dyDescent="0.35">
      <c r="A7362" t="s">
        <v>1488</v>
      </c>
      <c r="B7362" t="s">
        <v>4853</v>
      </c>
      <c r="C7362" t="s">
        <v>2915</v>
      </c>
      <c r="D7362" t="s">
        <v>4862</v>
      </c>
      <c r="E7362" t="s">
        <v>4863</v>
      </c>
      <c r="F7362" t="s">
        <v>2922</v>
      </c>
      <c r="G7362" t="s">
        <v>2923</v>
      </c>
      <c r="H7362">
        <v>22818.277699999999</v>
      </c>
      <c r="I7362">
        <v>277.09223671737499</v>
      </c>
      <c r="J7362">
        <v>291.20210896944002</v>
      </c>
      <c r="K7362">
        <v>568.29434568681404</v>
      </c>
      <c r="L7362">
        <v>22249.983354313201</v>
      </c>
    </row>
    <row r="7363" spans="1:12" x14ac:dyDescent="0.35">
      <c r="A7363" t="s">
        <v>1488</v>
      </c>
      <c r="B7363" t="s">
        <v>4853</v>
      </c>
      <c r="C7363" t="s">
        <v>2915</v>
      </c>
      <c r="D7363" t="s">
        <v>4862</v>
      </c>
      <c r="E7363" t="s">
        <v>4863</v>
      </c>
      <c r="F7363" t="s">
        <v>2999</v>
      </c>
      <c r="G7363" t="s">
        <v>3000</v>
      </c>
      <c r="H7363">
        <v>6494.7294000000002</v>
      </c>
      <c r="I7363">
        <v>78.868313998104099</v>
      </c>
      <c r="J7363">
        <v>82.884384056335506</v>
      </c>
      <c r="K7363">
        <v>161.75269805444</v>
      </c>
      <c r="L7363">
        <v>6332.9767019455603</v>
      </c>
    </row>
    <row r="7364" spans="1:12" x14ac:dyDescent="0.35">
      <c r="A7364" t="s">
        <v>1488</v>
      </c>
      <c r="B7364" t="s">
        <v>4853</v>
      </c>
      <c r="C7364" t="s">
        <v>2915</v>
      </c>
      <c r="D7364" t="s">
        <v>4862</v>
      </c>
      <c r="E7364" t="s">
        <v>4863</v>
      </c>
      <c r="F7364" t="s">
        <v>2924</v>
      </c>
      <c r="G7364" t="s">
        <v>2925</v>
      </c>
      <c r="H7364">
        <v>0</v>
      </c>
      <c r="I7364">
        <v>0</v>
      </c>
      <c r="J7364">
        <v>0</v>
      </c>
      <c r="K7364">
        <v>0</v>
      </c>
      <c r="L7364">
        <v>0</v>
      </c>
    </row>
    <row r="7365" spans="1:12" x14ac:dyDescent="0.35">
      <c r="A7365" t="s">
        <v>1488</v>
      </c>
      <c r="B7365" t="s">
        <v>4853</v>
      </c>
      <c r="C7365" t="s">
        <v>2915</v>
      </c>
      <c r="D7365" t="s">
        <v>4862</v>
      </c>
      <c r="E7365" t="s">
        <v>4863</v>
      </c>
      <c r="F7365" t="s">
        <v>2877</v>
      </c>
      <c r="G7365" t="s">
        <v>2878</v>
      </c>
      <c r="H7365">
        <v>9636.0969999999998</v>
      </c>
      <c r="I7365">
        <v>117.01530266781</v>
      </c>
      <c r="J7365">
        <v>122.97386358506699</v>
      </c>
      <c r="K7365">
        <v>239.98916625287799</v>
      </c>
      <c r="L7365">
        <v>9396.1078337471208</v>
      </c>
    </row>
    <row r="7366" spans="1:12" x14ac:dyDescent="0.35">
      <c r="A7366" t="s">
        <v>1488</v>
      </c>
      <c r="B7366" t="s">
        <v>4853</v>
      </c>
      <c r="C7366" t="s">
        <v>2915</v>
      </c>
      <c r="D7366" t="s">
        <v>4864</v>
      </c>
      <c r="E7366" t="s">
        <v>4865</v>
      </c>
      <c r="F7366" t="s">
        <v>2170</v>
      </c>
      <c r="G7366" t="s">
        <v>2171</v>
      </c>
      <c r="H7366">
        <v>0</v>
      </c>
      <c r="I7366">
        <v>0</v>
      </c>
      <c r="J7366">
        <v>0</v>
      </c>
      <c r="K7366">
        <v>0</v>
      </c>
      <c r="L7366">
        <v>0</v>
      </c>
    </row>
    <row r="7367" spans="1:12" x14ac:dyDescent="0.35">
      <c r="A7367" t="s">
        <v>1488</v>
      </c>
      <c r="B7367" t="s">
        <v>4853</v>
      </c>
      <c r="C7367" t="s">
        <v>2915</v>
      </c>
      <c r="D7367" t="s">
        <v>4864</v>
      </c>
      <c r="E7367" t="s">
        <v>4865</v>
      </c>
      <c r="F7367" t="s">
        <v>2172</v>
      </c>
      <c r="G7367" t="s">
        <v>2173</v>
      </c>
      <c r="H7367">
        <v>83914.091400000005</v>
      </c>
      <c r="I7367">
        <v>1708.5926336264699</v>
      </c>
      <c r="J7367">
        <v>475.425696367483</v>
      </c>
      <c r="K7367">
        <v>2184.0183299939599</v>
      </c>
      <c r="L7367">
        <v>81730.073070006096</v>
      </c>
    </row>
    <row r="7368" spans="1:12" x14ac:dyDescent="0.35">
      <c r="A7368" t="s">
        <v>1488</v>
      </c>
      <c r="B7368" t="s">
        <v>4853</v>
      </c>
      <c r="C7368" t="s">
        <v>2915</v>
      </c>
      <c r="D7368" t="s">
        <v>4864</v>
      </c>
      <c r="E7368" t="s">
        <v>4865</v>
      </c>
      <c r="F7368" t="s">
        <v>2867</v>
      </c>
      <c r="G7368" t="s">
        <v>2868</v>
      </c>
      <c r="H7368">
        <v>0</v>
      </c>
      <c r="I7368">
        <v>0</v>
      </c>
      <c r="J7368">
        <v>0</v>
      </c>
      <c r="K7368">
        <v>0</v>
      </c>
      <c r="L7368">
        <v>0</v>
      </c>
    </row>
    <row r="7369" spans="1:12" x14ac:dyDescent="0.35">
      <c r="A7369" t="s">
        <v>1488</v>
      </c>
      <c r="B7369" t="s">
        <v>4853</v>
      </c>
      <c r="C7369" t="s">
        <v>2915</v>
      </c>
      <c r="D7369" t="s">
        <v>4864</v>
      </c>
      <c r="E7369" t="s">
        <v>4865</v>
      </c>
      <c r="F7369" t="s">
        <v>2922</v>
      </c>
      <c r="G7369" t="s">
        <v>2923</v>
      </c>
      <c r="H7369">
        <v>0</v>
      </c>
      <c r="I7369">
        <v>0</v>
      </c>
      <c r="J7369">
        <v>0</v>
      </c>
      <c r="K7369">
        <v>0</v>
      </c>
      <c r="L7369">
        <v>0</v>
      </c>
    </row>
    <row r="7370" spans="1:12" x14ac:dyDescent="0.35">
      <c r="A7370" t="s">
        <v>1488</v>
      </c>
      <c r="B7370" t="s">
        <v>4853</v>
      </c>
      <c r="C7370" t="s">
        <v>2915</v>
      </c>
      <c r="D7370" t="s">
        <v>4864</v>
      </c>
      <c r="E7370" t="s">
        <v>4865</v>
      </c>
      <c r="F7370" t="s">
        <v>2924</v>
      </c>
      <c r="G7370" t="s">
        <v>2925</v>
      </c>
      <c r="H7370">
        <v>0</v>
      </c>
      <c r="I7370">
        <v>0</v>
      </c>
      <c r="J7370">
        <v>0</v>
      </c>
      <c r="K7370">
        <v>0</v>
      </c>
      <c r="L7370">
        <v>0</v>
      </c>
    </row>
    <row r="7371" spans="1:12" x14ac:dyDescent="0.35">
      <c r="A7371" t="s">
        <v>1488</v>
      </c>
      <c r="B7371" t="s">
        <v>4853</v>
      </c>
      <c r="C7371" t="s">
        <v>2915</v>
      </c>
      <c r="D7371" t="s">
        <v>4864</v>
      </c>
      <c r="E7371" t="s">
        <v>4865</v>
      </c>
      <c r="F7371" t="s">
        <v>2877</v>
      </c>
      <c r="G7371" t="s">
        <v>2878</v>
      </c>
      <c r="H7371">
        <v>7639.6660000000002</v>
      </c>
      <c r="I7371">
        <v>155.55286176497401</v>
      </c>
      <c r="J7371">
        <v>43.283475634330202</v>
      </c>
      <c r="K7371">
        <v>198.836337399304</v>
      </c>
      <c r="L7371">
        <v>7440.8296626007004</v>
      </c>
    </row>
    <row r="7372" spans="1:12" x14ac:dyDescent="0.35">
      <c r="A7372" t="s">
        <v>1488</v>
      </c>
      <c r="B7372" t="s">
        <v>4853</v>
      </c>
      <c r="C7372" t="s">
        <v>2915</v>
      </c>
      <c r="D7372" t="s">
        <v>4866</v>
      </c>
      <c r="E7372" t="s">
        <v>4867</v>
      </c>
      <c r="F7372" t="s">
        <v>2170</v>
      </c>
      <c r="G7372" t="s">
        <v>2171</v>
      </c>
      <c r="H7372">
        <v>0</v>
      </c>
      <c r="I7372">
        <v>0</v>
      </c>
      <c r="J7372">
        <v>0</v>
      </c>
      <c r="K7372">
        <v>0</v>
      </c>
      <c r="L7372">
        <v>0</v>
      </c>
    </row>
    <row r="7373" spans="1:12" x14ac:dyDescent="0.35">
      <c r="A7373" t="s">
        <v>1488</v>
      </c>
      <c r="B7373" t="s">
        <v>4853</v>
      </c>
      <c r="C7373" t="s">
        <v>2915</v>
      </c>
      <c r="D7373" t="s">
        <v>4866</v>
      </c>
      <c r="E7373" t="s">
        <v>4867</v>
      </c>
      <c r="F7373" t="s">
        <v>2172</v>
      </c>
      <c r="G7373" t="s">
        <v>2173</v>
      </c>
      <c r="H7373">
        <v>39039.044600000001</v>
      </c>
      <c r="I7373">
        <v>179.86263655462199</v>
      </c>
      <c r="J7373">
        <v>0</v>
      </c>
      <c r="K7373">
        <v>179.86263655462199</v>
      </c>
      <c r="L7373">
        <v>38859.1819634454</v>
      </c>
    </row>
    <row r="7374" spans="1:12" x14ac:dyDescent="0.35">
      <c r="A7374" t="s">
        <v>1488</v>
      </c>
      <c r="B7374" t="s">
        <v>4853</v>
      </c>
      <c r="C7374" t="s">
        <v>2915</v>
      </c>
      <c r="D7374" t="s">
        <v>4866</v>
      </c>
      <c r="E7374" t="s">
        <v>4867</v>
      </c>
      <c r="F7374" t="s">
        <v>2867</v>
      </c>
      <c r="G7374" t="s">
        <v>2868</v>
      </c>
      <c r="H7374">
        <v>0</v>
      </c>
      <c r="I7374">
        <v>0</v>
      </c>
      <c r="J7374">
        <v>0</v>
      </c>
      <c r="K7374">
        <v>0</v>
      </c>
      <c r="L7374">
        <v>0</v>
      </c>
    </row>
    <row r="7375" spans="1:12" x14ac:dyDescent="0.35">
      <c r="A7375" t="s">
        <v>1488</v>
      </c>
      <c r="B7375" t="s">
        <v>4853</v>
      </c>
      <c r="C7375" t="s">
        <v>2915</v>
      </c>
      <c r="D7375" t="s">
        <v>4866</v>
      </c>
      <c r="E7375" t="s">
        <v>4867</v>
      </c>
      <c r="F7375" t="s">
        <v>2922</v>
      </c>
      <c r="G7375" t="s">
        <v>2923</v>
      </c>
      <c r="H7375">
        <v>10162.007299999999</v>
      </c>
      <c r="I7375">
        <v>46.818907563025199</v>
      </c>
      <c r="J7375">
        <v>0</v>
      </c>
      <c r="K7375">
        <v>46.818907563025199</v>
      </c>
      <c r="L7375">
        <v>10115.188392436999</v>
      </c>
    </row>
    <row r="7376" spans="1:12" x14ac:dyDescent="0.35">
      <c r="A7376" t="s">
        <v>1488</v>
      </c>
      <c r="B7376" t="s">
        <v>4853</v>
      </c>
      <c r="C7376" t="s">
        <v>2915</v>
      </c>
      <c r="D7376" t="s">
        <v>4866</v>
      </c>
      <c r="E7376" t="s">
        <v>4867</v>
      </c>
      <c r="F7376" t="s">
        <v>2875</v>
      </c>
      <c r="G7376" t="s">
        <v>2876</v>
      </c>
      <c r="H7376">
        <v>0</v>
      </c>
      <c r="I7376">
        <v>0</v>
      </c>
      <c r="J7376">
        <v>0</v>
      </c>
      <c r="K7376">
        <v>0</v>
      </c>
      <c r="L7376">
        <v>0</v>
      </c>
    </row>
    <row r="7377" spans="1:12" x14ac:dyDescent="0.35">
      <c r="A7377" t="s">
        <v>1488</v>
      </c>
      <c r="B7377" t="s">
        <v>4853</v>
      </c>
      <c r="C7377" t="s">
        <v>2915</v>
      </c>
      <c r="D7377" t="s">
        <v>4866</v>
      </c>
      <c r="E7377" t="s">
        <v>4867</v>
      </c>
      <c r="F7377" t="s">
        <v>2924</v>
      </c>
      <c r="G7377" t="s">
        <v>2925</v>
      </c>
      <c r="H7377">
        <v>0</v>
      </c>
      <c r="I7377">
        <v>0</v>
      </c>
      <c r="J7377">
        <v>0</v>
      </c>
      <c r="K7377">
        <v>0</v>
      </c>
      <c r="L7377">
        <v>0</v>
      </c>
    </row>
    <row r="7378" spans="1:12" x14ac:dyDescent="0.35">
      <c r="A7378" t="s">
        <v>1488</v>
      </c>
      <c r="B7378" t="s">
        <v>4853</v>
      </c>
      <c r="C7378" t="s">
        <v>2915</v>
      </c>
      <c r="D7378" t="s">
        <v>4868</v>
      </c>
      <c r="E7378" t="s">
        <v>4869</v>
      </c>
      <c r="F7378" t="s">
        <v>2170</v>
      </c>
      <c r="G7378" t="s">
        <v>2171</v>
      </c>
      <c r="H7378">
        <v>0</v>
      </c>
      <c r="I7378">
        <v>0</v>
      </c>
      <c r="J7378">
        <v>0</v>
      </c>
      <c r="K7378">
        <v>0</v>
      </c>
      <c r="L7378">
        <v>0</v>
      </c>
    </row>
    <row r="7379" spans="1:12" x14ac:dyDescent="0.35">
      <c r="A7379" t="s">
        <v>1488</v>
      </c>
      <c r="B7379" t="s">
        <v>4853</v>
      </c>
      <c r="C7379" t="s">
        <v>2915</v>
      </c>
      <c r="D7379" t="s">
        <v>4868</v>
      </c>
      <c r="E7379" t="s">
        <v>4869</v>
      </c>
      <c r="F7379" t="s">
        <v>2172</v>
      </c>
      <c r="G7379" t="s">
        <v>2173</v>
      </c>
      <c r="H7379">
        <v>118710.2138</v>
      </c>
      <c r="I7379">
        <v>1803.45396601991</v>
      </c>
      <c r="J7379">
        <v>0</v>
      </c>
      <c r="K7379">
        <v>1803.45396601991</v>
      </c>
      <c r="L7379">
        <v>116906.75983398</v>
      </c>
    </row>
    <row r="7380" spans="1:12" x14ac:dyDescent="0.35">
      <c r="A7380" t="s">
        <v>1488</v>
      </c>
      <c r="B7380" t="s">
        <v>4853</v>
      </c>
      <c r="C7380" t="s">
        <v>2915</v>
      </c>
      <c r="D7380" t="s">
        <v>4868</v>
      </c>
      <c r="E7380" t="s">
        <v>4869</v>
      </c>
      <c r="F7380" t="s">
        <v>2867</v>
      </c>
      <c r="G7380" t="s">
        <v>2868</v>
      </c>
      <c r="H7380">
        <v>0</v>
      </c>
      <c r="I7380">
        <v>0</v>
      </c>
      <c r="J7380">
        <v>0</v>
      </c>
      <c r="K7380">
        <v>0</v>
      </c>
      <c r="L7380">
        <v>0</v>
      </c>
    </row>
    <row r="7381" spans="1:12" x14ac:dyDescent="0.35">
      <c r="A7381" t="s">
        <v>1488</v>
      </c>
      <c r="B7381" t="s">
        <v>4853</v>
      </c>
      <c r="C7381" t="s">
        <v>2915</v>
      </c>
      <c r="D7381" t="s">
        <v>4868</v>
      </c>
      <c r="E7381" t="s">
        <v>4869</v>
      </c>
      <c r="F7381" t="s">
        <v>2922</v>
      </c>
      <c r="G7381" t="s">
        <v>2923</v>
      </c>
      <c r="H7381">
        <v>0</v>
      </c>
      <c r="I7381">
        <v>0</v>
      </c>
      <c r="J7381">
        <v>0</v>
      </c>
      <c r="K7381">
        <v>0</v>
      </c>
      <c r="L7381">
        <v>0</v>
      </c>
    </row>
    <row r="7382" spans="1:12" x14ac:dyDescent="0.35">
      <c r="A7382" t="s">
        <v>1488</v>
      </c>
      <c r="B7382" t="s">
        <v>4853</v>
      </c>
      <c r="C7382" t="s">
        <v>2915</v>
      </c>
      <c r="D7382" t="s">
        <v>4868</v>
      </c>
      <c r="E7382" t="s">
        <v>4869</v>
      </c>
      <c r="F7382" t="s">
        <v>2924</v>
      </c>
      <c r="G7382" t="s">
        <v>2925</v>
      </c>
      <c r="H7382">
        <v>0</v>
      </c>
      <c r="I7382">
        <v>0</v>
      </c>
      <c r="J7382">
        <v>0</v>
      </c>
      <c r="K7382">
        <v>0</v>
      </c>
      <c r="L7382">
        <v>0</v>
      </c>
    </row>
    <row r="7383" spans="1:12" x14ac:dyDescent="0.35">
      <c r="A7383" t="s">
        <v>1488</v>
      </c>
      <c r="B7383" t="s">
        <v>4853</v>
      </c>
      <c r="C7383" t="s">
        <v>2915</v>
      </c>
      <c r="D7383" t="s">
        <v>4868</v>
      </c>
      <c r="E7383" t="s">
        <v>4869</v>
      </c>
      <c r="F7383" t="s">
        <v>2877</v>
      </c>
      <c r="G7383" t="s">
        <v>2878</v>
      </c>
      <c r="H7383">
        <v>12327.125</v>
      </c>
      <c r="I7383">
        <v>187.274555142254</v>
      </c>
      <c r="J7383">
        <v>0</v>
      </c>
      <c r="K7383">
        <v>187.274555142254</v>
      </c>
      <c r="L7383">
        <v>12139.8504448577</v>
      </c>
    </row>
    <row r="7384" spans="1:12" x14ac:dyDescent="0.35">
      <c r="A7384" t="s">
        <v>1488</v>
      </c>
      <c r="B7384" t="s">
        <v>4853</v>
      </c>
      <c r="C7384" t="s">
        <v>2915</v>
      </c>
      <c r="D7384" t="s">
        <v>4870</v>
      </c>
      <c r="E7384" t="s">
        <v>4871</v>
      </c>
      <c r="F7384" t="s">
        <v>2170</v>
      </c>
      <c r="G7384" t="s">
        <v>2171</v>
      </c>
      <c r="H7384">
        <v>0</v>
      </c>
      <c r="I7384">
        <v>0</v>
      </c>
      <c r="J7384">
        <v>0</v>
      </c>
      <c r="K7384">
        <v>0</v>
      </c>
      <c r="L7384">
        <v>0</v>
      </c>
    </row>
    <row r="7385" spans="1:12" x14ac:dyDescent="0.35">
      <c r="A7385" t="s">
        <v>1488</v>
      </c>
      <c r="B7385" t="s">
        <v>4853</v>
      </c>
      <c r="C7385" t="s">
        <v>2915</v>
      </c>
      <c r="D7385" t="s">
        <v>4870</v>
      </c>
      <c r="E7385" t="s">
        <v>4871</v>
      </c>
      <c r="F7385" t="s">
        <v>2172</v>
      </c>
      <c r="G7385" t="s">
        <v>2173</v>
      </c>
      <c r="H7385">
        <v>82722.778300000005</v>
      </c>
      <c r="I7385">
        <v>369.32270924828401</v>
      </c>
      <c r="J7385">
        <v>1932.3789792350699</v>
      </c>
      <c r="K7385">
        <v>2301.7016884833502</v>
      </c>
      <c r="L7385">
        <v>80421.076611516706</v>
      </c>
    </row>
    <row r="7386" spans="1:12" x14ac:dyDescent="0.35">
      <c r="A7386" t="s">
        <v>1488</v>
      </c>
      <c r="B7386" t="s">
        <v>4853</v>
      </c>
      <c r="C7386" t="s">
        <v>2915</v>
      </c>
      <c r="D7386" t="s">
        <v>4870</v>
      </c>
      <c r="E7386" t="s">
        <v>4871</v>
      </c>
      <c r="F7386" t="s">
        <v>2867</v>
      </c>
      <c r="G7386" t="s">
        <v>2868</v>
      </c>
      <c r="H7386">
        <v>0</v>
      </c>
      <c r="I7386">
        <v>0</v>
      </c>
      <c r="J7386">
        <v>0</v>
      </c>
      <c r="K7386">
        <v>0</v>
      </c>
      <c r="L7386">
        <v>0</v>
      </c>
    </row>
    <row r="7387" spans="1:12" x14ac:dyDescent="0.35">
      <c r="A7387" t="s">
        <v>1488</v>
      </c>
      <c r="B7387" t="s">
        <v>4853</v>
      </c>
      <c r="C7387" t="s">
        <v>2915</v>
      </c>
      <c r="D7387" t="s">
        <v>4870</v>
      </c>
      <c r="E7387" t="s">
        <v>4871</v>
      </c>
      <c r="F7387" t="s">
        <v>2922</v>
      </c>
      <c r="G7387" t="s">
        <v>2923</v>
      </c>
      <c r="H7387">
        <v>0</v>
      </c>
      <c r="I7387">
        <v>0</v>
      </c>
      <c r="J7387">
        <v>0</v>
      </c>
      <c r="K7387">
        <v>0</v>
      </c>
      <c r="L7387">
        <v>0</v>
      </c>
    </row>
    <row r="7388" spans="1:12" x14ac:dyDescent="0.35">
      <c r="A7388" t="s">
        <v>1488</v>
      </c>
      <c r="B7388" t="s">
        <v>4853</v>
      </c>
      <c r="C7388" t="s">
        <v>2915</v>
      </c>
      <c r="D7388" t="s">
        <v>4870</v>
      </c>
      <c r="E7388" t="s">
        <v>4871</v>
      </c>
      <c r="F7388" t="s">
        <v>2924</v>
      </c>
      <c r="G7388" t="s">
        <v>2925</v>
      </c>
      <c r="H7388">
        <v>0</v>
      </c>
      <c r="I7388">
        <v>0</v>
      </c>
      <c r="J7388">
        <v>0</v>
      </c>
      <c r="K7388">
        <v>0</v>
      </c>
      <c r="L7388">
        <v>0</v>
      </c>
    </row>
    <row r="7389" spans="1:12" x14ac:dyDescent="0.35">
      <c r="A7389" t="s">
        <v>1488</v>
      </c>
      <c r="B7389" t="s">
        <v>4853</v>
      </c>
      <c r="C7389" t="s">
        <v>2915</v>
      </c>
      <c r="D7389" t="s">
        <v>4534</v>
      </c>
      <c r="E7389" t="s">
        <v>4872</v>
      </c>
      <c r="F7389" t="s">
        <v>2170</v>
      </c>
      <c r="G7389" t="s">
        <v>2171</v>
      </c>
      <c r="H7389">
        <v>0</v>
      </c>
      <c r="I7389">
        <v>0</v>
      </c>
      <c r="J7389">
        <v>0</v>
      </c>
      <c r="K7389">
        <v>0</v>
      </c>
      <c r="L7389">
        <v>0</v>
      </c>
    </row>
    <row r="7390" spans="1:12" x14ac:dyDescent="0.35">
      <c r="A7390" t="s">
        <v>1488</v>
      </c>
      <c r="B7390" t="s">
        <v>4853</v>
      </c>
      <c r="C7390" t="s">
        <v>2915</v>
      </c>
      <c r="D7390" t="s">
        <v>4534</v>
      </c>
      <c r="E7390" t="s">
        <v>4872</v>
      </c>
      <c r="F7390" t="s">
        <v>2172</v>
      </c>
      <c r="G7390" t="s">
        <v>2173</v>
      </c>
      <c r="H7390">
        <v>101189.9443</v>
      </c>
      <c r="I7390">
        <v>1344.90455235839</v>
      </c>
      <c r="J7390">
        <v>5601.9195095102104</v>
      </c>
      <c r="K7390">
        <v>6946.8240618686004</v>
      </c>
      <c r="L7390">
        <v>94243.120238131407</v>
      </c>
    </row>
    <row r="7391" spans="1:12" x14ac:dyDescent="0.35">
      <c r="A7391" t="s">
        <v>1488</v>
      </c>
      <c r="B7391" t="s">
        <v>4853</v>
      </c>
      <c r="C7391" t="s">
        <v>2915</v>
      </c>
      <c r="D7391" t="s">
        <v>4534</v>
      </c>
      <c r="E7391" t="s">
        <v>4872</v>
      </c>
      <c r="F7391" t="s">
        <v>2867</v>
      </c>
      <c r="G7391" t="s">
        <v>2868</v>
      </c>
      <c r="H7391">
        <v>0</v>
      </c>
      <c r="I7391">
        <v>0</v>
      </c>
      <c r="J7391">
        <v>0</v>
      </c>
      <c r="K7391">
        <v>0</v>
      </c>
      <c r="L7391">
        <v>0</v>
      </c>
    </row>
    <row r="7392" spans="1:12" x14ac:dyDescent="0.35">
      <c r="A7392" t="s">
        <v>1488</v>
      </c>
      <c r="B7392" t="s">
        <v>4853</v>
      </c>
      <c r="C7392" t="s">
        <v>2915</v>
      </c>
      <c r="D7392" t="s">
        <v>4534</v>
      </c>
      <c r="E7392" t="s">
        <v>4872</v>
      </c>
      <c r="F7392" t="s">
        <v>2922</v>
      </c>
      <c r="G7392" t="s">
        <v>2923</v>
      </c>
      <c r="H7392">
        <v>0</v>
      </c>
      <c r="I7392">
        <v>0</v>
      </c>
      <c r="J7392">
        <v>0</v>
      </c>
      <c r="K7392">
        <v>0</v>
      </c>
      <c r="L7392">
        <v>0</v>
      </c>
    </row>
    <row r="7393" spans="1:14" x14ac:dyDescent="0.35">
      <c r="A7393" t="s">
        <v>1488</v>
      </c>
      <c r="B7393" t="s">
        <v>4853</v>
      </c>
      <c r="C7393" t="s">
        <v>2915</v>
      </c>
      <c r="D7393" t="s">
        <v>4534</v>
      </c>
      <c r="E7393" t="s">
        <v>4872</v>
      </c>
      <c r="F7393" t="s">
        <v>2924</v>
      </c>
      <c r="G7393" t="s">
        <v>2925</v>
      </c>
      <c r="H7393">
        <v>0</v>
      </c>
      <c r="I7393">
        <v>0</v>
      </c>
      <c r="J7393">
        <v>0</v>
      </c>
      <c r="K7393">
        <v>0</v>
      </c>
      <c r="L7393">
        <v>0</v>
      </c>
    </row>
    <row r="7394" spans="1:14" x14ac:dyDescent="0.35">
      <c r="A7394" t="s">
        <v>1488</v>
      </c>
      <c r="B7394" t="s">
        <v>4853</v>
      </c>
      <c r="C7394" t="s">
        <v>2915</v>
      </c>
      <c r="D7394" t="s">
        <v>4534</v>
      </c>
      <c r="E7394" t="s">
        <v>4872</v>
      </c>
      <c r="F7394" t="s">
        <v>2877</v>
      </c>
      <c r="G7394" t="s">
        <v>2878</v>
      </c>
      <c r="H7394">
        <v>3561.02</v>
      </c>
      <c r="I7394">
        <v>47.329129798648403</v>
      </c>
      <c r="J7394">
        <v>197.13962237859701</v>
      </c>
      <c r="K7394">
        <v>244.46875217724499</v>
      </c>
      <c r="L7394">
        <v>3316.5512478227502</v>
      </c>
    </row>
    <row r="7395" spans="1:14" x14ac:dyDescent="0.35">
      <c r="A7395" t="s">
        <v>1488</v>
      </c>
      <c r="B7395" t="s">
        <v>4853</v>
      </c>
      <c r="C7395" t="s">
        <v>2915</v>
      </c>
      <c r="D7395" t="s">
        <v>3040</v>
      </c>
      <c r="E7395" t="s">
        <v>4873</v>
      </c>
      <c r="F7395" t="s">
        <v>2170</v>
      </c>
      <c r="G7395" t="s">
        <v>2171</v>
      </c>
      <c r="H7395">
        <v>0</v>
      </c>
      <c r="I7395">
        <v>0</v>
      </c>
      <c r="J7395">
        <v>0</v>
      </c>
      <c r="K7395">
        <v>0</v>
      </c>
      <c r="L7395">
        <v>0</v>
      </c>
    </row>
    <row r="7396" spans="1:14" x14ac:dyDescent="0.35">
      <c r="A7396" t="s">
        <v>1488</v>
      </c>
      <c r="B7396" t="s">
        <v>4853</v>
      </c>
      <c r="C7396" t="s">
        <v>2915</v>
      </c>
      <c r="D7396" t="s">
        <v>3040</v>
      </c>
      <c r="E7396" t="s">
        <v>4873</v>
      </c>
      <c r="F7396" t="s">
        <v>2172</v>
      </c>
      <c r="G7396" t="s">
        <v>2173</v>
      </c>
      <c r="H7396">
        <v>47598.940699999999</v>
      </c>
      <c r="I7396">
        <v>1202.2628521906599</v>
      </c>
      <c r="J7396">
        <v>0</v>
      </c>
      <c r="K7396">
        <v>1202.2628521906599</v>
      </c>
      <c r="L7396">
        <v>46396.677847809297</v>
      </c>
    </row>
    <row r="7397" spans="1:14" x14ac:dyDescent="0.35">
      <c r="A7397" t="s">
        <v>1488</v>
      </c>
      <c r="B7397" t="s">
        <v>4853</v>
      </c>
      <c r="C7397" t="s">
        <v>2915</v>
      </c>
      <c r="D7397" t="s">
        <v>3040</v>
      </c>
      <c r="E7397" t="s">
        <v>4873</v>
      </c>
      <c r="F7397" t="s">
        <v>2867</v>
      </c>
      <c r="G7397" t="s">
        <v>2868</v>
      </c>
      <c r="H7397">
        <v>0</v>
      </c>
      <c r="I7397">
        <v>0</v>
      </c>
      <c r="J7397">
        <v>0</v>
      </c>
      <c r="K7397">
        <v>0</v>
      </c>
      <c r="L7397">
        <v>0</v>
      </c>
    </row>
    <row r="7398" spans="1:14" x14ac:dyDescent="0.35">
      <c r="A7398" t="s">
        <v>1488</v>
      </c>
      <c r="B7398" t="s">
        <v>4853</v>
      </c>
      <c r="C7398" t="s">
        <v>2915</v>
      </c>
      <c r="D7398" t="s">
        <v>3040</v>
      </c>
      <c r="E7398" t="s">
        <v>4873</v>
      </c>
      <c r="F7398" t="s">
        <v>2922</v>
      </c>
      <c r="G7398" t="s">
        <v>2923</v>
      </c>
      <c r="H7398">
        <v>0</v>
      </c>
      <c r="I7398">
        <v>0</v>
      </c>
      <c r="J7398">
        <v>0</v>
      </c>
      <c r="K7398">
        <v>0</v>
      </c>
      <c r="L7398">
        <v>0</v>
      </c>
    </row>
    <row r="7399" spans="1:14" x14ac:dyDescent="0.35">
      <c r="A7399" t="s">
        <v>1488</v>
      </c>
      <c r="B7399" t="s">
        <v>4853</v>
      </c>
      <c r="C7399" t="s">
        <v>2915</v>
      </c>
      <c r="D7399" t="s">
        <v>3040</v>
      </c>
      <c r="E7399" t="s">
        <v>4873</v>
      </c>
      <c r="F7399" t="s">
        <v>2924</v>
      </c>
      <c r="G7399" t="s">
        <v>2925</v>
      </c>
      <c r="H7399">
        <v>0</v>
      </c>
      <c r="I7399">
        <v>0</v>
      </c>
      <c r="J7399">
        <v>0</v>
      </c>
      <c r="K7399">
        <v>0</v>
      </c>
      <c r="L7399">
        <v>0</v>
      </c>
    </row>
    <row r="7400" spans="1:14" x14ac:dyDescent="0.35">
      <c r="A7400" t="s">
        <v>1488</v>
      </c>
      <c r="B7400" t="s">
        <v>4853</v>
      </c>
      <c r="C7400" t="s">
        <v>2915</v>
      </c>
      <c r="D7400" t="s">
        <v>3040</v>
      </c>
      <c r="E7400" t="s">
        <v>4873</v>
      </c>
      <c r="F7400" t="s">
        <v>2877</v>
      </c>
      <c r="G7400" t="s">
        <v>2878</v>
      </c>
      <c r="H7400">
        <v>1262.2189000000001</v>
      </c>
      <c r="I7400">
        <v>31.881359653346198</v>
      </c>
      <c r="J7400">
        <v>0</v>
      </c>
      <c r="K7400">
        <v>31.881359653346198</v>
      </c>
      <c r="L7400">
        <v>1230.33754034665</v>
      </c>
    </row>
    <row r="7401" spans="1:14" x14ac:dyDescent="0.35">
      <c r="A7401" t="s">
        <v>1488</v>
      </c>
      <c r="B7401" t="s">
        <v>4853</v>
      </c>
      <c r="C7401" t="s">
        <v>17</v>
      </c>
      <c r="D7401" t="s">
        <v>1489</v>
      </c>
      <c r="E7401" t="s">
        <v>4874</v>
      </c>
      <c r="F7401" t="s">
        <v>2170</v>
      </c>
      <c r="G7401" t="s">
        <v>2171</v>
      </c>
      <c r="H7401">
        <v>0</v>
      </c>
      <c r="I7401">
        <v>0</v>
      </c>
      <c r="J7401">
        <v>0</v>
      </c>
      <c r="K7401">
        <v>0</v>
      </c>
      <c r="L7401">
        <v>0</v>
      </c>
    </row>
    <row r="7402" spans="1:14" x14ac:dyDescent="0.35">
      <c r="A7402" t="s">
        <v>1488</v>
      </c>
      <c r="B7402" t="s">
        <v>4853</v>
      </c>
      <c r="C7402" t="s">
        <v>17</v>
      </c>
      <c r="D7402" t="s">
        <v>1489</v>
      </c>
      <c r="E7402" t="s">
        <v>4874</v>
      </c>
      <c r="F7402" t="s">
        <v>19</v>
      </c>
      <c r="G7402" t="s">
        <v>2174</v>
      </c>
      <c r="H7402">
        <v>2572759.0776999998</v>
      </c>
      <c r="I7402">
        <v>12389.984026611401</v>
      </c>
      <c r="J7402">
        <v>0</v>
      </c>
      <c r="K7402">
        <v>12389.984026611401</v>
      </c>
      <c r="L7402">
        <v>2560369.0936733899</v>
      </c>
      <c r="N7402" t="s">
        <v>2198</v>
      </c>
    </row>
    <row r="7403" spans="1:14" x14ac:dyDescent="0.35">
      <c r="A7403" t="s">
        <v>1488</v>
      </c>
      <c r="B7403" t="s">
        <v>4853</v>
      </c>
      <c r="C7403" t="s">
        <v>17</v>
      </c>
      <c r="D7403" t="s">
        <v>1489</v>
      </c>
      <c r="E7403" t="s">
        <v>4874</v>
      </c>
      <c r="F7403" t="s">
        <v>2787</v>
      </c>
      <c r="G7403" t="s">
        <v>2935</v>
      </c>
      <c r="H7403">
        <v>0</v>
      </c>
      <c r="I7403">
        <v>0</v>
      </c>
      <c r="J7403">
        <v>0</v>
      </c>
      <c r="K7403">
        <v>0</v>
      </c>
      <c r="L7403">
        <v>0</v>
      </c>
    </row>
    <row r="7404" spans="1:14" x14ac:dyDescent="0.35">
      <c r="A7404" t="s">
        <v>1488</v>
      </c>
      <c r="B7404" t="s">
        <v>4853</v>
      </c>
      <c r="C7404" t="s">
        <v>17</v>
      </c>
      <c r="D7404" t="s">
        <v>1489</v>
      </c>
      <c r="E7404" t="s">
        <v>4874</v>
      </c>
      <c r="F7404" t="s">
        <v>2788</v>
      </c>
      <c r="G7404" t="s">
        <v>2936</v>
      </c>
      <c r="H7404">
        <v>6873114.3662</v>
      </c>
      <c r="I7404">
        <v>33099.7868968271</v>
      </c>
      <c r="J7404">
        <v>33543.5353945959</v>
      </c>
      <c r="K7404">
        <v>66643.322291422999</v>
      </c>
      <c r="L7404">
        <v>6806471.0439085802</v>
      </c>
    </row>
    <row r="7405" spans="1:14" x14ac:dyDescent="0.35">
      <c r="A7405" t="s">
        <v>1488</v>
      </c>
      <c r="B7405" t="s">
        <v>4853</v>
      </c>
      <c r="C7405" t="s">
        <v>17</v>
      </c>
      <c r="D7405" t="s">
        <v>1492</v>
      </c>
      <c r="E7405" t="s">
        <v>4875</v>
      </c>
      <c r="F7405" t="s">
        <v>2170</v>
      </c>
      <c r="G7405" t="s">
        <v>2171</v>
      </c>
      <c r="H7405">
        <v>0</v>
      </c>
      <c r="I7405">
        <v>0</v>
      </c>
      <c r="J7405">
        <v>0</v>
      </c>
      <c r="K7405">
        <v>0</v>
      </c>
      <c r="L7405">
        <v>0</v>
      </c>
    </row>
    <row r="7406" spans="1:14" x14ac:dyDescent="0.35">
      <c r="A7406" t="s">
        <v>1488</v>
      </c>
      <c r="B7406" t="s">
        <v>4853</v>
      </c>
      <c r="C7406" t="s">
        <v>17</v>
      </c>
      <c r="D7406" t="s">
        <v>1492</v>
      </c>
      <c r="E7406" t="s">
        <v>4875</v>
      </c>
      <c r="F7406" t="s">
        <v>19</v>
      </c>
      <c r="G7406" t="s">
        <v>2174</v>
      </c>
      <c r="H7406">
        <v>4827539.1657999996</v>
      </c>
      <c r="I7406">
        <v>22254.749105142</v>
      </c>
      <c r="J7406">
        <v>0</v>
      </c>
      <c r="K7406">
        <v>22254.749105142</v>
      </c>
      <c r="L7406">
        <v>4805284.41669486</v>
      </c>
      <c r="N7406" t="s">
        <v>2198</v>
      </c>
    </row>
    <row r="7407" spans="1:14" x14ac:dyDescent="0.35">
      <c r="A7407" t="s">
        <v>1488</v>
      </c>
      <c r="B7407" t="s">
        <v>4853</v>
      </c>
      <c r="C7407" t="s">
        <v>17</v>
      </c>
      <c r="D7407" t="s">
        <v>1492</v>
      </c>
      <c r="E7407" t="s">
        <v>4875</v>
      </c>
      <c r="F7407" t="s">
        <v>2787</v>
      </c>
      <c r="G7407" t="s">
        <v>2935</v>
      </c>
      <c r="H7407">
        <v>0</v>
      </c>
      <c r="I7407">
        <v>0</v>
      </c>
      <c r="J7407">
        <v>0</v>
      </c>
      <c r="K7407">
        <v>0</v>
      </c>
      <c r="L7407">
        <v>0</v>
      </c>
    </row>
    <row r="7408" spans="1:14" x14ac:dyDescent="0.35">
      <c r="A7408" t="s">
        <v>1488</v>
      </c>
      <c r="B7408" t="s">
        <v>4853</v>
      </c>
      <c r="C7408" t="s">
        <v>17</v>
      </c>
      <c r="D7408" t="s">
        <v>1492</v>
      </c>
      <c r="E7408" t="s">
        <v>4875</v>
      </c>
      <c r="F7408" t="s">
        <v>2788</v>
      </c>
      <c r="G7408" t="s">
        <v>2936</v>
      </c>
      <c r="H7408">
        <v>5668486.4540999997</v>
      </c>
      <c r="I7408">
        <v>26131.480139950902</v>
      </c>
      <c r="J7408">
        <v>15813.9771476967</v>
      </c>
      <c r="K7408">
        <v>41945.457287647703</v>
      </c>
      <c r="L7408">
        <v>5626540.9968123501</v>
      </c>
    </row>
    <row r="7409" spans="1:14" x14ac:dyDescent="0.35">
      <c r="A7409" t="s">
        <v>1488</v>
      </c>
      <c r="B7409" t="s">
        <v>4853</v>
      </c>
      <c r="C7409" t="s">
        <v>17</v>
      </c>
      <c r="D7409" t="s">
        <v>1497</v>
      </c>
      <c r="E7409" t="s">
        <v>4876</v>
      </c>
      <c r="F7409" t="s">
        <v>2170</v>
      </c>
      <c r="G7409" t="s">
        <v>2171</v>
      </c>
      <c r="H7409">
        <v>0</v>
      </c>
      <c r="I7409">
        <v>0</v>
      </c>
      <c r="J7409">
        <v>0</v>
      </c>
      <c r="K7409">
        <v>0</v>
      </c>
      <c r="L7409">
        <v>0</v>
      </c>
    </row>
    <row r="7410" spans="1:14" x14ac:dyDescent="0.35">
      <c r="A7410" t="s">
        <v>1488</v>
      </c>
      <c r="B7410" t="s">
        <v>4853</v>
      </c>
      <c r="C7410" t="s">
        <v>17</v>
      </c>
      <c r="D7410" t="s">
        <v>1497</v>
      </c>
      <c r="E7410" t="s">
        <v>4876</v>
      </c>
      <c r="F7410" t="s">
        <v>19</v>
      </c>
      <c r="G7410" t="s">
        <v>2174</v>
      </c>
      <c r="H7410">
        <v>3680293.9060999998</v>
      </c>
      <c r="I7410">
        <v>48637.222581166498</v>
      </c>
      <c r="J7410">
        <v>0</v>
      </c>
      <c r="K7410">
        <v>48637.222581166498</v>
      </c>
      <c r="L7410">
        <v>3631656.6835188302</v>
      </c>
      <c r="N7410" t="s">
        <v>2198</v>
      </c>
    </row>
    <row r="7411" spans="1:14" x14ac:dyDescent="0.35">
      <c r="A7411" t="s">
        <v>1488</v>
      </c>
      <c r="B7411" t="s">
        <v>4853</v>
      </c>
      <c r="C7411" t="s">
        <v>17</v>
      </c>
      <c r="D7411" t="s">
        <v>1497</v>
      </c>
      <c r="E7411" t="s">
        <v>4876</v>
      </c>
      <c r="F7411" t="s">
        <v>30</v>
      </c>
      <c r="G7411" t="s">
        <v>2182</v>
      </c>
      <c r="H7411">
        <v>196604.75940000001</v>
      </c>
      <c r="I7411">
        <v>2598.2461427447902</v>
      </c>
      <c r="J7411">
        <v>0</v>
      </c>
      <c r="K7411">
        <v>2598.2461427447902</v>
      </c>
      <c r="L7411">
        <v>194006.51325725499</v>
      </c>
      <c r="N7411" t="s">
        <v>2198</v>
      </c>
    </row>
    <row r="7412" spans="1:14" x14ac:dyDescent="0.35">
      <c r="A7412" t="s">
        <v>1488</v>
      </c>
      <c r="B7412" t="s">
        <v>4853</v>
      </c>
      <c r="C7412" t="s">
        <v>17</v>
      </c>
      <c r="D7412" t="s">
        <v>1497</v>
      </c>
      <c r="E7412" t="s">
        <v>4876</v>
      </c>
      <c r="F7412" t="s">
        <v>50</v>
      </c>
      <c r="G7412" t="s">
        <v>3030</v>
      </c>
      <c r="H7412">
        <v>2196612.8265999998</v>
      </c>
      <c r="I7412">
        <v>27059.274668425001</v>
      </c>
      <c r="J7412">
        <v>0</v>
      </c>
      <c r="K7412">
        <v>27059.274668425001</v>
      </c>
      <c r="L7412">
        <v>2169553.5519315698</v>
      </c>
      <c r="M7412" t="s">
        <v>2198</v>
      </c>
      <c r="N7412" t="s">
        <v>2198</v>
      </c>
    </row>
    <row r="7413" spans="1:14" x14ac:dyDescent="0.35">
      <c r="A7413" t="s">
        <v>1488</v>
      </c>
      <c r="B7413" t="s">
        <v>4853</v>
      </c>
      <c r="C7413" t="s">
        <v>17</v>
      </c>
      <c r="D7413" t="s">
        <v>1497</v>
      </c>
      <c r="E7413" t="s">
        <v>4876</v>
      </c>
      <c r="F7413" t="s">
        <v>2787</v>
      </c>
      <c r="G7413" t="s">
        <v>2935</v>
      </c>
      <c r="H7413">
        <v>0</v>
      </c>
      <c r="I7413">
        <v>0</v>
      </c>
      <c r="J7413">
        <v>0</v>
      </c>
      <c r="K7413">
        <v>0</v>
      </c>
      <c r="L7413">
        <v>0</v>
      </c>
    </row>
    <row r="7414" spans="1:14" x14ac:dyDescent="0.35">
      <c r="A7414" t="s">
        <v>1488</v>
      </c>
      <c r="B7414" t="s">
        <v>4853</v>
      </c>
      <c r="C7414" t="s">
        <v>17</v>
      </c>
      <c r="D7414" t="s">
        <v>1497</v>
      </c>
      <c r="E7414" t="s">
        <v>4876</v>
      </c>
      <c r="F7414" t="s">
        <v>2788</v>
      </c>
      <c r="G7414" t="s">
        <v>2936</v>
      </c>
      <c r="H7414">
        <v>3276570.7637999998</v>
      </c>
      <c r="I7414">
        <v>43301.786651679897</v>
      </c>
      <c r="J7414">
        <v>992700.738396834</v>
      </c>
      <c r="K7414">
        <v>1036002.5250485101</v>
      </c>
      <c r="L7414">
        <v>2240568.2387514901</v>
      </c>
    </row>
    <row r="7415" spans="1:14" x14ac:dyDescent="0.35">
      <c r="A7415" t="s">
        <v>1488</v>
      </c>
      <c r="B7415" t="s">
        <v>4853</v>
      </c>
      <c r="C7415" t="s">
        <v>2938</v>
      </c>
      <c r="D7415" t="s">
        <v>4877</v>
      </c>
      <c r="E7415" t="s">
        <v>4878</v>
      </c>
      <c r="F7415" t="s">
        <v>2170</v>
      </c>
      <c r="G7415" t="s">
        <v>2171</v>
      </c>
      <c r="H7415">
        <v>0</v>
      </c>
      <c r="I7415">
        <v>0</v>
      </c>
      <c r="J7415">
        <v>0</v>
      </c>
      <c r="K7415">
        <v>0</v>
      </c>
      <c r="L7415">
        <v>0</v>
      </c>
    </row>
    <row r="7416" spans="1:14" x14ac:dyDescent="0.35">
      <c r="A7416" t="s">
        <v>1488</v>
      </c>
      <c r="B7416" t="s">
        <v>4853</v>
      </c>
      <c r="C7416" t="s">
        <v>2938</v>
      </c>
      <c r="D7416" t="s">
        <v>4877</v>
      </c>
      <c r="E7416" t="s">
        <v>4878</v>
      </c>
      <c r="F7416" t="s">
        <v>2172</v>
      </c>
      <c r="G7416" t="s">
        <v>2173</v>
      </c>
      <c r="H7416">
        <v>1274044.5700999999</v>
      </c>
      <c r="I7416">
        <v>10263.3354492772</v>
      </c>
      <c r="J7416">
        <v>82827.9342186836</v>
      </c>
      <c r="K7416">
        <v>93091.269667960805</v>
      </c>
      <c r="L7416">
        <v>1180953.3004320399</v>
      </c>
    </row>
    <row r="7417" spans="1:14" x14ac:dyDescent="0.35">
      <c r="A7417" t="s">
        <v>1488</v>
      </c>
      <c r="B7417" t="s">
        <v>4853</v>
      </c>
      <c r="C7417" t="s">
        <v>2938</v>
      </c>
      <c r="D7417" t="s">
        <v>4877</v>
      </c>
      <c r="E7417" t="s">
        <v>4878</v>
      </c>
      <c r="F7417" t="s">
        <v>3007</v>
      </c>
      <c r="G7417" t="s">
        <v>3008</v>
      </c>
      <c r="H7417">
        <v>416874.87770000001</v>
      </c>
      <c r="I7417">
        <v>3358.22373156496</v>
      </c>
      <c r="J7417">
        <v>0</v>
      </c>
      <c r="K7417">
        <v>3358.22373156496</v>
      </c>
      <c r="L7417">
        <v>413516.65396843501</v>
      </c>
      <c r="N7417" t="s">
        <v>2198</v>
      </c>
    </row>
    <row r="7418" spans="1:14" x14ac:dyDescent="0.35">
      <c r="A7418" t="s">
        <v>1488</v>
      </c>
      <c r="B7418" t="s">
        <v>4853</v>
      </c>
      <c r="C7418" t="s">
        <v>2938</v>
      </c>
      <c r="D7418" t="s">
        <v>4877</v>
      </c>
      <c r="E7418" t="s">
        <v>4878</v>
      </c>
      <c r="F7418" t="s">
        <v>2940</v>
      </c>
      <c r="G7418" t="s">
        <v>2941</v>
      </c>
      <c r="H7418">
        <v>0</v>
      </c>
      <c r="I7418">
        <v>0</v>
      </c>
      <c r="J7418">
        <v>0</v>
      </c>
      <c r="K7418">
        <v>0</v>
      </c>
      <c r="L7418">
        <v>0</v>
      </c>
    </row>
    <row r="7419" spans="1:14" x14ac:dyDescent="0.35">
      <c r="A7419" t="s">
        <v>1488</v>
      </c>
      <c r="B7419" t="s">
        <v>4853</v>
      </c>
      <c r="C7419" t="s">
        <v>2938</v>
      </c>
      <c r="D7419" t="s">
        <v>4879</v>
      </c>
      <c r="E7419" t="s">
        <v>4880</v>
      </c>
      <c r="F7419" t="s">
        <v>2172</v>
      </c>
      <c r="G7419" t="s">
        <v>2173</v>
      </c>
      <c r="H7419">
        <v>96069.725999999995</v>
      </c>
      <c r="I7419">
        <v>325.47667191209598</v>
      </c>
      <c r="J7419">
        <v>0</v>
      </c>
      <c r="K7419">
        <v>325.47667191209598</v>
      </c>
      <c r="L7419">
        <v>95744.249328087899</v>
      </c>
    </row>
    <row r="7420" spans="1:14" x14ac:dyDescent="0.35">
      <c r="A7420" t="s">
        <v>1488</v>
      </c>
      <c r="B7420" t="s">
        <v>4853</v>
      </c>
      <c r="C7420" t="s">
        <v>2938</v>
      </c>
      <c r="D7420" t="s">
        <v>4881</v>
      </c>
      <c r="E7420" t="s">
        <v>4882</v>
      </c>
      <c r="F7420" t="s">
        <v>2170</v>
      </c>
      <c r="G7420" t="s">
        <v>2171</v>
      </c>
      <c r="H7420">
        <v>0</v>
      </c>
      <c r="I7420">
        <v>0</v>
      </c>
      <c r="J7420">
        <v>0</v>
      </c>
      <c r="K7420">
        <v>0</v>
      </c>
      <c r="L7420">
        <v>0</v>
      </c>
    </row>
    <row r="7421" spans="1:14" x14ac:dyDescent="0.35">
      <c r="A7421" t="s">
        <v>1488</v>
      </c>
      <c r="B7421" t="s">
        <v>4853</v>
      </c>
      <c r="C7421" t="s">
        <v>2938</v>
      </c>
      <c r="D7421" t="s">
        <v>4881</v>
      </c>
      <c r="E7421" t="s">
        <v>4882</v>
      </c>
      <c r="F7421" t="s">
        <v>2172</v>
      </c>
      <c r="G7421" t="s">
        <v>2173</v>
      </c>
      <c r="H7421">
        <v>74762.826000000001</v>
      </c>
      <c r="I7421">
        <v>334.81235685554202</v>
      </c>
      <c r="J7421">
        <v>642.39737246913103</v>
      </c>
      <c r="K7421">
        <v>977.20972932467305</v>
      </c>
      <c r="L7421">
        <v>73785.616270675295</v>
      </c>
    </row>
    <row r="7422" spans="1:14" x14ac:dyDescent="0.35">
      <c r="A7422" t="s">
        <v>1488</v>
      </c>
      <c r="B7422" t="s">
        <v>4853</v>
      </c>
      <c r="C7422" t="s">
        <v>2938</v>
      </c>
      <c r="D7422" t="s">
        <v>4881</v>
      </c>
      <c r="E7422" t="s">
        <v>4882</v>
      </c>
      <c r="F7422" t="s">
        <v>2940</v>
      </c>
      <c r="G7422" t="s">
        <v>2941</v>
      </c>
      <c r="H7422">
        <v>0</v>
      </c>
      <c r="I7422">
        <v>0</v>
      </c>
      <c r="J7422">
        <v>0</v>
      </c>
      <c r="K7422">
        <v>0</v>
      </c>
      <c r="L7422">
        <v>0</v>
      </c>
    </row>
    <row r="7423" spans="1:14" x14ac:dyDescent="0.35">
      <c r="A7423" t="s">
        <v>1488</v>
      </c>
      <c r="B7423" t="s">
        <v>4853</v>
      </c>
      <c r="C7423" t="s">
        <v>2938</v>
      </c>
      <c r="D7423" t="s">
        <v>4883</v>
      </c>
      <c r="E7423" t="s">
        <v>4884</v>
      </c>
      <c r="F7423" t="s">
        <v>2170</v>
      </c>
      <c r="G7423" t="s">
        <v>2171</v>
      </c>
      <c r="H7423">
        <v>0</v>
      </c>
      <c r="I7423">
        <v>0</v>
      </c>
      <c r="J7423">
        <v>0</v>
      </c>
      <c r="K7423">
        <v>0</v>
      </c>
      <c r="L7423">
        <v>0</v>
      </c>
    </row>
    <row r="7424" spans="1:14" x14ac:dyDescent="0.35">
      <c r="A7424" t="s">
        <v>1488</v>
      </c>
      <c r="B7424" t="s">
        <v>4853</v>
      </c>
      <c r="C7424" t="s">
        <v>2938</v>
      </c>
      <c r="D7424" t="s">
        <v>4883</v>
      </c>
      <c r="E7424" t="s">
        <v>4884</v>
      </c>
      <c r="F7424" t="s">
        <v>2172</v>
      </c>
      <c r="G7424" t="s">
        <v>2173</v>
      </c>
      <c r="H7424">
        <v>114469.1048</v>
      </c>
      <c r="I7424">
        <v>258.43933708664201</v>
      </c>
      <c r="J7424">
        <v>321.45367941136601</v>
      </c>
      <c r="K7424">
        <v>579.89301649800802</v>
      </c>
      <c r="L7424">
        <v>113889.211783502</v>
      </c>
    </row>
    <row r="7425" spans="1:14" x14ac:dyDescent="0.35">
      <c r="A7425" t="s">
        <v>1488</v>
      </c>
      <c r="B7425" t="s">
        <v>4853</v>
      </c>
      <c r="C7425" t="s">
        <v>2938</v>
      </c>
      <c r="D7425" t="s">
        <v>4883</v>
      </c>
      <c r="E7425" t="s">
        <v>4884</v>
      </c>
      <c r="F7425" t="s">
        <v>3007</v>
      </c>
      <c r="G7425" t="s">
        <v>3008</v>
      </c>
      <c r="H7425">
        <v>69781.043000000005</v>
      </c>
      <c r="I7425">
        <v>157.546147608236</v>
      </c>
      <c r="J7425">
        <v>0</v>
      </c>
      <c r="K7425">
        <v>157.546147608236</v>
      </c>
      <c r="L7425">
        <v>69623.496852391807</v>
      </c>
      <c r="N7425" t="s">
        <v>2198</v>
      </c>
    </row>
    <row r="7426" spans="1:14" x14ac:dyDescent="0.35">
      <c r="A7426" t="s">
        <v>1488</v>
      </c>
      <c r="B7426" t="s">
        <v>4853</v>
      </c>
      <c r="C7426" t="s">
        <v>2938</v>
      </c>
      <c r="D7426" t="s">
        <v>4883</v>
      </c>
      <c r="E7426" t="s">
        <v>4884</v>
      </c>
      <c r="F7426" t="s">
        <v>2940</v>
      </c>
      <c r="G7426" t="s">
        <v>2941</v>
      </c>
      <c r="H7426">
        <v>0</v>
      </c>
      <c r="I7426">
        <v>0</v>
      </c>
      <c r="J7426">
        <v>0</v>
      </c>
      <c r="K7426">
        <v>0</v>
      </c>
      <c r="L7426">
        <v>0</v>
      </c>
    </row>
    <row r="7427" spans="1:14" x14ac:dyDescent="0.35">
      <c r="A7427" t="s">
        <v>1488</v>
      </c>
      <c r="B7427" t="s">
        <v>4853</v>
      </c>
      <c r="C7427" t="s">
        <v>2938</v>
      </c>
      <c r="D7427" t="s">
        <v>4885</v>
      </c>
      <c r="E7427" t="s">
        <v>4886</v>
      </c>
      <c r="F7427" t="s">
        <v>2170</v>
      </c>
      <c r="G7427" t="s">
        <v>2171</v>
      </c>
      <c r="H7427">
        <v>0</v>
      </c>
      <c r="I7427">
        <v>0</v>
      </c>
      <c r="J7427">
        <v>0</v>
      </c>
      <c r="K7427">
        <v>0</v>
      </c>
      <c r="L7427">
        <v>0</v>
      </c>
    </row>
    <row r="7428" spans="1:14" x14ac:dyDescent="0.35">
      <c r="A7428" t="s">
        <v>1488</v>
      </c>
      <c r="B7428" t="s">
        <v>4853</v>
      </c>
      <c r="C7428" t="s">
        <v>2938</v>
      </c>
      <c r="D7428" t="s">
        <v>4885</v>
      </c>
      <c r="E7428" t="s">
        <v>4886</v>
      </c>
      <c r="F7428" t="s">
        <v>2172</v>
      </c>
      <c r="G7428" t="s">
        <v>2173</v>
      </c>
      <c r="H7428">
        <v>110233.4829</v>
      </c>
      <c r="I7428">
        <v>572.56561243928797</v>
      </c>
      <c r="J7428">
        <v>15.898659418620699</v>
      </c>
      <c r="K7428">
        <v>588.46427185790901</v>
      </c>
      <c r="L7428">
        <v>109645.018628142</v>
      </c>
    </row>
    <row r="7429" spans="1:14" x14ac:dyDescent="0.35">
      <c r="A7429" t="s">
        <v>1488</v>
      </c>
      <c r="B7429" t="s">
        <v>4853</v>
      </c>
      <c r="C7429" t="s">
        <v>2938</v>
      </c>
      <c r="D7429" t="s">
        <v>4885</v>
      </c>
      <c r="E7429" t="s">
        <v>4886</v>
      </c>
      <c r="F7429" t="s">
        <v>2940</v>
      </c>
      <c r="G7429" t="s">
        <v>2941</v>
      </c>
      <c r="H7429">
        <v>0</v>
      </c>
      <c r="I7429">
        <v>0</v>
      </c>
      <c r="J7429">
        <v>0</v>
      </c>
      <c r="K7429">
        <v>0</v>
      </c>
      <c r="L7429">
        <v>0</v>
      </c>
    </row>
    <row r="7430" spans="1:14" x14ac:dyDescent="0.35">
      <c r="A7430" t="s">
        <v>1488</v>
      </c>
      <c r="B7430" t="s">
        <v>4853</v>
      </c>
      <c r="C7430" t="s">
        <v>2944</v>
      </c>
      <c r="D7430" t="s">
        <v>3546</v>
      </c>
      <c r="E7430" t="s">
        <v>4887</v>
      </c>
      <c r="F7430" t="s">
        <v>3628</v>
      </c>
      <c r="G7430" t="s">
        <v>3629</v>
      </c>
      <c r="H7430">
        <v>0</v>
      </c>
      <c r="I7430">
        <v>0</v>
      </c>
      <c r="J7430">
        <v>0</v>
      </c>
      <c r="K7430">
        <v>0</v>
      </c>
      <c r="L7430">
        <v>0</v>
      </c>
    </row>
    <row r="7431" spans="1:14" x14ac:dyDescent="0.35">
      <c r="A7431" t="s">
        <v>1526</v>
      </c>
      <c r="B7431" t="s">
        <v>4888</v>
      </c>
      <c r="C7431" t="s">
        <v>2857</v>
      </c>
      <c r="D7431" t="s">
        <v>2859</v>
      </c>
      <c r="E7431" t="s">
        <v>4889</v>
      </c>
      <c r="F7431" t="s">
        <v>2170</v>
      </c>
      <c r="G7431" t="s">
        <v>2171</v>
      </c>
      <c r="H7431">
        <v>0</v>
      </c>
      <c r="I7431">
        <v>0</v>
      </c>
      <c r="J7431">
        <v>0</v>
      </c>
      <c r="K7431">
        <v>0</v>
      </c>
      <c r="L7431">
        <v>0</v>
      </c>
    </row>
    <row r="7432" spans="1:14" x14ac:dyDescent="0.35">
      <c r="A7432" t="s">
        <v>1526</v>
      </c>
      <c r="B7432" t="s">
        <v>4888</v>
      </c>
      <c r="C7432" t="s">
        <v>2857</v>
      </c>
      <c r="D7432" t="s">
        <v>2859</v>
      </c>
      <c r="E7432" t="s">
        <v>4889</v>
      </c>
      <c r="F7432" t="s">
        <v>2172</v>
      </c>
      <c r="G7432" t="s">
        <v>2173</v>
      </c>
      <c r="H7432">
        <v>9453283.0373</v>
      </c>
      <c r="I7432">
        <v>64186.432987439002</v>
      </c>
      <c r="J7432">
        <v>107.806862031924</v>
      </c>
      <c r="K7432">
        <v>64294.239849471</v>
      </c>
      <c r="L7432">
        <v>9388988.7974505294</v>
      </c>
    </row>
    <row r="7433" spans="1:14" x14ac:dyDescent="0.35">
      <c r="A7433" t="s">
        <v>1526</v>
      </c>
      <c r="B7433" t="s">
        <v>4888</v>
      </c>
      <c r="C7433" t="s">
        <v>2857</v>
      </c>
      <c r="D7433" t="s">
        <v>2859</v>
      </c>
      <c r="E7433" t="s">
        <v>4889</v>
      </c>
      <c r="F7433" t="s">
        <v>2861</v>
      </c>
      <c r="G7433" t="s">
        <v>2862</v>
      </c>
      <c r="H7433">
        <v>854273.95409999997</v>
      </c>
      <c r="I7433">
        <v>5800.3973533021199</v>
      </c>
      <c r="J7433">
        <v>9.7422867745299602</v>
      </c>
      <c r="K7433">
        <v>5810.1396400766498</v>
      </c>
      <c r="L7433">
        <v>848463.81445992296</v>
      </c>
    </row>
    <row r="7434" spans="1:14" x14ac:dyDescent="0.35">
      <c r="A7434" t="s">
        <v>1526</v>
      </c>
      <c r="B7434" t="s">
        <v>4888</v>
      </c>
      <c r="C7434" t="s">
        <v>2857</v>
      </c>
      <c r="D7434" t="s">
        <v>2859</v>
      </c>
      <c r="E7434" t="s">
        <v>4889</v>
      </c>
      <c r="F7434" t="s">
        <v>19</v>
      </c>
      <c r="G7434" t="s">
        <v>2174</v>
      </c>
      <c r="H7434">
        <v>3299441.32</v>
      </c>
      <c r="I7434">
        <v>22402.7322926938</v>
      </c>
      <c r="J7434">
        <v>0</v>
      </c>
      <c r="K7434">
        <v>22402.7322926938</v>
      </c>
      <c r="L7434">
        <v>3277038.58770731</v>
      </c>
      <c r="N7434" t="s">
        <v>2198</v>
      </c>
    </row>
    <row r="7435" spans="1:14" x14ac:dyDescent="0.35">
      <c r="A7435" t="s">
        <v>1526</v>
      </c>
      <c r="B7435" t="s">
        <v>4888</v>
      </c>
      <c r="C7435" t="s">
        <v>2857</v>
      </c>
      <c r="D7435" t="s">
        <v>2859</v>
      </c>
      <c r="E7435" t="s">
        <v>4889</v>
      </c>
      <c r="F7435" t="s">
        <v>2865</v>
      </c>
      <c r="G7435" t="s">
        <v>2866</v>
      </c>
      <c r="H7435">
        <v>0</v>
      </c>
      <c r="I7435">
        <v>0</v>
      </c>
      <c r="J7435">
        <v>0</v>
      </c>
      <c r="K7435">
        <v>0</v>
      </c>
      <c r="L7435">
        <v>0</v>
      </c>
    </row>
    <row r="7436" spans="1:14" x14ac:dyDescent="0.35">
      <c r="A7436" t="s">
        <v>1526</v>
      </c>
      <c r="B7436" t="s">
        <v>4888</v>
      </c>
      <c r="C7436" t="s">
        <v>2857</v>
      </c>
      <c r="D7436" t="s">
        <v>2859</v>
      </c>
      <c r="E7436" t="s">
        <v>4889</v>
      </c>
      <c r="F7436" t="s">
        <v>2867</v>
      </c>
      <c r="G7436" t="s">
        <v>2868</v>
      </c>
      <c r="H7436">
        <v>0</v>
      </c>
      <c r="I7436">
        <v>0</v>
      </c>
      <c r="J7436">
        <v>0</v>
      </c>
      <c r="K7436">
        <v>0</v>
      </c>
      <c r="L7436">
        <v>0</v>
      </c>
    </row>
    <row r="7437" spans="1:14" x14ac:dyDescent="0.35">
      <c r="A7437" t="s">
        <v>1526</v>
      </c>
      <c r="B7437" t="s">
        <v>4888</v>
      </c>
      <c r="C7437" t="s">
        <v>2857</v>
      </c>
      <c r="D7437" t="s">
        <v>2859</v>
      </c>
      <c r="E7437" t="s">
        <v>4889</v>
      </c>
      <c r="F7437" t="s">
        <v>2869</v>
      </c>
      <c r="G7437" t="s">
        <v>2870</v>
      </c>
      <c r="H7437">
        <v>0</v>
      </c>
      <c r="I7437">
        <v>0</v>
      </c>
      <c r="J7437">
        <v>0</v>
      </c>
      <c r="K7437">
        <v>0</v>
      </c>
      <c r="L7437">
        <v>0</v>
      </c>
    </row>
    <row r="7438" spans="1:14" x14ac:dyDescent="0.35">
      <c r="A7438" t="s">
        <v>1526</v>
      </c>
      <c r="B7438" t="s">
        <v>4888</v>
      </c>
      <c r="C7438" t="s">
        <v>2857</v>
      </c>
      <c r="D7438" t="s">
        <v>2859</v>
      </c>
      <c r="E7438" t="s">
        <v>4889</v>
      </c>
      <c r="F7438" t="s">
        <v>2871</v>
      </c>
      <c r="G7438" t="s">
        <v>2872</v>
      </c>
      <c r="H7438">
        <v>363194.31579999998</v>
      </c>
      <c r="I7438">
        <v>2466.0371981104799</v>
      </c>
      <c r="J7438">
        <v>4.1419303053390797</v>
      </c>
      <c r="K7438">
        <v>2470.1791284158198</v>
      </c>
      <c r="L7438">
        <v>360724.13667158398</v>
      </c>
    </row>
    <row r="7439" spans="1:14" x14ac:dyDescent="0.35">
      <c r="A7439" t="s">
        <v>1526</v>
      </c>
      <c r="B7439" t="s">
        <v>4888</v>
      </c>
      <c r="C7439" t="s">
        <v>2857</v>
      </c>
      <c r="D7439" t="s">
        <v>2859</v>
      </c>
      <c r="E7439" t="s">
        <v>4889</v>
      </c>
      <c r="F7439" t="s">
        <v>3146</v>
      </c>
      <c r="G7439" t="s">
        <v>3258</v>
      </c>
      <c r="H7439">
        <v>0</v>
      </c>
      <c r="I7439">
        <v>0</v>
      </c>
      <c r="J7439">
        <v>0</v>
      </c>
      <c r="K7439">
        <v>0</v>
      </c>
      <c r="L7439">
        <v>0</v>
      </c>
    </row>
    <row r="7440" spans="1:14" x14ac:dyDescent="0.35">
      <c r="A7440" t="s">
        <v>1526</v>
      </c>
      <c r="B7440" t="s">
        <v>4888</v>
      </c>
      <c r="C7440" t="s">
        <v>2857</v>
      </c>
      <c r="D7440" t="s">
        <v>2859</v>
      </c>
      <c r="E7440" t="s">
        <v>4889</v>
      </c>
      <c r="F7440" t="s">
        <v>3095</v>
      </c>
      <c r="G7440" t="s">
        <v>3096</v>
      </c>
      <c r="H7440">
        <v>3341953.3484999998</v>
      </c>
      <c r="I7440">
        <v>24414.6379661709</v>
      </c>
      <c r="J7440">
        <v>56.470261064341301</v>
      </c>
      <c r="K7440">
        <v>24471.108227235301</v>
      </c>
      <c r="L7440">
        <v>3317482.2402727702</v>
      </c>
    </row>
    <row r="7441" spans="1:12" x14ac:dyDescent="0.35">
      <c r="A7441" t="s">
        <v>1526</v>
      </c>
      <c r="B7441" t="s">
        <v>4888</v>
      </c>
      <c r="C7441" t="s">
        <v>2857</v>
      </c>
      <c r="D7441" t="s">
        <v>2859</v>
      </c>
      <c r="E7441" t="s">
        <v>4889</v>
      </c>
      <c r="F7441" t="s">
        <v>4441</v>
      </c>
      <c r="G7441" t="s">
        <v>4442</v>
      </c>
      <c r="H7441">
        <v>0</v>
      </c>
      <c r="I7441">
        <v>0</v>
      </c>
      <c r="J7441">
        <v>0</v>
      </c>
      <c r="K7441">
        <v>0</v>
      </c>
      <c r="L7441">
        <v>0</v>
      </c>
    </row>
    <row r="7442" spans="1:12" x14ac:dyDescent="0.35">
      <c r="A7442" t="s">
        <v>1526</v>
      </c>
      <c r="B7442" t="s">
        <v>4888</v>
      </c>
      <c r="C7442" t="s">
        <v>2857</v>
      </c>
      <c r="D7442" t="s">
        <v>2859</v>
      </c>
      <c r="E7442" t="s">
        <v>4889</v>
      </c>
      <c r="F7442" t="s">
        <v>4890</v>
      </c>
      <c r="G7442" t="s">
        <v>4891</v>
      </c>
      <c r="H7442">
        <v>0</v>
      </c>
      <c r="I7442">
        <v>0</v>
      </c>
      <c r="J7442">
        <v>0</v>
      </c>
      <c r="K7442">
        <v>0</v>
      </c>
      <c r="L7442">
        <v>0</v>
      </c>
    </row>
    <row r="7443" spans="1:12" x14ac:dyDescent="0.35">
      <c r="A7443" t="s">
        <v>1526</v>
      </c>
      <c r="B7443" t="s">
        <v>4888</v>
      </c>
      <c r="C7443" t="s">
        <v>2857</v>
      </c>
      <c r="D7443" t="s">
        <v>2859</v>
      </c>
      <c r="E7443" t="s">
        <v>4889</v>
      </c>
      <c r="F7443" t="s">
        <v>2877</v>
      </c>
      <c r="G7443" t="s">
        <v>2878</v>
      </c>
      <c r="H7443">
        <v>1703432.4955</v>
      </c>
      <c r="I7443">
        <v>11566.061788321</v>
      </c>
      <c r="J7443">
        <v>19.426236502505802</v>
      </c>
      <c r="K7443">
        <v>11585.4880248235</v>
      </c>
      <c r="L7443">
        <v>1691847.0074751801</v>
      </c>
    </row>
    <row r="7444" spans="1:12" x14ac:dyDescent="0.35">
      <c r="A7444" t="s">
        <v>1526</v>
      </c>
      <c r="B7444" t="s">
        <v>4888</v>
      </c>
      <c r="C7444" t="s">
        <v>2879</v>
      </c>
      <c r="D7444" t="s">
        <v>2880</v>
      </c>
      <c r="E7444" t="s">
        <v>2958</v>
      </c>
      <c r="F7444" t="s">
        <v>2170</v>
      </c>
      <c r="G7444" t="s">
        <v>2171</v>
      </c>
      <c r="H7444">
        <v>0</v>
      </c>
      <c r="I7444">
        <v>0</v>
      </c>
      <c r="J7444">
        <v>0</v>
      </c>
      <c r="K7444">
        <v>0</v>
      </c>
      <c r="L7444">
        <v>0</v>
      </c>
    </row>
    <row r="7445" spans="1:12" x14ac:dyDescent="0.35">
      <c r="A7445" t="s">
        <v>1526</v>
      </c>
      <c r="B7445" t="s">
        <v>4888</v>
      </c>
      <c r="C7445" t="s">
        <v>2879</v>
      </c>
      <c r="D7445" t="s">
        <v>2880</v>
      </c>
      <c r="E7445" t="s">
        <v>2958</v>
      </c>
      <c r="F7445" t="s">
        <v>2172</v>
      </c>
      <c r="G7445" t="s">
        <v>2173</v>
      </c>
      <c r="H7445">
        <v>7001.0853999999999</v>
      </c>
      <c r="I7445">
        <v>58.670868871482497</v>
      </c>
      <c r="J7445">
        <v>0</v>
      </c>
      <c r="K7445">
        <v>58.670868871482497</v>
      </c>
      <c r="L7445">
        <v>6942.4145311285201</v>
      </c>
    </row>
    <row r="7446" spans="1:12" x14ac:dyDescent="0.35">
      <c r="A7446" t="s">
        <v>1526</v>
      </c>
      <c r="B7446" t="s">
        <v>4888</v>
      </c>
      <c r="C7446" t="s">
        <v>2879</v>
      </c>
      <c r="D7446" t="s">
        <v>2880</v>
      </c>
      <c r="E7446" t="s">
        <v>2958</v>
      </c>
      <c r="F7446" t="s">
        <v>2882</v>
      </c>
      <c r="G7446" t="s">
        <v>2883</v>
      </c>
      <c r="H7446">
        <v>2984.0691999999999</v>
      </c>
      <c r="I7446">
        <v>25.007255584566298</v>
      </c>
      <c r="J7446">
        <v>0</v>
      </c>
      <c r="K7446">
        <v>25.007255584566298</v>
      </c>
      <c r="L7446">
        <v>2959.0619444154299</v>
      </c>
    </row>
    <row r="7447" spans="1:12" x14ac:dyDescent="0.35">
      <c r="A7447" t="s">
        <v>1526</v>
      </c>
      <c r="B7447" t="s">
        <v>4888</v>
      </c>
      <c r="C7447" t="s">
        <v>2879</v>
      </c>
      <c r="D7447" t="s">
        <v>2880</v>
      </c>
      <c r="E7447" t="s">
        <v>2958</v>
      </c>
      <c r="F7447" t="s">
        <v>2884</v>
      </c>
      <c r="G7447" t="s">
        <v>2885</v>
      </c>
      <c r="H7447">
        <v>27315.710299999999</v>
      </c>
      <c r="I7447">
        <v>228.91257035103001</v>
      </c>
      <c r="J7447">
        <v>0</v>
      </c>
      <c r="K7447">
        <v>228.91257035103001</v>
      </c>
      <c r="L7447">
        <v>27086.797729648999</v>
      </c>
    </row>
    <row r="7448" spans="1:12" x14ac:dyDescent="0.35">
      <c r="A7448" t="s">
        <v>1526</v>
      </c>
      <c r="B7448" t="s">
        <v>4888</v>
      </c>
      <c r="C7448" t="s">
        <v>2879</v>
      </c>
      <c r="D7448" t="s">
        <v>2886</v>
      </c>
      <c r="E7448" t="s">
        <v>4892</v>
      </c>
      <c r="F7448" t="s">
        <v>2170</v>
      </c>
      <c r="G7448" t="s">
        <v>2171</v>
      </c>
      <c r="H7448">
        <v>0</v>
      </c>
      <c r="I7448">
        <v>0</v>
      </c>
      <c r="J7448">
        <v>0</v>
      </c>
      <c r="K7448">
        <v>0</v>
      </c>
      <c r="L7448">
        <v>0</v>
      </c>
    </row>
    <row r="7449" spans="1:12" x14ac:dyDescent="0.35">
      <c r="A7449" t="s">
        <v>1526</v>
      </c>
      <c r="B7449" t="s">
        <v>4888</v>
      </c>
      <c r="C7449" t="s">
        <v>2879</v>
      </c>
      <c r="D7449" t="s">
        <v>2886</v>
      </c>
      <c r="E7449" t="s">
        <v>4892</v>
      </c>
      <c r="F7449" t="s">
        <v>2172</v>
      </c>
      <c r="G7449" t="s">
        <v>2173</v>
      </c>
      <c r="H7449">
        <v>9718.9850999999999</v>
      </c>
      <c r="I7449">
        <v>74.6785760893207</v>
      </c>
      <c r="J7449">
        <v>0</v>
      </c>
      <c r="K7449">
        <v>74.6785760893207</v>
      </c>
      <c r="L7449">
        <v>9644.30652391068</v>
      </c>
    </row>
    <row r="7450" spans="1:12" x14ac:dyDescent="0.35">
      <c r="A7450" t="s">
        <v>1526</v>
      </c>
      <c r="B7450" t="s">
        <v>4888</v>
      </c>
      <c r="C7450" t="s">
        <v>2879</v>
      </c>
      <c r="D7450" t="s">
        <v>2886</v>
      </c>
      <c r="E7450" t="s">
        <v>4892</v>
      </c>
      <c r="F7450" t="s">
        <v>2882</v>
      </c>
      <c r="G7450" t="s">
        <v>2883</v>
      </c>
      <c r="H7450">
        <v>0</v>
      </c>
      <c r="I7450">
        <v>0</v>
      </c>
      <c r="J7450">
        <v>0</v>
      </c>
      <c r="K7450">
        <v>0</v>
      </c>
      <c r="L7450">
        <v>0</v>
      </c>
    </row>
    <row r="7451" spans="1:12" x14ac:dyDescent="0.35">
      <c r="A7451" t="s">
        <v>1526</v>
      </c>
      <c r="B7451" t="s">
        <v>4888</v>
      </c>
      <c r="C7451" t="s">
        <v>2879</v>
      </c>
      <c r="D7451" t="s">
        <v>2886</v>
      </c>
      <c r="E7451" t="s">
        <v>4892</v>
      </c>
      <c r="F7451" t="s">
        <v>2884</v>
      </c>
      <c r="G7451" t="s">
        <v>2885</v>
      </c>
      <c r="H7451">
        <v>36099.087399999997</v>
      </c>
      <c r="I7451">
        <v>277.37756833176201</v>
      </c>
      <c r="J7451">
        <v>0</v>
      </c>
      <c r="K7451">
        <v>277.37756833176201</v>
      </c>
      <c r="L7451">
        <v>35821.709831668202</v>
      </c>
    </row>
    <row r="7452" spans="1:12" x14ac:dyDescent="0.35">
      <c r="A7452" t="s">
        <v>1526</v>
      </c>
      <c r="B7452" t="s">
        <v>4888</v>
      </c>
      <c r="C7452" t="s">
        <v>2879</v>
      </c>
      <c r="D7452" t="s">
        <v>2888</v>
      </c>
      <c r="E7452" t="s">
        <v>4893</v>
      </c>
      <c r="F7452" t="s">
        <v>2172</v>
      </c>
      <c r="G7452" t="s">
        <v>2173</v>
      </c>
      <c r="H7452">
        <v>8999.2564999999995</v>
      </c>
      <c r="I7452">
        <v>68.174347826087001</v>
      </c>
      <c r="J7452">
        <v>0</v>
      </c>
      <c r="K7452">
        <v>68.174347826087001</v>
      </c>
      <c r="L7452">
        <v>8931.0821521739108</v>
      </c>
    </row>
    <row r="7453" spans="1:12" x14ac:dyDescent="0.35">
      <c r="A7453" t="s">
        <v>1526</v>
      </c>
      <c r="B7453" t="s">
        <v>4888</v>
      </c>
      <c r="C7453" t="s">
        <v>2879</v>
      </c>
      <c r="D7453" t="s">
        <v>2888</v>
      </c>
      <c r="E7453" t="s">
        <v>4893</v>
      </c>
      <c r="F7453" t="s">
        <v>2882</v>
      </c>
      <c r="G7453" t="s">
        <v>2883</v>
      </c>
      <c r="H7453">
        <v>0</v>
      </c>
      <c r="I7453">
        <v>0</v>
      </c>
      <c r="J7453">
        <v>0</v>
      </c>
      <c r="K7453">
        <v>0</v>
      </c>
      <c r="L7453">
        <v>0</v>
      </c>
    </row>
    <row r="7454" spans="1:12" x14ac:dyDescent="0.35">
      <c r="A7454" t="s">
        <v>1526</v>
      </c>
      <c r="B7454" t="s">
        <v>4888</v>
      </c>
      <c r="C7454" t="s">
        <v>2879</v>
      </c>
      <c r="D7454" t="s">
        <v>2888</v>
      </c>
      <c r="E7454" t="s">
        <v>4893</v>
      </c>
      <c r="F7454" t="s">
        <v>2884</v>
      </c>
      <c r="G7454" t="s">
        <v>2885</v>
      </c>
      <c r="H7454">
        <v>2430.4560999999999</v>
      </c>
      <c r="I7454">
        <v>18.4120501428118</v>
      </c>
      <c r="J7454">
        <v>0</v>
      </c>
      <c r="K7454">
        <v>18.4120501428118</v>
      </c>
      <c r="L7454">
        <v>2412.0440498571902</v>
      </c>
    </row>
    <row r="7455" spans="1:12" x14ac:dyDescent="0.35">
      <c r="A7455" t="s">
        <v>1526</v>
      </c>
      <c r="B7455" t="s">
        <v>4888</v>
      </c>
      <c r="C7455" t="s">
        <v>2879</v>
      </c>
      <c r="D7455" t="s">
        <v>2888</v>
      </c>
      <c r="E7455" t="s">
        <v>4893</v>
      </c>
      <c r="F7455" t="s">
        <v>2896</v>
      </c>
      <c r="G7455" t="s">
        <v>2897</v>
      </c>
      <c r="H7455">
        <v>7422.7444999999998</v>
      </c>
      <c r="I7455">
        <v>56.231396382100897</v>
      </c>
      <c r="J7455">
        <v>0</v>
      </c>
      <c r="K7455">
        <v>56.231396382100897</v>
      </c>
      <c r="L7455">
        <v>7366.5131036179</v>
      </c>
    </row>
    <row r="7456" spans="1:12" x14ac:dyDescent="0.35">
      <c r="A7456" t="s">
        <v>1526</v>
      </c>
      <c r="B7456" t="s">
        <v>4888</v>
      </c>
      <c r="C7456" t="s">
        <v>2879</v>
      </c>
      <c r="D7456" t="s">
        <v>2892</v>
      </c>
      <c r="E7456" t="s">
        <v>3958</v>
      </c>
      <c r="F7456" t="s">
        <v>2170</v>
      </c>
      <c r="G7456" t="s">
        <v>2171</v>
      </c>
      <c r="H7456">
        <v>0</v>
      </c>
      <c r="I7456">
        <v>0</v>
      </c>
      <c r="J7456">
        <v>0</v>
      </c>
      <c r="K7456">
        <v>0</v>
      </c>
      <c r="L7456">
        <v>0</v>
      </c>
    </row>
    <row r="7457" spans="1:14" x14ac:dyDescent="0.35">
      <c r="A7457" t="s">
        <v>1526</v>
      </c>
      <c r="B7457" t="s">
        <v>4888</v>
      </c>
      <c r="C7457" t="s">
        <v>2879</v>
      </c>
      <c r="D7457" t="s">
        <v>2892</v>
      </c>
      <c r="E7457" t="s">
        <v>3958</v>
      </c>
      <c r="F7457" t="s">
        <v>2172</v>
      </c>
      <c r="G7457" t="s">
        <v>2173</v>
      </c>
      <c r="H7457">
        <v>323891.44949999999</v>
      </c>
      <c r="I7457">
        <v>2116.4098658470398</v>
      </c>
      <c r="J7457">
        <v>0</v>
      </c>
      <c r="K7457">
        <v>2116.4098658470398</v>
      </c>
      <c r="L7457">
        <v>321775.03963415301</v>
      </c>
    </row>
    <row r="7458" spans="1:14" x14ac:dyDescent="0.35">
      <c r="A7458" t="s">
        <v>1526</v>
      </c>
      <c r="B7458" t="s">
        <v>4888</v>
      </c>
      <c r="C7458" t="s">
        <v>2879</v>
      </c>
      <c r="D7458" t="s">
        <v>2892</v>
      </c>
      <c r="E7458" t="s">
        <v>3958</v>
      </c>
      <c r="F7458" t="s">
        <v>2882</v>
      </c>
      <c r="G7458" t="s">
        <v>2883</v>
      </c>
      <c r="H7458">
        <v>89818.637199999997</v>
      </c>
      <c r="I7458">
        <v>586.90357624329602</v>
      </c>
      <c r="J7458">
        <v>0</v>
      </c>
      <c r="K7458">
        <v>586.90357624329602</v>
      </c>
      <c r="L7458">
        <v>89231.733623756707</v>
      </c>
    </row>
    <row r="7459" spans="1:14" x14ac:dyDescent="0.35">
      <c r="A7459" t="s">
        <v>1526</v>
      </c>
      <c r="B7459" t="s">
        <v>4888</v>
      </c>
      <c r="C7459" t="s">
        <v>2879</v>
      </c>
      <c r="D7459" t="s">
        <v>2892</v>
      </c>
      <c r="E7459" t="s">
        <v>3958</v>
      </c>
      <c r="F7459" t="s">
        <v>3151</v>
      </c>
      <c r="G7459" t="s">
        <v>3152</v>
      </c>
      <c r="H7459">
        <v>426380.05680000002</v>
      </c>
      <c r="I7459">
        <v>2288.82856410569</v>
      </c>
      <c r="J7459">
        <v>0</v>
      </c>
      <c r="K7459">
        <v>2288.82856410569</v>
      </c>
      <c r="L7459">
        <v>424091.228235894</v>
      </c>
    </row>
    <row r="7460" spans="1:14" x14ac:dyDescent="0.35">
      <c r="A7460" t="s">
        <v>1526</v>
      </c>
      <c r="B7460" t="s">
        <v>4888</v>
      </c>
      <c r="C7460" t="s">
        <v>2879</v>
      </c>
      <c r="D7460" t="s">
        <v>2892</v>
      </c>
      <c r="E7460" t="s">
        <v>3958</v>
      </c>
      <c r="F7460" t="s">
        <v>3633</v>
      </c>
      <c r="G7460" t="s">
        <v>3634</v>
      </c>
      <c r="H7460">
        <v>66309.105100000001</v>
      </c>
      <c r="I7460">
        <v>355.95045157747001</v>
      </c>
      <c r="J7460">
        <v>0</v>
      </c>
      <c r="K7460">
        <v>355.95045157747001</v>
      </c>
      <c r="L7460">
        <v>65953.154648422496</v>
      </c>
    </row>
    <row r="7461" spans="1:14" x14ac:dyDescent="0.35">
      <c r="A7461" t="s">
        <v>1526</v>
      </c>
      <c r="B7461" t="s">
        <v>4888</v>
      </c>
      <c r="C7461" t="s">
        <v>2879</v>
      </c>
      <c r="D7461" t="s">
        <v>2892</v>
      </c>
      <c r="E7461" t="s">
        <v>3958</v>
      </c>
      <c r="F7461" t="s">
        <v>2956</v>
      </c>
      <c r="G7461" t="s">
        <v>2957</v>
      </c>
      <c r="H7461">
        <v>115853.2666</v>
      </c>
      <c r="I7461">
        <v>621.905883322146</v>
      </c>
      <c r="J7461">
        <v>0</v>
      </c>
      <c r="K7461">
        <v>621.905883322146</v>
      </c>
      <c r="L7461">
        <v>115231.360716678</v>
      </c>
      <c r="N7461" t="s">
        <v>2198</v>
      </c>
    </row>
    <row r="7462" spans="1:14" x14ac:dyDescent="0.35">
      <c r="A7462" t="s">
        <v>1526</v>
      </c>
      <c r="B7462" t="s">
        <v>4888</v>
      </c>
      <c r="C7462" t="s">
        <v>2879</v>
      </c>
      <c r="D7462" t="s">
        <v>2892</v>
      </c>
      <c r="E7462" t="s">
        <v>3958</v>
      </c>
      <c r="F7462" t="s">
        <v>4345</v>
      </c>
      <c r="G7462" t="s">
        <v>4346</v>
      </c>
      <c r="H7462">
        <v>134119.5484</v>
      </c>
      <c r="I7462">
        <v>719.96015866235405</v>
      </c>
      <c r="J7462">
        <v>0</v>
      </c>
      <c r="K7462">
        <v>719.96015866235405</v>
      </c>
      <c r="L7462">
        <v>133399.588241338</v>
      </c>
      <c r="N7462" t="s">
        <v>2198</v>
      </c>
    </row>
    <row r="7463" spans="1:14" x14ac:dyDescent="0.35">
      <c r="A7463" t="s">
        <v>1526</v>
      </c>
      <c r="B7463" t="s">
        <v>4888</v>
      </c>
      <c r="C7463" t="s">
        <v>2879</v>
      </c>
      <c r="D7463" t="s">
        <v>2892</v>
      </c>
      <c r="E7463" t="s">
        <v>3958</v>
      </c>
      <c r="F7463" t="s">
        <v>2896</v>
      </c>
      <c r="G7463" t="s">
        <v>2897</v>
      </c>
      <c r="H7463">
        <v>83324.271699999998</v>
      </c>
      <c r="I7463">
        <v>447.2886806615</v>
      </c>
      <c r="J7463">
        <v>0</v>
      </c>
      <c r="K7463">
        <v>447.2886806615</v>
      </c>
      <c r="L7463">
        <v>82876.983019338499</v>
      </c>
    </row>
    <row r="7464" spans="1:14" x14ac:dyDescent="0.35">
      <c r="A7464" t="s">
        <v>1526</v>
      </c>
      <c r="B7464" t="s">
        <v>4888</v>
      </c>
      <c r="C7464" t="s">
        <v>2879</v>
      </c>
      <c r="D7464" t="s">
        <v>2894</v>
      </c>
      <c r="E7464" t="s">
        <v>3061</v>
      </c>
      <c r="F7464" t="s">
        <v>2170</v>
      </c>
      <c r="G7464" t="s">
        <v>2171</v>
      </c>
      <c r="H7464">
        <v>0</v>
      </c>
      <c r="I7464">
        <v>0</v>
      </c>
      <c r="J7464">
        <v>0</v>
      </c>
      <c r="K7464">
        <v>0</v>
      </c>
      <c r="L7464">
        <v>0</v>
      </c>
    </row>
    <row r="7465" spans="1:14" x14ac:dyDescent="0.35">
      <c r="A7465" t="s">
        <v>1526</v>
      </c>
      <c r="B7465" t="s">
        <v>4888</v>
      </c>
      <c r="C7465" t="s">
        <v>2879</v>
      </c>
      <c r="D7465" t="s">
        <v>2894</v>
      </c>
      <c r="E7465" t="s">
        <v>3061</v>
      </c>
      <c r="F7465" t="s">
        <v>2172</v>
      </c>
      <c r="G7465" t="s">
        <v>2173</v>
      </c>
      <c r="H7465">
        <v>37463.168700000002</v>
      </c>
      <c r="I7465">
        <v>277.28075135771002</v>
      </c>
      <c r="J7465">
        <v>0</v>
      </c>
      <c r="K7465">
        <v>277.28075135771002</v>
      </c>
      <c r="L7465">
        <v>37185.887948642303</v>
      </c>
    </row>
    <row r="7466" spans="1:14" x14ac:dyDescent="0.35">
      <c r="A7466" t="s">
        <v>1526</v>
      </c>
      <c r="B7466" t="s">
        <v>4888</v>
      </c>
      <c r="C7466" t="s">
        <v>2879</v>
      </c>
      <c r="D7466" t="s">
        <v>2894</v>
      </c>
      <c r="E7466" t="s">
        <v>3061</v>
      </c>
      <c r="F7466" t="s">
        <v>2882</v>
      </c>
      <c r="G7466" t="s">
        <v>2883</v>
      </c>
      <c r="H7466">
        <v>5845.3171000000002</v>
      </c>
      <c r="I7466">
        <v>43.263663332408598</v>
      </c>
      <c r="J7466">
        <v>0</v>
      </c>
      <c r="K7466">
        <v>43.263663332408598</v>
      </c>
      <c r="L7466">
        <v>5802.0534366675902</v>
      </c>
    </row>
    <row r="7467" spans="1:14" x14ac:dyDescent="0.35">
      <c r="A7467" t="s">
        <v>1526</v>
      </c>
      <c r="B7467" t="s">
        <v>4888</v>
      </c>
      <c r="C7467" t="s">
        <v>2879</v>
      </c>
      <c r="D7467" t="s">
        <v>2894</v>
      </c>
      <c r="E7467" t="s">
        <v>3061</v>
      </c>
      <c r="F7467" t="s">
        <v>2884</v>
      </c>
      <c r="G7467" t="s">
        <v>2885</v>
      </c>
      <c r="H7467">
        <v>43676.7359</v>
      </c>
      <c r="I7467">
        <v>245.07101139378801</v>
      </c>
      <c r="J7467">
        <v>0</v>
      </c>
      <c r="K7467">
        <v>245.07101139378801</v>
      </c>
      <c r="L7467">
        <v>43431.664888606203</v>
      </c>
    </row>
    <row r="7468" spans="1:14" x14ac:dyDescent="0.35">
      <c r="A7468" t="s">
        <v>1526</v>
      </c>
      <c r="B7468" t="s">
        <v>4888</v>
      </c>
      <c r="C7468" t="s">
        <v>2879</v>
      </c>
      <c r="D7468" t="s">
        <v>2894</v>
      </c>
      <c r="E7468" t="s">
        <v>3061</v>
      </c>
      <c r="F7468" t="s">
        <v>2896</v>
      </c>
      <c r="G7468" t="s">
        <v>2897</v>
      </c>
      <c r="H7468">
        <v>24811.6669</v>
      </c>
      <c r="I7468">
        <v>139.21874356172901</v>
      </c>
      <c r="J7468">
        <v>0</v>
      </c>
      <c r="K7468">
        <v>139.21874356172901</v>
      </c>
      <c r="L7468">
        <v>24672.448156438299</v>
      </c>
    </row>
    <row r="7469" spans="1:14" x14ac:dyDescent="0.35">
      <c r="A7469" t="s">
        <v>1526</v>
      </c>
      <c r="B7469" t="s">
        <v>4888</v>
      </c>
      <c r="C7469" t="s">
        <v>2879</v>
      </c>
      <c r="D7469" t="s">
        <v>2898</v>
      </c>
      <c r="E7469" t="s">
        <v>3842</v>
      </c>
      <c r="F7469" t="s">
        <v>2170</v>
      </c>
      <c r="G7469" t="s">
        <v>2171</v>
      </c>
      <c r="H7469">
        <v>0</v>
      </c>
      <c r="I7469">
        <v>0</v>
      </c>
      <c r="J7469">
        <v>0</v>
      </c>
      <c r="K7469">
        <v>0</v>
      </c>
      <c r="L7469">
        <v>0</v>
      </c>
    </row>
    <row r="7470" spans="1:14" x14ac:dyDescent="0.35">
      <c r="A7470" t="s">
        <v>1526</v>
      </c>
      <c r="B7470" t="s">
        <v>4888</v>
      </c>
      <c r="C7470" t="s">
        <v>2879</v>
      </c>
      <c r="D7470" t="s">
        <v>2898</v>
      </c>
      <c r="E7470" t="s">
        <v>3842</v>
      </c>
      <c r="F7470" t="s">
        <v>2172</v>
      </c>
      <c r="G7470" t="s">
        <v>2173</v>
      </c>
      <c r="H7470">
        <v>23141.5592</v>
      </c>
      <c r="I7470">
        <v>119.147804401713</v>
      </c>
      <c r="J7470">
        <v>0</v>
      </c>
      <c r="K7470">
        <v>119.147804401713</v>
      </c>
      <c r="L7470">
        <v>23022.411395598301</v>
      </c>
    </row>
    <row r="7471" spans="1:14" x14ac:dyDescent="0.35">
      <c r="A7471" t="s">
        <v>1526</v>
      </c>
      <c r="B7471" t="s">
        <v>4888</v>
      </c>
      <c r="C7471" t="s">
        <v>2879</v>
      </c>
      <c r="D7471" t="s">
        <v>2898</v>
      </c>
      <c r="E7471" t="s">
        <v>3842</v>
      </c>
      <c r="F7471" t="s">
        <v>2882</v>
      </c>
      <c r="G7471" t="s">
        <v>2883</v>
      </c>
      <c r="H7471">
        <v>0</v>
      </c>
      <c r="I7471">
        <v>0</v>
      </c>
      <c r="J7471">
        <v>0</v>
      </c>
      <c r="K7471">
        <v>0</v>
      </c>
      <c r="L7471">
        <v>0</v>
      </c>
    </row>
    <row r="7472" spans="1:14" x14ac:dyDescent="0.35">
      <c r="A7472" t="s">
        <v>1526</v>
      </c>
      <c r="B7472" t="s">
        <v>4888</v>
      </c>
      <c r="C7472" t="s">
        <v>2879</v>
      </c>
      <c r="D7472" t="s">
        <v>2898</v>
      </c>
      <c r="E7472" t="s">
        <v>3842</v>
      </c>
      <c r="F7472" t="s">
        <v>2884</v>
      </c>
      <c r="G7472" t="s">
        <v>2885</v>
      </c>
      <c r="H7472">
        <v>205702.7482</v>
      </c>
      <c r="I7472">
        <v>1059.09159468189</v>
      </c>
      <c r="J7472">
        <v>0</v>
      </c>
      <c r="K7472">
        <v>1059.09159468189</v>
      </c>
      <c r="L7472">
        <v>204643.65660531801</v>
      </c>
    </row>
    <row r="7473" spans="1:12" x14ac:dyDescent="0.35">
      <c r="A7473" t="s">
        <v>1526</v>
      </c>
      <c r="B7473" t="s">
        <v>4888</v>
      </c>
      <c r="C7473" t="s">
        <v>2879</v>
      </c>
      <c r="D7473" t="s">
        <v>2898</v>
      </c>
      <c r="E7473" t="s">
        <v>3842</v>
      </c>
      <c r="F7473" t="s">
        <v>2896</v>
      </c>
      <c r="G7473" t="s">
        <v>2897</v>
      </c>
      <c r="H7473">
        <v>91280.594500000007</v>
      </c>
      <c r="I7473">
        <v>469.97189514008898</v>
      </c>
      <c r="J7473">
        <v>0</v>
      </c>
      <c r="K7473">
        <v>469.97189514008898</v>
      </c>
      <c r="L7473">
        <v>90810.622604859906</v>
      </c>
    </row>
    <row r="7474" spans="1:12" x14ac:dyDescent="0.35">
      <c r="A7474" t="s">
        <v>1526</v>
      </c>
      <c r="B7474" t="s">
        <v>4888</v>
      </c>
      <c r="C7474" t="s">
        <v>2879</v>
      </c>
      <c r="D7474" t="s">
        <v>2902</v>
      </c>
      <c r="E7474" t="s">
        <v>4894</v>
      </c>
      <c r="F7474" t="s">
        <v>2172</v>
      </c>
      <c r="G7474" t="s">
        <v>2173</v>
      </c>
      <c r="H7474">
        <v>0</v>
      </c>
      <c r="I7474">
        <v>0</v>
      </c>
      <c r="J7474">
        <v>0</v>
      </c>
      <c r="K7474">
        <v>0</v>
      </c>
      <c r="L7474">
        <v>0</v>
      </c>
    </row>
    <row r="7475" spans="1:12" x14ac:dyDescent="0.35">
      <c r="A7475" t="s">
        <v>1526</v>
      </c>
      <c r="B7475" t="s">
        <v>4888</v>
      </c>
      <c r="C7475" t="s">
        <v>2879</v>
      </c>
      <c r="D7475" t="s">
        <v>2902</v>
      </c>
      <c r="E7475" t="s">
        <v>4894</v>
      </c>
      <c r="F7475" t="s">
        <v>2882</v>
      </c>
      <c r="G7475" t="s">
        <v>2883</v>
      </c>
      <c r="H7475">
        <v>0</v>
      </c>
      <c r="I7475">
        <v>0</v>
      </c>
      <c r="J7475">
        <v>0</v>
      </c>
      <c r="K7475">
        <v>0</v>
      </c>
      <c r="L7475">
        <v>0</v>
      </c>
    </row>
    <row r="7476" spans="1:12" x14ac:dyDescent="0.35">
      <c r="A7476" t="s">
        <v>1526</v>
      </c>
      <c r="B7476" t="s">
        <v>4888</v>
      </c>
      <c r="C7476" t="s">
        <v>2879</v>
      </c>
      <c r="D7476" t="s">
        <v>2902</v>
      </c>
      <c r="E7476" t="s">
        <v>4894</v>
      </c>
      <c r="F7476" t="s">
        <v>2884</v>
      </c>
      <c r="G7476" t="s">
        <v>2885</v>
      </c>
      <c r="H7476">
        <v>160251.3432</v>
      </c>
      <c r="I7476">
        <v>1024.16298451077</v>
      </c>
      <c r="J7476">
        <v>0</v>
      </c>
      <c r="K7476">
        <v>1024.16298451077</v>
      </c>
      <c r="L7476">
        <v>159227.180215489</v>
      </c>
    </row>
    <row r="7477" spans="1:12" x14ac:dyDescent="0.35">
      <c r="A7477" t="s">
        <v>1526</v>
      </c>
      <c r="B7477" t="s">
        <v>4888</v>
      </c>
      <c r="C7477" t="s">
        <v>2879</v>
      </c>
      <c r="D7477" t="s">
        <v>2902</v>
      </c>
      <c r="E7477" t="s">
        <v>4894</v>
      </c>
      <c r="F7477" t="s">
        <v>2896</v>
      </c>
      <c r="G7477" t="s">
        <v>2897</v>
      </c>
      <c r="H7477">
        <v>27972.867600000001</v>
      </c>
      <c r="I7477">
        <v>178.77401208915799</v>
      </c>
      <c r="J7477">
        <v>0</v>
      </c>
      <c r="K7477">
        <v>178.77401208915799</v>
      </c>
      <c r="L7477">
        <v>27794.0935879108</v>
      </c>
    </row>
    <row r="7478" spans="1:12" x14ac:dyDescent="0.35">
      <c r="A7478" t="s">
        <v>1526</v>
      </c>
      <c r="B7478" t="s">
        <v>4888</v>
      </c>
      <c r="C7478" t="s">
        <v>2879</v>
      </c>
      <c r="D7478" t="s">
        <v>2904</v>
      </c>
      <c r="E7478" t="s">
        <v>3066</v>
      </c>
      <c r="F7478" t="s">
        <v>2172</v>
      </c>
      <c r="G7478" t="s">
        <v>2173</v>
      </c>
      <c r="H7478">
        <v>12261.7102</v>
      </c>
      <c r="I7478">
        <v>85.350176881303398</v>
      </c>
      <c r="J7478">
        <v>0</v>
      </c>
      <c r="K7478">
        <v>85.350176881303398</v>
      </c>
      <c r="L7478">
        <v>12176.360023118699</v>
      </c>
    </row>
    <row r="7479" spans="1:12" x14ac:dyDescent="0.35">
      <c r="A7479" t="s">
        <v>1526</v>
      </c>
      <c r="B7479" t="s">
        <v>4888</v>
      </c>
      <c r="C7479" t="s">
        <v>2879</v>
      </c>
      <c r="D7479" t="s">
        <v>2904</v>
      </c>
      <c r="E7479" t="s">
        <v>3066</v>
      </c>
      <c r="F7479" t="s">
        <v>2882</v>
      </c>
      <c r="G7479" t="s">
        <v>2883</v>
      </c>
      <c r="H7479">
        <v>0</v>
      </c>
      <c r="I7479">
        <v>0</v>
      </c>
      <c r="J7479">
        <v>0</v>
      </c>
      <c r="K7479">
        <v>0</v>
      </c>
      <c r="L7479">
        <v>0</v>
      </c>
    </row>
    <row r="7480" spans="1:12" x14ac:dyDescent="0.35">
      <c r="A7480" t="s">
        <v>1526</v>
      </c>
      <c r="B7480" t="s">
        <v>4888</v>
      </c>
      <c r="C7480" t="s">
        <v>2879</v>
      </c>
      <c r="D7480" t="s">
        <v>2906</v>
      </c>
      <c r="E7480" t="s">
        <v>2967</v>
      </c>
      <c r="F7480" t="s">
        <v>2170</v>
      </c>
      <c r="G7480" t="s">
        <v>2171</v>
      </c>
      <c r="H7480">
        <v>0</v>
      </c>
      <c r="I7480">
        <v>0</v>
      </c>
      <c r="J7480">
        <v>0</v>
      </c>
      <c r="K7480">
        <v>0</v>
      </c>
      <c r="L7480">
        <v>0</v>
      </c>
    </row>
    <row r="7481" spans="1:12" x14ac:dyDescent="0.35">
      <c r="A7481" t="s">
        <v>1526</v>
      </c>
      <c r="B7481" t="s">
        <v>4888</v>
      </c>
      <c r="C7481" t="s">
        <v>2879</v>
      </c>
      <c r="D7481" t="s">
        <v>2906</v>
      </c>
      <c r="E7481" t="s">
        <v>2967</v>
      </c>
      <c r="F7481" t="s">
        <v>2172</v>
      </c>
      <c r="G7481" t="s">
        <v>2173</v>
      </c>
      <c r="H7481">
        <v>88180.770699999994</v>
      </c>
      <c r="I7481">
        <v>712.39501553816103</v>
      </c>
      <c r="J7481">
        <v>0</v>
      </c>
      <c r="K7481">
        <v>712.39501553816103</v>
      </c>
      <c r="L7481">
        <v>87468.375684461804</v>
      </c>
    </row>
    <row r="7482" spans="1:12" x14ac:dyDescent="0.35">
      <c r="A7482" t="s">
        <v>1526</v>
      </c>
      <c r="B7482" t="s">
        <v>4888</v>
      </c>
      <c r="C7482" t="s">
        <v>2879</v>
      </c>
      <c r="D7482" t="s">
        <v>2906</v>
      </c>
      <c r="E7482" t="s">
        <v>2967</v>
      </c>
      <c r="F7482" t="s">
        <v>2882</v>
      </c>
      <c r="G7482" t="s">
        <v>2883</v>
      </c>
      <c r="H7482">
        <v>0</v>
      </c>
      <c r="I7482">
        <v>0</v>
      </c>
      <c r="J7482">
        <v>0</v>
      </c>
      <c r="K7482">
        <v>0</v>
      </c>
      <c r="L7482">
        <v>0</v>
      </c>
    </row>
    <row r="7483" spans="1:12" x14ac:dyDescent="0.35">
      <c r="A7483" t="s">
        <v>1526</v>
      </c>
      <c r="B7483" t="s">
        <v>4888</v>
      </c>
      <c r="C7483" t="s">
        <v>2879</v>
      </c>
      <c r="D7483" t="s">
        <v>2906</v>
      </c>
      <c r="E7483" t="s">
        <v>2967</v>
      </c>
      <c r="F7483" t="s">
        <v>2884</v>
      </c>
      <c r="G7483" t="s">
        <v>2885</v>
      </c>
      <c r="H7483">
        <v>31092.936300000001</v>
      </c>
      <c r="I7483">
        <v>236.837768265254</v>
      </c>
      <c r="J7483">
        <v>0</v>
      </c>
      <c r="K7483">
        <v>236.837768265254</v>
      </c>
      <c r="L7483">
        <v>30856.0985317347</v>
      </c>
    </row>
    <row r="7484" spans="1:12" x14ac:dyDescent="0.35">
      <c r="A7484" t="s">
        <v>1526</v>
      </c>
      <c r="B7484" t="s">
        <v>4888</v>
      </c>
      <c r="C7484" t="s">
        <v>2879</v>
      </c>
      <c r="D7484" t="s">
        <v>2906</v>
      </c>
      <c r="E7484" t="s">
        <v>2967</v>
      </c>
      <c r="F7484" t="s">
        <v>2896</v>
      </c>
      <c r="G7484" t="s">
        <v>2897</v>
      </c>
      <c r="H7484">
        <v>28066.190299999998</v>
      </c>
      <c r="I7484">
        <v>213.78276427483101</v>
      </c>
      <c r="J7484">
        <v>0</v>
      </c>
      <c r="K7484">
        <v>213.78276427483101</v>
      </c>
      <c r="L7484">
        <v>27852.4075357252</v>
      </c>
    </row>
    <row r="7485" spans="1:12" x14ac:dyDescent="0.35">
      <c r="A7485" t="s">
        <v>1526</v>
      </c>
      <c r="B7485" t="s">
        <v>4888</v>
      </c>
      <c r="C7485" t="s">
        <v>2879</v>
      </c>
      <c r="D7485" t="s">
        <v>2908</v>
      </c>
      <c r="E7485" t="s">
        <v>2893</v>
      </c>
      <c r="F7485" t="s">
        <v>2172</v>
      </c>
      <c r="G7485" t="s">
        <v>2173</v>
      </c>
      <c r="H7485">
        <v>16313.1569</v>
      </c>
      <c r="I7485">
        <v>131.93452130131701</v>
      </c>
      <c r="J7485">
        <v>0</v>
      </c>
      <c r="K7485">
        <v>131.93452130131701</v>
      </c>
      <c r="L7485">
        <v>16181.2223786987</v>
      </c>
    </row>
    <row r="7486" spans="1:12" x14ac:dyDescent="0.35">
      <c r="A7486" t="s">
        <v>1526</v>
      </c>
      <c r="B7486" t="s">
        <v>4888</v>
      </c>
      <c r="C7486" t="s">
        <v>2879</v>
      </c>
      <c r="D7486" t="s">
        <v>2908</v>
      </c>
      <c r="E7486" t="s">
        <v>2893</v>
      </c>
      <c r="F7486" t="s">
        <v>2882</v>
      </c>
      <c r="G7486" t="s">
        <v>2883</v>
      </c>
      <c r="H7486">
        <v>973.91980000000001</v>
      </c>
      <c r="I7486">
        <v>7.8766878388845898</v>
      </c>
      <c r="J7486">
        <v>0</v>
      </c>
      <c r="K7486">
        <v>7.8766878388845898</v>
      </c>
      <c r="L7486">
        <v>966.043112161115</v>
      </c>
    </row>
    <row r="7487" spans="1:12" x14ac:dyDescent="0.35">
      <c r="A7487" t="s">
        <v>1526</v>
      </c>
      <c r="B7487" t="s">
        <v>4888</v>
      </c>
      <c r="C7487" t="s">
        <v>2879</v>
      </c>
      <c r="D7487" t="s">
        <v>2908</v>
      </c>
      <c r="E7487" t="s">
        <v>2893</v>
      </c>
      <c r="F7487" t="s">
        <v>2884</v>
      </c>
      <c r="G7487" t="s">
        <v>2885</v>
      </c>
      <c r="H7487">
        <v>53078.63</v>
      </c>
      <c r="I7487">
        <v>429.27948721921001</v>
      </c>
      <c r="J7487">
        <v>0</v>
      </c>
      <c r="K7487">
        <v>429.27948721921001</v>
      </c>
      <c r="L7487">
        <v>52649.350512780802</v>
      </c>
    </row>
    <row r="7488" spans="1:12" x14ac:dyDescent="0.35">
      <c r="A7488" t="s">
        <v>1526</v>
      </c>
      <c r="B7488" t="s">
        <v>4888</v>
      </c>
      <c r="C7488" t="s">
        <v>2879</v>
      </c>
      <c r="D7488" t="s">
        <v>2908</v>
      </c>
      <c r="E7488" t="s">
        <v>2893</v>
      </c>
      <c r="F7488" t="s">
        <v>2896</v>
      </c>
      <c r="G7488" t="s">
        <v>2897</v>
      </c>
      <c r="H7488">
        <v>74017.906000000003</v>
      </c>
      <c r="I7488">
        <v>598.62827575522897</v>
      </c>
      <c r="J7488">
        <v>0</v>
      </c>
      <c r="K7488">
        <v>598.62827575522897</v>
      </c>
      <c r="L7488">
        <v>73419.277724244806</v>
      </c>
    </row>
    <row r="7489" spans="1:14" x14ac:dyDescent="0.35">
      <c r="A7489" t="s">
        <v>1526</v>
      </c>
      <c r="B7489" t="s">
        <v>4888</v>
      </c>
      <c r="C7489" t="s">
        <v>2879</v>
      </c>
      <c r="D7489" t="s">
        <v>2910</v>
      </c>
      <c r="E7489" t="s">
        <v>2970</v>
      </c>
      <c r="F7489" t="s">
        <v>2172</v>
      </c>
      <c r="G7489" t="s">
        <v>2173</v>
      </c>
      <c r="H7489">
        <v>49988.267</v>
      </c>
      <c r="I7489">
        <v>232.88628318584099</v>
      </c>
      <c r="J7489">
        <v>0</v>
      </c>
      <c r="K7489">
        <v>232.88628318584099</v>
      </c>
      <c r="L7489">
        <v>49755.380716814201</v>
      </c>
    </row>
    <row r="7490" spans="1:14" x14ac:dyDescent="0.35">
      <c r="A7490" t="s">
        <v>1526</v>
      </c>
      <c r="B7490" t="s">
        <v>4888</v>
      </c>
      <c r="C7490" t="s">
        <v>2879</v>
      </c>
      <c r="D7490" t="s">
        <v>2910</v>
      </c>
      <c r="E7490" t="s">
        <v>2970</v>
      </c>
      <c r="F7490" t="s">
        <v>2882</v>
      </c>
      <c r="G7490" t="s">
        <v>2883</v>
      </c>
      <c r="H7490">
        <v>29992.960200000001</v>
      </c>
      <c r="I7490">
        <v>139.73176991150399</v>
      </c>
      <c r="J7490">
        <v>0</v>
      </c>
      <c r="K7490">
        <v>139.73176991150399</v>
      </c>
      <c r="L7490">
        <v>29853.2284300885</v>
      </c>
    </row>
    <row r="7491" spans="1:14" x14ac:dyDescent="0.35">
      <c r="A7491" t="s">
        <v>1526</v>
      </c>
      <c r="B7491" t="s">
        <v>4888</v>
      </c>
      <c r="C7491" t="s">
        <v>2879</v>
      </c>
      <c r="D7491" t="s">
        <v>2910</v>
      </c>
      <c r="E7491" t="s">
        <v>2970</v>
      </c>
      <c r="F7491" t="s">
        <v>2884</v>
      </c>
      <c r="G7491" t="s">
        <v>2885</v>
      </c>
      <c r="H7491">
        <v>1018222.5469</v>
      </c>
      <c r="I7491">
        <v>4743.7144452008197</v>
      </c>
      <c r="J7491">
        <v>0</v>
      </c>
      <c r="K7491">
        <v>4743.7144452008197</v>
      </c>
      <c r="L7491">
        <v>1013478.8324548</v>
      </c>
    </row>
    <row r="7492" spans="1:14" x14ac:dyDescent="0.35">
      <c r="A7492" t="s">
        <v>1526</v>
      </c>
      <c r="B7492" t="s">
        <v>4888</v>
      </c>
      <c r="C7492" t="s">
        <v>2879</v>
      </c>
      <c r="D7492" t="s">
        <v>2910</v>
      </c>
      <c r="E7492" t="s">
        <v>2970</v>
      </c>
      <c r="F7492" t="s">
        <v>2956</v>
      </c>
      <c r="G7492" t="s">
        <v>2957</v>
      </c>
      <c r="H7492">
        <v>127662.3435</v>
      </c>
      <c r="I7492">
        <v>594.75573859768497</v>
      </c>
      <c r="J7492">
        <v>0</v>
      </c>
      <c r="K7492">
        <v>594.75573859768497</v>
      </c>
      <c r="L7492">
        <v>127067.587761402</v>
      </c>
      <c r="N7492" t="s">
        <v>2198</v>
      </c>
    </row>
    <row r="7493" spans="1:14" x14ac:dyDescent="0.35">
      <c r="A7493" t="s">
        <v>1526</v>
      </c>
      <c r="B7493" t="s">
        <v>4888</v>
      </c>
      <c r="C7493" t="s">
        <v>2879</v>
      </c>
      <c r="D7493" t="s">
        <v>2910</v>
      </c>
      <c r="E7493" t="s">
        <v>2970</v>
      </c>
      <c r="F7493" t="s">
        <v>2896</v>
      </c>
      <c r="G7493" t="s">
        <v>2897</v>
      </c>
      <c r="H7493">
        <v>256093.7372</v>
      </c>
      <c r="I7493">
        <v>1193.09434309054</v>
      </c>
      <c r="J7493">
        <v>0</v>
      </c>
      <c r="K7493">
        <v>1193.09434309054</v>
      </c>
      <c r="L7493">
        <v>254900.64285690899</v>
      </c>
    </row>
    <row r="7494" spans="1:14" x14ac:dyDescent="0.35">
      <c r="A7494" t="s">
        <v>1526</v>
      </c>
      <c r="B7494" t="s">
        <v>4888</v>
      </c>
      <c r="C7494" t="s">
        <v>2879</v>
      </c>
      <c r="D7494" t="s">
        <v>2912</v>
      </c>
      <c r="E7494" t="s">
        <v>2899</v>
      </c>
      <c r="F7494" t="s">
        <v>2172</v>
      </c>
      <c r="G7494" t="s">
        <v>2173</v>
      </c>
      <c r="H7494">
        <v>7835.3999000000003</v>
      </c>
      <c r="I7494">
        <v>47.139696712791597</v>
      </c>
      <c r="J7494">
        <v>0</v>
      </c>
      <c r="K7494">
        <v>47.139696712791597</v>
      </c>
      <c r="L7494">
        <v>7788.2602032872101</v>
      </c>
    </row>
    <row r="7495" spans="1:14" x14ac:dyDescent="0.35">
      <c r="A7495" t="s">
        <v>1526</v>
      </c>
      <c r="B7495" t="s">
        <v>4888</v>
      </c>
      <c r="C7495" t="s">
        <v>2879</v>
      </c>
      <c r="D7495" t="s">
        <v>2912</v>
      </c>
      <c r="E7495" t="s">
        <v>2899</v>
      </c>
      <c r="F7495" t="s">
        <v>2882</v>
      </c>
      <c r="G7495" t="s">
        <v>2883</v>
      </c>
      <c r="H7495">
        <v>0</v>
      </c>
      <c r="I7495">
        <v>0</v>
      </c>
      <c r="J7495">
        <v>0</v>
      </c>
      <c r="K7495">
        <v>0</v>
      </c>
      <c r="L7495">
        <v>0</v>
      </c>
    </row>
    <row r="7496" spans="1:14" x14ac:dyDescent="0.35">
      <c r="A7496" t="s">
        <v>1526</v>
      </c>
      <c r="B7496" t="s">
        <v>4888</v>
      </c>
      <c r="C7496" t="s">
        <v>2879</v>
      </c>
      <c r="D7496" t="s">
        <v>2976</v>
      </c>
      <c r="E7496" t="s">
        <v>3754</v>
      </c>
      <c r="F7496" t="s">
        <v>2170</v>
      </c>
      <c r="G7496" t="s">
        <v>2171</v>
      </c>
      <c r="H7496">
        <v>0</v>
      </c>
      <c r="I7496">
        <v>0</v>
      </c>
      <c r="J7496">
        <v>0</v>
      </c>
      <c r="K7496">
        <v>0</v>
      </c>
      <c r="L7496">
        <v>0</v>
      </c>
    </row>
    <row r="7497" spans="1:14" x14ac:dyDescent="0.35">
      <c r="A7497" t="s">
        <v>1526</v>
      </c>
      <c r="B7497" t="s">
        <v>4888</v>
      </c>
      <c r="C7497" t="s">
        <v>2879</v>
      </c>
      <c r="D7497" t="s">
        <v>2976</v>
      </c>
      <c r="E7497" t="s">
        <v>3754</v>
      </c>
      <c r="F7497" t="s">
        <v>2172</v>
      </c>
      <c r="G7497" t="s">
        <v>2173</v>
      </c>
      <c r="H7497">
        <v>2733.2431999999999</v>
      </c>
      <c r="I7497">
        <v>18.072232064385901</v>
      </c>
      <c r="J7497">
        <v>0</v>
      </c>
      <c r="K7497">
        <v>18.072232064385901</v>
      </c>
      <c r="L7497">
        <v>2715.17096793561</v>
      </c>
    </row>
    <row r="7498" spans="1:14" x14ac:dyDescent="0.35">
      <c r="A7498" t="s">
        <v>1526</v>
      </c>
      <c r="B7498" t="s">
        <v>4888</v>
      </c>
      <c r="C7498" t="s">
        <v>2879</v>
      </c>
      <c r="D7498" t="s">
        <v>2976</v>
      </c>
      <c r="E7498" t="s">
        <v>3754</v>
      </c>
      <c r="F7498" t="s">
        <v>2882</v>
      </c>
      <c r="G7498" t="s">
        <v>2883</v>
      </c>
      <c r="H7498">
        <v>1884.9953</v>
      </c>
      <c r="I7498">
        <v>12.4636083202662</v>
      </c>
      <c r="J7498">
        <v>0</v>
      </c>
      <c r="K7498">
        <v>12.4636083202662</v>
      </c>
      <c r="L7498">
        <v>1872.5316916797301</v>
      </c>
    </row>
    <row r="7499" spans="1:14" x14ac:dyDescent="0.35">
      <c r="A7499" t="s">
        <v>1526</v>
      </c>
      <c r="B7499" t="s">
        <v>4888</v>
      </c>
      <c r="C7499" t="s">
        <v>2879</v>
      </c>
      <c r="D7499" t="s">
        <v>2976</v>
      </c>
      <c r="E7499" t="s">
        <v>3754</v>
      </c>
      <c r="F7499" t="s">
        <v>2884</v>
      </c>
      <c r="G7499" t="s">
        <v>2885</v>
      </c>
      <c r="H7499">
        <v>19181.3485</v>
      </c>
      <c r="I7499">
        <v>131.519762034373</v>
      </c>
      <c r="J7499">
        <v>0</v>
      </c>
      <c r="K7499">
        <v>131.519762034373</v>
      </c>
      <c r="L7499">
        <v>19049.828737965599</v>
      </c>
    </row>
    <row r="7500" spans="1:14" x14ac:dyDescent="0.35">
      <c r="A7500" t="s">
        <v>1526</v>
      </c>
      <c r="B7500" t="s">
        <v>4888</v>
      </c>
      <c r="C7500" t="s">
        <v>2879</v>
      </c>
      <c r="D7500" t="s">
        <v>2976</v>
      </c>
      <c r="E7500" t="s">
        <v>3754</v>
      </c>
      <c r="F7500" t="s">
        <v>2896</v>
      </c>
      <c r="G7500" t="s">
        <v>2897</v>
      </c>
      <c r="H7500">
        <v>16911.7997</v>
      </c>
      <c r="I7500">
        <v>115.958263473054</v>
      </c>
      <c r="J7500">
        <v>0</v>
      </c>
      <c r="K7500">
        <v>115.958263473054</v>
      </c>
      <c r="L7500">
        <v>16795.841436526902</v>
      </c>
    </row>
    <row r="7501" spans="1:14" x14ac:dyDescent="0.35">
      <c r="A7501" t="s">
        <v>1526</v>
      </c>
      <c r="B7501" t="s">
        <v>4888</v>
      </c>
      <c r="C7501" t="s">
        <v>2879</v>
      </c>
      <c r="D7501" t="s">
        <v>2977</v>
      </c>
      <c r="E7501" t="s">
        <v>2913</v>
      </c>
      <c r="F7501" t="s">
        <v>2170</v>
      </c>
      <c r="G7501" t="s">
        <v>2171</v>
      </c>
      <c r="H7501">
        <v>0</v>
      </c>
      <c r="I7501">
        <v>0</v>
      </c>
      <c r="J7501">
        <v>0</v>
      </c>
      <c r="K7501">
        <v>0</v>
      </c>
      <c r="L7501">
        <v>0</v>
      </c>
    </row>
    <row r="7502" spans="1:14" x14ac:dyDescent="0.35">
      <c r="A7502" t="s">
        <v>1526</v>
      </c>
      <c r="B7502" t="s">
        <v>4888</v>
      </c>
      <c r="C7502" t="s">
        <v>2879</v>
      </c>
      <c r="D7502" t="s">
        <v>2977</v>
      </c>
      <c r="E7502" t="s">
        <v>2913</v>
      </c>
      <c r="F7502" t="s">
        <v>2172</v>
      </c>
      <c r="G7502" t="s">
        <v>2173</v>
      </c>
      <c r="H7502">
        <v>138974.4129</v>
      </c>
      <c r="I7502">
        <v>1135.52697904816</v>
      </c>
      <c r="J7502">
        <v>6.0766020605534301</v>
      </c>
      <c r="K7502">
        <v>1141.6035811087199</v>
      </c>
      <c r="L7502">
        <v>137832.809318891</v>
      </c>
    </row>
    <row r="7503" spans="1:14" x14ac:dyDescent="0.35">
      <c r="A7503" t="s">
        <v>1526</v>
      </c>
      <c r="B7503" t="s">
        <v>4888</v>
      </c>
      <c r="C7503" t="s">
        <v>2879</v>
      </c>
      <c r="D7503" t="s">
        <v>2977</v>
      </c>
      <c r="E7503" t="s">
        <v>2913</v>
      </c>
      <c r="F7503" t="s">
        <v>2882</v>
      </c>
      <c r="G7503" t="s">
        <v>2883</v>
      </c>
      <c r="H7503">
        <v>54917.308400000002</v>
      </c>
      <c r="I7503">
        <v>448.71630623677402</v>
      </c>
      <c r="J7503">
        <v>2.4012379110251501</v>
      </c>
      <c r="K7503">
        <v>451.11754414779898</v>
      </c>
      <c r="L7503">
        <v>54466.190855852197</v>
      </c>
    </row>
    <row r="7504" spans="1:14" x14ac:dyDescent="0.35">
      <c r="A7504" t="s">
        <v>1526</v>
      </c>
      <c r="B7504" t="s">
        <v>4888</v>
      </c>
      <c r="C7504" t="s">
        <v>2879</v>
      </c>
      <c r="D7504" t="s">
        <v>2977</v>
      </c>
      <c r="E7504" t="s">
        <v>2913</v>
      </c>
      <c r="F7504" t="s">
        <v>2884</v>
      </c>
      <c r="G7504" t="s">
        <v>2885</v>
      </c>
      <c r="H7504">
        <v>503486.299</v>
      </c>
      <c r="I7504">
        <v>2261.1696601047001</v>
      </c>
      <c r="J7504">
        <v>0</v>
      </c>
      <c r="K7504">
        <v>2261.1696601047001</v>
      </c>
      <c r="L7504">
        <v>501225.12933989498</v>
      </c>
    </row>
    <row r="7505" spans="1:14" x14ac:dyDescent="0.35">
      <c r="A7505" t="s">
        <v>1526</v>
      </c>
      <c r="B7505" t="s">
        <v>4888</v>
      </c>
      <c r="C7505" t="s">
        <v>2879</v>
      </c>
      <c r="D7505" t="s">
        <v>2977</v>
      </c>
      <c r="E7505" t="s">
        <v>2913</v>
      </c>
      <c r="F7505" t="s">
        <v>2896</v>
      </c>
      <c r="G7505" t="s">
        <v>2897</v>
      </c>
      <c r="H7505">
        <v>81823.342199999999</v>
      </c>
      <c r="I7505">
        <v>367.47069232470699</v>
      </c>
      <c r="J7505">
        <v>0</v>
      </c>
      <c r="K7505">
        <v>367.47069232470699</v>
      </c>
      <c r="L7505">
        <v>81455.8715076753</v>
      </c>
    </row>
    <row r="7506" spans="1:14" x14ac:dyDescent="0.35">
      <c r="A7506" t="s">
        <v>1526</v>
      </c>
      <c r="B7506" t="s">
        <v>4888</v>
      </c>
      <c r="C7506" t="s">
        <v>2915</v>
      </c>
      <c r="D7506" t="s">
        <v>4895</v>
      </c>
      <c r="E7506" t="s">
        <v>4896</v>
      </c>
      <c r="F7506" t="s">
        <v>2172</v>
      </c>
      <c r="G7506" t="s">
        <v>2173</v>
      </c>
      <c r="H7506">
        <v>3438737.3583</v>
      </c>
      <c r="I7506">
        <v>40594.8250250661</v>
      </c>
      <c r="J7506">
        <v>373.27943437412102</v>
      </c>
      <c r="K7506">
        <v>40968.104459440197</v>
      </c>
      <c r="L7506">
        <v>3397769.2538405601</v>
      </c>
    </row>
    <row r="7507" spans="1:14" x14ac:dyDescent="0.35">
      <c r="A7507" t="s">
        <v>1526</v>
      </c>
      <c r="B7507" t="s">
        <v>4888</v>
      </c>
      <c r="C7507" t="s">
        <v>2915</v>
      </c>
      <c r="D7507" t="s">
        <v>4895</v>
      </c>
      <c r="E7507" t="s">
        <v>4896</v>
      </c>
      <c r="F7507" t="s">
        <v>3005</v>
      </c>
      <c r="G7507" t="s">
        <v>3006</v>
      </c>
      <c r="H7507">
        <v>877866.69180000003</v>
      </c>
      <c r="I7507">
        <v>10363.351728970099</v>
      </c>
      <c r="J7507">
        <v>0</v>
      </c>
      <c r="K7507">
        <v>10363.351728970099</v>
      </c>
      <c r="L7507">
        <v>867503.34007102996</v>
      </c>
      <c r="N7507" t="s">
        <v>2198</v>
      </c>
    </row>
    <row r="7508" spans="1:14" x14ac:dyDescent="0.35">
      <c r="A7508" t="s">
        <v>1526</v>
      </c>
      <c r="B7508" t="s">
        <v>4888</v>
      </c>
      <c r="C7508" t="s">
        <v>2915</v>
      </c>
      <c r="D7508" t="s">
        <v>4895</v>
      </c>
      <c r="E7508" t="s">
        <v>4896</v>
      </c>
      <c r="F7508" t="s">
        <v>3157</v>
      </c>
      <c r="G7508" t="s">
        <v>3158</v>
      </c>
      <c r="H7508">
        <v>0</v>
      </c>
      <c r="I7508">
        <v>0</v>
      </c>
      <c r="J7508">
        <v>0</v>
      </c>
      <c r="K7508">
        <v>0</v>
      </c>
      <c r="L7508">
        <v>0</v>
      </c>
      <c r="N7508" t="s">
        <v>2198</v>
      </c>
    </row>
    <row r="7509" spans="1:14" x14ac:dyDescent="0.35">
      <c r="A7509" t="s">
        <v>1526</v>
      </c>
      <c r="B7509" t="s">
        <v>4888</v>
      </c>
      <c r="C7509" t="s">
        <v>2915</v>
      </c>
      <c r="D7509" t="s">
        <v>4895</v>
      </c>
      <c r="E7509" t="s">
        <v>4896</v>
      </c>
      <c r="F7509" t="s">
        <v>3263</v>
      </c>
      <c r="G7509" t="s">
        <v>3264</v>
      </c>
      <c r="H7509">
        <v>376147.41100000002</v>
      </c>
      <c r="I7509">
        <v>4440.4782165554798</v>
      </c>
      <c r="J7509">
        <v>0</v>
      </c>
      <c r="K7509">
        <v>4440.4782165554798</v>
      </c>
      <c r="L7509">
        <v>371706.93278344499</v>
      </c>
      <c r="N7509" t="s">
        <v>2198</v>
      </c>
    </row>
    <row r="7510" spans="1:14" x14ac:dyDescent="0.35">
      <c r="A7510" t="s">
        <v>1526</v>
      </c>
      <c r="B7510" t="s">
        <v>4888</v>
      </c>
      <c r="C7510" t="s">
        <v>2915</v>
      </c>
      <c r="D7510" t="s">
        <v>4895</v>
      </c>
      <c r="E7510" t="s">
        <v>4896</v>
      </c>
      <c r="F7510" t="s">
        <v>3007</v>
      </c>
      <c r="G7510" t="s">
        <v>3008</v>
      </c>
      <c r="H7510">
        <v>151709.00109999999</v>
      </c>
      <c r="I7510">
        <v>1790.9481628705601</v>
      </c>
      <c r="J7510">
        <v>0</v>
      </c>
      <c r="K7510">
        <v>1790.9481628705601</v>
      </c>
      <c r="L7510">
        <v>149918.05293712899</v>
      </c>
      <c r="N7510" t="s">
        <v>2198</v>
      </c>
    </row>
    <row r="7511" spans="1:14" x14ac:dyDescent="0.35">
      <c r="A7511" t="s">
        <v>1526</v>
      </c>
      <c r="B7511" t="s">
        <v>4888</v>
      </c>
      <c r="C7511" t="s">
        <v>2915</v>
      </c>
      <c r="D7511" t="s">
        <v>4895</v>
      </c>
      <c r="E7511" t="s">
        <v>4896</v>
      </c>
      <c r="F7511" t="s">
        <v>2918</v>
      </c>
      <c r="G7511" t="s">
        <v>2919</v>
      </c>
      <c r="H7511">
        <v>0</v>
      </c>
      <c r="I7511">
        <v>0</v>
      </c>
      <c r="J7511">
        <v>0</v>
      </c>
      <c r="K7511">
        <v>0</v>
      </c>
      <c r="L7511">
        <v>0</v>
      </c>
    </row>
    <row r="7512" spans="1:14" x14ac:dyDescent="0.35">
      <c r="A7512" t="s">
        <v>1526</v>
      </c>
      <c r="B7512" t="s">
        <v>4888</v>
      </c>
      <c r="C7512" t="s">
        <v>2915</v>
      </c>
      <c r="D7512" t="s">
        <v>4895</v>
      </c>
      <c r="E7512" t="s">
        <v>4896</v>
      </c>
      <c r="F7512" t="s">
        <v>2920</v>
      </c>
      <c r="G7512" t="s">
        <v>2921</v>
      </c>
      <c r="H7512">
        <v>0</v>
      </c>
      <c r="I7512">
        <v>0</v>
      </c>
      <c r="J7512">
        <v>0</v>
      </c>
      <c r="K7512">
        <v>0</v>
      </c>
      <c r="L7512">
        <v>0</v>
      </c>
    </row>
    <row r="7513" spans="1:14" x14ac:dyDescent="0.35">
      <c r="A7513" t="s">
        <v>1526</v>
      </c>
      <c r="B7513" t="s">
        <v>4888</v>
      </c>
      <c r="C7513" t="s">
        <v>2915</v>
      </c>
      <c r="D7513" t="s">
        <v>4895</v>
      </c>
      <c r="E7513" t="s">
        <v>4896</v>
      </c>
      <c r="F7513" t="s">
        <v>2867</v>
      </c>
      <c r="G7513" t="s">
        <v>2868</v>
      </c>
      <c r="H7513">
        <v>0</v>
      </c>
      <c r="I7513">
        <v>0</v>
      </c>
      <c r="J7513">
        <v>0</v>
      </c>
      <c r="K7513">
        <v>0</v>
      </c>
      <c r="L7513">
        <v>0</v>
      </c>
    </row>
    <row r="7514" spans="1:14" x14ac:dyDescent="0.35">
      <c r="A7514" t="s">
        <v>1526</v>
      </c>
      <c r="B7514" t="s">
        <v>4888</v>
      </c>
      <c r="C7514" t="s">
        <v>2915</v>
      </c>
      <c r="D7514" t="s">
        <v>4895</v>
      </c>
      <c r="E7514" t="s">
        <v>4896</v>
      </c>
      <c r="F7514" t="s">
        <v>2922</v>
      </c>
      <c r="G7514" t="s">
        <v>2923</v>
      </c>
      <c r="H7514">
        <v>1416518.8755000001</v>
      </c>
      <c r="I7514">
        <v>16722.2238578139</v>
      </c>
      <c r="J7514">
        <v>153.764975197403</v>
      </c>
      <c r="K7514">
        <v>16875.988833011299</v>
      </c>
      <c r="L7514">
        <v>1399642.8866669899</v>
      </c>
    </row>
    <row r="7515" spans="1:14" x14ac:dyDescent="0.35">
      <c r="A7515" t="s">
        <v>1526</v>
      </c>
      <c r="B7515" t="s">
        <v>4888</v>
      </c>
      <c r="C7515" t="s">
        <v>2915</v>
      </c>
      <c r="D7515" t="s">
        <v>4895</v>
      </c>
      <c r="E7515" t="s">
        <v>4896</v>
      </c>
      <c r="F7515" t="s">
        <v>2999</v>
      </c>
      <c r="G7515" t="s">
        <v>3000</v>
      </c>
      <c r="H7515">
        <v>692633.97880000004</v>
      </c>
      <c r="I7515">
        <v>8176.6509758023103</v>
      </c>
      <c r="J7515">
        <v>75.186323612368398</v>
      </c>
      <c r="K7515">
        <v>8251.8372994146794</v>
      </c>
      <c r="L7515">
        <v>684382.14150058501</v>
      </c>
    </row>
    <row r="7516" spans="1:14" x14ac:dyDescent="0.35">
      <c r="A7516" t="s">
        <v>1526</v>
      </c>
      <c r="B7516" t="s">
        <v>4888</v>
      </c>
      <c r="C7516" t="s">
        <v>2915</v>
      </c>
      <c r="D7516" t="s">
        <v>4895</v>
      </c>
      <c r="E7516" t="s">
        <v>4896</v>
      </c>
      <c r="F7516" t="s">
        <v>3009</v>
      </c>
      <c r="G7516" t="s">
        <v>3010</v>
      </c>
      <c r="H7516">
        <v>93752.753500000006</v>
      </c>
      <c r="I7516">
        <v>1106.76571862788</v>
      </c>
      <c r="J7516">
        <v>0</v>
      </c>
      <c r="K7516">
        <v>1106.76571862788</v>
      </c>
      <c r="L7516">
        <v>92645.987781372096</v>
      </c>
      <c r="N7516" t="s">
        <v>2198</v>
      </c>
    </row>
    <row r="7517" spans="1:14" x14ac:dyDescent="0.35">
      <c r="A7517" t="s">
        <v>1526</v>
      </c>
      <c r="B7517" t="s">
        <v>4888</v>
      </c>
      <c r="C7517" t="s">
        <v>2915</v>
      </c>
      <c r="D7517" t="s">
        <v>4895</v>
      </c>
      <c r="E7517" t="s">
        <v>4896</v>
      </c>
      <c r="F7517" t="s">
        <v>2924</v>
      </c>
      <c r="G7517" t="s">
        <v>2925</v>
      </c>
      <c r="H7517">
        <v>0</v>
      </c>
      <c r="I7517">
        <v>0</v>
      </c>
      <c r="J7517">
        <v>0</v>
      </c>
      <c r="K7517">
        <v>0</v>
      </c>
      <c r="L7517">
        <v>0</v>
      </c>
    </row>
    <row r="7518" spans="1:14" x14ac:dyDescent="0.35">
      <c r="A7518" t="s">
        <v>1526</v>
      </c>
      <c r="B7518" t="s">
        <v>4888</v>
      </c>
      <c r="C7518" t="s">
        <v>2915</v>
      </c>
      <c r="D7518" t="s">
        <v>4895</v>
      </c>
      <c r="E7518" t="s">
        <v>4896</v>
      </c>
      <c r="F7518" t="s">
        <v>2877</v>
      </c>
      <c r="G7518" t="s">
        <v>2878</v>
      </c>
      <c r="H7518">
        <v>250007.3426</v>
      </c>
      <c r="I7518">
        <v>2951.37524967434</v>
      </c>
      <c r="J7518">
        <v>27.138623781330701</v>
      </c>
      <c r="K7518">
        <v>2978.5138734556699</v>
      </c>
      <c r="L7518">
        <v>247028.82872654399</v>
      </c>
    </row>
    <row r="7519" spans="1:14" x14ac:dyDescent="0.35">
      <c r="A7519" t="s">
        <v>1526</v>
      </c>
      <c r="B7519" t="s">
        <v>4888</v>
      </c>
      <c r="C7519" t="s">
        <v>2915</v>
      </c>
      <c r="D7519" t="s">
        <v>4897</v>
      </c>
      <c r="E7519" t="s">
        <v>4898</v>
      </c>
      <c r="F7519" t="s">
        <v>2170</v>
      </c>
      <c r="G7519" t="s">
        <v>2171</v>
      </c>
      <c r="H7519">
        <v>0</v>
      </c>
      <c r="I7519">
        <v>0</v>
      </c>
      <c r="J7519">
        <v>0</v>
      </c>
      <c r="K7519">
        <v>0</v>
      </c>
      <c r="L7519">
        <v>0</v>
      </c>
    </row>
    <row r="7520" spans="1:14" x14ac:dyDescent="0.35">
      <c r="A7520" t="s">
        <v>1526</v>
      </c>
      <c r="B7520" t="s">
        <v>4888</v>
      </c>
      <c r="C7520" t="s">
        <v>2915</v>
      </c>
      <c r="D7520" t="s">
        <v>4897</v>
      </c>
      <c r="E7520" t="s">
        <v>4898</v>
      </c>
      <c r="F7520" t="s">
        <v>2172</v>
      </c>
      <c r="G7520" t="s">
        <v>2173</v>
      </c>
      <c r="H7520">
        <v>2338592.8133999999</v>
      </c>
      <c r="I7520">
        <v>16657.703542703901</v>
      </c>
      <c r="J7520">
        <v>0</v>
      </c>
      <c r="K7520">
        <v>16657.703542703901</v>
      </c>
      <c r="L7520">
        <v>2321935.1098572998</v>
      </c>
    </row>
    <row r="7521" spans="1:12" x14ac:dyDescent="0.35">
      <c r="A7521" t="s">
        <v>1526</v>
      </c>
      <c r="B7521" t="s">
        <v>4888</v>
      </c>
      <c r="C7521" t="s">
        <v>2915</v>
      </c>
      <c r="D7521" t="s">
        <v>4897</v>
      </c>
      <c r="E7521" t="s">
        <v>4898</v>
      </c>
      <c r="F7521" t="s">
        <v>2867</v>
      </c>
      <c r="G7521" t="s">
        <v>2868</v>
      </c>
      <c r="H7521">
        <v>0</v>
      </c>
      <c r="I7521">
        <v>0</v>
      </c>
      <c r="J7521">
        <v>0</v>
      </c>
      <c r="K7521">
        <v>0</v>
      </c>
      <c r="L7521">
        <v>0</v>
      </c>
    </row>
    <row r="7522" spans="1:12" x14ac:dyDescent="0.35">
      <c r="A7522" t="s">
        <v>1526</v>
      </c>
      <c r="B7522" t="s">
        <v>4888</v>
      </c>
      <c r="C7522" t="s">
        <v>2915</v>
      </c>
      <c r="D7522" t="s">
        <v>4897</v>
      </c>
      <c r="E7522" t="s">
        <v>4898</v>
      </c>
      <c r="F7522" t="s">
        <v>2922</v>
      </c>
      <c r="G7522" t="s">
        <v>2923</v>
      </c>
      <c r="H7522">
        <v>681043.54429999995</v>
      </c>
      <c r="I7522">
        <v>4851.0460633583198</v>
      </c>
      <c r="J7522">
        <v>0</v>
      </c>
      <c r="K7522">
        <v>4851.0460633583198</v>
      </c>
      <c r="L7522">
        <v>676192.49823664199</v>
      </c>
    </row>
    <row r="7523" spans="1:12" x14ac:dyDescent="0.35">
      <c r="A7523" t="s">
        <v>1526</v>
      </c>
      <c r="B7523" t="s">
        <v>4888</v>
      </c>
      <c r="C7523" t="s">
        <v>2915</v>
      </c>
      <c r="D7523" t="s">
        <v>4897</v>
      </c>
      <c r="E7523" t="s">
        <v>4898</v>
      </c>
      <c r="F7523" t="s">
        <v>2875</v>
      </c>
      <c r="G7523" t="s">
        <v>2876</v>
      </c>
      <c r="H7523">
        <v>794758.85069999995</v>
      </c>
      <c r="I7523">
        <v>5193.2074019103702</v>
      </c>
      <c r="J7523">
        <v>0</v>
      </c>
      <c r="K7523">
        <v>5193.2074019103702</v>
      </c>
      <c r="L7523">
        <v>789565.64329808997</v>
      </c>
    </row>
    <row r="7524" spans="1:12" x14ac:dyDescent="0.35">
      <c r="A7524" t="s">
        <v>1526</v>
      </c>
      <c r="B7524" t="s">
        <v>4888</v>
      </c>
      <c r="C7524" t="s">
        <v>2915</v>
      </c>
      <c r="D7524" t="s">
        <v>4897</v>
      </c>
      <c r="E7524" t="s">
        <v>4898</v>
      </c>
      <c r="F7524" t="s">
        <v>392</v>
      </c>
      <c r="G7524" t="s">
        <v>2914</v>
      </c>
      <c r="H7524">
        <v>0</v>
      </c>
      <c r="I7524">
        <v>0</v>
      </c>
      <c r="J7524">
        <v>0</v>
      </c>
      <c r="K7524">
        <v>0</v>
      </c>
      <c r="L7524">
        <v>0</v>
      </c>
    </row>
    <row r="7525" spans="1:12" x14ac:dyDescent="0.35">
      <c r="A7525" t="s">
        <v>1526</v>
      </c>
      <c r="B7525" t="s">
        <v>4888</v>
      </c>
      <c r="C7525" t="s">
        <v>2915</v>
      </c>
      <c r="D7525" t="s">
        <v>4897</v>
      </c>
      <c r="E7525" t="s">
        <v>4898</v>
      </c>
      <c r="F7525" t="s">
        <v>2924</v>
      </c>
      <c r="G7525" t="s">
        <v>2925</v>
      </c>
      <c r="H7525">
        <v>0</v>
      </c>
      <c r="I7525">
        <v>0</v>
      </c>
      <c r="J7525">
        <v>0</v>
      </c>
      <c r="K7525">
        <v>0</v>
      </c>
      <c r="L7525">
        <v>0</v>
      </c>
    </row>
    <row r="7526" spans="1:12" x14ac:dyDescent="0.35">
      <c r="A7526" t="s">
        <v>1526</v>
      </c>
      <c r="B7526" t="s">
        <v>4888</v>
      </c>
      <c r="C7526" t="s">
        <v>2915</v>
      </c>
      <c r="D7526" t="s">
        <v>4897</v>
      </c>
      <c r="E7526" t="s">
        <v>4898</v>
      </c>
      <c r="F7526" t="s">
        <v>2877</v>
      </c>
      <c r="G7526" t="s">
        <v>2878</v>
      </c>
      <c r="H7526">
        <v>321854.22700000001</v>
      </c>
      <c r="I7526">
        <v>2292.55485035837</v>
      </c>
      <c r="J7526">
        <v>0</v>
      </c>
      <c r="K7526">
        <v>2292.55485035837</v>
      </c>
      <c r="L7526">
        <v>319561.67214964202</v>
      </c>
    </row>
    <row r="7527" spans="1:12" x14ac:dyDescent="0.35">
      <c r="A7527" t="s">
        <v>1526</v>
      </c>
      <c r="B7527" t="s">
        <v>4888</v>
      </c>
      <c r="C7527" t="s">
        <v>2915</v>
      </c>
      <c r="D7527" t="s">
        <v>4899</v>
      </c>
      <c r="E7527" t="s">
        <v>4900</v>
      </c>
      <c r="F7527" t="s">
        <v>2172</v>
      </c>
      <c r="G7527" t="s">
        <v>2173</v>
      </c>
      <c r="H7527">
        <v>8531.2592999999997</v>
      </c>
      <c r="J7527">
        <v>0</v>
      </c>
      <c r="K7527">
        <v>0</v>
      </c>
      <c r="L7527">
        <v>8531.2592999999997</v>
      </c>
    </row>
    <row r="7528" spans="1:12" x14ac:dyDescent="0.35">
      <c r="A7528" t="s">
        <v>1526</v>
      </c>
      <c r="B7528" t="s">
        <v>4888</v>
      </c>
      <c r="C7528" t="s">
        <v>2915</v>
      </c>
      <c r="D7528" t="s">
        <v>4901</v>
      </c>
      <c r="E7528" t="s">
        <v>4902</v>
      </c>
      <c r="F7528" t="s">
        <v>2170</v>
      </c>
      <c r="G7528" t="s">
        <v>2171</v>
      </c>
      <c r="H7528">
        <v>0</v>
      </c>
      <c r="I7528">
        <v>0</v>
      </c>
      <c r="J7528">
        <v>0</v>
      </c>
      <c r="K7528">
        <v>0</v>
      </c>
      <c r="L7528">
        <v>0</v>
      </c>
    </row>
    <row r="7529" spans="1:12" x14ac:dyDescent="0.35">
      <c r="A7529" t="s">
        <v>1526</v>
      </c>
      <c r="B7529" t="s">
        <v>4888</v>
      </c>
      <c r="C7529" t="s">
        <v>2915</v>
      </c>
      <c r="D7529" t="s">
        <v>4901</v>
      </c>
      <c r="E7529" t="s">
        <v>4902</v>
      </c>
      <c r="F7529" t="s">
        <v>2172</v>
      </c>
      <c r="G7529" t="s">
        <v>2173</v>
      </c>
      <c r="H7529">
        <v>169295.15090000001</v>
      </c>
      <c r="I7529">
        <v>1928.93422204999</v>
      </c>
      <c r="J7529">
        <v>0</v>
      </c>
      <c r="K7529">
        <v>1928.93422204999</v>
      </c>
      <c r="L7529">
        <v>167366.21667795</v>
      </c>
    </row>
    <row r="7530" spans="1:12" x14ac:dyDescent="0.35">
      <c r="A7530" t="s">
        <v>1526</v>
      </c>
      <c r="B7530" t="s">
        <v>4888</v>
      </c>
      <c r="C7530" t="s">
        <v>2915</v>
      </c>
      <c r="D7530" t="s">
        <v>4901</v>
      </c>
      <c r="E7530" t="s">
        <v>4902</v>
      </c>
      <c r="F7530" t="s">
        <v>2867</v>
      </c>
      <c r="G7530" t="s">
        <v>2868</v>
      </c>
      <c r="H7530">
        <v>0</v>
      </c>
      <c r="I7530">
        <v>0</v>
      </c>
      <c r="J7530">
        <v>0</v>
      </c>
      <c r="K7530">
        <v>0</v>
      </c>
      <c r="L7530">
        <v>0</v>
      </c>
    </row>
    <row r="7531" spans="1:12" x14ac:dyDescent="0.35">
      <c r="A7531" t="s">
        <v>1526</v>
      </c>
      <c r="B7531" t="s">
        <v>4888</v>
      </c>
      <c r="C7531" t="s">
        <v>2915</v>
      </c>
      <c r="D7531" t="s">
        <v>4901</v>
      </c>
      <c r="E7531" t="s">
        <v>4902</v>
      </c>
      <c r="F7531" t="s">
        <v>2922</v>
      </c>
      <c r="G7531" t="s">
        <v>2923</v>
      </c>
      <c r="H7531">
        <v>0</v>
      </c>
      <c r="I7531">
        <v>0</v>
      </c>
      <c r="J7531">
        <v>0</v>
      </c>
      <c r="K7531">
        <v>0</v>
      </c>
      <c r="L7531">
        <v>0</v>
      </c>
    </row>
    <row r="7532" spans="1:12" x14ac:dyDescent="0.35">
      <c r="A7532" t="s">
        <v>1526</v>
      </c>
      <c r="B7532" t="s">
        <v>4888</v>
      </c>
      <c r="C7532" t="s">
        <v>2915</v>
      </c>
      <c r="D7532" t="s">
        <v>4901</v>
      </c>
      <c r="E7532" t="s">
        <v>4902</v>
      </c>
      <c r="F7532" t="s">
        <v>2930</v>
      </c>
      <c r="G7532" t="s">
        <v>2931</v>
      </c>
      <c r="H7532">
        <v>9954.3256999999994</v>
      </c>
      <c r="I7532">
        <v>113.41872117806599</v>
      </c>
      <c r="J7532">
        <v>0</v>
      </c>
      <c r="K7532">
        <v>113.41872117806599</v>
      </c>
      <c r="L7532">
        <v>9840.9069788219294</v>
      </c>
    </row>
    <row r="7533" spans="1:12" x14ac:dyDescent="0.35">
      <c r="A7533" t="s">
        <v>1526</v>
      </c>
      <c r="B7533" t="s">
        <v>4888</v>
      </c>
      <c r="C7533" t="s">
        <v>2915</v>
      </c>
      <c r="D7533" t="s">
        <v>4901</v>
      </c>
      <c r="E7533" t="s">
        <v>4902</v>
      </c>
      <c r="F7533" t="s">
        <v>2999</v>
      </c>
      <c r="G7533" t="s">
        <v>3000</v>
      </c>
      <c r="H7533">
        <v>0</v>
      </c>
      <c r="I7533">
        <v>0</v>
      </c>
      <c r="J7533">
        <v>0</v>
      </c>
      <c r="K7533">
        <v>0</v>
      </c>
      <c r="L7533">
        <v>0</v>
      </c>
    </row>
    <row r="7534" spans="1:12" x14ac:dyDescent="0.35">
      <c r="A7534" t="s">
        <v>1526</v>
      </c>
      <c r="B7534" t="s">
        <v>4888</v>
      </c>
      <c r="C7534" t="s">
        <v>2915</v>
      </c>
      <c r="D7534" t="s">
        <v>4901</v>
      </c>
      <c r="E7534" t="s">
        <v>4902</v>
      </c>
      <c r="F7534" t="s">
        <v>2924</v>
      </c>
      <c r="G7534" t="s">
        <v>2925</v>
      </c>
      <c r="H7534">
        <v>0</v>
      </c>
      <c r="I7534">
        <v>0</v>
      </c>
      <c r="J7534">
        <v>0</v>
      </c>
      <c r="K7534">
        <v>0</v>
      </c>
      <c r="L7534">
        <v>0</v>
      </c>
    </row>
    <row r="7535" spans="1:12" x14ac:dyDescent="0.35">
      <c r="A7535" t="s">
        <v>1526</v>
      </c>
      <c r="B7535" t="s">
        <v>4888</v>
      </c>
      <c r="C7535" t="s">
        <v>2915</v>
      </c>
      <c r="D7535" t="s">
        <v>4901</v>
      </c>
      <c r="E7535" t="s">
        <v>4902</v>
      </c>
      <c r="F7535" t="s">
        <v>2877</v>
      </c>
      <c r="G7535" t="s">
        <v>2878</v>
      </c>
      <c r="H7535">
        <v>35806.927000000003</v>
      </c>
      <c r="I7535">
        <v>407.98101143189302</v>
      </c>
      <c r="J7535">
        <v>0</v>
      </c>
      <c r="K7535">
        <v>407.98101143189302</v>
      </c>
      <c r="L7535">
        <v>35398.945988568099</v>
      </c>
    </row>
    <row r="7536" spans="1:12" x14ac:dyDescent="0.35">
      <c r="A7536" t="s">
        <v>1526</v>
      </c>
      <c r="B7536" t="s">
        <v>4888</v>
      </c>
      <c r="C7536" t="s">
        <v>2915</v>
      </c>
      <c r="D7536" t="s">
        <v>3034</v>
      </c>
      <c r="E7536" t="s">
        <v>4903</v>
      </c>
      <c r="F7536" t="s">
        <v>2170</v>
      </c>
      <c r="G7536" t="s">
        <v>2171</v>
      </c>
      <c r="H7536">
        <v>0</v>
      </c>
      <c r="I7536">
        <v>0</v>
      </c>
      <c r="J7536">
        <v>0</v>
      </c>
      <c r="K7536">
        <v>0</v>
      </c>
      <c r="L7536">
        <v>0</v>
      </c>
    </row>
    <row r="7537" spans="1:12" x14ac:dyDescent="0.35">
      <c r="A7537" t="s">
        <v>1526</v>
      </c>
      <c r="B7537" t="s">
        <v>4888</v>
      </c>
      <c r="C7537" t="s">
        <v>2915</v>
      </c>
      <c r="D7537" t="s">
        <v>3034</v>
      </c>
      <c r="E7537" t="s">
        <v>4903</v>
      </c>
      <c r="F7537" t="s">
        <v>2172</v>
      </c>
      <c r="G7537" t="s">
        <v>2173</v>
      </c>
      <c r="H7537">
        <v>202522.0588</v>
      </c>
      <c r="I7537">
        <v>2283.0412730318299</v>
      </c>
      <c r="J7537">
        <v>0</v>
      </c>
      <c r="K7537">
        <v>2283.0412730318299</v>
      </c>
      <c r="L7537">
        <v>200239.017526968</v>
      </c>
    </row>
    <row r="7538" spans="1:12" x14ac:dyDescent="0.35">
      <c r="A7538" t="s">
        <v>1526</v>
      </c>
      <c r="B7538" t="s">
        <v>4888</v>
      </c>
      <c r="C7538" t="s">
        <v>2915</v>
      </c>
      <c r="D7538" t="s">
        <v>3034</v>
      </c>
      <c r="E7538" t="s">
        <v>4903</v>
      </c>
      <c r="F7538" t="s">
        <v>2867</v>
      </c>
      <c r="G7538" t="s">
        <v>2868</v>
      </c>
      <c r="H7538">
        <v>0</v>
      </c>
      <c r="I7538">
        <v>0</v>
      </c>
      <c r="J7538">
        <v>0</v>
      </c>
      <c r="K7538">
        <v>0</v>
      </c>
      <c r="L7538">
        <v>0</v>
      </c>
    </row>
    <row r="7539" spans="1:12" x14ac:dyDescent="0.35">
      <c r="A7539" t="s">
        <v>1526</v>
      </c>
      <c r="B7539" t="s">
        <v>4888</v>
      </c>
      <c r="C7539" t="s">
        <v>2915</v>
      </c>
      <c r="D7539" t="s">
        <v>3034</v>
      </c>
      <c r="E7539" t="s">
        <v>4903</v>
      </c>
      <c r="F7539" t="s">
        <v>2922</v>
      </c>
      <c r="G7539" t="s">
        <v>2923</v>
      </c>
      <c r="H7539">
        <v>45261.214200000002</v>
      </c>
      <c r="I7539">
        <v>510.23192629815799</v>
      </c>
      <c r="J7539">
        <v>0</v>
      </c>
      <c r="K7539">
        <v>510.23192629815799</v>
      </c>
      <c r="L7539">
        <v>44750.982273701797</v>
      </c>
    </row>
    <row r="7540" spans="1:12" x14ac:dyDescent="0.35">
      <c r="A7540" t="s">
        <v>1526</v>
      </c>
      <c r="B7540" t="s">
        <v>4888</v>
      </c>
      <c r="C7540" t="s">
        <v>2915</v>
      </c>
      <c r="D7540" t="s">
        <v>3034</v>
      </c>
      <c r="E7540" t="s">
        <v>4903</v>
      </c>
      <c r="F7540" t="s">
        <v>2924</v>
      </c>
      <c r="G7540" t="s">
        <v>2925</v>
      </c>
      <c r="H7540">
        <v>0</v>
      </c>
      <c r="I7540">
        <v>0</v>
      </c>
      <c r="J7540">
        <v>0</v>
      </c>
      <c r="K7540">
        <v>0</v>
      </c>
      <c r="L7540">
        <v>0</v>
      </c>
    </row>
    <row r="7541" spans="1:12" x14ac:dyDescent="0.35">
      <c r="A7541" t="s">
        <v>1526</v>
      </c>
      <c r="B7541" t="s">
        <v>4888</v>
      </c>
      <c r="C7541" t="s">
        <v>2915</v>
      </c>
      <c r="D7541" t="s">
        <v>3034</v>
      </c>
      <c r="E7541" t="s">
        <v>4903</v>
      </c>
      <c r="F7541" t="s">
        <v>2877</v>
      </c>
      <c r="G7541" t="s">
        <v>2878</v>
      </c>
      <c r="H7541">
        <v>19886.297999999999</v>
      </c>
      <c r="I7541">
        <v>224.17922948073701</v>
      </c>
      <c r="J7541">
        <v>0</v>
      </c>
      <c r="K7541">
        <v>224.17922948073701</v>
      </c>
      <c r="L7541">
        <v>19662.118770519301</v>
      </c>
    </row>
    <row r="7542" spans="1:12" x14ac:dyDescent="0.35">
      <c r="A7542" t="s">
        <v>1526</v>
      </c>
      <c r="B7542" t="s">
        <v>4888</v>
      </c>
      <c r="C7542" t="s">
        <v>2915</v>
      </c>
      <c r="D7542" t="s">
        <v>2871</v>
      </c>
      <c r="E7542" t="s">
        <v>4904</v>
      </c>
      <c r="F7542" t="s">
        <v>2172</v>
      </c>
      <c r="G7542" t="s">
        <v>2173</v>
      </c>
      <c r="H7542">
        <v>90423.524600000004</v>
      </c>
      <c r="I7542">
        <v>520.90295007201098</v>
      </c>
      <c r="J7542">
        <v>0</v>
      </c>
      <c r="K7542">
        <v>520.90295007201098</v>
      </c>
      <c r="L7542">
        <v>89902.621649927998</v>
      </c>
    </row>
    <row r="7543" spans="1:12" x14ac:dyDescent="0.35">
      <c r="A7543" t="s">
        <v>1526</v>
      </c>
      <c r="B7543" t="s">
        <v>4888</v>
      </c>
      <c r="C7543" t="s">
        <v>2915</v>
      </c>
      <c r="D7543" t="s">
        <v>2871</v>
      </c>
      <c r="E7543" t="s">
        <v>4904</v>
      </c>
      <c r="F7543" t="s">
        <v>2867</v>
      </c>
      <c r="G7543" t="s">
        <v>2868</v>
      </c>
      <c r="H7543">
        <v>0</v>
      </c>
      <c r="I7543">
        <v>0</v>
      </c>
      <c r="J7543">
        <v>0</v>
      </c>
      <c r="K7543">
        <v>0</v>
      </c>
      <c r="L7543">
        <v>0</v>
      </c>
    </row>
    <row r="7544" spans="1:12" x14ac:dyDescent="0.35">
      <c r="A7544" t="s">
        <v>1526</v>
      </c>
      <c r="B7544" t="s">
        <v>4888</v>
      </c>
      <c r="C7544" t="s">
        <v>2915</v>
      </c>
      <c r="D7544" t="s">
        <v>2871</v>
      </c>
      <c r="E7544" t="s">
        <v>4904</v>
      </c>
      <c r="F7544" t="s">
        <v>2922</v>
      </c>
      <c r="G7544" t="s">
        <v>2923</v>
      </c>
      <c r="H7544">
        <v>0</v>
      </c>
      <c r="I7544">
        <v>0</v>
      </c>
      <c r="J7544">
        <v>0</v>
      </c>
      <c r="K7544">
        <v>0</v>
      </c>
      <c r="L7544">
        <v>0</v>
      </c>
    </row>
    <row r="7545" spans="1:12" x14ac:dyDescent="0.35">
      <c r="A7545" t="s">
        <v>1526</v>
      </c>
      <c r="B7545" t="s">
        <v>4888</v>
      </c>
      <c r="C7545" t="s">
        <v>2915</v>
      </c>
      <c r="D7545" t="s">
        <v>4323</v>
      </c>
      <c r="E7545" t="s">
        <v>4905</v>
      </c>
      <c r="F7545" t="s">
        <v>2170</v>
      </c>
      <c r="G7545" t="s">
        <v>2171</v>
      </c>
      <c r="H7545">
        <v>0</v>
      </c>
      <c r="I7545">
        <v>0</v>
      </c>
      <c r="J7545">
        <v>0</v>
      </c>
      <c r="K7545">
        <v>0</v>
      </c>
      <c r="L7545">
        <v>0</v>
      </c>
    </row>
    <row r="7546" spans="1:12" x14ac:dyDescent="0.35">
      <c r="A7546" t="s">
        <v>1526</v>
      </c>
      <c r="B7546" t="s">
        <v>4888</v>
      </c>
      <c r="C7546" t="s">
        <v>2915</v>
      </c>
      <c r="D7546" t="s">
        <v>4323</v>
      </c>
      <c r="E7546" t="s">
        <v>4905</v>
      </c>
      <c r="F7546" t="s">
        <v>2172</v>
      </c>
      <c r="G7546" t="s">
        <v>2173</v>
      </c>
      <c r="H7546">
        <v>91089.714800000002</v>
      </c>
      <c r="I7546">
        <v>647.97279147852305</v>
      </c>
      <c r="J7546">
        <v>0</v>
      </c>
      <c r="K7546">
        <v>647.97279147852305</v>
      </c>
      <c r="L7546">
        <v>90441.742008521498</v>
      </c>
    </row>
    <row r="7547" spans="1:12" x14ac:dyDescent="0.35">
      <c r="A7547" t="s">
        <v>1526</v>
      </c>
      <c r="B7547" t="s">
        <v>4888</v>
      </c>
      <c r="C7547" t="s">
        <v>2915</v>
      </c>
      <c r="D7547" t="s">
        <v>4323</v>
      </c>
      <c r="E7547" t="s">
        <v>4905</v>
      </c>
      <c r="F7547" t="s">
        <v>2867</v>
      </c>
      <c r="G7547" t="s">
        <v>2868</v>
      </c>
      <c r="H7547">
        <v>0</v>
      </c>
      <c r="I7547">
        <v>0</v>
      </c>
      <c r="J7547">
        <v>0</v>
      </c>
      <c r="K7547">
        <v>0</v>
      </c>
      <c r="L7547">
        <v>0</v>
      </c>
    </row>
    <row r="7548" spans="1:12" x14ac:dyDescent="0.35">
      <c r="A7548" t="s">
        <v>1526</v>
      </c>
      <c r="B7548" t="s">
        <v>4888</v>
      </c>
      <c r="C7548" t="s">
        <v>2915</v>
      </c>
      <c r="D7548" t="s">
        <v>4323</v>
      </c>
      <c r="E7548" t="s">
        <v>4905</v>
      </c>
      <c r="F7548" t="s">
        <v>2922</v>
      </c>
      <c r="G7548" t="s">
        <v>2923</v>
      </c>
      <c r="H7548">
        <v>0</v>
      </c>
      <c r="I7548">
        <v>0</v>
      </c>
      <c r="J7548">
        <v>0</v>
      </c>
      <c r="K7548">
        <v>0</v>
      </c>
      <c r="L7548">
        <v>0</v>
      </c>
    </row>
    <row r="7549" spans="1:12" x14ac:dyDescent="0.35">
      <c r="A7549" t="s">
        <v>1526</v>
      </c>
      <c r="B7549" t="s">
        <v>4888</v>
      </c>
      <c r="C7549" t="s">
        <v>2915</v>
      </c>
      <c r="D7549" t="s">
        <v>4323</v>
      </c>
      <c r="E7549" t="s">
        <v>4905</v>
      </c>
      <c r="F7549" t="s">
        <v>2875</v>
      </c>
      <c r="G7549" t="s">
        <v>2876</v>
      </c>
      <c r="H7549">
        <v>0</v>
      </c>
      <c r="I7549">
        <v>0</v>
      </c>
      <c r="J7549">
        <v>0</v>
      </c>
      <c r="K7549">
        <v>0</v>
      </c>
      <c r="L7549">
        <v>0</v>
      </c>
    </row>
    <row r="7550" spans="1:12" x14ac:dyDescent="0.35">
      <c r="A7550" t="s">
        <v>1526</v>
      </c>
      <c r="B7550" t="s">
        <v>4888</v>
      </c>
      <c r="C7550" t="s">
        <v>2915</v>
      </c>
      <c r="D7550" t="s">
        <v>4323</v>
      </c>
      <c r="E7550" t="s">
        <v>4905</v>
      </c>
      <c r="F7550" t="s">
        <v>2924</v>
      </c>
      <c r="G7550" t="s">
        <v>2925</v>
      </c>
      <c r="H7550">
        <v>0</v>
      </c>
      <c r="I7550">
        <v>0</v>
      </c>
      <c r="J7550">
        <v>0</v>
      </c>
      <c r="K7550">
        <v>0</v>
      </c>
      <c r="L7550">
        <v>0</v>
      </c>
    </row>
    <row r="7551" spans="1:12" x14ac:dyDescent="0.35">
      <c r="A7551" t="s">
        <v>1526</v>
      </c>
      <c r="B7551" t="s">
        <v>4888</v>
      </c>
      <c r="C7551" t="s">
        <v>2915</v>
      </c>
      <c r="D7551" t="s">
        <v>4323</v>
      </c>
      <c r="E7551" t="s">
        <v>4905</v>
      </c>
      <c r="F7551" t="s">
        <v>2877</v>
      </c>
      <c r="G7551" t="s">
        <v>2878</v>
      </c>
      <c r="H7551">
        <v>18551.198</v>
      </c>
      <c r="I7551">
        <v>131.96519045964999</v>
      </c>
      <c r="J7551">
        <v>0</v>
      </c>
      <c r="K7551">
        <v>131.96519045964999</v>
      </c>
      <c r="L7551">
        <v>18419.232809540401</v>
      </c>
    </row>
    <row r="7552" spans="1:12" x14ac:dyDescent="0.35">
      <c r="A7552" t="s">
        <v>1526</v>
      </c>
      <c r="B7552" t="s">
        <v>4888</v>
      </c>
      <c r="C7552" t="s">
        <v>17</v>
      </c>
      <c r="D7552" t="s">
        <v>979</v>
      </c>
      <c r="E7552" t="s">
        <v>4906</v>
      </c>
      <c r="F7552" t="s">
        <v>2170</v>
      </c>
      <c r="G7552" t="s">
        <v>2171</v>
      </c>
      <c r="H7552">
        <v>0</v>
      </c>
      <c r="I7552">
        <v>0</v>
      </c>
      <c r="J7552">
        <v>0</v>
      </c>
      <c r="K7552">
        <v>0</v>
      </c>
      <c r="L7552">
        <v>0</v>
      </c>
    </row>
    <row r="7553" spans="1:14" x14ac:dyDescent="0.35">
      <c r="A7553" t="s">
        <v>1526</v>
      </c>
      <c r="B7553" t="s">
        <v>4888</v>
      </c>
      <c r="C7553" t="s">
        <v>17</v>
      </c>
      <c r="D7553" t="s">
        <v>979</v>
      </c>
      <c r="E7553" t="s">
        <v>4906</v>
      </c>
      <c r="F7553" t="s">
        <v>19</v>
      </c>
      <c r="G7553" t="s">
        <v>2174</v>
      </c>
      <c r="H7553">
        <v>1690551.3472</v>
      </c>
      <c r="I7553">
        <v>13657.6301550316</v>
      </c>
      <c r="J7553">
        <v>0</v>
      </c>
      <c r="K7553">
        <v>13657.6301550316</v>
      </c>
      <c r="L7553">
        <v>1676893.71704497</v>
      </c>
      <c r="N7553" t="s">
        <v>2198</v>
      </c>
    </row>
    <row r="7554" spans="1:14" x14ac:dyDescent="0.35">
      <c r="A7554" t="s">
        <v>1526</v>
      </c>
      <c r="B7554" t="s">
        <v>4888</v>
      </c>
      <c r="C7554" t="s">
        <v>17</v>
      </c>
      <c r="D7554" t="s">
        <v>979</v>
      </c>
      <c r="E7554" t="s">
        <v>4906</v>
      </c>
      <c r="F7554" t="s">
        <v>2787</v>
      </c>
      <c r="G7554" t="s">
        <v>2935</v>
      </c>
      <c r="H7554">
        <v>0</v>
      </c>
      <c r="I7554">
        <v>0</v>
      </c>
      <c r="J7554">
        <v>0</v>
      </c>
      <c r="K7554">
        <v>0</v>
      </c>
      <c r="L7554">
        <v>0</v>
      </c>
    </row>
    <row r="7555" spans="1:14" x14ac:dyDescent="0.35">
      <c r="A7555" t="s">
        <v>1526</v>
      </c>
      <c r="B7555" t="s">
        <v>4888</v>
      </c>
      <c r="C7555" t="s">
        <v>17</v>
      </c>
      <c r="D7555" t="s">
        <v>979</v>
      </c>
      <c r="E7555" t="s">
        <v>4906</v>
      </c>
      <c r="F7555" t="s">
        <v>2788</v>
      </c>
      <c r="G7555" t="s">
        <v>2936</v>
      </c>
      <c r="H7555">
        <v>1112337.4364</v>
      </c>
      <c r="I7555">
        <v>8986.3542674313794</v>
      </c>
      <c r="J7555">
        <v>0</v>
      </c>
      <c r="K7555">
        <v>8986.3542674313794</v>
      </c>
      <c r="L7555">
        <v>1103351.08213257</v>
      </c>
    </row>
    <row r="7556" spans="1:14" x14ac:dyDescent="0.35">
      <c r="A7556" t="s">
        <v>1526</v>
      </c>
      <c r="B7556" t="s">
        <v>4888</v>
      </c>
      <c r="C7556" t="s">
        <v>17</v>
      </c>
      <c r="D7556" t="s">
        <v>1527</v>
      </c>
      <c r="E7556" t="s">
        <v>2398</v>
      </c>
      <c r="F7556" t="s">
        <v>2170</v>
      </c>
      <c r="G7556" t="s">
        <v>2171</v>
      </c>
      <c r="H7556">
        <v>0</v>
      </c>
      <c r="I7556">
        <v>0</v>
      </c>
      <c r="J7556">
        <v>0</v>
      </c>
      <c r="K7556">
        <v>0</v>
      </c>
      <c r="L7556">
        <v>0</v>
      </c>
    </row>
    <row r="7557" spans="1:14" x14ac:dyDescent="0.35">
      <c r="A7557" t="s">
        <v>1526</v>
      </c>
      <c r="B7557" t="s">
        <v>4888</v>
      </c>
      <c r="C7557" t="s">
        <v>17</v>
      </c>
      <c r="D7557" t="s">
        <v>1527</v>
      </c>
      <c r="E7557" t="s">
        <v>2398</v>
      </c>
      <c r="F7557" t="s">
        <v>19</v>
      </c>
      <c r="G7557" t="s">
        <v>2174</v>
      </c>
      <c r="H7557">
        <v>4309359.6204000004</v>
      </c>
      <c r="I7557">
        <v>26534.945085816002</v>
      </c>
      <c r="J7557">
        <v>0</v>
      </c>
      <c r="K7557">
        <v>26534.945085816002</v>
      </c>
      <c r="L7557">
        <v>4282824.6753141796</v>
      </c>
      <c r="N7557" t="s">
        <v>2198</v>
      </c>
    </row>
    <row r="7558" spans="1:14" x14ac:dyDescent="0.35">
      <c r="A7558" t="s">
        <v>1526</v>
      </c>
      <c r="B7558" t="s">
        <v>4888</v>
      </c>
      <c r="C7558" t="s">
        <v>17</v>
      </c>
      <c r="D7558" t="s">
        <v>1527</v>
      </c>
      <c r="E7558" t="s">
        <v>2398</v>
      </c>
      <c r="F7558" t="s">
        <v>2787</v>
      </c>
      <c r="G7558" t="s">
        <v>2935</v>
      </c>
      <c r="H7558">
        <v>0</v>
      </c>
      <c r="I7558">
        <v>0</v>
      </c>
      <c r="J7558">
        <v>0</v>
      </c>
      <c r="K7558">
        <v>0</v>
      </c>
      <c r="L7558">
        <v>0</v>
      </c>
    </row>
    <row r="7559" spans="1:14" x14ac:dyDescent="0.35">
      <c r="A7559" t="s">
        <v>1526</v>
      </c>
      <c r="B7559" t="s">
        <v>4888</v>
      </c>
      <c r="C7559" t="s">
        <v>17</v>
      </c>
      <c r="D7559" t="s">
        <v>1527</v>
      </c>
      <c r="E7559" t="s">
        <v>2398</v>
      </c>
      <c r="F7559" t="s">
        <v>2788</v>
      </c>
      <c r="G7559" t="s">
        <v>2936</v>
      </c>
      <c r="H7559">
        <v>2419102.0660999999</v>
      </c>
      <c r="I7559">
        <v>14895.6564636121</v>
      </c>
      <c r="J7559">
        <v>0</v>
      </c>
      <c r="K7559">
        <v>14895.6564636121</v>
      </c>
      <c r="L7559">
        <v>2404206.4096363899</v>
      </c>
    </row>
    <row r="7560" spans="1:14" x14ac:dyDescent="0.35">
      <c r="A7560" t="s">
        <v>1526</v>
      </c>
      <c r="B7560" t="s">
        <v>4888</v>
      </c>
      <c r="C7560" t="s">
        <v>17</v>
      </c>
      <c r="D7560" t="s">
        <v>1542</v>
      </c>
      <c r="E7560" t="s">
        <v>2399</v>
      </c>
      <c r="F7560" t="s">
        <v>2206</v>
      </c>
      <c r="G7560" t="s">
        <v>3028</v>
      </c>
      <c r="H7560">
        <v>760843.60800000001</v>
      </c>
      <c r="I7560">
        <v>6085.9629712779897</v>
      </c>
      <c r="J7560">
        <v>0</v>
      </c>
      <c r="K7560">
        <v>6085.9629712779897</v>
      </c>
      <c r="L7560">
        <v>754757.64502872201</v>
      </c>
      <c r="M7560" t="s">
        <v>2198</v>
      </c>
    </row>
    <row r="7561" spans="1:14" x14ac:dyDescent="0.35">
      <c r="A7561" t="s">
        <v>1526</v>
      </c>
      <c r="B7561" t="s">
        <v>4888</v>
      </c>
      <c r="C7561" t="s">
        <v>17</v>
      </c>
      <c r="D7561" t="s">
        <v>1542</v>
      </c>
      <c r="E7561" t="s">
        <v>2399</v>
      </c>
      <c r="F7561" t="s">
        <v>19</v>
      </c>
      <c r="G7561" t="s">
        <v>2174</v>
      </c>
      <c r="H7561">
        <v>351002.51779999997</v>
      </c>
      <c r="I7561">
        <v>2807.65758408291</v>
      </c>
      <c r="J7561">
        <v>0</v>
      </c>
      <c r="K7561">
        <v>2807.65758408291</v>
      </c>
      <c r="L7561">
        <v>348194.860215917</v>
      </c>
      <c r="N7561" t="s">
        <v>2198</v>
      </c>
    </row>
    <row r="7562" spans="1:14" x14ac:dyDescent="0.35">
      <c r="A7562" t="s">
        <v>1526</v>
      </c>
      <c r="B7562" t="s">
        <v>4888</v>
      </c>
      <c r="C7562" t="s">
        <v>17</v>
      </c>
      <c r="D7562" t="s">
        <v>1542</v>
      </c>
      <c r="E7562" t="s">
        <v>2399</v>
      </c>
      <c r="F7562" t="s">
        <v>2787</v>
      </c>
      <c r="G7562" t="s">
        <v>2935</v>
      </c>
      <c r="H7562">
        <v>0</v>
      </c>
      <c r="I7562">
        <v>0</v>
      </c>
      <c r="J7562">
        <v>0</v>
      </c>
      <c r="K7562">
        <v>0</v>
      </c>
      <c r="L7562">
        <v>0</v>
      </c>
    </row>
    <row r="7563" spans="1:14" x14ac:dyDescent="0.35">
      <c r="A7563" t="s">
        <v>1526</v>
      </c>
      <c r="B7563" t="s">
        <v>4888</v>
      </c>
      <c r="C7563" t="s">
        <v>17</v>
      </c>
      <c r="D7563" t="s">
        <v>1542</v>
      </c>
      <c r="E7563" t="s">
        <v>2399</v>
      </c>
      <c r="F7563" t="s">
        <v>2788</v>
      </c>
      <c r="G7563" t="s">
        <v>2936</v>
      </c>
      <c r="H7563">
        <v>1189705.7884</v>
      </c>
      <c r="I7563">
        <v>9516.4174327550099</v>
      </c>
      <c r="J7563">
        <v>0</v>
      </c>
      <c r="K7563">
        <v>9516.4174327550099</v>
      </c>
      <c r="L7563">
        <v>1180189.3709672401</v>
      </c>
    </row>
    <row r="7564" spans="1:14" x14ac:dyDescent="0.35">
      <c r="A7564" t="s">
        <v>1526</v>
      </c>
      <c r="B7564" t="s">
        <v>4888</v>
      </c>
      <c r="C7564" t="s">
        <v>17</v>
      </c>
      <c r="D7564" t="s">
        <v>1544</v>
      </c>
      <c r="E7564" t="s">
        <v>2400</v>
      </c>
      <c r="F7564" t="s">
        <v>19</v>
      </c>
      <c r="G7564" t="s">
        <v>2174</v>
      </c>
      <c r="H7564">
        <v>8350135.7106999997</v>
      </c>
      <c r="I7564">
        <v>62761.150503744102</v>
      </c>
      <c r="J7564">
        <v>0</v>
      </c>
      <c r="K7564">
        <v>62761.150503744102</v>
      </c>
      <c r="L7564">
        <v>8287374.56019626</v>
      </c>
      <c r="N7564" t="s">
        <v>2198</v>
      </c>
    </row>
    <row r="7565" spans="1:14" x14ac:dyDescent="0.35">
      <c r="A7565" t="s">
        <v>1526</v>
      </c>
      <c r="B7565" t="s">
        <v>4888</v>
      </c>
      <c r="C7565" t="s">
        <v>17</v>
      </c>
      <c r="D7565" t="s">
        <v>1544</v>
      </c>
      <c r="E7565" t="s">
        <v>2400</v>
      </c>
      <c r="F7565" t="s">
        <v>2787</v>
      </c>
      <c r="G7565" t="s">
        <v>2935</v>
      </c>
      <c r="H7565">
        <v>0</v>
      </c>
      <c r="I7565">
        <v>0</v>
      </c>
      <c r="J7565">
        <v>0</v>
      </c>
      <c r="K7565">
        <v>0</v>
      </c>
      <c r="L7565">
        <v>0</v>
      </c>
    </row>
    <row r="7566" spans="1:14" x14ac:dyDescent="0.35">
      <c r="A7566" t="s">
        <v>1526</v>
      </c>
      <c r="B7566" t="s">
        <v>4888</v>
      </c>
      <c r="C7566" t="s">
        <v>17</v>
      </c>
      <c r="D7566" t="s">
        <v>1544</v>
      </c>
      <c r="E7566" t="s">
        <v>2400</v>
      </c>
      <c r="F7566" t="s">
        <v>2788</v>
      </c>
      <c r="G7566" t="s">
        <v>2936</v>
      </c>
      <c r="H7566">
        <v>8390250.1428999994</v>
      </c>
      <c r="I7566">
        <v>63062.657927150198</v>
      </c>
      <c r="J7566">
        <v>388.55949788813001</v>
      </c>
      <c r="K7566">
        <v>63451.217425038303</v>
      </c>
      <c r="L7566">
        <v>8326798.9254749604</v>
      </c>
    </row>
    <row r="7567" spans="1:14" x14ac:dyDescent="0.35">
      <c r="A7567" t="s">
        <v>1526</v>
      </c>
      <c r="B7567" t="s">
        <v>4888</v>
      </c>
      <c r="C7567" t="s">
        <v>17</v>
      </c>
      <c r="D7567" t="s">
        <v>1545</v>
      </c>
      <c r="E7567" t="s">
        <v>4907</v>
      </c>
      <c r="F7567" t="s">
        <v>2170</v>
      </c>
      <c r="G7567" t="s">
        <v>2171</v>
      </c>
      <c r="H7567">
        <v>0</v>
      </c>
      <c r="I7567">
        <v>0</v>
      </c>
      <c r="J7567">
        <v>0</v>
      </c>
      <c r="K7567">
        <v>0</v>
      </c>
      <c r="L7567">
        <v>0</v>
      </c>
    </row>
    <row r="7568" spans="1:14" x14ac:dyDescent="0.35">
      <c r="A7568" t="s">
        <v>1526</v>
      </c>
      <c r="B7568" t="s">
        <v>4888</v>
      </c>
      <c r="C7568" t="s">
        <v>17</v>
      </c>
      <c r="D7568" t="s">
        <v>1545</v>
      </c>
      <c r="E7568" t="s">
        <v>4907</v>
      </c>
      <c r="F7568" t="s">
        <v>19</v>
      </c>
      <c r="G7568" t="s">
        <v>2174</v>
      </c>
      <c r="H7568">
        <v>7283021.1414999999</v>
      </c>
      <c r="I7568">
        <v>41999.655937977499</v>
      </c>
      <c r="J7568">
        <v>0</v>
      </c>
      <c r="K7568">
        <v>41999.655937977499</v>
      </c>
      <c r="L7568">
        <v>7241021.48556202</v>
      </c>
      <c r="N7568" t="s">
        <v>2198</v>
      </c>
    </row>
    <row r="7569" spans="1:14" x14ac:dyDescent="0.35">
      <c r="A7569" t="s">
        <v>1526</v>
      </c>
      <c r="B7569" t="s">
        <v>4888</v>
      </c>
      <c r="C7569" t="s">
        <v>17</v>
      </c>
      <c r="D7569" t="s">
        <v>1545</v>
      </c>
      <c r="E7569" t="s">
        <v>4907</v>
      </c>
      <c r="F7569" t="s">
        <v>30</v>
      </c>
      <c r="G7569" t="s">
        <v>2182</v>
      </c>
      <c r="H7569">
        <v>84917.388600000006</v>
      </c>
      <c r="I7569">
        <v>489.70077625525698</v>
      </c>
      <c r="J7569">
        <v>0</v>
      </c>
      <c r="K7569">
        <v>489.70077625525698</v>
      </c>
      <c r="L7569">
        <v>84427.687823744694</v>
      </c>
      <c r="N7569" t="s">
        <v>2198</v>
      </c>
    </row>
    <row r="7570" spans="1:14" x14ac:dyDescent="0.35">
      <c r="A7570" t="s">
        <v>1526</v>
      </c>
      <c r="B7570" t="s">
        <v>4888</v>
      </c>
      <c r="C7570" t="s">
        <v>17</v>
      </c>
      <c r="D7570" t="s">
        <v>1545</v>
      </c>
      <c r="E7570" t="s">
        <v>4907</v>
      </c>
      <c r="F7570" t="s">
        <v>2787</v>
      </c>
      <c r="G7570" t="s">
        <v>2935</v>
      </c>
      <c r="H7570">
        <v>0</v>
      </c>
      <c r="I7570">
        <v>0</v>
      </c>
      <c r="J7570">
        <v>0</v>
      </c>
      <c r="K7570">
        <v>0</v>
      </c>
      <c r="L7570">
        <v>0</v>
      </c>
    </row>
    <row r="7571" spans="1:14" x14ac:dyDescent="0.35">
      <c r="A7571" t="s">
        <v>1526</v>
      </c>
      <c r="B7571" t="s">
        <v>4888</v>
      </c>
      <c r="C7571" t="s">
        <v>17</v>
      </c>
      <c r="D7571" t="s">
        <v>1545</v>
      </c>
      <c r="E7571" t="s">
        <v>4907</v>
      </c>
      <c r="F7571" t="s">
        <v>2788</v>
      </c>
      <c r="G7571" t="s">
        <v>2936</v>
      </c>
      <c r="H7571">
        <v>6858434.1982000005</v>
      </c>
      <c r="I7571">
        <v>39551.152056701198</v>
      </c>
      <c r="J7571">
        <v>0</v>
      </c>
      <c r="K7571">
        <v>39551.152056701198</v>
      </c>
      <c r="L7571">
        <v>6818883.0461432999</v>
      </c>
    </row>
    <row r="7572" spans="1:14" x14ac:dyDescent="0.35">
      <c r="A7572" t="s">
        <v>1526</v>
      </c>
      <c r="B7572" t="s">
        <v>4888</v>
      </c>
      <c r="C7572" t="s">
        <v>2938</v>
      </c>
      <c r="D7572" t="s">
        <v>4908</v>
      </c>
      <c r="E7572" t="s">
        <v>4909</v>
      </c>
      <c r="F7572" t="s">
        <v>2170</v>
      </c>
      <c r="G7572" t="s">
        <v>2171</v>
      </c>
      <c r="H7572">
        <v>0</v>
      </c>
      <c r="I7572">
        <v>0</v>
      </c>
      <c r="J7572">
        <v>0</v>
      </c>
      <c r="K7572">
        <v>0</v>
      </c>
      <c r="L7572">
        <v>0</v>
      </c>
    </row>
    <row r="7573" spans="1:14" x14ac:dyDescent="0.35">
      <c r="A7573" t="s">
        <v>1526</v>
      </c>
      <c r="B7573" t="s">
        <v>4888</v>
      </c>
      <c r="C7573" t="s">
        <v>2938</v>
      </c>
      <c r="D7573" t="s">
        <v>4908</v>
      </c>
      <c r="E7573" t="s">
        <v>4909</v>
      </c>
      <c r="F7573" t="s">
        <v>2172</v>
      </c>
      <c r="G7573" t="s">
        <v>2173</v>
      </c>
      <c r="H7573">
        <v>1291903.2585</v>
      </c>
      <c r="I7573">
        <v>8843.0119947071798</v>
      </c>
      <c r="J7573">
        <v>17.445728496427598</v>
      </c>
      <c r="K7573">
        <v>8860.4577232036099</v>
      </c>
      <c r="L7573">
        <v>1283042.8007767999</v>
      </c>
    </row>
    <row r="7574" spans="1:14" x14ac:dyDescent="0.35">
      <c r="A7574" t="s">
        <v>1526</v>
      </c>
      <c r="B7574" t="s">
        <v>4888</v>
      </c>
      <c r="C7574" t="s">
        <v>2938</v>
      </c>
      <c r="D7574" t="s">
        <v>4908</v>
      </c>
      <c r="E7574" t="s">
        <v>4909</v>
      </c>
      <c r="F7574" t="s">
        <v>194</v>
      </c>
      <c r="G7574" t="s">
        <v>2415</v>
      </c>
      <c r="H7574">
        <v>206199.54310000001</v>
      </c>
      <c r="I7574">
        <v>1411.42536723339</v>
      </c>
      <c r="J7574">
        <v>0</v>
      </c>
      <c r="K7574">
        <v>1411.42536723339</v>
      </c>
      <c r="L7574">
        <v>204788.11773276699</v>
      </c>
      <c r="N7574" t="s">
        <v>2198</v>
      </c>
    </row>
    <row r="7575" spans="1:14" x14ac:dyDescent="0.35">
      <c r="A7575" t="s">
        <v>1526</v>
      </c>
      <c r="B7575" t="s">
        <v>4888</v>
      </c>
      <c r="C7575" t="s">
        <v>2938</v>
      </c>
      <c r="D7575" t="s">
        <v>4908</v>
      </c>
      <c r="E7575" t="s">
        <v>4909</v>
      </c>
      <c r="F7575" t="s">
        <v>2940</v>
      </c>
      <c r="G7575" t="s">
        <v>2941</v>
      </c>
      <c r="H7575">
        <v>0</v>
      </c>
      <c r="I7575">
        <v>0</v>
      </c>
      <c r="J7575">
        <v>0</v>
      </c>
      <c r="K7575">
        <v>0</v>
      </c>
      <c r="L7575">
        <v>0</v>
      </c>
    </row>
    <row r="7576" spans="1:14" x14ac:dyDescent="0.35">
      <c r="A7576" t="s">
        <v>1526</v>
      </c>
      <c r="B7576" t="s">
        <v>4888</v>
      </c>
      <c r="C7576" t="s">
        <v>2938</v>
      </c>
      <c r="D7576" t="s">
        <v>4910</v>
      </c>
      <c r="E7576" t="s">
        <v>4911</v>
      </c>
      <c r="F7576" t="s">
        <v>2170</v>
      </c>
      <c r="G7576" t="s">
        <v>2171</v>
      </c>
      <c r="H7576">
        <v>0</v>
      </c>
      <c r="I7576">
        <v>0</v>
      </c>
      <c r="J7576">
        <v>0</v>
      </c>
      <c r="K7576">
        <v>0</v>
      </c>
      <c r="L7576">
        <v>0</v>
      </c>
    </row>
    <row r="7577" spans="1:14" x14ac:dyDescent="0.35">
      <c r="A7577" t="s">
        <v>1526</v>
      </c>
      <c r="B7577" t="s">
        <v>4888</v>
      </c>
      <c r="C7577" t="s">
        <v>2938</v>
      </c>
      <c r="D7577" t="s">
        <v>4910</v>
      </c>
      <c r="E7577" t="s">
        <v>4911</v>
      </c>
      <c r="F7577" t="s">
        <v>2172</v>
      </c>
      <c r="G7577" t="s">
        <v>2173</v>
      </c>
      <c r="H7577">
        <v>304839.01120000001</v>
      </c>
      <c r="I7577">
        <v>1991.9151678560299</v>
      </c>
      <c r="J7577">
        <v>0</v>
      </c>
      <c r="K7577">
        <v>1991.9151678560299</v>
      </c>
      <c r="L7577">
        <v>302847.09603214398</v>
      </c>
    </row>
    <row r="7578" spans="1:14" x14ac:dyDescent="0.35">
      <c r="A7578" t="s">
        <v>1526</v>
      </c>
      <c r="B7578" t="s">
        <v>4888</v>
      </c>
      <c r="C7578" t="s">
        <v>2938</v>
      </c>
      <c r="D7578" t="s">
        <v>4910</v>
      </c>
      <c r="E7578" t="s">
        <v>4911</v>
      </c>
      <c r="F7578" t="s">
        <v>3007</v>
      </c>
      <c r="G7578" t="s">
        <v>3008</v>
      </c>
      <c r="H7578">
        <v>435484.30170000001</v>
      </c>
      <c r="I7578">
        <v>2845.5930969371898</v>
      </c>
      <c r="J7578">
        <v>0</v>
      </c>
      <c r="K7578">
        <v>2845.5930969371898</v>
      </c>
      <c r="L7578">
        <v>432638.70860306302</v>
      </c>
      <c r="N7578" t="s">
        <v>2198</v>
      </c>
    </row>
    <row r="7579" spans="1:14" x14ac:dyDescent="0.35">
      <c r="A7579" t="s">
        <v>1526</v>
      </c>
      <c r="B7579" t="s">
        <v>4888</v>
      </c>
      <c r="C7579" t="s">
        <v>2938</v>
      </c>
      <c r="D7579" t="s">
        <v>4910</v>
      </c>
      <c r="E7579" t="s">
        <v>4911</v>
      </c>
      <c r="F7579" t="s">
        <v>2940</v>
      </c>
      <c r="G7579" t="s">
        <v>2941</v>
      </c>
      <c r="H7579">
        <v>0</v>
      </c>
      <c r="I7579">
        <v>0</v>
      </c>
      <c r="J7579">
        <v>0</v>
      </c>
      <c r="K7579">
        <v>0</v>
      </c>
      <c r="L7579">
        <v>0</v>
      </c>
    </row>
    <row r="7580" spans="1:14" x14ac:dyDescent="0.35">
      <c r="A7580" t="s">
        <v>1526</v>
      </c>
      <c r="B7580" t="s">
        <v>4888</v>
      </c>
      <c r="C7580" t="s">
        <v>2944</v>
      </c>
      <c r="D7580" t="s">
        <v>3572</v>
      </c>
      <c r="E7580" t="s">
        <v>4912</v>
      </c>
      <c r="F7580" t="s">
        <v>3048</v>
      </c>
      <c r="G7580" t="s">
        <v>3049</v>
      </c>
      <c r="H7580">
        <v>69703.028600000005</v>
      </c>
      <c r="I7580">
        <v>484.86164313421301</v>
      </c>
      <c r="J7580">
        <v>0</v>
      </c>
      <c r="K7580">
        <v>484.86164313421301</v>
      </c>
      <c r="L7580">
        <v>69218.166956865796</v>
      </c>
    </row>
    <row r="7581" spans="1:14" x14ac:dyDescent="0.35">
      <c r="A7581" t="s">
        <v>1526</v>
      </c>
      <c r="B7581" t="s">
        <v>4888</v>
      </c>
      <c r="C7581" t="s">
        <v>2944</v>
      </c>
      <c r="D7581" t="s">
        <v>4203</v>
      </c>
      <c r="E7581" t="s">
        <v>4913</v>
      </c>
      <c r="F7581" t="s">
        <v>2170</v>
      </c>
      <c r="G7581" t="s">
        <v>2171</v>
      </c>
      <c r="H7581">
        <v>0</v>
      </c>
      <c r="I7581">
        <v>0</v>
      </c>
      <c r="J7581">
        <v>0</v>
      </c>
      <c r="K7581">
        <v>0</v>
      </c>
      <c r="L7581">
        <v>0</v>
      </c>
    </row>
    <row r="7582" spans="1:14" x14ac:dyDescent="0.35">
      <c r="A7582" t="s">
        <v>1526</v>
      </c>
      <c r="B7582" t="s">
        <v>4888</v>
      </c>
      <c r="C7582" t="s">
        <v>2944</v>
      </c>
      <c r="D7582" t="s">
        <v>4203</v>
      </c>
      <c r="E7582" t="s">
        <v>4913</v>
      </c>
      <c r="F7582" t="s">
        <v>3048</v>
      </c>
      <c r="G7582" t="s">
        <v>3049</v>
      </c>
      <c r="H7582">
        <v>235453.76699999999</v>
      </c>
      <c r="I7582">
        <v>1416.54788621939</v>
      </c>
      <c r="J7582">
        <v>0</v>
      </c>
      <c r="K7582">
        <v>1416.54788621939</v>
      </c>
      <c r="L7582">
        <v>234037.219113781</v>
      </c>
    </row>
    <row r="7583" spans="1:14" x14ac:dyDescent="0.35">
      <c r="A7583" t="s">
        <v>1526</v>
      </c>
      <c r="B7583" t="s">
        <v>4888</v>
      </c>
      <c r="C7583" t="s">
        <v>2944</v>
      </c>
      <c r="D7583" t="s">
        <v>4203</v>
      </c>
      <c r="E7583" t="s">
        <v>4913</v>
      </c>
      <c r="F7583" t="s">
        <v>3196</v>
      </c>
      <c r="G7583" t="s">
        <v>3197</v>
      </c>
      <c r="H7583">
        <v>106953.2086</v>
      </c>
      <c r="I7583">
        <v>643.45686012960505</v>
      </c>
      <c r="J7583">
        <v>0</v>
      </c>
      <c r="K7583">
        <v>643.45686012960505</v>
      </c>
      <c r="L7583">
        <v>106309.75173987</v>
      </c>
      <c r="N7583" t="s">
        <v>2198</v>
      </c>
    </row>
    <row r="7584" spans="1:14" x14ac:dyDescent="0.35">
      <c r="A7584" t="s">
        <v>1526</v>
      </c>
      <c r="B7584" t="s">
        <v>4888</v>
      </c>
      <c r="C7584" t="s">
        <v>2944</v>
      </c>
      <c r="D7584" t="s">
        <v>4203</v>
      </c>
      <c r="E7584" t="s">
        <v>4913</v>
      </c>
      <c r="F7584" t="s">
        <v>3050</v>
      </c>
      <c r="G7584" t="s">
        <v>3051</v>
      </c>
      <c r="H7584">
        <v>119489.84849999999</v>
      </c>
      <c r="I7584">
        <v>718.88037487007205</v>
      </c>
      <c r="J7584">
        <v>0</v>
      </c>
      <c r="K7584">
        <v>718.88037487007205</v>
      </c>
      <c r="L7584">
        <v>118770.96812513001</v>
      </c>
    </row>
    <row r="7585" spans="1:12" x14ac:dyDescent="0.35">
      <c r="A7585" t="s">
        <v>1563</v>
      </c>
      <c r="B7585" t="s">
        <v>4914</v>
      </c>
      <c r="C7585" t="s">
        <v>2857</v>
      </c>
      <c r="D7585" t="s">
        <v>2859</v>
      </c>
      <c r="E7585" t="s">
        <v>4915</v>
      </c>
      <c r="F7585" t="s">
        <v>2172</v>
      </c>
      <c r="G7585" t="s">
        <v>2173</v>
      </c>
      <c r="H7585">
        <v>6210781.4450000003</v>
      </c>
      <c r="I7585">
        <v>29491.952885035302</v>
      </c>
      <c r="J7585">
        <v>73285.323277135903</v>
      </c>
      <c r="K7585">
        <v>102777.27616217099</v>
      </c>
      <c r="L7585">
        <v>6108004.1688378304</v>
      </c>
    </row>
    <row r="7586" spans="1:12" x14ac:dyDescent="0.35">
      <c r="A7586" t="s">
        <v>1563</v>
      </c>
      <c r="B7586" t="s">
        <v>4914</v>
      </c>
      <c r="C7586" t="s">
        <v>2857</v>
      </c>
      <c r="D7586" t="s">
        <v>2859</v>
      </c>
      <c r="E7586" t="s">
        <v>4915</v>
      </c>
      <c r="F7586" t="s">
        <v>2861</v>
      </c>
      <c r="G7586" t="s">
        <v>2862</v>
      </c>
      <c r="H7586">
        <v>300445.06809999997</v>
      </c>
      <c r="I7586">
        <v>1426.66617206767</v>
      </c>
      <c r="J7586">
        <v>3545.1599979188099</v>
      </c>
      <c r="K7586">
        <v>4971.8261699864897</v>
      </c>
      <c r="L7586">
        <v>295473.241930013</v>
      </c>
    </row>
    <row r="7587" spans="1:12" x14ac:dyDescent="0.35">
      <c r="A7587" t="s">
        <v>1563</v>
      </c>
      <c r="B7587" t="s">
        <v>4914</v>
      </c>
      <c r="C7587" t="s">
        <v>2857</v>
      </c>
      <c r="D7587" t="s">
        <v>2859</v>
      </c>
      <c r="E7587" t="s">
        <v>4915</v>
      </c>
      <c r="F7587" t="s">
        <v>2865</v>
      </c>
      <c r="G7587" t="s">
        <v>2866</v>
      </c>
      <c r="H7587">
        <v>0</v>
      </c>
      <c r="I7587">
        <v>0</v>
      </c>
      <c r="J7587">
        <v>0</v>
      </c>
      <c r="K7587">
        <v>0</v>
      </c>
      <c r="L7587">
        <v>0</v>
      </c>
    </row>
    <row r="7588" spans="1:12" x14ac:dyDescent="0.35">
      <c r="A7588" t="s">
        <v>1563</v>
      </c>
      <c r="B7588" t="s">
        <v>4914</v>
      </c>
      <c r="C7588" t="s">
        <v>2857</v>
      </c>
      <c r="D7588" t="s">
        <v>2859</v>
      </c>
      <c r="E7588" t="s">
        <v>4915</v>
      </c>
      <c r="F7588" t="s">
        <v>2867</v>
      </c>
      <c r="G7588" t="s">
        <v>2868</v>
      </c>
      <c r="H7588">
        <v>0</v>
      </c>
      <c r="I7588">
        <v>0</v>
      </c>
      <c r="J7588">
        <v>0</v>
      </c>
      <c r="K7588">
        <v>0</v>
      </c>
      <c r="L7588">
        <v>0</v>
      </c>
    </row>
    <row r="7589" spans="1:12" x14ac:dyDescent="0.35">
      <c r="A7589" t="s">
        <v>1563</v>
      </c>
      <c r="B7589" t="s">
        <v>4914</v>
      </c>
      <c r="C7589" t="s">
        <v>2857</v>
      </c>
      <c r="D7589" t="s">
        <v>2859</v>
      </c>
      <c r="E7589" t="s">
        <v>4915</v>
      </c>
      <c r="F7589" t="s">
        <v>2869</v>
      </c>
      <c r="G7589" t="s">
        <v>2870</v>
      </c>
      <c r="H7589">
        <v>332508.37560000003</v>
      </c>
      <c r="I7589">
        <v>1578.9190837112601</v>
      </c>
      <c r="J7589">
        <v>3923.4972308982901</v>
      </c>
      <c r="K7589">
        <v>5502.4163146095498</v>
      </c>
      <c r="L7589">
        <v>327005.95928539103</v>
      </c>
    </row>
    <row r="7590" spans="1:12" x14ac:dyDescent="0.35">
      <c r="A7590" t="s">
        <v>1563</v>
      </c>
      <c r="B7590" t="s">
        <v>4914</v>
      </c>
      <c r="C7590" t="s">
        <v>2857</v>
      </c>
      <c r="D7590" t="s">
        <v>2859</v>
      </c>
      <c r="E7590" t="s">
        <v>4915</v>
      </c>
      <c r="F7590" t="s">
        <v>2871</v>
      </c>
      <c r="G7590" t="s">
        <v>2872</v>
      </c>
      <c r="H7590">
        <v>213755.38430000001</v>
      </c>
      <c r="I7590">
        <v>1015.01941095724</v>
      </c>
      <c r="J7590">
        <v>2522.2482198631901</v>
      </c>
      <c r="K7590">
        <v>3537.26763082042</v>
      </c>
      <c r="L7590">
        <v>210218.11666917999</v>
      </c>
    </row>
    <row r="7591" spans="1:12" x14ac:dyDescent="0.35">
      <c r="A7591" t="s">
        <v>1563</v>
      </c>
      <c r="B7591" t="s">
        <v>4914</v>
      </c>
      <c r="C7591" t="s">
        <v>2857</v>
      </c>
      <c r="D7591" t="s">
        <v>2859</v>
      </c>
      <c r="E7591" t="s">
        <v>4915</v>
      </c>
      <c r="F7591" t="s">
        <v>3095</v>
      </c>
      <c r="G7591" t="s">
        <v>3096</v>
      </c>
      <c r="H7591">
        <v>1046213.8534</v>
      </c>
      <c r="I7591">
        <v>4967.9561169629296</v>
      </c>
      <c r="J7591">
        <v>12345.003787219301</v>
      </c>
      <c r="K7591">
        <v>17312.9599041822</v>
      </c>
      <c r="L7591">
        <v>1028900.89349582</v>
      </c>
    </row>
    <row r="7592" spans="1:12" x14ac:dyDescent="0.35">
      <c r="A7592" t="s">
        <v>1563</v>
      </c>
      <c r="B7592" t="s">
        <v>4914</v>
      </c>
      <c r="C7592" t="s">
        <v>2857</v>
      </c>
      <c r="D7592" t="s">
        <v>2859</v>
      </c>
      <c r="E7592" t="s">
        <v>4915</v>
      </c>
      <c r="F7592" t="s">
        <v>2877</v>
      </c>
      <c r="G7592" t="s">
        <v>2878</v>
      </c>
      <c r="H7592">
        <v>0</v>
      </c>
      <c r="I7592">
        <v>0</v>
      </c>
      <c r="J7592">
        <v>0</v>
      </c>
      <c r="K7592">
        <v>0</v>
      </c>
      <c r="L7592">
        <v>0</v>
      </c>
    </row>
    <row r="7593" spans="1:12" x14ac:dyDescent="0.35">
      <c r="A7593" t="s">
        <v>1563</v>
      </c>
      <c r="B7593" t="s">
        <v>4914</v>
      </c>
      <c r="C7593" t="s">
        <v>2879</v>
      </c>
      <c r="D7593" t="s">
        <v>2880</v>
      </c>
      <c r="E7593" t="s">
        <v>4916</v>
      </c>
      <c r="F7593" t="s">
        <v>2170</v>
      </c>
      <c r="G7593" t="s">
        <v>2171</v>
      </c>
      <c r="H7593">
        <v>0</v>
      </c>
      <c r="I7593">
        <v>0</v>
      </c>
      <c r="J7593">
        <v>0</v>
      </c>
      <c r="K7593">
        <v>0</v>
      </c>
      <c r="L7593">
        <v>0</v>
      </c>
    </row>
    <row r="7594" spans="1:12" x14ac:dyDescent="0.35">
      <c r="A7594" t="s">
        <v>1563</v>
      </c>
      <c r="B7594" t="s">
        <v>4914</v>
      </c>
      <c r="C7594" t="s">
        <v>2879</v>
      </c>
      <c r="D7594" t="s">
        <v>2880</v>
      </c>
      <c r="E7594" t="s">
        <v>4916</v>
      </c>
      <c r="F7594" t="s">
        <v>2172</v>
      </c>
      <c r="G7594" t="s">
        <v>2173</v>
      </c>
      <c r="H7594">
        <v>131409.92509999999</v>
      </c>
      <c r="I7594">
        <v>872.028328134346</v>
      </c>
      <c r="J7594">
        <v>4845.91688798212</v>
      </c>
      <c r="K7594">
        <v>5717.94521611646</v>
      </c>
      <c r="L7594">
        <v>125691.97988388401</v>
      </c>
    </row>
    <row r="7595" spans="1:12" x14ac:dyDescent="0.35">
      <c r="A7595" t="s">
        <v>1563</v>
      </c>
      <c r="B7595" t="s">
        <v>4914</v>
      </c>
      <c r="C7595" t="s">
        <v>2879</v>
      </c>
      <c r="D7595" t="s">
        <v>2880</v>
      </c>
      <c r="E7595" t="s">
        <v>4916</v>
      </c>
      <c r="F7595" t="s">
        <v>2882</v>
      </c>
      <c r="G7595" t="s">
        <v>2883</v>
      </c>
      <c r="H7595">
        <v>0</v>
      </c>
      <c r="I7595">
        <v>0</v>
      </c>
      <c r="J7595">
        <v>0</v>
      </c>
      <c r="K7595">
        <v>0</v>
      </c>
      <c r="L7595">
        <v>0</v>
      </c>
    </row>
    <row r="7596" spans="1:12" x14ac:dyDescent="0.35">
      <c r="A7596" t="s">
        <v>1563</v>
      </c>
      <c r="B7596" t="s">
        <v>4914</v>
      </c>
      <c r="C7596" t="s">
        <v>2879</v>
      </c>
      <c r="D7596" t="s">
        <v>2880</v>
      </c>
      <c r="E7596" t="s">
        <v>4916</v>
      </c>
      <c r="F7596" t="s">
        <v>2884</v>
      </c>
      <c r="G7596" t="s">
        <v>2885</v>
      </c>
      <c r="H7596">
        <v>110328.6756</v>
      </c>
      <c r="I7596">
        <v>251.68365794278799</v>
      </c>
      <c r="J7596">
        <v>26.8977175897748</v>
      </c>
      <c r="K7596">
        <v>278.58137553256199</v>
      </c>
      <c r="L7596">
        <v>110050.094224467</v>
      </c>
    </row>
    <row r="7597" spans="1:12" x14ac:dyDescent="0.35">
      <c r="A7597" t="s">
        <v>1563</v>
      </c>
      <c r="B7597" t="s">
        <v>4914</v>
      </c>
      <c r="C7597" t="s">
        <v>2879</v>
      </c>
      <c r="D7597" t="s">
        <v>2880</v>
      </c>
      <c r="E7597" t="s">
        <v>4916</v>
      </c>
      <c r="F7597" t="s">
        <v>2896</v>
      </c>
      <c r="G7597" t="s">
        <v>2897</v>
      </c>
      <c r="H7597">
        <v>7065.9938000000002</v>
      </c>
      <c r="I7597">
        <v>16.119065733414502</v>
      </c>
      <c r="J7597">
        <v>1.7226628119294001</v>
      </c>
      <c r="K7597">
        <v>17.841728545343901</v>
      </c>
      <c r="L7597">
        <v>7048.1520714546596</v>
      </c>
    </row>
    <row r="7598" spans="1:12" x14ac:dyDescent="0.35">
      <c r="A7598" t="s">
        <v>1563</v>
      </c>
      <c r="B7598" t="s">
        <v>4914</v>
      </c>
      <c r="C7598" t="s">
        <v>2879</v>
      </c>
      <c r="D7598" t="s">
        <v>2886</v>
      </c>
      <c r="E7598" t="s">
        <v>4917</v>
      </c>
      <c r="F7598" t="s">
        <v>2170</v>
      </c>
      <c r="G7598" t="s">
        <v>2171</v>
      </c>
      <c r="H7598">
        <v>0</v>
      </c>
      <c r="J7598">
        <v>0</v>
      </c>
      <c r="K7598">
        <v>0</v>
      </c>
      <c r="L7598">
        <v>0</v>
      </c>
    </row>
    <row r="7599" spans="1:12" x14ac:dyDescent="0.35">
      <c r="A7599" t="s">
        <v>1563</v>
      </c>
      <c r="B7599" t="s">
        <v>4914</v>
      </c>
      <c r="C7599" t="s">
        <v>2879</v>
      </c>
      <c r="D7599" t="s">
        <v>2886</v>
      </c>
      <c r="E7599" t="s">
        <v>4917</v>
      </c>
      <c r="F7599" t="s">
        <v>2172</v>
      </c>
      <c r="G7599" t="s">
        <v>2173</v>
      </c>
      <c r="H7599">
        <v>5984.5072</v>
      </c>
      <c r="J7599">
        <v>0</v>
      </c>
      <c r="K7599">
        <v>0</v>
      </c>
      <c r="L7599">
        <v>5984.5072</v>
      </c>
    </row>
    <row r="7600" spans="1:12" x14ac:dyDescent="0.35">
      <c r="A7600" t="s">
        <v>1563</v>
      </c>
      <c r="B7600" t="s">
        <v>4914</v>
      </c>
      <c r="C7600" t="s">
        <v>2879</v>
      </c>
      <c r="D7600" t="s">
        <v>2886</v>
      </c>
      <c r="E7600" t="s">
        <v>4917</v>
      </c>
      <c r="F7600" t="s">
        <v>2882</v>
      </c>
      <c r="G7600" t="s">
        <v>2883</v>
      </c>
      <c r="H7600">
        <v>0</v>
      </c>
      <c r="J7600">
        <v>0</v>
      </c>
      <c r="K7600">
        <v>0</v>
      </c>
      <c r="L7600">
        <v>0</v>
      </c>
    </row>
    <row r="7601" spans="1:12" x14ac:dyDescent="0.35">
      <c r="A7601" t="s">
        <v>1563</v>
      </c>
      <c r="B7601" t="s">
        <v>4914</v>
      </c>
      <c r="C7601" t="s">
        <v>2879</v>
      </c>
      <c r="D7601" t="s">
        <v>2886</v>
      </c>
      <c r="E7601" t="s">
        <v>4917</v>
      </c>
      <c r="F7601" t="s">
        <v>2884</v>
      </c>
      <c r="G7601" t="s">
        <v>2885</v>
      </c>
      <c r="H7601">
        <v>38201.103999999999</v>
      </c>
      <c r="J7601">
        <v>0</v>
      </c>
      <c r="K7601">
        <v>0</v>
      </c>
      <c r="L7601">
        <v>38201.103999999999</v>
      </c>
    </row>
    <row r="7602" spans="1:12" x14ac:dyDescent="0.35">
      <c r="A7602" t="s">
        <v>1563</v>
      </c>
      <c r="B7602" t="s">
        <v>4914</v>
      </c>
      <c r="C7602" t="s">
        <v>2879</v>
      </c>
      <c r="D7602" t="s">
        <v>2888</v>
      </c>
      <c r="E7602" t="s">
        <v>3100</v>
      </c>
      <c r="F7602" t="s">
        <v>2172</v>
      </c>
      <c r="G7602" t="s">
        <v>2173</v>
      </c>
      <c r="H7602">
        <v>13166.4967</v>
      </c>
      <c r="I7602">
        <v>45.172137986920603</v>
      </c>
      <c r="J7602">
        <v>298.66502283105001</v>
      </c>
      <c r="K7602">
        <v>343.83716081797098</v>
      </c>
      <c r="L7602">
        <v>12822.659539181999</v>
      </c>
    </row>
    <row r="7603" spans="1:12" x14ac:dyDescent="0.35">
      <c r="A7603" t="s">
        <v>1563</v>
      </c>
      <c r="B7603" t="s">
        <v>4914</v>
      </c>
      <c r="C7603" t="s">
        <v>2879</v>
      </c>
      <c r="D7603" t="s">
        <v>2888</v>
      </c>
      <c r="E7603" t="s">
        <v>3100</v>
      </c>
      <c r="F7603" t="s">
        <v>2882</v>
      </c>
      <c r="G7603" t="s">
        <v>2883</v>
      </c>
      <c r="H7603">
        <v>13166.4967</v>
      </c>
      <c r="I7603">
        <v>45.172137986920603</v>
      </c>
      <c r="J7603">
        <v>298.66502283105001</v>
      </c>
      <c r="K7603">
        <v>343.83716081797098</v>
      </c>
      <c r="L7603">
        <v>12822.659539181999</v>
      </c>
    </row>
    <row r="7604" spans="1:12" x14ac:dyDescent="0.35">
      <c r="A7604" t="s">
        <v>1563</v>
      </c>
      <c r="B7604" t="s">
        <v>4914</v>
      </c>
      <c r="C7604" t="s">
        <v>2879</v>
      </c>
      <c r="D7604" t="s">
        <v>2888</v>
      </c>
      <c r="E7604" t="s">
        <v>3100</v>
      </c>
      <c r="F7604" t="s">
        <v>2884</v>
      </c>
      <c r="G7604" t="s">
        <v>2885</v>
      </c>
      <c r="H7604">
        <v>10185.508</v>
      </c>
      <c r="I7604">
        <v>6.3593166739009099</v>
      </c>
      <c r="J7604">
        <v>0</v>
      </c>
      <c r="K7604">
        <v>6.3593166739009099</v>
      </c>
      <c r="L7604">
        <v>10179.148683326101</v>
      </c>
    </row>
    <row r="7605" spans="1:12" x14ac:dyDescent="0.35">
      <c r="A7605" t="s">
        <v>1563</v>
      </c>
      <c r="B7605" t="s">
        <v>4914</v>
      </c>
      <c r="C7605" t="s">
        <v>2879</v>
      </c>
      <c r="D7605" t="s">
        <v>2892</v>
      </c>
      <c r="E7605" t="s">
        <v>4918</v>
      </c>
      <c r="F7605" t="s">
        <v>2170</v>
      </c>
      <c r="G7605" t="s">
        <v>2171</v>
      </c>
      <c r="H7605">
        <v>0</v>
      </c>
      <c r="I7605">
        <v>0</v>
      </c>
      <c r="J7605">
        <v>0</v>
      </c>
      <c r="K7605">
        <v>0</v>
      </c>
      <c r="L7605">
        <v>0</v>
      </c>
    </row>
    <row r="7606" spans="1:12" x14ac:dyDescent="0.35">
      <c r="A7606" t="s">
        <v>1563</v>
      </c>
      <c r="B7606" t="s">
        <v>4914</v>
      </c>
      <c r="C7606" t="s">
        <v>2879</v>
      </c>
      <c r="D7606" t="s">
        <v>2892</v>
      </c>
      <c r="E7606" t="s">
        <v>4918</v>
      </c>
      <c r="F7606" t="s">
        <v>2172</v>
      </c>
      <c r="G7606" t="s">
        <v>2173</v>
      </c>
      <c r="H7606">
        <v>38364.778700000003</v>
      </c>
      <c r="I7606">
        <v>132.83581051624401</v>
      </c>
      <c r="J7606">
        <v>1782.3912516703799</v>
      </c>
      <c r="K7606">
        <v>1915.2270621866201</v>
      </c>
      <c r="L7606">
        <v>36449.551637813398</v>
      </c>
    </row>
    <row r="7607" spans="1:12" x14ac:dyDescent="0.35">
      <c r="A7607" t="s">
        <v>1563</v>
      </c>
      <c r="B7607" t="s">
        <v>4914</v>
      </c>
      <c r="C7607" t="s">
        <v>2879</v>
      </c>
      <c r="D7607" t="s">
        <v>2892</v>
      </c>
      <c r="E7607" t="s">
        <v>4918</v>
      </c>
      <c r="F7607" t="s">
        <v>2882</v>
      </c>
      <c r="G7607" t="s">
        <v>2883</v>
      </c>
      <c r="H7607">
        <v>1952.4059999999999</v>
      </c>
      <c r="I7607">
        <v>6.7600921382312302</v>
      </c>
      <c r="J7607">
        <v>90.7069339272457</v>
      </c>
      <c r="K7607">
        <v>97.467026065477</v>
      </c>
      <c r="L7607">
        <v>1854.9389739345199</v>
      </c>
    </row>
    <row r="7608" spans="1:12" x14ac:dyDescent="0.35">
      <c r="A7608" t="s">
        <v>1563</v>
      </c>
      <c r="B7608" t="s">
        <v>4914</v>
      </c>
      <c r="C7608" t="s">
        <v>2879</v>
      </c>
      <c r="D7608" t="s">
        <v>2892</v>
      </c>
      <c r="E7608" t="s">
        <v>4918</v>
      </c>
      <c r="F7608" t="s">
        <v>2884</v>
      </c>
      <c r="G7608" t="s">
        <v>2885</v>
      </c>
      <c r="H7608">
        <v>8933.3544000000002</v>
      </c>
      <c r="I7608">
        <v>10.627821859432199</v>
      </c>
      <c r="J7608">
        <v>0</v>
      </c>
      <c r="K7608">
        <v>10.627821859432199</v>
      </c>
      <c r="L7608">
        <v>8922.7265781405695</v>
      </c>
    </row>
    <row r="7609" spans="1:12" x14ac:dyDescent="0.35">
      <c r="A7609" t="s">
        <v>1563</v>
      </c>
      <c r="B7609" t="s">
        <v>4914</v>
      </c>
      <c r="C7609" t="s">
        <v>2879</v>
      </c>
      <c r="D7609" t="s">
        <v>2892</v>
      </c>
      <c r="E7609" t="s">
        <v>4918</v>
      </c>
      <c r="F7609" t="s">
        <v>2896</v>
      </c>
      <c r="G7609" t="s">
        <v>2897</v>
      </c>
      <c r="H7609">
        <v>11071.251099999999</v>
      </c>
      <c r="I7609">
        <v>13.171232218954399</v>
      </c>
      <c r="J7609">
        <v>0</v>
      </c>
      <c r="K7609">
        <v>13.171232218954399</v>
      </c>
      <c r="L7609">
        <v>11058.079867781</v>
      </c>
    </row>
    <row r="7610" spans="1:12" x14ac:dyDescent="0.35">
      <c r="A7610" t="s">
        <v>1563</v>
      </c>
      <c r="B7610" t="s">
        <v>4914</v>
      </c>
      <c r="C7610" t="s">
        <v>2879</v>
      </c>
      <c r="D7610" t="s">
        <v>2894</v>
      </c>
      <c r="E7610" t="s">
        <v>2967</v>
      </c>
      <c r="F7610" t="s">
        <v>2172</v>
      </c>
      <c r="G7610" t="s">
        <v>2173</v>
      </c>
      <c r="H7610">
        <v>26505.393100000001</v>
      </c>
      <c r="I7610">
        <v>47.061340581218197</v>
      </c>
      <c r="J7610">
        <v>44.021970884658501</v>
      </c>
      <c r="K7610">
        <v>91.083311465876704</v>
      </c>
      <c r="L7610">
        <v>26414.309788534101</v>
      </c>
    </row>
    <row r="7611" spans="1:12" x14ac:dyDescent="0.35">
      <c r="A7611" t="s">
        <v>1563</v>
      </c>
      <c r="B7611" t="s">
        <v>4914</v>
      </c>
      <c r="C7611" t="s">
        <v>2879</v>
      </c>
      <c r="D7611" t="s">
        <v>2894</v>
      </c>
      <c r="E7611" t="s">
        <v>2967</v>
      </c>
      <c r="F7611" t="s">
        <v>2882</v>
      </c>
      <c r="G7611" t="s">
        <v>2883</v>
      </c>
      <c r="H7611">
        <v>0</v>
      </c>
      <c r="I7611">
        <v>0</v>
      </c>
      <c r="J7611">
        <v>0</v>
      </c>
      <c r="K7611">
        <v>0</v>
      </c>
      <c r="L7611">
        <v>0</v>
      </c>
    </row>
    <row r="7612" spans="1:12" x14ac:dyDescent="0.35">
      <c r="A7612" t="s">
        <v>1563</v>
      </c>
      <c r="B7612" t="s">
        <v>4914</v>
      </c>
      <c r="C7612" t="s">
        <v>2879</v>
      </c>
      <c r="D7612" t="s">
        <v>2894</v>
      </c>
      <c r="E7612" t="s">
        <v>2967</v>
      </c>
      <c r="F7612" t="s">
        <v>2884</v>
      </c>
      <c r="G7612" t="s">
        <v>2885</v>
      </c>
      <c r="H7612">
        <v>5397.317</v>
      </c>
      <c r="I7612">
        <v>7.5502859185132296</v>
      </c>
      <c r="J7612">
        <v>0</v>
      </c>
      <c r="K7612">
        <v>7.5502859185132296</v>
      </c>
      <c r="L7612">
        <v>5389.7667140814901</v>
      </c>
    </row>
    <row r="7613" spans="1:12" x14ac:dyDescent="0.35">
      <c r="A7613" t="s">
        <v>1563</v>
      </c>
      <c r="B7613" t="s">
        <v>4914</v>
      </c>
      <c r="C7613" t="s">
        <v>2879</v>
      </c>
      <c r="D7613" t="s">
        <v>2898</v>
      </c>
      <c r="E7613" t="s">
        <v>2893</v>
      </c>
      <c r="F7613" t="s">
        <v>2170</v>
      </c>
      <c r="G7613" t="s">
        <v>2171</v>
      </c>
      <c r="H7613">
        <v>0</v>
      </c>
      <c r="I7613">
        <v>0</v>
      </c>
      <c r="J7613">
        <v>0</v>
      </c>
      <c r="K7613">
        <v>0</v>
      </c>
      <c r="L7613">
        <v>0</v>
      </c>
    </row>
    <row r="7614" spans="1:12" x14ac:dyDescent="0.35">
      <c r="A7614" t="s">
        <v>1563</v>
      </c>
      <c r="B7614" t="s">
        <v>4914</v>
      </c>
      <c r="C7614" t="s">
        <v>2879</v>
      </c>
      <c r="D7614" t="s">
        <v>2898</v>
      </c>
      <c r="E7614" t="s">
        <v>2893</v>
      </c>
      <c r="F7614" t="s">
        <v>2172</v>
      </c>
      <c r="G7614" t="s">
        <v>2173</v>
      </c>
      <c r="H7614">
        <v>28376.8698</v>
      </c>
      <c r="I7614">
        <v>147.40692293333001</v>
      </c>
      <c r="J7614">
        <v>549.30386302362103</v>
      </c>
      <c r="K7614">
        <v>696.71078595695099</v>
      </c>
      <c r="L7614">
        <v>27680.159014043002</v>
      </c>
    </row>
    <row r="7615" spans="1:12" x14ac:dyDescent="0.35">
      <c r="A7615" t="s">
        <v>1563</v>
      </c>
      <c r="B7615" t="s">
        <v>4914</v>
      </c>
      <c r="C7615" t="s">
        <v>2879</v>
      </c>
      <c r="D7615" t="s">
        <v>2898</v>
      </c>
      <c r="E7615" t="s">
        <v>2893</v>
      </c>
      <c r="F7615" t="s">
        <v>2882</v>
      </c>
      <c r="G7615" t="s">
        <v>2883</v>
      </c>
      <c r="H7615">
        <v>27344.983700000001</v>
      </c>
      <c r="I7615">
        <v>142.0466711903</v>
      </c>
      <c r="J7615">
        <v>529.32917709548894</v>
      </c>
      <c r="K7615">
        <v>671.37584828578895</v>
      </c>
      <c r="L7615">
        <v>26673.607851714201</v>
      </c>
    </row>
    <row r="7616" spans="1:12" x14ac:dyDescent="0.35">
      <c r="A7616" t="s">
        <v>1563</v>
      </c>
      <c r="B7616" t="s">
        <v>4914</v>
      </c>
      <c r="C7616" t="s">
        <v>2879</v>
      </c>
      <c r="D7616" t="s">
        <v>2898</v>
      </c>
      <c r="E7616" t="s">
        <v>2893</v>
      </c>
      <c r="F7616" t="s">
        <v>2884</v>
      </c>
      <c r="G7616" t="s">
        <v>2885</v>
      </c>
      <c r="H7616">
        <v>43845.051200000002</v>
      </c>
      <c r="I7616">
        <v>59.360725993920198</v>
      </c>
      <c r="J7616">
        <v>0</v>
      </c>
      <c r="K7616">
        <v>59.360725993920198</v>
      </c>
      <c r="L7616">
        <v>43785.6904740061</v>
      </c>
    </row>
    <row r="7617" spans="1:12" x14ac:dyDescent="0.35">
      <c r="A7617" t="s">
        <v>1563</v>
      </c>
      <c r="B7617" t="s">
        <v>4914</v>
      </c>
      <c r="C7617" t="s">
        <v>2879</v>
      </c>
      <c r="D7617" t="s">
        <v>2898</v>
      </c>
      <c r="E7617" t="s">
        <v>2893</v>
      </c>
      <c r="F7617" t="s">
        <v>2896</v>
      </c>
      <c r="G7617" t="s">
        <v>2897</v>
      </c>
      <c r="H7617">
        <v>27656.1093</v>
      </c>
      <c r="I7617">
        <v>37.442919473088203</v>
      </c>
      <c r="J7617">
        <v>0</v>
      </c>
      <c r="K7617">
        <v>37.442919473088203</v>
      </c>
      <c r="L7617">
        <v>27618.666380526902</v>
      </c>
    </row>
    <row r="7618" spans="1:12" x14ac:dyDescent="0.35">
      <c r="A7618" t="s">
        <v>1563</v>
      </c>
      <c r="B7618" t="s">
        <v>4914</v>
      </c>
      <c r="C7618" t="s">
        <v>2879</v>
      </c>
      <c r="D7618" t="s">
        <v>2902</v>
      </c>
      <c r="E7618" t="s">
        <v>2969</v>
      </c>
      <c r="F7618" t="s">
        <v>2170</v>
      </c>
      <c r="G7618" t="s">
        <v>2171</v>
      </c>
      <c r="H7618">
        <v>0</v>
      </c>
      <c r="I7618">
        <v>0</v>
      </c>
      <c r="J7618">
        <v>0</v>
      </c>
      <c r="K7618">
        <v>0</v>
      </c>
      <c r="L7618">
        <v>0</v>
      </c>
    </row>
    <row r="7619" spans="1:12" x14ac:dyDescent="0.35">
      <c r="A7619" t="s">
        <v>1563</v>
      </c>
      <c r="B7619" t="s">
        <v>4914</v>
      </c>
      <c r="C7619" t="s">
        <v>2879</v>
      </c>
      <c r="D7619" t="s">
        <v>2902</v>
      </c>
      <c r="E7619" t="s">
        <v>2969</v>
      </c>
      <c r="F7619" t="s">
        <v>2172</v>
      </c>
      <c r="G7619" t="s">
        <v>2173</v>
      </c>
      <c r="H7619">
        <v>101780.4782</v>
      </c>
      <c r="I7619">
        <v>747.43876322569997</v>
      </c>
      <c r="J7619">
        <v>2.1297176689874502</v>
      </c>
      <c r="K7619">
        <v>749.56848089468804</v>
      </c>
      <c r="L7619">
        <v>101030.909719105</v>
      </c>
    </row>
    <row r="7620" spans="1:12" x14ac:dyDescent="0.35">
      <c r="A7620" t="s">
        <v>1563</v>
      </c>
      <c r="B7620" t="s">
        <v>4914</v>
      </c>
      <c r="C7620" t="s">
        <v>2879</v>
      </c>
      <c r="D7620" t="s">
        <v>2902</v>
      </c>
      <c r="E7620" t="s">
        <v>2969</v>
      </c>
      <c r="F7620" t="s">
        <v>2882</v>
      </c>
      <c r="G7620" t="s">
        <v>2883</v>
      </c>
      <c r="H7620">
        <v>0</v>
      </c>
      <c r="I7620">
        <v>0</v>
      </c>
      <c r="J7620">
        <v>0</v>
      </c>
      <c r="K7620">
        <v>0</v>
      </c>
      <c r="L7620">
        <v>0</v>
      </c>
    </row>
    <row r="7621" spans="1:12" x14ac:dyDescent="0.35">
      <c r="A7621" t="s">
        <v>1563</v>
      </c>
      <c r="B7621" t="s">
        <v>4914</v>
      </c>
      <c r="C7621" t="s">
        <v>2879</v>
      </c>
      <c r="D7621" t="s">
        <v>2902</v>
      </c>
      <c r="E7621" t="s">
        <v>2969</v>
      </c>
      <c r="F7621" t="s">
        <v>2884</v>
      </c>
      <c r="G7621" t="s">
        <v>2885</v>
      </c>
      <c r="H7621">
        <v>145549.05119999999</v>
      </c>
      <c r="I7621">
        <v>1068.8592226303399</v>
      </c>
      <c r="J7621">
        <v>3.0455583575461902</v>
      </c>
      <c r="K7621">
        <v>1071.90478098788</v>
      </c>
      <c r="L7621">
        <v>144477.14641901199</v>
      </c>
    </row>
    <row r="7622" spans="1:12" x14ac:dyDescent="0.35">
      <c r="A7622" t="s">
        <v>1563</v>
      </c>
      <c r="B7622" t="s">
        <v>4914</v>
      </c>
      <c r="C7622" t="s">
        <v>2879</v>
      </c>
      <c r="D7622" t="s">
        <v>2902</v>
      </c>
      <c r="E7622" t="s">
        <v>2969</v>
      </c>
      <c r="F7622" t="s">
        <v>2896</v>
      </c>
      <c r="G7622" t="s">
        <v>2897</v>
      </c>
      <c r="H7622">
        <v>19732.9499</v>
      </c>
      <c r="I7622">
        <v>144.91159695192101</v>
      </c>
      <c r="J7622">
        <v>0.412904446028178</v>
      </c>
      <c r="K7622">
        <v>145.32450139795</v>
      </c>
      <c r="L7622">
        <v>19587.625398601998</v>
      </c>
    </row>
    <row r="7623" spans="1:12" x14ac:dyDescent="0.35">
      <c r="A7623" t="s">
        <v>1563</v>
      </c>
      <c r="B7623" t="s">
        <v>4914</v>
      </c>
      <c r="C7623" t="s">
        <v>2879</v>
      </c>
      <c r="D7623" t="s">
        <v>2904</v>
      </c>
      <c r="E7623" t="s">
        <v>4032</v>
      </c>
      <c r="F7623" t="s">
        <v>2172</v>
      </c>
      <c r="G7623" t="s">
        <v>2173</v>
      </c>
      <c r="H7623">
        <v>65760.930500000002</v>
      </c>
      <c r="I7623">
        <v>496.433169156237</v>
      </c>
      <c r="J7623">
        <v>34.1527810138993</v>
      </c>
      <c r="K7623">
        <v>530.58595017013704</v>
      </c>
      <c r="L7623">
        <v>65230.344549829897</v>
      </c>
    </row>
    <row r="7624" spans="1:12" x14ac:dyDescent="0.35">
      <c r="A7624" t="s">
        <v>1563</v>
      </c>
      <c r="B7624" t="s">
        <v>4914</v>
      </c>
      <c r="C7624" t="s">
        <v>2879</v>
      </c>
      <c r="D7624" t="s">
        <v>2904</v>
      </c>
      <c r="E7624" t="s">
        <v>4032</v>
      </c>
      <c r="F7624" t="s">
        <v>2882</v>
      </c>
      <c r="G7624" t="s">
        <v>2883</v>
      </c>
      <c r="H7624">
        <v>0</v>
      </c>
      <c r="I7624">
        <v>0</v>
      </c>
      <c r="J7624">
        <v>0</v>
      </c>
      <c r="K7624">
        <v>0</v>
      </c>
      <c r="L7624">
        <v>0</v>
      </c>
    </row>
    <row r="7625" spans="1:12" x14ac:dyDescent="0.35">
      <c r="A7625" t="s">
        <v>1563</v>
      </c>
      <c r="B7625" t="s">
        <v>4914</v>
      </c>
      <c r="C7625" t="s">
        <v>2879</v>
      </c>
      <c r="D7625" t="s">
        <v>2904</v>
      </c>
      <c r="E7625" t="s">
        <v>4032</v>
      </c>
      <c r="F7625" t="s">
        <v>2884</v>
      </c>
      <c r="G7625" t="s">
        <v>2885</v>
      </c>
      <c r="H7625">
        <v>123963.1333</v>
      </c>
      <c r="I7625">
        <v>935.805054501413</v>
      </c>
      <c r="J7625">
        <v>64.379955014706695</v>
      </c>
      <c r="K7625">
        <v>1000.18500951612</v>
      </c>
      <c r="L7625">
        <v>122962.948290484</v>
      </c>
    </row>
    <row r="7626" spans="1:12" x14ac:dyDescent="0.35">
      <c r="A7626" t="s">
        <v>1563</v>
      </c>
      <c r="B7626" t="s">
        <v>4914</v>
      </c>
      <c r="C7626" t="s">
        <v>2879</v>
      </c>
      <c r="D7626" t="s">
        <v>2904</v>
      </c>
      <c r="E7626" t="s">
        <v>4032</v>
      </c>
      <c r="F7626" t="s">
        <v>2896</v>
      </c>
      <c r="G7626" t="s">
        <v>2897</v>
      </c>
      <c r="H7626">
        <v>36533.850299999998</v>
      </c>
      <c r="I7626">
        <v>275.79620508679898</v>
      </c>
      <c r="J7626">
        <v>18.973767229944102</v>
      </c>
      <c r="K7626">
        <v>294.76997231674301</v>
      </c>
      <c r="L7626">
        <v>36239.080327683303</v>
      </c>
    </row>
    <row r="7627" spans="1:12" x14ac:dyDescent="0.35">
      <c r="A7627" t="s">
        <v>1563</v>
      </c>
      <c r="B7627" t="s">
        <v>4914</v>
      </c>
      <c r="C7627" t="s">
        <v>2879</v>
      </c>
      <c r="D7627" t="s">
        <v>2906</v>
      </c>
      <c r="E7627" t="s">
        <v>4919</v>
      </c>
      <c r="F7627" t="s">
        <v>2172</v>
      </c>
      <c r="G7627" t="s">
        <v>2173</v>
      </c>
      <c r="H7627">
        <v>33061.8891</v>
      </c>
      <c r="I7627">
        <v>62.948357229929698</v>
      </c>
      <c r="J7627">
        <v>0</v>
      </c>
      <c r="K7627">
        <v>62.948357229929698</v>
      </c>
      <c r="L7627">
        <v>32998.940742770101</v>
      </c>
    </row>
    <row r="7628" spans="1:12" x14ac:dyDescent="0.35">
      <c r="A7628" t="s">
        <v>1563</v>
      </c>
      <c r="B7628" t="s">
        <v>4914</v>
      </c>
      <c r="C7628" t="s">
        <v>2879</v>
      </c>
      <c r="D7628" t="s">
        <v>2906</v>
      </c>
      <c r="E7628" t="s">
        <v>4919</v>
      </c>
      <c r="F7628" t="s">
        <v>2882</v>
      </c>
      <c r="G7628" t="s">
        <v>2883</v>
      </c>
      <c r="H7628">
        <v>0</v>
      </c>
      <c r="I7628">
        <v>0</v>
      </c>
      <c r="J7628">
        <v>0</v>
      </c>
      <c r="K7628">
        <v>0</v>
      </c>
      <c r="L7628">
        <v>0</v>
      </c>
    </row>
    <row r="7629" spans="1:12" x14ac:dyDescent="0.35">
      <c r="A7629" t="s">
        <v>1563</v>
      </c>
      <c r="B7629" t="s">
        <v>4914</v>
      </c>
      <c r="C7629" t="s">
        <v>2879</v>
      </c>
      <c r="D7629" t="s">
        <v>2906</v>
      </c>
      <c r="E7629" t="s">
        <v>4919</v>
      </c>
      <c r="F7629" t="s">
        <v>2884</v>
      </c>
      <c r="G7629" t="s">
        <v>2885</v>
      </c>
      <c r="H7629">
        <v>6491.6037999999999</v>
      </c>
      <c r="I7629">
        <v>12.359723109073</v>
      </c>
      <c r="J7629">
        <v>0</v>
      </c>
      <c r="K7629">
        <v>12.359723109073</v>
      </c>
      <c r="L7629">
        <v>6479.24407689093</v>
      </c>
    </row>
    <row r="7630" spans="1:12" x14ac:dyDescent="0.35">
      <c r="A7630" t="s">
        <v>1563</v>
      </c>
      <c r="B7630" t="s">
        <v>4914</v>
      </c>
      <c r="C7630" t="s">
        <v>2879</v>
      </c>
      <c r="D7630" t="s">
        <v>2908</v>
      </c>
      <c r="E7630" t="s">
        <v>2913</v>
      </c>
      <c r="F7630" t="s">
        <v>2172</v>
      </c>
      <c r="G7630" t="s">
        <v>2173</v>
      </c>
      <c r="H7630">
        <v>12217.0458</v>
      </c>
      <c r="I7630">
        <v>27.054625984251999</v>
      </c>
      <c r="J7630">
        <v>0</v>
      </c>
      <c r="K7630">
        <v>27.054625984251999</v>
      </c>
      <c r="L7630">
        <v>12189.9911740157</v>
      </c>
    </row>
    <row r="7631" spans="1:12" x14ac:dyDescent="0.35">
      <c r="A7631" t="s">
        <v>1563</v>
      </c>
      <c r="B7631" t="s">
        <v>4914</v>
      </c>
      <c r="C7631" t="s">
        <v>2879</v>
      </c>
      <c r="D7631" t="s">
        <v>2908</v>
      </c>
      <c r="E7631" t="s">
        <v>2913</v>
      </c>
      <c r="F7631" t="s">
        <v>2882</v>
      </c>
      <c r="G7631" t="s">
        <v>2883</v>
      </c>
      <c r="H7631">
        <v>0</v>
      </c>
      <c r="I7631">
        <v>0</v>
      </c>
      <c r="J7631">
        <v>0</v>
      </c>
      <c r="K7631">
        <v>0</v>
      </c>
      <c r="L7631">
        <v>0</v>
      </c>
    </row>
    <row r="7632" spans="1:12" x14ac:dyDescent="0.35">
      <c r="A7632" t="s">
        <v>1563</v>
      </c>
      <c r="B7632" t="s">
        <v>4914</v>
      </c>
      <c r="C7632" t="s">
        <v>2879</v>
      </c>
      <c r="D7632" t="s">
        <v>2908</v>
      </c>
      <c r="E7632" t="s">
        <v>2913</v>
      </c>
      <c r="F7632" t="s">
        <v>2884</v>
      </c>
      <c r="G7632" t="s">
        <v>2885</v>
      </c>
      <c r="H7632">
        <v>8399.2189999999991</v>
      </c>
      <c r="I7632">
        <v>18.600055364173201</v>
      </c>
      <c r="J7632">
        <v>0</v>
      </c>
      <c r="K7632">
        <v>18.600055364173201</v>
      </c>
      <c r="L7632">
        <v>8380.6189446358294</v>
      </c>
    </row>
    <row r="7633" spans="1:12" x14ac:dyDescent="0.35">
      <c r="A7633" t="s">
        <v>1563</v>
      </c>
      <c r="B7633" t="s">
        <v>4914</v>
      </c>
      <c r="C7633" t="s">
        <v>2915</v>
      </c>
      <c r="D7633" t="s">
        <v>3303</v>
      </c>
      <c r="E7633" t="s">
        <v>4920</v>
      </c>
      <c r="F7633" t="s">
        <v>2172</v>
      </c>
      <c r="G7633" t="s">
        <v>2173</v>
      </c>
      <c r="H7633">
        <v>270280.34580000001</v>
      </c>
      <c r="I7633">
        <v>3141.26475426875</v>
      </c>
      <c r="J7633">
        <v>57639.721164068302</v>
      </c>
      <c r="K7633">
        <v>60780.985918336999</v>
      </c>
      <c r="L7633">
        <v>209499.359881663</v>
      </c>
    </row>
    <row r="7634" spans="1:12" x14ac:dyDescent="0.35">
      <c r="A7634" t="s">
        <v>1563</v>
      </c>
      <c r="B7634" t="s">
        <v>4914</v>
      </c>
      <c r="C7634" t="s">
        <v>2915</v>
      </c>
      <c r="D7634" t="s">
        <v>3303</v>
      </c>
      <c r="E7634" t="s">
        <v>4920</v>
      </c>
      <c r="F7634" t="s">
        <v>2867</v>
      </c>
      <c r="G7634" t="s">
        <v>2868</v>
      </c>
      <c r="H7634">
        <v>0</v>
      </c>
      <c r="I7634">
        <v>0</v>
      </c>
      <c r="J7634">
        <v>0</v>
      </c>
      <c r="K7634">
        <v>0</v>
      </c>
      <c r="L7634">
        <v>0</v>
      </c>
    </row>
    <row r="7635" spans="1:12" x14ac:dyDescent="0.35">
      <c r="A7635" t="s">
        <v>1563</v>
      </c>
      <c r="B7635" t="s">
        <v>4914</v>
      </c>
      <c r="C7635" t="s">
        <v>2915</v>
      </c>
      <c r="D7635" t="s">
        <v>3303</v>
      </c>
      <c r="E7635" t="s">
        <v>4920</v>
      </c>
      <c r="F7635" t="s">
        <v>2922</v>
      </c>
      <c r="G7635" t="s">
        <v>2923</v>
      </c>
      <c r="H7635">
        <v>97125.685700000002</v>
      </c>
      <c r="I7635">
        <v>1128.81864291017</v>
      </c>
      <c r="J7635">
        <v>20712.928362286599</v>
      </c>
      <c r="K7635">
        <v>21841.747005196699</v>
      </c>
      <c r="L7635">
        <v>75283.938694803306</v>
      </c>
    </row>
    <row r="7636" spans="1:12" x14ac:dyDescent="0.35">
      <c r="A7636" t="s">
        <v>1563</v>
      </c>
      <c r="B7636" t="s">
        <v>4914</v>
      </c>
      <c r="C7636" t="s">
        <v>2915</v>
      </c>
      <c r="D7636" t="s">
        <v>3303</v>
      </c>
      <c r="E7636" t="s">
        <v>4920</v>
      </c>
      <c r="F7636" t="s">
        <v>2924</v>
      </c>
      <c r="G7636" t="s">
        <v>2925</v>
      </c>
      <c r="H7636">
        <v>0</v>
      </c>
      <c r="I7636">
        <v>0</v>
      </c>
      <c r="J7636">
        <v>0</v>
      </c>
      <c r="K7636">
        <v>0</v>
      </c>
      <c r="L7636">
        <v>0</v>
      </c>
    </row>
    <row r="7637" spans="1:12" x14ac:dyDescent="0.35">
      <c r="A7637" t="s">
        <v>1563</v>
      </c>
      <c r="B7637" t="s">
        <v>4914</v>
      </c>
      <c r="C7637" t="s">
        <v>2915</v>
      </c>
      <c r="D7637" t="s">
        <v>4921</v>
      </c>
      <c r="E7637" t="s">
        <v>4922</v>
      </c>
      <c r="F7637" t="s">
        <v>2170</v>
      </c>
      <c r="G7637" t="s">
        <v>2171</v>
      </c>
      <c r="H7637">
        <v>0</v>
      </c>
      <c r="I7637">
        <v>0</v>
      </c>
      <c r="J7637">
        <v>0</v>
      </c>
      <c r="K7637">
        <v>0</v>
      </c>
      <c r="L7637">
        <v>0</v>
      </c>
    </row>
    <row r="7638" spans="1:12" x14ac:dyDescent="0.35">
      <c r="A7638" t="s">
        <v>1563</v>
      </c>
      <c r="B7638" t="s">
        <v>4914</v>
      </c>
      <c r="C7638" t="s">
        <v>2915</v>
      </c>
      <c r="D7638" t="s">
        <v>4921</v>
      </c>
      <c r="E7638" t="s">
        <v>4922</v>
      </c>
      <c r="F7638" t="s">
        <v>2172</v>
      </c>
      <c r="G7638" t="s">
        <v>2173</v>
      </c>
      <c r="H7638">
        <v>400285.1875</v>
      </c>
      <c r="I7638">
        <v>3547.9246898932201</v>
      </c>
      <c r="J7638">
        <v>26656.4412109445</v>
      </c>
      <c r="K7638">
        <v>30204.3659008377</v>
      </c>
      <c r="L7638">
        <v>370080.82159916201</v>
      </c>
    </row>
    <row r="7639" spans="1:12" x14ac:dyDescent="0.35">
      <c r="A7639" t="s">
        <v>1563</v>
      </c>
      <c r="B7639" t="s">
        <v>4914</v>
      </c>
      <c r="C7639" t="s">
        <v>2915</v>
      </c>
      <c r="D7639" t="s">
        <v>4921</v>
      </c>
      <c r="E7639" t="s">
        <v>4922</v>
      </c>
      <c r="F7639" t="s">
        <v>2867</v>
      </c>
      <c r="G7639" t="s">
        <v>2868</v>
      </c>
      <c r="H7639">
        <v>0</v>
      </c>
      <c r="I7639">
        <v>0</v>
      </c>
      <c r="J7639">
        <v>0</v>
      </c>
      <c r="K7639">
        <v>0</v>
      </c>
      <c r="L7639">
        <v>0</v>
      </c>
    </row>
    <row r="7640" spans="1:12" x14ac:dyDescent="0.35">
      <c r="A7640" t="s">
        <v>1563</v>
      </c>
      <c r="B7640" t="s">
        <v>4914</v>
      </c>
      <c r="C7640" t="s">
        <v>2915</v>
      </c>
      <c r="D7640" t="s">
        <v>4921</v>
      </c>
      <c r="E7640" t="s">
        <v>4922</v>
      </c>
      <c r="F7640" t="s">
        <v>2922</v>
      </c>
      <c r="G7640" t="s">
        <v>2923</v>
      </c>
      <c r="H7640">
        <v>0</v>
      </c>
      <c r="I7640">
        <v>0</v>
      </c>
      <c r="J7640">
        <v>0</v>
      </c>
      <c r="K7640">
        <v>0</v>
      </c>
      <c r="L7640">
        <v>0</v>
      </c>
    </row>
    <row r="7641" spans="1:12" x14ac:dyDescent="0.35">
      <c r="A7641" t="s">
        <v>1563</v>
      </c>
      <c r="B7641" t="s">
        <v>4914</v>
      </c>
      <c r="C7641" t="s">
        <v>2915</v>
      </c>
      <c r="D7641" t="s">
        <v>4921</v>
      </c>
      <c r="E7641" t="s">
        <v>4922</v>
      </c>
      <c r="F7641" t="s">
        <v>2924</v>
      </c>
      <c r="G7641" t="s">
        <v>2925</v>
      </c>
      <c r="H7641">
        <v>0</v>
      </c>
      <c r="I7641">
        <v>0</v>
      </c>
      <c r="J7641">
        <v>0</v>
      </c>
      <c r="K7641">
        <v>0</v>
      </c>
      <c r="L7641">
        <v>0</v>
      </c>
    </row>
    <row r="7642" spans="1:12" x14ac:dyDescent="0.35">
      <c r="A7642" t="s">
        <v>1563</v>
      </c>
      <c r="B7642" t="s">
        <v>4914</v>
      </c>
      <c r="C7642" t="s">
        <v>2915</v>
      </c>
      <c r="D7642" t="s">
        <v>4921</v>
      </c>
      <c r="E7642" t="s">
        <v>4922</v>
      </c>
      <c r="F7642" t="s">
        <v>2877</v>
      </c>
      <c r="G7642" t="s">
        <v>2878</v>
      </c>
      <c r="H7642">
        <v>17657.044000000002</v>
      </c>
      <c r="I7642">
        <v>156.50307410203899</v>
      </c>
      <c r="J7642">
        <v>1175.84654657894</v>
      </c>
      <c r="K7642">
        <v>1332.34962068098</v>
      </c>
      <c r="L7642">
        <v>16324.694379319</v>
      </c>
    </row>
    <row r="7643" spans="1:12" x14ac:dyDescent="0.35">
      <c r="A7643" t="s">
        <v>1563</v>
      </c>
      <c r="B7643" t="s">
        <v>4914</v>
      </c>
      <c r="C7643" t="s">
        <v>2915</v>
      </c>
      <c r="D7643" t="s">
        <v>4923</v>
      </c>
      <c r="E7643" t="s">
        <v>4924</v>
      </c>
      <c r="F7643" t="s">
        <v>2172</v>
      </c>
      <c r="G7643" t="s">
        <v>2173</v>
      </c>
      <c r="H7643">
        <v>495526.58230000001</v>
      </c>
      <c r="I7643">
        <v>4999.3633612329504</v>
      </c>
      <c r="J7643">
        <v>21815.686147841101</v>
      </c>
      <c r="K7643">
        <v>26815.049509074099</v>
      </c>
      <c r="L7643">
        <v>468711.53279092599</v>
      </c>
    </row>
    <row r="7644" spans="1:12" x14ac:dyDescent="0.35">
      <c r="A7644" t="s">
        <v>1563</v>
      </c>
      <c r="B7644" t="s">
        <v>4914</v>
      </c>
      <c r="C7644" t="s">
        <v>2915</v>
      </c>
      <c r="D7644" t="s">
        <v>4923</v>
      </c>
      <c r="E7644" t="s">
        <v>4924</v>
      </c>
      <c r="F7644" t="s">
        <v>2867</v>
      </c>
      <c r="G7644" t="s">
        <v>2868</v>
      </c>
      <c r="H7644">
        <v>0</v>
      </c>
      <c r="I7644">
        <v>0</v>
      </c>
      <c r="J7644">
        <v>0</v>
      </c>
      <c r="K7644">
        <v>0</v>
      </c>
      <c r="L7644">
        <v>0</v>
      </c>
    </row>
    <row r="7645" spans="1:12" x14ac:dyDescent="0.35">
      <c r="A7645" t="s">
        <v>1563</v>
      </c>
      <c r="B7645" t="s">
        <v>4914</v>
      </c>
      <c r="C7645" t="s">
        <v>2915</v>
      </c>
      <c r="D7645" t="s">
        <v>4923</v>
      </c>
      <c r="E7645" t="s">
        <v>4924</v>
      </c>
      <c r="F7645" t="s">
        <v>2922</v>
      </c>
      <c r="G7645" t="s">
        <v>2923</v>
      </c>
      <c r="H7645">
        <v>0</v>
      </c>
      <c r="I7645">
        <v>0</v>
      </c>
      <c r="J7645">
        <v>0</v>
      </c>
      <c r="K7645">
        <v>0</v>
      </c>
      <c r="L7645">
        <v>0</v>
      </c>
    </row>
    <row r="7646" spans="1:12" x14ac:dyDescent="0.35">
      <c r="A7646" t="s">
        <v>1563</v>
      </c>
      <c r="B7646" t="s">
        <v>4914</v>
      </c>
      <c r="C7646" t="s">
        <v>2915</v>
      </c>
      <c r="D7646" t="s">
        <v>4923</v>
      </c>
      <c r="E7646" t="s">
        <v>4924</v>
      </c>
      <c r="F7646" t="s">
        <v>2875</v>
      </c>
      <c r="G7646" t="s">
        <v>2876</v>
      </c>
      <c r="H7646">
        <v>121745.4292</v>
      </c>
      <c r="I7646">
        <v>1228.28857188846</v>
      </c>
      <c r="J7646">
        <v>5359.8740573819996</v>
      </c>
      <c r="K7646">
        <v>6588.1626292704505</v>
      </c>
      <c r="L7646">
        <v>115157.26657073</v>
      </c>
    </row>
    <row r="7647" spans="1:12" x14ac:dyDescent="0.35">
      <c r="A7647" t="s">
        <v>1563</v>
      </c>
      <c r="B7647" t="s">
        <v>4914</v>
      </c>
      <c r="C7647" t="s">
        <v>2915</v>
      </c>
      <c r="D7647" t="s">
        <v>4923</v>
      </c>
      <c r="E7647" t="s">
        <v>4924</v>
      </c>
      <c r="F7647" t="s">
        <v>3241</v>
      </c>
      <c r="G7647" t="s">
        <v>3242</v>
      </c>
      <c r="H7647">
        <v>30398.548200000001</v>
      </c>
      <c r="I7647">
        <v>306.69068689388803</v>
      </c>
      <c r="J7647">
        <v>1338.3039571848201</v>
      </c>
      <c r="K7647">
        <v>1644.9946440787101</v>
      </c>
      <c r="L7647">
        <v>28753.553555921299</v>
      </c>
    </row>
    <row r="7648" spans="1:12" x14ac:dyDescent="0.35">
      <c r="A7648" t="s">
        <v>1563</v>
      </c>
      <c r="B7648" t="s">
        <v>4914</v>
      </c>
      <c r="C7648" t="s">
        <v>2915</v>
      </c>
      <c r="D7648" t="s">
        <v>4923</v>
      </c>
      <c r="E7648" t="s">
        <v>4924</v>
      </c>
      <c r="F7648" t="s">
        <v>2924</v>
      </c>
      <c r="G7648" t="s">
        <v>2925</v>
      </c>
      <c r="H7648">
        <v>0</v>
      </c>
      <c r="I7648">
        <v>0</v>
      </c>
      <c r="J7648">
        <v>0</v>
      </c>
      <c r="K7648">
        <v>0</v>
      </c>
      <c r="L7648">
        <v>0</v>
      </c>
    </row>
    <row r="7649" spans="1:14" x14ac:dyDescent="0.35">
      <c r="A7649" t="s">
        <v>1563</v>
      </c>
      <c r="B7649" t="s">
        <v>4914</v>
      </c>
      <c r="C7649" t="s">
        <v>2915</v>
      </c>
      <c r="D7649" t="s">
        <v>4923</v>
      </c>
      <c r="E7649" t="s">
        <v>4924</v>
      </c>
      <c r="F7649" t="s">
        <v>2877</v>
      </c>
      <c r="G7649" t="s">
        <v>2878</v>
      </c>
      <c r="H7649">
        <v>18980.187999999998</v>
      </c>
      <c r="I7649">
        <v>191.49095126956701</v>
      </c>
      <c r="J7649">
        <v>835.60769466017496</v>
      </c>
      <c r="K7649">
        <v>1027.0986459297401</v>
      </c>
      <c r="L7649">
        <v>17953.0893540703</v>
      </c>
    </row>
    <row r="7650" spans="1:14" x14ac:dyDescent="0.35">
      <c r="A7650" t="s">
        <v>1563</v>
      </c>
      <c r="B7650" t="s">
        <v>4914</v>
      </c>
      <c r="C7650" t="s">
        <v>2915</v>
      </c>
      <c r="D7650" t="s">
        <v>4925</v>
      </c>
      <c r="E7650" t="s">
        <v>4926</v>
      </c>
      <c r="F7650" t="s">
        <v>2172</v>
      </c>
      <c r="G7650" t="s">
        <v>2173</v>
      </c>
      <c r="H7650">
        <v>205342.2813</v>
      </c>
      <c r="I7650">
        <v>3033.4200344679002</v>
      </c>
      <c r="J7650">
        <v>21627.118142323699</v>
      </c>
      <c r="K7650">
        <v>24660.538176791601</v>
      </c>
      <c r="L7650">
        <v>180681.743123208</v>
      </c>
    </row>
    <row r="7651" spans="1:14" x14ac:dyDescent="0.35">
      <c r="A7651" t="s">
        <v>1563</v>
      </c>
      <c r="B7651" t="s">
        <v>4914</v>
      </c>
      <c r="C7651" t="s">
        <v>2915</v>
      </c>
      <c r="D7651" t="s">
        <v>4925</v>
      </c>
      <c r="E7651" t="s">
        <v>4926</v>
      </c>
      <c r="F7651" t="s">
        <v>2867</v>
      </c>
      <c r="G7651" t="s">
        <v>2868</v>
      </c>
      <c r="H7651">
        <v>0</v>
      </c>
      <c r="I7651">
        <v>0</v>
      </c>
      <c r="J7651">
        <v>0</v>
      </c>
      <c r="K7651">
        <v>0</v>
      </c>
      <c r="L7651">
        <v>0</v>
      </c>
    </row>
    <row r="7652" spans="1:14" x14ac:dyDescent="0.35">
      <c r="A7652" t="s">
        <v>1563</v>
      </c>
      <c r="B7652" t="s">
        <v>4914</v>
      </c>
      <c r="C7652" t="s">
        <v>2915</v>
      </c>
      <c r="D7652" t="s">
        <v>4925</v>
      </c>
      <c r="E7652" t="s">
        <v>4926</v>
      </c>
      <c r="F7652" t="s">
        <v>2922</v>
      </c>
      <c r="G7652" t="s">
        <v>2923</v>
      </c>
      <c r="H7652">
        <v>121845.26639999999</v>
      </c>
      <c r="I7652">
        <v>1799.9599009047799</v>
      </c>
      <c r="J7652">
        <v>12833.021799152701</v>
      </c>
      <c r="K7652">
        <v>14632.9817000574</v>
      </c>
      <c r="L7652">
        <v>107212.284699943</v>
      </c>
    </row>
    <row r="7653" spans="1:14" x14ac:dyDescent="0.35">
      <c r="A7653" t="s">
        <v>1563</v>
      </c>
      <c r="B7653" t="s">
        <v>4914</v>
      </c>
      <c r="C7653" t="s">
        <v>2915</v>
      </c>
      <c r="D7653" t="s">
        <v>4925</v>
      </c>
      <c r="E7653" t="s">
        <v>4926</v>
      </c>
      <c r="F7653" t="s">
        <v>2924</v>
      </c>
      <c r="G7653" t="s">
        <v>2925</v>
      </c>
      <c r="H7653">
        <v>0</v>
      </c>
      <c r="I7653">
        <v>0</v>
      </c>
      <c r="J7653">
        <v>0</v>
      </c>
      <c r="K7653">
        <v>0</v>
      </c>
      <c r="L7653">
        <v>0</v>
      </c>
    </row>
    <row r="7654" spans="1:14" x14ac:dyDescent="0.35">
      <c r="A7654" t="s">
        <v>1563</v>
      </c>
      <c r="B7654" t="s">
        <v>4914</v>
      </c>
      <c r="C7654" t="s">
        <v>2915</v>
      </c>
      <c r="D7654" t="s">
        <v>4925</v>
      </c>
      <c r="E7654" t="s">
        <v>4926</v>
      </c>
      <c r="F7654" t="s">
        <v>2877</v>
      </c>
      <c r="G7654" t="s">
        <v>2878</v>
      </c>
      <c r="H7654">
        <v>5539.9291000000003</v>
      </c>
      <c r="I7654">
        <v>81.838634209392495</v>
      </c>
      <c r="J7654">
        <v>583.47798542295004</v>
      </c>
      <c r="K7654">
        <v>665.31661963234205</v>
      </c>
      <c r="L7654">
        <v>4874.6124803676603</v>
      </c>
    </row>
    <row r="7655" spans="1:14" x14ac:dyDescent="0.35">
      <c r="A7655" t="s">
        <v>1563</v>
      </c>
      <c r="B7655" t="s">
        <v>4914</v>
      </c>
      <c r="C7655" t="s">
        <v>2915</v>
      </c>
      <c r="D7655" t="s">
        <v>3269</v>
      </c>
      <c r="E7655" t="s">
        <v>4927</v>
      </c>
      <c r="F7655" t="s">
        <v>2172</v>
      </c>
      <c r="G7655" t="s">
        <v>2173</v>
      </c>
      <c r="H7655">
        <v>19845.864600000001</v>
      </c>
      <c r="I7655">
        <v>315.63586306191002</v>
      </c>
      <c r="J7655">
        <v>1269.4279827227599</v>
      </c>
      <c r="K7655">
        <v>1585.0638457846701</v>
      </c>
      <c r="L7655">
        <v>18260.800754215299</v>
      </c>
    </row>
    <row r="7656" spans="1:14" x14ac:dyDescent="0.35">
      <c r="A7656" t="s">
        <v>1563</v>
      </c>
      <c r="B7656" t="s">
        <v>4914</v>
      </c>
      <c r="C7656" t="s">
        <v>2915</v>
      </c>
      <c r="D7656" t="s">
        <v>3269</v>
      </c>
      <c r="E7656" t="s">
        <v>4927</v>
      </c>
      <c r="F7656" t="s">
        <v>2867</v>
      </c>
      <c r="G7656" t="s">
        <v>2868</v>
      </c>
      <c r="H7656">
        <v>0</v>
      </c>
      <c r="I7656">
        <v>0</v>
      </c>
      <c r="J7656">
        <v>0</v>
      </c>
      <c r="K7656">
        <v>0</v>
      </c>
      <c r="L7656">
        <v>0</v>
      </c>
    </row>
    <row r="7657" spans="1:14" x14ac:dyDescent="0.35">
      <c r="A7657" t="s">
        <v>1563</v>
      </c>
      <c r="B7657" t="s">
        <v>4914</v>
      </c>
      <c r="C7657" t="s">
        <v>2915</v>
      </c>
      <c r="D7657" t="s">
        <v>3269</v>
      </c>
      <c r="E7657" t="s">
        <v>4927</v>
      </c>
      <c r="F7657" t="s">
        <v>2922</v>
      </c>
      <c r="G7657" t="s">
        <v>2923</v>
      </c>
      <c r="H7657">
        <v>0</v>
      </c>
      <c r="I7657">
        <v>0</v>
      </c>
      <c r="J7657">
        <v>0</v>
      </c>
      <c r="K7657">
        <v>0</v>
      </c>
      <c r="L7657">
        <v>0</v>
      </c>
    </row>
    <row r="7658" spans="1:14" x14ac:dyDescent="0.35">
      <c r="A7658" t="s">
        <v>1563</v>
      </c>
      <c r="B7658" t="s">
        <v>4914</v>
      </c>
      <c r="C7658" t="s">
        <v>2915</v>
      </c>
      <c r="D7658" t="s">
        <v>3269</v>
      </c>
      <c r="E7658" t="s">
        <v>4927</v>
      </c>
      <c r="F7658" t="s">
        <v>2924</v>
      </c>
      <c r="G7658" t="s">
        <v>2925</v>
      </c>
      <c r="H7658">
        <v>0</v>
      </c>
      <c r="I7658">
        <v>0</v>
      </c>
      <c r="J7658">
        <v>0</v>
      </c>
      <c r="K7658">
        <v>0</v>
      </c>
      <c r="L7658">
        <v>0</v>
      </c>
    </row>
    <row r="7659" spans="1:14" x14ac:dyDescent="0.35">
      <c r="A7659" t="s">
        <v>1563</v>
      </c>
      <c r="B7659" t="s">
        <v>4914</v>
      </c>
      <c r="C7659" t="s">
        <v>17</v>
      </c>
      <c r="D7659" t="s">
        <v>1564</v>
      </c>
      <c r="E7659" t="s">
        <v>2402</v>
      </c>
      <c r="F7659" t="s">
        <v>19</v>
      </c>
      <c r="G7659" t="s">
        <v>2174</v>
      </c>
      <c r="H7659">
        <v>2404812.3327000001</v>
      </c>
      <c r="I7659">
        <v>12654.1732521091</v>
      </c>
      <c r="J7659">
        <v>0</v>
      </c>
      <c r="K7659">
        <v>12654.1732521091</v>
      </c>
      <c r="L7659">
        <v>2392158.1594478898</v>
      </c>
      <c r="N7659" t="s">
        <v>2198</v>
      </c>
    </row>
    <row r="7660" spans="1:14" x14ac:dyDescent="0.35">
      <c r="A7660" t="s">
        <v>1563</v>
      </c>
      <c r="B7660" t="s">
        <v>4914</v>
      </c>
      <c r="C7660" t="s">
        <v>17</v>
      </c>
      <c r="D7660" t="s">
        <v>1564</v>
      </c>
      <c r="E7660" t="s">
        <v>2402</v>
      </c>
      <c r="F7660" t="s">
        <v>2787</v>
      </c>
      <c r="G7660" t="s">
        <v>2935</v>
      </c>
      <c r="H7660">
        <v>0</v>
      </c>
      <c r="I7660">
        <v>0</v>
      </c>
      <c r="J7660">
        <v>0</v>
      </c>
      <c r="K7660">
        <v>0</v>
      </c>
      <c r="L7660">
        <v>0</v>
      </c>
    </row>
    <row r="7661" spans="1:14" x14ac:dyDescent="0.35">
      <c r="A7661" t="s">
        <v>1563</v>
      </c>
      <c r="B7661" t="s">
        <v>4914</v>
      </c>
      <c r="C7661" t="s">
        <v>17</v>
      </c>
      <c r="D7661" t="s">
        <v>1564</v>
      </c>
      <c r="E7661" t="s">
        <v>2402</v>
      </c>
      <c r="F7661" t="s">
        <v>2788</v>
      </c>
      <c r="G7661" t="s">
        <v>2936</v>
      </c>
      <c r="H7661">
        <v>3888726.9079</v>
      </c>
      <c r="I7661">
        <v>20462.563068000902</v>
      </c>
      <c r="J7661">
        <v>32378.949739527401</v>
      </c>
      <c r="K7661">
        <v>52841.512807528299</v>
      </c>
      <c r="L7661">
        <v>3835885.3950924701</v>
      </c>
    </row>
    <row r="7662" spans="1:14" x14ac:dyDescent="0.35">
      <c r="A7662" t="s">
        <v>1563</v>
      </c>
      <c r="B7662" t="s">
        <v>4914</v>
      </c>
      <c r="C7662" t="s">
        <v>17</v>
      </c>
      <c r="D7662" t="s">
        <v>1573</v>
      </c>
      <c r="E7662" t="s">
        <v>2200</v>
      </c>
      <c r="F7662" t="s">
        <v>2170</v>
      </c>
      <c r="G7662" t="s">
        <v>2171</v>
      </c>
      <c r="H7662">
        <v>0</v>
      </c>
      <c r="I7662">
        <v>0</v>
      </c>
      <c r="J7662">
        <v>0</v>
      </c>
      <c r="K7662">
        <v>0</v>
      </c>
      <c r="L7662">
        <v>0</v>
      </c>
    </row>
    <row r="7663" spans="1:14" x14ac:dyDescent="0.35">
      <c r="A7663" t="s">
        <v>1563</v>
      </c>
      <c r="B7663" t="s">
        <v>4914</v>
      </c>
      <c r="C7663" t="s">
        <v>17</v>
      </c>
      <c r="D7663" t="s">
        <v>1573</v>
      </c>
      <c r="E7663" t="s">
        <v>2200</v>
      </c>
      <c r="F7663" t="s">
        <v>19</v>
      </c>
      <c r="G7663" t="s">
        <v>2174</v>
      </c>
      <c r="H7663">
        <v>892967.30310000002</v>
      </c>
      <c r="I7663">
        <v>3487.7286672990699</v>
      </c>
      <c r="J7663">
        <v>0</v>
      </c>
      <c r="K7663">
        <v>3487.7286672990699</v>
      </c>
      <c r="L7663">
        <v>889479.57443270099</v>
      </c>
      <c r="N7663" t="s">
        <v>2198</v>
      </c>
    </row>
    <row r="7664" spans="1:14" x14ac:dyDescent="0.35">
      <c r="A7664" t="s">
        <v>1563</v>
      </c>
      <c r="B7664" t="s">
        <v>4914</v>
      </c>
      <c r="C7664" t="s">
        <v>17</v>
      </c>
      <c r="D7664" t="s">
        <v>1573</v>
      </c>
      <c r="E7664" t="s">
        <v>2200</v>
      </c>
      <c r="F7664" t="s">
        <v>2787</v>
      </c>
      <c r="G7664" t="s">
        <v>2935</v>
      </c>
      <c r="H7664">
        <v>0</v>
      </c>
      <c r="I7664">
        <v>0</v>
      </c>
      <c r="J7664">
        <v>0</v>
      </c>
      <c r="K7664">
        <v>0</v>
      </c>
      <c r="L7664">
        <v>0</v>
      </c>
    </row>
    <row r="7665" spans="1:14" x14ac:dyDescent="0.35">
      <c r="A7665" t="s">
        <v>1563</v>
      </c>
      <c r="B7665" t="s">
        <v>4914</v>
      </c>
      <c r="C7665" t="s">
        <v>17</v>
      </c>
      <c r="D7665" t="s">
        <v>1573</v>
      </c>
      <c r="E7665" t="s">
        <v>2200</v>
      </c>
      <c r="F7665" t="s">
        <v>2788</v>
      </c>
      <c r="G7665" t="s">
        <v>2936</v>
      </c>
      <c r="H7665">
        <v>2464427.8890999998</v>
      </c>
      <c r="I7665">
        <v>9625.4989050685799</v>
      </c>
      <c r="J7665">
        <v>76284.022745906899</v>
      </c>
      <c r="K7665">
        <v>85909.521650975497</v>
      </c>
      <c r="L7665">
        <v>2378518.36744902</v>
      </c>
    </row>
    <row r="7666" spans="1:14" x14ac:dyDescent="0.35">
      <c r="A7666" t="s">
        <v>1563</v>
      </c>
      <c r="B7666" t="s">
        <v>4914</v>
      </c>
      <c r="C7666" t="s">
        <v>2938</v>
      </c>
      <c r="D7666" t="s">
        <v>4928</v>
      </c>
      <c r="E7666" t="s">
        <v>4929</v>
      </c>
      <c r="F7666" t="s">
        <v>2170</v>
      </c>
      <c r="G7666" t="s">
        <v>2171</v>
      </c>
      <c r="H7666">
        <v>0</v>
      </c>
      <c r="I7666">
        <v>0</v>
      </c>
      <c r="J7666">
        <v>0</v>
      </c>
      <c r="K7666">
        <v>0</v>
      </c>
      <c r="L7666">
        <v>0</v>
      </c>
    </row>
    <row r="7667" spans="1:14" x14ac:dyDescent="0.35">
      <c r="A7667" t="s">
        <v>1563</v>
      </c>
      <c r="B7667" t="s">
        <v>4914</v>
      </c>
      <c r="C7667" t="s">
        <v>2938</v>
      </c>
      <c r="D7667" t="s">
        <v>4928</v>
      </c>
      <c r="E7667" t="s">
        <v>4929</v>
      </c>
      <c r="F7667" t="s">
        <v>2172</v>
      </c>
      <c r="G7667" t="s">
        <v>2173</v>
      </c>
      <c r="H7667">
        <v>294890.74040000001</v>
      </c>
      <c r="I7667">
        <v>859.52775273576594</v>
      </c>
      <c r="J7667">
        <v>7687.4126503340804</v>
      </c>
      <c r="K7667">
        <v>8546.9404030698406</v>
      </c>
      <c r="L7667">
        <v>286343.79999693</v>
      </c>
    </row>
    <row r="7668" spans="1:14" x14ac:dyDescent="0.35">
      <c r="A7668" t="s">
        <v>1563</v>
      </c>
      <c r="B7668" t="s">
        <v>4914</v>
      </c>
      <c r="C7668" t="s">
        <v>2938</v>
      </c>
      <c r="D7668" t="s">
        <v>4930</v>
      </c>
      <c r="E7668" t="s">
        <v>4931</v>
      </c>
      <c r="F7668" t="s">
        <v>2172</v>
      </c>
      <c r="G7668" t="s">
        <v>2173</v>
      </c>
      <c r="H7668">
        <v>148563.6985</v>
      </c>
      <c r="I7668">
        <v>509.69821838785202</v>
      </c>
      <c r="J7668">
        <v>3369.9762024952402</v>
      </c>
      <c r="K7668">
        <v>3879.6744208830901</v>
      </c>
      <c r="L7668">
        <v>144684.02407911699</v>
      </c>
    </row>
    <row r="7669" spans="1:14" x14ac:dyDescent="0.35">
      <c r="A7669" t="s">
        <v>1563</v>
      </c>
      <c r="B7669" t="s">
        <v>4914</v>
      </c>
      <c r="C7669" t="s">
        <v>2938</v>
      </c>
      <c r="D7669" t="s">
        <v>4930</v>
      </c>
      <c r="E7669" t="s">
        <v>4931</v>
      </c>
      <c r="F7669" t="s">
        <v>2940</v>
      </c>
      <c r="G7669" t="s">
        <v>2941</v>
      </c>
      <c r="H7669">
        <v>0</v>
      </c>
      <c r="I7669">
        <v>0</v>
      </c>
      <c r="J7669">
        <v>0</v>
      </c>
      <c r="K7669">
        <v>0</v>
      </c>
      <c r="L7669">
        <v>0</v>
      </c>
    </row>
    <row r="7670" spans="1:14" x14ac:dyDescent="0.35">
      <c r="A7670" t="s">
        <v>1563</v>
      </c>
      <c r="B7670" t="s">
        <v>4914</v>
      </c>
      <c r="C7670" t="s">
        <v>2938</v>
      </c>
      <c r="D7670" t="s">
        <v>4932</v>
      </c>
      <c r="E7670" t="s">
        <v>4933</v>
      </c>
      <c r="F7670" t="s">
        <v>2172</v>
      </c>
      <c r="G7670" t="s">
        <v>2173</v>
      </c>
      <c r="H7670">
        <v>225467.12909999999</v>
      </c>
      <c r="I7670">
        <v>1171.2150058520899</v>
      </c>
      <c r="J7670">
        <v>4727.3423363244901</v>
      </c>
      <c r="K7670">
        <v>5898.5573421765903</v>
      </c>
      <c r="L7670">
        <v>219568.571757823</v>
      </c>
    </row>
    <row r="7671" spans="1:14" x14ac:dyDescent="0.35">
      <c r="A7671" t="s">
        <v>1563</v>
      </c>
      <c r="B7671" t="s">
        <v>4914</v>
      </c>
      <c r="C7671" t="s">
        <v>2938</v>
      </c>
      <c r="D7671" t="s">
        <v>4932</v>
      </c>
      <c r="E7671" t="s">
        <v>4933</v>
      </c>
      <c r="F7671" t="s">
        <v>19</v>
      </c>
      <c r="G7671" t="s">
        <v>2174</v>
      </c>
      <c r="H7671">
        <v>18745.932199999999</v>
      </c>
      <c r="I7671">
        <v>97.377906665048101</v>
      </c>
      <c r="J7671">
        <v>0</v>
      </c>
      <c r="K7671">
        <v>97.377906665048101</v>
      </c>
      <c r="L7671">
        <v>18648.554293335001</v>
      </c>
      <c r="N7671" t="s">
        <v>2198</v>
      </c>
    </row>
    <row r="7672" spans="1:14" x14ac:dyDescent="0.35">
      <c r="A7672" t="s">
        <v>1563</v>
      </c>
      <c r="B7672" t="s">
        <v>4914</v>
      </c>
      <c r="C7672" t="s">
        <v>2938</v>
      </c>
      <c r="D7672" t="s">
        <v>4932</v>
      </c>
      <c r="E7672" t="s">
        <v>4933</v>
      </c>
      <c r="F7672" t="s">
        <v>2940</v>
      </c>
      <c r="G7672" t="s">
        <v>2941</v>
      </c>
      <c r="H7672">
        <v>0</v>
      </c>
      <c r="I7672">
        <v>0</v>
      </c>
      <c r="J7672">
        <v>0</v>
      </c>
      <c r="K7672">
        <v>0</v>
      </c>
      <c r="L7672">
        <v>0</v>
      </c>
    </row>
    <row r="7673" spans="1:14" x14ac:dyDescent="0.35">
      <c r="A7673" t="s">
        <v>1563</v>
      </c>
      <c r="B7673" t="s">
        <v>4914</v>
      </c>
      <c r="C7673" t="s">
        <v>2938</v>
      </c>
      <c r="D7673" t="s">
        <v>4934</v>
      </c>
      <c r="E7673" t="s">
        <v>4935</v>
      </c>
      <c r="F7673" t="s">
        <v>2170</v>
      </c>
      <c r="G7673" t="s">
        <v>2171</v>
      </c>
      <c r="H7673">
        <v>0</v>
      </c>
      <c r="I7673">
        <v>0</v>
      </c>
      <c r="J7673">
        <v>0</v>
      </c>
      <c r="K7673">
        <v>0</v>
      </c>
      <c r="L7673">
        <v>0</v>
      </c>
    </row>
    <row r="7674" spans="1:14" x14ac:dyDescent="0.35">
      <c r="A7674" t="s">
        <v>1563</v>
      </c>
      <c r="B7674" t="s">
        <v>4914</v>
      </c>
      <c r="C7674" t="s">
        <v>2938</v>
      </c>
      <c r="D7674" t="s">
        <v>4934</v>
      </c>
      <c r="E7674" t="s">
        <v>4935</v>
      </c>
      <c r="F7674" t="s">
        <v>2172</v>
      </c>
      <c r="G7674" t="s">
        <v>2173</v>
      </c>
      <c r="H7674">
        <v>534238.76300000004</v>
      </c>
      <c r="I7674">
        <v>2811.17564729273</v>
      </c>
      <c r="J7674">
        <v>4130.4135674294503</v>
      </c>
      <c r="K7674">
        <v>6941.5892147221803</v>
      </c>
      <c r="L7674">
        <v>527297.17378527799</v>
      </c>
    </row>
    <row r="7675" spans="1:14" x14ac:dyDescent="0.35">
      <c r="A7675" t="s">
        <v>1563</v>
      </c>
      <c r="B7675" t="s">
        <v>4914</v>
      </c>
      <c r="C7675" t="s">
        <v>2938</v>
      </c>
      <c r="D7675" t="s">
        <v>4934</v>
      </c>
      <c r="E7675" t="s">
        <v>4935</v>
      </c>
      <c r="F7675" t="s">
        <v>1621</v>
      </c>
      <c r="G7675" t="s">
        <v>2416</v>
      </c>
      <c r="H7675">
        <v>268595.17910000001</v>
      </c>
      <c r="I7675">
        <v>1413.35350223005</v>
      </c>
      <c r="J7675">
        <v>0</v>
      </c>
      <c r="K7675">
        <v>1413.35350223005</v>
      </c>
      <c r="L7675">
        <v>267181.82559776999</v>
      </c>
      <c r="N7675" t="s">
        <v>2198</v>
      </c>
    </row>
    <row r="7676" spans="1:14" x14ac:dyDescent="0.35">
      <c r="A7676" t="s">
        <v>1563</v>
      </c>
      <c r="B7676" t="s">
        <v>4914</v>
      </c>
      <c r="C7676" t="s">
        <v>2938</v>
      </c>
      <c r="D7676" t="s">
        <v>4934</v>
      </c>
      <c r="E7676" t="s">
        <v>4935</v>
      </c>
      <c r="F7676" t="s">
        <v>3007</v>
      </c>
      <c r="G7676" t="s">
        <v>3008</v>
      </c>
      <c r="H7676">
        <v>0</v>
      </c>
      <c r="I7676">
        <v>0</v>
      </c>
      <c r="J7676">
        <v>0</v>
      </c>
      <c r="K7676">
        <v>0</v>
      </c>
      <c r="L7676">
        <v>0</v>
      </c>
      <c r="N7676" t="s">
        <v>2198</v>
      </c>
    </row>
    <row r="7677" spans="1:14" x14ac:dyDescent="0.35">
      <c r="A7677" t="s">
        <v>1563</v>
      </c>
      <c r="B7677" t="s">
        <v>4914</v>
      </c>
      <c r="C7677" t="s">
        <v>2938</v>
      </c>
      <c r="D7677" t="s">
        <v>4934</v>
      </c>
      <c r="E7677" t="s">
        <v>4935</v>
      </c>
      <c r="F7677" t="s">
        <v>2940</v>
      </c>
      <c r="G7677" t="s">
        <v>2941</v>
      </c>
      <c r="H7677">
        <v>0</v>
      </c>
      <c r="I7677">
        <v>0</v>
      </c>
      <c r="J7677">
        <v>0</v>
      </c>
      <c r="K7677">
        <v>0</v>
      </c>
      <c r="L7677">
        <v>0</v>
      </c>
    </row>
    <row r="7678" spans="1:14" x14ac:dyDescent="0.35">
      <c r="A7678" t="s">
        <v>1563</v>
      </c>
      <c r="B7678" t="s">
        <v>4914</v>
      </c>
      <c r="C7678" t="s">
        <v>2944</v>
      </c>
      <c r="D7678" t="s">
        <v>3125</v>
      </c>
      <c r="E7678" t="s">
        <v>3126</v>
      </c>
      <c r="F7678" t="s">
        <v>2947</v>
      </c>
      <c r="G7678" t="s">
        <v>2948</v>
      </c>
      <c r="H7678">
        <v>0</v>
      </c>
      <c r="I7678">
        <v>0</v>
      </c>
      <c r="J7678">
        <v>0</v>
      </c>
      <c r="K7678">
        <v>0</v>
      </c>
      <c r="L7678">
        <v>0</v>
      </c>
    </row>
    <row r="7679" spans="1:14" x14ac:dyDescent="0.35">
      <c r="A7679" t="s">
        <v>1574</v>
      </c>
      <c r="B7679" t="s">
        <v>4936</v>
      </c>
      <c r="C7679" t="s">
        <v>2857</v>
      </c>
      <c r="D7679" t="s">
        <v>2859</v>
      </c>
      <c r="E7679" t="s">
        <v>4937</v>
      </c>
      <c r="F7679" t="s">
        <v>2170</v>
      </c>
      <c r="G7679" t="s">
        <v>2171</v>
      </c>
      <c r="H7679">
        <v>0</v>
      </c>
      <c r="I7679">
        <v>0</v>
      </c>
      <c r="J7679">
        <v>0</v>
      </c>
      <c r="K7679">
        <v>0</v>
      </c>
      <c r="L7679">
        <v>0</v>
      </c>
    </row>
    <row r="7680" spans="1:14" x14ac:dyDescent="0.35">
      <c r="A7680" t="s">
        <v>1574</v>
      </c>
      <c r="B7680" t="s">
        <v>4936</v>
      </c>
      <c r="C7680" t="s">
        <v>2857</v>
      </c>
      <c r="D7680" t="s">
        <v>2859</v>
      </c>
      <c r="E7680" t="s">
        <v>4937</v>
      </c>
      <c r="F7680" t="s">
        <v>2172</v>
      </c>
      <c r="G7680" t="s">
        <v>2173</v>
      </c>
      <c r="H7680">
        <v>9189297.8957000002</v>
      </c>
      <c r="I7680">
        <v>47040.2622271297</v>
      </c>
      <c r="J7680">
        <v>77794.800694119403</v>
      </c>
      <c r="K7680">
        <v>124835.062921249</v>
      </c>
      <c r="L7680">
        <v>9064462.83277875</v>
      </c>
    </row>
    <row r="7681" spans="1:14" x14ac:dyDescent="0.35">
      <c r="A7681" t="s">
        <v>1574</v>
      </c>
      <c r="B7681" t="s">
        <v>4936</v>
      </c>
      <c r="C7681" t="s">
        <v>2857</v>
      </c>
      <c r="D7681" t="s">
        <v>2859</v>
      </c>
      <c r="E7681" t="s">
        <v>4937</v>
      </c>
      <c r="F7681" t="s">
        <v>2861</v>
      </c>
      <c r="G7681" t="s">
        <v>2862</v>
      </c>
      <c r="H7681">
        <v>286870.02010000002</v>
      </c>
      <c r="I7681">
        <v>1468.49532167026</v>
      </c>
      <c r="J7681">
        <v>2428.5855448249999</v>
      </c>
      <c r="K7681">
        <v>3897.0808664952601</v>
      </c>
      <c r="L7681">
        <v>282972.93923350499</v>
      </c>
    </row>
    <row r="7682" spans="1:14" x14ac:dyDescent="0.35">
      <c r="A7682" t="s">
        <v>1574</v>
      </c>
      <c r="B7682" t="s">
        <v>4936</v>
      </c>
      <c r="C7682" t="s">
        <v>2857</v>
      </c>
      <c r="D7682" t="s">
        <v>2859</v>
      </c>
      <c r="E7682" t="s">
        <v>4937</v>
      </c>
      <c r="F7682" t="s">
        <v>19</v>
      </c>
      <c r="G7682" t="s">
        <v>2174</v>
      </c>
      <c r="H7682">
        <v>838543.13569999998</v>
      </c>
      <c r="I7682">
        <v>4292.5247864207604</v>
      </c>
      <c r="J7682">
        <v>0</v>
      </c>
      <c r="K7682">
        <v>4292.5247864207604</v>
      </c>
      <c r="L7682">
        <v>834250.610913579</v>
      </c>
      <c r="N7682" t="s">
        <v>2198</v>
      </c>
    </row>
    <row r="7683" spans="1:14" x14ac:dyDescent="0.35">
      <c r="A7683" t="s">
        <v>1574</v>
      </c>
      <c r="B7683" t="s">
        <v>4936</v>
      </c>
      <c r="C7683" t="s">
        <v>2857</v>
      </c>
      <c r="D7683" t="s">
        <v>2859</v>
      </c>
      <c r="E7683" t="s">
        <v>4937</v>
      </c>
      <c r="F7683" t="s">
        <v>2863</v>
      </c>
      <c r="G7683" t="s">
        <v>2864</v>
      </c>
      <c r="H7683">
        <v>170230.5613</v>
      </c>
      <c r="I7683">
        <v>871.41480626586804</v>
      </c>
      <c r="J7683">
        <v>1441.1386749511</v>
      </c>
      <c r="K7683">
        <v>2312.5534812169699</v>
      </c>
      <c r="L7683">
        <v>167918.00781878299</v>
      </c>
    </row>
    <row r="7684" spans="1:14" x14ac:dyDescent="0.35">
      <c r="A7684" t="s">
        <v>1574</v>
      </c>
      <c r="B7684" t="s">
        <v>4936</v>
      </c>
      <c r="C7684" t="s">
        <v>2857</v>
      </c>
      <c r="D7684" t="s">
        <v>2859</v>
      </c>
      <c r="E7684" t="s">
        <v>4937</v>
      </c>
      <c r="F7684" t="s">
        <v>2865</v>
      </c>
      <c r="G7684" t="s">
        <v>2866</v>
      </c>
      <c r="H7684">
        <v>0</v>
      </c>
      <c r="I7684">
        <v>0</v>
      </c>
      <c r="J7684">
        <v>0</v>
      </c>
      <c r="K7684">
        <v>0</v>
      </c>
      <c r="L7684">
        <v>0</v>
      </c>
    </row>
    <row r="7685" spans="1:14" x14ac:dyDescent="0.35">
      <c r="A7685" t="s">
        <v>1574</v>
      </c>
      <c r="B7685" t="s">
        <v>4936</v>
      </c>
      <c r="C7685" t="s">
        <v>2857</v>
      </c>
      <c r="D7685" t="s">
        <v>2859</v>
      </c>
      <c r="E7685" t="s">
        <v>4937</v>
      </c>
      <c r="F7685" t="s">
        <v>2867</v>
      </c>
      <c r="G7685" t="s">
        <v>2868</v>
      </c>
      <c r="H7685">
        <v>0</v>
      </c>
      <c r="I7685">
        <v>0</v>
      </c>
      <c r="J7685">
        <v>0</v>
      </c>
      <c r="K7685">
        <v>0</v>
      </c>
      <c r="L7685">
        <v>0</v>
      </c>
    </row>
    <row r="7686" spans="1:14" x14ac:dyDescent="0.35">
      <c r="A7686" t="s">
        <v>1574</v>
      </c>
      <c r="B7686" t="s">
        <v>4936</v>
      </c>
      <c r="C7686" t="s">
        <v>2857</v>
      </c>
      <c r="D7686" t="s">
        <v>2859</v>
      </c>
      <c r="E7686" t="s">
        <v>4937</v>
      </c>
      <c r="F7686" t="s">
        <v>2871</v>
      </c>
      <c r="G7686" t="s">
        <v>2872</v>
      </c>
      <c r="H7686">
        <v>422423.98550000001</v>
      </c>
      <c r="I7686">
        <v>2162.3997044375301</v>
      </c>
      <c r="J7686">
        <v>3576.1589341379099</v>
      </c>
      <c r="K7686">
        <v>5738.5586385754305</v>
      </c>
      <c r="L7686">
        <v>416685.42686142499</v>
      </c>
    </row>
    <row r="7687" spans="1:14" x14ac:dyDescent="0.35">
      <c r="A7687" t="s">
        <v>1574</v>
      </c>
      <c r="B7687" t="s">
        <v>4936</v>
      </c>
      <c r="C7687" t="s">
        <v>2857</v>
      </c>
      <c r="D7687" t="s">
        <v>2859</v>
      </c>
      <c r="E7687" t="s">
        <v>4937</v>
      </c>
      <c r="F7687" t="s">
        <v>2877</v>
      </c>
      <c r="G7687" t="s">
        <v>2878</v>
      </c>
      <c r="H7687">
        <v>936268.08739999996</v>
      </c>
      <c r="I7687">
        <v>4792.7814344622802</v>
      </c>
      <c r="J7687">
        <v>7926.2627122310396</v>
      </c>
      <c r="K7687">
        <v>12719.044146693301</v>
      </c>
      <c r="L7687">
        <v>923549.043253307</v>
      </c>
    </row>
    <row r="7688" spans="1:14" x14ac:dyDescent="0.35">
      <c r="A7688" t="s">
        <v>1574</v>
      </c>
      <c r="B7688" t="s">
        <v>4936</v>
      </c>
      <c r="C7688" t="s">
        <v>2879</v>
      </c>
      <c r="D7688" t="s">
        <v>2880</v>
      </c>
      <c r="E7688" t="s">
        <v>4938</v>
      </c>
      <c r="F7688" t="s">
        <v>2170</v>
      </c>
      <c r="G7688" t="s">
        <v>2171</v>
      </c>
      <c r="H7688">
        <v>0</v>
      </c>
      <c r="I7688">
        <v>0</v>
      </c>
      <c r="J7688">
        <v>0</v>
      </c>
      <c r="K7688">
        <v>0</v>
      </c>
      <c r="L7688">
        <v>0</v>
      </c>
    </row>
    <row r="7689" spans="1:14" x14ac:dyDescent="0.35">
      <c r="A7689" t="s">
        <v>1574</v>
      </c>
      <c r="B7689" t="s">
        <v>4936</v>
      </c>
      <c r="C7689" t="s">
        <v>2879</v>
      </c>
      <c r="D7689" t="s">
        <v>2880</v>
      </c>
      <c r="E7689" t="s">
        <v>4938</v>
      </c>
      <c r="F7689" t="s">
        <v>2172</v>
      </c>
      <c r="G7689" t="s">
        <v>2173</v>
      </c>
      <c r="H7689">
        <v>31570.452499999999</v>
      </c>
      <c r="I7689">
        <v>200.395731226511</v>
      </c>
      <c r="J7689">
        <v>367.47433103888397</v>
      </c>
      <c r="K7689">
        <v>567.87006226539495</v>
      </c>
      <c r="L7689">
        <v>31002.5824377346</v>
      </c>
    </row>
    <row r="7690" spans="1:14" x14ac:dyDescent="0.35">
      <c r="A7690" t="s">
        <v>1574</v>
      </c>
      <c r="B7690" t="s">
        <v>4936</v>
      </c>
      <c r="C7690" t="s">
        <v>2879</v>
      </c>
      <c r="D7690" t="s">
        <v>2880</v>
      </c>
      <c r="E7690" t="s">
        <v>4938</v>
      </c>
      <c r="F7690" t="s">
        <v>2882</v>
      </c>
      <c r="G7690" t="s">
        <v>2883</v>
      </c>
      <c r="H7690">
        <v>3990.3173999999999</v>
      </c>
      <c r="I7690">
        <v>25.328828482161299</v>
      </c>
      <c r="J7690">
        <v>46.446569722386798</v>
      </c>
      <c r="K7690">
        <v>71.775398204548097</v>
      </c>
      <c r="L7690">
        <v>3918.5420017954498</v>
      </c>
    </row>
    <row r="7691" spans="1:14" x14ac:dyDescent="0.35">
      <c r="A7691" t="s">
        <v>1574</v>
      </c>
      <c r="B7691" t="s">
        <v>4936</v>
      </c>
      <c r="C7691" t="s">
        <v>2879</v>
      </c>
      <c r="D7691" t="s">
        <v>2880</v>
      </c>
      <c r="E7691" t="s">
        <v>4938</v>
      </c>
      <c r="F7691" t="s">
        <v>2884</v>
      </c>
      <c r="G7691" t="s">
        <v>2885</v>
      </c>
      <c r="H7691">
        <v>683.53240000000005</v>
      </c>
      <c r="I7691">
        <v>5.5110810186966201</v>
      </c>
      <c r="J7691">
        <v>0</v>
      </c>
      <c r="K7691">
        <v>5.5110810186966201</v>
      </c>
      <c r="L7691">
        <v>678.02131898130301</v>
      </c>
    </row>
    <row r="7692" spans="1:14" x14ac:dyDescent="0.35">
      <c r="A7692" t="s">
        <v>1574</v>
      </c>
      <c r="B7692" t="s">
        <v>4936</v>
      </c>
      <c r="C7692" t="s">
        <v>2879</v>
      </c>
      <c r="D7692" t="s">
        <v>2880</v>
      </c>
      <c r="E7692" t="s">
        <v>4938</v>
      </c>
      <c r="F7692" t="s">
        <v>2890</v>
      </c>
      <c r="G7692" t="s">
        <v>2891</v>
      </c>
      <c r="H7692">
        <v>5985.4760999999999</v>
      </c>
      <c r="I7692">
        <v>37.993242723241899</v>
      </c>
      <c r="J7692">
        <v>69.669854583580303</v>
      </c>
      <c r="K7692">
        <v>107.663097306822</v>
      </c>
      <c r="L7692">
        <v>5877.8130026931804</v>
      </c>
    </row>
    <row r="7693" spans="1:14" x14ac:dyDescent="0.35">
      <c r="A7693" t="s">
        <v>1574</v>
      </c>
      <c r="B7693" t="s">
        <v>4936</v>
      </c>
      <c r="C7693" t="s">
        <v>2879</v>
      </c>
      <c r="D7693" t="s">
        <v>2886</v>
      </c>
      <c r="E7693" t="s">
        <v>4817</v>
      </c>
      <c r="F7693" t="s">
        <v>2170</v>
      </c>
      <c r="G7693" t="s">
        <v>2171</v>
      </c>
      <c r="H7693">
        <v>0</v>
      </c>
      <c r="I7693">
        <v>0</v>
      </c>
      <c r="J7693">
        <v>0</v>
      </c>
      <c r="K7693">
        <v>0</v>
      </c>
      <c r="L7693">
        <v>0</v>
      </c>
    </row>
    <row r="7694" spans="1:14" x14ac:dyDescent="0.35">
      <c r="A7694" t="s">
        <v>1574</v>
      </c>
      <c r="B7694" t="s">
        <v>4936</v>
      </c>
      <c r="C7694" t="s">
        <v>2879</v>
      </c>
      <c r="D7694" t="s">
        <v>2886</v>
      </c>
      <c r="E7694" t="s">
        <v>4817</v>
      </c>
      <c r="F7694" t="s">
        <v>2172</v>
      </c>
      <c r="G7694" t="s">
        <v>2173</v>
      </c>
      <c r="H7694">
        <v>47620.360800000002</v>
      </c>
      <c r="I7694">
        <v>256.95741965042998</v>
      </c>
      <c r="J7694">
        <v>264.46938030667798</v>
      </c>
      <c r="K7694">
        <v>521.42679995710796</v>
      </c>
      <c r="L7694">
        <v>47098.9340000429</v>
      </c>
    </row>
    <row r="7695" spans="1:14" x14ac:dyDescent="0.35">
      <c r="A7695" t="s">
        <v>1574</v>
      </c>
      <c r="B7695" t="s">
        <v>4936</v>
      </c>
      <c r="C7695" t="s">
        <v>2879</v>
      </c>
      <c r="D7695" t="s">
        <v>2886</v>
      </c>
      <c r="E7695" t="s">
        <v>4817</v>
      </c>
      <c r="F7695" t="s">
        <v>2882</v>
      </c>
      <c r="G7695" t="s">
        <v>2883</v>
      </c>
      <c r="H7695">
        <v>47620.360800000002</v>
      </c>
      <c r="I7695">
        <v>256.95741965042998</v>
      </c>
      <c r="J7695">
        <v>264.46938030667798</v>
      </c>
      <c r="K7695">
        <v>521.42679995710796</v>
      </c>
      <c r="L7695">
        <v>47098.9340000429</v>
      </c>
    </row>
    <row r="7696" spans="1:14" x14ac:dyDescent="0.35">
      <c r="A7696" t="s">
        <v>1574</v>
      </c>
      <c r="B7696" t="s">
        <v>4936</v>
      </c>
      <c r="C7696" t="s">
        <v>2879</v>
      </c>
      <c r="D7696" t="s">
        <v>2886</v>
      </c>
      <c r="E7696" t="s">
        <v>4817</v>
      </c>
      <c r="F7696" t="s">
        <v>2884</v>
      </c>
      <c r="G7696" t="s">
        <v>2885</v>
      </c>
      <c r="H7696">
        <v>28967.481599999999</v>
      </c>
      <c r="I7696">
        <v>188.574383403448</v>
      </c>
      <c r="J7696">
        <v>0</v>
      </c>
      <c r="K7696">
        <v>188.574383403448</v>
      </c>
      <c r="L7696">
        <v>28778.907216596599</v>
      </c>
    </row>
    <row r="7697" spans="1:12" x14ac:dyDescent="0.35">
      <c r="A7697" t="s">
        <v>1574</v>
      </c>
      <c r="B7697" t="s">
        <v>4936</v>
      </c>
      <c r="C7697" t="s">
        <v>2879</v>
      </c>
      <c r="D7697" t="s">
        <v>2886</v>
      </c>
      <c r="E7697" t="s">
        <v>4817</v>
      </c>
      <c r="F7697" t="s">
        <v>2896</v>
      </c>
      <c r="G7697" t="s">
        <v>2897</v>
      </c>
      <c r="H7697">
        <v>21865.776399999999</v>
      </c>
      <c r="I7697">
        <v>142.343244246474</v>
      </c>
      <c r="J7697">
        <v>0</v>
      </c>
      <c r="K7697">
        <v>142.343244246474</v>
      </c>
      <c r="L7697">
        <v>21723.433155753501</v>
      </c>
    </row>
    <row r="7698" spans="1:12" x14ac:dyDescent="0.35">
      <c r="A7698" t="s">
        <v>1574</v>
      </c>
      <c r="B7698" t="s">
        <v>4936</v>
      </c>
      <c r="C7698" t="s">
        <v>2879</v>
      </c>
      <c r="D7698" t="s">
        <v>2886</v>
      </c>
      <c r="E7698" t="s">
        <v>4817</v>
      </c>
      <c r="F7698" t="s">
        <v>2890</v>
      </c>
      <c r="G7698" t="s">
        <v>2891</v>
      </c>
      <c r="H7698">
        <v>774.31489999999997</v>
      </c>
      <c r="I7698">
        <v>4.1781694252102399</v>
      </c>
      <c r="J7698">
        <v>4.3003151269378597</v>
      </c>
      <c r="K7698">
        <v>8.4784845521480996</v>
      </c>
      <c r="L7698">
        <v>765.836415447852</v>
      </c>
    </row>
    <row r="7699" spans="1:12" x14ac:dyDescent="0.35">
      <c r="A7699" t="s">
        <v>1574</v>
      </c>
      <c r="B7699" t="s">
        <v>4936</v>
      </c>
      <c r="C7699" t="s">
        <v>2879</v>
      </c>
      <c r="D7699" t="s">
        <v>2888</v>
      </c>
      <c r="E7699" t="s">
        <v>3635</v>
      </c>
      <c r="F7699" t="s">
        <v>2170</v>
      </c>
      <c r="G7699" t="s">
        <v>2171</v>
      </c>
      <c r="H7699">
        <v>0</v>
      </c>
      <c r="I7699">
        <v>0</v>
      </c>
      <c r="J7699">
        <v>0</v>
      </c>
      <c r="K7699">
        <v>0</v>
      </c>
      <c r="L7699">
        <v>0</v>
      </c>
    </row>
    <row r="7700" spans="1:12" x14ac:dyDescent="0.35">
      <c r="A7700" t="s">
        <v>1574</v>
      </c>
      <c r="B7700" t="s">
        <v>4936</v>
      </c>
      <c r="C7700" t="s">
        <v>2879</v>
      </c>
      <c r="D7700" t="s">
        <v>2888</v>
      </c>
      <c r="E7700" t="s">
        <v>3635</v>
      </c>
      <c r="F7700" t="s">
        <v>2172</v>
      </c>
      <c r="G7700" t="s">
        <v>2173</v>
      </c>
      <c r="H7700">
        <v>36254.979599999999</v>
      </c>
      <c r="I7700">
        <v>88.210254866546293</v>
      </c>
      <c r="J7700">
        <v>0</v>
      </c>
      <c r="K7700">
        <v>88.210254866546293</v>
      </c>
      <c r="L7700">
        <v>36166.769345133398</v>
      </c>
    </row>
    <row r="7701" spans="1:12" x14ac:dyDescent="0.35">
      <c r="A7701" t="s">
        <v>1574</v>
      </c>
      <c r="B7701" t="s">
        <v>4936</v>
      </c>
      <c r="C7701" t="s">
        <v>2879</v>
      </c>
      <c r="D7701" t="s">
        <v>2888</v>
      </c>
      <c r="E7701" t="s">
        <v>3635</v>
      </c>
      <c r="F7701" t="s">
        <v>2882</v>
      </c>
      <c r="G7701" t="s">
        <v>2883</v>
      </c>
      <c r="H7701">
        <v>1899.0704000000001</v>
      </c>
      <c r="I7701">
        <v>4.6205371596762301</v>
      </c>
      <c r="J7701">
        <v>0</v>
      </c>
      <c r="K7701">
        <v>4.6205371596762301</v>
      </c>
      <c r="L7701">
        <v>1894.4498628403201</v>
      </c>
    </row>
    <row r="7702" spans="1:12" x14ac:dyDescent="0.35">
      <c r="A7702" t="s">
        <v>1574</v>
      </c>
      <c r="B7702" t="s">
        <v>4936</v>
      </c>
      <c r="C7702" t="s">
        <v>2879</v>
      </c>
      <c r="D7702" t="s">
        <v>2888</v>
      </c>
      <c r="E7702" t="s">
        <v>3635</v>
      </c>
      <c r="F7702" t="s">
        <v>2884</v>
      </c>
      <c r="G7702" t="s">
        <v>2885</v>
      </c>
      <c r="H7702">
        <v>15710.4912</v>
      </c>
      <c r="I7702">
        <v>38.224443775503403</v>
      </c>
      <c r="J7702">
        <v>0</v>
      </c>
      <c r="K7702">
        <v>38.224443775503403</v>
      </c>
      <c r="L7702">
        <v>15672.266756224501</v>
      </c>
    </row>
    <row r="7703" spans="1:12" x14ac:dyDescent="0.35">
      <c r="A7703" t="s">
        <v>1574</v>
      </c>
      <c r="B7703" t="s">
        <v>4936</v>
      </c>
      <c r="C7703" t="s">
        <v>2879</v>
      </c>
      <c r="D7703" t="s">
        <v>2888</v>
      </c>
      <c r="E7703" t="s">
        <v>3635</v>
      </c>
      <c r="F7703" t="s">
        <v>2890</v>
      </c>
      <c r="G7703" t="s">
        <v>2891</v>
      </c>
      <c r="H7703">
        <v>21235.059499999999</v>
      </c>
      <c r="I7703">
        <v>51.666006421834197</v>
      </c>
      <c r="J7703">
        <v>0</v>
      </c>
      <c r="K7703">
        <v>51.666006421834197</v>
      </c>
      <c r="L7703">
        <v>21183.393493578202</v>
      </c>
    </row>
    <row r="7704" spans="1:12" x14ac:dyDescent="0.35">
      <c r="A7704" t="s">
        <v>1574</v>
      </c>
      <c r="B7704" t="s">
        <v>4936</v>
      </c>
      <c r="C7704" t="s">
        <v>2879</v>
      </c>
      <c r="D7704" t="s">
        <v>2892</v>
      </c>
      <c r="E7704" t="s">
        <v>3842</v>
      </c>
      <c r="F7704" t="s">
        <v>2172</v>
      </c>
      <c r="G7704" t="s">
        <v>2173</v>
      </c>
      <c r="H7704">
        <v>27329.933300000001</v>
      </c>
      <c r="I7704">
        <v>191.11915585724799</v>
      </c>
      <c r="J7704">
        <v>0</v>
      </c>
      <c r="K7704">
        <v>191.11915585724799</v>
      </c>
      <c r="L7704">
        <v>27138.814144142802</v>
      </c>
    </row>
    <row r="7705" spans="1:12" x14ac:dyDescent="0.35">
      <c r="A7705" t="s">
        <v>1574</v>
      </c>
      <c r="B7705" t="s">
        <v>4936</v>
      </c>
      <c r="C7705" t="s">
        <v>2879</v>
      </c>
      <c r="D7705" t="s">
        <v>2892</v>
      </c>
      <c r="E7705" t="s">
        <v>3842</v>
      </c>
      <c r="F7705" t="s">
        <v>2882</v>
      </c>
      <c r="G7705" t="s">
        <v>2883</v>
      </c>
      <c r="H7705">
        <v>0</v>
      </c>
      <c r="I7705">
        <v>0</v>
      </c>
      <c r="J7705">
        <v>0</v>
      </c>
      <c r="K7705">
        <v>0</v>
      </c>
      <c r="L7705">
        <v>0</v>
      </c>
    </row>
    <row r="7706" spans="1:12" x14ac:dyDescent="0.35">
      <c r="A7706" t="s">
        <v>1574</v>
      </c>
      <c r="B7706" t="s">
        <v>4936</v>
      </c>
      <c r="C7706" t="s">
        <v>2879</v>
      </c>
      <c r="D7706" t="s">
        <v>2892</v>
      </c>
      <c r="E7706" t="s">
        <v>3842</v>
      </c>
      <c r="F7706" t="s">
        <v>2884</v>
      </c>
      <c r="G7706" t="s">
        <v>2885</v>
      </c>
      <c r="H7706">
        <v>29969.756399999998</v>
      </c>
      <c r="I7706">
        <v>209.57952886618699</v>
      </c>
      <c r="J7706">
        <v>0</v>
      </c>
      <c r="K7706">
        <v>209.57952886618699</v>
      </c>
      <c r="L7706">
        <v>29760.176871133801</v>
      </c>
    </row>
    <row r="7707" spans="1:12" x14ac:dyDescent="0.35">
      <c r="A7707" t="s">
        <v>1574</v>
      </c>
      <c r="B7707" t="s">
        <v>4936</v>
      </c>
      <c r="C7707" t="s">
        <v>2879</v>
      </c>
      <c r="D7707" t="s">
        <v>2892</v>
      </c>
      <c r="E7707" t="s">
        <v>3842</v>
      </c>
      <c r="F7707" t="s">
        <v>2890</v>
      </c>
      <c r="G7707" t="s">
        <v>2891</v>
      </c>
      <c r="H7707">
        <v>5124.3625000000002</v>
      </c>
      <c r="I7707">
        <v>35.834841723234099</v>
      </c>
      <c r="J7707">
        <v>0</v>
      </c>
      <c r="K7707">
        <v>35.834841723234099</v>
      </c>
      <c r="L7707">
        <v>5088.5276582767701</v>
      </c>
    </row>
    <row r="7708" spans="1:12" x14ac:dyDescent="0.35">
      <c r="A7708" t="s">
        <v>1574</v>
      </c>
      <c r="B7708" t="s">
        <v>4936</v>
      </c>
      <c r="C7708" t="s">
        <v>2879</v>
      </c>
      <c r="D7708" t="s">
        <v>2894</v>
      </c>
      <c r="E7708" t="s">
        <v>2893</v>
      </c>
      <c r="F7708" t="s">
        <v>2170</v>
      </c>
      <c r="G7708" t="s">
        <v>2171</v>
      </c>
      <c r="H7708">
        <v>0</v>
      </c>
      <c r="I7708">
        <v>0</v>
      </c>
      <c r="J7708">
        <v>0</v>
      </c>
      <c r="K7708">
        <v>0</v>
      </c>
      <c r="L7708">
        <v>0</v>
      </c>
    </row>
    <row r="7709" spans="1:12" x14ac:dyDescent="0.35">
      <c r="A7709" t="s">
        <v>1574</v>
      </c>
      <c r="B7709" t="s">
        <v>4936</v>
      </c>
      <c r="C7709" t="s">
        <v>2879</v>
      </c>
      <c r="D7709" t="s">
        <v>2894</v>
      </c>
      <c r="E7709" t="s">
        <v>2893</v>
      </c>
      <c r="F7709" t="s">
        <v>2172</v>
      </c>
      <c r="G7709" t="s">
        <v>2173</v>
      </c>
      <c r="H7709">
        <v>20471.5033</v>
      </c>
      <c r="I7709">
        <v>113.049304262245</v>
      </c>
      <c r="J7709">
        <v>0.346334529395529</v>
      </c>
      <c r="K7709">
        <v>113.39563879164101</v>
      </c>
      <c r="L7709">
        <v>20358.1076612084</v>
      </c>
    </row>
    <row r="7710" spans="1:12" x14ac:dyDescent="0.35">
      <c r="A7710" t="s">
        <v>1574</v>
      </c>
      <c r="B7710" t="s">
        <v>4936</v>
      </c>
      <c r="C7710" t="s">
        <v>2879</v>
      </c>
      <c r="D7710" t="s">
        <v>2894</v>
      </c>
      <c r="E7710" t="s">
        <v>2893</v>
      </c>
      <c r="F7710" t="s">
        <v>2882</v>
      </c>
      <c r="G7710" t="s">
        <v>2883</v>
      </c>
      <c r="H7710">
        <v>2876.1615999999999</v>
      </c>
      <c r="I7710">
        <v>15.8829601029601</v>
      </c>
      <c r="J7710">
        <v>4.8658570245652802E-2</v>
      </c>
      <c r="K7710">
        <v>15.931618673205801</v>
      </c>
      <c r="L7710">
        <v>2860.22998132679</v>
      </c>
    </row>
    <row r="7711" spans="1:12" x14ac:dyDescent="0.35">
      <c r="A7711" t="s">
        <v>1574</v>
      </c>
      <c r="B7711" t="s">
        <v>4936</v>
      </c>
      <c r="C7711" t="s">
        <v>2879</v>
      </c>
      <c r="D7711" t="s">
        <v>2894</v>
      </c>
      <c r="E7711" t="s">
        <v>2893</v>
      </c>
      <c r="F7711" t="s">
        <v>2884</v>
      </c>
      <c r="G7711" t="s">
        <v>2885</v>
      </c>
      <c r="H7711">
        <v>64870.2356</v>
      </c>
      <c r="I7711">
        <v>443.78859111212103</v>
      </c>
      <c r="J7711">
        <v>0</v>
      </c>
      <c r="K7711">
        <v>443.78859111212103</v>
      </c>
      <c r="L7711">
        <v>64426.447008887902</v>
      </c>
    </row>
    <row r="7712" spans="1:12" x14ac:dyDescent="0.35">
      <c r="A7712" t="s">
        <v>1574</v>
      </c>
      <c r="B7712" t="s">
        <v>4936</v>
      </c>
      <c r="C7712" t="s">
        <v>2879</v>
      </c>
      <c r="D7712" t="s">
        <v>2894</v>
      </c>
      <c r="E7712" t="s">
        <v>2893</v>
      </c>
      <c r="F7712" t="s">
        <v>2890</v>
      </c>
      <c r="G7712" t="s">
        <v>2891</v>
      </c>
      <c r="H7712">
        <v>2876.1615999999999</v>
      </c>
      <c r="I7712">
        <v>15.8829601029601</v>
      </c>
      <c r="J7712">
        <v>4.8658570245652802E-2</v>
      </c>
      <c r="K7712">
        <v>15.931618673205801</v>
      </c>
      <c r="L7712">
        <v>2860.22998132679</v>
      </c>
    </row>
    <row r="7713" spans="1:14" x14ac:dyDescent="0.35">
      <c r="A7713" t="s">
        <v>1574</v>
      </c>
      <c r="B7713" t="s">
        <v>4936</v>
      </c>
      <c r="C7713" t="s">
        <v>2879</v>
      </c>
      <c r="D7713" t="s">
        <v>2898</v>
      </c>
      <c r="E7713" t="s">
        <v>3235</v>
      </c>
      <c r="F7713" t="s">
        <v>2172</v>
      </c>
      <c r="G7713" t="s">
        <v>2173</v>
      </c>
      <c r="H7713">
        <v>47580.309200000003</v>
      </c>
      <c r="I7713">
        <v>341.14568505338099</v>
      </c>
      <c r="J7713">
        <v>0</v>
      </c>
      <c r="K7713">
        <v>341.14568505338099</v>
      </c>
      <c r="L7713">
        <v>47239.163514946602</v>
      </c>
    </row>
    <row r="7714" spans="1:14" x14ac:dyDescent="0.35">
      <c r="A7714" t="s">
        <v>1574</v>
      </c>
      <c r="B7714" t="s">
        <v>4936</v>
      </c>
      <c r="C7714" t="s">
        <v>2879</v>
      </c>
      <c r="D7714" t="s">
        <v>2898</v>
      </c>
      <c r="E7714" t="s">
        <v>3235</v>
      </c>
      <c r="F7714" t="s">
        <v>2882</v>
      </c>
      <c r="G7714" t="s">
        <v>2883</v>
      </c>
      <c r="H7714">
        <v>0</v>
      </c>
      <c r="I7714">
        <v>0</v>
      </c>
      <c r="J7714">
        <v>0</v>
      </c>
      <c r="K7714">
        <v>0</v>
      </c>
      <c r="L7714">
        <v>0</v>
      </c>
    </row>
    <row r="7715" spans="1:14" x14ac:dyDescent="0.35">
      <c r="A7715" t="s">
        <v>1574</v>
      </c>
      <c r="B7715" t="s">
        <v>4936</v>
      </c>
      <c r="C7715" t="s">
        <v>2879</v>
      </c>
      <c r="D7715" t="s">
        <v>2898</v>
      </c>
      <c r="E7715" t="s">
        <v>3235</v>
      </c>
      <c r="F7715" t="s">
        <v>2884</v>
      </c>
      <c r="G7715" t="s">
        <v>2885</v>
      </c>
      <c r="H7715">
        <v>69557.880600000004</v>
      </c>
      <c r="I7715">
        <v>498.7225014828</v>
      </c>
      <c r="J7715">
        <v>0</v>
      </c>
      <c r="K7715">
        <v>498.7225014828</v>
      </c>
      <c r="L7715">
        <v>69059.158098517204</v>
      </c>
    </row>
    <row r="7716" spans="1:14" x14ac:dyDescent="0.35">
      <c r="A7716" t="s">
        <v>1574</v>
      </c>
      <c r="B7716" t="s">
        <v>4936</v>
      </c>
      <c r="C7716" t="s">
        <v>2879</v>
      </c>
      <c r="D7716" t="s">
        <v>2898</v>
      </c>
      <c r="E7716" t="s">
        <v>3235</v>
      </c>
      <c r="F7716" t="s">
        <v>2956</v>
      </c>
      <c r="G7716" t="s">
        <v>2957</v>
      </c>
      <c r="H7716">
        <v>32626.4977</v>
      </c>
      <c r="I7716">
        <v>233.92846975089</v>
      </c>
      <c r="J7716">
        <v>0</v>
      </c>
      <c r="K7716">
        <v>233.92846975089</v>
      </c>
      <c r="L7716">
        <v>32392.569230249101</v>
      </c>
      <c r="N7716" t="s">
        <v>2198</v>
      </c>
    </row>
    <row r="7717" spans="1:14" x14ac:dyDescent="0.35">
      <c r="A7717" t="s">
        <v>1574</v>
      </c>
      <c r="B7717" t="s">
        <v>4936</v>
      </c>
      <c r="C7717" t="s">
        <v>2879</v>
      </c>
      <c r="D7717" t="s">
        <v>2898</v>
      </c>
      <c r="E7717" t="s">
        <v>3235</v>
      </c>
      <c r="F7717" t="s">
        <v>2896</v>
      </c>
      <c r="G7717" t="s">
        <v>2897</v>
      </c>
      <c r="H7717">
        <v>27415.321</v>
      </c>
      <c r="I7717">
        <v>196.564894721234</v>
      </c>
      <c r="J7717">
        <v>0</v>
      </c>
      <c r="K7717">
        <v>196.564894721234</v>
      </c>
      <c r="L7717">
        <v>27218.756105278801</v>
      </c>
    </row>
    <row r="7718" spans="1:14" x14ac:dyDescent="0.35">
      <c r="A7718" t="s">
        <v>1574</v>
      </c>
      <c r="B7718" t="s">
        <v>4936</v>
      </c>
      <c r="C7718" t="s">
        <v>2879</v>
      </c>
      <c r="D7718" t="s">
        <v>2898</v>
      </c>
      <c r="E7718" t="s">
        <v>3235</v>
      </c>
      <c r="F7718" t="s">
        <v>2890</v>
      </c>
      <c r="G7718" t="s">
        <v>2891</v>
      </c>
      <c r="H7718">
        <v>28774.758399999999</v>
      </c>
      <c r="I7718">
        <v>206.31191429418701</v>
      </c>
      <c r="J7718">
        <v>0</v>
      </c>
      <c r="K7718">
        <v>206.31191429418701</v>
      </c>
      <c r="L7718">
        <v>28568.446485705801</v>
      </c>
    </row>
    <row r="7719" spans="1:14" x14ac:dyDescent="0.35">
      <c r="A7719" t="s">
        <v>1574</v>
      </c>
      <c r="B7719" t="s">
        <v>4936</v>
      </c>
      <c r="C7719" t="s">
        <v>2879</v>
      </c>
      <c r="D7719" t="s">
        <v>2902</v>
      </c>
      <c r="E7719" t="s">
        <v>3676</v>
      </c>
      <c r="F7719" t="s">
        <v>2172</v>
      </c>
      <c r="G7719" t="s">
        <v>2173</v>
      </c>
      <c r="H7719">
        <v>154942.867</v>
      </c>
      <c r="I7719">
        <v>483.08059824882901</v>
      </c>
      <c r="J7719">
        <v>155.93147630427899</v>
      </c>
      <c r="K7719">
        <v>639.01207455310805</v>
      </c>
      <c r="L7719">
        <v>154303.854925447</v>
      </c>
    </row>
    <row r="7720" spans="1:14" x14ac:dyDescent="0.35">
      <c r="A7720" t="s">
        <v>1574</v>
      </c>
      <c r="B7720" t="s">
        <v>4936</v>
      </c>
      <c r="C7720" t="s">
        <v>2879</v>
      </c>
      <c r="D7720" t="s">
        <v>2902</v>
      </c>
      <c r="E7720" t="s">
        <v>3676</v>
      </c>
      <c r="F7720" t="s">
        <v>2882</v>
      </c>
      <c r="G7720" t="s">
        <v>2883</v>
      </c>
      <c r="H7720">
        <v>12817.657999999999</v>
      </c>
      <c r="I7720">
        <v>39.962871874599003</v>
      </c>
      <c r="J7720">
        <v>12.899440862154499</v>
      </c>
      <c r="K7720">
        <v>52.862312736753502</v>
      </c>
      <c r="L7720">
        <v>12764.7956872632</v>
      </c>
    </row>
    <row r="7721" spans="1:14" x14ac:dyDescent="0.35">
      <c r="A7721" t="s">
        <v>1574</v>
      </c>
      <c r="B7721" t="s">
        <v>4936</v>
      </c>
      <c r="C7721" t="s">
        <v>2879</v>
      </c>
      <c r="D7721" t="s">
        <v>2902</v>
      </c>
      <c r="E7721" t="s">
        <v>3676</v>
      </c>
      <c r="F7721" t="s">
        <v>2884</v>
      </c>
      <c r="G7721" t="s">
        <v>2885</v>
      </c>
      <c r="H7721">
        <v>88364.638999999996</v>
      </c>
      <c r="I7721">
        <v>269.88198725203398</v>
      </c>
      <c r="J7721">
        <v>0</v>
      </c>
      <c r="K7721">
        <v>269.88198725203398</v>
      </c>
      <c r="L7721">
        <v>88094.757012747999</v>
      </c>
    </row>
    <row r="7722" spans="1:14" x14ac:dyDescent="0.35">
      <c r="A7722" t="s">
        <v>1574</v>
      </c>
      <c r="B7722" t="s">
        <v>4936</v>
      </c>
      <c r="C7722" t="s">
        <v>2879</v>
      </c>
      <c r="D7722" t="s">
        <v>2902</v>
      </c>
      <c r="E7722" t="s">
        <v>3676</v>
      </c>
      <c r="F7722" t="s">
        <v>2974</v>
      </c>
      <c r="G7722" t="s">
        <v>2975</v>
      </c>
      <c r="H7722">
        <v>94910.1679</v>
      </c>
      <c r="I7722">
        <v>289.87324556700003</v>
      </c>
      <c r="J7722">
        <v>0</v>
      </c>
      <c r="K7722">
        <v>289.87324556700003</v>
      </c>
      <c r="L7722">
        <v>94620.294654433004</v>
      </c>
      <c r="N7722" t="s">
        <v>2198</v>
      </c>
    </row>
    <row r="7723" spans="1:14" x14ac:dyDescent="0.35">
      <c r="A7723" t="s">
        <v>1574</v>
      </c>
      <c r="B7723" t="s">
        <v>4936</v>
      </c>
      <c r="C7723" t="s">
        <v>2879</v>
      </c>
      <c r="D7723" t="s">
        <v>2902</v>
      </c>
      <c r="E7723" t="s">
        <v>3676</v>
      </c>
      <c r="F7723" t="s">
        <v>2896</v>
      </c>
      <c r="G7723" t="s">
        <v>2897</v>
      </c>
      <c r="H7723">
        <v>100001.1348</v>
      </c>
      <c r="I7723">
        <v>305.42200203419497</v>
      </c>
      <c r="J7723">
        <v>0</v>
      </c>
      <c r="K7723">
        <v>305.42200203419497</v>
      </c>
      <c r="L7723">
        <v>99695.712797965796</v>
      </c>
    </row>
    <row r="7724" spans="1:14" x14ac:dyDescent="0.35">
      <c r="A7724" t="s">
        <v>1574</v>
      </c>
      <c r="B7724" t="s">
        <v>4936</v>
      </c>
      <c r="C7724" t="s">
        <v>2879</v>
      </c>
      <c r="D7724" t="s">
        <v>2902</v>
      </c>
      <c r="E7724" t="s">
        <v>3676</v>
      </c>
      <c r="F7724" t="s">
        <v>2890</v>
      </c>
      <c r="G7724" t="s">
        <v>2891</v>
      </c>
      <c r="H7724">
        <v>12817.657999999999</v>
      </c>
      <c r="I7724">
        <v>39.962871874599003</v>
      </c>
      <c r="J7724">
        <v>12.899440862154499</v>
      </c>
      <c r="K7724">
        <v>52.862312736753502</v>
      </c>
      <c r="L7724">
        <v>12764.7956872632</v>
      </c>
    </row>
    <row r="7725" spans="1:14" x14ac:dyDescent="0.35">
      <c r="A7725" t="s">
        <v>1574</v>
      </c>
      <c r="B7725" t="s">
        <v>4936</v>
      </c>
      <c r="C7725" t="s">
        <v>2879</v>
      </c>
      <c r="D7725" t="s">
        <v>2904</v>
      </c>
      <c r="E7725" t="s">
        <v>2978</v>
      </c>
      <c r="F7725" t="s">
        <v>2170</v>
      </c>
      <c r="G7725" t="s">
        <v>2171</v>
      </c>
      <c r="H7725">
        <v>0</v>
      </c>
      <c r="I7725">
        <v>0</v>
      </c>
      <c r="J7725">
        <v>0</v>
      </c>
      <c r="K7725">
        <v>0</v>
      </c>
      <c r="L7725">
        <v>0</v>
      </c>
    </row>
    <row r="7726" spans="1:14" x14ac:dyDescent="0.35">
      <c r="A7726" t="s">
        <v>1574</v>
      </c>
      <c r="B7726" t="s">
        <v>4936</v>
      </c>
      <c r="C7726" t="s">
        <v>2879</v>
      </c>
      <c r="D7726" t="s">
        <v>2904</v>
      </c>
      <c r="E7726" t="s">
        <v>2978</v>
      </c>
      <c r="F7726" t="s">
        <v>2172</v>
      </c>
      <c r="G7726" t="s">
        <v>2173</v>
      </c>
      <c r="H7726">
        <v>84149.1783</v>
      </c>
      <c r="I7726">
        <v>283.61023766668399</v>
      </c>
      <c r="J7726">
        <v>2152.8461983471102</v>
      </c>
      <c r="K7726">
        <v>2436.4564360137902</v>
      </c>
      <c r="L7726">
        <v>81712.721863986197</v>
      </c>
    </row>
    <row r="7727" spans="1:14" x14ac:dyDescent="0.35">
      <c r="A7727" t="s">
        <v>1574</v>
      </c>
      <c r="B7727" t="s">
        <v>4936</v>
      </c>
      <c r="C7727" t="s">
        <v>2879</v>
      </c>
      <c r="D7727" t="s">
        <v>2904</v>
      </c>
      <c r="E7727" t="s">
        <v>2978</v>
      </c>
      <c r="F7727" t="s">
        <v>2882</v>
      </c>
      <c r="G7727" t="s">
        <v>2883</v>
      </c>
      <c r="H7727">
        <v>17485.543600000001</v>
      </c>
      <c r="I7727">
        <v>58.931997437233001</v>
      </c>
      <c r="J7727">
        <v>447.344664591607</v>
      </c>
      <c r="K7727">
        <v>506.27666202884001</v>
      </c>
      <c r="L7727">
        <v>16979.266937971199</v>
      </c>
    </row>
    <row r="7728" spans="1:14" x14ac:dyDescent="0.35">
      <c r="A7728" t="s">
        <v>1574</v>
      </c>
      <c r="B7728" t="s">
        <v>4936</v>
      </c>
      <c r="C7728" t="s">
        <v>2879</v>
      </c>
      <c r="D7728" t="s">
        <v>2904</v>
      </c>
      <c r="E7728" t="s">
        <v>2978</v>
      </c>
      <c r="F7728" t="s">
        <v>2884</v>
      </c>
      <c r="G7728" t="s">
        <v>2885</v>
      </c>
      <c r="H7728">
        <v>5918.8924999999999</v>
      </c>
      <c r="I7728">
        <v>19.088496932515302</v>
      </c>
      <c r="J7728">
        <v>0</v>
      </c>
      <c r="K7728">
        <v>19.088496932515302</v>
      </c>
      <c r="L7728">
        <v>5899.8040030674802</v>
      </c>
    </row>
    <row r="7729" spans="1:14" x14ac:dyDescent="0.35">
      <c r="A7729" t="s">
        <v>1574</v>
      </c>
      <c r="B7729" t="s">
        <v>4936</v>
      </c>
      <c r="C7729" t="s">
        <v>2879</v>
      </c>
      <c r="D7729" t="s">
        <v>2904</v>
      </c>
      <c r="E7729" t="s">
        <v>2978</v>
      </c>
      <c r="F7729" t="s">
        <v>2896</v>
      </c>
      <c r="G7729" t="s">
        <v>2897</v>
      </c>
      <c r="H7729">
        <v>41258.162499999999</v>
      </c>
      <c r="I7729">
        <v>133.05805214723901</v>
      </c>
      <c r="J7729">
        <v>0</v>
      </c>
      <c r="K7729">
        <v>133.05805214723901</v>
      </c>
      <c r="L7729">
        <v>41125.104447852798</v>
      </c>
    </row>
    <row r="7730" spans="1:14" x14ac:dyDescent="0.35">
      <c r="A7730" t="s">
        <v>1574</v>
      </c>
      <c r="B7730" t="s">
        <v>4936</v>
      </c>
      <c r="C7730" t="s">
        <v>2879</v>
      </c>
      <c r="D7730" t="s">
        <v>2904</v>
      </c>
      <c r="E7730" t="s">
        <v>2978</v>
      </c>
      <c r="F7730" t="s">
        <v>2890</v>
      </c>
      <c r="G7730" t="s">
        <v>2891</v>
      </c>
      <c r="H7730">
        <v>4735.6680999999999</v>
      </c>
      <c r="I7730">
        <v>15.9607493059173</v>
      </c>
      <c r="J7730">
        <v>121.155846660227</v>
      </c>
      <c r="K7730">
        <v>137.11659596614399</v>
      </c>
      <c r="L7730">
        <v>4598.5515040338596</v>
      </c>
    </row>
    <row r="7731" spans="1:14" x14ac:dyDescent="0.35">
      <c r="A7731" t="s">
        <v>1574</v>
      </c>
      <c r="B7731" t="s">
        <v>4936</v>
      </c>
      <c r="C7731" t="s">
        <v>2879</v>
      </c>
      <c r="D7731" t="s">
        <v>2906</v>
      </c>
      <c r="E7731" t="s">
        <v>3458</v>
      </c>
      <c r="F7731" t="s">
        <v>2172</v>
      </c>
      <c r="G7731" t="s">
        <v>2173</v>
      </c>
      <c r="H7731">
        <v>42050.291599999997</v>
      </c>
      <c r="I7731">
        <v>203.510368173774</v>
      </c>
      <c r="J7731">
        <v>492.81960155239301</v>
      </c>
      <c r="K7731">
        <v>696.32996972616797</v>
      </c>
      <c r="L7731">
        <v>41353.9616302738</v>
      </c>
    </row>
    <row r="7732" spans="1:14" x14ac:dyDescent="0.35">
      <c r="A7732" t="s">
        <v>1574</v>
      </c>
      <c r="B7732" t="s">
        <v>4936</v>
      </c>
      <c r="C7732" t="s">
        <v>2879</v>
      </c>
      <c r="D7732" t="s">
        <v>2906</v>
      </c>
      <c r="E7732" t="s">
        <v>3458</v>
      </c>
      <c r="F7732" t="s">
        <v>2882</v>
      </c>
      <c r="G7732" t="s">
        <v>2883</v>
      </c>
      <c r="H7732">
        <v>0</v>
      </c>
      <c r="I7732">
        <v>0</v>
      </c>
      <c r="J7732">
        <v>0</v>
      </c>
      <c r="K7732">
        <v>0</v>
      </c>
      <c r="L7732">
        <v>0</v>
      </c>
    </row>
    <row r="7733" spans="1:14" x14ac:dyDescent="0.35">
      <c r="A7733" t="s">
        <v>1574</v>
      </c>
      <c r="B7733" t="s">
        <v>4936</v>
      </c>
      <c r="C7733" t="s">
        <v>2879</v>
      </c>
      <c r="D7733" t="s">
        <v>2906</v>
      </c>
      <c r="E7733" t="s">
        <v>3458</v>
      </c>
      <c r="F7733" t="s">
        <v>2884</v>
      </c>
      <c r="G7733" t="s">
        <v>2885</v>
      </c>
      <c r="H7733">
        <v>82647.653399999996</v>
      </c>
      <c r="I7733">
        <v>403.97076494270698</v>
      </c>
      <c r="J7733">
        <v>0</v>
      </c>
      <c r="K7733">
        <v>403.97076494270698</v>
      </c>
      <c r="L7733">
        <v>82243.682635057296</v>
      </c>
    </row>
    <row r="7734" spans="1:14" x14ac:dyDescent="0.35">
      <c r="A7734" t="s">
        <v>1574</v>
      </c>
      <c r="B7734" t="s">
        <v>4936</v>
      </c>
      <c r="C7734" t="s">
        <v>2879</v>
      </c>
      <c r="D7734" t="s">
        <v>2906</v>
      </c>
      <c r="E7734" t="s">
        <v>3458</v>
      </c>
      <c r="F7734" t="s">
        <v>2974</v>
      </c>
      <c r="G7734" t="s">
        <v>2975</v>
      </c>
      <c r="H7734">
        <v>75760.349000000002</v>
      </c>
      <c r="I7734">
        <v>370.30653453081402</v>
      </c>
      <c r="J7734">
        <v>0</v>
      </c>
      <c r="K7734">
        <v>370.30653453081402</v>
      </c>
      <c r="L7734">
        <v>75390.042465469203</v>
      </c>
      <c r="N7734" t="s">
        <v>2198</v>
      </c>
    </row>
    <row r="7735" spans="1:14" x14ac:dyDescent="0.35">
      <c r="A7735" t="s">
        <v>1574</v>
      </c>
      <c r="B7735" t="s">
        <v>4936</v>
      </c>
      <c r="C7735" t="s">
        <v>2879</v>
      </c>
      <c r="D7735" t="s">
        <v>2906</v>
      </c>
      <c r="E7735" t="s">
        <v>3458</v>
      </c>
      <c r="F7735" t="s">
        <v>2896</v>
      </c>
      <c r="G7735" t="s">
        <v>2897</v>
      </c>
      <c r="H7735">
        <v>19284.452499999999</v>
      </c>
      <c r="I7735">
        <v>94.259845153298201</v>
      </c>
      <c r="J7735">
        <v>0</v>
      </c>
      <c r="K7735">
        <v>94.259845153298201</v>
      </c>
      <c r="L7735">
        <v>19190.192654846702</v>
      </c>
    </row>
    <row r="7736" spans="1:14" x14ac:dyDescent="0.35">
      <c r="A7736" t="s">
        <v>1574</v>
      </c>
      <c r="B7736" t="s">
        <v>4936</v>
      </c>
      <c r="C7736" t="s">
        <v>2879</v>
      </c>
      <c r="D7736" t="s">
        <v>2906</v>
      </c>
      <c r="E7736" t="s">
        <v>3458</v>
      </c>
      <c r="F7736" t="s">
        <v>2890</v>
      </c>
      <c r="G7736" t="s">
        <v>2891</v>
      </c>
      <c r="H7736">
        <v>9903.1484</v>
      </c>
      <c r="I7736">
        <v>47.928166417736698</v>
      </c>
      <c r="J7736">
        <v>116.062587322122</v>
      </c>
      <c r="K7736">
        <v>163.99075373985801</v>
      </c>
      <c r="L7736">
        <v>9739.1576462601406</v>
      </c>
    </row>
    <row r="7737" spans="1:14" x14ac:dyDescent="0.35">
      <c r="A7737" t="s">
        <v>1574</v>
      </c>
      <c r="B7737" t="s">
        <v>4936</v>
      </c>
      <c r="C7737" t="s">
        <v>2879</v>
      </c>
      <c r="D7737" t="s">
        <v>2908</v>
      </c>
      <c r="E7737" t="s">
        <v>4939</v>
      </c>
      <c r="F7737" t="s">
        <v>2170</v>
      </c>
      <c r="G7737" t="s">
        <v>2171</v>
      </c>
      <c r="H7737">
        <v>0</v>
      </c>
      <c r="I7737">
        <v>0</v>
      </c>
      <c r="J7737">
        <v>0</v>
      </c>
      <c r="K7737">
        <v>0</v>
      </c>
      <c r="L7737">
        <v>0</v>
      </c>
    </row>
    <row r="7738" spans="1:14" x14ac:dyDescent="0.35">
      <c r="A7738" t="s">
        <v>1574</v>
      </c>
      <c r="B7738" t="s">
        <v>4936</v>
      </c>
      <c r="C7738" t="s">
        <v>2879</v>
      </c>
      <c r="D7738" t="s">
        <v>2908</v>
      </c>
      <c r="E7738" t="s">
        <v>4939</v>
      </c>
      <c r="F7738" t="s">
        <v>2172</v>
      </c>
      <c r="G7738" t="s">
        <v>2173</v>
      </c>
      <c r="H7738">
        <v>5285.9132</v>
      </c>
      <c r="I7738">
        <v>21.136435135358902</v>
      </c>
      <c r="J7738">
        <v>0</v>
      </c>
      <c r="K7738">
        <v>21.136435135358902</v>
      </c>
      <c r="L7738">
        <v>5264.7767648646404</v>
      </c>
    </row>
    <row r="7739" spans="1:14" x14ac:dyDescent="0.35">
      <c r="A7739" t="s">
        <v>1574</v>
      </c>
      <c r="B7739" t="s">
        <v>4936</v>
      </c>
      <c r="C7739" t="s">
        <v>2879</v>
      </c>
      <c r="D7739" t="s">
        <v>2908</v>
      </c>
      <c r="E7739" t="s">
        <v>4939</v>
      </c>
      <c r="F7739" t="s">
        <v>2882</v>
      </c>
      <c r="G7739" t="s">
        <v>2883</v>
      </c>
      <c r="H7739">
        <v>2439.6522</v>
      </c>
      <c r="I7739">
        <v>9.7552777547810194</v>
      </c>
      <c r="J7739">
        <v>0</v>
      </c>
      <c r="K7739">
        <v>9.7552777547810194</v>
      </c>
      <c r="L7739">
        <v>2429.8969222452201</v>
      </c>
    </row>
    <row r="7740" spans="1:14" x14ac:dyDescent="0.35">
      <c r="A7740" t="s">
        <v>1574</v>
      </c>
      <c r="B7740" t="s">
        <v>4936</v>
      </c>
      <c r="C7740" t="s">
        <v>2879</v>
      </c>
      <c r="D7740" t="s">
        <v>2908</v>
      </c>
      <c r="E7740" t="s">
        <v>4939</v>
      </c>
      <c r="F7740" t="s">
        <v>2884</v>
      </c>
      <c r="G7740" t="s">
        <v>2885</v>
      </c>
      <c r="H7740">
        <v>42287.3056</v>
      </c>
      <c r="I7740">
        <v>169.09148108287101</v>
      </c>
      <c r="J7740">
        <v>0</v>
      </c>
      <c r="K7740">
        <v>169.09148108287101</v>
      </c>
      <c r="L7740">
        <v>42118.214118917102</v>
      </c>
    </row>
    <row r="7741" spans="1:14" x14ac:dyDescent="0.35">
      <c r="A7741" t="s">
        <v>1574</v>
      </c>
      <c r="B7741" t="s">
        <v>4936</v>
      </c>
      <c r="C7741" t="s">
        <v>2879</v>
      </c>
      <c r="D7741" t="s">
        <v>2908</v>
      </c>
      <c r="E7741" t="s">
        <v>4939</v>
      </c>
      <c r="F7741" t="s">
        <v>2896</v>
      </c>
      <c r="G7741" t="s">
        <v>2897</v>
      </c>
      <c r="H7741">
        <v>40660.870799999997</v>
      </c>
      <c r="I7741">
        <v>162.58796257968399</v>
      </c>
      <c r="J7741">
        <v>0</v>
      </c>
      <c r="K7741">
        <v>162.58796257968399</v>
      </c>
      <c r="L7741">
        <v>40498.282837420302</v>
      </c>
    </row>
    <row r="7742" spans="1:14" x14ac:dyDescent="0.35">
      <c r="A7742" t="s">
        <v>1574</v>
      </c>
      <c r="B7742" t="s">
        <v>4936</v>
      </c>
      <c r="C7742" t="s">
        <v>2879</v>
      </c>
      <c r="D7742" t="s">
        <v>2908</v>
      </c>
      <c r="E7742" t="s">
        <v>4939</v>
      </c>
      <c r="F7742" t="s">
        <v>2890</v>
      </c>
      <c r="G7742" t="s">
        <v>2891</v>
      </c>
      <c r="H7742">
        <v>813.2174</v>
      </c>
      <c r="I7742">
        <v>3.25175925159368</v>
      </c>
      <c r="J7742">
        <v>0</v>
      </c>
      <c r="K7742">
        <v>3.25175925159368</v>
      </c>
      <c r="L7742">
        <v>809.96564074840603</v>
      </c>
    </row>
    <row r="7743" spans="1:14" x14ac:dyDescent="0.35">
      <c r="A7743" t="s">
        <v>1574</v>
      </c>
      <c r="B7743" t="s">
        <v>4936</v>
      </c>
      <c r="C7743" t="s">
        <v>2879</v>
      </c>
      <c r="D7743" t="s">
        <v>2908</v>
      </c>
      <c r="E7743" t="s">
        <v>4939</v>
      </c>
      <c r="F7743" t="s">
        <v>392</v>
      </c>
      <c r="G7743" t="s">
        <v>2914</v>
      </c>
      <c r="H7743">
        <v>5285.9132</v>
      </c>
      <c r="I7743">
        <v>21.136435135358902</v>
      </c>
      <c r="J7743">
        <v>0</v>
      </c>
      <c r="K7743">
        <v>21.136435135358902</v>
      </c>
      <c r="L7743">
        <v>5264.7767648646404</v>
      </c>
    </row>
    <row r="7744" spans="1:14" x14ac:dyDescent="0.35">
      <c r="A7744" t="s">
        <v>1574</v>
      </c>
      <c r="B7744" t="s">
        <v>4936</v>
      </c>
      <c r="C7744" t="s">
        <v>2879</v>
      </c>
      <c r="D7744" t="s">
        <v>2910</v>
      </c>
      <c r="E7744" t="s">
        <v>2913</v>
      </c>
      <c r="F7744" t="s">
        <v>2170</v>
      </c>
      <c r="G7744" t="s">
        <v>2171</v>
      </c>
      <c r="H7744">
        <v>0</v>
      </c>
      <c r="I7744">
        <v>0</v>
      </c>
      <c r="J7744">
        <v>0</v>
      </c>
      <c r="K7744">
        <v>0</v>
      </c>
      <c r="L7744">
        <v>0</v>
      </c>
    </row>
    <row r="7745" spans="1:12" x14ac:dyDescent="0.35">
      <c r="A7745" t="s">
        <v>1574</v>
      </c>
      <c r="B7745" t="s">
        <v>4936</v>
      </c>
      <c r="C7745" t="s">
        <v>2879</v>
      </c>
      <c r="D7745" t="s">
        <v>2910</v>
      </c>
      <c r="E7745" t="s">
        <v>2913</v>
      </c>
      <c r="F7745" t="s">
        <v>2172</v>
      </c>
      <c r="G7745" t="s">
        <v>2173</v>
      </c>
      <c r="H7745">
        <v>22757.289499999999</v>
      </c>
      <c r="I7745">
        <v>131.71900554675099</v>
      </c>
      <c r="J7745">
        <v>0</v>
      </c>
      <c r="K7745">
        <v>131.71900554675099</v>
      </c>
      <c r="L7745">
        <v>22625.570494453201</v>
      </c>
    </row>
    <row r="7746" spans="1:12" x14ac:dyDescent="0.35">
      <c r="A7746" t="s">
        <v>1574</v>
      </c>
      <c r="B7746" t="s">
        <v>4936</v>
      </c>
      <c r="C7746" t="s">
        <v>2879</v>
      </c>
      <c r="D7746" t="s">
        <v>2910</v>
      </c>
      <c r="E7746" t="s">
        <v>2913</v>
      </c>
      <c r="F7746" t="s">
        <v>2882</v>
      </c>
      <c r="G7746" t="s">
        <v>2883</v>
      </c>
      <c r="H7746">
        <v>4448.7933999999996</v>
      </c>
      <c r="I7746">
        <v>25.7495800316957</v>
      </c>
      <c r="J7746">
        <v>0</v>
      </c>
      <c r="K7746">
        <v>25.7495800316957</v>
      </c>
      <c r="L7746">
        <v>4423.0438199683003</v>
      </c>
    </row>
    <row r="7747" spans="1:12" x14ac:dyDescent="0.35">
      <c r="A7747" t="s">
        <v>1574</v>
      </c>
      <c r="B7747" t="s">
        <v>4936</v>
      </c>
      <c r="C7747" t="s">
        <v>2879</v>
      </c>
      <c r="D7747" t="s">
        <v>2910</v>
      </c>
      <c r="E7747" t="s">
        <v>2913</v>
      </c>
      <c r="F7747" t="s">
        <v>2884</v>
      </c>
      <c r="G7747" t="s">
        <v>2885</v>
      </c>
      <c r="H7747">
        <v>26008.330900000001</v>
      </c>
      <c r="I7747">
        <v>150.536006339144</v>
      </c>
      <c r="J7747">
        <v>0</v>
      </c>
      <c r="K7747">
        <v>150.536006339144</v>
      </c>
      <c r="L7747">
        <v>25857.794893660899</v>
      </c>
    </row>
    <row r="7748" spans="1:12" x14ac:dyDescent="0.35">
      <c r="A7748" t="s">
        <v>1574</v>
      </c>
      <c r="B7748" t="s">
        <v>4936</v>
      </c>
      <c r="C7748" t="s">
        <v>2879</v>
      </c>
      <c r="D7748" t="s">
        <v>2910</v>
      </c>
      <c r="E7748" t="s">
        <v>2913</v>
      </c>
      <c r="F7748" t="s">
        <v>2890</v>
      </c>
      <c r="G7748" t="s">
        <v>2891</v>
      </c>
      <c r="H7748">
        <v>684.4298</v>
      </c>
      <c r="I7748">
        <v>3.9614738510301102</v>
      </c>
      <c r="J7748">
        <v>0</v>
      </c>
      <c r="K7748">
        <v>3.9614738510301102</v>
      </c>
      <c r="L7748">
        <v>680.46832614897005</v>
      </c>
    </row>
    <row r="7749" spans="1:12" x14ac:dyDescent="0.35">
      <c r="A7749" t="s">
        <v>1574</v>
      </c>
      <c r="B7749" t="s">
        <v>4936</v>
      </c>
      <c r="C7749" t="s">
        <v>2879</v>
      </c>
      <c r="D7749" t="s">
        <v>2912</v>
      </c>
      <c r="E7749" t="s">
        <v>2992</v>
      </c>
      <c r="F7749" t="s">
        <v>2172</v>
      </c>
      <c r="G7749" t="s">
        <v>2173</v>
      </c>
      <c r="H7749">
        <v>114360.06969999999</v>
      </c>
      <c r="I7749">
        <v>725.52914084585302</v>
      </c>
      <c r="J7749">
        <v>1841.36215436525</v>
      </c>
      <c r="K7749">
        <v>2566.8912952111</v>
      </c>
      <c r="L7749">
        <v>111793.178404789</v>
      </c>
    </row>
    <row r="7750" spans="1:12" x14ac:dyDescent="0.35">
      <c r="A7750" t="s">
        <v>1574</v>
      </c>
      <c r="B7750" t="s">
        <v>4936</v>
      </c>
      <c r="C7750" t="s">
        <v>2879</v>
      </c>
      <c r="D7750" t="s">
        <v>2912</v>
      </c>
      <c r="E7750" t="s">
        <v>2992</v>
      </c>
      <c r="F7750" t="s">
        <v>2882</v>
      </c>
      <c r="G7750" t="s">
        <v>2883</v>
      </c>
      <c r="H7750">
        <v>43797.4735</v>
      </c>
      <c r="I7750">
        <v>277.86222415373101</v>
      </c>
      <c r="J7750">
        <v>705.20252720371195</v>
      </c>
      <c r="K7750">
        <v>983.06475135744301</v>
      </c>
      <c r="L7750">
        <v>42814.4087486426</v>
      </c>
    </row>
    <row r="7751" spans="1:12" x14ac:dyDescent="0.35">
      <c r="A7751" t="s">
        <v>1574</v>
      </c>
      <c r="B7751" t="s">
        <v>4936</v>
      </c>
      <c r="C7751" t="s">
        <v>2879</v>
      </c>
      <c r="D7751" t="s">
        <v>2912</v>
      </c>
      <c r="E7751" t="s">
        <v>2992</v>
      </c>
      <c r="F7751" t="s">
        <v>2884</v>
      </c>
      <c r="G7751" t="s">
        <v>2885</v>
      </c>
      <c r="H7751">
        <v>27914.668000000001</v>
      </c>
      <c r="I7751">
        <v>164.598321656786</v>
      </c>
      <c r="J7751">
        <v>0</v>
      </c>
      <c r="K7751">
        <v>164.598321656786</v>
      </c>
      <c r="L7751">
        <v>27750.069678343199</v>
      </c>
    </row>
    <row r="7752" spans="1:12" x14ac:dyDescent="0.35">
      <c r="A7752" t="s">
        <v>1574</v>
      </c>
      <c r="B7752" t="s">
        <v>4936</v>
      </c>
      <c r="C7752" t="s">
        <v>2879</v>
      </c>
      <c r="D7752" t="s">
        <v>2912</v>
      </c>
      <c r="E7752" t="s">
        <v>2992</v>
      </c>
      <c r="F7752" t="s">
        <v>2890</v>
      </c>
      <c r="G7752" t="s">
        <v>2891</v>
      </c>
      <c r="H7752">
        <v>15207.456099999999</v>
      </c>
      <c r="I7752">
        <v>96.479938942267694</v>
      </c>
      <c r="J7752">
        <v>244.86198861240001</v>
      </c>
      <c r="K7752">
        <v>341.34192755466802</v>
      </c>
      <c r="L7752">
        <v>14866.114172445299</v>
      </c>
    </row>
    <row r="7753" spans="1:12" x14ac:dyDescent="0.35">
      <c r="A7753" t="s">
        <v>1574</v>
      </c>
      <c r="B7753" t="s">
        <v>4936</v>
      </c>
      <c r="C7753" t="s">
        <v>2879</v>
      </c>
      <c r="D7753" t="s">
        <v>2976</v>
      </c>
      <c r="E7753" t="s">
        <v>3106</v>
      </c>
      <c r="F7753" t="s">
        <v>2172</v>
      </c>
      <c r="G7753" t="s">
        <v>2173</v>
      </c>
      <c r="H7753">
        <v>9073.1191999999992</v>
      </c>
      <c r="I7753">
        <v>63.288026437135002</v>
      </c>
      <c r="J7753">
        <v>0</v>
      </c>
      <c r="K7753">
        <v>63.288026437135002</v>
      </c>
      <c r="L7753">
        <v>9009.8311735628595</v>
      </c>
    </row>
    <row r="7754" spans="1:12" x14ac:dyDescent="0.35">
      <c r="A7754" t="s">
        <v>1574</v>
      </c>
      <c r="B7754" t="s">
        <v>4936</v>
      </c>
      <c r="C7754" t="s">
        <v>2879</v>
      </c>
      <c r="D7754" t="s">
        <v>2976</v>
      </c>
      <c r="E7754" t="s">
        <v>3106</v>
      </c>
      <c r="F7754" t="s">
        <v>2882</v>
      </c>
      <c r="G7754" t="s">
        <v>2883</v>
      </c>
      <c r="H7754">
        <v>3469.1338000000001</v>
      </c>
      <c r="I7754">
        <v>24.198363049492801</v>
      </c>
      <c r="J7754">
        <v>0</v>
      </c>
      <c r="K7754">
        <v>24.198363049492801</v>
      </c>
      <c r="L7754">
        <v>3444.9354369505099</v>
      </c>
    </row>
    <row r="7755" spans="1:12" x14ac:dyDescent="0.35">
      <c r="A7755" t="s">
        <v>1574</v>
      </c>
      <c r="B7755" t="s">
        <v>4936</v>
      </c>
      <c r="C7755" t="s">
        <v>2879</v>
      </c>
      <c r="D7755" t="s">
        <v>2976</v>
      </c>
      <c r="E7755" t="s">
        <v>3106</v>
      </c>
      <c r="F7755" t="s">
        <v>2884</v>
      </c>
      <c r="G7755" t="s">
        <v>2885</v>
      </c>
      <c r="H7755">
        <v>40562.180099999998</v>
      </c>
      <c r="I7755">
        <v>282.93470642483902</v>
      </c>
      <c r="J7755">
        <v>0</v>
      </c>
      <c r="K7755">
        <v>282.93470642483902</v>
      </c>
      <c r="L7755">
        <v>40279.245393575198</v>
      </c>
    </row>
    <row r="7756" spans="1:12" x14ac:dyDescent="0.35">
      <c r="A7756" t="s">
        <v>1574</v>
      </c>
      <c r="B7756" t="s">
        <v>4936</v>
      </c>
      <c r="C7756" t="s">
        <v>2879</v>
      </c>
      <c r="D7756" t="s">
        <v>2976</v>
      </c>
      <c r="E7756" t="s">
        <v>3106</v>
      </c>
      <c r="F7756" t="s">
        <v>2890</v>
      </c>
      <c r="G7756" t="s">
        <v>2891</v>
      </c>
      <c r="H7756">
        <v>4669.9877999999999</v>
      </c>
      <c r="I7756">
        <v>32.574719489701799</v>
      </c>
      <c r="J7756">
        <v>0</v>
      </c>
      <c r="K7756">
        <v>32.574719489701799</v>
      </c>
      <c r="L7756">
        <v>4637.4130805102996</v>
      </c>
    </row>
    <row r="7757" spans="1:12" x14ac:dyDescent="0.35">
      <c r="A7757" t="s">
        <v>1574</v>
      </c>
      <c r="B7757" t="s">
        <v>4936</v>
      </c>
      <c r="C7757" t="s">
        <v>2915</v>
      </c>
      <c r="D7757" t="s">
        <v>4940</v>
      </c>
      <c r="E7757" t="s">
        <v>4941</v>
      </c>
      <c r="F7757" t="s">
        <v>2172</v>
      </c>
      <c r="G7757" t="s">
        <v>2173</v>
      </c>
      <c r="H7757">
        <v>4079554.6069999998</v>
      </c>
      <c r="I7757">
        <v>24695.093162801601</v>
      </c>
      <c r="J7757">
        <v>102078.86872466801</v>
      </c>
      <c r="K7757">
        <v>126773.96188747</v>
      </c>
      <c r="L7757">
        <v>3952780.6451125299</v>
      </c>
    </row>
    <row r="7758" spans="1:12" x14ac:dyDescent="0.35">
      <c r="A7758" t="s">
        <v>1574</v>
      </c>
      <c r="B7758" t="s">
        <v>4936</v>
      </c>
      <c r="C7758" t="s">
        <v>2915</v>
      </c>
      <c r="D7758" t="s">
        <v>4940</v>
      </c>
      <c r="E7758" t="s">
        <v>4941</v>
      </c>
      <c r="F7758" t="s">
        <v>3690</v>
      </c>
      <c r="G7758" t="s">
        <v>3691</v>
      </c>
      <c r="H7758">
        <v>0</v>
      </c>
      <c r="I7758">
        <v>0</v>
      </c>
      <c r="J7758">
        <v>0</v>
      </c>
      <c r="K7758">
        <v>0</v>
      </c>
      <c r="L7758">
        <v>0</v>
      </c>
    </row>
    <row r="7759" spans="1:12" x14ac:dyDescent="0.35">
      <c r="A7759" t="s">
        <v>1574</v>
      </c>
      <c r="B7759" t="s">
        <v>4936</v>
      </c>
      <c r="C7759" t="s">
        <v>2915</v>
      </c>
      <c r="D7759" t="s">
        <v>4940</v>
      </c>
      <c r="E7759" t="s">
        <v>4941</v>
      </c>
      <c r="F7759" t="s">
        <v>2918</v>
      </c>
      <c r="G7759" t="s">
        <v>2919</v>
      </c>
      <c r="H7759">
        <v>0</v>
      </c>
      <c r="I7759">
        <v>0</v>
      </c>
      <c r="J7759">
        <v>0</v>
      </c>
      <c r="K7759">
        <v>0</v>
      </c>
      <c r="L7759">
        <v>0</v>
      </c>
    </row>
    <row r="7760" spans="1:12" x14ac:dyDescent="0.35">
      <c r="A7760" t="s">
        <v>1574</v>
      </c>
      <c r="B7760" t="s">
        <v>4936</v>
      </c>
      <c r="C7760" t="s">
        <v>2915</v>
      </c>
      <c r="D7760" t="s">
        <v>4940</v>
      </c>
      <c r="E7760" t="s">
        <v>4941</v>
      </c>
      <c r="F7760" t="s">
        <v>2920</v>
      </c>
      <c r="G7760" t="s">
        <v>2921</v>
      </c>
      <c r="H7760">
        <v>0</v>
      </c>
      <c r="I7760">
        <v>0</v>
      </c>
      <c r="J7760">
        <v>0</v>
      </c>
      <c r="K7760">
        <v>0</v>
      </c>
      <c r="L7760">
        <v>0</v>
      </c>
    </row>
    <row r="7761" spans="1:14" x14ac:dyDescent="0.35">
      <c r="A7761" t="s">
        <v>1574</v>
      </c>
      <c r="B7761" t="s">
        <v>4936</v>
      </c>
      <c r="C7761" t="s">
        <v>2915</v>
      </c>
      <c r="D7761" t="s">
        <v>4940</v>
      </c>
      <c r="E7761" t="s">
        <v>4941</v>
      </c>
      <c r="F7761" t="s">
        <v>2867</v>
      </c>
      <c r="G7761" t="s">
        <v>2868</v>
      </c>
      <c r="H7761">
        <v>0</v>
      </c>
      <c r="I7761">
        <v>0</v>
      </c>
      <c r="J7761">
        <v>0</v>
      </c>
      <c r="K7761">
        <v>0</v>
      </c>
      <c r="L7761">
        <v>0</v>
      </c>
    </row>
    <row r="7762" spans="1:14" x14ac:dyDescent="0.35">
      <c r="A7762" t="s">
        <v>1574</v>
      </c>
      <c r="B7762" t="s">
        <v>4936</v>
      </c>
      <c r="C7762" t="s">
        <v>2915</v>
      </c>
      <c r="D7762" t="s">
        <v>4940</v>
      </c>
      <c r="E7762" t="s">
        <v>4941</v>
      </c>
      <c r="F7762" t="s">
        <v>2922</v>
      </c>
      <c r="G7762" t="s">
        <v>2923</v>
      </c>
      <c r="H7762">
        <v>1034448.2604</v>
      </c>
      <c r="I7762">
        <v>6261.9081305629697</v>
      </c>
      <c r="J7762">
        <v>25884.028612959999</v>
      </c>
      <c r="K7762">
        <v>32145.936743523001</v>
      </c>
      <c r="L7762">
        <v>1002302.3236564799</v>
      </c>
    </row>
    <row r="7763" spans="1:14" x14ac:dyDescent="0.35">
      <c r="A7763" t="s">
        <v>1574</v>
      </c>
      <c r="B7763" t="s">
        <v>4936</v>
      </c>
      <c r="C7763" t="s">
        <v>2915</v>
      </c>
      <c r="D7763" t="s">
        <v>4940</v>
      </c>
      <c r="E7763" t="s">
        <v>4941</v>
      </c>
      <c r="F7763" t="s">
        <v>4042</v>
      </c>
      <c r="G7763" t="s">
        <v>4043</v>
      </c>
      <c r="H7763">
        <v>40098.594299999997</v>
      </c>
      <c r="I7763">
        <v>242.732017982136</v>
      </c>
      <c r="J7763">
        <v>1003.34951706905</v>
      </c>
      <c r="K7763">
        <v>1246.08153505119</v>
      </c>
      <c r="L7763">
        <v>38852.512764948799</v>
      </c>
    </row>
    <row r="7764" spans="1:14" x14ac:dyDescent="0.35">
      <c r="A7764" t="s">
        <v>1574</v>
      </c>
      <c r="B7764" t="s">
        <v>4936</v>
      </c>
      <c r="C7764" t="s">
        <v>2915</v>
      </c>
      <c r="D7764" t="s">
        <v>4940</v>
      </c>
      <c r="E7764" t="s">
        <v>4941</v>
      </c>
      <c r="F7764" t="s">
        <v>2997</v>
      </c>
      <c r="G7764" t="s">
        <v>2998</v>
      </c>
      <c r="H7764">
        <v>0</v>
      </c>
      <c r="I7764">
        <v>0</v>
      </c>
      <c r="J7764">
        <v>0</v>
      </c>
      <c r="K7764">
        <v>0</v>
      </c>
      <c r="L7764">
        <v>0</v>
      </c>
    </row>
    <row r="7765" spans="1:14" x14ac:dyDescent="0.35">
      <c r="A7765" t="s">
        <v>1574</v>
      </c>
      <c r="B7765" t="s">
        <v>4936</v>
      </c>
      <c r="C7765" t="s">
        <v>2915</v>
      </c>
      <c r="D7765" t="s">
        <v>4940</v>
      </c>
      <c r="E7765" t="s">
        <v>4941</v>
      </c>
      <c r="F7765" t="s">
        <v>2884</v>
      </c>
      <c r="G7765" t="s">
        <v>2885</v>
      </c>
      <c r="H7765">
        <v>0</v>
      </c>
      <c r="I7765">
        <v>0</v>
      </c>
      <c r="J7765">
        <v>0</v>
      </c>
      <c r="K7765">
        <v>0</v>
      </c>
      <c r="L7765">
        <v>0</v>
      </c>
    </row>
    <row r="7766" spans="1:14" x14ac:dyDescent="0.35">
      <c r="A7766" t="s">
        <v>1574</v>
      </c>
      <c r="B7766" t="s">
        <v>4936</v>
      </c>
      <c r="C7766" t="s">
        <v>2915</v>
      </c>
      <c r="D7766" t="s">
        <v>4940</v>
      </c>
      <c r="E7766" t="s">
        <v>4941</v>
      </c>
      <c r="F7766" t="s">
        <v>2999</v>
      </c>
      <c r="G7766" t="s">
        <v>3000</v>
      </c>
      <c r="H7766">
        <v>715568.96279999998</v>
      </c>
      <c r="I7766">
        <v>4331.6106542288398</v>
      </c>
      <c r="J7766">
        <v>17905.011024839401</v>
      </c>
      <c r="K7766">
        <v>22236.621679068299</v>
      </c>
      <c r="L7766">
        <v>693332.34112093202</v>
      </c>
    </row>
    <row r="7767" spans="1:14" x14ac:dyDescent="0.35">
      <c r="A7767" t="s">
        <v>1574</v>
      </c>
      <c r="B7767" t="s">
        <v>4936</v>
      </c>
      <c r="C7767" t="s">
        <v>2915</v>
      </c>
      <c r="D7767" t="s">
        <v>4940</v>
      </c>
      <c r="E7767" t="s">
        <v>4941</v>
      </c>
      <c r="F7767" t="s">
        <v>3241</v>
      </c>
      <c r="G7767" t="s">
        <v>3242</v>
      </c>
      <c r="H7767">
        <v>96904.936300000001</v>
      </c>
      <c r="I7767">
        <v>586.60237679016302</v>
      </c>
      <c r="J7767">
        <v>2424.7613329168798</v>
      </c>
      <c r="K7767">
        <v>3011.36370970704</v>
      </c>
      <c r="L7767">
        <v>93893.572590292999</v>
      </c>
    </row>
    <row r="7768" spans="1:14" x14ac:dyDescent="0.35">
      <c r="A7768" t="s">
        <v>1574</v>
      </c>
      <c r="B7768" t="s">
        <v>4936</v>
      </c>
      <c r="C7768" t="s">
        <v>2915</v>
      </c>
      <c r="D7768" t="s">
        <v>4940</v>
      </c>
      <c r="E7768" t="s">
        <v>4941</v>
      </c>
      <c r="F7768" t="s">
        <v>392</v>
      </c>
      <c r="G7768" t="s">
        <v>2914</v>
      </c>
      <c r="H7768">
        <v>67308.354800000001</v>
      </c>
      <c r="I7768">
        <v>407.44303018430003</v>
      </c>
      <c r="J7768">
        <v>1684.1938322230501</v>
      </c>
      <c r="K7768">
        <v>2091.6368624073498</v>
      </c>
      <c r="L7768">
        <v>65216.717937592701</v>
      </c>
    </row>
    <row r="7769" spans="1:14" x14ac:dyDescent="0.35">
      <c r="A7769" t="s">
        <v>1574</v>
      </c>
      <c r="B7769" t="s">
        <v>4936</v>
      </c>
      <c r="C7769" t="s">
        <v>2915</v>
      </c>
      <c r="D7769" t="s">
        <v>4940</v>
      </c>
      <c r="E7769" t="s">
        <v>4941</v>
      </c>
      <c r="F7769" t="s">
        <v>2924</v>
      </c>
      <c r="G7769" t="s">
        <v>2925</v>
      </c>
      <c r="H7769">
        <v>0</v>
      </c>
      <c r="I7769">
        <v>0</v>
      </c>
      <c r="J7769">
        <v>0</v>
      </c>
      <c r="K7769">
        <v>0</v>
      </c>
      <c r="L7769">
        <v>0</v>
      </c>
    </row>
    <row r="7770" spans="1:14" x14ac:dyDescent="0.35">
      <c r="A7770" t="s">
        <v>1574</v>
      </c>
      <c r="B7770" t="s">
        <v>4936</v>
      </c>
      <c r="C7770" t="s">
        <v>2915</v>
      </c>
      <c r="D7770" t="s">
        <v>4942</v>
      </c>
      <c r="E7770" t="s">
        <v>4943</v>
      </c>
      <c r="F7770" t="s">
        <v>2172</v>
      </c>
      <c r="G7770" t="s">
        <v>2173</v>
      </c>
      <c r="H7770">
        <v>1370940.5743</v>
      </c>
      <c r="I7770">
        <v>4802.8602654645601</v>
      </c>
      <c r="J7770">
        <v>72691.4162812672</v>
      </c>
      <c r="K7770">
        <v>77494.276546731795</v>
      </c>
      <c r="L7770">
        <v>1293446.29775327</v>
      </c>
    </row>
    <row r="7771" spans="1:14" x14ac:dyDescent="0.35">
      <c r="A7771" t="s">
        <v>1574</v>
      </c>
      <c r="B7771" t="s">
        <v>4936</v>
      </c>
      <c r="C7771" t="s">
        <v>2915</v>
      </c>
      <c r="D7771" t="s">
        <v>4942</v>
      </c>
      <c r="E7771" t="s">
        <v>4943</v>
      </c>
      <c r="F7771" t="s">
        <v>19</v>
      </c>
      <c r="G7771" t="s">
        <v>2174</v>
      </c>
      <c r="H7771">
        <v>181448.0172</v>
      </c>
      <c r="I7771">
        <v>635.67268219383902</v>
      </c>
      <c r="J7771">
        <v>0</v>
      </c>
      <c r="K7771">
        <v>635.67268219383902</v>
      </c>
      <c r="L7771">
        <v>180812.34451780599</v>
      </c>
      <c r="N7771" t="s">
        <v>2198</v>
      </c>
    </row>
    <row r="7772" spans="1:14" x14ac:dyDescent="0.35">
      <c r="A7772" t="s">
        <v>1574</v>
      </c>
      <c r="B7772" t="s">
        <v>4936</v>
      </c>
      <c r="C7772" t="s">
        <v>2915</v>
      </c>
      <c r="D7772" t="s">
        <v>4942</v>
      </c>
      <c r="E7772" t="s">
        <v>4943</v>
      </c>
      <c r="F7772" t="s">
        <v>2867</v>
      </c>
      <c r="G7772" t="s">
        <v>2868</v>
      </c>
      <c r="H7772">
        <v>0</v>
      </c>
      <c r="I7772">
        <v>0</v>
      </c>
      <c r="J7772">
        <v>0</v>
      </c>
      <c r="K7772">
        <v>0</v>
      </c>
      <c r="L7772">
        <v>0</v>
      </c>
    </row>
    <row r="7773" spans="1:14" x14ac:dyDescent="0.35">
      <c r="A7773" t="s">
        <v>1574</v>
      </c>
      <c r="B7773" t="s">
        <v>4936</v>
      </c>
      <c r="C7773" t="s">
        <v>2915</v>
      </c>
      <c r="D7773" t="s">
        <v>4942</v>
      </c>
      <c r="E7773" t="s">
        <v>4943</v>
      </c>
      <c r="F7773" t="s">
        <v>2922</v>
      </c>
      <c r="G7773" t="s">
        <v>2923</v>
      </c>
      <c r="H7773">
        <v>262281.77750000003</v>
      </c>
      <c r="I7773">
        <v>918.86019784623102</v>
      </c>
      <c r="J7773">
        <v>13906.973231391201</v>
      </c>
      <c r="K7773">
        <v>14825.8334292374</v>
      </c>
      <c r="L7773">
        <v>247455.94407076301</v>
      </c>
    </row>
    <row r="7774" spans="1:14" x14ac:dyDescent="0.35">
      <c r="A7774" t="s">
        <v>1574</v>
      </c>
      <c r="B7774" t="s">
        <v>4936</v>
      </c>
      <c r="C7774" t="s">
        <v>2915</v>
      </c>
      <c r="D7774" t="s">
        <v>4942</v>
      </c>
      <c r="E7774" t="s">
        <v>4943</v>
      </c>
      <c r="F7774" t="s">
        <v>2930</v>
      </c>
      <c r="G7774" t="s">
        <v>2931</v>
      </c>
      <c r="H7774">
        <v>31002.124500000002</v>
      </c>
      <c r="I7774">
        <v>108.61074129727</v>
      </c>
      <c r="J7774">
        <v>1643.8264225647299</v>
      </c>
      <c r="K7774">
        <v>1752.437163862</v>
      </c>
      <c r="L7774">
        <v>29249.687336137998</v>
      </c>
    </row>
    <row r="7775" spans="1:14" x14ac:dyDescent="0.35">
      <c r="A7775" t="s">
        <v>1574</v>
      </c>
      <c r="B7775" t="s">
        <v>4936</v>
      </c>
      <c r="C7775" t="s">
        <v>2915</v>
      </c>
      <c r="D7775" t="s">
        <v>4942</v>
      </c>
      <c r="E7775" t="s">
        <v>4943</v>
      </c>
      <c r="F7775" t="s">
        <v>2875</v>
      </c>
      <c r="G7775" t="s">
        <v>2876</v>
      </c>
      <c r="H7775">
        <v>450767.08669999999</v>
      </c>
      <c r="I7775">
        <v>1579.1868519909799</v>
      </c>
      <c r="J7775">
        <v>23901.034487597601</v>
      </c>
      <c r="K7775">
        <v>25480.221339588599</v>
      </c>
      <c r="L7775">
        <v>425286.865360411</v>
      </c>
    </row>
    <row r="7776" spans="1:14" x14ac:dyDescent="0.35">
      <c r="A7776" t="s">
        <v>1574</v>
      </c>
      <c r="B7776" t="s">
        <v>4936</v>
      </c>
      <c r="C7776" t="s">
        <v>2915</v>
      </c>
      <c r="D7776" t="s">
        <v>4942</v>
      </c>
      <c r="E7776" t="s">
        <v>4943</v>
      </c>
      <c r="F7776" t="s">
        <v>2924</v>
      </c>
      <c r="G7776" t="s">
        <v>2925</v>
      </c>
      <c r="H7776">
        <v>0</v>
      </c>
      <c r="I7776">
        <v>0</v>
      </c>
      <c r="J7776">
        <v>0</v>
      </c>
      <c r="K7776">
        <v>0</v>
      </c>
      <c r="L7776">
        <v>0</v>
      </c>
    </row>
    <row r="7777" spans="1:12" x14ac:dyDescent="0.35">
      <c r="A7777" t="s">
        <v>1574</v>
      </c>
      <c r="B7777" t="s">
        <v>4936</v>
      </c>
      <c r="C7777" t="s">
        <v>2915</v>
      </c>
      <c r="D7777" t="s">
        <v>4942</v>
      </c>
      <c r="E7777" t="s">
        <v>4943</v>
      </c>
      <c r="F7777" t="s">
        <v>2877</v>
      </c>
      <c r="G7777" t="s">
        <v>2878</v>
      </c>
      <c r="H7777">
        <v>95098.541500000007</v>
      </c>
      <c r="I7777">
        <v>333.161783120461</v>
      </c>
      <c r="J7777">
        <v>5042.4123391556104</v>
      </c>
      <c r="K7777">
        <v>5375.5741222760698</v>
      </c>
      <c r="L7777">
        <v>89722.967377723893</v>
      </c>
    </row>
    <row r="7778" spans="1:12" x14ac:dyDescent="0.35">
      <c r="A7778" t="s">
        <v>1574</v>
      </c>
      <c r="B7778" t="s">
        <v>4936</v>
      </c>
      <c r="C7778" t="s">
        <v>2915</v>
      </c>
      <c r="D7778" t="s">
        <v>3699</v>
      </c>
      <c r="E7778" t="s">
        <v>4944</v>
      </c>
      <c r="F7778" t="s">
        <v>2170</v>
      </c>
      <c r="G7778" t="s">
        <v>2171</v>
      </c>
      <c r="H7778">
        <v>0</v>
      </c>
      <c r="I7778">
        <v>0</v>
      </c>
      <c r="J7778">
        <v>0</v>
      </c>
      <c r="K7778">
        <v>0</v>
      </c>
      <c r="L7778">
        <v>0</v>
      </c>
    </row>
    <row r="7779" spans="1:12" x14ac:dyDescent="0.35">
      <c r="A7779" t="s">
        <v>1574</v>
      </c>
      <c r="B7779" t="s">
        <v>4936</v>
      </c>
      <c r="C7779" t="s">
        <v>2915</v>
      </c>
      <c r="D7779" t="s">
        <v>3699</v>
      </c>
      <c r="E7779" t="s">
        <v>4944</v>
      </c>
      <c r="F7779" t="s">
        <v>2172</v>
      </c>
      <c r="G7779" t="s">
        <v>2173</v>
      </c>
      <c r="H7779">
        <v>465816.33419999998</v>
      </c>
      <c r="I7779">
        <v>2203.2107945480202</v>
      </c>
      <c r="J7779">
        <v>4577.7281667489597</v>
      </c>
      <c r="K7779">
        <v>6780.9389612969799</v>
      </c>
      <c r="L7779">
        <v>459035.395238703</v>
      </c>
    </row>
    <row r="7780" spans="1:12" x14ac:dyDescent="0.35">
      <c r="A7780" t="s">
        <v>1574</v>
      </c>
      <c r="B7780" t="s">
        <v>4936</v>
      </c>
      <c r="C7780" t="s">
        <v>2915</v>
      </c>
      <c r="D7780" t="s">
        <v>3699</v>
      </c>
      <c r="E7780" t="s">
        <v>4944</v>
      </c>
      <c r="F7780" t="s">
        <v>2867</v>
      </c>
      <c r="G7780" t="s">
        <v>2868</v>
      </c>
      <c r="H7780">
        <v>0</v>
      </c>
      <c r="I7780">
        <v>0</v>
      </c>
      <c r="J7780">
        <v>0</v>
      </c>
      <c r="K7780">
        <v>0</v>
      </c>
      <c r="L7780">
        <v>0</v>
      </c>
    </row>
    <row r="7781" spans="1:12" x14ac:dyDescent="0.35">
      <c r="A7781" t="s">
        <v>1574</v>
      </c>
      <c r="B7781" t="s">
        <v>4936</v>
      </c>
      <c r="C7781" t="s">
        <v>2915</v>
      </c>
      <c r="D7781" t="s">
        <v>3699</v>
      </c>
      <c r="E7781" t="s">
        <v>4944</v>
      </c>
      <c r="F7781" t="s">
        <v>2922</v>
      </c>
      <c r="G7781" t="s">
        <v>2923</v>
      </c>
      <c r="H7781">
        <v>473895.68449999997</v>
      </c>
      <c r="I7781">
        <v>2241.4243789032198</v>
      </c>
      <c r="J7781">
        <v>4657.1265619856304</v>
      </c>
      <c r="K7781">
        <v>6898.5509408888502</v>
      </c>
      <c r="L7781">
        <v>466997.13355911098</v>
      </c>
    </row>
    <row r="7782" spans="1:12" x14ac:dyDescent="0.35">
      <c r="A7782" t="s">
        <v>1574</v>
      </c>
      <c r="B7782" t="s">
        <v>4936</v>
      </c>
      <c r="C7782" t="s">
        <v>2915</v>
      </c>
      <c r="D7782" t="s">
        <v>3699</v>
      </c>
      <c r="E7782" t="s">
        <v>4944</v>
      </c>
      <c r="F7782" t="s">
        <v>2875</v>
      </c>
      <c r="G7782" t="s">
        <v>2876</v>
      </c>
      <c r="H7782">
        <v>180253.09099999999</v>
      </c>
      <c r="I7782">
        <v>852.55824406254305</v>
      </c>
      <c r="J7782">
        <v>1771.40557648719</v>
      </c>
      <c r="K7782">
        <v>2623.9638205497299</v>
      </c>
      <c r="L7782">
        <v>177629.12717945001</v>
      </c>
    </row>
    <row r="7783" spans="1:12" x14ac:dyDescent="0.35">
      <c r="A7783" t="s">
        <v>1574</v>
      </c>
      <c r="B7783" t="s">
        <v>4936</v>
      </c>
      <c r="C7783" t="s">
        <v>2915</v>
      </c>
      <c r="D7783" t="s">
        <v>3699</v>
      </c>
      <c r="E7783" t="s">
        <v>4944</v>
      </c>
      <c r="F7783" t="s">
        <v>392</v>
      </c>
      <c r="G7783" t="s">
        <v>2914</v>
      </c>
      <c r="H7783">
        <v>69231.674100000004</v>
      </c>
      <c r="I7783">
        <v>327.45088662989502</v>
      </c>
      <c r="J7783">
        <v>680.36211090736595</v>
      </c>
      <c r="K7783">
        <v>1007.81299753726</v>
      </c>
      <c r="L7783">
        <v>68223.861102462703</v>
      </c>
    </row>
    <row r="7784" spans="1:12" x14ac:dyDescent="0.35">
      <c r="A7784" t="s">
        <v>1574</v>
      </c>
      <c r="B7784" t="s">
        <v>4936</v>
      </c>
      <c r="C7784" t="s">
        <v>2915</v>
      </c>
      <c r="D7784" t="s">
        <v>3699</v>
      </c>
      <c r="E7784" t="s">
        <v>4944</v>
      </c>
      <c r="F7784" t="s">
        <v>2924</v>
      </c>
      <c r="G7784" t="s">
        <v>2925</v>
      </c>
      <c r="H7784">
        <v>0</v>
      </c>
      <c r="I7784">
        <v>0</v>
      </c>
      <c r="J7784">
        <v>0</v>
      </c>
      <c r="K7784">
        <v>0</v>
      </c>
      <c r="L7784">
        <v>0</v>
      </c>
    </row>
    <row r="7785" spans="1:12" x14ac:dyDescent="0.35">
      <c r="A7785" t="s">
        <v>1574</v>
      </c>
      <c r="B7785" t="s">
        <v>4936</v>
      </c>
      <c r="C7785" t="s">
        <v>2915</v>
      </c>
      <c r="D7785" t="s">
        <v>3699</v>
      </c>
      <c r="E7785" t="s">
        <v>4944</v>
      </c>
      <c r="F7785" t="s">
        <v>2877</v>
      </c>
      <c r="G7785" t="s">
        <v>2878</v>
      </c>
      <c r="H7785">
        <v>65052.699800000002</v>
      </c>
      <c r="I7785">
        <v>307.68523954961898</v>
      </c>
      <c r="J7785">
        <v>639.29397544011999</v>
      </c>
      <c r="K7785">
        <v>946.97921498973994</v>
      </c>
      <c r="L7785">
        <v>64105.720585010298</v>
      </c>
    </row>
    <row r="7786" spans="1:12" x14ac:dyDescent="0.35">
      <c r="A7786" t="s">
        <v>1574</v>
      </c>
      <c r="B7786" t="s">
        <v>4936</v>
      </c>
      <c r="C7786" t="s">
        <v>2915</v>
      </c>
      <c r="D7786" t="s">
        <v>4512</v>
      </c>
      <c r="E7786" t="s">
        <v>4945</v>
      </c>
      <c r="F7786" t="s">
        <v>2172</v>
      </c>
      <c r="G7786" t="s">
        <v>2173</v>
      </c>
      <c r="H7786">
        <v>558082.41170000006</v>
      </c>
      <c r="I7786">
        <v>2799.17209024354</v>
      </c>
      <c r="J7786">
        <v>0</v>
      </c>
      <c r="K7786">
        <v>2799.17209024354</v>
      </c>
      <c r="L7786">
        <v>555283.23960975697</v>
      </c>
    </row>
    <row r="7787" spans="1:12" x14ac:dyDescent="0.35">
      <c r="A7787" t="s">
        <v>1574</v>
      </c>
      <c r="B7787" t="s">
        <v>4936</v>
      </c>
      <c r="C7787" t="s">
        <v>2915</v>
      </c>
      <c r="D7787" t="s">
        <v>4512</v>
      </c>
      <c r="E7787" t="s">
        <v>4945</v>
      </c>
      <c r="F7787" t="s">
        <v>2867</v>
      </c>
      <c r="G7787" t="s">
        <v>2868</v>
      </c>
      <c r="H7787">
        <v>0</v>
      </c>
      <c r="I7787">
        <v>0</v>
      </c>
      <c r="J7787">
        <v>0</v>
      </c>
      <c r="K7787">
        <v>0</v>
      </c>
      <c r="L7787">
        <v>0</v>
      </c>
    </row>
    <row r="7788" spans="1:12" x14ac:dyDescent="0.35">
      <c r="A7788" t="s">
        <v>1574</v>
      </c>
      <c r="B7788" t="s">
        <v>4936</v>
      </c>
      <c r="C7788" t="s">
        <v>2915</v>
      </c>
      <c r="D7788" t="s">
        <v>4512</v>
      </c>
      <c r="E7788" t="s">
        <v>4945</v>
      </c>
      <c r="F7788" t="s">
        <v>2922</v>
      </c>
      <c r="G7788" t="s">
        <v>2923</v>
      </c>
      <c r="H7788">
        <v>386413.1887</v>
      </c>
      <c r="I7788">
        <v>1938.13134120225</v>
      </c>
      <c r="J7788">
        <v>0</v>
      </c>
      <c r="K7788">
        <v>1938.13134120225</v>
      </c>
      <c r="L7788">
        <v>384475.05735879799</v>
      </c>
    </row>
    <row r="7789" spans="1:12" x14ac:dyDescent="0.35">
      <c r="A7789" t="s">
        <v>1574</v>
      </c>
      <c r="B7789" t="s">
        <v>4936</v>
      </c>
      <c r="C7789" t="s">
        <v>2915</v>
      </c>
      <c r="D7789" t="s">
        <v>4512</v>
      </c>
      <c r="E7789" t="s">
        <v>4945</v>
      </c>
      <c r="F7789" t="s">
        <v>2930</v>
      </c>
      <c r="G7789" t="s">
        <v>2931</v>
      </c>
      <c r="H7789">
        <v>41941.196799999998</v>
      </c>
      <c r="I7789">
        <v>210.36432093231701</v>
      </c>
      <c r="J7789">
        <v>0</v>
      </c>
      <c r="K7789">
        <v>210.36432093231701</v>
      </c>
      <c r="L7789">
        <v>41730.8324790677</v>
      </c>
    </row>
    <row r="7790" spans="1:12" x14ac:dyDescent="0.35">
      <c r="A7790" t="s">
        <v>1574</v>
      </c>
      <c r="B7790" t="s">
        <v>4936</v>
      </c>
      <c r="C7790" t="s">
        <v>2915</v>
      </c>
      <c r="D7790" t="s">
        <v>4512</v>
      </c>
      <c r="E7790" t="s">
        <v>4945</v>
      </c>
      <c r="F7790" t="s">
        <v>2875</v>
      </c>
      <c r="G7790" t="s">
        <v>2876</v>
      </c>
      <c r="H7790">
        <v>49876.017800000001</v>
      </c>
      <c r="I7790">
        <v>250.16297624383699</v>
      </c>
      <c r="J7790">
        <v>0</v>
      </c>
      <c r="K7790">
        <v>250.16297624383699</v>
      </c>
      <c r="L7790">
        <v>49625.854823756199</v>
      </c>
    </row>
    <row r="7791" spans="1:12" x14ac:dyDescent="0.35">
      <c r="A7791" t="s">
        <v>1574</v>
      </c>
      <c r="B7791" t="s">
        <v>4936</v>
      </c>
      <c r="C7791" t="s">
        <v>2915</v>
      </c>
      <c r="D7791" t="s">
        <v>4512</v>
      </c>
      <c r="E7791" t="s">
        <v>4945</v>
      </c>
      <c r="F7791" t="s">
        <v>2924</v>
      </c>
      <c r="G7791" t="s">
        <v>2925</v>
      </c>
      <c r="H7791">
        <v>0</v>
      </c>
      <c r="I7791">
        <v>0</v>
      </c>
      <c r="J7791">
        <v>0</v>
      </c>
      <c r="K7791">
        <v>0</v>
      </c>
      <c r="L7791">
        <v>0</v>
      </c>
    </row>
    <row r="7792" spans="1:12" x14ac:dyDescent="0.35">
      <c r="A7792" t="s">
        <v>1574</v>
      </c>
      <c r="B7792" t="s">
        <v>4936</v>
      </c>
      <c r="C7792" t="s">
        <v>2915</v>
      </c>
      <c r="D7792" t="s">
        <v>4946</v>
      </c>
      <c r="E7792" t="s">
        <v>4947</v>
      </c>
      <c r="F7792" t="s">
        <v>2170</v>
      </c>
      <c r="G7792" t="s">
        <v>2171</v>
      </c>
      <c r="H7792">
        <v>0</v>
      </c>
      <c r="I7792">
        <v>0</v>
      </c>
      <c r="J7792">
        <v>0</v>
      </c>
      <c r="K7792">
        <v>0</v>
      </c>
      <c r="L7792">
        <v>0</v>
      </c>
    </row>
    <row r="7793" spans="1:12" x14ac:dyDescent="0.35">
      <c r="A7793" t="s">
        <v>1574</v>
      </c>
      <c r="B7793" t="s">
        <v>4936</v>
      </c>
      <c r="C7793" t="s">
        <v>2915</v>
      </c>
      <c r="D7793" t="s">
        <v>4946</v>
      </c>
      <c r="E7793" t="s">
        <v>4947</v>
      </c>
      <c r="F7793" t="s">
        <v>2172</v>
      </c>
      <c r="G7793" t="s">
        <v>2173</v>
      </c>
      <c r="H7793">
        <v>164436.00020000001</v>
      </c>
      <c r="I7793">
        <v>721.12808861578299</v>
      </c>
      <c r="J7793">
        <v>20096.683389392001</v>
      </c>
      <c r="K7793">
        <v>20817.811478007799</v>
      </c>
      <c r="L7793">
        <v>143618.18872199199</v>
      </c>
    </row>
    <row r="7794" spans="1:12" x14ac:dyDescent="0.35">
      <c r="A7794" t="s">
        <v>1574</v>
      </c>
      <c r="B7794" t="s">
        <v>4936</v>
      </c>
      <c r="C7794" t="s">
        <v>2915</v>
      </c>
      <c r="D7794" t="s">
        <v>4946</v>
      </c>
      <c r="E7794" t="s">
        <v>4947</v>
      </c>
      <c r="F7794" t="s">
        <v>2867</v>
      </c>
      <c r="G7794" t="s">
        <v>2868</v>
      </c>
      <c r="H7794">
        <v>0</v>
      </c>
      <c r="I7794">
        <v>0</v>
      </c>
      <c r="J7794">
        <v>0</v>
      </c>
      <c r="K7794">
        <v>0</v>
      </c>
      <c r="L7794">
        <v>0</v>
      </c>
    </row>
    <row r="7795" spans="1:12" x14ac:dyDescent="0.35">
      <c r="A7795" t="s">
        <v>1574</v>
      </c>
      <c r="B7795" t="s">
        <v>4936</v>
      </c>
      <c r="C7795" t="s">
        <v>2915</v>
      </c>
      <c r="D7795" t="s">
        <v>4946</v>
      </c>
      <c r="E7795" t="s">
        <v>4947</v>
      </c>
      <c r="F7795" t="s">
        <v>2922</v>
      </c>
      <c r="G7795" t="s">
        <v>2923</v>
      </c>
      <c r="H7795">
        <v>45422.614399999999</v>
      </c>
      <c r="I7795">
        <v>199.19922056921101</v>
      </c>
      <c r="J7795">
        <v>5551.3628305304001</v>
      </c>
      <c r="K7795">
        <v>5750.5620510996096</v>
      </c>
      <c r="L7795">
        <v>39672.052348900397</v>
      </c>
    </row>
    <row r="7796" spans="1:12" x14ac:dyDescent="0.35">
      <c r="A7796" t="s">
        <v>1574</v>
      </c>
      <c r="B7796" t="s">
        <v>4936</v>
      </c>
      <c r="C7796" t="s">
        <v>2915</v>
      </c>
      <c r="D7796" t="s">
        <v>4946</v>
      </c>
      <c r="E7796" t="s">
        <v>4947</v>
      </c>
      <c r="F7796" t="s">
        <v>2875</v>
      </c>
      <c r="G7796" t="s">
        <v>2876</v>
      </c>
      <c r="H7796">
        <v>18247.939999999999</v>
      </c>
      <c r="I7796">
        <v>80.025675937904296</v>
      </c>
      <c r="J7796">
        <v>2230.1872548512301</v>
      </c>
      <c r="K7796">
        <v>2310.21293078913</v>
      </c>
      <c r="L7796">
        <v>15937.7270692109</v>
      </c>
    </row>
    <row r="7797" spans="1:12" x14ac:dyDescent="0.35">
      <c r="A7797" t="s">
        <v>1574</v>
      </c>
      <c r="B7797" t="s">
        <v>4936</v>
      </c>
      <c r="C7797" t="s">
        <v>2915</v>
      </c>
      <c r="D7797" t="s">
        <v>4946</v>
      </c>
      <c r="E7797" t="s">
        <v>4947</v>
      </c>
      <c r="F7797" t="s">
        <v>2924</v>
      </c>
      <c r="G7797" t="s">
        <v>2925</v>
      </c>
      <c r="H7797">
        <v>0</v>
      </c>
      <c r="I7797">
        <v>0</v>
      </c>
      <c r="J7797">
        <v>0</v>
      </c>
      <c r="K7797">
        <v>0</v>
      </c>
      <c r="L7797">
        <v>0</v>
      </c>
    </row>
    <row r="7798" spans="1:12" x14ac:dyDescent="0.35">
      <c r="A7798" t="s">
        <v>1574</v>
      </c>
      <c r="B7798" t="s">
        <v>4936</v>
      </c>
      <c r="C7798" t="s">
        <v>2915</v>
      </c>
      <c r="D7798" t="s">
        <v>4946</v>
      </c>
      <c r="E7798" t="s">
        <v>4947</v>
      </c>
      <c r="F7798" t="s">
        <v>2877</v>
      </c>
      <c r="G7798" t="s">
        <v>2878</v>
      </c>
      <c r="H7798">
        <v>6603.7380999999996</v>
      </c>
      <c r="I7798">
        <v>28.960452781371298</v>
      </c>
      <c r="J7798">
        <v>807.08137645536897</v>
      </c>
      <c r="K7798">
        <v>836.04182923674</v>
      </c>
      <c r="L7798">
        <v>5767.6962707632601</v>
      </c>
    </row>
    <row r="7799" spans="1:12" x14ac:dyDescent="0.35">
      <c r="A7799" t="s">
        <v>1574</v>
      </c>
      <c r="B7799" t="s">
        <v>4936</v>
      </c>
      <c r="C7799" t="s">
        <v>2915</v>
      </c>
      <c r="D7799" t="s">
        <v>4514</v>
      </c>
      <c r="E7799" t="s">
        <v>4948</v>
      </c>
      <c r="F7799" t="s">
        <v>2170</v>
      </c>
      <c r="G7799" t="s">
        <v>2171</v>
      </c>
      <c r="H7799">
        <v>0</v>
      </c>
      <c r="I7799">
        <v>0</v>
      </c>
      <c r="J7799">
        <v>0</v>
      </c>
      <c r="K7799">
        <v>0</v>
      </c>
      <c r="L7799">
        <v>0</v>
      </c>
    </row>
    <row r="7800" spans="1:12" x14ac:dyDescent="0.35">
      <c r="A7800" t="s">
        <v>1574</v>
      </c>
      <c r="B7800" t="s">
        <v>4936</v>
      </c>
      <c r="C7800" t="s">
        <v>2915</v>
      </c>
      <c r="D7800" t="s">
        <v>4514</v>
      </c>
      <c r="E7800" t="s">
        <v>4948</v>
      </c>
      <c r="F7800" t="s">
        <v>2172</v>
      </c>
      <c r="G7800" t="s">
        <v>2173</v>
      </c>
      <c r="H7800">
        <v>294520.66159999999</v>
      </c>
      <c r="I7800">
        <v>515.15214213559898</v>
      </c>
      <c r="J7800">
        <v>0</v>
      </c>
      <c r="K7800">
        <v>515.15214213559898</v>
      </c>
      <c r="L7800">
        <v>294005.50945786398</v>
      </c>
    </row>
    <row r="7801" spans="1:12" x14ac:dyDescent="0.35">
      <c r="A7801" t="s">
        <v>1574</v>
      </c>
      <c r="B7801" t="s">
        <v>4936</v>
      </c>
      <c r="C7801" t="s">
        <v>2915</v>
      </c>
      <c r="D7801" t="s">
        <v>4514</v>
      </c>
      <c r="E7801" t="s">
        <v>4948</v>
      </c>
      <c r="F7801" t="s">
        <v>2867</v>
      </c>
      <c r="G7801" t="s">
        <v>2868</v>
      </c>
      <c r="H7801">
        <v>0</v>
      </c>
      <c r="I7801">
        <v>0</v>
      </c>
      <c r="J7801">
        <v>0</v>
      </c>
      <c r="K7801">
        <v>0</v>
      </c>
      <c r="L7801">
        <v>0</v>
      </c>
    </row>
    <row r="7802" spans="1:12" x14ac:dyDescent="0.35">
      <c r="A7802" t="s">
        <v>1574</v>
      </c>
      <c r="B7802" t="s">
        <v>4936</v>
      </c>
      <c r="C7802" t="s">
        <v>2915</v>
      </c>
      <c r="D7802" t="s">
        <v>4514</v>
      </c>
      <c r="E7802" t="s">
        <v>4948</v>
      </c>
      <c r="F7802" t="s">
        <v>2922</v>
      </c>
      <c r="G7802" t="s">
        <v>2923</v>
      </c>
      <c r="H7802">
        <v>121968.16099999999</v>
      </c>
      <c r="I7802">
        <v>213.33701705389501</v>
      </c>
      <c r="J7802">
        <v>0</v>
      </c>
      <c r="K7802">
        <v>213.33701705389501</v>
      </c>
      <c r="L7802">
        <v>121754.82398294601</v>
      </c>
    </row>
    <row r="7803" spans="1:12" x14ac:dyDescent="0.35">
      <c r="A7803" t="s">
        <v>1574</v>
      </c>
      <c r="B7803" t="s">
        <v>4936</v>
      </c>
      <c r="C7803" t="s">
        <v>2915</v>
      </c>
      <c r="D7803" t="s">
        <v>4514</v>
      </c>
      <c r="E7803" t="s">
        <v>4948</v>
      </c>
      <c r="F7803" t="s">
        <v>2924</v>
      </c>
      <c r="G7803" t="s">
        <v>2925</v>
      </c>
      <c r="H7803">
        <v>0</v>
      </c>
      <c r="I7803">
        <v>0</v>
      </c>
      <c r="J7803">
        <v>0</v>
      </c>
      <c r="K7803">
        <v>0</v>
      </c>
      <c r="L7803">
        <v>0</v>
      </c>
    </row>
    <row r="7804" spans="1:12" x14ac:dyDescent="0.35">
      <c r="A7804" t="s">
        <v>1574</v>
      </c>
      <c r="B7804" t="s">
        <v>4936</v>
      </c>
      <c r="C7804" t="s">
        <v>2915</v>
      </c>
      <c r="D7804" t="s">
        <v>4514</v>
      </c>
      <c r="E7804" t="s">
        <v>4948</v>
      </c>
      <c r="F7804" t="s">
        <v>2877</v>
      </c>
      <c r="G7804" t="s">
        <v>2878</v>
      </c>
      <c r="H7804">
        <v>83197.926999999996</v>
      </c>
      <c r="I7804">
        <v>145.52320399310699</v>
      </c>
      <c r="J7804">
        <v>0</v>
      </c>
      <c r="K7804">
        <v>145.52320399310699</v>
      </c>
      <c r="L7804">
        <v>83052.403796006896</v>
      </c>
    </row>
    <row r="7805" spans="1:12" x14ac:dyDescent="0.35">
      <c r="A7805" t="s">
        <v>1574</v>
      </c>
      <c r="B7805" t="s">
        <v>4936</v>
      </c>
      <c r="C7805" t="s">
        <v>2915</v>
      </c>
      <c r="D7805" t="s">
        <v>4434</v>
      </c>
      <c r="E7805" t="s">
        <v>4435</v>
      </c>
      <c r="F7805" t="s">
        <v>2172</v>
      </c>
      <c r="G7805" t="s">
        <v>2173</v>
      </c>
      <c r="H7805">
        <v>148739.6165</v>
      </c>
      <c r="I7805">
        <v>721.47929205934099</v>
      </c>
      <c r="J7805">
        <v>4227.2226495919203</v>
      </c>
      <c r="K7805">
        <v>4948.7019416512603</v>
      </c>
      <c r="L7805">
        <v>143790.914558349</v>
      </c>
    </row>
    <row r="7806" spans="1:12" x14ac:dyDescent="0.35">
      <c r="A7806" t="s">
        <v>1574</v>
      </c>
      <c r="B7806" t="s">
        <v>4936</v>
      </c>
      <c r="C7806" t="s">
        <v>2915</v>
      </c>
      <c r="D7806" t="s">
        <v>4434</v>
      </c>
      <c r="E7806" t="s">
        <v>4435</v>
      </c>
      <c r="F7806" t="s">
        <v>2867</v>
      </c>
      <c r="G7806" t="s">
        <v>2868</v>
      </c>
      <c r="H7806">
        <v>0</v>
      </c>
      <c r="I7806">
        <v>0</v>
      </c>
      <c r="J7806">
        <v>0</v>
      </c>
      <c r="K7806">
        <v>0</v>
      </c>
      <c r="L7806">
        <v>0</v>
      </c>
    </row>
    <row r="7807" spans="1:12" x14ac:dyDescent="0.35">
      <c r="A7807" t="s">
        <v>1574</v>
      </c>
      <c r="B7807" t="s">
        <v>4936</v>
      </c>
      <c r="C7807" t="s">
        <v>2915</v>
      </c>
      <c r="D7807" t="s">
        <v>4434</v>
      </c>
      <c r="E7807" t="s">
        <v>4435</v>
      </c>
      <c r="F7807" t="s">
        <v>2922</v>
      </c>
      <c r="G7807" t="s">
        <v>2923</v>
      </c>
      <c r="H7807">
        <v>0</v>
      </c>
      <c r="I7807">
        <v>0</v>
      </c>
      <c r="J7807">
        <v>0</v>
      </c>
      <c r="K7807">
        <v>0</v>
      </c>
      <c r="L7807">
        <v>0</v>
      </c>
    </row>
    <row r="7808" spans="1:12" x14ac:dyDescent="0.35">
      <c r="A7808" t="s">
        <v>1574</v>
      </c>
      <c r="B7808" t="s">
        <v>4936</v>
      </c>
      <c r="C7808" t="s">
        <v>2915</v>
      </c>
      <c r="D7808" t="s">
        <v>4434</v>
      </c>
      <c r="E7808" t="s">
        <v>4435</v>
      </c>
      <c r="F7808" t="s">
        <v>3651</v>
      </c>
      <c r="G7808" t="s">
        <v>3652</v>
      </c>
      <c r="H7808">
        <v>0</v>
      </c>
      <c r="I7808">
        <v>0</v>
      </c>
      <c r="J7808">
        <v>0</v>
      </c>
      <c r="K7808">
        <v>0</v>
      </c>
      <c r="L7808">
        <v>0</v>
      </c>
    </row>
    <row r="7809" spans="1:14" x14ac:dyDescent="0.35">
      <c r="A7809" t="s">
        <v>1574</v>
      </c>
      <c r="B7809" t="s">
        <v>4936</v>
      </c>
      <c r="C7809" t="s">
        <v>2915</v>
      </c>
      <c r="D7809" t="s">
        <v>4434</v>
      </c>
      <c r="E7809" t="s">
        <v>4435</v>
      </c>
      <c r="F7809" t="s">
        <v>2875</v>
      </c>
      <c r="G7809" t="s">
        <v>2876</v>
      </c>
      <c r="H7809">
        <v>0</v>
      </c>
      <c r="I7809">
        <v>0</v>
      </c>
      <c r="J7809">
        <v>0</v>
      </c>
      <c r="K7809">
        <v>0</v>
      </c>
      <c r="L7809">
        <v>0</v>
      </c>
    </row>
    <row r="7810" spans="1:14" x14ac:dyDescent="0.35">
      <c r="A7810" t="s">
        <v>1574</v>
      </c>
      <c r="B7810" t="s">
        <v>4936</v>
      </c>
      <c r="C7810" t="s">
        <v>2915</v>
      </c>
      <c r="D7810" t="s">
        <v>4434</v>
      </c>
      <c r="E7810" t="s">
        <v>4435</v>
      </c>
      <c r="F7810" t="s">
        <v>2924</v>
      </c>
      <c r="G7810" t="s">
        <v>2925</v>
      </c>
      <c r="H7810">
        <v>0</v>
      </c>
      <c r="I7810">
        <v>0</v>
      </c>
      <c r="J7810">
        <v>0</v>
      </c>
      <c r="K7810">
        <v>0</v>
      </c>
      <c r="L7810">
        <v>0</v>
      </c>
    </row>
    <row r="7811" spans="1:14" x14ac:dyDescent="0.35">
      <c r="A7811" t="s">
        <v>1574</v>
      </c>
      <c r="B7811" t="s">
        <v>4936</v>
      </c>
      <c r="C7811" t="s">
        <v>2915</v>
      </c>
      <c r="D7811" t="s">
        <v>4434</v>
      </c>
      <c r="E7811" t="s">
        <v>4435</v>
      </c>
      <c r="F7811" t="s">
        <v>2877</v>
      </c>
      <c r="G7811" t="s">
        <v>2878</v>
      </c>
      <c r="H7811">
        <v>0</v>
      </c>
      <c r="I7811">
        <v>0</v>
      </c>
      <c r="J7811">
        <v>0</v>
      </c>
      <c r="K7811">
        <v>0</v>
      </c>
      <c r="L7811">
        <v>0</v>
      </c>
    </row>
    <row r="7812" spans="1:14" x14ac:dyDescent="0.35">
      <c r="A7812" t="s">
        <v>1574</v>
      </c>
      <c r="B7812" t="s">
        <v>4936</v>
      </c>
      <c r="C7812" t="s">
        <v>17</v>
      </c>
      <c r="D7812" t="s">
        <v>1030</v>
      </c>
      <c r="E7812" t="s">
        <v>2338</v>
      </c>
      <c r="F7812" t="s">
        <v>2170</v>
      </c>
      <c r="G7812" t="s">
        <v>2171</v>
      </c>
      <c r="H7812">
        <v>0</v>
      </c>
      <c r="I7812">
        <v>0</v>
      </c>
      <c r="J7812">
        <v>0</v>
      </c>
      <c r="K7812">
        <v>0</v>
      </c>
      <c r="L7812">
        <v>0</v>
      </c>
    </row>
    <row r="7813" spans="1:14" x14ac:dyDescent="0.35">
      <c r="A7813" t="s">
        <v>1574</v>
      </c>
      <c r="B7813" t="s">
        <v>4936</v>
      </c>
      <c r="C7813" t="s">
        <v>17</v>
      </c>
      <c r="D7813" t="s">
        <v>1030</v>
      </c>
      <c r="E7813" t="s">
        <v>2338</v>
      </c>
      <c r="F7813" t="s">
        <v>19</v>
      </c>
      <c r="G7813" t="s">
        <v>2174</v>
      </c>
      <c r="H7813">
        <v>11894.363499999999</v>
      </c>
      <c r="I7813">
        <v>57.695032240609599</v>
      </c>
      <c r="J7813">
        <v>0</v>
      </c>
      <c r="K7813">
        <v>57.695032240609599</v>
      </c>
      <c r="L7813">
        <v>11836.6684677594</v>
      </c>
      <c r="N7813" t="s">
        <v>2198</v>
      </c>
    </row>
    <row r="7814" spans="1:14" x14ac:dyDescent="0.35">
      <c r="A7814" t="s">
        <v>1574</v>
      </c>
      <c r="B7814" t="s">
        <v>4936</v>
      </c>
      <c r="C7814" t="s">
        <v>17</v>
      </c>
      <c r="D7814" t="s">
        <v>1030</v>
      </c>
      <c r="E7814" t="s">
        <v>2338</v>
      </c>
      <c r="F7814" t="s">
        <v>2787</v>
      </c>
      <c r="G7814" t="s">
        <v>2935</v>
      </c>
      <c r="H7814">
        <v>0</v>
      </c>
      <c r="I7814">
        <v>0</v>
      </c>
      <c r="J7814">
        <v>0</v>
      </c>
      <c r="K7814">
        <v>0</v>
      </c>
      <c r="L7814">
        <v>0</v>
      </c>
    </row>
    <row r="7815" spans="1:14" x14ac:dyDescent="0.35">
      <c r="A7815" t="s">
        <v>1574</v>
      </c>
      <c r="B7815" t="s">
        <v>4936</v>
      </c>
      <c r="C7815" t="s">
        <v>17</v>
      </c>
      <c r="D7815" t="s">
        <v>1030</v>
      </c>
      <c r="E7815" t="s">
        <v>2338</v>
      </c>
      <c r="F7815" t="s">
        <v>2788</v>
      </c>
      <c r="G7815" t="s">
        <v>2936</v>
      </c>
      <c r="H7815">
        <v>55760.669399999999</v>
      </c>
      <c r="I7815">
        <v>270.47379311899698</v>
      </c>
      <c r="J7815">
        <v>1922.77547909997</v>
      </c>
      <c r="K7815">
        <v>2193.24927221897</v>
      </c>
      <c r="L7815">
        <v>53567.420127780999</v>
      </c>
    </row>
    <row r="7816" spans="1:14" x14ac:dyDescent="0.35">
      <c r="A7816" t="s">
        <v>1574</v>
      </c>
      <c r="B7816" t="s">
        <v>4936</v>
      </c>
      <c r="C7816" t="s">
        <v>17</v>
      </c>
      <c r="D7816" t="s">
        <v>1575</v>
      </c>
      <c r="E7816" t="s">
        <v>4949</v>
      </c>
      <c r="F7816" t="s">
        <v>2170</v>
      </c>
      <c r="G7816" t="s">
        <v>2171</v>
      </c>
      <c r="H7816">
        <v>0</v>
      </c>
      <c r="I7816">
        <v>0</v>
      </c>
      <c r="J7816">
        <v>0</v>
      </c>
      <c r="K7816">
        <v>0</v>
      </c>
      <c r="L7816">
        <v>0</v>
      </c>
    </row>
    <row r="7817" spans="1:14" x14ac:dyDescent="0.35">
      <c r="A7817" t="s">
        <v>1574</v>
      </c>
      <c r="B7817" t="s">
        <v>4936</v>
      </c>
      <c r="C7817" t="s">
        <v>17</v>
      </c>
      <c r="D7817" t="s">
        <v>1575</v>
      </c>
      <c r="E7817" t="s">
        <v>4949</v>
      </c>
      <c r="F7817" t="s">
        <v>19</v>
      </c>
      <c r="G7817" t="s">
        <v>2174</v>
      </c>
      <c r="H7817">
        <v>2014001.3156000001</v>
      </c>
      <c r="I7817">
        <v>13190.364230425501</v>
      </c>
      <c r="J7817">
        <v>0</v>
      </c>
      <c r="K7817">
        <v>13190.364230425501</v>
      </c>
      <c r="L7817">
        <v>2000810.9513695701</v>
      </c>
      <c r="N7817" t="s">
        <v>2198</v>
      </c>
    </row>
    <row r="7818" spans="1:14" x14ac:dyDescent="0.35">
      <c r="A7818" t="s">
        <v>1574</v>
      </c>
      <c r="B7818" t="s">
        <v>4936</v>
      </c>
      <c r="C7818" t="s">
        <v>17</v>
      </c>
      <c r="D7818" t="s">
        <v>1575</v>
      </c>
      <c r="E7818" t="s">
        <v>4949</v>
      </c>
      <c r="F7818" t="s">
        <v>30</v>
      </c>
      <c r="G7818" t="s">
        <v>2182</v>
      </c>
      <c r="H7818">
        <v>0</v>
      </c>
      <c r="I7818">
        <v>0</v>
      </c>
      <c r="J7818">
        <v>0</v>
      </c>
      <c r="K7818">
        <v>0</v>
      </c>
      <c r="L7818">
        <v>0</v>
      </c>
      <c r="N7818" t="s">
        <v>2198</v>
      </c>
    </row>
    <row r="7819" spans="1:14" x14ac:dyDescent="0.35">
      <c r="A7819" t="s">
        <v>1574</v>
      </c>
      <c r="B7819" t="s">
        <v>4936</v>
      </c>
      <c r="C7819" t="s">
        <v>17</v>
      </c>
      <c r="D7819" t="s">
        <v>1575</v>
      </c>
      <c r="E7819" t="s">
        <v>4949</v>
      </c>
      <c r="F7819" t="s">
        <v>2787</v>
      </c>
      <c r="G7819" t="s">
        <v>2935</v>
      </c>
      <c r="H7819">
        <v>0</v>
      </c>
      <c r="I7819">
        <v>0</v>
      </c>
      <c r="J7819">
        <v>0</v>
      </c>
      <c r="K7819">
        <v>0</v>
      </c>
      <c r="L7819">
        <v>0</v>
      </c>
    </row>
    <row r="7820" spans="1:14" x14ac:dyDescent="0.35">
      <c r="A7820" t="s">
        <v>1574</v>
      </c>
      <c r="B7820" t="s">
        <v>4936</v>
      </c>
      <c r="C7820" t="s">
        <v>17</v>
      </c>
      <c r="D7820" t="s">
        <v>1575</v>
      </c>
      <c r="E7820" t="s">
        <v>4949</v>
      </c>
      <c r="F7820" t="s">
        <v>2788</v>
      </c>
      <c r="G7820" t="s">
        <v>2936</v>
      </c>
      <c r="H7820">
        <v>3194600.4816999999</v>
      </c>
      <c r="I7820">
        <v>20922.500694231901</v>
      </c>
      <c r="J7820">
        <v>11028.163310804301</v>
      </c>
      <c r="K7820">
        <v>31950.6640050362</v>
      </c>
      <c r="L7820">
        <v>3162649.8176949602</v>
      </c>
    </row>
    <row r="7821" spans="1:14" x14ac:dyDescent="0.35">
      <c r="A7821" t="s">
        <v>1574</v>
      </c>
      <c r="B7821" t="s">
        <v>4936</v>
      </c>
      <c r="C7821" t="s">
        <v>17</v>
      </c>
      <c r="D7821" t="s">
        <v>1579</v>
      </c>
      <c r="E7821" t="s">
        <v>2404</v>
      </c>
      <c r="F7821" t="s">
        <v>19</v>
      </c>
      <c r="G7821" t="s">
        <v>2174</v>
      </c>
      <c r="H7821">
        <v>1471781.2635999999</v>
      </c>
      <c r="I7821">
        <v>7415.2803875188401</v>
      </c>
      <c r="J7821">
        <v>0</v>
      </c>
      <c r="K7821">
        <v>7415.2803875188401</v>
      </c>
      <c r="L7821">
        <v>1464365.9832124801</v>
      </c>
      <c r="N7821" t="s">
        <v>2198</v>
      </c>
    </row>
    <row r="7822" spans="1:14" x14ac:dyDescent="0.35">
      <c r="A7822" t="s">
        <v>1574</v>
      </c>
      <c r="B7822" t="s">
        <v>4936</v>
      </c>
      <c r="C7822" t="s">
        <v>17</v>
      </c>
      <c r="D7822" t="s">
        <v>1579</v>
      </c>
      <c r="E7822" t="s">
        <v>2404</v>
      </c>
      <c r="F7822" t="s">
        <v>50</v>
      </c>
      <c r="G7822" t="s">
        <v>3030</v>
      </c>
      <c r="H7822">
        <v>2876295.0189999999</v>
      </c>
      <c r="I7822">
        <v>14035.504172978901</v>
      </c>
      <c r="J7822">
        <v>0</v>
      </c>
      <c r="K7822">
        <v>14035.504172978901</v>
      </c>
      <c r="L7822">
        <v>2862259.51482702</v>
      </c>
      <c r="M7822" t="s">
        <v>2198</v>
      </c>
      <c r="N7822" t="s">
        <v>2198</v>
      </c>
    </row>
    <row r="7823" spans="1:14" x14ac:dyDescent="0.35">
      <c r="A7823" t="s">
        <v>1574</v>
      </c>
      <c r="B7823" t="s">
        <v>4936</v>
      </c>
      <c r="C7823" t="s">
        <v>17</v>
      </c>
      <c r="D7823" t="s">
        <v>1579</v>
      </c>
      <c r="E7823" t="s">
        <v>2404</v>
      </c>
      <c r="F7823" t="s">
        <v>2787</v>
      </c>
      <c r="G7823" t="s">
        <v>2935</v>
      </c>
      <c r="H7823">
        <v>0</v>
      </c>
      <c r="I7823">
        <v>0</v>
      </c>
      <c r="J7823">
        <v>0</v>
      </c>
      <c r="K7823">
        <v>0</v>
      </c>
      <c r="L7823">
        <v>0</v>
      </c>
    </row>
    <row r="7824" spans="1:14" x14ac:dyDescent="0.35">
      <c r="A7824" t="s">
        <v>1574</v>
      </c>
      <c r="B7824" t="s">
        <v>4936</v>
      </c>
      <c r="C7824" t="s">
        <v>17</v>
      </c>
      <c r="D7824" t="s">
        <v>1579</v>
      </c>
      <c r="E7824" t="s">
        <v>2404</v>
      </c>
      <c r="F7824" t="s">
        <v>2788</v>
      </c>
      <c r="G7824" t="s">
        <v>2936</v>
      </c>
      <c r="H7824">
        <v>6804254.1427999996</v>
      </c>
      <c r="I7824">
        <v>34281.896059070699</v>
      </c>
      <c r="J7824">
        <v>63270.7427608902</v>
      </c>
      <c r="K7824">
        <v>97552.638819960906</v>
      </c>
      <c r="L7824">
        <v>6706701.5039800396</v>
      </c>
    </row>
    <row r="7825" spans="1:14" x14ac:dyDescent="0.35">
      <c r="A7825" t="s">
        <v>1574</v>
      </c>
      <c r="B7825" t="s">
        <v>4936</v>
      </c>
      <c r="C7825" t="s">
        <v>17</v>
      </c>
      <c r="D7825" t="s">
        <v>1580</v>
      </c>
      <c r="E7825" t="s">
        <v>2405</v>
      </c>
      <c r="F7825" t="s">
        <v>2170</v>
      </c>
      <c r="G7825" t="s">
        <v>2171</v>
      </c>
      <c r="H7825">
        <v>0</v>
      </c>
      <c r="I7825">
        <v>0</v>
      </c>
      <c r="J7825">
        <v>0</v>
      </c>
      <c r="K7825">
        <v>0</v>
      </c>
      <c r="L7825">
        <v>0</v>
      </c>
    </row>
    <row r="7826" spans="1:14" x14ac:dyDescent="0.35">
      <c r="A7826" t="s">
        <v>1574</v>
      </c>
      <c r="B7826" t="s">
        <v>4936</v>
      </c>
      <c r="C7826" t="s">
        <v>17</v>
      </c>
      <c r="D7826" t="s">
        <v>1580</v>
      </c>
      <c r="E7826" t="s">
        <v>2405</v>
      </c>
      <c r="F7826" t="s">
        <v>19</v>
      </c>
      <c r="G7826" t="s">
        <v>2174</v>
      </c>
      <c r="H7826">
        <v>2336126.8193999999</v>
      </c>
      <c r="I7826">
        <v>8684.2233425937102</v>
      </c>
      <c r="J7826">
        <v>0</v>
      </c>
      <c r="K7826">
        <v>8684.2233425937102</v>
      </c>
      <c r="L7826">
        <v>2327442.5960574099</v>
      </c>
      <c r="N7826" t="s">
        <v>2198</v>
      </c>
    </row>
    <row r="7827" spans="1:14" x14ac:dyDescent="0.35">
      <c r="A7827" t="s">
        <v>1574</v>
      </c>
      <c r="B7827" t="s">
        <v>4936</v>
      </c>
      <c r="C7827" t="s">
        <v>17</v>
      </c>
      <c r="D7827" t="s">
        <v>1580</v>
      </c>
      <c r="E7827" t="s">
        <v>2405</v>
      </c>
      <c r="F7827" t="s">
        <v>30</v>
      </c>
      <c r="G7827" t="s">
        <v>2182</v>
      </c>
      <c r="H7827">
        <v>0</v>
      </c>
      <c r="I7827">
        <v>0</v>
      </c>
      <c r="J7827">
        <v>0</v>
      </c>
      <c r="K7827">
        <v>0</v>
      </c>
      <c r="L7827">
        <v>0</v>
      </c>
      <c r="N7827" t="s">
        <v>2198</v>
      </c>
    </row>
    <row r="7828" spans="1:14" x14ac:dyDescent="0.35">
      <c r="A7828" t="s">
        <v>1574</v>
      </c>
      <c r="B7828" t="s">
        <v>4936</v>
      </c>
      <c r="C7828" t="s">
        <v>17</v>
      </c>
      <c r="D7828" t="s">
        <v>1580</v>
      </c>
      <c r="E7828" t="s">
        <v>2405</v>
      </c>
      <c r="F7828" t="s">
        <v>2787</v>
      </c>
      <c r="G7828" t="s">
        <v>2935</v>
      </c>
      <c r="H7828">
        <v>0</v>
      </c>
      <c r="I7828">
        <v>0</v>
      </c>
      <c r="J7828">
        <v>0</v>
      </c>
      <c r="K7828">
        <v>0</v>
      </c>
      <c r="L7828">
        <v>0</v>
      </c>
    </row>
    <row r="7829" spans="1:14" x14ac:dyDescent="0.35">
      <c r="A7829" t="s">
        <v>1574</v>
      </c>
      <c r="B7829" t="s">
        <v>4936</v>
      </c>
      <c r="C7829" t="s">
        <v>17</v>
      </c>
      <c r="D7829" t="s">
        <v>1580</v>
      </c>
      <c r="E7829" t="s">
        <v>2405</v>
      </c>
      <c r="F7829" t="s">
        <v>2788</v>
      </c>
      <c r="G7829" t="s">
        <v>2936</v>
      </c>
      <c r="H7829">
        <v>5405247.3276000004</v>
      </c>
      <c r="I7829">
        <v>20093.2477737757</v>
      </c>
      <c r="J7829">
        <v>110952.640459184</v>
      </c>
      <c r="K7829">
        <v>131045.888232959</v>
      </c>
      <c r="L7829">
        <v>5274201.4393670401</v>
      </c>
    </row>
    <row r="7830" spans="1:14" x14ac:dyDescent="0.35">
      <c r="A7830" t="s">
        <v>1574</v>
      </c>
      <c r="B7830" t="s">
        <v>4936</v>
      </c>
      <c r="C7830" t="s">
        <v>17</v>
      </c>
      <c r="D7830" t="s">
        <v>2133</v>
      </c>
      <c r="E7830" t="s">
        <v>2406</v>
      </c>
      <c r="F7830" t="s">
        <v>2206</v>
      </c>
      <c r="G7830" t="s">
        <v>3028</v>
      </c>
      <c r="H7830">
        <v>498615.99920000002</v>
      </c>
      <c r="I7830">
        <v>3486.83869010014</v>
      </c>
      <c r="J7830">
        <v>0</v>
      </c>
      <c r="K7830">
        <v>3486.83869010014</v>
      </c>
      <c r="L7830">
        <v>495129.16050990002</v>
      </c>
      <c r="M7830" t="s">
        <v>2198</v>
      </c>
    </row>
    <row r="7831" spans="1:14" x14ac:dyDescent="0.35">
      <c r="A7831" t="s">
        <v>1574</v>
      </c>
      <c r="B7831" t="s">
        <v>4936</v>
      </c>
      <c r="C7831" t="s">
        <v>17</v>
      </c>
      <c r="D7831" t="s">
        <v>2133</v>
      </c>
      <c r="E7831" t="s">
        <v>2406</v>
      </c>
      <c r="F7831" t="s">
        <v>2170</v>
      </c>
      <c r="G7831" t="s">
        <v>2171</v>
      </c>
      <c r="H7831">
        <v>0</v>
      </c>
      <c r="I7831">
        <v>0</v>
      </c>
      <c r="J7831">
        <v>0</v>
      </c>
      <c r="K7831">
        <v>0</v>
      </c>
      <c r="L7831">
        <v>0</v>
      </c>
    </row>
    <row r="7832" spans="1:14" x14ac:dyDescent="0.35">
      <c r="A7832" t="s">
        <v>1574</v>
      </c>
      <c r="B7832" t="s">
        <v>4936</v>
      </c>
      <c r="C7832" t="s">
        <v>17</v>
      </c>
      <c r="D7832" t="s">
        <v>2133</v>
      </c>
      <c r="E7832" t="s">
        <v>2406</v>
      </c>
      <c r="F7832" t="s">
        <v>19</v>
      </c>
      <c r="G7832" t="s">
        <v>2174</v>
      </c>
      <c r="H7832">
        <v>369419.95079999999</v>
      </c>
      <c r="I7832">
        <v>2583.3663169567799</v>
      </c>
      <c r="J7832">
        <v>0</v>
      </c>
      <c r="K7832">
        <v>2583.3663169567799</v>
      </c>
      <c r="L7832">
        <v>366836.584483043</v>
      </c>
      <c r="N7832" t="s">
        <v>2198</v>
      </c>
    </row>
    <row r="7833" spans="1:14" x14ac:dyDescent="0.35">
      <c r="A7833" t="s">
        <v>1574</v>
      </c>
      <c r="B7833" t="s">
        <v>4936</v>
      </c>
      <c r="C7833" t="s">
        <v>17</v>
      </c>
      <c r="D7833" t="s">
        <v>2133</v>
      </c>
      <c r="E7833" t="s">
        <v>2406</v>
      </c>
      <c r="F7833" t="s">
        <v>2787</v>
      </c>
      <c r="G7833" t="s">
        <v>2935</v>
      </c>
      <c r="H7833">
        <v>0</v>
      </c>
      <c r="I7833">
        <v>0</v>
      </c>
      <c r="J7833">
        <v>0</v>
      </c>
      <c r="K7833">
        <v>0</v>
      </c>
      <c r="L7833">
        <v>0</v>
      </c>
    </row>
    <row r="7834" spans="1:14" x14ac:dyDescent="0.35">
      <c r="A7834" t="s">
        <v>1574</v>
      </c>
      <c r="B7834" t="s">
        <v>4936</v>
      </c>
      <c r="C7834" t="s">
        <v>17</v>
      </c>
      <c r="D7834" t="s">
        <v>2133</v>
      </c>
      <c r="E7834" t="s">
        <v>2406</v>
      </c>
      <c r="F7834" t="s">
        <v>2788</v>
      </c>
      <c r="G7834" t="s">
        <v>2936</v>
      </c>
      <c r="H7834">
        <v>677658.11919999996</v>
      </c>
      <c r="I7834">
        <v>4738.8863418240499</v>
      </c>
      <c r="J7834">
        <v>0</v>
      </c>
      <c r="K7834">
        <v>4738.8863418240499</v>
      </c>
      <c r="L7834">
        <v>672919.23285817599</v>
      </c>
    </row>
    <row r="7835" spans="1:14" x14ac:dyDescent="0.35">
      <c r="A7835" t="s">
        <v>1574</v>
      </c>
      <c r="B7835" t="s">
        <v>4936</v>
      </c>
      <c r="C7835" t="s">
        <v>2938</v>
      </c>
      <c r="D7835" t="s">
        <v>4950</v>
      </c>
      <c r="E7835" t="s">
        <v>4951</v>
      </c>
      <c r="F7835" t="s">
        <v>2170</v>
      </c>
      <c r="G7835" t="s">
        <v>2171</v>
      </c>
      <c r="H7835">
        <v>0</v>
      </c>
      <c r="I7835">
        <v>0</v>
      </c>
      <c r="J7835">
        <v>0</v>
      </c>
      <c r="K7835">
        <v>0</v>
      </c>
      <c r="L7835">
        <v>0</v>
      </c>
    </row>
    <row r="7836" spans="1:14" x14ac:dyDescent="0.35">
      <c r="A7836" t="s">
        <v>1574</v>
      </c>
      <c r="B7836" t="s">
        <v>4936</v>
      </c>
      <c r="C7836" t="s">
        <v>2938</v>
      </c>
      <c r="D7836" t="s">
        <v>4950</v>
      </c>
      <c r="E7836" t="s">
        <v>4951</v>
      </c>
      <c r="F7836" t="s">
        <v>2172</v>
      </c>
      <c r="G7836" t="s">
        <v>2173</v>
      </c>
      <c r="H7836">
        <v>1274709.7161000001</v>
      </c>
      <c r="I7836">
        <v>6346.2186723363902</v>
      </c>
      <c r="J7836">
        <v>19964.932532452902</v>
      </c>
      <c r="K7836">
        <v>26311.151204789301</v>
      </c>
      <c r="L7836">
        <v>1248398.5648952101</v>
      </c>
    </row>
    <row r="7837" spans="1:14" x14ac:dyDescent="0.35">
      <c r="A7837" t="s">
        <v>1574</v>
      </c>
      <c r="B7837" t="s">
        <v>4936</v>
      </c>
      <c r="C7837" t="s">
        <v>2938</v>
      </c>
      <c r="D7837" t="s">
        <v>4950</v>
      </c>
      <c r="E7837" t="s">
        <v>4951</v>
      </c>
      <c r="F7837" t="s">
        <v>19</v>
      </c>
      <c r="G7837" t="s">
        <v>2174</v>
      </c>
      <c r="H7837">
        <v>441856.98379999999</v>
      </c>
      <c r="I7837">
        <v>2199.81145998693</v>
      </c>
      <c r="J7837">
        <v>0</v>
      </c>
      <c r="K7837">
        <v>2199.81145998693</v>
      </c>
      <c r="L7837">
        <v>439657.17234001303</v>
      </c>
      <c r="N7837" t="s">
        <v>2198</v>
      </c>
    </row>
    <row r="7838" spans="1:14" x14ac:dyDescent="0.35">
      <c r="A7838" t="s">
        <v>1574</v>
      </c>
      <c r="B7838" t="s">
        <v>4936</v>
      </c>
      <c r="C7838" t="s">
        <v>2938</v>
      </c>
      <c r="D7838" t="s">
        <v>4952</v>
      </c>
      <c r="E7838" t="s">
        <v>4953</v>
      </c>
      <c r="F7838" t="s">
        <v>2170</v>
      </c>
      <c r="G7838" t="s">
        <v>2171</v>
      </c>
      <c r="H7838">
        <v>0</v>
      </c>
      <c r="I7838">
        <v>0</v>
      </c>
      <c r="J7838">
        <v>0</v>
      </c>
      <c r="K7838">
        <v>0</v>
      </c>
      <c r="L7838">
        <v>0</v>
      </c>
    </row>
    <row r="7839" spans="1:14" x14ac:dyDescent="0.35">
      <c r="A7839" t="s">
        <v>1574</v>
      </c>
      <c r="B7839" t="s">
        <v>4936</v>
      </c>
      <c r="C7839" t="s">
        <v>2938</v>
      </c>
      <c r="D7839" t="s">
        <v>4952</v>
      </c>
      <c r="E7839" t="s">
        <v>4953</v>
      </c>
      <c r="F7839" t="s">
        <v>2172</v>
      </c>
      <c r="G7839" t="s">
        <v>2173</v>
      </c>
      <c r="H7839">
        <v>342789.5097</v>
      </c>
      <c r="I7839">
        <v>1155.31269975909</v>
      </c>
      <c r="J7839">
        <v>11425.9283081106</v>
      </c>
      <c r="K7839">
        <v>12581.241007869699</v>
      </c>
      <c r="L7839">
        <v>330208.26869212999</v>
      </c>
    </row>
    <row r="7840" spans="1:14" x14ac:dyDescent="0.35">
      <c r="A7840" t="s">
        <v>1574</v>
      </c>
      <c r="B7840" t="s">
        <v>4936</v>
      </c>
      <c r="C7840" t="s">
        <v>2938</v>
      </c>
      <c r="D7840" t="s">
        <v>4952</v>
      </c>
      <c r="E7840" t="s">
        <v>4953</v>
      </c>
      <c r="F7840" t="s">
        <v>19</v>
      </c>
      <c r="G7840" t="s">
        <v>2174</v>
      </c>
      <c r="H7840">
        <v>103820.4148</v>
      </c>
      <c r="I7840">
        <v>349.90873478357099</v>
      </c>
      <c r="J7840">
        <v>0</v>
      </c>
      <c r="K7840">
        <v>349.90873478357099</v>
      </c>
      <c r="L7840">
        <v>103470.506065216</v>
      </c>
      <c r="N7840" t="s">
        <v>2198</v>
      </c>
    </row>
    <row r="7841" spans="1:14" x14ac:dyDescent="0.35">
      <c r="A7841" t="s">
        <v>1574</v>
      </c>
      <c r="B7841" t="s">
        <v>4936</v>
      </c>
      <c r="C7841" t="s">
        <v>2938</v>
      </c>
      <c r="D7841" t="s">
        <v>4954</v>
      </c>
      <c r="E7841" t="s">
        <v>4955</v>
      </c>
      <c r="F7841" t="s">
        <v>2170</v>
      </c>
      <c r="G7841" t="s">
        <v>2171</v>
      </c>
      <c r="H7841">
        <v>0</v>
      </c>
      <c r="I7841">
        <v>0</v>
      </c>
      <c r="J7841">
        <v>0</v>
      </c>
      <c r="K7841">
        <v>0</v>
      </c>
      <c r="L7841">
        <v>0</v>
      </c>
    </row>
    <row r="7842" spans="1:14" x14ac:dyDescent="0.35">
      <c r="A7842" t="s">
        <v>1574</v>
      </c>
      <c r="B7842" t="s">
        <v>4936</v>
      </c>
      <c r="C7842" t="s">
        <v>2938</v>
      </c>
      <c r="D7842" t="s">
        <v>4954</v>
      </c>
      <c r="E7842" t="s">
        <v>4955</v>
      </c>
      <c r="F7842" t="s">
        <v>2172</v>
      </c>
      <c r="G7842" t="s">
        <v>2173</v>
      </c>
      <c r="H7842">
        <v>770922.85109999997</v>
      </c>
      <c r="I7842">
        <v>4296.8683811093597</v>
      </c>
      <c r="J7842">
        <v>2066.20805558855</v>
      </c>
      <c r="K7842">
        <v>6363.0764366979101</v>
      </c>
      <c r="L7842">
        <v>764559.774663302</v>
      </c>
    </row>
    <row r="7843" spans="1:14" x14ac:dyDescent="0.35">
      <c r="A7843" t="s">
        <v>1574</v>
      </c>
      <c r="B7843" t="s">
        <v>4936</v>
      </c>
      <c r="C7843" t="s">
        <v>2938</v>
      </c>
      <c r="D7843" t="s">
        <v>4954</v>
      </c>
      <c r="E7843" t="s">
        <v>4955</v>
      </c>
      <c r="F7843" t="s">
        <v>19</v>
      </c>
      <c r="G7843" t="s">
        <v>2174</v>
      </c>
      <c r="H7843">
        <v>361262.05349999998</v>
      </c>
      <c r="I7843">
        <v>2013.5549140176199</v>
      </c>
      <c r="J7843">
        <v>0</v>
      </c>
      <c r="K7843">
        <v>2013.5549140176199</v>
      </c>
      <c r="L7843">
        <v>359248.49858598202</v>
      </c>
      <c r="N7843" t="s">
        <v>2198</v>
      </c>
    </row>
    <row r="7844" spans="1:14" x14ac:dyDescent="0.35">
      <c r="A7844" t="s">
        <v>1574</v>
      </c>
      <c r="B7844" t="s">
        <v>4936</v>
      </c>
      <c r="C7844" t="s">
        <v>2944</v>
      </c>
      <c r="D7844" t="s">
        <v>3548</v>
      </c>
      <c r="E7844" t="s">
        <v>3549</v>
      </c>
      <c r="F7844" t="s">
        <v>2170</v>
      </c>
      <c r="G7844" t="s">
        <v>2171</v>
      </c>
      <c r="H7844">
        <v>0</v>
      </c>
      <c r="I7844">
        <v>0</v>
      </c>
      <c r="J7844">
        <v>0</v>
      </c>
      <c r="K7844">
        <v>0</v>
      </c>
      <c r="L7844">
        <v>0</v>
      </c>
    </row>
    <row r="7845" spans="1:14" x14ac:dyDescent="0.35">
      <c r="A7845" t="s">
        <v>1574</v>
      </c>
      <c r="B7845" t="s">
        <v>4936</v>
      </c>
      <c r="C7845" t="s">
        <v>2944</v>
      </c>
      <c r="D7845" t="s">
        <v>3548</v>
      </c>
      <c r="E7845" t="s">
        <v>3549</v>
      </c>
      <c r="F7845" t="s">
        <v>2947</v>
      </c>
      <c r="G7845" t="s">
        <v>2948</v>
      </c>
      <c r="H7845">
        <v>349918.37609999999</v>
      </c>
      <c r="I7845">
        <v>1791.2415462131701</v>
      </c>
      <c r="J7845">
        <v>2752.6034251236001</v>
      </c>
      <c r="K7845">
        <v>4543.84497133677</v>
      </c>
      <c r="L7845">
        <v>345374.53112866299</v>
      </c>
    </row>
    <row r="7846" spans="1:14" x14ac:dyDescent="0.35">
      <c r="A7846" t="s">
        <v>1588</v>
      </c>
      <c r="B7846" t="s">
        <v>4956</v>
      </c>
      <c r="C7846" t="s">
        <v>2857</v>
      </c>
      <c r="D7846" t="s">
        <v>2859</v>
      </c>
      <c r="E7846" t="s">
        <v>4957</v>
      </c>
      <c r="F7846" t="s">
        <v>2172</v>
      </c>
      <c r="G7846" t="s">
        <v>2173</v>
      </c>
      <c r="H7846">
        <v>1102931.3489999999</v>
      </c>
      <c r="I7846">
        <v>2217.3737630463902</v>
      </c>
      <c r="J7846">
        <v>4129.2579964716497</v>
      </c>
      <c r="K7846">
        <v>6346.6317595180399</v>
      </c>
      <c r="L7846">
        <v>1096584.71724048</v>
      </c>
    </row>
    <row r="7847" spans="1:14" x14ac:dyDescent="0.35">
      <c r="A7847" t="s">
        <v>1588</v>
      </c>
      <c r="B7847" t="s">
        <v>4956</v>
      </c>
      <c r="C7847" t="s">
        <v>2857</v>
      </c>
      <c r="D7847" t="s">
        <v>2859</v>
      </c>
      <c r="E7847" t="s">
        <v>4957</v>
      </c>
      <c r="F7847" t="s">
        <v>2861</v>
      </c>
      <c r="G7847" t="s">
        <v>2862</v>
      </c>
      <c r="H7847">
        <v>98910.338600000003</v>
      </c>
      <c r="I7847">
        <v>198.85298374864701</v>
      </c>
      <c r="J7847">
        <v>370.30981738425601</v>
      </c>
      <c r="K7847">
        <v>569.16280113290304</v>
      </c>
      <c r="L7847">
        <v>98341.175798867102</v>
      </c>
    </row>
    <row r="7848" spans="1:14" x14ac:dyDescent="0.35">
      <c r="A7848" t="s">
        <v>1588</v>
      </c>
      <c r="B7848" t="s">
        <v>4956</v>
      </c>
      <c r="C7848" t="s">
        <v>2857</v>
      </c>
      <c r="D7848" t="s">
        <v>2859</v>
      </c>
      <c r="E7848" t="s">
        <v>4957</v>
      </c>
      <c r="F7848" t="s">
        <v>2865</v>
      </c>
      <c r="G7848" t="s">
        <v>2866</v>
      </c>
      <c r="H7848">
        <v>0</v>
      </c>
      <c r="I7848">
        <v>0</v>
      </c>
      <c r="J7848">
        <v>0</v>
      </c>
      <c r="K7848">
        <v>0</v>
      </c>
      <c r="L7848">
        <v>0</v>
      </c>
    </row>
    <row r="7849" spans="1:14" x14ac:dyDescent="0.35">
      <c r="A7849" t="s">
        <v>1588</v>
      </c>
      <c r="B7849" t="s">
        <v>4956</v>
      </c>
      <c r="C7849" t="s">
        <v>2857</v>
      </c>
      <c r="D7849" t="s">
        <v>2859</v>
      </c>
      <c r="E7849" t="s">
        <v>4957</v>
      </c>
      <c r="F7849" t="s">
        <v>2867</v>
      </c>
      <c r="G7849" t="s">
        <v>2868</v>
      </c>
      <c r="H7849">
        <v>0</v>
      </c>
      <c r="I7849">
        <v>0</v>
      </c>
      <c r="J7849">
        <v>0</v>
      </c>
      <c r="K7849">
        <v>0</v>
      </c>
      <c r="L7849">
        <v>0</v>
      </c>
    </row>
    <row r="7850" spans="1:14" x14ac:dyDescent="0.35">
      <c r="A7850" t="s">
        <v>1588</v>
      </c>
      <c r="B7850" t="s">
        <v>4956</v>
      </c>
      <c r="C7850" t="s">
        <v>2857</v>
      </c>
      <c r="D7850" t="s">
        <v>2859</v>
      </c>
      <c r="E7850" t="s">
        <v>4957</v>
      </c>
      <c r="F7850" t="s">
        <v>2869</v>
      </c>
      <c r="G7850" t="s">
        <v>2870</v>
      </c>
      <c r="H7850">
        <v>136528.69690000001</v>
      </c>
      <c r="I7850">
        <v>274.48231527272299</v>
      </c>
      <c r="J7850">
        <v>511.14896104515299</v>
      </c>
      <c r="K7850">
        <v>785.63127631787597</v>
      </c>
      <c r="L7850">
        <v>135743.06562368199</v>
      </c>
    </row>
    <row r="7851" spans="1:14" x14ac:dyDescent="0.35">
      <c r="A7851" t="s">
        <v>1588</v>
      </c>
      <c r="B7851" t="s">
        <v>4956</v>
      </c>
      <c r="C7851" t="s">
        <v>2857</v>
      </c>
      <c r="D7851" t="s">
        <v>2859</v>
      </c>
      <c r="E7851" t="s">
        <v>4957</v>
      </c>
      <c r="F7851" t="s">
        <v>2871</v>
      </c>
      <c r="G7851" t="s">
        <v>2872</v>
      </c>
      <c r="H7851">
        <v>83992.713799999998</v>
      </c>
      <c r="I7851">
        <v>168.86204193737601</v>
      </c>
      <c r="J7851">
        <v>314.45981213941701</v>
      </c>
      <c r="K7851">
        <v>483.32185407679299</v>
      </c>
      <c r="L7851">
        <v>83509.391945923198</v>
      </c>
    </row>
    <row r="7852" spans="1:14" x14ac:dyDescent="0.35">
      <c r="A7852" t="s">
        <v>1588</v>
      </c>
      <c r="B7852" t="s">
        <v>4956</v>
      </c>
      <c r="C7852" t="s">
        <v>2857</v>
      </c>
      <c r="D7852" t="s">
        <v>2859</v>
      </c>
      <c r="E7852" t="s">
        <v>4957</v>
      </c>
      <c r="F7852" t="s">
        <v>2877</v>
      </c>
      <c r="G7852" t="s">
        <v>2878</v>
      </c>
      <c r="H7852">
        <v>43131.393499999998</v>
      </c>
      <c r="I7852">
        <v>86.712940454328006</v>
      </c>
      <c r="J7852">
        <v>161.47936299051199</v>
      </c>
      <c r="K7852">
        <v>248.19230344484001</v>
      </c>
      <c r="L7852">
        <v>42883.201196555201</v>
      </c>
    </row>
    <row r="7853" spans="1:14" x14ac:dyDescent="0.35">
      <c r="A7853" t="s">
        <v>1588</v>
      </c>
      <c r="B7853" t="s">
        <v>4956</v>
      </c>
      <c r="C7853" t="s">
        <v>2879</v>
      </c>
      <c r="D7853" t="s">
        <v>2880</v>
      </c>
      <c r="E7853" t="s">
        <v>3321</v>
      </c>
      <c r="F7853" t="s">
        <v>2172</v>
      </c>
      <c r="G7853" t="s">
        <v>2173</v>
      </c>
      <c r="H7853">
        <v>15790.352199999999</v>
      </c>
      <c r="I7853">
        <v>23.8947844522968</v>
      </c>
      <c r="J7853">
        <v>0</v>
      </c>
      <c r="K7853">
        <v>23.8947844522968</v>
      </c>
      <c r="L7853">
        <v>15766.4574155477</v>
      </c>
    </row>
    <row r="7854" spans="1:14" x14ac:dyDescent="0.35">
      <c r="A7854" t="s">
        <v>1588</v>
      </c>
      <c r="B7854" t="s">
        <v>4956</v>
      </c>
      <c r="C7854" t="s">
        <v>2879</v>
      </c>
      <c r="D7854" t="s">
        <v>2880</v>
      </c>
      <c r="E7854" t="s">
        <v>3321</v>
      </c>
      <c r="F7854" t="s">
        <v>2882</v>
      </c>
      <c r="G7854" t="s">
        <v>2883</v>
      </c>
      <c r="H7854">
        <v>958.37400000000002</v>
      </c>
      <c r="I7854">
        <v>1.4502614840989401</v>
      </c>
      <c r="J7854">
        <v>0</v>
      </c>
      <c r="K7854">
        <v>1.4502614840989401</v>
      </c>
      <c r="L7854">
        <v>956.92373851590105</v>
      </c>
    </row>
    <row r="7855" spans="1:14" x14ac:dyDescent="0.35">
      <c r="A7855" t="s">
        <v>1588</v>
      </c>
      <c r="B7855" t="s">
        <v>4956</v>
      </c>
      <c r="C7855" t="s">
        <v>2879</v>
      </c>
      <c r="D7855" t="s">
        <v>2880</v>
      </c>
      <c r="E7855" t="s">
        <v>3321</v>
      </c>
      <c r="F7855" t="s">
        <v>2884</v>
      </c>
      <c r="G7855" t="s">
        <v>2885</v>
      </c>
      <c r="H7855">
        <v>4016.0432999999998</v>
      </c>
      <c r="I7855">
        <v>6.0772862190812704</v>
      </c>
      <c r="J7855">
        <v>0</v>
      </c>
      <c r="K7855">
        <v>6.0772862190812704</v>
      </c>
      <c r="L7855">
        <v>4009.9660137809201</v>
      </c>
    </row>
    <row r="7856" spans="1:14" x14ac:dyDescent="0.35">
      <c r="A7856" t="s">
        <v>1588</v>
      </c>
      <c r="B7856" t="s">
        <v>4956</v>
      </c>
      <c r="C7856" t="s">
        <v>2879</v>
      </c>
      <c r="D7856" t="s">
        <v>2886</v>
      </c>
      <c r="E7856" t="s">
        <v>4245</v>
      </c>
      <c r="F7856" t="s">
        <v>2172</v>
      </c>
      <c r="G7856" t="s">
        <v>2173</v>
      </c>
      <c r="H7856">
        <v>10298.6718</v>
      </c>
      <c r="I7856">
        <v>35.5068524631793</v>
      </c>
      <c r="J7856">
        <v>0</v>
      </c>
      <c r="K7856">
        <v>35.5068524631793</v>
      </c>
      <c r="L7856">
        <v>10263.164947536799</v>
      </c>
    </row>
    <row r="7857" spans="1:12" x14ac:dyDescent="0.35">
      <c r="A7857" t="s">
        <v>1588</v>
      </c>
      <c r="B7857" t="s">
        <v>4956</v>
      </c>
      <c r="C7857" t="s">
        <v>2879</v>
      </c>
      <c r="D7857" t="s">
        <v>2886</v>
      </c>
      <c r="E7857" t="s">
        <v>4245</v>
      </c>
      <c r="F7857" t="s">
        <v>2882</v>
      </c>
      <c r="G7857" t="s">
        <v>2883</v>
      </c>
      <c r="H7857">
        <v>995.64200000000005</v>
      </c>
      <c r="I7857">
        <v>3.4326866429659701</v>
      </c>
      <c r="J7857">
        <v>0</v>
      </c>
      <c r="K7857">
        <v>3.4326866429659701</v>
      </c>
      <c r="L7857">
        <v>992.20931335703403</v>
      </c>
    </row>
    <row r="7858" spans="1:12" x14ac:dyDescent="0.35">
      <c r="A7858" t="s">
        <v>1588</v>
      </c>
      <c r="B7858" t="s">
        <v>4956</v>
      </c>
      <c r="C7858" t="s">
        <v>2879</v>
      </c>
      <c r="D7858" t="s">
        <v>2886</v>
      </c>
      <c r="E7858" t="s">
        <v>4245</v>
      </c>
      <c r="F7858" t="s">
        <v>2884</v>
      </c>
      <c r="G7858" t="s">
        <v>2885</v>
      </c>
      <c r="H7858">
        <v>8680.7535000000007</v>
      </c>
      <c r="I7858">
        <v>29.928736668359601</v>
      </c>
      <c r="J7858">
        <v>0</v>
      </c>
      <c r="K7858">
        <v>29.928736668359601</v>
      </c>
      <c r="L7858">
        <v>8650.8247633316405</v>
      </c>
    </row>
    <row r="7859" spans="1:12" x14ac:dyDescent="0.35">
      <c r="A7859" t="s">
        <v>1588</v>
      </c>
      <c r="B7859" t="s">
        <v>4956</v>
      </c>
      <c r="C7859" t="s">
        <v>2879</v>
      </c>
      <c r="D7859" t="s">
        <v>2888</v>
      </c>
      <c r="E7859" t="s">
        <v>4958</v>
      </c>
      <c r="F7859" t="s">
        <v>2172</v>
      </c>
      <c r="G7859" t="s">
        <v>2173</v>
      </c>
      <c r="H7859">
        <v>25079.244699999999</v>
      </c>
      <c r="I7859">
        <v>53.747937842544701</v>
      </c>
      <c r="J7859">
        <v>137.19675201449499</v>
      </c>
      <c r="K7859">
        <v>190.94468985703901</v>
      </c>
      <c r="L7859">
        <v>24888.300010143001</v>
      </c>
    </row>
    <row r="7860" spans="1:12" x14ac:dyDescent="0.35">
      <c r="A7860" t="s">
        <v>1588</v>
      </c>
      <c r="B7860" t="s">
        <v>4956</v>
      </c>
      <c r="C7860" t="s">
        <v>2879</v>
      </c>
      <c r="D7860" t="s">
        <v>2888</v>
      </c>
      <c r="E7860" t="s">
        <v>4958</v>
      </c>
      <c r="F7860" t="s">
        <v>2882</v>
      </c>
      <c r="G7860" t="s">
        <v>2883</v>
      </c>
      <c r="H7860">
        <v>1775.5218</v>
      </c>
      <c r="I7860">
        <v>3.80516374106511</v>
      </c>
      <c r="J7860">
        <v>9.7130443904067096</v>
      </c>
      <c r="K7860">
        <v>13.5182081314718</v>
      </c>
      <c r="L7860">
        <v>1762.0035918685301</v>
      </c>
    </row>
    <row r="7861" spans="1:12" x14ac:dyDescent="0.35">
      <c r="A7861" t="s">
        <v>1588</v>
      </c>
      <c r="B7861" t="s">
        <v>4956</v>
      </c>
      <c r="C7861" t="s">
        <v>2879</v>
      </c>
      <c r="D7861" t="s">
        <v>2888</v>
      </c>
      <c r="E7861" t="s">
        <v>4958</v>
      </c>
      <c r="F7861" t="s">
        <v>2884</v>
      </c>
      <c r="G7861" t="s">
        <v>2885</v>
      </c>
      <c r="H7861">
        <v>27022.504499999999</v>
      </c>
      <c r="I7861">
        <v>65.806348507414398</v>
      </c>
      <c r="J7861">
        <v>0</v>
      </c>
      <c r="K7861">
        <v>65.806348507414398</v>
      </c>
      <c r="L7861">
        <v>26956.698151492601</v>
      </c>
    </row>
    <row r="7862" spans="1:12" x14ac:dyDescent="0.35">
      <c r="A7862" t="s">
        <v>1588</v>
      </c>
      <c r="B7862" t="s">
        <v>4956</v>
      </c>
      <c r="C7862" t="s">
        <v>2879</v>
      </c>
      <c r="D7862" t="s">
        <v>2892</v>
      </c>
      <c r="E7862" t="s">
        <v>2909</v>
      </c>
      <c r="F7862" t="s">
        <v>2172</v>
      </c>
      <c r="G7862" t="s">
        <v>2173</v>
      </c>
      <c r="H7862">
        <v>6375.7212</v>
      </c>
      <c r="J7862">
        <v>0</v>
      </c>
      <c r="K7862">
        <v>0</v>
      </c>
      <c r="L7862">
        <v>6375.7212</v>
      </c>
    </row>
    <row r="7863" spans="1:12" x14ac:dyDescent="0.35">
      <c r="A7863" t="s">
        <v>1588</v>
      </c>
      <c r="B7863" t="s">
        <v>4956</v>
      </c>
      <c r="C7863" t="s">
        <v>2879</v>
      </c>
      <c r="D7863" t="s">
        <v>2892</v>
      </c>
      <c r="E7863" t="s">
        <v>2909</v>
      </c>
      <c r="F7863" t="s">
        <v>2882</v>
      </c>
      <c r="G7863" t="s">
        <v>2883</v>
      </c>
      <c r="H7863">
        <v>486.50080000000003</v>
      </c>
      <c r="J7863">
        <v>0</v>
      </c>
      <c r="K7863">
        <v>0</v>
      </c>
      <c r="L7863">
        <v>486.50080000000003</v>
      </c>
    </row>
    <row r="7864" spans="1:12" x14ac:dyDescent="0.35">
      <c r="A7864" t="s">
        <v>1588</v>
      </c>
      <c r="B7864" t="s">
        <v>4956</v>
      </c>
      <c r="C7864" t="s">
        <v>2879</v>
      </c>
      <c r="D7864" t="s">
        <v>2892</v>
      </c>
      <c r="E7864" t="s">
        <v>2909</v>
      </c>
      <c r="F7864" t="s">
        <v>2884</v>
      </c>
      <c r="G7864" t="s">
        <v>2885</v>
      </c>
      <c r="H7864">
        <v>2919.0048999999999</v>
      </c>
      <c r="J7864">
        <v>0</v>
      </c>
      <c r="K7864">
        <v>0</v>
      </c>
      <c r="L7864">
        <v>2919.0048999999999</v>
      </c>
    </row>
    <row r="7865" spans="1:12" x14ac:dyDescent="0.35">
      <c r="A7865" t="s">
        <v>1588</v>
      </c>
      <c r="B7865" t="s">
        <v>4956</v>
      </c>
      <c r="C7865" t="s">
        <v>2915</v>
      </c>
      <c r="D7865" t="s">
        <v>4959</v>
      </c>
      <c r="E7865" t="s">
        <v>4960</v>
      </c>
      <c r="F7865" t="s">
        <v>2170</v>
      </c>
      <c r="G7865" t="s">
        <v>2171</v>
      </c>
      <c r="H7865">
        <v>0</v>
      </c>
      <c r="I7865">
        <v>0</v>
      </c>
      <c r="J7865">
        <v>0</v>
      </c>
      <c r="K7865">
        <v>0</v>
      </c>
      <c r="L7865">
        <v>0</v>
      </c>
    </row>
    <row r="7866" spans="1:12" x14ac:dyDescent="0.35">
      <c r="A7866" t="s">
        <v>1588</v>
      </c>
      <c r="B7866" t="s">
        <v>4956</v>
      </c>
      <c r="C7866" t="s">
        <v>2915</v>
      </c>
      <c r="D7866" t="s">
        <v>4959</v>
      </c>
      <c r="E7866" t="s">
        <v>4960</v>
      </c>
      <c r="F7866" t="s">
        <v>2172</v>
      </c>
      <c r="G7866" t="s">
        <v>2173</v>
      </c>
      <c r="H7866">
        <v>0</v>
      </c>
      <c r="I7866">
        <v>0</v>
      </c>
      <c r="J7866">
        <v>0</v>
      </c>
      <c r="K7866">
        <v>0</v>
      </c>
      <c r="L7866">
        <v>0</v>
      </c>
    </row>
    <row r="7867" spans="1:12" x14ac:dyDescent="0.35">
      <c r="A7867" t="s">
        <v>1588</v>
      </c>
      <c r="B7867" t="s">
        <v>4956</v>
      </c>
      <c r="C7867" t="s">
        <v>2915</v>
      </c>
      <c r="D7867" t="s">
        <v>4959</v>
      </c>
      <c r="E7867" t="s">
        <v>4960</v>
      </c>
      <c r="F7867" t="s">
        <v>2867</v>
      </c>
      <c r="G7867" t="s">
        <v>2868</v>
      </c>
      <c r="H7867">
        <v>0</v>
      </c>
      <c r="I7867">
        <v>0</v>
      </c>
      <c r="J7867">
        <v>0</v>
      </c>
      <c r="K7867">
        <v>0</v>
      </c>
      <c r="L7867">
        <v>0</v>
      </c>
    </row>
    <row r="7868" spans="1:12" x14ac:dyDescent="0.35">
      <c r="A7868" t="s">
        <v>1588</v>
      </c>
      <c r="B7868" t="s">
        <v>4956</v>
      </c>
      <c r="C7868" t="s">
        <v>2915</v>
      </c>
      <c r="D7868" t="s">
        <v>4959</v>
      </c>
      <c r="E7868" t="s">
        <v>4960</v>
      </c>
      <c r="F7868" t="s">
        <v>2922</v>
      </c>
      <c r="G7868" t="s">
        <v>2923</v>
      </c>
      <c r="H7868">
        <v>495240.95890000003</v>
      </c>
      <c r="I7868">
        <v>866.17845229580905</v>
      </c>
      <c r="J7868">
        <v>6364.4723368140003</v>
      </c>
      <c r="K7868">
        <v>7230.6507891098099</v>
      </c>
      <c r="L7868">
        <v>488010.30811088998</v>
      </c>
    </row>
    <row r="7869" spans="1:12" x14ac:dyDescent="0.35">
      <c r="A7869" t="s">
        <v>1588</v>
      </c>
      <c r="B7869" t="s">
        <v>4956</v>
      </c>
      <c r="C7869" t="s">
        <v>2915</v>
      </c>
      <c r="D7869" t="s">
        <v>4959</v>
      </c>
      <c r="E7869" t="s">
        <v>4960</v>
      </c>
      <c r="F7869" t="s">
        <v>2875</v>
      </c>
      <c r="G7869" t="s">
        <v>2876</v>
      </c>
      <c r="H7869">
        <v>0</v>
      </c>
      <c r="I7869">
        <v>0</v>
      </c>
      <c r="J7869">
        <v>0</v>
      </c>
      <c r="K7869">
        <v>0</v>
      </c>
      <c r="L7869">
        <v>0</v>
      </c>
    </row>
    <row r="7870" spans="1:12" x14ac:dyDescent="0.35">
      <c r="A7870" t="s">
        <v>1588</v>
      </c>
      <c r="B7870" t="s">
        <v>4956</v>
      </c>
      <c r="C7870" t="s">
        <v>2915</v>
      </c>
      <c r="D7870" t="s">
        <v>4959</v>
      </c>
      <c r="E7870" t="s">
        <v>4960</v>
      </c>
      <c r="F7870" t="s">
        <v>2924</v>
      </c>
      <c r="G7870" t="s">
        <v>2925</v>
      </c>
      <c r="H7870">
        <v>0</v>
      </c>
      <c r="I7870">
        <v>0</v>
      </c>
      <c r="J7870">
        <v>0</v>
      </c>
      <c r="K7870">
        <v>0</v>
      </c>
      <c r="L7870">
        <v>0</v>
      </c>
    </row>
    <row r="7871" spans="1:12" x14ac:dyDescent="0.35">
      <c r="A7871" t="s">
        <v>1588</v>
      </c>
      <c r="B7871" t="s">
        <v>4956</v>
      </c>
      <c r="C7871" t="s">
        <v>2915</v>
      </c>
      <c r="D7871" t="s">
        <v>4959</v>
      </c>
      <c r="E7871" t="s">
        <v>4960</v>
      </c>
      <c r="F7871" t="s">
        <v>2877</v>
      </c>
      <c r="G7871" t="s">
        <v>2878</v>
      </c>
      <c r="H7871">
        <v>47237.786999999997</v>
      </c>
      <c r="I7871">
        <v>82.619081676441098</v>
      </c>
      <c r="J7871">
        <v>607.06527440041998</v>
      </c>
      <c r="K7871">
        <v>689.68435607686104</v>
      </c>
      <c r="L7871">
        <v>46548.102643923099</v>
      </c>
    </row>
    <row r="7872" spans="1:12" x14ac:dyDescent="0.35">
      <c r="A7872" t="s">
        <v>1588</v>
      </c>
      <c r="B7872" t="s">
        <v>4956</v>
      </c>
      <c r="C7872" t="s">
        <v>2915</v>
      </c>
      <c r="D7872" t="s">
        <v>4959</v>
      </c>
      <c r="E7872" t="s">
        <v>4960</v>
      </c>
      <c r="F7872" t="s">
        <v>3161</v>
      </c>
      <c r="G7872" t="s">
        <v>3162</v>
      </c>
      <c r="H7872">
        <v>0</v>
      </c>
      <c r="I7872">
        <v>0</v>
      </c>
      <c r="J7872">
        <v>0</v>
      </c>
      <c r="K7872">
        <v>0</v>
      </c>
      <c r="L7872">
        <v>0</v>
      </c>
    </row>
    <row r="7873" spans="1:14" x14ac:dyDescent="0.35">
      <c r="A7873" t="s">
        <v>1588</v>
      </c>
      <c r="B7873" t="s">
        <v>4956</v>
      </c>
      <c r="C7873" t="s">
        <v>17</v>
      </c>
      <c r="D7873" t="s">
        <v>1589</v>
      </c>
      <c r="E7873" t="s">
        <v>4961</v>
      </c>
      <c r="F7873" t="s">
        <v>2170</v>
      </c>
      <c r="G7873" t="s">
        <v>2171</v>
      </c>
      <c r="H7873">
        <v>0</v>
      </c>
      <c r="I7873">
        <v>0</v>
      </c>
      <c r="J7873">
        <v>0</v>
      </c>
      <c r="K7873">
        <v>0</v>
      </c>
      <c r="L7873">
        <v>0</v>
      </c>
    </row>
    <row r="7874" spans="1:14" x14ac:dyDescent="0.35">
      <c r="A7874" t="s">
        <v>1588</v>
      </c>
      <c r="B7874" t="s">
        <v>4956</v>
      </c>
      <c r="C7874" t="s">
        <v>17</v>
      </c>
      <c r="D7874" t="s">
        <v>1589</v>
      </c>
      <c r="E7874" t="s">
        <v>4961</v>
      </c>
      <c r="F7874" t="s">
        <v>19</v>
      </c>
      <c r="G7874" t="s">
        <v>2174</v>
      </c>
      <c r="H7874">
        <v>1763198.3958000001</v>
      </c>
      <c r="I7874">
        <v>3544.7989266930899</v>
      </c>
      <c r="J7874">
        <v>0</v>
      </c>
      <c r="K7874">
        <v>3544.7989266930899</v>
      </c>
      <c r="L7874">
        <v>1759653.5968733099</v>
      </c>
      <c r="N7874" t="s">
        <v>2198</v>
      </c>
    </row>
    <row r="7875" spans="1:14" x14ac:dyDescent="0.35">
      <c r="A7875" t="s">
        <v>1588</v>
      </c>
      <c r="B7875" t="s">
        <v>4956</v>
      </c>
      <c r="C7875" t="s">
        <v>17</v>
      </c>
      <c r="D7875" t="s">
        <v>1589</v>
      </c>
      <c r="E7875" t="s">
        <v>4961</v>
      </c>
      <c r="F7875" t="s">
        <v>2787</v>
      </c>
      <c r="G7875" t="s">
        <v>2935</v>
      </c>
      <c r="H7875">
        <v>0</v>
      </c>
      <c r="I7875">
        <v>0</v>
      </c>
      <c r="J7875">
        <v>0</v>
      </c>
      <c r="K7875">
        <v>0</v>
      </c>
      <c r="L7875">
        <v>0</v>
      </c>
    </row>
    <row r="7876" spans="1:14" x14ac:dyDescent="0.35">
      <c r="A7876" t="s">
        <v>1588</v>
      </c>
      <c r="B7876" t="s">
        <v>4956</v>
      </c>
      <c r="C7876" t="s">
        <v>17</v>
      </c>
      <c r="D7876" t="s">
        <v>1589</v>
      </c>
      <c r="E7876" t="s">
        <v>4961</v>
      </c>
      <c r="F7876" t="s">
        <v>2788</v>
      </c>
      <c r="G7876" t="s">
        <v>2936</v>
      </c>
      <c r="H7876">
        <v>1472953.3041000001</v>
      </c>
      <c r="I7876">
        <v>2961.2795153651</v>
      </c>
      <c r="J7876">
        <v>12115.808746483601</v>
      </c>
      <c r="K7876">
        <v>15077.088261848699</v>
      </c>
      <c r="L7876">
        <v>1457876.2158381499</v>
      </c>
    </row>
    <row r="7877" spans="1:14" x14ac:dyDescent="0.35">
      <c r="A7877" t="s">
        <v>1588</v>
      </c>
      <c r="B7877" t="s">
        <v>4956</v>
      </c>
      <c r="C7877" t="s">
        <v>2938</v>
      </c>
      <c r="D7877" t="s">
        <v>4962</v>
      </c>
      <c r="E7877" t="s">
        <v>4963</v>
      </c>
      <c r="F7877" t="s">
        <v>2172</v>
      </c>
      <c r="G7877" t="s">
        <v>2173</v>
      </c>
      <c r="H7877">
        <v>151770.61780000001</v>
      </c>
      <c r="I7877">
        <v>305.12523407989102</v>
      </c>
      <c r="J7877">
        <v>568.21309683879304</v>
      </c>
      <c r="K7877">
        <v>873.33833091868405</v>
      </c>
      <c r="L7877">
        <v>150897.279469081</v>
      </c>
    </row>
    <row r="7878" spans="1:14" x14ac:dyDescent="0.35">
      <c r="A7878" t="s">
        <v>1588</v>
      </c>
      <c r="B7878" t="s">
        <v>4956</v>
      </c>
      <c r="C7878" t="s">
        <v>2944</v>
      </c>
      <c r="D7878" t="s">
        <v>3774</v>
      </c>
      <c r="E7878" t="s">
        <v>3775</v>
      </c>
      <c r="F7878" t="s">
        <v>2947</v>
      </c>
      <c r="G7878" t="s">
        <v>2948</v>
      </c>
      <c r="H7878">
        <v>46698.651700000002</v>
      </c>
      <c r="I7878">
        <v>93.884687409197298</v>
      </c>
      <c r="J7878">
        <v>174.834799027321</v>
      </c>
      <c r="K7878">
        <v>268.71948643651803</v>
      </c>
      <c r="L7878">
        <v>46429.932213563501</v>
      </c>
    </row>
    <row r="7879" spans="1:14" x14ac:dyDescent="0.35">
      <c r="A7879" t="s">
        <v>1594</v>
      </c>
      <c r="B7879" t="s">
        <v>4964</v>
      </c>
      <c r="C7879" t="s">
        <v>2857</v>
      </c>
      <c r="D7879" t="s">
        <v>2859</v>
      </c>
      <c r="E7879" t="s">
        <v>4965</v>
      </c>
      <c r="F7879" t="s">
        <v>2172</v>
      </c>
      <c r="G7879" t="s">
        <v>2173</v>
      </c>
      <c r="H7879">
        <v>2227079.2752999999</v>
      </c>
      <c r="I7879">
        <v>9731.2613746302504</v>
      </c>
      <c r="J7879">
        <v>33341.581371300999</v>
      </c>
      <c r="K7879">
        <v>43072.842745931201</v>
      </c>
      <c r="L7879">
        <v>2184006.4325540699</v>
      </c>
    </row>
    <row r="7880" spans="1:14" x14ac:dyDescent="0.35">
      <c r="A7880" t="s">
        <v>1594</v>
      </c>
      <c r="B7880" t="s">
        <v>4964</v>
      </c>
      <c r="C7880" t="s">
        <v>2857</v>
      </c>
      <c r="D7880" t="s">
        <v>2859</v>
      </c>
      <c r="E7880" t="s">
        <v>4965</v>
      </c>
      <c r="F7880" t="s">
        <v>2861</v>
      </c>
      <c r="G7880" t="s">
        <v>2862</v>
      </c>
      <c r="H7880">
        <v>518336.08110000001</v>
      </c>
      <c r="I7880">
        <v>2264.87846359165</v>
      </c>
      <c r="J7880">
        <v>7760.0042463988702</v>
      </c>
      <c r="K7880">
        <v>10024.882709990499</v>
      </c>
      <c r="L7880">
        <v>508311.198390009</v>
      </c>
    </row>
    <row r="7881" spans="1:14" x14ac:dyDescent="0.35">
      <c r="A7881" t="s">
        <v>1594</v>
      </c>
      <c r="B7881" t="s">
        <v>4964</v>
      </c>
      <c r="C7881" t="s">
        <v>2857</v>
      </c>
      <c r="D7881" t="s">
        <v>2859</v>
      </c>
      <c r="E7881" t="s">
        <v>4965</v>
      </c>
      <c r="F7881" t="s">
        <v>2865</v>
      </c>
      <c r="G7881" t="s">
        <v>2866</v>
      </c>
      <c r="H7881">
        <v>0</v>
      </c>
      <c r="I7881">
        <v>0</v>
      </c>
      <c r="J7881">
        <v>0</v>
      </c>
      <c r="K7881">
        <v>0</v>
      </c>
      <c r="L7881">
        <v>0</v>
      </c>
    </row>
    <row r="7882" spans="1:14" x14ac:dyDescent="0.35">
      <c r="A7882" t="s">
        <v>1594</v>
      </c>
      <c r="B7882" t="s">
        <v>4964</v>
      </c>
      <c r="C7882" t="s">
        <v>2857</v>
      </c>
      <c r="D7882" t="s">
        <v>2859</v>
      </c>
      <c r="E7882" t="s">
        <v>4965</v>
      </c>
      <c r="F7882" t="s">
        <v>2867</v>
      </c>
      <c r="G7882" t="s">
        <v>2868</v>
      </c>
      <c r="H7882">
        <v>0</v>
      </c>
      <c r="I7882">
        <v>0</v>
      </c>
      <c r="J7882">
        <v>0</v>
      </c>
      <c r="K7882">
        <v>0</v>
      </c>
      <c r="L7882">
        <v>0</v>
      </c>
    </row>
    <row r="7883" spans="1:14" x14ac:dyDescent="0.35">
      <c r="A7883" t="s">
        <v>1594</v>
      </c>
      <c r="B7883" t="s">
        <v>4964</v>
      </c>
      <c r="C7883" t="s">
        <v>2857</v>
      </c>
      <c r="D7883" t="s">
        <v>2859</v>
      </c>
      <c r="E7883" t="s">
        <v>4965</v>
      </c>
      <c r="F7883" t="s">
        <v>2869</v>
      </c>
      <c r="G7883" t="s">
        <v>2870</v>
      </c>
      <c r="H7883">
        <v>600397.30469999998</v>
      </c>
      <c r="I7883">
        <v>2623.4463967053498</v>
      </c>
      <c r="J7883">
        <v>8988.5419928227493</v>
      </c>
      <c r="K7883">
        <v>11611.9883895281</v>
      </c>
      <c r="L7883">
        <v>588785.31631047197</v>
      </c>
    </row>
    <row r="7884" spans="1:14" x14ac:dyDescent="0.35">
      <c r="A7884" t="s">
        <v>1594</v>
      </c>
      <c r="B7884" t="s">
        <v>4964</v>
      </c>
      <c r="C7884" t="s">
        <v>2857</v>
      </c>
      <c r="D7884" t="s">
        <v>2859</v>
      </c>
      <c r="E7884" t="s">
        <v>4965</v>
      </c>
      <c r="F7884" t="s">
        <v>2871</v>
      </c>
      <c r="G7884" t="s">
        <v>2872</v>
      </c>
      <c r="H7884">
        <v>154773.69949999999</v>
      </c>
      <c r="I7884">
        <v>676.286354860031</v>
      </c>
      <c r="J7884">
        <v>2317.1154964196999</v>
      </c>
      <c r="K7884">
        <v>2993.4018512797302</v>
      </c>
      <c r="L7884">
        <v>151780.29764872001</v>
      </c>
    </row>
    <row r="7885" spans="1:14" x14ac:dyDescent="0.35">
      <c r="A7885" t="s">
        <v>1594</v>
      </c>
      <c r="B7885" t="s">
        <v>4964</v>
      </c>
      <c r="C7885" t="s">
        <v>2857</v>
      </c>
      <c r="D7885" t="s">
        <v>2859</v>
      </c>
      <c r="E7885" t="s">
        <v>4965</v>
      </c>
      <c r="F7885" t="s">
        <v>3203</v>
      </c>
      <c r="G7885" t="s">
        <v>3204</v>
      </c>
      <c r="H7885">
        <v>13503.7456</v>
      </c>
      <c r="I7885">
        <v>59.004849752888603</v>
      </c>
      <c r="J7885">
        <v>202.16443928494101</v>
      </c>
      <c r="K7885">
        <v>261.169289037829</v>
      </c>
      <c r="L7885">
        <v>13242.5763109622</v>
      </c>
    </row>
    <row r="7886" spans="1:14" x14ac:dyDescent="0.35">
      <c r="A7886" t="s">
        <v>1594</v>
      </c>
      <c r="B7886" t="s">
        <v>4964</v>
      </c>
      <c r="C7886" t="s">
        <v>2857</v>
      </c>
      <c r="D7886" t="s">
        <v>2859</v>
      </c>
      <c r="E7886" t="s">
        <v>4965</v>
      </c>
      <c r="F7886" t="s">
        <v>2877</v>
      </c>
      <c r="G7886" t="s">
        <v>2878</v>
      </c>
      <c r="H7886">
        <v>345903.6373</v>
      </c>
      <c r="I7886">
        <v>1511.43192059322</v>
      </c>
      <c r="J7886">
        <v>5178.5198678373299</v>
      </c>
      <c r="K7886">
        <v>6689.9517884305496</v>
      </c>
      <c r="L7886">
        <v>339213.68551156903</v>
      </c>
    </row>
    <row r="7887" spans="1:14" x14ac:dyDescent="0.35">
      <c r="A7887" t="s">
        <v>1594</v>
      </c>
      <c r="B7887" t="s">
        <v>4964</v>
      </c>
      <c r="C7887" t="s">
        <v>2879</v>
      </c>
      <c r="D7887" t="s">
        <v>2880</v>
      </c>
      <c r="E7887" t="s">
        <v>4966</v>
      </c>
      <c r="F7887" t="s">
        <v>2172</v>
      </c>
      <c r="G7887" t="s">
        <v>2173</v>
      </c>
      <c r="H7887">
        <v>26506.012900000002</v>
      </c>
      <c r="I7887">
        <v>137.233150549806</v>
      </c>
      <c r="J7887">
        <v>1143.5986397650499</v>
      </c>
      <c r="K7887">
        <v>1280.83179031485</v>
      </c>
      <c r="L7887">
        <v>25225.181109685102</v>
      </c>
    </row>
    <row r="7888" spans="1:14" x14ac:dyDescent="0.35">
      <c r="A7888" t="s">
        <v>1594</v>
      </c>
      <c r="B7888" t="s">
        <v>4964</v>
      </c>
      <c r="C7888" t="s">
        <v>2879</v>
      </c>
      <c r="D7888" t="s">
        <v>2880</v>
      </c>
      <c r="E7888" t="s">
        <v>4966</v>
      </c>
      <c r="F7888" t="s">
        <v>2882</v>
      </c>
      <c r="G7888" t="s">
        <v>2883</v>
      </c>
      <c r="H7888">
        <v>12352.316699999999</v>
      </c>
      <c r="I7888">
        <v>63.953312877579698</v>
      </c>
      <c r="J7888">
        <v>532.93917192934305</v>
      </c>
      <c r="K7888">
        <v>596.89248480692197</v>
      </c>
      <c r="L7888">
        <v>11755.424215193099</v>
      </c>
    </row>
    <row r="7889" spans="1:12" x14ac:dyDescent="0.35">
      <c r="A7889" t="s">
        <v>1594</v>
      </c>
      <c r="B7889" t="s">
        <v>4964</v>
      </c>
      <c r="C7889" t="s">
        <v>2879</v>
      </c>
      <c r="D7889" t="s">
        <v>2880</v>
      </c>
      <c r="E7889" t="s">
        <v>4966</v>
      </c>
      <c r="F7889" t="s">
        <v>2890</v>
      </c>
      <c r="G7889" t="s">
        <v>2891</v>
      </c>
      <c r="H7889">
        <v>5146.7986000000001</v>
      </c>
      <c r="I7889">
        <v>26.6472136989915</v>
      </c>
      <c r="J7889">
        <v>222.05798830389301</v>
      </c>
      <c r="K7889">
        <v>248.70520200288399</v>
      </c>
      <c r="L7889">
        <v>4898.0933979971196</v>
      </c>
    </row>
    <row r="7890" spans="1:12" x14ac:dyDescent="0.35">
      <c r="A7890" t="s">
        <v>1594</v>
      </c>
      <c r="B7890" t="s">
        <v>4964</v>
      </c>
      <c r="C7890" t="s">
        <v>2879</v>
      </c>
      <c r="D7890" t="s">
        <v>2886</v>
      </c>
      <c r="E7890" t="s">
        <v>4422</v>
      </c>
      <c r="F7890" t="s">
        <v>2172</v>
      </c>
      <c r="G7890" t="s">
        <v>2173</v>
      </c>
      <c r="H7890">
        <v>19638.225900000001</v>
      </c>
      <c r="I7890">
        <v>98.428619131138703</v>
      </c>
      <c r="J7890">
        <v>0</v>
      </c>
      <c r="K7890">
        <v>98.428619131138703</v>
      </c>
      <c r="L7890">
        <v>19539.797280868901</v>
      </c>
    </row>
    <row r="7891" spans="1:12" x14ac:dyDescent="0.35">
      <c r="A7891" t="s">
        <v>1594</v>
      </c>
      <c r="B7891" t="s">
        <v>4964</v>
      </c>
      <c r="C7891" t="s">
        <v>2879</v>
      </c>
      <c r="D7891" t="s">
        <v>2888</v>
      </c>
      <c r="E7891" t="s">
        <v>2967</v>
      </c>
      <c r="F7891" t="s">
        <v>2170</v>
      </c>
      <c r="G7891" t="s">
        <v>2171</v>
      </c>
      <c r="H7891">
        <v>0</v>
      </c>
      <c r="I7891">
        <v>0</v>
      </c>
      <c r="J7891">
        <v>0</v>
      </c>
      <c r="K7891">
        <v>0</v>
      </c>
      <c r="L7891">
        <v>0</v>
      </c>
    </row>
    <row r="7892" spans="1:12" x14ac:dyDescent="0.35">
      <c r="A7892" t="s">
        <v>1594</v>
      </c>
      <c r="B7892" t="s">
        <v>4964</v>
      </c>
      <c r="C7892" t="s">
        <v>2879</v>
      </c>
      <c r="D7892" t="s">
        <v>2888</v>
      </c>
      <c r="E7892" t="s">
        <v>2967</v>
      </c>
      <c r="F7892" t="s">
        <v>2172</v>
      </c>
      <c r="G7892" t="s">
        <v>2173</v>
      </c>
      <c r="H7892">
        <v>9516.1972000000005</v>
      </c>
      <c r="I7892">
        <v>27.749210267183098</v>
      </c>
      <c r="J7892">
        <v>0</v>
      </c>
      <c r="K7892">
        <v>27.749210267183098</v>
      </c>
      <c r="L7892">
        <v>9488.4479897328201</v>
      </c>
    </row>
    <row r="7893" spans="1:12" x14ac:dyDescent="0.35">
      <c r="A7893" t="s">
        <v>1594</v>
      </c>
      <c r="B7893" t="s">
        <v>4964</v>
      </c>
      <c r="C7893" t="s">
        <v>2879</v>
      </c>
      <c r="D7893" t="s">
        <v>2888</v>
      </c>
      <c r="E7893" t="s">
        <v>2967</v>
      </c>
      <c r="F7893" t="s">
        <v>2882</v>
      </c>
      <c r="G7893" t="s">
        <v>2883</v>
      </c>
      <c r="H7893">
        <v>8311.6152000000002</v>
      </c>
      <c r="I7893">
        <v>24.236652005514301</v>
      </c>
      <c r="J7893">
        <v>0</v>
      </c>
      <c r="K7893">
        <v>24.236652005514301</v>
      </c>
      <c r="L7893">
        <v>8287.3785479944909</v>
      </c>
    </row>
    <row r="7894" spans="1:12" x14ac:dyDescent="0.35">
      <c r="A7894" t="s">
        <v>1594</v>
      </c>
      <c r="B7894" t="s">
        <v>4964</v>
      </c>
      <c r="C7894" t="s">
        <v>2879</v>
      </c>
      <c r="D7894" t="s">
        <v>2892</v>
      </c>
      <c r="E7894" t="s">
        <v>4967</v>
      </c>
      <c r="F7894" t="s">
        <v>2170</v>
      </c>
      <c r="G7894" t="s">
        <v>2171</v>
      </c>
      <c r="H7894">
        <v>0</v>
      </c>
      <c r="I7894">
        <v>0</v>
      </c>
      <c r="J7894">
        <v>0</v>
      </c>
      <c r="K7894">
        <v>0</v>
      </c>
      <c r="L7894">
        <v>0</v>
      </c>
    </row>
    <row r="7895" spans="1:12" x14ac:dyDescent="0.35">
      <c r="A7895" t="s">
        <v>1594</v>
      </c>
      <c r="B7895" t="s">
        <v>4964</v>
      </c>
      <c r="C7895" t="s">
        <v>2879</v>
      </c>
      <c r="D7895" t="s">
        <v>2892</v>
      </c>
      <c r="E7895" t="s">
        <v>4967</v>
      </c>
      <c r="F7895" t="s">
        <v>2172</v>
      </c>
      <c r="G7895" t="s">
        <v>2173</v>
      </c>
      <c r="H7895">
        <v>14376.0447</v>
      </c>
      <c r="I7895">
        <v>15.458573309921</v>
      </c>
      <c r="J7895">
        <v>0</v>
      </c>
      <c r="K7895">
        <v>15.458573309921</v>
      </c>
      <c r="L7895">
        <v>14360.586126690099</v>
      </c>
    </row>
    <row r="7896" spans="1:12" x14ac:dyDescent="0.35">
      <c r="A7896" t="s">
        <v>1594</v>
      </c>
      <c r="B7896" t="s">
        <v>4964</v>
      </c>
      <c r="C7896" t="s">
        <v>2879</v>
      </c>
      <c r="D7896" t="s">
        <v>2892</v>
      </c>
      <c r="E7896" t="s">
        <v>4967</v>
      </c>
      <c r="F7896" t="s">
        <v>2882</v>
      </c>
      <c r="G7896" t="s">
        <v>2883</v>
      </c>
      <c r="H7896">
        <v>1507.6002000000001</v>
      </c>
      <c r="I7896">
        <v>1.6211237928007001</v>
      </c>
      <c r="J7896">
        <v>0</v>
      </c>
      <c r="K7896">
        <v>1.6211237928007001</v>
      </c>
      <c r="L7896">
        <v>1505.9790762072</v>
      </c>
    </row>
    <row r="7897" spans="1:12" x14ac:dyDescent="0.35">
      <c r="A7897" t="s">
        <v>1594</v>
      </c>
      <c r="B7897" t="s">
        <v>4964</v>
      </c>
      <c r="C7897" t="s">
        <v>2879</v>
      </c>
      <c r="D7897" t="s">
        <v>2892</v>
      </c>
      <c r="E7897" t="s">
        <v>4967</v>
      </c>
      <c r="F7897" t="s">
        <v>2900</v>
      </c>
      <c r="G7897" t="s">
        <v>2901</v>
      </c>
      <c r="H7897">
        <v>1292.2286999999999</v>
      </c>
      <c r="I7897">
        <v>1.38953467954346</v>
      </c>
      <c r="J7897">
        <v>0</v>
      </c>
      <c r="K7897">
        <v>1.38953467954346</v>
      </c>
      <c r="L7897">
        <v>1290.8391653204601</v>
      </c>
    </row>
    <row r="7898" spans="1:12" x14ac:dyDescent="0.35">
      <c r="A7898" t="s">
        <v>1594</v>
      </c>
      <c r="B7898" t="s">
        <v>4964</v>
      </c>
      <c r="C7898" t="s">
        <v>2879</v>
      </c>
      <c r="D7898" t="s">
        <v>2894</v>
      </c>
      <c r="E7898" t="s">
        <v>4968</v>
      </c>
      <c r="F7898" t="s">
        <v>2170</v>
      </c>
      <c r="G7898" t="s">
        <v>2171</v>
      </c>
      <c r="H7898">
        <v>0</v>
      </c>
      <c r="I7898">
        <v>0</v>
      </c>
      <c r="J7898">
        <v>0</v>
      </c>
      <c r="K7898">
        <v>0</v>
      </c>
      <c r="L7898">
        <v>0</v>
      </c>
    </row>
    <row r="7899" spans="1:12" x14ac:dyDescent="0.35">
      <c r="A7899" t="s">
        <v>1594</v>
      </c>
      <c r="B7899" t="s">
        <v>4964</v>
      </c>
      <c r="C7899" t="s">
        <v>2879</v>
      </c>
      <c r="D7899" t="s">
        <v>2894</v>
      </c>
      <c r="E7899" t="s">
        <v>4968</v>
      </c>
      <c r="F7899" t="s">
        <v>2172</v>
      </c>
      <c r="G7899" t="s">
        <v>2173</v>
      </c>
      <c r="H7899">
        <v>10465.092000000001</v>
      </c>
      <c r="I7899">
        <v>63.542125424380203</v>
      </c>
      <c r="J7899">
        <v>0</v>
      </c>
      <c r="K7899">
        <v>63.542125424380203</v>
      </c>
      <c r="L7899">
        <v>10401.549874575599</v>
      </c>
    </row>
    <row r="7900" spans="1:12" x14ac:dyDescent="0.35">
      <c r="A7900" t="s">
        <v>1594</v>
      </c>
      <c r="B7900" t="s">
        <v>4964</v>
      </c>
      <c r="C7900" t="s">
        <v>2879</v>
      </c>
      <c r="D7900" t="s">
        <v>2894</v>
      </c>
      <c r="E7900" t="s">
        <v>4968</v>
      </c>
      <c r="F7900" t="s">
        <v>2882</v>
      </c>
      <c r="G7900" t="s">
        <v>2883</v>
      </c>
      <c r="H7900">
        <v>5638.7253000000001</v>
      </c>
      <c r="I7900">
        <v>34.237309589392098</v>
      </c>
      <c r="J7900">
        <v>0</v>
      </c>
      <c r="K7900">
        <v>34.237309589392098</v>
      </c>
      <c r="L7900">
        <v>5604.4879904106101</v>
      </c>
    </row>
    <row r="7901" spans="1:12" x14ac:dyDescent="0.35">
      <c r="A7901" t="s">
        <v>1594</v>
      </c>
      <c r="B7901" t="s">
        <v>4964</v>
      </c>
      <c r="C7901" t="s">
        <v>2879</v>
      </c>
      <c r="D7901" t="s">
        <v>2898</v>
      </c>
      <c r="E7901" t="s">
        <v>4969</v>
      </c>
      <c r="F7901" t="s">
        <v>2172</v>
      </c>
      <c r="G7901" t="s">
        <v>2173</v>
      </c>
      <c r="H7901">
        <v>8528.7726000000002</v>
      </c>
      <c r="I7901">
        <v>21.350469036277001</v>
      </c>
      <c r="J7901">
        <v>0</v>
      </c>
      <c r="K7901">
        <v>21.350469036277001</v>
      </c>
      <c r="L7901">
        <v>8507.4221309637196</v>
      </c>
    </row>
    <row r="7902" spans="1:12" x14ac:dyDescent="0.35">
      <c r="A7902" t="s">
        <v>1594</v>
      </c>
      <c r="B7902" t="s">
        <v>4964</v>
      </c>
      <c r="C7902" t="s">
        <v>2879</v>
      </c>
      <c r="D7902" t="s">
        <v>2898</v>
      </c>
      <c r="E7902" t="s">
        <v>4969</v>
      </c>
      <c r="F7902" t="s">
        <v>2882</v>
      </c>
      <c r="G7902" t="s">
        <v>2883</v>
      </c>
      <c r="H7902">
        <v>2023.1042</v>
      </c>
      <c r="I7902">
        <v>5.0645298644191996</v>
      </c>
      <c r="J7902">
        <v>0</v>
      </c>
      <c r="K7902">
        <v>5.0645298644191996</v>
      </c>
      <c r="L7902">
        <v>2018.0396701355801</v>
      </c>
    </row>
    <row r="7903" spans="1:12" x14ac:dyDescent="0.35">
      <c r="A7903" t="s">
        <v>1594</v>
      </c>
      <c r="B7903" t="s">
        <v>4964</v>
      </c>
      <c r="C7903" t="s">
        <v>2879</v>
      </c>
      <c r="D7903" t="s">
        <v>2898</v>
      </c>
      <c r="E7903" t="s">
        <v>4969</v>
      </c>
      <c r="F7903" t="s">
        <v>2900</v>
      </c>
      <c r="G7903" t="s">
        <v>2901</v>
      </c>
      <c r="H7903">
        <v>1190.0613000000001</v>
      </c>
      <c r="I7903">
        <v>2.97913521436424</v>
      </c>
      <c r="J7903">
        <v>0</v>
      </c>
      <c r="K7903">
        <v>2.97913521436424</v>
      </c>
      <c r="L7903">
        <v>1187.0821647856401</v>
      </c>
    </row>
    <row r="7904" spans="1:12" x14ac:dyDescent="0.35">
      <c r="A7904" t="s">
        <v>1594</v>
      </c>
      <c r="B7904" t="s">
        <v>4964</v>
      </c>
      <c r="C7904" t="s">
        <v>2879</v>
      </c>
      <c r="D7904" t="s">
        <v>2902</v>
      </c>
      <c r="E7904" t="s">
        <v>4970</v>
      </c>
      <c r="F7904" t="s">
        <v>2172</v>
      </c>
      <c r="G7904" t="s">
        <v>2173</v>
      </c>
      <c r="H7904">
        <v>8972.1059000000005</v>
      </c>
      <c r="I7904">
        <v>46.973656491358497</v>
      </c>
      <c r="J7904">
        <v>135.59264974969801</v>
      </c>
      <c r="K7904">
        <v>182.566306241056</v>
      </c>
      <c r="L7904">
        <v>8789.5395937589401</v>
      </c>
    </row>
    <row r="7905" spans="1:14" x14ac:dyDescent="0.35">
      <c r="A7905" t="s">
        <v>1594</v>
      </c>
      <c r="B7905" t="s">
        <v>4964</v>
      </c>
      <c r="C7905" t="s">
        <v>2879</v>
      </c>
      <c r="D7905" t="s">
        <v>2902</v>
      </c>
      <c r="E7905" t="s">
        <v>4970</v>
      </c>
      <c r="F7905" t="s">
        <v>2882</v>
      </c>
      <c r="G7905" t="s">
        <v>2883</v>
      </c>
      <c r="H7905">
        <v>3058.6725000000001</v>
      </c>
      <c r="I7905">
        <v>16.0137465311449</v>
      </c>
      <c r="J7905">
        <v>46.224766960124299</v>
      </c>
      <c r="K7905">
        <v>62.238513491269202</v>
      </c>
      <c r="L7905">
        <v>2996.43398650873</v>
      </c>
    </row>
    <row r="7906" spans="1:14" x14ac:dyDescent="0.35">
      <c r="A7906" t="s">
        <v>1594</v>
      </c>
      <c r="B7906" t="s">
        <v>4964</v>
      </c>
      <c r="C7906" t="s">
        <v>2879</v>
      </c>
      <c r="D7906" t="s">
        <v>2904</v>
      </c>
      <c r="E7906" t="s">
        <v>4971</v>
      </c>
      <c r="F7906" t="s">
        <v>2172</v>
      </c>
      <c r="G7906" t="s">
        <v>2173</v>
      </c>
      <c r="H7906">
        <v>30235.795699999999</v>
      </c>
      <c r="I7906">
        <v>130.81192822899601</v>
      </c>
      <c r="J7906">
        <v>163.987220202793</v>
      </c>
      <c r="K7906">
        <v>294.79914843178898</v>
      </c>
      <c r="L7906">
        <v>29940.996551568202</v>
      </c>
    </row>
    <row r="7907" spans="1:14" x14ac:dyDescent="0.35">
      <c r="A7907" t="s">
        <v>1594</v>
      </c>
      <c r="B7907" t="s">
        <v>4964</v>
      </c>
      <c r="C7907" t="s">
        <v>2879</v>
      </c>
      <c r="D7907" t="s">
        <v>2904</v>
      </c>
      <c r="E7907" t="s">
        <v>4971</v>
      </c>
      <c r="F7907" t="s">
        <v>2882</v>
      </c>
      <c r="G7907" t="s">
        <v>2883</v>
      </c>
      <c r="H7907">
        <v>44597.798600000002</v>
      </c>
      <c r="I7907">
        <v>192.94759413776899</v>
      </c>
      <c r="J7907">
        <v>241.88114979912001</v>
      </c>
      <c r="K7907">
        <v>434.828743936889</v>
      </c>
      <c r="L7907">
        <v>44162.9698560631</v>
      </c>
    </row>
    <row r="7908" spans="1:14" x14ac:dyDescent="0.35">
      <c r="A7908" t="s">
        <v>1594</v>
      </c>
      <c r="B7908" t="s">
        <v>4964</v>
      </c>
      <c r="C7908" t="s">
        <v>2879</v>
      </c>
      <c r="D7908" t="s">
        <v>2906</v>
      </c>
      <c r="E7908" t="s">
        <v>4972</v>
      </c>
      <c r="F7908" t="s">
        <v>2172</v>
      </c>
      <c r="G7908" t="s">
        <v>2173</v>
      </c>
      <c r="H7908">
        <v>8121.3235000000004</v>
      </c>
      <c r="I7908">
        <v>30.274905647430199</v>
      </c>
      <c r="J7908">
        <v>0</v>
      </c>
      <c r="K7908">
        <v>30.274905647430199</v>
      </c>
      <c r="L7908">
        <v>8091.04859435257</v>
      </c>
    </row>
    <row r="7909" spans="1:14" x14ac:dyDescent="0.35">
      <c r="A7909" t="s">
        <v>1594</v>
      </c>
      <c r="B7909" t="s">
        <v>4964</v>
      </c>
      <c r="C7909" t="s">
        <v>2879</v>
      </c>
      <c r="D7909" t="s">
        <v>2906</v>
      </c>
      <c r="E7909" t="s">
        <v>4972</v>
      </c>
      <c r="F7909" t="s">
        <v>2882</v>
      </c>
      <c r="G7909" t="s">
        <v>2883</v>
      </c>
      <c r="H7909">
        <v>5594.6895000000004</v>
      </c>
      <c r="I7909">
        <v>20.8560461126741</v>
      </c>
      <c r="J7909">
        <v>0</v>
      </c>
      <c r="K7909">
        <v>20.8560461126741</v>
      </c>
      <c r="L7909">
        <v>5573.8334538873296</v>
      </c>
    </row>
    <row r="7910" spans="1:14" x14ac:dyDescent="0.35">
      <c r="A7910" t="s">
        <v>1594</v>
      </c>
      <c r="B7910" t="s">
        <v>4964</v>
      </c>
      <c r="C7910" t="s">
        <v>2879</v>
      </c>
      <c r="D7910" t="s">
        <v>2908</v>
      </c>
      <c r="E7910" t="s">
        <v>4973</v>
      </c>
      <c r="F7910" t="s">
        <v>2170</v>
      </c>
      <c r="G7910" t="s">
        <v>2171</v>
      </c>
      <c r="H7910">
        <v>0</v>
      </c>
      <c r="I7910">
        <v>0</v>
      </c>
      <c r="J7910">
        <v>0</v>
      </c>
      <c r="K7910">
        <v>0</v>
      </c>
      <c r="L7910">
        <v>0</v>
      </c>
    </row>
    <row r="7911" spans="1:14" x14ac:dyDescent="0.35">
      <c r="A7911" t="s">
        <v>1594</v>
      </c>
      <c r="B7911" t="s">
        <v>4964</v>
      </c>
      <c r="C7911" t="s">
        <v>2879</v>
      </c>
      <c r="D7911" t="s">
        <v>2908</v>
      </c>
      <c r="E7911" t="s">
        <v>4973</v>
      </c>
      <c r="F7911" t="s">
        <v>2172</v>
      </c>
      <c r="G7911" t="s">
        <v>2173</v>
      </c>
      <c r="H7911">
        <v>8600.7782000000007</v>
      </c>
      <c r="I7911">
        <v>25.970142760027201</v>
      </c>
      <c r="J7911">
        <v>0</v>
      </c>
      <c r="K7911">
        <v>25.970142760027201</v>
      </c>
      <c r="L7911">
        <v>8574.8080572399704</v>
      </c>
    </row>
    <row r="7912" spans="1:14" x14ac:dyDescent="0.35">
      <c r="A7912" t="s">
        <v>1594</v>
      </c>
      <c r="B7912" t="s">
        <v>4964</v>
      </c>
      <c r="C7912" t="s">
        <v>2879</v>
      </c>
      <c r="D7912" t="s">
        <v>2908</v>
      </c>
      <c r="E7912" t="s">
        <v>4973</v>
      </c>
      <c r="F7912" t="s">
        <v>2882</v>
      </c>
      <c r="G7912" t="s">
        <v>2883</v>
      </c>
      <c r="H7912">
        <v>8460.5481999999993</v>
      </c>
      <c r="I7912">
        <v>25.546716519374598</v>
      </c>
      <c r="J7912">
        <v>0</v>
      </c>
      <c r="K7912">
        <v>25.546716519374598</v>
      </c>
      <c r="L7912">
        <v>8435.0014834806207</v>
      </c>
    </row>
    <row r="7913" spans="1:14" x14ac:dyDescent="0.35">
      <c r="A7913" t="s">
        <v>1594</v>
      </c>
      <c r="B7913" t="s">
        <v>4964</v>
      </c>
      <c r="C7913" t="s">
        <v>2915</v>
      </c>
      <c r="D7913" t="s">
        <v>4519</v>
      </c>
      <c r="E7913" t="s">
        <v>4974</v>
      </c>
      <c r="F7913" t="s">
        <v>2172</v>
      </c>
      <c r="G7913" t="s">
        <v>2173</v>
      </c>
      <c r="H7913">
        <v>413243.86670000001</v>
      </c>
      <c r="I7913">
        <v>1532.5296362178301</v>
      </c>
      <c r="J7913">
        <v>33716.031350708297</v>
      </c>
      <c r="K7913">
        <v>35248.560986926102</v>
      </c>
      <c r="L7913">
        <v>377995.30571307399</v>
      </c>
    </row>
    <row r="7914" spans="1:14" x14ac:dyDescent="0.35">
      <c r="A7914" t="s">
        <v>1594</v>
      </c>
      <c r="B7914" t="s">
        <v>4964</v>
      </c>
      <c r="C7914" t="s">
        <v>2915</v>
      </c>
      <c r="D7914" t="s">
        <v>4519</v>
      </c>
      <c r="E7914" t="s">
        <v>4974</v>
      </c>
      <c r="F7914" t="s">
        <v>19</v>
      </c>
      <c r="G7914" t="s">
        <v>2174</v>
      </c>
      <c r="H7914">
        <v>51484.842299999997</v>
      </c>
      <c r="I7914">
        <v>190.93337610264601</v>
      </c>
      <c r="J7914">
        <v>0</v>
      </c>
      <c r="K7914">
        <v>190.93337610264601</v>
      </c>
      <c r="L7914">
        <v>51293.908923897397</v>
      </c>
      <c r="N7914" t="s">
        <v>2198</v>
      </c>
    </row>
    <row r="7915" spans="1:14" x14ac:dyDescent="0.35">
      <c r="A7915" t="s">
        <v>1594</v>
      </c>
      <c r="B7915" t="s">
        <v>4964</v>
      </c>
      <c r="C7915" t="s">
        <v>2915</v>
      </c>
      <c r="D7915" t="s">
        <v>4519</v>
      </c>
      <c r="E7915" t="s">
        <v>4974</v>
      </c>
      <c r="F7915" t="s">
        <v>2867</v>
      </c>
      <c r="G7915" t="s">
        <v>2868</v>
      </c>
      <c r="H7915">
        <v>0</v>
      </c>
      <c r="I7915">
        <v>0</v>
      </c>
      <c r="J7915">
        <v>0</v>
      </c>
      <c r="K7915">
        <v>0</v>
      </c>
      <c r="L7915">
        <v>0</v>
      </c>
    </row>
    <row r="7916" spans="1:14" x14ac:dyDescent="0.35">
      <c r="A7916" t="s">
        <v>1594</v>
      </c>
      <c r="B7916" t="s">
        <v>4964</v>
      </c>
      <c r="C7916" t="s">
        <v>2915</v>
      </c>
      <c r="D7916" t="s">
        <v>4519</v>
      </c>
      <c r="E7916" t="s">
        <v>4974</v>
      </c>
      <c r="F7916" t="s">
        <v>2922</v>
      </c>
      <c r="G7916" t="s">
        <v>2923</v>
      </c>
      <c r="H7916">
        <v>233339.44620000001</v>
      </c>
      <c r="I7916">
        <v>865.34766858642604</v>
      </c>
      <c r="J7916">
        <v>19037.8629122805</v>
      </c>
      <c r="K7916">
        <v>19903.2105808669</v>
      </c>
      <c r="L7916">
        <v>213436.23561913299</v>
      </c>
    </row>
    <row r="7917" spans="1:14" x14ac:dyDescent="0.35">
      <c r="A7917" t="s">
        <v>1594</v>
      </c>
      <c r="B7917" t="s">
        <v>4964</v>
      </c>
      <c r="C7917" t="s">
        <v>2915</v>
      </c>
      <c r="D7917" t="s">
        <v>4519</v>
      </c>
      <c r="E7917" t="s">
        <v>4974</v>
      </c>
      <c r="F7917" t="s">
        <v>2999</v>
      </c>
      <c r="G7917" t="s">
        <v>3000</v>
      </c>
      <c r="H7917">
        <v>16966.595799999999</v>
      </c>
      <c r="I7917">
        <v>62.921226215644801</v>
      </c>
      <c r="J7917">
        <v>1384.28255191676</v>
      </c>
      <c r="K7917">
        <v>1447.20377813241</v>
      </c>
      <c r="L7917">
        <v>15519.392021867599</v>
      </c>
    </row>
    <row r="7918" spans="1:14" x14ac:dyDescent="0.35">
      <c r="A7918" t="s">
        <v>1594</v>
      </c>
      <c r="B7918" t="s">
        <v>4964</v>
      </c>
      <c r="C7918" t="s">
        <v>2915</v>
      </c>
      <c r="D7918" t="s">
        <v>4519</v>
      </c>
      <c r="E7918" t="s">
        <v>4974</v>
      </c>
      <c r="F7918" t="s">
        <v>3241</v>
      </c>
      <c r="G7918" t="s">
        <v>3242</v>
      </c>
      <c r="H7918">
        <v>164400.46230000001</v>
      </c>
      <c r="I7918">
        <v>609.68498505504101</v>
      </c>
      <c r="J7918">
        <v>13413.220589262401</v>
      </c>
      <c r="K7918">
        <v>14022.905574317499</v>
      </c>
      <c r="L7918">
        <v>150377.55672568301</v>
      </c>
    </row>
    <row r="7919" spans="1:14" x14ac:dyDescent="0.35">
      <c r="A7919" t="s">
        <v>1594</v>
      </c>
      <c r="B7919" t="s">
        <v>4964</v>
      </c>
      <c r="C7919" t="s">
        <v>2915</v>
      </c>
      <c r="D7919" t="s">
        <v>4519</v>
      </c>
      <c r="E7919" t="s">
        <v>4974</v>
      </c>
      <c r="F7919" t="s">
        <v>2924</v>
      </c>
      <c r="G7919" t="s">
        <v>2925</v>
      </c>
      <c r="H7919">
        <v>0</v>
      </c>
      <c r="I7919">
        <v>0</v>
      </c>
      <c r="J7919">
        <v>0</v>
      </c>
      <c r="K7919">
        <v>0</v>
      </c>
      <c r="L7919">
        <v>0</v>
      </c>
    </row>
    <row r="7920" spans="1:14" x14ac:dyDescent="0.35">
      <c r="A7920" t="s">
        <v>1594</v>
      </c>
      <c r="B7920" t="s">
        <v>4964</v>
      </c>
      <c r="C7920" t="s">
        <v>2915</v>
      </c>
      <c r="D7920" t="s">
        <v>4519</v>
      </c>
      <c r="E7920" t="s">
        <v>4974</v>
      </c>
      <c r="F7920" t="s">
        <v>3718</v>
      </c>
      <c r="G7920" t="s">
        <v>3719</v>
      </c>
      <c r="H7920">
        <v>1110699.8181</v>
      </c>
      <c r="I7920">
        <v>1853.9564885636801</v>
      </c>
      <c r="J7920">
        <v>40026.778564681001</v>
      </c>
      <c r="K7920">
        <v>41880.735053244702</v>
      </c>
      <c r="L7920">
        <v>1068819.0830467599</v>
      </c>
    </row>
    <row r="7921" spans="1:12" x14ac:dyDescent="0.35">
      <c r="A7921" t="s">
        <v>1594</v>
      </c>
      <c r="B7921" t="s">
        <v>4964</v>
      </c>
      <c r="C7921" t="s">
        <v>2915</v>
      </c>
      <c r="D7921" t="s">
        <v>4519</v>
      </c>
      <c r="E7921" t="s">
        <v>4974</v>
      </c>
      <c r="F7921" t="s">
        <v>3720</v>
      </c>
      <c r="G7921" t="s">
        <v>3721</v>
      </c>
      <c r="H7921">
        <v>105614.8027</v>
      </c>
      <c r="I7921">
        <v>176.28998020893999</v>
      </c>
      <c r="J7921">
        <v>3806.0871679151201</v>
      </c>
      <c r="K7921">
        <v>3982.3771481240601</v>
      </c>
      <c r="L7921">
        <v>101632.425551876</v>
      </c>
    </row>
    <row r="7922" spans="1:12" x14ac:dyDescent="0.35">
      <c r="A7922" t="s">
        <v>1594</v>
      </c>
      <c r="B7922" t="s">
        <v>4964</v>
      </c>
      <c r="C7922" t="s">
        <v>2915</v>
      </c>
      <c r="D7922" t="s">
        <v>4521</v>
      </c>
      <c r="E7922" t="s">
        <v>4975</v>
      </c>
      <c r="F7922" t="s">
        <v>2172</v>
      </c>
      <c r="G7922" t="s">
        <v>2173</v>
      </c>
      <c r="H7922">
        <v>692428.72679999995</v>
      </c>
      <c r="I7922">
        <v>5975.7734934403597</v>
      </c>
      <c r="J7922">
        <v>25771.8484058346</v>
      </c>
      <c r="K7922">
        <v>31747.621899275</v>
      </c>
      <c r="L7922">
        <v>660681.10490072495</v>
      </c>
    </row>
    <row r="7923" spans="1:12" x14ac:dyDescent="0.35">
      <c r="A7923" t="s">
        <v>1594</v>
      </c>
      <c r="B7923" t="s">
        <v>4964</v>
      </c>
      <c r="C7923" t="s">
        <v>2915</v>
      </c>
      <c r="D7923" t="s">
        <v>4521</v>
      </c>
      <c r="E7923" t="s">
        <v>4975</v>
      </c>
      <c r="F7923" t="s">
        <v>2867</v>
      </c>
      <c r="G7923" t="s">
        <v>2868</v>
      </c>
      <c r="H7923">
        <v>0</v>
      </c>
      <c r="I7923">
        <v>0</v>
      </c>
      <c r="J7923">
        <v>0</v>
      </c>
      <c r="K7923">
        <v>0</v>
      </c>
      <c r="L7923">
        <v>0</v>
      </c>
    </row>
    <row r="7924" spans="1:12" x14ac:dyDescent="0.35">
      <c r="A7924" t="s">
        <v>1594</v>
      </c>
      <c r="B7924" t="s">
        <v>4964</v>
      </c>
      <c r="C7924" t="s">
        <v>2915</v>
      </c>
      <c r="D7924" t="s">
        <v>4521</v>
      </c>
      <c r="E7924" t="s">
        <v>4975</v>
      </c>
      <c r="F7924" t="s">
        <v>2922</v>
      </c>
      <c r="G7924" t="s">
        <v>2923</v>
      </c>
      <c r="H7924">
        <v>0</v>
      </c>
      <c r="I7924">
        <v>0</v>
      </c>
      <c r="J7924">
        <v>0</v>
      </c>
      <c r="K7924">
        <v>0</v>
      </c>
      <c r="L7924">
        <v>0</v>
      </c>
    </row>
    <row r="7925" spans="1:12" x14ac:dyDescent="0.35">
      <c r="A7925" t="s">
        <v>1594</v>
      </c>
      <c r="B7925" t="s">
        <v>4964</v>
      </c>
      <c r="C7925" t="s">
        <v>2915</v>
      </c>
      <c r="D7925" t="s">
        <v>4521</v>
      </c>
      <c r="E7925" t="s">
        <v>4975</v>
      </c>
      <c r="F7925" t="s">
        <v>3241</v>
      </c>
      <c r="G7925" t="s">
        <v>3242</v>
      </c>
      <c r="H7925">
        <v>0</v>
      </c>
      <c r="I7925">
        <v>0</v>
      </c>
      <c r="J7925">
        <v>0</v>
      </c>
      <c r="K7925">
        <v>0</v>
      </c>
      <c r="L7925">
        <v>0</v>
      </c>
    </row>
    <row r="7926" spans="1:12" x14ac:dyDescent="0.35">
      <c r="A7926" t="s">
        <v>1594</v>
      </c>
      <c r="B7926" t="s">
        <v>4964</v>
      </c>
      <c r="C7926" t="s">
        <v>2915</v>
      </c>
      <c r="D7926" t="s">
        <v>4521</v>
      </c>
      <c r="E7926" t="s">
        <v>4975</v>
      </c>
      <c r="F7926" t="s">
        <v>392</v>
      </c>
      <c r="G7926" t="s">
        <v>2914</v>
      </c>
      <c r="H7926">
        <v>49098.4378</v>
      </c>
      <c r="I7926">
        <v>423.72757163818397</v>
      </c>
      <c r="J7926">
        <v>1827.41912049025</v>
      </c>
      <c r="K7926">
        <v>2251.14669212843</v>
      </c>
      <c r="L7926">
        <v>46847.291107871599</v>
      </c>
    </row>
    <row r="7927" spans="1:12" x14ac:dyDescent="0.35">
      <c r="A7927" t="s">
        <v>1594</v>
      </c>
      <c r="B7927" t="s">
        <v>4964</v>
      </c>
      <c r="C7927" t="s">
        <v>2915</v>
      </c>
      <c r="D7927" t="s">
        <v>4521</v>
      </c>
      <c r="E7927" t="s">
        <v>4975</v>
      </c>
      <c r="F7927" t="s">
        <v>2924</v>
      </c>
      <c r="G7927" t="s">
        <v>2925</v>
      </c>
      <c r="H7927">
        <v>0</v>
      </c>
      <c r="I7927">
        <v>0</v>
      </c>
      <c r="J7927">
        <v>0</v>
      </c>
      <c r="K7927">
        <v>0</v>
      </c>
      <c r="L7927">
        <v>0</v>
      </c>
    </row>
    <row r="7928" spans="1:12" x14ac:dyDescent="0.35">
      <c r="A7928" t="s">
        <v>1594</v>
      </c>
      <c r="B7928" t="s">
        <v>4964</v>
      </c>
      <c r="C7928" t="s">
        <v>2915</v>
      </c>
      <c r="D7928" t="s">
        <v>4521</v>
      </c>
      <c r="E7928" t="s">
        <v>4975</v>
      </c>
      <c r="F7928" t="s">
        <v>2877</v>
      </c>
      <c r="G7928" t="s">
        <v>2878</v>
      </c>
      <c r="H7928">
        <v>37506.900999999998</v>
      </c>
      <c r="I7928">
        <v>323.69070818228897</v>
      </c>
      <c r="J7928">
        <v>1395.98796219575</v>
      </c>
      <c r="K7928">
        <v>1719.6786703780399</v>
      </c>
      <c r="L7928">
        <v>35787.222329622004</v>
      </c>
    </row>
    <row r="7929" spans="1:12" x14ac:dyDescent="0.35">
      <c r="A7929" t="s">
        <v>1594</v>
      </c>
      <c r="B7929" t="s">
        <v>4964</v>
      </c>
      <c r="C7929" t="s">
        <v>2915</v>
      </c>
      <c r="D7929" t="s">
        <v>4523</v>
      </c>
      <c r="E7929" t="s">
        <v>4976</v>
      </c>
      <c r="F7929" t="s">
        <v>2172</v>
      </c>
      <c r="G7929" t="s">
        <v>2173</v>
      </c>
      <c r="H7929">
        <v>560931.35950000002</v>
      </c>
      <c r="I7929">
        <v>3132.97431413813</v>
      </c>
      <c r="J7929">
        <v>6161.8197991199504</v>
      </c>
      <c r="K7929">
        <v>9294.79411325808</v>
      </c>
      <c r="L7929">
        <v>551636.565386742</v>
      </c>
    </row>
    <row r="7930" spans="1:12" x14ac:dyDescent="0.35">
      <c r="A7930" t="s">
        <v>1594</v>
      </c>
      <c r="B7930" t="s">
        <v>4964</v>
      </c>
      <c r="C7930" t="s">
        <v>2915</v>
      </c>
      <c r="D7930" t="s">
        <v>4523</v>
      </c>
      <c r="E7930" t="s">
        <v>4976</v>
      </c>
      <c r="F7930" t="s">
        <v>2867</v>
      </c>
      <c r="G7930" t="s">
        <v>2868</v>
      </c>
      <c r="H7930">
        <v>0</v>
      </c>
      <c r="I7930">
        <v>0</v>
      </c>
      <c r="J7930">
        <v>0</v>
      </c>
      <c r="K7930">
        <v>0</v>
      </c>
      <c r="L7930">
        <v>0</v>
      </c>
    </row>
    <row r="7931" spans="1:12" x14ac:dyDescent="0.35">
      <c r="A7931" t="s">
        <v>1594</v>
      </c>
      <c r="B7931" t="s">
        <v>4964</v>
      </c>
      <c r="C7931" t="s">
        <v>2915</v>
      </c>
      <c r="D7931" t="s">
        <v>4523</v>
      </c>
      <c r="E7931" t="s">
        <v>4976</v>
      </c>
      <c r="F7931" t="s">
        <v>2922</v>
      </c>
      <c r="G7931" t="s">
        <v>2923</v>
      </c>
      <c r="H7931">
        <v>0</v>
      </c>
      <c r="I7931">
        <v>0</v>
      </c>
      <c r="J7931">
        <v>0</v>
      </c>
      <c r="K7931">
        <v>0</v>
      </c>
      <c r="L7931">
        <v>0</v>
      </c>
    </row>
    <row r="7932" spans="1:12" x14ac:dyDescent="0.35">
      <c r="A7932" t="s">
        <v>1594</v>
      </c>
      <c r="B7932" t="s">
        <v>4964</v>
      </c>
      <c r="C7932" t="s">
        <v>2915</v>
      </c>
      <c r="D7932" t="s">
        <v>4523</v>
      </c>
      <c r="E7932" t="s">
        <v>4976</v>
      </c>
      <c r="F7932" t="s">
        <v>2999</v>
      </c>
      <c r="G7932" t="s">
        <v>3000</v>
      </c>
      <c r="H7932">
        <v>70785.084000000003</v>
      </c>
      <c r="I7932">
        <v>395.35648364262499</v>
      </c>
      <c r="J7932">
        <v>777.57273579491095</v>
      </c>
      <c r="K7932">
        <v>1172.92921943754</v>
      </c>
      <c r="L7932">
        <v>69612.154780562501</v>
      </c>
    </row>
    <row r="7933" spans="1:12" x14ac:dyDescent="0.35">
      <c r="A7933" t="s">
        <v>1594</v>
      </c>
      <c r="B7933" t="s">
        <v>4964</v>
      </c>
      <c r="C7933" t="s">
        <v>2915</v>
      </c>
      <c r="D7933" t="s">
        <v>4523</v>
      </c>
      <c r="E7933" t="s">
        <v>4976</v>
      </c>
      <c r="F7933" t="s">
        <v>3241</v>
      </c>
      <c r="G7933" t="s">
        <v>3242</v>
      </c>
      <c r="H7933">
        <v>39435.626700000001</v>
      </c>
      <c r="I7933">
        <v>220.260114788598</v>
      </c>
      <c r="J7933">
        <v>433.19957336904503</v>
      </c>
      <c r="K7933">
        <v>653.45968815764297</v>
      </c>
      <c r="L7933">
        <v>38782.167011842401</v>
      </c>
    </row>
    <row r="7934" spans="1:12" x14ac:dyDescent="0.35">
      <c r="A7934" t="s">
        <v>1594</v>
      </c>
      <c r="B7934" t="s">
        <v>4964</v>
      </c>
      <c r="C7934" t="s">
        <v>2915</v>
      </c>
      <c r="D7934" t="s">
        <v>4523</v>
      </c>
      <c r="E7934" t="s">
        <v>4976</v>
      </c>
      <c r="F7934" t="s">
        <v>2924</v>
      </c>
      <c r="G7934" t="s">
        <v>2925</v>
      </c>
      <c r="H7934">
        <v>0</v>
      </c>
      <c r="I7934">
        <v>0</v>
      </c>
      <c r="J7934">
        <v>0</v>
      </c>
      <c r="K7934">
        <v>0</v>
      </c>
      <c r="L7934">
        <v>0</v>
      </c>
    </row>
    <row r="7935" spans="1:12" x14ac:dyDescent="0.35">
      <c r="A7935" t="s">
        <v>1594</v>
      </c>
      <c r="B7935" t="s">
        <v>4964</v>
      </c>
      <c r="C7935" t="s">
        <v>2915</v>
      </c>
      <c r="D7935" t="s">
        <v>4523</v>
      </c>
      <c r="E7935" t="s">
        <v>4976</v>
      </c>
      <c r="F7935" t="s">
        <v>2877</v>
      </c>
      <c r="G7935" t="s">
        <v>2878</v>
      </c>
      <c r="H7935">
        <v>48765.8223</v>
      </c>
      <c r="I7935">
        <v>272.37212932848701</v>
      </c>
      <c r="J7935">
        <v>535.691585995791</v>
      </c>
      <c r="K7935">
        <v>808.06371532427795</v>
      </c>
      <c r="L7935">
        <v>47957.758584675699</v>
      </c>
    </row>
    <row r="7936" spans="1:12" x14ac:dyDescent="0.35">
      <c r="A7936" t="s">
        <v>1594</v>
      </c>
      <c r="B7936" t="s">
        <v>4964</v>
      </c>
      <c r="C7936" t="s">
        <v>2915</v>
      </c>
      <c r="D7936" t="s">
        <v>181</v>
      </c>
      <c r="E7936" t="s">
        <v>4977</v>
      </c>
      <c r="F7936" t="s">
        <v>2172</v>
      </c>
      <c r="G7936" t="s">
        <v>2173</v>
      </c>
      <c r="H7936">
        <v>299800.8272</v>
      </c>
      <c r="I7936">
        <v>1498.47084241622</v>
      </c>
      <c r="J7936">
        <v>31026.690043801598</v>
      </c>
      <c r="K7936">
        <v>32525.1608862178</v>
      </c>
      <c r="L7936">
        <v>267275.66631378199</v>
      </c>
    </row>
    <row r="7937" spans="1:14" x14ac:dyDescent="0.35">
      <c r="A7937" t="s">
        <v>1594</v>
      </c>
      <c r="B7937" t="s">
        <v>4964</v>
      </c>
      <c r="C7937" t="s">
        <v>2915</v>
      </c>
      <c r="D7937" t="s">
        <v>181</v>
      </c>
      <c r="E7937" t="s">
        <v>4977</v>
      </c>
      <c r="F7937" t="s">
        <v>2867</v>
      </c>
      <c r="G7937" t="s">
        <v>2868</v>
      </c>
      <c r="H7937">
        <v>0</v>
      </c>
      <c r="I7937">
        <v>0</v>
      </c>
      <c r="J7937">
        <v>0</v>
      </c>
      <c r="K7937">
        <v>0</v>
      </c>
      <c r="L7937">
        <v>0</v>
      </c>
    </row>
    <row r="7938" spans="1:14" x14ac:dyDescent="0.35">
      <c r="A7938" t="s">
        <v>1594</v>
      </c>
      <c r="B7938" t="s">
        <v>4964</v>
      </c>
      <c r="C7938" t="s">
        <v>2915</v>
      </c>
      <c r="D7938" t="s">
        <v>181</v>
      </c>
      <c r="E7938" t="s">
        <v>4977</v>
      </c>
      <c r="F7938" t="s">
        <v>2922</v>
      </c>
      <c r="G7938" t="s">
        <v>2923</v>
      </c>
      <c r="H7938">
        <v>70661.823000000004</v>
      </c>
      <c r="I7938">
        <v>353.18341991783001</v>
      </c>
      <c r="J7938">
        <v>7312.8633458965696</v>
      </c>
      <c r="K7938">
        <v>7666.0467658143998</v>
      </c>
      <c r="L7938">
        <v>62995.7762341856</v>
      </c>
    </row>
    <row r="7939" spans="1:14" x14ac:dyDescent="0.35">
      <c r="A7939" t="s">
        <v>1594</v>
      </c>
      <c r="B7939" t="s">
        <v>4964</v>
      </c>
      <c r="C7939" t="s">
        <v>2915</v>
      </c>
      <c r="D7939" t="s">
        <v>181</v>
      </c>
      <c r="E7939" t="s">
        <v>4977</v>
      </c>
      <c r="F7939" t="s">
        <v>2924</v>
      </c>
      <c r="G7939" t="s">
        <v>2925</v>
      </c>
      <c r="H7939">
        <v>0</v>
      </c>
      <c r="I7939">
        <v>0</v>
      </c>
      <c r="J7939">
        <v>0</v>
      </c>
      <c r="K7939">
        <v>0</v>
      </c>
      <c r="L7939">
        <v>0</v>
      </c>
    </row>
    <row r="7940" spans="1:14" x14ac:dyDescent="0.35">
      <c r="A7940" t="s">
        <v>1594</v>
      </c>
      <c r="B7940" t="s">
        <v>4964</v>
      </c>
      <c r="C7940" t="s">
        <v>17</v>
      </c>
      <c r="D7940" t="s">
        <v>1595</v>
      </c>
      <c r="E7940" t="s">
        <v>4978</v>
      </c>
      <c r="F7940" t="s">
        <v>2170</v>
      </c>
      <c r="G7940" t="s">
        <v>2171</v>
      </c>
      <c r="H7940">
        <v>0</v>
      </c>
      <c r="I7940">
        <v>0</v>
      </c>
      <c r="J7940">
        <v>0</v>
      </c>
      <c r="K7940">
        <v>0</v>
      </c>
      <c r="L7940">
        <v>0</v>
      </c>
    </row>
    <row r="7941" spans="1:14" x14ac:dyDescent="0.35">
      <c r="A7941" t="s">
        <v>1594</v>
      </c>
      <c r="B7941" t="s">
        <v>4964</v>
      </c>
      <c r="C7941" t="s">
        <v>17</v>
      </c>
      <c r="D7941" t="s">
        <v>1595</v>
      </c>
      <c r="E7941" t="s">
        <v>4978</v>
      </c>
      <c r="F7941" t="s">
        <v>19</v>
      </c>
      <c r="G7941" t="s">
        <v>2174</v>
      </c>
      <c r="H7941">
        <v>983578.09569999995</v>
      </c>
      <c r="I7941">
        <v>4050.3636230819302</v>
      </c>
      <c r="J7941">
        <v>0</v>
      </c>
      <c r="K7941">
        <v>4050.3636230819302</v>
      </c>
      <c r="L7941">
        <v>979527.73207691801</v>
      </c>
      <c r="N7941" t="s">
        <v>2198</v>
      </c>
    </row>
    <row r="7942" spans="1:14" x14ac:dyDescent="0.35">
      <c r="A7942" t="s">
        <v>1594</v>
      </c>
      <c r="B7942" t="s">
        <v>4964</v>
      </c>
      <c r="C7942" t="s">
        <v>17</v>
      </c>
      <c r="D7942" t="s">
        <v>1595</v>
      </c>
      <c r="E7942" t="s">
        <v>4978</v>
      </c>
      <c r="F7942" t="s">
        <v>30</v>
      </c>
      <c r="G7942" t="s">
        <v>2182</v>
      </c>
      <c r="H7942">
        <v>0</v>
      </c>
      <c r="I7942">
        <v>0</v>
      </c>
      <c r="J7942">
        <v>0</v>
      </c>
      <c r="K7942">
        <v>0</v>
      </c>
      <c r="L7942">
        <v>0</v>
      </c>
      <c r="N7942" t="s">
        <v>2198</v>
      </c>
    </row>
    <row r="7943" spans="1:14" x14ac:dyDescent="0.35">
      <c r="A7943" t="s">
        <v>1594</v>
      </c>
      <c r="B7943" t="s">
        <v>4964</v>
      </c>
      <c r="C7943" t="s">
        <v>17</v>
      </c>
      <c r="D7943" t="s">
        <v>1595</v>
      </c>
      <c r="E7943" t="s">
        <v>4978</v>
      </c>
      <c r="F7943" t="s">
        <v>2787</v>
      </c>
      <c r="G7943" t="s">
        <v>2935</v>
      </c>
      <c r="H7943">
        <v>0</v>
      </c>
      <c r="I7943">
        <v>0</v>
      </c>
      <c r="J7943">
        <v>0</v>
      </c>
      <c r="K7943">
        <v>0</v>
      </c>
      <c r="L7943">
        <v>0</v>
      </c>
    </row>
    <row r="7944" spans="1:14" x14ac:dyDescent="0.35">
      <c r="A7944" t="s">
        <v>1594</v>
      </c>
      <c r="B7944" t="s">
        <v>4964</v>
      </c>
      <c r="C7944" t="s">
        <v>17</v>
      </c>
      <c r="D7944" t="s">
        <v>1595</v>
      </c>
      <c r="E7944" t="s">
        <v>4978</v>
      </c>
      <c r="F7944" t="s">
        <v>2788</v>
      </c>
      <c r="G7944" t="s">
        <v>2936</v>
      </c>
      <c r="H7944">
        <v>1592105.699</v>
      </c>
      <c r="I7944">
        <v>6556.27350298082</v>
      </c>
      <c r="J7944">
        <v>26687.098791645101</v>
      </c>
      <c r="K7944">
        <v>33243.3722946259</v>
      </c>
      <c r="L7944">
        <v>1558862.3267053701</v>
      </c>
    </row>
    <row r="7945" spans="1:14" x14ac:dyDescent="0.35">
      <c r="A7945" t="s">
        <v>1594</v>
      </c>
      <c r="B7945" t="s">
        <v>4964</v>
      </c>
      <c r="C7945" t="s">
        <v>17</v>
      </c>
      <c r="D7945" t="s">
        <v>1599</v>
      </c>
      <c r="E7945" t="s">
        <v>4979</v>
      </c>
      <c r="F7945" t="s">
        <v>2170</v>
      </c>
      <c r="G7945" t="s">
        <v>2171</v>
      </c>
      <c r="H7945">
        <v>0</v>
      </c>
      <c r="I7945">
        <v>0</v>
      </c>
      <c r="J7945">
        <v>0</v>
      </c>
      <c r="K7945">
        <v>0</v>
      </c>
      <c r="L7945">
        <v>0</v>
      </c>
    </row>
    <row r="7946" spans="1:14" x14ac:dyDescent="0.35">
      <c r="A7946" t="s">
        <v>1594</v>
      </c>
      <c r="B7946" t="s">
        <v>4964</v>
      </c>
      <c r="C7946" t="s">
        <v>17</v>
      </c>
      <c r="D7946" t="s">
        <v>1599</v>
      </c>
      <c r="E7946" t="s">
        <v>4979</v>
      </c>
      <c r="F7946" t="s">
        <v>19</v>
      </c>
      <c r="G7946" t="s">
        <v>2174</v>
      </c>
      <c r="H7946">
        <v>1439112.9112</v>
      </c>
      <c r="I7946">
        <v>5977.8949665558603</v>
      </c>
      <c r="J7946">
        <v>0</v>
      </c>
      <c r="K7946">
        <v>5977.8949665558603</v>
      </c>
      <c r="L7946">
        <v>1433135.01623344</v>
      </c>
      <c r="N7946" t="s">
        <v>2198</v>
      </c>
    </row>
    <row r="7947" spans="1:14" x14ac:dyDescent="0.35">
      <c r="A7947" t="s">
        <v>1594</v>
      </c>
      <c r="B7947" t="s">
        <v>4964</v>
      </c>
      <c r="C7947" t="s">
        <v>17</v>
      </c>
      <c r="D7947" t="s">
        <v>1599</v>
      </c>
      <c r="E7947" t="s">
        <v>4979</v>
      </c>
      <c r="F7947" t="s">
        <v>2787</v>
      </c>
      <c r="G7947" t="s">
        <v>2935</v>
      </c>
      <c r="H7947">
        <v>0</v>
      </c>
      <c r="I7947">
        <v>0</v>
      </c>
      <c r="J7947">
        <v>0</v>
      </c>
      <c r="K7947">
        <v>0</v>
      </c>
      <c r="L7947">
        <v>0</v>
      </c>
    </row>
    <row r="7948" spans="1:14" x14ac:dyDescent="0.35">
      <c r="A7948" t="s">
        <v>1594</v>
      </c>
      <c r="B7948" t="s">
        <v>4964</v>
      </c>
      <c r="C7948" t="s">
        <v>17</v>
      </c>
      <c r="D7948" t="s">
        <v>1599</v>
      </c>
      <c r="E7948" t="s">
        <v>4979</v>
      </c>
      <c r="F7948" t="s">
        <v>2788</v>
      </c>
      <c r="G7948" t="s">
        <v>2936</v>
      </c>
      <c r="H7948">
        <v>2421980.2456999999</v>
      </c>
      <c r="I7948">
        <v>10060.602893145</v>
      </c>
      <c r="J7948">
        <v>13195.5049856514</v>
      </c>
      <c r="K7948">
        <v>23256.1078787964</v>
      </c>
      <c r="L7948">
        <v>2398724.1378211998</v>
      </c>
    </row>
    <row r="7949" spans="1:14" x14ac:dyDescent="0.35">
      <c r="A7949" t="s">
        <v>1594</v>
      </c>
      <c r="B7949" t="s">
        <v>4964</v>
      </c>
      <c r="C7949" t="s">
        <v>17</v>
      </c>
      <c r="D7949" t="s">
        <v>1606</v>
      </c>
      <c r="E7949" t="s">
        <v>4980</v>
      </c>
      <c r="F7949" t="s">
        <v>2170</v>
      </c>
      <c r="G7949" t="s">
        <v>2171</v>
      </c>
      <c r="H7949">
        <v>0</v>
      </c>
      <c r="I7949">
        <v>0</v>
      </c>
      <c r="J7949">
        <v>0</v>
      </c>
      <c r="K7949">
        <v>0</v>
      </c>
      <c r="L7949">
        <v>0</v>
      </c>
    </row>
    <row r="7950" spans="1:14" x14ac:dyDescent="0.35">
      <c r="A7950" t="s">
        <v>1594</v>
      </c>
      <c r="B7950" t="s">
        <v>4964</v>
      </c>
      <c r="C7950" t="s">
        <v>17</v>
      </c>
      <c r="D7950" t="s">
        <v>1606</v>
      </c>
      <c r="E7950" t="s">
        <v>4980</v>
      </c>
      <c r="F7950" t="s">
        <v>19</v>
      </c>
      <c r="G7950" t="s">
        <v>2174</v>
      </c>
      <c r="H7950">
        <v>1116921.9763</v>
      </c>
      <c r="I7950">
        <v>5407.1656180087903</v>
      </c>
      <c r="J7950">
        <v>0</v>
      </c>
      <c r="K7950">
        <v>5407.1656180087903</v>
      </c>
      <c r="L7950">
        <v>1111514.8106819901</v>
      </c>
      <c r="N7950" t="s">
        <v>2198</v>
      </c>
    </row>
    <row r="7951" spans="1:14" x14ac:dyDescent="0.35">
      <c r="A7951" t="s">
        <v>1594</v>
      </c>
      <c r="B7951" t="s">
        <v>4964</v>
      </c>
      <c r="C7951" t="s">
        <v>17</v>
      </c>
      <c r="D7951" t="s">
        <v>1606</v>
      </c>
      <c r="E7951" t="s">
        <v>4980</v>
      </c>
      <c r="F7951" t="s">
        <v>30</v>
      </c>
      <c r="G7951" t="s">
        <v>2182</v>
      </c>
      <c r="H7951">
        <v>0</v>
      </c>
      <c r="I7951">
        <v>0</v>
      </c>
      <c r="J7951">
        <v>0</v>
      </c>
      <c r="K7951">
        <v>0</v>
      </c>
      <c r="L7951">
        <v>0</v>
      </c>
      <c r="N7951" t="s">
        <v>2198</v>
      </c>
    </row>
    <row r="7952" spans="1:14" x14ac:dyDescent="0.35">
      <c r="A7952" t="s">
        <v>1594</v>
      </c>
      <c r="B7952" t="s">
        <v>4964</v>
      </c>
      <c r="C7952" t="s">
        <v>17</v>
      </c>
      <c r="D7952" t="s">
        <v>1606</v>
      </c>
      <c r="E7952" t="s">
        <v>4980</v>
      </c>
      <c r="F7952" t="s">
        <v>2787</v>
      </c>
      <c r="G7952" t="s">
        <v>2935</v>
      </c>
      <c r="H7952">
        <v>0</v>
      </c>
      <c r="I7952">
        <v>0</v>
      </c>
      <c r="J7952">
        <v>0</v>
      </c>
      <c r="K7952">
        <v>0</v>
      </c>
      <c r="L7952">
        <v>0</v>
      </c>
    </row>
    <row r="7953" spans="1:14" x14ac:dyDescent="0.35">
      <c r="A7953" t="s">
        <v>1594</v>
      </c>
      <c r="B7953" t="s">
        <v>4964</v>
      </c>
      <c r="C7953" t="s">
        <v>17</v>
      </c>
      <c r="D7953" t="s">
        <v>1606</v>
      </c>
      <c r="E7953" t="s">
        <v>4980</v>
      </c>
      <c r="F7953" t="s">
        <v>2788</v>
      </c>
      <c r="G7953" t="s">
        <v>2936</v>
      </c>
      <c r="H7953">
        <v>2069600.7638000001</v>
      </c>
      <c r="I7953">
        <v>10019.208441073501</v>
      </c>
      <c r="J7953">
        <v>103612.257342596</v>
      </c>
      <c r="K7953">
        <v>113631.46578367001</v>
      </c>
      <c r="L7953">
        <v>1955969.29801633</v>
      </c>
    </row>
    <row r="7954" spans="1:14" x14ac:dyDescent="0.35">
      <c r="A7954" t="s">
        <v>1594</v>
      </c>
      <c r="B7954" t="s">
        <v>4964</v>
      </c>
      <c r="C7954" t="s">
        <v>2938</v>
      </c>
      <c r="D7954" t="s">
        <v>4981</v>
      </c>
      <c r="E7954" t="s">
        <v>4982</v>
      </c>
      <c r="F7954" t="s">
        <v>2170</v>
      </c>
      <c r="G7954" t="s">
        <v>2171</v>
      </c>
      <c r="H7954">
        <v>0</v>
      </c>
      <c r="I7954">
        <v>0</v>
      </c>
      <c r="J7954">
        <v>0</v>
      </c>
      <c r="K7954">
        <v>0</v>
      </c>
      <c r="L7954">
        <v>0</v>
      </c>
    </row>
    <row r="7955" spans="1:14" x14ac:dyDescent="0.35">
      <c r="A7955" t="s">
        <v>1594</v>
      </c>
      <c r="B7955" t="s">
        <v>4964</v>
      </c>
      <c r="C7955" t="s">
        <v>2938</v>
      </c>
      <c r="D7955" t="s">
        <v>4981</v>
      </c>
      <c r="E7955" t="s">
        <v>4982</v>
      </c>
      <c r="F7955" t="s">
        <v>2172</v>
      </c>
      <c r="G7955" t="s">
        <v>2173</v>
      </c>
      <c r="H7955">
        <v>102159.66</v>
      </c>
      <c r="I7955">
        <v>534.85913414024105</v>
      </c>
      <c r="J7955">
        <v>2721.0979483859801</v>
      </c>
      <c r="K7955">
        <v>3255.9570825262199</v>
      </c>
      <c r="L7955">
        <v>98903.702917473798</v>
      </c>
    </row>
    <row r="7956" spans="1:14" x14ac:dyDescent="0.35">
      <c r="A7956" t="s">
        <v>1594</v>
      </c>
      <c r="B7956" t="s">
        <v>4964</v>
      </c>
      <c r="C7956" t="s">
        <v>2938</v>
      </c>
      <c r="D7956" t="s">
        <v>4981</v>
      </c>
      <c r="E7956" t="s">
        <v>4982</v>
      </c>
      <c r="F7956" t="s">
        <v>3007</v>
      </c>
      <c r="G7956" t="s">
        <v>3008</v>
      </c>
      <c r="H7956">
        <v>77894.191900000005</v>
      </c>
      <c r="I7956">
        <v>407.81674499315801</v>
      </c>
      <c r="J7956">
        <v>0</v>
      </c>
      <c r="K7956">
        <v>407.81674499315801</v>
      </c>
      <c r="L7956">
        <v>77486.375155006797</v>
      </c>
      <c r="N7956" t="s">
        <v>2198</v>
      </c>
    </row>
    <row r="7957" spans="1:14" x14ac:dyDescent="0.35">
      <c r="A7957" t="s">
        <v>1594</v>
      </c>
      <c r="B7957" t="s">
        <v>4964</v>
      </c>
      <c r="C7957" t="s">
        <v>2938</v>
      </c>
      <c r="D7957" t="s">
        <v>4981</v>
      </c>
      <c r="E7957" t="s">
        <v>4982</v>
      </c>
      <c r="F7957" t="s">
        <v>2940</v>
      </c>
      <c r="G7957" t="s">
        <v>2941</v>
      </c>
      <c r="H7957">
        <v>0</v>
      </c>
      <c r="I7957">
        <v>0</v>
      </c>
      <c r="J7957">
        <v>0</v>
      </c>
      <c r="K7957">
        <v>0</v>
      </c>
      <c r="L7957">
        <v>0</v>
      </c>
    </row>
    <row r="7958" spans="1:14" x14ac:dyDescent="0.35">
      <c r="A7958" t="s">
        <v>1594</v>
      </c>
      <c r="B7958" t="s">
        <v>4964</v>
      </c>
      <c r="C7958" t="s">
        <v>2938</v>
      </c>
      <c r="D7958" t="s">
        <v>4983</v>
      </c>
      <c r="E7958" t="s">
        <v>4984</v>
      </c>
      <c r="F7958" t="s">
        <v>2170</v>
      </c>
      <c r="G7958" t="s">
        <v>2171</v>
      </c>
      <c r="H7958">
        <v>0</v>
      </c>
      <c r="I7958">
        <v>0</v>
      </c>
      <c r="J7958">
        <v>0</v>
      </c>
      <c r="K7958">
        <v>0</v>
      </c>
      <c r="L7958">
        <v>0</v>
      </c>
    </row>
    <row r="7959" spans="1:14" x14ac:dyDescent="0.35">
      <c r="A7959" t="s">
        <v>1594</v>
      </c>
      <c r="B7959" t="s">
        <v>4964</v>
      </c>
      <c r="C7959" t="s">
        <v>2938</v>
      </c>
      <c r="D7959" t="s">
        <v>4983</v>
      </c>
      <c r="E7959" t="s">
        <v>4984</v>
      </c>
      <c r="F7959" t="s">
        <v>2172</v>
      </c>
      <c r="G7959" t="s">
        <v>2173</v>
      </c>
      <c r="H7959">
        <v>103557.6002</v>
      </c>
      <c r="I7959">
        <v>448.03085418431101</v>
      </c>
      <c r="J7959">
        <v>1376.1260895351099</v>
      </c>
      <c r="K7959">
        <v>1824.15694371942</v>
      </c>
      <c r="L7959">
        <v>101733.443256281</v>
      </c>
    </row>
    <row r="7960" spans="1:14" x14ac:dyDescent="0.35">
      <c r="A7960" t="s">
        <v>1594</v>
      </c>
      <c r="B7960" t="s">
        <v>4964</v>
      </c>
      <c r="C7960" t="s">
        <v>2938</v>
      </c>
      <c r="D7960" t="s">
        <v>4983</v>
      </c>
      <c r="E7960" t="s">
        <v>4984</v>
      </c>
      <c r="F7960" t="s">
        <v>3007</v>
      </c>
      <c r="G7960" t="s">
        <v>3008</v>
      </c>
      <c r="H7960">
        <v>150171.11859999999</v>
      </c>
      <c r="I7960">
        <v>649.699243537347</v>
      </c>
      <c r="J7960">
        <v>0</v>
      </c>
      <c r="K7960">
        <v>649.699243537347</v>
      </c>
      <c r="L7960">
        <v>149521.41935646301</v>
      </c>
      <c r="N7960" t="s">
        <v>2198</v>
      </c>
    </row>
    <row r="7961" spans="1:14" x14ac:dyDescent="0.35">
      <c r="A7961" t="s">
        <v>1594</v>
      </c>
      <c r="B7961" t="s">
        <v>4964</v>
      </c>
      <c r="C7961" t="s">
        <v>2938</v>
      </c>
      <c r="D7961" t="s">
        <v>4985</v>
      </c>
      <c r="E7961" t="s">
        <v>4986</v>
      </c>
      <c r="F7961" t="s">
        <v>2170</v>
      </c>
      <c r="G7961" t="s">
        <v>2171</v>
      </c>
      <c r="H7961">
        <v>0</v>
      </c>
      <c r="I7961">
        <v>0</v>
      </c>
      <c r="J7961">
        <v>0</v>
      </c>
      <c r="K7961">
        <v>0</v>
      </c>
      <c r="L7961">
        <v>0</v>
      </c>
    </row>
    <row r="7962" spans="1:14" x14ac:dyDescent="0.35">
      <c r="A7962" t="s">
        <v>1594</v>
      </c>
      <c r="B7962" t="s">
        <v>4964</v>
      </c>
      <c r="C7962" t="s">
        <v>2938</v>
      </c>
      <c r="D7962" t="s">
        <v>4985</v>
      </c>
      <c r="E7962" t="s">
        <v>4986</v>
      </c>
      <c r="F7962" t="s">
        <v>2172</v>
      </c>
      <c r="G7962" t="s">
        <v>2173</v>
      </c>
      <c r="H7962">
        <v>197364.99600000001</v>
      </c>
      <c r="I7962">
        <v>955.46980348794898</v>
      </c>
      <c r="J7962">
        <v>10170.2558643183</v>
      </c>
      <c r="K7962">
        <v>11125.7256678062</v>
      </c>
      <c r="L7962">
        <v>186239.27033219399</v>
      </c>
    </row>
    <row r="7963" spans="1:14" x14ac:dyDescent="0.35">
      <c r="A7963" t="s">
        <v>1594</v>
      </c>
      <c r="B7963" t="s">
        <v>4964</v>
      </c>
      <c r="C7963" t="s">
        <v>2938</v>
      </c>
      <c r="D7963" t="s">
        <v>4985</v>
      </c>
      <c r="E7963" t="s">
        <v>4986</v>
      </c>
      <c r="F7963" t="s">
        <v>19</v>
      </c>
      <c r="G7963" t="s">
        <v>2174</v>
      </c>
      <c r="H7963">
        <v>115414.1327</v>
      </c>
      <c r="I7963">
        <v>558.73493698776304</v>
      </c>
      <c r="J7963">
        <v>0</v>
      </c>
      <c r="K7963">
        <v>558.73493698776304</v>
      </c>
      <c r="L7963">
        <v>114855.39776301201</v>
      </c>
      <c r="N7963" t="s">
        <v>2198</v>
      </c>
    </row>
    <row r="7964" spans="1:14" x14ac:dyDescent="0.35">
      <c r="A7964" t="s">
        <v>1594</v>
      </c>
      <c r="B7964" t="s">
        <v>4964</v>
      </c>
      <c r="C7964" t="s">
        <v>2938</v>
      </c>
      <c r="D7964" t="s">
        <v>4985</v>
      </c>
      <c r="E7964" t="s">
        <v>4986</v>
      </c>
      <c r="F7964" t="s">
        <v>2940</v>
      </c>
      <c r="G7964" t="s">
        <v>2941</v>
      </c>
      <c r="H7964">
        <v>0</v>
      </c>
      <c r="I7964">
        <v>0</v>
      </c>
      <c r="J7964">
        <v>0</v>
      </c>
      <c r="K7964">
        <v>0</v>
      </c>
      <c r="L7964">
        <v>0</v>
      </c>
    </row>
    <row r="7965" spans="1:14" x14ac:dyDescent="0.35">
      <c r="A7965" t="s">
        <v>1594</v>
      </c>
      <c r="B7965" t="s">
        <v>4964</v>
      </c>
      <c r="C7965" t="s">
        <v>2944</v>
      </c>
      <c r="D7965" t="s">
        <v>4987</v>
      </c>
      <c r="E7965" t="s">
        <v>4988</v>
      </c>
      <c r="F7965" t="s">
        <v>2170</v>
      </c>
      <c r="G7965" t="s">
        <v>2171</v>
      </c>
      <c r="H7965">
        <v>0</v>
      </c>
      <c r="I7965">
        <v>0</v>
      </c>
      <c r="J7965">
        <v>0</v>
      </c>
      <c r="K7965">
        <v>0</v>
      </c>
      <c r="L7965">
        <v>0</v>
      </c>
    </row>
    <row r="7966" spans="1:14" x14ac:dyDescent="0.35">
      <c r="A7966" t="s">
        <v>1594</v>
      </c>
      <c r="B7966" t="s">
        <v>4964</v>
      </c>
      <c r="C7966" t="s">
        <v>2944</v>
      </c>
      <c r="D7966" t="s">
        <v>4987</v>
      </c>
      <c r="E7966" t="s">
        <v>4988</v>
      </c>
      <c r="F7966" t="s">
        <v>3048</v>
      </c>
      <c r="G7966" t="s">
        <v>3049</v>
      </c>
      <c r="H7966">
        <v>237460.22150000001</v>
      </c>
      <c r="I7966">
        <v>881.42012683423798</v>
      </c>
      <c r="J7966">
        <v>0</v>
      </c>
      <c r="K7966">
        <v>881.42012683423798</v>
      </c>
      <c r="L7966">
        <v>236578.801373166</v>
      </c>
    </row>
    <row r="7967" spans="1:14" x14ac:dyDescent="0.35">
      <c r="A7967" t="s">
        <v>1594</v>
      </c>
      <c r="B7967" t="s">
        <v>4964</v>
      </c>
      <c r="C7967" t="s">
        <v>2944</v>
      </c>
      <c r="D7967" t="s">
        <v>4987</v>
      </c>
      <c r="E7967" t="s">
        <v>4988</v>
      </c>
      <c r="F7967" t="s">
        <v>3050</v>
      </c>
      <c r="G7967" t="s">
        <v>3051</v>
      </c>
      <c r="H7967">
        <v>132389.32699999999</v>
      </c>
      <c r="I7967">
        <v>491.41122115537098</v>
      </c>
      <c r="J7967">
        <v>0</v>
      </c>
      <c r="K7967">
        <v>491.41122115537098</v>
      </c>
      <c r="L7967">
        <v>131897.915778845</v>
      </c>
    </row>
    <row r="7968" spans="1:14" x14ac:dyDescent="0.35">
      <c r="A7968" t="s">
        <v>1594</v>
      </c>
      <c r="B7968" t="s">
        <v>4964</v>
      </c>
      <c r="C7968" t="s">
        <v>2944</v>
      </c>
      <c r="D7968" t="s">
        <v>4989</v>
      </c>
      <c r="E7968" t="s">
        <v>4990</v>
      </c>
      <c r="F7968" t="s">
        <v>2170</v>
      </c>
      <c r="G7968" t="s">
        <v>2171</v>
      </c>
      <c r="H7968">
        <v>0</v>
      </c>
      <c r="I7968">
        <v>0</v>
      </c>
      <c r="J7968">
        <v>0</v>
      </c>
      <c r="K7968">
        <v>0</v>
      </c>
      <c r="L7968">
        <v>0</v>
      </c>
    </row>
    <row r="7969" spans="1:12" x14ac:dyDescent="0.35">
      <c r="A7969" t="s">
        <v>1594</v>
      </c>
      <c r="B7969" t="s">
        <v>4964</v>
      </c>
      <c r="C7969" t="s">
        <v>2944</v>
      </c>
      <c r="D7969" t="s">
        <v>4989</v>
      </c>
      <c r="E7969" t="s">
        <v>4990</v>
      </c>
      <c r="F7969" t="s">
        <v>2947</v>
      </c>
      <c r="G7969" t="s">
        <v>2948</v>
      </c>
      <c r="H7969">
        <v>462243.59970000002</v>
      </c>
      <c r="I7969">
        <v>2019.7813953873399</v>
      </c>
      <c r="J7969">
        <v>6920.2442678306597</v>
      </c>
      <c r="K7969">
        <v>8940.0256632180008</v>
      </c>
      <c r="L7969">
        <v>453303.57403678203</v>
      </c>
    </row>
    <row r="7970" spans="1:12" x14ac:dyDescent="0.35">
      <c r="A7970" t="s">
        <v>1610</v>
      </c>
      <c r="B7970" t="s">
        <v>4991</v>
      </c>
      <c r="C7970" t="s">
        <v>2857</v>
      </c>
      <c r="D7970" t="s">
        <v>2859</v>
      </c>
      <c r="E7970" t="s">
        <v>4992</v>
      </c>
      <c r="F7970" t="s">
        <v>2172</v>
      </c>
      <c r="G7970" t="s">
        <v>2173</v>
      </c>
      <c r="H7970">
        <v>2836648.5155000002</v>
      </c>
      <c r="I7970">
        <v>14999.010184446901</v>
      </c>
      <c r="J7970">
        <v>14454.495285824099</v>
      </c>
      <c r="K7970">
        <v>29453.505470271</v>
      </c>
      <c r="L7970">
        <v>2807195.0100297299</v>
      </c>
    </row>
    <row r="7971" spans="1:12" x14ac:dyDescent="0.35">
      <c r="A7971" t="s">
        <v>1610</v>
      </c>
      <c r="B7971" t="s">
        <v>4991</v>
      </c>
      <c r="C7971" t="s">
        <v>2857</v>
      </c>
      <c r="D7971" t="s">
        <v>2859</v>
      </c>
      <c r="E7971" t="s">
        <v>4992</v>
      </c>
      <c r="F7971" t="s">
        <v>3059</v>
      </c>
      <c r="G7971" t="s">
        <v>3060</v>
      </c>
      <c r="H7971">
        <v>44777.403400000003</v>
      </c>
      <c r="I7971">
        <v>236.76417023594101</v>
      </c>
      <c r="J7971">
        <v>228.16882850551099</v>
      </c>
      <c r="K7971">
        <v>464.93299874145299</v>
      </c>
      <c r="L7971">
        <v>44312.470401258499</v>
      </c>
    </row>
    <row r="7972" spans="1:12" x14ac:dyDescent="0.35">
      <c r="A7972" t="s">
        <v>1610</v>
      </c>
      <c r="B7972" t="s">
        <v>4991</v>
      </c>
      <c r="C7972" t="s">
        <v>2857</v>
      </c>
      <c r="D7972" t="s">
        <v>2859</v>
      </c>
      <c r="E7972" t="s">
        <v>4992</v>
      </c>
      <c r="F7972" t="s">
        <v>2861</v>
      </c>
      <c r="G7972" t="s">
        <v>2862</v>
      </c>
      <c r="H7972">
        <v>378369.06</v>
      </c>
      <c r="I7972">
        <v>2000.6572384937001</v>
      </c>
      <c r="J7972">
        <v>1928.0266008715701</v>
      </c>
      <c r="K7972">
        <v>3928.6838393652802</v>
      </c>
      <c r="L7972">
        <v>374440.37616063497</v>
      </c>
    </row>
    <row r="7973" spans="1:12" x14ac:dyDescent="0.35">
      <c r="A7973" t="s">
        <v>1610</v>
      </c>
      <c r="B7973" t="s">
        <v>4991</v>
      </c>
      <c r="C7973" t="s">
        <v>2857</v>
      </c>
      <c r="D7973" t="s">
        <v>2859</v>
      </c>
      <c r="E7973" t="s">
        <v>4992</v>
      </c>
      <c r="F7973" t="s">
        <v>2865</v>
      </c>
      <c r="G7973" t="s">
        <v>2866</v>
      </c>
      <c r="H7973">
        <v>0</v>
      </c>
      <c r="I7973">
        <v>0</v>
      </c>
      <c r="J7973">
        <v>0</v>
      </c>
      <c r="K7973">
        <v>0</v>
      </c>
      <c r="L7973">
        <v>0</v>
      </c>
    </row>
    <row r="7974" spans="1:12" x14ac:dyDescent="0.35">
      <c r="A7974" t="s">
        <v>1610</v>
      </c>
      <c r="B7974" t="s">
        <v>4991</v>
      </c>
      <c r="C7974" t="s">
        <v>2857</v>
      </c>
      <c r="D7974" t="s">
        <v>2859</v>
      </c>
      <c r="E7974" t="s">
        <v>4992</v>
      </c>
      <c r="F7974" t="s">
        <v>2867</v>
      </c>
      <c r="G7974" t="s">
        <v>2868</v>
      </c>
      <c r="H7974">
        <v>0</v>
      </c>
      <c r="I7974">
        <v>0</v>
      </c>
      <c r="J7974">
        <v>0</v>
      </c>
      <c r="K7974">
        <v>0</v>
      </c>
      <c r="L7974">
        <v>0</v>
      </c>
    </row>
    <row r="7975" spans="1:12" x14ac:dyDescent="0.35">
      <c r="A7975" t="s">
        <v>1610</v>
      </c>
      <c r="B7975" t="s">
        <v>4991</v>
      </c>
      <c r="C7975" t="s">
        <v>2857</v>
      </c>
      <c r="D7975" t="s">
        <v>2859</v>
      </c>
      <c r="E7975" t="s">
        <v>4992</v>
      </c>
      <c r="F7975" t="s">
        <v>2869</v>
      </c>
      <c r="G7975" t="s">
        <v>2870</v>
      </c>
      <c r="H7975">
        <v>474640.47779999999</v>
      </c>
      <c r="I7975">
        <v>2509.7002045009799</v>
      </c>
      <c r="J7975">
        <v>2418.5895821584199</v>
      </c>
      <c r="K7975">
        <v>4928.2897866594003</v>
      </c>
      <c r="L7975">
        <v>469712.18801334099</v>
      </c>
    </row>
    <row r="7976" spans="1:12" x14ac:dyDescent="0.35">
      <c r="A7976" t="s">
        <v>1610</v>
      </c>
      <c r="B7976" t="s">
        <v>4991</v>
      </c>
      <c r="C7976" t="s">
        <v>2857</v>
      </c>
      <c r="D7976" t="s">
        <v>2859</v>
      </c>
      <c r="E7976" t="s">
        <v>4992</v>
      </c>
      <c r="F7976" t="s">
        <v>2871</v>
      </c>
      <c r="G7976" t="s">
        <v>2872</v>
      </c>
      <c r="H7976">
        <v>99629.722899999993</v>
      </c>
      <c r="I7976">
        <v>526.80027877497002</v>
      </c>
      <c r="J7976">
        <v>507.675643424763</v>
      </c>
      <c r="K7976">
        <v>1034.4759221997299</v>
      </c>
      <c r="L7976">
        <v>98595.2469778003</v>
      </c>
    </row>
    <row r="7977" spans="1:12" x14ac:dyDescent="0.35">
      <c r="A7977" t="s">
        <v>1610</v>
      </c>
      <c r="B7977" t="s">
        <v>4991</v>
      </c>
      <c r="C7977" t="s">
        <v>2857</v>
      </c>
      <c r="D7977" t="s">
        <v>2859</v>
      </c>
      <c r="E7977" t="s">
        <v>4992</v>
      </c>
      <c r="F7977" t="s">
        <v>3095</v>
      </c>
      <c r="G7977" t="s">
        <v>3096</v>
      </c>
      <c r="H7977">
        <v>504865.22509999998</v>
      </c>
      <c r="I7977">
        <v>2669.51601941024</v>
      </c>
      <c r="J7977">
        <v>2572.6035413996401</v>
      </c>
      <c r="K7977">
        <v>5242.1195608098797</v>
      </c>
      <c r="L7977">
        <v>499623.10553919</v>
      </c>
    </row>
    <row r="7978" spans="1:12" x14ac:dyDescent="0.35">
      <c r="A7978" t="s">
        <v>1610</v>
      </c>
      <c r="B7978" t="s">
        <v>4991</v>
      </c>
      <c r="C7978" t="s">
        <v>2857</v>
      </c>
      <c r="D7978" t="s">
        <v>2859</v>
      </c>
      <c r="E7978" t="s">
        <v>4992</v>
      </c>
      <c r="F7978" t="s">
        <v>2877</v>
      </c>
      <c r="G7978" t="s">
        <v>2878</v>
      </c>
      <c r="H7978">
        <v>143287.69130000001</v>
      </c>
      <c r="I7978">
        <v>757.64534475501205</v>
      </c>
      <c r="J7978">
        <v>730.140251217637</v>
      </c>
      <c r="K7978">
        <v>1487.7855959726501</v>
      </c>
      <c r="L7978">
        <v>141799.90570402701</v>
      </c>
    </row>
    <row r="7979" spans="1:12" x14ac:dyDescent="0.35">
      <c r="A7979" t="s">
        <v>1610</v>
      </c>
      <c r="B7979" t="s">
        <v>4991</v>
      </c>
      <c r="C7979" t="s">
        <v>2879</v>
      </c>
      <c r="D7979" t="s">
        <v>2880</v>
      </c>
      <c r="E7979" t="s">
        <v>3061</v>
      </c>
      <c r="F7979" t="s">
        <v>2170</v>
      </c>
      <c r="G7979" t="s">
        <v>2171</v>
      </c>
      <c r="H7979">
        <v>0</v>
      </c>
      <c r="I7979">
        <v>0</v>
      </c>
      <c r="J7979">
        <v>0</v>
      </c>
      <c r="K7979">
        <v>0</v>
      </c>
      <c r="L7979">
        <v>0</v>
      </c>
    </row>
    <row r="7980" spans="1:12" x14ac:dyDescent="0.35">
      <c r="A7980" t="s">
        <v>1610</v>
      </c>
      <c r="B7980" t="s">
        <v>4991</v>
      </c>
      <c r="C7980" t="s">
        <v>2879</v>
      </c>
      <c r="D7980" t="s">
        <v>2880</v>
      </c>
      <c r="E7980" t="s">
        <v>3061</v>
      </c>
      <c r="F7980" t="s">
        <v>2172</v>
      </c>
      <c r="G7980" t="s">
        <v>2173</v>
      </c>
      <c r="H7980">
        <v>4708.6527999999998</v>
      </c>
      <c r="I7980">
        <v>24.9792863614189</v>
      </c>
      <c r="J7980">
        <v>0</v>
      </c>
      <c r="K7980">
        <v>24.9792863614189</v>
      </c>
      <c r="L7980">
        <v>4683.6735136385796</v>
      </c>
    </row>
    <row r="7981" spans="1:12" x14ac:dyDescent="0.35">
      <c r="A7981" t="s">
        <v>1610</v>
      </c>
      <c r="B7981" t="s">
        <v>4991</v>
      </c>
      <c r="C7981" t="s">
        <v>2879</v>
      </c>
      <c r="D7981" t="s">
        <v>2880</v>
      </c>
      <c r="E7981" t="s">
        <v>3061</v>
      </c>
      <c r="F7981" t="s">
        <v>2882</v>
      </c>
      <c r="G7981" t="s">
        <v>2883</v>
      </c>
      <c r="H7981">
        <v>6319.5077000000001</v>
      </c>
      <c r="I7981">
        <v>33.524831695588503</v>
      </c>
      <c r="J7981">
        <v>0</v>
      </c>
      <c r="K7981">
        <v>33.524831695588503</v>
      </c>
      <c r="L7981">
        <v>6285.9828683044097</v>
      </c>
    </row>
    <row r="7982" spans="1:12" x14ac:dyDescent="0.35">
      <c r="A7982" t="s">
        <v>1610</v>
      </c>
      <c r="B7982" t="s">
        <v>4991</v>
      </c>
      <c r="C7982" t="s">
        <v>2879</v>
      </c>
      <c r="D7982" t="s">
        <v>2880</v>
      </c>
      <c r="E7982" t="s">
        <v>3061</v>
      </c>
      <c r="F7982" t="s">
        <v>2884</v>
      </c>
      <c r="G7982" t="s">
        <v>2885</v>
      </c>
      <c r="H7982">
        <v>33951.864999999998</v>
      </c>
      <c r="I7982">
        <v>180.11380165865199</v>
      </c>
      <c r="J7982">
        <v>0</v>
      </c>
      <c r="K7982">
        <v>180.11380165865199</v>
      </c>
      <c r="L7982">
        <v>33771.751198341299</v>
      </c>
    </row>
    <row r="7983" spans="1:12" x14ac:dyDescent="0.35">
      <c r="A7983" t="s">
        <v>1610</v>
      </c>
      <c r="B7983" t="s">
        <v>4991</v>
      </c>
      <c r="C7983" t="s">
        <v>2879</v>
      </c>
      <c r="D7983" t="s">
        <v>2880</v>
      </c>
      <c r="E7983" t="s">
        <v>3061</v>
      </c>
      <c r="F7983" t="s">
        <v>2896</v>
      </c>
      <c r="G7983" t="s">
        <v>2897</v>
      </c>
      <c r="H7983">
        <v>41262.667999999998</v>
      </c>
      <c r="I7983">
        <v>218.897430482961</v>
      </c>
      <c r="J7983">
        <v>0</v>
      </c>
      <c r="K7983">
        <v>218.897430482961</v>
      </c>
      <c r="L7983">
        <v>41043.770569517001</v>
      </c>
    </row>
    <row r="7984" spans="1:12" x14ac:dyDescent="0.35">
      <c r="A7984" t="s">
        <v>1610</v>
      </c>
      <c r="B7984" t="s">
        <v>4991</v>
      </c>
      <c r="C7984" t="s">
        <v>2879</v>
      </c>
      <c r="D7984" t="s">
        <v>2886</v>
      </c>
      <c r="E7984" t="s">
        <v>3512</v>
      </c>
      <c r="F7984" t="s">
        <v>2170</v>
      </c>
      <c r="G7984" t="s">
        <v>2171</v>
      </c>
      <c r="H7984">
        <v>0</v>
      </c>
      <c r="I7984">
        <v>0</v>
      </c>
      <c r="J7984">
        <v>0</v>
      </c>
      <c r="K7984">
        <v>0</v>
      </c>
      <c r="L7984">
        <v>0</v>
      </c>
    </row>
    <row r="7985" spans="1:12" x14ac:dyDescent="0.35">
      <c r="A7985" t="s">
        <v>1610</v>
      </c>
      <c r="B7985" t="s">
        <v>4991</v>
      </c>
      <c r="C7985" t="s">
        <v>2879</v>
      </c>
      <c r="D7985" t="s">
        <v>2886</v>
      </c>
      <c r="E7985" t="s">
        <v>3512</v>
      </c>
      <c r="F7985" t="s">
        <v>2172</v>
      </c>
      <c r="G7985" t="s">
        <v>2173</v>
      </c>
      <c r="H7985">
        <v>12996.025299999999</v>
      </c>
      <c r="I7985">
        <v>101.280592885375</v>
      </c>
      <c r="J7985">
        <v>0</v>
      </c>
      <c r="K7985">
        <v>101.280592885375</v>
      </c>
      <c r="L7985">
        <v>12894.7447071146</v>
      </c>
    </row>
    <row r="7986" spans="1:12" x14ac:dyDescent="0.35">
      <c r="A7986" t="s">
        <v>1610</v>
      </c>
      <c r="B7986" t="s">
        <v>4991</v>
      </c>
      <c r="C7986" t="s">
        <v>2879</v>
      </c>
      <c r="D7986" t="s">
        <v>2886</v>
      </c>
      <c r="E7986" t="s">
        <v>3512</v>
      </c>
      <c r="F7986" t="s">
        <v>2882</v>
      </c>
      <c r="G7986" t="s">
        <v>2883</v>
      </c>
      <c r="H7986">
        <v>0</v>
      </c>
      <c r="I7986">
        <v>0</v>
      </c>
      <c r="J7986">
        <v>0</v>
      </c>
      <c r="K7986">
        <v>0</v>
      </c>
      <c r="L7986">
        <v>0</v>
      </c>
    </row>
    <row r="7987" spans="1:12" x14ac:dyDescent="0.35">
      <c r="A7987" t="s">
        <v>1610</v>
      </c>
      <c r="B7987" t="s">
        <v>4991</v>
      </c>
      <c r="C7987" t="s">
        <v>2879</v>
      </c>
      <c r="D7987" t="s">
        <v>2886</v>
      </c>
      <c r="E7987" t="s">
        <v>3512</v>
      </c>
      <c r="F7987" t="s">
        <v>2884</v>
      </c>
      <c r="G7987" t="s">
        <v>2885</v>
      </c>
      <c r="H7987">
        <v>24604.8344</v>
      </c>
      <c r="I7987">
        <v>191.75033596837901</v>
      </c>
      <c r="J7987">
        <v>0</v>
      </c>
      <c r="K7987">
        <v>191.75033596837901</v>
      </c>
      <c r="L7987">
        <v>24413.084064031598</v>
      </c>
    </row>
    <row r="7988" spans="1:12" x14ac:dyDescent="0.35">
      <c r="A7988" t="s">
        <v>1610</v>
      </c>
      <c r="B7988" t="s">
        <v>4991</v>
      </c>
      <c r="C7988" t="s">
        <v>2879</v>
      </c>
      <c r="D7988" t="s">
        <v>2888</v>
      </c>
      <c r="E7988" t="s">
        <v>3066</v>
      </c>
      <c r="F7988" t="s">
        <v>2170</v>
      </c>
      <c r="G7988" t="s">
        <v>2171</v>
      </c>
      <c r="H7988">
        <v>0</v>
      </c>
      <c r="I7988">
        <v>0</v>
      </c>
      <c r="J7988">
        <v>0</v>
      </c>
      <c r="K7988">
        <v>0</v>
      </c>
      <c r="L7988">
        <v>0</v>
      </c>
    </row>
    <row r="7989" spans="1:12" x14ac:dyDescent="0.35">
      <c r="A7989" t="s">
        <v>1610</v>
      </c>
      <c r="B7989" t="s">
        <v>4991</v>
      </c>
      <c r="C7989" t="s">
        <v>2879</v>
      </c>
      <c r="D7989" t="s">
        <v>2888</v>
      </c>
      <c r="E7989" t="s">
        <v>3066</v>
      </c>
      <c r="F7989" t="s">
        <v>2172</v>
      </c>
      <c r="G7989" t="s">
        <v>2173</v>
      </c>
      <c r="H7989">
        <v>9625.1460000000006</v>
      </c>
      <c r="I7989">
        <v>21.2293008774413</v>
      </c>
      <c r="J7989">
        <v>0</v>
      </c>
      <c r="K7989">
        <v>21.2293008774413</v>
      </c>
      <c r="L7989">
        <v>9603.9166991225593</v>
      </c>
    </row>
    <row r="7990" spans="1:12" x14ac:dyDescent="0.35">
      <c r="A7990" t="s">
        <v>1610</v>
      </c>
      <c r="B7990" t="s">
        <v>4991</v>
      </c>
      <c r="C7990" t="s">
        <v>2879</v>
      </c>
      <c r="D7990" t="s">
        <v>2888</v>
      </c>
      <c r="E7990" t="s">
        <v>3066</v>
      </c>
      <c r="F7990" t="s">
        <v>2882</v>
      </c>
      <c r="G7990" t="s">
        <v>2883</v>
      </c>
      <c r="H7990">
        <v>3542.5884999999998</v>
      </c>
      <c r="I7990">
        <v>7.8135621285026904</v>
      </c>
      <c r="J7990">
        <v>0</v>
      </c>
      <c r="K7990">
        <v>7.8135621285026904</v>
      </c>
      <c r="L7990">
        <v>3534.7749378714998</v>
      </c>
    </row>
    <row r="7991" spans="1:12" x14ac:dyDescent="0.35">
      <c r="A7991" t="s">
        <v>1610</v>
      </c>
      <c r="B7991" t="s">
        <v>4991</v>
      </c>
      <c r="C7991" t="s">
        <v>2879</v>
      </c>
      <c r="D7991" t="s">
        <v>2888</v>
      </c>
      <c r="E7991" t="s">
        <v>3066</v>
      </c>
      <c r="F7991" t="s">
        <v>2884</v>
      </c>
      <c r="G7991" t="s">
        <v>2885</v>
      </c>
      <c r="H7991">
        <v>2840.7548999999999</v>
      </c>
      <c r="I7991">
        <v>6.2655922728559297</v>
      </c>
      <c r="J7991">
        <v>0</v>
      </c>
      <c r="K7991">
        <v>6.2655922728559297</v>
      </c>
      <c r="L7991">
        <v>2834.4893077271399</v>
      </c>
    </row>
    <row r="7992" spans="1:12" x14ac:dyDescent="0.35">
      <c r="A7992" t="s">
        <v>1610</v>
      </c>
      <c r="B7992" t="s">
        <v>4991</v>
      </c>
      <c r="C7992" t="s">
        <v>2879</v>
      </c>
      <c r="D7992" t="s">
        <v>2892</v>
      </c>
      <c r="E7992" t="s">
        <v>2967</v>
      </c>
      <c r="F7992" t="s">
        <v>2170</v>
      </c>
      <c r="G7992" t="s">
        <v>2171</v>
      </c>
      <c r="H7992">
        <v>0</v>
      </c>
      <c r="I7992">
        <v>0</v>
      </c>
      <c r="J7992">
        <v>0</v>
      </c>
      <c r="K7992">
        <v>0</v>
      </c>
      <c r="L7992">
        <v>0</v>
      </c>
    </row>
    <row r="7993" spans="1:12" x14ac:dyDescent="0.35">
      <c r="A7993" t="s">
        <v>1610</v>
      </c>
      <c r="B7993" t="s">
        <v>4991</v>
      </c>
      <c r="C7993" t="s">
        <v>2879</v>
      </c>
      <c r="D7993" t="s">
        <v>2892</v>
      </c>
      <c r="E7993" t="s">
        <v>2967</v>
      </c>
      <c r="F7993" t="s">
        <v>2172</v>
      </c>
      <c r="G7993" t="s">
        <v>2173</v>
      </c>
      <c r="H7993">
        <v>9193.6286</v>
      </c>
      <c r="I7993">
        <v>40.721539006255199</v>
      </c>
      <c r="J7993">
        <v>0</v>
      </c>
      <c r="K7993">
        <v>40.721539006255199</v>
      </c>
      <c r="L7993">
        <v>9152.9070609937407</v>
      </c>
    </row>
    <row r="7994" spans="1:12" x14ac:dyDescent="0.35">
      <c r="A7994" t="s">
        <v>1610</v>
      </c>
      <c r="B7994" t="s">
        <v>4991</v>
      </c>
      <c r="C7994" t="s">
        <v>2879</v>
      </c>
      <c r="D7994" t="s">
        <v>2892</v>
      </c>
      <c r="E7994" t="s">
        <v>2967</v>
      </c>
      <c r="F7994" t="s">
        <v>2882</v>
      </c>
      <c r="G7994" t="s">
        <v>2883</v>
      </c>
      <c r="H7994">
        <v>0</v>
      </c>
      <c r="I7994">
        <v>0</v>
      </c>
      <c r="J7994">
        <v>0</v>
      </c>
      <c r="K7994">
        <v>0</v>
      </c>
      <c r="L7994">
        <v>0</v>
      </c>
    </row>
    <row r="7995" spans="1:12" x14ac:dyDescent="0.35">
      <c r="A7995" t="s">
        <v>1610</v>
      </c>
      <c r="B7995" t="s">
        <v>4991</v>
      </c>
      <c r="C7995" t="s">
        <v>2879</v>
      </c>
      <c r="D7995" t="s">
        <v>2894</v>
      </c>
      <c r="E7995" t="s">
        <v>2893</v>
      </c>
      <c r="F7995" t="s">
        <v>2170</v>
      </c>
      <c r="G7995" t="s">
        <v>2171</v>
      </c>
      <c r="H7995">
        <v>0</v>
      </c>
      <c r="I7995">
        <v>0</v>
      </c>
      <c r="J7995">
        <v>0</v>
      </c>
      <c r="K7995">
        <v>0</v>
      </c>
      <c r="L7995">
        <v>0</v>
      </c>
    </row>
    <row r="7996" spans="1:12" x14ac:dyDescent="0.35">
      <c r="A7996" t="s">
        <v>1610</v>
      </c>
      <c r="B7996" t="s">
        <v>4991</v>
      </c>
      <c r="C7996" t="s">
        <v>2879</v>
      </c>
      <c r="D7996" t="s">
        <v>2894</v>
      </c>
      <c r="E7996" t="s">
        <v>2893</v>
      </c>
      <c r="F7996" t="s">
        <v>2172</v>
      </c>
      <c r="G7996" t="s">
        <v>2173</v>
      </c>
      <c r="H7996">
        <v>13368.299199999999</v>
      </c>
      <c r="I7996">
        <v>76.217280340667102</v>
      </c>
      <c r="J7996">
        <v>0</v>
      </c>
      <c r="K7996">
        <v>76.217280340667102</v>
      </c>
      <c r="L7996">
        <v>13292.0819196593</v>
      </c>
    </row>
    <row r="7997" spans="1:12" x14ac:dyDescent="0.35">
      <c r="A7997" t="s">
        <v>1610</v>
      </c>
      <c r="B7997" t="s">
        <v>4991</v>
      </c>
      <c r="C7997" t="s">
        <v>2879</v>
      </c>
      <c r="D7997" t="s">
        <v>2894</v>
      </c>
      <c r="E7997" t="s">
        <v>2893</v>
      </c>
      <c r="F7997" t="s">
        <v>2882</v>
      </c>
      <c r="G7997" t="s">
        <v>2883</v>
      </c>
      <c r="H7997">
        <v>0</v>
      </c>
      <c r="I7997">
        <v>0</v>
      </c>
      <c r="J7997">
        <v>0</v>
      </c>
      <c r="K7997">
        <v>0</v>
      </c>
      <c r="L7997">
        <v>0</v>
      </c>
    </row>
    <row r="7998" spans="1:12" x14ac:dyDescent="0.35">
      <c r="A7998" t="s">
        <v>1610</v>
      </c>
      <c r="B7998" t="s">
        <v>4991</v>
      </c>
      <c r="C7998" t="s">
        <v>2879</v>
      </c>
      <c r="D7998" t="s">
        <v>2894</v>
      </c>
      <c r="E7998" t="s">
        <v>2893</v>
      </c>
      <c r="F7998" t="s">
        <v>2884</v>
      </c>
      <c r="G7998" t="s">
        <v>2885</v>
      </c>
      <c r="H7998">
        <v>19637.049599999998</v>
      </c>
      <c r="I7998">
        <v>111.957586941093</v>
      </c>
      <c r="J7998">
        <v>0</v>
      </c>
      <c r="K7998">
        <v>111.957586941093</v>
      </c>
      <c r="L7998">
        <v>19525.0920130589</v>
      </c>
    </row>
    <row r="7999" spans="1:12" x14ac:dyDescent="0.35">
      <c r="A7999" t="s">
        <v>1610</v>
      </c>
      <c r="B7999" t="s">
        <v>4991</v>
      </c>
      <c r="C7999" t="s">
        <v>2879</v>
      </c>
      <c r="D7999" t="s">
        <v>2898</v>
      </c>
      <c r="E7999" t="s">
        <v>3388</v>
      </c>
      <c r="F7999" t="s">
        <v>2172</v>
      </c>
      <c r="G7999" t="s">
        <v>2173</v>
      </c>
      <c r="H7999">
        <v>11525.748600000001</v>
      </c>
      <c r="I7999">
        <v>43.818963531669901</v>
      </c>
      <c r="J7999">
        <v>0</v>
      </c>
      <c r="K7999">
        <v>43.818963531669901</v>
      </c>
      <c r="L7999">
        <v>11481.9296364683</v>
      </c>
    </row>
    <row r="8000" spans="1:12" x14ac:dyDescent="0.35">
      <c r="A8000" t="s">
        <v>1610</v>
      </c>
      <c r="B8000" t="s">
        <v>4991</v>
      </c>
      <c r="C8000" t="s">
        <v>2879</v>
      </c>
      <c r="D8000" t="s">
        <v>2898</v>
      </c>
      <c r="E8000" t="s">
        <v>3388</v>
      </c>
      <c r="F8000" t="s">
        <v>2882</v>
      </c>
      <c r="G8000" t="s">
        <v>2883</v>
      </c>
      <c r="H8000">
        <v>0</v>
      </c>
      <c r="I8000">
        <v>0</v>
      </c>
      <c r="J8000">
        <v>0</v>
      </c>
      <c r="K8000">
        <v>0</v>
      </c>
      <c r="L8000">
        <v>0</v>
      </c>
    </row>
    <row r="8001" spans="1:12" x14ac:dyDescent="0.35">
      <c r="A8001" t="s">
        <v>1610</v>
      </c>
      <c r="B8001" t="s">
        <v>4991</v>
      </c>
      <c r="C8001" t="s">
        <v>2879</v>
      </c>
      <c r="D8001" t="s">
        <v>2898</v>
      </c>
      <c r="E8001" t="s">
        <v>3388</v>
      </c>
      <c r="F8001" t="s">
        <v>2884</v>
      </c>
      <c r="G8001" t="s">
        <v>2885</v>
      </c>
      <c r="H8001">
        <v>10684.453100000001</v>
      </c>
      <c r="I8001">
        <v>40.620499040307102</v>
      </c>
      <c r="J8001">
        <v>0</v>
      </c>
      <c r="K8001">
        <v>40.620499040307102</v>
      </c>
      <c r="L8001">
        <v>10643.8326009597</v>
      </c>
    </row>
    <row r="8002" spans="1:12" x14ac:dyDescent="0.35">
      <c r="A8002" t="s">
        <v>1610</v>
      </c>
      <c r="B8002" t="s">
        <v>4991</v>
      </c>
      <c r="C8002" t="s">
        <v>2879</v>
      </c>
      <c r="D8002" t="s">
        <v>2902</v>
      </c>
      <c r="E8002" t="s">
        <v>2968</v>
      </c>
      <c r="F8002" t="s">
        <v>2170</v>
      </c>
      <c r="G8002" t="s">
        <v>2171</v>
      </c>
      <c r="H8002">
        <v>0</v>
      </c>
      <c r="I8002">
        <v>0</v>
      </c>
      <c r="J8002">
        <v>0</v>
      </c>
      <c r="K8002">
        <v>0</v>
      </c>
      <c r="L8002">
        <v>0</v>
      </c>
    </row>
    <row r="8003" spans="1:12" x14ac:dyDescent="0.35">
      <c r="A8003" t="s">
        <v>1610</v>
      </c>
      <c r="B8003" t="s">
        <v>4991</v>
      </c>
      <c r="C8003" t="s">
        <v>2879</v>
      </c>
      <c r="D8003" t="s">
        <v>2902</v>
      </c>
      <c r="E8003" t="s">
        <v>2968</v>
      </c>
      <c r="F8003" t="s">
        <v>2172</v>
      </c>
      <c r="G8003" t="s">
        <v>2173</v>
      </c>
      <c r="H8003">
        <v>11361.7644</v>
      </c>
      <c r="I8003">
        <v>58.2307742074617</v>
      </c>
      <c r="J8003">
        <v>0</v>
      </c>
      <c r="K8003">
        <v>58.2307742074617</v>
      </c>
      <c r="L8003">
        <v>11303.533625792499</v>
      </c>
    </row>
    <row r="8004" spans="1:12" x14ac:dyDescent="0.35">
      <c r="A8004" t="s">
        <v>1610</v>
      </c>
      <c r="B8004" t="s">
        <v>4991</v>
      </c>
      <c r="C8004" t="s">
        <v>2879</v>
      </c>
      <c r="D8004" t="s">
        <v>2902</v>
      </c>
      <c r="E8004" t="s">
        <v>2968</v>
      </c>
      <c r="F8004" t="s">
        <v>2882</v>
      </c>
      <c r="G8004" t="s">
        <v>2883</v>
      </c>
      <c r="H8004">
        <v>0</v>
      </c>
      <c r="I8004">
        <v>0</v>
      </c>
      <c r="J8004">
        <v>0</v>
      </c>
      <c r="K8004">
        <v>0</v>
      </c>
      <c r="L8004">
        <v>0</v>
      </c>
    </row>
    <row r="8005" spans="1:12" x14ac:dyDescent="0.35">
      <c r="A8005" t="s">
        <v>1610</v>
      </c>
      <c r="B8005" t="s">
        <v>4991</v>
      </c>
      <c r="C8005" t="s">
        <v>2879</v>
      </c>
      <c r="D8005" t="s">
        <v>2902</v>
      </c>
      <c r="E8005" t="s">
        <v>2968</v>
      </c>
      <c r="F8005" t="s">
        <v>2884</v>
      </c>
      <c r="G8005" t="s">
        <v>2885</v>
      </c>
      <c r="H8005">
        <v>5881.3838999999998</v>
      </c>
      <c r="I8005">
        <v>30.142989001509601</v>
      </c>
      <c r="J8005">
        <v>0</v>
      </c>
      <c r="K8005">
        <v>30.142989001509601</v>
      </c>
      <c r="L8005">
        <v>5851.2409109984901</v>
      </c>
    </row>
    <row r="8006" spans="1:12" x14ac:dyDescent="0.35">
      <c r="A8006" t="s">
        <v>1610</v>
      </c>
      <c r="B8006" t="s">
        <v>4991</v>
      </c>
      <c r="C8006" t="s">
        <v>2879</v>
      </c>
      <c r="D8006" t="s">
        <v>2904</v>
      </c>
      <c r="E8006" t="s">
        <v>2971</v>
      </c>
      <c r="F8006" t="s">
        <v>2172</v>
      </c>
      <c r="G8006" t="s">
        <v>2173</v>
      </c>
      <c r="H8006">
        <v>16944.4941</v>
      </c>
      <c r="I8006">
        <v>76.366278970869601</v>
      </c>
      <c r="J8006">
        <v>0</v>
      </c>
      <c r="K8006">
        <v>76.366278970869601</v>
      </c>
      <c r="L8006">
        <v>16868.127821029098</v>
      </c>
    </row>
    <row r="8007" spans="1:12" x14ac:dyDescent="0.35">
      <c r="A8007" t="s">
        <v>1610</v>
      </c>
      <c r="B8007" t="s">
        <v>4991</v>
      </c>
      <c r="C8007" t="s">
        <v>2879</v>
      </c>
      <c r="D8007" t="s">
        <v>2904</v>
      </c>
      <c r="E8007" t="s">
        <v>2971</v>
      </c>
      <c r="F8007" t="s">
        <v>2882</v>
      </c>
      <c r="G8007" t="s">
        <v>2883</v>
      </c>
      <c r="H8007">
        <v>0</v>
      </c>
      <c r="I8007">
        <v>0</v>
      </c>
      <c r="J8007">
        <v>0</v>
      </c>
      <c r="K8007">
        <v>0</v>
      </c>
      <c r="L8007">
        <v>0</v>
      </c>
    </row>
    <row r="8008" spans="1:12" x14ac:dyDescent="0.35">
      <c r="A8008" t="s">
        <v>1610</v>
      </c>
      <c r="B8008" t="s">
        <v>4991</v>
      </c>
      <c r="C8008" t="s">
        <v>2879</v>
      </c>
      <c r="D8008" t="s">
        <v>2904</v>
      </c>
      <c r="E8008" t="s">
        <v>2971</v>
      </c>
      <c r="F8008" t="s">
        <v>2884</v>
      </c>
      <c r="G8008" t="s">
        <v>2885</v>
      </c>
      <c r="H8008">
        <v>9426.4591999999993</v>
      </c>
      <c r="I8008">
        <v>42.4836295981288</v>
      </c>
      <c r="J8008">
        <v>0</v>
      </c>
      <c r="K8008">
        <v>42.4836295981288</v>
      </c>
      <c r="L8008">
        <v>9383.9755704018698</v>
      </c>
    </row>
    <row r="8009" spans="1:12" x14ac:dyDescent="0.35">
      <c r="A8009" t="s">
        <v>1610</v>
      </c>
      <c r="B8009" t="s">
        <v>4991</v>
      </c>
      <c r="C8009" t="s">
        <v>2879</v>
      </c>
      <c r="D8009" t="s">
        <v>2906</v>
      </c>
      <c r="E8009" t="s">
        <v>3803</v>
      </c>
      <c r="F8009" t="s">
        <v>2170</v>
      </c>
      <c r="G8009" t="s">
        <v>2171</v>
      </c>
      <c r="H8009">
        <v>0</v>
      </c>
      <c r="I8009">
        <v>0</v>
      </c>
      <c r="J8009">
        <v>0</v>
      </c>
      <c r="K8009">
        <v>0</v>
      </c>
      <c r="L8009">
        <v>0</v>
      </c>
    </row>
    <row r="8010" spans="1:12" x14ac:dyDescent="0.35">
      <c r="A8010" t="s">
        <v>1610</v>
      </c>
      <c r="B8010" t="s">
        <v>4991</v>
      </c>
      <c r="C8010" t="s">
        <v>2879</v>
      </c>
      <c r="D8010" t="s">
        <v>2906</v>
      </c>
      <c r="E8010" t="s">
        <v>3803</v>
      </c>
      <c r="F8010" t="s">
        <v>2172</v>
      </c>
      <c r="G8010" t="s">
        <v>2173</v>
      </c>
      <c r="H8010">
        <v>11852.5244</v>
      </c>
      <c r="I8010">
        <v>31.5790397469992</v>
      </c>
      <c r="J8010">
        <v>0</v>
      </c>
      <c r="K8010">
        <v>31.5790397469992</v>
      </c>
      <c r="L8010">
        <v>11820.945360252999</v>
      </c>
    </row>
    <row r="8011" spans="1:12" x14ac:dyDescent="0.35">
      <c r="A8011" t="s">
        <v>1610</v>
      </c>
      <c r="B8011" t="s">
        <v>4991</v>
      </c>
      <c r="C8011" t="s">
        <v>2879</v>
      </c>
      <c r="D8011" t="s">
        <v>2906</v>
      </c>
      <c r="E8011" t="s">
        <v>3803</v>
      </c>
      <c r="F8011" t="s">
        <v>2882</v>
      </c>
      <c r="G8011" t="s">
        <v>2883</v>
      </c>
      <c r="H8011">
        <v>1931.0292999999999</v>
      </c>
      <c r="I8011">
        <v>5.1448997340616698</v>
      </c>
      <c r="J8011">
        <v>0</v>
      </c>
      <c r="K8011">
        <v>5.1448997340616698</v>
      </c>
      <c r="L8011">
        <v>1925.88440026594</v>
      </c>
    </row>
    <row r="8012" spans="1:12" x14ac:dyDescent="0.35">
      <c r="A8012" t="s">
        <v>1610</v>
      </c>
      <c r="B8012" t="s">
        <v>4991</v>
      </c>
      <c r="C8012" t="s">
        <v>2879</v>
      </c>
      <c r="D8012" t="s">
        <v>2906</v>
      </c>
      <c r="E8012" t="s">
        <v>3803</v>
      </c>
      <c r="F8012" t="s">
        <v>2884</v>
      </c>
      <c r="G8012" t="s">
        <v>2885</v>
      </c>
      <c r="H8012">
        <v>3529.1224000000002</v>
      </c>
      <c r="I8012">
        <v>9.4027477898368392</v>
      </c>
      <c r="J8012">
        <v>0</v>
      </c>
      <c r="K8012">
        <v>9.4027477898368392</v>
      </c>
      <c r="L8012">
        <v>3519.7196522101599</v>
      </c>
    </row>
    <row r="8013" spans="1:12" x14ac:dyDescent="0.35">
      <c r="A8013" t="s">
        <v>1610</v>
      </c>
      <c r="B8013" t="s">
        <v>4991</v>
      </c>
      <c r="C8013" t="s">
        <v>2879</v>
      </c>
      <c r="D8013" t="s">
        <v>2908</v>
      </c>
      <c r="E8013" t="s">
        <v>3987</v>
      </c>
      <c r="F8013" t="s">
        <v>2170</v>
      </c>
      <c r="G8013" t="s">
        <v>2171</v>
      </c>
      <c r="H8013">
        <v>0</v>
      </c>
      <c r="I8013">
        <v>0</v>
      </c>
      <c r="J8013">
        <v>0</v>
      </c>
      <c r="K8013">
        <v>0</v>
      </c>
      <c r="L8013">
        <v>0</v>
      </c>
    </row>
    <row r="8014" spans="1:12" x14ac:dyDescent="0.35">
      <c r="A8014" t="s">
        <v>1610</v>
      </c>
      <c r="B8014" t="s">
        <v>4991</v>
      </c>
      <c r="C8014" t="s">
        <v>2879</v>
      </c>
      <c r="D8014" t="s">
        <v>2908</v>
      </c>
      <c r="E8014" t="s">
        <v>3987</v>
      </c>
      <c r="F8014" t="s">
        <v>2172</v>
      </c>
      <c r="G8014" t="s">
        <v>2173</v>
      </c>
      <c r="H8014">
        <v>15456.465099999999</v>
      </c>
      <c r="I8014">
        <v>43.000371799368601</v>
      </c>
      <c r="J8014">
        <v>0</v>
      </c>
      <c r="K8014">
        <v>43.000371799368601</v>
      </c>
      <c r="L8014">
        <v>15413.464728200601</v>
      </c>
    </row>
    <row r="8015" spans="1:12" x14ac:dyDescent="0.35">
      <c r="A8015" t="s">
        <v>1610</v>
      </c>
      <c r="B8015" t="s">
        <v>4991</v>
      </c>
      <c r="C8015" t="s">
        <v>2879</v>
      </c>
      <c r="D8015" t="s">
        <v>2908</v>
      </c>
      <c r="E8015" t="s">
        <v>3987</v>
      </c>
      <c r="F8015" t="s">
        <v>2882</v>
      </c>
      <c r="G8015" t="s">
        <v>2883</v>
      </c>
      <c r="H8015">
        <v>0</v>
      </c>
      <c r="I8015">
        <v>0</v>
      </c>
      <c r="J8015">
        <v>0</v>
      </c>
      <c r="K8015">
        <v>0</v>
      </c>
      <c r="L8015">
        <v>0</v>
      </c>
    </row>
    <row r="8016" spans="1:12" x14ac:dyDescent="0.35">
      <c r="A8016" t="s">
        <v>1610</v>
      </c>
      <c r="B8016" t="s">
        <v>4991</v>
      </c>
      <c r="C8016" t="s">
        <v>2879</v>
      </c>
      <c r="D8016" t="s">
        <v>2908</v>
      </c>
      <c r="E8016" t="s">
        <v>3987</v>
      </c>
      <c r="F8016" t="s">
        <v>2884</v>
      </c>
      <c r="G8016" t="s">
        <v>2885</v>
      </c>
      <c r="H8016">
        <v>3849.7514999999999</v>
      </c>
      <c r="I8016">
        <v>10.7101297790249</v>
      </c>
      <c r="J8016">
        <v>0</v>
      </c>
      <c r="K8016">
        <v>10.7101297790249</v>
      </c>
      <c r="L8016">
        <v>3839.0413702209698</v>
      </c>
    </row>
    <row r="8017" spans="1:12" x14ac:dyDescent="0.35">
      <c r="A8017" t="s">
        <v>1610</v>
      </c>
      <c r="B8017" t="s">
        <v>4991</v>
      </c>
      <c r="C8017" t="s">
        <v>2879</v>
      </c>
      <c r="D8017" t="s">
        <v>2908</v>
      </c>
      <c r="E8017" t="s">
        <v>3987</v>
      </c>
      <c r="F8017" t="s">
        <v>2896</v>
      </c>
      <c r="G8017" t="s">
        <v>2897</v>
      </c>
      <c r="H8017">
        <v>15284.088100000001</v>
      </c>
      <c r="I8017">
        <v>42.520813749561597</v>
      </c>
      <c r="J8017">
        <v>0</v>
      </c>
      <c r="K8017">
        <v>42.520813749561597</v>
      </c>
      <c r="L8017">
        <v>15241.5672862504</v>
      </c>
    </row>
    <row r="8018" spans="1:12" x14ac:dyDescent="0.35">
      <c r="A8018" t="s">
        <v>1610</v>
      </c>
      <c r="B8018" t="s">
        <v>4991</v>
      </c>
      <c r="C8018" t="s">
        <v>2879</v>
      </c>
      <c r="D8018" t="s">
        <v>2910</v>
      </c>
      <c r="E8018" t="s">
        <v>3891</v>
      </c>
      <c r="F8018" t="s">
        <v>2172</v>
      </c>
      <c r="G8018" t="s">
        <v>2173</v>
      </c>
      <c r="H8018">
        <v>3807.9364999999998</v>
      </c>
      <c r="I8018">
        <v>17.854281403244102</v>
      </c>
      <c r="J8018">
        <v>0</v>
      </c>
      <c r="K8018">
        <v>17.854281403244102</v>
      </c>
      <c r="L8018">
        <v>3790.08221859676</v>
      </c>
    </row>
    <row r="8019" spans="1:12" x14ac:dyDescent="0.35">
      <c r="A8019" t="s">
        <v>1610</v>
      </c>
      <c r="B8019" t="s">
        <v>4991</v>
      </c>
      <c r="C8019" t="s">
        <v>2879</v>
      </c>
      <c r="D8019" t="s">
        <v>2910</v>
      </c>
      <c r="E8019" t="s">
        <v>3891</v>
      </c>
      <c r="F8019" t="s">
        <v>2882</v>
      </c>
      <c r="G8019" t="s">
        <v>2883</v>
      </c>
      <c r="H8019">
        <v>882.99980000000005</v>
      </c>
      <c r="I8019">
        <v>4.14012322394065</v>
      </c>
      <c r="J8019">
        <v>0</v>
      </c>
      <c r="K8019">
        <v>4.14012322394065</v>
      </c>
      <c r="L8019">
        <v>878.85967677605902</v>
      </c>
    </row>
    <row r="8020" spans="1:12" x14ac:dyDescent="0.35">
      <c r="A8020" t="s">
        <v>1610</v>
      </c>
      <c r="B8020" t="s">
        <v>4991</v>
      </c>
      <c r="C8020" t="s">
        <v>2879</v>
      </c>
      <c r="D8020" t="s">
        <v>2910</v>
      </c>
      <c r="E8020" t="s">
        <v>3891</v>
      </c>
      <c r="F8020" t="s">
        <v>2884</v>
      </c>
      <c r="G8020" t="s">
        <v>2885</v>
      </c>
      <c r="H8020">
        <v>10927.1222</v>
      </c>
      <c r="I8020">
        <v>51.234024896265602</v>
      </c>
      <c r="J8020">
        <v>0</v>
      </c>
      <c r="K8020">
        <v>51.234024896265602</v>
      </c>
      <c r="L8020">
        <v>10875.888175103701</v>
      </c>
    </row>
    <row r="8021" spans="1:12" x14ac:dyDescent="0.35">
      <c r="A8021" t="s">
        <v>1610</v>
      </c>
      <c r="B8021" t="s">
        <v>4991</v>
      </c>
      <c r="C8021" t="s">
        <v>2879</v>
      </c>
      <c r="D8021" t="s">
        <v>2912</v>
      </c>
      <c r="E8021" t="s">
        <v>2913</v>
      </c>
      <c r="F8021" t="s">
        <v>2170</v>
      </c>
      <c r="G8021" t="s">
        <v>2171</v>
      </c>
      <c r="H8021">
        <v>0</v>
      </c>
      <c r="I8021">
        <v>0</v>
      </c>
      <c r="J8021">
        <v>0</v>
      </c>
      <c r="K8021">
        <v>0</v>
      </c>
      <c r="L8021">
        <v>0</v>
      </c>
    </row>
    <row r="8022" spans="1:12" x14ac:dyDescent="0.35">
      <c r="A8022" t="s">
        <v>1610</v>
      </c>
      <c r="B8022" t="s">
        <v>4991</v>
      </c>
      <c r="C8022" t="s">
        <v>2879</v>
      </c>
      <c r="D8022" t="s">
        <v>2912</v>
      </c>
      <c r="E8022" t="s">
        <v>2913</v>
      </c>
      <c r="F8022" t="s">
        <v>2172</v>
      </c>
      <c r="G8022" t="s">
        <v>2173</v>
      </c>
      <c r="H8022">
        <v>6035.0797000000002</v>
      </c>
      <c r="I8022">
        <v>36.443252450236201</v>
      </c>
      <c r="J8022">
        <v>108.380193540118</v>
      </c>
      <c r="K8022">
        <v>144.823445990354</v>
      </c>
      <c r="L8022">
        <v>5890.2562540096496</v>
      </c>
    </row>
    <row r="8023" spans="1:12" x14ac:dyDescent="0.35">
      <c r="A8023" t="s">
        <v>1610</v>
      </c>
      <c r="B8023" t="s">
        <v>4991</v>
      </c>
      <c r="C8023" t="s">
        <v>2879</v>
      </c>
      <c r="D8023" t="s">
        <v>2912</v>
      </c>
      <c r="E8023" t="s">
        <v>2913</v>
      </c>
      <c r="F8023" t="s">
        <v>2882</v>
      </c>
      <c r="G8023" t="s">
        <v>2883</v>
      </c>
      <c r="H8023">
        <v>24457.954300000001</v>
      </c>
      <c r="I8023">
        <v>147.69107571937801</v>
      </c>
      <c r="J8023">
        <v>439.22499487310898</v>
      </c>
      <c r="K8023">
        <v>586.91607059248804</v>
      </c>
      <c r="L8023">
        <v>23871.038229407499</v>
      </c>
    </row>
    <row r="8024" spans="1:12" x14ac:dyDescent="0.35">
      <c r="A8024" t="s">
        <v>1610</v>
      </c>
      <c r="B8024" t="s">
        <v>4991</v>
      </c>
      <c r="C8024" t="s">
        <v>2879</v>
      </c>
      <c r="D8024" t="s">
        <v>2976</v>
      </c>
      <c r="E8024" t="s">
        <v>2992</v>
      </c>
      <c r="F8024" t="s">
        <v>2172</v>
      </c>
      <c r="G8024" t="s">
        <v>2173</v>
      </c>
      <c r="H8024">
        <v>16283.986800000001</v>
      </c>
      <c r="I8024">
        <v>126.965754689524</v>
      </c>
      <c r="J8024">
        <v>0</v>
      </c>
      <c r="K8024">
        <v>126.965754689524</v>
      </c>
      <c r="L8024">
        <v>16157.021045310499</v>
      </c>
    </row>
    <row r="8025" spans="1:12" x14ac:dyDescent="0.35">
      <c r="A8025" t="s">
        <v>1610</v>
      </c>
      <c r="B8025" t="s">
        <v>4991</v>
      </c>
      <c r="C8025" t="s">
        <v>2879</v>
      </c>
      <c r="D8025" t="s">
        <v>2976</v>
      </c>
      <c r="E8025" t="s">
        <v>2992</v>
      </c>
      <c r="F8025" t="s">
        <v>2882</v>
      </c>
      <c r="G8025" t="s">
        <v>2883</v>
      </c>
      <c r="H8025">
        <v>2640.6464999999998</v>
      </c>
      <c r="I8025">
        <v>20.589041301003899</v>
      </c>
      <c r="J8025">
        <v>0</v>
      </c>
      <c r="K8025">
        <v>20.589041301003899</v>
      </c>
      <c r="L8025">
        <v>2620.0574586990001</v>
      </c>
    </row>
    <row r="8026" spans="1:12" x14ac:dyDescent="0.35">
      <c r="A8026" t="s">
        <v>1610</v>
      </c>
      <c r="B8026" t="s">
        <v>4991</v>
      </c>
      <c r="C8026" t="s">
        <v>2879</v>
      </c>
      <c r="D8026" t="s">
        <v>2976</v>
      </c>
      <c r="E8026" t="s">
        <v>2992</v>
      </c>
      <c r="F8026" t="s">
        <v>2884</v>
      </c>
      <c r="G8026" t="s">
        <v>2885</v>
      </c>
      <c r="H8026">
        <v>10203.028399999999</v>
      </c>
      <c r="I8026">
        <v>84.383672312380398</v>
      </c>
      <c r="J8026">
        <v>0</v>
      </c>
      <c r="K8026">
        <v>84.383672312380398</v>
      </c>
      <c r="L8026">
        <v>10118.644727687601</v>
      </c>
    </row>
    <row r="8027" spans="1:12" x14ac:dyDescent="0.35">
      <c r="A8027" t="s">
        <v>1610</v>
      </c>
      <c r="B8027" t="s">
        <v>4991</v>
      </c>
      <c r="C8027" t="s">
        <v>2915</v>
      </c>
      <c r="D8027" t="s">
        <v>4528</v>
      </c>
      <c r="E8027" t="s">
        <v>4993</v>
      </c>
      <c r="F8027" t="s">
        <v>2172</v>
      </c>
      <c r="G8027" t="s">
        <v>2173</v>
      </c>
      <c r="H8027">
        <v>97139.916400000002</v>
      </c>
      <c r="I8027">
        <v>652.34761829134698</v>
      </c>
      <c r="J8027">
        <v>0</v>
      </c>
      <c r="K8027">
        <v>652.34761829134698</v>
      </c>
      <c r="L8027">
        <v>96487.568781708702</v>
      </c>
    </row>
    <row r="8028" spans="1:12" x14ac:dyDescent="0.35">
      <c r="A8028" t="s">
        <v>1610</v>
      </c>
      <c r="B8028" t="s">
        <v>4991</v>
      </c>
      <c r="C8028" t="s">
        <v>2915</v>
      </c>
      <c r="D8028" t="s">
        <v>4528</v>
      </c>
      <c r="E8028" t="s">
        <v>4993</v>
      </c>
      <c r="F8028" t="s">
        <v>2867</v>
      </c>
      <c r="G8028" t="s">
        <v>2868</v>
      </c>
      <c r="H8028">
        <v>0</v>
      </c>
      <c r="I8028">
        <v>0</v>
      </c>
      <c r="J8028">
        <v>0</v>
      </c>
      <c r="K8028">
        <v>0</v>
      </c>
      <c r="L8028">
        <v>0</v>
      </c>
    </row>
    <row r="8029" spans="1:12" x14ac:dyDescent="0.35">
      <c r="A8029" t="s">
        <v>1610</v>
      </c>
      <c r="B8029" t="s">
        <v>4991</v>
      </c>
      <c r="C8029" t="s">
        <v>2915</v>
      </c>
      <c r="D8029" t="s">
        <v>4528</v>
      </c>
      <c r="E8029" t="s">
        <v>4993</v>
      </c>
      <c r="F8029" t="s">
        <v>2922</v>
      </c>
      <c r="G8029" t="s">
        <v>2923</v>
      </c>
      <c r="H8029">
        <v>0</v>
      </c>
      <c r="I8029">
        <v>0</v>
      </c>
      <c r="J8029">
        <v>0</v>
      </c>
      <c r="K8029">
        <v>0</v>
      </c>
      <c r="L8029">
        <v>0</v>
      </c>
    </row>
    <row r="8030" spans="1:12" x14ac:dyDescent="0.35">
      <c r="A8030" t="s">
        <v>1610</v>
      </c>
      <c r="B8030" t="s">
        <v>4991</v>
      </c>
      <c r="C8030" t="s">
        <v>2915</v>
      </c>
      <c r="D8030" t="s">
        <v>4528</v>
      </c>
      <c r="E8030" t="s">
        <v>4993</v>
      </c>
      <c r="F8030" t="s">
        <v>2924</v>
      </c>
      <c r="G8030" t="s">
        <v>2925</v>
      </c>
      <c r="H8030">
        <v>0</v>
      </c>
      <c r="I8030">
        <v>0</v>
      </c>
      <c r="J8030">
        <v>0</v>
      </c>
      <c r="K8030">
        <v>0</v>
      </c>
      <c r="L8030">
        <v>0</v>
      </c>
    </row>
    <row r="8031" spans="1:12" x14ac:dyDescent="0.35">
      <c r="A8031" t="s">
        <v>1610</v>
      </c>
      <c r="B8031" t="s">
        <v>4991</v>
      </c>
      <c r="C8031" t="s">
        <v>2915</v>
      </c>
      <c r="D8031" t="s">
        <v>4595</v>
      </c>
      <c r="E8031" t="s">
        <v>4994</v>
      </c>
      <c r="F8031" t="s">
        <v>2170</v>
      </c>
      <c r="G8031" t="s">
        <v>2171</v>
      </c>
      <c r="H8031">
        <v>0</v>
      </c>
      <c r="I8031">
        <v>0</v>
      </c>
      <c r="J8031">
        <v>0</v>
      </c>
      <c r="K8031">
        <v>0</v>
      </c>
      <c r="L8031">
        <v>0</v>
      </c>
    </row>
    <row r="8032" spans="1:12" x14ac:dyDescent="0.35">
      <c r="A8032" t="s">
        <v>1610</v>
      </c>
      <c r="B8032" t="s">
        <v>4991</v>
      </c>
      <c r="C8032" t="s">
        <v>2915</v>
      </c>
      <c r="D8032" t="s">
        <v>4595</v>
      </c>
      <c r="E8032" t="s">
        <v>4994</v>
      </c>
      <c r="F8032" t="s">
        <v>2172</v>
      </c>
      <c r="G8032" t="s">
        <v>2173</v>
      </c>
      <c r="H8032">
        <v>943202.88989999995</v>
      </c>
      <c r="I8032">
        <v>6290.28684439887</v>
      </c>
      <c r="J8032">
        <v>43500.387154575801</v>
      </c>
      <c r="K8032">
        <v>49790.673998974598</v>
      </c>
      <c r="L8032">
        <v>893412.21590102499</v>
      </c>
    </row>
    <row r="8033" spans="1:14" x14ac:dyDescent="0.35">
      <c r="A8033" t="s">
        <v>1610</v>
      </c>
      <c r="B8033" t="s">
        <v>4991</v>
      </c>
      <c r="C8033" t="s">
        <v>2915</v>
      </c>
      <c r="D8033" t="s">
        <v>4595</v>
      </c>
      <c r="E8033" t="s">
        <v>4994</v>
      </c>
      <c r="F8033" t="s">
        <v>2867</v>
      </c>
      <c r="G8033" t="s">
        <v>2868</v>
      </c>
      <c r="H8033">
        <v>0</v>
      </c>
      <c r="I8033">
        <v>0</v>
      </c>
      <c r="J8033">
        <v>0</v>
      </c>
      <c r="K8033">
        <v>0</v>
      </c>
      <c r="L8033">
        <v>0</v>
      </c>
    </row>
    <row r="8034" spans="1:14" x14ac:dyDescent="0.35">
      <c r="A8034" t="s">
        <v>1610</v>
      </c>
      <c r="B8034" t="s">
        <v>4991</v>
      </c>
      <c r="C8034" t="s">
        <v>2915</v>
      </c>
      <c r="D8034" t="s">
        <v>4595</v>
      </c>
      <c r="E8034" t="s">
        <v>4994</v>
      </c>
      <c r="F8034" t="s">
        <v>2922</v>
      </c>
      <c r="G8034" t="s">
        <v>2923</v>
      </c>
      <c r="H8034">
        <v>0</v>
      </c>
      <c r="I8034">
        <v>0</v>
      </c>
      <c r="J8034">
        <v>0</v>
      </c>
      <c r="K8034">
        <v>0</v>
      </c>
      <c r="L8034">
        <v>0</v>
      </c>
    </row>
    <row r="8035" spans="1:14" x14ac:dyDescent="0.35">
      <c r="A8035" t="s">
        <v>1610</v>
      </c>
      <c r="B8035" t="s">
        <v>4991</v>
      </c>
      <c r="C8035" t="s">
        <v>2915</v>
      </c>
      <c r="D8035" t="s">
        <v>4595</v>
      </c>
      <c r="E8035" t="s">
        <v>4994</v>
      </c>
      <c r="F8035" t="s">
        <v>2924</v>
      </c>
      <c r="G8035" t="s">
        <v>2925</v>
      </c>
      <c r="H8035">
        <v>0</v>
      </c>
      <c r="I8035">
        <v>0</v>
      </c>
      <c r="J8035">
        <v>0</v>
      </c>
      <c r="K8035">
        <v>0</v>
      </c>
      <c r="L8035">
        <v>0</v>
      </c>
    </row>
    <row r="8036" spans="1:14" x14ac:dyDescent="0.35">
      <c r="A8036" t="s">
        <v>1610</v>
      </c>
      <c r="B8036" t="s">
        <v>4991</v>
      </c>
      <c r="C8036" t="s">
        <v>2915</v>
      </c>
      <c r="D8036" t="s">
        <v>4595</v>
      </c>
      <c r="E8036" t="s">
        <v>4994</v>
      </c>
      <c r="F8036" t="s">
        <v>2877</v>
      </c>
      <c r="G8036" t="s">
        <v>2878</v>
      </c>
      <c r="H8036">
        <v>60604.434300000001</v>
      </c>
      <c r="I8036">
        <v>404.17526275313998</v>
      </c>
      <c r="J8036">
        <v>2795.0681491925102</v>
      </c>
      <c r="K8036">
        <v>3199.2434119456502</v>
      </c>
      <c r="L8036">
        <v>57405.190888054298</v>
      </c>
    </row>
    <row r="8037" spans="1:14" x14ac:dyDescent="0.35">
      <c r="A8037" t="s">
        <v>1610</v>
      </c>
      <c r="B8037" t="s">
        <v>4991</v>
      </c>
      <c r="C8037" t="s">
        <v>2915</v>
      </c>
      <c r="D8037" t="s">
        <v>4595</v>
      </c>
      <c r="E8037" t="s">
        <v>4994</v>
      </c>
      <c r="F8037" t="s">
        <v>2962</v>
      </c>
      <c r="G8037" t="s">
        <v>2963</v>
      </c>
      <c r="H8037">
        <v>383704.00900000002</v>
      </c>
      <c r="I8037">
        <v>2317.0236294676502</v>
      </c>
      <c r="J8037">
        <v>6890.6986208664403</v>
      </c>
      <c r="K8037">
        <v>9207.7222503341</v>
      </c>
      <c r="L8037">
        <v>374496.28674966597</v>
      </c>
    </row>
    <row r="8038" spans="1:14" x14ac:dyDescent="0.35">
      <c r="A8038" t="s">
        <v>1610</v>
      </c>
      <c r="B8038" t="s">
        <v>4991</v>
      </c>
      <c r="C8038" t="s">
        <v>2915</v>
      </c>
      <c r="D8038" t="s">
        <v>4595</v>
      </c>
      <c r="E8038" t="s">
        <v>4994</v>
      </c>
      <c r="F8038" t="s">
        <v>2964</v>
      </c>
      <c r="G8038" t="s">
        <v>2965</v>
      </c>
      <c r="H8038">
        <v>105772.7111</v>
      </c>
      <c r="I8038">
        <v>638.71595083835098</v>
      </c>
      <c r="J8038">
        <v>1899.50549730838</v>
      </c>
      <c r="K8038">
        <v>2538.2214481467299</v>
      </c>
      <c r="L8038">
        <v>103234.489651853</v>
      </c>
    </row>
    <row r="8039" spans="1:14" x14ac:dyDescent="0.35">
      <c r="A8039" t="s">
        <v>1610</v>
      </c>
      <c r="B8039" t="s">
        <v>4991</v>
      </c>
      <c r="C8039" t="s">
        <v>17</v>
      </c>
      <c r="D8039" t="s">
        <v>1611</v>
      </c>
      <c r="E8039" t="s">
        <v>4995</v>
      </c>
      <c r="F8039" t="s">
        <v>2170</v>
      </c>
      <c r="G8039" t="s">
        <v>2171</v>
      </c>
      <c r="H8039">
        <v>0</v>
      </c>
      <c r="I8039">
        <v>0</v>
      </c>
      <c r="J8039">
        <v>0</v>
      </c>
      <c r="K8039">
        <v>0</v>
      </c>
      <c r="L8039">
        <v>0</v>
      </c>
    </row>
    <row r="8040" spans="1:14" x14ac:dyDescent="0.35">
      <c r="A8040" t="s">
        <v>1610</v>
      </c>
      <c r="B8040" t="s">
        <v>4991</v>
      </c>
      <c r="C8040" t="s">
        <v>17</v>
      </c>
      <c r="D8040" t="s">
        <v>1611</v>
      </c>
      <c r="E8040" t="s">
        <v>4995</v>
      </c>
      <c r="F8040" t="s">
        <v>19</v>
      </c>
      <c r="G8040" t="s">
        <v>2174</v>
      </c>
      <c r="H8040">
        <v>2548309.1422999999</v>
      </c>
      <c r="I8040">
        <v>13909.102977054101</v>
      </c>
      <c r="J8040">
        <v>0</v>
      </c>
      <c r="K8040">
        <v>13909.102977054101</v>
      </c>
      <c r="L8040">
        <v>2534400.0393229499</v>
      </c>
      <c r="N8040" t="s">
        <v>2198</v>
      </c>
    </row>
    <row r="8041" spans="1:14" x14ac:dyDescent="0.35">
      <c r="A8041" t="s">
        <v>1610</v>
      </c>
      <c r="B8041" t="s">
        <v>4991</v>
      </c>
      <c r="C8041" t="s">
        <v>17</v>
      </c>
      <c r="D8041" t="s">
        <v>1611</v>
      </c>
      <c r="E8041" t="s">
        <v>4995</v>
      </c>
      <c r="F8041" t="s">
        <v>2787</v>
      </c>
      <c r="G8041" t="s">
        <v>2935</v>
      </c>
      <c r="H8041">
        <v>0</v>
      </c>
      <c r="I8041">
        <v>0</v>
      </c>
      <c r="J8041">
        <v>0</v>
      </c>
      <c r="K8041">
        <v>0</v>
      </c>
      <c r="L8041">
        <v>0</v>
      </c>
    </row>
    <row r="8042" spans="1:14" x14ac:dyDescent="0.35">
      <c r="A8042" t="s">
        <v>1610</v>
      </c>
      <c r="B8042" t="s">
        <v>4991</v>
      </c>
      <c r="C8042" t="s">
        <v>17</v>
      </c>
      <c r="D8042" t="s">
        <v>1611</v>
      </c>
      <c r="E8042" t="s">
        <v>4995</v>
      </c>
      <c r="F8042" t="s">
        <v>2788</v>
      </c>
      <c r="G8042" t="s">
        <v>2936</v>
      </c>
      <c r="H8042">
        <v>5793502.8252999997</v>
      </c>
      <c r="I8042">
        <v>31621.9198294659</v>
      </c>
      <c r="J8042">
        <v>50322.635126890498</v>
      </c>
      <c r="K8042">
        <v>81944.554956356398</v>
      </c>
      <c r="L8042">
        <v>5711558.2703436399</v>
      </c>
    </row>
    <row r="8043" spans="1:14" x14ac:dyDescent="0.35">
      <c r="A8043" t="s">
        <v>1610</v>
      </c>
      <c r="B8043" t="s">
        <v>4991</v>
      </c>
      <c r="C8043" t="s">
        <v>17</v>
      </c>
      <c r="D8043" t="s">
        <v>1740</v>
      </c>
      <c r="E8043" t="s">
        <v>2412</v>
      </c>
      <c r="F8043" t="s">
        <v>2170</v>
      </c>
      <c r="G8043" t="s">
        <v>2171</v>
      </c>
      <c r="H8043">
        <v>0</v>
      </c>
      <c r="I8043">
        <v>0</v>
      </c>
      <c r="J8043">
        <v>0</v>
      </c>
      <c r="K8043">
        <v>0</v>
      </c>
      <c r="L8043">
        <v>0</v>
      </c>
    </row>
    <row r="8044" spans="1:14" x14ac:dyDescent="0.35">
      <c r="A8044" t="s">
        <v>1610</v>
      </c>
      <c r="B8044" t="s">
        <v>4991</v>
      </c>
      <c r="C8044" t="s">
        <v>17</v>
      </c>
      <c r="D8044" t="s">
        <v>1740</v>
      </c>
      <c r="E8044" t="s">
        <v>2412</v>
      </c>
      <c r="F8044" t="s">
        <v>19</v>
      </c>
      <c r="G8044" t="s">
        <v>2174</v>
      </c>
      <c r="H8044">
        <v>536723.82960000006</v>
      </c>
      <c r="I8044">
        <v>2340.02960969681</v>
      </c>
      <c r="J8044">
        <v>0</v>
      </c>
      <c r="K8044">
        <v>2340.02960969681</v>
      </c>
      <c r="L8044">
        <v>534383.799990303</v>
      </c>
      <c r="N8044" t="s">
        <v>2198</v>
      </c>
    </row>
    <row r="8045" spans="1:14" x14ac:dyDescent="0.35">
      <c r="A8045" t="s">
        <v>1610</v>
      </c>
      <c r="B8045" t="s">
        <v>4991</v>
      </c>
      <c r="C8045" t="s">
        <v>17</v>
      </c>
      <c r="D8045" t="s">
        <v>1740</v>
      </c>
      <c r="E8045" t="s">
        <v>2412</v>
      </c>
      <c r="F8045" t="s">
        <v>30</v>
      </c>
      <c r="G8045" t="s">
        <v>2182</v>
      </c>
      <c r="H8045">
        <v>0</v>
      </c>
      <c r="I8045">
        <v>0</v>
      </c>
      <c r="J8045">
        <v>0</v>
      </c>
      <c r="K8045">
        <v>0</v>
      </c>
      <c r="L8045">
        <v>0</v>
      </c>
      <c r="N8045" t="s">
        <v>2198</v>
      </c>
    </row>
    <row r="8046" spans="1:14" x14ac:dyDescent="0.35">
      <c r="A8046" t="s">
        <v>1610</v>
      </c>
      <c r="B8046" t="s">
        <v>4991</v>
      </c>
      <c r="C8046" t="s">
        <v>17</v>
      </c>
      <c r="D8046" t="s">
        <v>1740</v>
      </c>
      <c r="E8046" t="s">
        <v>2412</v>
      </c>
      <c r="F8046" t="s">
        <v>2787</v>
      </c>
      <c r="G8046" t="s">
        <v>2935</v>
      </c>
      <c r="H8046">
        <v>0</v>
      </c>
      <c r="I8046">
        <v>0</v>
      </c>
      <c r="J8046">
        <v>0</v>
      </c>
      <c r="K8046">
        <v>0</v>
      </c>
      <c r="L8046">
        <v>0</v>
      </c>
    </row>
    <row r="8047" spans="1:14" x14ac:dyDescent="0.35">
      <c r="A8047" t="s">
        <v>1610</v>
      </c>
      <c r="B8047" t="s">
        <v>4991</v>
      </c>
      <c r="C8047" t="s">
        <v>17</v>
      </c>
      <c r="D8047" t="s">
        <v>1740</v>
      </c>
      <c r="E8047" t="s">
        <v>2412</v>
      </c>
      <c r="F8047" t="s">
        <v>2788</v>
      </c>
      <c r="G8047" t="s">
        <v>2936</v>
      </c>
      <c r="H8047">
        <v>1339636.2509999999</v>
      </c>
      <c r="I8047">
        <v>5840.5986856863901</v>
      </c>
      <c r="J8047">
        <v>0</v>
      </c>
      <c r="K8047">
        <v>5840.5986856863901</v>
      </c>
      <c r="L8047">
        <v>1333795.65231431</v>
      </c>
    </row>
    <row r="8048" spans="1:14" x14ac:dyDescent="0.35">
      <c r="A8048" t="s">
        <v>1610</v>
      </c>
      <c r="B8048" t="s">
        <v>4991</v>
      </c>
      <c r="C8048" t="s">
        <v>2938</v>
      </c>
      <c r="D8048" t="s">
        <v>4996</v>
      </c>
      <c r="E8048" t="s">
        <v>4997</v>
      </c>
      <c r="F8048" t="s">
        <v>2172</v>
      </c>
      <c r="G8048" t="s">
        <v>2173</v>
      </c>
      <c r="H8048">
        <v>765693.60089999996</v>
      </c>
      <c r="I8048">
        <v>4048.6673110346001</v>
      </c>
      <c r="J8048">
        <v>4717.3905293514499</v>
      </c>
      <c r="K8048">
        <v>8766.0578403860509</v>
      </c>
      <c r="L8048">
        <v>756927.54305961402</v>
      </c>
    </row>
    <row r="8049" spans="1:14" x14ac:dyDescent="0.35">
      <c r="A8049" t="s">
        <v>1610</v>
      </c>
      <c r="B8049" t="s">
        <v>4991</v>
      </c>
      <c r="C8049" t="s">
        <v>2938</v>
      </c>
      <c r="D8049" t="s">
        <v>4996</v>
      </c>
      <c r="E8049" t="s">
        <v>4997</v>
      </c>
      <c r="F8049" t="s">
        <v>3007</v>
      </c>
      <c r="G8049" t="s">
        <v>3008</v>
      </c>
      <c r="H8049">
        <v>160079.21789999999</v>
      </c>
      <c r="I8049">
        <v>846.43190859348999</v>
      </c>
      <c r="J8049">
        <v>0</v>
      </c>
      <c r="K8049">
        <v>846.43190859348999</v>
      </c>
      <c r="L8049">
        <v>159232.785991407</v>
      </c>
      <c r="N8049" t="s">
        <v>2198</v>
      </c>
    </row>
    <row r="8050" spans="1:14" x14ac:dyDescent="0.35">
      <c r="A8050" t="s">
        <v>1610</v>
      </c>
      <c r="B8050" t="s">
        <v>4991</v>
      </c>
      <c r="C8050" t="s">
        <v>2944</v>
      </c>
      <c r="D8050" t="s">
        <v>3344</v>
      </c>
      <c r="E8050" t="s">
        <v>3345</v>
      </c>
      <c r="F8050" t="s">
        <v>2947</v>
      </c>
      <c r="G8050" t="s">
        <v>2948</v>
      </c>
      <c r="H8050">
        <v>0</v>
      </c>
      <c r="I8050">
        <v>0</v>
      </c>
      <c r="J8050">
        <v>0</v>
      </c>
      <c r="K8050">
        <v>0</v>
      </c>
      <c r="L8050">
        <v>0</v>
      </c>
    </row>
    <row r="8051" spans="1:14" x14ac:dyDescent="0.35">
      <c r="A8051" t="s">
        <v>1610</v>
      </c>
      <c r="B8051" t="s">
        <v>4991</v>
      </c>
      <c r="C8051" t="s">
        <v>2944</v>
      </c>
      <c r="D8051" t="s">
        <v>3271</v>
      </c>
      <c r="E8051" t="s">
        <v>3349</v>
      </c>
      <c r="F8051" t="s">
        <v>2170</v>
      </c>
      <c r="G8051" t="s">
        <v>2171</v>
      </c>
      <c r="H8051">
        <v>0</v>
      </c>
      <c r="I8051">
        <v>0</v>
      </c>
      <c r="J8051">
        <v>0</v>
      </c>
      <c r="K8051">
        <v>0</v>
      </c>
      <c r="L8051">
        <v>0</v>
      </c>
    </row>
    <row r="8052" spans="1:14" x14ac:dyDescent="0.35">
      <c r="A8052" t="s">
        <v>1610</v>
      </c>
      <c r="B8052" t="s">
        <v>4991</v>
      </c>
      <c r="C8052" t="s">
        <v>2944</v>
      </c>
      <c r="D8052" t="s">
        <v>3271</v>
      </c>
      <c r="E8052" t="s">
        <v>3349</v>
      </c>
      <c r="F8052" t="s">
        <v>2962</v>
      </c>
      <c r="G8052" t="s">
        <v>2963</v>
      </c>
      <c r="H8052">
        <v>69335.282699999996</v>
      </c>
      <c r="I8052">
        <v>307.108273338841</v>
      </c>
      <c r="J8052">
        <v>0</v>
      </c>
      <c r="K8052">
        <v>307.108273338841</v>
      </c>
      <c r="L8052">
        <v>69028.174426661106</v>
      </c>
    </row>
    <row r="8053" spans="1:14" x14ac:dyDescent="0.35">
      <c r="A8053" t="s">
        <v>1610</v>
      </c>
      <c r="B8053" t="s">
        <v>4991</v>
      </c>
      <c r="C8053" t="s">
        <v>2944</v>
      </c>
      <c r="D8053" t="s">
        <v>3271</v>
      </c>
      <c r="E8053" t="s">
        <v>3349</v>
      </c>
      <c r="F8053" t="s">
        <v>2964</v>
      </c>
      <c r="G8053" t="s">
        <v>2965</v>
      </c>
      <c r="H8053">
        <v>22830.844499999999</v>
      </c>
      <c r="I8053">
        <v>101.12515519886701</v>
      </c>
      <c r="J8053">
        <v>0</v>
      </c>
      <c r="K8053">
        <v>101.12515519886701</v>
      </c>
      <c r="L8053">
        <v>22729.719344801098</v>
      </c>
    </row>
    <row r="8054" spans="1:14" x14ac:dyDescent="0.35">
      <c r="A8054" t="s">
        <v>1613</v>
      </c>
      <c r="B8054" t="s">
        <v>4998</v>
      </c>
      <c r="C8054" t="s">
        <v>2857</v>
      </c>
      <c r="D8054" t="s">
        <v>2859</v>
      </c>
      <c r="E8054" t="s">
        <v>4999</v>
      </c>
      <c r="F8054" t="s">
        <v>2172</v>
      </c>
      <c r="G8054" t="s">
        <v>2173</v>
      </c>
      <c r="H8054">
        <v>2991162.5518999998</v>
      </c>
      <c r="I8054">
        <v>11411.1145401223</v>
      </c>
      <c r="J8054">
        <v>1959.79746070076</v>
      </c>
      <c r="K8054">
        <v>13370.912000823</v>
      </c>
      <c r="L8054">
        <v>2977791.6398991798</v>
      </c>
    </row>
    <row r="8055" spans="1:14" x14ac:dyDescent="0.35">
      <c r="A8055" t="s">
        <v>1613</v>
      </c>
      <c r="B8055" t="s">
        <v>4998</v>
      </c>
      <c r="C8055" t="s">
        <v>2857</v>
      </c>
      <c r="D8055" t="s">
        <v>2859</v>
      </c>
      <c r="E8055" t="s">
        <v>4999</v>
      </c>
      <c r="F8055" t="s">
        <v>2861</v>
      </c>
      <c r="G8055" t="s">
        <v>2862</v>
      </c>
      <c r="H8055">
        <v>172137.15719999999</v>
      </c>
      <c r="I8055">
        <v>656.69343766025099</v>
      </c>
      <c r="J8055">
        <v>112.783560892346</v>
      </c>
      <c r="K8055">
        <v>769.476998552596</v>
      </c>
      <c r="L8055">
        <v>171367.68020144699</v>
      </c>
    </row>
    <row r="8056" spans="1:14" x14ac:dyDescent="0.35">
      <c r="A8056" t="s">
        <v>1613</v>
      </c>
      <c r="B8056" t="s">
        <v>4998</v>
      </c>
      <c r="C8056" t="s">
        <v>2857</v>
      </c>
      <c r="D8056" t="s">
        <v>2859</v>
      </c>
      <c r="E8056" t="s">
        <v>4999</v>
      </c>
      <c r="F8056" t="s">
        <v>19</v>
      </c>
      <c r="G8056" t="s">
        <v>2174</v>
      </c>
      <c r="H8056">
        <v>240321.35579999999</v>
      </c>
      <c r="I8056">
        <v>916.81226686333696</v>
      </c>
      <c r="J8056">
        <v>0</v>
      </c>
      <c r="K8056">
        <v>916.81226686333696</v>
      </c>
      <c r="L8056">
        <v>239404.54353313701</v>
      </c>
      <c r="N8056" t="s">
        <v>2198</v>
      </c>
    </row>
    <row r="8057" spans="1:14" x14ac:dyDescent="0.35">
      <c r="A8057" t="s">
        <v>1613</v>
      </c>
      <c r="B8057" t="s">
        <v>4998</v>
      </c>
      <c r="C8057" t="s">
        <v>2857</v>
      </c>
      <c r="D8057" t="s">
        <v>2859</v>
      </c>
      <c r="E8057" t="s">
        <v>4999</v>
      </c>
      <c r="F8057" t="s">
        <v>2865</v>
      </c>
      <c r="G8057" t="s">
        <v>2866</v>
      </c>
      <c r="H8057">
        <v>0</v>
      </c>
      <c r="I8057">
        <v>0</v>
      </c>
      <c r="J8057">
        <v>0</v>
      </c>
      <c r="K8057">
        <v>0</v>
      </c>
      <c r="L8057">
        <v>0</v>
      </c>
    </row>
    <row r="8058" spans="1:14" x14ac:dyDescent="0.35">
      <c r="A8058" t="s">
        <v>1613</v>
      </c>
      <c r="B8058" t="s">
        <v>4998</v>
      </c>
      <c r="C8058" t="s">
        <v>2857</v>
      </c>
      <c r="D8058" t="s">
        <v>2859</v>
      </c>
      <c r="E8058" t="s">
        <v>4999</v>
      </c>
      <c r="F8058" t="s">
        <v>2867</v>
      </c>
      <c r="G8058" t="s">
        <v>2868</v>
      </c>
      <c r="H8058">
        <v>0</v>
      </c>
      <c r="I8058">
        <v>0</v>
      </c>
      <c r="J8058">
        <v>0</v>
      </c>
      <c r="K8058">
        <v>0</v>
      </c>
      <c r="L8058">
        <v>0</v>
      </c>
    </row>
    <row r="8059" spans="1:14" x14ac:dyDescent="0.35">
      <c r="A8059" t="s">
        <v>1613</v>
      </c>
      <c r="B8059" t="s">
        <v>4998</v>
      </c>
      <c r="C8059" t="s">
        <v>2857</v>
      </c>
      <c r="D8059" t="s">
        <v>2859</v>
      </c>
      <c r="E8059" t="s">
        <v>4999</v>
      </c>
      <c r="F8059" t="s">
        <v>2869</v>
      </c>
      <c r="G8059" t="s">
        <v>2870</v>
      </c>
      <c r="H8059">
        <v>367747.56349999999</v>
      </c>
      <c r="I8059">
        <v>1402.9359804559899</v>
      </c>
      <c r="J8059">
        <v>240.94669827001101</v>
      </c>
      <c r="K8059">
        <v>1643.882678726</v>
      </c>
      <c r="L8059">
        <v>366103.680821274</v>
      </c>
    </row>
    <row r="8060" spans="1:14" x14ac:dyDescent="0.35">
      <c r="A8060" t="s">
        <v>1613</v>
      </c>
      <c r="B8060" t="s">
        <v>4998</v>
      </c>
      <c r="C8060" t="s">
        <v>2857</v>
      </c>
      <c r="D8060" t="s">
        <v>2859</v>
      </c>
      <c r="E8060" t="s">
        <v>4999</v>
      </c>
      <c r="F8060" t="s">
        <v>2871</v>
      </c>
      <c r="G8060" t="s">
        <v>2872</v>
      </c>
      <c r="H8060">
        <v>60359.782200000001</v>
      </c>
      <c r="I8060">
        <v>230.269127491257</v>
      </c>
      <c r="J8060">
        <v>39.547482390822502</v>
      </c>
      <c r="K8060">
        <v>269.81660988207898</v>
      </c>
      <c r="L8060">
        <v>60089.965590117899</v>
      </c>
    </row>
    <row r="8061" spans="1:14" x14ac:dyDescent="0.35">
      <c r="A8061" t="s">
        <v>1613</v>
      </c>
      <c r="B8061" t="s">
        <v>4998</v>
      </c>
      <c r="C8061" t="s">
        <v>2857</v>
      </c>
      <c r="D8061" t="s">
        <v>2859</v>
      </c>
      <c r="E8061" t="s">
        <v>4999</v>
      </c>
      <c r="F8061" t="s">
        <v>5000</v>
      </c>
      <c r="G8061" t="s">
        <v>5001</v>
      </c>
      <c r="H8061">
        <v>0</v>
      </c>
      <c r="I8061">
        <v>0</v>
      </c>
      <c r="J8061">
        <v>0</v>
      </c>
      <c r="K8061">
        <v>0</v>
      </c>
      <c r="L8061">
        <v>0</v>
      </c>
    </row>
    <row r="8062" spans="1:14" x14ac:dyDescent="0.35">
      <c r="A8062" t="s">
        <v>1613</v>
      </c>
      <c r="B8062" t="s">
        <v>4998</v>
      </c>
      <c r="C8062" t="s">
        <v>2857</v>
      </c>
      <c r="D8062" t="s">
        <v>2859</v>
      </c>
      <c r="E8062" t="s">
        <v>4999</v>
      </c>
      <c r="F8062" t="s">
        <v>2875</v>
      </c>
      <c r="G8062" t="s">
        <v>2876</v>
      </c>
      <c r="H8062">
        <v>60359.782200000001</v>
      </c>
      <c r="I8062">
        <v>230.269127491257</v>
      </c>
      <c r="J8062">
        <v>39.547482390822502</v>
      </c>
      <c r="K8062">
        <v>269.81660988207898</v>
      </c>
      <c r="L8062">
        <v>60089.965590117899</v>
      </c>
    </row>
    <row r="8063" spans="1:14" x14ac:dyDescent="0.35">
      <c r="A8063" t="s">
        <v>1613</v>
      </c>
      <c r="B8063" t="s">
        <v>4998</v>
      </c>
      <c r="C8063" t="s">
        <v>2857</v>
      </c>
      <c r="D8063" t="s">
        <v>2859</v>
      </c>
      <c r="E8063" t="s">
        <v>4999</v>
      </c>
      <c r="F8063" t="s">
        <v>2877</v>
      </c>
      <c r="G8063" t="s">
        <v>2878</v>
      </c>
      <c r="H8063">
        <v>357687.59960000002</v>
      </c>
      <c r="I8063">
        <v>1364.5577925407799</v>
      </c>
      <c r="J8063">
        <v>234.35545120487399</v>
      </c>
      <c r="K8063">
        <v>1598.9132437456501</v>
      </c>
      <c r="L8063">
        <v>356088.68635625398</v>
      </c>
    </row>
    <row r="8064" spans="1:14" x14ac:dyDescent="0.35">
      <c r="A8064" t="s">
        <v>1613</v>
      </c>
      <c r="B8064" t="s">
        <v>4998</v>
      </c>
      <c r="C8064" t="s">
        <v>2879</v>
      </c>
      <c r="D8064" t="s">
        <v>2880</v>
      </c>
      <c r="E8064" t="s">
        <v>2958</v>
      </c>
      <c r="F8064" t="s">
        <v>2170</v>
      </c>
      <c r="G8064" t="s">
        <v>2171</v>
      </c>
      <c r="H8064">
        <v>0</v>
      </c>
      <c r="I8064">
        <v>0</v>
      </c>
      <c r="J8064">
        <v>0</v>
      </c>
      <c r="K8064">
        <v>0</v>
      </c>
      <c r="L8064">
        <v>0</v>
      </c>
    </row>
    <row r="8065" spans="1:14" x14ac:dyDescent="0.35">
      <c r="A8065" t="s">
        <v>1613</v>
      </c>
      <c r="B8065" t="s">
        <v>4998</v>
      </c>
      <c r="C8065" t="s">
        <v>2879</v>
      </c>
      <c r="D8065" t="s">
        <v>2880</v>
      </c>
      <c r="E8065" t="s">
        <v>2958</v>
      </c>
      <c r="F8065" t="s">
        <v>2172</v>
      </c>
      <c r="G8065" t="s">
        <v>2173</v>
      </c>
      <c r="H8065">
        <v>28724.667399999998</v>
      </c>
      <c r="I8065">
        <v>228.33610994459301</v>
      </c>
      <c r="J8065">
        <v>0</v>
      </c>
      <c r="K8065">
        <v>228.33610994459301</v>
      </c>
      <c r="L8065">
        <v>28496.331290055401</v>
      </c>
    </row>
    <row r="8066" spans="1:14" x14ac:dyDescent="0.35">
      <c r="A8066" t="s">
        <v>1613</v>
      </c>
      <c r="B8066" t="s">
        <v>4998</v>
      </c>
      <c r="C8066" t="s">
        <v>2879</v>
      </c>
      <c r="D8066" t="s">
        <v>2880</v>
      </c>
      <c r="E8066" t="s">
        <v>2958</v>
      </c>
      <c r="F8066" t="s">
        <v>2882</v>
      </c>
      <c r="G8066" t="s">
        <v>2883</v>
      </c>
      <c r="H8066">
        <v>3126.4944</v>
      </c>
      <c r="I8066">
        <v>24.8529099259421</v>
      </c>
      <c r="J8066">
        <v>0</v>
      </c>
      <c r="K8066">
        <v>24.8529099259421</v>
      </c>
      <c r="L8066">
        <v>3101.6414900740601</v>
      </c>
    </row>
    <row r="8067" spans="1:14" x14ac:dyDescent="0.35">
      <c r="A8067" t="s">
        <v>1613</v>
      </c>
      <c r="B8067" t="s">
        <v>4998</v>
      </c>
      <c r="C8067" t="s">
        <v>2879</v>
      </c>
      <c r="D8067" t="s">
        <v>2880</v>
      </c>
      <c r="E8067" t="s">
        <v>2958</v>
      </c>
      <c r="F8067" t="s">
        <v>2884</v>
      </c>
      <c r="G8067" t="s">
        <v>2885</v>
      </c>
      <c r="H8067">
        <v>42191.801099999997</v>
      </c>
      <c r="I8067">
        <v>211.14090874437801</v>
      </c>
      <c r="J8067">
        <v>0</v>
      </c>
      <c r="K8067">
        <v>211.14090874437801</v>
      </c>
      <c r="L8067">
        <v>41980.6601912556</v>
      </c>
    </row>
    <row r="8068" spans="1:14" x14ac:dyDescent="0.35">
      <c r="A8068" t="s">
        <v>1613</v>
      </c>
      <c r="B8068" t="s">
        <v>4998</v>
      </c>
      <c r="C8068" t="s">
        <v>2879</v>
      </c>
      <c r="D8068" t="s">
        <v>2880</v>
      </c>
      <c r="E8068" t="s">
        <v>2958</v>
      </c>
      <c r="F8068" t="s">
        <v>2956</v>
      </c>
      <c r="G8068" t="s">
        <v>2957</v>
      </c>
      <c r="H8068">
        <v>121447.11810000001</v>
      </c>
      <c r="I8068">
        <v>607.75919036364996</v>
      </c>
      <c r="J8068">
        <v>0</v>
      </c>
      <c r="K8068">
        <v>607.75919036364996</v>
      </c>
      <c r="L8068">
        <v>120839.35890963599</v>
      </c>
      <c r="N8068" t="s">
        <v>2198</v>
      </c>
    </row>
    <row r="8069" spans="1:14" x14ac:dyDescent="0.35">
      <c r="A8069" t="s">
        <v>1613</v>
      </c>
      <c r="B8069" t="s">
        <v>4998</v>
      </c>
      <c r="C8069" t="s">
        <v>2879</v>
      </c>
      <c r="D8069" t="s">
        <v>2880</v>
      </c>
      <c r="E8069" t="s">
        <v>2958</v>
      </c>
      <c r="F8069" t="s">
        <v>2896</v>
      </c>
      <c r="G8069" t="s">
        <v>2897</v>
      </c>
      <c r="H8069">
        <v>38811.794900000001</v>
      </c>
      <c r="I8069">
        <v>194.22630555767299</v>
      </c>
      <c r="J8069">
        <v>0</v>
      </c>
      <c r="K8069">
        <v>194.22630555767299</v>
      </c>
      <c r="L8069">
        <v>38617.568594442302</v>
      </c>
    </row>
    <row r="8070" spans="1:14" x14ac:dyDescent="0.35">
      <c r="A8070" t="s">
        <v>1613</v>
      </c>
      <c r="B8070" t="s">
        <v>4998</v>
      </c>
      <c r="C8070" t="s">
        <v>2879</v>
      </c>
      <c r="D8070" t="s">
        <v>2886</v>
      </c>
      <c r="E8070" t="s">
        <v>5002</v>
      </c>
      <c r="F8070" t="s">
        <v>2170</v>
      </c>
      <c r="G8070" t="s">
        <v>2171</v>
      </c>
      <c r="H8070">
        <v>0</v>
      </c>
      <c r="I8070">
        <v>0</v>
      </c>
      <c r="J8070">
        <v>0</v>
      </c>
      <c r="K8070">
        <v>0</v>
      </c>
      <c r="L8070">
        <v>0</v>
      </c>
    </row>
    <row r="8071" spans="1:14" x14ac:dyDescent="0.35">
      <c r="A8071" t="s">
        <v>1613</v>
      </c>
      <c r="B8071" t="s">
        <v>4998</v>
      </c>
      <c r="C8071" t="s">
        <v>2879</v>
      </c>
      <c r="D8071" t="s">
        <v>2886</v>
      </c>
      <c r="E8071" t="s">
        <v>5002</v>
      </c>
      <c r="F8071" t="s">
        <v>2172</v>
      </c>
      <c r="G8071" t="s">
        <v>2173</v>
      </c>
      <c r="H8071">
        <v>20085.587</v>
      </c>
      <c r="I8071">
        <v>119.05266935757</v>
      </c>
      <c r="J8071">
        <v>0</v>
      </c>
      <c r="K8071">
        <v>119.05266935757</v>
      </c>
      <c r="L8071">
        <v>19966.5343306424</v>
      </c>
    </row>
    <row r="8072" spans="1:14" x14ac:dyDescent="0.35">
      <c r="A8072" t="s">
        <v>1613</v>
      </c>
      <c r="B8072" t="s">
        <v>4998</v>
      </c>
      <c r="C8072" t="s">
        <v>2879</v>
      </c>
      <c r="D8072" t="s">
        <v>2886</v>
      </c>
      <c r="E8072" t="s">
        <v>5002</v>
      </c>
      <c r="F8072" t="s">
        <v>2882</v>
      </c>
      <c r="G8072" t="s">
        <v>2883</v>
      </c>
      <c r="H8072">
        <v>0</v>
      </c>
      <c r="I8072">
        <v>0</v>
      </c>
      <c r="J8072">
        <v>0</v>
      </c>
      <c r="K8072">
        <v>0</v>
      </c>
      <c r="L8072">
        <v>0</v>
      </c>
    </row>
    <row r="8073" spans="1:14" x14ac:dyDescent="0.35">
      <c r="A8073" t="s">
        <v>1613</v>
      </c>
      <c r="B8073" t="s">
        <v>4998</v>
      </c>
      <c r="C8073" t="s">
        <v>2879</v>
      </c>
      <c r="D8073" t="s">
        <v>2886</v>
      </c>
      <c r="E8073" t="s">
        <v>5002</v>
      </c>
      <c r="F8073" t="s">
        <v>2884</v>
      </c>
      <c r="G8073" t="s">
        <v>2885</v>
      </c>
      <c r="H8073">
        <v>23270.0301</v>
      </c>
      <c r="I8073">
        <v>144.66117345631599</v>
      </c>
      <c r="J8073">
        <v>0</v>
      </c>
      <c r="K8073">
        <v>144.66117345631599</v>
      </c>
      <c r="L8073">
        <v>23125.368926543699</v>
      </c>
    </row>
    <row r="8074" spans="1:14" x14ac:dyDescent="0.35">
      <c r="A8074" t="s">
        <v>1613</v>
      </c>
      <c r="B8074" t="s">
        <v>4998</v>
      </c>
      <c r="C8074" t="s">
        <v>2879</v>
      </c>
      <c r="D8074" t="s">
        <v>2886</v>
      </c>
      <c r="E8074" t="s">
        <v>5002</v>
      </c>
      <c r="F8074" t="s">
        <v>2896</v>
      </c>
      <c r="G8074" t="s">
        <v>2897</v>
      </c>
      <c r="H8074">
        <v>33316.122499999998</v>
      </c>
      <c r="I8074">
        <v>207.11401486036399</v>
      </c>
      <c r="J8074">
        <v>0</v>
      </c>
      <c r="K8074">
        <v>207.11401486036399</v>
      </c>
      <c r="L8074">
        <v>33109.008485139602</v>
      </c>
    </row>
    <row r="8075" spans="1:14" x14ac:dyDescent="0.35">
      <c r="A8075" t="s">
        <v>1613</v>
      </c>
      <c r="B8075" t="s">
        <v>4998</v>
      </c>
      <c r="C8075" t="s">
        <v>2879</v>
      </c>
      <c r="D8075" t="s">
        <v>2886</v>
      </c>
      <c r="E8075" t="s">
        <v>5002</v>
      </c>
      <c r="F8075" t="s">
        <v>2890</v>
      </c>
      <c r="G8075" t="s">
        <v>2891</v>
      </c>
      <c r="H8075">
        <v>14082.997799999999</v>
      </c>
      <c r="I8075">
        <v>83.473710698985499</v>
      </c>
      <c r="J8075">
        <v>0</v>
      </c>
      <c r="K8075">
        <v>83.473710698985499</v>
      </c>
      <c r="L8075">
        <v>13999.524089301</v>
      </c>
    </row>
    <row r="8076" spans="1:14" x14ac:dyDescent="0.35">
      <c r="A8076" t="s">
        <v>1613</v>
      </c>
      <c r="B8076" t="s">
        <v>4998</v>
      </c>
      <c r="C8076" t="s">
        <v>2879</v>
      </c>
      <c r="D8076" t="s">
        <v>2888</v>
      </c>
      <c r="E8076" t="s">
        <v>4242</v>
      </c>
      <c r="F8076" t="s">
        <v>2170</v>
      </c>
      <c r="G8076" t="s">
        <v>2171</v>
      </c>
      <c r="H8076">
        <v>0</v>
      </c>
      <c r="I8076">
        <v>0</v>
      </c>
      <c r="J8076">
        <v>0</v>
      </c>
      <c r="K8076">
        <v>0</v>
      </c>
      <c r="L8076">
        <v>0</v>
      </c>
    </row>
    <row r="8077" spans="1:14" x14ac:dyDescent="0.35">
      <c r="A8077" t="s">
        <v>1613</v>
      </c>
      <c r="B8077" t="s">
        <v>4998</v>
      </c>
      <c r="C8077" t="s">
        <v>2879</v>
      </c>
      <c r="D8077" t="s">
        <v>2888</v>
      </c>
      <c r="E8077" t="s">
        <v>4242</v>
      </c>
      <c r="F8077" t="s">
        <v>2172</v>
      </c>
      <c r="G8077" t="s">
        <v>2173</v>
      </c>
      <c r="H8077">
        <v>2372.0536000000002</v>
      </c>
      <c r="I8077">
        <v>2.1790689410092399</v>
      </c>
      <c r="J8077">
        <v>0</v>
      </c>
      <c r="K8077">
        <v>2.1790689410092399</v>
      </c>
      <c r="L8077">
        <v>2369.8745310589902</v>
      </c>
    </row>
    <row r="8078" spans="1:14" x14ac:dyDescent="0.35">
      <c r="A8078" t="s">
        <v>1613</v>
      </c>
      <c r="B8078" t="s">
        <v>4998</v>
      </c>
      <c r="C8078" t="s">
        <v>2879</v>
      </c>
      <c r="D8078" t="s">
        <v>2888</v>
      </c>
      <c r="E8078" t="s">
        <v>4242</v>
      </c>
      <c r="F8078" t="s">
        <v>2882</v>
      </c>
      <c r="G8078" t="s">
        <v>2883</v>
      </c>
      <c r="H8078">
        <v>0</v>
      </c>
      <c r="I8078">
        <v>0</v>
      </c>
      <c r="J8078">
        <v>0</v>
      </c>
      <c r="K8078">
        <v>0</v>
      </c>
      <c r="L8078">
        <v>0</v>
      </c>
    </row>
    <row r="8079" spans="1:14" x14ac:dyDescent="0.35">
      <c r="A8079" t="s">
        <v>1613</v>
      </c>
      <c r="B8079" t="s">
        <v>4998</v>
      </c>
      <c r="C8079" t="s">
        <v>2879</v>
      </c>
      <c r="D8079" t="s">
        <v>2888</v>
      </c>
      <c r="E8079" t="s">
        <v>4242</v>
      </c>
      <c r="F8079" t="s">
        <v>2884</v>
      </c>
      <c r="G8079" t="s">
        <v>2885</v>
      </c>
      <c r="H8079">
        <v>10030.3981</v>
      </c>
      <c r="I8079">
        <v>9.2143486648390702</v>
      </c>
      <c r="J8079">
        <v>0</v>
      </c>
      <c r="K8079">
        <v>9.2143486648390702</v>
      </c>
      <c r="L8079">
        <v>10021.1837513352</v>
      </c>
    </row>
    <row r="8080" spans="1:14" x14ac:dyDescent="0.35">
      <c r="A8080" t="s">
        <v>1613</v>
      </c>
      <c r="B8080" t="s">
        <v>4998</v>
      </c>
      <c r="C8080" t="s">
        <v>2879</v>
      </c>
      <c r="D8080" t="s">
        <v>2892</v>
      </c>
      <c r="E8080" t="s">
        <v>4123</v>
      </c>
      <c r="F8080" t="s">
        <v>2170</v>
      </c>
      <c r="G8080" t="s">
        <v>2171</v>
      </c>
      <c r="H8080">
        <v>0</v>
      </c>
      <c r="I8080">
        <v>0</v>
      </c>
      <c r="J8080">
        <v>0</v>
      </c>
      <c r="K8080">
        <v>0</v>
      </c>
      <c r="L8080">
        <v>0</v>
      </c>
    </row>
    <row r="8081" spans="1:12" x14ac:dyDescent="0.35">
      <c r="A8081" t="s">
        <v>1613</v>
      </c>
      <c r="B8081" t="s">
        <v>4998</v>
      </c>
      <c r="C8081" t="s">
        <v>2879</v>
      </c>
      <c r="D8081" t="s">
        <v>2892</v>
      </c>
      <c r="E8081" t="s">
        <v>4123</v>
      </c>
      <c r="F8081" t="s">
        <v>2172</v>
      </c>
      <c r="G8081" t="s">
        <v>2173</v>
      </c>
      <c r="H8081">
        <v>3787.6628000000001</v>
      </c>
      <c r="I8081">
        <v>13.8670258182557</v>
      </c>
      <c r="J8081">
        <v>0</v>
      </c>
      <c r="K8081">
        <v>13.8670258182557</v>
      </c>
      <c r="L8081">
        <v>3773.7957741817399</v>
      </c>
    </row>
    <row r="8082" spans="1:12" x14ac:dyDescent="0.35">
      <c r="A8082" t="s">
        <v>1613</v>
      </c>
      <c r="B8082" t="s">
        <v>4998</v>
      </c>
      <c r="C8082" t="s">
        <v>2879</v>
      </c>
      <c r="D8082" t="s">
        <v>2892</v>
      </c>
      <c r="E8082" t="s">
        <v>4123</v>
      </c>
      <c r="F8082" t="s">
        <v>2882</v>
      </c>
      <c r="G8082" t="s">
        <v>2883</v>
      </c>
      <c r="H8082">
        <v>0</v>
      </c>
      <c r="I8082">
        <v>0</v>
      </c>
      <c r="J8082">
        <v>0</v>
      </c>
      <c r="K8082">
        <v>0</v>
      </c>
      <c r="L8082">
        <v>0</v>
      </c>
    </row>
    <row r="8083" spans="1:12" x14ac:dyDescent="0.35">
      <c r="A8083" t="s">
        <v>1613</v>
      </c>
      <c r="B8083" t="s">
        <v>4998</v>
      </c>
      <c r="C8083" t="s">
        <v>2879</v>
      </c>
      <c r="D8083" t="s">
        <v>2892</v>
      </c>
      <c r="E8083" t="s">
        <v>4123</v>
      </c>
      <c r="F8083" t="s">
        <v>2884</v>
      </c>
      <c r="G8083" t="s">
        <v>2885</v>
      </c>
      <c r="H8083">
        <v>3070.0003999999999</v>
      </c>
      <c r="I8083">
        <v>11.2395893474283</v>
      </c>
      <c r="J8083">
        <v>0</v>
      </c>
      <c r="K8083">
        <v>11.2395893474283</v>
      </c>
      <c r="L8083">
        <v>3058.7608106525699</v>
      </c>
    </row>
    <row r="8084" spans="1:12" x14ac:dyDescent="0.35">
      <c r="A8084" t="s">
        <v>1613</v>
      </c>
      <c r="B8084" t="s">
        <v>4998</v>
      </c>
      <c r="C8084" t="s">
        <v>2879</v>
      </c>
      <c r="D8084" t="s">
        <v>2894</v>
      </c>
      <c r="E8084" t="s">
        <v>2967</v>
      </c>
      <c r="F8084" t="s">
        <v>2172</v>
      </c>
      <c r="G8084" t="s">
        <v>2173</v>
      </c>
      <c r="H8084">
        <v>6999.0192999999999</v>
      </c>
      <c r="I8084">
        <v>18.2580064051241</v>
      </c>
      <c r="J8084">
        <v>0</v>
      </c>
      <c r="K8084">
        <v>18.2580064051241</v>
      </c>
      <c r="L8084">
        <v>6980.76129359488</v>
      </c>
    </row>
    <row r="8085" spans="1:12" x14ac:dyDescent="0.35">
      <c r="A8085" t="s">
        <v>1613</v>
      </c>
      <c r="B8085" t="s">
        <v>4998</v>
      </c>
      <c r="C8085" t="s">
        <v>2879</v>
      </c>
      <c r="D8085" t="s">
        <v>2894</v>
      </c>
      <c r="E8085" t="s">
        <v>2967</v>
      </c>
      <c r="F8085" t="s">
        <v>2882</v>
      </c>
      <c r="G8085" t="s">
        <v>2883</v>
      </c>
      <c r="H8085">
        <v>5481.1597000000002</v>
      </c>
      <c r="I8085">
        <v>14.2984387510008</v>
      </c>
      <c r="J8085">
        <v>0</v>
      </c>
      <c r="K8085">
        <v>14.2984387510008</v>
      </c>
      <c r="L8085">
        <v>5466.8612612489997</v>
      </c>
    </row>
    <row r="8086" spans="1:12" x14ac:dyDescent="0.35">
      <c r="A8086" t="s">
        <v>1613</v>
      </c>
      <c r="B8086" t="s">
        <v>4998</v>
      </c>
      <c r="C8086" t="s">
        <v>2879</v>
      </c>
      <c r="D8086" t="s">
        <v>2894</v>
      </c>
      <c r="E8086" t="s">
        <v>2967</v>
      </c>
      <c r="F8086" t="s">
        <v>2884</v>
      </c>
      <c r="G8086" t="s">
        <v>2885</v>
      </c>
      <c r="H8086">
        <v>7589.2981</v>
      </c>
      <c r="I8086">
        <v>19.797838270616499</v>
      </c>
      <c r="J8086">
        <v>0</v>
      </c>
      <c r="K8086">
        <v>19.797838270616499</v>
      </c>
      <c r="L8086">
        <v>7569.5002617293803</v>
      </c>
    </row>
    <row r="8087" spans="1:12" x14ac:dyDescent="0.35">
      <c r="A8087" t="s">
        <v>1613</v>
      </c>
      <c r="B8087" t="s">
        <v>4998</v>
      </c>
      <c r="C8087" t="s">
        <v>2879</v>
      </c>
      <c r="D8087" t="s">
        <v>2894</v>
      </c>
      <c r="E8087" t="s">
        <v>2967</v>
      </c>
      <c r="F8087" t="s">
        <v>2896</v>
      </c>
      <c r="G8087" t="s">
        <v>2897</v>
      </c>
      <c r="H8087">
        <v>27743.100699999999</v>
      </c>
      <c r="I8087">
        <v>72.372097678142495</v>
      </c>
      <c r="J8087">
        <v>0</v>
      </c>
      <c r="K8087">
        <v>72.372097678142495</v>
      </c>
      <c r="L8087">
        <v>27670.728602321899</v>
      </c>
    </row>
    <row r="8088" spans="1:12" x14ac:dyDescent="0.35">
      <c r="A8088" t="s">
        <v>1613</v>
      </c>
      <c r="B8088" t="s">
        <v>4998</v>
      </c>
      <c r="C8088" t="s">
        <v>2879</v>
      </c>
      <c r="D8088" t="s">
        <v>2894</v>
      </c>
      <c r="E8088" t="s">
        <v>2967</v>
      </c>
      <c r="F8088" t="s">
        <v>2890</v>
      </c>
      <c r="G8088" t="s">
        <v>2891</v>
      </c>
      <c r="H8088">
        <v>3457.3469</v>
      </c>
      <c r="I8088">
        <v>9.0190152121697391</v>
      </c>
      <c r="J8088">
        <v>0</v>
      </c>
      <c r="K8088">
        <v>9.0190152121697391</v>
      </c>
      <c r="L8088">
        <v>3448.32788478783</v>
      </c>
    </row>
    <row r="8089" spans="1:12" x14ac:dyDescent="0.35">
      <c r="A8089" t="s">
        <v>1613</v>
      </c>
      <c r="B8089" t="s">
        <v>4998</v>
      </c>
      <c r="C8089" t="s">
        <v>2879</v>
      </c>
      <c r="D8089" t="s">
        <v>2898</v>
      </c>
      <c r="E8089" t="s">
        <v>3209</v>
      </c>
      <c r="F8089" t="s">
        <v>2170</v>
      </c>
      <c r="G8089" t="s">
        <v>2171</v>
      </c>
      <c r="H8089">
        <v>0</v>
      </c>
      <c r="I8089">
        <v>0</v>
      </c>
      <c r="J8089">
        <v>0</v>
      </c>
      <c r="K8089">
        <v>0</v>
      </c>
      <c r="L8089">
        <v>0</v>
      </c>
    </row>
    <row r="8090" spans="1:12" x14ac:dyDescent="0.35">
      <c r="A8090" t="s">
        <v>1613</v>
      </c>
      <c r="B8090" t="s">
        <v>4998</v>
      </c>
      <c r="C8090" t="s">
        <v>2879</v>
      </c>
      <c r="D8090" t="s">
        <v>2898</v>
      </c>
      <c r="E8090" t="s">
        <v>3209</v>
      </c>
      <c r="F8090" t="s">
        <v>2172</v>
      </c>
      <c r="G8090" t="s">
        <v>2173</v>
      </c>
      <c r="H8090">
        <v>6665.9102999999996</v>
      </c>
      <c r="I8090">
        <v>17.864670613664099</v>
      </c>
      <c r="J8090">
        <v>0</v>
      </c>
      <c r="K8090">
        <v>17.864670613664099</v>
      </c>
      <c r="L8090">
        <v>6648.0456293863399</v>
      </c>
    </row>
    <row r="8091" spans="1:12" x14ac:dyDescent="0.35">
      <c r="A8091" t="s">
        <v>1613</v>
      </c>
      <c r="B8091" t="s">
        <v>4998</v>
      </c>
      <c r="C8091" t="s">
        <v>2879</v>
      </c>
      <c r="D8091" t="s">
        <v>2898</v>
      </c>
      <c r="E8091" t="s">
        <v>3209</v>
      </c>
      <c r="F8091" t="s">
        <v>2882</v>
      </c>
      <c r="G8091" t="s">
        <v>2883</v>
      </c>
      <c r="H8091">
        <v>0</v>
      </c>
      <c r="I8091">
        <v>0</v>
      </c>
      <c r="J8091">
        <v>0</v>
      </c>
      <c r="K8091">
        <v>0</v>
      </c>
      <c r="L8091">
        <v>0</v>
      </c>
    </row>
    <row r="8092" spans="1:12" x14ac:dyDescent="0.35">
      <c r="A8092" t="s">
        <v>1613</v>
      </c>
      <c r="B8092" t="s">
        <v>4998</v>
      </c>
      <c r="C8092" t="s">
        <v>2879</v>
      </c>
      <c r="D8092" t="s">
        <v>2898</v>
      </c>
      <c r="E8092" t="s">
        <v>3209</v>
      </c>
      <c r="F8092" t="s">
        <v>2890</v>
      </c>
      <c r="G8092" t="s">
        <v>2891</v>
      </c>
      <c r="H8092">
        <v>5026.7520000000004</v>
      </c>
      <c r="I8092">
        <v>13.4717188234189</v>
      </c>
      <c r="J8092">
        <v>0</v>
      </c>
      <c r="K8092">
        <v>13.4717188234189</v>
      </c>
      <c r="L8092">
        <v>5013.2802811765796</v>
      </c>
    </row>
    <row r="8093" spans="1:12" x14ac:dyDescent="0.35">
      <c r="A8093" t="s">
        <v>1613</v>
      </c>
      <c r="B8093" t="s">
        <v>4998</v>
      </c>
      <c r="C8093" t="s">
        <v>2879</v>
      </c>
      <c r="D8093" t="s">
        <v>2898</v>
      </c>
      <c r="E8093" t="s">
        <v>3209</v>
      </c>
      <c r="F8093" t="s">
        <v>392</v>
      </c>
      <c r="G8093" t="s">
        <v>2914</v>
      </c>
      <c r="H8093">
        <v>0</v>
      </c>
      <c r="I8093">
        <v>0</v>
      </c>
      <c r="J8093">
        <v>0</v>
      </c>
      <c r="K8093">
        <v>0</v>
      </c>
      <c r="L8093">
        <v>0</v>
      </c>
    </row>
    <row r="8094" spans="1:12" x14ac:dyDescent="0.35">
      <c r="A8094" t="s">
        <v>1613</v>
      </c>
      <c r="B8094" t="s">
        <v>4998</v>
      </c>
      <c r="C8094" t="s">
        <v>2879</v>
      </c>
      <c r="D8094" t="s">
        <v>2902</v>
      </c>
      <c r="E8094" t="s">
        <v>4244</v>
      </c>
      <c r="F8094" t="s">
        <v>2170</v>
      </c>
      <c r="G8094" t="s">
        <v>2171</v>
      </c>
      <c r="H8094">
        <v>0</v>
      </c>
      <c r="I8094">
        <v>0</v>
      </c>
      <c r="J8094">
        <v>0</v>
      </c>
      <c r="K8094">
        <v>0</v>
      </c>
      <c r="L8094">
        <v>0</v>
      </c>
    </row>
    <row r="8095" spans="1:12" x14ac:dyDescent="0.35">
      <c r="A8095" t="s">
        <v>1613</v>
      </c>
      <c r="B8095" t="s">
        <v>4998</v>
      </c>
      <c r="C8095" t="s">
        <v>2879</v>
      </c>
      <c r="D8095" t="s">
        <v>2902</v>
      </c>
      <c r="E8095" t="s">
        <v>4244</v>
      </c>
      <c r="F8095" t="s">
        <v>2172</v>
      </c>
      <c r="G8095" t="s">
        <v>2173</v>
      </c>
      <c r="H8095">
        <v>9518.1802000000007</v>
      </c>
      <c r="I8095">
        <v>26.546333143639501</v>
      </c>
      <c r="J8095">
        <v>0</v>
      </c>
      <c r="K8095">
        <v>26.546333143639501</v>
      </c>
      <c r="L8095">
        <v>9491.6338668563603</v>
      </c>
    </row>
    <row r="8096" spans="1:12" x14ac:dyDescent="0.35">
      <c r="A8096" t="s">
        <v>1613</v>
      </c>
      <c r="B8096" t="s">
        <v>4998</v>
      </c>
      <c r="C8096" t="s">
        <v>2879</v>
      </c>
      <c r="D8096" t="s">
        <v>2902</v>
      </c>
      <c r="E8096" t="s">
        <v>4244</v>
      </c>
      <c r="F8096" t="s">
        <v>2882</v>
      </c>
      <c r="G8096" t="s">
        <v>2883</v>
      </c>
      <c r="H8096">
        <v>0</v>
      </c>
      <c r="I8096">
        <v>0</v>
      </c>
      <c r="J8096">
        <v>0</v>
      </c>
      <c r="K8096">
        <v>0</v>
      </c>
      <c r="L8096">
        <v>0</v>
      </c>
    </row>
    <row r="8097" spans="1:12" x14ac:dyDescent="0.35">
      <c r="A8097" t="s">
        <v>1613</v>
      </c>
      <c r="B8097" t="s">
        <v>4998</v>
      </c>
      <c r="C8097" t="s">
        <v>2879</v>
      </c>
      <c r="D8097" t="s">
        <v>2904</v>
      </c>
      <c r="E8097" t="s">
        <v>5003</v>
      </c>
      <c r="F8097" t="s">
        <v>2172</v>
      </c>
      <c r="G8097" t="s">
        <v>2173</v>
      </c>
      <c r="H8097">
        <v>18071.313099999999</v>
      </c>
      <c r="I8097">
        <v>110.93831902394901</v>
      </c>
      <c r="J8097">
        <v>0</v>
      </c>
      <c r="K8097">
        <v>110.93831902394901</v>
      </c>
      <c r="L8097">
        <v>17960.374780976101</v>
      </c>
    </row>
    <row r="8098" spans="1:12" x14ac:dyDescent="0.35">
      <c r="A8098" t="s">
        <v>1613</v>
      </c>
      <c r="B8098" t="s">
        <v>4998</v>
      </c>
      <c r="C8098" t="s">
        <v>2879</v>
      </c>
      <c r="D8098" t="s">
        <v>2904</v>
      </c>
      <c r="E8098" t="s">
        <v>5003</v>
      </c>
      <c r="F8098" t="s">
        <v>2882</v>
      </c>
      <c r="G8098" t="s">
        <v>2883</v>
      </c>
      <c r="H8098">
        <v>0</v>
      </c>
      <c r="I8098">
        <v>0</v>
      </c>
      <c r="J8098">
        <v>0</v>
      </c>
      <c r="K8098">
        <v>0</v>
      </c>
      <c r="L8098">
        <v>0</v>
      </c>
    </row>
    <row r="8099" spans="1:12" x14ac:dyDescent="0.35">
      <c r="A8099" t="s">
        <v>1613</v>
      </c>
      <c r="B8099" t="s">
        <v>4998</v>
      </c>
      <c r="C8099" t="s">
        <v>2879</v>
      </c>
      <c r="D8099" t="s">
        <v>2904</v>
      </c>
      <c r="E8099" t="s">
        <v>5003</v>
      </c>
      <c r="F8099" t="s">
        <v>2884</v>
      </c>
      <c r="G8099" t="s">
        <v>2885</v>
      </c>
      <c r="H8099">
        <v>23636.1302</v>
      </c>
      <c r="I8099">
        <v>145.10027758053101</v>
      </c>
      <c r="J8099">
        <v>0</v>
      </c>
      <c r="K8099">
        <v>145.10027758053101</v>
      </c>
      <c r="L8099">
        <v>23491.029922419501</v>
      </c>
    </row>
    <row r="8100" spans="1:12" x14ac:dyDescent="0.35">
      <c r="A8100" t="s">
        <v>1613</v>
      </c>
      <c r="B8100" t="s">
        <v>4998</v>
      </c>
      <c r="C8100" t="s">
        <v>2879</v>
      </c>
      <c r="D8100" t="s">
        <v>2906</v>
      </c>
      <c r="E8100" t="s">
        <v>5004</v>
      </c>
      <c r="F8100" t="s">
        <v>2170</v>
      </c>
      <c r="G8100" t="s">
        <v>2171</v>
      </c>
      <c r="H8100">
        <v>0</v>
      </c>
      <c r="I8100">
        <v>0</v>
      </c>
      <c r="J8100">
        <v>0</v>
      </c>
      <c r="K8100">
        <v>0</v>
      </c>
      <c r="L8100">
        <v>0</v>
      </c>
    </row>
    <row r="8101" spans="1:12" x14ac:dyDescent="0.35">
      <c r="A8101" t="s">
        <v>1613</v>
      </c>
      <c r="B8101" t="s">
        <v>4998</v>
      </c>
      <c r="C8101" t="s">
        <v>2879</v>
      </c>
      <c r="D8101" t="s">
        <v>2906</v>
      </c>
      <c r="E8101" t="s">
        <v>5004</v>
      </c>
      <c r="F8101" t="s">
        <v>2172</v>
      </c>
      <c r="G8101" t="s">
        <v>2173</v>
      </c>
      <c r="H8101">
        <v>11155.707399999999</v>
      </c>
      <c r="I8101">
        <v>30.491156208905501</v>
      </c>
      <c r="J8101">
        <v>118.964354556804</v>
      </c>
      <c r="K8101">
        <v>149.45551076570999</v>
      </c>
      <c r="L8101">
        <v>11006.2518892343</v>
      </c>
    </row>
    <row r="8102" spans="1:12" x14ac:dyDescent="0.35">
      <c r="A8102" t="s">
        <v>1613</v>
      </c>
      <c r="B8102" t="s">
        <v>4998</v>
      </c>
      <c r="C8102" t="s">
        <v>2879</v>
      </c>
      <c r="D8102" t="s">
        <v>2906</v>
      </c>
      <c r="E8102" t="s">
        <v>5004</v>
      </c>
      <c r="F8102" t="s">
        <v>2882</v>
      </c>
      <c r="G8102" t="s">
        <v>2883</v>
      </c>
      <c r="H8102">
        <v>2979.0808999999999</v>
      </c>
      <c r="I8102">
        <v>8.1425246694236399</v>
      </c>
      <c r="J8102">
        <v>31.768890137328299</v>
      </c>
      <c r="K8102">
        <v>39.911414806751999</v>
      </c>
      <c r="L8102">
        <v>2939.1694851932498</v>
      </c>
    </row>
    <row r="8103" spans="1:12" x14ac:dyDescent="0.35">
      <c r="A8103" t="s">
        <v>1613</v>
      </c>
      <c r="B8103" t="s">
        <v>4998</v>
      </c>
      <c r="C8103" t="s">
        <v>2879</v>
      </c>
      <c r="D8103" t="s">
        <v>2906</v>
      </c>
      <c r="E8103" t="s">
        <v>5004</v>
      </c>
      <c r="F8103" t="s">
        <v>2884</v>
      </c>
      <c r="G8103" t="s">
        <v>2885</v>
      </c>
      <c r="H8103">
        <v>15758.5345</v>
      </c>
      <c r="I8103">
        <v>16.102501875000002</v>
      </c>
      <c r="J8103">
        <v>0</v>
      </c>
      <c r="K8103">
        <v>16.102501875000002</v>
      </c>
      <c r="L8103">
        <v>15742.431998124999</v>
      </c>
    </row>
    <row r="8104" spans="1:12" x14ac:dyDescent="0.35">
      <c r="A8104" t="s">
        <v>1613</v>
      </c>
      <c r="B8104" t="s">
        <v>4998</v>
      </c>
      <c r="C8104" t="s">
        <v>2879</v>
      </c>
      <c r="D8104" t="s">
        <v>2906</v>
      </c>
      <c r="E8104" t="s">
        <v>5004</v>
      </c>
      <c r="F8104" t="s">
        <v>2896</v>
      </c>
      <c r="G8104" t="s">
        <v>2897</v>
      </c>
      <c r="H8104">
        <v>16047.6819</v>
      </c>
      <c r="I8104">
        <v>16.397960625</v>
      </c>
      <c r="J8104">
        <v>0</v>
      </c>
      <c r="K8104">
        <v>16.397960625</v>
      </c>
      <c r="L8104">
        <v>16031.283939375</v>
      </c>
    </row>
    <row r="8105" spans="1:12" x14ac:dyDescent="0.35">
      <c r="A8105" t="s">
        <v>1613</v>
      </c>
      <c r="B8105" t="s">
        <v>4998</v>
      </c>
      <c r="C8105" t="s">
        <v>2879</v>
      </c>
      <c r="D8105" t="s">
        <v>2908</v>
      </c>
      <c r="E8105" t="s">
        <v>3153</v>
      </c>
      <c r="F8105" t="s">
        <v>2170</v>
      </c>
      <c r="G8105" t="s">
        <v>2171</v>
      </c>
      <c r="H8105">
        <v>0</v>
      </c>
      <c r="I8105">
        <v>0</v>
      </c>
      <c r="J8105">
        <v>0</v>
      </c>
      <c r="K8105">
        <v>0</v>
      </c>
      <c r="L8105">
        <v>0</v>
      </c>
    </row>
    <row r="8106" spans="1:12" x14ac:dyDescent="0.35">
      <c r="A8106" t="s">
        <v>1613</v>
      </c>
      <c r="B8106" t="s">
        <v>4998</v>
      </c>
      <c r="C8106" t="s">
        <v>2879</v>
      </c>
      <c r="D8106" t="s">
        <v>2908</v>
      </c>
      <c r="E8106" t="s">
        <v>3153</v>
      </c>
      <c r="F8106" t="s">
        <v>2172</v>
      </c>
      <c r="G8106" t="s">
        <v>2173</v>
      </c>
      <c r="H8106">
        <v>11436.698</v>
      </c>
      <c r="I8106">
        <v>21.117036928200601</v>
      </c>
      <c r="J8106">
        <v>0</v>
      </c>
      <c r="K8106">
        <v>21.117036928200601</v>
      </c>
      <c r="L8106">
        <v>11415.580963071799</v>
      </c>
    </row>
    <row r="8107" spans="1:12" x14ac:dyDescent="0.35">
      <c r="A8107" t="s">
        <v>1613</v>
      </c>
      <c r="B8107" t="s">
        <v>4998</v>
      </c>
      <c r="C8107" t="s">
        <v>2879</v>
      </c>
      <c r="D8107" t="s">
        <v>2908</v>
      </c>
      <c r="E8107" t="s">
        <v>3153</v>
      </c>
      <c r="F8107" t="s">
        <v>2882</v>
      </c>
      <c r="G8107" t="s">
        <v>2883</v>
      </c>
      <c r="H8107">
        <v>0</v>
      </c>
      <c r="I8107">
        <v>0</v>
      </c>
      <c r="J8107">
        <v>0</v>
      </c>
      <c r="K8107">
        <v>0</v>
      </c>
      <c r="L8107">
        <v>0</v>
      </c>
    </row>
    <row r="8108" spans="1:12" x14ac:dyDescent="0.35">
      <c r="A8108" t="s">
        <v>1613</v>
      </c>
      <c r="B8108" t="s">
        <v>4998</v>
      </c>
      <c r="C8108" t="s">
        <v>2879</v>
      </c>
      <c r="D8108" t="s">
        <v>2908</v>
      </c>
      <c r="E8108" t="s">
        <v>3153</v>
      </c>
      <c r="F8108" t="s">
        <v>2884</v>
      </c>
      <c r="G8108" t="s">
        <v>2885</v>
      </c>
      <c r="H8108">
        <v>3821.5992999999999</v>
      </c>
      <c r="I8108">
        <v>7.05630717993927</v>
      </c>
      <c r="J8108">
        <v>0</v>
      </c>
      <c r="K8108">
        <v>7.05630717993927</v>
      </c>
      <c r="L8108">
        <v>3814.5429928200601</v>
      </c>
    </row>
    <row r="8109" spans="1:12" x14ac:dyDescent="0.35">
      <c r="A8109" t="s">
        <v>1613</v>
      </c>
      <c r="B8109" t="s">
        <v>4998</v>
      </c>
      <c r="C8109" t="s">
        <v>2879</v>
      </c>
      <c r="D8109" t="s">
        <v>2910</v>
      </c>
      <c r="E8109" t="s">
        <v>2909</v>
      </c>
      <c r="F8109" t="s">
        <v>2170</v>
      </c>
      <c r="G8109" t="s">
        <v>2171</v>
      </c>
      <c r="H8109">
        <v>0</v>
      </c>
      <c r="I8109">
        <v>0</v>
      </c>
      <c r="J8109">
        <v>0</v>
      </c>
      <c r="K8109">
        <v>0</v>
      </c>
      <c r="L8109">
        <v>0</v>
      </c>
    </row>
    <row r="8110" spans="1:12" x14ac:dyDescent="0.35">
      <c r="A8110" t="s">
        <v>1613</v>
      </c>
      <c r="B8110" t="s">
        <v>4998</v>
      </c>
      <c r="C8110" t="s">
        <v>2879</v>
      </c>
      <c r="D8110" t="s">
        <v>2910</v>
      </c>
      <c r="E8110" t="s">
        <v>2909</v>
      </c>
      <c r="F8110" t="s">
        <v>2172</v>
      </c>
      <c r="G8110" t="s">
        <v>2173</v>
      </c>
      <c r="H8110">
        <v>0</v>
      </c>
      <c r="I8110">
        <v>0</v>
      </c>
      <c r="J8110">
        <v>0</v>
      </c>
      <c r="K8110">
        <v>0</v>
      </c>
      <c r="L8110">
        <v>0</v>
      </c>
    </row>
    <row r="8111" spans="1:12" x14ac:dyDescent="0.35">
      <c r="A8111" t="s">
        <v>1613</v>
      </c>
      <c r="B8111" t="s">
        <v>4998</v>
      </c>
      <c r="C8111" t="s">
        <v>2879</v>
      </c>
      <c r="D8111" t="s">
        <v>2910</v>
      </c>
      <c r="E8111" t="s">
        <v>2909</v>
      </c>
      <c r="F8111" t="s">
        <v>2882</v>
      </c>
      <c r="G8111" t="s">
        <v>2883</v>
      </c>
      <c r="H8111">
        <v>0</v>
      </c>
      <c r="I8111">
        <v>0</v>
      </c>
      <c r="J8111">
        <v>0</v>
      </c>
      <c r="K8111">
        <v>0</v>
      </c>
      <c r="L8111">
        <v>0</v>
      </c>
    </row>
    <row r="8112" spans="1:12" x14ac:dyDescent="0.35">
      <c r="A8112" t="s">
        <v>1613</v>
      </c>
      <c r="B8112" t="s">
        <v>4998</v>
      </c>
      <c r="C8112" t="s">
        <v>2879</v>
      </c>
      <c r="D8112" t="s">
        <v>2910</v>
      </c>
      <c r="E8112" t="s">
        <v>2909</v>
      </c>
      <c r="F8112" t="s">
        <v>2884</v>
      </c>
      <c r="G8112" t="s">
        <v>2885</v>
      </c>
      <c r="H8112">
        <v>23762.6767</v>
      </c>
      <c r="I8112">
        <v>39.386739549300501</v>
      </c>
      <c r="J8112">
        <v>0</v>
      </c>
      <c r="K8112">
        <v>39.386739549300501</v>
      </c>
      <c r="L8112">
        <v>23723.2899604507</v>
      </c>
    </row>
    <row r="8113" spans="1:14" x14ac:dyDescent="0.35">
      <c r="A8113" t="s">
        <v>1613</v>
      </c>
      <c r="B8113" t="s">
        <v>4998</v>
      </c>
      <c r="C8113" t="s">
        <v>2879</v>
      </c>
      <c r="D8113" t="s">
        <v>2910</v>
      </c>
      <c r="E8113" t="s">
        <v>2909</v>
      </c>
      <c r="F8113" t="s">
        <v>2956</v>
      </c>
      <c r="G8113" t="s">
        <v>2957</v>
      </c>
      <c r="H8113">
        <v>69979.992800000007</v>
      </c>
      <c r="I8113">
        <v>115.992141241518</v>
      </c>
      <c r="J8113">
        <v>0</v>
      </c>
      <c r="K8113">
        <v>115.992141241518</v>
      </c>
      <c r="L8113">
        <v>69864.000658758494</v>
      </c>
      <c r="N8113" t="s">
        <v>2198</v>
      </c>
    </row>
    <row r="8114" spans="1:14" x14ac:dyDescent="0.35">
      <c r="A8114" t="s">
        <v>1613</v>
      </c>
      <c r="B8114" t="s">
        <v>4998</v>
      </c>
      <c r="C8114" t="s">
        <v>2879</v>
      </c>
      <c r="D8114" t="s">
        <v>2910</v>
      </c>
      <c r="E8114" t="s">
        <v>2909</v>
      </c>
      <c r="F8114" t="s">
        <v>2896</v>
      </c>
      <c r="G8114" t="s">
        <v>2897</v>
      </c>
      <c r="H8114">
        <v>63221.800300000003</v>
      </c>
      <c r="I8114">
        <v>104.790407975203</v>
      </c>
      <c r="J8114">
        <v>0</v>
      </c>
      <c r="K8114">
        <v>104.790407975203</v>
      </c>
      <c r="L8114">
        <v>63117.009892024798</v>
      </c>
    </row>
    <row r="8115" spans="1:14" x14ac:dyDescent="0.35">
      <c r="A8115" t="s">
        <v>1613</v>
      </c>
      <c r="B8115" t="s">
        <v>4998</v>
      </c>
      <c r="C8115" t="s">
        <v>2879</v>
      </c>
      <c r="D8115" t="s">
        <v>2912</v>
      </c>
      <c r="E8115" t="s">
        <v>2911</v>
      </c>
      <c r="F8115" t="s">
        <v>2170</v>
      </c>
      <c r="G8115" t="s">
        <v>2171</v>
      </c>
      <c r="H8115">
        <v>0</v>
      </c>
      <c r="I8115">
        <v>0</v>
      </c>
      <c r="J8115">
        <v>0</v>
      </c>
      <c r="K8115">
        <v>0</v>
      </c>
      <c r="L8115">
        <v>0</v>
      </c>
    </row>
    <row r="8116" spans="1:14" x14ac:dyDescent="0.35">
      <c r="A8116" t="s">
        <v>1613</v>
      </c>
      <c r="B8116" t="s">
        <v>4998</v>
      </c>
      <c r="C8116" t="s">
        <v>2879</v>
      </c>
      <c r="D8116" t="s">
        <v>2912</v>
      </c>
      <c r="E8116" t="s">
        <v>2911</v>
      </c>
      <c r="F8116" t="s">
        <v>2172</v>
      </c>
      <c r="G8116" t="s">
        <v>2173</v>
      </c>
      <c r="H8116">
        <v>4681.5889999999999</v>
      </c>
      <c r="I8116">
        <v>21.7397127478466</v>
      </c>
      <c r="J8116">
        <v>1.54629234629862</v>
      </c>
      <c r="K8116">
        <v>23.286005094145199</v>
      </c>
      <c r="L8116">
        <v>4658.30299490585</v>
      </c>
    </row>
    <row r="8117" spans="1:14" x14ac:dyDescent="0.35">
      <c r="A8117" t="s">
        <v>1613</v>
      </c>
      <c r="B8117" t="s">
        <v>4998</v>
      </c>
      <c r="C8117" t="s">
        <v>2879</v>
      </c>
      <c r="D8117" t="s">
        <v>2912</v>
      </c>
      <c r="E8117" t="s">
        <v>2911</v>
      </c>
      <c r="F8117" t="s">
        <v>2882</v>
      </c>
      <c r="G8117" t="s">
        <v>2883</v>
      </c>
      <c r="H8117">
        <v>0</v>
      </c>
      <c r="I8117">
        <v>0</v>
      </c>
      <c r="J8117">
        <v>0</v>
      </c>
      <c r="K8117">
        <v>0</v>
      </c>
      <c r="L8117">
        <v>0</v>
      </c>
    </row>
    <row r="8118" spans="1:14" x14ac:dyDescent="0.35">
      <c r="A8118" t="s">
        <v>1613</v>
      </c>
      <c r="B8118" t="s">
        <v>4998</v>
      </c>
      <c r="C8118" t="s">
        <v>2879</v>
      </c>
      <c r="D8118" t="s">
        <v>2912</v>
      </c>
      <c r="E8118" t="s">
        <v>2911</v>
      </c>
      <c r="F8118" t="s">
        <v>2884</v>
      </c>
      <c r="G8118" t="s">
        <v>2885</v>
      </c>
      <c r="H8118">
        <v>19871.827799999999</v>
      </c>
      <c r="I8118">
        <v>59.953269543708899</v>
      </c>
      <c r="J8118">
        <v>0</v>
      </c>
      <c r="K8118">
        <v>59.953269543708899</v>
      </c>
      <c r="L8118">
        <v>19811.874530456302</v>
      </c>
    </row>
    <row r="8119" spans="1:14" x14ac:dyDescent="0.35">
      <c r="A8119" t="s">
        <v>1613</v>
      </c>
      <c r="B8119" t="s">
        <v>4998</v>
      </c>
      <c r="C8119" t="s">
        <v>2879</v>
      </c>
      <c r="D8119" t="s">
        <v>2976</v>
      </c>
      <c r="E8119" t="s">
        <v>2913</v>
      </c>
      <c r="F8119" t="s">
        <v>2170</v>
      </c>
      <c r="G8119" t="s">
        <v>2171</v>
      </c>
      <c r="H8119">
        <v>0</v>
      </c>
      <c r="I8119">
        <v>0</v>
      </c>
      <c r="J8119">
        <v>0</v>
      </c>
      <c r="K8119">
        <v>0</v>
      </c>
      <c r="L8119">
        <v>0</v>
      </c>
    </row>
    <row r="8120" spans="1:14" x14ac:dyDescent="0.35">
      <c r="A8120" t="s">
        <v>1613</v>
      </c>
      <c r="B8120" t="s">
        <v>4998</v>
      </c>
      <c r="C8120" t="s">
        <v>2879</v>
      </c>
      <c r="D8120" t="s">
        <v>2976</v>
      </c>
      <c r="E8120" t="s">
        <v>2913</v>
      </c>
      <c r="F8120" t="s">
        <v>2172</v>
      </c>
      <c r="G8120" t="s">
        <v>2173</v>
      </c>
      <c r="H8120">
        <v>9322.9794999999995</v>
      </c>
      <c r="I8120">
        <v>15.3988426321294</v>
      </c>
      <c r="J8120">
        <v>0</v>
      </c>
      <c r="K8120">
        <v>15.3988426321294</v>
      </c>
      <c r="L8120">
        <v>9307.5806573678692</v>
      </c>
    </row>
    <row r="8121" spans="1:14" x14ac:dyDescent="0.35">
      <c r="A8121" t="s">
        <v>1613</v>
      </c>
      <c r="B8121" t="s">
        <v>4998</v>
      </c>
      <c r="C8121" t="s">
        <v>2879</v>
      </c>
      <c r="D8121" t="s">
        <v>2976</v>
      </c>
      <c r="E8121" t="s">
        <v>2913</v>
      </c>
      <c r="F8121" t="s">
        <v>2882</v>
      </c>
      <c r="G8121" t="s">
        <v>2883</v>
      </c>
      <c r="H8121">
        <v>0</v>
      </c>
      <c r="I8121">
        <v>0</v>
      </c>
      <c r="J8121">
        <v>0</v>
      </c>
      <c r="K8121">
        <v>0</v>
      </c>
      <c r="L8121">
        <v>0</v>
      </c>
    </row>
    <row r="8122" spans="1:14" x14ac:dyDescent="0.35">
      <c r="A8122" t="s">
        <v>1613</v>
      </c>
      <c r="B8122" t="s">
        <v>4998</v>
      </c>
      <c r="C8122" t="s">
        <v>2879</v>
      </c>
      <c r="D8122" t="s">
        <v>2976</v>
      </c>
      <c r="E8122" t="s">
        <v>2913</v>
      </c>
      <c r="F8122" t="s">
        <v>2884</v>
      </c>
      <c r="G8122" t="s">
        <v>2885</v>
      </c>
      <c r="H8122">
        <v>6641.8046000000004</v>
      </c>
      <c r="I8122">
        <v>6.3614360104145797</v>
      </c>
      <c r="J8122">
        <v>0</v>
      </c>
      <c r="K8122">
        <v>6.3614360104145797</v>
      </c>
      <c r="L8122">
        <v>6635.4431639895902</v>
      </c>
    </row>
    <row r="8123" spans="1:14" x14ac:dyDescent="0.35">
      <c r="A8123" t="s">
        <v>1613</v>
      </c>
      <c r="B8123" t="s">
        <v>4998</v>
      </c>
      <c r="C8123" t="s">
        <v>2879</v>
      </c>
      <c r="D8123" t="s">
        <v>2976</v>
      </c>
      <c r="E8123" t="s">
        <v>2913</v>
      </c>
      <c r="F8123" t="s">
        <v>2896</v>
      </c>
      <c r="G8123" t="s">
        <v>2897</v>
      </c>
      <c r="H8123">
        <v>13463.117399999999</v>
      </c>
      <c r="I8123">
        <v>12.894802723813299</v>
      </c>
      <c r="J8123">
        <v>0</v>
      </c>
      <c r="K8123">
        <v>12.894802723813299</v>
      </c>
      <c r="L8123">
        <v>13450.222597276201</v>
      </c>
    </row>
    <row r="8124" spans="1:14" x14ac:dyDescent="0.35">
      <c r="A8124" t="s">
        <v>1613</v>
      </c>
      <c r="B8124" t="s">
        <v>4998</v>
      </c>
      <c r="C8124" t="s">
        <v>2915</v>
      </c>
      <c r="D8124" t="s">
        <v>5005</v>
      </c>
      <c r="E8124" t="s">
        <v>5006</v>
      </c>
      <c r="F8124" t="s">
        <v>2172</v>
      </c>
      <c r="G8124" t="s">
        <v>2173</v>
      </c>
      <c r="H8124">
        <v>14393.964400000001</v>
      </c>
      <c r="I8124">
        <v>96.248582923558303</v>
      </c>
      <c r="J8124">
        <v>0</v>
      </c>
      <c r="K8124">
        <v>96.248582923558303</v>
      </c>
      <c r="L8124">
        <v>14297.7158170764</v>
      </c>
    </row>
    <row r="8125" spans="1:14" x14ac:dyDescent="0.35">
      <c r="A8125" t="s">
        <v>1613</v>
      </c>
      <c r="B8125" t="s">
        <v>4998</v>
      </c>
      <c r="C8125" t="s">
        <v>2915</v>
      </c>
      <c r="D8125" t="s">
        <v>5005</v>
      </c>
      <c r="E8125" t="s">
        <v>5006</v>
      </c>
      <c r="F8125" t="s">
        <v>2867</v>
      </c>
      <c r="G8125" t="s">
        <v>2868</v>
      </c>
      <c r="H8125">
        <v>0</v>
      </c>
      <c r="I8125">
        <v>0</v>
      </c>
      <c r="J8125">
        <v>0</v>
      </c>
      <c r="K8125">
        <v>0</v>
      </c>
      <c r="L8125">
        <v>0</v>
      </c>
    </row>
    <row r="8126" spans="1:14" x14ac:dyDescent="0.35">
      <c r="A8126" t="s">
        <v>1613</v>
      </c>
      <c r="B8126" t="s">
        <v>4998</v>
      </c>
      <c r="C8126" t="s">
        <v>2915</v>
      </c>
      <c r="D8126" t="s">
        <v>5005</v>
      </c>
      <c r="E8126" t="s">
        <v>5006</v>
      </c>
      <c r="F8126" t="s">
        <v>2922</v>
      </c>
      <c r="G8126" t="s">
        <v>2923</v>
      </c>
      <c r="H8126">
        <v>14393.964400000001</v>
      </c>
      <c r="I8126">
        <v>96.248582923558303</v>
      </c>
      <c r="J8126">
        <v>0</v>
      </c>
      <c r="K8126">
        <v>96.248582923558303</v>
      </c>
      <c r="L8126">
        <v>14297.7158170764</v>
      </c>
    </row>
    <row r="8127" spans="1:14" x14ac:dyDescent="0.35">
      <c r="A8127" t="s">
        <v>1613</v>
      </c>
      <c r="B8127" t="s">
        <v>4998</v>
      </c>
      <c r="C8127" t="s">
        <v>2915</v>
      </c>
      <c r="D8127" t="s">
        <v>5005</v>
      </c>
      <c r="E8127" t="s">
        <v>5006</v>
      </c>
      <c r="F8127" t="s">
        <v>2924</v>
      </c>
      <c r="G8127" t="s">
        <v>2925</v>
      </c>
      <c r="H8127">
        <v>0</v>
      </c>
      <c r="I8127">
        <v>0</v>
      </c>
      <c r="J8127">
        <v>0</v>
      </c>
      <c r="K8127">
        <v>0</v>
      </c>
      <c r="L8127">
        <v>0</v>
      </c>
    </row>
    <row r="8128" spans="1:14" x14ac:dyDescent="0.35">
      <c r="A8128" t="s">
        <v>1613</v>
      </c>
      <c r="B8128" t="s">
        <v>4998</v>
      </c>
      <c r="C8128" t="s">
        <v>2915</v>
      </c>
      <c r="D8128" t="s">
        <v>4713</v>
      </c>
      <c r="E8128" t="s">
        <v>5007</v>
      </c>
      <c r="F8128" t="s">
        <v>2170</v>
      </c>
      <c r="G8128" t="s">
        <v>2171</v>
      </c>
      <c r="H8128">
        <v>0</v>
      </c>
      <c r="I8128">
        <v>0</v>
      </c>
      <c r="J8128">
        <v>0</v>
      </c>
      <c r="K8128">
        <v>0</v>
      </c>
      <c r="L8128">
        <v>0</v>
      </c>
    </row>
    <row r="8129" spans="1:14" x14ac:dyDescent="0.35">
      <c r="A8129" t="s">
        <v>1613</v>
      </c>
      <c r="B8129" t="s">
        <v>4998</v>
      </c>
      <c r="C8129" t="s">
        <v>2915</v>
      </c>
      <c r="D8129" t="s">
        <v>4713</v>
      </c>
      <c r="E8129" t="s">
        <v>5007</v>
      </c>
      <c r="F8129" t="s">
        <v>2172</v>
      </c>
      <c r="G8129" t="s">
        <v>2173</v>
      </c>
      <c r="H8129">
        <v>27512.629499999999</v>
      </c>
      <c r="I8129">
        <v>278.25395111111101</v>
      </c>
      <c r="J8129">
        <v>0</v>
      </c>
      <c r="K8129">
        <v>278.25395111111101</v>
      </c>
      <c r="L8129">
        <v>27234.3755488889</v>
      </c>
    </row>
    <row r="8130" spans="1:14" x14ac:dyDescent="0.35">
      <c r="A8130" t="s">
        <v>1613</v>
      </c>
      <c r="B8130" t="s">
        <v>4998</v>
      </c>
      <c r="C8130" t="s">
        <v>2915</v>
      </c>
      <c r="D8130" t="s">
        <v>4713</v>
      </c>
      <c r="E8130" t="s">
        <v>5007</v>
      </c>
      <c r="F8130" t="s">
        <v>2867</v>
      </c>
      <c r="G8130" t="s">
        <v>2868</v>
      </c>
      <c r="H8130">
        <v>0</v>
      </c>
      <c r="I8130">
        <v>0</v>
      </c>
      <c r="J8130">
        <v>0</v>
      </c>
      <c r="K8130">
        <v>0</v>
      </c>
      <c r="L8130">
        <v>0</v>
      </c>
    </row>
    <row r="8131" spans="1:14" x14ac:dyDescent="0.35">
      <c r="A8131" t="s">
        <v>1613</v>
      </c>
      <c r="B8131" t="s">
        <v>4998</v>
      </c>
      <c r="C8131" t="s">
        <v>2915</v>
      </c>
      <c r="D8131" t="s">
        <v>4713</v>
      </c>
      <c r="E8131" t="s">
        <v>5007</v>
      </c>
      <c r="F8131" t="s">
        <v>2922</v>
      </c>
      <c r="G8131" t="s">
        <v>2923</v>
      </c>
      <c r="H8131">
        <v>0</v>
      </c>
      <c r="I8131">
        <v>0</v>
      </c>
      <c r="J8131">
        <v>0</v>
      </c>
      <c r="K8131">
        <v>0</v>
      </c>
      <c r="L8131">
        <v>0</v>
      </c>
    </row>
    <row r="8132" spans="1:14" x14ac:dyDescent="0.35">
      <c r="A8132" t="s">
        <v>1613</v>
      </c>
      <c r="B8132" t="s">
        <v>4998</v>
      </c>
      <c r="C8132" t="s">
        <v>2915</v>
      </c>
      <c r="D8132" t="s">
        <v>4713</v>
      </c>
      <c r="E8132" t="s">
        <v>5007</v>
      </c>
      <c r="F8132" t="s">
        <v>2924</v>
      </c>
      <c r="G8132" t="s">
        <v>2925</v>
      </c>
      <c r="H8132">
        <v>0</v>
      </c>
      <c r="I8132">
        <v>0</v>
      </c>
      <c r="J8132">
        <v>0</v>
      </c>
      <c r="K8132">
        <v>0</v>
      </c>
      <c r="L8132">
        <v>0</v>
      </c>
    </row>
    <row r="8133" spans="1:14" x14ac:dyDescent="0.35">
      <c r="A8133" t="s">
        <v>1613</v>
      </c>
      <c r="B8133" t="s">
        <v>4998</v>
      </c>
      <c r="C8133" t="s">
        <v>2915</v>
      </c>
      <c r="D8133" t="s">
        <v>4717</v>
      </c>
      <c r="E8133" t="s">
        <v>5008</v>
      </c>
      <c r="F8133" t="s">
        <v>2172</v>
      </c>
      <c r="G8133" t="s">
        <v>2173</v>
      </c>
      <c r="H8133">
        <v>62168.622100000001</v>
      </c>
      <c r="I8133">
        <v>479.51604619225998</v>
      </c>
      <c r="J8133">
        <v>2992.8745892164302</v>
      </c>
      <c r="K8133">
        <v>3472.3906354086898</v>
      </c>
      <c r="L8133">
        <v>58696.231464591299</v>
      </c>
    </row>
    <row r="8134" spans="1:14" x14ac:dyDescent="0.35">
      <c r="A8134" t="s">
        <v>1613</v>
      </c>
      <c r="B8134" t="s">
        <v>4998</v>
      </c>
      <c r="C8134" t="s">
        <v>2915</v>
      </c>
      <c r="D8134" t="s">
        <v>4717</v>
      </c>
      <c r="E8134" t="s">
        <v>5008</v>
      </c>
      <c r="F8134" t="s">
        <v>2867</v>
      </c>
      <c r="G8134" t="s">
        <v>2868</v>
      </c>
      <c r="H8134">
        <v>0</v>
      </c>
      <c r="I8134">
        <v>0</v>
      </c>
      <c r="J8134">
        <v>0</v>
      </c>
      <c r="K8134">
        <v>0</v>
      </c>
      <c r="L8134">
        <v>0</v>
      </c>
    </row>
    <row r="8135" spans="1:14" x14ac:dyDescent="0.35">
      <c r="A8135" t="s">
        <v>1613</v>
      </c>
      <c r="B8135" t="s">
        <v>4998</v>
      </c>
      <c r="C8135" t="s">
        <v>2915</v>
      </c>
      <c r="D8135" t="s">
        <v>4717</v>
      </c>
      <c r="E8135" t="s">
        <v>5008</v>
      </c>
      <c r="F8135" t="s">
        <v>2922</v>
      </c>
      <c r="G8135" t="s">
        <v>2923</v>
      </c>
      <c r="H8135">
        <v>23986.445400000001</v>
      </c>
      <c r="I8135">
        <v>185.011104452767</v>
      </c>
      <c r="J8135">
        <v>1154.73723483603</v>
      </c>
      <c r="K8135">
        <v>1339.74833928879</v>
      </c>
      <c r="L8135">
        <v>22646.697060711202</v>
      </c>
    </row>
    <row r="8136" spans="1:14" x14ac:dyDescent="0.35">
      <c r="A8136" t="s">
        <v>1613</v>
      </c>
      <c r="B8136" t="s">
        <v>4998</v>
      </c>
      <c r="C8136" t="s">
        <v>2915</v>
      </c>
      <c r="D8136" t="s">
        <v>4717</v>
      </c>
      <c r="E8136" t="s">
        <v>5008</v>
      </c>
      <c r="F8136" t="s">
        <v>2997</v>
      </c>
      <c r="G8136" t="s">
        <v>2998</v>
      </c>
      <c r="H8136">
        <v>27089.249599999999</v>
      </c>
      <c r="I8136">
        <v>208.943506034124</v>
      </c>
      <c r="J8136">
        <v>1304.1100808972601</v>
      </c>
      <c r="K8136">
        <v>1513.0535869313801</v>
      </c>
      <c r="L8136">
        <v>25576.196013068598</v>
      </c>
    </row>
    <row r="8137" spans="1:14" x14ac:dyDescent="0.35">
      <c r="A8137" t="s">
        <v>1613</v>
      </c>
      <c r="B8137" t="s">
        <v>4998</v>
      </c>
      <c r="C8137" t="s">
        <v>2915</v>
      </c>
      <c r="D8137" t="s">
        <v>4717</v>
      </c>
      <c r="E8137" t="s">
        <v>5008</v>
      </c>
      <c r="F8137" t="s">
        <v>2884</v>
      </c>
      <c r="G8137" t="s">
        <v>2885</v>
      </c>
      <c r="H8137">
        <v>0</v>
      </c>
      <c r="I8137">
        <v>0</v>
      </c>
      <c r="J8137">
        <v>0</v>
      </c>
      <c r="K8137">
        <v>0</v>
      </c>
      <c r="L8137">
        <v>0</v>
      </c>
    </row>
    <row r="8138" spans="1:14" x14ac:dyDescent="0.35">
      <c r="A8138" t="s">
        <v>1613</v>
      </c>
      <c r="B8138" t="s">
        <v>4998</v>
      </c>
      <c r="C8138" t="s">
        <v>2915</v>
      </c>
      <c r="D8138" t="s">
        <v>4717</v>
      </c>
      <c r="E8138" t="s">
        <v>5008</v>
      </c>
      <c r="F8138" t="s">
        <v>2999</v>
      </c>
      <c r="G8138" t="s">
        <v>3000</v>
      </c>
      <c r="H8138">
        <v>7684.6655000000001</v>
      </c>
      <c r="I8138">
        <v>59.272994590095699</v>
      </c>
      <c r="J8138">
        <v>369.94932858687702</v>
      </c>
      <c r="K8138">
        <v>429.22232317697302</v>
      </c>
      <c r="L8138">
        <v>7255.4431768230297</v>
      </c>
    </row>
    <row r="8139" spans="1:14" x14ac:dyDescent="0.35">
      <c r="A8139" t="s">
        <v>1613</v>
      </c>
      <c r="B8139" t="s">
        <v>4998</v>
      </c>
      <c r="C8139" t="s">
        <v>2915</v>
      </c>
      <c r="D8139" t="s">
        <v>4717</v>
      </c>
      <c r="E8139" t="s">
        <v>5008</v>
      </c>
      <c r="F8139" t="s">
        <v>392</v>
      </c>
      <c r="G8139" t="s">
        <v>2914</v>
      </c>
      <c r="H8139">
        <v>498.37790000000001</v>
      </c>
      <c r="I8139">
        <v>3.84406450270495</v>
      </c>
      <c r="J8139">
        <v>23.992529678228401</v>
      </c>
      <c r="K8139">
        <v>27.8365941809334</v>
      </c>
      <c r="L8139">
        <v>470.54130581906702</v>
      </c>
    </row>
    <row r="8140" spans="1:14" x14ac:dyDescent="0.35">
      <c r="A8140" t="s">
        <v>1613</v>
      </c>
      <c r="B8140" t="s">
        <v>4998</v>
      </c>
      <c r="C8140" t="s">
        <v>2915</v>
      </c>
      <c r="D8140" t="s">
        <v>4717</v>
      </c>
      <c r="E8140" t="s">
        <v>5008</v>
      </c>
      <c r="F8140" t="s">
        <v>2924</v>
      </c>
      <c r="G8140" t="s">
        <v>2925</v>
      </c>
      <c r="H8140">
        <v>0</v>
      </c>
      <c r="I8140">
        <v>0</v>
      </c>
      <c r="J8140">
        <v>0</v>
      </c>
      <c r="K8140">
        <v>0</v>
      </c>
      <c r="L8140">
        <v>0</v>
      </c>
    </row>
    <row r="8141" spans="1:14" x14ac:dyDescent="0.35">
      <c r="A8141" t="s">
        <v>1613</v>
      </c>
      <c r="B8141" t="s">
        <v>4998</v>
      </c>
      <c r="C8141" t="s">
        <v>2915</v>
      </c>
      <c r="D8141" t="s">
        <v>4717</v>
      </c>
      <c r="E8141" t="s">
        <v>5008</v>
      </c>
      <c r="F8141" t="s">
        <v>2877</v>
      </c>
      <c r="G8141" t="s">
        <v>2878</v>
      </c>
      <c r="H8141">
        <v>3295.7247000000002</v>
      </c>
      <c r="I8141">
        <v>25.420426550145699</v>
      </c>
      <c r="J8141">
        <v>158.66027690441399</v>
      </c>
      <c r="K8141">
        <v>184.08070345455999</v>
      </c>
      <c r="L8141">
        <v>3111.6439965454401</v>
      </c>
    </row>
    <row r="8142" spans="1:14" x14ac:dyDescent="0.35">
      <c r="A8142" t="s">
        <v>1613</v>
      </c>
      <c r="B8142" t="s">
        <v>4998</v>
      </c>
      <c r="C8142" t="s">
        <v>2915</v>
      </c>
      <c r="D8142" t="s">
        <v>4717</v>
      </c>
      <c r="E8142" t="s">
        <v>5008</v>
      </c>
      <c r="F8142" t="s">
        <v>3196</v>
      </c>
      <c r="G8142" t="s">
        <v>3197</v>
      </c>
      <c r="H8142">
        <v>14983.4899</v>
      </c>
      <c r="I8142">
        <v>115.569939242613</v>
      </c>
      <c r="J8142">
        <v>0</v>
      </c>
      <c r="K8142">
        <v>115.569939242613</v>
      </c>
      <c r="L8142">
        <v>14867.919960757399</v>
      </c>
      <c r="N8142" t="s">
        <v>2198</v>
      </c>
    </row>
    <row r="8143" spans="1:14" x14ac:dyDescent="0.35">
      <c r="A8143" t="s">
        <v>1613</v>
      </c>
      <c r="B8143" t="s">
        <v>4998</v>
      </c>
      <c r="C8143" t="s">
        <v>2915</v>
      </c>
      <c r="D8143" t="s">
        <v>4723</v>
      </c>
      <c r="E8143" t="s">
        <v>5009</v>
      </c>
      <c r="F8143" t="s">
        <v>2172</v>
      </c>
      <c r="G8143" t="s">
        <v>2173</v>
      </c>
      <c r="H8143">
        <v>284189.68550000002</v>
      </c>
      <c r="I8143">
        <v>3496.0410682363199</v>
      </c>
      <c r="J8143">
        <v>0</v>
      </c>
      <c r="K8143">
        <v>3496.0410682363199</v>
      </c>
      <c r="L8143">
        <v>280693.64443176403</v>
      </c>
    </row>
    <row r="8144" spans="1:14" x14ac:dyDescent="0.35">
      <c r="A8144" t="s">
        <v>1613</v>
      </c>
      <c r="B8144" t="s">
        <v>4998</v>
      </c>
      <c r="C8144" t="s">
        <v>2915</v>
      </c>
      <c r="D8144" t="s">
        <v>4723</v>
      </c>
      <c r="E8144" t="s">
        <v>5009</v>
      </c>
      <c r="F8144" t="s">
        <v>2867</v>
      </c>
      <c r="G8144" t="s">
        <v>2868</v>
      </c>
      <c r="H8144">
        <v>0</v>
      </c>
      <c r="I8144">
        <v>0</v>
      </c>
      <c r="J8144">
        <v>0</v>
      </c>
      <c r="K8144">
        <v>0</v>
      </c>
      <c r="L8144">
        <v>0</v>
      </c>
    </row>
    <row r="8145" spans="1:12" x14ac:dyDescent="0.35">
      <c r="A8145" t="s">
        <v>1613</v>
      </c>
      <c r="B8145" t="s">
        <v>4998</v>
      </c>
      <c r="C8145" t="s">
        <v>2915</v>
      </c>
      <c r="D8145" t="s">
        <v>4723</v>
      </c>
      <c r="E8145" t="s">
        <v>5009</v>
      </c>
      <c r="F8145" t="s">
        <v>2922</v>
      </c>
      <c r="G8145" t="s">
        <v>2923</v>
      </c>
      <c r="H8145">
        <v>131449.5576</v>
      </c>
      <c r="I8145">
        <v>1617.0645007630301</v>
      </c>
      <c r="J8145">
        <v>0</v>
      </c>
      <c r="K8145">
        <v>1617.0645007630301</v>
      </c>
      <c r="L8145">
        <v>129832.49309923701</v>
      </c>
    </row>
    <row r="8146" spans="1:12" x14ac:dyDescent="0.35">
      <c r="A8146" t="s">
        <v>1613</v>
      </c>
      <c r="B8146" t="s">
        <v>4998</v>
      </c>
      <c r="C8146" t="s">
        <v>2915</v>
      </c>
      <c r="D8146" t="s">
        <v>4723</v>
      </c>
      <c r="E8146" t="s">
        <v>5009</v>
      </c>
      <c r="F8146" t="s">
        <v>2999</v>
      </c>
      <c r="G8146" t="s">
        <v>3000</v>
      </c>
      <c r="H8146">
        <v>20186.614699999998</v>
      </c>
      <c r="I8146">
        <v>248.33144102899499</v>
      </c>
      <c r="J8146">
        <v>0</v>
      </c>
      <c r="K8146">
        <v>248.33144102899499</v>
      </c>
      <c r="L8146">
        <v>19938.283258971001</v>
      </c>
    </row>
    <row r="8147" spans="1:12" x14ac:dyDescent="0.35">
      <c r="A8147" t="s">
        <v>1613</v>
      </c>
      <c r="B8147" t="s">
        <v>4998</v>
      </c>
      <c r="C8147" t="s">
        <v>2915</v>
      </c>
      <c r="D8147" t="s">
        <v>4723</v>
      </c>
      <c r="E8147" t="s">
        <v>5009</v>
      </c>
      <c r="F8147" t="s">
        <v>3733</v>
      </c>
      <c r="G8147" t="s">
        <v>3734</v>
      </c>
      <c r="H8147">
        <v>75778.659199999995</v>
      </c>
      <c r="I8147">
        <v>932.21294855025099</v>
      </c>
      <c r="J8147">
        <v>0</v>
      </c>
      <c r="K8147">
        <v>932.21294855025099</v>
      </c>
      <c r="L8147">
        <v>74846.446251449699</v>
      </c>
    </row>
    <row r="8148" spans="1:12" x14ac:dyDescent="0.35">
      <c r="A8148" t="s">
        <v>1613</v>
      </c>
      <c r="B8148" t="s">
        <v>4998</v>
      </c>
      <c r="C8148" t="s">
        <v>2915</v>
      </c>
      <c r="D8148" t="s">
        <v>4723</v>
      </c>
      <c r="E8148" t="s">
        <v>5009</v>
      </c>
      <c r="F8148" t="s">
        <v>392</v>
      </c>
      <c r="G8148" t="s">
        <v>2914</v>
      </c>
      <c r="H8148">
        <v>25233.268400000001</v>
      </c>
      <c r="I8148">
        <v>310.41430128624398</v>
      </c>
      <c r="J8148">
        <v>0</v>
      </c>
      <c r="K8148">
        <v>310.41430128624398</v>
      </c>
      <c r="L8148">
        <v>24922.8540987138</v>
      </c>
    </row>
    <row r="8149" spans="1:12" x14ac:dyDescent="0.35">
      <c r="A8149" t="s">
        <v>1613</v>
      </c>
      <c r="B8149" t="s">
        <v>4998</v>
      </c>
      <c r="C8149" t="s">
        <v>2915</v>
      </c>
      <c r="D8149" t="s">
        <v>4723</v>
      </c>
      <c r="E8149" t="s">
        <v>5009</v>
      </c>
      <c r="F8149" t="s">
        <v>2924</v>
      </c>
      <c r="G8149" t="s">
        <v>2925</v>
      </c>
      <c r="H8149">
        <v>0</v>
      </c>
      <c r="I8149">
        <v>0</v>
      </c>
      <c r="J8149">
        <v>0</v>
      </c>
      <c r="K8149">
        <v>0</v>
      </c>
      <c r="L8149">
        <v>0</v>
      </c>
    </row>
    <row r="8150" spans="1:12" x14ac:dyDescent="0.35">
      <c r="A8150" t="s">
        <v>1613</v>
      </c>
      <c r="B8150" t="s">
        <v>4998</v>
      </c>
      <c r="C8150" t="s">
        <v>2915</v>
      </c>
      <c r="D8150" t="s">
        <v>4723</v>
      </c>
      <c r="E8150" t="s">
        <v>5009</v>
      </c>
      <c r="F8150" t="s">
        <v>2877</v>
      </c>
      <c r="G8150" t="s">
        <v>2878</v>
      </c>
      <c r="H8150">
        <v>12616.6342</v>
      </c>
      <c r="I8150">
        <v>155.20715064312199</v>
      </c>
      <c r="J8150">
        <v>0</v>
      </c>
      <c r="K8150">
        <v>155.20715064312199</v>
      </c>
      <c r="L8150">
        <v>12461.4270493569</v>
      </c>
    </row>
    <row r="8151" spans="1:12" x14ac:dyDescent="0.35">
      <c r="A8151" t="s">
        <v>1613</v>
      </c>
      <c r="B8151" t="s">
        <v>4998</v>
      </c>
      <c r="C8151" t="s">
        <v>2915</v>
      </c>
      <c r="D8151" t="s">
        <v>5010</v>
      </c>
      <c r="E8151" t="s">
        <v>5011</v>
      </c>
      <c r="F8151" t="s">
        <v>2170</v>
      </c>
      <c r="G8151" t="s">
        <v>2171</v>
      </c>
      <c r="H8151">
        <v>0</v>
      </c>
      <c r="I8151">
        <v>0</v>
      </c>
      <c r="J8151">
        <v>0</v>
      </c>
      <c r="K8151">
        <v>0</v>
      </c>
      <c r="L8151">
        <v>0</v>
      </c>
    </row>
    <row r="8152" spans="1:12" x14ac:dyDescent="0.35">
      <c r="A8152" t="s">
        <v>1613</v>
      </c>
      <c r="B8152" t="s">
        <v>4998</v>
      </c>
      <c r="C8152" t="s">
        <v>2915</v>
      </c>
      <c r="D8152" t="s">
        <v>5010</v>
      </c>
      <c r="E8152" t="s">
        <v>5011</v>
      </c>
      <c r="F8152" t="s">
        <v>2172</v>
      </c>
      <c r="G8152" t="s">
        <v>2173</v>
      </c>
      <c r="H8152">
        <v>62225.506500000003</v>
      </c>
      <c r="I8152">
        <v>226.00094024341601</v>
      </c>
      <c r="J8152">
        <v>0</v>
      </c>
      <c r="K8152">
        <v>226.00094024341601</v>
      </c>
      <c r="L8152">
        <v>61999.505559756602</v>
      </c>
    </row>
    <row r="8153" spans="1:12" x14ac:dyDescent="0.35">
      <c r="A8153" t="s">
        <v>1613</v>
      </c>
      <c r="B8153" t="s">
        <v>4998</v>
      </c>
      <c r="C8153" t="s">
        <v>2915</v>
      </c>
      <c r="D8153" t="s">
        <v>5010</v>
      </c>
      <c r="E8153" t="s">
        <v>5011</v>
      </c>
      <c r="F8153" t="s">
        <v>2867</v>
      </c>
      <c r="G8153" t="s">
        <v>2868</v>
      </c>
      <c r="H8153">
        <v>0</v>
      </c>
      <c r="I8153">
        <v>0</v>
      </c>
      <c r="J8153">
        <v>0</v>
      </c>
      <c r="K8153">
        <v>0</v>
      </c>
      <c r="L8153">
        <v>0</v>
      </c>
    </row>
    <row r="8154" spans="1:12" x14ac:dyDescent="0.35">
      <c r="A8154" t="s">
        <v>1613</v>
      </c>
      <c r="B8154" t="s">
        <v>4998</v>
      </c>
      <c r="C8154" t="s">
        <v>2915</v>
      </c>
      <c r="D8154" t="s">
        <v>5010</v>
      </c>
      <c r="E8154" t="s">
        <v>5011</v>
      </c>
      <c r="F8154" t="s">
        <v>2922</v>
      </c>
      <c r="G8154" t="s">
        <v>2923</v>
      </c>
      <c r="H8154">
        <v>0</v>
      </c>
      <c r="I8154">
        <v>0</v>
      </c>
      <c r="J8154">
        <v>0</v>
      </c>
      <c r="K8154">
        <v>0</v>
      </c>
      <c r="L8154">
        <v>0</v>
      </c>
    </row>
    <row r="8155" spans="1:12" x14ac:dyDescent="0.35">
      <c r="A8155" t="s">
        <v>1613</v>
      </c>
      <c r="B8155" t="s">
        <v>4998</v>
      </c>
      <c r="C8155" t="s">
        <v>2915</v>
      </c>
      <c r="D8155" t="s">
        <v>5010</v>
      </c>
      <c r="E8155" t="s">
        <v>5011</v>
      </c>
      <c r="F8155" t="s">
        <v>2930</v>
      </c>
      <c r="G8155" t="s">
        <v>2931</v>
      </c>
      <c r="H8155">
        <v>284.31180000000001</v>
      </c>
      <c r="I8155">
        <v>1.0326107342378299</v>
      </c>
      <c r="J8155">
        <v>0</v>
      </c>
      <c r="K8155">
        <v>1.0326107342378299</v>
      </c>
      <c r="L8155">
        <v>283.279189265762</v>
      </c>
    </row>
    <row r="8156" spans="1:12" x14ac:dyDescent="0.35">
      <c r="A8156" t="s">
        <v>1613</v>
      </c>
      <c r="B8156" t="s">
        <v>4998</v>
      </c>
      <c r="C8156" t="s">
        <v>2915</v>
      </c>
      <c r="D8156" t="s">
        <v>5010</v>
      </c>
      <c r="E8156" t="s">
        <v>5011</v>
      </c>
      <c r="F8156" t="s">
        <v>2924</v>
      </c>
      <c r="G8156" t="s">
        <v>2925</v>
      </c>
      <c r="H8156">
        <v>0</v>
      </c>
      <c r="I8156">
        <v>0</v>
      </c>
      <c r="J8156">
        <v>0</v>
      </c>
      <c r="K8156">
        <v>0</v>
      </c>
      <c r="L8156">
        <v>0</v>
      </c>
    </row>
    <row r="8157" spans="1:12" x14ac:dyDescent="0.35">
      <c r="A8157" t="s">
        <v>1613</v>
      </c>
      <c r="B8157" t="s">
        <v>4998</v>
      </c>
      <c r="C8157" t="s">
        <v>2915</v>
      </c>
      <c r="D8157" t="s">
        <v>5010</v>
      </c>
      <c r="E8157" t="s">
        <v>5011</v>
      </c>
      <c r="F8157" t="s">
        <v>2877</v>
      </c>
      <c r="G8157" t="s">
        <v>2878</v>
      </c>
      <c r="H8157">
        <v>1951.4126000000001</v>
      </c>
      <c r="I8157">
        <v>7.0874645849960096</v>
      </c>
      <c r="J8157">
        <v>0</v>
      </c>
      <c r="K8157">
        <v>7.0874645849960096</v>
      </c>
      <c r="L8157">
        <v>1944.325135415</v>
      </c>
    </row>
    <row r="8158" spans="1:12" x14ac:dyDescent="0.35">
      <c r="A8158" t="s">
        <v>1613</v>
      </c>
      <c r="B8158" t="s">
        <v>4998</v>
      </c>
      <c r="C8158" t="s">
        <v>2915</v>
      </c>
      <c r="D8158" t="s">
        <v>4369</v>
      </c>
      <c r="E8158" t="s">
        <v>5012</v>
      </c>
      <c r="F8158" t="s">
        <v>2172</v>
      </c>
      <c r="G8158" t="s">
        <v>2173</v>
      </c>
      <c r="H8158">
        <v>7541.2192999999997</v>
      </c>
      <c r="I8158">
        <v>150.98081373556599</v>
      </c>
      <c r="J8158">
        <v>0</v>
      </c>
      <c r="K8158">
        <v>150.98081373556599</v>
      </c>
      <c r="L8158">
        <v>7390.2384862644303</v>
      </c>
    </row>
    <row r="8159" spans="1:12" x14ac:dyDescent="0.35">
      <c r="A8159" t="s">
        <v>1613</v>
      </c>
      <c r="B8159" t="s">
        <v>4998</v>
      </c>
      <c r="C8159" t="s">
        <v>2915</v>
      </c>
      <c r="D8159" t="s">
        <v>4369</v>
      </c>
      <c r="E8159" t="s">
        <v>5012</v>
      </c>
      <c r="F8159" t="s">
        <v>2867</v>
      </c>
      <c r="G8159" t="s">
        <v>2868</v>
      </c>
      <c r="H8159">
        <v>0</v>
      </c>
      <c r="I8159">
        <v>0</v>
      </c>
      <c r="J8159">
        <v>0</v>
      </c>
      <c r="K8159">
        <v>0</v>
      </c>
      <c r="L8159">
        <v>0</v>
      </c>
    </row>
    <row r="8160" spans="1:12" x14ac:dyDescent="0.35">
      <c r="A8160" t="s">
        <v>1613</v>
      </c>
      <c r="B8160" t="s">
        <v>4998</v>
      </c>
      <c r="C8160" t="s">
        <v>2915</v>
      </c>
      <c r="D8160" t="s">
        <v>4369</v>
      </c>
      <c r="E8160" t="s">
        <v>5012</v>
      </c>
      <c r="F8160" t="s">
        <v>2922</v>
      </c>
      <c r="G8160" t="s">
        <v>2923</v>
      </c>
      <c r="H8160">
        <v>0</v>
      </c>
      <c r="I8160">
        <v>0</v>
      </c>
      <c r="J8160">
        <v>0</v>
      </c>
      <c r="K8160">
        <v>0</v>
      </c>
      <c r="L8160">
        <v>0</v>
      </c>
    </row>
    <row r="8161" spans="1:14" x14ac:dyDescent="0.35">
      <c r="A8161" t="s">
        <v>1613</v>
      </c>
      <c r="B8161" t="s">
        <v>4998</v>
      </c>
      <c r="C8161" t="s">
        <v>17</v>
      </c>
      <c r="D8161" t="s">
        <v>245</v>
      </c>
      <c r="E8161" t="s">
        <v>2223</v>
      </c>
      <c r="F8161" t="s">
        <v>2170</v>
      </c>
      <c r="G8161" t="s">
        <v>2171</v>
      </c>
      <c r="H8161">
        <v>0</v>
      </c>
      <c r="I8161">
        <v>0</v>
      </c>
      <c r="J8161">
        <v>0</v>
      </c>
      <c r="K8161">
        <v>0</v>
      </c>
      <c r="L8161">
        <v>0</v>
      </c>
    </row>
    <row r="8162" spans="1:14" x14ac:dyDescent="0.35">
      <c r="A8162" t="s">
        <v>1613</v>
      </c>
      <c r="B8162" t="s">
        <v>4998</v>
      </c>
      <c r="C8162" t="s">
        <v>17</v>
      </c>
      <c r="D8162" t="s">
        <v>245</v>
      </c>
      <c r="E8162" t="s">
        <v>2223</v>
      </c>
      <c r="F8162" t="s">
        <v>19</v>
      </c>
      <c r="G8162" t="s">
        <v>2174</v>
      </c>
      <c r="H8162">
        <v>204911.04759999999</v>
      </c>
      <c r="I8162">
        <v>534.54163330664505</v>
      </c>
      <c r="J8162">
        <v>0</v>
      </c>
      <c r="K8162">
        <v>534.54163330664505</v>
      </c>
      <c r="L8162">
        <v>204376.50596669299</v>
      </c>
      <c r="N8162" t="s">
        <v>2198</v>
      </c>
    </row>
    <row r="8163" spans="1:14" x14ac:dyDescent="0.35">
      <c r="A8163" t="s">
        <v>1613</v>
      </c>
      <c r="B8163" t="s">
        <v>4998</v>
      </c>
      <c r="C8163" t="s">
        <v>17</v>
      </c>
      <c r="D8163" t="s">
        <v>245</v>
      </c>
      <c r="E8163" t="s">
        <v>2223</v>
      </c>
      <c r="F8163" t="s">
        <v>2787</v>
      </c>
      <c r="G8163" t="s">
        <v>2935</v>
      </c>
      <c r="H8163">
        <v>0</v>
      </c>
      <c r="I8163">
        <v>0</v>
      </c>
      <c r="J8163">
        <v>0</v>
      </c>
      <c r="K8163">
        <v>0</v>
      </c>
      <c r="L8163">
        <v>0</v>
      </c>
    </row>
    <row r="8164" spans="1:14" x14ac:dyDescent="0.35">
      <c r="A8164" t="s">
        <v>1613</v>
      </c>
      <c r="B8164" t="s">
        <v>4998</v>
      </c>
      <c r="C8164" t="s">
        <v>17</v>
      </c>
      <c r="D8164" t="s">
        <v>245</v>
      </c>
      <c r="E8164" t="s">
        <v>2223</v>
      </c>
      <c r="F8164" t="s">
        <v>2788</v>
      </c>
      <c r="G8164" t="s">
        <v>2936</v>
      </c>
      <c r="H8164">
        <v>555705.26910000003</v>
      </c>
      <c r="I8164">
        <v>1449.6417133707</v>
      </c>
      <c r="J8164">
        <v>0</v>
      </c>
      <c r="K8164">
        <v>1449.6417133707</v>
      </c>
      <c r="L8164">
        <v>554255.627386629</v>
      </c>
    </row>
    <row r="8165" spans="1:14" x14ac:dyDescent="0.35">
      <c r="A8165" t="s">
        <v>1613</v>
      </c>
      <c r="B8165" t="s">
        <v>4998</v>
      </c>
      <c r="C8165" t="s">
        <v>17</v>
      </c>
      <c r="D8165" t="s">
        <v>1614</v>
      </c>
      <c r="E8165" t="s">
        <v>5013</v>
      </c>
      <c r="F8165" t="s">
        <v>2170</v>
      </c>
      <c r="G8165" t="s">
        <v>2171</v>
      </c>
      <c r="H8165">
        <v>0</v>
      </c>
      <c r="I8165">
        <v>0</v>
      </c>
      <c r="J8165">
        <v>0</v>
      </c>
      <c r="K8165">
        <v>0</v>
      </c>
      <c r="L8165">
        <v>0</v>
      </c>
    </row>
    <row r="8166" spans="1:14" x14ac:dyDescent="0.35">
      <c r="A8166" t="s">
        <v>1613</v>
      </c>
      <c r="B8166" t="s">
        <v>4998</v>
      </c>
      <c r="C8166" t="s">
        <v>17</v>
      </c>
      <c r="D8166" t="s">
        <v>1614</v>
      </c>
      <c r="E8166" t="s">
        <v>5013</v>
      </c>
      <c r="F8166" t="s">
        <v>19</v>
      </c>
      <c r="G8166" t="s">
        <v>2174</v>
      </c>
      <c r="H8166">
        <v>1256962.3455000001</v>
      </c>
      <c r="I8166">
        <v>6340.6120438895096</v>
      </c>
      <c r="J8166">
        <v>0</v>
      </c>
      <c r="K8166">
        <v>6340.6120438895096</v>
      </c>
      <c r="L8166">
        <v>1250621.7334561101</v>
      </c>
      <c r="N8166" t="s">
        <v>2198</v>
      </c>
    </row>
    <row r="8167" spans="1:14" x14ac:dyDescent="0.35">
      <c r="A8167" t="s">
        <v>1613</v>
      </c>
      <c r="B8167" t="s">
        <v>4998</v>
      </c>
      <c r="C8167" t="s">
        <v>17</v>
      </c>
      <c r="D8167" t="s">
        <v>1614</v>
      </c>
      <c r="E8167" t="s">
        <v>5013</v>
      </c>
      <c r="F8167" t="s">
        <v>2787</v>
      </c>
      <c r="G8167" t="s">
        <v>2935</v>
      </c>
      <c r="H8167">
        <v>0</v>
      </c>
      <c r="I8167">
        <v>0</v>
      </c>
      <c r="J8167">
        <v>0</v>
      </c>
      <c r="K8167">
        <v>0</v>
      </c>
      <c r="L8167">
        <v>0</v>
      </c>
    </row>
    <row r="8168" spans="1:14" x14ac:dyDescent="0.35">
      <c r="A8168" t="s">
        <v>1613</v>
      </c>
      <c r="B8168" t="s">
        <v>4998</v>
      </c>
      <c r="C8168" t="s">
        <v>17</v>
      </c>
      <c r="D8168" t="s">
        <v>1614</v>
      </c>
      <c r="E8168" t="s">
        <v>5013</v>
      </c>
      <c r="F8168" t="s">
        <v>2788</v>
      </c>
      <c r="G8168" t="s">
        <v>2936</v>
      </c>
      <c r="H8168">
        <v>1743355.7964999999</v>
      </c>
      <c r="I8168">
        <v>8794.1717570414603</v>
      </c>
      <c r="J8168">
        <v>7360.65178358921</v>
      </c>
      <c r="K8168">
        <v>16154.823540630699</v>
      </c>
      <c r="L8168">
        <v>1727200.9729593699</v>
      </c>
    </row>
    <row r="8169" spans="1:14" x14ac:dyDescent="0.35">
      <c r="A8169" t="s">
        <v>1613</v>
      </c>
      <c r="B8169" t="s">
        <v>4998</v>
      </c>
      <c r="C8169" t="s">
        <v>17</v>
      </c>
      <c r="D8169" t="s">
        <v>1619</v>
      </c>
      <c r="E8169" t="s">
        <v>5014</v>
      </c>
      <c r="F8169" t="s">
        <v>2170</v>
      </c>
      <c r="G8169" t="s">
        <v>2171</v>
      </c>
      <c r="H8169">
        <v>0</v>
      </c>
      <c r="I8169">
        <v>0</v>
      </c>
      <c r="J8169">
        <v>0</v>
      </c>
      <c r="K8169">
        <v>0</v>
      </c>
      <c r="L8169">
        <v>0</v>
      </c>
    </row>
    <row r="8170" spans="1:14" x14ac:dyDescent="0.35">
      <c r="A8170" t="s">
        <v>1613</v>
      </c>
      <c r="B8170" t="s">
        <v>4998</v>
      </c>
      <c r="C8170" t="s">
        <v>17</v>
      </c>
      <c r="D8170" t="s">
        <v>1619</v>
      </c>
      <c r="E8170" t="s">
        <v>5014</v>
      </c>
      <c r="F8170" t="s">
        <v>19</v>
      </c>
      <c r="G8170" t="s">
        <v>2174</v>
      </c>
      <c r="H8170">
        <v>0</v>
      </c>
      <c r="I8170">
        <v>0</v>
      </c>
      <c r="J8170">
        <v>0</v>
      </c>
      <c r="K8170">
        <v>0</v>
      </c>
      <c r="L8170">
        <v>0</v>
      </c>
      <c r="N8170" t="s">
        <v>2198</v>
      </c>
    </row>
    <row r="8171" spans="1:14" x14ac:dyDescent="0.35">
      <c r="A8171" t="s">
        <v>1613</v>
      </c>
      <c r="B8171" t="s">
        <v>4998</v>
      </c>
      <c r="C8171" t="s">
        <v>17</v>
      </c>
      <c r="D8171" t="s">
        <v>1619</v>
      </c>
      <c r="E8171" t="s">
        <v>5014</v>
      </c>
      <c r="F8171" t="s">
        <v>194</v>
      </c>
      <c r="G8171" t="s">
        <v>2415</v>
      </c>
      <c r="H8171">
        <v>864858.13100000005</v>
      </c>
      <c r="I8171">
        <v>4005.45429517599</v>
      </c>
      <c r="J8171">
        <v>0</v>
      </c>
      <c r="K8171">
        <v>4005.45429517599</v>
      </c>
      <c r="L8171">
        <v>860852.67670482397</v>
      </c>
      <c r="N8171" t="s">
        <v>2198</v>
      </c>
    </row>
    <row r="8172" spans="1:14" x14ac:dyDescent="0.35">
      <c r="A8172" t="s">
        <v>1613</v>
      </c>
      <c r="B8172" t="s">
        <v>4998</v>
      </c>
      <c r="C8172" t="s">
        <v>17</v>
      </c>
      <c r="D8172" t="s">
        <v>1619</v>
      </c>
      <c r="E8172" t="s">
        <v>5014</v>
      </c>
      <c r="F8172" t="s">
        <v>1621</v>
      </c>
      <c r="G8172" t="s">
        <v>2416</v>
      </c>
      <c r="H8172">
        <v>183071.92679999999</v>
      </c>
      <c r="I8172">
        <v>383.51909540208601</v>
      </c>
      <c r="J8172">
        <v>0</v>
      </c>
      <c r="K8172">
        <v>383.51909540208601</v>
      </c>
      <c r="L8172">
        <v>182688.40770459801</v>
      </c>
      <c r="N8172" t="s">
        <v>2198</v>
      </c>
    </row>
    <row r="8173" spans="1:14" x14ac:dyDescent="0.35">
      <c r="A8173" t="s">
        <v>1613</v>
      </c>
      <c r="B8173" t="s">
        <v>4998</v>
      </c>
      <c r="C8173" t="s">
        <v>17</v>
      </c>
      <c r="D8173" t="s">
        <v>1619</v>
      </c>
      <c r="E8173" t="s">
        <v>5014</v>
      </c>
      <c r="F8173" t="s">
        <v>2787</v>
      </c>
      <c r="G8173" t="s">
        <v>2935</v>
      </c>
      <c r="H8173">
        <v>0</v>
      </c>
      <c r="I8173">
        <v>0</v>
      </c>
      <c r="J8173">
        <v>0</v>
      </c>
      <c r="K8173">
        <v>0</v>
      </c>
      <c r="L8173">
        <v>0</v>
      </c>
    </row>
    <row r="8174" spans="1:14" x14ac:dyDescent="0.35">
      <c r="A8174" t="s">
        <v>1613</v>
      </c>
      <c r="B8174" t="s">
        <v>4998</v>
      </c>
      <c r="C8174" t="s">
        <v>17</v>
      </c>
      <c r="D8174" t="s">
        <v>1619</v>
      </c>
      <c r="E8174" t="s">
        <v>5014</v>
      </c>
      <c r="F8174" t="s">
        <v>2788</v>
      </c>
      <c r="G8174" t="s">
        <v>2936</v>
      </c>
      <c r="H8174">
        <v>3769562.99</v>
      </c>
      <c r="I8174">
        <v>13154.5341503895</v>
      </c>
      <c r="J8174">
        <v>0</v>
      </c>
      <c r="K8174">
        <v>13154.5341503895</v>
      </c>
      <c r="L8174">
        <v>3756408.4558496098</v>
      </c>
    </row>
    <row r="8175" spans="1:14" x14ac:dyDescent="0.35">
      <c r="A8175" t="s">
        <v>1613</v>
      </c>
      <c r="B8175" t="s">
        <v>4998</v>
      </c>
      <c r="C8175" t="s">
        <v>2938</v>
      </c>
      <c r="D8175" t="s">
        <v>5015</v>
      </c>
      <c r="E8175" t="s">
        <v>5016</v>
      </c>
      <c r="F8175" t="s">
        <v>2172</v>
      </c>
      <c r="G8175" t="s">
        <v>2173</v>
      </c>
      <c r="H8175">
        <v>42545.378299999997</v>
      </c>
      <c r="I8175">
        <v>114.68832619486101</v>
      </c>
      <c r="J8175">
        <v>457.40650340148801</v>
      </c>
      <c r="K8175">
        <v>572.09482959634897</v>
      </c>
      <c r="L8175">
        <v>41973.283470403701</v>
      </c>
    </row>
    <row r="8176" spans="1:14" x14ac:dyDescent="0.35">
      <c r="A8176" t="s">
        <v>1613</v>
      </c>
      <c r="B8176" t="s">
        <v>4998</v>
      </c>
      <c r="C8176" t="s">
        <v>2938</v>
      </c>
      <c r="D8176" t="s">
        <v>5017</v>
      </c>
      <c r="E8176" t="s">
        <v>5018</v>
      </c>
      <c r="F8176" t="s">
        <v>2172</v>
      </c>
      <c r="G8176" t="s">
        <v>2173</v>
      </c>
      <c r="H8176">
        <v>325533.29399999999</v>
      </c>
      <c r="I8176">
        <v>1264.1183498508699</v>
      </c>
      <c r="J8176">
        <v>0</v>
      </c>
      <c r="K8176">
        <v>1264.1183498508699</v>
      </c>
      <c r="L8176">
        <v>324269.175650149</v>
      </c>
    </row>
    <row r="8177" spans="1:12" x14ac:dyDescent="0.35">
      <c r="A8177" t="s">
        <v>1613</v>
      </c>
      <c r="B8177" t="s">
        <v>4998</v>
      </c>
      <c r="C8177" t="s">
        <v>2944</v>
      </c>
      <c r="D8177" t="s">
        <v>5019</v>
      </c>
      <c r="E8177" t="s">
        <v>5020</v>
      </c>
      <c r="F8177" t="s">
        <v>2172</v>
      </c>
      <c r="G8177" t="s">
        <v>2173</v>
      </c>
      <c r="H8177">
        <v>0</v>
      </c>
      <c r="I8177">
        <v>0</v>
      </c>
      <c r="J8177">
        <v>0</v>
      </c>
      <c r="K8177">
        <v>0</v>
      </c>
      <c r="L8177">
        <v>0</v>
      </c>
    </row>
    <row r="8178" spans="1:12" x14ac:dyDescent="0.35">
      <c r="A8178" t="s">
        <v>1613</v>
      </c>
      <c r="B8178" t="s">
        <v>4998</v>
      </c>
      <c r="C8178" t="s">
        <v>2944</v>
      </c>
      <c r="D8178" t="s">
        <v>2989</v>
      </c>
      <c r="E8178" t="s">
        <v>3745</v>
      </c>
      <c r="F8178" t="s">
        <v>2962</v>
      </c>
      <c r="G8178" t="s">
        <v>2963</v>
      </c>
      <c r="H8178">
        <v>46014.554400000001</v>
      </c>
      <c r="I8178">
        <v>125.738357019801</v>
      </c>
      <c r="J8178">
        <v>0</v>
      </c>
      <c r="K8178">
        <v>125.738357019801</v>
      </c>
      <c r="L8178">
        <v>45888.816042980201</v>
      </c>
    </row>
    <row r="8179" spans="1:12" x14ac:dyDescent="0.35">
      <c r="A8179" t="s">
        <v>1613</v>
      </c>
      <c r="B8179" t="s">
        <v>4998</v>
      </c>
      <c r="C8179" t="s">
        <v>2944</v>
      </c>
      <c r="D8179" t="s">
        <v>2989</v>
      </c>
      <c r="E8179" t="s">
        <v>3745</v>
      </c>
      <c r="F8179" t="s">
        <v>2964</v>
      </c>
      <c r="G8179" t="s">
        <v>2965</v>
      </c>
      <c r="H8179">
        <v>34299.839800000002</v>
      </c>
      <c r="I8179">
        <v>93.726986310631304</v>
      </c>
      <c r="J8179">
        <v>0</v>
      </c>
      <c r="K8179">
        <v>93.726986310631304</v>
      </c>
      <c r="L8179">
        <v>34206.112813689397</v>
      </c>
    </row>
    <row r="8180" spans="1:12" x14ac:dyDescent="0.35">
      <c r="A8180" t="s">
        <v>1623</v>
      </c>
      <c r="B8180" t="s">
        <v>5021</v>
      </c>
      <c r="C8180" t="s">
        <v>2857</v>
      </c>
      <c r="D8180" t="s">
        <v>2859</v>
      </c>
      <c r="E8180" t="s">
        <v>5022</v>
      </c>
      <c r="F8180" t="s">
        <v>2172</v>
      </c>
      <c r="G8180" t="s">
        <v>2173</v>
      </c>
      <c r="H8180">
        <v>3873065.8018999998</v>
      </c>
      <c r="I8180">
        <v>34181.689816642203</v>
      </c>
      <c r="J8180">
        <v>294203.71439194202</v>
      </c>
      <c r="K8180">
        <v>328385.40420858399</v>
      </c>
      <c r="L8180">
        <v>3544680.3976914198</v>
      </c>
    </row>
    <row r="8181" spans="1:12" x14ac:dyDescent="0.35">
      <c r="A8181" t="s">
        <v>1623</v>
      </c>
      <c r="B8181" t="s">
        <v>5021</v>
      </c>
      <c r="C8181" t="s">
        <v>2857</v>
      </c>
      <c r="D8181" t="s">
        <v>2859</v>
      </c>
      <c r="E8181" t="s">
        <v>5022</v>
      </c>
      <c r="F8181" t="s">
        <v>2861</v>
      </c>
      <c r="G8181" t="s">
        <v>2862</v>
      </c>
      <c r="H8181">
        <v>116239.4188</v>
      </c>
      <c r="I8181">
        <v>1025.8694167101701</v>
      </c>
      <c r="J8181">
        <v>8829.7153972265205</v>
      </c>
      <c r="K8181">
        <v>9855.5848139366899</v>
      </c>
      <c r="L8181">
        <v>106383.83398606299</v>
      </c>
    </row>
    <row r="8182" spans="1:12" x14ac:dyDescent="0.35">
      <c r="A8182" t="s">
        <v>1623</v>
      </c>
      <c r="B8182" t="s">
        <v>5021</v>
      </c>
      <c r="C8182" t="s">
        <v>2857</v>
      </c>
      <c r="D8182" t="s">
        <v>2859</v>
      </c>
      <c r="E8182" t="s">
        <v>5022</v>
      </c>
      <c r="F8182" t="s">
        <v>2865</v>
      </c>
      <c r="G8182" t="s">
        <v>2866</v>
      </c>
      <c r="H8182">
        <v>0</v>
      </c>
      <c r="I8182">
        <v>0</v>
      </c>
      <c r="J8182">
        <v>0</v>
      </c>
      <c r="K8182">
        <v>0</v>
      </c>
      <c r="L8182">
        <v>0</v>
      </c>
    </row>
    <row r="8183" spans="1:12" x14ac:dyDescent="0.35">
      <c r="A8183" t="s">
        <v>1623</v>
      </c>
      <c r="B8183" t="s">
        <v>5021</v>
      </c>
      <c r="C8183" t="s">
        <v>2857</v>
      </c>
      <c r="D8183" t="s">
        <v>2859</v>
      </c>
      <c r="E8183" t="s">
        <v>5022</v>
      </c>
      <c r="F8183" t="s">
        <v>2867</v>
      </c>
      <c r="G8183" t="s">
        <v>2868</v>
      </c>
      <c r="H8183">
        <v>0</v>
      </c>
      <c r="I8183">
        <v>0</v>
      </c>
      <c r="J8183">
        <v>0</v>
      </c>
      <c r="K8183">
        <v>0</v>
      </c>
      <c r="L8183">
        <v>0</v>
      </c>
    </row>
    <row r="8184" spans="1:12" x14ac:dyDescent="0.35">
      <c r="A8184" t="s">
        <v>1623</v>
      </c>
      <c r="B8184" t="s">
        <v>5021</v>
      </c>
      <c r="C8184" t="s">
        <v>2857</v>
      </c>
      <c r="D8184" t="s">
        <v>2859</v>
      </c>
      <c r="E8184" t="s">
        <v>5022</v>
      </c>
      <c r="F8184" t="s">
        <v>2869</v>
      </c>
      <c r="G8184" t="s">
        <v>2870</v>
      </c>
      <c r="H8184">
        <v>414350.0368</v>
      </c>
      <c r="I8184">
        <v>3656.8406418784198</v>
      </c>
      <c r="J8184">
        <v>31474.6317561</v>
      </c>
      <c r="K8184">
        <v>35131.472397978403</v>
      </c>
      <c r="L8184">
        <v>379218.56440202199</v>
      </c>
    </row>
    <row r="8185" spans="1:12" x14ac:dyDescent="0.35">
      <c r="A8185" t="s">
        <v>1623</v>
      </c>
      <c r="B8185" t="s">
        <v>5021</v>
      </c>
      <c r="C8185" t="s">
        <v>2857</v>
      </c>
      <c r="D8185" t="s">
        <v>2859</v>
      </c>
      <c r="E8185" t="s">
        <v>5022</v>
      </c>
      <c r="F8185" t="s">
        <v>2871</v>
      </c>
      <c r="G8185" t="s">
        <v>2872</v>
      </c>
      <c r="H8185">
        <v>296529.12939999998</v>
      </c>
      <c r="I8185">
        <v>2617.0138181381799</v>
      </c>
      <c r="J8185">
        <v>22524.784176598299</v>
      </c>
      <c r="K8185">
        <v>25141.797994736498</v>
      </c>
      <c r="L8185">
        <v>271387.33140526398</v>
      </c>
    </row>
    <row r="8186" spans="1:12" x14ac:dyDescent="0.35">
      <c r="A8186" t="s">
        <v>1623</v>
      </c>
      <c r="B8186" t="s">
        <v>5021</v>
      </c>
      <c r="C8186" t="s">
        <v>2857</v>
      </c>
      <c r="D8186" t="s">
        <v>2859</v>
      </c>
      <c r="E8186" t="s">
        <v>5022</v>
      </c>
      <c r="F8186" t="s">
        <v>2877</v>
      </c>
      <c r="G8186" t="s">
        <v>2878</v>
      </c>
      <c r="H8186">
        <v>241967.76939999999</v>
      </c>
      <c r="I8186">
        <v>2135.48327560076</v>
      </c>
      <c r="J8186">
        <v>18380.223888104199</v>
      </c>
      <c r="K8186">
        <v>20515.707163704901</v>
      </c>
      <c r="L8186">
        <v>221452.06223629499</v>
      </c>
    </row>
    <row r="8187" spans="1:12" x14ac:dyDescent="0.35">
      <c r="A8187" t="s">
        <v>1623</v>
      </c>
      <c r="B8187" t="s">
        <v>5021</v>
      </c>
      <c r="C8187" t="s">
        <v>2879</v>
      </c>
      <c r="D8187" t="s">
        <v>2880</v>
      </c>
      <c r="E8187" t="s">
        <v>4630</v>
      </c>
      <c r="F8187" t="s">
        <v>2172</v>
      </c>
      <c r="G8187" t="s">
        <v>2173</v>
      </c>
      <c r="H8187">
        <v>10591.298199999999</v>
      </c>
      <c r="I8187">
        <v>103.416728550182</v>
      </c>
      <c r="J8187">
        <v>1.4134329965639301</v>
      </c>
      <c r="K8187">
        <v>104.830161546746</v>
      </c>
      <c r="L8187">
        <v>10486.4680384533</v>
      </c>
    </row>
    <row r="8188" spans="1:12" x14ac:dyDescent="0.35">
      <c r="A8188" t="s">
        <v>1623</v>
      </c>
      <c r="B8188" t="s">
        <v>5021</v>
      </c>
      <c r="C8188" t="s">
        <v>2879</v>
      </c>
      <c r="D8188" t="s">
        <v>2880</v>
      </c>
      <c r="E8188" t="s">
        <v>4630</v>
      </c>
      <c r="F8188" t="s">
        <v>2882</v>
      </c>
      <c r="G8188" t="s">
        <v>2883</v>
      </c>
      <c r="H8188">
        <v>0</v>
      </c>
      <c r="I8188">
        <v>0</v>
      </c>
      <c r="J8188">
        <v>0</v>
      </c>
      <c r="K8188">
        <v>0</v>
      </c>
      <c r="L8188">
        <v>0</v>
      </c>
    </row>
    <row r="8189" spans="1:12" x14ac:dyDescent="0.35">
      <c r="A8189" t="s">
        <v>1623</v>
      </c>
      <c r="B8189" t="s">
        <v>5021</v>
      </c>
      <c r="C8189" t="s">
        <v>2879</v>
      </c>
      <c r="D8189" t="s">
        <v>2886</v>
      </c>
      <c r="E8189" t="s">
        <v>4299</v>
      </c>
      <c r="F8189" t="s">
        <v>2170</v>
      </c>
      <c r="G8189" t="s">
        <v>2171</v>
      </c>
      <c r="H8189">
        <v>0</v>
      </c>
      <c r="I8189">
        <v>0</v>
      </c>
      <c r="J8189">
        <v>0</v>
      </c>
      <c r="K8189">
        <v>0</v>
      </c>
      <c r="L8189">
        <v>0</v>
      </c>
    </row>
    <row r="8190" spans="1:12" x14ac:dyDescent="0.35">
      <c r="A8190" t="s">
        <v>1623</v>
      </c>
      <c r="B8190" t="s">
        <v>5021</v>
      </c>
      <c r="C8190" t="s">
        <v>2879</v>
      </c>
      <c r="D8190" t="s">
        <v>2886</v>
      </c>
      <c r="E8190" t="s">
        <v>4299</v>
      </c>
      <c r="F8190" t="s">
        <v>2172</v>
      </c>
      <c r="G8190" t="s">
        <v>2173</v>
      </c>
      <c r="H8190">
        <v>9101.1885999999995</v>
      </c>
      <c r="I8190">
        <v>57.073292138864701</v>
      </c>
      <c r="J8190">
        <v>3.1332829085687899</v>
      </c>
      <c r="K8190">
        <v>60.206575047433503</v>
      </c>
      <c r="L8190">
        <v>9040.9820249525692</v>
      </c>
    </row>
    <row r="8191" spans="1:12" x14ac:dyDescent="0.35">
      <c r="A8191" t="s">
        <v>1623</v>
      </c>
      <c r="B8191" t="s">
        <v>5021</v>
      </c>
      <c r="C8191" t="s">
        <v>2879</v>
      </c>
      <c r="D8191" t="s">
        <v>2886</v>
      </c>
      <c r="E8191" t="s">
        <v>4299</v>
      </c>
      <c r="F8191" t="s">
        <v>2882</v>
      </c>
      <c r="G8191" t="s">
        <v>2883</v>
      </c>
      <c r="H8191">
        <v>0</v>
      </c>
      <c r="I8191">
        <v>0</v>
      </c>
      <c r="J8191">
        <v>0</v>
      </c>
      <c r="K8191">
        <v>0</v>
      </c>
      <c r="L8191">
        <v>0</v>
      </c>
    </row>
    <row r="8192" spans="1:12" x14ac:dyDescent="0.35">
      <c r="A8192" t="s">
        <v>1623</v>
      </c>
      <c r="B8192" t="s">
        <v>5021</v>
      </c>
      <c r="C8192" t="s">
        <v>2879</v>
      </c>
      <c r="D8192" t="s">
        <v>2888</v>
      </c>
      <c r="E8192" t="s">
        <v>5023</v>
      </c>
      <c r="F8192" t="s">
        <v>2172</v>
      </c>
      <c r="G8192" t="s">
        <v>2173</v>
      </c>
      <c r="H8192">
        <v>7093.3293000000003</v>
      </c>
      <c r="I8192">
        <v>42.8947907918037</v>
      </c>
      <c r="J8192">
        <v>5.4578254490260596</v>
      </c>
      <c r="K8192">
        <v>48.352616240829697</v>
      </c>
      <c r="L8192">
        <v>7044.9766837591696</v>
      </c>
    </row>
    <row r="8193" spans="1:14" x14ac:dyDescent="0.35">
      <c r="A8193" t="s">
        <v>1623</v>
      </c>
      <c r="B8193" t="s">
        <v>5021</v>
      </c>
      <c r="C8193" t="s">
        <v>2879</v>
      </c>
      <c r="D8193" t="s">
        <v>2888</v>
      </c>
      <c r="E8193" t="s">
        <v>5023</v>
      </c>
      <c r="F8193" t="s">
        <v>2882</v>
      </c>
      <c r="G8193" t="s">
        <v>2883</v>
      </c>
      <c r="H8193">
        <v>0</v>
      </c>
      <c r="I8193">
        <v>0</v>
      </c>
      <c r="J8193">
        <v>0</v>
      </c>
      <c r="K8193">
        <v>0</v>
      </c>
      <c r="L8193">
        <v>0</v>
      </c>
    </row>
    <row r="8194" spans="1:14" x14ac:dyDescent="0.35">
      <c r="A8194" t="s">
        <v>1623</v>
      </c>
      <c r="B8194" t="s">
        <v>5021</v>
      </c>
      <c r="C8194" t="s">
        <v>2879</v>
      </c>
      <c r="D8194" t="s">
        <v>2888</v>
      </c>
      <c r="E8194" t="s">
        <v>5023</v>
      </c>
      <c r="F8194" t="s">
        <v>2884</v>
      </c>
      <c r="G8194" t="s">
        <v>2885</v>
      </c>
      <c r="H8194">
        <v>5070.8510999999999</v>
      </c>
      <c r="I8194">
        <v>30.664457880091099</v>
      </c>
      <c r="J8194">
        <v>3.9016686061219299</v>
      </c>
      <c r="K8194">
        <v>34.566126486213001</v>
      </c>
      <c r="L8194">
        <v>5036.2849735137897</v>
      </c>
    </row>
    <row r="8195" spans="1:14" x14ac:dyDescent="0.35">
      <c r="A8195" t="s">
        <v>1623</v>
      </c>
      <c r="B8195" t="s">
        <v>5021</v>
      </c>
      <c r="C8195" t="s">
        <v>2879</v>
      </c>
      <c r="D8195" t="s">
        <v>2892</v>
      </c>
      <c r="E8195" t="s">
        <v>5024</v>
      </c>
      <c r="F8195" t="s">
        <v>2172</v>
      </c>
      <c r="G8195" t="s">
        <v>2173</v>
      </c>
      <c r="H8195">
        <v>9119.8173999999999</v>
      </c>
      <c r="I8195">
        <v>80.375829711071304</v>
      </c>
      <c r="J8195">
        <v>3.9627742265405299</v>
      </c>
      <c r="K8195">
        <v>84.338603937611893</v>
      </c>
      <c r="L8195">
        <v>9035.4787960623908</v>
      </c>
    </row>
    <row r="8196" spans="1:14" x14ac:dyDescent="0.35">
      <c r="A8196" t="s">
        <v>1623</v>
      </c>
      <c r="B8196" t="s">
        <v>5021</v>
      </c>
      <c r="C8196" t="s">
        <v>2879</v>
      </c>
      <c r="D8196" t="s">
        <v>2892</v>
      </c>
      <c r="E8196" t="s">
        <v>5024</v>
      </c>
      <c r="F8196" t="s">
        <v>2882</v>
      </c>
      <c r="G8196" t="s">
        <v>2883</v>
      </c>
      <c r="H8196">
        <v>0</v>
      </c>
      <c r="I8196">
        <v>0</v>
      </c>
      <c r="J8196">
        <v>0</v>
      </c>
      <c r="K8196">
        <v>0</v>
      </c>
      <c r="L8196">
        <v>0</v>
      </c>
    </row>
    <row r="8197" spans="1:14" x14ac:dyDescent="0.35">
      <c r="A8197" t="s">
        <v>1623</v>
      </c>
      <c r="B8197" t="s">
        <v>5021</v>
      </c>
      <c r="C8197" t="s">
        <v>2879</v>
      </c>
      <c r="D8197" t="s">
        <v>2894</v>
      </c>
      <c r="E8197" t="s">
        <v>5025</v>
      </c>
      <c r="F8197" t="s">
        <v>2172</v>
      </c>
      <c r="G8197" t="s">
        <v>2173</v>
      </c>
      <c r="H8197">
        <v>8629.3392999999996</v>
      </c>
      <c r="I8197">
        <v>43.496195404048102</v>
      </c>
      <c r="J8197">
        <v>1.5639298939785899</v>
      </c>
      <c r="K8197">
        <v>45.060125298026698</v>
      </c>
      <c r="L8197">
        <v>8584.2791747019692</v>
      </c>
    </row>
    <row r="8198" spans="1:14" x14ac:dyDescent="0.35">
      <c r="A8198" t="s">
        <v>1623</v>
      </c>
      <c r="B8198" t="s">
        <v>5021</v>
      </c>
      <c r="C8198" t="s">
        <v>2879</v>
      </c>
      <c r="D8198" t="s">
        <v>2894</v>
      </c>
      <c r="E8198" t="s">
        <v>5025</v>
      </c>
      <c r="F8198" t="s">
        <v>2882</v>
      </c>
      <c r="G8198" t="s">
        <v>2883</v>
      </c>
      <c r="H8198">
        <v>4043.4618</v>
      </c>
      <c r="I8198">
        <v>20.381074417896802</v>
      </c>
      <c r="J8198">
        <v>0.73281286460711204</v>
      </c>
      <c r="K8198">
        <v>21.113887282503899</v>
      </c>
      <c r="L8198">
        <v>4022.3479127175001</v>
      </c>
    </row>
    <row r="8199" spans="1:14" x14ac:dyDescent="0.35">
      <c r="A8199" t="s">
        <v>1623</v>
      </c>
      <c r="B8199" t="s">
        <v>5021</v>
      </c>
      <c r="C8199" t="s">
        <v>2879</v>
      </c>
      <c r="D8199" t="s">
        <v>2894</v>
      </c>
      <c r="E8199" t="s">
        <v>5025</v>
      </c>
      <c r="F8199" t="s">
        <v>2884</v>
      </c>
      <c r="G8199" t="s">
        <v>2885</v>
      </c>
      <c r="H8199">
        <v>5226.9141</v>
      </c>
      <c r="I8199">
        <v>26.346266930452</v>
      </c>
      <c r="J8199">
        <v>0.94729467863846195</v>
      </c>
      <c r="K8199">
        <v>27.2935616090904</v>
      </c>
      <c r="L8199">
        <v>5199.62053839091</v>
      </c>
    </row>
    <row r="8200" spans="1:14" x14ac:dyDescent="0.35">
      <c r="A8200" t="s">
        <v>1623</v>
      </c>
      <c r="B8200" t="s">
        <v>5021</v>
      </c>
      <c r="C8200" t="s">
        <v>2879</v>
      </c>
      <c r="D8200" t="s">
        <v>2898</v>
      </c>
      <c r="E8200" t="s">
        <v>3518</v>
      </c>
      <c r="F8200" t="s">
        <v>2170</v>
      </c>
      <c r="G8200" t="s">
        <v>2171</v>
      </c>
      <c r="H8200">
        <v>0</v>
      </c>
      <c r="I8200">
        <v>0</v>
      </c>
      <c r="J8200">
        <v>0</v>
      </c>
      <c r="K8200">
        <v>0</v>
      </c>
      <c r="L8200">
        <v>0</v>
      </c>
    </row>
    <row r="8201" spans="1:14" x14ac:dyDescent="0.35">
      <c r="A8201" t="s">
        <v>1623</v>
      </c>
      <c r="B8201" t="s">
        <v>5021</v>
      </c>
      <c r="C8201" t="s">
        <v>2879</v>
      </c>
      <c r="D8201" t="s">
        <v>2898</v>
      </c>
      <c r="E8201" t="s">
        <v>3518</v>
      </c>
      <c r="F8201" t="s">
        <v>2172</v>
      </c>
      <c r="G8201" t="s">
        <v>2173</v>
      </c>
      <c r="H8201">
        <v>47510.752800000002</v>
      </c>
      <c r="I8201">
        <v>464.40466705601898</v>
      </c>
      <c r="J8201">
        <v>5756.0508128502497</v>
      </c>
      <c r="K8201">
        <v>6220.4554799062698</v>
      </c>
      <c r="L8201">
        <v>41290.297320093698</v>
      </c>
    </row>
    <row r="8202" spans="1:14" x14ac:dyDescent="0.35">
      <c r="A8202" t="s">
        <v>1623</v>
      </c>
      <c r="B8202" t="s">
        <v>5021</v>
      </c>
      <c r="C8202" t="s">
        <v>2879</v>
      </c>
      <c r="D8202" t="s">
        <v>2898</v>
      </c>
      <c r="E8202" t="s">
        <v>3518</v>
      </c>
      <c r="F8202" t="s">
        <v>2882</v>
      </c>
      <c r="G8202" t="s">
        <v>2883</v>
      </c>
      <c r="H8202">
        <v>71266.129199999996</v>
      </c>
      <c r="I8202">
        <v>696.60700058402904</v>
      </c>
      <c r="J8202">
        <v>8634.0762192753791</v>
      </c>
      <c r="K8202">
        <v>9330.6832198594093</v>
      </c>
      <c r="L8202">
        <v>61935.445980140597</v>
      </c>
    </row>
    <row r="8203" spans="1:14" x14ac:dyDescent="0.35">
      <c r="A8203" t="s">
        <v>1623</v>
      </c>
      <c r="B8203" t="s">
        <v>5021</v>
      </c>
      <c r="C8203" t="s">
        <v>2879</v>
      </c>
      <c r="D8203" t="s">
        <v>2898</v>
      </c>
      <c r="E8203" t="s">
        <v>3518</v>
      </c>
      <c r="F8203" t="s">
        <v>2884</v>
      </c>
      <c r="G8203" t="s">
        <v>2885</v>
      </c>
      <c r="H8203">
        <v>23743.2853</v>
      </c>
      <c r="I8203">
        <v>151.64597417533599</v>
      </c>
      <c r="J8203">
        <v>19.095856552877802</v>
      </c>
      <c r="K8203">
        <v>170.74183072821401</v>
      </c>
      <c r="L8203">
        <v>23572.543469271801</v>
      </c>
    </row>
    <row r="8204" spans="1:14" x14ac:dyDescent="0.35">
      <c r="A8204" t="s">
        <v>1623</v>
      </c>
      <c r="B8204" t="s">
        <v>5021</v>
      </c>
      <c r="C8204" t="s">
        <v>2879</v>
      </c>
      <c r="D8204" t="s">
        <v>2902</v>
      </c>
      <c r="E8204" t="s">
        <v>2909</v>
      </c>
      <c r="F8204" t="s">
        <v>2172</v>
      </c>
      <c r="G8204" t="s">
        <v>2173</v>
      </c>
      <c r="H8204">
        <v>16716.1698</v>
      </c>
      <c r="I8204">
        <v>101.49933039294299</v>
      </c>
      <c r="J8204">
        <v>10.573412189254199</v>
      </c>
      <c r="K8204">
        <v>112.07274258219699</v>
      </c>
      <c r="L8204">
        <v>16604.097057417799</v>
      </c>
    </row>
    <row r="8205" spans="1:14" x14ac:dyDescent="0.35">
      <c r="A8205" t="s">
        <v>1623</v>
      </c>
      <c r="B8205" t="s">
        <v>5021</v>
      </c>
      <c r="C8205" t="s">
        <v>2879</v>
      </c>
      <c r="D8205" t="s">
        <v>2902</v>
      </c>
      <c r="E8205" t="s">
        <v>2909</v>
      </c>
      <c r="F8205" t="s">
        <v>2882</v>
      </c>
      <c r="G8205" t="s">
        <v>2883</v>
      </c>
      <c r="H8205">
        <v>0</v>
      </c>
      <c r="I8205">
        <v>0</v>
      </c>
      <c r="J8205">
        <v>0</v>
      </c>
      <c r="K8205">
        <v>0</v>
      </c>
      <c r="L8205">
        <v>0</v>
      </c>
    </row>
    <row r="8206" spans="1:14" x14ac:dyDescent="0.35">
      <c r="A8206" t="s">
        <v>1623</v>
      </c>
      <c r="B8206" t="s">
        <v>5021</v>
      </c>
      <c r="C8206" t="s">
        <v>2879</v>
      </c>
      <c r="D8206" t="s">
        <v>2902</v>
      </c>
      <c r="E8206" t="s">
        <v>2909</v>
      </c>
      <c r="F8206" t="s">
        <v>2884</v>
      </c>
      <c r="G8206" t="s">
        <v>2885</v>
      </c>
      <c r="H8206">
        <v>8192.5782999999992</v>
      </c>
      <c r="I8206">
        <v>49.744721331194903</v>
      </c>
      <c r="J8206">
        <v>5.1820188452285496</v>
      </c>
      <c r="K8206">
        <v>54.926740176423401</v>
      </c>
      <c r="L8206">
        <v>8137.6515598235801</v>
      </c>
    </row>
    <row r="8207" spans="1:14" x14ac:dyDescent="0.35">
      <c r="A8207" t="s">
        <v>1623</v>
      </c>
      <c r="B8207" t="s">
        <v>5021</v>
      </c>
      <c r="C8207" t="s">
        <v>2915</v>
      </c>
      <c r="D8207" t="s">
        <v>5026</v>
      </c>
      <c r="E8207" t="s">
        <v>5027</v>
      </c>
      <c r="F8207" t="s">
        <v>2172</v>
      </c>
      <c r="G8207" t="s">
        <v>2173</v>
      </c>
      <c r="H8207">
        <v>2930070.3906999999</v>
      </c>
      <c r="I8207">
        <v>40224.667405904802</v>
      </c>
      <c r="J8207">
        <v>592649.47354212997</v>
      </c>
      <c r="K8207">
        <v>632874.14094803506</v>
      </c>
      <c r="L8207">
        <v>2297196.2497519702</v>
      </c>
    </row>
    <row r="8208" spans="1:14" x14ac:dyDescent="0.35">
      <c r="A8208" t="s">
        <v>1623</v>
      </c>
      <c r="B8208" t="s">
        <v>5021</v>
      </c>
      <c r="C8208" t="s">
        <v>2915</v>
      </c>
      <c r="D8208" t="s">
        <v>5026</v>
      </c>
      <c r="E8208" t="s">
        <v>5027</v>
      </c>
      <c r="F8208" t="s">
        <v>19</v>
      </c>
      <c r="G8208" t="s">
        <v>2174</v>
      </c>
      <c r="H8208">
        <v>115247.9765</v>
      </c>
      <c r="I8208">
        <v>1582.15022408089</v>
      </c>
      <c r="J8208">
        <v>0</v>
      </c>
      <c r="K8208">
        <v>1582.15022408089</v>
      </c>
      <c r="L8208">
        <v>113665.826275919</v>
      </c>
      <c r="N8208" t="s">
        <v>2198</v>
      </c>
    </row>
    <row r="8209" spans="1:12" x14ac:dyDescent="0.35">
      <c r="A8209" t="s">
        <v>1623</v>
      </c>
      <c r="B8209" t="s">
        <v>5021</v>
      </c>
      <c r="C8209" t="s">
        <v>2915</v>
      </c>
      <c r="D8209" t="s">
        <v>5026</v>
      </c>
      <c r="E8209" t="s">
        <v>5027</v>
      </c>
      <c r="F8209" t="s">
        <v>2920</v>
      </c>
      <c r="G8209" t="s">
        <v>2921</v>
      </c>
      <c r="H8209">
        <v>0</v>
      </c>
      <c r="I8209">
        <v>0</v>
      </c>
      <c r="J8209">
        <v>0</v>
      </c>
      <c r="K8209">
        <v>0</v>
      </c>
      <c r="L8209">
        <v>0</v>
      </c>
    </row>
    <row r="8210" spans="1:12" x14ac:dyDescent="0.35">
      <c r="A8210" t="s">
        <v>1623</v>
      </c>
      <c r="B8210" t="s">
        <v>5021</v>
      </c>
      <c r="C8210" t="s">
        <v>2915</v>
      </c>
      <c r="D8210" t="s">
        <v>5026</v>
      </c>
      <c r="E8210" t="s">
        <v>5027</v>
      </c>
      <c r="F8210" t="s">
        <v>2867</v>
      </c>
      <c r="G8210" t="s">
        <v>2868</v>
      </c>
      <c r="H8210">
        <v>0</v>
      </c>
      <c r="I8210">
        <v>0</v>
      </c>
      <c r="J8210">
        <v>0</v>
      </c>
      <c r="K8210">
        <v>0</v>
      </c>
      <c r="L8210">
        <v>0</v>
      </c>
    </row>
    <row r="8211" spans="1:12" x14ac:dyDescent="0.35">
      <c r="A8211" t="s">
        <v>1623</v>
      </c>
      <c r="B8211" t="s">
        <v>5021</v>
      </c>
      <c r="C8211" t="s">
        <v>2915</v>
      </c>
      <c r="D8211" t="s">
        <v>5026</v>
      </c>
      <c r="E8211" t="s">
        <v>5027</v>
      </c>
      <c r="F8211" t="s">
        <v>2922</v>
      </c>
      <c r="G8211" t="s">
        <v>2923</v>
      </c>
      <c r="H8211">
        <v>0</v>
      </c>
      <c r="I8211">
        <v>0</v>
      </c>
      <c r="J8211">
        <v>0</v>
      </c>
      <c r="K8211">
        <v>0</v>
      </c>
      <c r="L8211">
        <v>0</v>
      </c>
    </row>
    <row r="8212" spans="1:12" x14ac:dyDescent="0.35">
      <c r="A8212" t="s">
        <v>1623</v>
      </c>
      <c r="B8212" t="s">
        <v>5021</v>
      </c>
      <c r="C8212" t="s">
        <v>2915</v>
      </c>
      <c r="D8212" t="s">
        <v>5026</v>
      </c>
      <c r="E8212" t="s">
        <v>5027</v>
      </c>
      <c r="F8212" t="s">
        <v>2924</v>
      </c>
      <c r="G8212" t="s">
        <v>2925</v>
      </c>
      <c r="H8212">
        <v>0</v>
      </c>
      <c r="I8212">
        <v>0</v>
      </c>
      <c r="J8212">
        <v>0</v>
      </c>
      <c r="K8212">
        <v>0</v>
      </c>
      <c r="L8212">
        <v>0</v>
      </c>
    </row>
    <row r="8213" spans="1:12" x14ac:dyDescent="0.35">
      <c r="A8213" t="s">
        <v>1623</v>
      </c>
      <c r="B8213" t="s">
        <v>5021</v>
      </c>
      <c r="C8213" t="s">
        <v>2915</v>
      </c>
      <c r="D8213" t="s">
        <v>5026</v>
      </c>
      <c r="E8213" t="s">
        <v>5027</v>
      </c>
      <c r="F8213" t="s">
        <v>2877</v>
      </c>
      <c r="G8213" t="s">
        <v>2878</v>
      </c>
      <c r="H8213">
        <v>121569.5955</v>
      </c>
      <c r="I8213">
        <v>1668.9348355283701</v>
      </c>
      <c r="J8213">
        <v>24589.2238628384</v>
      </c>
      <c r="K8213">
        <v>26258.1586983667</v>
      </c>
      <c r="L8213">
        <v>95311.436801633303</v>
      </c>
    </row>
    <row r="8214" spans="1:12" x14ac:dyDescent="0.35">
      <c r="A8214" t="s">
        <v>1623</v>
      </c>
      <c r="B8214" t="s">
        <v>5021</v>
      </c>
      <c r="C8214" t="s">
        <v>2915</v>
      </c>
      <c r="D8214" t="s">
        <v>5026</v>
      </c>
      <c r="E8214" t="s">
        <v>5027</v>
      </c>
      <c r="F8214" t="s">
        <v>5028</v>
      </c>
      <c r="G8214" t="s">
        <v>5029</v>
      </c>
      <c r="H8214">
        <v>0</v>
      </c>
      <c r="I8214">
        <v>0</v>
      </c>
      <c r="J8214">
        <v>0</v>
      </c>
      <c r="K8214">
        <v>0</v>
      </c>
      <c r="L8214">
        <v>0</v>
      </c>
    </row>
    <row r="8215" spans="1:12" x14ac:dyDescent="0.35">
      <c r="A8215" t="s">
        <v>1623</v>
      </c>
      <c r="B8215" t="s">
        <v>5021</v>
      </c>
      <c r="C8215" t="s">
        <v>2915</v>
      </c>
      <c r="D8215" t="s">
        <v>5030</v>
      </c>
      <c r="E8215" t="s">
        <v>5031</v>
      </c>
      <c r="F8215" t="s">
        <v>2172</v>
      </c>
      <c r="G8215" t="s">
        <v>2173</v>
      </c>
      <c r="H8215">
        <v>702388.57750000001</v>
      </c>
      <c r="I8215">
        <v>3571.5938046767501</v>
      </c>
      <c r="J8215">
        <v>422486.69057142898</v>
      </c>
      <c r="K8215">
        <v>426058.284376105</v>
      </c>
      <c r="L8215">
        <v>276330.29312389501</v>
      </c>
    </row>
    <row r="8216" spans="1:12" x14ac:dyDescent="0.35">
      <c r="A8216" t="s">
        <v>1623</v>
      </c>
      <c r="B8216" t="s">
        <v>5021</v>
      </c>
      <c r="C8216" t="s">
        <v>2915</v>
      </c>
      <c r="D8216" t="s">
        <v>5030</v>
      </c>
      <c r="E8216" t="s">
        <v>5031</v>
      </c>
      <c r="F8216" t="s">
        <v>2920</v>
      </c>
      <c r="G8216" t="s">
        <v>2921</v>
      </c>
      <c r="H8216">
        <v>0</v>
      </c>
      <c r="I8216">
        <v>0</v>
      </c>
      <c r="J8216">
        <v>0</v>
      </c>
      <c r="K8216">
        <v>0</v>
      </c>
      <c r="L8216">
        <v>0</v>
      </c>
    </row>
    <row r="8217" spans="1:12" x14ac:dyDescent="0.35">
      <c r="A8217" t="s">
        <v>1623</v>
      </c>
      <c r="B8217" t="s">
        <v>5021</v>
      </c>
      <c r="C8217" t="s">
        <v>2915</v>
      </c>
      <c r="D8217" t="s">
        <v>5030</v>
      </c>
      <c r="E8217" t="s">
        <v>5031</v>
      </c>
      <c r="F8217" t="s">
        <v>2867</v>
      </c>
      <c r="G8217" t="s">
        <v>2868</v>
      </c>
      <c r="H8217">
        <v>0</v>
      </c>
      <c r="I8217">
        <v>0</v>
      </c>
      <c r="J8217">
        <v>0</v>
      </c>
      <c r="K8217">
        <v>0</v>
      </c>
      <c r="L8217">
        <v>0</v>
      </c>
    </row>
    <row r="8218" spans="1:12" x14ac:dyDescent="0.35">
      <c r="A8218" t="s">
        <v>1623</v>
      </c>
      <c r="B8218" t="s">
        <v>5021</v>
      </c>
      <c r="C8218" t="s">
        <v>2915</v>
      </c>
      <c r="D8218" t="s">
        <v>5030</v>
      </c>
      <c r="E8218" t="s">
        <v>5031</v>
      </c>
      <c r="F8218" t="s">
        <v>2922</v>
      </c>
      <c r="G8218" t="s">
        <v>2923</v>
      </c>
      <c r="H8218">
        <v>0</v>
      </c>
      <c r="I8218">
        <v>0</v>
      </c>
      <c r="J8218">
        <v>0</v>
      </c>
      <c r="K8218">
        <v>0</v>
      </c>
      <c r="L8218">
        <v>0</v>
      </c>
    </row>
    <row r="8219" spans="1:12" x14ac:dyDescent="0.35">
      <c r="A8219" t="s">
        <v>1623</v>
      </c>
      <c r="B8219" t="s">
        <v>5021</v>
      </c>
      <c r="C8219" t="s">
        <v>2915</v>
      </c>
      <c r="D8219" t="s">
        <v>5030</v>
      </c>
      <c r="E8219" t="s">
        <v>5031</v>
      </c>
      <c r="F8219" t="s">
        <v>2924</v>
      </c>
      <c r="G8219" t="s">
        <v>2925</v>
      </c>
      <c r="H8219">
        <v>0</v>
      </c>
      <c r="I8219">
        <v>0</v>
      </c>
      <c r="J8219">
        <v>0</v>
      </c>
      <c r="K8219">
        <v>0</v>
      </c>
      <c r="L8219">
        <v>0</v>
      </c>
    </row>
    <row r="8220" spans="1:12" x14ac:dyDescent="0.35">
      <c r="A8220" t="s">
        <v>1623</v>
      </c>
      <c r="B8220" t="s">
        <v>5021</v>
      </c>
      <c r="C8220" t="s">
        <v>2915</v>
      </c>
      <c r="D8220" t="s">
        <v>5030</v>
      </c>
      <c r="E8220" t="s">
        <v>5031</v>
      </c>
      <c r="F8220" t="s">
        <v>2877</v>
      </c>
      <c r="G8220" t="s">
        <v>2878</v>
      </c>
      <c r="H8220">
        <v>9585.4423000000006</v>
      </c>
      <c r="I8220">
        <v>48.741262723521302</v>
      </c>
      <c r="J8220">
        <v>5765.6429897959197</v>
      </c>
      <c r="K8220">
        <v>5814.3842525194405</v>
      </c>
      <c r="L8220">
        <v>3771.0580474805602</v>
      </c>
    </row>
    <row r="8221" spans="1:12" x14ac:dyDescent="0.35">
      <c r="A8221" t="s">
        <v>1623</v>
      </c>
      <c r="B8221" t="s">
        <v>5021</v>
      </c>
      <c r="C8221" t="s">
        <v>2915</v>
      </c>
      <c r="D8221" t="s">
        <v>5032</v>
      </c>
      <c r="E8221" t="s">
        <v>5033</v>
      </c>
      <c r="F8221" t="s">
        <v>2172</v>
      </c>
      <c r="G8221" t="s">
        <v>2173</v>
      </c>
      <c r="H8221">
        <v>34857.976300000002</v>
      </c>
      <c r="I8221">
        <v>75.543999327440403</v>
      </c>
      <c r="J8221">
        <v>237.955257974635</v>
      </c>
      <c r="K8221">
        <v>313.49925730207502</v>
      </c>
      <c r="L8221">
        <v>34544.477042697901</v>
      </c>
    </row>
    <row r="8222" spans="1:12" x14ac:dyDescent="0.35">
      <c r="A8222" t="s">
        <v>1623</v>
      </c>
      <c r="B8222" t="s">
        <v>5021</v>
      </c>
      <c r="C8222" t="s">
        <v>2915</v>
      </c>
      <c r="D8222" t="s">
        <v>5032</v>
      </c>
      <c r="E8222" t="s">
        <v>5033</v>
      </c>
      <c r="F8222" t="s">
        <v>2867</v>
      </c>
      <c r="G8222" t="s">
        <v>2868</v>
      </c>
      <c r="H8222">
        <v>0</v>
      </c>
      <c r="I8222">
        <v>0</v>
      </c>
      <c r="J8222">
        <v>0</v>
      </c>
      <c r="K8222">
        <v>0</v>
      </c>
      <c r="L8222">
        <v>0</v>
      </c>
    </row>
    <row r="8223" spans="1:12" x14ac:dyDescent="0.35">
      <c r="A8223" t="s">
        <v>1623</v>
      </c>
      <c r="B8223" t="s">
        <v>5021</v>
      </c>
      <c r="C8223" t="s">
        <v>2915</v>
      </c>
      <c r="D8223" t="s">
        <v>5032</v>
      </c>
      <c r="E8223" t="s">
        <v>5033</v>
      </c>
      <c r="F8223" t="s">
        <v>2922</v>
      </c>
      <c r="G8223" t="s">
        <v>2923</v>
      </c>
      <c r="H8223">
        <v>0</v>
      </c>
      <c r="I8223">
        <v>0</v>
      </c>
      <c r="J8223">
        <v>0</v>
      </c>
      <c r="K8223">
        <v>0</v>
      </c>
      <c r="L8223">
        <v>0</v>
      </c>
    </row>
    <row r="8224" spans="1:12" x14ac:dyDescent="0.35">
      <c r="A8224" t="s">
        <v>1623</v>
      </c>
      <c r="B8224" t="s">
        <v>5021</v>
      </c>
      <c r="C8224" t="s">
        <v>17</v>
      </c>
      <c r="D8224" t="s">
        <v>1624</v>
      </c>
      <c r="E8224" t="s">
        <v>5034</v>
      </c>
      <c r="F8224" t="s">
        <v>2170</v>
      </c>
      <c r="G8224" t="s">
        <v>2171</v>
      </c>
      <c r="H8224">
        <v>0</v>
      </c>
      <c r="I8224">
        <v>0</v>
      </c>
      <c r="J8224">
        <v>0</v>
      </c>
      <c r="K8224">
        <v>0</v>
      </c>
      <c r="L8224">
        <v>0</v>
      </c>
    </row>
    <row r="8225" spans="1:14" x14ac:dyDescent="0.35">
      <c r="A8225" t="s">
        <v>1623</v>
      </c>
      <c r="B8225" t="s">
        <v>5021</v>
      </c>
      <c r="C8225" t="s">
        <v>17</v>
      </c>
      <c r="D8225" t="s">
        <v>1624</v>
      </c>
      <c r="E8225" t="s">
        <v>5034</v>
      </c>
      <c r="F8225" t="s">
        <v>19</v>
      </c>
      <c r="G8225" t="s">
        <v>2174</v>
      </c>
      <c r="H8225">
        <v>1192829.5814</v>
      </c>
      <c r="I8225">
        <v>8633.1365562689498</v>
      </c>
      <c r="J8225">
        <v>0</v>
      </c>
      <c r="K8225">
        <v>8633.1365562689498</v>
      </c>
      <c r="L8225">
        <v>1184196.44484373</v>
      </c>
      <c r="N8225" t="s">
        <v>2198</v>
      </c>
    </row>
    <row r="8226" spans="1:14" x14ac:dyDescent="0.35">
      <c r="A8226" t="s">
        <v>1623</v>
      </c>
      <c r="B8226" t="s">
        <v>5021</v>
      </c>
      <c r="C8226" t="s">
        <v>17</v>
      </c>
      <c r="D8226" t="s">
        <v>1624</v>
      </c>
      <c r="E8226" t="s">
        <v>5034</v>
      </c>
      <c r="F8226" t="s">
        <v>30</v>
      </c>
      <c r="G8226" t="s">
        <v>2182</v>
      </c>
      <c r="H8226">
        <v>172475.11069999999</v>
      </c>
      <c r="I8226">
        <v>1248.2933066232099</v>
      </c>
      <c r="J8226">
        <v>0</v>
      </c>
      <c r="K8226">
        <v>1248.2933066232099</v>
      </c>
      <c r="L8226">
        <v>171226.81739337699</v>
      </c>
      <c r="N8226" t="s">
        <v>2198</v>
      </c>
    </row>
    <row r="8227" spans="1:14" x14ac:dyDescent="0.35">
      <c r="A8227" t="s">
        <v>1623</v>
      </c>
      <c r="B8227" t="s">
        <v>5021</v>
      </c>
      <c r="C8227" t="s">
        <v>17</v>
      </c>
      <c r="D8227" t="s">
        <v>1624</v>
      </c>
      <c r="E8227" t="s">
        <v>5034</v>
      </c>
      <c r="F8227" t="s">
        <v>2787</v>
      </c>
      <c r="G8227" t="s">
        <v>2935</v>
      </c>
      <c r="H8227">
        <v>0</v>
      </c>
      <c r="I8227">
        <v>0</v>
      </c>
      <c r="J8227">
        <v>0</v>
      </c>
      <c r="K8227">
        <v>0</v>
      </c>
      <c r="L8227">
        <v>0</v>
      </c>
    </row>
    <row r="8228" spans="1:14" x14ac:dyDescent="0.35">
      <c r="A8228" t="s">
        <v>1623</v>
      </c>
      <c r="B8228" t="s">
        <v>5021</v>
      </c>
      <c r="C8228" t="s">
        <v>17</v>
      </c>
      <c r="D8228" t="s">
        <v>1624</v>
      </c>
      <c r="E8228" t="s">
        <v>5034</v>
      </c>
      <c r="F8228" t="s">
        <v>2788</v>
      </c>
      <c r="G8228" t="s">
        <v>2936</v>
      </c>
      <c r="H8228">
        <v>2138928.0440000002</v>
      </c>
      <c r="I8228">
        <v>15480.549926047801</v>
      </c>
      <c r="J8228">
        <v>1270.12162678345</v>
      </c>
      <c r="K8228">
        <v>16750.671552831202</v>
      </c>
      <c r="L8228">
        <v>2122177.3724471699</v>
      </c>
    </row>
    <row r="8229" spans="1:14" x14ac:dyDescent="0.35">
      <c r="A8229" t="s">
        <v>1623</v>
      </c>
      <c r="B8229" t="s">
        <v>5021</v>
      </c>
      <c r="C8229" t="s">
        <v>17</v>
      </c>
      <c r="D8229" t="s">
        <v>1629</v>
      </c>
      <c r="E8229" t="s">
        <v>2418</v>
      </c>
      <c r="F8229" t="s">
        <v>2206</v>
      </c>
      <c r="G8229" t="s">
        <v>3028</v>
      </c>
      <c r="H8229">
        <v>83617.6878</v>
      </c>
      <c r="I8229">
        <v>425.18973865199501</v>
      </c>
      <c r="J8229">
        <v>0</v>
      </c>
      <c r="K8229">
        <v>425.18973865199501</v>
      </c>
      <c r="L8229">
        <v>83192.498061348</v>
      </c>
      <c r="M8229" t="s">
        <v>2198</v>
      </c>
    </row>
    <row r="8230" spans="1:14" x14ac:dyDescent="0.35">
      <c r="A8230" t="s">
        <v>1623</v>
      </c>
      <c r="B8230" t="s">
        <v>5021</v>
      </c>
      <c r="C8230" t="s">
        <v>17</v>
      </c>
      <c r="D8230" t="s">
        <v>1629</v>
      </c>
      <c r="E8230" t="s">
        <v>2418</v>
      </c>
      <c r="F8230" t="s">
        <v>19</v>
      </c>
      <c r="G8230" t="s">
        <v>2174</v>
      </c>
      <c r="H8230">
        <v>269432.50569999998</v>
      </c>
      <c r="I8230">
        <v>1370.0443017881701</v>
      </c>
      <c r="J8230">
        <v>59892.035867609397</v>
      </c>
      <c r="K8230">
        <v>61262.080169397603</v>
      </c>
      <c r="L8230">
        <v>208170.42553060199</v>
      </c>
      <c r="N8230" t="s">
        <v>2198</v>
      </c>
    </row>
    <row r="8231" spans="1:14" x14ac:dyDescent="0.35">
      <c r="A8231" t="s">
        <v>1623</v>
      </c>
      <c r="B8231" t="s">
        <v>5021</v>
      </c>
      <c r="C8231" t="s">
        <v>17</v>
      </c>
      <c r="D8231" t="s">
        <v>1629</v>
      </c>
      <c r="E8231" t="s">
        <v>2418</v>
      </c>
      <c r="F8231" t="s">
        <v>2787</v>
      </c>
      <c r="G8231" t="s">
        <v>2935</v>
      </c>
      <c r="H8231">
        <v>0</v>
      </c>
      <c r="I8231">
        <v>0</v>
      </c>
      <c r="J8231">
        <v>0</v>
      </c>
      <c r="K8231">
        <v>0</v>
      </c>
      <c r="L8231">
        <v>0</v>
      </c>
    </row>
    <row r="8232" spans="1:14" x14ac:dyDescent="0.35">
      <c r="A8232" t="s">
        <v>1623</v>
      </c>
      <c r="B8232" t="s">
        <v>5021</v>
      </c>
      <c r="C8232" t="s">
        <v>17</v>
      </c>
      <c r="D8232" t="s">
        <v>1629</v>
      </c>
      <c r="E8232" t="s">
        <v>2418</v>
      </c>
      <c r="F8232" t="s">
        <v>2788</v>
      </c>
      <c r="G8232" t="s">
        <v>2936</v>
      </c>
      <c r="H8232">
        <v>259704.30160000001</v>
      </c>
      <c r="I8232">
        <v>1320.5771053645101</v>
      </c>
      <c r="J8232">
        <v>258383.72449463501</v>
      </c>
      <c r="K8232">
        <v>259704.30160000001</v>
      </c>
      <c r="L8232">
        <v>2.91038304567337E-11</v>
      </c>
    </row>
    <row r="8233" spans="1:14" x14ac:dyDescent="0.35">
      <c r="A8233" t="s">
        <v>1623</v>
      </c>
      <c r="B8233" t="s">
        <v>5021</v>
      </c>
      <c r="C8233" t="s">
        <v>17</v>
      </c>
      <c r="D8233" t="s">
        <v>1633</v>
      </c>
      <c r="E8233" t="s">
        <v>5035</v>
      </c>
      <c r="F8233" t="s">
        <v>2170</v>
      </c>
      <c r="G8233" t="s">
        <v>2171</v>
      </c>
      <c r="H8233">
        <v>0</v>
      </c>
      <c r="I8233">
        <v>0</v>
      </c>
      <c r="J8233">
        <v>0</v>
      </c>
      <c r="K8233">
        <v>0</v>
      </c>
      <c r="L8233">
        <v>0</v>
      </c>
    </row>
    <row r="8234" spans="1:14" x14ac:dyDescent="0.35">
      <c r="A8234" t="s">
        <v>1623</v>
      </c>
      <c r="B8234" t="s">
        <v>5021</v>
      </c>
      <c r="C8234" t="s">
        <v>17</v>
      </c>
      <c r="D8234" t="s">
        <v>1633</v>
      </c>
      <c r="E8234" t="s">
        <v>5035</v>
      </c>
      <c r="F8234" t="s">
        <v>19</v>
      </c>
      <c r="G8234" t="s">
        <v>2174</v>
      </c>
      <c r="H8234">
        <v>2842309.6107999999</v>
      </c>
      <c r="I8234">
        <v>28355.724367160401</v>
      </c>
      <c r="J8234">
        <v>0</v>
      </c>
      <c r="K8234">
        <v>28355.724367160401</v>
      </c>
      <c r="L8234">
        <v>2813953.88643284</v>
      </c>
      <c r="N8234" t="s">
        <v>2198</v>
      </c>
    </row>
    <row r="8235" spans="1:14" x14ac:dyDescent="0.35">
      <c r="A8235" t="s">
        <v>1623</v>
      </c>
      <c r="B8235" t="s">
        <v>5021</v>
      </c>
      <c r="C8235" t="s">
        <v>17</v>
      </c>
      <c r="D8235" t="s">
        <v>1633</v>
      </c>
      <c r="E8235" t="s">
        <v>5035</v>
      </c>
      <c r="F8235" t="s">
        <v>30</v>
      </c>
      <c r="G8235" t="s">
        <v>2182</v>
      </c>
      <c r="H8235">
        <v>430854.27830000001</v>
      </c>
      <c r="I8235">
        <v>4298.3301711822496</v>
      </c>
      <c r="J8235">
        <v>0</v>
      </c>
      <c r="K8235">
        <v>4298.3301711822496</v>
      </c>
      <c r="L8235">
        <v>426555.94812881801</v>
      </c>
      <c r="N8235" t="s">
        <v>2198</v>
      </c>
    </row>
    <row r="8236" spans="1:14" x14ac:dyDescent="0.35">
      <c r="A8236" t="s">
        <v>1623</v>
      </c>
      <c r="B8236" t="s">
        <v>5021</v>
      </c>
      <c r="C8236" t="s">
        <v>17</v>
      </c>
      <c r="D8236" t="s">
        <v>1633</v>
      </c>
      <c r="E8236" t="s">
        <v>5035</v>
      </c>
      <c r="F8236" t="s">
        <v>2787</v>
      </c>
      <c r="G8236" t="s">
        <v>2935</v>
      </c>
      <c r="H8236">
        <v>0</v>
      </c>
      <c r="I8236">
        <v>0</v>
      </c>
      <c r="J8236">
        <v>0</v>
      </c>
      <c r="K8236">
        <v>0</v>
      </c>
      <c r="L8236">
        <v>0</v>
      </c>
    </row>
    <row r="8237" spans="1:14" x14ac:dyDescent="0.35">
      <c r="A8237" t="s">
        <v>1623</v>
      </c>
      <c r="B8237" t="s">
        <v>5021</v>
      </c>
      <c r="C8237" t="s">
        <v>17</v>
      </c>
      <c r="D8237" t="s">
        <v>1633</v>
      </c>
      <c r="E8237" t="s">
        <v>5035</v>
      </c>
      <c r="F8237" t="s">
        <v>2788</v>
      </c>
      <c r="G8237" t="s">
        <v>2936</v>
      </c>
      <c r="H8237">
        <v>2075502.8777000001</v>
      </c>
      <c r="I8237">
        <v>20705.832784968199</v>
      </c>
      <c r="J8237">
        <v>537579.00645781402</v>
      </c>
      <c r="K8237">
        <v>558284.83924278198</v>
      </c>
      <c r="L8237">
        <v>1517218.03845722</v>
      </c>
    </row>
    <row r="8238" spans="1:14" x14ac:dyDescent="0.35">
      <c r="A8238" t="s">
        <v>1623</v>
      </c>
      <c r="B8238" t="s">
        <v>5021</v>
      </c>
      <c r="C8238" t="s">
        <v>2938</v>
      </c>
      <c r="D8238" t="s">
        <v>5036</v>
      </c>
      <c r="E8238" t="s">
        <v>5037</v>
      </c>
      <c r="F8238" t="s">
        <v>2172</v>
      </c>
      <c r="G8238" t="s">
        <v>2173</v>
      </c>
      <c r="H8238">
        <v>942567.25910000002</v>
      </c>
      <c r="I8238">
        <v>8318.61458992191</v>
      </c>
      <c r="J8238">
        <v>71598.780636013704</v>
      </c>
      <c r="K8238">
        <v>79917.395225935601</v>
      </c>
      <c r="L8238">
        <v>862649.86387406394</v>
      </c>
    </row>
    <row r="8239" spans="1:14" x14ac:dyDescent="0.35">
      <c r="A8239" t="s">
        <v>1623</v>
      </c>
      <c r="B8239" t="s">
        <v>5021</v>
      </c>
      <c r="C8239" t="s">
        <v>2944</v>
      </c>
      <c r="D8239" t="s">
        <v>5038</v>
      </c>
      <c r="E8239" t="s">
        <v>5039</v>
      </c>
      <c r="F8239" t="s">
        <v>3380</v>
      </c>
      <c r="G8239" t="s">
        <v>3381</v>
      </c>
      <c r="H8239">
        <v>41909.450199999999</v>
      </c>
      <c r="I8239">
        <v>369.87128629686401</v>
      </c>
      <c r="J8239">
        <v>3183.5028302925598</v>
      </c>
      <c r="K8239">
        <v>3553.3741165894198</v>
      </c>
      <c r="L8239">
        <v>38356.076083410597</v>
      </c>
    </row>
    <row r="8240" spans="1:14" x14ac:dyDescent="0.35">
      <c r="A8240" t="s">
        <v>1623</v>
      </c>
      <c r="B8240" t="s">
        <v>5021</v>
      </c>
      <c r="C8240" t="s">
        <v>2944</v>
      </c>
      <c r="D8240" t="s">
        <v>5038</v>
      </c>
      <c r="E8240" t="s">
        <v>5039</v>
      </c>
      <c r="F8240" t="s">
        <v>3382</v>
      </c>
      <c r="G8240" t="s">
        <v>3383</v>
      </c>
      <c r="H8240">
        <v>7907.4435000000003</v>
      </c>
      <c r="I8240">
        <v>69.787035150351599</v>
      </c>
      <c r="J8240">
        <v>600.66091137595402</v>
      </c>
      <c r="K8240">
        <v>670.44794652630503</v>
      </c>
      <c r="L8240">
        <v>7236.9955534736901</v>
      </c>
    </row>
    <row r="8241" spans="1:12" x14ac:dyDescent="0.35">
      <c r="A8241" t="s">
        <v>1623</v>
      </c>
      <c r="B8241" t="s">
        <v>5021</v>
      </c>
      <c r="C8241" t="s">
        <v>2944</v>
      </c>
      <c r="D8241" t="s">
        <v>5040</v>
      </c>
      <c r="E8241" t="s">
        <v>5041</v>
      </c>
      <c r="F8241" t="s">
        <v>2947</v>
      </c>
      <c r="G8241" t="s">
        <v>2948</v>
      </c>
      <c r="H8241">
        <v>0</v>
      </c>
      <c r="I8241">
        <v>0</v>
      </c>
      <c r="J8241">
        <v>0</v>
      </c>
      <c r="K8241">
        <v>0</v>
      </c>
      <c r="L8241">
        <v>0</v>
      </c>
    </row>
    <row r="8242" spans="1:12" x14ac:dyDescent="0.35">
      <c r="A8242" t="s">
        <v>1636</v>
      </c>
      <c r="B8242" t="s">
        <v>5042</v>
      </c>
      <c r="C8242" t="s">
        <v>2857</v>
      </c>
      <c r="D8242" t="s">
        <v>2859</v>
      </c>
      <c r="E8242" t="s">
        <v>5043</v>
      </c>
      <c r="F8242" t="s">
        <v>2172</v>
      </c>
      <c r="G8242" t="s">
        <v>2173</v>
      </c>
      <c r="H8242">
        <v>7773388.4561999999</v>
      </c>
      <c r="I8242">
        <v>55664.905983381301</v>
      </c>
      <c r="J8242">
        <v>905625.84548264404</v>
      </c>
      <c r="K8242">
        <v>961290.75146602502</v>
      </c>
      <c r="L8242">
        <v>6812097.7047339799</v>
      </c>
    </row>
    <row r="8243" spans="1:12" x14ac:dyDescent="0.35">
      <c r="A8243" t="s">
        <v>1636</v>
      </c>
      <c r="B8243" t="s">
        <v>5042</v>
      </c>
      <c r="C8243" t="s">
        <v>2857</v>
      </c>
      <c r="D8243" t="s">
        <v>2859</v>
      </c>
      <c r="E8243" t="s">
        <v>5043</v>
      </c>
      <c r="F8243" t="s">
        <v>3059</v>
      </c>
      <c r="G8243" t="s">
        <v>3060</v>
      </c>
      <c r="H8243">
        <v>0</v>
      </c>
      <c r="I8243">
        <v>0</v>
      </c>
      <c r="J8243">
        <v>0</v>
      </c>
      <c r="K8243">
        <v>0</v>
      </c>
      <c r="L8243">
        <v>0</v>
      </c>
    </row>
    <row r="8244" spans="1:12" x14ac:dyDescent="0.35">
      <c r="A8244" t="s">
        <v>1636</v>
      </c>
      <c r="B8244" t="s">
        <v>5042</v>
      </c>
      <c r="C8244" t="s">
        <v>2857</v>
      </c>
      <c r="D8244" t="s">
        <v>2859</v>
      </c>
      <c r="E8244" t="s">
        <v>5043</v>
      </c>
      <c r="F8244" t="s">
        <v>2861</v>
      </c>
      <c r="G8244" t="s">
        <v>2862</v>
      </c>
      <c r="H8244">
        <v>197207.5661</v>
      </c>
      <c r="I8244">
        <v>1412.1950397309899</v>
      </c>
      <c r="J8244">
        <v>22975.343337947801</v>
      </c>
      <c r="K8244">
        <v>24387.5383776788</v>
      </c>
      <c r="L8244">
        <v>172820.02772232101</v>
      </c>
    </row>
    <row r="8245" spans="1:12" x14ac:dyDescent="0.35">
      <c r="A8245" t="s">
        <v>1636</v>
      </c>
      <c r="B8245" t="s">
        <v>5042</v>
      </c>
      <c r="C8245" t="s">
        <v>2857</v>
      </c>
      <c r="D8245" t="s">
        <v>2859</v>
      </c>
      <c r="E8245" t="s">
        <v>5043</v>
      </c>
      <c r="F8245" t="s">
        <v>2865</v>
      </c>
      <c r="G8245" t="s">
        <v>2866</v>
      </c>
      <c r="H8245">
        <v>0</v>
      </c>
      <c r="I8245">
        <v>0</v>
      </c>
      <c r="J8245">
        <v>0</v>
      </c>
      <c r="K8245">
        <v>0</v>
      </c>
      <c r="L8245">
        <v>0</v>
      </c>
    </row>
    <row r="8246" spans="1:12" x14ac:dyDescent="0.35">
      <c r="A8246" t="s">
        <v>1636</v>
      </c>
      <c r="B8246" t="s">
        <v>5042</v>
      </c>
      <c r="C8246" t="s">
        <v>2857</v>
      </c>
      <c r="D8246" t="s">
        <v>2859</v>
      </c>
      <c r="E8246" t="s">
        <v>5043</v>
      </c>
      <c r="F8246" t="s">
        <v>2867</v>
      </c>
      <c r="G8246" t="s">
        <v>2868</v>
      </c>
      <c r="H8246">
        <v>0</v>
      </c>
      <c r="I8246">
        <v>0</v>
      </c>
      <c r="J8246">
        <v>0</v>
      </c>
      <c r="K8246">
        <v>0</v>
      </c>
      <c r="L8246">
        <v>0</v>
      </c>
    </row>
    <row r="8247" spans="1:12" x14ac:dyDescent="0.35">
      <c r="A8247" t="s">
        <v>1636</v>
      </c>
      <c r="B8247" t="s">
        <v>5042</v>
      </c>
      <c r="C8247" t="s">
        <v>2857</v>
      </c>
      <c r="D8247" t="s">
        <v>2859</v>
      </c>
      <c r="E8247" t="s">
        <v>5043</v>
      </c>
      <c r="F8247" t="s">
        <v>2869</v>
      </c>
      <c r="G8247" t="s">
        <v>2870</v>
      </c>
      <c r="H8247">
        <v>283207.8578</v>
      </c>
      <c r="I8247">
        <v>2028.03949314751</v>
      </c>
      <c r="J8247">
        <v>32994.665996601798</v>
      </c>
      <c r="K8247">
        <v>35022.7054897493</v>
      </c>
      <c r="L8247">
        <v>248185.152310251</v>
      </c>
    </row>
    <row r="8248" spans="1:12" x14ac:dyDescent="0.35">
      <c r="A8248" t="s">
        <v>1636</v>
      </c>
      <c r="B8248" t="s">
        <v>5042</v>
      </c>
      <c r="C8248" t="s">
        <v>2857</v>
      </c>
      <c r="D8248" t="s">
        <v>2859</v>
      </c>
      <c r="E8248" t="s">
        <v>5043</v>
      </c>
      <c r="F8248" t="s">
        <v>2871</v>
      </c>
      <c r="G8248" t="s">
        <v>2872</v>
      </c>
      <c r="H8248">
        <v>269121.60320000001</v>
      </c>
      <c r="I8248">
        <v>1927.16841888101</v>
      </c>
      <c r="J8248">
        <v>31353.570043891199</v>
      </c>
      <c r="K8248">
        <v>33280.738462772199</v>
      </c>
      <c r="L8248">
        <v>235840.864737228</v>
      </c>
    </row>
    <row r="8249" spans="1:12" x14ac:dyDescent="0.35">
      <c r="A8249" t="s">
        <v>1636</v>
      </c>
      <c r="B8249" t="s">
        <v>5042</v>
      </c>
      <c r="C8249" t="s">
        <v>2857</v>
      </c>
      <c r="D8249" t="s">
        <v>2859</v>
      </c>
      <c r="E8249" t="s">
        <v>5043</v>
      </c>
      <c r="F8249" t="s">
        <v>2875</v>
      </c>
      <c r="G8249" t="s">
        <v>2876</v>
      </c>
      <c r="H8249">
        <v>205362.766</v>
      </c>
      <c r="I8249">
        <v>1470.5940827273801</v>
      </c>
      <c r="J8249">
        <v>23925.4515210961</v>
      </c>
      <c r="K8249">
        <v>25396.045603823401</v>
      </c>
      <c r="L8249">
        <v>179966.720396177</v>
      </c>
    </row>
    <row r="8250" spans="1:12" x14ac:dyDescent="0.35">
      <c r="A8250" t="s">
        <v>1636</v>
      </c>
      <c r="B8250" t="s">
        <v>5042</v>
      </c>
      <c r="C8250" t="s">
        <v>2857</v>
      </c>
      <c r="D8250" t="s">
        <v>2859</v>
      </c>
      <c r="E8250" t="s">
        <v>5043</v>
      </c>
      <c r="F8250" t="s">
        <v>2877</v>
      </c>
      <c r="G8250" t="s">
        <v>2878</v>
      </c>
      <c r="H8250">
        <v>109724.51029999999</v>
      </c>
      <c r="I8250">
        <v>785.73257849694198</v>
      </c>
      <c r="J8250">
        <v>12783.2737369033</v>
      </c>
      <c r="K8250">
        <v>13569.0063154003</v>
      </c>
      <c r="L8250">
        <v>96155.503984599694</v>
      </c>
    </row>
    <row r="8251" spans="1:12" x14ac:dyDescent="0.35">
      <c r="A8251" t="s">
        <v>1636</v>
      </c>
      <c r="B8251" t="s">
        <v>5042</v>
      </c>
      <c r="C8251" t="s">
        <v>2879</v>
      </c>
      <c r="D8251" t="s">
        <v>2880</v>
      </c>
      <c r="E8251" t="s">
        <v>3061</v>
      </c>
      <c r="F8251" t="s">
        <v>2172</v>
      </c>
      <c r="G8251" t="s">
        <v>2173</v>
      </c>
      <c r="H8251">
        <v>25955.015100000001</v>
      </c>
      <c r="I8251">
        <v>34.487220999559803</v>
      </c>
      <c r="J8251">
        <v>2917.67863630907</v>
      </c>
      <c r="K8251">
        <v>2952.1658573086302</v>
      </c>
      <c r="L8251">
        <v>23002.849242691402</v>
      </c>
    </row>
    <row r="8252" spans="1:12" x14ac:dyDescent="0.35">
      <c r="A8252" t="s">
        <v>1636</v>
      </c>
      <c r="B8252" t="s">
        <v>5042</v>
      </c>
      <c r="C8252" t="s">
        <v>2879</v>
      </c>
      <c r="D8252" t="s">
        <v>2880</v>
      </c>
      <c r="E8252" t="s">
        <v>3061</v>
      </c>
      <c r="F8252" t="s">
        <v>2882</v>
      </c>
      <c r="G8252" t="s">
        <v>2883</v>
      </c>
      <c r="H8252">
        <v>0</v>
      </c>
      <c r="I8252">
        <v>0</v>
      </c>
      <c r="J8252">
        <v>0</v>
      </c>
      <c r="K8252">
        <v>0</v>
      </c>
      <c r="L8252">
        <v>0</v>
      </c>
    </row>
    <row r="8253" spans="1:12" x14ac:dyDescent="0.35">
      <c r="A8253" t="s">
        <v>1636</v>
      </c>
      <c r="B8253" t="s">
        <v>5042</v>
      </c>
      <c r="C8253" t="s">
        <v>2879</v>
      </c>
      <c r="D8253" t="s">
        <v>2886</v>
      </c>
      <c r="E8253" t="s">
        <v>2893</v>
      </c>
      <c r="F8253" t="s">
        <v>2172</v>
      </c>
      <c r="G8253" t="s">
        <v>2173</v>
      </c>
      <c r="H8253">
        <v>47432.933900000004</v>
      </c>
      <c r="I8253">
        <v>291.36922458135098</v>
      </c>
      <c r="J8253">
        <v>5888.3785319255903</v>
      </c>
      <c r="K8253">
        <v>6179.7477565069403</v>
      </c>
      <c r="L8253">
        <v>41253.186143493098</v>
      </c>
    </row>
    <row r="8254" spans="1:12" x14ac:dyDescent="0.35">
      <c r="A8254" t="s">
        <v>1636</v>
      </c>
      <c r="B8254" t="s">
        <v>5042</v>
      </c>
      <c r="C8254" t="s">
        <v>2879</v>
      </c>
      <c r="D8254" t="s">
        <v>2886</v>
      </c>
      <c r="E8254" t="s">
        <v>2893</v>
      </c>
      <c r="F8254" t="s">
        <v>2882</v>
      </c>
      <c r="G8254" t="s">
        <v>2883</v>
      </c>
      <c r="H8254">
        <v>5176.6908000000003</v>
      </c>
      <c r="I8254">
        <v>31.799179332482499</v>
      </c>
      <c r="J8254">
        <v>642.64029663147301</v>
      </c>
      <c r="K8254">
        <v>674.43947596395606</v>
      </c>
      <c r="L8254">
        <v>4502.2513240360404</v>
      </c>
    </row>
    <row r="8255" spans="1:12" x14ac:dyDescent="0.35">
      <c r="A8255" t="s">
        <v>1636</v>
      </c>
      <c r="B8255" t="s">
        <v>5042</v>
      </c>
      <c r="C8255" t="s">
        <v>2879</v>
      </c>
      <c r="D8255" t="s">
        <v>2888</v>
      </c>
      <c r="E8255" t="s">
        <v>5044</v>
      </c>
      <c r="F8255" t="s">
        <v>2172</v>
      </c>
      <c r="G8255" t="s">
        <v>2173</v>
      </c>
      <c r="H8255">
        <v>29094.2418</v>
      </c>
      <c r="I8255">
        <v>243.700875133404</v>
      </c>
      <c r="J8255">
        <v>3496.7470935610099</v>
      </c>
      <c r="K8255">
        <v>3740.4479686944101</v>
      </c>
      <c r="L8255">
        <v>25353.7938313056</v>
      </c>
    </row>
    <row r="8256" spans="1:12" x14ac:dyDescent="0.35">
      <c r="A8256" t="s">
        <v>1636</v>
      </c>
      <c r="B8256" t="s">
        <v>5042</v>
      </c>
      <c r="C8256" t="s">
        <v>2879</v>
      </c>
      <c r="D8256" t="s">
        <v>2888</v>
      </c>
      <c r="E8256" t="s">
        <v>5044</v>
      </c>
      <c r="F8256" t="s">
        <v>2882</v>
      </c>
      <c r="G8256" t="s">
        <v>2883</v>
      </c>
      <c r="H8256">
        <v>1995.6339</v>
      </c>
      <c r="I8256">
        <v>16.715944503735301</v>
      </c>
      <c r="J8256">
        <v>239.849078619708</v>
      </c>
      <c r="K8256">
        <v>256.56502312344401</v>
      </c>
      <c r="L8256">
        <v>1739.0688768765599</v>
      </c>
    </row>
    <row r="8257" spans="1:12" x14ac:dyDescent="0.35">
      <c r="A8257" t="s">
        <v>1636</v>
      </c>
      <c r="B8257" t="s">
        <v>5042</v>
      </c>
      <c r="C8257" t="s">
        <v>2879</v>
      </c>
      <c r="D8257" t="s">
        <v>2888</v>
      </c>
      <c r="E8257" t="s">
        <v>5044</v>
      </c>
      <c r="F8257" t="s">
        <v>2884</v>
      </c>
      <c r="G8257" t="s">
        <v>2885</v>
      </c>
      <c r="H8257">
        <v>23632.5069</v>
      </c>
      <c r="I8257">
        <v>197.951974386339</v>
      </c>
      <c r="J8257">
        <v>2840.3180362860198</v>
      </c>
      <c r="K8257">
        <v>3038.2700106723601</v>
      </c>
      <c r="L8257">
        <v>20594.2368893276</v>
      </c>
    </row>
    <row r="8258" spans="1:12" x14ac:dyDescent="0.35">
      <c r="A8258" t="s">
        <v>1636</v>
      </c>
      <c r="B8258" t="s">
        <v>5042</v>
      </c>
      <c r="C8258" t="s">
        <v>2879</v>
      </c>
      <c r="D8258" t="s">
        <v>2892</v>
      </c>
      <c r="E8258" t="s">
        <v>3455</v>
      </c>
      <c r="F8258" t="s">
        <v>2170</v>
      </c>
      <c r="G8258" t="s">
        <v>2171</v>
      </c>
      <c r="H8258">
        <v>0</v>
      </c>
      <c r="I8258">
        <v>0</v>
      </c>
      <c r="J8258">
        <v>0</v>
      </c>
      <c r="K8258">
        <v>0</v>
      </c>
      <c r="L8258">
        <v>0</v>
      </c>
    </row>
    <row r="8259" spans="1:12" x14ac:dyDescent="0.35">
      <c r="A8259" t="s">
        <v>1636</v>
      </c>
      <c r="B8259" t="s">
        <v>5042</v>
      </c>
      <c r="C8259" t="s">
        <v>2879</v>
      </c>
      <c r="D8259" t="s">
        <v>2892</v>
      </c>
      <c r="E8259" t="s">
        <v>3455</v>
      </c>
      <c r="F8259" t="s">
        <v>2172</v>
      </c>
      <c r="G8259" t="s">
        <v>2173</v>
      </c>
      <c r="H8259">
        <v>17228.939399999999</v>
      </c>
      <c r="I8259">
        <v>67.643915324985102</v>
      </c>
      <c r="J8259">
        <v>2120.7201502683401</v>
      </c>
      <c r="K8259">
        <v>2188.36406559332</v>
      </c>
      <c r="L8259">
        <v>15040.5753344067</v>
      </c>
    </row>
    <row r="8260" spans="1:12" x14ac:dyDescent="0.35">
      <c r="A8260" t="s">
        <v>1636</v>
      </c>
      <c r="B8260" t="s">
        <v>5042</v>
      </c>
      <c r="C8260" t="s">
        <v>2879</v>
      </c>
      <c r="D8260" t="s">
        <v>2892</v>
      </c>
      <c r="E8260" t="s">
        <v>3455</v>
      </c>
      <c r="F8260" t="s">
        <v>2882</v>
      </c>
      <c r="G8260" t="s">
        <v>2883</v>
      </c>
      <c r="H8260">
        <v>0</v>
      </c>
      <c r="I8260">
        <v>0</v>
      </c>
      <c r="J8260">
        <v>0</v>
      </c>
      <c r="K8260">
        <v>0</v>
      </c>
      <c r="L8260">
        <v>0</v>
      </c>
    </row>
    <row r="8261" spans="1:12" x14ac:dyDescent="0.35">
      <c r="A8261" t="s">
        <v>1636</v>
      </c>
      <c r="B8261" t="s">
        <v>5042</v>
      </c>
      <c r="C8261" t="s">
        <v>2879</v>
      </c>
      <c r="D8261" t="s">
        <v>2892</v>
      </c>
      <c r="E8261" t="s">
        <v>3455</v>
      </c>
      <c r="F8261" t="s">
        <v>2884</v>
      </c>
      <c r="G8261" t="s">
        <v>2885</v>
      </c>
      <c r="H8261">
        <v>4904.9484000000002</v>
      </c>
      <c r="I8261">
        <v>19.257709799244701</v>
      </c>
      <c r="J8261">
        <v>603.75294692904004</v>
      </c>
      <c r="K8261">
        <v>623.01065672828497</v>
      </c>
      <c r="L8261">
        <v>4281.9377432717201</v>
      </c>
    </row>
    <row r="8262" spans="1:12" x14ac:dyDescent="0.35">
      <c r="A8262" t="s">
        <v>1636</v>
      </c>
      <c r="B8262" t="s">
        <v>5042</v>
      </c>
      <c r="C8262" t="s">
        <v>2879</v>
      </c>
      <c r="D8262" t="s">
        <v>2894</v>
      </c>
      <c r="E8262" t="s">
        <v>2970</v>
      </c>
      <c r="F8262" t="s">
        <v>2172</v>
      </c>
      <c r="G8262" t="s">
        <v>2173</v>
      </c>
      <c r="H8262">
        <v>27543.691900000002</v>
      </c>
      <c r="I8262">
        <v>47.465052535222497</v>
      </c>
      <c r="J8262">
        <v>3700.2791952559101</v>
      </c>
      <c r="K8262">
        <v>3747.74424779113</v>
      </c>
      <c r="L8262">
        <v>23795.947652208899</v>
      </c>
    </row>
    <row r="8263" spans="1:12" x14ac:dyDescent="0.35">
      <c r="A8263" t="s">
        <v>1636</v>
      </c>
      <c r="B8263" t="s">
        <v>5042</v>
      </c>
      <c r="C8263" t="s">
        <v>2879</v>
      </c>
      <c r="D8263" t="s">
        <v>2894</v>
      </c>
      <c r="E8263" t="s">
        <v>2970</v>
      </c>
      <c r="F8263" t="s">
        <v>2882</v>
      </c>
      <c r="G8263" t="s">
        <v>2883</v>
      </c>
      <c r="H8263">
        <v>0</v>
      </c>
      <c r="I8263">
        <v>0</v>
      </c>
      <c r="J8263">
        <v>0</v>
      </c>
      <c r="K8263">
        <v>0</v>
      </c>
      <c r="L8263">
        <v>0</v>
      </c>
    </row>
    <row r="8264" spans="1:12" x14ac:dyDescent="0.35">
      <c r="A8264" t="s">
        <v>1636</v>
      </c>
      <c r="B8264" t="s">
        <v>5042</v>
      </c>
      <c r="C8264" t="s">
        <v>2879</v>
      </c>
      <c r="D8264" t="s">
        <v>2898</v>
      </c>
      <c r="E8264" t="s">
        <v>2971</v>
      </c>
      <c r="F8264" t="s">
        <v>2172</v>
      </c>
      <c r="G8264" t="s">
        <v>2173</v>
      </c>
      <c r="H8264">
        <v>19194.3511</v>
      </c>
      <c r="I8264">
        <v>117.57693560211401</v>
      </c>
      <c r="J8264">
        <v>2206.3975737932601</v>
      </c>
      <c r="K8264">
        <v>2323.9745093953802</v>
      </c>
      <c r="L8264">
        <v>16870.376590604599</v>
      </c>
    </row>
    <row r="8265" spans="1:12" x14ac:dyDescent="0.35">
      <c r="A8265" t="s">
        <v>1636</v>
      </c>
      <c r="B8265" t="s">
        <v>5042</v>
      </c>
      <c r="C8265" t="s">
        <v>2879</v>
      </c>
      <c r="D8265" t="s">
        <v>2898</v>
      </c>
      <c r="E8265" t="s">
        <v>2971</v>
      </c>
      <c r="F8265" t="s">
        <v>2882</v>
      </c>
      <c r="G8265" t="s">
        <v>2883</v>
      </c>
      <c r="H8265">
        <v>1016.65</v>
      </c>
      <c r="I8265">
        <v>6.2275919280781</v>
      </c>
      <c r="J8265">
        <v>116.864278272948</v>
      </c>
      <c r="K8265">
        <v>123.091870201026</v>
      </c>
      <c r="L8265">
        <v>893.55812979897405</v>
      </c>
    </row>
    <row r="8266" spans="1:12" x14ac:dyDescent="0.35">
      <c r="A8266" t="s">
        <v>1636</v>
      </c>
      <c r="B8266" t="s">
        <v>5042</v>
      </c>
      <c r="C8266" t="s">
        <v>2879</v>
      </c>
      <c r="D8266" t="s">
        <v>2902</v>
      </c>
      <c r="E8266" t="s">
        <v>2899</v>
      </c>
      <c r="F8266" t="s">
        <v>2172</v>
      </c>
      <c r="G8266" t="s">
        <v>2173</v>
      </c>
      <c r="H8266">
        <v>23455.537700000001</v>
      </c>
      <c r="I8266">
        <v>155.451571094412</v>
      </c>
      <c r="J8266">
        <v>2867.6810125362299</v>
      </c>
      <c r="K8266">
        <v>3023.1325836306501</v>
      </c>
      <c r="L8266">
        <v>20432.405116369398</v>
      </c>
    </row>
    <row r="8267" spans="1:12" x14ac:dyDescent="0.35">
      <c r="A8267" t="s">
        <v>1636</v>
      </c>
      <c r="B8267" t="s">
        <v>5042</v>
      </c>
      <c r="C8267" t="s">
        <v>2879</v>
      </c>
      <c r="D8267" t="s">
        <v>2902</v>
      </c>
      <c r="E8267" t="s">
        <v>2899</v>
      </c>
      <c r="F8267" t="s">
        <v>2882</v>
      </c>
      <c r="G8267" t="s">
        <v>2883</v>
      </c>
      <c r="H8267">
        <v>4051.8202999999999</v>
      </c>
      <c r="I8267">
        <v>26.8534383848313</v>
      </c>
      <c r="J8267">
        <v>495.37675840357201</v>
      </c>
      <c r="K8267">
        <v>522.23019678840296</v>
      </c>
      <c r="L8267">
        <v>3529.5901032115999</v>
      </c>
    </row>
    <row r="8268" spans="1:12" x14ac:dyDescent="0.35">
      <c r="A8268" t="s">
        <v>1636</v>
      </c>
      <c r="B8268" t="s">
        <v>5042</v>
      </c>
      <c r="C8268" t="s">
        <v>2879</v>
      </c>
      <c r="D8268" t="s">
        <v>2902</v>
      </c>
      <c r="E8268" t="s">
        <v>2899</v>
      </c>
      <c r="F8268" t="s">
        <v>2884</v>
      </c>
      <c r="G8268" t="s">
        <v>2885</v>
      </c>
      <c r="H8268">
        <v>25973.403200000001</v>
      </c>
      <c r="I8268">
        <v>143.55947774573201</v>
      </c>
      <c r="J8268">
        <v>3059.01095408839</v>
      </c>
      <c r="K8268">
        <v>3202.57043183413</v>
      </c>
      <c r="L8268">
        <v>22770.832768165899</v>
      </c>
    </row>
    <row r="8269" spans="1:12" x14ac:dyDescent="0.35">
      <c r="A8269" t="s">
        <v>1636</v>
      </c>
      <c r="B8269" t="s">
        <v>5042</v>
      </c>
      <c r="C8269" t="s">
        <v>2879</v>
      </c>
      <c r="D8269" t="s">
        <v>2902</v>
      </c>
      <c r="E8269" t="s">
        <v>2899</v>
      </c>
      <c r="F8269" t="s">
        <v>2890</v>
      </c>
      <c r="G8269" t="s">
        <v>2891</v>
      </c>
      <c r="H8269">
        <v>7608.4182000000001</v>
      </c>
      <c r="I8269">
        <v>50.424789855961002</v>
      </c>
      <c r="J8269">
        <v>930.20746855781897</v>
      </c>
      <c r="K8269">
        <v>980.63225841378005</v>
      </c>
      <c r="L8269">
        <v>6627.7859415862204</v>
      </c>
    </row>
    <row r="8270" spans="1:12" x14ac:dyDescent="0.35">
      <c r="A8270" t="s">
        <v>1636</v>
      </c>
      <c r="B8270" t="s">
        <v>5042</v>
      </c>
      <c r="C8270" t="s">
        <v>2879</v>
      </c>
      <c r="D8270" t="s">
        <v>2904</v>
      </c>
      <c r="E8270" t="s">
        <v>3389</v>
      </c>
      <c r="F8270" t="s">
        <v>2170</v>
      </c>
      <c r="G8270" t="s">
        <v>2171</v>
      </c>
      <c r="H8270">
        <v>0</v>
      </c>
      <c r="I8270">
        <v>0</v>
      </c>
      <c r="J8270">
        <v>0</v>
      </c>
      <c r="K8270">
        <v>0</v>
      </c>
      <c r="L8270">
        <v>0</v>
      </c>
    </row>
    <row r="8271" spans="1:12" x14ac:dyDescent="0.35">
      <c r="A8271" t="s">
        <v>1636</v>
      </c>
      <c r="B8271" t="s">
        <v>5042</v>
      </c>
      <c r="C8271" t="s">
        <v>2879</v>
      </c>
      <c r="D8271" t="s">
        <v>2904</v>
      </c>
      <c r="E8271" t="s">
        <v>3389</v>
      </c>
      <c r="F8271" t="s">
        <v>2172</v>
      </c>
      <c r="G8271" t="s">
        <v>2173</v>
      </c>
      <c r="H8271">
        <v>18264.724099999999</v>
      </c>
      <c r="I8271">
        <v>311.604168142991</v>
      </c>
      <c r="J8271">
        <v>2331.7177751629001</v>
      </c>
      <c r="K8271">
        <v>2643.3219433058898</v>
      </c>
      <c r="L8271">
        <v>15621.402156694099</v>
      </c>
    </row>
    <row r="8272" spans="1:12" x14ac:dyDescent="0.35">
      <c r="A8272" t="s">
        <v>1636</v>
      </c>
      <c r="B8272" t="s">
        <v>5042</v>
      </c>
      <c r="C8272" t="s">
        <v>2879</v>
      </c>
      <c r="D8272" t="s">
        <v>2904</v>
      </c>
      <c r="E8272" t="s">
        <v>3389</v>
      </c>
      <c r="F8272" t="s">
        <v>2882</v>
      </c>
      <c r="G8272" t="s">
        <v>2883</v>
      </c>
      <c r="H8272">
        <v>11117.6582</v>
      </c>
      <c r="I8272">
        <v>189.67210234790701</v>
      </c>
      <c r="J8272">
        <v>1419.30647183829</v>
      </c>
      <c r="K8272">
        <v>1608.9785741861899</v>
      </c>
      <c r="L8272">
        <v>9508.6796258138093</v>
      </c>
    </row>
    <row r="8273" spans="1:12" x14ac:dyDescent="0.35">
      <c r="A8273" t="s">
        <v>1636</v>
      </c>
      <c r="B8273" t="s">
        <v>5042</v>
      </c>
      <c r="C8273" t="s">
        <v>2879</v>
      </c>
      <c r="D8273" t="s">
        <v>2904</v>
      </c>
      <c r="E8273" t="s">
        <v>3389</v>
      </c>
      <c r="F8273" t="s">
        <v>2890</v>
      </c>
      <c r="G8273" t="s">
        <v>2891</v>
      </c>
      <c r="H8273">
        <v>4058.8274999999999</v>
      </c>
      <c r="I8273">
        <v>69.245370698442301</v>
      </c>
      <c r="J8273">
        <v>518.15950559175599</v>
      </c>
      <c r="K8273">
        <v>587.40487629019799</v>
      </c>
      <c r="L8273">
        <v>3471.4226237098001</v>
      </c>
    </row>
    <row r="8274" spans="1:12" x14ac:dyDescent="0.35">
      <c r="A8274" t="s">
        <v>1636</v>
      </c>
      <c r="B8274" t="s">
        <v>5042</v>
      </c>
      <c r="C8274" t="s">
        <v>2879</v>
      </c>
      <c r="D8274" t="s">
        <v>2906</v>
      </c>
      <c r="E8274" t="s">
        <v>2913</v>
      </c>
      <c r="F8274" t="s">
        <v>2172</v>
      </c>
      <c r="G8274" t="s">
        <v>2173</v>
      </c>
      <c r="H8274">
        <v>104483.4212</v>
      </c>
      <c r="I8274">
        <v>648.05056479361701</v>
      </c>
      <c r="J8274">
        <v>11180.198855054099</v>
      </c>
      <c r="K8274">
        <v>11828.2494198478</v>
      </c>
      <c r="L8274">
        <v>92655.171780152203</v>
      </c>
    </row>
    <row r="8275" spans="1:12" x14ac:dyDescent="0.35">
      <c r="A8275" t="s">
        <v>1636</v>
      </c>
      <c r="B8275" t="s">
        <v>5042</v>
      </c>
      <c r="C8275" t="s">
        <v>2879</v>
      </c>
      <c r="D8275" t="s">
        <v>2906</v>
      </c>
      <c r="E8275" t="s">
        <v>2913</v>
      </c>
      <c r="F8275" t="s">
        <v>2882</v>
      </c>
      <c r="G8275" t="s">
        <v>2883</v>
      </c>
      <c r="H8275">
        <v>31193.6011</v>
      </c>
      <c r="I8275">
        <v>193.475965720993</v>
      </c>
      <c r="J8275">
        <v>3337.8564697697798</v>
      </c>
      <c r="K8275">
        <v>3531.33243549078</v>
      </c>
      <c r="L8275">
        <v>27662.2686645092</v>
      </c>
    </row>
    <row r="8276" spans="1:12" x14ac:dyDescent="0.35">
      <c r="A8276" t="s">
        <v>1636</v>
      </c>
      <c r="B8276" t="s">
        <v>5042</v>
      </c>
      <c r="C8276" t="s">
        <v>2915</v>
      </c>
      <c r="D8276" t="s">
        <v>5045</v>
      </c>
      <c r="E8276" t="s">
        <v>5046</v>
      </c>
      <c r="F8276" t="s">
        <v>2170</v>
      </c>
      <c r="G8276" t="s">
        <v>2171</v>
      </c>
      <c r="H8276">
        <v>0</v>
      </c>
      <c r="I8276">
        <v>0</v>
      </c>
      <c r="J8276">
        <v>0</v>
      </c>
      <c r="K8276">
        <v>0</v>
      </c>
      <c r="L8276">
        <v>0</v>
      </c>
    </row>
    <row r="8277" spans="1:12" x14ac:dyDescent="0.35">
      <c r="A8277" t="s">
        <v>1636</v>
      </c>
      <c r="B8277" t="s">
        <v>5042</v>
      </c>
      <c r="C8277" t="s">
        <v>2915</v>
      </c>
      <c r="D8277" t="s">
        <v>5045</v>
      </c>
      <c r="E8277" t="s">
        <v>5046</v>
      </c>
      <c r="F8277" t="s">
        <v>2172</v>
      </c>
      <c r="G8277" t="s">
        <v>2173</v>
      </c>
      <c r="H8277">
        <v>857108.48800000001</v>
      </c>
      <c r="I8277">
        <v>8526.40745492723</v>
      </c>
      <c r="J8277">
        <v>304461.62445345498</v>
      </c>
      <c r="K8277">
        <v>312988.03190838202</v>
      </c>
      <c r="L8277">
        <v>544120.45609161805</v>
      </c>
    </row>
    <row r="8278" spans="1:12" x14ac:dyDescent="0.35">
      <c r="A8278" t="s">
        <v>1636</v>
      </c>
      <c r="B8278" t="s">
        <v>5042</v>
      </c>
      <c r="C8278" t="s">
        <v>2915</v>
      </c>
      <c r="D8278" t="s">
        <v>5045</v>
      </c>
      <c r="E8278" t="s">
        <v>5046</v>
      </c>
      <c r="F8278" t="s">
        <v>2920</v>
      </c>
      <c r="G8278" t="s">
        <v>2921</v>
      </c>
      <c r="H8278">
        <v>5117.2452999999996</v>
      </c>
      <c r="I8278">
        <v>50.9057128375932</v>
      </c>
      <c r="J8278">
        <v>1817.74517655009</v>
      </c>
      <c r="K8278">
        <v>1868.6508893876901</v>
      </c>
      <c r="L8278">
        <v>3248.5944106123102</v>
      </c>
    </row>
    <row r="8279" spans="1:12" x14ac:dyDescent="0.35">
      <c r="A8279" t="s">
        <v>1636</v>
      </c>
      <c r="B8279" t="s">
        <v>5042</v>
      </c>
      <c r="C8279" t="s">
        <v>2915</v>
      </c>
      <c r="D8279" t="s">
        <v>5045</v>
      </c>
      <c r="E8279" t="s">
        <v>5046</v>
      </c>
      <c r="F8279" t="s">
        <v>2867</v>
      </c>
      <c r="G8279" t="s">
        <v>2868</v>
      </c>
      <c r="H8279">
        <v>0</v>
      </c>
      <c r="I8279">
        <v>0</v>
      </c>
      <c r="J8279">
        <v>0</v>
      </c>
      <c r="K8279">
        <v>0</v>
      </c>
      <c r="L8279">
        <v>0</v>
      </c>
    </row>
    <row r="8280" spans="1:12" x14ac:dyDescent="0.35">
      <c r="A8280" t="s">
        <v>1636</v>
      </c>
      <c r="B8280" t="s">
        <v>5042</v>
      </c>
      <c r="C8280" t="s">
        <v>2915</v>
      </c>
      <c r="D8280" t="s">
        <v>5045</v>
      </c>
      <c r="E8280" t="s">
        <v>5046</v>
      </c>
      <c r="F8280" t="s">
        <v>2922</v>
      </c>
      <c r="G8280" t="s">
        <v>2923</v>
      </c>
      <c r="H8280">
        <v>37988.021099999998</v>
      </c>
      <c r="I8280">
        <v>377.90005647672098</v>
      </c>
      <c r="J8280">
        <v>13494.084781213</v>
      </c>
      <c r="K8280">
        <v>13871.984837689801</v>
      </c>
      <c r="L8280">
        <v>24116.036262310201</v>
      </c>
    </row>
    <row r="8281" spans="1:12" x14ac:dyDescent="0.35">
      <c r="A8281" t="s">
        <v>1636</v>
      </c>
      <c r="B8281" t="s">
        <v>5042</v>
      </c>
      <c r="C8281" t="s">
        <v>2915</v>
      </c>
      <c r="D8281" t="s">
        <v>5045</v>
      </c>
      <c r="E8281" t="s">
        <v>5046</v>
      </c>
      <c r="F8281" t="s">
        <v>2999</v>
      </c>
      <c r="G8281" t="s">
        <v>3000</v>
      </c>
      <c r="H8281">
        <v>45754.193399999996</v>
      </c>
      <c r="I8281">
        <v>455.15696184200999</v>
      </c>
      <c r="J8281">
        <v>16252.780402094901</v>
      </c>
      <c r="K8281">
        <v>16707.937363936999</v>
      </c>
      <c r="L8281">
        <v>29046.256036063001</v>
      </c>
    </row>
    <row r="8282" spans="1:12" x14ac:dyDescent="0.35">
      <c r="A8282" t="s">
        <v>1636</v>
      </c>
      <c r="B8282" t="s">
        <v>5042</v>
      </c>
      <c r="C8282" t="s">
        <v>2915</v>
      </c>
      <c r="D8282" t="s">
        <v>5045</v>
      </c>
      <c r="E8282" t="s">
        <v>5046</v>
      </c>
      <c r="F8282" t="s">
        <v>2924</v>
      </c>
      <c r="G8282" t="s">
        <v>2925</v>
      </c>
      <c r="H8282">
        <v>0</v>
      </c>
      <c r="I8282">
        <v>0</v>
      </c>
      <c r="J8282">
        <v>0</v>
      </c>
      <c r="K8282">
        <v>0</v>
      </c>
      <c r="L8282">
        <v>0</v>
      </c>
    </row>
    <row r="8283" spans="1:12" x14ac:dyDescent="0.35">
      <c r="A8283" t="s">
        <v>1636</v>
      </c>
      <c r="B8283" t="s">
        <v>5042</v>
      </c>
      <c r="C8283" t="s">
        <v>2915</v>
      </c>
      <c r="D8283" t="s">
        <v>5045</v>
      </c>
      <c r="E8283" t="s">
        <v>5046</v>
      </c>
      <c r="F8283" t="s">
        <v>2877</v>
      </c>
      <c r="G8283" t="s">
        <v>2878</v>
      </c>
      <c r="H8283">
        <v>21251.6188</v>
      </c>
      <c r="I8283">
        <v>211.40843096082801</v>
      </c>
      <c r="J8283">
        <v>7548.9887920256797</v>
      </c>
      <c r="K8283">
        <v>7760.3972229865103</v>
      </c>
      <c r="L8283">
        <v>13491.221577013501</v>
      </c>
    </row>
    <row r="8284" spans="1:12" x14ac:dyDescent="0.35">
      <c r="A8284" t="s">
        <v>1636</v>
      </c>
      <c r="B8284" t="s">
        <v>5042</v>
      </c>
      <c r="C8284" t="s">
        <v>2915</v>
      </c>
      <c r="D8284" t="s">
        <v>5045</v>
      </c>
      <c r="E8284" t="s">
        <v>5046</v>
      </c>
      <c r="F8284" t="s">
        <v>2962</v>
      </c>
      <c r="G8284" t="s">
        <v>2963</v>
      </c>
      <c r="H8284">
        <v>99637.813200000004</v>
      </c>
      <c r="I8284">
        <v>617.99604584666702</v>
      </c>
      <c r="J8284">
        <v>10661.696879167601</v>
      </c>
      <c r="K8284">
        <v>11279.6929250142</v>
      </c>
      <c r="L8284">
        <v>88358.120274985806</v>
      </c>
    </row>
    <row r="8285" spans="1:12" x14ac:dyDescent="0.35">
      <c r="A8285" t="s">
        <v>1636</v>
      </c>
      <c r="B8285" t="s">
        <v>5042</v>
      </c>
      <c r="C8285" t="s">
        <v>2915</v>
      </c>
      <c r="D8285" t="s">
        <v>5045</v>
      </c>
      <c r="E8285" t="s">
        <v>5046</v>
      </c>
      <c r="F8285" t="s">
        <v>2964</v>
      </c>
      <c r="G8285" t="s">
        <v>2965</v>
      </c>
      <c r="H8285">
        <v>100849.2151</v>
      </c>
      <c r="I8285">
        <v>625.50967558340403</v>
      </c>
      <c r="J8285">
        <v>10791.322373139201</v>
      </c>
      <c r="K8285">
        <v>11416.832048722599</v>
      </c>
      <c r="L8285">
        <v>89432.3830512774</v>
      </c>
    </row>
    <row r="8286" spans="1:12" x14ac:dyDescent="0.35">
      <c r="A8286" t="s">
        <v>1636</v>
      </c>
      <c r="B8286" t="s">
        <v>5042</v>
      </c>
      <c r="C8286" t="s">
        <v>2915</v>
      </c>
      <c r="D8286" t="s">
        <v>5047</v>
      </c>
      <c r="E8286" t="s">
        <v>5048</v>
      </c>
      <c r="F8286" t="s">
        <v>2170</v>
      </c>
      <c r="G8286" t="s">
        <v>2171</v>
      </c>
      <c r="H8286">
        <v>0</v>
      </c>
      <c r="I8286">
        <v>0</v>
      </c>
      <c r="J8286">
        <v>0</v>
      </c>
      <c r="K8286">
        <v>0</v>
      </c>
      <c r="L8286">
        <v>0</v>
      </c>
    </row>
    <row r="8287" spans="1:12" x14ac:dyDescent="0.35">
      <c r="A8287" t="s">
        <v>1636</v>
      </c>
      <c r="B8287" t="s">
        <v>5042</v>
      </c>
      <c r="C8287" t="s">
        <v>2915</v>
      </c>
      <c r="D8287" t="s">
        <v>5047</v>
      </c>
      <c r="E8287" t="s">
        <v>5048</v>
      </c>
      <c r="F8287" t="s">
        <v>2172</v>
      </c>
      <c r="G8287" t="s">
        <v>2173</v>
      </c>
      <c r="H8287">
        <v>16269.449199999999</v>
      </c>
      <c r="I8287">
        <v>342.16638692770198</v>
      </c>
      <c r="J8287">
        <v>2944.4115184214602</v>
      </c>
      <c r="K8287">
        <v>3286.5779053491601</v>
      </c>
      <c r="L8287">
        <v>12982.8712946508</v>
      </c>
    </row>
    <row r="8288" spans="1:12" x14ac:dyDescent="0.35">
      <c r="A8288" t="s">
        <v>1636</v>
      </c>
      <c r="B8288" t="s">
        <v>5042</v>
      </c>
      <c r="C8288" t="s">
        <v>2915</v>
      </c>
      <c r="D8288" t="s">
        <v>5047</v>
      </c>
      <c r="E8288" t="s">
        <v>5048</v>
      </c>
      <c r="F8288" t="s">
        <v>2867</v>
      </c>
      <c r="G8288" t="s">
        <v>2868</v>
      </c>
      <c r="H8288">
        <v>0</v>
      </c>
      <c r="I8288">
        <v>0</v>
      </c>
      <c r="J8288">
        <v>0</v>
      </c>
      <c r="K8288">
        <v>0</v>
      </c>
      <c r="L8288">
        <v>0</v>
      </c>
    </row>
    <row r="8289" spans="1:14" x14ac:dyDescent="0.35">
      <c r="A8289" t="s">
        <v>1636</v>
      </c>
      <c r="B8289" t="s">
        <v>5042</v>
      </c>
      <c r="C8289" t="s">
        <v>2915</v>
      </c>
      <c r="D8289" t="s">
        <v>5047</v>
      </c>
      <c r="E8289" t="s">
        <v>5048</v>
      </c>
      <c r="F8289" t="s">
        <v>2922</v>
      </c>
      <c r="G8289" t="s">
        <v>2923</v>
      </c>
      <c r="H8289">
        <v>2974.6381000000001</v>
      </c>
      <c r="I8289">
        <v>62.560272236781302</v>
      </c>
      <c r="J8289">
        <v>538.34389702481894</v>
      </c>
      <c r="K8289">
        <v>600.90416926160003</v>
      </c>
      <c r="L8289">
        <v>2373.7339307384</v>
      </c>
    </row>
    <row r="8290" spans="1:14" x14ac:dyDescent="0.35">
      <c r="A8290" t="s">
        <v>1636</v>
      </c>
      <c r="B8290" t="s">
        <v>5042</v>
      </c>
      <c r="C8290" t="s">
        <v>2915</v>
      </c>
      <c r="D8290" t="s">
        <v>5047</v>
      </c>
      <c r="E8290" t="s">
        <v>5048</v>
      </c>
      <c r="F8290" t="s">
        <v>2997</v>
      </c>
      <c r="G8290" t="s">
        <v>2998</v>
      </c>
      <c r="H8290">
        <v>3469.8786</v>
      </c>
      <c r="I8290">
        <v>72.975784800369993</v>
      </c>
      <c r="J8290">
        <v>627.97150608910101</v>
      </c>
      <c r="K8290">
        <v>700.94729088947099</v>
      </c>
      <c r="L8290">
        <v>2768.93130911053</v>
      </c>
    </row>
    <row r="8291" spans="1:14" x14ac:dyDescent="0.35">
      <c r="A8291" t="s">
        <v>1636</v>
      </c>
      <c r="B8291" t="s">
        <v>5042</v>
      </c>
      <c r="C8291" t="s">
        <v>2915</v>
      </c>
      <c r="D8291" t="s">
        <v>5047</v>
      </c>
      <c r="E8291" t="s">
        <v>5048</v>
      </c>
      <c r="F8291" t="s">
        <v>2877</v>
      </c>
      <c r="G8291" t="s">
        <v>2878</v>
      </c>
      <c r="H8291">
        <v>923.38390000000004</v>
      </c>
      <c r="I8291">
        <v>19.419891166949299</v>
      </c>
      <c r="J8291">
        <v>167.11212270695199</v>
      </c>
      <c r="K8291">
        <v>186.532013873902</v>
      </c>
      <c r="L8291">
        <v>736.85188612609795</v>
      </c>
    </row>
    <row r="8292" spans="1:14" x14ac:dyDescent="0.35">
      <c r="A8292" t="s">
        <v>1636</v>
      </c>
      <c r="B8292" t="s">
        <v>5042</v>
      </c>
      <c r="C8292" t="s">
        <v>2915</v>
      </c>
      <c r="D8292" t="s">
        <v>5049</v>
      </c>
      <c r="E8292" t="s">
        <v>5050</v>
      </c>
      <c r="F8292" t="s">
        <v>2172</v>
      </c>
      <c r="G8292" t="s">
        <v>2173</v>
      </c>
      <c r="H8292">
        <v>212022.6587</v>
      </c>
      <c r="I8292">
        <v>1783.03532902042</v>
      </c>
      <c r="J8292">
        <v>64069.2759011249</v>
      </c>
      <c r="K8292">
        <v>65852.311230145293</v>
      </c>
      <c r="L8292">
        <v>146170.34746985501</v>
      </c>
    </row>
    <row r="8293" spans="1:14" x14ac:dyDescent="0.35">
      <c r="A8293" t="s">
        <v>1636</v>
      </c>
      <c r="B8293" t="s">
        <v>5042</v>
      </c>
      <c r="C8293" t="s">
        <v>2915</v>
      </c>
      <c r="D8293" t="s">
        <v>5049</v>
      </c>
      <c r="E8293" t="s">
        <v>5050</v>
      </c>
      <c r="F8293" t="s">
        <v>2867</v>
      </c>
      <c r="G8293" t="s">
        <v>2868</v>
      </c>
      <c r="H8293">
        <v>0</v>
      </c>
      <c r="I8293">
        <v>0</v>
      </c>
      <c r="J8293">
        <v>0</v>
      </c>
      <c r="K8293">
        <v>0</v>
      </c>
      <c r="L8293">
        <v>0</v>
      </c>
    </row>
    <row r="8294" spans="1:14" x14ac:dyDescent="0.35">
      <c r="A8294" t="s">
        <v>1636</v>
      </c>
      <c r="B8294" t="s">
        <v>5042</v>
      </c>
      <c r="C8294" t="s">
        <v>2915</v>
      </c>
      <c r="D8294" t="s">
        <v>5049</v>
      </c>
      <c r="E8294" t="s">
        <v>5050</v>
      </c>
      <c r="F8294" t="s">
        <v>2922</v>
      </c>
      <c r="G8294" t="s">
        <v>2923</v>
      </c>
      <c r="H8294">
        <v>0</v>
      </c>
      <c r="I8294">
        <v>0</v>
      </c>
      <c r="J8294">
        <v>0</v>
      </c>
      <c r="K8294">
        <v>0</v>
      </c>
      <c r="L8294">
        <v>0</v>
      </c>
    </row>
    <row r="8295" spans="1:14" x14ac:dyDescent="0.35">
      <c r="A8295" t="s">
        <v>1636</v>
      </c>
      <c r="B8295" t="s">
        <v>5042</v>
      </c>
      <c r="C8295" t="s">
        <v>2915</v>
      </c>
      <c r="D8295" t="s">
        <v>5049</v>
      </c>
      <c r="E8295" t="s">
        <v>5050</v>
      </c>
      <c r="F8295" t="s">
        <v>2924</v>
      </c>
      <c r="G8295" t="s">
        <v>2925</v>
      </c>
      <c r="H8295">
        <v>0</v>
      </c>
      <c r="I8295">
        <v>0</v>
      </c>
      <c r="J8295">
        <v>0</v>
      </c>
      <c r="K8295">
        <v>0</v>
      </c>
      <c r="L8295">
        <v>0</v>
      </c>
    </row>
    <row r="8296" spans="1:14" x14ac:dyDescent="0.35">
      <c r="A8296" t="s">
        <v>1636</v>
      </c>
      <c r="B8296" t="s">
        <v>5042</v>
      </c>
      <c r="C8296" t="s">
        <v>2915</v>
      </c>
      <c r="D8296" t="s">
        <v>5049</v>
      </c>
      <c r="E8296" t="s">
        <v>5050</v>
      </c>
      <c r="F8296" t="s">
        <v>2877</v>
      </c>
      <c r="G8296" t="s">
        <v>2878</v>
      </c>
      <c r="H8296">
        <v>2659.5533</v>
      </c>
      <c r="I8296">
        <v>22.365899676531601</v>
      </c>
      <c r="J8296">
        <v>803.66719258436694</v>
      </c>
      <c r="K8296">
        <v>826.03309226089902</v>
      </c>
      <c r="L8296">
        <v>1833.5202077391</v>
      </c>
    </row>
    <row r="8297" spans="1:14" x14ac:dyDescent="0.35">
      <c r="A8297" t="s">
        <v>1636</v>
      </c>
      <c r="B8297" t="s">
        <v>5042</v>
      </c>
      <c r="C8297" t="s">
        <v>17</v>
      </c>
      <c r="D8297" t="s">
        <v>1637</v>
      </c>
      <c r="E8297" t="s">
        <v>2420</v>
      </c>
      <c r="F8297" t="s">
        <v>2170</v>
      </c>
      <c r="G8297" t="s">
        <v>2171</v>
      </c>
      <c r="H8297">
        <v>0</v>
      </c>
      <c r="I8297">
        <v>0</v>
      </c>
      <c r="J8297">
        <v>0</v>
      </c>
      <c r="K8297">
        <v>0</v>
      </c>
      <c r="L8297">
        <v>0</v>
      </c>
    </row>
    <row r="8298" spans="1:14" x14ac:dyDescent="0.35">
      <c r="A8298" t="s">
        <v>1636</v>
      </c>
      <c r="B8298" t="s">
        <v>5042</v>
      </c>
      <c r="C8298" t="s">
        <v>17</v>
      </c>
      <c r="D8298" t="s">
        <v>1637</v>
      </c>
      <c r="E8298" t="s">
        <v>2420</v>
      </c>
      <c r="F8298" t="s">
        <v>19</v>
      </c>
      <c r="G8298" t="s">
        <v>2174</v>
      </c>
      <c r="H8298">
        <v>1136538.3407000001</v>
      </c>
      <c r="I8298">
        <v>8138.7029921338599</v>
      </c>
      <c r="J8298">
        <v>0</v>
      </c>
      <c r="K8298">
        <v>8138.7029921338599</v>
      </c>
      <c r="L8298">
        <v>1128399.63770787</v>
      </c>
      <c r="N8298" t="s">
        <v>2198</v>
      </c>
    </row>
    <row r="8299" spans="1:14" x14ac:dyDescent="0.35">
      <c r="A8299" t="s">
        <v>1636</v>
      </c>
      <c r="B8299" t="s">
        <v>5042</v>
      </c>
      <c r="C8299" t="s">
        <v>17</v>
      </c>
      <c r="D8299" t="s">
        <v>1637</v>
      </c>
      <c r="E8299" t="s">
        <v>2420</v>
      </c>
      <c r="F8299" t="s">
        <v>2787</v>
      </c>
      <c r="G8299" t="s">
        <v>2935</v>
      </c>
      <c r="H8299">
        <v>0</v>
      </c>
      <c r="I8299">
        <v>0</v>
      </c>
      <c r="J8299">
        <v>0</v>
      </c>
      <c r="K8299">
        <v>0</v>
      </c>
      <c r="L8299">
        <v>0</v>
      </c>
    </row>
    <row r="8300" spans="1:14" x14ac:dyDescent="0.35">
      <c r="A8300" t="s">
        <v>1636</v>
      </c>
      <c r="B8300" t="s">
        <v>5042</v>
      </c>
      <c r="C8300" t="s">
        <v>17</v>
      </c>
      <c r="D8300" t="s">
        <v>1637</v>
      </c>
      <c r="E8300" t="s">
        <v>2420</v>
      </c>
      <c r="F8300" t="s">
        <v>2788</v>
      </c>
      <c r="G8300" t="s">
        <v>2936</v>
      </c>
      <c r="H8300">
        <v>7183248.5219000001</v>
      </c>
      <c r="I8300">
        <v>51438.9388720059</v>
      </c>
      <c r="J8300">
        <v>969283.09375357395</v>
      </c>
      <c r="K8300">
        <v>1020722.03262558</v>
      </c>
      <c r="L8300">
        <v>6162526.4892744198</v>
      </c>
    </row>
    <row r="8301" spans="1:14" x14ac:dyDescent="0.35">
      <c r="A8301" t="s">
        <v>1636</v>
      </c>
      <c r="B8301" t="s">
        <v>5042</v>
      </c>
      <c r="C8301" t="s">
        <v>2938</v>
      </c>
      <c r="D8301" t="s">
        <v>5051</v>
      </c>
      <c r="E8301" t="s">
        <v>5052</v>
      </c>
      <c r="F8301" t="s">
        <v>2172</v>
      </c>
      <c r="G8301" t="s">
        <v>2173</v>
      </c>
      <c r="H8301">
        <v>825899.35530000005</v>
      </c>
      <c r="I8301">
        <v>5914.2303543621201</v>
      </c>
      <c r="J8301">
        <v>96220.046911555997</v>
      </c>
      <c r="K8301">
        <v>102134.277265918</v>
      </c>
      <c r="L8301">
        <v>723765.07803408196</v>
      </c>
    </row>
    <row r="8302" spans="1:14" x14ac:dyDescent="0.35">
      <c r="A8302" t="s">
        <v>1636</v>
      </c>
      <c r="B8302" t="s">
        <v>5042</v>
      </c>
      <c r="C8302" t="s">
        <v>2944</v>
      </c>
      <c r="D8302" t="s">
        <v>5053</v>
      </c>
      <c r="E8302" t="s">
        <v>5054</v>
      </c>
      <c r="F8302" t="s">
        <v>3048</v>
      </c>
      <c r="G8302" t="s">
        <v>3049</v>
      </c>
      <c r="H8302">
        <v>197980.80129999999</v>
      </c>
      <c r="I8302">
        <v>3665.0467598503201</v>
      </c>
      <c r="J8302">
        <v>19404.248650671401</v>
      </c>
      <c r="K8302">
        <v>23069.2954105217</v>
      </c>
      <c r="L8302">
        <v>174911.50588947799</v>
      </c>
    </row>
    <row r="8303" spans="1:14" x14ac:dyDescent="0.35">
      <c r="A8303" t="s">
        <v>1636</v>
      </c>
      <c r="B8303" t="s">
        <v>5042</v>
      </c>
      <c r="C8303" t="s">
        <v>2944</v>
      </c>
      <c r="D8303" t="s">
        <v>3025</v>
      </c>
      <c r="E8303" t="s">
        <v>5055</v>
      </c>
      <c r="F8303" t="s">
        <v>19</v>
      </c>
      <c r="G8303" t="s">
        <v>2174</v>
      </c>
      <c r="H8303">
        <v>56218.107300000003</v>
      </c>
      <c r="I8303">
        <v>345.028196967979</v>
      </c>
      <c r="J8303">
        <v>0</v>
      </c>
      <c r="K8303">
        <v>345.028196967979</v>
      </c>
      <c r="L8303">
        <v>55873.079103032003</v>
      </c>
      <c r="N8303" t="s">
        <v>2198</v>
      </c>
    </row>
    <row r="8304" spans="1:14" x14ac:dyDescent="0.35">
      <c r="A8304" t="s">
        <v>1636</v>
      </c>
      <c r="B8304" t="s">
        <v>5042</v>
      </c>
      <c r="C8304" t="s">
        <v>2944</v>
      </c>
      <c r="D8304" t="s">
        <v>3025</v>
      </c>
      <c r="E8304" t="s">
        <v>5055</v>
      </c>
      <c r="F8304" t="s">
        <v>3048</v>
      </c>
      <c r="G8304" t="s">
        <v>3049</v>
      </c>
      <c r="H8304">
        <v>131121.88930000001</v>
      </c>
      <c r="I8304">
        <v>804.73625310010095</v>
      </c>
      <c r="J8304">
        <v>22817.704480662302</v>
      </c>
      <c r="K8304">
        <v>23622.4407337624</v>
      </c>
      <c r="L8304">
        <v>107499.448566238</v>
      </c>
    </row>
    <row r="8305" spans="1:14" x14ac:dyDescent="0.35">
      <c r="A8305" t="s">
        <v>1636</v>
      </c>
      <c r="B8305" t="s">
        <v>5042</v>
      </c>
      <c r="C8305" t="s">
        <v>2944</v>
      </c>
      <c r="D8305" t="s">
        <v>5056</v>
      </c>
      <c r="E8305" t="s">
        <v>5057</v>
      </c>
      <c r="F8305" t="s">
        <v>2947</v>
      </c>
      <c r="G8305" t="s">
        <v>2948</v>
      </c>
      <c r="H8305">
        <v>0</v>
      </c>
      <c r="I8305">
        <v>0</v>
      </c>
      <c r="J8305">
        <v>0</v>
      </c>
      <c r="K8305">
        <v>0</v>
      </c>
      <c r="L8305">
        <v>0</v>
      </c>
    </row>
    <row r="8306" spans="1:14" x14ac:dyDescent="0.35">
      <c r="A8306" t="s">
        <v>1640</v>
      </c>
      <c r="B8306" t="s">
        <v>5058</v>
      </c>
      <c r="C8306" t="s">
        <v>2857</v>
      </c>
      <c r="D8306" t="s">
        <v>2859</v>
      </c>
      <c r="E8306" t="s">
        <v>5059</v>
      </c>
      <c r="F8306" t="s">
        <v>2172</v>
      </c>
      <c r="G8306" t="s">
        <v>2173</v>
      </c>
      <c r="H8306">
        <v>38824479.881700002</v>
      </c>
      <c r="I8306">
        <v>54483.026753552898</v>
      </c>
      <c r="J8306">
        <v>1126494.0263439801</v>
      </c>
      <c r="K8306">
        <v>1180977.05309753</v>
      </c>
      <c r="L8306">
        <v>37643502.8286025</v>
      </c>
    </row>
    <row r="8307" spans="1:14" x14ac:dyDescent="0.35">
      <c r="A8307" t="s">
        <v>1640</v>
      </c>
      <c r="B8307" t="s">
        <v>5058</v>
      </c>
      <c r="C8307" t="s">
        <v>2857</v>
      </c>
      <c r="D8307" t="s">
        <v>2859</v>
      </c>
      <c r="E8307" t="s">
        <v>5059</v>
      </c>
      <c r="F8307" t="s">
        <v>2861</v>
      </c>
      <c r="G8307" t="s">
        <v>2862</v>
      </c>
      <c r="H8307">
        <v>530570.27520000003</v>
      </c>
      <c r="I8307">
        <v>744.55793308579302</v>
      </c>
      <c r="J8307">
        <v>15394.520346347501</v>
      </c>
      <c r="K8307">
        <v>16139.078279433301</v>
      </c>
      <c r="L8307">
        <v>514431.19692056702</v>
      </c>
    </row>
    <row r="8308" spans="1:14" x14ac:dyDescent="0.35">
      <c r="A8308" t="s">
        <v>1640</v>
      </c>
      <c r="B8308" t="s">
        <v>5058</v>
      </c>
      <c r="C8308" t="s">
        <v>2857</v>
      </c>
      <c r="D8308" t="s">
        <v>2859</v>
      </c>
      <c r="E8308" t="s">
        <v>5059</v>
      </c>
      <c r="F8308" t="s">
        <v>3157</v>
      </c>
      <c r="G8308" t="s">
        <v>3158</v>
      </c>
      <c r="H8308">
        <v>1963110.0178</v>
      </c>
      <c r="I8308">
        <v>2754.8643524174399</v>
      </c>
      <c r="J8308">
        <v>0</v>
      </c>
      <c r="K8308">
        <v>2754.8643524174399</v>
      </c>
      <c r="L8308">
        <v>1960355.1534475801</v>
      </c>
      <c r="N8308" t="s">
        <v>2198</v>
      </c>
    </row>
    <row r="8309" spans="1:14" x14ac:dyDescent="0.35">
      <c r="A8309" t="s">
        <v>1640</v>
      </c>
      <c r="B8309" t="s">
        <v>5058</v>
      </c>
      <c r="C8309" t="s">
        <v>2857</v>
      </c>
      <c r="D8309" t="s">
        <v>2859</v>
      </c>
      <c r="E8309" t="s">
        <v>5059</v>
      </c>
      <c r="F8309" t="s">
        <v>2920</v>
      </c>
      <c r="G8309" t="s">
        <v>2921</v>
      </c>
      <c r="H8309">
        <v>0</v>
      </c>
      <c r="I8309">
        <v>0</v>
      </c>
      <c r="J8309">
        <v>0</v>
      </c>
      <c r="K8309">
        <v>0</v>
      </c>
      <c r="L8309">
        <v>0</v>
      </c>
    </row>
    <row r="8310" spans="1:14" x14ac:dyDescent="0.35">
      <c r="A8310" t="s">
        <v>1640</v>
      </c>
      <c r="B8310" t="s">
        <v>5058</v>
      </c>
      <c r="C8310" t="s">
        <v>2857</v>
      </c>
      <c r="D8310" t="s">
        <v>2859</v>
      </c>
      <c r="E8310" t="s">
        <v>5059</v>
      </c>
      <c r="F8310" t="s">
        <v>2865</v>
      </c>
      <c r="G8310" t="s">
        <v>2866</v>
      </c>
      <c r="H8310">
        <v>0</v>
      </c>
      <c r="I8310">
        <v>0</v>
      </c>
      <c r="J8310">
        <v>0</v>
      </c>
      <c r="K8310">
        <v>0</v>
      </c>
      <c r="L8310">
        <v>0</v>
      </c>
    </row>
    <row r="8311" spans="1:14" x14ac:dyDescent="0.35">
      <c r="A8311" t="s">
        <v>1640</v>
      </c>
      <c r="B8311" t="s">
        <v>5058</v>
      </c>
      <c r="C8311" t="s">
        <v>2857</v>
      </c>
      <c r="D8311" t="s">
        <v>2859</v>
      </c>
      <c r="E8311" t="s">
        <v>5059</v>
      </c>
      <c r="F8311" t="s">
        <v>2867</v>
      </c>
      <c r="G8311" t="s">
        <v>2868</v>
      </c>
      <c r="H8311">
        <v>0</v>
      </c>
      <c r="I8311">
        <v>0</v>
      </c>
      <c r="J8311">
        <v>0</v>
      </c>
      <c r="K8311">
        <v>0</v>
      </c>
      <c r="L8311">
        <v>0</v>
      </c>
    </row>
    <row r="8312" spans="1:14" x14ac:dyDescent="0.35">
      <c r="A8312" t="s">
        <v>1640</v>
      </c>
      <c r="B8312" t="s">
        <v>5058</v>
      </c>
      <c r="C8312" t="s">
        <v>2857</v>
      </c>
      <c r="D8312" t="s">
        <v>2859</v>
      </c>
      <c r="E8312" t="s">
        <v>5059</v>
      </c>
      <c r="F8312" t="s">
        <v>2869</v>
      </c>
      <c r="G8312" t="s">
        <v>2870</v>
      </c>
      <c r="H8312">
        <v>7295341.2832000004</v>
      </c>
      <c r="I8312">
        <v>10237.6715799297</v>
      </c>
      <c r="J8312">
        <v>211674.65476227799</v>
      </c>
      <c r="K8312">
        <v>221912.326342207</v>
      </c>
      <c r="L8312">
        <v>7073428.9568577902</v>
      </c>
    </row>
    <row r="8313" spans="1:14" x14ac:dyDescent="0.35">
      <c r="A8313" t="s">
        <v>1640</v>
      </c>
      <c r="B8313" t="s">
        <v>5058</v>
      </c>
      <c r="C8313" t="s">
        <v>2857</v>
      </c>
      <c r="D8313" t="s">
        <v>2859</v>
      </c>
      <c r="E8313" t="s">
        <v>5059</v>
      </c>
      <c r="F8313" t="s">
        <v>2871</v>
      </c>
      <c r="G8313" t="s">
        <v>2872</v>
      </c>
      <c r="H8313">
        <v>1220311.6325000001</v>
      </c>
      <c r="I8313">
        <v>1712.48324609732</v>
      </c>
      <c r="J8313">
        <v>35407.396796599198</v>
      </c>
      <c r="K8313">
        <v>37119.880042696503</v>
      </c>
      <c r="L8313">
        <v>1183191.7524573</v>
      </c>
    </row>
    <row r="8314" spans="1:14" x14ac:dyDescent="0.35">
      <c r="A8314" t="s">
        <v>1640</v>
      </c>
      <c r="B8314" t="s">
        <v>5058</v>
      </c>
      <c r="C8314" t="s">
        <v>2857</v>
      </c>
      <c r="D8314" t="s">
        <v>2859</v>
      </c>
      <c r="E8314" t="s">
        <v>5059</v>
      </c>
      <c r="F8314" t="s">
        <v>5000</v>
      </c>
      <c r="G8314" t="s">
        <v>5001</v>
      </c>
      <c r="H8314">
        <v>0</v>
      </c>
      <c r="I8314">
        <v>0</v>
      </c>
      <c r="J8314">
        <v>0</v>
      </c>
      <c r="K8314">
        <v>0</v>
      </c>
      <c r="L8314">
        <v>0</v>
      </c>
    </row>
    <row r="8315" spans="1:14" x14ac:dyDescent="0.35">
      <c r="A8315" t="s">
        <v>1640</v>
      </c>
      <c r="B8315" t="s">
        <v>5058</v>
      </c>
      <c r="C8315" t="s">
        <v>2857</v>
      </c>
      <c r="D8315" t="s">
        <v>2859</v>
      </c>
      <c r="E8315" t="s">
        <v>5059</v>
      </c>
      <c r="F8315" t="s">
        <v>3188</v>
      </c>
      <c r="G8315" t="s">
        <v>3189</v>
      </c>
      <c r="H8315">
        <v>0</v>
      </c>
      <c r="I8315">
        <v>0</v>
      </c>
      <c r="J8315">
        <v>0</v>
      </c>
      <c r="K8315">
        <v>0</v>
      </c>
      <c r="L8315">
        <v>0</v>
      </c>
      <c r="N8315" t="s">
        <v>2198</v>
      </c>
    </row>
    <row r="8316" spans="1:14" x14ac:dyDescent="0.35">
      <c r="A8316" t="s">
        <v>1640</v>
      </c>
      <c r="B8316" t="s">
        <v>5058</v>
      </c>
      <c r="C8316" t="s">
        <v>2857</v>
      </c>
      <c r="D8316" t="s">
        <v>2859</v>
      </c>
      <c r="E8316" t="s">
        <v>5059</v>
      </c>
      <c r="F8316" t="s">
        <v>2877</v>
      </c>
      <c r="G8316" t="s">
        <v>2878</v>
      </c>
      <c r="H8316">
        <v>2613058.6047999999</v>
      </c>
      <c r="I8316">
        <v>3666.9478204475299</v>
      </c>
      <c r="J8316">
        <v>75818.012705761197</v>
      </c>
      <c r="K8316">
        <v>79484.960526208801</v>
      </c>
      <c r="L8316">
        <v>2533573.6442737901</v>
      </c>
    </row>
    <row r="8317" spans="1:14" x14ac:dyDescent="0.35">
      <c r="A8317" t="s">
        <v>1640</v>
      </c>
      <c r="B8317" t="s">
        <v>5058</v>
      </c>
      <c r="C8317" t="s">
        <v>2879</v>
      </c>
      <c r="D8317" t="s">
        <v>2880</v>
      </c>
      <c r="E8317" t="s">
        <v>3232</v>
      </c>
      <c r="F8317" t="s">
        <v>2170</v>
      </c>
      <c r="G8317" t="s">
        <v>2171</v>
      </c>
      <c r="H8317">
        <v>0</v>
      </c>
      <c r="I8317">
        <v>0</v>
      </c>
      <c r="J8317">
        <v>0</v>
      </c>
      <c r="K8317">
        <v>0</v>
      </c>
      <c r="L8317">
        <v>0</v>
      </c>
    </row>
    <row r="8318" spans="1:14" x14ac:dyDescent="0.35">
      <c r="A8318" t="s">
        <v>1640</v>
      </c>
      <c r="B8318" t="s">
        <v>5058</v>
      </c>
      <c r="C8318" t="s">
        <v>2879</v>
      </c>
      <c r="D8318" t="s">
        <v>2880</v>
      </c>
      <c r="E8318" t="s">
        <v>3232</v>
      </c>
      <c r="F8318" t="s">
        <v>2172</v>
      </c>
      <c r="G8318" t="s">
        <v>2173</v>
      </c>
      <c r="H8318">
        <v>135561.538</v>
      </c>
      <c r="I8318">
        <v>272.37340319606199</v>
      </c>
      <c r="J8318">
        <v>3677.3686593406601</v>
      </c>
      <c r="K8318">
        <v>3949.7420625367199</v>
      </c>
      <c r="L8318">
        <v>131611.795937463</v>
      </c>
    </row>
    <row r="8319" spans="1:14" x14ac:dyDescent="0.35">
      <c r="A8319" t="s">
        <v>1640</v>
      </c>
      <c r="B8319" t="s">
        <v>5058</v>
      </c>
      <c r="C8319" t="s">
        <v>2879</v>
      </c>
      <c r="D8319" t="s">
        <v>2880</v>
      </c>
      <c r="E8319" t="s">
        <v>3232</v>
      </c>
      <c r="F8319" t="s">
        <v>2882</v>
      </c>
      <c r="G8319" t="s">
        <v>2883</v>
      </c>
      <c r="H8319">
        <v>37655.9827</v>
      </c>
      <c r="I8319">
        <v>75.659278665572799</v>
      </c>
      <c r="J8319">
        <v>1021.49129426129</v>
      </c>
      <c r="K8319">
        <v>1097.1505729268699</v>
      </c>
      <c r="L8319">
        <v>36558.832127073103</v>
      </c>
    </row>
    <row r="8320" spans="1:14" x14ac:dyDescent="0.35">
      <c r="A8320" t="s">
        <v>1640</v>
      </c>
      <c r="B8320" t="s">
        <v>5058</v>
      </c>
      <c r="C8320" t="s">
        <v>2879</v>
      </c>
      <c r="D8320" t="s">
        <v>2880</v>
      </c>
      <c r="E8320" t="s">
        <v>3232</v>
      </c>
      <c r="F8320" t="s">
        <v>2884</v>
      </c>
      <c r="G8320" t="s">
        <v>2885</v>
      </c>
      <c r="H8320">
        <v>53781.051299999999</v>
      </c>
      <c r="I8320">
        <v>48.779790484504602</v>
      </c>
      <c r="J8320">
        <v>0</v>
      </c>
      <c r="K8320">
        <v>48.779790484504602</v>
      </c>
      <c r="L8320">
        <v>53732.2715095155</v>
      </c>
    </row>
    <row r="8321" spans="1:12" x14ac:dyDescent="0.35">
      <c r="A8321" t="s">
        <v>1640</v>
      </c>
      <c r="B8321" t="s">
        <v>5058</v>
      </c>
      <c r="C8321" t="s">
        <v>2879</v>
      </c>
      <c r="D8321" t="s">
        <v>2880</v>
      </c>
      <c r="E8321" t="s">
        <v>3232</v>
      </c>
      <c r="F8321" t="s">
        <v>2896</v>
      </c>
      <c r="G8321" t="s">
        <v>2897</v>
      </c>
      <c r="H8321">
        <v>62619.196100000001</v>
      </c>
      <c r="I8321">
        <v>56.796049759930199</v>
      </c>
      <c r="J8321">
        <v>0</v>
      </c>
      <c r="K8321">
        <v>56.796049759930199</v>
      </c>
      <c r="L8321">
        <v>62562.400050240103</v>
      </c>
    </row>
    <row r="8322" spans="1:12" x14ac:dyDescent="0.35">
      <c r="A8322" t="s">
        <v>1640</v>
      </c>
      <c r="B8322" t="s">
        <v>5058</v>
      </c>
      <c r="C8322" t="s">
        <v>2879</v>
      </c>
      <c r="D8322" t="s">
        <v>2886</v>
      </c>
      <c r="E8322" t="s">
        <v>3098</v>
      </c>
      <c r="F8322" t="s">
        <v>2170</v>
      </c>
      <c r="G8322" t="s">
        <v>2171</v>
      </c>
      <c r="H8322">
        <v>0</v>
      </c>
      <c r="I8322">
        <v>0</v>
      </c>
      <c r="J8322">
        <v>0</v>
      </c>
      <c r="K8322">
        <v>0</v>
      </c>
      <c r="L8322">
        <v>0</v>
      </c>
    </row>
    <row r="8323" spans="1:12" x14ac:dyDescent="0.35">
      <c r="A8323" t="s">
        <v>1640</v>
      </c>
      <c r="B8323" t="s">
        <v>5058</v>
      </c>
      <c r="C8323" t="s">
        <v>2879</v>
      </c>
      <c r="D8323" t="s">
        <v>2886</v>
      </c>
      <c r="E8323" t="s">
        <v>3098</v>
      </c>
      <c r="F8323" t="s">
        <v>2172</v>
      </c>
      <c r="G8323" t="s">
        <v>2173</v>
      </c>
      <c r="H8323">
        <v>332788.96919999999</v>
      </c>
      <c r="I8323">
        <v>493.81419962838402</v>
      </c>
      <c r="J8323">
        <v>5533.3191179754403</v>
      </c>
      <c r="K8323">
        <v>6027.1333176038197</v>
      </c>
      <c r="L8323">
        <v>326761.83588239597</v>
      </c>
    </row>
    <row r="8324" spans="1:12" x14ac:dyDescent="0.35">
      <c r="A8324" t="s">
        <v>1640</v>
      </c>
      <c r="B8324" t="s">
        <v>5058</v>
      </c>
      <c r="C8324" t="s">
        <v>2879</v>
      </c>
      <c r="D8324" t="s">
        <v>2886</v>
      </c>
      <c r="E8324" t="s">
        <v>3098</v>
      </c>
      <c r="F8324" t="s">
        <v>2882</v>
      </c>
      <c r="G8324" t="s">
        <v>2883</v>
      </c>
      <c r="H8324">
        <v>381728.52350000001</v>
      </c>
      <c r="I8324">
        <v>566.43393486785203</v>
      </c>
      <c r="J8324">
        <v>6347.0425176777098</v>
      </c>
      <c r="K8324">
        <v>6913.4764525455603</v>
      </c>
      <c r="L8324">
        <v>374815.04704745399</v>
      </c>
    </row>
    <row r="8325" spans="1:12" x14ac:dyDescent="0.35">
      <c r="A8325" t="s">
        <v>1640</v>
      </c>
      <c r="B8325" t="s">
        <v>5058</v>
      </c>
      <c r="C8325" t="s">
        <v>2879</v>
      </c>
      <c r="D8325" t="s">
        <v>2888</v>
      </c>
      <c r="E8325" t="s">
        <v>2967</v>
      </c>
      <c r="F8325" t="s">
        <v>2170</v>
      </c>
      <c r="G8325" t="s">
        <v>2171</v>
      </c>
      <c r="H8325">
        <v>0</v>
      </c>
      <c r="I8325">
        <v>0</v>
      </c>
      <c r="J8325">
        <v>0</v>
      </c>
      <c r="K8325">
        <v>0</v>
      </c>
      <c r="L8325">
        <v>0</v>
      </c>
    </row>
    <row r="8326" spans="1:12" x14ac:dyDescent="0.35">
      <c r="A8326" t="s">
        <v>1640</v>
      </c>
      <c r="B8326" t="s">
        <v>5058</v>
      </c>
      <c r="C8326" t="s">
        <v>2879</v>
      </c>
      <c r="D8326" t="s">
        <v>2888</v>
      </c>
      <c r="E8326" t="s">
        <v>2967</v>
      </c>
      <c r="F8326" t="s">
        <v>2172</v>
      </c>
      <c r="G8326" t="s">
        <v>2173</v>
      </c>
      <c r="H8326">
        <v>49661.092900000003</v>
      </c>
      <c r="I8326">
        <v>15.085154173655001</v>
      </c>
      <c r="J8326">
        <v>374.62662585722802</v>
      </c>
      <c r="K8326">
        <v>389.71178003088301</v>
      </c>
      <c r="L8326">
        <v>49271.381119969097</v>
      </c>
    </row>
    <row r="8327" spans="1:12" x14ac:dyDescent="0.35">
      <c r="A8327" t="s">
        <v>1640</v>
      </c>
      <c r="B8327" t="s">
        <v>5058</v>
      </c>
      <c r="C8327" t="s">
        <v>2879</v>
      </c>
      <c r="D8327" t="s">
        <v>2888</v>
      </c>
      <c r="E8327" t="s">
        <v>2967</v>
      </c>
      <c r="F8327" t="s">
        <v>2882</v>
      </c>
      <c r="G8327" t="s">
        <v>2883</v>
      </c>
      <c r="H8327">
        <v>0</v>
      </c>
      <c r="I8327">
        <v>0</v>
      </c>
      <c r="J8327">
        <v>0</v>
      </c>
      <c r="K8327">
        <v>0</v>
      </c>
      <c r="L8327">
        <v>0</v>
      </c>
    </row>
    <row r="8328" spans="1:12" x14ac:dyDescent="0.35">
      <c r="A8328" t="s">
        <v>1640</v>
      </c>
      <c r="B8328" t="s">
        <v>5058</v>
      </c>
      <c r="C8328" t="s">
        <v>2879</v>
      </c>
      <c r="D8328" t="s">
        <v>2888</v>
      </c>
      <c r="E8328" t="s">
        <v>2967</v>
      </c>
      <c r="F8328" t="s">
        <v>2884</v>
      </c>
      <c r="G8328" t="s">
        <v>2885</v>
      </c>
      <c r="H8328">
        <v>95119.658599999995</v>
      </c>
      <c r="I8328">
        <v>30.722204231711999</v>
      </c>
      <c r="J8328">
        <v>0</v>
      </c>
      <c r="K8328">
        <v>30.722204231711999</v>
      </c>
      <c r="L8328">
        <v>95088.936395768294</v>
      </c>
    </row>
    <row r="8329" spans="1:12" x14ac:dyDescent="0.35">
      <c r="A8329" t="s">
        <v>1640</v>
      </c>
      <c r="B8329" t="s">
        <v>5058</v>
      </c>
      <c r="C8329" t="s">
        <v>2879</v>
      </c>
      <c r="D8329" t="s">
        <v>2888</v>
      </c>
      <c r="E8329" t="s">
        <v>2967</v>
      </c>
      <c r="F8329" t="s">
        <v>2896</v>
      </c>
      <c r="G8329" t="s">
        <v>2897</v>
      </c>
      <c r="H8329">
        <v>63792.8249</v>
      </c>
      <c r="I8329">
        <v>20.6041130176751</v>
      </c>
      <c r="J8329">
        <v>0</v>
      </c>
      <c r="K8329">
        <v>20.6041130176751</v>
      </c>
      <c r="L8329">
        <v>63772.220786982303</v>
      </c>
    </row>
    <row r="8330" spans="1:12" x14ac:dyDescent="0.35">
      <c r="A8330" t="s">
        <v>1640</v>
      </c>
      <c r="B8330" t="s">
        <v>5058</v>
      </c>
      <c r="C8330" t="s">
        <v>2879</v>
      </c>
      <c r="D8330" t="s">
        <v>2892</v>
      </c>
      <c r="E8330" t="s">
        <v>3209</v>
      </c>
      <c r="F8330" t="s">
        <v>2172</v>
      </c>
      <c r="G8330" t="s">
        <v>2173</v>
      </c>
      <c r="H8330">
        <v>98657.725000000006</v>
      </c>
      <c r="I8330">
        <v>53.183220963984901</v>
      </c>
      <c r="J8330">
        <v>906.53570610599604</v>
      </c>
      <c r="K8330">
        <v>959.71892706998096</v>
      </c>
      <c r="L8330">
        <v>97698.006072930002</v>
      </c>
    </row>
    <row r="8331" spans="1:12" x14ac:dyDescent="0.35">
      <c r="A8331" t="s">
        <v>1640</v>
      </c>
      <c r="B8331" t="s">
        <v>5058</v>
      </c>
      <c r="C8331" t="s">
        <v>2879</v>
      </c>
      <c r="D8331" t="s">
        <v>2892</v>
      </c>
      <c r="E8331" t="s">
        <v>3209</v>
      </c>
      <c r="F8331" t="s">
        <v>2882</v>
      </c>
      <c r="G8331" t="s">
        <v>2883</v>
      </c>
      <c r="H8331">
        <v>84845.643500000006</v>
      </c>
      <c r="I8331">
        <v>45.737570029026998</v>
      </c>
      <c r="J8331">
        <v>779.620707251157</v>
      </c>
      <c r="K8331">
        <v>825.35827728018398</v>
      </c>
      <c r="L8331">
        <v>84020.285222719802</v>
      </c>
    </row>
    <row r="8332" spans="1:12" x14ac:dyDescent="0.35">
      <c r="A8332" t="s">
        <v>1640</v>
      </c>
      <c r="B8332" t="s">
        <v>5058</v>
      </c>
      <c r="C8332" t="s">
        <v>2879</v>
      </c>
      <c r="D8332" t="s">
        <v>2892</v>
      </c>
      <c r="E8332" t="s">
        <v>3209</v>
      </c>
      <c r="F8332" t="s">
        <v>2884</v>
      </c>
      <c r="G8332" t="s">
        <v>2885</v>
      </c>
      <c r="H8332">
        <v>289974.66970000003</v>
      </c>
      <c r="I8332">
        <v>185.25306301813899</v>
      </c>
      <c r="J8332">
        <v>0</v>
      </c>
      <c r="K8332">
        <v>185.25306301813899</v>
      </c>
      <c r="L8332">
        <v>289789.416636982</v>
      </c>
    </row>
    <row r="8333" spans="1:12" x14ac:dyDescent="0.35">
      <c r="A8333" t="s">
        <v>1640</v>
      </c>
      <c r="B8333" t="s">
        <v>5058</v>
      </c>
      <c r="C8333" t="s">
        <v>2879</v>
      </c>
      <c r="D8333" t="s">
        <v>2892</v>
      </c>
      <c r="E8333" t="s">
        <v>3209</v>
      </c>
      <c r="F8333" t="s">
        <v>2896</v>
      </c>
      <c r="G8333" t="s">
        <v>2897</v>
      </c>
      <c r="H8333">
        <v>252118.9687</v>
      </c>
      <c r="I8333">
        <v>161.068590039269</v>
      </c>
      <c r="J8333">
        <v>0</v>
      </c>
      <c r="K8333">
        <v>161.068590039269</v>
      </c>
      <c r="L8333">
        <v>251957.90010996099</v>
      </c>
    </row>
    <row r="8334" spans="1:12" x14ac:dyDescent="0.35">
      <c r="A8334" t="s">
        <v>1640</v>
      </c>
      <c r="B8334" t="s">
        <v>5058</v>
      </c>
      <c r="C8334" t="s">
        <v>2879</v>
      </c>
      <c r="D8334" t="s">
        <v>2894</v>
      </c>
      <c r="E8334" t="s">
        <v>3987</v>
      </c>
      <c r="F8334" t="s">
        <v>2172</v>
      </c>
      <c r="G8334" t="s">
        <v>2173</v>
      </c>
      <c r="H8334">
        <v>36891.141600000003</v>
      </c>
      <c r="I8334">
        <v>12.062599801108099</v>
      </c>
      <c r="J8334">
        <v>0.22977284399320499</v>
      </c>
      <c r="K8334">
        <v>12.292372645101301</v>
      </c>
      <c r="L8334">
        <v>36878.849227354898</v>
      </c>
    </row>
    <row r="8335" spans="1:12" x14ac:dyDescent="0.35">
      <c r="A8335" t="s">
        <v>1640</v>
      </c>
      <c r="B8335" t="s">
        <v>5058</v>
      </c>
      <c r="C8335" t="s">
        <v>2879</v>
      </c>
      <c r="D8335" t="s">
        <v>2894</v>
      </c>
      <c r="E8335" t="s">
        <v>3987</v>
      </c>
      <c r="F8335" t="s">
        <v>2882</v>
      </c>
      <c r="G8335" t="s">
        <v>2883</v>
      </c>
      <c r="H8335">
        <v>1603.9627</v>
      </c>
      <c r="I8335">
        <v>0.52446086091774402</v>
      </c>
      <c r="J8335">
        <v>9.9901236518784801E-3</v>
      </c>
      <c r="K8335">
        <v>0.53445098456962203</v>
      </c>
      <c r="L8335">
        <v>1603.4282490154301</v>
      </c>
    </row>
    <row r="8336" spans="1:12" x14ac:dyDescent="0.35">
      <c r="A8336" t="s">
        <v>1640</v>
      </c>
      <c r="B8336" t="s">
        <v>5058</v>
      </c>
      <c r="C8336" t="s">
        <v>2879</v>
      </c>
      <c r="D8336" t="s">
        <v>2894</v>
      </c>
      <c r="E8336" t="s">
        <v>3987</v>
      </c>
      <c r="F8336" t="s">
        <v>2884</v>
      </c>
      <c r="G8336" t="s">
        <v>2885</v>
      </c>
      <c r="H8336">
        <v>62953.666899999997</v>
      </c>
      <c r="I8336">
        <v>20.585088791021501</v>
      </c>
      <c r="J8336">
        <v>0</v>
      </c>
      <c r="K8336">
        <v>20.585088791021501</v>
      </c>
      <c r="L8336">
        <v>62933.081811208998</v>
      </c>
    </row>
    <row r="8337" spans="1:14" x14ac:dyDescent="0.35">
      <c r="A8337" t="s">
        <v>1640</v>
      </c>
      <c r="B8337" t="s">
        <v>5058</v>
      </c>
      <c r="C8337" t="s">
        <v>2879</v>
      </c>
      <c r="D8337" t="s">
        <v>2894</v>
      </c>
      <c r="E8337" t="s">
        <v>3987</v>
      </c>
      <c r="F8337" t="s">
        <v>2896</v>
      </c>
      <c r="G8337" t="s">
        <v>2897</v>
      </c>
      <c r="H8337">
        <v>132723.97289999999</v>
      </c>
      <c r="I8337">
        <v>43.399136240943299</v>
      </c>
      <c r="J8337">
        <v>0</v>
      </c>
      <c r="K8337">
        <v>43.399136240943299</v>
      </c>
      <c r="L8337">
        <v>132680.57376375899</v>
      </c>
    </row>
    <row r="8338" spans="1:14" x14ac:dyDescent="0.35">
      <c r="A8338" t="s">
        <v>1640</v>
      </c>
      <c r="B8338" t="s">
        <v>5058</v>
      </c>
      <c r="C8338" t="s">
        <v>2879</v>
      </c>
      <c r="D8338" t="s">
        <v>2898</v>
      </c>
      <c r="E8338" t="s">
        <v>3104</v>
      </c>
      <c r="F8338" t="s">
        <v>2170</v>
      </c>
      <c r="G8338" t="s">
        <v>2171</v>
      </c>
      <c r="H8338">
        <v>0</v>
      </c>
      <c r="I8338">
        <v>0</v>
      </c>
      <c r="J8338">
        <v>0</v>
      </c>
      <c r="K8338">
        <v>0</v>
      </c>
      <c r="L8338">
        <v>0</v>
      </c>
    </row>
    <row r="8339" spans="1:14" x14ac:dyDescent="0.35">
      <c r="A8339" t="s">
        <v>1640</v>
      </c>
      <c r="B8339" t="s">
        <v>5058</v>
      </c>
      <c r="C8339" t="s">
        <v>2879</v>
      </c>
      <c r="D8339" t="s">
        <v>2898</v>
      </c>
      <c r="E8339" t="s">
        <v>3104</v>
      </c>
      <c r="F8339" t="s">
        <v>2172</v>
      </c>
      <c r="G8339" t="s">
        <v>2173</v>
      </c>
      <c r="H8339">
        <v>34461.069499999998</v>
      </c>
      <c r="I8339">
        <v>24.847910674426998</v>
      </c>
      <c r="J8339">
        <v>14.0375905746999</v>
      </c>
      <c r="K8339">
        <v>38.885501249126897</v>
      </c>
      <c r="L8339">
        <v>34422.183998750901</v>
      </c>
    </row>
    <row r="8340" spans="1:14" x14ac:dyDescent="0.35">
      <c r="A8340" t="s">
        <v>1640</v>
      </c>
      <c r="B8340" t="s">
        <v>5058</v>
      </c>
      <c r="C8340" t="s">
        <v>2879</v>
      </c>
      <c r="D8340" t="s">
        <v>2898</v>
      </c>
      <c r="E8340" t="s">
        <v>3104</v>
      </c>
      <c r="F8340" t="s">
        <v>2882</v>
      </c>
      <c r="G8340" t="s">
        <v>2883</v>
      </c>
      <c r="H8340">
        <v>12635.7255</v>
      </c>
      <c r="I8340">
        <v>9.1109005806232393</v>
      </c>
      <c r="J8340">
        <v>5.1471165440566402</v>
      </c>
      <c r="K8340">
        <v>14.258017124679901</v>
      </c>
      <c r="L8340">
        <v>12621.4674828753</v>
      </c>
    </row>
    <row r="8341" spans="1:14" x14ac:dyDescent="0.35">
      <c r="A8341" t="s">
        <v>1640</v>
      </c>
      <c r="B8341" t="s">
        <v>5058</v>
      </c>
      <c r="C8341" t="s">
        <v>2879</v>
      </c>
      <c r="D8341" t="s">
        <v>2898</v>
      </c>
      <c r="E8341" t="s">
        <v>3104</v>
      </c>
      <c r="F8341" t="s">
        <v>2884</v>
      </c>
      <c r="G8341" t="s">
        <v>2885</v>
      </c>
      <c r="H8341">
        <v>51246.455000000002</v>
      </c>
      <c r="I8341">
        <v>68.568300623061305</v>
      </c>
      <c r="J8341">
        <v>0</v>
      </c>
      <c r="K8341">
        <v>68.568300623061305</v>
      </c>
      <c r="L8341">
        <v>51177.886699376897</v>
      </c>
    </row>
    <row r="8342" spans="1:14" x14ac:dyDescent="0.35">
      <c r="A8342" t="s">
        <v>1640</v>
      </c>
      <c r="B8342" t="s">
        <v>5058</v>
      </c>
      <c r="C8342" t="s">
        <v>2879</v>
      </c>
      <c r="D8342" t="s">
        <v>2898</v>
      </c>
      <c r="E8342" t="s">
        <v>3104</v>
      </c>
      <c r="F8342" t="s">
        <v>2896</v>
      </c>
      <c r="G8342" t="s">
        <v>2897</v>
      </c>
      <c r="H8342">
        <v>10919.3415</v>
      </c>
      <c r="I8342">
        <v>14.610194805882299</v>
      </c>
      <c r="J8342">
        <v>0</v>
      </c>
      <c r="K8342">
        <v>14.610194805882299</v>
      </c>
      <c r="L8342">
        <v>10904.7313051941</v>
      </c>
    </row>
    <row r="8343" spans="1:14" x14ac:dyDescent="0.35">
      <c r="A8343" t="s">
        <v>1640</v>
      </c>
      <c r="B8343" t="s">
        <v>5058</v>
      </c>
      <c r="C8343" t="s">
        <v>2879</v>
      </c>
      <c r="D8343" t="s">
        <v>2902</v>
      </c>
      <c r="E8343" t="s">
        <v>2979</v>
      </c>
      <c r="F8343" t="s">
        <v>2172</v>
      </c>
      <c r="G8343" t="s">
        <v>2173</v>
      </c>
      <c r="H8343">
        <v>96552.926900000006</v>
      </c>
      <c r="I8343">
        <v>139.396004016218</v>
      </c>
      <c r="J8343">
        <v>0</v>
      </c>
      <c r="K8343">
        <v>139.396004016218</v>
      </c>
      <c r="L8343">
        <v>96413.5308959838</v>
      </c>
    </row>
    <row r="8344" spans="1:14" x14ac:dyDescent="0.35">
      <c r="A8344" t="s">
        <v>1640</v>
      </c>
      <c r="B8344" t="s">
        <v>5058</v>
      </c>
      <c r="C8344" t="s">
        <v>2879</v>
      </c>
      <c r="D8344" t="s">
        <v>2902</v>
      </c>
      <c r="E8344" t="s">
        <v>2979</v>
      </c>
      <c r="F8344" t="s">
        <v>2882</v>
      </c>
      <c r="G8344" t="s">
        <v>2883</v>
      </c>
      <c r="H8344">
        <v>10000.1245</v>
      </c>
      <c r="I8344">
        <v>14.4374432731083</v>
      </c>
      <c r="J8344">
        <v>0</v>
      </c>
      <c r="K8344">
        <v>14.4374432731083</v>
      </c>
      <c r="L8344">
        <v>9985.6870567268907</v>
      </c>
    </row>
    <row r="8345" spans="1:14" x14ac:dyDescent="0.35">
      <c r="A8345" t="s">
        <v>1640</v>
      </c>
      <c r="B8345" t="s">
        <v>5058</v>
      </c>
      <c r="C8345" t="s">
        <v>2879</v>
      </c>
      <c r="D8345" t="s">
        <v>2902</v>
      </c>
      <c r="E8345" t="s">
        <v>2979</v>
      </c>
      <c r="F8345" t="s">
        <v>2884</v>
      </c>
      <c r="G8345" t="s">
        <v>2885</v>
      </c>
      <c r="H8345">
        <v>68482.544999999998</v>
      </c>
      <c r="I8345">
        <v>54.687048803568999</v>
      </c>
      <c r="J8345">
        <v>0</v>
      </c>
      <c r="K8345">
        <v>54.687048803568999</v>
      </c>
      <c r="L8345">
        <v>68427.857951196405</v>
      </c>
    </row>
    <row r="8346" spans="1:14" x14ac:dyDescent="0.35">
      <c r="A8346" t="s">
        <v>1640</v>
      </c>
      <c r="B8346" t="s">
        <v>5058</v>
      </c>
      <c r="C8346" t="s">
        <v>2879</v>
      </c>
      <c r="D8346" t="s">
        <v>2902</v>
      </c>
      <c r="E8346" t="s">
        <v>2979</v>
      </c>
      <c r="F8346" t="s">
        <v>2896</v>
      </c>
      <c r="G8346" t="s">
        <v>2897</v>
      </c>
      <c r="H8346">
        <v>76525.796900000001</v>
      </c>
      <c r="I8346">
        <v>61.110024334189497</v>
      </c>
      <c r="J8346">
        <v>0</v>
      </c>
      <c r="K8346">
        <v>61.110024334189497</v>
      </c>
      <c r="L8346">
        <v>76464.686875665793</v>
      </c>
    </row>
    <row r="8347" spans="1:14" x14ac:dyDescent="0.35">
      <c r="A8347" t="s">
        <v>1640</v>
      </c>
      <c r="B8347" t="s">
        <v>5058</v>
      </c>
      <c r="C8347" t="s">
        <v>2879</v>
      </c>
      <c r="D8347" t="s">
        <v>2902</v>
      </c>
      <c r="E8347" t="s">
        <v>2979</v>
      </c>
      <c r="F8347" t="s">
        <v>2890</v>
      </c>
      <c r="G8347" t="s">
        <v>2891</v>
      </c>
      <c r="H8347">
        <v>124139.47749999999</v>
      </c>
      <c r="I8347">
        <v>179.223433735138</v>
      </c>
      <c r="J8347">
        <v>0</v>
      </c>
      <c r="K8347">
        <v>179.223433735138</v>
      </c>
      <c r="L8347">
        <v>123960.254066265</v>
      </c>
    </row>
    <row r="8348" spans="1:14" x14ac:dyDescent="0.35">
      <c r="A8348" t="s">
        <v>1640</v>
      </c>
      <c r="B8348" t="s">
        <v>5058</v>
      </c>
      <c r="C8348" t="s">
        <v>2879</v>
      </c>
      <c r="D8348" t="s">
        <v>2904</v>
      </c>
      <c r="E8348" t="s">
        <v>5060</v>
      </c>
      <c r="F8348" t="s">
        <v>2172</v>
      </c>
      <c r="G8348" t="s">
        <v>2173</v>
      </c>
      <c r="H8348">
        <v>1260208.5692</v>
      </c>
      <c r="I8348">
        <v>3863.9679542659901</v>
      </c>
      <c r="J8348">
        <v>143999.76579063901</v>
      </c>
      <c r="K8348">
        <v>147863.73374490501</v>
      </c>
      <c r="L8348">
        <v>1112344.8354551001</v>
      </c>
    </row>
    <row r="8349" spans="1:14" x14ac:dyDescent="0.35">
      <c r="A8349" t="s">
        <v>1640</v>
      </c>
      <c r="B8349" t="s">
        <v>5058</v>
      </c>
      <c r="C8349" t="s">
        <v>2879</v>
      </c>
      <c r="D8349" t="s">
        <v>2904</v>
      </c>
      <c r="E8349" t="s">
        <v>5060</v>
      </c>
      <c r="F8349" t="s">
        <v>1621</v>
      </c>
      <c r="G8349" t="s">
        <v>2416</v>
      </c>
      <c r="H8349">
        <v>235384.86360000001</v>
      </c>
      <c r="I8349">
        <v>1287.09700740219</v>
      </c>
      <c r="J8349">
        <v>0</v>
      </c>
      <c r="K8349">
        <v>1287.09700740219</v>
      </c>
      <c r="L8349">
        <v>234097.766592598</v>
      </c>
      <c r="N8349" t="s">
        <v>2198</v>
      </c>
    </row>
    <row r="8350" spans="1:14" x14ac:dyDescent="0.35">
      <c r="A8350" t="s">
        <v>1640</v>
      </c>
      <c r="B8350" t="s">
        <v>5058</v>
      </c>
      <c r="C8350" t="s">
        <v>2879</v>
      </c>
      <c r="D8350" t="s">
        <v>2904</v>
      </c>
      <c r="E8350" t="s">
        <v>5060</v>
      </c>
      <c r="F8350" t="s">
        <v>3005</v>
      </c>
      <c r="G8350" t="s">
        <v>3006</v>
      </c>
      <c r="H8350">
        <v>0</v>
      </c>
      <c r="I8350">
        <v>0</v>
      </c>
      <c r="J8350">
        <v>0</v>
      </c>
      <c r="K8350">
        <v>0</v>
      </c>
      <c r="L8350">
        <v>0</v>
      </c>
      <c r="N8350" t="s">
        <v>2198</v>
      </c>
    </row>
    <row r="8351" spans="1:14" x14ac:dyDescent="0.35">
      <c r="A8351" t="s">
        <v>1640</v>
      </c>
      <c r="B8351" t="s">
        <v>5058</v>
      </c>
      <c r="C8351" t="s">
        <v>2879</v>
      </c>
      <c r="D8351" t="s">
        <v>2904</v>
      </c>
      <c r="E8351" t="s">
        <v>5060</v>
      </c>
      <c r="F8351" t="s">
        <v>3157</v>
      </c>
      <c r="G8351" t="s">
        <v>3158</v>
      </c>
      <c r="H8351">
        <v>392654.4595</v>
      </c>
      <c r="I8351">
        <v>1203.93106785551</v>
      </c>
      <c r="J8351">
        <v>0</v>
      </c>
      <c r="K8351">
        <v>1203.93106785551</v>
      </c>
      <c r="L8351">
        <v>391450.52843214403</v>
      </c>
      <c r="N8351" t="s">
        <v>2198</v>
      </c>
    </row>
    <row r="8352" spans="1:14" x14ac:dyDescent="0.35">
      <c r="A8352" t="s">
        <v>1640</v>
      </c>
      <c r="B8352" t="s">
        <v>5058</v>
      </c>
      <c r="C8352" t="s">
        <v>2879</v>
      </c>
      <c r="D8352" t="s">
        <v>2904</v>
      </c>
      <c r="E8352" t="s">
        <v>5060</v>
      </c>
      <c r="F8352" t="s">
        <v>3263</v>
      </c>
      <c r="G8352" t="s">
        <v>3264</v>
      </c>
      <c r="H8352">
        <v>596940.90119999996</v>
      </c>
      <c r="I8352">
        <v>1830.30060991547</v>
      </c>
      <c r="J8352">
        <v>0</v>
      </c>
      <c r="K8352">
        <v>1830.30060991547</v>
      </c>
      <c r="L8352">
        <v>595110.60059008503</v>
      </c>
      <c r="N8352" t="s">
        <v>2198</v>
      </c>
    </row>
    <row r="8353" spans="1:14" x14ac:dyDescent="0.35">
      <c r="A8353" t="s">
        <v>1640</v>
      </c>
      <c r="B8353" t="s">
        <v>5058</v>
      </c>
      <c r="C8353" t="s">
        <v>2879</v>
      </c>
      <c r="D8353" t="s">
        <v>2904</v>
      </c>
      <c r="E8353" t="s">
        <v>5060</v>
      </c>
      <c r="F8353" t="s">
        <v>3655</v>
      </c>
      <c r="G8353" t="s">
        <v>3781</v>
      </c>
      <c r="H8353">
        <v>397960.60090000002</v>
      </c>
      <c r="I8353">
        <v>1220.20040661031</v>
      </c>
      <c r="J8353">
        <v>45473.610249675497</v>
      </c>
      <c r="K8353">
        <v>46693.810656285801</v>
      </c>
      <c r="L8353">
        <v>351266.790243714</v>
      </c>
    </row>
    <row r="8354" spans="1:14" x14ac:dyDescent="0.35">
      <c r="A8354" t="s">
        <v>1640</v>
      </c>
      <c r="B8354" t="s">
        <v>5058</v>
      </c>
      <c r="C8354" t="s">
        <v>2879</v>
      </c>
      <c r="D8354" t="s">
        <v>2904</v>
      </c>
      <c r="E8354" t="s">
        <v>5060</v>
      </c>
      <c r="F8354" t="s">
        <v>2882</v>
      </c>
      <c r="G8354" t="s">
        <v>2883</v>
      </c>
      <c r="H8354">
        <v>297143.91519999999</v>
      </c>
      <c r="I8354">
        <v>911.08297026903301</v>
      </c>
      <c r="J8354">
        <v>33953.628986424301</v>
      </c>
      <c r="K8354">
        <v>34864.711956693398</v>
      </c>
      <c r="L8354">
        <v>262279.20324330701</v>
      </c>
    </row>
    <row r="8355" spans="1:14" x14ac:dyDescent="0.35">
      <c r="A8355" t="s">
        <v>1640</v>
      </c>
      <c r="B8355" t="s">
        <v>5058</v>
      </c>
      <c r="C8355" t="s">
        <v>2879</v>
      </c>
      <c r="D8355" t="s">
        <v>2904</v>
      </c>
      <c r="E8355" t="s">
        <v>5060</v>
      </c>
      <c r="F8355" t="s">
        <v>2884</v>
      </c>
      <c r="G8355" t="s">
        <v>2885</v>
      </c>
      <c r="H8355">
        <v>612665.78319999995</v>
      </c>
      <c r="I8355">
        <v>3350.08922805781</v>
      </c>
      <c r="J8355">
        <v>0</v>
      </c>
      <c r="K8355">
        <v>3350.08922805781</v>
      </c>
      <c r="L8355">
        <v>609315.69397194195</v>
      </c>
    </row>
    <row r="8356" spans="1:14" x14ac:dyDescent="0.35">
      <c r="A8356" t="s">
        <v>1640</v>
      </c>
      <c r="B8356" t="s">
        <v>5058</v>
      </c>
      <c r="C8356" t="s">
        <v>2879</v>
      </c>
      <c r="D8356" t="s">
        <v>2904</v>
      </c>
      <c r="E8356" t="s">
        <v>5060</v>
      </c>
      <c r="F8356" t="s">
        <v>2896</v>
      </c>
      <c r="G8356" t="s">
        <v>2897</v>
      </c>
      <c r="H8356">
        <v>123050.486</v>
      </c>
      <c r="I8356">
        <v>672.84663024321503</v>
      </c>
      <c r="J8356">
        <v>0</v>
      </c>
      <c r="K8356">
        <v>672.84663024321503</v>
      </c>
      <c r="L8356">
        <v>122377.639369757</v>
      </c>
    </row>
    <row r="8357" spans="1:14" x14ac:dyDescent="0.35">
      <c r="A8357" t="s">
        <v>1640</v>
      </c>
      <c r="B8357" t="s">
        <v>5058</v>
      </c>
      <c r="C8357" t="s">
        <v>2879</v>
      </c>
      <c r="D8357" t="s">
        <v>2904</v>
      </c>
      <c r="E8357" t="s">
        <v>5060</v>
      </c>
      <c r="F8357" t="s">
        <v>2890</v>
      </c>
      <c r="G8357" t="s">
        <v>2891</v>
      </c>
      <c r="H8357">
        <v>185714.94699999999</v>
      </c>
      <c r="I8357">
        <v>569.42685641814603</v>
      </c>
      <c r="J8357">
        <v>21221.018116515199</v>
      </c>
      <c r="K8357">
        <v>21790.444972933401</v>
      </c>
      <c r="L8357">
        <v>163924.50202706701</v>
      </c>
    </row>
    <row r="8358" spans="1:14" x14ac:dyDescent="0.35">
      <c r="A8358" t="s">
        <v>1640</v>
      </c>
      <c r="B8358" t="s">
        <v>5058</v>
      </c>
      <c r="C8358" t="s">
        <v>2879</v>
      </c>
      <c r="D8358" t="s">
        <v>2904</v>
      </c>
      <c r="E8358" t="s">
        <v>5060</v>
      </c>
      <c r="F8358" t="s">
        <v>3009</v>
      </c>
      <c r="G8358" t="s">
        <v>3010</v>
      </c>
      <c r="H8358">
        <v>368776.82339999999</v>
      </c>
      <c r="I8358">
        <v>1130.7190434588899</v>
      </c>
      <c r="J8358">
        <v>0</v>
      </c>
      <c r="K8358">
        <v>1130.7190434588899</v>
      </c>
      <c r="L8358">
        <v>367646.10435654101</v>
      </c>
      <c r="N8358" t="s">
        <v>2198</v>
      </c>
    </row>
    <row r="8359" spans="1:14" x14ac:dyDescent="0.35">
      <c r="A8359" t="s">
        <v>1640</v>
      </c>
      <c r="B8359" t="s">
        <v>5058</v>
      </c>
      <c r="C8359" t="s">
        <v>2879</v>
      </c>
      <c r="D8359" t="s">
        <v>2906</v>
      </c>
      <c r="E8359" t="s">
        <v>5061</v>
      </c>
      <c r="F8359" t="s">
        <v>2170</v>
      </c>
      <c r="G8359" t="s">
        <v>2171</v>
      </c>
      <c r="H8359">
        <v>0</v>
      </c>
      <c r="I8359">
        <v>0</v>
      </c>
      <c r="J8359">
        <v>0</v>
      </c>
      <c r="K8359">
        <v>0</v>
      </c>
      <c r="L8359">
        <v>0</v>
      </c>
    </row>
    <row r="8360" spans="1:14" x14ac:dyDescent="0.35">
      <c r="A8360" t="s">
        <v>1640</v>
      </c>
      <c r="B8360" t="s">
        <v>5058</v>
      </c>
      <c r="C8360" t="s">
        <v>2879</v>
      </c>
      <c r="D8360" t="s">
        <v>2906</v>
      </c>
      <c r="E8360" t="s">
        <v>5061</v>
      </c>
      <c r="F8360" t="s">
        <v>2172</v>
      </c>
      <c r="G8360" t="s">
        <v>2173</v>
      </c>
      <c r="H8360">
        <v>87737.347099999999</v>
      </c>
      <c r="I8360">
        <v>45.982435391592901</v>
      </c>
      <c r="J8360">
        <v>0</v>
      </c>
      <c r="K8360">
        <v>45.982435391592901</v>
      </c>
      <c r="L8360">
        <v>87691.364664608394</v>
      </c>
    </row>
    <row r="8361" spans="1:14" x14ac:dyDescent="0.35">
      <c r="A8361" t="s">
        <v>1640</v>
      </c>
      <c r="B8361" t="s">
        <v>5058</v>
      </c>
      <c r="C8361" t="s">
        <v>2879</v>
      </c>
      <c r="D8361" t="s">
        <v>2906</v>
      </c>
      <c r="E8361" t="s">
        <v>5061</v>
      </c>
      <c r="F8361" t="s">
        <v>2882</v>
      </c>
      <c r="G8361" t="s">
        <v>2883</v>
      </c>
      <c r="H8361">
        <v>16247.6569</v>
      </c>
      <c r="I8361">
        <v>8.5152658132579404</v>
      </c>
      <c r="J8361">
        <v>0</v>
      </c>
      <c r="K8361">
        <v>8.5152658132579404</v>
      </c>
      <c r="L8361">
        <v>16239.141634186701</v>
      </c>
    </row>
    <row r="8362" spans="1:14" x14ac:dyDescent="0.35">
      <c r="A8362" t="s">
        <v>1640</v>
      </c>
      <c r="B8362" t="s">
        <v>5058</v>
      </c>
      <c r="C8362" t="s">
        <v>2879</v>
      </c>
      <c r="D8362" t="s">
        <v>2906</v>
      </c>
      <c r="E8362" t="s">
        <v>5061</v>
      </c>
      <c r="F8362" t="s">
        <v>2884</v>
      </c>
      <c r="G8362" t="s">
        <v>2885</v>
      </c>
      <c r="H8362">
        <v>274726.30170000001</v>
      </c>
      <c r="I8362">
        <v>180.09687301071801</v>
      </c>
      <c r="J8362">
        <v>0</v>
      </c>
      <c r="K8362">
        <v>180.09687301071801</v>
      </c>
      <c r="L8362">
        <v>274546.20482698898</v>
      </c>
    </row>
    <row r="8363" spans="1:14" x14ac:dyDescent="0.35">
      <c r="A8363" t="s">
        <v>1640</v>
      </c>
      <c r="B8363" t="s">
        <v>5058</v>
      </c>
      <c r="C8363" t="s">
        <v>2879</v>
      </c>
      <c r="D8363" t="s">
        <v>2906</v>
      </c>
      <c r="E8363" t="s">
        <v>5061</v>
      </c>
      <c r="F8363" t="s">
        <v>2896</v>
      </c>
      <c r="G8363" t="s">
        <v>2897</v>
      </c>
      <c r="H8363">
        <v>148512.75719999999</v>
      </c>
      <c r="I8363">
        <v>97.357562845079599</v>
      </c>
      <c r="J8363">
        <v>0</v>
      </c>
      <c r="K8363">
        <v>97.357562845079599</v>
      </c>
      <c r="L8363">
        <v>148415.399637155</v>
      </c>
    </row>
    <row r="8364" spans="1:14" x14ac:dyDescent="0.35">
      <c r="A8364" t="s">
        <v>1640</v>
      </c>
      <c r="B8364" t="s">
        <v>5058</v>
      </c>
      <c r="C8364" t="s">
        <v>2879</v>
      </c>
      <c r="D8364" t="s">
        <v>2908</v>
      </c>
      <c r="E8364" t="s">
        <v>2909</v>
      </c>
      <c r="F8364" t="s">
        <v>2170</v>
      </c>
      <c r="G8364" t="s">
        <v>2171</v>
      </c>
      <c r="H8364">
        <v>0</v>
      </c>
      <c r="I8364">
        <v>0</v>
      </c>
      <c r="J8364">
        <v>0</v>
      </c>
      <c r="K8364">
        <v>0</v>
      </c>
      <c r="L8364">
        <v>0</v>
      </c>
    </row>
    <row r="8365" spans="1:14" x14ac:dyDescent="0.35">
      <c r="A8365" t="s">
        <v>1640</v>
      </c>
      <c r="B8365" t="s">
        <v>5058</v>
      </c>
      <c r="C8365" t="s">
        <v>2879</v>
      </c>
      <c r="D8365" t="s">
        <v>2908</v>
      </c>
      <c r="E8365" t="s">
        <v>2909</v>
      </c>
      <c r="F8365" t="s">
        <v>2172</v>
      </c>
      <c r="G8365" t="s">
        <v>2173</v>
      </c>
      <c r="H8365">
        <v>80747.890199999994</v>
      </c>
      <c r="I8365">
        <v>52.673992875647698</v>
      </c>
      <c r="J8365">
        <v>0</v>
      </c>
      <c r="K8365">
        <v>52.673992875647698</v>
      </c>
      <c r="L8365">
        <v>80695.216207124395</v>
      </c>
    </row>
    <row r="8366" spans="1:14" x14ac:dyDescent="0.35">
      <c r="A8366" t="s">
        <v>1640</v>
      </c>
      <c r="B8366" t="s">
        <v>5058</v>
      </c>
      <c r="C8366" t="s">
        <v>2879</v>
      </c>
      <c r="D8366" t="s">
        <v>2908</v>
      </c>
      <c r="E8366" t="s">
        <v>2909</v>
      </c>
      <c r="F8366" t="s">
        <v>2882</v>
      </c>
      <c r="G8366" t="s">
        <v>2883</v>
      </c>
      <c r="H8366">
        <v>9072.7967000000008</v>
      </c>
      <c r="I8366">
        <v>5.9184261658031101</v>
      </c>
      <c r="J8366">
        <v>0</v>
      </c>
      <c r="K8366">
        <v>5.9184261658031101</v>
      </c>
      <c r="L8366">
        <v>9066.8782738341997</v>
      </c>
    </row>
    <row r="8367" spans="1:14" x14ac:dyDescent="0.35">
      <c r="A8367" t="s">
        <v>1640</v>
      </c>
      <c r="B8367" t="s">
        <v>5058</v>
      </c>
      <c r="C8367" t="s">
        <v>2879</v>
      </c>
      <c r="D8367" t="s">
        <v>2908</v>
      </c>
      <c r="E8367" t="s">
        <v>2909</v>
      </c>
      <c r="F8367" t="s">
        <v>2884</v>
      </c>
      <c r="G8367" t="s">
        <v>2885</v>
      </c>
      <c r="H8367">
        <v>338415.315</v>
      </c>
      <c r="I8367">
        <v>220.75729598445599</v>
      </c>
      <c r="J8367">
        <v>0</v>
      </c>
      <c r="K8367">
        <v>220.75729598445599</v>
      </c>
      <c r="L8367">
        <v>338194.55770401598</v>
      </c>
    </row>
    <row r="8368" spans="1:14" x14ac:dyDescent="0.35">
      <c r="A8368" t="s">
        <v>1640</v>
      </c>
      <c r="B8368" t="s">
        <v>5058</v>
      </c>
      <c r="C8368" t="s">
        <v>2879</v>
      </c>
      <c r="D8368" t="s">
        <v>2908</v>
      </c>
      <c r="E8368" t="s">
        <v>2909</v>
      </c>
      <c r="F8368" t="s">
        <v>2896</v>
      </c>
      <c r="G8368" t="s">
        <v>2897</v>
      </c>
      <c r="H8368">
        <v>112502.67849999999</v>
      </c>
      <c r="I8368">
        <v>73.388484455958505</v>
      </c>
      <c r="J8368">
        <v>0</v>
      </c>
      <c r="K8368">
        <v>73.388484455958505</v>
      </c>
      <c r="L8368">
        <v>112429.290015544</v>
      </c>
    </row>
    <row r="8369" spans="1:14" x14ac:dyDescent="0.35">
      <c r="A8369" t="s">
        <v>1640</v>
      </c>
      <c r="B8369" t="s">
        <v>5058</v>
      </c>
      <c r="C8369" t="s">
        <v>2879</v>
      </c>
      <c r="D8369" t="s">
        <v>2910</v>
      </c>
      <c r="E8369" t="s">
        <v>2913</v>
      </c>
      <c r="F8369" t="s">
        <v>2172</v>
      </c>
      <c r="G8369" t="s">
        <v>2173</v>
      </c>
      <c r="H8369">
        <v>70615.504499999995</v>
      </c>
      <c r="I8369">
        <v>14.1358647796452</v>
      </c>
      <c r="J8369">
        <v>2253.9425971877599</v>
      </c>
      <c r="K8369">
        <v>2268.0784619674</v>
      </c>
      <c r="L8369">
        <v>68347.426038032601</v>
      </c>
    </row>
    <row r="8370" spans="1:14" x14ac:dyDescent="0.35">
      <c r="A8370" t="s">
        <v>1640</v>
      </c>
      <c r="B8370" t="s">
        <v>5058</v>
      </c>
      <c r="C8370" t="s">
        <v>2879</v>
      </c>
      <c r="D8370" t="s">
        <v>2910</v>
      </c>
      <c r="E8370" t="s">
        <v>2913</v>
      </c>
      <c r="F8370" t="s">
        <v>2882</v>
      </c>
      <c r="G8370" t="s">
        <v>2883</v>
      </c>
      <c r="H8370">
        <v>24883.558700000001</v>
      </c>
      <c r="I8370">
        <v>4.98120949377972</v>
      </c>
      <c r="J8370">
        <v>794.24643900902004</v>
      </c>
      <c r="K8370">
        <v>799.22764850279896</v>
      </c>
      <c r="L8370">
        <v>24084.3310514972</v>
      </c>
    </row>
    <row r="8371" spans="1:14" x14ac:dyDescent="0.35">
      <c r="A8371" t="s">
        <v>1640</v>
      </c>
      <c r="B8371" t="s">
        <v>5058</v>
      </c>
      <c r="C8371" t="s">
        <v>2879</v>
      </c>
      <c r="D8371" t="s">
        <v>2910</v>
      </c>
      <c r="E8371" t="s">
        <v>2913</v>
      </c>
      <c r="F8371" t="s">
        <v>2884</v>
      </c>
      <c r="G8371" t="s">
        <v>2885</v>
      </c>
      <c r="H8371">
        <v>131359.4712</v>
      </c>
      <c r="I8371">
        <v>27.1821638244339</v>
      </c>
      <c r="J8371">
        <v>0</v>
      </c>
      <c r="K8371">
        <v>27.1821638244339</v>
      </c>
      <c r="L8371">
        <v>131332.28903617599</v>
      </c>
    </row>
    <row r="8372" spans="1:14" x14ac:dyDescent="0.35">
      <c r="A8372" t="s">
        <v>1640</v>
      </c>
      <c r="B8372" t="s">
        <v>5058</v>
      </c>
      <c r="C8372" t="s">
        <v>2879</v>
      </c>
      <c r="D8372" t="s">
        <v>2910</v>
      </c>
      <c r="E8372" t="s">
        <v>2913</v>
      </c>
      <c r="F8372" t="s">
        <v>2956</v>
      </c>
      <c r="G8372" t="s">
        <v>2957</v>
      </c>
      <c r="H8372">
        <v>67504.172699999996</v>
      </c>
      <c r="I8372">
        <v>13.9686119653341</v>
      </c>
      <c r="J8372">
        <v>0</v>
      </c>
      <c r="K8372">
        <v>13.9686119653341</v>
      </c>
      <c r="L8372">
        <v>67490.204088034705</v>
      </c>
      <c r="N8372" t="s">
        <v>2198</v>
      </c>
    </row>
    <row r="8373" spans="1:14" x14ac:dyDescent="0.35">
      <c r="A8373" t="s">
        <v>1640</v>
      </c>
      <c r="B8373" t="s">
        <v>5058</v>
      </c>
      <c r="C8373" t="s">
        <v>2879</v>
      </c>
      <c r="D8373" t="s">
        <v>2910</v>
      </c>
      <c r="E8373" t="s">
        <v>2913</v>
      </c>
      <c r="F8373" t="s">
        <v>2896</v>
      </c>
      <c r="G8373" t="s">
        <v>2897</v>
      </c>
      <c r="H8373">
        <v>35394.079700000002</v>
      </c>
      <c r="I8373">
        <v>7.32408303047246</v>
      </c>
      <c r="J8373">
        <v>0</v>
      </c>
      <c r="K8373">
        <v>7.32408303047246</v>
      </c>
      <c r="L8373">
        <v>35386.755616969502</v>
      </c>
    </row>
    <row r="8374" spans="1:14" x14ac:dyDescent="0.35">
      <c r="A8374" t="s">
        <v>1640</v>
      </c>
      <c r="B8374" t="s">
        <v>5058</v>
      </c>
      <c r="C8374" t="s">
        <v>2879</v>
      </c>
      <c r="D8374" t="s">
        <v>2910</v>
      </c>
      <c r="E8374" t="s">
        <v>2913</v>
      </c>
      <c r="F8374" t="s">
        <v>2890</v>
      </c>
      <c r="G8374" t="s">
        <v>2891</v>
      </c>
      <c r="H8374">
        <v>20175.858400000001</v>
      </c>
      <c r="I8374">
        <v>4.0388185084700501</v>
      </c>
      <c r="J8374">
        <v>643.98359919650204</v>
      </c>
      <c r="K8374">
        <v>648.02241770497199</v>
      </c>
      <c r="L8374">
        <v>19527.835982295001</v>
      </c>
    </row>
    <row r="8375" spans="1:14" x14ac:dyDescent="0.35">
      <c r="A8375" t="s">
        <v>1640</v>
      </c>
      <c r="B8375" t="s">
        <v>5058</v>
      </c>
      <c r="C8375" t="s">
        <v>2879</v>
      </c>
      <c r="D8375" t="s">
        <v>2912</v>
      </c>
      <c r="E8375" t="s">
        <v>5062</v>
      </c>
      <c r="F8375" t="s">
        <v>2170</v>
      </c>
      <c r="G8375" t="s">
        <v>2171</v>
      </c>
      <c r="H8375">
        <v>0</v>
      </c>
      <c r="I8375">
        <v>0</v>
      </c>
      <c r="J8375">
        <v>0</v>
      </c>
      <c r="K8375">
        <v>0</v>
      </c>
      <c r="L8375">
        <v>0</v>
      </c>
    </row>
    <row r="8376" spans="1:14" x14ac:dyDescent="0.35">
      <c r="A8376" t="s">
        <v>1640</v>
      </c>
      <c r="B8376" t="s">
        <v>5058</v>
      </c>
      <c r="C8376" t="s">
        <v>2879</v>
      </c>
      <c r="D8376" t="s">
        <v>2912</v>
      </c>
      <c r="E8376" t="s">
        <v>5062</v>
      </c>
      <c r="F8376" t="s">
        <v>2172</v>
      </c>
      <c r="G8376" t="s">
        <v>2173</v>
      </c>
      <c r="H8376">
        <v>66258.757400000002</v>
      </c>
      <c r="I8376">
        <v>76.197623756842106</v>
      </c>
      <c r="J8376">
        <v>3016.4543534178802</v>
      </c>
      <c r="K8376">
        <v>3092.6519771747198</v>
      </c>
      <c r="L8376">
        <v>63166.105422825298</v>
      </c>
    </row>
    <row r="8377" spans="1:14" x14ac:dyDescent="0.35">
      <c r="A8377" t="s">
        <v>1640</v>
      </c>
      <c r="B8377" t="s">
        <v>5058</v>
      </c>
      <c r="C8377" t="s">
        <v>2879</v>
      </c>
      <c r="D8377" t="s">
        <v>2912</v>
      </c>
      <c r="E8377" t="s">
        <v>5062</v>
      </c>
      <c r="F8377" t="s">
        <v>2882</v>
      </c>
      <c r="G8377" t="s">
        <v>2883</v>
      </c>
      <c r="H8377">
        <v>43541.469100000002</v>
      </c>
      <c r="I8377">
        <v>50.072724183067599</v>
      </c>
      <c r="J8377">
        <v>1982.2414322460399</v>
      </c>
      <c r="K8377">
        <v>2032.3141564291</v>
      </c>
      <c r="L8377">
        <v>41509.154943570902</v>
      </c>
    </row>
    <row r="8378" spans="1:14" x14ac:dyDescent="0.35">
      <c r="A8378" t="s">
        <v>1640</v>
      </c>
      <c r="B8378" t="s">
        <v>5058</v>
      </c>
      <c r="C8378" t="s">
        <v>2879</v>
      </c>
      <c r="D8378" t="s">
        <v>2912</v>
      </c>
      <c r="E8378" t="s">
        <v>5062</v>
      </c>
      <c r="F8378" t="s">
        <v>2884</v>
      </c>
      <c r="G8378" t="s">
        <v>2885</v>
      </c>
      <c r="H8378">
        <v>50955.510499999997</v>
      </c>
      <c r="I8378">
        <v>72.457501728508902</v>
      </c>
      <c r="J8378">
        <v>0</v>
      </c>
      <c r="K8378">
        <v>72.457501728508902</v>
      </c>
      <c r="L8378">
        <v>50883.052998271502</v>
      </c>
    </row>
    <row r="8379" spans="1:14" x14ac:dyDescent="0.35">
      <c r="A8379" t="s">
        <v>1640</v>
      </c>
      <c r="B8379" t="s">
        <v>5058</v>
      </c>
      <c r="C8379" t="s">
        <v>2879</v>
      </c>
      <c r="D8379" t="s">
        <v>2912</v>
      </c>
      <c r="E8379" t="s">
        <v>5062</v>
      </c>
      <c r="F8379" t="s">
        <v>2896</v>
      </c>
      <c r="G8379" t="s">
        <v>2897</v>
      </c>
      <c r="H8379">
        <v>32878.436500000003</v>
      </c>
      <c r="I8379">
        <v>46.752340401014102</v>
      </c>
      <c r="J8379">
        <v>0</v>
      </c>
      <c r="K8379">
        <v>46.752340401014102</v>
      </c>
      <c r="L8379">
        <v>32831.684159598997</v>
      </c>
    </row>
    <row r="8380" spans="1:14" x14ac:dyDescent="0.35">
      <c r="A8380" t="s">
        <v>1640</v>
      </c>
      <c r="B8380" t="s">
        <v>5058</v>
      </c>
      <c r="C8380" t="s">
        <v>2915</v>
      </c>
      <c r="D8380" t="s">
        <v>5063</v>
      </c>
      <c r="E8380" t="s">
        <v>5064</v>
      </c>
      <c r="F8380" t="s">
        <v>2172</v>
      </c>
      <c r="G8380" t="s">
        <v>2173</v>
      </c>
      <c r="H8380">
        <v>15554186.206900001</v>
      </c>
      <c r="I8380">
        <v>27062.287866692299</v>
      </c>
      <c r="J8380">
        <v>513665.137935796</v>
      </c>
      <c r="K8380">
        <v>540727.425802488</v>
      </c>
      <c r="L8380">
        <v>15013458.7810975</v>
      </c>
    </row>
    <row r="8381" spans="1:14" x14ac:dyDescent="0.35">
      <c r="A8381" t="s">
        <v>1640</v>
      </c>
      <c r="B8381" t="s">
        <v>5058</v>
      </c>
      <c r="C8381" t="s">
        <v>2915</v>
      </c>
      <c r="D8381" t="s">
        <v>5063</v>
      </c>
      <c r="E8381" t="s">
        <v>5064</v>
      </c>
      <c r="F8381" t="s">
        <v>19</v>
      </c>
      <c r="G8381" t="s">
        <v>2174</v>
      </c>
      <c r="H8381">
        <v>1235030.203</v>
      </c>
      <c r="I8381">
        <v>2148.7940566368402</v>
      </c>
      <c r="J8381">
        <v>0</v>
      </c>
      <c r="K8381">
        <v>2148.7940566368402</v>
      </c>
      <c r="L8381">
        <v>1232881.40894336</v>
      </c>
      <c r="N8381" t="s">
        <v>2198</v>
      </c>
    </row>
    <row r="8382" spans="1:14" x14ac:dyDescent="0.35">
      <c r="A8382" t="s">
        <v>1640</v>
      </c>
      <c r="B8382" t="s">
        <v>5058</v>
      </c>
      <c r="C8382" t="s">
        <v>2915</v>
      </c>
      <c r="D8382" t="s">
        <v>5063</v>
      </c>
      <c r="E8382" t="s">
        <v>5064</v>
      </c>
      <c r="F8382" t="s">
        <v>2918</v>
      </c>
      <c r="G8382" t="s">
        <v>2919</v>
      </c>
      <c r="H8382">
        <v>0</v>
      </c>
      <c r="I8382">
        <v>0</v>
      </c>
      <c r="J8382">
        <v>0</v>
      </c>
      <c r="K8382">
        <v>0</v>
      </c>
      <c r="L8382">
        <v>0</v>
      </c>
    </row>
    <row r="8383" spans="1:14" x14ac:dyDescent="0.35">
      <c r="A8383" t="s">
        <v>1640</v>
      </c>
      <c r="B8383" t="s">
        <v>5058</v>
      </c>
      <c r="C8383" t="s">
        <v>2915</v>
      </c>
      <c r="D8383" t="s">
        <v>5063</v>
      </c>
      <c r="E8383" t="s">
        <v>5064</v>
      </c>
      <c r="F8383" t="s">
        <v>2920</v>
      </c>
      <c r="G8383" t="s">
        <v>2921</v>
      </c>
      <c r="H8383">
        <v>0</v>
      </c>
      <c r="I8383">
        <v>0</v>
      </c>
      <c r="J8383">
        <v>0</v>
      </c>
      <c r="K8383">
        <v>0</v>
      </c>
      <c r="L8383">
        <v>0</v>
      </c>
    </row>
    <row r="8384" spans="1:14" x14ac:dyDescent="0.35">
      <c r="A8384" t="s">
        <v>1640</v>
      </c>
      <c r="B8384" t="s">
        <v>5058</v>
      </c>
      <c r="C8384" t="s">
        <v>2915</v>
      </c>
      <c r="D8384" t="s">
        <v>5063</v>
      </c>
      <c r="E8384" t="s">
        <v>5064</v>
      </c>
      <c r="F8384" t="s">
        <v>2867</v>
      </c>
      <c r="G8384" t="s">
        <v>2868</v>
      </c>
      <c r="H8384">
        <v>0</v>
      </c>
      <c r="I8384">
        <v>0</v>
      </c>
      <c r="J8384">
        <v>0</v>
      </c>
      <c r="K8384">
        <v>0</v>
      </c>
      <c r="L8384">
        <v>0</v>
      </c>
    </row>
    <row r="8385" spans="1:14" x14ac:dyDescent="0.35">
      <c r="A8385" t="s">
        <v>1640</v>
      </c>
      <c r="B8385" t="s">
        <v>5058</v>
      </c>
      <c r="C8385" t="s">
        <v>2915</v>
      </c>
      <c r="D8385" t="s">
        <v>5063</v>
      </c>
      <c r="E8385" t="s">
        <v>5064</v>
      </c>
      <c r="F8385" t="s">
        <v>2922</v>
      </c>
      <c r="G8385" t="s">
        <v>2923</v>
      </c>
      <c r="H8385">
        <v>971237.34409999999</v>
      </c>
      <c r="I8385">
        <v>1689.82833580178</v>
      </c>
      <c r="J8385">
        <v>32074.3726278133</v>
      </c>
      <c r="K8385">
        <v>33764.200963615098</v>
      </c>
      <c r="L8385">
        <v>937473.14313638501</v>
      </c>
    </row>
    <row r="8386" spans="1:14" x14ac:dyDescent="0.35">
      <c r="A8386" t="s">
        <v>1640</v>
      </c>
      <c r="B8386" t="s">
        <v>5058</v>
      </c>
      <c r="C8386" t="s">
        <v>2915</v>
      </c>
      <c r="D8386" t="s">
        <v>5063</v>
      </c>
      <c r="E8386" t="s">
        <v>5064</v>
      </c>
      <c r="F8386" t="s">
        <v>2999</v>
      </c>
      <c r="G8386" t="s">
        <v>3000</v>
      </c>
      <c r="H8386">
        <v>2916110.1491999999</v>
      </c>
      <c r="I8386">
        <v>5073.6574230493097</v>
      </c>
      <c r="J8386">
        <v>96302.313865237098</v>
      </c>
      <c r="K8386">
        <v>101375.971288286</v>
      </c>
      <c r="L8386">
        <v>2814734.17791171</v>
      </c>
    </row>
    <row r="8387" spans="1:14" x14ac:dyDescent="0.35">
      <c r="A8387" t="s">
        <v>1640</v>
      </c>
      <c r="B8387" t="s">
        <v>5058</v>
      </c>
      <c r="C8387" t="s">
        <v>2915</v>
      </c>
      <c r="D8387" t="s">
        <v>5063</v>
      </c>
      <c r="E8387" t="s">
        <v>5064</v>
      </c>
      <c r="F8387" t="s">
        <v>2877</v>
      </c>
      <c r="G8387" t="s">
        <v>2878</v>
      </c>
      <c r="H8387">
        <v>959246.75959999999</v>
      </c>
      <c r="I8387">
        <v>1668.96625758201</v>
      </c>
      <c r="J8387">
        <v>31678.392718827999</v>
      </c>
      <c r="K8387">
        <v>33347.358976410003</v>
      </c>
      <c r="L8387">
        <v>925899.40062358999</v>
      </c>
    </row>
    <row r="8388" spans="1:14" x14ac:dyDescent="0.35">
      <c r="A8388" t="s">
        <v>1640</v>
      </c>
      <c r="B8388" t="s">
        <v>5058</v>
      </c>
      <c r="C8388" t="s">
        <v>2915</v>
      </c>
      <c r="D8388" t="s">
        <v>5063</v>
      </c>
      <c r="E8388" t="s">
        <v>5064</v>
      </c>
      <c r="F8388" t="s">
        <v>2962</v>
      </c>
      <c r="G8388" t="s">
        <v>2963</v>
      </c>
      <c r="H8388">
        <v>8479438.8617000002</v>
      </c>
      <c r="I8388">
        <v>11638.5377696057</v>
      </c>
      <c r="J8388">
        <v>188090.45676804101</v>
      </c>
      <c r="K8388">
        <v>199728.994537647</v>
      </c>
      <c r="L8388">
        <v>8279709.8671623496</v>
      </c>
    </row>
    <row r="8389" spans="1:14" x14ac:dyDescent="0.35">
      <c r="A8389" t="s">
        <v>1640</v>
      </c>
      <c r="B8389" t="s">
        <v>5058</v>
      </c>
      <c r="C8389" t="s">
        <v>2915</v>
      </c>
      <c r="D8389" t="s">
        <v>5063</v>
      </c>
      <c r="E8389" t="s">
        <v>5064</v>
      </c>
      <c r="F8389" t="s">
        <v>2964</v>
      </c>
      <c r="G8389" t="s">
        <v>2965</v>
      </c>
      <c r="H8389">
        <v>1163914.5552000001</v>
      </c>
      <c r="I8389">
        <v>1597.54244753325</v>
      </c>
      <c r="J8389">
        <v>25817.8900658448</v>
      </c>
      <c r="K8389">
        <v>27415.432513378</v>
      </c>
      <c r="L8389">
        <v>1136499.1226866201</v>
      </c>
    </row>
    <row r="8390" spans="1:14" x14ac:dyDescent="0.35">
      <c r="A8390" t="s">
        <v>1640</v>
      </c>
      <c r="B8390" t="s">
        <v>5058</v>
      </c>
      <c r="C8390" t="s">
        <v>2915</v>
      </c>
      <c r="D8390" t="s">
        <v>4413</v>
      </c>
      <c r="E8390" t="s">
        <v>5065</v>
      </c>
      <c r="F8390" t="s">
        <v>2172</v>
      </c>
      <c r="G8390" t="s">
        <v>2173</v>
      </c>
      <c r="H8390">
        <v>17325397.4553</v>
      </c>
      <c r="I8390">
        <v>50600.365473407102</v>
      </c>
      <c r="J8390">
        <v>1666631.1434853</v>
      </c>
      <c r="K8390">
        <v>1717231.5089587099</v>
      </c>
      <c r="L8390">
        <v>15608165.9463413</v>
      </c>
    </row>
    <row r="8391" spans="1:14" x14ac:dyDescent="0.35">
      <c r="A8391" t="s">
        <v>1640</v>
      </c>
      <c r="B8391" t="s">
        <v>5058</v>
      </c>
      <c r="C8391" t="s">
        <v>2915</v>
      </c>
      <c r="D8391" t="s">
        <v>4413</v>
      </c>
      <c r="E8391" t="s">
        <v>5065</v>
      </c>
      <c r="F8391" t="s">
        <v>19</v>
      </c>
      <c r="G8391" t="s">
        <v>2174</v>
      </c>
      <c r="H8391">
        <v>370540.76240000001</v>
      </c>
      <c r="I8391">
        <v>1082.1972799411601</v>
      </c>
      <c r="J8391">
        <v>0</v>
      </c>
      <c r="K8391">
        <v>1082.1972799411601</v>
      </c>
      <c r="L8391">
        <v>369458.56512005901</v>
      </c>
      <c r="N8391" t="s">
        <v>2198</v>
      </c>
    </row>
    <row r="8392" spans="1:14" x14ac:dyDescent="0.35">
      <c r="A8392" t="s">
        <v>1640</v>
      </c>
      <c r="B8392" t="s">
        <v>5058</v>
      </c>
      <c r="C8392" t="s">
        <v>2915</v>
      </c>
      <c r="D8392" t="s">
        <v>4413</v>
      </c>
      <c r="E8392" t="s">
        <v>5065</v>
      </c>
      <c r="F8392" t="s">
        <v>1621</v>
      </c>
      <c r="G8392" t="s">
        <v>2416</v>
      </c>
      <c r="H8392">
        <v>1034164.6137</v>
      </c>
      <c r="I8392">
        <v>3020.3698095533</v>
      </c>
      <c r="J8392">
        <v>0</v>
      </c>
      <c r="K8392">
        <v>3020.3698095533</v>
      </c>
      <c r="L8392">
        <v>1031144.24389045</v>
      </c>
      <c r="N8392" t="s">
        <v>2198</v>
      </c>
    </row>
    <row r="8393" spans="1:14" x14ac:dyDescent="0.35">
      <c r="A8393" t="s">
        <v>1640</v>
      </c>
      <c r="B8393" t="s">
        <v>5058</v>
      </c>
      <c r="C8393" t="s">
        <v>2915</v>
      </c>
      <c r="D8393" t="s">
        <v>4413</v>
      </c>
      <c r="E8393" t="s">
        <v>5065</v>
      </c>
      <c r="F8393" t="s">
        <v>3005</v>
      </c>
      <c r="G8393" t="s">
        <v>3006</v>
      </c>
      <c r="H8393">
        <v>605007.23349999997</v>
      </c>
      <c r="I8393">
        <v>1766.97747967794</v>
      </c>
      <c r="J8393">
        <v>0</v>
      </c>
      <c r="K8393">
        <v>1766.97747967794</v>
      </c>
      <c r="L8393">
        <v>603240.25602032198</v>
      </c>
      <c r="N8393" t="s">
        <v>2198</v>
      </c>
    </row>
    <row r="8394" spans="1:14" x14ac:dyDescent="0.35">
      <c r="A8394" t="s">
        <v>1640</v>
      </c>
      <c r="B8394" t="s">
        <v>5058</v>
      </c>
      <c r="C8394" t="s">
        <v>2915</v>
      </c>
      <c r="D8394" t="s">
        <v>4413</v>
      </c>
      <c r="E8394" t="s">
        <v>5065</v>
      </c>
      <c r="F8394" t="s">
        <v>2918</v>
      </c>
      <c r="G8394" t="s">
        <v>2919</v>
      </c>
      <c r="H8394">
        <v>0</v>
      </c>
      <c r="I8394">
        <v>0</v>
      </c>
      <c r="J8394">
        <v>0</v>
      </c>
      <c r="K8394">
        <v>0</v>
      </c>
      <c r="L8394">
        <v>0</v>
      </c>
    </row>
    <row r="8395" spans="1:14" x14ac:dyDescent="0.35">
      <c r="A8395" t="s">
        <v>1640</v>
      </c>
      <c r="B8395" t="s">
        <v>5058</v>
      </c>
      <c r="C8395" t="s">
        <v>2915</v>
      </c>
      <c r="D8395" t="s">
        <v>4413</v>
      </c>
      <c r="E8395" t="s">
        <v>5065</v>
      </c>
      <c r="F8395" t="s">
        <v>2920</v>
      </c>
      <c r="G8395" t="s">
        <v>2921</v>
      </c>
      <c r="H8395">
        <v>0</v>
      </c>
      <c r="I8395">
        <v>0</v>
      </c>
      <c r="J8395">
        <v>0</v>
      </c>
      <c r="K8395">
        <v>0</v>
      </c>
      <c r="L8395">
        <v>0</v>
      </c>
    </row>
    <row r="8396" spans="1:14" x14ac:dyDescent="0.35">
      <c r="A8396" t="s">
        <v>1640</v>
      </c>
      <c r="B8396" t="s">
        <v>5058</v>
      </c>
      <c r="C8396" t="s">
        <v>2915</v>
      </c>
      <c r="D8396" t="s">
        <v>4413</v>
      </c>
      <c r="E8396" t="s">
        <v>5065</v>
      </c>
      <c r="F8396" t="s">
        <v>5066</v>
      </c>
      <c r="G8396" t="s">
        <v>5067</v>
      </c>
      <c r="H8396">
        <v>259587.8787</v>
      </c>
      <c r="I8396">
        <v>758.14950685143594</v>
      </c>
      <c r="J8396">
        <v>24971.2737786584</v>
      </c>
      <c r="K8396">
        <v>25729.4232855099</v>
      </c>
      <c r="L8396">
        <v>233858.45541448999</v>
      </c>
    </row>
    <row r="8397" spans="1:14" x14ac:dyDescent="0.35">
      <c r="A8397" t="s">
        <v>1640</v>
      </c>
      <c r="B8397" t="s">
        <v>5058</v>
      </c>
      <c r="C8397" t="s">
        <v>2915</v>
      </c>
      <c r="D8397" t="s">
        <v>4413</v>
      </c>
      <c r="E8397" t="s">
        <v>5065</v>
      </c>
      <c r="F8397" t="s">
        <v>2867</v>
      </c>
      <c r="G8397" t="s">
        <v>2868</v>
      </c>
      <c r="H8397">
        <v>0</v>
      </c>
      <c r="I8397">
        <v>0</v>
      </c>
      <c r="J8397">
        <v>0</v>
      </c>
      <c r="K8397">
        <v>0</v>
      </c>
      <c r="L8397">
        <v>0</v>
      </c>
    </row>
    <row r="8398" spans="1:14" x14ac:dyDescent="0.35">
      <c r="A8398" t="s">
        <v>1640</v>
      </c>
      <c r="B8398" t="s">
        <v>5058</v>
      </c>
      <c r="C8398" t="s">
        <v>2915</v>
      </c>
      <c r="D8398" t="s">
        <v>4413</v>
      </c>
      <c r="E8398" t="s">
        <v>5065</v>
      </c>
      <c r="F8398" t="s">
        <v>2922</v>
      </c>
      <c r="G8398" t="s">
        <v>2923</v>
      </c>
      <c r="H8398">
        <v>2451430.6935000001</v>
      </c>
      <c r="I8398">
        <v>7159.6215526050901</v>
      </c>
      <c r="J8398">
        <v>235817.432216202</v>
      </c>
      <c r="K8398">
        <v>242977.053768807</v>
      </c>
      <c r="L8398">
        <v>2208453.6397311902</v>
      </c>
    </row>
    <row r="8399" spans="1:14" x14ac:dyDescent="0.35">
      <c r="A8399" t="s">
        <v>1640</v>
      </c>
      <c r="B8399" t="s">
        <v>5058</v>
      </c>
      <c r="C8399" t="s">
        <v>2915</v>
      </c>
      <c r="D8399" t="s">
        <v>4413</v>
      </c>
      <c r="E8399" t="s">
        <v>5065</v>
      </c>
      <c r="F8399" t="s">
        <v>2875</v>
      </c>
      <c r="G8399" t="s">
        <v>2876</v>
      </c>
      <c r="H8399">
        <v>1000669.4036</v>
      </c>
      <c r="I8399">
        <v>2922.5440667337598</v>
      </c>
      <c r="J8399">
        <v>96260.232791925198</v>
      </c>
      <c r="K8399">
        <v>99182.776858658995</v>
      </c>
      <c r="L8399">
        <v>901486.62674134097</v>
      </c>
    </row>
    <row r="8400" spans="1:14" x14ac:dyDescent="0.35">
      <c r="A8400" t="s">
        <v>1640</v>
      </c>
      <c r="B8400" t="s">
        <v>5058</v>
      </c>
      <c r="C8400" t="s">
        <v>2915</v>
      </c>
      <c r="D8400" t="s">
        <v>4413</v>
      </c>
      <c r="E8400" t="s">
        <v>5065</v>
      </c>
      <c r="F8400" t="s">
        <v>2924</v>
      </c>
      <c r="G8400" t="s">
        <v>2925</v>
      </c>
      <c r="H8400">
        <v>0</v>
      </c>
      <c r="I8400">
        <v>0</v>
      </c>
      <c r="J8400">
        <v>0</v>
      </c>
      <c r="K8400">
        <v>0</v>
      </c>
      <c r="L8400">
        <v>0</v>
      </c>
    </row>
    <row r="8401" spans="1:14" x14ac:dyDescent="0.35">
      <c r="A8401" t="s">
        <v>1640</v>
      </c>
      <c r="B8401" t="s">
        <v>5058</v>
      </c>
      <c r="C8401" t="s">
        <v>2915</v>
      </c>
      <c r="D8401" t="s">
        <v>4413</v>
      </c>
      <c r="E8401" t="s">
        <v>5065</v>
      </c>
      <c r="F8401" t="s">
        <v>2877</v>
      </c>
      <c r="G8401" t="s">
        <v>2878</v>
      </c>
      <c r="H8401">
        <v>902277.22369999997</v>
      </c>
      <c r="I8401">
        <v>2635.1809472013601</v>
      </c>
      <c r="J8401">
        <v>86795.314504852999</v>
      </c>
      <c r="K8401">
        <v>89430.495452054398</v>
      </c>
      <c r="L8401">
        <v>812846.72824794601</v>
      </c>
    </row>
    <row r="8402" spans="1:14" x14ac:dyDescent="0.35">
      <c r="A8402" t="s">
        <v>1640</v>
      </c>
      <c r="B8402" t="s">
        <v>5058</v>
      </c>
      <c r="C8402" t="s">
        <v>2915</v>
      </c>
      <c r="D8402" t="s">
        <v>5068</v>
      </c>
      <c r="E8402" t="s">
        <v>5069</v>
      </c>
      <c r="F8402" t="s">
        <v>2172</v>
      </c>
      <c r="G8402" t="s">
        <v>2173</v>
      </c>
      <c r="H8402">
        <v>5265225.3097999999</v>
      </c>
      <c r="I8402">
        <v>7070.79223977727</v>
      </c>
      <c r="J8402">
        <v>379161.931213281</v>
      </c>
      <c r="K8402">
        <v>386232.72345305898</v>
      </c>
      <c r="L8402">
        <v>4878992.5863469401</v>
      </c>
    </row>
    <row r="8403" spans="1:14" x14ac:dyDescent="0.35">
      <c r="A8403" t="s">
        <v>1640</v>
      </c>
      <c r="B8403" t="s">
        <v>5058</v>
      </c>
      <c r="C8403" t="s">
        <v>2915</v>
      </c>
      <c r="D8403" t="s">
        <v>5068</v>
      </c>
      <c r="E8403" t="s">
        <v>5069</v>
      </c>
      <c r="F8403" t="s">
        <v>194</v>
      </c>
      <c r="G8403" t="s">
        <v>2415</v>
      </c>
      <c r="H8403">
        <v>186200.5491</v>
      </c>
      <c r="I8403">
        <v>250.053002521433</v>
      </c>
      <c r="J8403">
        <v>0</v>
      </c>
      <c r="K8403">
        <v>250.053002521433</v>
      </c>
      <c r="L8403">
        <v>185950.49609747899</v>
      </c>
      <c r="N8403" t="s">
        <v>2198</v>
      </c>
    </row>
    <row r="8404" spans="1:14" x14ac:dyDescent="0.35">
      <c r="A8404" t="s">
        <v>1640</v>
      </c>
      <c r="B8404" t="s">
        <v>5058</v>
      </c>
      <c r="C8404" t="s">
        <v>2915</v>
      </c>
      <c r="D8404" t="s">
        <v>5068</v>
      </c>
      <c r="E8404" t="s">
        <v>5069</v>
      </c>
      <c r="F8404" t="s">
        <v>1621</v>
      </c>
      <c r="G8404" t="s">
        <v>2416</v>
      </c>
      <c r="H8404">
        <v>154829.8045</v>
      </c>
      <c r="I8404">
        <v>207.92450753140901</v>
      </c>
      <c r="J8404">
        <v>0</v>
      </c>
      <c r="K8404">
        <v>207.92450753140901</v>
      </c>
      <c r="L8404">
        <v>154621.87999246901</v>
      </c>
      <c r="N8404" t="s">
        <v>2198</v>
      </c>
    </row>
    <row r="8405" spans="1:14" x14ac:dyDescent="0.35">
      <c r="A8405" t="s">
        <v>1640</v>
      </c>
      <c r="B8405" t="s">
        <v>5058</v>
      </c>
      <c r="C8405" t="s">
        <v>2915</v>
      </c>
      <c r="D8405" t="s">
        <v>5068</v>
      </c>
      <c r="E8405" t="s">
        <v>5069</v>
      </c>
      <c r="F8405" t="s">
        <v>3005</v>
      </c>
      <c r="G8405" t="s">
        <v>3006</v>
      </c>
      <c r="H8405">
        <v>212511.4963</v>
      </c>
      <c r="I8405">
        <v>285.38657896467902</v>
      </c>
      <c r="J8405">
        <v>0</v>
      </c>
      <c r="K8405">
        <v>285.38657896467902</v>
      </c>
      <c r="L8405">
        <v>212226.109721035</v>
      </c>
      <c r="N8405" t="s">
        <v>2198</v>
      </c>
    </row>
    <row r="8406" spans="1:14" x14ac:dyDescent="0.35">
      <c r="A8406" t="s">
        <v>1640</v>
      </c>
      <c r="B8406" t="s">
        <v>5058</v>
      </c>
      <c r="C8406" t="s">
        <v>2915</v>
      </c>
      <c r="D8406" t="s">
        <v>5068</v>
      </c>
      <c r="E8406" t="s">
        <v>5069</v>
      </c>
      <c r="F8406" t="s">
        <v>3157</v>
      </c>
      <c r="G8406" t="s">
        <v>3158</v>
      </c>
      <c r="H8406">
        <v>420975.1545</v>
      </c>
      <c r="I8406">
        <v>565.33722309193604</v>
      </c>
      <c r="J8406">
        <v>0</v>
      </c>
      <c r="K8406">
        <v>565.33722309193604</v>
      </c>
      <c r="L8406">
        <v>420409.81727690803</v>
      </c>
      <c r="N8406" t="s">
        <v>2198</v>
      </c>
    </row>
    <row r="8407" spans="1:14" x14ac:dyDescent="0.35">
      <c r="A8407" t="s">
        <v>1640</v>
      </c>
      <c r="B8407" t="s">
        <v>5058</v>
      </c>
      <c r="C8407" t="s">
        <v>2915</v>
      </c>
      <c r="D8407" t="s">
        <v>5068</v>
      </c>
      <c r="E8407" t="s">
        <v>5069</v>
      </c>
      <c r="F8407" t="s">
        <v>2918</v>
      </c>
      <c r="G8407" t="s">
        <v>2919</v>
      </c>
      <c r="H8407">
        <v>0</v>
      </c>
      <c r="I8407">
        <v>0</v>
      </c>
      <c r="J8407">
        <v>0</v>
      </c>
      <c r="K8407">
        <v>0</v>
      </c>
      <c r="L8407">
        <v>0</v>
      </c>
    </row>
    <row r="8408" spans="1:14" x14ac:dyDescent="0.35">
      <c r="A8408" t="s">
        <v>1640</v>
      </c>
      <c r="B8408" t="s">
        <v>5058</v>
      </c>
      <c r="C8408" t="s">
        <v>2915</v>
      </c>
      <c r="D8408" t="s">
        <v>5068</v>
      </c>
      <c r="E8408" t="s">
        <v>5069</v>
      </c>
      <c r="F8408" t="s">
        <v>2920</v>
      </c>
      <c r="G8408" t="s">
        <v>2921</v>
      </c>
      <c r="H8408">
        <v>0</v>
      </c>
      <c r="I8408">
        <v>0</v>
      </c>
      <c r="J8408">
        <v>0</v>
      </c>
      <c r="K8408">
        <v>0</v>
      </c>
      <c r="L8408">
        <v>0</v>
      </c>
    </row>
    <row r="8409" spans="1:14" x14ac:dyDescent="0.35">
      <c r="A8409" t="s">
        <v>1640</v>
      </c>
      <c r="B8409" t="s">
        <v>5058</v>
      </c>
      <c r="C8409" t="s">
        <v>2915</v>
      </c>
      <c r="D8409" t="s">
        <v>5068</v>
      </c>
      <c r="E8409" t="s">
        <v>5069</v>
      </c>
      <c r="F8409" t="s">
        <v>2867</v>
      </c>
      <c r="G8409" t="s">
        <v>2868</v>
      </c>
      <c r="H8409">
        <v>0</v>
      </c>
      <c r="I8409">
        <v>0</v>
      </c>
      <c r="J8409">
        <v>0</v>
      </c>
      <c r="K8409">
        <v>0</v>
      </c>
      <c r="L8409">
        <v>0</v>
      </c>
    </row>
    <row r="8410" spans="1:14" x14ac:dyDescent="0.35">
      <c r="A8410" t="s">
        <v>1640</v>
      </c>
      <c r="B8410" t="s">
        <v>5058</v>
      </c>
      <c r="C8410" t="s">
        <v>2915</v>
      </c>
      <c r="D8410" t="s">
        <v>5068</v>
      </c>
      <c r="E8410" t="s">
        <v>5069</v>
      </c>
      <c r="F8410" t="s">
        <v>2922</v>
      </c>
      <c r="G8410" t="s">
        <v>2923</v>
      </c>
      <c r="H8410">
        <v>1148574.0393999999</v>
      </c>
      <c r="I8410">
        <v>1542.4465101186199</v>
      </c>
      <c r="J8410">
        <v>82711.664794748096</v>
      </c>
      <c r="K8410">
        <v>84254.111304866703</v>
      </c>
      <c r="L8410">
        <v>1064319.92809513</v>
      </c>
    </row>
    <row r="8411" spans="1:14" x14ac:dyDescent="0.35">
      <c r="A8411" t="s">
        <v>1640</v>
      </c>
      <c r="B8411" t="s">
        <v>5058</v>
      </c>
      <c r="C8411" t="s">
        <v>2915</v>
      </c>
      <c r="D8411" t="s">
        <v>5068</v>
      </c>
      <c r="E8411" t="s">
        <v>5069</v>
      </c>
      <c r="F8411" t="s">
        <v>4147</v>
      </c>
      <c r="G8411" t="s">
        <v>4148</v>
      </c>
      <c r="H8411">
        <v>103219.8697</v>
      </c>
      <c r="I8411">
        <v>138.61633835427301</v>
      </c>
      <c r="J8411">
        <v>0</v>
      </c>
      <c r="K8411">
        <v>138.61633835427301</v>
      </c>
      <c r="L8411">
        <v>103081.253361646</v>
      </c>
      <c r="N8411" t="s">
        <v>2198</v>
      </c>
    </row>
    <row r="8412" spans="1:14" x14ac:dyDescent="0.35">
      <c r="A8412" t="s">
        <v>1640</v>
      </c>
      <c r="B8412" t="s">
        <v>5058</v>
      </c>
      <c r="C8412" t="s">
        <v>2915</v>
      </c>
      <c r="D8412" t="s">
        <v>5068</v>
      </c>
      <c r="E8412" t="s">
        <v>5069</v>
      </c>
      <c r="F8412" t="s">
        <v>2875</v>
      </c>
      <c r="G8412" t="s">
        <v>2876</v>
      </c>
      <c r="H8412">
        <v>608187.66310000001</v>
      </c>
      <c r="I8412">
        <v>816.74920932272505</v>
      </c>
      <c r="J8412">
        <v>43797.101798804899</v>
      </c>
      <c r="K8412">
        <v>44613.851008127698</v>
      </c>
      <c r="L8412">
        <v>563573.81209187198</v>
      </c>
    </row>
    <row r="8413" spans="1:14" x14ac:dyDescent="0.35">
      <c r="A8413" t="s">
        <v>1640</v>
      </c>
      <c r="B8413" t="s">
        <v>5058</v>
      </c>
      <c r="C8413" t="s">
        <v>2915</v>
      </c>
      <c r="D8413" t="s">
        <v>5068</v>
      </c>
      <c r="E8413" t="s">
        <v>5069</v>
      </c>
      <c r="F8413" t="s">
        <v>3011</v>
      </c>
      <c r="G8413" t="s">
        <v>3012</v>
      </c>
      <c r="H8413">
        <v>227690.88889999999</v>
      </c>
      <c r="I8413">
        <v>305.77133460501398</v>
      </c>
      <c r="J8413">
        <v>0</v>
      </c>
      <c r="K8413">
        <v>305.77133460501398</v>
      </c>
      <c r="L8413">
        <v>227385.11756539499</v>
      </c>
      <c r="N8413" t="s">
        <v>2198</v>
      </c>
    </row>
    <row r="8414" spans="1:14" x14ac:dyDescent="0.35">
      <c r="A8414" t="s">
        <v>1640</v>
      </c>
      <c r="B8414" t="s">
        <v>5058</v>
      </c>
      <c r="C8414" t="s">
        <v>2915</v>
      </c>
      <c r="D8414" t="s">
        <v>5068</v>
      </c>
      <c r="E8414" t="s">
        <v>5069</v>
      </c>
      <c r="F8414" t="s">
        <v>2924</v>
      </c>
      <c r="G8414" t="s">
        <v>2925</v>
      </c>
      <c r="H8414">
        <v>0</v>
      </c>
      <c r="I8414">
        <v>0</v>
      </c>
      <c r="J8414">
        <v>0</v>
      </c>
      <c r="K8414">
        <v>0</v>
      </c>
      <c r="L8414">
        <v>0</v>
      </c>
    </row>
    <row r="8415" spans="1:14" x14ac:dyDescent="0.35">
      <c r="A8415" t="s">
        <v>1640</v>
      </c>
      <c r="B8415" t="s">
        <v>5058</v>
      </c>
      <c r="C8415" t="s">
        <v>2915</v>
      </c>
      <c r="D8415" t="s">
        <v>5068</v>
      </c>
      <c r="E8415" t="s">
        <v>5069</v>
      </c>
      <c r="F8415" t="s">
        <v>3463</v>
      </c>
      <c r="G8415" t="s">
        <v>3464</v>
      </c>
      <c r="H8415">
        <v>58693.651299999998</v>
      </c>
      <c r="I8415">
        <v>78.821055142625696</v>
      </c>
      <c r="J8415">
        <v>4226.6753815818402</v>
      </c>
      <c r="K8415">
        <v>4305.4964367244702</v>
      </c>
      <c r="L8415">
        <v>54388.1548632755</v>
      </c>
    </row>
    <row r="8416" spans="1:14" x14ac:dyDescent="0.35">
      <c r="A8416" t="s">
        <v>1640</v>
      </c>
      <c r="B8416" t="s">
        <v>5058</v>
      </c>
      <c r="C8416" t="s">
        <v>2915</v>
      </c>
      <c r="D8416" t="s">
        <v>5068</v>
      </c>
      <c r="E8416" t="s">
        <v>5069</v>
      </c>
      <c r="F8416" t="s">
        <v>2877</v>
      </c>
      <c r="G8416" t="s">
        <v>2878</v>
      </c>
      <c r="H8416">
        <v>404783.80239999999</v>
      </c>
      <c r="I8416">
        <v>543.59348374224601</v>
      </c>
      <c r="J8416">
        <v>29149.485390219601</v>
      </c>
      <c r="K8416">
        <v>29693.0788739618</v>
      </c>
      <c r="L8416">
        <v>375090.723526038</v>
      </c>
    </row>
    <row r="8417" spans="1:14" x14ac:dyDescent="0.35">
      <c r="A8417" t="s">
        <v>1640</v>
      </c>
      <c r="B8417" t="s">
        <v>5058</v>
      </c>
      <c r="C8417" t="s">
        <v>2915</v>
      </c>
      <c r="D8417" t="s">
        <v>5070</v>
      </c>
      <c r="E8417" t="s">
        <v>5071</v>
      </c>
      <c r="F8417" t="s">
        <v>2172</v>
      </c>
      <c r="G8417" t="s">
        <v>2173</v>
      </c>
      <c r="H8417">
        <v>440395.91759999999</v>
      </c>
      <c r="J8417">
        <v>538.99704082880896</v>
      </c>
      <c r="K8417">
        <v>538.99704082880896</v>
      </c>
      <c r="L8417">
        <v>439856.92055917101</v>
      </c>
    </row>
    <row r="8418" spans="1:14" x14ac:dyDescent="0.35">
      <c r="A8418" t="s">
        <v>1640</v>
      </c>
      <c r="B8418" t="s">
        <v>5058</v>
      </c>
      <c r="C8418" t="s">
        <v>2915</v>
      </c>
      <c r="D8418" t="s">
        <v>5070</v>
      </c>
      <c r="E8418" t="s">
        <v>5071</v>
      </c>
      <c r="F8418" t="s">
        <v>19</v>
      </c>
      <c r="G8418" t="s">
        <v>2174</v>
      </c>
      <c r="H8418">
        <v>231034.6924</v>
      </c>
      <c r="J8418">
        <v>0</v>
      </c>
      <c r="K8418">
        <v>0</v>
      </c>
      <c r="L8418">
        <v>231034.6924</v>
      </c>
      <c r="N8418" t="s">
        <v>2198</v>
      </c>
    </row>
    <row r="8419" spans="1:14" x14ac:dyDescent="0.35">
      <c r="A8419" t="s">
        <v>1640</v>
      </c>
      <c r="B8419" t="s">
        <v>5058</v>
      </c>
      <c r="C8419" t="s">
        <v>2915</v>
      </c>
      <c r="D8419" t="s">
        <v>5070</v>
      </c>
      <c r="E8419" t="s">
        <v>5071</v>
      </c>
      <c r="F8419" t="s">
        <v>3007</v>
      </c>
      <c r="G8419" t="s">
        <v>3008</v>
      </c>
      <c r="H8419">
        <v>257400.35370000001</v>
      </c>
      <c r="J8419">
        <v>0</v>
      </c>
      <c r="K8419">
        <v>0</v>
      </c>
      <c r="L8419">
        <v>257400.35370000001</v>
      </c>
      <c r="N8419" t="s">
        <v>2198</v>
      </c>
    </row>
    <row r="8420" spans="1:14" x14ac:dyDescent="0.35">
      <c r="A8420" t="s">
        <v>1640</v>
      </c>
      <c r="B8420" t="s">
        <v>5058</v>
      </c>
      <c r="C8420" t="s">
        <v>2915</v>
      </c>
      <c r="D8420" t="s">
        <v>5070</v>
      </c>
      <c r="E8420" t="s">
        <v>5071</v>
      </c>
      <c r="F8420" t="s">
        <v>2867</v>
      </c>
      <c r="G8420" t="s">
        <v>2868</v>
      </c>
      <c r="H8420">
        <v>0</v>
      </c>
      <c r="J8420">
        <v>0</v>
      </c>
      <c r="K8420">
        <v>0</v>
      </c>
      <c r="L8420">
        <v>0</v>
      </c>
    </row>
    <row r="8421" spans="1:14" x14ac:dyDescent="0.35">
      <c r="A8421" t="s">
        <v>1640</v>
      </c>
      <c r="B8421" t="s">
        <v>5058</v>
      </c>
      <c r="C8421" t="s">
        <v>2915</v>
      </c>
      <c r="D8421" t="s">
        <v>5070</v>
      </c>
      <c r="E8421" t="s">
        <v>5071</v>
      </c>
      <c r="F8421" t="s">
        <v>2922</v>
      </c>
      <c r="G8421" t="s">
        <v>2923</v>
      </c>
      <c r="H8421">
        <v>96301.694799999997</v>
      </c>
      <c r="J8421">
        <v>117.86287397119099</v>
      </c>
      <c r="K8421">
        <v>117.86287397119099</v>
      </c>
      <c r="L8421">
        <v>96183.831926028797</v>
      </c>
    </row>
    <row r="8422" spans="1:14" x14ac:dyDescent="0.35">
      <c r="A8422" t="s">
        <v>1640</v>
      </c>
      <c r="B8422" t="s">
        <v>5058</v>
      </c>
      <c r="C8422" t="s">
        <v>2915</v>
      </c>
      <c r="D8422" t="s">
        <v>5070</v>
      </c>
      <c r="E8422" t="s">
        <v>5071</v>
      </c>
      <c r="F8422" t="s">
        <v>2924</v>
      </c>
      <c r="G8422" t="s">
        <v>2925</v>
      </c>
      <c r="H8422">
        <v>0</v>
      </c>
      <c r="J8422">
        <v>0</v>
      </c>
      <c r="K8422">
        <v>0</v>
      </c>
      <c r="L8422">
        <v>0</v>
      </c>
    </row>
    <row r="8423" spans="1:14" x14ac:dyDescent="0.35">
      <c r="A8423" t="s">
        <v>1640</v>
      </c>
      <c r="B8423" t="s">
        <v>5058</v>
      </c>
      <c r="C8423" t="s">
        <v>2915</v>
      </c>
      <c r="D8423" t="s">
        <v>5070</v>
      </c>
      <c r="E8423" t="s">
        <v>5071</v>
      </c>
      <c r="F8423" t="s">
        <v>2877</v>
      </c>
      <c r="G8423" t="s">
        <v>2878</v>
      </c>
      <c r="H8423">
        <v>111718.9035</v>
      </c>
      <c r="J8423">
        <v>136.73187235636999</v>
      </c>
      <c r="K8423">
        <v>136.73187235636999</v>
      </c>
      <c r="L8423">
        <v>111582.171627644</v>
      </c>
    </row>
    <row r="8424" spans="1:14" x14ac:dyDescent="0.35">
      <c r="A8424" t="s">
        <v>1640</v>
      </c>
      <c r="B8424" t="s">
        <v>5058</v>
      </c>
      <c r="C8424" t="s">
        <v>2915</v>
      </c>
      <c r="D8424" t="s">
        <v>5072</v>
      </c>
      <c r="E8424" t="s">
        <v>5073</v>
      </c>
      <c r="F8424" t="s">
        <v>2172</v>
      </c>
      <c r="G8424" t="s">
        <v>2173</v>
      </c>
      <c r="H8424">
        <v>1916627.3178000001</v>
      </c>
      <c r="I8424">
        <v>490.293363571935</v>
      </c>
      <c r="J8424">
        <v>25.3276746391318</v>
      </c>
      <c r="K8424">
        <v>515.621038211067</v>
      </c>
      <c r="L8424">
        <v>1916111.69676179</v>
      </c>
    </row>
    <row r="8425" spans="1:14" x14ac:dyDescent="0.35">
      <c r="A8425" t="s">
        <v>1640</v>
      </c>
      <c r="B8425" t="s">
        <v>5058</v>
      </c>
      <c r="C8425" t="s">
        <v>2915</v>
      </c>
      <c r="D8425" t="s">
        <v>5072</v>
      </c>
      <c r="E8425" t="s">
        <v>5073</v>
      </c>
      <c r="F8425" t="s">
        <v>2867</v>
      </c>
      <c r="G8425" t="s">
        <v>2868</v>
      </c>
      <c r="H8425">
        <v>0</v>
      </c>
      <c r="I8425">
        <v>0</v>
      </c>
      <c r="J8425">
        <v>0</v>
      </c>
      <c r="K8425">
        <v>0</v>
      </c>
      <c r="L8425">
        <v>0</v>
      </c>
    </row>
    <row r="8426" spans="1:14" x14ac:dyDescent="0.35">
      <c r="A8426" t="s">
        <v>1640</v>
      </c>
      <c r="B8426" t="s">
        <v>5058</v>
      </c>
      <c r="C8426" t="s">
        <v>2915</v>
      </c>
      <c r="D8426" t="s">
        <v>5072</v>
      </c>
      <c r="E8426" t="s">
        <v>5073</v>
      </c>
      <c r="F8426" t="s">
        <v>2922</v>
      </c>
      <c r="G8426" t="s">
        <v>2923</v>
      </c>
      <c r="H8426">
        <v>331590.41460000002</v>
      </c>
      <c r="I8426">
        <v>84.824304748405396</v>
      </c>
      <c r="J8426">
        <v>4.3818712464439997</v>
      </c>
      <c r="K8426">
        <v>89.206175994849403</v>
      </c>
      <c r="L8426">
        <v>331501.20842400502</v>
      </c>
    </row>
    <row r="8427" spans="1:14" x14ac:dyDescent="0.35">
      <c r="A8427" t="s">
        <v>1640</v>
      </c>
      <c r="B8427" t="s">
        <v>5058</v>
      </c>
      <c r="C8427" t="s">
        <v>2915</v>
      </c>
      <c r="D8427" t="s">
        <v>5072</v>
      </c>
      <c r="E8427" t="s">
        <v>5073</v>
      </c>
      <c r="F8427" t="s">
        <v>2999</v>
      </c>
      <c r="G8427" t="s">
        <v>3000</v>
      </c>
      <c r="H8427">
        <v>112844.90549999999</v>
      </c>
      <c r="I8427">
        <v>28.866909992912799</v>
      </c>
      <c r="J8427">
        <v>1.4912127278474301</v>
      </c>
      <c r="K8427">
        <v>30.358122720760299</v>
      </c>
      <c r="L8427">
        <v>112814.547377279</v>
      </c>
    </row>
    <row r="8428" spans="1:14" x14ac:dyDescent="0.35">
      <c r="A8428" t="s">
        <v>1640</v>
      </c>
      <c r="B8428" t="s">
        <v>5058</v>
      </c>
      <c r="C8428" t="s">
        <v>2915</v>
      </c>
      <c r="D8428" t="s">
        <v>5072</v>
      </c>
      <c r="E8428" t="s">
        <v>5073</v>
      </c>
      <c r="F8428" t="s">
        <v>2877</v>
      </c>
      <c r="G8428" t="s">
        <v>2878</v>
      </c>
      <c r="H8428">
        <v>231476.7292</v>
      </c>
      <c r="I8428">
        <v>59.2141743444366</v>
      </c>
      <c r="J8428">
        <v>3.0588979032767898</v>
      </c>
      <c r="K8428">
        <v>62.273072247713401</v>
      </c>
      <c r="L8428">
        <v>231414.456127752</v>
      </c>
    </row>
    <row r="8429" spans="1:14" x14ac:dyDescent="0.35">
      <c r="A8429" t="s">
        <v>1640</v>
      </c>
      <c r="B8429" t="s">
        <v>5058</v>
      </c>
      <c r="C8429" t="s">
        <v>2915</v>
      </c>
      <c r="D8429" t="s">
        <v>5072</v>
      </c>
      <c r="E8429" t="s">
        <v>5073</v>
      </c>
      <c r="F8429" t="s">
        <v>3218</v>
      </c>
      <c r="G8429" t="s">
        <v>3219</v>
      </c>
      <c r="H8429">
        <v>11573.836499999999</v>
      </c>
      <c r="I8429">
        <v>2.9607087172218298</v>
      </c>
      <c r="J8429">
        <v>0.152944895163839</v>
      </c>
      <c r="K8429">
        <v>3.11365361238567</v>
      </c>
      <c r="L8429">
        <v>11570.7228463876</v>
      </c>
    </row>
    <row r="8430" spans="1:14" x14ac:dyDescent="0.35">
      <c r="A8430" t="s">
        <v>1640</v>
      </c>
      <c r="B8430" t="s">
        <v>5058</v>
      </c>
      <c r="C8430" t="s">
        <v>2915</v>
      </c>
      <c r="D8430" t="s">
        <v>5074</v>
      </c>
      <c r="E8430" t="s">
        <v>5075</v>
      </c>
      <c r="F8430" t="s">
        <v>2170</v>
      </c>
      <c r="G8430" t="s">
        <v>2171</v>
      </c>
      <c r="H8430">
        <v>0</v>
      </c>
      <c r="J8430">
        <v>0</v>
      </c>
      <c r="K8430">
        <v>0</v>
      </c>
      <c r="L8430">
        <v>0</v>
      </c>
    </row>
    <row r="8431" spans="1:14" x14ac:dyDescent="0.35">
      <c r="A8431" t="s">
        <v>1640</v>
      </c>
      <c r="B8431" t="s">
        <v>5058</v>
      </c>
      <c r="C8431" t="s">
        <v>2915</v>
      </c>
      <c r="D8431" t="s">
        <v>5074</v>
      </c>
      <c r="E8431" t="s">
        <v>5075</v>
      </c>
      <c r="F8431" t="s">
        <v>2172</v>
      </c>
      <c r="G8431" t="s">
        <v>2173</v>
      </c>
      <c r="H8431">
        <v>389412.6004</v>
      </c>
      <c r="J8431">
        <v>3541.12353965802</v>
      </c>
      <c r="K8431">
        <v>3541.12353965802</v>
      </c>
      <c r="L8431">
        <v>385871.47686034202</v>
      </c>
    </row>
    <row r="8432" spans="1:14" x14ac:dyDescent="0.35">
      <c r="A8432" t="s">
        <v>1640</v>
      </c>
      <c r="B8432" t="s">
        <v>5058</v>
      </c>
      <c r="C8432" t="s">
        <v>2915</v>
      </c>
      <c r="D8432" t="s">
        <v>5074</v>
      </c>
      <c r="E8432" t="s">
        <v>5075</v>
      </c>
      <c r="F8432" t="s">
        <v>2867</v>
      </c>
      <c r="G8432" t="s">
        <v>2868</v>
      </c>
      <c r="H8432">
        <v>0</v>
      </c>
      <c r="J8432">
        <v>0</v>
      </c>
      <c r="K8432">
        <v>0</v>
      </c>
      <c r="L8432">
        <v>0</v>
      </c>
    </row>
    <row r="8433" spans="1:12" x14ac:dyDescent="0.35">
      <c r="A8433" t="s">
        <v>1640</v>
      </c>
      <c r="B8433" t="s">
        <v>5058</v>
      </c>
      <c r="C8433" t="s">
        <v>2915</v>
      </c>
      <c r="D8433" t="s">
        <v>5074</v>
      </c>
      <c r="E8433" t="s">
        <v>5075</v>
      </c>
      <c r="F8433" t="s">
        <v>2922</v>
      </c>
      <c r="G8433" t="s">
        <v>2923</v>
      </c>
      <c r="H8433">
        <v>61054.458299999998</v>
      </c>
      <c r="J8433">
        <v>555.19872529696897</v>
      </c>
      <c r="K8433">
        <v>555.19872529696897</v>
      </c>
      <c r="L8433">
        <v>60499.259574702999</v>
      </c>
    </row>
    <row r="8434" spans="1:12" x14ac:dyDescent="0.35">
      <c r="A8434" t="s">
        <v>1640</v>
      </c>
      <c r="B8434" t="s">
        <v>5058</v>
      </c>
      <c r="C8434" t="s">
        <v>2915</v>
      </c>
      <c r="D8434" t="s">
        <v>5074</v>
      </c>
      <c r="E8434" t="s">
        <v>5075</v>
      </c>
      <c r="F8434" t="s">
        <v>2999</v>
      </c>
      <c r="G8434" t="s">
        <v>3000</v>
      </c>
      <c r="H8434">
        <v>9023.4035999999996</v>
      </c>
      <c r="J8434">
        <v>82.054322164811197</v>
      </c>
      <c r="K8434">
        <v>82.054322164811197</v>
      </c>
      <c r="L8434">
        <v>8941.3492778351902</v>
      </c>
    </row>
    <row r="8435" spans="1:12" x14ac:dyDescent="0.35">
      <c r="A8435" t="s">
        <v>1640</v>
      </c>
      <c r="B8435" t="s">
        <v>5058</v>
      </c>
      <c r="C8435" t="s">
        <v>2915</v>
      </c>
      <c r="D8435" t="s">
        <v>5074</v>
      </c>
      <c r="E8435" t="s">
        <v>5075</v>
      </c>
      <c r="F8435" t="s">
        <v>2924</v>
      </c>
      <c r="G8435" t="s">
        <v>2925</v>
      </c>
      <c r="H8435">
        <v>0</v>
      </c>
      <c r="J8435">
        <v>0</v>
      </c>
      <c r="K8435">
        <v>0</v>
      </c>
      <c r="L8435">
        <v>0</v>
      </c>
    </row>
    <row r="8436" spans="1:12" x14ac:dyDescent="0.35">
      <c r="A8436" t="s">
        <v>1640</v>
      </c>
      <c r="B8436" t="s">
        <v>5058</v>
      </c>
      <c r="C8436" t="s">
        <v>2915</v>
      </c>
      <c r="D8436" t="s">
        <v>5074</v>
      </c>
      <c r="E8436" t="s">
        <v>5075</v>
      </c>
      <c r="F8436" t="s">
        <v>2877</v>
      </c>
      <c r="G8436" t="s">
        <v>2878</v>
      </c>
      <c r="H8436">
        <v>43359.212200000002</v>
      </c>
      <c r="J8436">
        <v>394.28700261013199</v>
      </c>
      <c r="K8436">
        <v>394.28700261013199</v>
      </c>
      <c r="L8436">
        <v>42964.925197389901</v>
      </c>
    </row>
    <row r="8437" spans="1:12" x14ac:dyDescent="0.35">
      <c r="A8437" t="s">
        <v>1640</v>
      </c>
      <c r="B8437" t="s">
        <v>5058</v>
      </c>
      <c r="C8437" t="s">
        <v>2915</v>
      </c>
      <c r="D8437" t="s">
        <v>5076</v>
      </c>
      <c r="E8437" t="s">
        <v>5077</v>
      </c>
      <c r="F8437" t="s">
        <v>2170</v>
      </c>
      <c r="G8437" t="s">
        <v>2171</v>
      </c>
      <c r="H8437">
        <v>0</v>
      </c>
      <c r="I8437">
        <v>0</v>
      </c>
      <c r="J8437">
        <v>0</v>
      </c>
      <c r="K8437">
        <v>0</v>
      </c>
      <c r="L8437">
        <v>0</v>
      </c>
    </row>
    <row r="8438" spans="1:12" x14ac:dyDescent="0.35">
      <c r="A8438" t="s">
        <v>1640</v>
      </c>
      <c r="B8438" t="s">
        <v>5058</v>
      </c>
      <c r="C8438" t="s">
        <v>2915</v>
      </c>
      <c r="D8438" t="s">
        <v>5076</v>
      </c>
      <c r="E8438" t="s">
        <v>5077</v>
      </c>
      <c r="F8438" t="s">
        <v>2172</v>
      </c>
      <c r="G8438" t="s">
        <v>2173</v>
      </c>
      <c r="H8438">
        <v>965956.35880000005</v>
      </c>
      <c r="I8438">
        <v>3238.52050860808</v>
      </c>
      <c r="J8438">
        <v>58141.427212454197</v>
      </c>
      <c r="K8438">
        <v>61379.947721062301</v>
      </c>
      <c r="L8438">
        <v>904576.41107893805</v>
      </c>
    </row>
    <row r="8439" spans="1:12" x14ac:dyDescent="0.35">
      <c r="A8439" t="s">
        <v>1640</v>
      </c>
      <c r="B8439" t="s">
        <v>5058</v>
      </c>
      <c r="C8439" t="s">
        <v>2915</v>
      </c>
      <c r="D8439" t="s">
        <v>5076</v>
      </c>
      <c r="E8439" t="s">
        <v>5077</v>
      </c>
      <c r="F8439" t="s">
        <v>2867</v>
      </c>
      <c r="G8439" t="s">
        <v>2868</v>
      </c>
      <c r="H8439">
        <v>0</v>
      </c>
      <c r="I8439">
        <v>0</v>
      </c>
      <c r="J8439">
        <v>0</v>
      </c>
      <c r="K8439">
        <v>0</v>
      </c>
      <c r="L8439">
        <v>0</v>
      </c>
    </row>
    <row r="8440" spans="1:12" x14ac:dyDescent="0.35">
      <c r="A8440" t="s">
        <v>1640</v>
      </c>
      <c r="B8440" t="s">
        <v>5058</v>
      </c>
      <c r="C8440" t="s">
        <v>2915</v>
      </c>
      <c r="D8440" t="s">
        <v>5076</v>
      </c>
      <c r="E8440" t="s">
        <v>5077</v>
      </c>
      <c r="F8440" t="s">
        <v>2922</v>
      </c>
      <c r="G8440" t="s">
        <v>2923</v>
      </c>
      <c r="H8440">
        <v>0</v>
      </c>
      <c r="I8440">
        <v>0</v>
      </c>
      <c r="J8440">
        <v>0</v>
      </c>
      <c r="K8440">
        <v>0</v>
      </c>
      <c r="L8440">
        <v>0</v>
      </c>
    </row>
    <row r="8441" spans="1:12" x14ac:dyDescent="0.35">
      <c r="A8441" t="s">
        <v>1640</v>
      </c>
      <c r="B8441" t="s">
        <v>5058</v>
      </c>
      <c r="C8441" t="s">
        <v>2915</v>
      </c>
      <c r="D8441" t="s">
        <v>5076</v>
      </c>
      <c r="E8441" t="s">
        <v>5077</v>
      </c>
      <c r="F8441" t="s">
        <v>2924</v>
      </c>
      <c r="G8441" t="s">
        <v>2925</v>
      </c>
      <c r="H8441">
        <v>0</v>
      </c>
      <c r="I8441">
        <v>0</v>
      </c>
      <c r="J8441">
        <v>0</v>
      </c>
      <c r="K8441">
        <v>0</v>
      </c>
      <c r="L8441">
        <v>0</v>
      </c>
    </row>
    <row r="8442" spans="1:12" x14ac:dyDescent="0.35">
      <c r="A8442" t="s">
        <v>1640</v>
      </c>
      <c r="B8442" t="s">
        <v>5058</v>
      </c>
      <c r="C8442" t="s">
        <v>2915</v>
      </c>
      <c r="D8442" t="s">
        <v>5076</v>
      </c>
      <c r="E8442" t="s">
        <v>5077</v>
      </c>
      <c r="F8442" t="s">
        <v>2877</v>
      </c>
      <c r="G8442" t="s">
        <v>2878</v>
      </c>
      <c r="H8442">
        <v>61712.592799999999</v>
      </c>
      <c r="I8442">
        <v>206.90116649788101</v>
      </c>
      <c r="J8442">
        <v>3714.5137973137998</v>
      </c>
      <c r="K8442">
        <v>3921.4149638116801</v>
      </c>
      <c r="L8442">
        <v>57791.177836188297</v>
      </c>
    </row>
    <row r="8443" spans="1:12" x14ac:dyDescent="0.35">
      <c r="A8443" t="s">
        <v>1640</v>
      </c>
      <c r="B8443" t="s">
        <v>5058</v>
      </c>
      <c r="C8443" t="s">
        <v>2915</v>
      </c>
      <c r="D8443" t="s">
        <v>5078</v>
      </c>
      <c r="E8443" t="s">
        <v>5079</v>
      </c>
      <c r="F8443" t="s">
        <v>2170</v>
      </c>
      <c r="G8443" t="s">
        <v>2171</v>
      </c>
      <c r="H8443">
        <v>0</v>
      </c>
      <c r="I8443">
        <v>0</v>
      </c>
      <c r="J8443">
        <v>0</v>
      </c>
      <c r="K8443">
        <v>0</v>
      </c>
      <c r="L8443">
        <v>0</v>
      </c>
    </row>
    <row r="8444" spans="1:12" x14ac:dyDescent="0.35">
      <c r="A8444" t="s">
        <v>1640</v>
      </c>
      <c r="B8444" t="s">
        <v>5058</v>
      </c>
      <c r="C8444" t="s">
        <v>2915</v>
      </c>
      <c r="D8444" t="s">
        <v>5078</v>
      </c>
      <c r="E8444" t="s">
        <v>5079</v>
      </c>
      <c r="F8444" t="s">
        <v>2172</v>
      </c>
      <c r="G8444" t="s">
        <v>2173</v>
      </c>
      <c r="H8444">
        <v>374865.44520000002</v>
      </c>
      <c r="I8444">
        <v>1024.39913948042</v>
      </c>
      <c r="J8444">
        <v>0</v>
      </c>
      <c r="K8444">
        <v>1024.39913948042</v>
      </c>
      <c r="L8444">
        <v>373841.04606051999</v>
      </c>
    </row>
    <row r="8445" spans="1:12" x14ac:dyDescent="0.35">
      <c r="A8445" t="s">
        <v>1640</v>
      </c>
      <c r="B8445" t="s">
        <v>5058</v>
      </c>
      <c r="C8445" t="s">
        <v>2915</v>
      </c>
      <c r="D8445" t="s">
        <v>5078</v>
      </c>
      <c r="E8445" t="s">
        <v>5079</v>
      </c>
      <c r="F8445" t="s">
        <v>2867</v>
      </c>
      <c r="G8445" t="s">
        <v>2868</v>
      </c>
      <c r="H8445">
        <v>0</v>
      </c>
      <c r="I8445">
        <v>0</v>
      </c>
      <c r="J8445">
        <v>0</v>
      </c>
      <c r="K8445">
        <v>0</v>
      </c>
      <c r="L8445">
        <v>0</v>
      </c>
    </row>
    <row r="8446" spans="1:12" x14ac:dyDescent="0.35">
      <c r="A8446" t="s">
        <v>1640</v>
      </c>
      <c r="B8446" t="s">
        <v>5058</v>
      </c>
      <c r="C8446" t="s">
        <v>2915</v>
      </c>
      <c r="D8446" t="s">
        <v>5078</v>
      </c>
      <c r="E8446" t="s">
        <v>5079</v>
      </c>
      <c r="F8446" t="s">
        <v>2922</v>
      </c>
      <c r="G8446" t="s">
        <v>2923</v>
      </c>
      <c r="H8446">
        <v>27950.998200000002</v>
      </c>
      <c r="I8446">
        <v>76.382016230052798</v>
      </c>
      <c r="J8446">
        <v>0</v>
      </c>
      <c r="K8446">
        <v>76.382016230052798</v>
      </c>
      <c r="L8446">
        <v>27874.6161837699</v>
      </c>
    </row>
    <row r="8447" spans="1:12" x14ac:dyDescent="0.35">
      <c r="A8447" t="s">
        <v>1640</v>
      </c>
      <c r="B8447" t="s">
        <v>5058</v>
      </c>
      <c r="C8447" t="s">
        <v>2915</v>
      </c>
      <c r="D8447" t="s">
        <v>5078</v>
      </c>
      <c r="E8447" t="s">
        <v>5079</v>
      </c>
      <c r="F8447" t="s">
        <v>3651</v>
      </c>
      <c r="G8447" t="s">
        <v>3652</v>
      </c>
      <c r="H8447">
        <v>0</v>
      </c>
      <c r="I8447">
        <v>0</v>
      </c>
      <c r="J8447">
        <v>0</v>
      </c>
      <c r="K8447">
        <v>0</v>
      </c>
      <c r="L8447">
        <v>0</v>
      </c>
    </row>
    <row r="8448" spans="1:12" x14ac:dyDescent="0.35">
      <c r="A8448" t="s">
        <v>1640</v>
      </c>
      <c r="B8448" t="s">
        <v>5058</v>
      </c>
      <c r="C8448" t="s">
        <v>2915</v>
      </c>
      <c r="D8448" t="s">
        <v>5078</v>
      </c>
      <c r="E8448" t="s">
        <v>5079</v>
      </c>
      <c r="F8448" t="s">
        <v>4042</v>
      </c>
      <c r="G8448" t="s">
        <v>4043</v>
      </c>
      <c r="H8448">
        <v>0</v>
      </c>
      <c r="I8448">
        <v>0</v>
      </c>
      <c r="J8448">
        <v>0</v>
      </c>
      <c r="K8448">
        <v>0</v>
      </c>
      <c r="L8448">
        <v>0</v>
      </c>
    </row>
    <row r="8449" spans="1:14" x14ac:dyDescent="0.35">
      <c r="A8449" t="s">
        <v>1640</v>
      </c>
      <c r="B8449" t="s">
        <v>5058</v>
      </c>
      <c r="C8449" t="s">
        <v>2915</v>
      </c>
      <c r="D8449" t="s">
        <v>5078</v>
      </c>
      <c r="E8449" t="s">
        <v>5079</v>
      </c>
      <c r="F8449" t="s">
        <v>2930</v>
      </c>
      <c r="G8449" t="s">
        <v>2931</v>
      </c>
      <c r="H8449">
        <v>27950.998200000002</v>
      </c>
      <c r="I8449">
        <v>76.382016230052798</v>
      </c>
      <c r="J8449">
        <v>0</v>
      </c>
      <c r="K8449">
        <v>76.382016230052798</v>
      </c>
      <c r="L8449">
        <v>27874.6161837699</v>
      </c>
    </row>
    <row r="8450" spans="1:14" x14ac:dyDescent="0.35">
      <c r="A8450" t="s">
        <v>1640</v>
      </c>
      <c r="B8450" t="s">
        <v>5058</v>
      </c>
      <c r="C8450" t="s">
        <v>2915</v>
      </c>
      <c r="D8450" t="s">
        <v>5078</v>
      </c>
      <c r="E8450" t="s">
        <v>5079</v>
      </c>
      <c r="F8450" t="s">
        <v>2999</v>
      </c>
      <c r="G8450" t="s">
        <v>3000</v>
      </c>
      <c r="H8450">
        <v>8971.9254000000001</v>
      </c>
      <c r="I8450">
        <v>24.517684221992301</v>
      </c>
      <c r="J8450">
        <v>0</v>
      </c>
      <c r="K8450">
        <v>24.517684221992301</v>
      </c>
      <c r="L8450">
        <v>8947.4077157780102</v>
      </c>
    </row>
    <row r="8451" spans="1:14" x14ac:dyDescent="0.35">
      <c r="A8451" t="s">
        <v>1640</v>
      </c>
      <c r="B8451" t="s">
        <v>5058</v>
      </c>
      <c r="C8451" t="s">
        <v>2915</v>
      </c>
      <c r="D8451" t="s">
        <v>5078</v>
      </c>
      <c r="E8451" t="s">
        <v>5079</v>
      </c>
      <c r="F8451" t="s">
        <v>2924</v>
      </c>
      <c r="G8451" t="s">
        <v>2925</v>
      </c>
      <c r="H8451">
        <v>0</v>
      </c>
      <c r="I8451">
        <v>0</v>
      </c>
      <c r="J8451">
        <v>0</v>
      </c>
      <c r="K8451">
        <v>0</v>
      </c>
      <c r="L8451">
        <v>0</v>
      </c>
    </row>
    <row r="8452" spans="1:14" x14ac:dyDescent="0.35">
      <c r="A8452" t="s">
        <v>1640</v>
      </c>
      <c r="B8452" t="s">
        <v>5058</v>
      </c>
      <c r="C8452" t="s">
        <v>2915</v>
      </c>
      <c r="D8452" t="s">
        <v>5078</v>
      </c>
      <c r="E8452" t="s">
        <v>5079</v>
      </c>
      <c r="F8452" t="s">
        <v>2877</v>
      </c>
      <c r="G8452" t="s">
        <v>2878</v>
      </c>
      <c r="H8452">
        <v>43134.256500000003</v>
      </c>
      <c r="I8452">
        <v>117.873481836501</v>
      </c>
      <c r="J8452">
        <v>0</v>
      </c>
      <c r="K8452">
        <v>117.873481836501</v>
      </c>
      <c r="L8452">
        <v>43016.383018163498</v>
      </c>
    </row>
    <row r="8453" spans="1:14" x14ac:dyDescent="0.35">
      <c r="A8453" t="s">
        <v>1640</v>
      </c>
      <c r="B8453" t="s">
        <v>5058</v>
      </c>
      <c r="C8453" t="s">
        <v>2915</v>
      </c>
      <c r="D8453" t="s">
        <v>5080</v>
      </c>
      <c r="E8453" t="s">
        <v>5081</v>
      </c>
      <c r="F8453" t="s">
        <v>2172</v>
      </c>
      <c r="G8453" t="s">
        <v>2173</v>
      </c>
      <c r="H8453">
        <v>778931.79260000004</v>
      </c>
      <c r="J8453">
        <v>7130.5900726612199</v>
      </c>
      <c r="K8453">
        <v>7130.5900726612199</v>
      </c>
      <c r="L8453">
        <v>771801.20252733899</v>
      </c>
    </row>
    <row r="8454" spans="1:14" x14ac:dyDescent="0.35">
      <c r="A8454" t="s">
        <v>1640</v>
      </c>
      <c r="B8454" t="s">
        <v>5058</v>
      </c>
      <c r="C8454" t="s">
        <v>2915</v>
      </c>
      <c r="D8454" t="s">
        <v>5080</v>
      </c>
      <c r="E8454" t="s">
        <v>5081</v>
      </c>
      <c r="F8454" t="s">
        <v>2867</v>
      </c>
      <c r="G8454" t="s">
        <v>2868</v>
      </c>
      <c r="H8454">
        <v>0</v>
      </c>
      <c r="J8454">
        <v>0</v>
      </c>
      <c r="K8454">
        <v>0</v>
      </c>
      <c r="L8454">
        <v>0</v>
      </c>
    </row>
    <row r="8455" spans="1:14" x14ac:dyDescent="0.35">
      <c r="A8455" t="s">
        <v>1640</v>
      </c>
      <c r="B8455" t="s">
        <v>5058</v>
      </c>
      <c r="C8455" t="s">
        <v>2915</v>
      </c>
      <c r="D8455" t="s">
        <v>5080</v>
      </c>
      <c r="E8455" t="s">
        <v>5081</v>
      </c>
      <c r="F8455" t="s">
        <v>2922</v>
      </c>
      <c r="G8455" t="s">
        <v>2923</v>
      </c>
      <c r="H8455">
        <v>190366.73860000001</v>
      </c>
      <c r="J8455">
        <v>1742.67784287012</v>
      </c>
      <c r="K8455">
        <v>1742.67784287012</v>
      </c>
      <c r="L8455">
        <v>188624.06075713001</v>
      </c>
    </row>
    <row r="8456" spans="1:14" x14ac:dyDescent="0.35">
      <c r="A8456" t="s">
        <v>1640</v>
      </c>
      <c r="B8456" t="s">
        <v>5058</v>
      </c>
      <c r="C8456" t="s">
        <v>2915</v>
      </c>
      <c r="D8456" t="s">
        <v>5080</v>
      </c>
      <c r="E8456" t="s">
        <v>5081</v>
      </c>
      <c r="F8456" t="s">
        <v>2875</v>
      </c>
      <c r="G8456" t="s">
        <v>2876</v>
      </c>
      <c r="H8456">
        <v>5627.5590000000002</v>
      </c>
      <c r="J8456">
        <v>51.516470380462202</v>
      </c>
      <c r="K8456">
        <v>51.516470380462202</v>
      </c>
      <c r="L8456">
        <v>5576.0425296195399</v>
      </c>
    </row>
    <row r="8457" spans="1:14" x14ac:dyDescent="0.35">
      <c r="A8457" t="s">
        <v>1640</v>
      </c>
      <c r="B8457" t="s">
        <v>5058</v>
      </c>
      <c r="C8457" t="s">
        <v>2915</v>
      </c>
      <c r="D8457" t="s">
        <v>5080</v>
      </c>
      <c r="E8457" t="s">
        <v>5081</v>
      </c>
      <c r="F8457" t="s">
        <v>2924</v>
      </c>
      <c r="G8457" t="s">
        <v>2925</v>
      </c>
      <c r="H8457">
        <v>0</v>
      </c>
      <c r="J8457">
        <v>0</v>
      </c>
      <c r="K8457">
        <v>0</v>
      </c>
      <c r="L8457">
        <v>0</v>
      </c>
    </row>
    <row r="8458" spans="1:14" x14ac:dyDescent="0.35">
      <c r="A8458" t="s">
        <v>1640</v>
      </c>
      <c r="B8458" t="s">
        <v>5058</v>
      </c>
      <c r="C8458" t="s">
        <v>2915</v>
      </c>
      <c r="D8458" t="s">
        <v>5080</v>
      </c>
      <c r="E8458" t="s">
        <v>5081</v>
      </c>
      <c r="F8458" t="s">
        <v>2877</v>
      </c>
      <c r="G8458" t="s">
        <v>2878</v>
      </c>
      <c r="H8458">
        <v>77621.504000000001</v>
      </c>
      <c r="J8458">
        <v>710.57200524775499</v>
      </c>
      <c r="K8458">
        <v>710.57200524775499</v>
      </c>
      <c r="L8458">
        <v>76910.931994752202</v>
      </c>
    </row>
    <row r="8459" spans="1:14" x14ac:dyDescent="0.35">
      <c r="A8459" t="s">
        <v>1640</v>
      </c>
      <c r="B8459" t="s">
        <v>5058</v>
      </c>
      <c r="C8459" t="s">
        <v>2915</v>
      </c>
      <c r="D8459" t="s">
        <v>5082</v>
      </c>
      <c r="E8459" t="s">
        <v>5083</v>
      </c>
      <c r="F8459" t="s">
        <v>2170</v>
      </c>
      <c r="G8459" t="s">
        <v>2171</v>
      </c>
      <c r="H8459">
        <v>0</v>
      </c>
      <c r="I8459">
        <v>0</v>
      </c>
      <c r="J8459">
        <v>0</v>
      </c>
      <c r="K8459">
        <v>0</v>
      </c>
      <c r="L8459">
        <v>0</v>
      </c>
    </row>
    <row r="8460" spans="1:14" x14ac:dyDescent="0.35">
      <c r="A8460" t="s">
        <v>1640</v>
      </c>
      <c r="B8460" t="s">
        <v>5058</v>
      </c>
      <c r="C8460" t="s">
        <v>2915</v>
      </c>
      <c r="D8460" t="s">
        <v>5082</v>
      </c>
      <c r="E8460" t="s">
        <v>5083</v>
      </c>
      <c r="F8460" t="s">
        <v>2172</v>
      </c>
      <c r="G8460" t="s">
        <v>2173</v>
      </c>
      <c r="H8460">
        <v>1918817.4302999999</v>
      </c>
      <c r="I8460">
        <v>3216.7877740644199</v>
      </c>
      <c r="J8460">
        <v>217162.64643745901</v>
      </c>
      <c r="K8460">
        <v>220379.43421152301</v>
      </c>
      <c r="L8460">
        <v>1698437.9960884801</v>
      </c>
    </row>
    <row r="8461" spans="1:14" x14ac:dyDescent="0.35">
      <c r="A8461" t="s">
        <v>1640</v>
      </c>
      <c r="B8461" t="s">
        <v>5058</v>
      </c>
      <c r="C8461" t="s">
        <v>2915</v>
      </c>
      <c r="D8461" t="s">
        <v>5082</v>
      </c>
      <c r="E8461" t="s">
        <v>5083</v>
      </c>
      <c r="F8461" t="s">
        <v>19</v>
      </c>
      <c r="G8461" t="s">
        <v>2174</v>
      </c>
      <c r="H8461">
        <v>86257.272100000002</v>
      </c>
      <c r="I8461">
        <v>144.60538763817999</v>
      </c>
      <c r="J8461">
        <v>0</v>
      </c>
      <c r="K8461">
        <v>144.60538763817999</v>
      </c>
      <c r="L8461">
        <v>86112.666712361795</v>
      </c>
      <c r="N8461" t="s">
        <v>2198</v>
      </c>
    </row>
    <row r="8462" spans="1:14" x14ac:dyDescent="0.35">
      <c r="A8462" t="s">
        <v>1640</v>
      </c>
      <c r="B8462" t="s">
        <v>5058</v>
      </c>
      <c r="C8462" t="s">
        <v>2915</v>
      </c>
      <c r="D8462" t="s">
        <v>5082</v>
      </c>
      <c r="E8462" t="s">
        <v>5083</v>
      </c>
      <c r="F8462" t="s">
        <v>2867</v>
      </c>
      <c r="G8462" t="s">
        <v>2868</v>
      </c>
      <c r="H8462">
        <v>0</v>
      </c>
      <c r="I8462">
        <v>0</v>
      </c>
      <c r="J8462">
        <v>0</v>
      </c>
      <c r="K8462">
        <v>0</v>
      </c>
      <c r="L8462">
        <v>0</v>
      </c>
    </row>
    <row r="8463" spans="1:14" x14ac:dyDescent="0.35">
      <c r="A8463" t="s">
        <v>1640</v>
      </c>
      <c r="B8463" t="s">
        <v>5058</v>
      </c>
      <c r="C8463" t="s">
        <v>2915</v>
      </c>
      <c r="D8463" t="s">
        <v>5082</v>
      </c>
      <c r="E8463" t="s">
        <v>5083</v>
      </c>
      <c r="F8463" t="s">
        <v>2922</v>
      </c>
      <c r="G8463" t="s">
        <v>2923</v>
      </c>
      <c r="H8463">
        <v>869408.20290000003</v>
      </c>
      <c r="I8463">
        <v>1457.51317125124</v>
      </c>
      <c r="J8463">
        <v>98395.492558855301</v>
      </c>
      <c r="K8463">
        <v>99853.005730106597</v>
      </c>
      <c r="L8463">
        <v>769555.19716989296</v>
      </c>
    </row>
    <row r="8464" spans="1:14" x14ac:dyDescent="0.35">
      <c r="A8464" t="s">
        <v>1640</v>
      </c>
      <c r="B8464" t="s">
        <v>5058</v>
      </c>
      <c r="C8464" t="s">
        <v>2915</v>
      </c>
      <c r="D8464" t="s">
        <v>5082</v>
      </c>
      <c r="E8464" t="s">
        <v>5083</v>
      </c>
      <c r="F8464" t="s">
        <v>2884</v>
      </c>
      <c r="G8464" t="s">
        <v>2885</v>
      </c>
      <c r="H8464">
        <v>223292.41</v>
      </c>
      <c r="I8464">
        <v>374.33696573506199</v>
      </c>
      <c r="J8464">
        <v>25271.174801712801</v>
      </c>
      <c r="K8464">
        <v>25645.511767447799</v>
      </c>
      <c r="L8464">
        <v>197646.89823255199</v>
      </c>
    </row>
    <row r="8465" spans="1:14" x14ac:dyDescent="0.35">
      <c r="A8465" t="s">
        <v>1640</v>
      </c>
      <c r="B8465" t="s">
        <v>5058</v>
      </c>
      <c r="C8465" t="s">
        <v>2915</v>
      </c>
      <c r="D8465" t="s">
        <v>5082</v>
      </c>
      <c r="E8465" t="s">
        <v>5083</v>
      </c>
      <c r="F8465" t="s">
        <v>2875</v>
      </c>
      <c r="G8465" t="s">
        <v>2876</v>
      </c>
      <c r="H8465">
        <v>210597.9436</v>
      </c>
      <c r="I8465">
        <v>353.05541812038598</v>
      </c>
      <c r="J8465">
        <v>23834.475359632899</v>
      </c>
      <c r="K8465">
        <v>24187.530777753302</v>
      </c>
      <c r="L8465">
        <v>186410.41282224699</v>
      </c>
    </row>
    <row r="8466" spans="1:14" x14ac:dyDescent="0.35">
      <c r="A8466" t="s">
        <v>1640</v>
      </c>
      <c r="B8466" t="s">
        <v>5058</v>
      </c>
      <c r="C8466" t="s">
        <v>2915</v>
      </c>
      <c r="D8466" t="s">
        <v>5082</v>
      </c>
      <c r="E8466" t="s">
        <v>5083</v>
      </c>
      <c r="F8466" t="s">
        <v>2924</v>
      </c>
      <c r="G8466" t="s">
        <v>2925</v>
      </c>
      <c r="H8466">
        <v>0</v>
      </c>
      <c r="I8466">
        <v>0</v>
      </c>
      <c r="J8466">
        <v>0</v>
      </c>
      <c r="K8466">
        <v>0</v>
      </c>
      <c r="L8466">
        <v>0</v>
      </c>
    </row>
    <row r="8467" spans="1:14" x14ac:dyDescent="0.35">
      <c r="A8467" t="s">
        <v>1640</v>
      </c>
      <c r="B8467" t="s">
        <v>5058</v>
      </c>
      <c r="C8467" t="s">
        <v>2915</v>
      </c>
      <c r="D8467" t="s">
        <v>5082</v>
      </c>
      <c r="E8467" t="s">
        <v>5083</v>
      </c>
      <c r="F8467" t="s">
        <v>2877</v>
      </c>
      <c r="G8467" t="s">
        <v>2878</v>
      </c>
      <c r="H8467">
        <v>130199.656</v>
      </c>
      <c r="I8467">
        <v>218.27228322744099</v>
      </c>
      <c r="J8467">
        <v>14735.378893126999</v>
      </c>
      <c r="K8467">
        <v>14953.6511763544</v>
      </c>
      <c r="L8467">
        <v>115246.004823646</v>
      </c>
    </row>
    <row r="8468" spans="1:14" x14ac:dyDescent="0.35">
      <c r="A8468" t="s">
        <v>1640</v>
      </c>
      <c r="B8468" t="s">
        <v>5058</v>
      </c>
      <c r="C8468" t="s">
        <v>2915</v>
      </c>
      <c r="D8468" t="s">
        <v>5084</v>
      </c>
      <c r="E8468" t="s">
        <v>5085</v>
      </c>
      <c r="F8468" t="s">
        <v>2172</v>
      </c>
      <c r="G8468" t="s">
        <v>2173</v>
      </c>
      <c r="H8468">
        <v>122165.55160000001</v>
      </c>
      <c r="I8468">
        <v>380.04738501894502</v>
      </c>
      <c r="J8468">
        <v>0</v>
      </c>
      <c r="K8468">
        <v>380.04738501894502</v>
      </c>
      <c r="L8468">
        <v>121785.504214981</v>
      </c>
    </row>
    <row r="8469" spans="1:14" x14ac:dyDescent="0.35">
      <c r="A8469" t="s">
        <v>1640</v>
      </c>
      <c r="B8469" t="s">
        <v>5058</v>
      </c>
      <c r="C8469" t="s">
        <v>2915</v>
      </c>
      <c r="D8469" t="s">
        <v>5084</v>
      </c>
      <c r="E8469" t="s">
        <v>5085</v>
      </c>
      <c r="F8469" t="s">
        <v>2867</v>
      </c>
      <c r="G8469" t="s">
        <v>2868</v>
      </c>
      <c r="H8469">
        <v>0</v>
      </c>
      <c r="I8469">
        <v>0</v>
      </c>
      <c r="J8469">
        <v>0</v>
      </c>
      <c r="K8469">
        <v>0</v>
      </c>
      <c r="L8469">
        <v>0</v>
      </c>
    </row>
    <row r="8470" spans="1:14" x14ac:dyDescent="0.35">
      <c r="A8470" t="s">
        <v>1640</v>
      </c>
      <c r="B8470" t="s">
        <v>5058</v>
      </c>
      <c r="C8470" t="s">
        <v>2915</v>
      </c>
      <c r="D8470" t="s">
        <v>5084</v>
      </c>
      <c r="E8470" t="s">
        <v>5085</v>
      </c>
      <c r="F8470" t="s">
        <v>2922</v>
      </c>
      <c r="G8470" t="s">
        <v>2923</v>
      </c>
      <c r="H8470">
        <v>25154.852900000002</v>
      </c>
      <c r="I8470">
        <v>78.254761294083394</v>
      </c>
      <c r="J8470">
        <v>0</v>
      </c>
      <c r="K8470">
        <v>78.254761294083394</v>
      </c>
      <c r="L8470">
        <v>25076.5981387059</v>
      </c>
    </row>
    <row r="8471" spans="1:14" x14ac:dyDescent="0.35">
      <c r="A8471" t="s">
        <v>1640</v>
      </c>
      <c r="B8471" t="s">
        <v>5058</v>
      </c>
      <c r="C8471" t="s">
        <v>2915</v>
      </c>
      <c r="D8471" t="s">
        <v>5084</v>
      </c>
      <c r="E8471" t="s">
        <v>5085</v>
      </c>
      <c r="F8471" t="s">
        <v>2924</v>
      </c>
      <c r="G8471" t="s">
        <v>2925</v>
      </c>
      <c r="H8471">
        <v>0</v>
      </c>
      <c r="I8471">
        <v>0</v>
      </c>
      <c r="J8471">
        <v>0</v>
      </c>
      <c r="K8471">
        <v>0</v>
      </c>
      <c r="L8471">
        <v>0</v>
      </c>
    </row>
    <row r="8472" spans="1:14" x14ac:dyDescent="0.35">
      <c r="A8472" t="s">
        <v>1640</v>
      </c>
      <c r="B8472" t="s">
        <v>5058</v>
      </c>
      <c r="C8472" t="s">
        <v>17</v>
      </c>
      <c r="D8472" t="s">
        <v>1252</v>
      </c>
      <c r="E8472" t="s">
        <v>2362</v>
      </c>
      <c r="F8472" t="s">
        <v>2170</v>
      </c>
      <c r="G8472" t="s">
        <v>2171</v>
      </c>
      <c r="H8472">
        <v>0</v>
      </c>
      <c r="I8472">
        <v>0</v>
      </c>
      <c r="J8472">
        <v>0</v>
      </c>
      <c r="K8472">
        <v>0</v>
      </c>
      <c r="L8472">
        <v>0</v>
      </c>
    </row>
    <row r="8473" spans="1:14" x14ac:dyDescent="0.35">
      <c r="A8473" t="s">
        <v>1640</v>
      </c>
      <c r="B8473" t="s">
        <v>5058</v>
      </c>
      <c r="C8473" t="s">
        <v>17</v>
      </c>
      <c r="D8473" t="s">
        <v>1252</v>
      </c>
      <c r="E8473" t="s">
        <v>2362</v>
      </c>
      <c r="F8473" t="s">
        <v>19</v>
      </c>
      <c r="G8473" t="s">
        <v>2174</v>
      </c>
      <c r="H8473">
        <v>1322872.9025000001</v>
      </c>
      <c r="I8473">
        <v>1089.79346691417</v>
      </c>
      <c r="J8473">
        <v>0</v>
      </c>
      <c r="K8473">
        <v>1089.79346691417</v>
      </c>
      <c r="L8473">
        <v>1321783.1090330901</v>
      </c>
      <c r="N8473" t="s">
        <v>2198</v>
      </c>
    </row>
    <row r="8474" spans="1:14" x14ac:dyDescent="0.35">
      <c r="A8474" t="s">
        <v>1640</v>
      </c>
      <c r="B8474" t="s">
        <v>5058</v>
      </c>
      <c r="C8474" t="s">
        <v>17</v>
      </c>
      <c r="D8474" t="s">
        <v>1252</v>
      </c>
      <c r="E8474" t="s">
        <v>2362</v>
      </c>
      <c r="F8474" t="s">
        <v>30</v>
      </c>
      <c r="G8474" t="s">
        <v>2182</v>
      </c>
      <c r="H8474">
        <v>72883.782500000001</v>
      </c>
      <c r="I8474">
        <v>60.042253418479199</v>
      </c>
      <c r="J8474">
        <v>0</v>
      </c>
      <c r="K8474">
        <v>60.042253418479199</v>
      </c>
      <c r="L8474">
        <v>72823.740246581496</v>
      </c>
      <c r="N8474" t="s">
        <v>2198</v>
      </c>
    </row>
    <row r="8475" spans="1:14" x14ac:dyDescent="0.35">
      <c r="A8475" t="s">
        <v>1640</v>
      </c>
      <c r="B8475" t="s">
        <v>5058</v>
      </c>
      <c r="C8475" t="s">
        <v>17</v>
      </c>
      <c r="D8475" t="s">
        <v>1252</v>
      </c>
      <c r="E8475" t="s">
        <v>2362</v>
      </c>
      <c r="F8475" t="s">
        <v>2787</v>
      </c>
      <c r="G8475" t="s">
        <v>2935</v>
      </c>
      <c r="H8475">
        <v>0</v>
      </c>
      <c r="I8475">
        <v>0</v>
      </c>
      <c r="J8475">
        <v>0</v>
      </c>
      <c r="K8475">
        <v>0</v>
      </c>
      <c r="L8475">
        <v>0</v>
      </c>
    </row>
    <row r="8476" spans="1:14" x14ac:dyDescent="0.35">
      <c r="A8476" t="s">
        <v>1640</v>
      </c>
      <c r="B8476" t="s">
        <v>5058</v>
      </c>
      <c r="C8476" t="s">
        <v>17</v>
      </c>
      <c r="D8476" t="s">
        <v>1252</v>
      </c>
      <c r="E8476" t="s">
        <v>2362</v>
      </c>
      <c r="F8476" t="s">
        <v>2788</v>
      </c>
      <c r="G8476" t="s">
        <v>2936</v>
      </c>
      <c r="H8476">
        <v>1256439.0122</v>
      </c>
      <c r="I8476">
        <v>1035.0646872495399</v>
      </c>
      <c r="J8476">
        <v>1282.72383207036</v>
      </c>
      <c r="K8476">
        <v>2317.7885193198899</v>
      </c>
      <c r="L8476">
        <v>1254121.2236806799</v>
      </c>
    </row>
    <row r="8477" spans="1:14" x14ac:dyDescent="0.35">
      <c r="A8477" t="s">
        <v>1640</v>
      </c>
      <c r="B8477" t="s">
        <v>5058</v>
      </c>
      <c r="C8477" t="s">
        <v>17</v>
      </c>
      <c r="D8477" t="s">
        <v>1641</v>
      </c>
      <c r="E8477" t="s">
        <v>2421</v>
      </c>
      <c r="F8477" t="s">
        <v>2206</v>
      </c>
      <c r="G8477" t="s">
        <v>3028</v>
      </c>
      <c r="H8477">
        <v>721184.85869999998</v>
      </c>
      <c r="I8477">
        <v>1438.2141062701201</v>
      </c>
      <c r="J8477">
        <v>0</v>
      </c>
      <c r="K8477">
        <v>1438.2141062701201</v>
      </c>
      <c r="L8477">
        <v>719746.64459372999</v>
      </c>
      <c r="M8477" t="s">
        <v>2198</v>
      </c>
    </row>
    <row r="8478" spans="1:14" x14ac:dyDescent="0.35">
      <c r="A8478" t="s">
        <v>1640</v>
      </c>
      <c r="B8478" t="s">
        <v>5058</v>
      </c>
      <c r="C8478" t="s">
        <v>17</v>
      </c>
      <c r="D8478" t="s">
        <v>1641</v>
      </c>
      <c r="E8478" t="s">
        <v>2421</v>
      </c>
      <c r="F8478" t="s">
        <v>19</v>
      </c>
      <c r="G8478" t="s">
        <v>2174</v>
      </c>
      <c r="H8478">
        <v>2700960.9452999998</v>
      </c>
      <c r="I8478">
        <v>5426.8337151942696</v>
      </c>
      <c r="J8478">
        <v>0</v>
      </c>
      <c r="K8478">
        <v>5426.8337151942696</v>
      </c>
      <c r="L8478">
        <v>2695534.1115848101</v>
      </c>
      <c r="N8478" t="s">
        <v>2198</v>
      </c>
    </row>
    <row r="8479" spans="1:14" x14ac:dyDescent="0.35">
      <c r="A8479" t="s">
        <v>1640</v>
      </c>
      <c r="B8479" t="s">
        <v>5058</v>
      </c>
      <c r="C8479" t="s">
        <v>17</v>
      </c>
      <c r="D8479" t="s">
        <v>1641</v>
      </c>
      <c r="E8479" t="s">
        <v>2421</v>
      </c>
      <c r="F8479" t="s">
        <v>30</v>
      </c>
      <c r="G8479" t="s">
        <v>2182</v>
      </c>
      <c r="H8479">
        <v>0</v>
      </c>
      <c r="I8479">
        <v>0</v>
      </c>
      <c r="J8479">
        <v>0</v>
      </c>
      <c r="K8479">
        <v>0</v>
      </c>
      <c r="L8479">
        <v>0</v>
      </c>
      <c r="N8479" t="s">
        <v>2198</v>
      </c>
    </row>
    <row r="8480" spans="1:14" x14ac:dyDescent="0.35">
      <c r="A8480" t="s">
        <v>1640</v>
      </c>
      <c r="B8480" t="s">
        <v>5058</v>
      </c>
      <c r="C8480" t="s">
        <v>17</v>
      </c>
      <c r="D8480" t="s">
        <v>1641</v>
      </c>
      <c r="E8480" t="s">
        <v>2421</v>
      </c>
      <c r="F8480" t="s">
        <v>2787</v>
      </c>
      <c r="G8480" t="s">
        <v>2935</v>
      </c>
      <c r="H8480">
        <v>0</v>
      </c>
      <c r="I8480">
        <v>0</v>
      </c>
      <c r="J8480">
        <v>0</v>
      </c>
      <c r="K8480">
        <v>0</v>
      </c>
      <c r="L8480">
        <v>0</v>
      </c>
    </row>
    <row r="8481" spans="1:14" x14ac:dyDescent="0.35">
      <c r="A8481" t="s">
        <v>1640</v>
      </c>
      <c r="B8481" t="s">
        <v>5058</v>
      </c>
      <c r="C8481" t="s">
        <v>17</v>
      </c>
      <c r="D8481" t="s">
        <v>1641</v>
      </c>
      <c r="E8481" t="s">
        <v>2421</v>
      </c>
      <c r="F8481" t="s">
        <v>2788</v>
      </c>
      <c r="G8481" t="s">
        <v>2936</v>
      </c>
      <c r="H8481">
        <v>1666790.7278</v>
      </c>
      <c r="I8481">
        <v>3348.9547983879502</v>
      </c>
      <c r="J8481">
        <v>118483.703849817</v>
      </c>
      <c r="K8481">
        <v>121832.658648205</v>
      </c>
      <c r="L8481">
        <v>1544958.0691517999</v>
      </c>
    </row>
    <row r="8482" spans="1:14" x14ac:dyDescent="0.35">
      <c r="A8482" t="s">
        <v>1640</v>
      </c>
      <c r="B8482" t="s">
        <v>5058</v>
      </c>
      <c r="C8482" t="s">
        <v>17</v>
      </c>
      <c r="D8482" t="s">
        <v>1654</v>
      </c>
      <c r="E8482" t="s">
        <v>2422</v>
      </c>
      <c r="F8482" t="s">
        <v>2206</v>
      </c>
      <c r="G8482" t="s">
        <v>3028</v>
      </c>
      <c r="H8482">
        <v>8374275.2000000002</v>
      </c>
      <c r="I8482">
        <v>6337.8748172266896</v>
      </c>
      <c r="J8482">
        <v>0</v>
      </c>
      <c r="K8482">
        <v>6337.8748172266896</v>
      </c>
      <c r="L8482">
        <v>8367937.3251827704</v>
      </c>
      <c r="M8482" t="s">
        <v>2198</v>
      </c>
    </row>
    <row r="8483" spans="1:14" x14ac:dyDescent="0.35">
      <c r="A8483" t="s">
        <v>1640</v>
      </c>
      <c r="B8483" t="s">
        <v>5058</v>
      </c>
      <c r="C8483" t="s">
        <v>17</v>
      </c>
      <c r="D8483" t="s">
        <v>1654</v>
      </c>
      <c r="E8483" t="s">
        <v>2422</v>
      </c>
      <c r="F8483" t="s">
        <v>19</v>
      </c>
      <c r="G8483" t="s">
        <v>2174</v>
      </c>
      <c r="H8483">
        <v>12055427.0866</v>
      </c>
      <c r="I8483">
        <v>9871.1747038803205</v>
      </c>
      <c r="J8483">
        <v>0</v>
      </c>
      <c r="K8483">
        <v>9871.1747038803205</v>
      </c>
      <c r="L8483">
        <v>12045555.9118961</v>
      </c>
      <c r="N8483" t="s">
        <v>2198</v>
      </c>
    </row>
    <row r="8484" spans="1:14" x14ac:dyDescent="0.35">
      <c r="A8484" t="s">
        <v>1640</v>
      </c>
      <c r="B8484" t="s">
        <v>5058</v>
      </c>
      <c r="C8484" t="s">
        <v>17</v>
      </c>
      <c r="D8484" t="s">
        <v>1654</v>
      </c>
      <c r="E8484" t="s">
        <v>2422</v>
      </c>
      <c r="F8484" t="s">
        <v>2787</v>
      </c>
      <c r="G8484" t="s">
        <v>2935</v>
      </c>
      <c r="H8484">
        <v>0</v>
      </c>
      <c r="I8484">
        <v>0</v>
      </c>
      <c r="J8484">
        <v>0</v>
      </c>
      <c r="K8484">
        <v>0</v>
      </c>
      <c r="L8484">
        <v>0</v>
      </c>
    </row>
    <row r="8485" spans="1:14" x14ac:dyDescent="0.35">
      <c r="A8485" t="s">
        <v>1640</v>
      </c>
      <c r="B8485" t="s">
        <v>5058</v>
      </c>
      <c r="C8485" t="s">
        <v>17</v>
      </c>
      <c r="D8485" t="s">
        <v>1654</v>
      </c>
      <c r="E8485" t="s">
        <v>2422</v>
      </c>
      <c r="F8485" t="s">
        <v>2788</v>
      </c>
      <c r="G8485" t="s">
        <v>2936</v>
      </c>
      <c r="H8485">
        <v>17423637.8539</v>
      </c>
      <c r="I8485">
        <v>14266.7507337847</v>
      </c>
      <c r="J8485">
        <v>829890.049125558</v>
      </c>
      <c r="K8485">
        <v>844156.79985934298</v>
      </c>
      <c r="L8485">
        <v>16579481.0540407</v>
      </c>
    </row>
    <row r="8486" spans="1:14" x14ac:dyDescent="0.35">
      <c r="A8486" t="s">
        <v>1640</v>
      </c>
      <c r="B8486" t="s">
        <v>5058</v>
      </c>
      <c r="C8486" t="s">
        <v>17</v>
      </c>
      <c r="D8486" t="s">
        <v>1657</v>
      </c>
      <c r="E8486" t="s">
        <v>2423</v>
      </c>
      <c r="F8486" t="s">
        <v>2170</v>
      </c>
      <c r="G8486" t="s">
        <v>2171</v>
      </c>
      <c r="H8486">
        <v>0</v>
      </c>
      <c r="I8486">
        <v>0</v>
      </c>
      <c r="J8486">
        <v>0</v>
      </c>
      <c r="K8486">
        <v>0</v>
      </c>
      <c r="L8486">
        <v>0</v>
      </c>
    </row>
    <row r="8487" spans="1:14" x14ac:dyDescent="0.35">
      <c r="A8487" t="s">
        <v>1640</v>
      </c>
      <c r="B8487" t="s">
        <v>5058</v>
      </c>
      <c r="C8487" t="s">
        <v>17</v>
      </c>
      <c r="D8487" t="s">
        <v>1657</v>
      </c>
      <c r="E8487" t="s">
        <v>2423</v>
      </c>
      <c r="F8487" t="s">
        <v>19</v>
      </c>
      <c r="G8487" t="s">
        <v>2174</v>
      </c>
      <c r="H8487">
        <v>7639239.3799999999</v>
      </c>
      <c r="I8487">
        <v>4112.6708046059903</v>
      </c>
      <c r="J8487">
        <v>0</v>
      </c>
      <c r="K8487">
        <v>4112.6708046059903</v>
      </c>
      <c r="L8487">
        <v>7635126.7091953903</v>
      </c>
      <c r="N8487" t="s">
        <v>2198</v>
      </c>
    </row>
    <row r="8488" spans="1:14" x14ac:dyDescent="0.35">
      <c r="A8488" t="s">
        <v>1640</v>
      </c>
      <c r="B8488" t="s">
        <v>5058</v>
      </c>
      <c r="C8488" t="s">
        <v>17</v>
      </c>
      <c r="D8488" t="s">
        <v>1657</v>
      </c>
      <c r="E8488" t="s">
        <v>2423</v>
      </c>
      <c r="F8488" t="s">
        <v>2787</v>
      </c>
      <c r="G8488" t="s">
        <v>2935</v>
      </c>
      <c r="H8488">
        <v>0</v>
      </c>
      <c r="I8488">
        <v>0</v>
      </c>
      <c r="J8488">
        <v>0</v>
      </c>
      <c r="K8488">
        <v>0</v>
      </c>
      <c r="L8488">
        <v>0</v>
      </c>
    </row>
    <row r="8489" spans="1:14" x14ac:dyDescent="0.35">
      <c r="A8489" t="s">
        <v>1640</v>
      </c>
      <c r="B8489" t="s">
        <v>5058</v>
      </c>
      <c r="C8489" t="s">
        <v>17</v>
      </c>
      <c r="D8489" t="s">
        <v>1657</v>
      </c>
      <c r="E8489" t="s">
        <v>2423</v>
      </c>
      <c r="F8489" t="s">
        <v>2788</v>
      </c>
      <c r="G8489" t="s">
        <v>2936</v>
      </c>
      <c r="H8489">
        <v>4913168.4391000001</v>
      </c>
      <c r="I8489">
        <v>2645.0597228286601</v>
      </c>
      <c r="J8489">
        <v>189997.264911548</v>
      </c>
      <c r="K8489">
        <v>192642.324634377</v>
      </c>
      <c r="L8489">
        <v>4720526.1144656204</v>
      </c>
    </row>
    <row r="8490" spans="1:14" x14ac:dyDescent="0.35">
      <c r="A8490" t="s">
        <v>1640</v>
      </c>
      <c r="B8490" t="s">
        <v>5058</v>
      </c>
      <c r="C8490" t="s">
        <v>17</v>
      </c>
      <c r="D8490" t="s">
        <v>1670</v>
      </c>
      <c r="E8490" t="s">
        <v>2424</v>
      </c>
      <c r="F8490" t="s">
        <v>19</v>
      </c>
      <c r="G8490" t="s">
        <v>2174</v>
      </c>
      <c r="H8490">
        <v>4629769.8278999999</v>
      </c>
      <c r="I8490">
        <v>2426.4249934878499</v>
      </c>
      <c r="J8490">
        <v>0</v>
      </c>
      <c r="K8490">
        <v>2426.4249934878499</v>
      </c>
      <c r="L8490">
        <v>4627343.40290651</v>
      </c>
      <c r="N8490" t="s">
        <v>2198</v>
      </c>
    </row>
    <row r="8491" spans="1:14" x14ac:dyDescent="0.35">
      <c r="A8491" t="s">
        <v>1640</v>
      </c>
      <c r="B8491" t="s">
        <v>5058</v>
      </c>
      <c r="C8491" t="s">
        <v>17</v>
      </c>
      <c r="D8491" t="s">
        <v>1670</v>
      </c>
      <c r="E8491" t="s">
        <v>2424</v>
      </c>
      <c r="F8491" t="s">
        <v>30</v>
      </c>
      <c r="G8491" t="s">
        <v>2182</v>
      </c>
      <c r="H8491">
        <v>58491.564700000003</v>
      </c>
      <c r="I8491">
        <v>30.654956927728598</v>
      </c>
      <c r="J8491">
        <v>0</v>
      </c>
      <c r="K8491">
        <v>30.654956927728598</v>
      </c>
      <c r="L8491">
        <v>58460.909743072298</v>
      </c>
      <c r="N8491" t="s">
        <v>2198</v>
      </c>
    </row>
    <row r="8492" spans="1:14" x14ac:dyDescent="0.35">
      <c r="A8492" t="s">
        <v>1640</v>
      </c>
      <c r="B8492" t="s">
        <v>5058</v>
      </c>
      <c r="C8492" t="s">
        <v>17</v>
      </c>
      <c r="D8492" t="s">
        <v>1670</v>
      </c>
      <c r="E8492" t="s">
        <v>2424</v>
      </c>
      <c r="F8492" t="s">
        <v>2787</v>
      </c>
      <c r="G8492" t="s">
        <v>2935</v>
      </c>
      <c r="H8492">
        <v>0</v>
      </c>
      <c r="I8492">
        <v>0</v>
      </c>
      <c r="J8492">
        <v>0</v>
      </c>
      <c r="K8492">
        <v>0</v>
      </c>
      <c r="L8492">
        <v>0</v>
      </c>
    </row>
    <row r="8493" spans="1:14" x14ac:dyDescent="0.35">
      <c r="A8493" t="s">
        <v>1640</v>
      </c>
      <c r="B8493" t="s">
        <v>5058</v>
      </c>
      <c r="C8493" t="s">
        <v>17</v>
      </c>
      <c r="D8493" t="s">
        <v>1670</v>
      </c>
      <c r="E8493" t="s">
        <v>2424</v>
      </c>
      <c r="F8493" t="s">
        <v>2788</v>
      </c>
      <c r="G8493" t="s">
        <v>2936</v>
      </c>
      <c r="H8493">
        <v>3170730.2401999999</v>
      </c>
      <c r="I8493">
        <v>1661.75412345729</v>
      </c>
      <c r="J8493">
        <v>0</v>
      </c>
      <c r="K8493">
        <v>1661.75412345729</v>
      </c>
      <c r="L8493">
        <v>3169068.4860765398</v>
      </c>
    </row>
    <row r="8494" spans="1:14" x14ac:dyDescent="0.35">
      <c r="A8494" t="s">
        <v>1640</v>
      </c>
      <c r="B8494" t="s">
        <v>5058</v>
      </c>
      <c r="C8494" t="s">
        <v>17</v>
      </c>
      <c r="D8494" t="s">
        <v>1694</v>
      </c>
      <c r="E8494" t="s">
        <v>2425</v>
      </c>
      <c r="F8494" t="s">
        <v>2206</v>
      </c>
      <c r="G8494" t="s">
        <v>3028</v>
      </c>
      <c r="H8494">
        <v>1848128.6776000001</v>
      </c>
      <c r="I8494">
        <v>1205.58340997409</v>
      </c>
      <c r="J8494">
        <v>0</v>
      </c>
      <c r="K8494">
        <v>1205.58340997409</v>
      </c>
      <c r="L8494">
        <v>1846923.0941900299</v>
      </c>
      <c r="M8494" t="s">
        <v>2198</v>
      </c>
    </row>
    <row r="8495" spans="1:14" x14ac:dyDescent="0.35">
      <c r="A8495" t="s">
        <v>1640</v>
      </c>
      <c r="B8495" t="s">
        <v>5058</v>
      </c>
      <c r="C8495" t="s">
        <v>17</v>
      </c>
      <c r="D8495" t="s">
        <v>1694</v>
      </c>
      <c r="E8495" t="s">
        <v>2425</v>
      </c>
      <c r="F8495" t="s">
        <v>19</v>
      </c>
      <c r="G8495" t="s">
        <v>2174</v>
      </c>
      <c r="H8495">
        <v>3762488.7708000001</v>
      </c>
      <c r="I8495">
        <v>2454.3713309585501</v>
      </c>
      <c r="J8495">
        <v>0</v>
      </c>
      <c r="K8495">
        <v>2454.3713309585501</v>
      </c>
      <c r="L8495">
        <v>3760034.3994690399</v>
      </c>
      <c r="N8495" t="s">
        <v>2198</v>
      </c>
    </row>
    <row r="8496" spans="1:14" x14ac:dyDescent="0.35">
      <c r="A8496" t="s">
        <v>1640</v>
      </c>
      <c r="B8496" t="s">
        <v>5058</v>
      </c>
      <c r="C8496" t="s">
        <v>17</v>
      </c>
      <c r="D8496" t="s">
        <v>1694</v>
      </c>
      <c r="E8496" t="s">
        <v>2425</v>
      </c>
      <c r="F8496" t="s">
        <v>30</v>
      </c>
      <c r="G8496" t="s">
        <v>2182</v>
      </c>
      <c r="H8496">
        <v>86191.568199999994</v>
      </c>
      <c r="I8496">
        <v>56.225048575129499</v>
      </c>
      <c r="J8496">
        <v>0</v>
      </c>
      <c r="K8496">
        <v>56.225048575129499</v>
      </c>
      <c r="L8496">
        <v>86135.343151424895</v>
      </c>
      <c r="N8496" t="s">
        <v>2198</v>
      </c>
    </row>
    <row r="8497" spans="1:14" x14ac:dyDescent="0.35">
      <c r="A8497" t="s">
        <v>1640</v>
      </c>
      <c r="B8497" t="s">
        <v>5058</v>
      </c>
      <c r="C8497" t="s">
        <v>17</v>
      </c>
      <c r="D8497" t="s">
        <v>1694</v>
      </c>
      <c r="E8497" t="s">
        <v>2425</v>
      </c>
      <c r="F8497" t="s">
        <v>2787</v>
      </c>
      <c r="G8497" t="s">
        <v>2935</v>
      </c>
      <c r="H8497">
        <v>0</v>
      </c>
      <c r="I8497">
        <v>0</v>
      </c>
      <c r="J8497">
        <v>0</v>
      </c>
      <c r="K8497">
        <v>0</v>
      </c>
      <c r="L8497">
        <v>0</v>
      </c>
    </row>
    <row r="8498" spans="1:14" x14ac:dyDescent="0.35">
      <c r="A8498" t="s">
        <v>1640</v>
      </c>
      <c r="B8498" t="s">
        <v>5058</v>
      </c>
      <c r="C8498" t="s">
        <v>17</v>
      </c>
      <c r="D8498" t="s">
        <v>1694</v>
      </c>
      <c r="E8498" t="s">
        <v>2425</v>
      </c>
      <c r="F8498" t="s">
        <v>2788</v>
      </c>
      <c r="G8498" t="s">
        <v>2936</v>
      </c>
      <c r="H8498">
        <v>3557443.5665000002</v>
      </c>
      <c r="I8498">
        <v>2320.6148996113998</v>
      </c>
      <c r="J8498">
        <v>0</v>
      </c>
      <c r="K8498">
        <v>2320.6148996113998</v>
      </c>
      <c r="L8498">
        <v>3555122.95160039</v>
      </c>
    </row>
    <row r="8499" spans="1:14" x14ac:dyDescent="0.35">
      <c r="A8499" t="s">
        <v>1640</v>
      </c>
      <c r="B8499" t="s">
        <v>5058</v>
      </c>
      <c r="C8499" t="s">
        <v>17</v>
      </c>
      <c r="D8499" t="s">
        <v>1701</v>
      </c>
      <c r="E8499" t="s">
        <v>2426</v>
      </c>
      <c r="F8499" t="s">
        <v>2170</v>
      </c>
      <c r="G8499" t="s">
        <v>2171</v>
      </c>
      <c r="H8499">
        <v>0</v>
      </c>
      <c r="I8499">
        <v>0</v>
      </c>
      <c r="J8499">
        <v>0</v>
      </c>
      <c r="K8499">
        <v>0</v>
      </c>
      <c r="L8499">
        <v>0</v>
      </c>
    </row>
    <row r="8500" spans="1:14" x14ac:dyDescent="0.35">
      <c r="A8500" t="s">
        <v>1640</v>
      </c>
      <c r="B8500" t="s">
        <v>5058</v>
      </c>
      <c r="C8500" t="s">
        <v>17</v>
      </c>
      <c r="D8500" t="s">
        <v>1701</v>
      </c>
      <c r="E8500" t="s">
        <v>2426</v>
      </c>
      <c r="F8500" t="s">
        <v>19</v>
      </c>
      <c r="G8500" t="s">
        <v>2174</v>
      </c>
      <c r="H8500">
        <v>8580030.5532000009</v>
      </c>
      <c r="I8500">
        <v>26307.520766518301</v>
      </c>
      <c r="J8500">
        <v>0</v>
      </c>
      <c r="K8500">
        <v>26307.520766518301</v>
      </c>
      <c r="L8500">
        <v>8553723.03243348</v>
      </c>
      <c r="N8500" t="s">
        <v>2198</v>
      </c>
    </row>
    <row r="8501" spans="1:14" x14ac:dyDescent="0.35">
      <c r="A8501" t="s">
        <v>1640</v>
      </c>
      <c r="B8501" t="s">
        <v>5058</v>
      </c>
      <c r="C8501" t="s">
        <v>17</v>
      </c>
      <c r="D8501" t="s">
        <v>1701</v>
      </c>
      <c r="E8501" t="s">
        <v>2426</v>
      </c>
      <c r="F8501" t="s">
        <v>30</v>
      </c>
      <c r="G8501" t="s">
        <v>2182</v>
      </c>
      <c r="H8501">
        <v>602247.04249999998</v>
      </c>
      <c r="I8501">
        <v>1846.5699486702699</v>
      </c>
      <c r="J8501">
        <v>0</v>
      </c>
      <c r="K8501">
        <v>1846.5699486702699</v>
      </c>
      <c r="L8501">
        <v>600400.47255132999</v>
      </c>
      <c r="N8501" t="s">
        <v>2198</v>
      </c>
    </row>
    <row r="8502" spans="1:14" x14ac:dyDescent="0.35">
      <c r="A8502" t="s">
        <v>1640</v>
      </c>
      <c r="B8502" t="s">
        <v>5058</v>
      </c>
      <c r="C8502" t="s">
        <v>17</v>
      </c>
      <c r="D8502" t="s">
        <v>1701</v>
      </c>
      <c r="E8502" t="s">
        <v>2426</v>
      </c>
      <c r="F8502" t="s">
        <v>2787</v>
      </c>
      <c r="G8502" t="s">
        <v>2935</v>
      </c>
      <c r="H8502">
        <v>0</v>
      </c>
      <c r="I8502">
        <v>0</v>
      </c>
      <c r="J8502">
        <v>0</v>
      </c>
      <c r="K8502">
        <v>0</v>
      </c>
      <c r="L8502">
        <v>0</v>
      </c>
    </row>
    <row r="8503" spans="1:14" x14ac:dyDescent="0.35">
      <c r="A8503" t="s">
        <v>1640</v>
      </c>
      <c r="B8503" t="s">
        <v>5058</v>
      </c>
      <c r="C8503" t="s">
        <v>17</v>
      </c>
      <c r="D8503" t="s">
        <v>1701</v>
      </c>
      <c r="E8503" t="s">
        <v>2426</v>
      </c>
      <c r="F8503" t="s">
        <v>2788</v>
      </c>
      <c r="G8503" t="s">
        <v>2936</v>
      </c>
      <c r="H8503">
        <v>13185761.239800001</v>
      </c>
      <c r="I8503">
        <v>40429.3068056884</v>
      </c>
      <c r="J8503">
        <v>1563781.2608952001</v>
      </c>
      <c r="K8503">
        <v>1604210.5677008899</v>
      </c>
      <c r="L8503">
        <v>11581550.6720991</v>
      </c>
    </row>
    <row r="8504" spans="1:14" x14ac:dyDescent="0.35">
      <c r="A8504" t="s">
        <v>1640</v>
      </c>
      <c r="B8504" t="s">
        <v>5058</v>
      </c>
      <c r="C8504" t="s">
        <v>17</v>
      </c>
      <c r="D8504" t="s">
        <v>1710</v>
      </c>
      <c r="E8504" t="s">
        <v>2427</v>
      </c>
      <c r="F8504" t="s">
        <v>2206</v>
      </c>
      <c r="G8504" t="s">
        <v>3028</v>
      </c>
      <c r="H8504">
        <v>5036105.8035000004</v>
      </c>
      <c r="I8504">
        <v>7048.9556339110504</v>
      </c>
      <c r="J8504">
        <v>0</v>
      </c>
      <c r="K8504">
        <v>7048.9556339110504</v>
      </c>
      <c r="L8504">
        <v>5029056.84786609</v>
      </c>
      <c r="M8504" t="s">
        <v>2198</v>
      </c>
    </row>
    <row r="8505" spans="1:14" x14ac:dyDescent="0.35">
      <c r="A8505" t="s">
        <v>1640</v>
      </c>
      <c r="B8505" t="s">
        <v>5058</v>
      </c>
      <c r="C8505" t="s">
        <v>17</v>
      </c>
      <c r="D8505" t="s">
        <v>1710</v>
      </c>
      <c r="E8505" t="s">
        <v>2427</v>
      </c>
      <c r="F8505" t="s">
        <v>19</v>
      </c>
      <c r="G8505" t="s">
        <v>2174</v>
      </c>
      <c r="H8505">
        <v>3957578.6239999998</v>
      </c>
      <c r="I8505">
        <v>5872.5159230316603</v>
      </c>
      <c r="J8505">
        <v>0</v>
      </c>
      <c r="K8505">
        <v>5872.5159230316603</v>
      </c>
      <c r="L8505">
        <v>3951706.1080769701</v>
      </c>
      <c r="N8505" t="s">
        <v>2198</v>
      </c>
    </row>
    <row r="8506" spans="1:14" x14ac:dyDescent="0.35">
      <c r="A8506" t="s">
        <v>1640</v>
      </c>
      <c r="B8506" t="s">
        <v>5058</v>
      </c>
      <c r="C8506" t="s">
        <v>17</v>
      </c>
      <c r="D8506" t="s">
        <v>1710</v>
      </c>
      <c r="E8506" t="s">
        <v>2427</v>
      </c>
      <c r="F8506" t="s">
        <v>30</v>
      </c>
      <c r="G8506" t="s">
        <v>2182</v>
      </c>
      <c r="H8506">
        <v>1350731.6986</v>
      </c>
      <c r="I8506">
        <v>2004.30469260932</v>
      </c>
      <c r="J8506">
        <v>0</v>
      </c>
      <c r="K8506">
        <v>2004.30469260932</v>
      </c>
      <c r="L8506">
        <v>1348727.3939073901</v>
      </c>
      <c r="N8506" t="s">
        <v>2198</v>
      </c>
    </row>
    <row r="8507" spans="1:14" x14ac:dyDescent="0.35">
      <c r="A8507" t="s">
        <v>1640</v>
      </c>
      <c r="B8507" t="s">
        <v>5058</v>
      </c>
      <c r="C8507" t="s">
        <v>17</v>
      </c>
      <c r="D8507" t="s">
        <v>1710</v>
      </c>
      <c r="E8507" t="s">
        <v>2427</v>
      </c>
      <c r="F8507" t="s">
        <v>50</v>
      </c>
      <c r="G8507" t="s">
        <v>3030</v>
      </c>
      <c r="H8507">
        <v>10570288.005100001</v>
      </c>
      <c r="I8507">
        <v>14795.060726121001</v>
      </c>
      <c r="J8507">
        <v>0</v>
      </c>
      <c r="K8507">
        <v>14795.060726121001</v>
      </c>
      <c r="L8507">
        <v>10555492.9443739</v>
      </c>
      <c r="M8507" t="s">
        <v>2198</v>
      </c>
      <c r="N8507" t="s">
        <v>2198</v>
      </c>
    </row>
    <row r="8508" spans="1:14" x14ac:dyDescent="0.35">
      <c r="A8508" t="s">
        <v>1640</v>
      </c>
      <c r="B8508" t="s">
        <v>5058</v>
      </c>
      <c r="C8508" t="s">
        <v>17</v>
      </c>
      <c r="D8508" t="s">
        <v>1710</v>
      </c>
      <c r="E8508" t="s">
        <v>2427</v>
      </c>
      <c r="F8508" t="s">
        <v>2787</v>
      </c>
      <c r="G8508" t="s">
        <v>2935</v>
      </c>
      <c r="H8508">
        <v>0</v>
      </c>
      <c r="I8508">
        <v>0</v>
      </c>
      <c r="J8508">
        <v>0</v>
      </c>
      <c r="K8508">
        <v>0</v>
      </c>
      <c r="L8508">
        <v>0</v>
      </c>
    </row>
    <row r="8509" spans="1:14" x14ac:dyDescent="0.35">
      <c r="A8509" t="s">
        <v>1640</v>
      </c>
      <c r="B8509" t="s">
        <v>5058</v>
      </c>
      <c r="C8509" t="s">
        <v>17</v>
      </c>
      <c r="D8509" t="s">
        <v>1710</v>
      </c>
      <c r="E8509" t="s">
        <v>2427</v>
      </c>
      <c r="F8509" t="s">
        <v>2788</v>
      </c>
      <c r="G8509" t="s">
        <v>2936</v>
      </c>
      <c r="H8509">
        <v>10711237.116699999</v>
      </c>
      <c r="I8509">
        <v>15894.039386078301</v>
      </c>
      <c r="J8509">
        <v>266358.792835876</v>
      </c>
      <c r="K8509">
        <v>282252.832221955</v>
      </c>
      <c r="L8509">
        <v>10428984.284477999</v>
      </c>
    </row>
    <row r="8510" spans="1:14" x14ac:dyDescent="0.35">
      <c r="A8510" t="s">
        <v>1640</v>
      </c>
      <c r="B8510" t="s">
        <v>5058</v>
      </c>
      <c r="C8510" t="s">
        <v>2938</v>
      </c>
      <c r="D8510" t="s">
        <v>3157</v>
      </c>
      <c r="E8510" t="s">
        <v>5086</v>
      </c>
      <c r="F8510" t="s">
        <v>2172</v>
      </c>
      <c r="G8510" t="s">
        <v>2173</v>
      </c>
      <c r="H8510">
        <v>3914946.0101000001</v>
      </c>
      <c r="I8510">
        <v>4502.1910265471297</v>
      </c>
      <c r="J8510">
        <v>178229.36008194799</v>
      </c>
      <c r="K8510">
        <v>182731.55110849501</v>
      </c>
      <c r="L8510">
        <v>3732214.4589915001</v>
      </c>
    </row>
    <row r="8511" spans="1:14" x14ac:dyDescent="0.35">
      <c r="A8511" t="s">
        <v>1640</v>
      </c>
      <c r="B8511" t="s">
        <v>5058</v>
      </c>
      <c r="C8511" t="s">
        <v>2938</v>
      </c>
      <c r="D8511" t="s">
        <v>3263</v>
      </c>
      <c r="E8511" t="s">
        <v>5087</v>
      </c>
      <c r="F8511" t="s">
        <v>2170</v>
      </c>
      <c r="G8511" t="s">
        <v>2171</v>
      </c>
      <c r="H8511">
        <v>0</v>
      </c>
      <c r="I8511">
        <v>0</v>
      </c>
      <c r="J8511">
        <v>0</v>
      </c>
      <c r="K8511">
        <v>0</v>
      </c>
      <c r="L8511">
        <v>0</v>
      </c>
    </row>
    <row r="8512" spans="1:14" x14ac:dyDescent="0.35">
      <c r="A8512" t="s">
        <v>1640</v>
      </c>
      <c r="B8512" t="s">
        <v>5058</v>
      </c>
      <c r="C8512" t="s">
        <v>2938</v>
      </c>
      <c r="D8512" t="s">
        <v>3263</v>
      </c>
      <c r="E8512" t="s">
        <v>5087</v>
      </c>
      <c r="F8512" t="s">
        <v>2172</v>
      </c>
      <c r="G8512" t="s">
        <v>2173</v>
      </c>
      <c r="H8512">
        <v>6845432.0129000004</v>
      </c>
      <c r="I8512">
        <v>9894.9977643234997</v>
      </c>
      <c r="J8512">
        <v>171132.34774005099</v>
      </c>
      <c r="K8512">
        <v>181027.34550437401</v>
      </c>
      <c r="L8512">
        <v>6664404.6673956299</v>
      </c>
    </row>
    <row r="8513" spans="1:12" x14ac:dyDescent="0.35">
      <c r="A8513" t="s">
        <v>1640</v>
      </c>
      <c r="B8513" t="s">
        <v>5058</v>
      </c>
      <c r="C8513" t="s">
        <v>2938</v>
      </c>
      <c r="D8513" t="s">
        <v>3263</v>
      </c>
      <c r="E8513" t="s">
        <v>5087</v>
      </c>
      <c r="F8513" t="s">
        <v>2940</v>
      </c>
      <c r="G8513" t="s">
        <v>2941</v>
      </c>
      <c r="H8513">
        <v>0</v>
      </c>
      <c r="I8513">
        <v>0</v>
      </c>
      <c r="J8513">
        <v>0</v>
      </c>
      <c r="K8513">
        <v>0</v>
      </c>
      <c r="L8513">
        <v>0</v>
      </c>
    </row>
    <row r="8514" spans="1:12" x14ac:dyDescent="0.35">
      <c r="A8514" t="s">
        <v>1640</v>
      </c>
      <c r="B8514" t="s">
        <v>5058</v>
      </c>
      <c r="C8514" t="s">
        <v>2944</v>
      </c>
      <c r="D8514" t="s">
        <v>5088</v>
      </c>
      <c r="E8514" t="s">
        <v>5089</v>
      </c>
      <c r="F8514" t="s">
        <v>5090</v>
      </c>
      <c r="G8514" t="s">
        <v>5091</v>
      </c>
      <c r="H8514">
        <v>159749.7844</v>
      </c>
      <c r="I8514">
        <v>58.161631364294202</v>
      </c>
      <c r="J8514">
        <v>0</v>
      </c>
      <c r="K8514">
        <v>58.161631364294202</v>
      </c>
      <c r="L8514">
        <v>159691.62276863601</v>
      </c>
    </row>
    <row r="8515" spans="1:12" x14ac:dyDescent="0.35">
      <c r="A8515" t="s">
        <v>1640</v>
      </c>
      <c r="B8515" t="s">
        <v>5058</v>
      </c>
      <c r="C8515" t="s">
        <v>2944</v>
      </c>
      <c r="D8515" t="s">
        <v>5088</v>
      </c>
      <c r="E8515" t="s">
        <v>5089</v>
      </c>
      <c r="F8515" t="s">
        <v>3050</v>
      </c>
      <c r="G8515" t="s">
        <v>3051</v>
      </c>
      <c r="H8515">
        <v>117247.5482</v>
      </c>
      <c r="I8515">
        <v>42.687435863702099</v>
      </c>
      <c r="J8515">
        <v>0</v>
      </c>
      <c r="K8515">
        <v>42.687435863702099</v>
      </c>
      <c r="L8515">
        <v>117204.860764136</v>
      </c>
    </row>
    <row r="8516" spans="1:12" x14ac:dyDescent="0.35">
      <c r="A8516" t="s">
        <v>1640</v>
      </c>
      <c r="B8516" t="s">
        <v>5058</v>
      </c>
      <c r="C8516" t="s">
        <v>2944</v>
      </c>
      <c r="D8516" t="s">
        <v>5092</v>
      </c>
      <c r="E8516" t="s">
        <v>5093</v>
      </c>
      <c r="F8516" t="s">
        <v>2947</v>
      </c>
      <c r="G8516" t="s">
        <v>2948</v>
      </c>
      <c r="H8516">
        <v>0</v>
      </c>
      <c r="I8516">
        <v>0</v>
      </c>
      <c r="J8516">
        <v>0</v>
      </c>
      <c r="K8516">
        <v>0</v>
      </c>
      <c r="L8516">
        <v>0</v>
      </c>
    </row>
    <row r="8517" spans="1:12" x14ac:dyDescent="0.35">
      <c r="A8517" t="s">
        <v>1640</v>
      </c>
      <c r="B8517" t="s">
        <v>5058</v>
      </c>
      <c r="C8517" t="s">
        <v>2944</v>
      </c>
      <c r="D8517" t="s">
        <v>4201</v>
      </c>
      <c r="E8517" t="s">
        <v>5094</v>
      </c>
      <c r="F8517" t="s">
        <v>3042</v>
      </c>
      <c r="G8517" t="s">
        <v>3043</v>
      </c>
      <c r="H8517">
        <v>756062.64199999999</v>
      </c>
      <c r="I8517">
        <v>1060.9950546472601</v>
      </c>
      <c r="J8517">
        <v>21116.0725403219</v>
      </c>
      <c r="K8517">
        <v>22177.067594969201</v>
      </c>
      <c r="L8517">
        <v>733885.57440503105</v>
      </c>
    </row>
    <row r="8518" spans="1:12" x14ac:dyDescent="0.35">
      <c r="A8518" t="s">
        <v>1640</v>
      </c>
      <c r="B8518" t="s">
        <v>5058</v>
      </c>
      <c r="C8518" t="s">
        <v>2944</v>
      </c>
      <c r="D8518" t="s">
        <v>4201</v>
      </c>
      <c r="E8518" t="s">
        <v>5094</v>
      </c>
      <c r="F8518" t="s">
        <v>3044</v>
      </c>
      <c r="G8518" t="s">
        <v>3045</v>
      </c>
      <c r="H8518">
        <v>411191.96309999999</v>
      </c>
      <c r="I8518">
        <v>577.03239814149003</v>
      </c>
      <c r="J8518">
        <v>11484.179802631201</v>
      </c>
      <c r="K8518">
        <v>12061.212200772699</v>
      </c>
      <c r="L8518">
        <v>399130.75089922699</v>
      </c>
    </row>
    <row r="8519" spans="1:12" x14ac:dyDescent="0.35">
      <c r="A8519" t="s">
        <v>1719</v>
      </c>
      <c r="B8519" t="s">
        <v>5095</v>
      </c>
      <c r="C8519" t="s">
        <v>2857</v>
      </c>
      <c r="D8519" t="s">
        <v>2859</v>
      </c>
      <c r="E8519" t="s">
        <v>5096</v>
      </c>
      <c r="F8519" t="s">
        <v>2172</v>
      </c>
      <c r="G8519" t="s">
        <v>2173</v>
      </c>
      <c r="H8519">
        <v>11320684.1296</v>
      </c>
      <c r="I8519">
        <v>22433.691642029102</v>
      </c>
      <c r="J8519">
        <v>333750.71708773501</v>
      </c>
      <c r="K8519">
        <v>356184.40872976498</v>
      </c>
      <c r="L8519">
        <v>10964499.720870201</v>
      </c>
    </row>
    <row r="8520" spans="1:12" x14ac:dyDescent="0.35">
      <c r="A8520" t="s">
        <v>1719</v>
      </c>
      <c r="B8520" t="s">
        <v>5095</v>
      </c>
      <c r="C8520" t="s">
        <v>2857</v>
      </c>
      <c r="D8520" t="s">
        <v>2859</v>
      </c>
      <c r="E8520" t="s">
        <v>5096</v>
      </c>
      <c r="F8520" t="s">
        <v>2861</v>
      </c>
      <c r="G8520" t="s">
        <v>2862</v>
      </c>
      <c r="H8520">
        <v>305471.54129999998</v>
      </c>
      <c r="I8520">
        <v>605.339242857812</v>
      </c>
      <c r="J8520">
        <v>9005.7583749006299</v>
      </c>
      <c r="K8520">
        <v>9611.0976177584507</v>
      </c>
      <c r="L8520">
        <v>295860.44368224201</v>
      </c>
    </row>
    <row r="8521" spans="1:12" x14ac:dyDescent="0.35">
      <c r="A8521" t="s">
        <v>1719</v>
      </c>
      <c r="B8521" t="s">
        <v>5095</v>
      </c>
      <c r="C8521" t="s">
        <v>2857</v>
      </c>
      <c r="D8521" t="s">
        <v>2859</v>
      </c>
      <c r="E8521" t="s">
        <v>5096</v>
      </c>
      <c r="F8521" t="s">
        <v>2865</v>
      </c>
      <c r="G8521" t="s">
        <v>2866</v>
      </c>
      <c r="H8521">
        <v>0</v>
      </c>
      <c r="I8521">
        <v>0</v>
      </c>
      <c r="J8521">
        <v>0</v>
      </c>
      <c r="K8521">
        <v>0</v>
      </c>
      <c r="L8521">
        <v>0</v>
      </c>
    </row>
    <row r="8522" spans="1:12" x14ac:dyDescent="0.35">
      <c r="A8522" t="s">
        <v>1719</v>
      </c>
      <c r="B8522" t="s">
        <v>5095</v>
      </c>
      <c r="C8522" t="s">
        <v>2857</v>
      </c>
      <c r="D8522" t="s">
        <v>2859</v>
      </c>
      <c r="E8522" t="s">
        <v>5096</v>
      </c>
      <c r="F8522" t="s">
        <v>2867</v>
      </c>
      <c r="G8522" t="s">
        <v>2868</v>
      </c>
      <c r="H8522">
        <v>0</v>
      </c>
      <c r="I8522">
        <v>0</v>
      </c>
      <c r="J8522">
        <v>0</v>
      </c>
      <c r="K8522">
        <v>0</v>
      </c>
      <c r="L8522">
        <v>0</v>
      </c>
    </row>
    <row r="8523" spans="1:12" x14ac:dyDescent="0.35">
      <c r="A8523" t="s">
        <v>1719</v>
      </c>
      <c r="B8523" t="s">
        <v>5095</v>
      </c>
      <c r="C8523" t="s">
        <v>2857</v>
      </c>
      <c r="D8523" t="s">
        <v>2859</v>
      </c>
      <c r="E8523" t="s">
        <v>5096</v>
      </c>
      <c r="F8523" t="s">
        <v>2869</v>
      </c>
      <c r="G8523" t="s">
        <v>2870</v>
      </c>
      <c r="H8523">
        <v>2028878.1466999999</v>
      </c>
      <c r="I8523">
        <v>4020.5367622645699</v>
      </c>
      <c r="J8523">
        <v>59814.365325832601</v>
      </c>
      <c r="K8523">
        <v>63834.9020880971</v>
      </c>
      <c r="L8523">
        <v>1965043.2446119001</v>
      </c>
    </row>
    <row r="8524" spans="1:12" x14ac:dyDescent="0.35">
      <c r="A8524" t="s">
        <v>1719</v>
      </c>
      <c r="B8524" t="s">
        <v>5095</v>
      </c>
      <c r="C8524" t="s">
        <v>2857</v>
      </c>
      <c r="D8524" t="s">
        <v>2859</v>
      </c>
      <c r="E8524" t="s">
        <v>5096</v>
      </c>
      <c r="F8524" t="s">
        <v>2871</v>
      </c>
      <c r="G8524" t="s">
        <v>2872</v>
      </c>
      <c r="H8524">
        <v>328267.92469999997</v>
      </c>
      <c r="I8524">
        <v>650.51381322033501</v>
      </c>
      <c r="J8524">
        <v>9677.8298954156107</v>
      </c>
      <c r="K8524">
        <v>10328.343708635901</v>
      </c>
      <c r="L8524">
        <v>317939.58099136403</v>
      </c>
    </row>
    <row r="8525" spans="1:12" x14ac:dyDescent="0.35">
      <c r="A8525" t="s">
        <v>1719</v>
      </c>
      <c r="B8525" t="s">
        <v>5095</v>
      </c>
      <c r="C8525" t="s">
        <v>2857</v>
      </c>
      <c r="D8525" t="s">
        <v>2859</v>
      </c>
      <c r="E8525" t="s">
        <v>5096</v>
      </c>
      <c r="F8525" t="s">
        <v>2877</v>
      </c>
      <c r="G8525" t="s">
        <v>2878</v>
      </c>
      <c r="H8525">
        <v>430851.65120000002</v>
      </c>
      <c r="I8525">
        <v>853.79937985168999</v>
      </c>
      <c r="J8525">
        <v>12702.151737733</v>
      </c>
      <c r="K8525">
        <v>13555.9511175847</v>
      </c>
      <c r="L8525">
        <v>417295.70008241502</v>
      </c>
    </row>
    <row r="8526" spans="1:12" x14ac:dyDescent="0.35">
      <c r="A8526" t="s">
        <v>1719</v>
      </c>
      <c r="B8526" t="s">
        <v>5095</v>
      </c>
      <c r="C8526" t="s">
        <v>2879</v>
      </c>
      <c r="D8526" t="s">
        <v>2880</v>
      </c>
      <c r="E8526" t="s">
        <v>5097</v>
      </c>
      <c r="F8526" t="s">
        <v>2172</v>
      </c>
      <c r="G8526" t="s">
        <v>2173</v>
      </c>
      <c r="H8526">
        <v>16904.518700000001</v>
      </c>
      <c r="I8526">
        <v>17.12125</v>
      </c>
      <c r="J8526">
        <v>77.846988250747998</v>
      </c>
      <c r="K8526">
        <v>94.968238250748001</v>
      </c>
      <c r="L8526">
        <v>16809.550461749299</v>
      </c>
    </row>
    <row r="8527" spans="1:12" x14ac:dyDescent="0.35">
      <c r="A8527" t="s">
        <v>1719</v>
      </c>
      <c r="B8527" t="s">
        <v>5095</v>
      </c>
      <c r="C8527" t="s">
        <v>2879</v>
      </c>
      <c r="D8527" t="s">
        <v>2880</v>
      </c>
      <c r="E8527" t="s">
        <v>5097</v>
      </c>
      <c r="F8527" t="s">
        <v>2882</v>
      </c>
      <c r="G8527" t="s">
        <v>2883</v>
      </c>
      <c r="H8527">
        <v>7984.8534</v>
      </c>
      <c r="I8527">
        <v>8.0872263824884794</v>
      </c>
      <c r="J8527">
        <v>36.771042837334903</v>
      </c>
      <c r="K8527">
        <v>44.858269219823399</v>
      </c>
      <c r="L8527">
        <v>7939.9951307801803</v>
      </c>
    </row>
    <row r="8528" spans="1:12" x14ac:dyDescent="0.35">
      <c r="A8528" t="s">
        <v>1719</v>
      </c>
      <c r="B8528" t="s">
        <v>5095</v>
      </c>
      <c r="C8528" t="s">
        <v>2879</v>
      </c>
      <c r="D8528" t="s">
        <v>2886</v>
      </c>
      <c r="E8528" t="s">
        <v>5098</v>
      </c>
      <c r="F8528" t="s">
        <v>2170</v>
      </c>
      <c r="G8528" t="s">
        <v>2171</v>
      </c>
      <c r="H8528">
        <v>0</v>
      </c>
      <c r="I8528">
        <v>0</v>
      </c>
      <c r="J8528">
        <v>0</v>
      </c>
      <c r="K8528">
        <v>0</v>
      </c>
      <c r="L8528">
        <v>0</v>
      </c>
    </row>
    <row r="8529" spans="1:14" x14ac:dyDescent="0.35">
      <c r="A8529" t="s">
        <v>1719</v>
      </c>
      <c r="B8529" t="s">
        <v>5095</v>
      </c>
      <c r="C8529" t="s">
        <v>2879</v>
      </c>
      <c r="D8529" t="s">
        <v>2886</v>
      </c>
      <c r="E8529" t="s">
        <v>5098</v>
      </c>
      <c r="F8529" t="s">
        <v>2172</v>
      </c>
      <c r="G8529" t="s">
        <v>2173</v>
      </c>
      <c r="H8529">
        <v>134700.0111</v>
      </c>
      <c r="I8529">
        <v>195.64701490837999</v>
      </c>
      <c r="J8529">
        <v>7558.3397279009196</v>
      </c>
      <c r="K8529">
        <v>7753.9867428093003</v>
      </c>
      <c r="L8529">
        <v>126946.024357191</v>
      </c>
    </row>
    <row r="8530" spans="1:14" x14ac:dyDescent="0.35">
      <c r="A8530" t="s">
        <v>1719</v>
      </c>
      <c r="B8530" t="s">
        <v>5095</v>
      </c>
      <c r="C8530" t="s">
        <v>2879</v>
      </c>
      <c r="D8530" t="s">
        <v>2886</v>
      </c>
      <c r="E8530" t="s">
        <v>5098</v>
      </c>
      <c r="F8530" t="s">
        <v>2882</v>
      </c>
      <c r="G8530" t="s">
        <v>2883</v>
      </c>
      <c r="H8530">
        <v>139010.41149999999</v>
      </c>
      <c r="I8530">
        <v>201.90771938544799</v>
      </c>
      <c r="J8530">
        <v>7800.2065991937498</v>
      </c>
      <c r="K8530">
        <v>8002.1143185791998</v>
      </c>
      <c r="L8530">
        <v>131008.297181421</v>
      </c>
    </row>
    <row r="8531" spans="1:14" x14ac:dyDescent="0.35">
      <c r="A8531" t="s">
        <v>1719</v>
      </c>
      <c r="B8531" t="s">
        <v>5095</v>
      </c>
      <c r="C8531" t="s">
        <v>2879</v>
      </c>
      <c r="D8531" t="s">
        <v>2886</v>
      </c>
      <c r="E8531" t="s">
        <v>5098</v>
      </c>
      <c r="F8531" t="s">
        <v>2884</v>
      </c>
      <c r="G8531" t="s">
        <v>2885</v>
      </c>
      <c r="H8531">
        <v>411770.68300000002</v>
      </c>
      <c r="I8531">
        <v>213.05963348416299</v>
      </c>
      <c r="J8531">
        <v>12.2464694570136</v>
      </c>
      <c r="K8531">
        <v>225.30610294117599</v>
      </c>
      <c r="L8531">
        <v>411545.37689705897</v>
      </c>
    </row>
    <row r="8532" spans="1:14" x14ac:dyDescent="0.35">
      <c r="A8532" t="s">
        <v>1719</v>
      </c>
      <c r="B8532" t="s">
        <v>5095</v>
      </c>
      <c r="C8532" t="s">
        <v>2879</v>
      </c>
      <c r="D8532" t="s">
        <v>2886</v>
      </c>
      <c r="E8532" t="s">
        <v>5098</v>
      </c>
      <c r="F8532" t="s">
        <v>2896</v>
      </c>
      <c r="G8532" t="s">
        <v>2897</v>
      </c>
      <c r="H8532">
        <v>284542.99810000003</v>
      </c>
      <c r="I8532">
        <v>147.229099547511</v>
      </c>
      <c r="J8532">
        <v>8.4625916289592809</v>
      </c>
      <c r="K8532">
        <v>155.69169117647101</v>
      </c>
      <c r="L8532">
        <v>284387.30640882399</v>
      </c>
    </row>
    <row r="8533" spans="1:14" x14ac:dyDescent="0.35">
      <c r="A8533" t="s">
        <v>1719</v>
      </c>
      <c r="B8533" t="s">
        <v>5095</v>
      </c>
      <c r="C8533" t="s">
        <v>2879</v>
      </c>
      <c r="D8533" t="s">
        <v>2888</v>
      </c>
      <c r="E8533" t="s">
        <v>3098</v>
      </c>
      <c r="F8533" t="s">
        <v>2172</v>
      </c>
      <c r="G8533" t="s">
        <v>2173</v>
      </c>
      <c r="H8533">
        <v>10914.8662</v>
      </c>
      <c r="I8533">
        <v>38.906267656646101</v>
      </c>
      <c r="J8533">
        <v>0</v>
      </c>
      <c r="K8533">
        <v>38.906267656646101</v>
      </c>
      <c r="L8533">
        <v>10875.959932343399</v>
      </c>
    </row>
    <row r="8534" spans="1:14" x14ac:dyDescent="0.35">
      <c r="A8534" t="s">
        <v>1719</v>
      </c>
      <c r="B8534" t="s">
        <v>5095</v>
      </c>
      <c r="C8534" t="s">
        <v>2879</v>
      </c>
      <c r="D8534" t="s">
        <v>2888</v>
      </c>
      <c r="E8534" t="s">
        <v>3098</v>
      </c>
      <c r="F8534" t="s">
        <v>2882</v>
      </c>
      <c r="G8534" t="s">
        <v>2883</v>
      </c>
      <c r="H8534">
        <v>3904.5050000000001</v>
      </c>
      <c r="I8534">
        <v>13.917689243027899</v>
      </c>
      <c r="J8534">
        <v>0</v>
      </c>
      <c r="K8534">
        <v>13.917689243027899</v>
      </c>
      <c r="L8534">
        <v>3890.5873107569701</v>
      </c>
    </row>
    <row r="8535" spans="1:14" x14ac:dyDescent="0.35">
      <c r="A8535" t="s">
        <v>1719</v>
      </c>
      <c r="B8535" t="s">
        <v>5095</v>
      </c>
      <c r="C8535" t="s">
        <v>2879</v>
      </c>
      <c r="D8535" t="s">
        <v>2892</v>
      </c>
      <c r="E8535" t="s">
        <v>5099</v>
      </c>
      <c r="F8535" t="s">
        <v>2172</v>
      </c>
      <c r="G8535" t="s">
        <v>2173</v>
      </c>
      <c r="H8535">
        <v>23824.876799999998</v>
      </c>
      <c r="I8535">
        <v>86.477085553042102</v>
      </c>
      <c r="J8535">
        <v>579.72382680971998</v>
      </c>
      <c r="K8535">
        <v>666.20091236276198</v>
      </c>
      <c r="L8535">
        <v>23158.675887637201</v>
      </c>
    </row>
    <row r="8536" spans="1:14" x14ac:dyDescent="0.35">
      <c r="A8536" t="s">
        <v>1719</v>
      </c>
      <c r="B8536" t="s">
        <v>5095</v>
      </c>
      <c r="C8536" t="s">
        <v>2879</v>
      </c>
      <c r="D8536" t="s">
        <v>2892</v>
      </c>
      <c r="E8536" t="s">
        <v>5099</v>
      </c>
      <c r="F8536" t="s">
        <v>2882</v>
      </c>
      <c r="G8536" t="s">
        <v>2883</v>
      </c>
      <c r="H8536">
        <v>5451.4548999999997</v>
      </c>
      <c r="I8536">
        <v>19.787129745187599</v>
      </c>
      <c r="J8536">
        <v>132.648672236122</v>
      </c>
      <c r="K8536">
        <v>152.43580198130999</v>
      </c>
      <c r="L8536">
        <v>5299.0190980186899</v>
      </c>
    </row>
    <row r="8537" spans="1:14" x14ac:dyDescent="0.35">
      <c r="A8537" t="s">
        <v>1719</v>
      </c>
      <c r="B8537" t="s">
        <v>5095</v>
      </c>
      <c r="C8537" t="s">
        <v>2879</v>
      </c>
      <c r="D8537" t="s">
        <v>2892</v>
      </c>
      <c r="E8537" t="s">
        <v>5099</v>
      </c>
      <c r="F8537" t="s">
        <v>2884</v>
      </c>
      <c r="G8537" t="s">
        <v>2885</v>
      </c>
      <c r="H8537">
        <v>10715.374299999999</v>
      </c>
      <c r="I8537">
        <v>21.0283651272707</v>
      </c>
      <c r="J8537">
        <v>0</v>
      </c>
      <c r="K8537">
        <v>21.0283651272707</v>
      </c>
      <c r="L8537">
        <v>10694.345934872699</v>
      </c>
    </row>
    <row r="8538" spans="1:14" x14ac:dyDescent="0.35">
      <c r="A8538" t="s">
        <v>1719</v>
      </c>
      <c r="B8538" t="s">
        <v>5095</v>
      </c>
      <c r="C8538" t="s">
        <v>2879</v>
      </c>
      <c r="D8538" t="s">
        <v>2892</v>
      </c>
      <c r="E8538" t="s">
        <v>5099</v>
      </c>
      <c r="F8538" t="s">
        <v>2956</v>
      </c>
      <c r="G8538" t="s">
        <v>2957</v>
      </c>
      <c r="H8538">
        <v>136621.0226</v>
      </c>
      <c r="I8538">
        <v>268.11165537270102</v>
      </c>
      <c r="J8538">
        <v>0</v>
      </c>
      <c r="K8538">
        <v>268.11165537270102</v>
      </c>
      <c r="L8538">
        <v>136352.91094462699</v>
      </c>
      <c r="N8538" t="s">
        <v>2198</v>
      </c>
    </row>
    <row r="8539" spans="1:14" x14ac:dyDescent="0.35">
      <c r="A8539" t="s">
        <v>1719</v>
      </c>
      <c r="B8539" t="s">
        <v>5095</v>
      </c>
      <c r="C8539" t="s">
        <v>2879</v>
      </c>
      <c r="D8539" t="s">
        <v>2892</v>
      </c>
      <c r="E8539" t="s">
        <v>5099</v>
      </c>
      <c r="F8539" t="s">
        <v>2896</v>
      </c>
      <c r="G8539" t="s">
        <v>2897</v>
      </c>
      <c r="H8539">
        <v>21239.402699999999</v>
      </c>
      <c r="I8539">
        <v>41.681223734411503</v>
      </c>
      <c r="J8539">
        <v>0</v>
      </c>
      <c r="K8539">
        <v>41.681223734411503</v>
      </c>
      <c r="L8539">
        <v>21197.7214762656</v>
      </c>
    </row>
    <row r="8540" spans="1:14" x14ac:dyDescent="0.35">
      <c r="A8540" t="s">
        <v>1719</v>
      </c>
      <c r="B8540" t="s">
        <v>5095</v>
      </c>
      <c r="C8540" t="s">
        <v>2879</v>
      </c>
      <c r="D8540" t="s">
        <v>2892</v>
      </c>
      <c r="E8540" t="s">
        <v>5099</v>
      </c>
      <c r="F8540" t="s">
        <v>2900</v>
      </c>
      <c r="G8540" t="s">
        <v>2901</v>
      </c>
      <c r="H8540">
        <v>7972.7488000000003</v>
      </c>
      <c r="I8540">
        <v>15.6461050054097</v>
      </c>
      <c r="J8540">
        <v>0</v>
      </c>
      <c r="K8540">
        <v>15.6461050054097</v>
      </c>
      <c r="L8540">
        <v>7957.1026949945899</v>
      </c>
    </row>
    <row r="8541" spans="1:14" x14ac:dyDescent="0.35">
      <c r="A8541" t="s">
        <v>1719</v>
      </c>
      <c r="B8541" t="s">
        <v>5095</v>
      </c>
      <c r="C8541" t="s">
        <v>2879</v>
      </c>
      <c r="D8541" t="s">
        <v>2894</v>
      </c>
      <c r="E8541" t="s">
        <v>5100</v>
      </c>
      <c r="F8541" t="s">
        <v>2172</v>
      </c>
      <c r="G8541" t="s">
        <v>2173</v>
      </c>
      <c r="H8541">
        <v>35008.698400000001</v>
      </c>
      <c r="I8541">
        <v>59.326840466028401</v>
      </c>
      <c r="J8541">
        <v>0</v>
      </c>
      <c r="K8541">
        <v>59.326840466028401</v>
      </c>
      <c r="L8541">
        <v>34949.371559534004</v>
      </c>
    </row>
    <row r="8542" spans="1:14" x14ac:dyDescent="0.35">
      <c r="A8542" t="s">
        <v>1719</v>
      </c>
      <c r="B8542" t="s">
        <v>5095</v>
      </c>
      <c r="C8542" t="s">
        <v>2879</v>
      </c>
      <c r="D8542" t="s">
        <v>2894</v>
      </c>
      <c r="E8542" t="s">
        <v>5100</v>
      </c>
      <c r="F8542" t="s">
        <v>2882</v>
      </c>
      <c r="G8542" t="s">
        <v>2883</v>
      </c>
      <c r="H8542">
        <v>2978.0556000000001</v>
      </c>
      <c r="I8542">
        <v>5.04670665590033</v>
      </c>
      <c r="J8542">
        <v>0</v>
      </c>
      <c r="K8542">
        <v>5.04670665590033</v>
      </c>
      <c r="L8542">
        <v>2973.0088933441002</v>
      </c>
    </row>
    <row r="8543" spans="1:14" x14ac:dyDescent="0.35">
      <c r="A8543" t="s">
        <v>1719</v>
      </c>
      <c r="B8543" t="s">
        <v>5095</v>
      </c>
      <c r="C8543" t="s">
        <v>2879</v>
      </c>
      <c r="D8543" t="s">
        <v>2894</v>
      </c>
      <c r="E8543" t="s">
        <v>5100</v>
      </c>
      <c r="F8543" t="s">
        <v>2884</v>
      </c>
      <c r="G8543" t="s">
        <v>2885</v>
      </c>
      <c r="H8543">
        <v>38251.470099999999</v>
      </c>
      <c r="I8543">
        <v>64.822143269119806</v>
      </c>
      <c r="J8543">
        <v>0</v>
      </c>
      <c r="K8543">
        <v>64.822143269119806</v>
      </c>
      <c r="L8543">
        <v>38186.6479567309</v>
      </c>
    </row>
    <row r="8544" spans="1:14" x14ac:dyDescent="0.35">
      <c r="A8544" t="s">
        <v>1719</v>
      </c>
      <c r="B8544" t="s">
        <v>5095</v>
      </c>
      <c r="C8544" t="s">
        <v>2879</v>
      </c>
      <c r="D8544" t="s">
        <v>2894</v>
      </c>
      <c r="E8544" t="s">
        <v>5100</v>
      </c>
      <c r="F8544" t="s">
        <v>2890</v>
      </c>
      <c r="G8544" t="s">
        <v>2891</v>
      </c>
      <c r="H8544">
        <v>16941.827600000001</v>
      </c>
      <c r="I8544">
        <v>28.710153420232999</v>
      </c>
      <c r="J8544">
        <v>0</v>
      </c>
      <c r="K8544">
        <v>28.710153420232999</v>
      </c>
      <c r="L8544">
        <v>16913.117446579799</v>
      </c>
    </row>
    <row r="8545" spans="1:12" x14ac:dyDescent="0.35">
      <c r="A8545" t="s">
        <v>1719</v>
      </c>
      <c r="B8545" t="s">
        <v>5095</v>
      </c>
      <c r="C8545" t="s">
        <v>2879</v>
      </c>
      <c r="D8545" t="s">
        <v>2898</v>
      </c>
      <c r="E8545" t="s">
        <v>5101</v>
      </c>
      <c r="F8545" t="s">
        <v>2170</v>
      </c>
      <c r="G8545" t="s">
        <v>2171</v>
      </c>
      <c r="H8545">
        <v>0</v>
      </c>
      <c r="I8545">
        <v>0</v>
      </c>
      <c r="J8545">
        <v>0</v>
      </c>
      <c r="K8545">
        <v>0</v>
      </c>
      <c r="L8545">
        <v>0</v>
      </c>
    </row>
    <row r="8546" spans="1:12" x14ac:dyDescent="0.35">
      <c r="A8546" t="s">
        <v>1719</v>
      </c>
      <c r="B8546" t="s">
        <v>5095</v>
      </c>
      <c r="C8546" t="s">
        <v>2879</v>
      </c>
      <c r="D8546" t="s">
        <v>2898</v>
      </c>
      <c r="E8546" t="s">
        <v>5101</v>
      </c>
      <c r="F8546" t="s">
        <v>2172</v>
      </c>
      <c r="G8546" t="s">
        <v>2173</v>
      </c>
      <c r="H8546">
        <v>64285.228600000002</v>
      </c>
      <c r="I8546">
        <v>108.38845763420299</v>
      </c>
      <c r="J8546">
        <v>17.141729264942999</v>
      </c>
      <c r="K8546">
        <v>125.530186899146</v>
      </c>
      <c r="L8546">
        <v>64159.698413100901</v>
      </c>
    </row>
    <row r="8547" spans="1:12" x14ac:dyDescent="0.35">
      <c r="A8547" t="s">
        <v>1719</v>
      </c>
      <c r="B8547" t="s">
        <v>5095</v>
      </c>
      <c r="C8547" t="s">
        <v>2879</v>
      </c>
      <c r="D8547" t="s">
        <v>2898</v>
      </c>
      <c r="E8547" t="s">
        <v>5101</v>
      </c>
      <c r="F8547" t="s">
        <v>2882</v>
      </c>
      <c r="G8547" t="s">
        <v>2883</v>
      </c>
      <c r="H8547">
        <v>14546.292600000001</v>
      </c>
      <c r="I8547">
        <v>24.5258553770825</v>
      </c>
      <c r="J8547">
        <v>3.8787854541111799</v>
      </c>
      <c r="K8547">
        <v>28.4046408311936</v>
      </c>
      <c r="L8547">
        <v>14517.8879591688</v>
      </c>
    </row>
    <row r="8548" spans="1:12" x14ac:dyDescent="0.35">
      <c r="A8548" t="s">
        <v>1719</v>
      </c>
      <c r="B8548" t="s">
        <v>5095</v>
      </c>
      <c r="C8548" t="s">
        <v>2879</v>
      </c>
      <c r="D8548" t="s">
        <v>2898</v>
      </c>
      <c r="E8548" t="s">
        <v>5101</v>
      </c>
      <c r="F8548" t="s">
        <v>2884</v>
      </c>
      <c r="G8548" t="s">
        <v>2885</v>
      </c>
      <c r="H8548">
        <v>304533.674</v>
      </c>
      <c r="I8548">
        <v>513.46064966859694</v>
      </c>
      <c r="J8548">
        <v>81.204250313488998</v>
      </c>
      <c r="K8548">
        <v>594.66489998208601</v>
      </c>
      <c r="L8548">
        <v>303939.00910001801</v>
      </c>
    </row>
    <row r="8549" spans="1:12" x14ac:dyDescent="0.35">
      <c r="A8549" t="s">
        <v>1719</v>
      </c>
      <c r="B8549" t="s">
        <v>5095</v>
      </c>
      <c r="C8549" t="s">
        <v>2879</v>
      </c>
      <c r="D8549" t="s">
        <v>2902</v>
      </c>
      <c r="E8549" t="s">
        <v>5102</v>
      </c>
      <c r="F8549" t="s">
        <v>2172</v>
      </c>
      <c r="G8549" t="s">
        <v>2173</v>
      </c>
      <c r="H8549">
        <v>11657.3583</v>
      </c>
      <c r="J8549">
        <v>0</v>
      </c>
      <c r="K8549">
        <v>0</v>
      </c>
      <c r="L8549">
        <v>11657.3583</v>
      </c>
    </row>
    <row r="8550" spans="1:12" x14ac:dyDescent="0.35">
      <c r="A8550" t="s">
        <v>1719</v>
      </c>
      <c r="B8550" t="s">
        <v>5095</v>
      </c>
      <c r="C8550" t="s">
        <v>2879</v>
      </c>
      <c r="D8550" t="s">
        <v>2902</v>
      </c>
      <c r="E8550" t="s">
        <v>5102</v>
      </c>
      <c r="F8550" t="s">
        <v>2882</v>
      </c>
      <c r="G8550" t="s">
        <v>2883</v>
      </c>
      <c r="H8550">
        <v>1980.2564</v>
      </c>
      <c r="J8550">
        <v>0</v>
      </c>
      <c r="K8550">
        <v>0</v>
      </c>
      <c r="L8550">
        <v>1980.2564</v>
      </c>
    </row>
    <row r="8551" spans="1:12" x14ac:dyDescent="0.35">
      <c r="A8551" t="s">
        <v>1719</v>
      </c>
      <c r="B8551" t="s">
        <v>5095</v>
      </c>
      <c r="C8551" t="s">
        <v>2879</v>
      </c>
      <c r="D8551" t="s">
        <v>2902</v>
      </c>
      <c r="E8551" t="s">
        <v>5102</v>
      </c>
      <c r="F8551" t="s">
        <v>2884</v>
      </c>
      <c r="G8551" t="s">
        <v>2885</v>
      </c>
      <c r="H8551">
        <v>16850.8609</v>
      </c>
      <c r="J8551">
        <v>0</v>
      </c>
      <c r="K8551">
        <v>0</v>
      </c>
      <c r="L8551">
        <v>16850.8609</v>
      </c>
    </row>
    <row r="8552" spans="1:12" x14ac:dyDescent="0.35">
      <c r="A8552" t="s">
        <v>1719</v>
      </c>
      <c r="B8552" t="s">
        <v>5095</v>
      </c>
      <c r="C8552" t="s">
        <v>2879</v>
      </c>
      <c r="D8552" t="s">
        <v>2904</v>
      </c>
      <c r="E8552" t="s">
        <v>5103</v>
      </c>
      <c r="F8552" t="s">
        <v>2172</v>
      </c>
      <c r="G8552" t="s">
        <v>2173</v>
      </c>
      <c r="H8552">
        <v>23175.802500000002</v>
      </c>
      <c r="I8552">
        <v>73.927359877184102</v>
      </c>
      <c r="J8552">
        <v>622.25290979524095</v>
      </c>
      <c r="K8552">
        <v>696.18026967242497</v>
      </c>
      <c r="L8552">
        <v>22479.622230327601</v>
      </c>
    </row>
    <row r="8553" spans="1:12" x14ac:dyDescent="0.35">
      <c r="A8553" t="s">
        <v>1719</v>
      </c>
      <c r="B8553" t="s">
        <v>5095</v>
      </c>
      <c r="C8553" t="s">
        <v>2879</v>
      </c>
      <c r="D8553" t="s">
        <v>2904</v>
      </c>
      <c r="E8553" t="s">
        <v>5103</v>
      </c>
      <c r="F8553" t="s">
        <v>2882</v>
      </c>
      <c r="G8553" t="s">
        <v>2883</v>
      </c>
      <c r="H8553">
        <v>11815.115</v>
      </c>
      <c r="I8553">
        <v>37.688457976603701</v>
      </c>
      <c r="J8553">
        <v>317.22697362110301</v>
      </c>
      <c r="K8553">
        <v>354.91543159770703</v>
      </c>
      <c r="L8553">
        <v>11460.1995684023</v>
      </c>
    </row>
    <row r="8554" spans="1:12" x14ac:dyDescent="0.35">
      <c r="A8554" t="s">
        <v>1719</v>
      </c>
      <c r="B8554" t="s">
        <v>5095</v>
      </c>
      <c r="C8554" t="s">
        <v>2879</v>
      </c>
      <c r="D8554" t="s">
        <v>2904</v>
      </c>
      <c r="E8554" t="s">
        <v>5103</v>
      </c>
      <c r="F8554" t="s">
        <v>2884</v>
      </c>
      <c r="G8554" t="s">
        <v>2885</v>
      </c>
      <c r="H8554">
        <v>50982.250200000002</v>
      </c>
      <c r="I8554">
        <v>90.179727981623699</v>
      </c>
      <c r="J8554">
        <v>0</v>
      </c>
      <c r="K8554">
        <v>90.179727981623699</v>
      </c>
      <c r="L8554">
        <v>50892.0704720184</v>
      </c>
    </row>
    <row r="8555" spans="1:12" x14ac:dyDescent="0.35">
      <c r="A8555" t="s">
        <v>1719</v>
      </c>
      <c r="B8555" t="s">
        <v>5095</v>
      </c>
      <c r="C8555" t="s">
        <v>2879</v>
      </c>
      <c r="D8555" t="s">
        <v>2906</v>
      </c>
      <c r="E8555" t="s">
        <v>5104</v>
      </c>
      <c r="F8555" t="s">
        <v>2170</v>
      </c>
      <c r="G8555" t="s">
        <v>2171</v>
      </c>
      <c r="H8555">
        <v>0</v>
      </c>
      <c r="I8555">
        <v>0</v>
      </c>
      <c r="J8555">
        <v>0</v>
      </c>
      <c r="K8555">
        <v>0</v>
      </c>
      <c r="L8555">
        <v>0</v>
      </c>
    </row>
    <row r="8556" spans="1:12" x14ac:dyDescent="0.35">
      <c r="A8556" t="s">
        <v>1719</v>
      </c>
      <c r="B8556" t="s">
        <v>5095</v>
      </c>
      <c r="C8556" t="s">
        <v>2879</v>
      </c>
      <c r="D8556" t="s">
        <v>2906</v>
      </c>
      <c r="E8556" t="s">
        <v>5104</v>
      </c>
      <c r="F8556" t="s">
        <v>2172</v>
      </c>
      <c r="G8556" t="s">
        <v>2173</v>
      </c>
      <c r="H8556">
        <v>48178.548499999997</v>
      </c>
      <c r="I8556">
        <v>184.08676684440101</v>
      </c>
      <c r="J8556">
        <v>0</v>
      </c>
      <c r="K8556">
        <v>184.08676684440101</v>
      </c>
      <c r="L8556">
        <v>47994.4617331556</v>
      </c>
    </row>
    <row r="8557" spans="1:12" x14ac:dyDescent="0.35">
      <c r="A8557" t="s">
        <v>1719</v>
      </c>
      <c r="B8557" t="s">
        <v>5095</v>
      </c>
      <c r="C8557" t="s">
        <v>2879</v>
      </c>
      <c r="D8557" t="s">
        <v>2906</v>
      </c>
      <c r="E8557" t="s">
        <v>5104</v>
      </c>
      <c r="F8557" t="s">
        <v>2882</v>
      </c>
      <c r="G8557" t="s">
        <v>2883</v>
      </c>
      <c r="H8557">
        <v>21938.446199999998</v>
      </c>
      <c r="I8557">
        <v>83.825224188075595</v>
      </c>
      <c r="J8557">
        <v>0</v>
      </c>
      <c r="K8557">
        <v>83.825224188075595</v>
      </c>
      <c r="L8557">
        <v>21854.6209758119</v>
      </c>
    </row>
    <row r="8558" spans="1:12" x14ac:dyDescent="0.35">
      <c r="A8558" t="s">
        <v>1719</v>
      </c>
      <c r="B8558" t="s">
        <v>5095</v>
      </c>
      <c r="C8558" t="s">
        <v>2879</v>
      </c>
      <c r="D8558" t="s">
        <v>2906</v>
      </c>
      <c r="E8558" t="s">
        <v>5104</v>
      </c>
      <c r="F8558" t="s">
        <v>2884</v>
      </c>
      <c r="G8558" t="s">
        <v>2885</v>
      </c>
      <c r="H8558">
        <v>118510.62609999999</v>
      </c>
      <c r="I8558">
        <v>452.82057380029102</v>
      </c>
      <c r="J8558">
        <v>0</v>
      </c>
      <c r="K8558">
        <v>452.82057380029102</v>
      </c>
      <c r="L8558">
        <v>118057.8055262</v>
      </c>
    </row>
    <row r="8559" spans="1:12" x14ac:dyDescent="0.35">
      <c r="A8559" t="s">
        <v>1719</v>
      </c>
      <c r="B8559" t="s">
        <v>5095</v>
      </c>
      <c r="C8559" t="s">
        <v>2879</v>
      </c>
      <c r="D8559" t="s">
        <v>2906</v>
      </c>
      <c r="E8559" t="s">
        <v>5104</v>
      </c>
      <c r="F8559" t="s">
        <v>2896</v>
      </c>
      <c r="G8559" t="s">
        <v>2897</v>
      </c>
      <c r="H8559">
        <v>39575.236299999997</v>
      </c>
      <c r="I8559">
        <v>151.214129907901</v>
      </c>
      <c r="J8559">
        <v>0</v>
      </c>
      <c r="K8559">
        <v>151.214129907901</v>
      </c>
      <c r="L8559">
        <v>39424.022170092103</v>
      </c>
    </row>
    <row r="8560" spans="1:12" x14ac:dyDescent="0.35">
      <c r="A8560" t="s">
        <v>1719</v>
      </c>
      <c r="B8560" t="s">
        <v>5095</v>
      </c>
      <c r="C8560" t="s">
        <v>2879</v>
      </c>
      <c r="D8560" t="s">
        <v>2908</v>
      </c>
      <c r="E8560" t="s">
        <v>3889</v>
      </c>
      <c r="F8560" t="s">
        <v>2172</v>
      </c>
      <c r="G8560" t="s">
        <v>2173</v>
      </c>
      <c r="H8560">
        <v>19205.0131</v>
      </c>
      <c r="I8560">
        <v>38.069121696066702</v>
      </c>
      <c r="J8560">
        <v>248.103053958836</v>
      </c>
      <c r="K8560">
        <v>286.17217565490199</v>
      </c>
      <c r="L8560">
        <v>18918.840924345099</v>
      </c>
    </row>
    <row r="8561" spans="1:12" x14ac:dyDescent="0.35">
      <c r="A8561" t="s">
        <v>1719</v>
      </c>
      <c r="B8561" t="s">
        <v>5095</v>
      </c>
      <c r="C8561" t="s">
        <v>2879</v>
      </c>
      <c r="D8561" t="s">
        <v>2908</v>
      </c>
      <c r="E8561" t="s">
        <v>3889</v>
      </c>
      <c r="F8561" t="s">
        <v>2882</v>
      </c>
      <c r="G8561" t="s">
        <v>2883</v>
      </c>
      <c r="H8561">
        <v>11940.195400000001</v>
      </c>
      <c r="I8561">
        <v>23.668442702423501</v>
      </c>
      <c r="J8561">
        <v>154.251336918227</v>
      </c>
      <c r="K8561">
        <v>177.91977962065101</v>
      </c>
      <c r="L8561">
        <v>11762.2756203793</v>
      </c>
    </row>
    <row r="8562" spans="1:12" x14ac:dyDescent="0.35">
      <c r="A8562" t="s">
        <v>1719</v>
      </c>
      <c r="B8562" t="s">
        <v>5095</v>
      </c>
      <c r="C8562" t="s">
        <v>2879</v>
      </c>
      <c r="D8562" t="s">
        <v>2908</v>
      </c>
      <c r="E8562" t="s">
        <v>3889</v>
      </c>
      <c r="F8562" t="s">
        <v>2884</v>
      </c>
      <c r="G8562" t="s">
        <v>2885</v>
      </c>
      <c r="H8562">
        <v>28077.740099999999</v>
      </c>
      <c r="I8562">
        <v>28.1365789157351</v>
      </c>
      <c r="J8562">
        <v>0</v>
      </c>
      <c r="K8562">
        <v>28.1365789157351</v>
      </c>
      <c r="L8562">
        <v>28049.6035210843</v>
      </c>
    </row>
    <row r="8563" spans="1:12" x14ac:dyDescent="0.35">
      <c r="A8563" t="s">
        <v>1719</v>
      </c>
      <c r="B8563" t="s">
        <v>5095</v>
      </c>
      <c r="C8563" t="s">
        <v>2879</v>
      </c>
      <c r="D8563" t="s">
        <v>2908</v>
      </c>
      <c r="E8563" t="s">
        <v>3889</v>
      </c>
      <c r="F8563" t="s">
        <v>2896</v>
      </c>
      <c r="G8563" t="s">
        <v>2897</v>
      </c>
      <c r="H8563">
        <v>11616.233200000001</v>
      </c>
      <c r="I8563">
        <v>11.640575790359399</v>
      </c>
      <c r="J8563">
        <v>0</v>
      </c>
      <c r="K8563">
        <v>11.640575790359399</v>
      </c>
      <c r="L8563">
        <v>11604.592624209599</v>
      </c>
    </row>
    <row r="8564" spans="1:12" x14ac:dyDescent="0.35">
      <c r="A8564" t="s">
        <v>1719</v>
      </c>
      <c r="B8564" t="s">
        <v>5095</v>
      </c>
      <c r="C8564" t="s">
        <v>2915</v>
      </c>
      <c r="D8564" t="s">
        <v>5105</v>
      </c>
      <c r="E8564" t="s">
        <v>5106</v>
      </c>
      <c r="F8564" t="s">
        <v>2172</v>
      </c>
      <c r="G8564" t="s">
        <v>2173</v>
      </c>
      <c r="H8564">
        <v>3511667.9037000001</v>
      </c>
      <c r="I8564">
        <v>18051.485452635101</v>
      </c>
      <c r="J8564">
        <v>973827.82621910097</v>
      </c>
      <c r="K8564">
        <v>991879.31167173595</v>
      </c>
      <c r="L8564">
        <v>2519788.5920282602</v>
      </c>
    </row>
    <row r="8565" spans="1:12" x14ac:dyDescent="0.35">
      <c r="A8565" t="s">
        <v>1719</v>
      </c>
      <c r="B8565" t="s">
        <v>5095</v>
      </c>
      <c r="C8565" t="s">
        <v>2915</v>
      </c>
      <c r="D8565" t="s">
        <v>5105</v>
      </c>
      <c r="E8565" t="s">
        <v>5106</v>
      </c>
      <c r="F8565" t="s">
        <v>2918</v>
      </c>
      <c r="G8565" t="s">
        <v>2919</v>
      </c>
      <c r="H8565">
        <v>0</v>
      </c>
      <c r="I8565">
        <v>0</v>
      </c>
      <c r="J8565">
        <v>0</v>
      </c>
      <c r="K8565">
        <v>0</v>
      </c>
      <c r="L8565">
        <v>0</v>
      </c>
    </row>
    <row r="8566" spans="1:12" x14ac:dyDescent="0.35">
      <c r="A8566" t="s">
        <v>1719</v>
      </c>
      <c r="B8566" t="s">
        <v>5095</v>
      </c>
      <c r="C8566" t="s">
        <v>2915</v>
      </c>
      <c r="D8566" t="s">
        <v>5105</v>
      </c>
      <c r="E8566" t="s">
        <v>5106</v>
      </c>
      <c r="F8566" t="s">
        <v>2920</v>
      </c>
      <c r="G8566" t="s">
        <v>2921</v>
      </c>
      <c r="H8566">
        <v>0</v>
      </c>
      <c r="I8566">
        <v>0</v>
      </c>
      <c r="J8566">
        <v>0</v>
      </c>
      <c r="K8566">
        <v>0</v>
      </c>
      <c r="L8566">
        <v>0</v>
      </c>
    </row>
    <row r="8567" spans="1:12" x14ac:dyDescent="0.35">
      <c r="A8567" t="s">
        <v>1719</v>
      </c>
      <c r="B8567" t="s">
        <v>5095</v>
      </c>
      <c r="C8567" t="s">
        <v>2915</v>
      </c>
      <c r="D8567" t="s">
        <v>5105</v>
      </c>
      <c r="E8567" t="s">
        <v>5106</v>
      </c>
      <c r="F8567" t="s">
        <v>2867</v>
      </c>
      <c r="G8567" t="s">
        <v>2868</v>
      </c>
      <c r="H8567">
        <v>0</v>
      </c>
      <c r="I8567">
        <v>0</v>
      </c>
      <c r="J8567">
        <v>0</v>
      </c>
      <c r="K8567">
        <v>0</v>
      </c>
      <c r="L8567">
        <v>0</v>
      </c>
    </row>
    <row r="8568" spans="1:12" x14ac:dyDescent="0.35">
      <c r="A8568" t="s">
        <v>1719</v>
      </c>
      <c r="B8568" t="s">
        <v>5095</v>
      </c>
      <c r="C8568" t="s">
        <v>2915</v>
      </c>
      <c r="D8568" t="s">
        <v>5105</v>
      </c>
      <c r="E8568" t="s">
        <v>5106</v>
      </c>
      <c r="F8568" t="s">
        <v>2922</v>
      </c>
      <c r="G8568" t="s">
        <v>2923</v>
      </c>
      <c r="H8568">
        <v>599590.2683</v>
      </c>
      <c r="I8568">
        <v>3082.1522145108702</v>
      </c>
      <c r="J8568">
        <v>166273.60662417699</v>
      </c>
      <c r="K8568">
        <v>169355.75883868799</v>
      </c>
      <c r="L8568">
        <v>430234.50946131197</v>
      </c>
    </row>
    <row r="8569" spans="1:12" x14ac:dyDescent="0.35">
      <c r="A8569" t="s">
        <v>1719</v>
      </c>
      <c r="B8569" t="s">
        <v>5095</v>
      </c>
      <c r="C8569" t="s">
        <v>2915</v>
      </c>
      <c r="D8569" t="s">
        <v>5105</v>
      </c>
      <c r="E8569" t="s">
        <v>5106</v>
      </c>
      <c r="F8569" t="s">
        <v>2999</v>
      </c>
      <c r="G8569" t="s">
        <v>3000</v>
      </c>
      <c r="H8569">
        <v>739233.66090000002</v>
      </c>
      <c r="I8569">
        <v>1073.71081781719</v>
      </c>
      <c r="J8569">
        <v>41480.1684267202</v>
      </c>
      <c r="K8569">
        <v>42553.879244537398</v>
      </c>
      <c r="L8569">
        <v>696679.78165546304</v>
      </c>
    </row>
    <row r="8570" spans="1:12" x14ac:dyDescent="0.35">
      <c r="A8570" t="s">
        <v>1719</v>
      </c>
      <c r="B8570" t="s">
        <v>5095</v>
      </c>
      <c r="C8570" t="s">
        <v>2915</v>
      </c>
      <c r="D8570" t="s">
        <v>5105</v>
      </c>
      <c r="E8570" t="s">
        <v>5106</v>
      </c>
      <c r="F8570" t="s">
        <v>2924</v>
      </c>
      <c r="G8570" t="s">
        <v>2925</v>
      </c>
      <c r="H8570">
        <v>0</v>
      </c>
      <c r="I8570">
        <v>0</v>
      </c>
      <c r="J8570">
        <v>0</v>
      </c>
      <c r="K8570">
        <v>0</v>
      </c>
      <c r="L8570">
        <v>0</v>
      </c>
    </row>
    <row r="8571" spans="1:12" x14ac:dyDescent="0.35">
      <c r="A8571" t="s">
        <v>1719</v>
      </c>
      <c r="B8571" t="s">
        <v>5095</v>
      </c>
      <c r="C8571" t="s">
        <v>2915</v>
      </c>
      <c r="D8571" t="s">
        <v>5105</v>
      </c>
      <c r="E8571" t="s">
        <v>5106</v>
      </c>
      <c r="F8571" t="s">
        <v>2877</v>
      </c>
      <c r="G8571" t="s">
        <v>2878</v>
      </c>
      <c r="H8571">
        <v>94373.895399999994</v>
      </c>
      <c r="I8571">
        <v>485.12246778742502</v>
      </c>
      <c r="J8571">
        <v>26171.0184181275</v>
      </c>
      <c r="K8571">
        <v>26656.140885914901</v>
      </c>
      <c r="L8571">
        <v>67717.7545140851</v>
      </c>
    </row>
    <row r="8572" spans="1:12" x14ac:dyDescent="0.35">
      <c r="A8572" t="s">
        <v>1719</v>
      </c>
      <c r="B8572" t="s">
        <v>5095</v>
      </c>
      <c r="C8572" t="s">
        <v>2915</v>
      </c>
      <c r="D8572" t="s">
        <v>5107</v>
      </c>
      <c r="E8572" t="s">
        <v>5108</v>
      </c>
      <c r="F8572" t="s">
        <v>2170</v>
      </c>
      <c r="G8572" t="s">
        <v>2171</v>
      </c>
      <c r="H8572">
        <v>0</v>
      </c>
      <c r="I8572">
        <v>0</v>
      </c>
      <c r="J8572">
        <v>0</v>
      </c>
      <c r="K8572">
        <v>0</v>
      </c>
      <c r="L8572">
        <v>0</v>
      </c>
    </row>
    <row r="8573" spans="1:12" x14ac:dyDescent="0.35">
      <c r="A8573" t="s">
        <v>1719</v>
      </c>
      <c r="B8573" t="s">
        <v>5095</v>
      </c>
      <c r="C8573" t="s">
        <v>2915</v>
      </c>
      <c r="D8573" t="s">
        <v>5107</v>
      </c>
      <c r="E8573" t="s">
        <v>5108</v>
      </c>
      <c r="F8573" t="s">
        <v>2172</v>
      </c>
      <c r="G8573" t="s">
        <v>2173</v>
      </c>
      <c r="H8573">
        <v>102671.39720000001</v>
      </c>
      <c r="I8573">
        <v>840.75378824402003</v>
      </c>
      <c r="J8573">
        <v>9725.2680252178798</v>
      </c>
      <c r="K8573">
        <v>10566.021813461901</v>
      </c>
      <c r="L8573">
        <v>92105.3753865381</v>
      </c>
    </row>
    <row r="8574" spans="1:12" x14ac:dyDescent="0.35">
      <c r="A8574" t="s">
        <v>1719</v>
      </c>
      <c r="B8574" t="s">
        <v>5095</v>
      </c>
      <c r="C8574" t="s">
        <v>2915</v>
      </c>
      <c r="D8574" t="s">
        <v>5107</v>
      </c>
      <c r="E8574" t="s">
        <v>5108</v>
      </c>
      <c r="F8574" t="s">
        <v>2867</v>
      </c>
      <c r="G8574" t="s">
        <v>2868</v>
      </c>
      <c r="H8574">
        <v>0</v>
      </c>
      <c r="I8574">
        <v>0</v>
      </c>
      <c r="J8574">
        <v>0</v>
      </c>
      <c r="K8574">
        <v>0</v>
      </c>
      <c r="L8574">
        <v>0</v>
      </c>
    </row>
    <row r="8575" spans="1:12" x14ac:dyDescent="0.35">
      <c r="A8575" t="s">
        <v>1719</v>
      </c>
      <c r="B8575" t="s">
        <v>5095</v>
      </c>
      <c r="C8575" t="s">
        <v>2915</v>
      </c>
      <c r="D8575" t="s">
        <v>5107</v>
      </c>
      <c r="E8575" t="s">
        <v>5108</v>
      </c>
      <c r="F8575" t="s">
        <v>2922</v>
      </c>
      <c r="G8575" t="s">
        <v>2923</v>
      </c>
      <c r="H8575">
        <v>0</v>
      </c>
      <c r="I8575">
        <v>0</v>
      </c>
      <c r="J8575">
        <v>0</v>
      </c>
      <c r="K8575">
        <v>0</v>
      </c>
      <c r="L8575">
        <v>0</v>
      </c>
    </row>
    <row r="8576" spans="1:12" x14ac:dyDescent="0.35">
      <c r="A8576" t="s">
        <v>1719</v>
      </c>
      <c r="B8576" t="s">
        <v>5095</v>
      </c>
      <c r="C8576" t="s">
        <v>2915</v>
      </c>
      <c r="D8576" t="s">
        <v>5107</v>
      </c>
      <c r="E8576" t="s">
        <v>5108</v>
      </c>
      <c r="F8576" t="s">
        <v>2924</v>
      </c>
      <c r="G8576" t="s">
        <v>2925</v>
      </c>
      <c r="H8576">
        <v>0</v>
      </c>
      <c r="I8576">
        <v>0</v>
      </c>
      <c r="J8576">
        <v>0</v>
      </c>
      <c r="K8576">
        <v>0</v>
      </c>
      <c r="L8576">
        <v>0</v>
      </c>
    </row>
    <row r="8577" spans="1:14" x14ac:dyDescent="0.35">
      <c r="A8577" t="s">
        <v>1719</v>
      </c>
      <c r="B8577" t="s">
        <v>5095</v>
      </c>
      <c r="C8577" t="s">
        <v>2915</v>
      </c>
      <c r="D8577" t="s">
        <v>5107</v>
      </c>
      <c r="E8577" t="s">
        <v>5108</v>
      </c>
      <c r="F8577" t="s">
        <v>2877</v>
      </c>
      <c r="G8577" t="s">
        <v>2878</v>
      </c>
      <c r="H8577">
        <v>4904.9970000000003</v>
      </c>
      <c r="I8577">
        <v>40.165955868718697</v>
      </c>
      <c r="J8577">
        <v>464.61246059707003</v>
      </c>
      <c r="K8577">
        <v>504.77841646578901</v>
      </c>
      <c r="L8577">
        <v>4400.2185835342098</v>
      </c>
    </row>
    <row r="8578" spans="1:14" x14ac:dyDescent="0.35">
      <c r="A8578" t="s">
        <v>1719</v>
      </c>
      <c r="B8578" t="s">
        <v>5095</v>
      </c>
      <c r="C8578" t="s">
        <v>2915</v>
      </c>
      <c r="D8578" t="s">
        <v>5109</v>
      </c>
      <c r="E8578" t="s">
        <v>5110</v>
      </c>
      <c r="F8578" t="s">
        <v>2170</v>
      </c>
      <c r="G8578" t="s">
        <v>2171</v>
      </c>
      <c r="H8578">
        <v>0</v>
      </c>
      <c r="J8578">
        <v>0</v>
      </c>
      <c r="K8578">
        <v>0</v>
      </c>
      <c r="L8578">
        <v>0</v>
      </c>
    </row>
    <row r="8579" spans="1:14" x14ac:dyDescent="0.35">
      <c r="A8579" t="s">
        <v>1719</v>
      </c>
      <c r="B8579" t="s">
        <v>5095</v>
      </c>
      <c r="C8579" t="s">
        <v>2915</v>
      </c>
      <c r="D8579" t="s">
        <v>5109</v>
      </c>
      <c r="E8579" t="s">
        <v>5110</v>
      </c>
      <c r="F8579" t="s">
        <v>2172</v>
      </c>
      <c r="G8579" t="s">
        <v>2173</v>
      </c>
      <c r="H8579">
        <v>19048.321100000001</v>
      </c>
      <c r="J8579">
        <v>1801.9604699700801</v>
      </c>
      <c r="K8579">
        <v>1801.9604699700801</v>
      </c>
      <c r="L8579">
        <v>17246.3606300299</v>
      </c>
    </row>
    <row r="8580" spans="1:14" x14ac:dyDescent="0.35">
      <c r="A8580" t="s">
        <v>1719</v>
      </c>
      <c r="B8580" t="s">
        <v>5095</v>
      </c>
      <c r="C8580" t="s">
        <v>2915</v>
      </c>
      <c r="D8580" t="s">
        <v>5109</v>
      </c>
      <c r="E8580" t="s">
        <v>5110</v>
      </c>
      <c r="F8580" t="s">
        <v>2867</v>
      </c>
      <c r="G8580" t="s">
        <v>2868</v>
      </c>
      <c r="H8580">
        <v>0</v>
      </c>
      <c r="J8580">
        <v>0</v>
      </c>
      <c r="K8580">
        <v>0</v>
      </c>
      <c r="L8580">
        <v>0</v>
      </c>
    </row>
    <row r="8581" spans="1:14" x14ac:dyDescent="0.35">
      <c r="A8581" t="s">
        <v>1719</v>
      </c>
      <c r="B8581" t="s">
        <v>5095</v>
      </c>
      <c r="C8581" t="s">
        <v>2915</v>
      </c>
      <c r="D8581" t="s">
        <v>5109</v>
      </c>
      <c r="E8581" t="s">
        <v>5110</v>
      </c>
      <c r="F8581" t="s">
        <v>2922</v>
      </c>
      <c r="G8581" t="s">
        <v>2923</v>
      </c>
      <c r="H8581">
        <v>0</v>
      </c>
      <c r="J8581">
        <v>0</v>
      </c>
      <c r="K8581">
        <v>0</v>
      </c>
      <c r="L8581">
        <v>0</v>
      </c>
    </row>
    <row r="8582" spans="1:14" x14ac:dyDescent="0.35">
      <c r="A8582" t="s">
        <v>1719</v>
      </c>
      <c r="B8582" t="s">
        <v>5095</v>
      </c>
      <c r="C8582" t="s">
        <v>2915</v>
      </c>
      <c r="D8582" t="s">
        <v>5109</v>
      </c>
      <c r="E8582" t="s">
        <v>5110</v>
      </c>
      <c r="F8582" t="s">
        <v>2924</v>
      </c>
      <c r="G8582" t="s">
        <v>2925</v>
      </c>
      <c r="H8582">
        <v>0</v>
      </c>
      <c r="J8582">
        <v>0</v>
      </c>
      <c r="K8582">
        <v>0</v>
      </c>
      <c r="L8582">
        <v>0</v>
      </c>
    </row>
    <row r="8583" spans="1:14" x14ac:dyDescent="0.35">
      <c r="A8583" t="s">
        <v>1719</v>
      </c>
      <c r="B8583" t="s">
        <v>5095</v>
      </c>
      <c r="C8583" t="s">
        <v>2915</v>
      </c>
      <c r="D8583" t="s">
        <v>5111</v>
      </c>
      <c r="E8583" t="s">
        <v>5112</v>
      </c>
      <c r="F8583" t="s">
        <v>2172</v>
      </c>
      <c r="G8583" t="s">
        <v>2173</v>
      </c>
      <c r="H8583">
        <v>215405.23800000001</v>
      </c>
      <c r="I8583">
        <v>1398.0987362707299</v>
      </c>
      <c r="J8583">
        <v>14235.1676964505</v>
      </c>
      <c r="K8583">
        <v>15633.266432721301</v>
      </c>
      <c r="L8583">
        <v>199771.97156727899</v>
      </c>
    </row>
    <row r="8584" spans="1:14" x14ac:dyDescent="0.35">
      <c r="A8584" t="s">
        <v>1719</v>
      </c>
      <c r="B8584" t="s">
        <v>5095</v>
      </c>
      <c r="C8584" t="s">
        <v>2915</v>
      </c>
      <c r="D8584" t="s">
        <v>5111</v>
      </c>
      <c r="E8584" t="s">
        <v>5112</v>
      </c>
      <c r="F8584" t="s">
        <v>2867</v>
      </c>
      <c r="G8584" t="s">
        <v>2868</v>
      </c>
      <c r="H8584">
        <v>0</v>
      </c>
      <c r="I8584">
        <v>0</v>
      </c>
      <c r="J8584">
        <v>0</v>
      </c>
      <c r="K8584">
        <v>0</v>
      </c>
      <c r="L8584">
        <v>0</v>
      </c>
    </row>
    <row r="8585" spans="1:14" x14ac:dyDescent="0.35">
      <c r="A8585" t="s">
        <v>1719</v>
      </c>
      <c r="B8585" t="s">
        <v>5095</v>
      </c>
      <c r="C8585" t="s">
        <v>2915</v>
      </c>
      <c r="D8585" t="s">
        <v>5111</v>
      </c>
      <c r="E8585" t="s">
        <v>5112</v>
      </c>
      <c r="F8585" t="s">
        <v>2922</v>
      </c>
      <c r="G8585" t="s">
        <v>2923</v>
      </c>
      <c r="H8585">
        <v>0</v>
      </c>
      <c r="I8585">
        <v>0</v>
      </c>
      <c r="J8585">
        <v>0</v>
      </c>
      <c r="K8585">
        <v>0</v>
      </c>
      <c r="L8585">
        <v>0</v>
      </c>
    </row>
    <row r="8586" spans="1:14" x14ac:dyDescent="0.35">
      <c r="A8586" t="s">
        <v>1719</v>
      </c>
      <c r="B8586" t="s">
        <v>5095</v>
      </c>
      <c r="C8586" t="s">
        <v>2915</v>
      </c>
      <c r="D8586" t="s">
        <v>5111</v>
      </c>
      <c r="E8586" t="s">
        <v>5112</v>
      </c>
      <c r="F8586" t="s">
        <v>2999</v>
      </c>
      <c r="G8586" t="s">
        <v>3000</v>
      </c>
      <c r="H8586">
        <v>0</v>
      </c>
      <c r="I8586">
        <v>0</v>
      </c>
      <c r="J8586">
        <v>0</v>
      </c>
      <c r="K8586">
        <v>0</v>
      </c>
      <c r="L8586">
        <v>0</v>
      </c>
    </row>
    <row r="8587" spans="1:14" x14ac:dyDescent="0.35">
      <c r="A8587" t="s">
        <v>1719</v>
      </c>
      <c r="B8587" t="s">
        <v>5095</v>
      </c>
      <c r="C8587" t="s">
        <v>2915</v>
      </c>
      <c r="D8587" t="s">
        <v>5111</v>
      </c>
      <c r="E8587" t="s">
        <v>5112</v>
      </c>
      <c r="F8587" t="s">
        <v>3500</v>
      </c>
      <c r="G8587" t="s">
        <v>3501</v>
      </c>
      <c r="H8587">
        <v>8921.0107000000007</v>
      </c>
      <c r="I8587">
        <v>57.902277257113802</v>
      </c>
      <c r="J8587">
        <v>589.54965438276599</v>
      </c>
      <c r="K8587">
        <v>647.45193163987994</v>
      </c>
      <c r="L8587">
        <v>8273.5587683601207</v>
      </c>
    </row>
    <row r="8588" spans="1:14" x14ac:dyDescent="0.35">
      <c r="A8588" t="s">
        <v>1719</v>
      </c>
      <c r="B8588" t="s">
        <v>5095</v>
      </c>
      <c r="C8588" t="s">
        <v>2915</v>
      </c>
      <c r="D8588" t="s">
        <v>5111</v>
      </c>
      <c r="E8588" t="s">
        <v>5112</v>
      </c>
      <c r="F8588" t="s">
        <v>2924</v>
      </c>
      <c r="G8588" t="s">
        <v>2925</v>
      </c>
      <c r="H8588">
        <v>0</v>
      </c>
      <c r="I8588">
        <v>0</v>
      </c>
      <c r="J8588">
        <v>0</v>
      </c>
      <c r="K8588">
        <v>0</v>
      </c>
      <c r="L8588">
        <v>0</v>
      </c>
    </row>
    <row r="8589" spans="1:14" x14ac:dyDescent="0.35">
      <c r="A8589" t="s">
        <v>1719</v>
      </c>
      <c r="B8589" t="s">
        <v>5095</v>
      </c>
      <c r="C8589" t="s">
        <v>2915</v>
      </c>
      <c r="D8589" t="s">
        <v>5111</v>
      </c>
      <c r="E8589" t="s">
        <v>5112</v>
      </c>
      <c r="F8589" t="s">
        <v>2877</v>
      </c>
      <c r="G8589" t="s">
        <v>2878</v>
      </c>
      <c r="H8589">
        <v>6504.9036999999998</v>
      </c>
      <c r="I8589">
        <v>42.220410499978797</v>
      </c>
      <c r="J8589">
        <v>429.87995632076701</v>
      </c>
      <c r="K8589">
        <v>472.10036682074599</v>
      </c>
      <c r="L8589">
        <v>6032.8033331792503</v>
      </c>
    </row>
    <row r="8590" spans="1:14" x14ac:dyDescent="0.35">
      <c r="A8590" t="s">
        <v>1719</v>
      </c>
      <c r="B8590" t="s">
        <v>5095</v>
      </c>
      <c r="C8590" t="s">
        <v>2915</v>
      </c>
      <c r="D8590" t="s">
        <v>5113</v>
      </c>
      <c r="E8590" t="s">
        <v>5114</v>
      </c>
      <c r="F8590" t="s">
        <v>2172</v>
      </c>
      <c r="G8590" t="s">
        <v>2173</v>
      </c>
      <c r="H8590">
        <v>270179.21100000001</v>
      </c>
      <c r="I8590">
        <v>1644.1189684559999</v>
      </c>
      <c r="J8590">
        <v>24184.1016251115</v>
      </c>
      <c r="K8590">
        <v>25828.220593567501</v>
      </c>
      <c r="L8590">
        <v>244350.99040643201</v>
      </c>
    </row>
    <row r="8591" spans="1:14" x14ac:dyDescent="0.35">
      <c r="A8591" t="s">
        <v>1719</v>
      </c>
      <c r="B8591" t="s">
        <v>5095</v>
      </c>
      <c r="C8591" t="s">
        <v>2915</v>
      </c>
      <c r="D8591" t="s">
        <v>5113</v>
      </c>
      <c r="E8591" t="s">
        <v>5114</v>
      </c>
      <c r="F8591" t="s">
        <v>3007</v>
      </c>
      <c r="G8591" t="s">
        <v>3008</v>
      </c>
      <c r="H8591">
        <v>37325.422599999998</v>
      </c>
      <c r="I8591">
        <v>227.13603689356199</v>
      </c>
      <c r="J8591">
        <v>0</v>
      </c>
      <c r="K8591">
        <v>227.13603689356199</v>
      </c>
      <c r="L8591">
        <v>37098.286563106398</v>
      </c>
      <c r="N8591" t="s">
        <v>2198</v>
      </c>
    </row>
    <row r="8592" spans="1:14" x14ac:dyDescent="0.35">
      <c r="A8592" t="s">
        <v>1719</v>
      </c>
      <c r="B8592" t="s">
        <v>5095</v>
      </c>
      <c r="C8592" t="s">
        <v>2915</v>
      </c>
      <c r="D8592" t="s">
        <v>5113</v>
      </c>
      <c r="E8592" t="s">
        <v>5114</v>
      </c>
      <c r="F8592" t="s">
        <v>2867</v>
      </c>
      <c r="G8592" t="s">
        <v>2868</v>
      </c>
      <c r="H8592">
        <v>0</v>
      </c>
      <c r="I8592">
        <v>0</v>
      </c>
      <c r="J8592">
        <v>0</v>
      </c>
      <c r="K8592">
        <v>0</v>
      </c>
      <c r="L8592">
        <v>0</v>
      </c>
    </row>
    <row r="8593" spans="1:14" x14ac:dyDescent="0.35">
      <c r="A8593" t="s">
        <v>1719</v>
      </c>
      <c r="B8593" t="s">
        <v>5095</v>
      </c>
      <c r="C8593" t="s">
        <v>2915</v>
      </c>
      <c r="D8593" t="s">
        <v>5113</v>
      </c>
      <c r="E8593" t="s">
        <v>5114</v>
      </c>
      <c r="F8593" t="s">
        <v>2922</v>
      </c>
      <c r="G8593" t="s">
        <v>2923</v>
      </c>
      <c r="H8593">
        <v>89423.933199999999</v>
      </c>
      <c r="I8593">
        <v>544.170605423354</v>
      </c>
      <c r="J8593">
        <v>8004.4555627964701</v>
      </c>
      <c r="K8593">
        <v>8548.6261682198201</v>
      </c>
      <c r="L8593">
        <v>80875.307031780205</v>
      </c>
    </row>
    <row r="8594" spans="1:14" x14ac:dyDescent="0.35">
      <c r="A8594" t="s">
        <v>1719</v>
      </c>
      <c r="B8594" t="s">
        <v>5095</v>
      </c>
      <c r="C8594" t="s">
        <v>2915</v>
      </c>
      <c r="D8594" t="s">
        <v>5113</v>
      </c>
      <c r="E8594" t="s">
        <v>5114</v>
      </c>
      <c r="F8594" t="s">
        <v>2999</v>
      </c>
      <c r="G8594" t="s">
        <v>3000</v>
      </c>
      <c r="H8594">
        <v>6956.4414999999999</v>
      </c>
      <c r="I8594">
        <v>42.331966795794102</v>
      </c>
      <c r="J8594">
        <v>622.68035745719101</v>
      </c>
      <c r="K8594">
        <v>665.01232425298497</v>
      </c>
      <c r="L8594">
        <v>6291.42917574701</v>
      </c>
    </row>
    <row r="8595" spans="1:14" x14ac:dyDescent="0.35">
      <c r="A8595" t="s">
        <v>1719</v>
      </c>
      <c r="B8595" t="s">
        <v>5095</v>
      </c>
      <c r="C8595" t="s">
        <v>2915</v>
      </c>
      <c r="D8595" t="s">
        <v>5113</v>
      </c>
      <c r="E8595" t="s">
        <v>5114</v>
      </c>
      <c r="F8595" t="s">
        <v>392</v>
      </c>
      <c r="G8595" t="s">
        <v>2914</v>
      </c>
      <c r="H8595">
        <v>4936.8293999999996</v>
      </c>
      <c r="I8595">
        <v>30.042040951853899</v>
      </c>
      <c r="J8595">
        <v>441.90218916316798</v>
      </c>
      <c r="K8595">
        <v>471.94423011502198</v>
      </c>
      <c r="L8595">
        <v>4464.8851698849803</v>
      </c>
    </row>
    <row r="8596" spans="1:14" x14ac:dyDescent="0.35">
      <c r="A8596" t="s">
        <v>1719</v>
      </c>
      <c r="B8596" t="s">
        <v>5095</v>
      </c>
      <c r="C8596" t="s">
        <v>2915</v>
      </c>
      <c r="D8596" t="s">
        <v>5113</v>
      </c>
      <c r="E8596" t="s">
        <v>5114</v>
      </c>
      <c r="F8596" t="s">
        <v>2924</v>
      </c>
      <c r="G8596" t="s">
        <v>2925</v>
      </c>
      <c r="H8596">
        <v>0</v>
      </c>
      <c r="I8596">
        <v>0</v>
      </c>
      <c r="J8596">
        <v>0</v>
      </c>
      <c r="K8596">
        <v>0</v>
      </c>
      <c r="L8596">
        <v>0</v>
      </c>
    </row>
    <row r="8597" spans="1:14" x14ac:dyDescent="0.35">
      <c r="A8597" t="s">
        <v>1719</v>
      </c>
      <c r="B8597" t="s">
        <v>5095</v>
      </c>
      <c r="C8597" t="s">
        <v>2915</v>
      </c>
      <c r="D8597" t="s">
        <v>5113</v>
      </c>
      <c r="E8597" t="s">
        <v>5114</v>
      </c>
      <c r="F8597" t="s">
        <v>2877</v>
      </c>
      <c r="G8597" t="s">
        <v>2878</v>
      </c>
      <c r="H8597">
        <v>11220.0669</v>
      </c>
      <c r="I8597">
        <v>68.277365799667905</v>
      </c>
      <c r="J8597">
        <v>1004.32315718902</v>
      </c>
      <c r="K8597">
        <v>1072.60052298869</v>
      </c>
      <c r="L8597">
        <v>10147.4663770113</v>
      </c>
    </row>
    <row r="8598" spans="1:14" x14ac:dyDescent="0.35">
      <c r="A8598" t="s">
        <v>1719</v>
      </c>
      <c r="B8598" t="s">
        <v>5095</v>
      </c>
      <c r="C8598" t="s">
        <v>17</v>
      </c>
      <c r="D8598" t="s">
        <v>1720</v>
      </c>
      <c r="E8598" t="s">
        <v>2428</v>
      </c>
      <c r="F8598" t="s">
        <v>2170</v>
      </c>
      <c r="G8598" t="s">
        <v>2171</v>
      </c>
      <c r="H8598">
        <v>0</v>
      </c>
      <c r="I8598">
        <v>0</v>
      </c>
      <c r="J8598">
        <v>0</v>
      </c>
      <c r="K8598">
        <v>0</v>
      </c>
      <c r="L8598">
        <v>0</v>
      </c>
    </row>
    <row r="8599" spans="1:14" x14ac:dyDescent="0.35">
      <c r="A8599" t="s">
        <v>1719</v>
      </c>
      <c r="B8599" t="s">
        <v>5095</v>
      </c>
      <c r="C8599" t="s">
        <v>17</v>
      </c>
      <c r="D8599" t="s">
        <v>1720</v>
      </c>
      <c r="E8599" t="s">
        <v>2428</v>
      </c>
      <c r="F8599" t="s">
        <v>19</v>
      </c>
      <c r="G8599" t="s">
        <v>2174</v>
      </c>
      <c r="H8599">
        <v>2104231.5367999999</v>
      </c>
      <c r="I8599">
        <v>3147.3142709433</v>
      </c>
      <c r="J8599">
        <v>0</v>
      </c>
      <c r="K8599">
        <v>3147.3142709433</v>
      </c>
      <c r="L8599">
        <v>2101084.2225290602</v>
      </c>
      <c r="N8599" t="s">
        <v>2198</v>
      </c>
    </row>
    <row r="8600" spans="1:14" x14ac:dyDescent="0.35">
      <c r="A8600" t="s">
        <v>1719</v>
      </c>
      <c r="B8600" t="s">
        <v>5095</v>
      </c>
      <c r="C8600" t="s">
        <v>17</v>
      </c>
      <c r="D8600" t="s">
        <v>1720</v>
      </c>
      <c r="E8600" t="s">
        <v>2428</v>
      </c>
      <c r="F8600" t="s">
        <v>2787</v>
      </c>
      <c r="G8600" t="s">
        <v>2935</v>
      </c>
      <c r="H8600">
        <v>0</v>
      </c>
      <c r="I8600">
        <v>0</v>
      </c>
      <c r="J8600">
        <v>0</v>
      </c>
      <c r="K8600">
        <v>0</v>
      </c>
      <c r="L8600">
        <v>0</v>
      </c>
    </row>
    <row r="8601" spans="1:14" x14ac:dyDescent="0.35">
      <c r="A8601" t="s">
        <v>1719</v>
      </c>
      <c r="B8601" t="s">
        <v>5095</v>
      </c>
      <c r="C8601" t="s">
        <v>17</v>
      </c>
      <c r="D8601" t="s">
        <v>1720</v>
      </c>
      <c r="E8601" t="s">
        <v>2428</v>
      </c>
      <c r="F8601" t="s">
        <v>2788</v>
      </c>
      <c r="G8601" t="s">
        <v>2936</v>
      </c>
      <c r="H8601">
        <v>11646715.258400001</v>
      </c>
      <c r="I8601">
        <v>17420.0759294485</v>
      </c>
      <c r="J8601">
        <v>504851.21033534</v>
      </c>
      <c r="K8601">
        <v>522271.28626478801</v>
      </c>
      <c r="L8601">
        <v>11124443.972135199</v>
      </c>
    </row>
    <row r="8602" spans="1:14" x14ac:dyDescent="0.35">
      <c r="A8602" t="s">
        <v>1719</v>
      </c>
      <c r="B8602" t="s">
        <v>5095</v>
      </c>
      <c r="C8602" t="s">
        <v>17</v>
      </c>
      <c r="D8602" t="s">
        <v>1721</v>
      </c>
      <c r="E8602" t="s">
        <v>5115</v>
      </c>
      <c r="F8602" t="s">
        <v>2170</v>
      </c>
      <c r="G8602" t="s">
        <v>2171</v>
      </c>
      <c r="H8602">
        <v>0</v>
      </c>
      <c r="I8602">
        <v>0</v>
      </c>
      <c r="J8602">
        <v>0</v>
      </c>
      <c r="K8602">
        <v>0</v>
      </c>
      <c r="L8602">
        <v>0</v>
      </c>
    </row>
    <row r="8603" spans="1:14" x14ac:dyDescent="0.35">
      <c r="A8603" t="s">
        <v>1719</v>
      </c>
      <c r="B8603" t="s">
        <v>5095</v>
      </c>
      <c r="C8603" t="s">
        <v>17</v>
      </c>
      <c r="D8603" t="s">
        <v>1721</v>
      </c>
      <c r="E8603" t="s">
        <v>5115</v>
      </c>
      <c r="F8603" t="s">
        <v>19</v>
      </c>
      <c r="G8603" t="s">
        <v>2174</v>
      </c>
      <c r="H8603">
        <v>219776.05439999999</v>
      </c>
      <c r="I8603">
        <v>699.93952142638898</v>
      </c>
      <c r="J8603">
        <v>0</v>
      </c>
      <c r="K8603">
        <v>699.93952142638898</v>
      </c>
      <c r="L8603">
        <v>219076.11487857401</v>
      </c>
      <c r="N8603" t="s">
        <v>2198</v>
      </c>
    </row>
    <row r="8604" spans="1:14" x14ac:dyDescent="0.35">
      <c r="A8604" t="s">
        <v>1719</v>
      </c>
      <c r="B8604" t="s">
        <v>5095</v>
      </c>
      <c r="C8604" t="s">
        <v>17</v>
      </c>
      <c r="D8604" t="s">
        <v>1721</v>
      </c>
      <c r="E8604" t="s">
        <v>5115</v>
      </c>
      <c r="F8604" t="s">
        <v>194</v>
      </c>
      <c r="G8604" t="s">
        <v>2415</v>
      </c>
      <c r="H8604">
        <v>1343471.5754</v>
      </c>
      <c r="I8604">
        <v>4374.5621696818998</v>
      </c>
      <c r="J8604">
        <v>0</v>
      </c>
      <c r="K8604">
        <v>4374.5621696818998</v>
      </c>
      <c r="L8604">
        <v>1339097.0132303201</v>
      </c>
      <c r="N8604" t="s">
        <v>2198</v>
      </c>
    </row>
    <row r="8605" spans="1:14" x14ac:dyDescent="0.35">
      <c r="A8605" t="s">
        <v>1719</v>
      </c>
      <c r="B8605" t="s">
        <v>5095</v>
      </c>
      <c r="C8605" t="s">
        <v>17</v>
      </c>
      <c r="D8605" t="s">
        <v>1721</v>
      </c>
      <c r="E8605" t="s">
        <v>5115</v>
      </c>
      <c r="F8605" t="s">
        <v>2787</v>
      </c>
      <c r="G8605" t="s">
        <v>2935</v>
      </c>
      <c r="H8605">
        <v>0</v>
      </c>
      <c r="I8605">
        <v>0</v>
      </c>
      <c r="J8605">
        <v>0</v>
      </c>
      <c r="K8605">
        <v>0</v>
      </c>
      <c r="L8605">
        <v>0</v>
      </c>
    </row>
    <row r="8606" spans="1:14" x14ac:dyDescent="0.35">
      <c r="A8606" t="s">
        <v>1719</v>
      </c>
      <c r="B8606" t="s">
        <v>5095</v>
      </c>
      <c r="C8606" t="s">
        <v>17</v>
      </c>
      <c r="D8606" t="s">
        <v>1721</v>
      </c>
      <c r="E8606" t="s">
        <v>5115</v>
      </c>
      <c r="F8606" t="s">
        <v>2788</v>
      </c>
      <c r="G8606" t="s">
        <v>2936</v>
      </c>
      <c r="H8606">
        <v>3579234.8105000001</v>
      </c>
      <c r="I8606">
        <v>11654.5712511244</v>
      </c>
      <c r="J8606">
        <v>53481.6704632701</v>
      </c>
      <c r="K8606">
        <v>65136.2417143946</v>
      </c>
      <c r="L8606">
        <v>3514098.5687856101</v>
      </c>
    </row>
    <row r="8607" spans="1:14" x14ac:dyDescent="0.35">
      <c r="A8607" t="s">
        <v>1719</v>
      </c>
      <c r="B8607" t="s">
        <v>5095</v>
      </c>
      <c r="C8607" t="s">
        <v>2938</v>
      </c>
      <c r="D8607" t="s">
        <v>94</v>
      </c>
      <c r="E8607" t="s">
        <v>5116</v>
      </c>
      <c r="F8607" t="s">
        <v>2172</v>
      </c>
      <c r="G8607" t="s">
        <v>2173</v>
      </c>
      <c r="H8607">
        <v>95826.523499999996</v>
      </c>
      <c r="I8607">
        <v>621.96696153683001</v>
      </c>
      <c r="J8607">
        <v>6332.7458708282102</v>
      </c>
      <c r="K8607">
        <v>6954.7128323650404</v>
      </c>
      <c r="L8607">
        <v>88871.810667635</v>
      </c>
    </row>
    <row r="8608" spans="1:14" x14ac:dyDescent="0.35">
      <c r="A8608" t="s">
        <v>1719</v>
      </c>
      <c r="B8608" t="s">
        <v>5095</v>
      </c>
      <c r="C8608" t="s">
        <v>2938</v>
      </c>
      <c r="D8608" t="s">
        <v>2340</v>
      </c>
      <c r="E8608" t="s">
        <v>5117</v>
      </c>
      <c r="F8608" t="s">
        <v>2172</v>
      </c>
      <c r="G8608" t="s">
        <v>2173</v>
      </c>
      <c r="H8608">
        <v>276833.29930000001</v>
      </c>
      <c r="I8608">
        <v>881.65458948900903</v>
      </c>
      <c r="J8608">
        <v>2690.77932967272</v>
      </c>
      <c r="K8608">
        <v>3572.43391916173</v>
      </c>
      <c r="L8608">
        <v>273260.86538083799</v>
      </c>
    </row>
    <row r="8609" spans="1:14" x14ac:dyDescent="0.35">
      <c r="A8609" t="s">
        <v>1719</v>
      </c>
      <c r="B8609" t="s">
        <v>5095</v>
      </c>
      <c r="C8609" t="s">
        <v>2938</v>
      </c>
      <c r="D8609" t="s">
        <v>2340</v>
      </c>
      <c r="E8609" t="s">
        <v>5117</v>
      </c>
      <c r="F8609" t="s">
        <v>19</v>
      </c>
      <c r="G8609" t="s">
        <v>2174</v>
      </c>
      <c r="H8609">
        <v>38526.677100000001</v>
      </c>
      <c r="I8609">
        <v>105.86991338046801</v>
      </c>
      <c r="J8609">
        <v>0</v>
      </c>
      <c r="K8609">
        <v>105.86991338046801</v>
      </c>
      <c r="L8609">
        <v>38420.807186619502</v>
      </c>
      <c r="N8609" t="s">
        <v>2198</v>
      </c>
    </row>
    <row r="8610" spans="1:14" x14ac:dyDescent="0.35">
      <c r="A8610" t="s">
        <v>1719</v>
      </c>
      <c r="B8610" t="s">
        <v>5095</v>
      </c>
      <c r="C8610" t="s">
        <v>2938</v>
      </c>
      <c r="D8610" t="s">
        <v>5118</v>
      </c>
      <c r="E8610" t="s">
        <v>5119</v>
      </c>
      <c r="F8610" t="s">
        <v>2172</v>
      </c>
      <c r="G8610" t="s">
        <v>2173</v>
      </c>
      <c r="H8610">
        <v>1515046.7064</v>
      </c>
      <c r="I8610">
        <v>2266.0662750791798</v>
      </c>
      <c r="J8610">
        <v>55623.309059990599</v>
      </c>
      <c r="K8610">
        <v>57889.375335069803</v>
      </c>
      <c r="L8610">
        <v>1457157.33106493</v>
      </c>
    </row>
    <row r="8611" spans="1:14" x14ac:dyDescent="0.35">
      <c r="A8611" t="s">
        <v>1719</v>
      </c>
      <c r="B8611" t="s">
        <v>5095</v>
      </c>
      <c r="C8611" t="s">
        <v>2944</v>
      </c>
      <c r="D8611" t="s">
        <v>5120</v>
      </c>
      <c r="E8611" t="s">
        <v>5121</v>
      </c>
      <c r="F8611" t="s">
        <v>3048</v>
      </c>
      <c r="G8611" t="s">
        <v>3049</v>
      </c>
      <c r="H8611">
        <v>44987.832199999997</v>
      </c>
      <c r="I8611">
        <v>45.564616935483897</v>
      </c>
      <c r="J8611">
        <v>207.17343647376501</v>
      </c>
      <c r="K8611">
        <v>252.73805340924901</v>
      </c>
      <c r="L8611">
        <v>44735.094146590804</v>
      </c>
    </row>
    <row r="8612" spans="1:14" x14ac:dyDescent="0.35">
      <c r="A8612" t="s">
        <v>1719</v>
      </c>
      <c r="B8612" t="s">
        <v>5095</v>
      </c>
      <c r="C8612" t="s">
        <v>2944</v>
      </c>
      <c r="D8612" t="s">
        <v>5122</v>
      </c>
      <c r="E8612" t="s">
        <v>5123</v>
      </c>
      <c r="F8612" t="s">
        <v>3048</v>
      </c>
      <c r="G8612" t="s">
        <v>3049</v>
      </c>
      <c r="H8612">
        <v>73919.378800000006</v>
      </c>
      <c r="I8612">
        <v>263.48716226005098</v>
      </c>
      <c r="J8612">
        <v>0</v>
      </c>
      <c r="K8612">
        <v>263.48716226005098</v>
      </c>
      <c r="L8612">
        <v>73655.891637740002</v>
      </c>
    </row>
    <row r="8613" spans="1:14" x14ac:dyDescent="0.35">
      <c r="A8613" t="s">
        <v>1719</v>
      </c>
      <c r="B8613" t="s">
        <v>5095</v>
      </c>
      <c r="C8613" t="s">
        <v>2944</v>
      </c>
      <c r="D8613" t="s">
        <v>5124</v>
      </c>
      <c r="E8613" t="s">
        <v>5125</v>
      </c>
      <c r="F8613" t="s">
        <v>2947</v>
      </c>
      <c r="G8613" t="s">
        <v>2948</v>
      </c>
      <c r="H8613">
        <v>813830.89709999994</v>
      </c>
      <c r="I8613">
        <v>1612.73216194208</v>
      </c>
      <c r="J8613">
        <v>23992.9532823845</v>
      </c>
      <c r="K8613">
        <v>25605.685444326598</v>
      </c>
      <c r="L8613">
        <v>788225.21165567299</v>
      </c>
    </row>
    <row r="8614" spans="1:14" x14ac:dyDescent="0.35">
      <c r="A8614" t="s">
        <v>1723</v>
      </c>
      <c r="B8614" t="s">
        <v>5126</v>
      </c>
      <c r="C8614" t="s">
        <v>2857</v>
      </c>
      <c r="D8614" t="s">
        <v>2859</v>
      </c>
      <c r="E8614" t="s">
        <v>5127</v>
      </c>
      <c r="F8614" t="s">
        <v>2172</v>
      </c>
      <c r="G8614" t="s">
        <v>2173</v>
      </c>
      <c r="H8614">
        <v>3700824.7607</v>
      </c>
      <c r="I8614">
        <v>2423.5931279911701</v>
      </c>
      <c r="J8614">
        <v>1198.17605957468</v>
      </c>
      <c r="K8614">
        <v>3621.7691875658502</v>
      </c>
      <c r="L8614">
        <v>3697202.9915124299</v>
      </c>
    </row>
    <row r="8615" spans="1:14" x14ac:dyDescent="0.35">
      <c r="A8615" t="s">
        <v>1723</v>
      </c>
      <c r="B8615" t="s">
        <v>5126</v>
      </c>
      <c r="C8615" t="s">
        <v>2857</v>
      </c>
      <c r="D8615" t="s">
        <v>2859</v>
      </c>
      <c r="E8615" t="s">
        <v>5127</v>
      </c>
      <c r="F8615" t="s">
        <v>2861</v>
      </c>
      <c r="G8615" t="s">
        <v>2862</v>
      </c>
      <c r="H8615">
        <v>137455.87719999999</v>
      </c>
      <c r="I8615">
        <v>90.016993737160305</v>
      </c>
      <c r="J8615">
        <v>44.5026046678665</v>
      </c>
      <c r="K8615">
        <v>134.51959840502701</v>
      </c>
      <c r="L8615">
        <v>137321.35760159499</v>
      </c>
    </row>
    <row r="8616" spans="1:14" x14ac:dyDescent="0.35">
      <c r="A8616" t="s">
        <v>1723</v>
      </c>
      <c r="B8616" t="s">
        <v>5126</v>
      </c>
      <c r="C8616" t="s">
        <v>2857</v>
      </c>
      <c r="D8616" t="s">
        <v>2859</v>
      </c>
      <c r="E8616" t="s">
        <v>5127</v>
      </c>
      <c r="F8616" t="s">
        <v>2920</v>
      </c>
      <c r="G8616" t="s">
        <v>2921</v>
      </c>
      <c r="H8616">
        <v>0</v>
      </c>
      <c r="I8616">
        <v>0</v>
      </c>
      <c r="J8616">
        <v>0</v>
      </c>
      <c r="K8616">
        <v>0</v>
      </c>
      <c r="L8616">
        <v>0</v>
      </c>
    </row>
    <row r="8617" spans="1:14" x14ac:dyDescent="0.35">
      <c r="A8617" t="s">
        <v>1723</v>
      </c>
      <c r="B8617" t="s">
        <v>5126</v>
      </c>
      <c r="C8617" t="s">
        <v>2857</v>
      </c>
      <c r="D8617" t="s">
        <v>2859</v>
      </c>
      <c r="E8617" t="s">
        <v>5127</v>
      </c>
      <c r="F8617" t="s">
        <v>3267</v>
      </c>
      <c r="G8617" t="s">
        <v>3268</v>
      </c>
      <c r="H8617">
        <v>0</v>
      </c>
      <c r="I8617">
        <v>0</v>
      </c>
      <c r="J8617">
        <v>0</v>
      </c>
      <c r="K8617">
        <v>0</v>
      </c>
      <c r="L8617">
        <v>0</v>
      </c>
      <c r="N8617" t="s">
        <v>2198</v>
      </c>
    </row>
    <row r="8618" spans="1:14" x14ac:dyDescent="0.35">
      <c r="A8618" t="s">
        <v>1723</v>
      </c>
      <c r="B8618" t="s">
        <v>5126</v>
      </c>
      <c r="C8618" t="s">
        <v>2857</v>
      </c>
      <c r="D8618" t="s">
        <v>2859</v>
      </c>
      <c r="E8618" t="s">
        <v>5127</v>
      </c>
      <c r="F8618" t="s">
        <v>2865</v>
      </c>
      <c r="G8618" t="s">
        <v>2866</v>
      </c>
      <c r="H8618">
        <v>0</v>
      </c>
      <c r="I8618">
        <v>0</v>
      </c>
      <c r="J8618">
        <v>0</v>
      </c>
      <c r="K8618">
        <v>0</v>
      </c>
      <c r="L8618">
        <v>0</v>
      </c>
    </row>
    <row r="8619" spans="1:14" x14ac:dyDescent="0.35">
      <c r="A8619" t="s">
        <v>1723</v>
      </c>
      <c r="B8619" t="s">
        <v>5126</v>
      </c>
      <c r="C8619" t="s">
        <v>2857</v>
      </c>
      <c r="D8619" t="s">
        <v>2859</v>
      </c>
      <c r="E8619" t="s">
        <v>5127</v>
      </c>
      <c r="F8619" t="s">
        <v>2867</v>
      </c>
      <c r="G8619" t="s">
        <v>2868</v>
      </c>
      <c r="H8619">
        <v>0</v>
      </c>
      <c r="I8619">
        <v>0</v>
      </c>
      <c r="J8619">
        <v>0</v>
      </c>
      <c r="K8619">
        <v>0</v>
      </c>
      <c r="L8619">
        <v>0</v>
      </c>
    </row>
    <row r="8620" spans="1:14" x14ac:dyDescent="0.35">
      <c r="A8620" t="s">
        <v>1723</v>
      </c>
      <c r="B8620" t="s">
        <v>5126</v>
      </c>
      <c r="C8620" t="s">
        <v>2857</v>
      </c>
      <c r="D8620" t="s">
        <v>2859</v>
      </c>
      <c r="E8620" t="s">
        <v>5127</v>
      </c>
      <c r="F8620" t="s">
        <v>2869</v>
      </c>
      <c r="G8620" t="s">
        <v>2870</v>
      </c>
      <c r="H8620">
        <v>266757.592</v>
      </c>
      <c r="I8620">
        <v>174.69399632042101</v>
      </c>
      <c r="J8620">
        <v>86.365224313062996</v>
      </c>
      <c r="K8620">
        <v>261.05922063348402</v>
      </c>
      <c r="L8620">
        <v>266496.53277936601</v>
      </c>
    </row>
    <row r="8621" spans="1:14" x14ac:dyDescent="0.35">
      <c r="A8621" t="s">
        <v>1723</v>
      </c>
      <c r="B8621" t="s">
        <v>5126</v>
      </c>
      <c r="C8621" t="s">
        <v>2857</v>
      </c>
      <c r="D8621" t="s">
        <v>2859</v>
      </c>
      <c r="E8621" t="s">
        <v>5127</v>
      </c>
      <c r="F8621" t="s">
        <v>2871</v>
      </c>
      <c r="G8621" t="s">
        <v>2872</v>
      </c>
      <c r="H8621">
        <v>123477.31359999999</v>
      </c>
      <c r="I8621">
        <v>80.862723187618599</v>
      </c>
      <c r="J8621">
        <v>39.976916057575004</v>
      </c>
      <c r="K8621">
        <v>120.83963924519399</v>
      </c>
      <c r="L8621">
        <v>123356.473960755</v>
      </c>
    </row>
    <row r="8622" spans="1:14" x14ac:dyDescent="0.35">
      <c r="A8622" t="s">
        <v>1723</v>
      </c>
      <c r="B8622" t="s">
        <v>5126</v>
      </c>
      <c r="C8622" t="s">
        <v>2857</v>
      </c>
      <c r="D8622" t="s">
        <v>2859</v>
      </c>
      <c r="E8622" t="s">
        <v>5127</v>
      </c>
      <c r="F8622" t="s">
        <v>3146</v>
      </c>
      <c r="G8622" t="s">
        <v>3258</v>
      </c>
      <c r="H8622">
        <v>52419.614200000004</v>
      </c>
      <c r="I8622">
        <v>34.3285145607815</v>
      </c>
      <c r="J8622">
        <v>16.971332288593199</v>
      </c>
      <c r="K8622">
        <v>51.299846849374603</v>
      </c>
      <c r="L8622">
        <v>52368.314353150599</v>
      </c>
    </row>
    <row r="8623" spans="1:14" x14ac:dyDescent="0.35">
      <c r="A8623" t="s">
        <v>1723</v>
      </c>
      <c r="B8623" t="s">
        <v>5126</v>
      </c>
      <c r="C8623" t="s">
        <v>2857</v>
      </c>
      <c r="D8623" t="s">
        <v>2859</v>
      </c>
      <c r="E8623" t="s">
        <v>5127</v>
      </c>
      <c r="F8623" t="s">
        <v>3188</v>
      </c>
      <c r="G8623" t="s">
        <v>3189</v>
      </c>
      <c r="H8623">
        <v>314517.68489999999</v>
      </c>
      <c r="I8623">
        <v>205.971087364689</v>
      </c>
      <c r="J8623">
        <v>0</v>
      </c>
      <c r="K8623">
        <v>205.971087364689</v>
      </c>
      <c r="L8623">
        <v>314311.71381263499</v>
      </c>
      <c r="N8623" t="s">
        <v>2198</v>
      </c>
    </row>
    <row r="8624" spans="1:14" x14ac:dyDescent="0.35">
      <c r="A8624" t="s">
        <v>1723</v>
      </c>
      <c r="B8624" t="s">
        <v>5126</v>
      </c>
      <c r="C8624" t="s">
        <v>2857</v>
      </c>
      <c r="D8624" t="s">
        <v>2859</v>
      </c>
      <c r="E8624" t="s">
        <v>5127</v>
      </c>
      <c r="F8624" t="s">
        <v>3241</v>
      </c>
      <c r="G8624" t="s">
        <v>3242</v>
      </c>
      <c r="H8624">
        <v>213173.09760000001</v>
      </c>
      <c r="I8624">
        <v>139.602625880511</v>
      </c>
      <c r="J8624">
        <v>69.016751306945494</v>
      </c>
      <c r="K8624">
        <v>208.61937718745699</v>
      </c>
      <c r="L8624">
        <v>212964.47822281299</v>
      </c>
    </row>
    <row r="8625" spans="1:12" x14ac:dyDescent="0.35">
      <c r="A8625" t="s">
        <v>1723</v>
      </c>
      <c r="B8625" t="s">
        <v>5126</v>
      </c>
      <c r="C8625" t="s">
        <v>2857</v>
      </c>
      <c r="D8625" t="s">
        <v>2859</v>
      </c>
      <c r="E8625" t="s">
        <v>5127</v>
      </c>
      <c r="F8625" t="s">
        <v>2877</v>
      </c>
      <c r="G8625" t="s">
        <v>2878</v>
      </c>
      <c r="H8625">
        <v>185215.97</v>
      </c>
      <c r="I8625">
        <v>121.294084781428</v>
      </c>
      <c r="J8625">
        <v>59.965374086362502</v>
      </c>
      <c r="K8625">
        <v>181.25945886778999</v>
      </c>
      <c r="L8625">
        <v>185034.71054113199</v>
      </c>
    </row>
    <row r="8626" spans="1:12" x14ac:dyDescent="0.35">
      <c r="A8626" t="s">
        <v>1723</v>
      </c>
      <c r="B8626" t="s">
        <v>5126</v>
      </c>
      <c r="C8626" t="s">
        <v>2879</v>
      </c>
      <c r="D8626" t="s">
        <v>2880</v>
      </c>
      <c r="E8626" t="s">
        <v>4916</v>
      </c>
      <c r="F8626" t="s">
        <v>2170</v>
      </c>
      <c r="G8626" t="s">
        <v>2171</v>
      </c>
      <c r="H8626">
        <v>0</v>
      </c>
      <c r="I8626">
        <v>0</v>
      </c>
      <c r="J8626">
        <v>0</v>
      </c>
      <c r="K8626">
        <v>0</v>
      </c>
      <c r="L8626">
        <v>0</v>
      </c>
    </row>
    <row r="8627" spans="1:12" x14ac:dyDescent="0.35">
      <c r="A8627" t="s">
        <v>1723</v>
      </c>
      <c r="B8627" t="s">
        <v>5126</v>
      </c>
      <c r="C8627" t="s">
        <v>2879</v>
      </c>
      <c r="D8627" t="s">
        <v>2880</v>
      </c>
      <c r="E8627" t="s">
        <v>4916</v>
      </c>
      <c r="F8627" t="s">
        <v>2172</v>
      </c>
      <c r="G8627" t="s">
        <v>2173</v>
      </c>
      <c r="H8627">
        <v>10129.877899999999</v>
      </c>
      <c r="I8627">
        <v>4.3875060439029099</v>
      </c>
      <c r="J8627">
        <v>0</v>
      </c>
      <c r="K8627">
        <v>4.3875060439029099</v>
      </c>
      <c r="L8627">
        <v>10125.490393956101</v>
      </c>
    </row>
    <row r="8628" spans="1:12" x14ac:dyDescent="0.35">
      <c r="A8628" t="s">
        <v>1723</v>
      </c>
      <c r="B8628" t="s">
        <v>5126</v>
      </c>
      <c r="C8628" t="s">
        <v>2879</v>
      </c>
      <c r="D8628" t="s">
        <v>2880</v>
      </c>
      <c r="E8628" t="s">
        <v>4916</v>
      </c>
      <c r="F8628" t="s">
        <v>2882</v>
      </c>
      <c r="G8628" t="s">
        <v>2883</v>
      </c>
      <c r="H8628">
        <v>3527.3681000000001</v>
      </c>
      <c r="I8628">
        <v>1.5277922831447599</v>
      </c>
      <c r="J8628">
        <v>0</v>
      </c>
      <c r="K8628">
        <v>1.5277922831447599</v>
      </c>
      <c r="L8628">
        <v>3525.84030771686</v>
      </c>
    </row>
    <row r="8629" spans="1:12" x14ac:dyDescent="0.35">
      <c r="A8629" t="s">
        <v>1723</v>
      </c>
      <c r="B8629" t="s">
        <v>5126</v>
      </c>
      <c r="C8629" t="s">
        <v>2879</v>
      </c>
      <c r="D8629" t="s">
        <v>2880</v>
      </c>
      <c r="E8629" t="s">
        <v>4916</v>
      </c>
      <c r="F8629" t="s">
        <v>2884</v>
      </c>
      <c r="G8629" t="s">
        <v>2885</v>
      </c>
      <c r="H8629">
        <v>10039.4326</v>
      </c>
      <c r="I8629">
        <v>4.3483318827966304</v>
      </c>
      <c r="J8629">
        <v>0</v>
      </c>
      <c r="K8629">
        <v>4.3483318827966304</v>
      </c>
      <c r="L8629">
        <v>10035.0842681172</v>
      </c>
    </row>
    <row r="8630" spans="1:12" x14ac:dyDescent="0.35">
      <c r="A8630" t="s">
        <v>1723</v>
      </c>
      <c r="B8630" t="s">
        <v>5126</v>
      </c>
      <c r="C8630" t="s">
        <v>2879</v>
      </c>
      <c r="D8630" t="s">
        <v>2886</v>
      </c>
      <c r="E8630" t="s">
        <v>3321</v>
      </c>
      <c r="F8630" t="s">
        <v>2172</v>
      </c>
      <c r="G8630" t="s">
        <v>2173</v>
      </c>
      <c r="H8630">
        <v>4075.3647000000001</v>
      </c>
      <c r="I8630">
        <v>6.3973437638901203</v>
      </c>
      <c r="J8630">
        <v>0</v>
      </c>
      <c r="K8630">
        <v>6.3973437638901203</v>
      </c>
      <c r="L8630">
        <v>4068.9673562361099</v>
      </c>
    </row>
    <row r="8631" spans="1:12" x14ac:dyDescent="0.35">
      <c r="A8631" t="s">
        <v>1723</v>
      </c>
      <c r="B8631" t="s">
        <v>5126</v>
      </c>
      <c r="C8631" t="s">
        <v>2879</v>
      </c>
      <c r="D8631" t="s">
        <v>2886</v>
      </c>
      <c r="E8631" t="s">
        <v>3321</v>
      </c>
      <c r="F8631" t="s">
        <v>2882</v>
      </c>
      <c r="G8631" t="s">
        <v>2883</v>
      </c>
      <c r="H8631">
        <v>4135.2965999999997</v>
      </c>
      <c r="I8631">
        <v>6.4914223486532103</v>
      </c>
      <c r="J8631">
        <v>0</v>
      </c>
      <c r="K8631">
        <v>6.4914223486532103</v>
      </c>
      <c r="L8631">
        <v>4128.8051776513503</v>
      </c>
    </row>
    <row r="8632" spans="1:12" x14ac:dyDescent="0.35">
      <c r="A8632" t="s">
        <v>1723</v>
      </c>
      <c r="B8632" t="s">
        <v>5126</v>
      </c>
      <c r="C8632" t="s">
        <v>2879</v>
      </c>
      <c r="D8632" t="s">
        <v>2886</v>
      </c>
      <c r="E8632" t="s">
        <v>3321</v>
      </c>
      <c r="F8632" t="s">
        <v>2884</v>
      </c>
      <c r="G8632" t="s">
        <v>2885</v>
      </c>
      <c r="H8632">
        <v>19357.982400000001</v>
      </c>
      <c r="I8632">
        <v>30.3873828784781</v>
      </c>
      <c r="J8632">
        <v>0</v>
      </c>
      <c r="K8632">
        <v>30.3873828784781</v>
      </c>
      <c r="L8632">
        <v>19327.595017121501</v>
      </c>
    </row>
    <row r="8633" spans="1:12" x14ac:dyDescent="0.35">
      <c r="A8633" t="s">
        <v>1723</v>
      </c>
      <c r="B8633" t="s">
        <v>5126</v>
      </c>
      <c r="C8633" t="s">
        <v>2879</v>
      </c>
      <c r="D8633" t="s">
        <v>2888</v>
      </c>
      <c r="E8633" t="s">
        <v>3512</v>
      </c>
      <c r="F8633" t="s">
        <v>2170</v>
      </c>
      <c r="G8633" t="s">
        <v>2171</v>
      </c>
      <c r="H8633">
        <v>0</v>
      </c>
      <c r="I8633">
        <v>0</v>
      </c>
      <c r="J8633">
        <v>0</v>
      </c>
      <c r="K8633">
        <v>0</v>
      </c>
      <c r="L8633">
        <v>0</v>
      </c>
    </row>
    <row r="8634" spans="1:12" x14ac:dyDescent="0.35">
      <c r="A8634" t="s">
        <v>1723</v>
      </c>
      <c r="B8634" t="s">
        <v>5126</v>
      </c>
      <c r="C8634" t="s">
        <v>2879</v>
      </c>
      <c r="D8634" t="s">
        <v>2888</v>
      </c>
      <c r="E8634" t="s">
        <v>3512</v>
      </c>
      <c r="F8634" t="s">
        <v>2172</v>
      </c>
      <c r="G8634" t="s">
        <v>2173</v>
      </c>
      <c r="H8634">
        <v>7292.4605000000001</v>
      </c>
      <c r="I8634">
        <v>7.2472611152051103</v>
      </c>
      <c r="J8634">
        <v>0</v>
      </c>
      <c r="K8634">
        <v>7.2472611152051103</v>
      </c>
      <c r="L8634">
        <v>7285.2132388847904</v>
      </c>
    </row>
    <row r="8635" spans="1:12" x14ac:dyDescent="0.35">
      <c r="A8635" t="s">
        <v>1723</v>
      </c>
      <c r="B8635" t="s">
        <v>5126</v>
      </c>
      <c r="C8635" t="s">
        <v>2879</v>
      </c>
      <c r="D8635" t="s">
        <v>2888</v>
      </c>
      <c r="E8635" t="s">
        <v>3512</v>
      </c>
      <c r="F8635" t="s">
        <v>2882</v>
      </c>
      <c r="G8635" t="s">
        <v>2883</v>
      </c>
      <c r="H8635">
        <v>0</v>
      </c>
      <c r="I8635">
        <v>0</v>
      </c>
      <c r="J8635">
        <v>0</v>
      </c>
      <c r="K8635">
        <v>0</v>
      </c>
      <c r="L8635">
        <v>0</v>
      </c>
    </row>
    <row r="8636" spans="1:12" x14ac:dyDescent="0.35">
      <c r="A8636" t="s">
        <v>1723</v>
      </c>
      <c r="B8636" t="s">
        <v>5126</v>
      </c>
      <c r="C8636" t="s">
        <v>2879</v>
      </c>
      <c r="D8636" t="s">
        <v>2888</v>
      </c>
      <c r="E8636" t="s">
        <v>3512</v>
      </c>
      <c r="F8636" t="s">
        <v>2884</v>
      </c>
      <c r="G8636" t="s">
        <v>2885</v>
      </c>
      <c r="H8636">
        <v>9545.4158000000007</v>
      </c>
      <c r="I8636">
        <v>9.4862523540489594</v>
      </c>
      <c r="J8636">
        <v>0</v>
      </c>
      <c r="K8636">
        <v>9.4862523540489594</v>
      </c>
      <c r="L8636">
        <v>9535.9295476459502</v>
      </c>
    </row>
    <row r="8637" spans="1:12" x14ac:dyDescent="0.35">
      <c r="A8637" t="s">
        <v>1723</v>
      </c>
      <c r="B8637" t="s">
        <v>5126</v>
      </c>
      <c r="C8637" t="s">
        <v>2879</v>
      </c>
      <c r="D8637" t="s">
        <v>2892</v>
      </c>
      <c r="E8637" t="s">
        <v>3066</v>
      </c>
      <c r="F8637" t="s">
        <v>2170</v>
      </c>
      <c r="G8637" t="s">
        <v>2171</v>
      </c>
      <c r="H8637">
        <v>0</v>
      </c>
      <c r="I8637">
        <v>0</v>
      </c>
      <c r="J8637">
        <v>0</v>
      </c>
      <c r="K8637">
        <v>0</v>
      </c>
      <c r="L8637">
        <v>0</v>
      </c>
    </row>
    <row r="8638" spans="1:12" x14ac:dyDescent="0.35">
      <c r="A8638" t="s">
        <v>1723</v>
      </c>
      <c r="B8638" t="s">
        <v>5126</v>
      </c>
      <c r="C8638" t="s">
        <v>2879</v>
      </c>
      <c r="D8638" t="s">
        <v>2892</v>
      </c>
      <c r="E8638" t="s">
        <v>3066</v>
      </c>
      <c r="F8638" t="s">
        <v>2172</v>
      </c>
      <c r="G8638" t="s">
        <v>2173</v>
      </c>
      <c r="H8638">
        <v>12188.2453</v>
      </c>
      <c r="I8638">
        <v>8.1689731744873999</v>
      </c>
      <c r="J8638">
        <v>0</v>
      </c>
      <c r="K8638">
        <v>8.1689731744873999</v>
      </c>
      <c r="L8638">
        <v>12180.0763268255</v>
      </c>
    </row>
    <row r="8639" spans="1:12" x14ac:dyDescent="0.35">
      <c r="A8639" t="s">
        <v>1723</v>
      </c>
      <c r="B8639" t="s">
        <v>5126</v>
      </c>
      <c r="C8639" t="s">
        <v>2879</v>
      </c>
      <c r="D8639" t="s">
        <v>2892</v>
      </c>
      <c r="E8639" t="s">
        <v>3066</v>
      </c>
      <c r="F8639" t="s">
        <v>2882</v>
      </c>
      <c r="G8639" t="s">
        <v>2883</v>
      </c>
      <c r="H8639">
        <v>0</v>
      </c>
      <c r="I8639">
        <v>0</v>
      </c>
      <c r="J8639">
        <v>0</v>
      </c>
      <c r="K8639">
        <v>0</v>
      </c>
      <c r="L8639">
        <v>0</v>
      </c>
    </row>
    <row r="8640" spans="1:12" x14ac:dyDescent="0.35">
      <c r="A8640" t="s">
        <v>1723</v>
      </c>
      <c r="B8640" t="s">
        <v>5126</v>
      </c>
      <c r="C8640" t="s">
        <v>2879</v>
      </c>
      <c r="D8640" t="s">
        <v>2892</v>
      </c>
      <c r="E8640" t="s">
        <v>3066</v>
      </c>
      <c r="F8640" t="s">
        <v>2884</v>
      </c>
      <c r="G8640" t="s">
        <v>2885</v>
      </c>
      <c r="H8640">
        <v>16204.8262</v>
      </c>
      <c r="I8640">
        <v>10.861021152443501</v>
      </c>
      <c r="J8640">
        <v>0</v>
      </c>
      <c r="K8640">
        <v>10.861021152443501</v>
      </c>
      <c r="L8640">
        <v>16193.9651788476</v>
      </c>
    </row>
    <row r="8641" spans="1:12" x14ac:dyDescent="0.35">
      <c r="A8641" t="s">
        <v>1723</v>
      </c>
      <c r="B8641" t="s">
        <v>5126</v>
      </c>
      <c r="C8641" t="s">
        <v>2879</v>
      </c>
      <c r="D8641" t="s">
        <v>2892</v>
      </c>
      <c r="E8641" t="s">
        <v>3066</v>
      </c>
      <c r="F8641" t="s">
        <v>392</v>
      </c>
      <c r="G8641" t="s">
        <v>2914</v>
      </c>
      <c r="H8641">
        <v>0</v>
      </c>
      <c r="I8641">
        <v>0</v>
      </c>
      <c r="J8641">
        <v>0</v>
      </c>
      <c r="K8641">
        <v>0</v>
      </c>
      <c r="L8641">
        <v>0</v>
      </c>
    </row>
    <row r="8642" spans="1:12" x14ac:dyDescent="0.35">
      <c r="A8642" t="s">
        <v>1723</v>
      </c>
      <c r="B8642" t="s">
        <v>5126</v>
      </c>
      <c r="C8642" t="s">
        <v>2879</v>
      </c>
      <c r="D8642" t="s">
        <v>2894</v>
      </c>
      <c r="E8642" t="s">
        <v>4611</v>
      </c>
      <c r="F8642" t="s">
        <v>2172</v>
      </c>
      <c r="G8642" t="s">
        <v>2173</v>
      </c>
      <c r="H8642">
        <v>13245.5573</v>
      </c>
      <c r="I8642">
        <v>21.211769759450199</v>
      </c>
      <c r="J8642">
        <v>0</v>
      </c>
      <c r="K8642">
        <v>21.211769759450199</v>
      </c>
      <c r="L8642">
        <v>13224.3455302406</v>
      </c>
    </row>
    <row r="8643" spans="1:12" x14ac:dyDescent="0.35">
      <c r="A8643" t="s">
        <v>1723</v>
      </c>
      <c r="B8643" t="s">
        <v>5126</v>
      </c>
      <c r="C8643" t="s">
        <v>2879</v>
      </c>
      <c r="D8643" t="s">
        <v>2894</v>
      </c>
      <c r="E8643" t="s">
        <v>4611</v>
      </c>
      <c r="F8643" t="s">
        <v>2882</v>
      </c>
      <c r="G8643" t="s">
        <v>2883</v>
      </c>
      <c r="H8643">
        <v>0</v>
      </c>
      <c r="I8643">
        <v>0</v>
      </c>
      <c r="J8643">
        <v>0</v>
      </c>
      <c r="K8643">
        <v>0</v>
      </c>
      <c r="L8643">
        <v>0</v>
      </c>
    </row>
    <row r="8644" spans="1:12" x14ac:dyDescent="0.35">
      <c r="A8644" t="s">
        <v>1723</v>
      </c>
      <c r="B8644" t="s">
        <v>5126</v>
      </c>
      <c r="C8644" t="s">
        <v>2879</v>
      </c>
      <c r="D8644" t="s">
        <v>2894</v>
      </c>
      <c r="E8644" t="s">
        <v>4611</v>
      </c>
      <c r="F8644" t="s">
        <v>2884</v>
      </c>
      <c r="G8644" t="s">
        <v>2885</v>
      </c>
      <c r="H8644">
        <v>8931.2901000000002</v>
      </c>
      <c r="I8644">
        <v>14.302793323515001</v>
      </c>
      <c r="J8644">
        <v>0</v>
      </c>
      <c r="K8644">
        <v>14.302793323515001</v>
      </c>
      <c r="L8644">
        <v>8916.9873066764794</v>
      </c>
    </row>
    <row r="8645" spans="1:12" x14ac:dyDescent="0.35">
      <c r="A8645" t="s">
        <v>1723</v>
      </c>
      <c r="B8645" t="s">
        <v>5126</v>
      </c>
      <c r="C8645" t="s">
        <v>2879</v>
      </c>
      <c r="D8645" t="s">
        <v>2898</v>
      </c>
      <c r="E8645" t="s">
        <v>2893</v>
      </c>
      <c r="F8645" t="s">
        <v>2170</v>
      </c>
      <c r="G8645" t="s">
        <v>2171</v>
      </c>
      <c r="H8645">
        <v>0</v>
      </c>
      <c r="I8645">
        <v>0</v>
      </c>
      <c r="J8645">
        <v>0</v>
      </c>
      <c r="K8645">
        <v>0</v>
      </c>
      <c r="L8645">
        <v>0</v>
      </c>
    </row>
    <row r="8646" spans="1:12" x14ac:dyDescent="0.35">
      <c r="A8646" t="s">
        <v>1723</v>
      </c>
      <c r="B8646" t="s">
        <v>5126</v>
      </c>
      <c r="C8646" t="s">
        <v>2879</v>
      </c>
      <c r="D8646" t="s">
        <v>2898</v>
      </c>
      <c r="E8646" t="s">
        <v>2893</v>
      </c>
      <c r="F8646" t="s">
        <v>2172</v>
      </c>
      <c r="G8646" t="s">
        <v>2173</v>
      </c>
      <c r="H8646">
        <v>3530.2417999999998</v>
      </c>
      <c r="I8646">
        <v>0.41254079884591099</v>
      </c>
      <c r="J8646">
        <v>0</v>
      </c>
      <c r="K8646">
        <v>0.41254079884591099</v>
      </c>
      <c r="L8646">
        <v>3529.8292592011499</v>
      </c>
    </row>
    <row r="8647" spans="1:12" x14ac:dyDescent="0.35">
      <c r="A8647" t="s">
        <v>1723</v>
      </c>
      <c r="B8647" t="s">
        <v>5126</v>
      </c>
      <c r="C8647" t="s">
        <v>2879</v>
      </c>
      <c r="D8647" t="s">
        <v>2898</v>
      </c>
      <c r="E8647" t="s">
        <v>2893</v>
      </c>
      <c r="F8647" t="s">
        <v>2882</v>
      </c>
      <c r="G8647" t="s">
        <v>2883</v>
      </c>
      <c r="H8647">
        <v>2198.0749999999998</v>
      </c>
      <c r="I8647">
        <v>0.25686502569651098</v>
      </c>
      <c r="J8647">
        <v>0</v>
      </c>
      <c r="K8647">
        <v>0.25686502569651098</v>
      </c>
      <c r="L8647">
        <v>2197.8181349742999</v>
      </c>
    </row>
    <row r="8648" spans="1:12" x14ac:dyDescent="0.35">
      <c r="A8648" t="s">
        <v>1723</v>
      </c>
      <c r="B8648" t="s">
        <v>5126</v>
      </c>
      <c r="C8648" t="s">
        <v>2879</v>
      </c>
      <c r="D8648" t="s">
        <v>2898</v>
      </c>
      <c r="E8648" t="s">
        <v>2893</v>
      </c>
      <c r="F8648" t="s">
        <v>2884</v>
      </c>
      <c r="G8648" t="s">
        <v>2885</v>
      </c>
      <c r="H8648">
        <v>14387.4004</v>
      </c>
      <c r="I8648">
        <v>1.6812983500135199</v>
      </c>
      <c r="J8648">
        <v>0</v>
      </c>
      <c r="K8648">
        <v>1.6812983500135199</v>
      </c>
      <c r="L8648">
        <v>14385.71910165</v>
      </c>
    </row>
    <row r="8649" spans="1:12" x14ac:dyDescent="0.35">
      <c r="A8649" t="s">
        <v>1723</v>
      </c>
      <c r="B8649" t="s">
        <v>5126</v>
      </c>
      <c r="C8649" t="s">
        <v>2879</v>
      </c>
      <c r="D8649" t="s">
        <v>2902</v>
      </c>
      <c r="E8649" t="s">
        <v>2899</v>
      </c>
      <c r="F8649" t="s">
        <v>2170</v>
      </c>
      <c r="G8649" t="s">
        <v>2171</v>
      </c>
      <c r="H8649">
        <v>0</v>
      </c>
      <c r="I8649">
        <v>0</v>
      </c>
      <c r="J8649">
        <v>0</v>
      </c>
      <c r="K8649">
        <v>0</v>
      </c>
      <c r="L8649">
        <v>0</v>
      </c>
    </row>
    <row r="8650" spans="1:12" x14ac:dyDescent="0.35">
      <c r="A8650" t="s">
        <v>1723</v>
      </c>
      <c r="B8650" t="s">
        <v>5126</v>
      </c>
      <c r="C8650" t="s">
        <v>2879</v>
      </c>
      <c r="D8650" t="s">
        <v>2902</v>
      </c>
      <c r="E8650" t="s">
        <v>2899</v>
      </c>
      <c r="F8650" t="s">
        <v>2172</v>
      </c>
      <c r="G8650" t="s">
        <v>2173</v>
      </c>
      <c r="H8650">
        <v>0</v>
      </c>
      <c r="I8650">
        <v>0</v>
      </c>
      <c r="J8650">
        <v>0</v>
      </c>
      <c r="K8650">
        <v>0</v>
      </c>
      <c r="L8650">
        <v>0</v>
      </c>
    </row>
    <row r="8651" spans="1:12" x14ac:dyDescent="0.35">
      <c r="A8651" t="s">
        <v>1723</v>
      </c>
      <c r="B8651" t="s">
        <v>5126</v>
      </c>
      <c r="C8651" t="s">
        <v>2879</v>
      </c>
      <c r="D8651" t="s">
        <v>2902</v>
      </c>
      <c r="E8651" t="s">
        <v>2899</v>
      </c>
      <c r="F8651" t="s">
        <v>2882</v>
      </c>
      <c r="G8651" t="s">
        <v>2883</v>
      </c>
      <c r="H8651">
        <v>22681.659500000002</v>
      </c>
      <c r="I8651">
        <v>17.684229502135398</v>
      </c>
      <c r="J8651">
        <v>0</v>
      </c>
      <c r="K8651">
        <v>17.684229502135398</v>
      </c>
      <c r="L8651">
        <v>22663.9752704979</v>
      </c>
    </row>
    <row r="8652" spans="1:12" x14ac:dyDescent="0.35">
      <c r="A8652" t="s">
        <v>1723</v>
      </c>
      <c r="B8652" t="s">
        <v>5126</v>
      </c>
      <c r="C8652" t="s">
        <v>2879</v>
      </c>
      <c r="D8652" t="s">
        <v>2902</v>
      </c>
      <c r="E8652" t="s">
        <v>2899</v>
      </c>
      <c r="F8652" t="s">
        <v>2884</v>
      </c>
      <c r="G8652" t="s">
        <v>2885</v>
      </c>
      <c r="H8652">
        <v>48188.273399999998</v>
      </c>
      <c r="I8652">
        <v>22.817765481324798</v>
      </c>
      <c r="J8652">
        <v>0</v>
      </c>
      <c r="K8652">
        <v>22.817765481324798</v>
      </c>
      <c r="L8652">
        <v>48165.455634518701</v>
      </c>
    </row>
    <row r="8653" spans="1:12" x14ac:dyDescent="0.35">
      <c r="A8653" t="s">
        <v>1723</v>
      </c>
      <c r="B8653" t="s">
        <v>5126</v>
      </c>
      <c r="C8653" t="s">
        <v>2879</v>
      </c>
      <c r="D8653" t="s">
        <v>2904</v>
      </c>
      <c r="E8653" t="s">
        <v>5128</v>
      </c>
      <c r="F8653" t="s">
        <v>2172</v>
      </c>
      <c r="G8653" t="s">
        <v>2173</v>
      </c>
      <c r="H8653">
        <v>2310.5315000000001</v>
      </c>
      <c r="I8653">
        <v>1.35216043237093</v>
      </c>
      <c r="J8653">
        <v>0</v>
      </c>
      <c r="K8653">
        <v>1.35216043237093</v>
      </c>
      <c r="L8653">
        <v>2309.17933956763</v>
      </c>
    </row>
    <row r="8654" spans="1:12" x14ac:dyDescent="0.35">
      <c r="A8654" t="s">
        <v>1723</v>
      </c>
      <c r="B8654" t="s">
        <v>5126</v>
      </c>
      <c r="C8654" t="s">
        <v>2879</v>
      </c>
      <c r="D8654" t="s">
        <v>2904</v>
      </c>
      <c r="E8654" t="s">
        <v>5128</v>
      </c>
      <c r="F8654" t="s">
        <v>2882</v>
      </c>
      <c r="G8654" t="s">
        <v>2883</v>
      </c>
      <c r="H8654">
        <v>5054.2875999999997</v>
      </c>
      <c r="I8654">
        <v>2.9578509458114102</v>
      </c>
      <c r="J8654">
        <v>0</v>
      </c>
      <c r="K8654">
        <v>2.9578509458114102</v>
      </c>
      <c r="L8654">
        <v>5051.32974905419</v>
      </c>
    </row>
    <row r="8655" spans="1:12" x14ac:dyDescent="0.35">
      <c r="A8655" t="s">
        <v>1723</v>
      </c>
      <c r="B8655" t="s">
        <v>5126</v>
      </c>
      <c r="C8655" t="s">
        <v>2879</v>
      </c>
      <c r="D8655" t="s">
        <v>2904</v>
      </c>
      <c r="E8655" t="s">
        <v>5128</v>
      </c>
      <c r="F8655" t="s">
        <v>2884</v>
      </c>
      <c r="G8655" t="s">
        <v>2885</v>
      </c>
      <c r="H8655">
        <v>23755.151900000001</v>
      </c>
      <c r="I8655">
        <v>13.9018994453136</v>
      </c>
      <c r="J8655">
        <v>0</v>
      </c>
      <c r="K8655">
        <v>13.9018994453136</v>
      </c>
      <c r="L8655">
        <v>23741.250000554701</v>
      </c>
    </row>
    <row r="8656" spans="1:12" x14ac:dyDescent="0.35">
      <c r="A8656" t="s">
        <v>1723</v>
      </c>
      <c r="B8656" t="s">
        <v>5126</v>
      </c>
      <c r="C8656" t="s">
        <v>2879</v>
      </c>
      <c r="D8656" t="s">
        <v>2906</v>
      </c>
      <c r="E8656" t="s">
        <v>3557</v>
      </c>
      <c r="F8656" t="s">
        <v>2170</v>
      </c>
      <c r="G8656" t="s">
        <v>2171</v>
      </c>
      <c r="H8656">
        <v>0</v>
      </c>
      <c r="I8656">
        <v>0</v>
      </c>
      <c r="J8656">
        <v>0</v>
      </c>
      <c r="K8656">
        <v>0</v>
      </c>
      <c r="L8656">
        <v>0</v>
      </c>
    </row>
    <row r="8657" spans="1:12" x14ac:dyDescent="0.35">
      <c r="A8657" t="s">
        <v>1723</v>
      </c>
      <c r="B8657" t="s">
        <v>5126</v>
      </c>
      <c r="C8657" t="s">
        <v>2879</v>
      </c>
      <c r="D8657" t="s">
        <v>2906</v>
      </c>
      <c r="E8657" t="s">
        <v>3557</v>
      </c>
      <c r="F8657" t="s">
        <v>2172</v>
      </c>
      <c r="G8657" t="s">
        <v>2173</v>
      </c>
      <c r="H8657">
        <v>33888.320299999999</v>
      </c>
      <c r="I8657">
        <v>4.9949319213313199</v>
      </c>
      <c r="J8657">
        <v>0</v>
      </c>
      <c r="K8657">
        <v>4.9949319213313199</v>
      </c>
      <c r="L8657">
        <v>33883.325368078702</v>
      </c>
    </row>
    <row r="8658" spans="1:12" x14ac:dyDescent="0.35">
      <c r="A8658" t="s">
        <v>1723</v>
      </c>
      <c r="B8658" t="s">
        <v>5126</v>
      </c>
      <c r="C8658" t="s">
        <v>2879</v>
      </c>
      <c r="D8658" t="s">
        <v>2906</v>
      </c>
      <c r="E8658" t="s">
        <v>3557</v>
      </c>
      <c r="F8658" t="s">
        <v>2882</v>
      </c>
      <c r="G8658" t="s">
        <v>2883</v>
      </c>
      <c r="H8658">
        <v>10179.890600000001</v>
      </c>
      <c r="I8658">
        <v>1.5004538577912301</v>
      </c>
      <c r="J8658">
        <v>0</v>
      </c>
      <c r="K8658">
        <v>1.5004538577912301</v>
      </c>
      <c r="L8658">
        <v>10178.390146142199</v>
      </c>
    </row>
    <row r="8659" spans="1:12" x14ac:dyDescent="0.35">
      <c r="A8659" t="s">
        <v>1723</v>
      </c>
      <c r="B8659" t="s">
        <v>5126</v>
      </c>
      <c r="C8659" t="s">
        <v>2879</v>
      </c>
      <c r="D8659" t="s">
        <v>2906</v>
      </c>
      <c r="E8659" t="s">
        <v>3557</v>
      </c>
      <c r="F8659" t="s">
        <v>2884</v>
      </c>
      <c r="G8659" t="s">
        <v>2885</v>
      </c>
      <c r="H8659">
        <v>24282.007000000001</v>
      </c>
      <c r="J8659">
        <v>0</v>
      </c>
      <c r="K8659">
        <v>0</v>
      </c>
      <c r="L8659">
        <v>24282.007000000001</v>
      </c>
    </row>
    <row r="8660" spans="1:12" x14ac:dyDescent="0.35">
      <c r="A8660" t="s">
        <v>1723</v>
      </c>
      <c r="B8660" t="s">
        <v>5126</v>
      </c>
      <c r="C8660" t="s">
        <v>2879</v>
      </c>
      <c r="D8660" t="s">
        <v>2906</v>
      </c>
      <c r="E8660" t="s">
        <v>3557</v>
      </c>
      <c r="F8660" t="s">
        <v>2896</v>
      </c>
      <c r="G8660" t="s">
        <v>2897</v>
      </c>
      <c r="H8660">
        <v>17542.947800000002</v>
      </c>
      <c r="J8660">
        <v>0</v>
      </c>
      <c r="K8660">
        <v>0</v>
      </c>
      <c r="L8660">
        <v>17542.947800000002</v>
      </c>
    </row>
    <row r="8661" spans="1:12" x14ac:dyDescent="0.35">
      <c r="A8661" t="s">
        <v>1723</v>
      </c>
      <c r="B8661" t="s">
        <v>5126</v>
      </c>
      <c r="C8661" t="s">
        <v>2879</v>
      </c>
      <c r="D8661" t="s">
        <v>2908</v>
      </c>
      <c r="E8661" t="s">
        <v>3211</v>
      </c>
      <c r="F8661" t="s">
        <v>2170</v>
      </c>
      <c r="G8661" t="s">
        <v>2171</v>
      </c>
      <c r="H8661">
        <v>0</v>
      </c>
      <c r="I8661">
        <v>0</v>
      </c>
      <c r="J8661">
        <v>0</v>
      </c>
      <c r="K8661">
        <v>0</v>
      </c>
      <c r="L8661">
        <v>0</v>
      </c>
    </row>
    <row r="8662" spans="1:12" x14ac:dyDescent="0.35">
      <c r="A8662" t="s">
        <v>1723</v>
      </c>
      <c r="B8662" t="s">
        <v>5126</v>
      </c>
      <c r="C8662" t="s">
        <v>2879</v>
      </c>
      <c r="D8662" t="s">
        <v>2908</v>
      </c>
      <c r="E8662" t="s">
        <v>3211</v>
      </c>
      <c r="F8662" t="s">
        <v>2172</v>
      </c>
      <c r="G8662" t="s">
        <v>2173</v>
      </c>
      <c r="H8662">
        <v>18340.3914</v>
      </c>
      <c r="I8662">
        <v>1.0418317478082399</v>
      </c>
      <c r="J8662">
        <v>0</v>
      </c>
      <c r="K8662">
        <v>1.0418317478082399</v>
      </c>
      <c r="L8662">
        <v>18339.349568252201</v>
      </c>
    </row>
    <row r="8663" spans="1:12" x14ac:dyDescent="0.35">
      <c r="A8663" t="s">
        <v>1723</v>
      </c>
      <c r="B8663" t="s">
        <v>5126</v>
      </c>
      <c r="C8663" t="s">
        <v>2879</v>
      </c>
      <c r="D8663" t="s">
        <v>2908</v>
      </c>
      <c r="E8663" t="s">
        <v>3211</v>
      </c>
      <c r="F8663" t="s">
        <v>2882</v>
      </c>
      <c r="G8663" t="s">
        <v>2883</v>
      </c>
      <c r="H8663">
        <v>5105.0573999999997</v>
      </c>
      <c r="I8663">
        <v>0.28999440402909898</v>
      </c>
      <c r="J8663">
        <v>0</v>
      </c>
      <c r="K8663">
        <v>0.28999440402909898</v>
      </c>
      <c r="L8663">
        <v>5104.7674055959696</v>
      </c>
    </row>
    <row r="8664" spans="1:12" x14ac:dyDescent="0.35">
      <c r="A8664" t="s">
        <v>1723</v>
      </c>
      <c r="B8664" t="s">
        <v>5126</v>
      </c>
      <c r="C8664" t="s">
        <v>2879</v>
      </c>
      <c r="D8664" t="s">
        <v>2908</v>
      </c>
      <c r="E8664" t="s">
        <v>3211</v>
      </c>
      <c r="F8664" t="s">
        <v>2884</v>
      </c>
      <c r="G8664" t="s">
        <v>2885</v>
      </c>
      <c r="H8664">
        <v>18325.9967</v>
      </c>
      <c r="J8664">
        <v>0</v>
      </c>
      <c r="K8664">
        <v>0</v>
      </c>
      <c r="L8664">
        <v>18325.9967</v>
      </c>
    </row>
    <row r="8665" spans="1:12" x14ac:dyDescent="0.35">
      <c r="A8665" t="s">
        <v>1723</v>
      </c>
      <c r="B8665" t="s">
        <v>5126</v>
      </c>
      <c r="C8665" t="s">
        <v>2879</v>
      </c>
      <c r="D8665" t="s">
        <v>2910</v>
      </c>
      <c r="E8665" t="s">
        <v>3191</v>
      </c>
      <c r="F8665" t="s">
        <v>2170</v>
      </c>
      <c r="G8665" t="s">
        <v>2171</v>
      </c>
      <c r="H8665">
        <v>0</v>
      </c>
      <c r="I8665">
        <v>0</v>
      </c>
      <c r="J8665">
        <v>0</v>
      </c>
      <c r="K8665">
        <v>0</v>
      </c>
      <c r="L8665">
        <v>0</v>
      </c>
    </row>
    <row r="8666" spans="1:12" x14ac:dyDescent="0.35">
      <c r="A8666" t="s">
        <v>1723</v>
      </c>
      <c r="B8666" t="s">
        <v>5126</v>
      </c>
      <c r="C8666" t="s">
        <v>2879</v>
      </c>
      <c r="D8666" t="s">
        <v>2910</v>
      </c>
      <c r="E8666" t="s">
        <v>3191</v>
      </c>
      <c r="F8666" t="s">
        <v>2172</v>
      </c>
      <c r="G8666" t="s">
        <v>2173</v>
      </c>
      <c r="H8666">
        <v>13179.6443</v>
      </c>
      <c r="I8666">
        <v>8.8941464552238791</v>
      </c>
      <c r="J8666">
        <v>0</v>
      </c>
      <c r="K8666">
        <v>8.8941464552238791</v>
      </c>
      <c r="L8666">
        <v>13170.750153544799</v>
      </c>
    </row>
    <row r="8667" spans="1:12" x14ac:dyDescent="0.35">
      <c r="A8667" t="s">
        <v>1723</v>
      </c>
      <c r="B8667" t="s">
        <v>5126</v>
      </c>
      <c r="C8667" t="s">
        <v>2879</v>
      </c>
      <c r="D8667" t="s">
        <v>2910</v>
      </c>
      <c r="E8667" t="s">
        <v>3191</v>
      </c>
      <c r="F8667" t="s">
        <v>2882</v>
      </c>
      <c r="G8667" t="s">
        <v>2883</v>
      </c>
      <c r="H8667">
        <v>0</v>
      </c>
      <c r="I8667">
        <v>0</v>
      </c>
      <c r="J8667">
        <v>0</v>
      </c>
      <c r="K8667">
        <v>0</v>
      </c>
      <c r="L8667">
        <v>0</v>
      </c>
    </row>
    <row r="8668" spans="1:12" x14ac:dyDescent="0.35">
      <c r="A8668" t="s">
        <v>1723</v>
      </c>
      <c r="B8668" t="s">
        <v>5126</v>
      </c>
      <c r="C8668" t="s">
        <v>2879</v>
      </c>
      <c r="D8668" t="s">
        <v>2910</v>
      </c>
      <c r="E8668" t="s">
        <v>3191</v>
      </c>
      <c r="F8668" t="s">
        <v>2884</v>
      </c>
      <c r="G8668" t="s">
        <v>2885</v>
      </c>
      <c r="H8668">
        <v>54515.801500000001</v>
      </c>
      <c r="I8668">
        <v>36.789423973880602</v>
      </c>
      <c r="J8668">
        <v>0</v>
      </c>
      <c r="K8668">
        <v>36.789423973880602</v>
      </c>
      <c r="L8668">
        <v>54479.012076026098</v>
      </c>
    </row>
    <row r="8669" spans="1:12" x14ac:dyDescent="0.35">
      <c r="A8669" t="s">
        <v>1723</v>
      </c>
      <c r="B8669" t="s">
        <v>5126</v>
      </c>
      <c r="C8669" t="s">
        <v>2879</v>
      </c>
      <c r="D8669" t="s">
        <v>2910</v>
      </c>
      <c r="E8669" t="s">
        <v>3191</v>
      </c>
      <c r="F8669" t="s">
        <v>2896</v>
      </c>
      <c r="G8669" t="s">
        <v>2897</v>
      </c>
      <c r="H8669">
        <v>12323.8233</v>
      </c>
      <c r="I8669">
        <v>8.3166044776119392</v>
      </c>
      <c r="J8669">
        <v>0</v>
      </c>
      <c r="K8669">
        <v>8.3166044776119392</v>
      </c>
      <c r="L8669">
        <v>12315.506695522399</v>
      </c>
    </row>
    <row r="8670" spans="1:12" x14ac:dyDescent="0.35">
      <c r="A8670" t="s">
        <v>1723</v>
      </c>
      <c r="B8670" t="s">
        <v>5126</v>
      </c>
      <c r="C8670" t="s">
        <v>2879</v>
      </c>
      <c r="D8670" t="s">
        <v>2912</v>
      </c>
      <c r="E8670" t="s">
        <v>5129</v>
      </c>
      <c r="F8670" t="s">
        <v>2172</v>
      </c>
      <c r="G8670" t="s">
        <v>2173</v>
      </c>
      <c r="H8670">
        <v>25510.359799999998</v>
      </c>
      <c r="I8670">
        <v>17.7137520487282</v>
      </c>
      <c r="J8670">
        <v>90.4673224043716</v>
      </c>
      <c r="K8670">
        <v>108.1810744531</v>
      </c>
      <c r="L8670">
        <v>25402.178725546899</v>
      </c>
    </row>
    <row r="8671" spans="1:12" x14ac:dyDescent="0.35">
      <c r="A8671" t="s">
        <v>1723</v>
      </c>
      <c r="B8671" t="s">
        <v>5126</v>
      </c>
      <c r="C8671" t="s">
        <v>2879</v>
      </c>
      <c r="D8671" t="s">
        <v>2912</v>
      </c>
      <c r="E8671" t="s">
        <v>5129</v>
      </c>
      <c r="F8671" t="s">
        <v>2882</v>
      </c>
      <c r="G8671" t="s">
        <v>2883</v>
      </c>
      <c r="H8671">
        <v>8769.1862000000001</v>
      </c>
      <c r="I8671">
        <v>6.0891022667502996</v>
      </c>
      <c r="J8671">
        <v>31.0981420765027</v>
      </c>
      <c r="K8671">
        <v>37.187244343252999</v>
      </c>
      <c r="L8671">
        <v>8731.9989556567507</v>
      </c>
    </row>
    <row r="8672" spans="1:12" x14ac:dyDescent="0.35">
      <c r="A8672" t="s">
        <v>1723</v>
      </c>
      <c r="B8672" t="s">
        <v>5126</v>
      </c>
      <c r="C8672" t="s">
        <v>2879</v>
      </c>
      <c r="D8672" t="s">
        <v>2912</v>
      </c>
      <c r="E8672" t="s">
        <v>5129</v>
      </c>
      <c r="F8672" t="s">
        <v>2884</v>
      </c>
      <c r="G8672" t="s">
        <v>2885</v>
      </c>
      <c r="H8672">
        <v>29933.472099999999</v>
      </c>
      <c r="I8672">
        <v>9.6299741824440606</v>
      </c>
      <c r="J8672">
        <v>0</v>
      </c>
      <c r="K8672">
        <v>9.6299741824440606</v>
      </c>
      <c r="L8672">
        <v>29923.842125817599</v>
      </c>
    </row>
    <row r="8673" spans="1:12" x14ac:dyDescent="0.35">
      <c r="A8673" t="s">
        <v>1723</v>
      </c>
      <c r="B8673" t="s">
        <v>5126</v>
      </c>
      <c r="C8673" t="s">
        <v>2879</v>
      </c>
      <c r="D8673" t="s">
        <v>2912</v>
      </c>
      <c r="E8673" t="s">
        <v>5129</v>
      </c>
      <c r="F8673" t="s">
        <v>2896</v>
      </c>
      <c r="G8673" t="s">
        <v>2897</v>
      </c>
      <c r="H8673">
        <v>10672.658600000001</v>
      </c>
      <c r="I8673">
        <v>3.43352839931153</v>
      </c>
      <c r="J8673">
        <v>0</v>
      </c>
      <c r="K8673">
        <v>3.43352839931153</v>
      </c>
      <c r="L8673">
        <v>10669.2250716007</v>
      </c>
    </row>
    <row r="8674" spans="1:12" x14ac:dyDescent="0.35">
      <c r="A8674" t="s">
        <v>1723</v>
      </c>
      <c r="B8674" t="s">
        <v>5126</v>
      </c>
      <c r="C8674" t="s">
        <v>2915</v>
      </c>
      <c r="D8674" t="s">
        <v>5130</v>
      </c>
      <c r="E8674" t="s">
        <v>5131</v>
      </c>
      <c r="F8674" t="s">
        <v>2170</v>
      </c>
      <c r="G8674" t="s">
        <v>2171</v>
      </c>
      <c r="H8674">
        <v>0</v>
      </c>
      <c r="I8674">
        <v>0</v>
      </c>
      <c r="J8674">
        <v>0</v>
      </c>
      <c r="K8674">
        <v>0</v>
      </c>
      <c r="L8674">
        <v>0</v>
      </c>
    </row>
    <row r="8675" spans="1:12" x14ac:dyDescent="0.35">
      <c r="A8675" t="s">
        <v>1723</v>
      </c>
      <c r="B8675" t="s">
        <v>5126</v>
      </c>
      <c r="C8675" t="s">
        <v>2915</v>
      </c>
      <c r="D8675" t="s">
        <v>5130</v>
      </c>
      <c r="E8675" t="s">
        <v>5131</v>
      </c>
      <c r="F8675" t="s">
        <v>2172</v>
      </c>
      <c r="G8675" t="s">
        <v>2173</v>
      </c>
      <c r="H8675">
        <v>76182.302500000005</v>
      </c>
      <c r="I8675">
        <v>55.753706505295</v>
      </c>
      <c r="J8675">
        <v>0</v>
      </c>
      <c r="K8675">
        <v>55.753706505295</v>
      </c>
      <c r="L8675">
        <v>76126.548793494701</v>
      </c>
    </row>
    <row r="8676" spans="1:12" x14ac:dyDescent="0.35">
      <c r="A8676" t="s">
        <v>1723</v>
      </c>
      <c r="B8676" t="s">
        <v>5126</v>
      </c>
      <c r="C8676" t="s">
        <v>2915</v>
      </c>
      <c r="D8676" t="s">
        <v>5130</v>
      </c>
      <c r="E8676" t="s">
        <v>5131</v>
      </c>
      <c r="F8676" t="s">
        <v>2867</v>
      </c>
      <c r="G8676" t="s">
        <v>2868</v>
      </c>
      <c r="H8676">
        <v>0</v>
      </c>
      <c r="I8676">
        <v>0</v>
      </c>
      <c r="J8676">
        <v>0</v>
      </c>
      <c r="K8676">
        <v>0</v>
      </c>
      <c r="L8676">
        <v>0</v>
      </c>
    </row>
    <row r="8677" spans="1:12" x14ac:dyDescent="0.35">
      <c r="A8677" t="s">
        <v>1723</v>
      </c>
      <c r="B8677" t="s">
        <v>5126</v>
      </c>
      <c r="C8677" t="s">
        <v>2915</v>
      </c>
      <c r="D8677" t="s">
        <v>5130</v>
      </c>
      <c r="E8677" t="s">
        <v>5131</v>
      </c>
      <c r="F8677" t="s">
        <v>2922</v>
      </c>
      <c r="G8677" t="s">
        <v>2923</v>
      </c>
      <c r="H8677">
        <v>74186.024000000005</v>
      </c>
      <c r="I8677">
        <v>54.292738275340398</v>
      </c>
      <c r="J8677">
        <v>0</v>
      </c>
      <c r="K8677">
        <v>54.292738275340398</v>
      </c>
      <c r="L8677">
        <v>74131.731261724693</v>
      </c>
    </row>
    <row r="8678" spans="1:12" x14ac:dyDescent="0.35">
      <c r="A8678" t="s">
        <v>1723</v>
      </c>
      <c r="B8678" t="s">
        <v>5126</v>
      </c>
      <c r="C8678" t="s">
        <v>2915</v>
      </c>
      <c r="D8678" t="s">
        <v>5130</v>
      </c>
      <c r="E8678" t="s">
        <v>5131</v>
      </c>
      <c r="F8678" t="s">
        <v>3173</v>
      </c>
      <c r="G8678" t="s">
        <v>3174</v>
      </c>
      <c r="H8678">
        <v>0</v>
      </c>
      <c r="I8678">
        <v>0</v>
      </c>
      <c r="J8678">
        <v>0</v>
      </c>
      <c r="K8678">
        <v>0</v>
      </c>
      <c r="L8678">
        <v>0</v>
      </c>
    </row>
    <row r="8679" spans="1:12" x14ac:dyDescent="0.35">
      <c r="A8679" t="s">
        <v>1723</v>
      </c>
      <c r="B8679" t="s">
        <v>5126</v>
      </c>
      <c r="C8679" t="s">
        <v>2915</v>
      </c>
      <c r="D8679" t="s">
        <v>5130</v>
      </c>
      <c r="E8679" t="s">
        <v>5131</v>
      </c>
      <c r="F8679" t="s">
        <v>3177</v>
      </c>
      <c r="G8679" t="s">
        <v>3178</v>
      </c>
      <c r="H8679">
        <v>0</v>
      </c>
      <c r="I8679">
        <v>0</v>
      </c>
      <c r="J8679">
        <v>0</v>
      </c>
      <c r="K8679">
        <v>0</v>
      </c>
      <c r="L8679">
        <v>0</v>
      </c>
    </row>
    <row r="8680" spans="1:12" x14ac:dyDescent="0.35">
      <c r="A8680" t="s">
        <v>1723</v>
      </c>
      <c r="B8680" t="s">
        <v>5126</v>
      </c>
      <c r="C8680" t="s">
        <v>2915</v>
      </c>
      <c r="D8680" t="s">
        <v>5130</v>
      </c>
      <c r="E8680" t="s">
        <v>5131</v>
      </c>
      <c r="F8680" t="s">
        <v>2875</v>
      </c>
      <c r="G8680" t="s">
        <v>2876</v>
      </c>
      <c r="H8680">
        <v>8632.5555000000004</v>
      </c>
      <c r="I8680">
        <v>6.3177004538577899</v>
      </c>
      <c r="J8680">
        <v>0</v>
      </c>
      <c r="K8680">
        <v>6.3177004538577899</v>
      </c>
      <c r="L8680">
        <v>8626.2377995461393</v>
      </c>
    </row>
    <row r="8681" spans="1:12" x14ac:dyDescent="0.35">
      <c r="A8681" t="s">
        <v>1723</v>
      </c>
      <c r="B8681" t="s">
        <v>5126</v>
      </c>
      <c r="C8681" t="s">
        <v>2915</v>
      </c>
      <c r="D8681" t="s">
        <v>5130</v>
      </c>
      <c r="E8681" t="s">
        <v>5131</v>
      </c>
      <c r="F8681" t="s">
        <v>3203</v>
      </c>
      <c r="G8681" t="s">
        <v>3204</v>
      </c>
      <c r="H8681">
        <v>0</v>
      </c>
      <c r="I8681">
        <v>0</v>
      </c>
      <c r="J8681">
        <v>0</v>
      </c>
      <c r="K8681">
        <v>0</v>
      </c>
      <c r="L8681">
        <v>0</v>
      </c>
    </row>
    <row r="8682" spans="1:12" x14ac:dyDescent="0.35">
      <c r="A8682" t="s">
        <v>1723</v>
      </c>
      <c r="B8682" t="s">
        <v>5126</v>
      </c>
      <c r="C8682" t="s">
        <v>2915</v>
      </c>
      <c r="D8682" t="s">
        <v>5130</v>
      </c>
      <c r="E8682" t="s">
        <v>5131</v>
      </c>
      <c r="F8682" t="s">
        <v>2924</v>
      </c>
      <c r="G8682" t="s">
        <v>2925</v>
      </c>
      <c r="H8682">
        <v>0</v>
      </c>
      <c r="I8682">
        <v>0</v>
      </c>
      <c r="J8682">
        <v>0</v>
      </c>
      <c r="K8682">
        <v>0</v>
      </c>
      <c r="L8682">
        <v>0</v>
      </c>
    </row>
    <row r="8683" spans="1:12" x14ac:dyDescent="0.35">
      <c r="A8683" t="s">
        <v>1723</v>
      </c>
      <c r="B8683" t="s">
        <v>5126</v>
      </c>
      <c r="C8683" t="s">
        <v>2915</v>
      </c>
      <c r="D8683" t="s">
        <v>5130</v>
      </c>
      <c r="E8683" t="s">
        <v>5131</v>
      </c>
      <c r="F8683" t="s">
        <v>2877</v>
      </c>
      <c r="G8683" t="s">
        <v>2878</v>
      </c>
      <c r="H8683">
        <v>13488.368</v>
      </c>
      <c r="I8683">
        <v>9.8714069591528002</v>
      </c>
      <c r="J8683">
        <v>0</v>
      </c>
      <c r="K8683">
        <v>9.8714069591528002</v>
      </c>
      <c r="L8683">
        <v>13478.4965930408</v>
      </c>
    </row>
    <row r="8684" spans="1:12" x14ac:dyDescent="0.35">
      <c r="A8684" t="s">
        <v>1723</v>
      </c>
      <c r="B8684" t="s">
        <v>5126</v>
      </c>
      <c r="C8684" t="s">
        <v>2915</v>
      </c>
      <c r="D8684" t="s">
        <v>2882</v>
      </c>
      <c r="E8684" t="s">
        <v>5132</v>
      </c>
      <c r="F8684" t="s">
        <v>2172</v>
      </c>
      <c r="G8684" t="s">
        <v>2173</v>
      </c>
      <c r="H8684">
        <v>154887.52499999999</v>
      </c>
      <c r="I8684">
        <v>403.361479613283</v>
      </c>
      <c r="J8684">
        <v>3364.2535519125699</v>
      </c>
      <c r="K8684">
        <v>3767.6150315258501</v>
      </c>
      <c r="L8684">
        <v>151119.90996847401</v>
      </c>
    </row>
    <row r="8685" spans="1:12" x14ac:dyDescent="0.35">
      <c r="A8685" t="s">
        <v>1723</v>
      </c>
      <c r="B8685" t="s">
        <v>5126</v>
      </c>
      <c r="C8685" t="s">
        <v>2915</v>
      </c>
      <c r="D8685" t="s">
        <v>2882</v>
      </c>
      <c r="E8685" t="s">
        <v>5132</v>
      </c>
      <c r="F8685" t="s">
        <v>2867</v>
      </c>
      <c r="G8685" t="s">
        <v>2868</v>
      </c>
      <c r="H8685">
        <v>0</v>
      </c>
      <c r="I8685">
        <v>0</v>
      </c>
      <c r="J8685">
        <v>0</v>
      </c>
      <c r="K8685">
        <v>0</v>
      </c>
      <c r="L8685">
        <v>0</v>
      </c>
    </row>
    <row r="8686" spans="1:12" x14ac:dyDescent="0.35">
      <c r="A8686" t="s">
        <v>1723</v>
      </c>
      <c r="B8686" t="s">
        <v>5126</v>
      </c>
      <c r="C8686" t="s">
        <v>2915</v>
      </c>
      <c r="D8686" t="s">
        <v>2882</v>
      </c>
      <c r="E8686" t="s">
        <v>5132</v>
      </c>
      <c r="F8686" t="s">
        <v>2922</v>
      </c>
      <c r="G8686" t="s">
        <v>2923</v>
      </c>
      <c r="H8686">
        <v>51038.042600000001</v>
      </c>
      <c r="I8686">
        <v>132.91438671710799</v>
      </c>
      <c r="J8686">
        <v>1108.5780874316899</v>
      </c>
      <c r="K8686">
        <v>1241.4924741488001</v>
      </c>
      <c r="L8686">
        <v>49796.550125851201</v>
      </c>
    </row>
    <row r="8687" spans="1:12" x14ac:dyDescent="0.35">
      <c r="A8687" t="s">
        <v>1723</v>
      </c>
      <c r="B8687" t="s">
        <v>5126</v>
      </c>
      <c r="C8687" t="s">
        <v>2915</v>
      </c>
      <c r="D8687" t="s">
        <v>2882</v>
      </c>
      <c r="E8687" t="s">
        <v>5132</v>
      </c>
      <c r="F8687" t="s">
        <v>2924</v>
      </c>
      <c r="G8687" t="s">
        <v>2925</v>
      </c>
      <c r="H8687">
        <v>0</v>
      </c>
      <c r="I8687">
        <v>0</v>
      </c>
      <c r="J8687">
        <v>0</v>
      </c>
      <c r="K8687">
        <v>0</v>
      </c>
      <c r="L8687">
        <v>0</v>
      </c>
    </row>
    <row r="8688" spans="1:12" x14ac:dyDescent="0.35">
      <c r="A8688" t="s">
        <v>1723</v>
      </c>
      <c r="B8688" t="s">
        <v>5126</v>
      </c>
      <c r="C8688" t="s">
        <v>2915</v>
      </c>
      <c r="D8688" t="s">
        <v>5133</v>
      </c>
      <c r="E8688" t="s">
        <v>5134</v>
      </c>
      <c r="F8688" t="s">
        <v>2170</v>
      </c>
      <c r="G8688" t="s">
        <v>2171</v>
      </c>
      <c r="H8688">
        <v>0</v>
      </c>
      <c r="I8688">
        <v>0</v>
      </c>
      <c r="J8688">
        <v>0</v>
      </c>
      <c r="K8688">
        <v>0</v>
      </c>
      <c r="L8688">
        <v>0</v>
      </c>
    </row>
    <row r="8689" spans="1:14" x14ac:dyDescent="0.35">
      <c r="A8689" t="s">
        <v>1723</v>
      </c>
      <c r="B8689" t="s">
        <v>5126</v>
      </c>
      <c r="C8689" t="s">
        <v>2915</v>
      </c>
      <c r="D8689" t="s">
        <v>5133</v>
      </c>
      <c r="E8689" t="s">
        <v>5134</v>
      </c>
      <c r="F8689" t="s">
        <v>2172</v>
      </c>
      <c r="G8689" t="s">
        <v>2173</v>
      </c>
      <c r="H8689">
        <v>51537.942900000002</v>
      </c>
      <c r="I8689">
        <v>53.815443014362998</v>
      </c>
      <c r="J8689">
        <v>0</v>
      </c>
      <c r="K8689">
        <v>53.815443014362998</v>
      </c>
      <c r="L8689">
        <v>51484.127456985603</v>
      </c>
    </row>
    <row r="8690" spans="1:14" x14ac:dyDescent="0.35">
      <c r="A8690" t="s">
        <v>1723</v>
      </c>
      <c r="B8690" t="s">
        <v>5126</v>
      </c>
      <c r="C8690" t="s">
        <v>2915</v>
      </c>
      <c r="D8690" t="s">
        <v>5133</v>
      </c>
      <c r="E8690" t="s">
        <v>5134</v>
      </c>
      <c r="F8690" t="s">
        <v>2867</v>
      </c>
      <c r="G8690" t="s">
        <v>2868</v>
      </c>
      <c r="H8690">
        <v>0</v>
      </c>
      <c r="I8690">
        <v>0</v>
      </c>
      <c r="J8690">
        <v>0</v>
      </c>
      <c r="K8690">
        <v>0</v>
      </c>
      <c r="L8690">
        <v>0</v>
      </c>
    </row>
    <row r="8691" spans="1:14" x14ac:dyDescent="0.35">
      <c r="A8691" t="s">
        <v>1723</v>
      </c>
      <c r="B8691" t="s">
        <v>5126</v>
      </c>
      <c r="C8691" t="s">
        <v>2915</v>
      </c>
      <c r="D8691" t="s">
        <v>5133</v>
      </c>
      <c r="E8691" t="s">
        <v>5134</v>
      </c>
      <c r="F8691" t="s">
        <v>2922</v>
      </c>
      <c r="G8691" t="s">
        <v>2923</v>
      </c>
      <c r="H8691">
        <v>0</v>
      </c>
      <c r="I8691">
        <v>0</v>
      </c>
      <c r="J8691">
        <v>0</v>
      </c>
      <c r="K8691">
        <v>0</v>
      </c>
      <c r="L8691">
        <v>0</v>
      </c>
    </row>
    <row r="8692" spans="1:14" x14ac:dyDescent="0.35">
      <c r="A8692" t="s">
        <v>1723</v>
      </c>
      <c r="B8692" t="s">
        <v>5126</v>
      </c>
      <c r="C8692" t="s">
        <v>2915</v>
      </c>
      <c r="D8692" t="s">
        <v>5133</v>
      </c>
      <c r="E8692" t="s">
        <v>5134</v>
      </c>
      <c r="F8692" t="s">
        <v>2924</v>
      </c>
      <c r="G8692" t="s">
        <v>2925</v>
      </c>
      <c r="H8692">
        <v>0</v>
      </c>
      <c r="I8692">
        <v>0</v>
      </c>
      <c r="J8692">
        <v>0</v>
      </c>
      <c r="K8692">
        <v>0</v>
      </c>
      <c r="L8692">
        <v>0</v>
      </c>
    </row>
    <row r="8693" spans="1:14" x14ac:dyDescent="0.35">
      <c r="A8693" t="s">
        <v>1723</v>
      </c>
      <c r="B8693" t="s">
        <v>5126</v>
      </c>
      <c r="C8693" t="s">
        <v>2915</v>
      </c>
      <c r="D8693" t="s">
        <v>5133</v>
      </c>
      <c r="E8693" t="s">
        <v>5134</v>
      </c>
      <c r="F8693" t="s">
        <v>2877</v>
      </c>
      <c r="G8693" t="s">
        <v>2878</v>
      </c>
      <c r="H8693">
        <v>694.30420000000004</v>
      </c>
      <c r="I8693">
        <v>0.72498601007274799</v>
      </c>
      <c r="J8693">
        <v>0</v>
      </c>
      <c r="K8693">
        <v>0.72498601007274799</v>
      </c>
      <c r="L8693">
        <v>693.57921398992698</v>
      </c>
    </row>
    <row r="8694" spans="1:14" x14ac:dyDescent="0.35">
      <c r="A8694" t="s">
        <v>1723</v>
      </c>
      <c r="B8694" t="s">
        <v>5126</v>
      </c>
      <c r="C8694" t="s">
        <v>2915</v>
      </c>
      <c r="D8694" t="s">
        <v>5135</v>
      </c>
      <c r="E8694" t="s">
        <v>5136</v>
      </c>
      <c r="F8694" t="s">
        <v>2170</v>
      </c>
      <c r="G8694" t="s">
        <v>2171</v>
      </c>
      <c r="H8694">
        <v>0</v>
      </c>
      <c r="I8694">
        <v>0</v>
      </c>
      <c r="J8694">
        <v>0</v>
      </c>
      <c r="K8694">
        <v>0</v>
      </c>
      <c r="L8694">
        <v>0</v>
      </c>
    </row>
    <row r="8695" spans="1:14" x14ac:dyDescent="0.35">
      <c r="A8695" t="s">
        <v>1723</v>
      </c>
      <c r="B8695" t="s">
        <v>5126</v>
      </c>
      <c r="C8695" t="s">
        <v>2915</v>
      </c>
      <c r="D8695" t="s">
        <v>5135</v>
      </c>
      <c r="E8695" t="s">
        <v>5136</v>
      </c>
      <c r="F8695" t="s">
        <v>2172</v>
      </c>
      <c r="G8695" t="s">
        <v>2173</v>
      </c>
      <c r="H8695">
        <v>440710.3958</v>
      </c>
      <c r="I8695">
        <v>640.24658603377497</v>
      </c>
      <c r="J8695">
        <v>0</v>
      </c>
      <c r="K8695">
        <v>640.24658603377497</v>
      </c>
      <c r="L8695">
        <v>440070.14921396598</v>
      </c>
    </row>
    <row r="8696" spans="1:14" x14ac:dyDescent="0.35">
      <c r="A8696" t="s">
        <v>1723</v>
      </c>
      <c r="B8696" t="s">
        <v>5126</v>
      </c>
      <c r="C8696" t="s">
        <v>2915</v>
      </c>
      <c r="D8696" t="s">
        <v>5135</v>
      </c>
      <c r="E8696" t="s">
        <v>5136</v>
      </c>
      <c r="F8696" t="s">
        <v>2867</v>
      </c>
      <c r="G8696" t="s">
        <v>2868</v>
      </c>
      <c r="H8696">
        <v>0</v>
      </c>
      <c r="I8696">
        <v>0</v>
      </c>
      <c r="J8696">
        <v>0</v>
      </c>
      <c r="K8696">
        <v>0</v>
      </c>
      <c r="L8696">
        <v>0</v>
      </c>
    </row>
    <row r="8697" spans="1:14" x14ac:dyDescent="0.35">
      <c r="A8697" t="s">
        <v>1723</v>
      </c>
      <c r="B8697" t="s">
        <v>5126</v>
      </c>
      <c r="C8697" t="s">
        <v>2915</v>
      </c>
      <c r="D8697" t="s">
        <v>5135</v>
      </c>
      <c r="E8697" t="s">
        <v>5136</v>
      </c>
      <c r="F8697" t="s">
        <v>2922</v>
      </c>
      <c r="G8697" t="s">
        <v>2923</v>
      </c>
      <c r="H8697">
        <v>0</v>
      </c>
      <c r="I8697">
        <v>0</v>
      </c>
      <c r="J8697">
        <v>0</v>
      </c>
      <c r="K8697">
        <v>0</v>
      </c>
      <c r="L8697">
        <v>0</v>
      </c>
    </row>
    <row r="8698" spans="1:14" x14ac:dyDescent="0.35">
      <c r="A8698" t="s">
        <v>1723</v>
      </c>
      <c r="B8698" t="s">
        <v>5126</v>
      </c>
      <c r="C8698" t="s">
        <v>2915</v>
      </c>
      <c r="D8698" t="s">
        <v>5135</v>
      </c>
      <c r="E8698" t="s">
        <v>5136</v>
      </c>
      <c r="F8698" t="s">
        <v>2999</v>
      </c>
      <c r="G8698" t="s">
        <v>3000</v>
      </c>
      <c r="H8698">
        <v>139650.96290000001</v>
      </c>
      <c r="I8698">
        <v>202.87938080024301</v>
      </c>
      <c r="J8698">
        <v>0</v>
      </c>
      <c r="K8698">
        <v>202.87938080024301</v>
      </c>
      <c r="L8698">
        <v>139448.08351920001</v>
      </c>
    </row>
    <row r="8699" spans="1:14" x14ac:dyDescent="0.35">
      <c r="A8699" t="s">
        <v>1723</v>
      </c>
      <c r="B8699" t="s">
        <v>5126</v>
      </c>
      <c r="C8699" t="s">
        <v>2915</v>
      </c>
      <c r="D8699" t="s">
        <v>5135</v>
      </c>
      <c r="E8699" t="s">
        <v>5136</v>
      </c>
      <c r="F8699" t="s">
        <v>2890</v>
      </c>
      <c r="G8699" t="s">
        <v>2891</v>
      </c>
      <c r="H8699">
        <v>0</v>
      </c>
      <c r="I8699">
        <v>0</v>
      </c>
      <c r="J8699">
        <v>0</v>
      </c>
      <c r="K8699">
        <v>0</v>
      </c>
      <c r="L8699">
        <v>0</v>
      </c>
    </row>
    <row r="8700" spans="1:14" x14ac:dyDescent="0.35">
      <c r="A8700" t="s">
        <v>1723</v>
      </c>
      <c r="B8700" t="s">
        <v>5126</v>
      </c>
      <c r="C8700" t="s">
        <v>2915</v>
      </c>
      <c r="D8700" t="s">
        <v>5135</v>
      </c>
      <c r="E8700" t="s">
        <v>5136</v>
      </c>
      <c r="F8700" t="s">
        <v>392</v>
      </c>
      <c r="G8700" t="s">
        <v>2914</v>
      </c>
      <c r="H8700">
        <v>0</v>
      </c>
      <c r="I8700">
        <v>0</v>
      </c>
      <c r="J8700">
        <v>0</v>
      </c>
      <c r="K8700">
        <v>0</v>
      </c>
      <c r="L8700">
        <v>0</v>
      </c>
    </row>
    <row r="8701" spans="1:14" x14ac:dyDescent="0.35">
      <c r="A8701" t="s">
        <v>1723</v>
      </c>
      <c r="B8701" t="s">
        <v>5126</v>
      </c>
      <c r="C8701" t="s">
        <v>2915</v>
      </c>
      <c r="D8701" t="s">
        <v>5135</v>
      </c>
      <c r="E8701" t="s">
        <v>5136</v>
      </c>
      <c r="F8701" t="s">
        <v>2877</v>
      </c>
      <c r="G8701" t="s">
        <v>2878</v>
      </c>
      <c r="H8701">
        <v>40291.68</v>
      </c>
      <c r="I8701">
        <v>58.534154876007896</v>
      </c>
      <c r="J8701">
        <v>0</v>
      </c>
      <c r="K8701">
        <v>58.534154876007896</v>
      </c>
      <c r="L8701">
        <v>40233.145845124003</v>
      </c>
    </row>
    <row r="8702" spans="1:14" x14ac:dyDescent="0.35">
      <c r="A8702" t="s">
        <v>1723</v>
      </c>
      <c r="B8702" t="s">
        <v>5126</v>
      </c>
      <c r="C8702" t="s">
        <v>17</v>
      </c>
      <c r="D8702" t="s">
        <v>1429</v>
      </c>
      <c r="E8702" t="s">
        <v>2269</v>
      </c>
      <c r="F8702" t="s">
        <v>2206</v>
      </c>
      <c r="G8702" t="s">
        <v>3028</v>
      </c>
      <c r="H8702">
        <v>150504.65520000001</v>
      </c>
      <c r="I8702">
        <v>8.5494646521171394</v>
      </c>
      <c r="J8702">
        <v>0</v>
      </c>
      <c r="K8702">
        <v>8.5494646521171394</v>
      </c>
      <c r="L8702">
        <v>150496.10573534801</v>
      </c>
      <c r="M8702" t="s">
        <v>2198</v>
      </c>
    </row>
    <row r="8703" spans="1:14" x14ac:dyDescent="0.35">
      <c r="A8703" t="s">
        <v>1723</v>
      </c>
      <c r="B8703" t="s">
        <v>5126</v>
      </c>
      <c r="C8703" t="s">
        <v>17</v>
      </c>
      <c r="D8703" t="s">
        <v>1429</v>
      </c>
      <c r="E8703" t="s">
        <v>2269</v>
      </c>
      <c r="F8703" t="s">
        <v>2170</v>
      </c>
      <c r="G8703" t="s">
        <v>2171</v>
      </c>
      <c r="H8703">
        <v>0</v>
      </c>
      <c r="I8703">
        <v>0</v>
      </c>
      <c r="J8703">
        <v>0</v>
      </c>
      <c r="K8703">
        <v>0</v>
      </c>
      <c r="L8703">
        <v>0</v>
      </c>
    </row>
    <row r="8704" spans="1:14" x14ac:dyDescent="0.35">
      <c r="A8704" t="s">
        <v>1723</v>
      </c>
      <c r="B8704" t="s">
        <v>5126</v>
      </c>
      <c r="C8704" t="s">
        <v>17</v>
      </c>
      <c r="D8704" t="s">
        <v>1429</v>
      </c>
      <c r="E8704" t="s">
        <v>2269</v>
      </c>
      <c r="F8704" t="s">
        <v>19</v>
      </c>
      <c r="G8704" t="s">
        <v>2174</v>
      </c>
      <c r="H8704">
        <v>151355.4981</v>
      </c>
      <c r="I8704">
        <v>8.5977970527886605</v>
      </c>
      <c r="J8704">
        <v>0</v>
      </c>
      <c r="K8704">
        <v>8.5977970527886605</v>
      </c>
      <c r="L8704">
        <v>151346.900302947</v>
      </c>
      <c r="N8704" t="s">
        <v>2198</v>
      </c>
    </row>
    <row r="8705" spans="1:14" x14ac:dyDescent="0.35">
      <c r="A8705" t="s">
        <v>1723</v>
      </c>
      <c r="B8705" t="s">
        <v>5126</v>
      </c>
      <c r="C8705" t="s">
        <v>17</v>
      </c>
      <c r="D8705" t="s">
        <v>1429</v>
      </c>
      <c r="E8705" t="s">
        <v>2269</v>
      </c>
      <c r="F8705" t="s">
        <v>2787</v>
      </c>
      <c r="G8705" t="s">
        <v>2935</v>
      </c>
      <c r="H8705">
        <v>0</v>
      </c>
      <c r="I8705">
        <v>0</v>
      </c>
      <c r="J8705">
        <v>0</v>
      </c>
      <c r="K8705">
        <v>0</v>
      </c>
      <c r="L8705">
        <v>0</v>
      </c>
    </row>
    <row r="8706" spans="1:14" x14ac:dyDescent="0.35">
      <c r="A8706" t="s">
        <v>1723</v>
      </c>
      <c r="B8706" t="s">
        <v>5126</v>
      </c>
      <c r="C8706" t="s">
        <v>17</v>
      </c>
      <c r="D8706" t="s">
        <v>1429</v>
      </c>
      <c r="E8706" t="s">
        <v>2269</v>
      </c>
      <c r="F8706" t="s">
        <v>2788</v>
      </c>
      <c r="G8706" t="s">
        <v>2936</v>
      </c>
      <c r="H8706">
        <v>242773.84080000001</v>
      </c>
      <c r="I8706">
        <v>13.790844991606001</v>
      </c>
      <c r="J8706">
        <v>0</v>
      </c>
      <c r="K8706">
        <v>13.790844991606001</v>
      </c>
      <c r="L8706">
        <v>242760.049955008</v>
      </c>
    </row>
    <row r="8707" spans="1:14" x14ac:dyDescent="0.35">
      <c r="A8707" t="s">
        <v>1723</v>
      </c>
      <c r="B8707" t="s">
        <v>5126</v>
      </c>
      <c r="C8707" t="s">
        <v>17</v>
      </c>
      <c r="D8707" t="s">
        <v>1724</v>
      </c>
      <c r="E8707" t="s">
        <v>5137</v>
      </c>
      <c r="F8707" t="s">
        <v>2170</v>
      </c>
      <c r="G8707" t="s">
        <v>2171</v>
      </c>
      <c r="H8707">
        <v>0</v>
      </c>
      <c r="I8707">
        <v>0</v>
      </c>
      <c r="J8707">
        <v>0</v>
      </c>
      <c r="K8707">
        <v>0</v>
      </c>
      <c r="L8707">
        <v>0</v>
      </c>
    </row>
    <row r="8708" spans="1:14" x14ac:dyDescent="0.35">
      <c r="A8708" t="s">
        <v>1723</v>
      </c>
      <c r="B8708" t="s">
        <v>5126</v>
      </c>
      <c r="C8708" t="s">
        <v>17</v>
      </c>
      <c r="D8708" t="s">
        <v>1724</v>
      </c>
      <c r="E8708" t="s">
        <v>5137</v>
      </c>
      <c r="F8708" t="s">
        <v>19</v>
      </c>
      <c r="G8708" t="s">
        <v>2174</v>
      </c>
      <c r="H8708">
        <v>989246.47309999994</v>
      </c>
      <c r="I8708">
        <v>833.18610844353702</v>
      </c>
      <c r="J8708">
        <v>0</v>
      </c>
      <c r="K8708">
        <v>833.18610844353702</v>
      </c>
      <c r="L8708">
        <v>988413.28699155699</v>
      </c>
      <c r="N8708" t="s">
        <v>2198</v>
      </c>
    </row>
    <row r="8709" spans="1:14" x14ac:dyDescent="0.35">
      <c r="A8709" t="s">
        <v>1723</v>
      </c>
      <c r="B8709" t="s">
        <v>5126</v>
      </c>
      <c r="C8709" t="s">
        <v>17</v>
      </c>
      <c r="D8709" t="s">
        <v>1724</v>
      </c>
      <c r="E8709" t="s">
        <v>5137</v>
      </c>
      <c r="F8709" t="s">
        <v>2787</v>
      </c>
      <c r="G8709" t="s">
        <v>2935</v>
      </c>
      <c r="H8709">
        <v>0</v>
      </c>
      <c r="I8709">
        <v>0</v>
      </c>
      <c r="J8709">
        <v>0</v>
      </c>
      <c r="K8709">
        <v>0</v>
      </c>
      <c r="L8709">
        <v>0</v>
      </c>
    </row>
    <row r="8710" spans="1:14" x14ac:dyDescent="0.35">
      <c r="A8710" t="s">
        <v>1723</v>
      </c>
      <c r="B8710" t="s">
        <v>5126</v>
      </c>
      <c r="C8710" t="s">
        <v>17</v>
      </c>
      <c r="D8710" t="s">
        <v>1724</v>
      </c>
      <c r="E8710" t="s">
        <v>5137</v>
      </c>
      <c r="F8710" t="s">
        <v>2788</v>
      </c>
      <c r="G8710" t="s">
        <v>2936</v>
      </c>
      <c r="H8710">
        <v>3004612.9048000001</v>
      </c>
      <c r="I8710">
        <v>2530.61476734598</v>
      </c>
      <c r="J8710">
        <v>0</v>
      </c>
      <c r="K8710">
        <v>2530.61476734598</v>
      </c>
      <c r="L8710">
        <v>3002082.2900326499</v>
      </c>
    </row>
    <row r="8711" spans="1:14" x14ac:dyDescent="0.35">
      <c r="A8711" t="s">
        <v>1723</v>
      </c>
      <c r="B8711" t="s">
        <v>5126</v>
      </c>
      <c r="C8711" t="s">
        <v>17</v>
      </c>
      <c r="D8711" t="s">
        <v>1725</v>
      </c>
      <c r="E8711" t="s">
        <v>2320</v>
      </c>
      <c r="F8711" t="s">
        <v>2170</v>
      </c>
      <c r="G8711" t="s">
        <v>2171</v>
      </c>
      <c r="H8711">
        <v>0</v>
      </c>
      <c r="I8711">
        <v>0</v>
      </c>
      <c r="J8711">
        <v>0</v>
      </c>
      <c r="K8711">
        <v>0</v>
      </c>
      <c r="L8711">
        <v>0</v>
      </c>
    </row>
    <row r="8712" spans="1:14" x14ac:dyDescent="0.35">
      <c r="A8712" t="s">
        <v>1723</v>
      </c>
      <c r="B8712" t="s">
        <v>5126</v>
      </c>
      <c r="C8712" t="s">
        <v>17</v>
      </c>
      <c r="D8712" t="s">
        <v>1725</v>
      </c>
      <c r="E8712" t="s">
        <v>2320</v>
      </c>
      <c r="F8712" t="s">
        <v>19</v>
      </c>
      <c r="G8712" t="s">
        <v>2174</v>
      </c>
      <c r="H8712">
        <v>579383.71950000001</v>
      </c>
      <c r="I8712">
        <v>325.87272211023401</v>
      </c>
      <c r="J8712">
        <v>0</v>
      </c>
      <c r="K8712">
        <v>325.87272211023401</v>
      </c>
      <c r="L8712">
        <v>579057.84677788999</v>
      </c>
      <c r="N8712" t="s">
        <v>2198</v>
      </c>
    </row>
    <row r="8713" spans="1:14" x14ac:dyDescent="0.35">
      <c r="A8713" t="s">
        <v>1723</v>
      </c>
      <c r="B8713" t="s">
        <v>5126</v>
      </c>
      <c r="C8713" t="s">
        <v>17</v>
      </c>
      <c r="D8713" t="s">
        <v>1725</v>
      </c>
      <c r="E8713" t="s">
        <v>2320</v>
      </c>
      <c r="F8713" t="s">
        <v>2787</v>
      </c>
      <c r="G8713" t="s">
        <v>2935</v>
      </c>
      <c r="H8713">
        <v>0</v>
      </c>
      <c r="I8713">
        <v>0</v>
      </c>
      <c r="J8713">
        <v>0</v>
      </c>
      <c r="K8713">
        <v>0</v>
      </c>
      <c r="L8713">
        <v>0</v>
      </c>
    </row>
    <row r="8714" spans="1:14" x14ac:dyDescent="0.35">
      <c r="A8714" t="s">
        <v>1723</v>
      </c>
      <c r="B8714" t="s">
        <v>5126</v>
      </c>
      <c r="C8714" t="s">
        <v>17</v>
      </c>
      <c r="D8714" t="s">
        <v>1725</v>
      </c>
      <c r="E8714" t="s">
        <v>2320</v>
      </c>
      <c r="F8714" t="s">
        <v>2788</v>
      </c>
      <c r="G8714" t="s">
        <v>2936</v>
      </c>
      <c r="H8714">
        <v>1788852.3452000001</v>
      </c>
      <c r="I8714">
        <v>1006.1349041865</v>
      </c>
      <c r="J8714">
        <v>2046.8231693989101</v>
      </c>
      <c r="K8714">
        <v>3052.9580735854101</v>
      </c>
      <c r="L8714">
        <v>1785799.3871264099</v>
      </c>
    </row>
    <row r="8715" spans="1:14" x14ac:dyDescent="0.35">
      <c r="A8715" t="s">
        <v>1723</v>
      </c>
      <c r="B8715" t="s">
        <v>5126</v>
      </c>
      <c r="C8715" t="s">
        <v>17</v>
      </c>
      <c r="D8715" t="s">
        <v>1913</v>
      </c>
      <c r="E8715" t="s">
        <v>5138</v>
      </c>
      <c r="F8715" t="s">
        <v>2170</v>
      </c>
      <c r="G8715" t="s">
        <v>2171</v>
      </c>
      <c r="H8715">
        <v>0</v>
      </c>
      <c r="I8715">
        <v>0</v>
      </c>
      <c r="J8715">
        <v>0</v>
      </c>
      <c r="K8715">
        <v>0</v>
      </c>
      <c r="L8715">
        <v>0</v>
      </c>
    </row>
    <row r="8716" spans="1:14" x14ac:dyDescent="0.35">
      <c r="A8716" t="s">
        <v>1723</v>
      </c>
      <c r="B8716" t="s">
        <v>5126</v>
      </c>
      <c r="C8716" t="s">
        <v>17</v>
      </c>
      <c r="D8716" t="s">
        <v>1913</v>
      </c>
      <c r="E8716" t="s">
        <v>5138</v>
      </c>
      <c r="F8716" t="s">
        <v>19</v>
      </c>
      <c r="G8716" t="s">
        <v>2174</v>
      </c>
      <c r="H8716">
        <v>239560.22659999999</v>
      </c>
      <c r="I8716">
        <v>118.65207794054901</v>
      </c>
      <c r="J8716">
        <v>0</v>
      </c>
      <c r="K8716">
        <v>118.65207794054901</v>
      </c>
      <c r="L8716">
        <v>239441.574522059</v>
      </c>
      <c r="N8716" t="s">
        <v>2198</v>
      </c>
    </row>
    <row r="8717" spans="1:14" x14ac:dyDescent="0.35">
      <c r="A8717" t="s">
        <v>1723</v>
      </c>
      <c r="B8717" t="s">
        <v>5126</v>
      </c>
      <c r="C8717" t="s">
        <v>17</v>
      </c>
      <c r="D8717" t="s">
        <v>1913</v>
      </c>
      <c r="E8717" t="s">
        <v>5138</v>
      </c>
      <c r="F8717" t="s">
        <v>30</v>
      </c>
      <c r="G8717" t="s">
        <v>2182</v>
      </c>
      <c r="H8717">
        <v>12541.0802</v>
      </c>
      <c r="I8717">
        <v>6.2114869862039503</v>
      </c>
      <c r="J8717">
        <v>0</v>
      </c>
      <c r="K8717">
        <v>6.2114869862039503</v>
      </c>
      <c r="L8717">
        <v>12534.868713013801</v>
      </c>
      <c r="N8717" t="s">
        <v>2198</v>
      </c>
    </row>
    <row r="8718" spans="1:14" x14ac:dyDescent="0.35">
      <c r="A8718" t="s">
        <v>1723</v>
      </c>
      <c r="B8718" t="s">
        <v>5126</v>
      </c>
      <c r="C8718" t="s">
        <v>17</v>
      </c>
      <c r="D8718" t="s">
        <v>1913</v>
      </c>
      <c r="E8718" t="s">
        <v>5138</v>
      </c>
      <c r="F8718" t="s">
        <v>2787</v>
      </c>
      <c r="G8718" t="s">
        <v>2935</v>
      </c>
      <c r="H8718">
        <v>0</v>
      </c>
      <c r="I8718">
        <v>0</v>
      </c>
      <c r="J8718">
        <v>0</v>
      </c>
      <c r="K8718">
        <v>0</v>
      </c>
      <c r="L8718">
        <v>0</v>
      </c>
    </row>
    <row r="8719" spans="1:14" x14ac:dyDescent="0.35">
      <c r="A8719" t="s">
        <v>1723</v>
      </c>
      <c r="B8719" t="s">
        <v>5126</v>
      </c>
      <c r="C8719" t="s">
        <v>17</v>
      </c>
      <c r="D8719" t="s">
        <v>1913</v>
      </c>
      <c r="E8719" t="s">
        <v>5138</v>
      </c>
      <c r="F8719" t="s">
        <v>2788</v>
      </c>
      <c r="G8719" t="s">
        <v>2936</v>
      </c>
      <c r="H8719">
        <v>484495.20179999998</v>
      </c>
      <c r="I8719">
        <v>239.96622173232799</v>
      </c>
      <c r="J8719">
        <v>0</v>
      </c>
      <c r="K8719">
        <v>239.96622173232799</v>
      </c>
      <c r="L8719">
        <v>484255.23557826801</v>
      </c>
    </row>
    <row r="8720" spans="1:14" x14ac:dyDescent="0.35">
      <c r="A8720" t="s">
        <v>1723</v>
      </c>
      <c r="B8720" t="s">
        <v>5126</v>
      </c>
      <c r="C8720" t="s">
        <v>2938</v>
      </c>
      <c r="D8720" t="s">
        <v>2342</v>
      </c>
      <c r="E8720" t="s">
        <v>5139</v>
      </c>
      <c r="F8720" t="s">
        <v>2170</v>
      </c>
      <c r="G8720" t="s">
        <v>2171</v>
      </c>
      <c r="H8720">
        <v>0</v>
      </c>
      <c r="I8720">
        <v>0</v>
      </c>
      <c r="J8720">
        <v>0</v>
      </c>
      <c r="K8720">
        <v>0</v>
      </c>
      <c r="L8720">
        <v>0</v>
      </c>
    </row>
    <row r="8721" spans="1:14" x14ac:dyDescent="0.35">
      <c r="A8721" t="s">
        <v>1723</v>
      </c>
      <c r="B8721" t="s">
        <v>5126</v>
      </c>
      <c r="C8721" t="s">
        <v>2938</v>
      </c>
      <c r="D8721" t="s">
        <v>2342</v>
      </c>
      <c r="E8721" t="s">
        <v>5139</v>
      </c>
      <c r="F8721" t="s">
        <v>2172</v>
      </c>
      <c r="G8721" t="s">
        <v>2173</v>
      </c>
      <c r="H8721">
        <v>90949.286399999997</v>
      </c>
      <c r="I8721">
        <v>13.4053706505295</v>
      </c>
      <c r="J8721">
        <v>0</v>
      </c>
      <c r="K8721">
        <v>13.4053706505295</v>
      </c>
      <c r="L8721">
        <v>90935.881029349504</v>
      </c>
    </row>
    <row r="8722" spans="1:14" x14ac:dyDescent="0.35">
      <c r="A8722" t="s">
        <v>1723</v>
      </c>
      <c r="B8722" t="s">
        <v>5126</v>
      </c>
      <c r="C8722" t="s">
        <v>2938</v>
      </c>
      <c r="D8722" t="s">
        <v>2342</v>
      </c>
      <c r="E8722" t="s">
        <v>5139</v>
      </c>
      <c r="F8722" t="s">
        <v>3007</v>
      </c>
      <c r="G8722" t="s">
        <v>3008</v>
      </c>
      <c r="H8722">
        <v>49024.210400000004</v>
      </c>
      <c r="I8722">
        <v>7.2258698940998496</v>
      </c>
      <c r="J8722">
        <v>0</v>
      </c>
      <c r="K8722">
        <v>7.2258698940998496</v>
      </c>
      <c r="L8722">
        <v>49016.984530105903</v>
      </c>
      <c r="N8722" t="s">
        <v>2198</v>
      </c>
    </row>
    <row r="8723" spans="1:14" x14ac:dyDescent="0.35">
      <c r="A8723" t="s">
        <v>1723</v>
      </c>
      <c r="B8723" t="s">
        <v>5126</v>
      </c>
      <c r="C8723" t="s">
        <v>2938</v>
      </c>
      <c r="D8723" t="s">
        <v>2342</v>
      </c>
      <c r="E8723" t="s">
        <v>5139</v>
      </c>
      <c r="F8723" t="s">
        <v>2940</v>
      </c>
      <c r="G8723" t="s">
        <v>2941</v>
      </c>
      <c r="H8723">
        <v>0</v>
      </c>
      <c r="I8723">
        <v>0</v>
      </c>
      <c r="J8723">
        <v>0</v>
      </c>
      <c r="K8723">
        <v>0</v>
      </c>
      <c r="L8723">
        <v>0</v>
      </c>
    </row>
    <row r="8724" spans="1:14" x14ac:dyDescent="0.35">
      <c r="A8724" t="s">
        <v>1723</v>
      </c>
      <c r="B8724" t="s">
        <v>5126</v>
      </c>
      <c r="C8724" t="s">
        <v>2938</v>
      </c>
      <c r="D8724" t="s">
        <v>5140</v>
      </c>
      <c r="E8724" t="s">
        <v>5141</v>
      </c>
      <c r="F8724" t="s">
        <v>2170</v>
      </c>
      <c r="G8724" t="s">
        <v>2171</v>
      </c>
      <c r="H8724">
        <v>0</v>
      </c>
      <c r="I8724">
        <v>0</v>
      </c>
      <c r="J8724">
        <v>0</v>
      </c>
      <c r="K8724">
        <v>0</v>
      </c>
      <c r="L8724">
        <v>0</v>
      </c>
    </row>
    <row r="8725" spans="1:14" x14ac:dyDescent="0.35">
      <c r="A8725" t="s">
        <v>1723</v>
      </c>
      <c r="B8725" t="s">
        <v>5126</v>
      </c>
      <c r="C8725" t="s">
        <v>2938</v>
      </c>
      <c r="D8725" t="s">
        <v>5140</v>
      </c>
      <c r="E8725" t="s">
        <v>5141</v>
      </c>
      <c r="F8725" t="s">
        <v>2172</v>
      </c>
      <c r="G8725" t="s">
        <v>2173</v>
      </c>
      <c r="H8725">
        <v>66838.436700000006</v>
      </c>
      <c r="I8725">
        <v>3.7967785860846899</v>
      </c>
      <c r="J8725">
        <v>0</v>
      </c>
      <c r="K8725">
        <v>3.7967785860846899</v>
      </c>
      <c r="L8725">
        <v>66834.639921413895</v>
      </c>
    </row>
    <row r="8726" spans="1:14" x14ac:dyDescent="0.35">
      <c r="A8726" t="s">
        <v>1723</v>
      </c>
      <c r="B8726" t="s">
        <v>5126</v>
      </c>
      <c r="C8726" t="s">
        <v>2938</v>
      </c>
      <c r="D8726" t="s">
        <v>5140</v>
      </c>
      <c r="E8726" t="s">
        <v>5141</v>
      </c>
      <c r="F8726" t="s">
        <v>19</v>
      </c>
      <c r="G8726" t="s">
        <v>2174</v>
      </c>
      <c r="H8726">
        <v>26943.358499999998</v>
      </c>
      <c r="I8726">
        <v>1.5305260212646901</v>
      </c>
      <c r="J8726">
        <v>0</v>
      </c>
      <c r="K8726">
        <v>1.5305260212646901</v>
      </c>
      <c r="L8726">
        <v>26941.827973978699</v>
      </c>
      <c r="N8726" t="s">
        <v>2198</v>
      </c>
    </row>
    <row r="8727" spans="1:14" x14ac:dyDescent="0.35">
      <c r="A8727" t="s">
        <v>1723</v>
      </c>
      <c r="B8727" t="s">
        <v>5126</v>
      </c>
      <c r="C8727" t="s">
        <v>2938</v>
      </c>
      <c r="D8727" t="s">
        <v>5140</v>
      </c>
      <c r="E8727" t="s">
        <v>5141</v>
      </c>
      <c r="F8727" t="s">
        <v>2940</v>
      </c>
      <c r="G8727" t="s">
        <v>2941</v>
      </c>
      <c r="H8727">
        <v>0</v>
      </c>
      <c r="I8727">
        <v>0</v>
      </c>
      <c r="J8727">
        <v>0</v>
      </c>
      <c r="K8727">
        <v>0</v>
      </c>
      <c r="L8727">
        <v>0</v>
      </c>
    </row>
    <row r="8728" spans="1:14" x14ac:dyDescent="0.35">
      <c r="A8728" t="s">
        <v>1723</v>
      </c>
      <c r="B8728" t="s">
        <v>5126</v>
      </c>
      <c r="C8728" t="s">
        <v>2938</v>
      </c>
      <c r="D8728" t="s">
        <v>3709</v>
      </c>
      <c r="E8728" t="s">
        <v>5142</v>
      </c>
      <c r="F8728" t="s">
        <v>2172</v>
      </c>
      <c r="G8728" t="s">
        <v>2173</v>
      </c>
      <c r="H8728">
        <v>466964.92249999999</v>
      </c>
      <c r="I8728">
        <v>385.60988782416399</v>
      </c>
      <c r="J8728">
        <v>250.905464480874</v>
      </c>
      <c r="K8728">
        <v>636.51535230503896</v>
      </c>
      <c r="L8728">
        <v>466328.40714769502</v>
      </c>
    </row>
    <row r="8729" spans="1:14" x14ac:dyDescent="0.35">
      <c r="A8729" t="s">
        <v>1723</v>
      </c>
      <c r="B8729" t="s">
        <v>5126</v>
      </c>
      <c r="C8729" t="s">
        <v>2938</v>
      </c>
      <c r="D8729" t="s">
        <v>3709</v>
      </c>
      <c r="E8729" t="s">
        <v>5142</v>
      </c>
      <c r="F8729" t="s">
        <v>19</v>
      </c>
      <c r="G8729" t="s">
        <v>2174</v>
      </c>
      <c r="H8729">
        <v>133660.24960000001</v>
      </c>
      <c r="I8729">
        <v>110.373844703293</v>
      </c>
      <c r="J8729">
        <v>0</v>
      </c>
      <c r="K8729">
        <v>110.373844703293</v>
      </c>
      <c r="L8729">
        <v>133549.87575529699</v>
      </c>
      <c r="N8729" t="s">
        <v>2198</v>
      </c>
    </row>
    <row r="8730" spans="1:14" x14ac:dyDescent="0.35">
      <c r="A8730" t="s">
        <v>1723</v>
      </c>
      <c r="B8730" t="s">
        <v>5126</v>
      </c>
      <c r="C8730" t="s">
        <v>2938</v>
      </c>
      <c r="D8730" t="s">
        <v>3709</v>
      </c>
      <c r="E8730" t="s">
        <v>5142</v>
      </c>
      <c r="F8730" t="s">
        <v>2940</v>
      </c>
      <c r="G8730" t="s">
        <v>2941</v>
      </c>
      <c r="H8730">
        <v>0</v>
      </c>
      <c r="I8730">
        <v>0</v>
      </c>
      <c r="J8730">
        <v>0</v>
      </c>
      <c r="K8730">
        <v>0</v>
      </c>
      <c r="L8730">
        <v>0</v>
      </c>
    </row>
    <row r="8731" spans="1:14" x14ac:dyDescent="0.35">
      <c r="A8731" t="s">
        <v>1723</v>
      </c>
      <c r="B8731" t="s">
        <v>5126</v>
      </c>
      <c r="C8731" t="s">
        <v>2944</v>
      </c>
      <c r="D8731" t="s">
        <v>3125</v>
      </c>
      <c r="E8731" t="s">
        <v>3126</v>
      </c>
      <c r="F8731" t="s">
        <v>2947</v>
      </c>
      <c r="G8731" t="s">
        <v>2948</v>
      </c>
      <c r="H8731">
        <v>0</v>
      </c>
      <c r="I8731">
        <v>0</v>
      </c>
      <c r="J8731">
        <v>0</v>
      </c>
      <c r="K8731">
        <v>0</v>
      </c>
      <c r="L8731">
        <v>0</v>
      </c>
    </row>
    <row r="8732" spans="1:14" x14ac:dyDescent="0.35">
      <c r="A8732" t="s">
        <v>1728</v>
      </c>
      <c r="B8732" t="s">
        <v>5143</v>
      </c>
      <c r="C8732" t="s">
        <v>2857</v>
      </c>
      <c r="D8732" t="s">
        <v>2859</v>
      </c>
      <c r="E8732" t="s">
        <v>5144</v>
      </c>
      <c r="F8732" t="s">
        <v>2172</v>
      </c>
      <c r="G8732" t="s">
        <v>2173</v>
      </c>
      <c r="H8732">
        <v>4655859.6369000003</v>
      </c>
      <c r="I8732">
        <v>3929.8015849953199</v>
      </c>
      <c r="J8732">
        <v>137503.06856228801</v>
      </c>
      <c r="K8732">
        <v>141432.87014728301</v>
      </c>
      <c r="L8732">
        <v>4514426.7667527199</v>
      </c>
    </row>
    <row r="8733" spans="1:14" x14ac:dyDescent="0.35">
      <c r="A8733" t="s">
        <v>1728</v>
      </c>
      <c r="B8733" t="s">
        <v>5143</v>
      </c>
      <c r="C8733" t="s">
        <v>2857</v>
      </c>
      <c r="D8733" t="s">
        <v>2859</v>
      </c>
      <c r="E8733" t="s">
        <v>5144</v>
      </c>
      <c r="F8733" t="s">
        <v>2861</v>
      </c>
      <c r="G8733" t="s">
        <v>2862</v>
      </c>
      <c r="H8733">
        <v>527351.05249999999</v>
      </c>
      <c r="I8733">
        <v>445.113290464947</v>
      </c>
      <c r="J8733">
        <v>15574.4360047277</v>
      </c>
      <c r="K8733">
        <v>16019.549295192601</v>
      </c>
      <c r="L8733">
        <v>511331.503204807</v>
      </c>
    </row>
    <row r="8734" spans="1:14" x14ac:dyDescent="0.35">
      <c r="A8734" t="s">
        <v>1728</v>
      </c>
      <c r="B8734" t="s">
        <v>5143</v>
      </c>
      <c r="C8734" t="s">
        <v>2857</v>
      </c>
      <c r="D8734" t="s">
        <v>2859</v>
      </c>
      <c r="E8734" t="s">
        <v>5144</v>
      </c>
      <c r="F8734" t="s">
        <v>2863</v>
      </c>
      <c r="G8734" t="s">
        <v>2864</v>
      </c>
      <c r="H8734">
        <v>0</v>
      </c>
      <c r="I8734">
        <v>0</v>
      </c>
      <c r="J8734">
        <v>0</v>
      </c>
      <c r="K8734">
        <v>0</v>
      </c>
      <c r="L8734">
        <v>0</v>
      </c>
    </row>
    <row r="8735" spans="1:14" x14ac:dyDescent="0.35">
      <c r="A8735" t="s">
        <v>1728</v>
      </c>
      <c r="B8735" t="s">
        <v>5143</v>
      </c>
      <c r="C8735" t="s">
        <v>2857</v>
      </c>
      <c r="D8735" t="s">
        <v>2859</v>
      </c>
      <c r="E8735" t="s">
        <v>5144</v>
      </c>
      <c r="F8735" t="s">
        <v>123</v>
      </c>
      <c r="G8735" t="s">
        <v>4298</v>
      </c>
      <c r="H8735">
        <v>0</v>
      </c>
      <c r="I8735">
        <v>0</v>
      </c>
      <c r="J8735">
        <v>0</v>
      </c>
      <c r="K8735">
        <v>0</v>
      </c>
      <c r="L8735">
        <v>0</v>
      </c>
    </row>
    <row r="8736" spans="1:14" x14ac:dyDescent="0.35">
      <c r="A8736" t="s">
        <v>1728</v>
      </c>
      <c r="B8736" t="s">
        <v>5143</v>
      </c>
      <c r="C8736" t="s">
        <v>2857</v>
      </c>
      <c r="D8736" t="s">
        <v>2859</v>
      </c>
      <c r="E8736" t="s">
        <v>5144</v>
      </c>
      <c r="F8736" t="s">
        <v>2865</v>
      </c>
      <c r="G8736" t="s">
        <v>2866</v>
      </c>
      <c r="H8736">
        <v>0</v>
      </c>
      <c r="I8736">
        <v>0</v>
      </c>
      <c r="J8736">
        <v>0</v>
      </c>
      <c r="K8736">
        <v>0</v>
      </c>
      <c r="L8736">
        <v>0</v>
      </c>
    </row>
    <row r="8737" spans="1:14" x14ac:dyDescent="0.35">
      <c r="A8737" t="s">
        <v>1728</v>
      </c>
      <c r="B8737" t="s">
        <v>5143</v>
      </c>
      <c r="C8737" t="s">
        <v>2857</v>
      </c>
      <c r="D8737" t="s">
        <v>2859</v>
      </c>
      <c r="E8737" t="s">
        <v>5144</v>
      </c>
      <c r="F8737" t="s">
        <v>2867</v>
      </c>
      <c r="G8737" t="s">
        <v>2868</v>
      </c>
      <c r="H8737">
        <v>0</v>
      </c>
      <c r="I8737">
        <v>0</v>
      </c>
      <c r="J8737">
        <v>0</v>
      </c>
      <c r="K8737">
        <v>0</v>
      </c>
      <c r="L8737">
        <v>0</v>
      </c>
    </row>
    <row r="8738" spans="1:14" x14ac:dyDescent="0.35">
      <c r="A8738" t="s">
        <v>1728</v>
      </c>
      <c r="B8738" t="s">
        <v>5143</v>
      </c>
      <c r="C8738" t="s">
        <v>2857</v>
      </c>
      <c r="D8738" t="s">
        <v>2859</v>
      </c>
      <c r="E8738" t="s">
        <v>5144</v>
      </c>
      <c r="F8738" t="s">
        <v>2869</v>
      </c>
      <c r="G8738" t="s">
        <v>2870</v>
      </c>
      <c r="H8738">
        <v>955372.28399999999</v>
      </c>
      <c r="I8738">
        <v>806.38674882177099</v>
      </c>
      <c r="J8738">
        <v>28215.330981167601</v>
      </c>
      <c r="K8738">
        <v>29021.717729989399</v>
      </c>
      <c r="L8738">
        <v>926350.56627001101</v>
      </c>
    </row>
    <row r="8739" spans="1:14" x14ac:dyDescent="0.35">
      <c r="A8739" t="s">
        <v>1728</v>
      </c>
      <c r="B8739" t="s">
        <v>5143</v>
      </c>
      <c r="C8739" t="s">
        <v>2857</v>
      </c>
      <c r="D8739" t="s">
        <v>2859</v>
      </c>
      <c r="E8739" t="s">
        <v>5144</v>
      </c>
      <c r="F8739" t="s">
        <v>2871</v>
      </c>
      <c r="G8739" t="s">
        <v>2872</v>
      </c>
      <c r="H8739">
        <v>355781.36099999998</v>
      </c>
      <c r="I8739">
        <v>300.29903500546101</v>
      </c>
      <c r="J8739">
        <v>10507.410592230701</v>
      </c>
      <c r="K8739">
        <v>10807.7096272361</v>
      </c>
      <c r="L8739">
        <v>344973.65137276403</v>
      </c>
    </row>
    <row r="8740" spans="1:14" x14ac:dyDescent="0.35">
      <c r="A8740" t="s">
        <v>1728</v>
      </c>
      <c r="B8740" t="s">
        <v>5143</v>
      </c>
      <c r="C8740" t="s">
        <v>2857</v>
      </c>
      <c r="D8740" t="s">
        <v>2859</v>
      </c>
      <c r="E8740" t="s">
        <v>5144</v>
      </c>
      <c r="F8740" t="s">
        <v>3095</v>
      </c>
      <c r="G8740" t="s">
        <v>3096</v>
      </c>
      <c r="H8740">
        <v>0</v>
      </c>
      <c r="I8740">
        <v>0</v>
      </c>
      <c r="J8740">
        <v>0</v>
      </c>
      <c r="K8740">
        <v>0</v>
      </c>
      <c r="L8740">
        <v>0</v>
      </c>
    </row>
    <row r="8741" spans="1:14" x14ac:dyDescent="0.35">
      <c r="A8741" t="s">
        <v>1728</v>
      </c>
      <c r="B8741" t="s">
        <v>5143</v>
      </c>
      <c r="C8741" t="s">
        <v>2857</v>
      </c>
      <c r="D8741" t="s">
        <v>2859</v>
      </c>
      <c r="E8741" t="s">
        <v>5144</v>
      </c>
      <c r="F8741" t="s">
        <v>2873</v>
      </c>
      <c r="G8741" t="s">
        <v>2874</v>
      </c>
      <c r="H8741">
        <v>0</v>
      </c>
      <c r="I8741">
        <v>0</v>
      </c>
      <c r="J8741">
        <v>0</v>
      </c>
      <c r="K8741">
        <v>0</v>
      </c>
      <c r="L8741">
        <v>0</v>
      </c>
    </row>
    <row r="8742" spans="1:14" x14ac:dyDescent="0.35">
      <c r="A8742" t="s">
        <v>1728</v>
      </c>
      <c r="B8742" t="s">
        <v>5143</v>
      </c>
      <c r="C8742" t="s">
        <v>2857</v>
      </c>
      <c r="D8742" t="s">
        <v>2859</v>
      </c>
      <c r="E8742" t="s">
        <v>5144</v>
      </c>
      <c r="F8742" t="s">
        <v>2877</v>
      </c>
      <c r="G8742" t="s">
        <v>2878</v>
      </c>
      <c r="H8742">
        <v>270899.51360000001</v>
      </c>
      <c r="I8742">
        <v>228.65408756760999</v>
      </c>
      <c r="J8742">
        <v>8000.5664407847698</v>
      </c>
      <c r="K8742">
        <v>8229.2205283523799</v>
      </c>
      <c r="L8742">
        <v>262670.29307164799</v>
      </c>
    </row>
    <row r="8743" spans="1:14" x14ac:dyDescent="0.35">
      <c r="A8743" t="s">
        <v>1728</v>
      </c>
      <c r="B8743" t="s">
        <v>5143</v>
      </c>
      <c r="C8743" t="s">
        <v>2879</v>
      </c>
      <c r="D8743" t="s">
        <v>2880</v>
      </c>
      <c r="E8743" t="s">
        <v>3150</v>
      </c>
      <c r="F8743" t="s">
        <v>2172</v>
      </c>
      <c r="G8743" t="s">
        <v>2173</v>
      </c>
      <c r="H8743">
        <v>7078.0281999999997</v>
      </c>
      <c r="I8743">
        <v>3.9643300198807201</v>
      </c>
      <c r="J8743">
        <v>0</v>
      </c>
      <c r="K8743">
        <v>3.9643300198807201</v>
      </c>
      <c r="L8743">
        <v>7074.0638699801202</v>
      </c>
    </row>
    <row r="8744" spans="1:14" x14ac:dyDescent="0.35">
      <c r="A8744" t="s">
        <v>1728</v>
      </c>
      <c r="B8744" t="s">
        <v>5143</v>
      </c>
      <c r="C8744" t="s">
        <v>2879</v>
      </c>
      <c r="D8744" t="s">
        <v>2880</v>
      </c>
      <c r="E8744" t="s">
        <v>3150</v>
      </c>
      <c r="F8744" t="s">
        <v>2882</v>
      </c>
      <c r="G8744" t="s">
        <v>2883</v>
      </c>
      <c r="H8744">
        <v>10080.828</v>
      </c>
      <c r="I8744">
        <v>5.64616699801193</v>
      </c>
      <c r="J8744">
        <v>0</v>
      </c>
      <c r="K8744">
        <v>5.64616699801193</v>
      </c>
      <c r="L8744">
        <v>10075.181833002</v>
      </c>
    </row>
    <row r="8745" spans="1:14" x14ac:dyDescent="0.35">
      <c r="A8745" t="s">
        <v>1728</v>
      </c>
      <c r="B8745" t="s">
        <v>5143</v>
      </c>
      <c r="C8745" t="s">
        <v>2879</v>
      </c>
      <c r="D8745" t="s">
        <v>2886</v>
      </c>
      <c r="E8745" t="s">
        <v>5145</v>
      </c>
      <c r="F8745" t="s">
        <v>2170</v>
      </c>
      <c r="G8745" t="s">
        <v>2171</v>
      </c>
      <c r="H8745">
        <v>0</v>
      </c>
      <c r="I8745">
        <v>0</v>
      </c>
      <c r="J8745">
        <v>0</v>
      </c>
      <c r="K8745">
        <v>0</v>
      </c>
      <c r="L8745">
        <v>0</v>
      </c>
    </row>
    <row r="8746" spans="1:14" x14ac:dyDescent="0.35">
      <c r="A8746" t="s">
        <v>1728</v>
      </c>
      <c r="B8746" t="s">
        <v>5143</v>
      </c>
      <c r="C8746" t="s">
        <v>2879</v>
      </c>
      <c r="D8746" t="s">
        <v>2886</v>
      </c>
      <c r="E8746" t="s">
        <v>5145</v>
      </c>
      <c r="F8746" t="s">
        <v>2172</v>
      </c>
      <c r="G8746" t="s">
        <v>2173</v>
      </c>
      <c r="H8746">
        <v>13509.1828</v>
      </c>
      <c r="I8746">
        <v>10.9977287739432</v>
      </c>
      <c r="J8746">
        <v>678.88210115796403</v>
      </c>
      <c r="K8746">
        <v>689.87982993190701</v>
      </c>
      <c r="L8746">
        <v>12819.3029700681</v>
      </c>
    </row>
    <row r="8747" spans="1:14" x14ac:dyDescent="0.35">
      <c r="A8747" t="s">
        <v>1728</v>
      </c>
      <c r="B8747" t="s">
        <v>5143</v>
      </c>
      <c r="C8747" t="s">
        <v>2879</v>
      </c>
      <c r="D8747" t="s">
        <v>2886</v>
      </c>
      <c r="E8747" t="s">
        <v>5145</v>
      </c>
      <c r="F8747" t="s">
        <v>19</v>
      </c>
      <c r="G8747" t="s">
        <v>2174</v>
      </c>
      <c r="H8747">
        <v>95806.503200000006</v>
      </c>
      <c r="I8747">
        <v>77.995386822102802</v>
      </c>
      <c r="J8747">
        <v>0</v>
      </c>
      <c r="K8747">
        <v>77.995386822102802</v>
      </c>
      <c r="L8747">
        <v>95728.507813177901</v>
      </c>
      <c r="N8747" t="s">
        <v>2198</v>
      </c>
    </row>
    <row r="8748" spans="1:14" x14ac:dyDescent="0.35">
      <c r="A8748" t="s">
        <v>1728</v>
      </c>
      <c r="B8748" t="s">
        <v>5143</v>
      </c>
      <c r="C8748" t="s">
        <v>2879</v>
      </c>
      <c r="D8748" t="s">
        <v>2886</v>
      </c>
      <c r="E8748" t="s">
        <v>5145</v>
      </c>
      <c r="F8748" t="s">
        <v>2882</v>
      </c>
      <c r="G8748" t="s">
        <v>2883</v>
      </c>
      <c r="H8748">
        <v>13509.1828</v>
      </c>
      <c r="I8748">
        <v>10.9977287739432</v>
      </c>
      <c r="J8748">
        <v>678.88210115796403</v>
      </c>
      <c r="K8748">
        <v>689.87982993190701</v>
      </c>
      <c r="L8748">
        <v>12819.3029700681</v>
      </c>
    </row>
    <row r="8749" spans="1:14" x14ac:dyDescent="0.35">
      <c r="A8749" t="s">
        <v>1728</v>
      </c>
      <c r="B8749" t="s">
        <v>5143</v>
      </c>
      <c r="C8749" t="s">
        <v>2879</v>
      </c>
      <c r="D8749" t="s">
        <v>2886</v>
      </c>
      <c r="E8749" t="s">
        <v>5145</v>
      </c>
      <c r="F8749" t="s">
        <v>2884</v>
      </c>
      <c r="G8749" t="s">
        <v>2885</v>
      </c>
      <c r="H8749">
        <v>15855.838900000001</v>
      </c>
      <c r="I8749">
        <v>17.950519089485699</v>
      </c>
      <c r="J8749">
        <v>0</v>
      </c>
      <c r="K8749">
        <v>17.950519089485699</v>
      </c>
      <c r="L8749">
        <v>15837.888380910499</v>
      </c>
    </row>
    <row r="8750" spans="1:14" x14ac:dyDescent="0.35">
      <c r="A8750" t="s">
        <v>1728</v>
      </c>
      <c r="B8750" t="s">
        <v>5143</v>
      </c>
      <c r="C8750" t="s">
        <v>2879</v>
      </c>
      <c r="D8750" t="s">
        <v>2886</v>
      </c>
      <c r="E8750" t="s">
        <v>5145</v>
      </c>
      <c r="F8750" t="s">
        <v>2896</v>
      </c>
      <c r="G8750" t="s">
        <v>2897</v>
      </c>
      <c r="H8750">
        <v>30697.641599999999</v>
      </c>
      <c r="I8750">
        <v>34.753039865109002</v>
      </c>
      <c r="J8750">
        <v>0</v>
      </c>
      <c r="K8750">
        <v>34.753039865109002</v>
      </c>
      <c r="L8750">
        <v>30662.888560134899</v>
      </c>
    </row>
    <row r="8751" spans="1:14" x14ac:dyDescent="0.35">
      <c r="A8751" t="s">
        <v>1728</v>
      </c>
      <c r="B8751" t="s">
        <v>5143</v>
      </c>
      <c r="C8751" t="s">
        <v>2879</v>
      </c>
      <c r="D8751" t="s">
        <v>2888</v>
      </c>
      <c r="E8751" t="s">
        <v>5146</v>
      </c>
      <c r="F8751" t="s">
        <v>2170</v>
      </c>
      <c r="G8751" t="s">
        <v>2171</v>
      </c>
      <c r="H8751">
        <v>0</v>
      </c>
      <c r="I8751">
        <v>0</v>
      </c>
      <c r="J8751">
        <v>0</v>
      </c>
      <c r="K8751">
        <v>0</v>
      </c>
      <c r="L8751">
        <v>0</v>
      </c>
    </row>
    <row r="8752" spans="1:14" x14ac:dyDescent="0.35">
      <c r="A8752" t="s">
        <v>1728</v>
      </c>
      <c r="B8752" t="s">
        <v>5143</v>
      </c>
      <c r="C8752" t="s">
        <v>2879</v>
      </c>
      <c r="D8752" t="s">
        <v>2888</v>
      </c>
      <c r="E8752" t="s">
        <v>5146</v>
      </c>
      <c r="F8752" t="s">
        <v>2172</v>
      </c>
      <c r="G8752" t="s">
        <v>2173</v>
      </c>
      <c r="H8752">
        <v>10104.5149</v>
      </c>
      <c r="I8752">
        <v>4.72561171944362</v>
      </c>
      <c r="J8752">
        <v>0</v>
      </c>
      <c r="K8752">
        <v>4.72561171944362</v>
      </c>
      <c r="L8752">
        <v>10099.789288280601</v>
      </c>
    </row>
    <row r="8753" spans="1:12" x14ac:dyDescent="0.35">
      <c r="A8753" t="s">
        <v>1728</v>
      </c>
      <c r="B8753" t="s">
        <v>5143</v>
      </c>
      <c r="C8753" t="s">
        <v>2879</v>
      </c>
      <c r="D8753" t="s">
        <v>2888</v>
      </c>
      <c r="E8753" t="s">
        <v>5146</v>
      </c>
      <c r="F8753" t="s">
        <v>2882</v>
      </c>
      <c r="G8753" t="s">
        <v>2883</v>
      </c>
      <c r="H8753">
        <v>4899.1587</v>
      </c>
      <c r="I8753">
        <v>2.2912056821544802</v>
      </c>
      <c r="J8753">
        <v>0</v>
      </c>
      <c r="K8753">
        <v>2.2912056821544802</v>
      </c>
      <c r="L8753">
        <v>4896.8674943178503</v>
      </c>
    </row>
    <row r="8754" spans="1:12" x14ac:dyDescent="0.35">
      <c r="A8754" t="s">
        <v>1728</v>
      </c>
      <c r="B8754" t="s">
        <v>5143</v>
      </c>
      <c r="C8754" t="s">
        <v>2879</v>
      </c>
      <c r="D8754" t="s">
        <v>2892</v>
      </c>
      <c r="E8754" t="s">
        <v>3512</v>
      </c>
      <c r="F8754" t="s">
        <v>2172</v>
      </c>
      <c r="G8754" t="s">
        <v>2173</v>
      </c>
      <c r="H8754">
        <v>9313.0902000000006</v>
      </c>
      <c r="I8754">
        <v>14.1927742927033</v>
      </c>
      <c r="J8754">
        <v>194.00542848460299</v>
      </c>
      <c r="K8754">
        <v>208.19820277730599</v>
      </c>
      <c r="L8754">
        <v>9104.8919972226904</v>
      </c>
    </row>
    <row r="8755" spans="1:12" x14ac:dyDescent="0.35">
      <c r="A8755" t="s">
        <v>1728</v>
      </c>
      <c r="B8755" t="s">
        <v>5143</v>
      </c>
      <c r="C8755" t="s">
        <v>2879</v>
      </c>
      <c r="D8755" t="s">
        <v>2892</v>
      </c>
      <c r="E8755" t="s">
        <v>3512</v>
      </c>
      <c r="F8755" t="s">
        <v>2882</v>
      </c>
      <c r="G8755" t="s">
        <v>2883</v>
      </c>
      <c r="H8755">
        <v>15675.4984</v>
      </c>
      <c r="I8755">
        <v>23.8888280174213</v>
      </c>
      <c r="J8755">
        <v>326.54379051863901</v>
      </c>
      <c r="K8755">
        <v>350.43261853605998</v>
      </c>
      <c r="L8755">
        <v>15325.0657814639</v>
      </c>
    </row>
    <row r="8756" spans="1:12" x14ac:dyDescent="0.35">
      <c r="A8756" t="s">
        <v>1728</v>
      </c>
      <c r="B8756" t="s">
        <v>5143</v>
      </c>
      <c r="C8756" t="s">
        <v>2879</v>
      </c>
      <c r="D8756" t="s">
        <v>2894</v>
      </c>
      <c r="E8756" t="s">
        <v>5147</v>
      </c>
      <c r="F8756" t="s">
        <v>2172</v>
      </c>
      <c r="G8756" t="s">
        <v>2173</v>
      </c>
      <c r="H8756">
        <v>39441.368799999997</v>
      </c>
      <c r="I8756">
        <v>36.104827789418998</v>
      </c>
      <c r="J8756">
        <v>3955.3773675093198</v>
      </c>
      <c r="K8756">
        <v>3991.48219529874</v>
      </c>
      <c r="L8756">
        <v>35449.8866047013</v>
      </c>
    </row>
    <row r="8757" spans="1:12" x14ac:dyDescent="0.35">
      <c r="A8757" t="s">
        <v>1728</v>
      </c>
      <c r="B8757" t="s">
        <v>5143</v>
      </c>
      <c r="C8757" t="s">
        <v>2879</v>
      </c>
      <c r="D8757" t="s">
        <v>2894</v>
      </c>
      <c r="E8757" t="s">
        <v>5147</v>
      </c>
      <c r="F8757" t="s">
        <v>2882</v>
      </c>
      <c r="G8757" t="s">
        <v>2883</v>
      </c>
      <c r="H8757">
        <v>39441.368799999997</v>
      </c>
      <c r="I8757">
        <v>36.104827789418998</v>
      </c>
      <c r="J8757">
        <v>3955.3773675093198</v>
      </c>
      <c r="K8757">
        <v>3991.48219529874</v>
      </c>
      <c r="L8757">
        <v>35449.8866047013</v>
      </c>
    </row>
    <row r="8758" spans="1:12" x14ac:dyDescent="0.35">
      <c r="A8758" t="s">
        <v>1728</v>
      </c>
      <c r="B8758" t="s">
        <v>5143</v>
      </c>
      <c r="C8758" t="s">
        <v>2879</v>
      </c>
      <c r="D8758" t="s">
        <v>2894</v>
      </c>
      <c r="E8758" t="s">
        <v>5147</v>
      </c>
      <c r="F8758" t="s">
        <v>2884</v>
      </c>
      <c r="G8758" t="s">
        <v>2885</v>
      </c>
      <c r="H8758">
        <v>38682.5164</v>
      </c>
      <c r="I8758">
        <v>23.159718920061302</v>
      </c>
      <c r="J8758">
        <v>0</v>
      </c>
      <c r="K8758">
        <v>23.159718920061302</v>
      </c>
      <c r="L8758">
        <v>38659.356681079902</v>
      </c>
    </row>
    <row r="8759" spans="1:12" x14ac:dyDescent="0.35">
      <c r="A8759" t="s">
        <v>1728</v>
      </c>
      <c r="B8759" t="s">
        <v>5143</v>
      </c>
      <c r="C8759" t="s">
        <v>2879</v>
      </c>
      <c r="D8759" t="s">
        <v>2894</v>
      </c>
      <c r="E8759" t="s">
        <v>5147</v>
      </c>
      <c r="F8759" t="s">
        <v>2896</v>
      </c>
      <c r="G8759" t="s">
        <v>2897</v>
      </c>
      <c r="H8759">
        <v>64406.389799999997</v>
      </c>
      <c r="I8759">
        <v>38.560932001902003</v>
      </c>
      <c r="J8759">
        <v>0</v>
      </c>
      <c r="K8759">
        <v>38.560932001902003</v>
      </c>
      <c r="L8759">
        <v>64367.828867998098</v>
      </c>
    </row>
    <row r="8760" spans="1:12" x14ac:dyDescent="0.35">
      <c r="A8760" t="s">
        <v>1728</v>
      </c>
      <c r="B8760" t="s">
        <v>5143</v>
      </c>
      <c r="C8760" t="s">
        <v>2879</v>
      </c>
      <c r="D8760" t="s">
        <v>2898</v>
      </c>
      <c r="E8760" t="s">
        <v>2967</v>
      </c>
      <c r="F8760" t="s">
        <v>2172</v>
      </c>
      <c r="G8760" t="s">
        <v>2173</v>
      </c>
      <c r="H8760">
        <v>7150.5070999999998</v>
      </c>
      <c r="I8760">
        <v>2.8042368927509198</v>
      </c>
      <c r="J8760">
        <v>0</v>
      </c>
      <c r="K8760">
        <v>2.8042368927509198</v>
      </c>
      <c r="L8760">
        <v>7147.7028631072499</v>
      </c>
    </row>
    <row r="8761" spans="1:12" x14ac:dyDescent="0.35">
      <c r="A8761" t="s">
        <v>1728</v>
      </c>
      <c r="B8761" t="s">
        <v>5143</v>
      </c>
      <c r="C8761" t="s">
        <v>2879</v>
      </c>
      <c r="D8761" t="s">
        <v>2898</v>
      </c>
      <c r="E8761" t="s">
        <v>2967</v>
      </c>
      <c r="F8761" t="s">
        <v>2882</v>
      </c>
      <c r="G8761" t="s">
        <v>2883</v>
      </c>
      <c r="H8761">
        <v>7150.5070999999998</v>
      </c>
      <c r="I8761">
        <v>2.8042368927509198</v>
      </c>
      <c r="J8761">
        <v>0</v>
      </c>
      <c r="K8761">
        <v>2.8042368927509198</v>
      </c>
      <c r="L8761">
        <v>7147.7028631072499</v>
      </c>
    </row>
    <row r="8762" spans="1:12" x14ac:dyDescent="0.35">
      <c r="A8762" t="s">
        <v>1728</v>
      </c>
      <c r="B8762" t="s">
        <v>5143</v>
      </c>
      <c r="C8762" t="s">
        <v>2879</v>
      </c>
      <c r="D8762" t="s">
        <v>2902</v>
      </c>
      <c r="E8762" t="s">
        <v>2893</v>
      </c>
      <c r="F8762" t="s">
        <v>2172</v>
      </c>
      <c r="G8762" t="s">
        <v>2173</v>
      </c>
      <c r="H8762">
        <v>17262.159100000001</v>
      </c>
      <c r="I8762">
        <v>19.644156616732499</v>
      </c>
      <c r="J8762">
        <v>0</v>
      </c>
      <c r="K8762">
        <v>19.644156616732499</v>
      </c>
      <c r="L8762">
        <v>17242.514943383299</v>
      </c>
    </row>
    <row r="8763" spans="1:12" x14ac:dyDescent="0.35">
      <c r="A8763" t="s">
        <v>1728</v>
      </c>
      <c r="B8763" t="s">
        <v>5143</v>
      </c>
      <c r="C8763" t="s">
        <v>2879</v>
      </c>
      <c r="D8763" t="s">
        <v>2902</v>
      </c>
      <c r="E8763" t="s">
        <v>2893</v>
      </c>
      <c r="F8763" t="s">
        <v>2882</v>
      </c>
      <c r="G8763" t="s">
        <v>2883</v>
      </c>
      <c r="H8763">
        <v>1998.7763</v>
      </c>
      <c r="I8763">
        <v>2.2745865556216498</v>
      </c>
      <c r="J8763">
        <v>0</v>
      </c>
      <c r="K8763">
        <v>2.2745865556216498</v>
      </c>
      <c r="L8763">
        <v>1996.5017134443799</v>
      </c>
    </row>
    <row r="8764" spans="1:12" x14ac:dyDescent="0.35">
      <c r="A8764" t="s">
        <v>1728</v>
      </c>
      <c r="B8764" t="s">
        <v>5143</v>
      </c>
      <c r="C8764" t="s">
        <v>2879</v>
      </c>
      <c r="D8764" t="s">
        <v>2902</v>
      </c>
      <c r="E8764" t="s">
        <v>2893</v>
      </c>
      <c r="F8764" t="s">
        <v>2884</v>
      </c>
      <c r="G8764" t="s">
        <v>2885</v>
      </c>
      <c r="H8764">
        <v>20714.590899999999</v>
      </c>
      <c r="I8764">
        <v>23.572987940078999</v>
      </c>
      <c r="J8764">
        <v>0</v>
      </c>
      <c r="K8764">
        <v>23.572987940078999</v>
      </c>
      <c r="L8764">
        <v>20691.017912059899</v>
      </c>
    </row>
    <row r="8765" spans="1:12" x14ac:dyDescent="0.35">
      <c r="A8765" t="s">
        <v>1728</v>
      </c>
      <c r="B8765" t="s">
        <v>5143</v>
      </c>
      <c r="C8765" t="s">
        <v>2879</v>
      </c>
      <c r="D8765" t="s">
        <v>2902</v>
      </c>
      <c r="E8765" t="s">
        <v>2893</v>
      </c>
      <c r="F8765" t="s">
        <v>2896</v>
      </c>
      <c r="G8765" t="s">
        <v>2897</v>
      </c>
      <c r="H8765">
        <v>30254.2052</v>
      </c>
      <c r="I8765">
        <v>34.428969228273203</v>
      </c>
      <c r="J8765">
        <v>0</v>
      </c>
      <c r="K8765">
        <v>34.428969228273203</v>
      </c>
      <c r="L8765">
        <v>30219.776230771698</v>
      </c>
    </row>
    <row r="8766" spans="1:12" x14ac:dyDescent="0.35">
      <c r="A8766" t="s">
        <v>1728</v>
      </c>
      <c r="B8766" t="s">
        <v>5143</v>
      </c>
      <c r="C8766" t="s">
        <v>2879</v>
      </c>
      <c r="D8766" t="s">
        <v>2904</v>
      </c>
      <c r="E8766" t="s">
        <v>2970</v>
      </c>
      <c r="F8766" t="s">
        <v>2170</v>
      </c>
      <c r="G8766" t="s">
        <v>2171</v>
      </c>
      <c r="H8766">
        <v>0</v>
      </c>
      <c r="I8766">
        <v>0</v>
      </c>
      <c r="J8766">
        <v>0</v>
      </c>
      <c r="K8766">
        <v>0</v>
      </c>
      <c r="L8766">
        <v>0</v>
      </c>
    </row>
    <row r="8767" spans="1:12" x14ac:dyDescent="0.35">
      <c r="A8767" t="s">
        <v>1728</v>
      </c>
      <c r="B8767" t="s">
        <v>5143</v>
      </c>
      <c r="C8767" t="s">
        <v>2879</v>
      </c>
      <c r="D8767" t="s">
        <v>2904</v>
      </c>
      <c r="E8767" t="s">
        <v>2970</v>
      </c>
      <c r="F8767" t="s">
        <v>2172</v>
      </c>
      <c r="G8767" t="s">
        <v>2173</v>
      </c>
      <c r="H8767">
        <v>24006.352599999998</v>
      </c>
      <c r="I8767">
        <v>7.2878873091653098</v>
      </c>
      <c r="J8767">
        <v>0</v>
      </c>
      <c r="K8767">
        <v>7.2878873091653098</v>
      </c>
      <c r="L8767">
        <v>23999.064712690801</v>
      </c>
    </row>
    <row r="8768" spans="1:12" x14ac:dyDescent="0.35">
      <c r="A8768" t="s">
        <v>1728</v>
      </c>
      <c r="B8768" t="s">
        <v>5143</v>
      </c>
      <c r="C8768" t="s">
        <v>2879</v>
      </c>
      <c r="D8768" t="s">
        <v>2904</v>
      </c>
      <c r="E8768" t="s">
        <v>2970</v>
      </c>
      <c r="F8768" t="s">
        <v>2882</v>
      </c>
      <c r="G8768" t="s">
        <v>2883</v>
      </c>
      <c r="H8768">
        <v>0</v>
      </c>
      <c r="I8768">
        <v>0</v>
      </c>
      <c r="J8768">
        <v>0</v>
      </c>
      <c r="K8768">
        <v>0</v>
      </c>
      <c r="L8768">
        <v>0</v>
      </c>
    </row>
    <row r="8769" spans="1:12" x14ac:dyDescent="0.35">
      <c r="A8769" t="s">
        <v>1728</v>
      </c>
      <c r="B8769" t="s">
        <v>5143</v>
      </c>
      <c r="C8769" t="s">
        <v>2879</v>
      </c>
      <c r="D8769" t="s">
        <v>2904</v>
      </c>
      <c r="E8769" t="s">
        <v>2970</v>
      </c>
      <c r="F8769" t="s">
        <v>2884</v>
      </c>
      <c r="G8769" t="s">
        <v>2885</v>
      </c>
      <c r="H8769">
        <v>18857.858</v>
      </c>
      <c r="I8769">
        <v>5.7248990084465703</v>
      </c>
      <c r="J8769">
        <v>0</v>
      </c>
      <c r="K8769">
        <v>5.7248990084465703</v>
      </c>
      <c r="L8769">
        <v>18852.133100991599</v>
      </c>
    </row>
    <row r="8770" spans="1:12" x14ac:dyDescent="0.35">
      <c r="A8770" t="s">
        <v>1728</v>
      </c>
      <c r="B8770" t="s">
        <v>5143</v>
      </c>
      <c r="C8770" t="s">
        <v>2879</v>
      </c>
      <c r="D8770" t="s">
        <v>2904</v>
      </c>
      <c r="E8770" t="s">
        <v>2970</v>
      </c>
      <c r="F8770" t="s">
        <v>2896</v>
      </c>
      <c r="G8770" t="s">
        <v>2897</v>
      </c>
      <c r="H8770">
        <v>7004.3473000000004</v>
      </c>
      <c r="I8770">
        <v>2.1263910602801501</v>
      </c>
      <c r="J8770">
        <v>0</v>
      </c>
      <c r="K8770">
        <v>2.1263910602801501</v>
      </c>
      <c r="L8770">
        <v>7002.2209089397202</v>
      </c>
    </row>
    <row r="8771" spans="1:12" x14ac:dyDescent="0.35">
      <c r="A8771" t="s">
        <v>1728</v>
      </c>
      <c r="B8771" t="s">
        <v>5143</v>
      </c>
      <c r="C8771" t="s">
        <v>2879</v>
      </c>
      <c r="D8771" t="s">
        <v>2906</v>
      </c>
      <c r="E8771" t="s">
        <v>2971</v>
      </c>
      <c r="F8771" t="s">
        <v>2170</v>
      </c>
      <c r="G8771" t="s">
        <v>2171</v>
      </c>
      <c r="H8771">
        <v>0</v>
      </c>
      <c r="I8771">
        <v>0</v>
      </c>
      <c r="J8771">
        <v>0</v>
      </c>
      <c r="K8771">
        <v>0</v>
      </c>
      <c r="L8771">
        <v>0</v>
      </c>
    </row>
    <row r="8772" spans="1:12" x14ac:dyDescent="0.35">
      <c r="A8772" t="s">
        <v>1728</v>
      </c>
      <c r="B8772" t="s">
        <v>5143</v>
      </c>
      <c r="C8772" t="s">
        <v>2879</v>
      </c>
      <c r="D8772" t="s">
        <v>2906</v>
      </c>
      <c r="E8772" t="s">
        <v>2971</v>
      </c>
      <c r="F8772" t="s">
        <v>2172</v>
      </c>
      <c r="G8772" t="s">
        <v>2173</v>
      </c>
      <c r="H8772">
        <v>7108.5685000000003</v>
      </c>
      <c r="I8772">
        <v>7.0308483855937904</v>
      </c>
      <c r="J8772">
        <v>26.024461240833201</v>
      </c>
      <c r="K8772">
        <v>33.055309626426997</v>
      </c>
      <c r="L8772">
        <v>7075.5131903735701</v>
      </c>
    </row>
    <row r="8773" spans="1:12" x14ac:dyDescent="0.35">
      <c r="A8773" t="s">
        <v>1728</v>
      </c>
      <c r="B8773" t="s">
        <v>5143</v>
      </c>
      <c r="C8773" t="s">
        <v>2879</v>
      </c>
      <c r="D8773" t="s">
        <v>2906</v>
      </c>
      <c r="E8773" t="s">
        <v>2971</v>
      </c>
      <c r="F8773" t="s">
        <v>2882</v>
      </c>
      <c r="G8773" t="s">
        <v>2883</v>
      </c>
      <c r="H8773">
        <v>0</v>
      </c>
      <c r="I8773">
        <v>0</v>
      </c>
      <c r="J8773">
        <v>0</v>
      </c>
      <c r="K8773">
        <v>0</v>
      </c>
      <c r="L8773">
        <v>0</v>
      </c>
    </row>
    <row r="8774" spans="1:12" x14ac:dyDescent="0.35">
      <c r="A8774" t="s">
        <v>1728</v>
      </c>
      <c r="B8774" t="s">
        <v>5143</v>
      </c>
      <c r="C8774" t="s">
        <v>2879</v>
      </c>
      <c r="D8774" t="s">
        <v>2906</v>
      </c>
      <c r="E8774" t="s">
        <v>2971</v>
      </c>
      <c r="F8774" t="s">
        <v>2884</v>
      </c>
      <c r="G8774" t="s">
        <v>2885</v>
      </c>
      <c r="H8774">
        <v>33458.832199999997</v>
      </c>
      <c r="I8774">
        <v>29.383515685195398</v>
      </c>
      <c r="J8774">
        <v>0</v>
      </c>
      <c r="K8774">
        <v>29.383515685195398</v>
      </c>
      <c r="L8774">
        <v>33429.448684314797</v>
      </c>
    </row>
    <row r="8775" spans="1:12" x14ac:dyDescent="0.35">
      <c r="A8775" t="s">
        <v>1728</v>
      </c>
      <c r="B8775" t="s">
        <v>5143</v>
      </c>
      <c r="C8775" t="s">
        <v>2879</v>
      </c>
      <c r="D8775" t="s">
        <v>2908</v>
      </c>
      <c r="E8775" t="s">
        <v>2899</v>
      </c>
      <c r="F8775" t="s">
        <v>2170</v>
      </c>
      <c r="G8775" t="s">
        <v>2171</v>
      </c>
      <c r="H8775">
        <v>0</v>
      </c>
      <c r="I8775">
        <v>0</v>
      </c>
      <c r="J8775">
        <v>0</v>
      </c>
      <c r="K8775">
        <v>0</v>
      </c>
      <c r="L8775">
        <v>0</v>
      </c>
    </row>
    <row r="8776" spans="1:12" x14ac:dyDescent="0.35">
      <c r="A8776" t="s">
        <v>1728</v>
      </c>
      <c r="B8776" t="s">
        <v>5143</v>
      </c>
      <c r="C8776" t="s">
        <v>2879</v>
      </c>
      <c r="D8776" t="s">
        <v>2908</v>
      </c>
      <c r="E8776" t="s">
        <v>2899</v>
      </c>
      <c r="F8776" t="s">
        <v>2172</v>
      </c>
      <c r="G8776" t="s">
        <v>2173</v>
      </c>
      <c r="H8776">
        <v>11259.4959</v>
      </c>
      <c r="I8776">
        <v>11.666036087477901</v>
      </c>
      <c r="J8776">
        <v>137.280429272281</v>
      </c>
      <c r="K8776">
        <v>148.946465359759</v>
      </c>
      <c r="L8776">
        <v>11110.549434640199</v>
      </c>
    </row>
    <row r="8777" spans="1:12" x14ac:dyDescent="0.35">
      <c r="A8777" t="s">
        <v>1728</v>
      </c>
      <c r="B8777" t="s">
        <v>5143</v>
      </c>
      <c r="C8777" t="s">
        <v>2879</v>
      </c>
      <c r="D8777" t="s">
        <v>2908</v>
      </c>
      <c r="E8777" t="s">
        <v>2899</v>
      </c>
      <c r="F8777" t="s">
        <v>2882</v>
      </c>
      <c r="G8777" t="s">
        <v>2883</v>
      </c>
      <c r="H8777">
        <v>5572.8818000000001</v>
      </c>
      <c r="I8777">
        <v>5.7740986695597503</v>
      </c>
      <c r="J8777">
        <v>67.946879134765496</v>
      </c>
      <c r="K8777">
        <v>73.720977804325202</v>
      </c>
      <c r="L8777">
        <v>5499.1608221956703</v>
      </c>
    </row>
    <row r="8778" spans="1:12" x14ac:dyDescent="0.35">
      <c r="A8778" t="s">
        <v>1728</v>
      </c>
      <c r="B8778" t="s">
        <v>5143</v>
      </c>
      <c r="C8778" t="s">
        <v>2879</v>
      </c>
      <c r="D8778" t="s">
        <v>2910</v>
      </c>
      <c r="E8778" t="s">
        <v>5148</v>
      </c>
      <c r="F8778" t="s">
        <v>2170</v>
      </c>
      <c r="G8778" t="s">
        <v>2171</v>
      </c>
      <c r="H8778">
        <v>0</v>
      </c>
      <c r="I8778">
        <v>0</v>
      </c>
      <c r="J8778">
        <v>0</v>
      </c>
      <c r="K8778">
        <v>0</v>
      </c>
      <c r="L8778">
        <v>0</v>
      </c>
    </row>
    <row r="8779" spans="1:12" x14ac:dyDescent="0.35">
      <c r="A8779" t="s">
        <v>1728</v>
      </c>
      <c r="B8779" t="s">
        <v>5143</v>
      </c>
      <c r="C8779" t="s">
        <v>2879</v>
      </c>
      <c r="D8779" t="s">
        <v>2910</v>
      </c>
      <c r="E8779" t="s">
        <v>5148</v>
      </c>
      <c r="F8779" t="s">
        <v>2172</v>
      </c>
      <c r="G8779" t="s">
        <v>2173</v>
      </c>
      <c r="H8779">
        <v>2422.3319999999999</v>
      </c>
      <c r="I8779">
        <v>2.7704334014498602</v>
      </c>
      <c r="J8779">
        <v>9.6164047050801198</v>
      </c>
      <c r="K8779">
        <v>12.38683810653</v>
      </c>
      <c r="L8779">
        <v>2409.94516189347</v>
      </c>
    </row>
    <row r="8780" spans="1:12" x14ac:dyDescent="0.35">
      <c r="A8780" t="s">
        <v>1728</v>
      </c>
      <c r="B8780" t="s">
        <v>5143</v>
      </c>
      <c r="C8780" t="s">
        <v>2879</v>
      </c>
      <c r="D8780" t="s">
        <v>2910</v>
      </c>
      <c r="E8780" t="s">
        <v>5148</v>
      </c>
      <c r="F8780" t="s">
        <v>2882</v>
      </c>
      <c r="G8780" t="s">
        <v>2883</v>
      </c>
      <c r="H8780">
        <v>5041.0694000000003</v>
      </c>
      <c r="I8780">
        <v>5.7654965381524104</v>
      </c>
      <c r="J8780">
        <v>20.012517899761299</v>
      </c>
      <c r="K8780">
        <v>25.7780144379138</v>
      </c>
      <c r="L8780">
        <v>5015.29138556209</v>
      </c>
    </row>
    <row r="8781" spans="1:12" x14ac:dyDescent="0.35">
      <c r="A8781" t="s">
        <v>1728</v>
      </c>
      <c r="B8781" t="s">
        <v>5143</v>
      </c>
      <c r="C8781" t="s">
        <v>2879</v>
      </c>
      <c r="D8781" t="s">
        <v>2910</v>
      </c>
      <c r="E8781" t="s">
        <v>5148</v>
      </c>
      <c r="F8781" t="s">
        <v>2884</v>
      </c>
      <c r="G8781" t="s">
        <v>2885</v>
      </c>
      <c r="H8781">
        <v>14533.0983</v>
      </c>
      <c r="I8781">
        <v>12.740347043701799</v>
      </c>
      <c r="J8781">
        <v>0</v>
      </c>
      <c r="K8781">
        <v>12.740347043701799</v>
      </c>
      <c r="L8781">
        <v>14520.357952956299</v>
      </c>
    </row>
    <row r="8782" spans="1:12" x14ac:dyDescent="0.35">
      <c r="A8782" t="s">
        <v>1728</v>
      </c>
      <c r="B8782" t="s">
        <v>5143</v>
      </c>
      <c r="C8782" t="s">
        <v>2879</v>
      </c>
      <c r="D8782" t="s">
        <v>2910</v>
      </c>
      <c r="E8782" t="s">
        <v>5148</v>
      </c>
      <c r="F8782" t="s">
        <v>2896</v>
      </c>
      <c r="G8782" t="s">
        <v>2897</v>
      </c>
      <c r="H8782">
        <v>19280.963100000001</v>
      </c>
      <c r="I8782">
        <v>16.9025321336761</v>
      </c>
      <c r="J8782">
        <v>0</v>
      </c>
      <c r="K8782">
        <v>16.9025321336761</v>
      </c>
      <c r="L8782">
        <v>19264.060567866301</v>
      </c>
    </row>
    <row r="8783" spans="1:12" x14ac:dyDescent="0.35">
      <c r="A8783" t="s">
        <v>1728</v>
      </c>
      <c r="B8783" t="s">
        <v>5143</v>
      </c>
      <c r="C8783" t="s">
        <v>2879</v>
      </c>
      <c r="D8783" t="s">
        <v>2912</v>
      </c>
      <c r="E8783" t="s">
        <v>3357</v>
      </c>
      <c r="F8783" t="s">
        <v>2172</v>
      </c>
      <c r="G8783" t="s">
        <v>2173</v>
      </c>
      <c r="H8783">
        <v>21320.258099999999</v>
      </c>
      <c r="I8783">
        <v>8.7709820788530504</v>
      </c>
      <c r="J8783">
        <v>5.4593476325374297</v>
      </c>
      <c r="K8783">
        <v>14.2303297113905</v>
      </c>
      <c r="L8783">
        <v>21306.027770288601</v>
      </c>
    </row>
    <row r="8784" spans="1:12" x14ac:dyDescent="0.35">
      <c r="A8784" t="s">
        <v>1728</v>
      </c>
      <c r="B8784" t="s">
        <v>5143</v>
      </c>
      <c r="C8784" t="s">
        <v>2879</v>
      </c>
      <c r="D8784" t="s">
        <v>2912</v>
      </c>
      <c r="E8784" t="s">
        <v>3357</v>
      </c>
      <c r="F8784" t="s">
        <v>2882</v>
      </c>
      <c r="G8784" t="s">
        <v>2883</v>
      </c>
      <c r="H8784">
        <v>0</v>
      </c>
      <c r="I8784">
        <v>0</v>
      </c>
      <c r="J8784">
        <v>0</v>
      </c>
      <c r="K8784">
        <v>0</v>
      </c>
      <c r="L8784">
        <v>0</v>
      </c>
    </row>
    <row r="8785" spans="1:14" x14ac:dyDescent="0.35">
      <c r="A8785" t="s">
        <v>1728</v>
      </c>
      <c r="B8785" t="s">
        <v>5143</v>
      </c>
      <c r="C8785" t="s">
        <v>2879</v>
      </c>
      <c r="D8785" t="s">
        <v>2912</v>
      </c>
      <c r="E8785" t="s">
        <v>3357</v>
      </c>
      <c r="F8785" t="s">
        <v>2884</v>
      </c>
      <c r="G8785" t="s">
        <v>2885</v>
      </c>
      <c r="H8785">
        <v>20445.644</v>
      </c>
      <c r="I8785">
        <v>8.8131502619244593</v>
      </c>
      <c r="J8785">
        <v>0</v>
      </c>
      <c r="K8785">
        <v>8.8131502619244593</v>
      </c>
      <c r="L8785">
        <v>20436.8308497381</v>
      </c>
    </row>
    <row r="8786" spans="1:14" x14ac:dyDescent="0.35">
      <c r="A8786" t="s">
        <v>1728</v>
      </c>
      <c r="B8786" t="s">
        <v>5143</v>
      </c>
      <c r="C8786" t="s">
        <v>2879</v>
      </c>
      <c r="D8786" t="s">
        <v>2976</v>
      </c>
      <c r="E8786" t="s">
        <v>2913</v>
      </c>
      <c r="F8786" t="s">
        <v>2170</v>
      </c>
      <c r="G8786" t="s">
        <v>2171</v>
      </c>
      <c r="H8786">
        <v>0</v>
      </c>
      <c r="I8786">
        <v>0</v>
      </c>
      <c r="J8786">
        <v>0</v>
      </c>
      <c r="K8786">
        <v>0</v>
      </c>
      <c r="L8786">
        <v>0</v>
      </c>
    </row>
    <row r="8787" spans="1:14" x14ac:dyDescent="0.35">
      <c r="A8787" t="s">
        <v>1728</v>
      </c>
      <c r="B8787" t="s">
        <v>5143</v>
      </c>
      <c r="C8787" t="s">
        <v>2879</v>
      </c>
      <c r="D8787" t="s">
        <v>2976</v>
      </c>
      <c r="E8787" t="s">
        <v>2913</v>
      </c>
      <c r="F8787" t="s">
        <v>2172</v>
      </c>
      <c r="G8787" t="s">
        <v>2173</v>
      </c>
      <c r="H8787">
        <v>32672.478999999999</v>
      </c>
      <c r="I8787">
        <v>51.791846374045797</v>
      </c>
      <c r="J8787">
        <v>0</v>
      </c>
      <c r="K8787">
        <v>51.791846374045797</v>
      </c>
      <c r="L8787">
        <v>32620.687153626001</v>
      </c>
    </row>
    <row r="8788" spans="1:14" x14ac:dyDescent="0.35">
      <c r="A8788" t="s">
        <v>1728</v>
      </c>
      <c r="B8788" t="s">
        <v>5143</v>
      </c>
      <c r="C8788" t="s">
        <v>2879</v>
      </c>
      <c r="D8788" t="s">
        <v>2976</v>
      </c>
      <c r="E8788" t="s">
        <v>2913</v>
      </c>
      <c r="F8788" t="s">
        <v>2882</v>
      </c>
      <c r="G8788" t="s">
        <v>2883</v>
      </c>
      <c r="H8788">
        <v>0</v>
      </c>
      <c r="I8788">
        <v>0</v>
      </c>
      <c r="J8788">
        <v>0</v>
      </c>
      <c r="K8788">
        <v>0</v>
      </c>
      <c r="L8788">
        <v>0</v>
      </c>
    </row>
    <row r="8789" spans="1:14" x14ac:dyDescent="0.35">
      <c r="A8789" t="s">
        <v>1728</v>
      </c>
      <c r="B8789" t="s">
        <v>5143</v>
      </c>
      <c r="C8789" t="s">
        <v>2879</v>
      </c>
      <c r="D8789" t="s">
        <v>2976</v>
      </c>
      <c r="E8789" t="s">
        <v>2913</v>
      </c>
      <c r="F8789" t="s">
        <v>2884</v>
      </c>
      <c r="G8789" t="s">
        <v>2885</v>
      </c>
      <c r="H8789">
        <v>18986.661800000002</v>
      </c>
      <c r="I8789">
        <v>30.097326653943998</v>
      </c>
      <c r="J8789">
        <v>0</v>
      </c>
      <c r="K8789">
        <v>30.097326653943998</v>
      </c>
      <c r="L8789">
        <v>18956.564473346101</v>
      </c>
    </row>
    <row r="8790" spans="1:14" x14ac:dyDescent="0.35">
      <c r="A8790" t="s">
        <v>1728</v>
      </c>
      <c r="B8790" t="s">
        <v>5143</v>
      </c>
      <c r="C8790" t="s">
        <v>2879</v>
      </c>
      <c r="D8790" t="s">
        <v>2976</v>
      </c>
      <c r="E8790" t="s">
        <v>2913</v>
      </c>
      <c r="F8790" t="s">
        <v>2956</v>
      </c>
      <c r="G8790" t="s">
        <v>2957</v>
      </c>
      <c r="H8790">
        <v>26696.981299999999</v>
      </c>
      <c r="I8790">
        <v>42.319591284987297</v>
      </c>
      <c r="J8790">
        <v>0</v>
      </c>
      <c r="K8790">
        <v>42.319591284987297</v>
      </c>
      <c r="L8790">
        <v>26654.661708715001</v>
      </c>
      <c r="N8790" t="s">
        <v>2198</v>
      </c>
    </row>
    <row r="8791" spans="1:14" x14ac:dyDescent="0.35">
      <c r="A8791" t="s">
        <v>1728</v>
      </c>
      <c r="B8791" t="s">
        <v>5143</v>
      </c>
      <c r="C8791" t="s">
        <v>2879</v>
      </c>
      <c r="D8791" t="s">
        <v>2976</v>
      </c>
      <c r="E8791" t="s">
        <v>2913</v>
      </c>
      <c r="F8791" t="s">
        <v>2896</v>
      </c>
      <c r="G8791" t="s">
        <v>2897</v>
      </c>
      <c r="H8791">
        <v>32094.205000000002</v>
      </c>
      <c r="I8791">
        <v>50.875176526717603</v>
      </c>
      <c r="J8791">
        <v>0</v>
      </c>
      <c r="K8791">
        <v>50.875176526717603</v>
      </c>
      <c r="L8791">
        <v>32043.329823473301</v>
      </c>
    </row>
    <row r="8792" spans="1:14" x14ac:dyDescent="0.35">
      <c r="A8792" t="s">
        <v>1728</v>
      </c>
      <c r="B8792" t="s">
        <v>5143</v>
      </c>
      <c r="C8792" t="s">
        <v>2915</v>
      </c>
      <c r="D8792" t="s">
        <v>5149</v>
      </c>
      <c r="E8792" t="s">
        <v>5150</v>
      </c>
      <c r="F8792" t="s">
        <v>2170</v>
      </c>
      <c r="G8792" t="s">
        <v>2171</v>
      </c>
      <c r="H8792">
        <v>0</v>
      </c>
      <c r="I8792">
        <v>0</v>
      </c>
      <c r="J8792">
        <v>0</v>
      </c>
      <c r="K8792">
        <v>0</v>
      </c>
      <c r="L8792">
        <v>0</v>
      </c>
    </row>
    <row r="8793" spans="1:14" x14ac:dyDescent="0.35">
      <c r="A8793" t="s">
        <v>1728</v>
      </c>
      <c r="B8793" t="s">
        <v>5143</v>
      </c>
      <c r="C8793" t="s">
        <v>2915</v>
      </c>
      <c r="D8793" t="s">
        <v>5149</v>
      </c>
      <c r="E8793" t="s">
        <v>5150</v>
      </c>
      <c r="F8793" t="s">
        <v>2172</v>
      </c>
      <c r="G8793" t="s">
        <v>2173</v>
      </c>
      <c r="H8793">
        <v>2413203.5883999998</v>
      </c>
      <c r="I8793">
        <v>2733.62306703074</v>
      </c>
      <c r="J8793">
        <v>418456.56330849399</v>
      </c>
      <c r="K8793">
        <v>421190.18637552502</v>
      </c>
      <c r="L8793">
        <v>1992013.40202447</v>
      </c>
    </row>
    <row r="8794" spans="1:14" x14ac:dyDescent="0.35">
      <c r="A8794" t="s">
        <v>1728</v>
      </c>
      <c r="B8794" t="s">
        <v>5143</v>
      </c>
      <c r="C8794" t="s">
        <v>2915</v>
      </c>
      <c r="D8794" t="s">
        <v>5149</v>
      </c>
      <c r="E8794" t="s">
        <v>5150</v>
      </c>
      <c r="F8794" t="s">
        <v>3005</v>
      </c>
      <c r="G8794" t="s">
        <v>3006</v>
      </c>
      <c r="H8794">
        <v>109050.6526</v>
      </c>
      <c r="I8794">
        <v>123.530140931912</v>
      </c>
      <c r="J8794">
        <v>0</v>
      </c>
      <c r="K8794">
        <v>123.530140931912</v>
      </c>
      <c r="L8794">
        <v>108927.12245906801</v>
      </c>
      <c r="N8794" t="s">
        <v>2198</v>
      </c>
    </row>
    <row r="8795" spans="1:14" x14ac:dyDescent="0.35">
      <c r="A8795" t="s">
        <v>1728</v>
      </c>
      <c r="B8795" t="s">
        <v>5143</v>
      </c>
      <c r="C8795" t="s">
        <v>2915</v>
      </c>
      <c r="D8795" t="s">
        <v>5149</v>
      </c>
      <c r="E8795" t="s">
        <v>5150</v>
      </c>
      <c r="F8795" t="s">
        <v>2918</v>
      </c>
      <c r="G8795" t="s">
        <v>2919</v>
      </c>
      <c r="H8795">
        <v>0</v>
      </c>
      <c r="I8795">
        <v>0</v>
      </c>
      <c r="J8795">
        <v>0</v>
      </c>
      <c r="K8795">
        <v>0</v>
      </c>
      <c r="L8795">
        <v>0</v>
      </c>
    </row>
    <row r="8796" spans="1:14" x14ac:dyDescent="0.35">
      <c r="A8796" t="s">
        <v>1728</v>
      </c>
      <c r="B8796" t="s">
        <v>5143</v>
      </c>
      <c r="C8796" t="s">
        <v>2915</v>
      </c>
      <c r="D8796" t="s">
        <v>5149</v>
      </c>
      <c r="E8796" t="s">
        <v>5150</v>
      </c>
      <c r="F8796" t="s">
        <v>2920</v>
      </c>
      <c r="G8796" t="s">
        <v>2921</v>
      </c>
      <c r="H8796">
        <v>0</v>
      </c>
      <c r="I8796">
        <v>0</v>
      </c>
      <c r="J8796">
        <v>0</v>
      </c>
      <c r="K8796">
        <v>0</v>
      </c>
      <c r="L8796">
        <v>0</v>
      </c>
    </row>
    <row r="8797" spans="1:14" x14ac:dyDescent="0.35">
      <c r="A8797" t="s">
        <v>1728</v>
      </c>
      <c r="B8797" t="s">
        <v>5143</v>
      </c>
      <c r="C8797" t="s">
        <v>2915</v>
      </c>
      <c r="D8797" t="s">
        <v>5149</v>
      </c>
      <c r="E8797" t="s">
        <v>5150</v>
      </c>
      <c r="F8797" t="s">
        <v>2867</v>
      </c>
      <c r="G8797" t="s">
        <v>2868</v>
      </c>
      <c r="H8797">
        <v>0</v>
      </c>
      <c r="I8797">
        <v>0</v>
      </c>
      <c r="J8797">
        <v>0</v>
      </c>
      <c r="K8797">
        <v>0</v>
      </c>
      <c r="L8797">
        <v>0</v>
      </c>
    </row>
    <row r="8798" spans="1:14" x14ac:dyDescent="0.35">
      <c r="A8798" t="s">
        <v>1728</v>
      </c>
      <c r="B8798" t="s">
        <v>5143</v>
      </c>
      <c r="C8798" t="s">
        <v>2915</v>
      </c>
      <c r="D8798" t="s">
        <v>5149</v>
      </c>
      <c r="E8798" t="s">
        <v>5150</v>
      </c>
      <c r="F8798" t="s">
        <v>2922</v>
      </c>
      <c r="G8798" t="s">
        <v>2923</v>
      </c>
      <c r="H8798">
        <v>803931.5551</v>
      </c>
      <c r="I8798">
        <v>910.675690125958</v>
      </c>
      <c r="J8798">
        <v>139404.083970006</v>
      </c>
      <c r="K8798">
        <v>140314.759660132</v>
      </c>
      <c r="L8798">
        <v>663616.795439868</v>
      </c>
    </row>
    <row r="8799" spans="1:14" x14ac:dyDescent="0.35">
      <c r="A8799" t="s">
        <v>1728</v>
      </c>
      <c r="B8799" t="s">
        <v>5143</v>
      </c>
      <c r="C8799" t="s">
        <v>2915</v>
      </c>
      <c r="D8799" t="s">
        <v>5149</v>
      </c>
      <c r="E8799" t="s">
        <v>5150</v>
      </c>
      <c r="F8799" t="s">
        <v>2875</v>
      </c>
      <c r="G8799" t="s">
        <v>2876</v>
      </c>
      <c r="H8799">
        <v>708124.78020000004</v>
      </c>
      <c r="I8799">
        <v>802.14791773099603</v>
      </c>
      <c r="J8799">
        <v>122790.908873686</v>
      </c>
      <c r="K8799">
        <v>123593.056791417</v>
      </c>
      <c r="L8799">
        <v>584531.72340858297</v>
      </c>
    </row>
    <row r="8800" spans="1:14" x14ac:dyDescent="0.35">
      <c r="A8800" t="s">
        <v>1728</v>
      </c>
      <c r="B8800" t="s">
        <v>5143</v>
      </c>
      <c r="C8800" t="s">
        <v>2915</v>
      </c>
      <c r="D8800" t="s">
        <v>5149</v>
      </c>
      <c r="E8800" t="s">
        <v>5150</v>
      </c>
      <c r="F8800" t="s">
        <v>392</v>
      </c>
      <c r="G8800" t="s">
        <v>2914</v>
      </c>
      <c r="H8800">
        <v>238953.36790000001</v>
      </c>
      <c r="I8800">
        <v>270.68103232625703</v>
      </c>
      <c r="J8800">
        <v>41435.213181410902</v>
      </c>
      <c r="K8800">
        <v>41705.894213737098</v>
      </c>
      <c r="L8800">
        <v>197247.47368626299</v>
      </c>
    </row>
    <row r="8801" spans="1:12" x14ac:dyDescent="0.35">
      <c r="A8801" t="s">
        <v>1728</v>
      </c>
      <c r="B8801" t="s">
        <v>5143</v>
      </c>
      <c r="C8801" t="s">
        <v>2915</v>
      </c>
      <c r="D8801" t="s">
        <v>5149</v>
      </c>
      <c r="E8801" t="s">
        <v>5150</v>
      </c>
      <c r="F8801" t="s">
        <v>2924</v>
      </c>
      <c r="G8801" t="s">
        <v>2925</v>
      </c>
      <c r="H8801">
        <v>0</v>
      </c>
      <c r="I8801">
        <v>0</v>
      </c>
      <c r="J8801">
        <v>0</v>
      </c>
      <c r="K8801">
        <v>0</v>
      </c>
      <c r="L8801">
        <v>0</v>
      </c>
    </row>
    <row r="8802" spans="1:12" x14ac:dyDescent="0.35">
      <c r="A8802" t="s">
        <v>1728</v>
      </c>
      <c r="B8802" t="s">
        <v>5143</v>
      </c>
      <c r="C8802" t="s">
        <v>2915</v>
      </c>
      <c r="D8802" t="s">
        <v>5149</v>
      </c>
      <c r="E8802" t="s">
        <v>5150</v>
      </c>
      <c r="F8802" t="s">
        <v>2877</v>
      </c>
      <c r="G8802" t="s">
        <v>2878</v>
      </c>
      <c r="H8802">
        <v>140892.31599999999</v>
      </c>
      <c r="I8802">
        <v>159.59966528670799</v>
      </c>
      <c r="J8802">
        <v>24431.139847530001</v>
      </c>
      <c r="K8802">
        <v>24590.739512816701</v>
      </c>
      <c r="L8802">
        <v>116301.576487183</v>
      </c>
    </row>
    <row r="8803" spans="1:12" x14ac:dyDescent="0.35">
      <c r="A8803" t="s">
        <v>1728</v>
      </c>
      <c r="B8803" t="s">
        <v>5143</v>
      </c>
      <c r="C8803" t="s">
        <v>2915</v>
      </c>
      <c r="D8803" t="s">
        <v>5151</v>
      </c>
      <c r="E8803" t="s">
        <v>5152</v>
      </c>
      <c r="F8803" t="s">
        <v>2170</v>
      </c>
      <c r="G8803" t="s">
        <v>2171</v>
      </c>
      <c r="H8803">
        <v>0</v>
      </c>
      <c r="J8803">
        <v>0</v>
      </c>
      <c r="K8803">
        <v>0</v>
      </c>
      <c r="L8803">
        <v>0</v>
      </c>
    </row>
    <row r="8804" spans="1:12" x14ac:dyDescent="0.35">
      <c r="A8804" t="s">
        <v>1728</v>
      </c>
      <c r="B8804" t="s">
        <v>5143</v>
      </c>
      <c r="C8804" t="s">
        <v>2915</v>
      </c>
      <c r="D8804" t="s">
        <v>5151</v>
      </c>
      <c r="E8804" t="s">
        <v>5152</v>
      </c>
      <c r="F8804" t="s">
        <v>2172</v>
      </c>
      <c r="G8804" t="s">
        <v>2173</v>
      </c>
      <c r="H8804">
        <v>172026.01329999999</v>
      </c>
      <c r="J8804">
        <v>13025.0007288337</v>
      </c>
      <c r="K8804">
        <v>13025.0007288337</v>
      </c>
      <c r="L8804">
        <v>159001.01257116601</v>
      </c>
    </row>
    <row r="8805" spans="1:12" x14ac:dyDescent="0.35">
      <c r="A8805" t="s">
        <v>1728</v>
      </c>
      <c r="B8805" t="s">
        <v>5143</v>
      </c>
      <c r="C8805" t="s">
        <v>2915</v>
      </c>
      <c r="D8805" t="s">
        <v>5151</v>
      </c>
      <c r="E8805" t="s">
        <v>5152</v>
      </c>
      <c r="F8805" t="s">
        <v>2867</v>
      </c>
      <c r="G8805" t="s">
        <v>2868</v>
      </c>
      <c r="H8805">
        <v>0</v>
      </c>
      <c r="J8805">
        <v>0</v>
      </c>
      <c r="K8805">
        <v>0</v>
      </c>
      <c r="L8805">
        <v>0</v>
      </c>
    </row>
    <row r="8806" spans="1:12" x14ac:dyDescent="0.35">
      <c r="A8806" t="s">
        <v>1728</v>
      </c>
      <c r="B8806" t="s">
        <v>5143</v>
      </c>
      <c r="C8806" t="s">
        <v>2915</v>
      </c>
      <c r="D8806" t="s">
        <v>5151</v>
      </c>
      <c r="E8806" t="s">
        <v>5152</v>
      </c>
      <c r="F8806" t="s">
        <v>2922</v>
      </c>
      <c r="G8806" t="s">
        <v>2923</v>
      </c>
      <c r="H8806">
        <v>0</v>
      </c>
      <c r="J8806">
        <v>0</v>
      </c>
      <c r="K8806">
        <v>0</v>
      </c>
      <c r="L8806">
        <v>0</v>
      </c>
    </row>
    <row r="8807" spans="1:12" x14ac:dyDescent="0.35">
      <c r="A8807" t="s">
        <v>1728</v>
      </c>
      <c r="B8807" t="s">
        <v>5143</v>
      </c>
      <c r="C8807" t="s">
        <v>2915</v>
      </c>
      <c r="D8807" t="s">
        <v>5151</v>
      </c>
      <c r="E8807" t="s">
        <v>5152</v>
      </c>
      <c r="F8807" t="s">
        <v>2924</v>
      </c>
      <c r="G8807" t="s">
        <v>2925</v>
      </c>
      <c r="H8807">
        <v>0</v>
      </c>
      <c r="J8807">
        <v>0</v>
      </c>
      <c r="K8807">
        <v>0</v>
      </c>
      <c r="L8807">
        <v>0</v>
      </c>
    </row>
    <row r="8808" spans="1:12" x14ac:dyDescent="0.35">
      <c r="A8808" t="s">
        <v>1728</v>
      </c>
      <c r="B8808" t="s">
        <v>5143</v>
      </c>
      <c r="C8808" t="s">
        <v>2915</v>
      </c>
      <c r="D8808" t="s">
        <v>5151</v>
      </c>
      <c r="E8808" t="s">
        <v>5152</v>
      </c>
      <c r="F8808" t="s">
        <v>2877</v>
      </c>
      <c r="G8808" t="s">
        <v>2878</v>
      </c>
      <c r="H8808">
        <v>0</v>
      </c>
      <c r="J8808">
        <v>0</v>
      </c>
      <c r="K8808">
        <v>0</v>
      </c>
      <c r="L8808">
        <v>0</v>
      </c>
    </row>
    <row r="8809" spans="1:12" x14ac:dyDescent="0.35">
      <c r="A8809" t="s">
        <v>1728</v>
      </c>
      <c r="B8809" t="s">
        <v>5143</v>
      </c>
      <c r="C8809" t="s">
        <v>2915</v>
      </c>
      <c r="D8809" t="s">
        <v>4444</v>
      </c>
      <c r="E8809" t="s">
        <v>5153</v>
      </c>
      <c r="F8809" t="s">
        <v>2170</v>
      </c>
      <c r="G8809" t="s">
        <v>2171</v>
      </c>
      <c r="H8809">
        <v>0</v>
      </c>
      <c r="I8809">
        <v>0</v>
      </c>
      <c r="J8809">
        <v>0</v>
      </c>
      <c r="K8809">
        <v>0</v>
      </c>
      <c r="L8809">
        <v>0</v>
      </c>
    </row>
    <row r="8810" spans="1:12" x14ac:dyDescent="0.35">
      <c r="A8810" t="s">
        <v>1728</v>
      </c>
      <c r="B8810" t="s">
        <v>5143</v>
      </c>
      <c r="C8810" t="s">
        <v>2915</v>
      </c>
      <c r="D8810" t="s">
        <v>4444</v>
      </c>
      <c r="E8810" t="s">
        <v>5153</v>
      </c>
      <c r="F8810" t="s">
        <v>2172</v>
      </c>
      <c r="G8810" t="s">
        <v>2173</v>
      </c>
      <c r="H8810">
        <v>383092.76400000002</v>
      </c>
      <c r="I8810">
        <v>124.632779112956</v>
      </c>
      <c r="J8810">
        <v>9851.8387990360898</v>
      </c>
      <c r="K8810">
        <v>9976.4715781490395</v>
      </c>
      <c r="L8810">
        <v>373116.29242185102</v>
      </c>
    </row>
    <row r="8811" spans="1:12" x14ac:dyDescent="0.35">
      <c r="A8811" t="s">
        <v>1728</v>
      </c>
      <c r="B8811" t="s">
        <v>5143</v>
      </c>
      <c r="C8811" t="s">
        <v>2915</v>
      </c>
      <c r="D8811" t="s">
        <v>4444</v>
      </c>
      <c r="E8811" t="s">
        <v>5153</v>
      </c>
      <c r="F8811" t="s">
        <v>2867</v>
      </c>
      <c r="G8811" t="s">
        <v>2868</v>
      </c>
      <c r="H8811">
        <v>0</v>
      </c>
      <c r="I8811">
        <v>0</v>
      </c>
      <c r="J8811">
        <v>0</v>
      </c>
      <c r="K8811">
        <v>0</v>
      </c>
      <c r="L8811">
        <v>0</v>
      </c>
    </row>
    <row r="8812" spans="1:12" x14ac:dyDescent="0.35">
      <c r="A8812" t="s">
        <v>1728</v>
      </c>
      <c r="B8812" t="s">
        <v>5143</v>
      </c>
      <c r="C8812" t="s">
        <v>2915</v>
      </c>
      <c r="D8812" t="s">
        <v>4444</v>
      </c>
      <c r="E8812" t="s">
        <v>5153</v>
      </c>
      <c r="F8812" t="s">
        <v>2922</v>
      </c>
      <c r="G8812" t="s">
        <v>2923</v>
      </c>
      <c r="H8812">
        <v>42761.637000000002</v>
      </c>
      <c r="I8812">
        <v>13.9117784575049</v>
      </c>
      <c r="J8812">
        <v>1099.68340389028</v>
      </c>
      <c r="K8812">
        <v>1113.5951823477899</v>
      </c>
      <c r="L8812">
        <v>41648.0418176522</v>
      </c>
    </row>
    <row r="8813" spans="1:12" x14ac:dyDescent="0.35">
      <c r="A8813" t="s">
        <v>1728</v>
      </c>
      <c r="B8813" t="s">
        <v>5143</v>
      </c>
      <c r="C8813" t="s">
        <v>2915</v>
      </c>
      <c r="D8813" t="s">
        <v>4444</v>
      </c>
      <c r="E8813" t="s">
        <v>5153</v>
      </c>
      <c r="F8813" t="s">
        <v>2924</v>
      </c>
      <c r="G8813" t="s">
        <v>2925</v>
      </c>
      <c r="H8813">
        <v>0</v>
      </c>
      <c r="I8813">
        <v>0</v>
      </c>
      <c r="J8813">
        <v>0</v>
      </c>
      <c r="K8813">
        <v>0</v>
      </c>
      <c r="L8813">
        <v>0</v>
      </c>
    </row>
    <row r="8814" spans="1:12" x14ac:dyDescent="0.35">
      <c r="A8814" t="s">
        <v>1728</v>
      </c>
      <c r="B8814" t="s">
        <v>5143</v>
      </c>
      <c r="C8814" t="s">
        <v>2915</v>
      </c>
      <c r="D8814" t="s">
        <v>4444</v>
      </c>
      <c r="E8814" t="s">
        <v>5153</v>
      </c>
      <c r="F8814" t="s">
        <v>2877</v>
      </c>
      <c r="G8814" t="s">
        <v>2878</v>
      </c>
      <c r="H8814">
        <v>33884.023000000001</v>
      </c>
      <c r="I8814">
        <v>11.02359624208</v>
      </c>
      <c r="J8814">
        <v>871.38146108580304</v>
      </c>
      <c r="K8814">
        <v>882.40505732788301</v>
      </c>
      <c r="L8814">
        <v>33001.617942672099</v>
      </c>
    </row>
    <row r="8815" spans="1:12" x14ac:dyDescent="0.35">
      <c r="A8815" t="s">
        <v>1728</v>
      </c>
      <c r="B8815" t="s">
        <v>5143</v>
      </c>
      <c r="C8815" t="s">
        <v>2915</v>
      </c>
      <c r="D8815" t="s">
        <v>4446</v>
      </c>
      <c r="E8815" t="s">
        <v>5154</v>
      </c>
      <c r="F8815" t="s">
        <v>2170</v>
      </c>
      <c r="G8815" t="s">
        <v>2171</v>
      </c>
      <c r="H8815">
        <v>0</v>
      </c>
      <c r="I8815">
        <v>0</v>
      </c>
      <c r="J8815">
        <v>0</v>
      </c>
      <c r="K8815">
        <v>0</v>
      </c>
      <c r="L8815">
        <v>0</v>
      </c>
    </row>
    <row r="8816" spans="1:12" x14ac:dyDescent="0.35">
      <c r="A8816" t="s">
        <v>1728</v>
      </c>
      <c r="B8816" t="s">
        <v>5143</v>
      </c>
      <c r="C8816" t="s">
        <v>2915</v>
      </c>
      <c r="D8816" t="s">
        <v>4446</v>
      </c>
      <c r="E8816" t="s">
        <v>5154</v>
      </c>
      <c r="F8816" t="s">
        <v>2172</v>
      </c>
      <c r="G8816" t="s">
        <v>2173</v>
      </c>
      <c r="H8816">
        <v>193681.83480000001</v>
      </c>
      <c r="I8816">
        <v>591.09541801728801</v>
      </c>
      <c r="J8816">
        <v>18828.1307921394</v>
      </c>
      <c r="K8816">
        <v>19419.226210156699</v>
      </c>
      <c r="L8816">
        <v>174262.608589843</v>
      </c>
    </row>
    <row r="8817" spans="1:14" x14ac:dyDescent="0.35">
      <c r="A8817" t="s">
        <v>1728</v>
      </c>
      <c r="B8817" t="s">
        <v>5143</v>
      </c>
      <c r="C8817" t="s">
        <v>2915</v>
      </c>
      <c r="D8817" t="s">
        <v>4446</v>
      </c>
      <c r="E8817" t="s">
        <v>5154</v>
      </c>
      <c r="F8817" t="s">
        <v>2867</v>
      </c>
      <c r="G8817" t="s">
        <v>2868</v>
      </c>
      <c r="H8817">
        <v>0</v>
      </c>
      <c r="I8817">
        <v>0</v>
      </c>
      <c r="J8817">
        <v>0</v>
      </c>
      <c r="K8817">
        <v>0</v>
      </c>
      <c r="L8817">
        <v>0</v>
      </c>
    </row>
    <row r="8818" spans="1:14" x14ac:dyDescent="0.35">
      <c r="A8818" t="s">
        <v>1728</v>
      </c>
      <c r="B8818" t="s">
        <v>5143</v>
      </c>
      <c r="C8818" t="s">
        <v>2915</v>
      </c>
      <c r="D8818" t="s">
        <v>4446</v>
      </c>
      <c r="E8818" t="s">
        <v>5154</v>
      </c>
      <c r="F8818" t="s">
        <v>2922</v>
      </c>
      <c r="G8818" t="s">
        <v>2923</v>
      </c>
      <c r="H8818">
        <v>35290.324099999998</v>
      </c>
      <c r="I8818">
        <v>107.70214411129101</v>
      </c>
      <c r="J8818">
        <v>3430.6306462722901</v>
      </c>
      <c r="K8818">
        <v>3538.3327903835798</v>
      </c>
      <c r="L8818">
        <v>31751.991309616398</v>
      </c>
    </row>
    <row r="8819" spans="1:14" x14ac:dyDescent="0.35">
      <c r="A8819" t="s">
        <v>1728</v>
      </c>
      <c r="B8819" t="s">
        <v>5143</v>
      </c>
      <c r="C8819" t="s">
        <v>2915</v>
      </c>
      <c r="D8819" t="s">
        <v>4446</v>
      </c>
      <c r="E8819" t="s">
        <v>5154</v>
      </c>
      <c r="F8819" t="s">
        <v>2924</v>
      </c>
      <c r="G8819" t="s">
        <v>2925</v>
      </c>
      <c r="H8819">
        <v>0</v>
      </c>
      <c r="I8819">
        <v>0</v>
      </c>
      <c r="J8819">
        <v>0</v>
      </c>
      <c r="K8819">
        <v>0</v>
      </c>
      <c r="L8819">
        <v>0</v>
      </c>
    </row>
    <row r="8820" spans="1:14" x14ac:dyDescent="0.35">
      <c r="A8820" t="s">
        <v>1728</v>
      </c>
      <c r="B8820" t="s">
        <v>5143</v>
      </c>
      <c r="C8820" t="s">
        <v>2915</v>
      </c>
      <c r="D8820" t="s">
        <v>4446</v>
      </c>
      <c r="E8820" t="s">
        <v>5154</v>
      </c>
      <c r="F8820" t="s">
        <v>2877</v>
      </c>
      <c r="G8820" t="s">
        <v>2878</v>
      </c>
      <c r="H8820">
        <v>9701.8752000000004</v>
      </c>
      <c r="I8820">
        <v>29.609044097784999</v>
      </c>
      <c r="J8820">
        <v>943.13530085089099</v>
      </c>
      <c r="K8820">
        <v>972.74434494867603</v>
      </c>
      <c r="L8820">
        <v>8729.1308550513204</v>
      </c>
    </row>
    <row r="8821" spans="1:14" x14ac:dyDescent="0.35">
      <c r="A8821" t="s">
        <v>1728</v>
      </c>
      <c r="B8821" t="s">
        <v>5143</v>
      </c>
      <c r="C8821" t="s">
        <v>2915</v>
      </c>
      <c r="D8821" t="s">
        <v>5155</v>
      </c>
      <c r="E8821" t="s">
        <v>5156</v>
      </c>
      <c r="F8821" t="s">
        <v>2172</v>
      </c>
      <c r="G8821" t="s">
        <v>2173</v>
      </c>
      <c r="H8821">
        <v>48379.948100000001</v>
      </c>
      <c r="I8821">
        <v>154.187803869758</v>
      </c>
      <c r="J8821">
        <v>1661.5587913399299</v>
      </c>
      <c r="K8821">
        <v>1815.74659520968</v>
      </c>
      <c r="L8821">
        <v>46564.201504790297</v>
      </c>
    </row>
    <row r="8822" spans="1:14" x14ac:dyDescent="0.35">
      <c r="A8822" t="s">
        <v>1728</v>
      </c>
      <c r="B8822" t="s">
        <v>5143</v>
      </c>
      <c r="C8822" t="s">
        <v>2915</v>
      </c>
      <c r="D8822" t="s">
        <v>5155</v>
      </c>
      <c r="E8822" t="s">
        <v>5156</v>
      </c>
      <c r="F8822" t="s">
        <v>2867</v>
      </c>
      <c r="G8822" t="s">
        <v>2868</v>
      </c>
      <c r="H8822">
        <v>0</v>
      </c>
      <c r="I8822">
        <v>0</v>
      </c>
      <c r="J8822">
        <v>0</v>
      </c>
      <c r="K8822">
        <v>0</v>
      </c>
      <c r="L8822">
        <v>0</v>
      </c>
    </row>
    <row r="8823" spans="1:14" x14ac:dyDescent="0.35">
      <c r="A8823" t="s">
        <v>1728</v>
      </c>
      <c r="B8823" t="s">
        <v>5143</v>
      </c>
      <c r="C8823" t="s">
        <v>2915</v>
      </c>
      <c r="D8823" t="s">
        <v>5155</v>
      </c>
      <c r="E8823" t="s">
        <v>5156</v>
      </c>
      <c r="F8823" t="s">
        <v>2922</v>
      </c>
      <c r="G8823" t="s">
        <v>2923</v>
      </c>
      <c r="H8823">
        <v>4078.9600999999998</v>
      </c>
      <c r="I8823">
        <v>12.9997225536993</v>
      </c>
      <c r="J8823">
        <v>140.08762529832899</v>
      </c>
      <c r="K8823">
        <v>153.08734785202901</v>
      </c>
      <c r="L8823">
        <v>3925.87275214797</v>
      </c>
    </row>
    <row r="8824" spans="1:14" x14ac:dyDescent="0.35">
      <c r="A8824" t="s">
        <v>1728</v>
      </c>
      <c r="B8824" t="s">
        <v>5143</v>
      </c>
      <c r="C8824" t="s">
        <v>2915</v>
      </c>
      <c r="D8824" t="s">
        <v>5155</v>
      </c>
      <c r="E8824" t="s">
        <v>5156</v>
      </c>
      <c r="F8824" t="s">
        <v>2924</v>
      </c>
      <c r="G8824" t="s">
        <v>2925</v>
      </c>
      <c r="H8824">
        <v>0</v>
      </c>
      <c r="I8824">
        <v>0</v>
      </c>
      <c r="J8824">
        <v>0</v>
      </c>
      <c r="K8824">
        <v>0</v>
      </c>
      <c r="L8824">
        <v>0</v>
      </c>
    </row>
    <row r="8825" spans="1:14" x14ac:dyDescent="0.35">
      <c r="A8825" t="s">
        <v>1728</v>
      </c>
      <c r="B8825" t="s">
        <v>5143</v>
      </c>
      <c r="C8825" t="s">
        <v>2915</v>
      </c>
      <c r="D8825" t="s">
        <v>3405</v>
      </c>
      <c r="E8825" t="s">
        <v>5157</v>
      </c>
      <c r="F8825" t="s">
        <v>2172</v>
      </c>
      <c r="G8825" t="s">
        <v>2173</v>
      </c>
      <c r="H8825">
        <v>61979.151299999998</v>
      </c>
      <c r="I8825">
        <v>104.40746884419799</v>
      </c>
      <c r="J8825">
        <v>1650.32262068655</v>
      </c>
      <c r="K8825">
        <v>1754.7300895307501</v>
      </c>
      <c r="L8825">
        <v>60224.421210469198</v>
      </c>
    </row>
    <row r="8826" spans="1:14" x14ac:dyDescent="0.35">
      <c r="A8826" t="s">
        <v>1728</v>
      </c>
      <c r="B8826" t="s">
        <v>5143</v>
      </c>
      <c r="C8826" t="s">
        <v>2915</v>
      </c>
      <c r="D8826" t="s">
        <v>3405</v>
      </c>
      <c r="E8826" t="s">
        <v>5157</v>
      </c>
      <c r="F8826" t="s">
        <v>2867</v>
      </c>
      <c r="G8826" t="s">
        <v>2868</v>
      </c>
      <c r="H8826">
        <v>0</v>
      </c>
      <c r="I8826">
        <v>0</v>
      </c>
      <c r="J8826">
        <v>0</v>
      </c>
      <c r="K8826">
        <v>0</v>
      </c>
      <c r="L8826">
        <v>0</v>
      </c>
    </row>
    <row r="8827" spans="1:14" x14ac:dyDescent="0.35">
      <c r="A8827" t="s">
        <v>1728</v>
      </c>
      <c r="B8827" t="s">
        <v>5143</v>
      </c>
      <c r="C8827" t="s">
        <v>2915</v>
      </c>
      <c r="D8827" t="s">
        <v>3405</v>
      </c>
      <c r="E8827" t="s">
        <v>5157</v>
      </c>
      <c r="F8827" t="s">
        <v>2922</v>
      </c>
      <c r="G8827" t="s">
        <v>2923</v>
      </c>
      <c r="H8827">
        <v>0</v>
      </c>
      <c r="I8827">
        <v>0</v>
      </c>
      <c r="J8827">
        <v>0</v>
      </c>
      <c r="K8827">
        <v>0</v>
      </c>
      <c r="L8827">
        <v>0</v>
      </c>
    </row>
    <row r="8828" spans="1:14" x14ac:dyDescent="0.35">
      <c r="A8828" t="s">
        <v>1728</v>
      </c>
      <c r="B8828" t="s">
        <v>5143</v>
      </c>
      <c r="C8828" t="s">
        <v>17</v>
      </c>
      <c r="D8828" t="s">
        <v>1729</v>
      </c>
      <c r="E8828" t="s">
        <v>5158</v>
      </c>
      <c r="F8828" t="s">
        <v>2170</v>
      </c>
      <c r="G8828" t="s">
        <v>2171</v>
      </c>
      <c r="H8828">
        <v>0</v>
      </c>
      <c r="I8828">
        <v>0</v>
      </c>
      <c r="J8828">
        <v>0</v>
      </c>
      <c r="K8828">
        <v>0</v>
      </c>
      <c r="L8828">
        <v>0</v>
      </c>
    </row>
    <row r="8829" spans="1:14" x14ac:dyDescent="0.35">
      <c r="A8829" t="s">
        <v>1728</v>
      </c>
      <c r="B8829" t="s">
        <v>5143</v>
      </c>
      <c r="C8829" t="s">
        <v>17</v>
      </c>
      <c r="D8829" t="s">
        <v>1729</v>
      </c>
      <c r="E8829" t="s">
        <v>5158</v>
      </c>
      <c r="F8829" t="s">
        <v>19</v>
      </c>
      <c r="G8829" t="s">
        <v>2174</v>
      </c>
      <c r="H8829">
        <v>2406792.0850999998</v>
      </c>
      <c r="I8829">
        <v>2452.8802804950401</v>
      </c>
      <c r="J8829">
        <v>0</v>
      </c>
      <c r="K8829">
        <v>2452.8802804950401</v>
      </c>
      <c r="L8829">
        <v>2404339.2048195</v>
      </c>
      <c r="N8829" t="s">
        <v>2198</v>
      </c>
    </row>
    <row r="8830" spans="1:14" x14ac:dyDescent="0.35">
      <c r="A8830" t="s">
        <v>1728</v>
      </c>
      <c r="B8830" t="s">
        <v>5143</v>
      </c>
      <c r="C8830" t="s">
        <v>17</v>
      </c>
      <c r="D8830" t="s">
        <v>1729</v>
      </c>
      <c r="E8830" t="s">
        <v>5158</v>
      </c>
      <c r="F8830" t="s">
        <v>30</v>
      </c>
      <c r="G8830" t="s">
        <v>2182</v>
      </c>
      <c r="H8830">
        <v>97429.886100000003</v>
      </c>
      <c r="I8830">
        <v>99.295592561090103</v>
      </c>
      <c r="J8830">
        <v>0</v>
      </c>
      <c r="K8830">
        <v>99.295592561090103</v>
      </c>
      <c r="L8830">
        <v>97330.590507438901</v>
      </c>
      <c r="N8830" t="s">
        <v>2198</v>
      </c>
    </row>
    <row r="8831" spans="1:14" x14ac:dyDescent="0.35">
      <c r="A8831" t="s">
        <v>1728</v>
      </c>
      <c r="B8831" t="s">
        <v>5143</v>
      </c>
      <c r="C8831" t="s">
        <v>17</v>
      </c>
      <c r="D8831" t="s">
        <v>1729</v>
      </c>
      <c r="E8831" t="s">
        <v>5158</v>
      </c>
      <c r="F8831" t="s">
        <v>2787</v>
      </c>
      <c r="G8831" t="s">
        <v>2935</v>
      </c>
      <c r="H8831">
        <v>0</v>
      </c>
      <c r="I8831">
        <v>0</v>
      </c>
      <c r="J8831">
        <v>0</v>
      </c>
      <c r="K8831">
        <v>0</v>
      </c>
      <c r="L8831">
        <v>0</v>
      </c>
    </row>
    <row r="8832" spans="1:14" x14ac:dyDescent="0.35">
      <c r="A8832" t="s">
        <v>1728</v>
      </c>
      <c r="B8832" t="s">
        <v>5143</v>
      </c>
      <c r="C8832" t="s">
        <v>17</v>
      </c>
      <c r="D8832" t="s">
        <v>1729</v>
      </c>
      <c r="E8832" t="s">
        <v>5158</v>
      </c>
      <c r="F8832" t="s">
        <v>2788</v>
      </c>
      <c r="G8832" t="s">
        <v>2936</v>
      </c>
      <c r="H8832">
        <v>2660735.8443999998</v>
      </c>
      <c r="I8832">
        <v>2711.6868651221398</v>
      </c>
      <c r="J8832">
        <v>5253.9284337428799</v>
      </c>
      <c r="K8832">
        <v>7965.6152988650201</v>
      </c>
      <c r="L8832">
        <v>2652770.2291011401</v>
      </c>
    </row>
    <row r="8833" spans="1:14" x14ac:dyDescent="0.35">
      <c r="A8833" t="s">
        <v>1728</v>
      </c>
      <c r="B8833" t="s">
        <v>5143</v>
      </c>
      <c r="C8833" t="s">
        <v>17</v>
      </c>
      <c r="D8833" t="s">
        <v>1732</v>
      </c>
      <c r="E8833" t="s">
        <v>5159</v>
      </c>
      <c r="F8833" t="s">
        <v>2170</v>
      </c>
      <c r="G8833" t="s">
        <v>2171</v>
      </c>
      <c r="H8833">
        <v>0</v>
      </c>
      <c r="I8833">
        <v>0</v>
      </c>
      <c r="J8833">
        <v>0</v>
      </c>
      <c r="K8833">
        <v>0</v>
      </c>
      <c r="L8833">
        <v>0</v>
      </c>
    </row>
    <row r="8834" spans="1:14" x14ac:dyDescent="0.35">
      <c r="A8834" t="s">
        <v>1728</v>
      </c>
      <c r="B8834" t="s">
        <v>5143</v>
      </c>
      <c r="C8834" t="s">
        <v>17</v>
      </c>
      <c r="D8834" t="s">
        <v>1732</v>
      </c>
      <c r="E8834" t="s">
        <v>5159</v>
      </c>
      <c r="F8834" t="s">
        <v>19</v>
      </c>
      <c r="G8834" t="s">
        <v>2174</v>
      </c>
      <c r="H8834">
        <v>5028581.2604</v>
      </c>
      <c r="I8834">
        <v>3790.3335294354802</v>
      </c>
      <c r="J8834">
        <v>0</v>
      </c>
      <c r="K8834">
        <v>3790.3335294354802</v>
      </c>
      <c r="L8834">
        <v>5024790.9268705603</v>
      </c>
      <c r="N8834" t="s">
        <v>2198</v>
      </c>
    </row>
    <row r="8835" spans="1:14" x14ac:dyDescent="0.35">
      <c r="A8835" t="s">
        <v>1728</v>
      </c>
      <c r="B8835" t="s">
        <v>5143</v>
      </c>
      <c r="C8835" t="s">
        <v>17</v>
      </c>
      <c r="D8835" t="s">
        <v>1732</v>
      </c>
      <c r="E8835" t="s">
        <v>5159</v>
      </c>
      <c r="F8835" t="s">
        <v>2787</v>
      </c>
      <c r="G8835" t="s">
        <v>2935</v>
      </c>
      <c r="H8835">
        <v>0</v>
      </c>
      <c r="I8835">
        <v>0</v>
      </c>
      <c r="J8835">
        <v>0</v>
      </c>
      <c r="K8835">
        <v>0</v>
      </c>
      <c r="L8835">
        <v>0</v>
      </c>
    </row>
    <row r="8836" spans="1:14" x14ac:dyDescent="0.35">
      <c r="A8836" t="s">
        <v>1728</v>
      </c>
      <c r="B8836" t="s">
        <v>5143</v>
      </c>
      <c r="C8836" t="s">
        <v>17</v>
      </c>
      <c r="D8836" t="s">
        <v>1732</v>
      </c>
      <c r="E8836" t="s">
        <v>5159</v>
      </c>
      <c r="F8836" t="s">
        <v>2788</v>
      </c>
      <c r="G8836" t="s">
        <v>2936</v>
      </c>
      <c r="H8836">
        <v>3591429.8316000002</v>
      </c>
      <c r="I8836">
        <v>2707.0690923280199</v>
      </c>
      <c r="J8836">
        <v>42452.293944451099</v>
      </c>
      <c r="K8836">
        <v>45159.363036779097</v>
      </c>
      <c r="L8836">
        <v>3546270.46856322</v>
      </c>
    </row>
    <row r="8837" spans="1:14" x14ac:dyDescent="0.35">
      <c r="A8837" t="s">
        <v>1728</v>
      </c>
      <c r="B8837" t="s">
        <v>5143</v>
      </c>
      <c r="C8837" t="s">
        <v>17</v>
      </c>
      <c r="D8837" t="s">
        <v>1740</v>
      </c>
      <c r="E8837" t="s">
        <v>2412</v>
      </c>
      <c r="F8837" t="s">
        <v>2170</v>
      </c>
      <c r="G8837" t="s">
        <v>2171</v>
      </c>
      <c r="H8837">
        <v>0</v>
      </c>
      <c r="I8837">
        <v>0</v>
      </c>
      <c r="J8837">
        <v>0</v>
      </c>
      <c r="K8837">
        <v>0</v>
      </c>
      <c r="L8837">
        <v>0</v>
      </c>
    </row>
    <row r="8838" spans="1:14" x14ac:dyDescent="0.35">
      <c r="A8838" t="s">
        <v>1728</v>
      </c>
      <c r="B8838" t="s">
        <v>5143</v>
      </c>
      <c r="C8838" t="s">
        <v>17</v>
      </c>
      <c r="D8838" t="s">
        <v>1740</v>
      </c>
      <c r="E8838" t="s">
        <v>2412</v>
      </c>
      <c r="F8838" t="s">
        <v>19</v>
      </c>
      <c r="G8838" t="s">
        <v>2174</v>
      </c>
      <c r="H8838">
        <v>479343.07179999998</v>
      </c>
      <c r="I8838">
        <v>390.229755461639</v>
      </c>
      <c r="J8838">
        <v>0</v>
      </c>
      <c r="K8838">
        <v>390.229755461639</v>
      </c>
      <c r="L8838">
        <v>478952.842044538</v>
      </c>
      <c r="N8838" t="s">
        <v>2198</v>
      </c>
    </row>
    <row r="8839" spans="1:14" x14ac:dyDescent="0.35">
      <c r="A8839" t="s">
        <v>1728</v>
      </c>
      <c r="B8839" t="s">
        <v>5143</v>
      </c>
      <c r="C8839" t="s">
        <v>17</v>
      </c>
      <c r="D8839" t="s">
        <v>1740</v>
      </c>
      <c r="E8839" t="s">
        <v>2412</v>
      </c>
      <c r="F8839" t="s">
        <v>30</v>
      </c>
      <c r="G8839" t="s">
        <v>2182</v>
      </c>
      <c r="H8839">
        <v>0</v>
      </c>
      <c r="I8839">
        <v>0</v>
      </c>
      <c r="J8839">
        <v>0</v>
      </c>
      <c r="K8839">
        <v>0</v>
      </c>
      <c r="L8839">
        <v>0</v>
      </c>
      <c r="N8839" t="s">
        <v>2198</v>
      </c>
    </row>
    <row r="8840" spans="1:14" x14ac:dyDescent="0.35">
      <c r="A8840" t="s">
        <v>1728</v>
      </c>
      <c r="B8840" t="s">
        <v>5143</v>
      </c>
      <c r="C8840" t="s">
        <v>17</v>
      </c>
      <c r="D8840" t="s">
        <v>1740</v>
      </c>
      <c r="E8840" t="s">
        <v>2412</v>
      </c>
      <c r="F8840" t="s">
        <v>2787</v>
      </c>
      <c r="G8840" t="s">
        <v>2935</v>
      </c>
      <c r="H8840">
        <v>0</v>
      </c>
      <c r="I8840">
        <v>0</v>
      </c>
      <c r="J8840">
        <v>0</v>
      </c>
      <c r="K8840">
        <v>0</v>
      </c>
      <c r="L8840">
        <v>0</v>
      </c>
    </row>
    <row r="8841" spans="1:14" x14ac:dyDescent="0.35">
      <c r="A8841" t="s">
        <v>1728</v>
      </c>
      <c r="B8841" t="s">
        <v>5143</v>
      </c>
      <c r="C8841" t="s">
        <v>17</v>
      </c>
      <c r="D8841" t="s">
        <v>1740</v>
      </c>
      <c r="E8841" t="s">
        <v>2412</v>
      </c>
      <c r="F8841" t="s">
        <v>2788</v>
      </c>
      <c r="G8841" t="s">
        <v>2936</v>
      </c>
      <c r="H8841">
        <v>1196416.7050000001</v>
      </c>
      <c r="I8841">
        <v>973.99425520956595</v>
      </c>
      <c r="J8841">
        <v>18524.641303910899</v>
      </c>
      <c r="K8841">
        <v>19498.635559120401</v>
      </c>
      <c r="L8841">
        <v>1176918.0694408801</v>
      </c>
    </row>
    <row r="8842" spans="1:14" x14ac:dyDescent="0.35">
      <c r="A8842" t="s">
        <v>1728</v>
      </c>
      <c r="B8842" t="s">
        <v>5143</v>
      </c>
      <c r="C8842" t="s">
        <v>17</v>
      </c>
      <c r="D8842" t="s">
        <v>1747</v>
      </c>
      <c r="E8842" t="s">
        <v>2433</v>
      </c>
      <c r="F8842" t="s">
        <v>2170</v>
      </c>
      <c r="G8842" t="s">
        <v>2171</v>
      </c>
      <c r="H8842">
        <v>0</v>
      </c>
      <c r="I8842">
        <v>0</v>
      </c>
      <c r="J8842">
        <v>0</v>
      </c>
      <c r="K8842">
        <v>0</v>
      </c>
      <c r="L8842">
        <v>0</v>
      </c>
    </row>
    <row r="8843" spans="1:14" x14ac:dyDescent="0.35">
      <c r="A8843" t="s">
        <v>1728</v>
      </c>
      <c r="B8843" t="s">
        <v>5143</v>
      </c>
      <c r="C8843" t="s">
        <v>17</v>
      </c>
      <c r="D8843" t="s">
        <v>1747</v>
      </c>
      <c r="E8843" t="s">
        <v>2433</v>
      </c>
      <c r="F8843" t="s">
        <v>19</v>
      </c>
      <c r="G8843" t="s">
        <v>2174</v>
      </c>
      <c r="H8843">
        <v>3316858.2026</v>
      </c>
      <c r="I8843">
        <v>2809.2145157816299</v>
      </c>
      <c r="J8843">
        <v>0</v>
      </c>
      <c r="K8843">
        <v>2809.2145157816299</v>
      </c>
      <c r="L8843">
        <v>3314048.9880842199</v>
      </c>
      <c r="N8843" t="s">
        <v>2198</v>
      </c>
    </row>
    <row r="8844" spans="1:14" x14ac:dyDescent="0.35">
      <c r="A8844" t="s">
        <v>1728</v>
      </c>
      <c r="B8844" t="s">
        <v>5143</v>
      </c>
      <c r="C8844" t="s">
        <v>17</v>
      </c>
      <c r="D8844" t="s">
        <v>1747</v>
      </c>
      <c r="E8844" t="s">
        <v>2433</v>
      </c>
      <c r="F8844" t="s">
        <v>30</v>
      </c>
      <c r="G8844" t="s">
        <v>2182</v>
      </c>
      <c r="H8844">
        <v>0</v>
      </c>
      <c r="I8844">
        <v>0</v>
      </c>
      <c r="J8844">
        <v>0</v>
      </c>
      <c r="K8844">
        <v>0</v>
      </c>
      <c r="L8844">
        <v>0</v>
      </c>
      <c r="N8844" t="s">
        <v>2198</v>
      </c>
    </row>
    <row r="8845" spans="1:14" x14ac:dyDescent="0.35">
      <c r="A8845" t="s">
        <v>1728</v>
      </c>
      <c r="B8845" t="s">
        <v>5143</v>
      </c>
      <c r="C8845" t="s">
        <v>17</v>
      </c>
      <c r="D8845" t="s">
        <v>1747</v>
      </c>
      <c r="E8845" t="s">
        <v>2433</v>
      </c>
      <c r="F8845" t="s">
        <v>2787</v>
      </c>
      <c r="G8845" t="s">
        <v>2935</v>
      </c>
      <c r="H8845">
        <v>0</v>
      </c>
      <c r="I8845">
        <v>0</v>
      </c>
      <c r="J8845">
        <v>0</v>
      </c>
      <c r="K8845">
        <v>0</v>
      </c>
      <c r="L8845">
        <v>0</v>
      </c>
    </row>
    <row r="8846" spans="1:14" x14ac:dyDescent="0.35">
      <c r="A8846" t="s">
        <v>1728</v>
      </c>
      <c r="B8846" t="s">
        <v>5143</v>
      </c>
      <c r="C8846" t="s">
        <v>17</v>
      </c>
      <c r="D8846" t="s">
        <v>1747</v>
      </c>
      <c r="E8846" t="s">
        <v>2433</v>
      </c>
      <c r="F8846" t="s">
        <v>2788</v>
      </c>
      <c r="G8846" t="s">
        <v>2936</v>
      </c>
      <c r="H8846">
        <v>4018861.4227999998</v>
      </c>
      <c r="I8846">
        <v>3403.77645233679</v>
      </c>
      <c r="J8846">
        <v>653352.09287413</v>
      </c>
      <c r="K8846">
        <v>656755.86932646704</v>
      </c>
      <c r="L8846">
        <v>3362105.5534735299</v>
      </c>
    </row>
    <row r="8847" spans="1:14" x14ac:dyDescent="0.35">
      <c r="A8847" t="s">
        <v>1728</v>
      </c>
      <c r="B8847" t="s">
        <v>5143</v>
      </c>
      <c r="C8847" t="s">
        <v>2938</v>
      </c>
      <c r="D8847" t="s">
        <v>5160</v>
      </c>
      <c r="E8847" t="s">
        <v>5161</v>
      </c>
      <c r="F8847" t="s">
        <v>2170</v>
      </c>
      <c r="G8847" t="s">
        <v>2171</v>
      </c>
      <c r="H8847">
        <v>0</v>
      </c>
      <c r="I8847">
        <v>0</v>
      </c>
      <c r="J8847">
        <v>0</v>
      </c>
      <c r="K8847">
        <v>0</v>
      </c>
      <c r="L8847">
        <v>0</v>
      </c>
    </row>
    <row r="8848" spans="1:14" x14ac:dyDescent="0.35">
      <c r="A8848" t="s">
        <v>1728</v>
      </c>
      <c r="B8848" t="s">
        <v>5143</v>
      </c>
      <c r="C8848" t="s">
        <v>2938</v>
      </c>
      <c r="D8848" t="s">
        <v>5160</v>
      </c>
      <c r="E8848" t="s">
        <v>5161</v>
      </c>
      <c r="F8848" t="s">
        <v>2172</v>
      </c>
      <c r="G8848" t="s">
        <v>2173</v>
      </c>
      <c r="H8848">
        <v>69156.610499999995</v>
      </c>
      <c r="I8848">
        <v>105.391888312153</v>
      </c>
      <c r="J8848">
        <v>1440.6343699351701</v>
      </c>
      <c r="K8848">
        <v>1546.0262582473199</v>
      </c>
      <c r="L8848">
        <v>67610.584241752702</v>
      </c>
    </row>
    <row r="8849" spans="1:14" x14ac:dyDescent="0.35">
      <c r="A8849" t="s">
        <v>1728</v>
      </c>
      <c r="B8849" t="s">
        <v>5143</v>
      </c>
      <c r="C8849" t="s">
        <v>2938</v>
      </c>
      <c r="D8849" t="s">
        <v>4683</v>
      </c>
      <c r="E8849" t="s">
        <v>5162</v>
      </c>
      <c r="F8849" t="s">
        <v>2170</v>
      </c>
      <c r="G8849" t="s">
        <v>2171</v>
      </c>
      <c r="H8849">
        <v>0</v>
      </c>
      <c r="I8849">
        <v>0</v>
      </c>
      <c r="J8849">
        <v>0</v>
      </c>
      <c r="K8849">
        <v>0</v>
      </c>
      <c r="L8849">
        <v>0</v>
      </c>
    </row>
    <row r="8850" spans="1:14" x14ac:dyDescent="0.35">
      <c r="A8850" t="s">
        <v>1728</v>
      </c>
      <c r="B8850" t="s">
        <v>5143</v>
      </c>
      <c r="C8850" t="s">
        <v>2938</v>
      </c>
      <c r="D8850" t="s">
        <v>4683</v>
      </c>
      <c r="E8850" t="s">
        <v>5162</v>
      </c>
      <c r="F8850" t="s">
        <v>2172</v>
      </c>
      <c r="G8850" t="s">
        <v>2173</v>
      </c>
      <c r="H8850">
        <v>755780.48250000004</v>
      </c>
      <c r="I8850">
        <v>610.27258712122705</v>
      </c>
      <c r="J8850">
        <v>22674.5723263853</v>
      </c>
      <c r="K8850">
        <v>23284.8449135066</v>
      </c>
      <c r="L8850">
        <v>732495.63758649305</v>
      </c>
    </row>
    <row r="8851" spans="1:14" x14ac:dyDescent="0.35">
      <c r="A8851" t="s">
        <v>1728</v>
      </c>
      <c r="B8851" t="s">
        <v>5143</v>
      </c>
      <c r="C8851" t="s">
        <v>2944</v>
      </c>
      <c r="D8851" t="s">
        <v>5163</v>
      </c>
      <c r="E8851" t="s">
        <v>5164</v>
      </c>
      <c r="F8851" t="s">
        <v>3042</v>
      </c>
      <c r="G8851" t="s">
        <v>3043</v>
      </c>
      <c r="H8851">
        <v>541799.02679999999</v>
      </c>
      <c r="I8851">
        <v>457.30817513521998</v>
      </c>
      <c r="J8851">
        <v>16001.1328815695</v>
      </c>
      <c r="K8851">
        <v>16458.4410567048</v>
      </c>
      <c r="L8851">
        <v>525340.58574329503</v>
      </c>
    </row>
    <row r="8852" spans="1:14" x14ac:dyDescent="0.35">
      <c r="A8852" t="s">
        <v>1728</v>
      </c>
      <c r="B8852" t="s">
        <v>5143</v>
      </c>
      <c r="C8852" t="s">
        <v>2944</v>
      </c>
      <c r="D8852" t="s">
        <v>5163</v>
      </c>
      <c r="E8852" t="s">
        <v>5164</v>
      </c>
      <c r="F8852" t="s">
        <v>3044</v>
      </c>
      <c r="G8852" t="s">
        <v>3045</v>
      </c>
      <c r="H8852">
        <v>55985.899299999997</v>
      </c>
      <c r="I8852">
        <v>47.255178097306</v>
      </c>
      <c r="J8852">
        <v>1653.45039776218</v>
      </c>
      <c r="K8852">
        <v>1700.70557585949</v>
      </c>
      <c r="L8852">
        <v>54285.193724140503</v>
      </c>
    </row>
    <row r="8853" spans="1:14" x14ac:dyDescent="0.35">
      <c r="A8853" t="s">
        <v>1728</v>
      </c>
      <c r="B8853" t="s">
        <v>5143</v>
      </c>
      <c r="C8853" t="s">
        <v>2944</v>
      </c>
      <c r="D8853" t="s">
        <v>5165</v>
      </c>
      <c r="E8853" t="s">
        <v>5166</v>
      </c>
      <c r="F8853" t="s">
        <v>5090</v>
      </c>
      <c r="G8853" t="s">
        <v>5091</v>
      </c>
      <c r="H8853">
        <v>90270.270099999994</v>
      </c>
      <c r="I8853">
        <v>91.651991647976899</v>
      </c>
      <c r="J8853">
        <v>1035.33590052674</v>
      </c>
      <c r="K8853">
        <v>1126.9878921747199</v>
      </c>
      <c r="L8853">
        <v>89143.282207825294</v>
      </c>
    </row>
    <row r="8854" spans="1:14" x14ac:dyDescent="0.35">
      <c r="A8854" t="s">
        <v>1728</v>
      </c>
      <c r="B8854" t="s">
        <v>5143</v>
      </c>
      <c r="C8854" t="s">
        <v>2944</v>
      </c>
      <c r="D8854" t="s">
        <v>5167</v>
      </c>
      <c r="E8854" t="s">
        <v>5168</v>
      </c>
      <c r="F8854" t="s">
        <v>5090</v>
      </c>
      <c r="G8854" t="s">
        <v>5091</v>
      </c>
      <c r="H8854">
        <v>115952.425</v>
      </c>
      <c r="I8854">
        <v>98.834436194004795</v>
      </c>
      <c r="J8854">
        <v>868.05604772169795</v>
      </c>
      <c r="K8854">
        <v>966.89048391570304</v>
      </c>
      <c r="L8854">
        <v>114985.53451608399</v>
      </c>
    </row>
    <row r="8855" spans="1:14" x14ac:dyDescent="0.35">
      <c r="A8855" t="s">
        <v>1728</v>
      </c>
      <c r="B8855" t="s">
        <v>5143</v>
      </c>
      <c r="C8855" t="s">
        <v>2944</v>
      </c>
      <c r="D8855" t="s">
        <v>5167</v>
      </c>
      <c r="E8855" t="s">
        <v>5168</v>
      </c>
      <c r="F8855" t="s">
        <v>3050</v>
      </c>
      <c r="G8855" t="s">
        <v>3051</v>
      </c>
      <c r="H8855">
        <v>59458.032599999999</v>
      </c>
      <c r="I8855">
        <v>50.680277984465697</v>
      </c>
      <c r="J8855">
        <v>445.12139188285101</v>
      </c>
      <c r="K8855">
        <v>495.801669867317</v>
      </c>
      <c r="L8855">
        <v>58962.230930132697</v>
      </c>
    </row>
    <row r="8856" spans="1:14" x14ac:dyDescent="0.35">
      <c r="A8856" t="s">
        <v>1728</v>
      </c>
      <c r="B8856" t="s">
        <v>5143</v>
      </c>
      <c r="C8856" t="s">
        <v>2944</v>
      </c>
      <c r="D8856" t="s">
        <v>4597</v>
      </c>
      <c r="E8856" t="s">
        <v>5169</v>
      </c>
      <c r="F8856" t="s">
        <v>5090</v>
      </c>
      <c r="G8856" t="s">
        <v>5091</v>
      </c>
      <c r="H8856">
        <v>94308.805399999997</v>
      </c>
      <c r="I8856">
        <v>44.105709381473801</v>
      </c>
      <c r="J8856">
        <v>0</v>
      </c>
      <c r="K8856">
        <v>44.105709381473801</v>
      </c>
      <c r="L8856">
        <v>94264.699690618494</v>
      </c>
    </row>
    <row r="8857" spans="1:14" x14ac:dyDescent="0.35">
      <c r="A8857" t="s">
        <v>1728</v>
      </c>
      <c r="B8857" t="s">
        <v>5143</v>
      </c>
      <c r="C8857" t="s">
        <v>2944</v>
      </c>
      <c r="D8857" t="s">
        <v>4597</v>
      </c>
      <c r="E8857" t="s">
        <v>5169</v>
      </c>
      <c r="F8857" t="s">
        <v>3196</v>
      </c>
      <c r="G8857" t="s">
        <v>3197</v>
      </c>
      <c r="H8857">
        <v>36743.690399999999</v>
      </c>
      <c r="I8857">
        <v>17.1840426161586</v>
      </c>
      <c r="J8857">
        <v>0</v>
      </c>
      <c r="K8857">
        <v>17.1840426161586</v>
      </c>
      <c r="L8857">
        <v>36726.506357383798</v>
      </c>
      <c r="N8857" t="s">
        <v>2198</v>
      </c>
    </row>
    <row r="8858" spans="1:14" x14ac:dyDescent="0.35">
      <c r="A8858" t="s">
        <v>1728</v>
      </c>
      <c r="B8858" t="s">
        <v>5143</v>
      </c>
      <c r="C8858" t="s">
        <v>2944</v>
      </c>
      <c r="D8858" t="s">
        <v>5019</v>
      </c>
      <c r="E8858" t="s">
        <v>5020</v>
      </c>
      <c r="F8858" t="s">
        <v>2172</v>
      </c>
      <c r="G8858" t="s">
        <v>2173</v>
      </c>
      <c r="H8858">
        <v>0</v>
      </c>
      <c r="I8858">
        <v>0</v>
      </c>
      <c r="J8858">
        <v>0</v>
      </c>
      <c r="K8858">
        <v>0</v>
      </c>
      <c r="L8858">
        <v>0</v>
      </c>
    </row>
    <row r="8859" spans="1:14" x14ac:dyDescent="0.35">
      <c r="A8859" t="s">
        <v>1753</v>
      </c>
      <c r="B8859" t="s">
        <v>5170</v>
      </c>
      <c r="C8859" t="s">
        <v>2857</v>
      </c>
      <c r="D8859" t="s">
        <v>2859</v>
      </c>
      <c r="E8859" t="s">
        <v>5171</v>
      </c>
      <c r="F8859" t="s">
        <v>2172</v>
      </c>
      <c r="G8859" t="s">
        <v>2173</v>
      </c>
      <c r="H8859">
        <v>6479134.5756000001</v>
      </c>
      <c r="I8859">
        <v>19336.279662690398</v>
      </c>
      <c r="J8859">
        <v>398109.33626017201</v>
      </c>
      <c r="K8859">
        <v>417445.61592286301</v>
      </c>
      <c r="L8859">
        <v>6061688.9596771402</v>
      </c>
    </row>
    <row r="8860" spans="1:14" x14ac:dyDescent="0.35">
      <c r="A8860" t="s">
        <v>1753</v>
      </c>
      <c r="B8860" t="s">
        <v>5170</v>
      </c>
      <c r="C8860" t="s">
        <v>2857</v>
      </c>
      <c r="D8860" t="s">
        <v>2859</v>
      </c>
      <c r="E8860" t="s">
        <v>5171</v>
      </c>
      <c r="F8860" t="s">
        <v>2861</v>
      </c>
      <c r="G8860" t="s">
        <v>2862</v>
      </c>
      <c r="H8860">
        <v>219114.5681</v>
      </c>
      <c r="I8860">
        <v>653.92384133242297</v>
      </c>
      <c r="J8860">
        <v>13463.4578615384</v>
      </c>
      <c r="K8860">
        <v>14117.3817028708</v>
      </c>
      <c r="L8860">
        <v>204997.186397129</v>
      </c>
    </row>
    <row r="8861" spans="1:14" x14ac:dyDescent="0.35">
      <c r="A8861" t="s">
        <v>1753</v>
      </c>
      <c r="B8861" t="s">
        <v>5170</v>
      </c>
      <c r="C8861" t="s">
        <v>2857</v>
      </c>
      <c r="D8861" t="s">
        <v>2859</v>
      </c>
      <c r="E8861" t="s">
        <v>5171</v>
      </c>
      <c r="F8861" t="s">
        <v>194</v>
      </c>
      <c r="G8861" t="s">
        <v>2415</v>
      </c>
      <c r="H8861">
        <v>0</v>
      </c>
      <c r="I8861">
        <v>0</v>
      </c>
      <c r="J8861">
        <v>0</v>
      </c>
      <c r="K8861">
        <v>0</v>
      </c>
      <c r="L8861">
        <v>0</v>
      </c>
      <c r="N8861" t="s">
        <v>2198</v>
      </c>
    </row>
    <row r="8862" spans="1:14" x14ac:dyDescent="0.35">
      <c r="A8862" t="s">
        <v>1753</v>
      </c>
      <c r="B8862" t="s">
        <v>5170</v>
      </c>
      <c r="C8862" t="s">
        <v>2857</v>
      </c>
      <c r="D8862" t="s">
        <v>2859</v>
      </c>
      <c r="E8862" t="s">
        <v>5171</v>
      </c>
      <c r="F8862" t="s">
        <v>2865</v>
      </c>
      <c r="G8862" t="s">
        <v>2866</v>
      </c>
      <c r="H8862">
        <v>0</v>
      </c>
      <c r="I8862">
        <v>0</v>
      </c>
      <c r="J8862">
        <v>0</v>
      </c>
      <c r="K8862">
        <v>0</v>
      </c>
      <c r="L8862">
        <v>0</v>
      </c>
    </row>
    <row r="8863" spans="1:14" x14ac:dyDescent="0.35">
      <c r="A8863" t="s">
        <v>1753</v>
      </c>
      <c r="B8863" t="s">
        <v>5170</v>
      </c>
      <c r="C8863" t="s">
        <v>2857</v>
      </c>
      <c r="D8863" t="s">
        <v>2859</v>
      </c>
      <c r="E8863" t="s">
        <v>5171</v>
      </c>
      <c r="F8863" t="s">
        <v>2867</v>
      </c>
      <c r="G8863" t="s">
        <v>2868</v>
      </c>
      <c r="H8863">
        <v>0</v>
      </c>
      <c r="I8863">
        <v>0</v>
      </c>
      <c r="J8863">
        <v>0</v>
      </c>
      <c r="K8863">
        <v>0</v>
      </c>
      <c r="L8863">
        <v>0</v>
      </c>
    </row>
    <row r="8864" spans="1:14" x14ac:dyDescent="0.35">
      <c r="A8864" t="s">
        <v>1753</v>
      </c>
      <c r="B8864" t="s">
        <v>5170</v>
      </c>
      <c r="C8864" t="s">
        <v>2857</v>
      </c>
      <c r="D8864" t="s">
        <v>2859</v>
      </c>
      <c r="E8864" t="s">
        <v>5171</v>
      </c>
      <c r="F8864" t="s">
        <v>2869</v>
      </c>
      <c r="G8864" t="s">
        <v>2870</v>
      </c>
      <c r="H8864">
        <v>485380.37280000001</v>
      </c>
      <c r="I8864">
        <v>1448.5654713060001</v>
      </c>
      <c r="J8864">
        <v>29824.115516065998</v>
      </c>
      <c r="K8864">
        <v>31272.680987372001</v>
      </c>
      <c r="L8864">
        <v>454107.69181262801</v>
      </c>
    </row>
    <row r="8865" spans="1:12" x14ac:dyDescent="0.35">
      <c r="A8865" t="s">
        <v>1753</v>
      </c>
      <c r="B8865" t="s">
        <v>5170</v>
      </c>
      <c r="C8865" t="s">
        <v>2857</v>
      </c>
      <c r="D8865" t="s">
        <v>2859</v>
      </c>
      <c r="E8865" t="s">
        <v>5171</v>
      </c>
      <c r="F8865" t="s">
        <v>2871</v>
      </c>
      <c r="G8865" t="s">
        <v>2872</v>
      </c>
      <c r="H8865">
        <v>219114.5681</v>
      </c>
      <c r="I8865">
        <v>653.92384133242297</v>
      </c>
      <c r="J8865">
        <v>13463.4578615384</v>
      </c>
      <c r="K8865">
        <v>14117.3817028708</v>
      </c>
      <c r="L8865">
        <v>204997.186397129</v>
      </c>
    </row>
    <row r="8866" spans="1:12" x14ac:dyDescent="0.35">
      <c r="A8866" t="s">
        <v>1753</v>
      </c>
      <c r="B8866" t="s">
        <v>5170</v>
      </c>
      <c r="C8866" t="s">
        <v>2857</v>
      </c>
      <c r="D8866" t="s">
        <v>2859</v>
      </c>
      <c r="E8866" t="s">
        <v>5171</v>
      </c>
      <c r="F8866" t="s">
        <v>2877</v>
      </c>
      <c r="G8866" t="s">
        <v>2878</v>
      </c>
      <c r="H8866">
        <v>439615.9376</v>
      </c>
      <c r="I8866">
        <v>1311.9864411542901</v>
      </c>
      <c r="J8866">
        <v>27012.1274816941</v>
      </c>
      <c r="K8866">
        <v>28324.113922848301</v>
      </c>
      <c r="L8866">
        <v>411291.82367715199</v>
      </c>
    </row>
    <row r="8867" spans="1:12" x14ac:dyDescent="0.35">
      <c r="A8867" t="s">
        <v>1753</v>
      </c>
      <c r="B8867" t="s">
        <v>5170</v>
      </c>
      <c r="C8867" t="s">
        <v>2879</v>
      </c>
      <c r="D8867" t="s">
        <v>2880</v>
      </c>
      <c r="E8867" t="s">
        <v>3512</v>
      </c>
      <c r="F8867" t="s">
        <v>2172</v>
      </c>
      <c r="G8867" t="s">
        <v>2173</v>
      </c>
      <c r="H8867">
        <v>17060.1774</v>
      </c>
      <c r="I8867">
        <v>32.1063331269198</v>
      </c>
      <c r="J8867">
        <v>1143.08818465626</v>
      </c>
      <c r="K8867">
        <v>1175.1945177831799</v>
      </c>
      <c r="L8867">
        <v>15884.9828822168</v>
      </c>
    </row>
    <row r="8868" spans="1:12" x14ac:dyDescent="0.35">
      <c r="A8868" t="s">
        <v>1753</v>
      </c>
      <c r="B8868" t="s">
        <v>5170</v>
      </c>
      <c r="C8868" t="s">
        <v>2879</v>
      </c>
      <c r="D8868" t="s">
        <v>2880</v>
      </c>
      <c r="E8868" t="s">
        <v>3512</v>
      </c>
      <c r="F8868" t="s">
        <v>2882</v>
      </c>
      <c r="G8868" t="s">
        <v>2883</v>
      </c>
      <c r="H8868">
        <v>15735.115100000001</v>
      </c>
      <c r="I8868">
        <v>29.612637350071601</v>
      </c>
      <c r="J8868">
        <v>1054.3046363334399</v>
      </c>
      <c r="K8868">
        <v>1083.9172736835201</v>
      </c>
      <c r="L8868">
        <v>14651.1978263165</v>
      </c>
    </row>
    <row r="8869" spans="1:12" x14ac:dyDescent="0.35">
      <c r="A8869" t="s">
        <v>1753</v>
      </c>
      <c r="B8869" t="s">
        <v>5170</v>
      </c>
      <c r="C8869" t="s">
        <v>2879</v>
      </c>
      <c r="D8869" t="s">
        <v>2880</v>
      </c>
      <c r="E8869" t="s">
        <v>3512</v>
      </c>
      <c r="F8869" t="s">
        <v>2884</v>
      </c>
      <c r="G8869" t="s">
        <v>2885</v>
      </c>
      <c r="H8869">
        <v>9157.6808000000001</v>
      </c>
      <c r="I8869">
        <v>15.3401917243747</v>
      </c>
      <c r="J8869">
        <v>0</v>
      </c>
      <c r="K8869">
        <v>15.3401917243747</v>
      </c>
      <c r="L8869">
        <v>9142.3406082756192</v>
      </c>
    </row>
    <row r="8870" spans="1:12" x14ac:dyDescent="0.35">
      <c r="A8870" t="s">
        <v>1753</v>
      </c>
      <c r="B8870" t="s">
        <v>5170</v>
      </c>
      <c r="C8870" t="s">
        <v>2879</v>
      </c>
      <c r="D8870" t="s">
        <v>2880</v>
      </c>
      <c r="E8870" t="s">
        <v>3512</v>
      </c>
      <c r="F8870" t="s">
        <v>2999</v>
      </c>
      <c r="G8870" t="s">
        <v>3000</v>
      </c>
      <c r="H8870">
        <v>2932.2622999999999</v>
      </c>
      <c r="I8870">
        <v>4.9118840496766403</v>
      </c>
      <c r="J8870">
        <v>0</v>
      </c>
      <c r="K8870">
        <v>4.9118840496766403</v>
      </c>
      <c r="L8870">
        <v>2927.35041595032</v>
      </c>
    </row>
    <row r="8871" spans="1:12" x14ac:dyDescent="0.35">
      <c r="A8871" t="s">
        <v>1753</v>
      </c>
      <c r="B8871" t="s">
        <v>5170</v>
      </c>
      <c r="C8871" t="s">
        <v>2879</v>
      </c>
      <c r="D8871" t="s">
        <v>2880</v>
      </c>
      <c r="E8871" t="s">
        <v>3512</v>
      </c>
      <c r="F8871" t="s">
        <v>2900</v>
      </c>
      <c r="G8871" t="s">
        <v>2901</v>
      </c>
      <c r="H8871">
        <v>902.2346</v>
      </c>
      <c r="I8871">
        <v>1.51134893836204</v>
      </c>
      <c r="J8871">
        <v>0</v>
      </c>
      <c r="K8871">
        <v>1.51134893836204</v>
      </c>
      <c r="L8871">
        <v>900.72325106163805</v>
      </c>
    </row>
    <row r="8872" spans="1:12" x14ac:dyDescent="0.35">
      <c r="A8872" t="s">
        <v>1753</v>
      </c>
      <c r="B8872" t="s">
        <v>5170</v>
      </c>
      <c r="C8872" t="s">
        <v>2879</v>
      </c>
      <c r="D8872" t="s">
        <v>2886</v>
      </c>
      <c r="E8872" t="s">
        <v>3842</v>
      </c>
      <c r="F8872" t="s">
        <v>2172</v>
      </c>
      <c r="G8872" t="s">
        <v>2173</v>
      </c>
      <c r="H8872">
        <v>11363.5075</v>
      </c>
      <c r="I8872">
        <v>22.557721938996998</v>
      </c>
      <c r="J8872">
        <v>44.165534280419998</v>
      </c>
      <c r="K8872">
        <v>66.723256219416996</v>
      </c>
      <c r="L8872">
        <v>11296.784243780599</v>
      </c>
    </row>
    <row r="8873" spans="1:12" x14ac:dyDescent="0.35">
      <c r="A8873" t="s">
        <v>1753</v>
      </c>
      <c r="B8873" t="s">
        <v>5170</v>
      </c>
      <c r="C8873" t="s">
        <v>2879</v>
      </c>
      <c r="D8873" t="s">
        <v>2886</v>
      </c>
      <c r="E8873" t="s">
        <v>3842</v>
      </c>
      <c r="F8873" t="s">
        <v>2882</v>
      </c>
      <c r="G8873" t="s">
        <v>2883</v>
      </c>
      <c r="H8873">
        <v>1995.5427</v>
      </c>
      <c r="I8873">
        <v>3.9613560478238599</v>
      </c>
      <c r="J8873">
        <v>7.7558987029030302</v>
      </c>
      <c r="K8873">
        <v>11.7172547507269</v>
      </c>
      <c r="L8873">
        <v>1983.8254452492699</v>
      </c>
    </row>
    <row r="8874" spans="1:12" x14ac:dyDescent="0.35">
      <c r="A8874" t="s">
        <v>1753</v>
      </c>
      <c r="B8874" t="s">
        <v>5170</v>
      </c>
      <c r="C8874" t="s">
        <v>2879</v>
      </c>
      <c r="D8874" t="s">
        <v>2886</v>
      </c>
      <c r="E8874" t="s">
        <v>3842</v>
      </c>
      <c r="F8874" t="s">
        <v>2884</v>
      </c>
      <c r="G8874" t="s">
        <v>2885</v>
      </c>
      <c r="H8874">
        <v>15978.3984</v>
      </c>
      <c r="I8874">
        <v>27.715867977373801</v>
      </c>
      <c r="J8874">
        <v>0</v>
      </c>
      <c r="K8874">
        <v>27.715867977373801</v>
      </c>
      <c r="L8874">
        <v>15950.6825320226</v>
      </c>
    </row>
    <row r="8875" spans="1:12" x14ac:dyDescent="0.35">
      <c r="A8875" t="s">
        <v>1753</v>
      </c>
      <c r="B8875" t="s">
        <v>5170</v>
      </c>
      <c r="C8875" t="s">
        <v>2879</v>
      </c>
      <c r="D8875" t="s">
        <v>2888</v>
      </c>
      <c r="E8875" t="s">
        <v>5172</v>
      </c>
      <c r="F8875" t="s">
        <v>2172</v>
      </c>
      <c r="G8875" t="s">
        <v>2173</v>
      </c>
      <c r="H8875">
        <v>13134.1976</v>
      </c>
      <c r="I8875">
        <v>24.067429850110098</v>
      </c>
      <c r="J8875">
        <v>0</v>
      </c>
      <c r="K8875">
        <v>24.067429850110098</v>
      </c>
      <c r="L8875">
        <v>13110.1301701499</v>
      </c>
    </row>
    <row r="8876" spans="1:12" x14ac:dyDescent="0.35">
      <c r="A8876" t="s">
        <v>1753</v>
      </c>
      <c r="B8876" t="s">
        <v>5170</v>
      </c>
      <c r="C8876" t="s">
        <v>2879</v>
      </c>
      <c r="D8876" t="s">
        <v>2888</v>
      </c>
      <c r="E8876" t="s">
        <v>5172</v>
      </c>
      <c r="F8876" t="s">
        <v>2882</v>
      </c>
      <c r="G8876" t="s">
        <v>2883</v>
      </c>
      <c r="H8876">
        <v>7086.7973000000002</v>
      </c>
      <c r="I8876">
        <v>12.986023300419101</v>
      </c>
      <c r="J8876">
        <v>0</v>
      </c>
      <c r="K8876">
        <v>12.986023300419101</v>
      </c>
      <c r="L8876">
        <v>7073.81127669958</v>
      </c>
    </row>
    <row r="8877" spans="1:12" x14ac:dyDescent="0.35">
      <c r="A8877" t="s">
        <v>1753</v>
      </c>
      <c r="B8877" t="s">
        <v>5170</v>
      </c>
      <c r="C8877" t="s">
        <v>2879</v>
      </c>
      <c r="D8877" t="s">
        <v>2888</v>
      </c>
      <c r="E8877" t="s">
        <v>5172</v>
      </c>
      <c r="F8877" t="s">
        <v>2884</v>
      </c>
      <c r="G8877" t="s">
        <v>2885</v>
      </c>
      <c r="H8877">
        <v>17764.238399999998</v>
      </c>
      <c r="I8877">
        <v>32.551631739717301</v>
      </c>
      <c r="J8877">
        <v>0</v>
      </c>
      <c r="K8877">
        <v>32.551631739717301</v>
      </c>
      <c r="L8877">
        <v>17731.686768260301</v>
      </c>
    </row>
    <row r="8878" spans="1:12" x14ac:dyDescent="0.35">
      <c r="A8878" t="s">
        <v>1753</v>
      </c>
      <c r="B8878" t="s">
        <v>5170</v>
      </c>
      <c r="C8878" t="s">
        <v>2879</v>
      </c>
      <c r="D8878" t="s">
        <v>2888</v>
      </c>
      <c r="E8878" t="s">
        <v>5172</v>
      </c>
      <c r="F8878" t="s">
        <v>2999</v>
      </c>
      <c r="G8878" t="s">
        <v>3000</v>
      </c>
      <c r="H8878">
        <v>7086.7973000000002</v>
      </c>
      <c r="I8878">
        <v>12.986023300419101</v>
      </c>
      <c r="J8878">
        <v>0</v>
      </c>
      <c r="K8878">
        <v>12.986023300419101</v>
      </c>
      <c r="L8878">
        <v>7073.81127669958</v>
      </c>
    </row>
    <row r="8879" spans="1:12" x14ac:dyDescent="0.35">
      <c r="A8879" t="s">
        <v>1753</v>
      </c>
      <c r="B8879" t="s">
        <v>5170</v>
      </c>
      <c r="C8879" t="s">
        <v>2879</v>
      </c>
      <c r="D8879" t="s">
        <v>2892</v>
      </c>
      <c r="E8879" t="s">
        <v>2967</v>
      </c>
      <c r="F8879" t="s">
        <v>2172</v>
      </c>
      <c r="G8879" t="s">
        <v>2173</v>
      </c>
      <c r="H8879">
        <v>37356.929300000003</v>
      </c>
      <c r="I8879">
        <v>119.488772602456</v>
      </c>
      <c r="J8879">
        <v>0</v>
      </c>
      <c r="K8879">
        <v>119.488772602456</v>
      </c>
      <c r="L8879">
        <v>37237.440527397601</v>
      </c>
    </row>
    <row r="8880" spans="1:12" x14ac:dyDescent="0.35">
      <c r="A8880" t="s">
        <v>1753</v>
      </c>
      <c r="B8880" t="s">
        <v>5170</v>
      </c>
      <c r="C8880" t="s">
        <v>2879</v>
      </c>
      <c r="D8880" t="s">
        <v>2892</v>
      </c>
      <c r="E8880" t="s">
        <v>2967</v>
      </c>
      <c r="F8880" t="s">
        <v>2882</v>
      </c>
      <c r="G8880" t="s">
        <v>2883</v>
      </c>
      <c r="H8880">
        <v>175.11060000000001</v>
      </c>
      <c r="I8880">
        <v>0.56010362157401195</v>
      </c>
      <c r="J8880">
        <v>0</v>
      </c>
      <c r="K8880">
        <v>0.56010362157401195</v>
      </c>
      <c r="L8880">
        <v>174.550496378426</v>
      </c>
    </row>
    <row r="8881" spans="1:12" x14ac:dyDescent="0.35">
      <c r="A8881" t="s">
        <v>1753</v>
      </c>
      <c r="B8881" t="s">
        <v>5170</v>
      </c>
      <c r="C8881" t="s">
        <v>2879</v>
      </c>
      <c r="D8881" t="s">
        <v>2892</v>
      </c>
      <c r="E8881" t="s">
        <v>2967</v>
      </c>
      <c r="F8881" t="s">
        <v>2884</v>
      </c>
      <c r="G8881" t="s">
        <v>2885</v>
      </c>
      <c r="H8881">
        <v>13600.257100000001</v>
      </c>
      <c r="I8881">
        <v>43.501381275581601</v>
      </c>
      <c r="J8881">
        <v>0</v>
      </c>
      <c r="K8881">
        <v>43.501381275581601</v>
      </c>
      <c r="L8881">
        <v>13556.7557187244</v>
      </c>
    </row>
    <row r="8882" spans="1:12" x14ac:dyDescent="0.35">
      <c r="A8882" t="s">
        <v>1753</v>
      </c>
      <c r="B8882" t="s">
        <v>5170</v>
      </c>
      <c r="C8882" t="s">
        <v>2879</v>
      </c>
      <c r="D8882" t="s">
        <v>2894</v>
      </c>
      <c r="E8882" t="s">
        <v>2899</v>
      </c>
      <c r="F8882" t="s">
        <v>2170</v>
      </c>
      <c r="G8882" t="s">
        <v>2171</v>
      </c>
      <c r="H8882">
        <v>0</v>
      </c>
      <c r="I8882">
        <v>0</v>
      </c>
      <c r="J8882">
        <v>0</v>
      </c>
      <c r="K8882">
        <v>0</v>
      </c>
      <c r="L8882">
        <v>0</v>
      </c>
    </row>
    <row r="8883" spans="1:12" x14ac:dyDescent="0.35">
      <c r="A8883" t="s">
        <v>1753</v>
      </c>
      <c r="B8883" t="s">
        <v>5170</v>
      </c>
      <c r="C8883" t="s">
        <v>2879</v>
      </c>
      <c r="D8883" t="s">
        <v>2894</v>
      </c>
      <c r="E8883" t="s">
        <v>2899</v>
      </c>
      <c r="F8883" t="s">
        <v>2172</v>
      </c>
      <c r="G8883" t="s">
        <v>2173</v>
      </c>
      <c r="H8883">
        <v>44061.167999999998</v>
      </c>
      <c r="I8883">
        <v>171.14711448686</v>
      </c>
      <c r="J8883">
        <v>2632.27878676209</v>
      </c>
      <c r="K8883">
        <v>2803.4259012489501</v>
      </c>
      <c r="L8883">
        <v>41257.742098750998</v>
      </c>
    </row>
    <row r="8884" spans="1:12" x14ac:dyDescent="0.35">
      <c r="A8884" t="s">
        <v>1753</v>
      </c>
      <c r="B8884" t="s">
        <v>5170</v>
      </c>
      <c r="C8884" t="s">
        <v>2879</v>
      </c>
      <c r="D8884" t="s">
        <v>2894</v>
      </c>
      <c r="E8884" t="s">
        <v>2899</v>
      </c>
      <c r="F8884" t="s">
        <v>2882</v>
      </c>
      <c r="G8884" t="s">
        <v>2883</v>
      </c>
      <c r="H8884">
        <v>10025.153399999999</v>
      </c>
      <c r="I8884">
        <v>38.940776048976602</v>
      </c>
      <c r="J8884">
        <v>598.91736440373404</v>
      </c>
      <c r="K8884">
        <v>637.85814045271104</v>
      </c>
      <c r="L8884">
        <v>9387.2952595472907</v>
      </c>
    </row>
    <row r="8885" spans="1:12" x14ac:dyDescent="0.35">
      <c r="A8885" t="s">
        <v>1753</v>
      </c>
      <c r="B8885" t="s">
        <v>5170</v>
      </c>
      <c r="C8885" t="s">
        <v>2879</v>
      </c>
      <c r="D8885" t="s">
        <v>2894</v>
      </c>
      <c r="E8885" t="s">
        <v>2899</v>
      </c>
      <c r="F8885" t="s">
        <v>2884</v>
      </c>
      <c r="G8885" t="s">
        <v>2885</v>
      </c>
      <c r="H8885">
        <v>42976.942799999997</v>
      </c>
      <c r="I8885">
        <v>51.936210717918499</v>
      </c>
      <c r="J8885">
        <v>0</v>
      </c>
      <c r="K8885">
        <v>51.936210717918499</v>
      </c>
      <c r="L8885">
        <v>42925.0065892821</v>
      </c>
    </row>
    <row r="8886" spans="1:12" x14ac:dyDescent="0.35">
      <c r="A8886" t="s">
        <v>1753</v>
      </c>
      <c r="B8886" t="s">
        <v>5170</v>
      </c>
      <c r="C8886" t="s">
        <v>2879</v>
      </c>
      <c r="D8886" t="s">
        <v>2898</v>
      </c>
      <c r="E8886" t="s">
        <v>4076</v>
      </c>
      <c r="F8886" t="s">
        <v>2172</v>
      </c>
      <c r="G8886" t="s">
        <v>2173</v>
      </c>
      <c r="H8886">
        <v>23445.012200000001</v>
      </c>
      <c r="I8886">
        <v>42.986097454386503</v>
      </c>
      <c r="J8886">
        <v>0</v>
      </c>
      <c r="K8886">
        <v>42.986097454386503</v>
      </c>
      <c r="L8886">
        <v>23402.026102545598</v>
      </c>
    </row>
    <row r="8887" spans="1:12" x14ac:dyDescent="0.35">
      <c r="A8887" t="s">
        <v>1753</v>
      </c>
      <c r="B8887" t="s">
        <v>5170</v>
      </c>
      <c r="C8887" t="s">
        <v>2879</v>
      </c>
      <c r="D8887" t="s">
        <v>2898</v>
      </c>
      <c r="E8887" t="s">
        <v>4076</v>
      </c>
      <c r="F8887" t="s">
        <v>2882</v>
      </c>
      <c r="G8887" t="s">
        <v>2883</v>
      </c>
      <c r="H8887">
        <v>6037.8935000000001</v>
      </c>
      <c r="I8887">
        <v>11.070392221129699</v>
      </c>
      <c r="J8887">
        <v>0</v>
      </c>
      <c r="K8887">
        <v>11.070392221129699</v>
      </c>
      <c r="L8887">
        <v>6026.8231077788696</v>
      </c>
    </row>
    <row r="8888" spans="1:12" x14ac:dyDescent="0.35">
      <c r="A8888" t="s">
        <v>1753</v>
      </c>
      <c r="B8888" t="s">
        <v>5170</v>
      </c>
      <c r="C8888" t="s">
        <v>2879</v>
      </c>
      <c r="D8888" t="s">
        <v>2898</v>
      </c>
      <c r="E8888" t="s">
        <v>4076</v>
      </c>
      <c r="F8888" t="s">
        <v>2884</v>
      </c>
      <c r="G8888" t="s">
        <v>2885</v>
      </c>
      <c r="H8888">
        <v>11626.1567</v>
      </c>
      <c r="I8888">
        <v>21.316393532175201</v>
      </c>
      <c r="J8888">
        <v>0</v>
      </c>
      <c r="K8888">
        <v>21.316393532175201</v>
      </c>
      <c r="L8888">
        <v>11604.8403064678</v>
      </c>
    </row>
    <row r="8889" spans="1:12" x14ac:dyDescent="0.35">
      <c r="A8889" t="s">
        <v>1753</v>
      </c>
      <c r="B8889" t="s">
        <v>5170</v>
      </c>
      <c r="C8889" t="s">
        <v>2879</v>
      </c>
      <c r="D8889" t="s">
        <v>2902</v>
      </c>
      <c r="E8889" t="s">
        <v>2909</v>
      </c>
      <c r="F8889" t="s">
        <v>2172</v>
      </c>
      <c r="G8889" t="s">
        <v>2173</v>
      </c>
      <c r="H8889">
        <v>16866.151600000001</v>
      </c>
      <c r="I8889">
        <v>52.396991157595302</v>
      </c>
      <c r="J8889">
        <v>44.5869544412542</v>
      </c>
      <c r="K8889">
        <v>96.983945598849601</v>
      </c>
      <c r="L8889">
        <v>16769.167654401099</v>
      </c>
    </row>
    <row r="8890" spans="1:12" x14ac:dyDescent="0.35">
      <c r="A8890" t="s">
        <v>1753</v>
      </c>
      <c r="B8890" t="s">
        <v>5170</v>
      </c>
      <c r="C8890" t="s">
        <v>2879</v>
      </c>
      <c r="D8890" t="s">
        <v>2902</v>
      </c>
      <c r="E8890" t="s">
        <v>2909</v>
      </c>
      <c r="F8890" t="s">
        <v>2882</v>
      </c>
      <c r="G8890" t="s">
        <v>2883</v>
      </c>
      <c r="H8890">
        <v>14224.4653</v>
      </c>
      <c r="I8890">
        <v>44.190233506405697</v>
      </c>
      <c r="J8890">
        <v>37.603455552865</v>
      </c>
      <c r="K8890">
        <v>81.793689059270704</v>
      </c>
      <c r="L8890">
        <v>14142.671610940701</v>
      </c>
    </row>
    <row r="8891" spans="1:12" x14ac:dyDescent="0.35">
      <c r="A8891" t="s">
        <v>1753</v>
      </c>
      <c r="B8891" t="s">
        <v>5170</v>
      </c>
      <c r="C8891" t="s">
        <v>2879</v>
      </c>
      <c r="D8891" t="s">
        <v>2902</v>
      </c>
      <c r="E8891" t="s">
        <v>2909</v>
      </c>
      <c r="F8891" t="s">
        <v>2884</v>
      </c>
      <c r="G8891" t="s">
        <v>2885</v>
      </c>
      <c r="H8891">
        <v>76233.119099999996</v>
      </c>
      <c r="I8891">
        <v>229.120860710991</v>
      </c>
      <c r="J8891">
        <v>0</v>
      </c>
      <c r="K8891">
        <v>229.120860710991</v>
      </c>
      <c r="L8891">
        <v>76003.998239288994</v>
      </c>
    </row>
    <row r="8892" spans="1:12" x14ac:dyDescent="0.35">
      <c r="A8892" t="s">
        <v>1753</v>
      </c>
      <c r="B8892" t="s">
        <v>5170</v>
      </c>
      <c r="C8892" t="s">
        <v>2879</v>
      </c>
      <c r="D8892" t="s">
        <v>2904</v>
      </c>
      <c r="E8892" t="s">
        <v>5173</v>
      </c>
      <c r="F8892" t="s">
        <v>2172</v>
      </c>
      <c r="G8892" t="s">
        <v>2173</v>
      </c>
      <c r="H8892">
        <v>0</v>
      </c>
      <c r="I8892">
        <v>0</v>
      </c>
      <c r="J8892">
        <v>0</v>
      </c>
      <c r="K8892">
        <v>0</v>
      </c>
      <c r="L8892">
        <v>0</v>
      </c>
    </row>
    <row r="8893" spans="1:12" x14ac:dyDescent="0.35">
      <c r="A8893" t="s">
        <v>1753</v>
      </c>
      <c r="B8893" t="s">
        <v>5170</v>
      </c>
      <c r="C8893" t="s">
        <v>2879</v>
      </c>
      <c r="D8893" t="s">
        <v>2904</v>
      </c>
      <c r="E8893" t="s">
        <v>5173</v>
      </c>
      <c r="F8893" t="s">
        <v>2882</v>
      </c>
      <c r="G8893" t="s">
        <v>2883</v>
      </c>
      <c r="H8893">
        <v>22123.159299999999</v>
      </c>
      <c r="I8893">
        <v>41.270858087585403</v>
      </c>
      <c r="J8893">
        <v>301.52532534013301</v>
      </c>
      <c r="K8893">
        <v>342.79618342771801</v>
      </c>
      <c r="L8893">
        <v>21780.363116572302</v>
      </c>
    </row>
    <row r="8894" spans="1:12" x14ac:dyDescent="0.35">
      <c r="A8894" t="s">
        <v>1753</v>
      </c>
      <c r="B8894" t="s">
        <v>5170</v>
      </c>
      <c r="C8894" t="s">
        <v>2879</v>
      </c>
      <c r="D8894" t="s">
        <v>2904</v>
      </c>
      <c r="E8894" t="s">
        <v>5173</v>
      </c>
      <c r="F8894" t="s">
        <v>2999</v>
      </c>
      <c r="G8894" t="s">
        <v>3000</v>
      </c>
      <c r="H8894">
        <v>165.09819999999999</v>
      </c>
      <c r="I8894">
        <v>0.307991478265562</v>
      </c>
      <c r="J8894">
        <v>2.2501889950756202</v>
      </c>
      <c r="K8894">
        <v>2.5581804733411802</v>
      </c>
      <c r="L8894">
        <v>162.54001952665899</v>
      </c>
    </row>
    <row r="8895" spans="1:12" x14ac:dyDescent="0.35">
      <c r="A8895" t="s">
        <v>1753</v>
      </c>
      <c r="B8895" t="s">
        <v>5170</v>
      </c>
      <c r="C8895" t="s">
        <v>2879</v>
      </c>
      <c r="D8895" t="s">
        <v>2906</v>
      </c>
      <c r="E8895" t="s">
        <v>2913</v>
      </c>
      <c r="F8895" t="s">
        <v>2170</v>
      </c>
      <c r="G8895" t="s">
        <v>2171</v>
      </c>
      <c r="H8895">
        <v>0</v>
      </c>
      <c r="I8895">
        <v>0</v>
      </c>
      <c r="J8895">
        <v>0</v>
      </c>
      <c r="K8895">
        <v>0</v>
      </c>
      <c r="L8895">
        <v>0</v>
      </c>
    </row>
    <row r="8896" spans="1:12" x14ac:dyDescent="0.35">
      <c r="A8896" t="s">
        <v>1753</v>
      </c>
      <c r="B8896" t="s">
        <v>5170</v>
      </c>
      <c r="C8896" t="s">
        <v>2879</v>
      </c>
      <c r="D8896" t="s">
        <v>2906</v>
      </c>
      <c r="E8896" t="s">
        <v>2913</v>
      </c>
      <c r="F8896" t="s">
        <v>2172</v>
      </c>
      <c r="G8896" t="s">
        <v>2173</v>
      </c>
      <c r="H8896">
        <v>33834.207799999996</v>
      </c>
      <c r="I8896">
        <v>85.277961274857702</v>
      </c>
      <c r="J8896">
        <v>666.58314231629697</v>
      </c>
      <c r="K8896">
        <v>751.86110359115401</v>
      </c>
      <c r="L8896">
        <v>33082.3466964088</v>
      </c>
    </row>
    <row r="8897" spans="1:14" x14ac:dyDescent="0.35">
      <c r="A8897" t="s">
        <v>1753</v>
      </c>
      <c r="B8897" t="s">
        <v>5170</v>
      </c>
      <c r="C8897" t="s">
        <v>2879</v>
      </c>
      <c r="D8897" t="s">
        <v>2906</v>
      </c>
      <c r="E8897" t="s">
        <v>2913</v>
      </c>
      <c r="F8897" t="s">
        <v>2882</v>
      </c>
      <c r="G8897" t="s">
        <v>2883</v>
      </c>
      <c r="H8897">
        <v>14143.808199999999</v>
      </c>
      <c r="I8897">
        <v>35.648983811620802</v>
      </c>
      <c r="J8897">
        <v>278.65360867320601</v>
      </c>
      <c r="K8897">
        <v>314.30259248482702</v>
      </c>
      <c r="L8897">
        <v>13829.505607515201</v>
      </c>
    </row>
    <row r="8898" spans="1:14" x14ac:dyDescent="0.35">
      <c r="A8898" t="s">
        <v>1753</v>
      </c>
      <c r="B8898" t="s">
        <v>5170</v>
      </c>
      <c r="C8898" t="s">
        <v>2879</v>
      </c>
      <c r="D8898" t="s">
        <v>2906</v>
      </c>
      <c r="E8898" t="s">
        <v>2913</v>
      </c>
      <c r="F8898" t="s">
        <v>2884</v>
      </c>
      <c r="G8898" t="s">
        <v>2885</v>
      </c>
      <c r="H8898">
        <v>16227.308000000001</v>
      </c>
      <c r="I8898">
        <v>34.383406496330501</v>
      </c>
      <c r="J8898">
        <v>0</v>
      </c>
      <c r="K8898">
        <v>34.383406496330501</v>
      </c>
      <c r="L8898">
        <v>16192.9245935037</v>
      </c>
    </row>
    <row r="8899" spans="1:14" x14ac:dyDescent="0.35">
      <c r="A8899" t="s">
        <v>1753</v>
      </c>
      <c r="B8899" t="s">
        <v>5170</v>
      </c>
      <c r="C8899" t="s">
        <v>2879</v>
      </c>
      <c r="D8899" t="s">
        <v>2908</v>
      </c>
      <c r="E8899" t="s">
        <v>2992</v>
      </c>
      <c r="F8899" t="s">
        <v>2172</v>
      </c>
      <c r="G8899" t="s">
        <v>2173</v>
      </c>
      <c r="H8899">
        <v>6316.4152000000004</v>
      </c>
      <c r="I8899">
        <v>20.612628468755599</v>
      </c>
      <c r="J8899">
        <v>1390.3215050214501</v>
      </c>
      <c r="K8899">
        <v>1410.9341334902099</v>
      </c>
      <c r="L8899">
        <v>4905.4810665097903</v>
      </c>
    </row>
    <row r="8900" spans="1:14" x14ac:dyDescent="0.35">
      <c r="A8900" t="s">
        <v>1753</v>
      </c>
      <c r="B8900" t="s">
        <v>5170</v>
      </c>
      <c r="C8900" t="s">
        <v>2879</v>
      </c>
      <c r="D8900" t="s">
        <v>2908</v>
      </c>
      <c r="E8900" t="s">
        <v>2992</v>
      </c>
      <c r="F8900" t="s">
        <v>2882</v>
      </c>
      <c r="G8900" t="s">
        <v>2883</v>
      </c>
      <c r="H8900">
        <v>38424.858999999997</v>
      </c>
      <c r="I8900">
        <v>125.393489851596</v>
      </c>
      <c r="J8900">
        <v>8457.7891555471706</v>
      </c>
      <c r="K8900">
        <v>8583.1826453987705</v>
      </c>
      <c r="L8900">
        <v>29841.676354601201</v>
      </c>
    </row>
    <row r="8901" spans="1:14" x14ac:dyDescent="0.35">
      <c r="A8901" t="s">
        <v>1753</v>
      </c>
      <c r="B8901" t="s">
        <v>5170</v>
      </c>
      <c r="C8901" t="s">
        <v>2879</v>
      </c>
      <c r="D8901" t="s">
        <v>2908</v>
      </c>
      <c r="E8901" t="s">
        <v>2992</v>
      </c>
      <c r="F8901" t="s">
        <v>2884</v>
      </c>
      <c r="G8901" t="s">
        <v>2885</v>
      </c>
      <c r="H8901">
        <v>14731.543</v>
      </c>
      <c r="I8901">
        <v>57.837687298141603</v>
      </c>
      <c r="J8901">
        <v>0</v>
      </c>
      <c r="K8901">
        <v>57.837687298141603</v>
      </c>
      <c r="L8901">
        <v>14673.705312701901</v>
      </c>
    </row>
    <row r="8902" spans="1:14" x14ac:dyDescent="0.35">
      <c r="A8902" t="s">
        <v>1753</v>
      </c>
      <c r="B8902" t="s">
        <v>5170</v>
      </c>
      <c r="C8902" t="s">
        <v>2879</v>
      </c>
      <c r="D8902" t="s">
        <v>2908</v>
      </c>
      <c r="E8902" t="s">
        <v>2992</v>
      </c>
      <c r="F8902" t="s">
        <v>392</v>
      </c>
      <c r="G8902" t="s">
        <v>2914</v>
      </c>
      <c r="H8902">
        <v>8597.3428999999996</v>
      </c>
      <c r="I8902">
        <v>28.056077638028398</v>
      </c>
      <c r="J8902">
        <v>1892.3820485014201</v>
      </c>
      <c r="K8902">
        <v>1920.4381261394501</v>
      </c>
      <c r="L8902">
        <v>6676.9047738605504</v>
      </c>
    </row>
    <row r="8903" spans="1:14" x14ac:dyDescent="0.35">
      <c r="A8903" t="s">
        <v>1753</v>
      </c>
      <c r="B8903" t="s">
        <v>5170</v>
      </c>
      <c r="C8903" t="s">
        <v>2879</v>
      </c>
      <c r="D8903" t="s">
        <v>2910</v>
      </c>
      <c r="E8903" t="s">
        <v>3804</v>
      </c>
      <c r="F8903" t="s">
        <v>2172</v>
      </c>
      <c r="G8903" t="s">
        <v>2173</v>
      </c>
      <c r="H8903">
        <v>69096.687300000005</v>
      </c>
      <c r="I8903">
        <v>259.37265352213802</v>
      </c>
      <c r="J8903">
        <v>7708.5761998862299</v>
      </c>
      <c r="K8903">
        <v>7967.9488534083703</v>
      </c>
      <c r="L8903">
        <v>61128.738446591597</v>
      </c>
    </row>
    <row r="8904" spans="1:14" x14ac:dyDescent="0.35">
      <c r="A8904" t="s">
        <v>1753</v>
      </c>
      <c r="B8904" t="s">
        <v>5170</v>
      </c>
      <c r="C8904" t="s">
        <v>2879</v>
      </c>
      <c r="D8904" t="s">
        <v>2910</v>
      </c>
      <c r="E8904" t="s">
        <v>3804</v>
      </c>
      <c r="F8904" t="s">
        <v>19</v>
      </c>
      <c r="G8904" t="s">
        <v>2174</v>
      </c>
      <c r="H8904">
        <v>32200.3979</v>
      </c>
      <c r="I8904">
        <v>120.872692903521</v>
      </c>
      <c r="J8904">
        <v>0</v>
      </c>
      <c r="K8904">
        <v>120.872692903521</v>
      </c>
      <c r="L8904">
        <v>32079.5252070965</v>
      </c>
      <c r="N8904" t="s">
        <v>2198</v>
      </c>
    </row>
    <row r="8905" spans="1:14" x14ac:dyDescent="0.35">
      <c r="A8905" t="s">
        <v>1753</v>
      </c>
      <c r="B8905" t="s">
        <v>5170</v>
      </c>
      <c r="C8905" t="s">
        <v>2879</v>
      </c>
      <c r="D8905" t="s">
        <v>2910</v>
      </c>
      <c r="E8905" t="s">
        <v>3804</v>
      </c>
      <c r="F8905" t="s">
        <v>2882</v>
      </c>
      <c r="G8905" t="s">
        <v>2883</v>
      </c>
      <c r="H8905">
        <v>83184.361399999994</v>
      </c>
      <c r="I8905">
        <v>312.25445666742797</v>
      </c>
      <c r="J8905">
        <v>9280.2276581154601</v>
      </c>
      <c r="K8905">
        <v>9592.4821147828898</v>
      </c>
      <c r="L8905">
        <v>73591.879285217103</v>
      </c>
    </row>
    <row r="8906" spans="1:14" x14ac:dyDescent="0.35">
      <c r="A8906" t="s">
        <v>1753</v>
      </c>
      <c r="B8906" t="s">
        <v>5170</v>
      </c>
      <c r="C8906" t="s">
        <v>2879</v>
      </c>
      <c r="D8906" t="s">
        <v>2910</v>
      </c>
      <c r="E8906" t="s">
        <v>3804</v>
      </c>
      <c r="F8906" t="s">
        <v>2884</v>
      </c>
      <c r="G8906" t="s">
        <v>2885</v>
      </c>
      <c r="H8906">
        <v>144986.75409999999</v>
      </c>
      <c r="I8906">
        <v>612.47498518017801</v>
      </c>
      <c r="J8906">
        <v>0</v>
      </c>
      <c r="K8906">
        <v>612.47498518017801</v>
      </c>
      <c r="L8906">
        <v>144374.27911482</v>
      </c>
    </row>
    <row r="8907" spans="1:14" x14ac:dyDescent="0.35">
      <c r="A8907" t="s">
        <v>1753</v>
      </c>
      <c r="B8907" t="s">
        <v>5170</v>
      </c>
      <c r="C8907" t="s">
        <v>2879</v>
      </c>
      <c r="D8907" t="s">
        <v>2910</v>
      </c>
      <c r="E8907" t="s">
        <v>3804</v>
      </c>
      <c r="F8907" t="s">
        <v>2896</v>
      </c>
      <c r="G8907" t="s">
        <v>2897</v>
      </c>
      <c r="H8907">
        <v>60426.269200000002</v>
      </c>
      <c r="I8907">
        <v>255.261789818522</v>
      </c>
      <c r="J8907">
        <v>0</v>
      </c>
      <c r="K8907">
        <v>255.261789818522</v>
      </c>
      <c r="L8907">
        <v>60171.007410181497</v>
      </c>
    </row>
    <row r="8908" spans="1:14" x14ac:dyDescent="0.35">
      <c r="A8908" t="s">
        <v>1753</v>
      </c>
      <c r="B8908" t="s">
        <v>5170</v>
      </c>
      <c r="C8908" t="s">
        <v>2915</v>
      </c>
      <c r="D8908" t="s">
        <v>5174</v>
      </c>
      <c r="E8908" t="s">
        <v>5175</v>
      </c>
      <c r="F8908" t="s">
        <v>2170</v>
      </c>
      <c r="G8908" t="s">
        <v>2171</v>
      </c>
      <c r="H8908">
        <v>0</v>
      </c>
      <c r="I8908">
        <v>0</v>
      </c>
      <c r="J8908">
        <v>0</v>
      </c>
      <c r="K8908">
        <v>0</v>
      </c>
      <c r="L8908">
        <v>0</v>
      </c>
    </row>
    <row r="8909" spans="1:14" x14ac:dyDescent="0.35">
      <c r="A8909" t="s">
        <v>1753</v>
      </c>
      <c r="B8909" t="s">
        <v>5170</v>
      </c>
      <c r="C8909" t="s">
        <v>2915</v>
      </c>
      <c r="D8909" t="s">
        <v>5174</v>
      </c>
      <c r="E8909" t="s">
        <v>5175</v>
      </c>
      <c r="F8909" t="s">
        <v>2172</v>
      </c>
      <c r="G8909" t="s">
        <v>2173</v>
      </c>
      <c r="H8909">
        <v>1842445.83</v>
      </c>
      <c r="I8909">
        <v>5894.2097816366104</v>
      </c>
      <c r="J8909">
        <v>369645.48321583</v>
      </c>
      <c r="K8909">
        <v>375539.69299746602</v>
      </c>
      <c r="L8909">
        <v>1466906.13700253</v>
      </c>
    </row>
    <row r="8910" spans="1:14" x14ac:dyDescent="0.35">
      <c r="A8910" t="s">
        <v>1753</v>
      </c>
      <c r="B8910" t="s">
        <v>5170</v>
      </c>
      <c r="C8910" t="s">
        <v>2915</v>
      </c>
      <c r="D8910" t="s">
        <v>5174</v>
      </c>
      <c r="E8910" t="s">
        <v>5175</v>
      </c>
      <c r="F8910" t="s">
        <v>2918</v>
      </c>
      <c r="G8910" t="s">
        <v>2919</v>
      </c>
      <c r="H8910">
        <v>0</v>
      </c>
      <c r="I8910">
        <v>0</v>
      </c>
      <c r="J8910">
        <v>0</v>
      </c>
      <c r="K8910">
        <v>0</v>
      </c>
      <c r="L8910">
        <v>0</v>
      </c>
    </row>
    <row r="8911" spans="1:14" x14ac:dyDescent="0.35">
      <c r="A8911" t="s">
        <v>1753</v>
      </c>
      <c r="B8911" t="s">
        <v>5170</v>
      </c>
      <c r="C8911" t="s">
        <v>2915</v>
      </c>
      <c r="D8911" t="s">
        <v>5174</v>
      </c>
      <c r="E8911" t="s">
        <v>5175</v>
      </c>
      <c r="F8911" t="s">
        <v>2867</v>
      </c>
      <c r="G8911" t="s">
        <v>2868</v>
      </c>
      <c r="H8911">
        <v>0</v>
      </c>
      <c r="I8911">
        <v>0</v>
      </c>
      <c r="J8911">
        <v>0</v>
      </c>
      <c r="K8911">
        <v>0</v>
      </c>
      <c r="L8911">
        <v>0</v>
      </c>
    </row>
    <row r="8912" spans="1:14" x14ac:dyDescent="0.35">
      <c r="A8912" t="s">
        <v>1753</v>
      </c>
      <c r="B8912" t="s">
        <v>5170</v>
      </c>
      <c r="C8912" t="s">
        <v>2915</v>
      </c>
      <c r="D8912" t="s">
        <v>5174</v>
      </c>
      <c r="E8912" t="s">
        <v>5175</v>
      </c>
      <c r="F8912" t="s">
        <v>2922</v>
      </c>
      <c r="G8912" t="s">
        <v>2923</v>
      </c>
      <c r="H8912">
        <v>1155781.8038000001</v>
      </c>
      <c r="I8912">
        <v>3697.4874931683798</v>
      </c>
      <c r="J8912">
        <v>231881.72829457899</v>
      </c>
      <c r="K8912">
        <v>235579.21578774799</v>
      </c>
      <c r="L8912">
        <v>920202.588012252</v>
      </c>
    </row>
    <row r="8913" spans="1:12" x14ac:dyDescent="0.35">
      <c r="A8913" t="s">
        <v>1753</v>
      </c>
      <c r="B8913" t="s">
        <v>5170</v>
      </c>
      <c r="C8913" t="s">
        <v>2915</v>
      </c>
      <c r="D8913" t="s">
        <v>5174</v>
      </c>
      <c r="E8913" t="s">
        <v>5175</v>
      </c>
      <c r="F8913" t="s">
        <v>2999</v>
      </c>
      <c r="G8913" t="s">
        <v>3000</v>
      </c>
      <c r="H8913">
        <v>252495.2922</v>
      </c>
      <c r="I8913">
        <v>807.76335271028995</v>
      </c>
      <c r="J8913">
        <v>50657.524231132302</v>
      </c>
      <c r="K8913">
        <v>51465.287583842597</v>
      </c>
      <c r="L8913">
        <v>201030.00461615701</v>
      </c>
    </row>
    <row r="8914" spans="1:12" x14ac:dyDescent="0.35">
      <c r="A8914" t="s">
        <v>1753</v>
      </c>
      <c r="B8914" t="s">
        <v>5170</v>
      </c>
      <c r="C8914" t="s">
        <v>2915</v>
      </c>
      <c r="D8914" t="s">
        <v>5174</v>
      </c>
      <c r="E8914" t="s">
        <v>5175</v>
      </c>
      <c r="F8914" t="s">
        <v>2924</v>
      </c>
      <c r="G8914" t="s">
        <v>2925</v>
      </c>
      <c r="H8914">
        <v>0</v>
      </c>
      <c r="I8914">
        <v>0</v>
      </c>
      <c r="J8914">
        <v>0</v>
      </c>
      <c r="K8914">
        <v>0</v>
      </c>
      <c r="L8914">
        <v>0</v>
      </c>
    </row>
    <row r="8915" spans="1:12" x14ac:dyDescent="0.35">
      <c r="A8915" t="s">
        <v>1753</v>
      </c>
      <c r="B8915" t="s">
        <v>5170</v>
      </c>
      <c r="C8915" t="s">
        <v>2915</v>
      </c>
      <c r="D8915" t="s">
        <v>5174</v>
      </c>
      <c r="E8915" t="s">
        <v>5175</v>
      </c>
      <c r="F8915" t="s">
        <v>2877</v>
      </c>
      <c r="G8915" t="s">
        <v>2878</v>
      </c>
      <c r="H8915">
        <v>72361.455700000006</v>
      </c>
      <c r="I8915">
        <v>231.49315595965601</v>
      </c>
      <c r="J8915">
        <v>14517.7051150196</v>
      </c>
      <c r="K8915">
        <v>14749.198270979299</v>
      </c>
      <c r="L8915">
        <v>57612.257429020698</v>
      </c>
    </row>
    <row r="8916" spans="1:12" x14ac:dyDescent="0.35">
      <c r="A8916" t="s">
        <v>1753</v>
      </c>
      <c r="B8916" t="s">
        <v>5170</v>
      </c>
      <c r="C8916" t="s">
        <v>2915</v>
      </c>
      <c r="D8916" t="s">
        <v>5174</v>
      </c>
      <c r="E8916" t="s">
        <v>5175</v>
      </c>
      <c r="F8916" t="s">
        <v>5176</v>
      </c>
      <c r="G8916" t="s">
        <v>5177</v>
      </c>
      <c r="H8916">
        <v>87911.470600000001</v>
      </c>
      <c r="I8916">
        <v>281.23955755949697</v>
      </c>
      <c r="J8916">
        <v>17637.467278034499</v>
      </c>
      <c r="K8916">
        <v>17918.706835593999</v>
      </c>
      <c r="L8916">
        <v>69992.763764406001</v>
      </c>
    </row>
    <row r="8917" spans="1:12" x14ac:dyDescent="0.35">
      <c r="A8917" t="s">
        <v>1753</v>
      </c>
      <c r="B8917" t="s">
        <v>5170</v>
      </c>
      <c r="C8917" t="s">
        <v>2915</v>
      </c>
      <c r="D8917" t="s">
        <v>5178</v>
      </c>
      <c r="E8917" t="s">
        <v>5179</v>
      </c>
      <c r="F8917" t="s">
        <v>2170</v>
      </c>
      <c r="G8917" t="s">
        <v>2171</v>
      </c>
      <c r="H8917">
        <v>0</v>
      </c>
      <c r="I8917">
        <v>0</v>
      </c>
      <c r="J8917">
        <v>0</v>
      </c>
      <c r="K8917">
        <v>0</v>
      </c>
      <c r="L8917">
        <v>0</v>
      </c>
    </row>
    <row r="8918" spans="1:12" x14ac:dyDescent="0.35">
      <c r="A8918" t="s">
        <v>1753</v>
      </c>
      <c r="B8918" t="s">
        <v>5170</v>
      </c>
      <c r="C8918" t="s">
        <v>2915</v>
      </c>
      <c r="D8918" t="s">
        <v>5178</v>
      </c>
      <c r="E8918" t="s">
        <v>5179</v>
      </c>
      <c r="F8918" t="s">
        <v>2172</v>
      </c>
      <c r="G8918" t="s">
        <v>2173</v>
      </c>
      <c r="H8918">
        <v>2261744.9478000002</v>
      </c>
      <c r="I8918">
        <v>5680.9303830135004</v>
      </c>
      <c r="J8918">
        <v>1062398.7300454199</v>
      </c>
      <c r="K8918">
        <v>1068079.66042843</v>
      </c>
      <c r="L8918">
        <v>1193665.28737157</v>
      </c>
    </row>
    <row r="8919" spans="1:12" x14ac:dyDescent="0.35">
      <c r="A8919" t="s">
        <v>1753</v>
      </c>
      <c r="B8919" t="s">
        <v>5170</v>
      </c>
      <c r="C8919" t="s">
        <v>2915</v>
      </c>
      <c r="D8919" t="s">
        <v>5178</v>
      </c>
      <c r="E8919" t="s">
        <v>5179</v>
      </c>
      <c r="F8919" t="s">
        <v>2918</v>
      </c>
      <c r="G8919" t="s">
        <v>2919</v>
      </c>
      <c r="H8919">
        <v>0</v>
      </c>
      <c r="I8919">
        <v>0</v>
      </c>
      <c r="J8919">
        <v>0</v>
      </c>
      <c r="K8919">
        <v>0</v>
      </c>
      <c r="L8919">
        <v>0</v>
      </c>
    </row>
    <row r="8920" spans="1:12" x14ac:dyDescent="0.35">
      <c r="A8920" t="s">
        <v>1753</v>
      </c>
      <c r="B8920" t="s">
        <v>5170</v>
      </c>
      <c r="C8920" t="s">
        <v>2915</v>
      </c>
      <c r="D8920" t="s">
        <v>5178</v>
      </c>
      <c r="E8920" t="s">
        <v>5179</v>
      </c>
      <c r="F8920" t="s">
        <v>2920</v>
      </c>
      <c r="G8920" t="s">
        <v>2921</v>
      </c>
      <c r="H8920">
        <v>0</v>
      </c>
      <c r="I8920">
        <v>0</v>
      </c>
      <c r="J8920">
        <v>0</v>
      </c>
      <c r="K8920">
        <v>0</v>
      </c>
      <c r="L8920">
        <v>0</v>
      </c>
    </row>
    <row r="8921" spans="1:12" x14ac:dyDescent="0.35">
      <c r="A8921" t="s">
        <v>1753</v>
      </c>
      <c r="B8921" t="s">
        <v>5170</v>
      </c>
      <c r="C8921" t="s">
        <v>2915</v>
      </c>
      <c r="D8921" t="s">
        <v>5178</v>
      </c>
      <c r="E8921" t="s">
        <v>5179</v>
      </c>
      <c r="F8921" t="s">
        <v>2867</v>
      </c>
      <c r="G8921" t="s">
        <v>2868</v>
      </c>
      <c r="H8921">
        <v>0</v>
      </c>
      <c r="I8921">
        <v>0</v>
      </c>
      <c r="J8921">
        <v>0</v>
      </c>
      <c r="K8921">
        <v>0</v>
      </c>
      <c r="L8921">
        <v>0</v>
      </c>
    </row>
    <row r="8922" spans="1:12" x14ac:dyDescent="0.35">
      <c r="A8922" t="s">
        <v>1753</v>
      </c>
      <c r="B8922" t="s">
        <v>5170</v>
      </c>
      <c r="C8922" t="s">
        <v>2915</v>
      </c>
      <c r="D8922" t="s">
        <v>5178</v>
      </c>
      <c r="E8922" t="s">
        <v>5179</v>
      </c>
      <c r="F8922" t="s">
        <v>2922</v>
      </c>
      <c r="G8922" t="s">
        <v>2923</v>
      </c>
      <c r="H8922">
        <v>651333.87170000002</v>
      </c>
      <c r="I8922">
        <v>1635.9856953808901</v>
      </c>
      <c r="J8922">
        <v>305947.97118833201</v>
      </c>
      <c r="K8922">
        <v>307583.95688371302</v>
      </c>
      <c r="L8922">
        <v>343749.914816287</v>
      </c>
    </row>
    <row r="8923" spans="1:12" x14ac:dyDescent="0.35">
      <c r="A8923" t="s">
        <v>1753</v>
      </c>
      <c r="B8923" t="s">
        <v>5170</v>
      </c>
      <c r="C8923" t="s">
        <v>2915</v>
      </c>
      <c r="D8923" t="s">
        <v>5178</v>
      </c>
      <c r="E8923" t="s">
        <v>5179</v>
      </c>
      <c r="F8923" t="s">
        <v>2875</v>
      </c>
      <c r="G8923" t="s">
        <v>2876</v>
      </c>
      <c r="H8923">
        <v>303879.06959999999</v>
      </c>
      <c r="I8923">
        <v>763.26724692347602</v>
      </c>
      <c r="J8923">
        <v>142739.674515536</v>
      </c>
      <c r="K8923">
        <v>143502.941762459</v>
      </c>
      <c r="L8923">
        <v>160376.12783754099</v>
      </c>
    </row>
    <row r="8924" spans="1:12" x14ac:dyDescent="0.35">
      <c r="A8924" t="s">
        <v>1753</v>
      </c>
      <c r="B8924" t="s">
        <v>5170</v>
      </c>
      <c r="C8924" t="s">
        <v>2915</v>
      </c>
      <c r="D8924" t="s">
        <v>5178</v>
      </c>
      <c r="E8924" t="s">
        <v>5179</v>
      </c>
      <c r="F8924" t="s">
        <v>370</v>
      </c>
      <c r="G8924" t="s">
        <v>5180</v>
      </c>
      <c r="H8924">
        <v>148897.45540000001</v>
      </c>
      <c r="I8924">
        <v>373.992690524463</v>
      </c>
      <c r="J8924">
        <v>69940.895710940298</v>
      </c>
      <c r="K8924">
        <v>70314.888401464807</v>
      </c>
      <c r="L8924">
        <v>78582.5669985352</v>
      </c>
    </row>
    <row r="8925" spans="1:12" x14ac:dyDescent="0.35">
      <c r="A8925" t="s">
        <v>1753</v>
      </c>
      <c r="B8925" t="s">
        <v>5170</v>
      </c>
      <c r="C8925" t="s">
        <v>2915</v>
      </c>
      <c r="D8925" t="s">
        <v>5178</v>
      </c>
      <c r="E8925" t="s">
        <v>5179</v>
      </c>
      <c r="F8925" t="s">
        <v>392</v>
      </c>
      <c r="G8925" t="s">
        <v>2914</v>
      </c>
      <c r="H8925">
        <v>63801.449699999997</v>
      </c>
      <c r="I8925">
        <v>160.25307998176899</v>
      </c>
      <c r="J8925">
        <v>29969.1524415735</v>
      </c>
      <c r="K8925">
        <v>30129.405521555302</v>
      </c>
      <c r="L8925">
        <v>33672.044178444703</v>
      </c>
    </row>
    <row r="8926" spans="1:12" x14ac:dyDescent="0.35">
      <c r="A8926" t="s">
        <v>1753</v>
      </c>
      <c r="B8926" t="s">
        <v>5170</v>
      </c>
      <c r="C8926" t="s">
        <v>2915</v>
      </c>
      <c r="D8926" t="s">
        <v>5178</v>
      </c>
      <c r="E8926" t="s">
        <v>5179</v>
      </c>
      <c r="F8926" t="s">
        <v>2924</v>
      </c>
      <c r="G8926" t="s">
        <v>2925</v>
      </c>
      <c r="H8926">
        <v>0</v>
      </c>
      <c r="I8926">
        <v>0</v>
      </c>
      <c r="J8926">
        <v>0</v>
      </c>
      <c r="K8926">
        <v>0</v>
      </c>
      <c r="L8926">
        <v>0</v>
      </c>
    </row>
    <row r="8927" spans="1:12" x14ac:dyDescent="0.35">
      <c r="A8927" t="s">
        <v>1753</v>
      </c>
      <c r="B8927" t="s">
        <v>5170</v>
      </c>
      <c r="C8927" t="s">
        <v>2915</v>
      </c>
      <c r="D8927" t="s">
        <v>5178</v>
      </c>
      <c r="E8927" t="s">
        <v>5179</v>
      </c>
      <c r="F8927" t="s">
        <v>2877</v>
      </c>
      <c r="G8927" t="s">
        <v>2878</v>
      </c>
      <c r="H8927">
        <v>35682.769500000002</v>
      </c>
      <c r="I8927">
        <v>89.626078237226295</v>
      </c>
      <c r="J8927">
        <v>16761.098143869702</v>
      </c>
      <c r="K8927">
        <v>16850.724222107001</v>
      </c>
      <c r="L8927">
        <v>18832.045277893001</v>
      </c>
    </row>
    <row r="8928" spans="1:12" x14ac:dyDescent="0.35">
      <c r="A8928" t="s">
        <v>1753</v>
      </c>
      <c r="B8928" t="s">
        <v>5170</v>
      </c>
      <c r="C8928" t="s">
        <v>2915</v>
      </c>
      <c r="D8928" t="s">
        <v>3560</v>
      </c>
      <c r="E8928" t="s">
        <v>3561</v>
      </c>
      <c r="F8928" t="s">
        <v>2170</v>
      </c>
      <c r="G8928" t="s">
        <v>2171</v>
      </c>
      <c r="H8928">
        <v>0</v>
      </c>
      <c r="I8928">
        <v>0</v>
      </c>
      <c r="J8928">
        <v>0</v>
      </c>
      <c r="K8928">
        <v>0</v>
      </c>
      <c r="L8928">
        <v>0</v>
      </c>
    </row>
    <row r="8929" spans="1:12" x14ac:dyDescent="0.35">
      <c r="A8929" t="s">
        <v>1753</v>
      </c>
      <c r="B8929" t="s">
        <v>5170</v>
      </c>
      <c r="C8929" t="s">
        <v>2915</v>
      </c>
      <c r="D8929" t="s">
        <v>3560</v>
      </c>
      <c r="E8929" t="s">
        <v>3561</v>
      </c>
      <c r="F8929" t="s">
        <v>2172</v>
      </c>
      <c r="G8929" t="s">
        <v>2173</v>
      </c>
      <c r="H8929">
        <v>23240.642500000002</v>
      </c>
      <c r="I8929">
        <v>168.22298659303101</v>
      </c>
      <c r="J8929">
        <v>1984.4328597899901</v>
      </c>
      <c r="K8929">
        <v>2152.6558463830302</v>
      </c>
      <c r="L8929">
        <v>21087.986653617001</v>
      </c>
    </row>
    <row r="8930" spans="1:12" x14ac:dyDescent="0.35">
      <c r="A8930" t="s">
        <v>1753</v>
      </c>
      <c r="B8930" t="s">
        <v>5170</v>
      </c>
      <c r="C8930" t="s">
        <v>2915</v>
      </c>
      <c r="D8930" t="s">
        <v>3560</v>
      </c>
      <c r="E8930" t="s">
        <v>3561</v>
      </c>
      <c r="F8930" t="s">
        <v>2867</v>
      </c>
      <c r="G8930" t="s">
        <v>2868</v>
      </c>
      <c r="H8930">
        <v>0</v>
      </c>
      <c r="I8930">
        <v>0</v>
      </c>
      <c r="J8930">
        <v>0</v>
      </c>
      <c r="K8930">
        <v>0</v>
      </c>
      <c r="L8930">
        <v>0</v>
      </c>
    </row>
    <row r="8931" spans="1:12" x14ac:dyDescent="0.35">
      <c r="A8931" t="s">
        <v>1753</v>
      </c>
      <c r="B8931" t="s">
        <v>5170</v>
      </c>
      <c r="C8931" t="s">
        <v>2915</v>
      </c>
      <c r="D8931" t="s">
        <v>3560</v>
      </c>
      <c r="E8931" t="s">
        <v>3561</v>
      </c>
      <c r="F8931" t="s">
        <v>2922</v>
      </c>
      <c r="G8931" t="s">
        <v>2923</v>
      </c>
      <c r="H8931">
        <v>0</v>
      </c>
      <c r="I8931">
        <v>0</v>
      </c>
      <c r="J8931">
        <v>0</v>
      </c>
      <c r="K8931">
        <v>0</v>
      </c>
      <c r="L8931">
        <v>0</v>
      </c>
    </row>
    <row r="8932" spans="1:12" x14ac:dyDescent="0.35">
      <c r="A8932" t="s">
        <v>1753</v>
      </c>
      <c r="B8932" t="s">
        <v>5170</v>
      </c>
      <c r="C8932" t="s">
        <v>2915</v>
      </c>
      <c r="D8932" t="s">
        <v>3560</v>
      </c>
      <c r="E8932" t="s">
        <v>3561</v>
      </c>
      <c r="F8932" t="s">
        <v>2999</v>
      </c>
      <c r="G8932" t="s">
        <v>3000</v>
      </c>
      <c r="H8932">
        <v>0</v>
      </c>
      <c r="I8932">
        <v>0</v>
      </c>
      <c r="J8932">
        <v>0</v>
      </c>
      <c r="K8932">
        <v>0</v>
      </c>
      <c r="L8932">
        <v>0</v>
      </c>
    </row>
    <row r="8933" spans="1:12" x14ac:dyDescent="0.35">
      <c r="A8933" t="s">
        <v>1753</v>
      </c>
      <c r="B8933" t="s">
        <v>5170</v>
      </c>
      <c r="C8933" t="s">
        <v>2915</v>
      </c>
      <c r="D8933" t="s">
        <v>3560</v>
      </c>
      <c r="E8933" t="s">
        <v>3561</v>
      </c>
      <c r="F8933" t="s">
        <v>2924</v>
      </c>
      <c r="G8933" t="s">
        <v>2925</v>
      </c>
      <c r="H8933">
        <v>0</v>
      </c>
      <c r="I8933">
        <v>0</v>
      </c>
      <c r="J8933">
        <v>0</v>
      </c>
      <c r="K8933">
        <v>0</v>
      </c>
      <c r="L8933">
        <v>0</v>
      </c>
    </row>
    <row r="8934" spans="1:12" x14ac:dyDescent="0.35">
      <c r="A8934" t="s">
        <v>1753</v>
      </c>
      <c r="B8934" t="s">
        <v>5170</v>
      </c>
      <c r="C8934" t="s">
        <v>2915</v>
      </c>
      <c r="D8934" t="s">
        <v>3560</v>
      </c>
      <c r="E8934" t="s">
        <v>3561</v>
      </c>
      <c r="F8934" t="s">
        <v>2877</v>
      </c>
      <c r="G8934" t="s">
        <v>2878</v>
      </c>
      <c r="H8934">
        <v>1021.8717</v>
      </c>
      <c r="I8934">
        <v>7.3966246412091703</v>
      </c>
      <c r="J8934">
        <v>87.253860407659104</v>
      </c>
      <c r="K8934">
        <v>94.650485048868205</v>
      </c>
      <c r="L8934">
        <v>927.22121495113197</v>
      </c>
    </row>
    <row r="8935" spans="1:12" x14ac:dyDescent="0.35">
      <c r="A8935" t="s">
        <v>1753</v>
      </c>
      <c r="B8935" t="s">
        <v>5170</v>
      </c>
      <c r="C8935" t="s">
        <v>2915</v>
      </c>
      <c r="D8935" t="s">
        <v>5181</v>
      </c>
      <c r="E8935" t="s">
        <v>5182</v>
      </c>
      <c r="F8935" t="s">
        <v>2172</v>
      </c>
      <c r="G8935" t="s">
        <v>2173</v>
      </c>
      <c r="H8935">
        <v>420253.49650000001</v>
      </c>
      <c r="I8935">
        <v>3608.5362126892901</v>
      </c>
      <c r="J8935">
        <v>97048.455547548307</v>
      </c>
      <c r="K8935">
        <v>100656.991760238</v>
      </c>
      <c r="L8935">
        <v>319596.50473976199</v>
      </c>
    </row>
    <row r="8936" spans="1:12" x14ac:dyDescent="0.35">
      <c r="A8936" t="s">
        <v>1753</v>
      </c>
      <c r="B8936" t="s">
        <v>5170</v>
      </c>
      <c r="C8936" t="s">
        <v>2915</v>
      </c>
      <c r="D8936" t="s">
        <v>5181</v>
      </c>
      <c r="E8936" t="s">
        <v>5182</v>
      </c>
      <c r="F8936" t="s">
        <v>2867</v>
      </c>
      <c r="G8936" t="s">
        <v>2868</v>
      </c>
      <c r="H8936">
        <v>0</v>
      </c>
      <c r="I8936">
        <v>0</v>
      </c>
      <c r="J8936">
        <v>0</v>
      </c>
      <c r="K8936">
        <v>0</v>
      </c>
      <c r="L8936">
        <v>0</v>
      </c>
    </row>
    <row r="8937" spans="1:12" x14ac:dyDescent="0.35">
      <c r="A8937" t="s">
        <v>1753</v>
      </c>
      <c r="B8937" t="s">
        <v>5170</v>
      </c>
      <c r="C8937" t="s">
        <v>2915</v>
      </c>
      <c r="D8937" t="s">
        <v>5181</v>
      </c>
      <c r="E8937" t="s">
        <v>5182</v>
      </c>
      <c r="F8937" t="s">
        <v>2922</v>
      </c>
      <c r="G8937" t="s">
        <v>2923</v>
      </c>
      <c r="H8937">
        <v>0</v>
      </c>
      <c r="I8937">
        <v>0</v>
      </c>
      <c r="J8937">
        <v>0</v>
      </c>
      <c r="K8937">
        <v>0</v>
      </c>
      <c r="L8937">
        <v>0</v>
      </c>
    </row>
    <row r="8938" spans="1:12" x14ac:dyDescent="0.35">
      <c r="A8938" t="s">
        <v>1753</v>
      </c>
      <c r="B8938" t="s">
        <v>5170</v>
      </c>
      <c r="C8938" t="s">
        <v>2915</v>
      </c>
      <c r="D8938" t="s">
        <v>5181</v>
      </c>
      <c r="E8938" t="s">
        <v>5182</v>
      </c>
      <c r="F8938" t="s">
        <v>2930</v>
      </c>
      <c r="G8938" t="s">
        <v>2931</v>
      </c>
      <c r="H8938">
        <v>6307.5870000000004</v>
      </c>
      <c r="I8938">
        <v>54.160539514047798</v>
      </c>
      <c r="J8938">
        <v>1456.60079368944</v>
      </c>
      <c r="K8938">
        <v>1510.76133320349</v>
      </c>
      <c r="L8938">
        <v>4796.8256667965097</v>
      </c>
    </row>
    <row r="8939" spans="1:12" x14ac:dyDescent="0.35">
      <c r="A8939" t="s">
        <v>1753</v>
      </c>
      <c r="B8939" t="s">
        <v>5170</v>
      </c>
      <c r="C8939" t="s">
        <v>2915</v>
      </c>
      <c r="D8939" t="s">
        <v>5181</v>
      </c>
      <c r="E8939" t="s">
        <v>5182</v>
      </c>
      <c r="F8939" t="s">
        <v>2924</v>
      </c>
      <c r="G8939" t="s">
        <v>2925</v>
      </c>
      <c r="H8939">
        <v>0</v>
      </c>
      <c r="I8939">
        <v>0</v>
      </c>
      <c r="J8939">
        <v>0</v>
      </c>
      <c r="K8939">
        <v>0</v>
      </c>
      <c r="L8939">
        <v>0</v>
      </c>
    </row>
    <row r="8940" spans="1:12" x14ac:dyDescent="0.35">
      <c r="A8940" t="s">
        <v>1753</v>
      </c>
      <c r="B8940" t="s">
        <v>5170</v>
      </c>
      <c r="C8940" t="s">
        <v>2915</v>
      </c>
      <c r="D8940" t="s">
        <v>5181</v>
      </c>
      <c r="E8940" t="s">
        <v>5182</v>
      </c>
      <c r="F8940" t="s">
        <v>2877</v>
      </c>
      <c r="G8940" t="s">
        <v>2878</v>
      </c>
      <c r="H8940">
        <v>10512.645</v>
      </c>
      <c r="I8940">
        <v>90.267565856746401</v>
      </c>
      <c r="J8940">
        <v>2427.6679894824001</v>
      </c>
      <c r="K8940">
        <v>2517.9355553391401</v>
      </c>
      <c r="L8940">
        <v>7994.7094446608598</v>
      </c>
    </row>
    <row r="8941" spans="1:12" x14ac:dyDescent="0.35">
      <c r="A8941" t="s">
        <v>1753</v>
      </c>
      <c r="B8941" t="s">
        <v>5170</v>
      </c>
      <c r="C8941" t="s">
        <v>2915</v>
      </c>
      <c r="D8941" t="s">
        <v>5183</v>
      </c>
      <c r="E8941" t="s">
        <v>5184</v>
      </c>
      <c r="F8941" t="s">
        <v>2170</v>
      </c>
      <c r="G8941" t="s">
        <v>2171</v>
      </c>
      <c r="H8941">
        <v>0</v>
      </c>
      <c r="I8941">
        <v>0</v>
      </c>
      <c r="J8941">
        <v>0</v>
      </c>
      <c r="K8941">
        <v>0</v>
      </c>
      <c r="L8941">
        <v>0</v>
      </c>
    </row>
    <row r="8942" spans="1:12" x14ac:dyDescent="0.35">
      <c r="A8942" t="s">
        <v>1753</v>
      </c>
      <c r="B8942" t="s">
        <v>5170</v>
      </c>
      <c r="C8942" t="s">
        <v>2915</v>
      </c>
      <c r="D8942" t="s">
        <v>5183</v>
      </c>
      <c r="E8942" t="s">
        <v>5184</v>
      </c>
      <c r="F8942" t="s">
        <v>2172</v>
      </c>
      <c r="G8942" t="s">
        <v>2173</v>
      </c>
      <c r="H8942">
        <v>63138.463199999998</v>
      </c>
      <c r="I8942">
        <v>506.88805807292499</v>
      </c>
      <c r="J8942">
        <v>5730.1207583426803</v>
      </c>
      <c r="K8942">
        <v>6237.0088164156004</v>
      </c>
      <c r="L8942">
        <v>56901.454383584402</v>
      </c>
    </row>
    <row r="8943" spans="1:12" x14ac:dyDescent="0.35">
      <c r="A8943" t="s">
        <v>1753</v>
      </c>
      <c r="B8943" t="s">
        <v>5170</v>
      </c>
      <c r="C8943" t="s">
        <v>2915</v>
      </c>
      <c r="D8943" t="s">
        <v>5183</v>
      </c>
      <c r="E8943" t="s">
        <v>5184</v>
      </c>
      <c r="F8943" t="s">
        <v>2867</v>
      </c>
      <c r="G8943" t="s">
        <v>2868</v>
      </c>
      <c r="H8943">
        <v>0</v>
      </c>
      <c r="I8943">
        <v>0</v>
      </c>
      <c r="J8943">
        <v>0</v>
      </c>
      <c r="K8943">
        <v>0</v>
      </c>
      <c r="L8943">
        <v>0</v>
      </c>
    </row>
    <row r="8944" spans="1:12" x14ac:dyDescent="0.35">
      <c r="A8944" t="s">
        <v>1753</v>
      </c>
      <c r="B8944" t="s">
        <v>5170</v>
      </c>
      <c r="C8944" t="s">
        <v>2915</v>
      </c>
      <c r="D8944" t="s">
        <v>5183</v>
      </c>
      <c r="E8944" t="s">
        <v>5184</v>
      </c>
      <c r="F8944" t="s">
        <v>2922</v>
      </c>
      <c r="G8944" t="s">
        <v>2923</v>
      </c>
      <c r="H8944">
        <v>0</v>
      </c>
      <c r="I8944">
        <v>0</v>
      </c>
      <c r="J8944">
        <v>0</v>
      </c>
      <c r="K8944">
        <v>0</v>
      </c>
      <c r="L8944">
        <v>0</v>
      </c>
    </row>
    <row r="8945" spans="1:14" x14ac:dyDescent="0.35">
      <c r="A8945" t="s">
        <v>1753</v>
      </c>
      <c r="B8945" t="s">
        <v>5170</v>
      </c>
      <c r="C8945" t="s">
        <v>2915</v>
      </c>
      <c r="D8945" t="s">
        <v>5185</v>
      </c>
      <c r="E8945" t="s">
        <v>5186</v>
      </c>
      <c r="F8945" t="s">
        <v>2172</v>
      </c>
      <c r="G8945" t="s">
        <v>2173</v>
      </c>
      <c r="H8945">
        <v>319069.14449999999</v>
      </c>
      <c r="I8945">
        <v>1554.9384563758399</v>
      </c>
      <c r="J8945">
        <v>45657.9984436948</v>
      </c>
      <c r="K8945">
        <v>47212.936900070599</v>
      </c>
      <c r="L8945">
        <v>271856.20759992901</v>
      </c>
    </row>
    <row r="8946" spans="1:14" x14ac:dyDescent="0.35">
      <c r="A8946" t="s">
        <v>1753</v>
      </c>
      <c r="B8946" t="s">
        <v>5170</v>
      </c>
      <c r="C8946" t="s">
        <v>2915</v>
      </c>
      <c r="D8946" t="s">
        <v>5185</v>
      </c>
      <c r="E8946" t="s">
        <v>5186</v>
      </c>
      <c r="F8946" t="s">
        <v>2867</v>
      </c>
      <c r="G8946" t="s">
        <v>2868</v>
      </c>
      <c r="H8946">
        <v>0</v>
      </c>
      <c r="I8946">
        <v>0</v>
      </c>
      <c r="J8946">
        <v>0</v>
      </c>
      <c r="K8946">
        <v>0</v>
      </c>
      <c r="L8946">
        <v>0</v>
      </c>
    </row>
    <row r="8947" spans="1:14" x14ac:dyDescent="0.35">
      <c r="A8947" t="s">
        <v>1753</v>
      </c>
      <c r="B8947" t="s">
        <v>5170</v>
      </c>
      <c r="C8947" t="s">
        <v>2915</v>
      </c>
      <c r="D8947" t="s">
        <v>5185</v>
      </c>
      <c r="E8947" t="s">
        <v>5186</v>
      </c>
      <c r="F8947" t="s">
        <v>2922</v>
      </c>
      <c r="G8947" t="s">
        <v>2923</v>
      </c>
      <c r="H8947">
        <v>63259.875399999997</v>
      </c>
      <c r="I8947">
        <v>308.28807692307703</v>
      </c>
      <c r="J8947">
        <v>9052.3303212724004</v>
      </c>
      <c r="K8947">
        <v>9360.61839819548</v>
      </c>
      <c r="L8947">
        <v>53899.257001804501</v>
      </c>
    </row>
    <row r="8948" spans="1:14" x14ac:dyDescent="0.35">
      <c r="A8948" t="s">
        <v>1753</v>
      </c>
      <c r="B8948" t="s">
        <v>5170</v>
      </c>
      <c r="C8948" t="s">
        <v>2915</v>
      </c>
      <c r="D8948" t="s">
        <v>5185</v>
      </c>
      <c r="E8948" t="s">
        <v>5186</v>
      </c>
      <c r="F8948" t="s">
        <v>4345</v>
      </c>
      <c r="G8948" t="s">
        <v>4346</v>
      </c>
      <c r="H8948">
        <v>22845.528699999999</v>
      </c>
      <c r="I8948">
        <v>111.334460505937</v>
      </c>
      <c r="J8948">
        <v>0</v>
      </c>
      <c r="K8948">
        <v>111.334460505937</v>
      </c>
      <c r="L8948">
        <v>22734.1942394941</v>
      </c>
      <c r="N8948" t="s">
        <v>2198</v>
      </c>
    </row>
    <row r="8949" spans="1:14" x14ac:dyDescent="0.35">
      <c r="A8949" t="s">
        <v>1753</v>
      </c>
      <c r="B8949" t="s">
        <v>5170</v>
      </c>
      <c r="C8949" t="s">
        <v>2915</v>
      </c>
      <c r="D8949" t="s">
        <v>5185</v>
      </c>
      <c r="E8949" t="s">
        <v>5186</v>
      </c>
      <c r="F8949" t="s">
        <v>2924</v>
      </c>
      <c r="G8949" t="s">
        <v>2925</v>
      </c>
      <c r="H8949">
        <v>0</v>
      </c>
      <c r="I8949">
        <v>0</v>
      </c>
      <c r="J8949">
        <v>0</v>
      </c>
      <c r="K8949">
        <v>0</v>
      </c>
      <c r="L8949">
        <v>0</v>
      </c>
    </row>
    <row r="8950" spans="1:14" x14ac:dyDescent="0.35">
      <c r="A8950" t="s">
        <v>1753</v>
      </c>
      <c r="B8950" t="s">
        <v>5170</v>
      </c>
      <c r="C8950" t="s">
        <v>2915</v>
      </c>
      <c r="D8950" t="s">
        <v>5185</v>
      </c>
      <c r="E8950" t="s">
        <v>5186</v>
      </c>
      <c r="F8950" t="s">
        <v>2877</v>
      </c>
      <c r="G8950" t="s">
        <v>2878</v>
      </c>
      <c r="H8950">
        <v>4973.4513999999999</v>
      </c>
      <c r="I8950">
        <v>24.237413526071201</v>
      </c>
      <c r="J8950">
        <v>711.68848163407199</v>
      </c>
      <c r="K8950">
        <v>735.925895160143</v>
      </c>
      <c r="L8950">
        <v>4237.5255048398603</v>
      </c>
    </row>
    <row r="8951" spans="1:14" x14ac:dyDescent="0.35">
      <c r="A8951" t="s">
        <v>1753</v>
      </c>
      <c r="B8951" t="s">
        <v>5170</v>
      </c>
      <c r="C8951" t="s">
        <v>2915</v>
      </c>
      <c r="D8951" t="s">
        <v>5187</v>
      </c>
      <c r="E8951" t="s">
        <v>5188</v>
      </c>
      <c r="F8951" t="s">
        <v>2172</v>
      </c>
      <c r="G8951" t="s">
        <v>2173</v>
      </c>
      <c r="H8951">
        <v>38704.153400000003</v>
      </c>
      <c r="I8951">
        <v>170.19336066184701</v>
      </c>
      <c r="J8951">
        <v>3151.9626444063501</v>
      </c>
      <c r="K8951">
        <v>3322.1560050682001</v>
      </c>
      <c r="L8951">
        <v>35381.997394931801</v>
      </c>
    </row>
    <row r="8952" spans="1:14" x14ac:dyDescent="0.35">
      <c r="A8952" t="s">
        <v>1753</v>
      </c>
      <c r="B8952" t="s">
        <v>5170</v>
      </c>
      <c r="C8952" t="s">
        <v>2915</v>
      </c>
      <c r="D8952" t="s">
        <v>5187</v>
      </c>
      <c r="E8952" t="s">
        <v>5188</v>
      </c>
      <c r="F8952" t="s">
        <v>2867</v>
      </c>
      <c r="G8952" t="s">
        <v>2868</v>
      </c>
      <c r="H8952">
        <v>0</v>
      </c>
      <c r="I8952">
        <v>0</v>
      </c>
      <c r="J8952">
        <v>0</v>
      </c>
      <c r="K8952">
        <v>0</v>
      </c>
      <c r="L8952">
        <v>0</v>
      </c>
    </row>
    <row r="8953" spans="1:14" x14ac:dyDescent="0.35">
      <c r="A8953" t="s">
        <v>1753</v>
      </c>
      <c r="B8953" t="s">
        <v>5170</v>
      </c>
      <c r="C8953" t="s">
        <v>2915</v>
      </c>
      <c r="D8953" t="s">
        <v>5187</v>
      </c>
      <c r="E8953" t="s">
        <v>5188</v>
      </c>
      <c r="F8953" t="s">
        <v>2922</v>
      </c>
      <c r="G8953" t="s">
        <v>2923</v>
      </c>
      <c r="H8953">
        <v>0</v>
      </c>
      <c r="I8953">
        <v>0</v>
      </c>
      <c r="J8953">
        <v>0</v>
      </c>
      <c r="K8953">
        <v>0</v>
      </c>
      <c r="L8953">
        <v>0</v>
      </c>
    </row>
    <row r="8954" spans="1:14" x14ac:dyDescent="0.35">
      <c r="A8954" t="s">
        <v>1753</v>
      </c>
      <c r="B8954" t="s">
        <v>5170</v>
      </c>
      <c r="C8954" t="s">
        <v>2915</v>
      </c>
      <c r="D8954" t="s">
        <v>5189</v>
      </c>
      <c r="E8954" t="s">
        <v>5190</v>
      </c>
      <c r="F8954" t="s">
        <v>2170</v>
      </c>
      <c r="G8954" t="s">
        <v>2171</v>
      </c>
      <c r="H8954">
        <v>0</v>
      </c>
      <c r="I8954">
        <v>0</v>
      </c>
      <c r="J8954">
        <v>0</v>
      </c>
      <c r="K8954">
        <v>0</v>
      </c>
      <c r="L8954">
        <v>0</v>
      </c>
    </row>
    <row r="8955" spans="1:14" x14ac:dyDescent="0.35">
      <c r="A8955" t="s">
        <v>1753</v>
      </c>
      <c r="B8955" t="s">
        <v>5170</v>
      </c>
      <c r="C8955" t="s">
        <v>2915</v>
      </c>
      <c r="D8955" t="s">
        <v>5189</v>
      </c>
      <c r="E8955" t="s">
        <v>5190</v>
      </c>
      <c r="F8955" t="s">
        <v>2172</v>
      </c>
      <c r="G8955" t="s">
        <v>2173</v>
      </c>
      <c r="H8955">
        <v>287171.90120000002</v>
      </c>
      <c r="I8955">
        <v>2144.3816387171701</v>
      </c>
      <c r="J8955">
        <v>25917.645030226398</v>
      </c>
      <c r="K8955">
        <v>28062.026668943599</v>
      </c>
      <c r="L8955">
        <v>259109.874531056</v>
      </c>
    </row>
    <row r="8956" spans="1:14" x14ac:dyDescent="0.35">
      <c r="A8956" t="s">
        <v>1753</v>
      </c>
      <c r="B8956" t="s">
        <v>5170</v>
      </c>
      <c r="C8956" t="s">
        <v>2915</v>
      </c>
      <c r="D8956" t="s">
        <v>5189</v>
      </c>
      <c r="E8956" t="s">
        <v>5190</v>
      </c>
      <c r="F8956" t="s">
        <v>2867</v>
      </c>
      <c r="G8956" t="s">
        <v>2868</v>
      </c>
      <c r="H8956">
        <v>0</v>
      </c>
      <c r="I8956">
        <v>0</v>
      </c>
      <c r="J8956">
        <v>0</v>
      </c>
      <c r="K8956">
        <v>0</v>
      </c>
      <c r="L8956">
        <v>0</v>
      </c>
    </row>
    <row r="8957" spans="1:14" x14ac:dyDescent="0.35">
      <c r="A8957" t="s">
        <v>1753</v>
      </c>
      <c r="B8957" t="s">
        <v>5170</v>
      </c>
      <c r="C8957" t="s">
        <v>2915</v>
      </c>
      <c r="D8957" t="s">
        <v>5189</v>
      </c>
      <c r="E8957" t="s">
        <v>5190</v>
      </c>
      <c r="F8957" t="s">
        <v>2922</v>
      </c>
      <c r="G8957" t="s">
        <v>2923</v>
      </c>
      <c r="H8957">
        <v>19690.5016</v>
      </c>
      <c r="I8957">
        <v>147.033710167697</v>
      </c>
      <c r="J8957">
        <v>1777.09388981864</v>
      </c>
      <c r="K8957">
        <v>1924.1275999863401</v>
      </c>
      <c r="L8957">
        <v>17766.3740000137</v>
      </c>
    </row>
    <row r="8958" spans="1:14" x14ac:dyDescent="0.35">
      <c r="A8958" t="s">
        <v>1753</v>
      </c>
      <c r="B8958" t="s">
        <v>5170</v>
      </c>
      <c r="C8958" t="s">
        <v>2915</v>
      </c>
      <c r="D8958" t="s">
        <v>5189</v>
      </c>
      <c r="E8958" t="s">
        <v>5190</v>
      </c>
      <c r="F8958" t="s">
        <v>2924</v>
      </c>
      <c r="G8958" t="s">
        <v>2925</v>
      </c>
      <c r="H8958">
        <v>0</v>
      </c>
      <c r="I8958">
        <v>0</v>
      </c>
      <c r="J8958">
        <v>0</v>
      </c>
      <c r="K8958">
        <v>0</v>
      </c>
      <c r="L8958">
        <v>0</v>
      </c>
    </row>
    <row r="8959" spans="1:14" x14ac:dyDescent="0.35">
      <c r="A8959" t="s">
        <v>1753</v>
      </c>
      <c r="B8959" t="s">
        <v>5170</v>
      </c>
      <c r="C8959" t="s">
        <v>2915</v>
      </c>
      <c r="D8959" t="s">
        <v>5189</v>
      </c>
      <c r="E8959" t="s">
        <v>5190</v>
      </c>
      <c r="F8959" t="s">
        <v>2877</v>
      </c>
      <c r="G8959" t="s">
        <v>2878</v>
      </c>
      <c r="H8959">
        <v>7510.5199000000002</v>
      </c>
      <c r="I8959">
        <v>56.082858021107299</v>
      </c>
      <c r="J8959">
        <v>677.83438368796703</v>
      </c>
      <c r="K8959">
        <v>733.91724170907503</v>
      </c>
      <c r="L8959">
        <v>6776.6026582909299</v>
      </c>
    </row>
    <row r="8960" spans="1:14" x14ac:dyDescent="0.35">
      <c r="A8960" t="s">
        <v>1753</v>
      </c>
      <c r="B8960" t="s">
        <v>5170</v>
      </c>
      <c r="C8960" t="s">
        <v>2915</v>
      </c>
      <c r="D8960" t="s">
        <v>5191</v>
      </c>
      <c r="E8960" t="s">
        <v>5192</v>
      </c>
      <c r="F8960" t="s">
        <v>2172</v>
      </c>
      <c r="G8960" t="s">
        <v>2173</v>
      </c>
      <c r="H8960">
        <v>254227.21189999999</v>
      </c>
      <c r="I8960">
        <v>713.315816672202</v>
      </c>
      <c r="J8960">
        <v>93122.844247094006</v>
      </c>
      <c r="K8960">
        <v>93836.160063766205</v>
      </c>
      <c r="L8960">
        <v>160391.05183623399</v>
      </c>
    </row>
    <row r="8961" spans="1:14" x14ac:dyDescent="0.35">
      <c r="A8961" t="s">
        <v>1753</v>
      </c>
      <c r="B8961" t="s">
        <v>5170</v>
      </c>
      <c r="C8961" t="s">
        <v>2915</v>
      </c>
      <c r="D8961" t="s">
        <v>5191</v>
      </c>
      <c r="E8961" t="s">
        <v>5192</v>
      </c>
      <c r="F8961" t="s">
        <v>2867</v>
      </c>
      <c r="G8961" t="s">
        <v>2868</v>
      </c>
      <c r="H8961">
        <v>0</v>
      </c>
      <c r="I8961">
        <v>0</v>
      </c>
      <c r="J8961">
        <v>0</v>
      </c>
      <c r="K8961">
        <v>0</v>
      </c>
      <c r="L8961">
        <v>0</v>
      </c>
    </row>
    <row r="8962" spans="1:14" x14ac:dyDescent="0.35">
      <c r="A8962" t="s">
        <v>1753</v>
      </c>
      <c r="B8962" t="s">
        <v>5170</v>
      </c>
      <c r="C8962" t="s">
        <v>2915</v>
      </c>
      <c r="D8962" t="s">
        <v>5191</v>
      </c>
      <c r="E8962" t="s">
        <v>5192</v>
      </c>
      <c r="F8962" t="s">
        <v>2922</v>
      </c>
      <c r="G8962" t="s">
        <v>2923</v>
      </c>
      <c r="H8962">
        <v>0</v>
      </c>
      <c r="I8962">
        <v>0</v>
      </c>
      <c r="J8962">
        <v>0</v>
      </c>
      <c r="K8962">
        <v>0</v>
      </c>
      <c r="L8962">
        <v>0</v>
      </c>
    </row>
    <row r="8963" spans="1:14" x14ac:dyDescent="0.35">
      <c r="A8963" t="s">
        <v>1753</v>
      </c>
      <c r="B8963" t="s">
        <v>5170</v>
      </c>
      <c r="C8963" t="s">
        <v>2915</v>
      </c>
      <c r="D8963" t="s">
        <v>5191</v>
      </c>
      <c r="E8963" t="s">
        <v>5192</v>
      </c>
      <c r="F8963" t="s">
        <v>2924</v>
      </c>
      <c r="G8963" t="s">
        <v>2925</v>
      </c>
      <c r="H8963">
        <v>0</v>
      </c>
      <c r="I8963">
        <v>0</v>
      </c>
      <c r="J8963">
        <v>0</v>
      </c>
      <c r="K8963">
        <v>0</v>
      </c>
      <c r="L8963">
        <v>0</v>
      </c>
    </row>
    <row r="8964" spans="1:14" x14ac:dyDescent="0.35">
      <c r="A8964" t="s">
        <v>1753</v>
      </c>
      <c r="B8964" t="s">
        <v>5170</v>
      </c>
      <c r="C8964" t="s">
        <v>2915</v>
      </c>
      <c r="D8964" t="s">
        <v>5191</v>
      </c>
      <c r="E8964" t="s">
        <v>5192</v>
      </c>
      <c r="F8964" t="s">
        <v>2877</v>
      </c>
      <c r="G8964" t="s">
        <v>2878</v>
      </c>
      <c r="H8964">
        <v>1121.0114000000001</v>
      </c>
      <c r="I8964">
        <v>3.1453563600132899</v>
      </c>
      <c r="J8964">
        <v>410.62391099302602</v>
      </c>
      <c r="K8964">
        <v>413.76926735303903</v>
      </c>
      <c r="L8964">
        <v>707.24213264696095</v>
      </c>
    </row>
    <row r="8965" spans="1:14" x14ac:dyDescent="0.35">
      <c r="A8965" t="s">
        <v>1753</v>
      </c>
      <c r="B8965" t="s">
        <v>5170</v>
      </c>
      <c r="C8965" t="s">
        <v>2915</v>
      </c>
      <c r="D8965" t="s">
        <v>5193</v>
      </c>
      <c r="E8965" t="s">
        <v>5194</v>
      </c>
      <c r="F8965" t="s">
        <v>2170</v>
      </c>
      <c r="G8965" t="s">
        <v>2171</v>
      </c>
      <c r="H8965">
        <v>0</v>
      </c>
      <c r="I8965">
        <v>0</v>
      </c>
      <c r="J8965">
        <v>0</v>
      </c>
      <c r="K8965">
        <v>0</v>
      </c>
      <c r="L8965">
        <v>0</v>
      </c>
    </row>
    <row r="8966" spans="1:14" x14ac:dyDescent="0.35">
      <c r="A8966" t="s">
        <v>1753</v>
      </c>
      <c r="B8966" t="s">
        <v>5170</v>
      </c>
      <c r="C8966" t="s">
        <v>2915</v>
      </c>
      <c r="D8966" t="s">
        <v>5193</v>
      </c>
      <c r="E8966" t="s">
        <v>5194</v>
      </c>
      <c r="F8966" t="s">
        <v>2172</v>
      </c>
      <c r="G8966" t="s">
        <v>2173</v>
      </c>
      <c r="H8966">
        <v>75334.3122</v>
      </c>
      <c r="I8966">
        <v>6.6276536193238202</v>
      </c>
      <c r="J8966">
        <v>28086.859036533901</v>
      </c>
      <c r="K8966">
        <v>28093.4866901532</v>
      </c>
      <c r="L8966">
        <v>47240.8255098468</v>
      </c>
    </row>
    <row r="8967" spans="1:14" x14ac:dyDescent="0.35">
      <c r="A8967" t="s">
        <v>1753</v>
      </c>
      <c r="B8967" t="s">
        <v>5170</v>
      </c>
      <c r="C8967" t="s">
        <v>2915</v>
      </c>
      <c r="D8967" t="s">
        <v>5193</v>
      </c>
      <c r="E8967" t="s">
        <v>5194</v>
      </c>
      <c r="F8967" t="s">
        <v>2867</v>
      </c>
      <c r="G8967" t="s">
        <v>2868</v>
      </c>
      <c r="H8967">
        <v>0</v>
      </c>
      <c r="I8967">
        <v>0</v>
      </c>
      <c r="J8967">
        <v>0</v>
      </c>
      <c r="K8967">
        <v>0</v>
      </c>
      <c r="L8967">
        <v>0</v>
      </c>
    </row>
    <row r="8968" spans="1:14" x14ac:dyDescent="0.35">
      <c r="A8968" t="s">
        <v>1753</v>
      </c>
      <c r="B8968" t="s">
        <v>5170</v>
      </c>
      <c r="C8968" t="s">
        <v>2915</v>
      </c>
      <c r="D8968" t="s">
        <v>5193</v>
      </c>
      <c r="E8968" t="s">
        <v>5194</v>
      </c>
      <c r="F8968" t="s">
        <v>2922</v>
      </c>
      <c r="G8968" t="s">
        <v>2923</v>
      </c>
      <c r="H8968">
        <v>21558.577399999998</v>
      </c>
      <c r="I8968">
        <v>1.89664947349982</v>
      </c>
      <c r="J8968">
        <v>8037.67509041011</v>
      </c>
      <c r="K8968">
        <v>8039.5717398836096</v>
      </c>
      <c r="L8968">
        <v>13519.0056601164</v>
      </c>
    </row>
    <row r="8969" spans="1:14" x14ac:dyDescent="0.35">
      <c r="A8969" t="s">
        <v>1753</v>
      </c>
      <c r="B8969" t="s">
        <v>5170</v>
      </c>
      <c r="C8969" t="s">
        <v>2915</v>
      </c>
      <c r="D8969" t="s">
        <v>5193</v>
      </c>
      <c r="E8969" t="s">
        <v>5194</v>
      </c>
      <c r="F8969" t="s">
        <v>2924</v>
      </c>
      <c r="G8969" t="s">
        <v>2925</v>
      </c>
      <c r="H8969">
        <v>0</v>
      </c>
      <c r="I8969">
        <v>0</v>
      </c>
      <c r="J8969">
        <v>0</v>
      </c>
      <c r="K8969">
        <v>0</v>
      </c>
      <c r="L8969">
        <v>0</v>
      </c>
    </row>
    <row r="8970" spans="1:14" x14ac:dyDescent="0.35">
      <c r="A8970" t="s">
        <v>1753</v>
      </c>
      <c r="B8970" t="s">
        <v>5170</v>
      </c>
      <c r="C8970" t="s">
        <v>2915</v>
      </c>
      <c r="D8970" t="s">
        <v>5193</v>
      </c>
      <c r="E8970" t="s">
        <v>5194</v>
      </c>
      <c r="F8970" t="s">
        <v>2877</v>
      </c>
      <c r="G8970" t="s">
        <v>2878</v>
      </c>
      <c r="H8970">
        <v>847.97879999999998</v>
      </c>
      <c r="I8970">
        <v>7.4602253926854406E-2</v>
      </c>
      <c r="J8970">
        <v>316.15155380812399</v>
      </c>
      <c r="K8970">
        <v>316.22615606205102</v>
      </c>
      <c r="L8970">
        <v>531.75264393794896</v>
      </c>
    </row>
    <row r="8971" spans="1:14" x14ac:dyDescent="0.35">
      <c r="A8971" t="s">
        <v>1753</v>
      </c>
      <c r="B8971" t="s">
        <v>5170</v>
      </c>
      <c r="C8971" t="s">
        <v>2915</v>
      </c>
      <c r="D8971" t="s">
        <v>5193</v>
      </c>
      <c r="E8971" t="s">
        <v>5194</v>
      </c>
      <c r="F8971" t="s">
        <v>2962</v>
      </c>
      <c r="G8971" t="s">
        <v>2963</v>
      </c>
      <c r="H8971">
        <v>77926.352299999999</v>
      </c>
      <c r="I8971">
        <v>145.37197774134501</v>
      </c>
      <c r="J8971">
        <v>1062.08920567569</v>
      </c>
      <c r="K8971">
        <v>1207.46118341704</v>
      </c>
      <c r="L8971">
        <v>76718.891116583007</v>
      </c>
    </row>
    <row r="8972" spans="1:14" x14ac:dyDescent="0.35">
      <c r="A8972" t="s">
        <v>1753</v>
      </c>
      <c r="B8972" t="s">
        <v>5170</v>
      </c>
      <c r="C8972" t="s">
        <v>2915</v>
      </c>
      <c r="D8972" t="s">
        <v>5193</v>
      </c>
      <c r="E8972" t="s">
        <v>5194</v>
      </c>
      <c r="F8972" t="s">
        <v>2964</v>
      </c>
      <c r="G8972" t="s">
        <v>2965</v>
      </c>
      <c r="H8972">
        <v>18573.547999999999</v>
      </c>
      <c r="I8972">
        <v>34.649041304875801</v>
      </c>
      <c r="J8972">
        <v>253.146261946007</v>
      </c>
      <c r="K8972">
        <v>287.79530325088302</v>
      </c>
      <c r="L8972">
        <v>18285.752696749099</v>
      </c>
    </row>
    <row r="8973" spans="1:14" x14ac:dyDescent="0.35">
      <c r="A8973" t="s">
        <v>1753</v>
      </c>
      <c r="B8973" t="s">
        <v>5170</v>
      </c>
      <c r="C8973" t="s">
        <v>17</v>
      </c>
      <c r="D8973" t="s">
        <v>1754</v>
      </c>
      <c r="E8973" t="s">
        <v>2306</v>
      </c>
      <c r="F8973" t="s">
        <v>2170</v>
      </c>
      <c r="G8973" t="s">
        <v>2171</v>
      </c>
      <c r="H8973">
        <v>0</v>
      </c>
      <c r="I8973">
        <v>0</v>
      </c>
      <c r="J8973">
        <v>0</v>
      </c>
      <c r="K8973">
        <v>0</v>
      </c>
      <c r="L8973">
        <v>0</v>
      </c>
    </row>
    <row r="8974" spans="1:14" x14ac:dyDescent="0.35">
      <c r="A8974" t="s">
        <v>1753</v>
      </c>
      <c r="B8974" t="s">
        <v>5170</v>
      </c>
      <c r="C8974" t="s">
        <v>17</v>
      </c>
      <c r="D8974" t="s">
        <v>1754</v>
      </c>
      <c r="E8974" t="s">
        <v>2306</v>
      </c>
      <c r="F8974" t="s">
        <v>19</v>
      </c>
      <c r="G8974" t="s">
        <v>2174</v>
      </c>
      <c r="H8974">
        <v>476722.79149999999</v>
      </c>
      <c r="I8974">
        <v>1481.0041115146801</v>
      </c>
      <c r="J8974">
        <v>0</v>
      </c>
      <c r="K8974">
        <v>1481.0041115146801</v>
      </c>
      <c r="L8974">
        <v>475241.78738848498</v>
      </c>
      <c r="N8974" t="s">
        <v>2198</v>
      </c>
    </row>
    <row r="8975" spans="1:14" x14ac:dyDescent="0.35">
      <c r="A8975" t="s">
        <v>1753</v>
      </c>
      <c r="B8975" t="s">
        <v>5170</v>
      </c>
      <c r="C8975" t="s">
        <v>17</v>
      </c>
      <c r="D8975" t="s">
        <v>1754</v>
      </c>
      <c r="E8975" t="s">
        <v>2306</v>
      </c>
      <c r="F8975" t="s">
        <v>2787</v>
      </c>
      <c r="G8975" t="s">
        <v>2935</v>
      </c>
      <c r="H8975">
        <v>0</v>
      </c>
      <c r="I8975">
        <v>0</v>
      </c>
      <c r="J8975">
        <v>0</v>
      </c>
      <c r="K8975">
        <v>0</v>
      </c>
      <c r="L8975">
        <v>0</v>
      </c>
    </row>
    <row r="8976" spans="1:14" x14ac:dyDescent="0.35">
      <c r="A8976" t="s">
        <v>1753</v>
      </c>
      <c r="B8976" t="s">
        <v>5170</v>
      </c>
      <c r="C8976" t="s">
        <v>17</v>
      </c>
      <c r="D8976" t="s">
        <v>1754</v>
      </c>
      <c r="E8976" t="s">
        <v>2306</v>
      </c>
      <c r="F8976" t="s">
        <v>2788</v>
      </c>
      <c r="G8976" t="s">
        <v>2936</v>
      </c>
      <c r="H8976">
        <v>1128203.2986000001</v>
      </c>
      <c r="I8976">
        <v>3504.91680610806</v>
      </c>
      <c r="J8976">
        <v>4242.7441708075403</v>
      </c>
      <c r="K8976">
        <v>7747.6609769156103</v>
      </c>
      <c r="L8976">
        <v>1120455.6376230801</v>
      </c>
    </row>
    <row r="8977" spans="1:14" x14ac:dyDescent="0.35">
      <c r="A8977" t="s">
        <v>1753</v>
      </c>
      <c r="B8977" t="s">
        <v>5170</v>
      </c>
      <c r="C8977" t="s">
        <v>17</v>
      </c>
      <c r="D8977" t="s">
        <v>1755</v>
      </c>
      <c r="E8977" t="s">
        <v>2434</v>
      </c>
      <c r="F8977" t="s">
        <v>2170</v>
      </c>
      <c r="G8977" t="s">
        <v>2171</v>
      </c>
      <c r="H8977">
        <v>0</v>
      </c>
      <c r="I8977">
        <v>0</v>
      </c>
      <c r="J8977">
        <v>0</v>
      </c>
      <c r="K8977">
        <v>0</v>
      </c>
      <c r="L8977">
        <v>0</v>
      </c>
    </row>
    <row r="8978" spans="1:14" x14ac:dyDescent="0.35">
      <c r="A8978" t="s">
        <v>1753</v>
      </c>
      <c r="B8978" t="s">
        <v>5170</v>
      </c>
      <c r="C8978" t="s">
        <v>17</v>
      </c>
      <c r="D8978" t="s">
        <v>1755</v>
      </c>
      <c r="E8978" t="s">
        <v>2434</v>
      </c>
      <c r="F8978" t="s">
        <v>19</v>
      </c>
      <c r="G8978" t="s">
        <v>2174</v>
      </c>
      <c r="H8978">
        <v>528330.1727</v>
      </c>
      <c r="I8978">
        <v>1184.3176910140401</v>
      </c>
      <c r="J8978">
        <v>0</v>
      </c>
      <c r="K8978">
        <v>1184.3176910140401</v>
      </c>
      <c r="L8978">
        <v>527145.85500898596</v>
      </c>
      <c r="N8978" t="s">
        <v>2198</v>
      </c>
    </row>
    <row r="8979" spans="1:14" x14ac:dyDescent="0.35">
      <c r="A8979" t="s">
        <v>1753</v>
      </c>
      <c r="B8979" t="s">
        <v>5170</v>
      </c>
      <c r="C8979" t="s">
        <v>17</v>
      </c>
      <c r="D8979" t="s">
        <v>1755</v>
      </c>
      <c r="E8979" t="s">
        <v>2434</v>
      </c>
      <c r="F8979" t="s">
        <v>2787</v>
      </c>
      <c r="G8979" t="s">
        <v>2935</v>
      </c>
      <c r="H8979">
        <v>0</v>
      </c>
      <c r="I8979">
        <v>0</v>
      </c>
      <c r="J8979">
        <v>0</v>
      </c>
      <c r="K8979">
        <v>0</v>
      </c>
      <c r="L8979">
        <v>0</v>
      </c>
    </row>
    <row r="8980" spans="1:14" x14ac:dyDescent="0.35">
      <c r="A8980" t="s">
        <v>1753</v>
      </c>
      <c r="B8980" t="s">
        <v>5170</v>
      </c>
      <c r="C8980" t="s">
        <v>17</v>
      </c>
      <c r="D8980" t="s">
        <v>1755</v>
      </c>
      <c r="E8980" t="s">
        <v>2434</v>
      </c>
      <c r="F8980" t="s">
        <v>2788</v>
      </c>
      <c r="G8980" t="s">
        <v>2936</v>
      </c>
      <c r="H8980">
        <v>1324089.6074999999</v>
      </c>
      <c r="I8980">
        <v>2968.1112829959202</v>
      </c>
      <c r="J8980">
        <v>21704.930597143299</v>
      </c>
      <c r="K8980">
        <v>24673.041880139299</v>
      </c>
      <c r="L8980">
        <v>1299416.5656198601</v>
      </c>
    </row>
    <row r="8981" spans="1:14" x14ac:dyDescent="0.35">
      <c r="A8981" t="s">
        <v>1753</v>
      </c>
      <c r="B8981" t="s">
        <v>5170</v>
      </c>
      <c r="C8981" t="s">
        <v>17</v>
      </c>
      <c r="D8981" t="s">
        <v>1759</v>
      </c>
      <c r="E8981" t="s">
        <v>2435</v>
      </c>
      <c r="F8981" t="s">
        <v>19</v>
      </c>
      <c r="G8981" t="s">
        <v>2174</v>
      </c>
      <c r="H8981">
        <v>760238.07350000006</v>
      </c>
      <c r="I8981">
        <v>2212.8270075090099</v>
      </c>
      <c r="J8981">
        <v>0</v>
      </c>
      <c r="K8981">
        <v>2212.8270075090099</v>
      </c>
      <c r="L8981">
        <v>758025.24649249099</v>
      </c>
      <c r="N8981" t="s">
        <v>2198</v>
      </c>
    </row>
    <row r="8982" spans="1:14" x14ac:dyDescent="0.35">
      <c r="A8982" t="s">
        <v>1753</v>
      </c>
      <c r="B8982" t="s">
        <v>5170</v>
      </c>
      <c r="C8982" t="s">
        <v>17</v>
      </c>
      <c r="D8982" t="s">
        <v>1759</v>
      </c>
      <c r="E8982" t="s">
        <v>2435</v>
      </c>
      <c r="F8982" t="s">
        <v>30</v>
      </c>
      <c r="G8982" t="s">
        <v>2182</v>
      </c>
      <c r="H8982">
        <v>100050.54369999999</v>
      </c>
      <c r="I8982">
        <v>291.21738715536497</v>
      </c>
      <c r="J8982">
        <v>0</v>
      </c>
      <c r="K8982">
        <v>291.21738715536497</v>
      </c>
      <c r="L8982">
        <v>99759.326312844598</v>
      </c>
      <c r="N8982" t="s">
        <v>2198</v>
      </c>
    </row>
    <row r="8983" spans="1:14" x14ac:dyDescent="0.35">
      <c r="A8983" t="s">
        <v>1753</v>
      </c>
      <c r="B8983" t="s">
        <v>5170</v>
      </c>
      <c r="C8983" t="s">
        <v>17</v>
      </c>
      <c r="D8983" t="s">
        <v>1759</v>
      </c>
      <c r="E8983" t="s">
        <v>2435</v>
      </c>
      <c r="F8983" t="s">
        <v>2787</v>
      </c>
      <c r="G8983" t="s">
        <v>2935</v>
      </c>
      <c r="H8983">
        <v>0</v>
      </c>
      <c r="I8983">
        <v>0</v>
      </c>
      <c r="J8983">
        <v>0</v>
      </c>
      <c r="K8983">
        <v>0</v>
      </c>
      <c r="L8983">
        <v>0</v>
      </c>
    </row>
    <row r="8984" spans="1:14" x14ac:dyDescent="0.35">
      <c r="A8984" t="s">
        <v>1753</v>
      </c>
      <c r="B8984" t="s">
        <v>5170</v>
      </c>
      <c r="C8984" t="s">
        <v>17</v>
      </c>
      <c r="D8984" t="s">
        <v>1759</v>
      </c>
      <c r="E8984" t="s">
        <v>2435</v>
      </c>
      <c r="F8984" t="s">
        <v>2788</v>
      </c>
      <c r="G8984" t="s">
        <v>2936</v>
      </c>
      <c r="H8984">
        <v>2063572.8944999999</v>
      </c>
      <c r="I8984">
        <v>6006.4471798443601</v>
      </c>
      <c r="J8984">
        <v>91397.502312648503</v>
      </c>
      <c r="K8984">
        <v>97403.949492492902</v>
      </c>
      <c r="L8984">
        <v>1966168.94500751</v>
      </c>
    </row>
    <row r="8985" spans="1:14" x14ac:dyDescent="0.35">
      <c r="A8985" t="s">
        <v>1753</v>
      </c>
      <c r="B8985" t="s">
        <v>5170</v>
      </c>
      <c r="C8985" t="s">
        <v>17</v>
      </c>
      <c r="D8985" t="s">
        <v>1773</v>
      </c>
      <c r="E8985" t="s">
        <v>2436</v>
      </c>
      <c r="F8985" t="s">
        <v>2170</v>
      </c>
      <c r="G8985" t="s">
        <v>2171</v>
      </c>
      <c r="H8985">
        <v>0</v>
      </c>
      <c r="I8985">
        <v>0</v>
      </c>
      <c r="J8985">
        <v>0</v>
      </c>
      <c r="K8985">
        <v>0</v>
      </c>
      <c r="L8985">
        <v>0</v>
      </c>
    </row>
    <row r="8986" spans="1:14" x14ac:dyDescent="0.35">
      <c r="A8986" t="s">
        <v>1753</v>
      </c>
      <c r="B8986" t="s">
        <v>5170</v>
      </c>
      <c r="C8986" t="s">
        <v>17</v>
      </c>
      <c r="D8986" t="s">
        <v>1773</v>
      </c>
      <c r="E8986" t="s">
        <v>2436</v>
      </c>
      <c r="F8986" t="s">
        <v>19</v>
      </c>
      <c r="G8986" t="s">
        <v>2174</v>
      </c>
      <c r="H8986">
        <v>1892250.1952</v>
      </c>
      <c r="I8986">
        <v>6066.4441333715904</v>
      </c>
      <c r="J8986">
        <v>0</v>
      </c>
      <c r="K8986">
        <v>6066.4441333715904</v>
      </c>
      <c r="L8986">
        <v>1886183.75106663</v>
      </c>
      <c r="N8986" t="s">
        <v>2198</v>
      </c>
    </row>
    <row r="8987" spans="1:14" x14ac:dyDescent="0.35">
      <c r="A8987" t="s">
        <v>1753</v>
      </c>
      <c r="B8987" t="s">
        <v>5170</v>
      </c>
      <c r="C8987" t="s">
        <v>17</v>
      </c>
      <c r="D8987" t="s">
        <v>1773</v>
      </c>
      <c r="E8987" t="s">
        <v>2436</v>
      </c>
      <c r="F8987" t="s">
        <v>2787</v>
      </c>
      <c r="G8987" t="s">
        <v>2935</v>
      </c>
      <c r="H8987">
        <v>0</v>
      </c>
      <c r="I8987">
        <v>0</v>
      </c>
      <c r="J8987">
        <v>0</v>
      </c>
      <c r="K8987">
        <v>0</v>
      </c>
      <c r="L8987">
        <v>0</v>
      </c>
    </row>
    <row r="8988" spans="1:14" x14ac:dyDescent="0.35">
      <c r="A8988" t="s">
        <v>1753</v>
      </c>
      <c r="B8988" t="s">
        <v>5170</v>
      </c>
      <c r="C8988" t="s">
        <v>17</v>
      </c>
      <c r="D8988" t="s">
        <v>1773</v>
      </c>
      <c r="E8988" t="s">
        <v>2436</v>
      </c>
      <c r="F8988" t="s">
        <v>2788</v>
      </c>
      <c r="G8988" t="s">
        <v>2936</v>
      </c>
      <c r="H8988">
        <v>3282455.5148</v>
      </c>
      <c r="I8988">
        <v>10523.361578694399</v>
      </c>
      <c r="J8988">
        <v>390558.93510981801</v>
      </c>
      <c r="K8988">
        <v>401082.29668851302</v>
      </c>
      <c r="L8988">
        <v>2881373.2181114899</v>
      </c>
    </row>
    <row r="8989" spans="1:14" x14ac:dyDescent="0.35">
      <c r="A8989" t="s">
        <v>1753</v>
      </c>
      <c r="B8989" t="s">
        <v>5170</v>
      </c>
      <c r="C8989" t="s">
        <v>17</v>
      </c>
      <c r="D8989" t="s">
        <v>1779</v>
      </c>
      <c r="E8989" t="s">
        <v>2437</v>
      </c>
      <c r="F8989" t="s">
        <v>2170</v>
      </c>
      <c r="G8989" t="s">
        <v>2171</v>
      </c>
      <c r="H8989">
        <v>0</v>
      </c>
      <c r="I8989">
        <v>0</v>
      </c>
      <c r="J8989">
        <v>0</v>
      </c>
      <c r="K8989">
        <v>0</v>
      </c>
      <c r="L8989">
        <v>0</v>
      </c>
    </row>
    <row r="8990" spans="1:14" x14ac:dyDescent="0.35">
      <c r="A8990" t="s">
        <v>1753</v>
      </c>
      <c r="B8990" t="s">
        <v>5170</v>
      </c>
      <c r="C8990" t="s">
        <v>17</v>
      </c>
      <c r="D8990" t="s">
        <v>1779</v>
      </c>
      <c r="E8990" t="s">
        <v>2437</v>
      </c>
      <c r="F8990" t="s">
        <v>19</v>
      </c>
      <c r="G8990" t="s">
        <v>2174</v>
      </c>
      <c r="H8990">
        <v>1239980.2272000001</v>
      </c>
      <c r="I8990">
        <v>4026.4311897859602</v>
      </c>
      <c r="J8990">
        <v>0</v>
      </c>
      <c r="K8990">
        <v>4026.4311897859602</v>
      </c>
      <c r="L8990">
        <v>1235953.7960102099</v>
      </c>
      <c r="N8990" t="s">
        <v>2198</v>
      </c>
    </row>
    <row r="8991" spans="1:14" x14ac:dyDescent="0.35">
      <c r="A8991" t="s">
        <v>1753</v>
      </c>
      <c r="B8991" t="s">
        <v>5170</v>
      </c>
      <c r="C8991" t="s">
        <v>17</v>
      </c>
      <c r="D8991" t="s">
        <v>1779</v>
      </c>
      <c r="E8991" t="s">
        <v>2437</v>
      </c>
      <c r="F8991" t="s">
        <v>2787</v>
      </c>
      <c r="G8991" t="s">
        <v>2935</v>
      </c>
      <c r="H8991">
        <v>0</v>
      </c>
      <c r="I8991">
        <v>0</v>
      </c>
      <c r="J8991">
        <v>0</v>
      </c>
      <c r="K8991">
        <v>0</v>
      </c>
      <c r="L8991">
        <v>0</v>
      </c>
    </row>
    <row r="8992" spans="1:14" x14ac:dyDescent="0.35">
      <c r="A8992" t="s">
        <v>1753</v>
      </c>
      <c r="B8992" t="s">
        <v>5170</v>
      </c>
      <c r="C8992" t="s">
        <v>17</v>
      </c>
      <c r="D8992" t="s">
        <v>1779</v>
      </c>
      <c r="E8992" t="s">
        <v>2437</v>
      </c>
      <c r="F8992" t="s">
        <v>2788</v>
      </c>
      <c r="G8992" t="s">
        <v>2936</v>
      </c>
      <c r="H8992">
        <v>1745980.0785000001</v>
      </c>
      <c r="I8992">
        <v>5669.50060232543</v>
      </c>
      <c r="J8992">
        <v>493177.93386455398</v>
      </c>
      <c r="K8992">
        <v>498847.43446687999</v>
      </c>
      <c r="L8992">
        <v>1247132.64403312</v>
      </c>
    </row>
    <row r="8993" spans="1:12" x14ac:dyDescent="0.35">
      <c r="A8993" t="s">
        <v>1753</v>
      </c>
      <c r="B8993" t="s">
        <v>5170</v>
      </c>
      <c r="C8993" t="s">
        <v>2938</v>
      </c>
      <c r="D8993" t="s">
        <v>5195</v>
      </c>
      <c r="E8993" t="s">
        <v>5196</v>
      </c>
      <c r="F8993" t="s">
        <v>2172</v>
      </c>
      <c r="G8993" t="s">
        <v>2173</v>
      </c>
      <c r="H8993">
        <v>45898.208100000003</v>
      </c>
      <c r="I8993">
        <v>394.10819253055502</v>
      </c>
      <c r="J8993">
        <v>10599.1984420801</v>
      </c>
      <c r="K8993">
        <v>10993.306634610701</v>
      </c>
      <c r="L8993">
        <v>34904.901465389303</v>
      </c>
    </row>
    <row r="8994" spans="1:12" x14ac:dyDescent="0.35">
      <c r="A8994" t="s">
        <v>1753</v>
      </c>
      <c r="B8994" t="s">
        <v>5170</v>
      </c>
      <c r="C8994" t="s">
        <v>2938</v>
      </c>
      <c r="D8994" t="s">
        <v>5197</v>
      </c>
      <c r="E8994" t="s">
        <v>5198</v>
      </c>
      <c r="F8994" t="s">
        <v>2172</v>
      </c>
      <c r="G8994" t="s">
        <v>2173</v>
      </c>
      <c r="H8994">
        <v>27227.4486</v>
      </c>
      <c r="I8994">
        <v>76.395322041403702</v>
      </c>
      <c r="J8994">
        <v>9973.3519282630405</v>
      </c>
      <c r="K8994">
        <v>10049.747250304399</v>
      </c>
      <c r="L8994">
        <v>17177.701349695599</v>
      </c>
    </row>
    <row r="8995" spans="1:12" x14ac:dyDescent="0.35">
      <c r="A8995" t="s">
        <v>1753</v>
      </c>
      <c r="B8995" t="s">
        <v>5170</v>
      </c>
      <c r="C8995" t="s">
        <v>2938</v>
      </c>
      <c r="D8995" t="s">
        <v>5199</v>
      </c>
      <c r="E8995" t="s">
        <v>5200</v>
      </c>
      <c r="F8995" t="s">
        <v>2172</v>
      </c>
      <c r="G8995" t="s">
        <v>2173</v>
      </c>
      <c r="H8995">
        <v>226100.49830000001</v>
      </c>
      <c r="I8995">
        <v>567.90717777044301</v>
      </c>
      <c r="J8995">
        <v>106205.114966917</v>
      </c>
      <c r="K8995">
        <v>106773.022144687</v>
      </c>
      <c r="L8995">
        <v>119327.47615531299</v>
      </c>
    </row>
    <row r="8996" spans="1:12" x14ac:dyDescent="0.35">
      <c r="A8996" t="s">
        <v>1753</v>
      </c>
      <c r="B8996" t="s">
        <v>5170</v>
      </c>
      <c r="C8996" t="s">
        <v>2938</v>
      </c>
      <c r="D8996" t="s">
        <v>5201</v>
      </c>
      <c r="E8996" t="s">
        <v>5202</v>
      </c>
      <c r="F8996" t="s">
        <v>2172</v>
      </c>
      <c r="G8996" t="s">
        <v>2173</v>
      </c>
      <c r="H8996">
        <v>400415.1776</v>
      </c>
      <c r="I8996">
        <v>1353.7366660222499</v>
      </c>
      <c r="J8996">
        <v>30669.247975851398</v>
      </c>
      <c r="K8996">
        <v>32022.9846418737</v>
      </c>
      <c r="L8996">
        <v>368392.19295812602</v>
      </c>
    </row>
    <row r="8997" spans="1:12" x14ac:dyDescent="0.35">
      <c r="A8997" t="s">
        <v>1753</v>
      </c>
      <c r="B8997" t="s">
        <v>5170</v>
      </c>
      <c r="C8997" t="s">
        <v>2938</v>
      </c>
      <c r="D8997" t="s">
        <v>5201</v>
      </c>
      <c r="E8997" t="s">
        <v>5202</v>
      </c>
      <c r="F8997" t="s">
        <v>2940</v>
      </c>
      <c r="G8997" t="s">
        <v>2941</v>
      </c>
      <c r="H8997">
        <v>0</v>
      </c>
      <c r="I8997">
        <v>0</v>
      </c>
      <c r="J8997">
        <v>0</v>
      </c>
      <c r="K8997">
        <v>0</v>
      </c>
      <c r="L8997">
        <v>0</v>
      </c>
    </row>
    <row r="8998" spans="1:12" x14ac:dyDescent="0.35">
      <c r="A8998" t="s">
        <v>1753</v>
      </c>
      <c r="B8998" t="s">
        <v>5170</v>
      </c>
      <c r="C8998" t="s">
        <v>2938</v>
      </c>
      <c r="D8998" t="s">
        <v>5203</v>
      </c>
      <c r="E8998" t="s">
        <v>5204</v>
      </c>
      <c r="F8998" t="s">
        <v>2172</v>
      </c>
      <c r="G8998" t="s">
        <v>2173</v>
      </c>
      <c r="H8998">
        <v>87774.809500000003</v>
      </c>
      <c r="I8998">
        <v>221.23339953682299</v>
      </c>
      <c r="J8998">
        <v>1729.2915126484299</v>
      </c>
      <c r="K8998">
        <v>1950.5249121852501</v>
      </c>
      <c r="L8998">
        <v>85824.284587814705</v>
      </c>
    </row>
    <row r="8999" spans="1:12" x14ac:dyDescent="0.35">
      <c r="A8999" t="s">
        <v>1753</v>
      </c>
      <c r="B8999" t="s">
        <v>5170</v>
      </c>
      <c r="C8999" t="s">
        <v>2944</v>
      </c>
      <c r="D8999" t="s">
        <v>5205</v>
      </c>
      <c r="E8999" t="s">
        <v>5206</v>
      </c>
      <c r="F8999" t="s">
        <v>2947</v>
      </c>
      <c r="G8999" t="s">
        <v>2948</v>
      </c>
      <c r="H8999">
        <v>0</v>
      </c>
      <c r="I8999">
        <v>0</v>
      </c>
      <c r="J8999">
        <v>0</v>
      </c>
      <c r="K8999">
        <v>0</v>
      </c>
      <c r="L8999">
        <v>0</v>
      </c>
    </row>
    <row r="9000" spans="1:12" x14ac:dyDescent="0.35">
      <c r="A9000" t="s">
        <v>1782</v>
      </c>
      <c r="B9000" t="s">
        <v>5207</v>
      </c>
      <c r="C9000" t="s">
        <v>2857</v>
      </c>
      <c r="D9000" t="s">
        <v>2859</v>
      </c>
      <c r="E9000" t="s">
        <v>5208</v>
      </c>
      <c r="F9000" t="s">
        <v>2172</v>
      </c>
      <c r="G9000" t="s">
        <v>2173</v>
      </c>
      <c r="H9000">
        <v>3669072.0178999999</v>
      </c>
      <c r="I9000">
        <v>4674.92041993978</v>
      </c>
      <c r="J9000">
        <v>17784.828331409899</v>
      </c>
      <c r="K9000">
        <v>22459.748751349602</v>
      </c>
      <c r="L9000">
        <v>3646612.2691486501</v>
      </c>
    </row>
    <row r="9001" spans="1:12" x14ac:dyDescent="0.35">
      <c r="A9001" t="s">
        <v>1782</v>
      </c>
      <c r="B9001" t="s">
        <v>5207</v>
      </c>
      <c r="C9001" t="s">
        <v>2857</v>
      </c>
      <c r="D9001" t="s">
        <v>2859</v>
      </c>
      <c r="E9001" t="s">
        <v>5208</v>
      </c>
      <c r="F9001" t="s">
        <v>2861</v>
      </c>
      <c r="G9001" t="s">
        <v>2862</v>
      </c>
      <c r="H9001">
        <v>182548.40229999999</v>
      </c>
      <c r="I9001">
        <v>232.592668919701</v>
      </c>
      <c r="J9001">
        <v>884.85371221241496</v>
      </c>
      <c r="K9001">
        <v>1117.44638113212</v>
      </c>
      <c r="L9001">
        <v>181430.95591886801</v>
      </c>
    </row>
    <row r="9002" spans="1:12" x14ac:dyDescent="0.35">
      <c r="A9002" t="s">
        <v>1782</v>
      </c>
      <c r="B9002" t="s">
        <v>5207</v>
      </c>
      <c r="C9002" t="s">
        <v>2857</v>
      </c>
      <c r="D9002" t="s">
        <v>2859</v>
      </c>
      <c r="E9002" t="s">
        <v>5208</v>
      </c>
      <c r="F9002" t="s">
        <v>2865</v>
      </c>
      <c r="G9002" t="s">
        <v>2866</v>
      </c>
      <c r="H9002">
        <v>0</v>
      </c>
      <c r="I9002">
        <v>0</v>
      </c>
      <c r="J9002">
        <v>0</v>
      </c>
      <c r="K9002">
        <v>0</v>
      </c>
      <c r="L9002">
        <v>0</v>
      </c>
    </row>
    <row r="9003" spans="1:12" x14ac:dyDescent="0.35">
      <c r="A9003" t="s">
        <v>1782</v>
      </c>
      <c r="B9003" t="s">
        <v>5207</v>
      </c>
      <c r="C9003" t="s">
        <v>2857</v>
      </c>
      <c r="D9003" t="s">
        <v>2859</v>
      </c>
      <c r="E9003" t="s">
        <v>5208</v>
      </c>
      <c r="F9003" t="s">
        <v>2867</v>
      </c>
      <c r="G9003" t="s">
        <v>2868</v>
      </c>
      <c r="H9003">
        <v>0</v>
      </c>
      <c r="I9003">
        <v>0</v>
      </c>
      <c r="J9003">
        <v>0</v>
      </c>
      <c r="K9003">
        <v>0</v>
      </c>
      <c r="L9003">
        <v>0</v>
      </c>
    </row>
    <row r="9004" spans="1:12" x14ac:dyDescent="0.35">
      <c r="A9004" t="s">
        <v>1782</v>
      </c>
      <c r="B9004" t="s">
        <v>5207</v>
      </c>
      <c r="C9004" t="s">
        <v>2857</v>
      </c>
      <c r="D9004" t="s">
        <v>2859</v>
      </c>
      <c r="E9004" t="s">
        <v>5208</v>
      </c>
      <c r="F9004" t="s">
        <v>2869</v>
      </c>
      <c r="G9004" t="s">
        <v>2870</v>
      </c>
      <c r="H9004">
        <v>603465.79240000003</v>
      </c>
      <c r="I9004">
        <v>768.90138485851605</v>
      </c>
      <c r="J9004">
        <v>2925.1362387187301</v>
      </c>
      <c r="K9004">
        <v>3694.0376235772401</v>
      </c>
      <c r="L9004">
        <v>599771.75477642298</v>
      </c>
    </row>
    <row r="9005" spans="1:12" x14ac:dyDescent="0.35">
      <c r="A9005" t="s">
        <v>1782</v>
      </c>
      <c r="B9005" t="s">
        <v>5207</v>
      </c>
      <c r="C9005" t="s">
        <v>2857</v>
      </c>
      <c r="D9005" t="s">
        <v>2859</v>
      </c>
      <c r="E9005" t="s">
        <v>5208</v>
      </c>
      <c r="F9005" t="s">
        <v>2871</v>
      </c>
      <c r="G9005" t="s">
        <v>2872</v>
      </c>
      <c r="H9005">
        <v>253455.63269999999</v>
      </c>
      <c r="I9005">
        <v>322.93858164057701</v>
      </c>
      <c r="J9005">
        <v>1228.55722026187</v>
      </c>
      <c r="K9005">
        <v>1551.49580190244</v>
      </c>
      <c r="L9005">
        <v>251904.13689809799</v>
      </c>
    </row>
    <row r="9006" spans="1:12" x14ac:dyDescent="0.35">
      <c r="A9006" t="s">
        <v>1782</v>
      </c>
      <c r="B9006" t="s">
        <v>5207</v>
      </c>
      <c r="C9006" t="s">
        <v>2857</v>
      </c>
      <c r="D9006" t="s">
        <v>2859</v>
      </c>
      <c r="E9006" t="s">
        <v>5208</v>
      </c>
      <c r="F9006" t="s">
        <v>3449</v>
      </c>
      <c r="G9006" t="s">
        <v>3450</v>
      </c>
      <c r="H9006">
        <v>57423.487000000001</v>
      </c>
      <c r="I9006">
        <v>71.543647027709497</v>
      </c>
      <c r="J9006">
        <v>66.164472325781503</v>
      </c>
      <c r="K9006">
        <v>137.70811935349101</v>
      </c>
      <c r="L9006">
        <v>57285.778880646503</v>
      </c>
    </row>
    <row r="9007" spans="1:12" x14ac:dyDescent="0.35">
      <c r="A9007" t="s">
        <v>1782</v>
      </c>
      <c r="B9007" t="s">
        <v>5207</v>
      </c>
      <c r="C9007" t="s">
        <v>2857</v>
      </c>
      <c r="D9007" t="s">
        <v>2859</v>
      </c>
      <c r="E9007" t="s">
        <v>5208</v>
      </c>
      <c r="F9007" t="s">
        <v>2999</v>
      </c>
      <c r="G9007" t="s">
        <v>3000</v>
      </c>
      <c r="H9007">
        <v>107115.1783</v>
      </c>
      <c r="I9007">
        <v>136.47999581238699</v>
      </c>
      <c r="J9007">
        <v>519.21168237257405</v>
      </c>
      <c r="K9007">
        <v>655.69167818496101</v>
      </c>
      <c r="L9007">
        <v>106459.486621815</v>
      </c>
    </row>
    <row r="9008" spans="1:12" x14ac:dyDescent="0.35">
      <c r="A9008" t="s">
        <v>1782</v>
      </c>
      <c r="B9008" t="s">
        <v>5207</v>
      </c>
      <c r="C9008" t="s">
        <v>2857</v>
      </c>
      <c r="D9008" t="s">
        <v>2859</v>
      </c>
      <c r="E9008" t="s">
        <v>5208</v>
      </c>
      <c r="F9008" t="s">
        <v>2877</v>
      </c>
      <c r="G9008" t="s">
        <v>2878</v>
      </c>
      <c r="H9008">
        <v>256472.96179999999</v>
      </c>
      <c r="I9008">
        <v>326.78308856486899</v>
      </c>
      <c r="J9008">
        <v>1243.1829014554601</v>
      </c>
      <c r="K9008">
        <v>1569.9659900203301</v>
      </c>
      <c r="L9008">
        <v>254902.99580998</v>
      </c>
    </row>
    <row r="9009" spans="1:12" x14ac:dyDescent="0.35">
      <c r="A9009" t="s">
        <v>1782</v>
      </c>
      <c r="B9009" t="s">
        <v>5207</v>
      </c>
      <c r="C9009" t="s">
        <v>2879</v>
      </c>
      <c r="D9009" t="s">
        <v>2880</v>
      </c>
      <c r="E9009" t="s">
        <v>2958</v>
      </c>
      <c r="F9009" t="s">
        <v>2172</v>
      </c>
      <c r="G9009" t="s">
        <v>2173</v>
      </c>
      <c r="H9009">
        <v>29793.040499999999</v>
      </c>
      <c r="I9009">
        <v>26.664894466226301</v>
      </c>
      <c r="J9009">
        <v>59.017063460055297</v>
      </c>
      <c r="K9009">
        <v>85.681957926281598</v>
      </c>
      <c r="L9009">
        <v>29707.3585420737</v>
      </c>
    </row>
    <row r="9010" spans="1:12" x14ac:dyDescent="0.35">
      <c r="A9010" t="s">
        <v>1782</v>
      </c>
      <c r="B9010" t="s">
        <v>5207</v>
      </c>
      <c r="C9010" t="s">
        <v>2879</v>
      </c>
      <c r="D9010" t="s">
        <v>2880</v>
      </c>
      <c r="E9010" t="s">
        <v>2958</v>
      </c>
      <c r="F9010" t="s">
        <v>2882</v>
      </c>
      <c r="G9010" t="s">
        <v>2883</v>
      </c>
      <c r="H9010">
        <v>0</v>
      </c>
      <c r="I9010">
        <v>0</v>
      </c>
      <c r="J9010">
        <v>0</v>
      </c>
      <c r="K9010">
        <v>0</v>
      </c>
      <c r="L9010">
        <v>0</v>
      </c>
    </row>
    <row r="9011" spans="1:12" x14ac:dyDescent="0.35">
      <c r="A9011" t="s">
        <v>1782</v>
      </c>
      <c r="B9011" t="s">
        <v>5207</v>
      </c>
      <c r="C9011" t="s">
        <v>2879</v>
      </c>
      <c r="D9011" t="s">
        <v>2880</v>
      </c>
      <c r="E9011" t="s">
        <v>2958</v>
      </c>
      <c r="F9011" t="s">
        <v>2884</v>
      </c>
      <c r="G9011" t="s">
        <v>2885</v>
      </c>
      <c r="H9011">
        <v>45877.878100000002</v>
      </c>
      <c r="I9011">
        <v>49.816990880338501</v>
      </c>
      <c r="J9011">
        <v>0</v>
      </c>
      <c r="K9011">
        <v>49.816990880338501</v>
      </c>
      <c r="L9011">
        <v>45828.061109119699</v>
      </c>
    </row>
    <row r="9012" spans="1:12" x14ac:dyDescent="0.35">
      <c r="A9012" t="s">
        <v>1782</v>
      </c>
      <c r="B9012" t="s">
        <v>5207</v>
      </c>
      <c r="C9012" t="s">
        <v>2879</v>
      </c>
      <c r="D9012" t="s">
        <v>2880</v>
      </c>
      <c r="E9012" t="s">
        <v>2958</v>
      </c>
      <c r="F9012" t="s">
        <v>2890</v>
      </c>
      <c r="G9012" t="s">
        <v>2891</v>
      </c>
      <c r="H9012">
        <v>1456.4405999999999</v>
      </c>
      <c r="I9012">
        <v>1.581491773979</v>
      </c>
      <c r="J9012">
        <v>0</v>
      </c>
      <c r="K9012">
        <v>1.581491773979</v>
      </c>
      <c r="L9012">
        <v>1454.85910822602</v>
      </c>
    </row>
    <row r="9013" spans="1:12" x14ac:dyDescent="0.35">
      <c r="A9013" t="s">
        <v>1782</v>
      </c>
      <c r="B9013" t="s">
        <v>5207</v>
      </c>
      <c r="C9013" t="s">
        <v>2879</v>
      </c>
      <c r="D9013" t="s">
        <v>2886</v>
      </c>
      <c r="E9013" t="s">
        <v>3958</v>
      </c>
      <c r="F9013" t="s">
        <v>2172</v>
      </c>
      <c r="G9013" t="s">
        <v>2173</v>
      </c>
      <c r="H9013">
        <v>19796.3534</v>
      </c>
      <c r="I9013">
        <v>18.040909145535402</v>
      </c>
      <c r="J9013">
        <v>0</v>
      </c>
      <c r="K9013">
        <v>18.040909145535402</v>
      </c>
      <c r="L9013">
        <v>19778.3124908545</v>
      </c>
    </row>
    <row r="9014" spans="1:12" x14ac:dyDescent="0.35">
      <c r="A9014" t="s">
        <v>1782</v>
      </c>
      <c r="B9014" t="s">
        <v>5207</v>
      </c>
      <c r="C9014" t="s">
        <v>2879</v>
      </c>
      <c r="D9014" t="s">
        <v>2886</v>
      </c>
      <c r="E9014" t="s">
        <v>3958</v>
      </c>
      <c r="F9014" t="s">
        <v>2882</v>
      </c>
      <c r="G9014" t="s">
        <v>2883</v>
      </c>
      <c r="H9014">
        <v>0</v>
      </c>
      <c r="I9014">
        <v>0</v>
      </c>
      <c r="J9014">
        <v>0</v>
      </c>
      <c r="K9014">
        <v>0</v>
      </c>
      <c r="L9014">
        <v>0</v>
      </c>
    </row>
    <row r="9015" spans="1:12" x14ac:dyDescent="0.35">
      <c r="A9015" t="s">
        <v>1782</v>
      </c>
      <c r="B9015" t="s">
        <v>5207</v>
      </c>
      <c r="C9015" t="s">
        <v>2879</v>
      </c>
      <c r="D9015" t="s">
        <v>2886</v>
      </c>
      <c r="E9015" t="s">
        <v>3958</v>
      </c>
      <c r="F9015" t="s">
        <v>2884</v>
      </c>
      <c r="G9015" t="s">
        <v>2885</v>
      </c>
      <c r="H9015">
        <v>14783.5429</v>
      </c>
      <c r="I9015">
        <v>13.4726102631895</v>
      </c>
      <c r="J9015">
        <v>0</v>
      </c>
      <c r="K9015">
        <v>13.4726102631895</v>
      </c>
      <c r="L9015">
        <v>14770.070289736799</v>
      </c>
    </row>
    <row r="9016" spans="1:12" x14ac:dyDescent="0.35">
      <c r="A9016" t="s">
        <v>1782</v>
      </c>
      <c r="B9016" t="s">
        <v>5207</v>
      </c>
      <c r="C9016" t="s">
        <v>2879</v>
      </c>
      <c r="D9016" t="s">
        <v>2888</v>
      </c>
      <c r="E9016" t="s">
        <v>3098</v>
      </c>
      <c r="F9016" t="s">
        <v>2172</v>
      </c>
      <c r="G9016" t="s">
        <v>2173</v>
      </c>
      <c r="H9016">
        <v>0</v>
      </c>
      <c r="I9016">
        <v>0</v>
      </c>
      <c r="J9016">
        <v>0</v>
      </c>
      <c r="K9016">
        <v>0</v>
      </c>
      <c r="L9016">
        <v>0</v>
      </c>
    </row>
    <row r="9017" spans="1:12" x14ac:dyDescent="0.35">
      <c r="A9017" t="s">
        <v>1782</v>
      </c>
      <c r="B9017" t="s">
        <v>5207</v>
      </c>
      <c r="C9017" t="s">
        <v>2879</v>
      </c>
      <c r="D9017" t="s">
        <v>2888</v>
      </c>
      <c r="E9017" t="s">
        <v>3098</v>
      </c>
      <c r="F9017" t="s">
        <v>2882</v>
      </c>
      <c r="G9017" t="s">
        <v>2883</v>
      </c>
      <c r="H9017">
        <v>33718.164799999999</v>
      </c>
      <c r="I9017">
        <v>39.845247005771199</v>
      </c>
      <c r="J9017">
        <v>117.615054764777</v>
      </c>
      <c r="K9017">
        <v>157.460301770548</v>
      </c>
      <c r="L9017">
        <v>33560.704498229497</v>
      </c>
    </row>
    <row r="9018" spans="1:12" x14ac:dyDescent="0.35">
      <c r="A9018" t="s">
        <v>1782</v>
      </c>
      <c r="B9018" t="s">
        <v>5207</v>
      </c>
      <c r="C9018" t="s">
        <v>2879</v>
      </c>
      <c r="D9018" t="s">
        <v>2888</v>
      </c>
      <c r="E9018" t="s">
        <v>3098</v>
      </c>
      <c r="F9018" t="s">
        <v>2962</v>
      </c>
      <c r="G9018" t="s">
        <v>2963</v>
      </c>
      <c r="H9018">
        <v>102654.0021</v>
      </c>
      <c r="I9018">
        <v>156.85968205506401</v>
      </c>
      <c r="J9018">
        <v>0</v>
      </c>
      <c r="K9018">
        <v>156.85968205506401</v>
      </c>
      <c r="L9018">
        <v>102497.142417945</v>
      </c>
    </row>
    <row r="9019" spans="1:12" x14ac:dyDescent="0.35">
      <c r="A9019" t="s">
        <v>1782</v>
      </c>
      <c r="B9019" t="s">
        <v>5207</v>
      </c>
      <c r="C9019" t="s">
        <v>2879</v>
      </c>
      <c r="D9019" t="s">
        <v>2892</v>
      </c>
      <c r="E9019" t="s">
        <v>3554</v>
      </c>
      <c r="F9019" t="s">
        <v>2172</v>
      </c>
      <c r="G9019" t="s">
        <v>2173</v>
      </c>
      <c r="H9019">
        <v>20847.670099999999</v>
      </c>
      <c r="I9019">
        <v>34.459626467449297</v>
      </c>
      <c r="J9019">
        <v>0</v>
      </c>
      <c r="K9019">
        <v>34.459626467449297</v>
      </c>
      <c r="L9019">
        <v>20813.210473532501</v>
      </c>
    </row>
    <row r="9020" spans="1:12" x14ac:dyDescent="0.35">
      <c r="A9020" t="s">
        <v>1782</v>
      </c>
      <c r="B9020" t="s">
        <v>5207</v>
      </c>
      <c r="C9020" t="s">
        <v>2879</v>
      </c>
      <c r="D9020" t="s">
        <v>2892</v>
      </c>
      <c r="E9020" t="s">
        <v>3554</v>
      </c>
      <c r="F9020" t="s">
        <v>2882</v>
      </c>
      <c r="G9020" t="s">
        <v>2883</v>
      </c>
      <c r="H9020">
        <v>8070.0658999999996</v>
      </c>
      <c r="I9020">
        <v>13.3392102454642</v>
      </c>
      <c r="J9020">
        <v>0</v>
      </c>
      <c r="K9020">
        <v>13.3392102454642</v>
      </c>
      <c r="L9020">
        <v>8056.7266897545396</v>
      </c>
    </row>
    <row r="9021" spans="1:12" x14ac:dyDescent="0.35">
      <c r="A9021" t="s">
        <v>1782</v>
      </c>
      <c r="B9021" t="s">
        <v>5207</v>
      </c>
      <c r="C9021" t="s">
        <v>2879</v>
      </c>
      <c r="D9021" t="s">
        <v>2894</v>
      </c>
      <c r="E9021" t="s">
        <v>3512</v>
      </c>
      <c r="F9021" t="s">
        <v>2172</v>
      </c>
      <c r="G9021" t="s">
        <v>2173</v>
      </c>
      <c r="H9021">
        <v>12513.057500000001</v>
      </c>
      <c r="I9021">
        <v>20.925724625157599</v>
      </c>
      <c r="J9021">
        <v>150.594033323129</v>
      </c>
      <c r="K9021">
        <v>171.51975794828701</v>
      </c>
      <c r="L9021">
        <v>12341.5377420517</v>
      </c>
    </row>
    <row r="9022" spans="1:12" x14ac:dyDescent="0.35">
      <c r="A9022" t="s">
        <v>1782</v>
      </c>
      <c r="B9022" t="s">
        <v>5207</v>
      </c>
      <c r="C9022" t="s">
        <v>2879</v>
      </c>
      <c r="D9022" t="s">
        <v>2894</v>
      </c>
      <c r="E9022" t="s">
        <v>3512</v>
      </c>
      <c r="F9022" t="s">
        <v>2882</v>
      </c>
      <c r="G9022" t="s">
        <v>2883</v>
      </c>
      <c r="H9022">
        <v>7746.1783999999998</v>
      </c>
      <c r="I9022">
        <v>12.954020006049999</v>
      </c>
      <c r="J9022">
        <v>93.224877771460996</v>
      </c>
      <c r="K9022">
        <v>106.178897777511</v>
      </c>
      <c r="L9022">
        <v>7639.9995022224903</v>
      </c>
    </row>
    <row r="9023" spans="1:12" x14ac:dyDescent="0.35">
      <c r="A9023" t="s">
        <v>1782</v>
      </c>
      <c r="B9023" t="s">
        <v>5207</v>
      </c>
      <c r="C9023" t="s">
        <v>2879</v>
      </c>
      <c r="D9023" t="s">
        <v>2894</v>
      </c>
      <c r="E9023" t="s">
        <v>3512</v>
      </c>
      <c r="F9023" t="s">
        <v>2884</v>
      </c>
      <c r="G9023" t="s">
        <v>2885</v>
      </c>
      <c r="H9023">
        <v>16901.7238</v>
      </c>
      <c r="I9023">
        <v>34.176133625997103</v>
      </c>
      <c r="J9023">
        <v>0</v>
      </c>
      <c r="K9023">
        <v>34.176133625997103</v>
      </c>
      <c r="L9023">
        <v>16867.547666374001</v>
      </c>
    </row>
    <row r="9024" spans="1:12" x14ac:dyDescent="0.35">
      <c r="A9024" t="s">
        <v>1782</v>
      </c>
      <c r="B9024" t="s">
        <v>5207</v>
      </c>
      <c r="C9024" t="s">
        <v>2879</v>
      </c>
      <c r="D9024" t="s">
        <v>2894</v>
      </c>
      <c r="E9024" t="s">
        <v>3512</v>
      </c>
      <c r="F9024" t="s">
        <v>392</v>
      </c>
      <c r="G9024" t="s">
        <v>2914</v>
      </c>
      <c r="H9024">
        <v>2979.2993999999999</v>
      </c>
      <c r="I9024">
        <v>4.9823153869423003</v>
      </c>
      <c r="J9024">
        <v>35.855722219792703</v>
      </c>
      <c r="K9024">
        <v>40.838037606735</v>
      </c>
      <c r="L9024">
        <v>2938.4613623932701</v>
      </c>
    </row>
    <row r="9025" spans="1:12" x14ac:dyDescent="0.35">
      <c r="A9025" t="s">
        <v>1782</v>
      </c>
      <c r="B9025" t="s">
        <v>5207</v>
      </c>
      <c r="C9025" t="s">
        <v>2879</v>
      </c>
      <c r="D9025" t="s">
        <v>2898</v>
      </c>
      <c r="E9025" t="s">
        <v>2967</v>
      </c>
      <c r="F9025" t="s">
        <v>2172</v>
      </c>
      <c r="G9025" t="s">
        <v>2173</v>
      </c>
      <c r="H9025">
        <v>5080.6156000000001</v>
      </c>
      <c r="I9025">
        <v>5.2688308907136499</v>
      </c>
      <c r="J9025">
        <v>0</v>
      </c>
      <c r="K9025">
        <v>5.2688308907136499</v>
      </c>
      <c r="L9025">
        <v>5075.3467691092901</v>
      </c>
    </row>
    <row r="9026" spans="1:12" x14ac:dyDescent="0.35">
      <c r="A9026" t="s">
        <v>1782</v>
      </c>
      <c r="B9026" t="s">
        <v>5207</v>
      </c>
      <c r="C9026" t="s">
        <v>2879</v>
      </c>
      <c r="D9026" t="s">
        <v>2898</v>
      </c>
      <c r="E9026" t="s">
        <v>2967</v>
      </c>
      <c r="F9026" t="s">
        <v>2882</v>
      </c>
      <c r="G9026" t="s">
        <v>2883</v>
      </c>
      <c r="H9026">
        <v>7126.9746999999998</v>
      </c>
      <c r="I9026">
        <v>7.3909988883622004</v>
      </c>
      <c r="J9026">
        <v>0</v>
      </c>
      <c r="K9026">
        <v>7.3909988883622004</v>
      </c>
      <c r="L9026">
        <v>7119.58370111164</v>
      </c>
    </row>
    <row r="9027" spans="1:12" x14ac:dyDescent="0.35">
      <c r="A9027" t="s">
        <v>1782</v>
      </c>
      <c r="B9027" t="s">
        <v>5207</v>
      </c>
      <c r="C9027" t="s">
        <v>2879</v>
      </c>
      <c r="D9027" t="s">
        <v>2902</v>
      </c>
      <c r="E9027" t="s">
        <v>3353</v>
      </c>
      <c r="F9027" t="s">
        <v>2172</v>
      </c>
      <c r="G9027" t="s">
        <v>2173</v>
      </c>
      <c r="H9027">
        <v>48765.288500000002</v>
      </c>
      <c r="I9027">
        <v>86.697653110311904</v>
      </c>
      <c r="J9027">
        <v>774.19041404948098</v>
      </c>
      <c r="K9027">
        <v>860.88806715979297</v>
      </c>
      <c r="L9027">
        <v>47904.400432840201</v>
      </c>
    </row>
    <row r="9028" spans="1:12" x14ac:dyDescent="0.35">
      <c r="A9028" t="s">
        <v>1782</v>
      </c>
      <c r="B9028" t="s">
        <v>5207</v>
      </c>
      <c r="C9028" t="s">
        <v>2879</v>
      </c>
      <c r="D9028" t="s">
        <v>2902</v>
      </c>
      <c r="E9028" t="s">
        <v>3353</v>
      </c>
      <c r="F9028" t="s">
        <v>2882</v>
      </c>
      <c r="G9028" t="s">
        <v>2883</v>
      </c>
      <c r="H9028">
        <v>4521.2849999999999</v>
      </c>
      <c r="I9028">
        <v>8.0381930036050804</v>
      </c>
      <c r="J9028">
        <v>71.779243686706806</v>
      </c>
      <c r="K9028">
        <v>79.817436690311894</v>
      </c>
      <c r="L9028">
        <v>4441.4675633096904</v>
      </c>
    </row>
    <row r="9029" spans="1:12" x14ac:dyDescent="0.35">
      <c r="A9029" t="s">
        <v>1782</v>
      </c>
      <c r="B9029" t="s">
        <v>5207</v>
      </c>
      <c r="C9029" t="s">
        <v>2879</v>
      </c>
      <c r="D9029" t="s">
        <v>2902</v>
      </c>
      <c r="E9029" t="s">
        <v>3353</v>
      </c>
      <c r="F9029" t="s">
        <v>2884</v>
      </c>
      <c r="G9029" t="s">
        <v>2885</v>
      </c>
      <c r="H9029">
        <v>13187.679599999999</v>
      </c>
      <c r="I9029">
        <v>33.300219734163598</v>
      </c>
      <c r="J9029">
        <v>0</v>
      </c>
      <c r="K9029">
        <v>33.300219734163598</v>
      </c>
      <c r="L9029">
        <v>13154.3793802658</v>
      </c>
    </row>
    <row r="9030" spans="1:12" x14ac:dyDescent="0.35">
      <c r="A9030" t="s">
        <v>1782</v>
      </c>
      <c r="B9030" t="s">
        <v>5207</v>
      </c>
      <c r="C9030" t="s">
        <v>2879</v>
      </c>
      <c r="D9030" t="s">
        <v>2904</v>
      </c>
      <c r="E9030" t="s">
        <v>5209</v>
      </c>
      <c r="F9030" t="s">
        <v>2172</v>
      </c>
      <c r="G9030" t="s">
        <v>2173</v>
      </c>
      <c r="H9030">
        <v>16041.2377</v>
      </c>
      <c r="I9030">
        <v>10.508545544292399</v>
      </c>
      <c r="J9030">
        <v>42.596641124505801</v>
      </c>
      <c r="K9030">
        <v>53.105186668798197</v>
      </c>
      <c r="L9030">
        <v>15988.1325133312</v>
      </c>
    </row>
    <row r="9031" spans="1:12" x14ac:dyDescent="0.35">
      <c r="A9031" t="s">
        <v>1782</v>
      </c>
      <c r="B9031" t="s">
        <v>5207</v>
      </c>
      <c r="C9031" t="s">
        <v>2879</v>
      </c>
      <c r="D9031" t="s">
        <v>2904</v>
      </c>
      <c r="E9031" t="s">
        <v>5209</v>
      </c>
      <c r="F9031" t="s">
        <v>2882</v>
      </c>
      <c r="G9031" t="s">
        <v>2883</v>
      </c>
      <c r="H9031">
        <v>4158.8393999999998</v>
      </c>
      <c r="I9031">
        <v>2.7244377337054302</v>
      </c>
      <c r="J9031">
        <v>11.0435736248719</v>
      </c>
      <c r="K9031">
        <v>13.768011358577301</v>
      </c>
      <c r="L9031">
        <v>4145.0713886414196</v>
      </c>
    </row>
    <row r="9032" spans="1:12" x14ac:dyDescent="0.35">
      <c r="A9032" t="s">
        <v>1782</v>
      </c>
      <c r="B9032" t="s">
        <v>5207</v>
      </c>
      <c r="C9032" t="s">
        <v>2879</v>
      </c>
      <c r="D9032" t="s">
        <v>2904</v>
      </c>
      <c r="E9032" t="s">
        <v>5209</v>
      </c>
      <c r="F9032" t="s">
        <v>2884</v>
      </c>
      <c r="G9032" t="s">
        <v>2885</v>
      </c>
      <c r="H9032">
        <v>20496.754099999998</v>
      </c>
      <c r="I9032">
        <v>8.9218699625044895</v>
      </c>
      <c r="J9032">
        <v>0</v>
      </c>
      <c r="K9032">
        <v>8.9218699625044895</v>
      </c>
      <c r="L9032">
        <v>20487.8322300375</v>
      </c>
    </row>
    <row r="9033" spans="1:12" x14ac:dyDescent="0.35">
      <c r="A9033" t="s">
        <v>1782</v>
      </c>
      <c r="B9033" t="s">
        <v>5207</v>
      </c>
      <c r="C9033" t="s">
        <v>2879</v>
      </c>
      <c r="D9033" t="s">
        <v>2904</v>
      </c>
      <c r="E9033" t="s">
        <v>5209</v>
      </c>
      <c r="F9033" t="s">
        <v>2890</v>
      </c>
      <c r="G9033" t="s">
        <v>2891</v>
      </c>
      <c r="H9033">
        <v>0</v>
      </c>
      <c r="I9033">
        <v>0</v>
      </c>
      <c r="J9033">
        <v>0</v>
      </c>
      <c r="K9033">
        <v>0</v>
      </c>
      <c r="L9033">
        <v>0</v>
      </c>
    </row>
    <row r="9034" spans="1:12" x14ac:dyDescent="0.35">
      <c r="A9034" t="s">
        <v>1782</v>
      </c>
      <c r="B9034" t="s">
        <v>5207</v>
      </c>
      <c r="C9034" t="s">
        <v>2879</v>
      </c>
      <c r="D9034" t="s">
        <v>2906</v>
      </c>
      <c r="E9034" t="s">
        <v>5210</v>
      </c>
      <c r="F9034" t="s">
        <v>2172</v>
      </c>
      <c r="G9034" t="s">
        <v>2173</v>
      </c>
      <c r="H9034">
        <v>8011.7412000000004</v>
      </c>
      <c r="I9034">
        <v>6.3492350082025597</v>
      </c>
      <c r="J9034">
        <v>98.888322875283095</v>
      </c>
      <c r="K9034">
        <v>105.23755788348601</v>
      </c>
      <c r="L9034">
        <v>7906.5036421165096</v>
      </c>
    </row>
    <row r="9035" spans="1:12" x14ac:dyDescent="0.35">
      <c r="A9035" t="s">
        <v>1782</v>
      </c>
      <c r="B9035" t="s">
        <v>5207</v>
      </c>
      <c r="C9035" t="s">
        <v>2879</v>
      </c>
      <c r="D9035" t="s">
        <v>2906</v>
      </c>
      <c r="E9035" t="s">
        <v>5210</v>
      </c>
      <c r="F9035" t="s">
        <v>2882</v>
      </c>
      <c r="G9035" t="s">
        <v>2883</v>
      </c>
      <c r="H9035">
        <v>17218.215800000002</v>
      </c>
      <c r="I9035">
        <v>13.6452857632424</v>
      </c>
      <c r="J9035">
        <v>212.52315003898599</v>
      </c>
      <c r="K9035">
        <v>226.168435802228</v>
      </c>
      <c r="L9035">
        <v>16992.047364197799</v>
      </c>
    </row>
    <row r="9036" spans="1:12" x14ac:dyDescent="0.35">
      <c r="A9036" t="s">
        <v>1782</v>
      </c>
      <c r="B9036" t="s">
        <v>5207</v>
      </c>
      <c r="C9036" t="s">
        <v>2879</v>
      </c>
      <c r="D9036" t="s">
        <v>2906</v>
      </c>
      <c r="E9036" t="s">
        <v>5210</v>
      </c>
      <c r="F9036" t="s">
        <v>2884</v>
      </c>
      <c r="G9036" t="s">
        <v>2885</v>
      </c>
      <c r="H9036">
        <v>17953.025000000001</v>
      </c>
      <c r="I9036">
        <v>13.815647177299899</v>
      </c>
      <c r="J9036">
        <v>0</v>
      </c>
      <c r="K9036">
        <v>13.815647177299899</v>
      </c>
      <c r="L9036">
        <v>17939.209352822701</v>
      </c>
    </row>
    <row r="9037" spans="1:12" x14ac:dyDescent="0.35">
      <c r="A9037" t="s">
        <v>1782</v>
      </c>
      <c r="B9037" t="s">
        <v>5207</v>
      </c>
      <c r="C9037" t="s">
        <v>2879</v>
      </c>
      <c r="D9037" t="s">
        <v>2908</v>
      </c>
      <c r="E9037" t="s">
        <v>4270</v>
      </c>
      <c r="F9037" t="s">
        <v>2172</v>
      </c>
      <c r="G9037" t="s">
        <v>2173</v>
      </c>
      <c r="H9037">
        <v>12845.792299999999</v>
      </c>
      <c r="I9037">
        <v>37.211376426309798</v>
      </c>
      <c r="J9037">
        <v>0</v>
      </c>
      <c r="K9037">
        <v>37.211376426309798</v>
      </c>
      <c r="L9037">
        <v>12808.5809235737</v>
      </c>
    </row>
    <row r="9038" spans="1:12" x14ac:dyDescent="0.35">
      <c r="A9038" t="s">
        <v>1782</v>
      </c>
      <c r="B9038" t="s">
        <v>5207</v>
      </c>
      <c r="C9038" t="s">
        <v>2879</v>
      </c>
      <c r="D9038" t="s">
        <v>2908</v>
      </c>
      <c r="E9038" t="s">
        <v>4270</v>
      </c>
      <c r="F9038" t="s">
        <v>2882</v>
      </c>
      <c r="G9038" t="s">
        <v>2883</v>
      </c>
      <c r="H9038">
        <v>0</v>
      </c>
      <c r="I9038">
        <v>0</v>
      </c>
      <c r="J9038">
        <v>0</v>
      </c>
      <c r="K9038">
        <v>0</v>
      </c>
      <c r="L9038">
        <v>0</v>
      </c>
    </row>
    <row r="9039" spans="1:12" x14ac:dyDescent="0.35">
      <c r="A9039" t="s">
        <v>1782</v>
      </c>
      <c r="B9039" t="s">
        <v>5207</v>
      </c>
      <c r="C9039" t="s">
        <v>2879</v>
      </c>
      <c r="D9039" t="s">
        <v>2908</v>
      </c>
      <c r="E9039" t="s">
        <v>4270</v>
      </c>
      <c r="F9039" t="s">
        <v>2884</v>
      </c>
      <c r="G9039" t="s">
        <v>2885</v>
      </c>
      <c r="H9039">
        <v>14940.8143</v>
      </c>
      <c r="I9039">
        <v>43.280184598840997</v>
      </c>
      <c r="J9039">
        <v>0</v>
      </c>
      <c r="K9039">
        <v>43.280184598840997</v>
      </c>
      <c r="L9039">
        <v>14897.5341154012</v>
      </c>
    </row>
    <row r="9040" spans="1:12" x14ac:dyDescent="0.35">
      <c r="A9040" t="s">
        <v>1782</v>
      </c>
      <c r="B9040" t="s">
        <v>5207</v>
      </c>
      <c r="C9040" t="s">
        <v>2879</v>
      </c>
      <c r="D9040" t="s">
        <v>2910</v>
      </c>
      <c r="E9040" t="s">
        <v>2913</v>
      </c>
      <c r="F9040" t="s">
        <v>2172</v>
      </c>
      <c r="G9040" t="s">
        <v>2173</v>
      </c>
      <c r="H9040">
        <v>16558.810600000001</v>
      </c>
      <c r="I9040">
        <v>44.696626412979803</v>
      </c>
      <c r="J9040">
        <v>45.684075267880502</v>
      </c>
      <c r="K9040">
        <v>90.380701680860298</v>
      </c>
      <c r="L9040">
        <v>16468.4298983191</v>
      </c>
    </row>
    <row r="9041" spans="1:12" x14ac:dyDescent="0.35">
      <c r="A9041" t="s">
        <v>1782</v>
      </c>
      <c r="B9041" t="s">
        <v>5207</v>
      </c>
      <c r="C9041" t="s">
        <v>2879</v>
      </c>
      <c r="D9041" t="s">
        <v>2910</v>
      </c>
      <c r="E9041" t="s">
        <v>2913</v>
      </c>
      <c r="F9041" t="s">
        <v>2882</v>
      </c>
      <c r="G9041" t="s">
        <v>2883</v>
      </c>
      <c r="H9041">
        <v>7500.1671999999999</v>
      </c>
      <c r="I9041">
        <v>20.244942551761401</v>
      </c>
      <c r="J9041">
        <v>20.6921987978047</v>
      </c>
      <c r="K9041">
        <v>40.937141349566097</v>
      </c>
      <c r="L9041">
        <v>7459.2300586504298</v>
      </c>
    </row>
    <row r="9042" spans="1:12" x14ac:dyDescent="0.35">
      <c r="A9042" t="s">
        <v>1782</v>
      </c>
      <c r="B9042" t="s">
        <v>5207</v>
      </c>
      <c r="C9042" t="s">
        <v>2879</v>
      </c>
      <c r="D9042" t="s">
        <v>2910</v>
      </c>
      <c r="E9042" t="s">
        <v>2913</v>
      </c>
      <c r="F9042" t="s">
        <v>2884</v>
      </c>
      <c r="G9042" t="s">
        <v>2885</v>
      </c>
      <c r="H9042">
        <v>22742.7824</v>
      </c>
      <c r="I9042">
        <v>66.593068362480096</v>
      </c>
      <c r="J9042">
        <v>0</v>
      </c>
      <c r="K9042">
        <v>66.593068362480096</v>
      </c>
      <c r="L9042">
        <v>22676.189331637499</v>
      </c>
    </row>
    <row r="9043" spans="1:12" x14ac:dyDescent="0.35">
      <c r="A9043" t="s">
        <v>1782</v>
      </c>
      <c r="B9043" t="s">
        <v>5207</v>
      </c>
      <c r="C9043" t="s">
        <v>2915</v>
      </c>
      <c r="D9043" t="s">
        <v>3757</v>
      </c>
      <c r="E9043" t="s">
        <v>3758</v>
      </c>
      <c r="F9043" t="s">
        <v>2170</v>
      </c>
      <c r="G9043" t="s">
        <v>2171</v>
      </c>
      <c r="H9043">
        <v>0</v>
      </c>
      <c r="I9043">
        <v>0</v>
      </c>
      <c r="J9043">
        <v>0</v>
      </c>
      <c r="K9043">
        <v>0</v>
      </c>
      <c r="L9043">
        <v>0</v>
      </c>
    </row>
    <row r="9044" spans="1:12" x14ac:dyDescent="0.35">
      <c r="A9044" t="s">
        <v>1782</v>
      </c>
      <c r="B9044" t="s">
        <v>5207</v>
      </c>
      <c r="C9044" t="s">
        <v>2915</v>
      </c>
      <c r="D9044" t="s">
        <v>3757</v>
      </c>
      <c r="E9044" t="s">
        <v>3758</v>
      </c>
      <c r="F9044" t="s">
        <v>2172</v>
      </c>
      <c r="G9044" t="s">
        <v>2173</v>
      </c>
      <c r="H9044">
        <v>1272862.5453999999</v>
      </c>
      <c r="I9044">
        <v>812.48034291931401</v>
      </c>
      <c r="J9044">
        <v>4637.6000883501001</v>
      </c>
      <c r="K9044">
        <v>5450.0804312694199</v>
      </c>
      <c r="L9044">
        <v>1267412.46496873</v>
      </c>
    </row>
    <row r="9045" spans="1:12" x14ac:dyDescent="0.35">
      <c r="A9045" t="s">
        <v>1782</v>
      </c>
      <c r="B9045" t="s">
        <v>5207</v>
      </c>
      <c r="C9045" t="s">
        <v>2915</v>
      </c>
      <c r="D9045" t="s">
        <v>3757</v>
      </c>
      <c r="E9045" t="s">
        <v>3758</v>
      </c>
      <c r="F9045" t="s">
        <v>2920</v>
      </c>
      <c r="G9045" t="s">
        <v>2921</v>
      </c>
      <c r="H9045">
        <v>0</v>
      </c>
      <c r="I9045">
        <v>0</v>
      </c>
      <c r="J9045">
        <v>0</v>
      </c>
      <c r="K9045">
        <v>0</v>
      </c>
      <c r="L9045">
        <v>0</v>
      </c>
    </row>
    <row r="9046" spans="1:12" x14ac:dyDescent="0.35">
      <c r="A9046" t="s">
        <v>1782</v>
      </c>
      <c r="B9046" t="s">
        <v>5207</v>
      </c>
      <c r="C9046" t="s">
        <v>2915</v>
      </c>
      <c r="D9046" t="s">
        <v>3757</v>
      </c>
      <c r="E9046" t="s">
        <v>3758</v>
      </c>
      <c r="F9046" t="s">
        <v>2867</v>
      </c>
      <c r="G9046" t="s">
        <v>2868</v>
      </c>
      <c r="H9046">
        <v>0</v>
      </c>
      <c r="I9046">
        <v>0</v>
      </c>
      <c r="J9046">
        <v>0</v>
      </c>
      <c r="K9046">
        <v>0</v>
      </c>
      <c r="L9046">
        <v>0</v>
      </c>
    </row>
    <row r="9047" spans="1:12" x14ac:dyDescent="0.35">
      <c r="A9047" t="s">
        <v>1782</v>
      </c>
      <c r="B9047" t="s">
        <v>5207</v>
      </c>
      <c r="C9047" t="s">
        <v>2915</v>
      </c>
      <c r="D9047" t="s">
        <v>3757</v>
      </c>
      <c r="E9047" t="s">
        <v>3758</v>
      </c>
      <c r="F9047" t="s">
        <v>2922</v>
      </c>
      <c r="G9047" t="s">
        <v>2923</v>
      </c>
      <c r="H9047">
        <v>546806.7365</v>
      </c>
      <c r="I9047">
        <v>349.03197242848</v>
      </c>
      <c r="J9047">
        <v>1992.2582992657999</v>
      </c>
      <c r="K9047">
        <v>2341.2902716942799</v>
      </c>
      <c r="L9047">
        <v>544465.44622830604</v>
      </c>
    </row>
    <row r="9048" spans="1:12" x14ac:dyDescent="0.35">
      <c r="A9048" t="s">
        <v>1782</v>
      </c>
      <c r="B9048" t="s">
        <v>5207</v>
      </c>
      <c r="C9048" t="s">
        <v>2915</v>
      </c>
      <c r="D9048" t="s">
        <v>3757</v>
      </c>
      <c r="E9048" t="s">
        <v>3758</v>
      </c>
      <c r="F9048" t="s">
        <v>2930</v>
      </c>
      <c r="G9048" t="s">
        <v>2931</v>
      </c>
      <c r="H9048">
        <v>48533.1423</v>
      </c>
      <c r="I9048">
        <v>30.979169150456801</v>
      </c>
      <c r="J9048">
        <v>176.82765969814801</v>
      </c>
      <c r="K9048">
        <v>207.80682884860499</v>
      </c>
      <c r="L9048">
        <v>48325.335471151397</v>
      </c>
    </row>
    <row r="9049" spans="1:12" x14ac:dyDescent="0.35">
      <c r="A9049" t="s">
        <v>1782</v>
      </c>
      <c r="B9049" t="s">
        <v>5207</v>
      </c>
      <c r="C9049" t="s">
        <v>2915</v>
      </c>
      <c r="D9049" t="s">
        <v>3757</v>
      </c>
      <c r="E9049" t="s">
        <v>3758</v>
      </c>
      <c r="F9049" t="s">
        <v>2999</v>
      </c>
      <c r="G9049" t="s">
        <v>3000</v>
      </c>
      <c r="H9049">
        <v>281815.77970000001</v>
      </c>
      <c r="I9049">
        <v>179.88570886698599</v>
      </c>
      <c r="J9049">
        <v>1026.7792773139099</v>
      </c>
      <c r="K9049">
        <v>1206.6649861809001</v>
      </c>
      <c r="L9049">
        <v>280609.114713819</v>
      </c>
    </row>
    <row r="9050" spans="1:12" x14ac:dyDescent="0.35">
      <c r="A9050" t="s">
        <v>1782</v>
      </c>
      <c r="B9050" t="s">
        <v>5207</v>
      </c>
      <c r="C9050" t="s">
        <v>2915</v>
      </c>
      <c r="D9050" t="s">
        <v>3757</v>
      </c>
      <c r="E9050" t="s">
        <v>3758</v>
      </c>
      <c r="F9050" t="s">
        <v>2924</v>
      </c>
      <c r="G9050" t="s">
        <v>2925</v>
      </c>
      <c r="H9050">
        <v>0</v>
      </c>
      <c r="I9050">
        <v>0</v>
      </c>
      <c r="J9050">
        <v>0</v>
      </c>
      <c r="K9050">
        <v>0</v>
      </c>
      <c r="L9050">
        <v>0</v>
      </c>
    </row>
    <row r="9051" spans="1:12" x14ac:dyDescent="0.35">
      <c r="A9051" t="s">
        <v>1782</v>
      </c>
      <c r="B9051" t="s">
        <v>5207</v>
      </c>
      <c r="C9051" t="s">
        <v>2915</v>
      </c>
      <c r="D9051" t="s">
        <v>3757</v>
      </c>
      <c r="E9051" t="s">
        <v>3758</v>
      </c>
      <c r="F9051" t="s">
        <v>2877</v>
      </c>
      <c r="G9051" t="s">
        <v>2878</v>
      </c>
      <c r="H9051">
        <v>107420.0217</v>
      </c>
      <c r="I9051">
        <v>68.567227719677703</v>
      </c>
      <c r="J9051">
        <v>391.37855346523497</v>
      </c>
      <c r="K9051">
        <v>459.94578118491302</v>
      </c>
      <c r="L9051">
        <v>106960.075918815</v>
      </c>
    </row>
    <row r="9052" spans="1:12" x14ac:dyDescent="0.35">
      <c r="A9052" t="s">
        <v>1782</v>
      </c>
      <c r="B9052" t="s">
        <v>5207</v>
      </c>
      <c r="C9052" t="s">
        <v>2915</v>
      </c>
      <c r="D9052" t="s">
        <v>5211</v>
      </c>
      <c r="E9052" t="s">
        <v>5212</v>
      </c>
      <c r="F9052" t="s">
        <v>2172</v>
      </c>
      <c r="G9052" t="s">
        <v>2173</v>
      </c>
      <c r="H9052">
        <v>171342.96609999999</v>
      </c>
      <c r="I9052">
        <v>136.108310411959</v>
      </c>
      <c r="J9052">
        <v>6631.8968610346701</v>
      </c>
      <c r="K9052">
        <v>6768.0051714466199</v>
      </c>
      <c r="L9052">
        <v>164574.96092855299</v>
      </c>
    </row>
    <row r="9053" spans="1:12" x14ac:dyDescent="0.35">
      <c r="A9053" t="s">
        <v>1782</v>
      </c>
      <c r="B9053" t="s">
        <v>5207</v>
      </c>
      <c r="C9053" t="s">
        <v>2915</v>
      </c>
      <c r="D9053" t="s">
        <v>5211</v>
      </c>
      <c r="E9053" t="s">
        <v>5212</v>
      </c>
      <c r="F9053" t="s">
        <v>2867</v>
      </c>
      <c r="G9053" t="s">
        <v>2868</v>
      </c>
      <c r="H9053">
        <v>0</v>
      </c>
      <c r="I9053">
        <v>0</v>
      </c>
      <c r="J9053">
        <v>0</v>
      </c>
      <c r="K9053">
        <v>0</v>
      </c>
      <c r="L9053">
        <v>0</v>
      </c>
    </row>
    <row r="9054" spans="1:12" x14ac:dyDescent="0.35">
      <c r="A9054" t="s">
        <v>1782</v>
      </c>
      <c r="B9054" t="s">
        <v>5207</v>
      </c>
      <c r="C9054" t="s">
        <v>2915</v>
      </c>
      <c r="D9054" t="s">
        <v>5211</v>
      </c>
      <c r="E9054" t="s">
        <v>5212</v>
      </c>
      <c r="F9054" t="s">
        <v>2922</v>
      </c>
      <c r="G9054" t="s">
        <v>2923</v>
      </c>
      <c r="H9054">
        <v>50225.805699999997</v>
      </c>
      <c r="I9054">
        <v>39.897462455230702</v>
      </c>
      <c r="J9054">
        <v>1944.0095554727</v>
      </c>
      <c r="K9054">
        <v>1983.9070179279299</v>
      </c>
      <c r="L9054">
        <v>48241.898682072097</v>
      </c>
    </row>
    <row r="9055" spans="1:12" x14ac:dyDescent="0.35">
      <c r="A9055" t="s">
        <v>1782</v>
      </c>
      <c r="B9055" t="s">
        <v>5207</v>
      </c>
      <c r="C9055" t="s">
        <v>2915</v>
      </c>
      <c r="D9055" t="s">
        <v>5211</v>
      </c>
      <c r="E9055" t="s">
        <v>5212</v>
      </c>
      <c r="F9055" t="s">
        <v>2875</v>
      </c>
      <c r="G9055" t="s">
        <v>2876</v>
      </c>
      <c r="H9055">
        <v>10013.204100000001</v>
      </c>
      <c r="I9055">
        <v>7.9541070430364504</v>
      </c>
      <c r="J9055">
        <v>387.56500151523699</v>
      </c>
      <c r="K9055">
        <v>395.51910855827299</v>
      </c>
      <c r="L9055">
        <v>9617.6849914417307</v>
      </c>
    </row>
    <row r="9056" spans="1:12" x14ac:dyDescent="0.35">
      <c r="A9056" t="s">
        <v>1782</v>
      </c>
      <c r="B9056" t="s">
        <v>5207</v>
      </c>
      <c r="C9056" t="s">
        <v>2915</v>
      </c>
      <c r="D9056" t="s">
        <v>5211</v>
      </c>
      <c r="E9056" t="s">
        <v>5212</v>
      </c>
      <c r="F9056" t="s">
        <v>2924</v>
      </c>
      <c r="G9056" t="s">
        <v>2925</v>
      </c>
      <c r="H9056">
        <v>0</v>
      </c>
      <c r="I9056">
        <v>0</v>
      </c>
      <c r="J9056">
        <v>0</v>
      </c>
      <c r="K9056">
        <v>0</v>
      </c>
      <c r="L9056">
        <v>0</v>
      </c>
    </row>
    <row r="9057" spans="1:12" x14ac:dyDescent="0.35">
      <c r="A9057" t="s">
        <v>1782</v>
      </c>
      <c r="B9057" t="s">
        <v>5207</v>
      </c>
      <c r="C9057" t="s">
        <v>2915</v>
      </c>
      <c r="D9057" t="s">
        <v>5213</v>
      </c>
      <c r="E9057" t="s">
        <v>5214</v>
      </c>
      <c r="F9057" t="s">
        <v>2172</v>
      </c>
      <c r="G9057" t="s">
        <v>2173</v>
      </c>
      <c r="H9057">
        <v>16217.9061</v>
      </c>
      <c r="I9057">
        <v>14.298986589152401</v>
      </c>
      <c r="J9057">
        <v>0</v>
      </c>
      <c r="K9057">
        <v>14.298986589152401</v>
      </c>
      <c r="L9057">
        <v>16203.607113410801</v>
      </c>
    </row>
    <row r="9058" spans="1:12" x14ac:dyDescent="0.35">
      <c r="A9058" t="s">
        <v>1782</v>
      </c>
      <c r="B9058" t="s">
        <v>5207</v>
      </c>
      <c r="C9058" t="s">
        <v>2915</v>
      </c>
      <c r="D9058" t="s">
        <v>5213</v>
      </c>
      <c r="E9058" t="s">
        <v>5214</v>
      </c>
      <c r="F9058" t="s">
        <v>2867</v>
      </c>
      <c r="G9058" t="s">
        <v>2868</v>
      </c>
      <c r="H9058">
        <v>0</v>
      </c>
      <c r="I9058">
        <v>0</v>
      </c>
      <c r="J9058">
        <v>0</v>
      </c>
      <c r="K9058">
        <v>0</v>
      </c>
      <c r="L9058">
        <v>0</v>
      </c>
    </row>
    <row r="9059" spans="1:12" x14ac:dyDescent="0.35">
      <c r="A9059" t="s">
        <v>1782</v>
      </c>
      <c r="B9059" t="s">
        <v>5207</v>
      </c>
      <c r="C9059" t="s">
        <v>2915</v>
      </c>
      <c r="D9059" t="s">
        <v>5213</v>
      </c>
      <c r="E9059" t="s">
        <v>5214</v>
      </c>
      <c r="F9059" t="s">
        <v>2922</v>
      </c>
      <c r="G9059" t="s">
        <v>2923</v>
      </c>
      <c r="H9059">
        <v>0</v>
      </c>
      <c r="I9059">
        <v>0</v>
      </c>
      <c r="J9059">
        <v>0</v>
      </c>
      <c r="K9059">
        <v>0</v>
      </c>
      <c r="L9059">
        <v>0</v>
      </c>
    </row>
    <row r="9060" spans="1:12" x14ac:dyDescent="0.35">
      <c r="A9060" t="s">
        <v>1782</v>
      </c>
      <c r="B9060" t="s">
        <v>5207</v>
      </c>
      <c r="C9060" t="s">
        <v>2915</v>
      </c>
      <c r="D9060" t="s">
        <v>5215</v>
      </c>
      <c r="E9060" t="s">
        <v>5216</v>
      </c>
      <c r="F9060" t="s">
        <v>2172</v>
      </c>
      <c r="G9060" t="s">
        <v>2173</v>
      </c>
      <c r="H9060">
        <v>275338.60859999998</v>
      </c>
      <c r="I9060">
        <v>104.049521833534</v>
      </c>
      <c r="J9060">
        <v>2166.6722229191801</v>
      </c>
      <c r="K9060">
        <v>2270.72174475271</v>
      </c>
      <c r="L9060">
        <v>273067.88685524702</v>
      </c>
    </row>
    <row r="9061" spans="1:12" x14ac:dyDescent="0.35">
      <c r="A9061" t="s">
        <v>1782</v>
      </c>
      <c r="B9061" t="s">
        <v>5207</v>
      </c>
      <c r="C9061" t="s">
        <v>2915</v>
      </c>
      <c r="D9061" t="s">
        <v>5215</v>
      </c>
      <c r="E9061" t="s">
        <v>5216</v>
      </c>
      <c r="F9061" t="s">
        <v>2867</v>
      </c>
      <c r="G9061" t="s">
        <v>2868</v>
      </c>
      <c r="H9061">
        <v>0</v>
      </c>
      <c r="I9061">
        <v>0</v>
      </c>
      <c r="J9061">
        <v>0</v>
      </c>
      <c r="K9061">
        <v>0</v>
      </c>
      <c r="L9061">
        <v>0</v>
      </c>
    </row>
    <row r="9062" spans="1:12" x14ac:dyDescent="0.35">
      <c r="A9062" t="s">
        <v>1782</v>
      </c>
      <c r="B9062" t="s">
        <v>5207</v>
      </c>
      <c r="C9062" t="s">
        <v>2915</v>
      </c>
      <c r="D9062" t="s">
        <v>5215</v>
      </c>
      <c r="E9062" t="s">
        <v>5216</v>
      </c>
      <c r="F9062" t="s">
        <v>2922</v>
      </c>
      <c r="G9062" t="s">
        <v>2923</v>
      </c>
      <c r="H9062">
        <v>0</v>
      </c>
      <c r="I9062">
        <v>0</v>
      </c>
      <c r="J9062">
        <v>0</v>
      </c>
      <c r="K9062">
        <v>0</v>
      </c>
      <c r="L9062">
        <v>0</v>
      </c>
    </row>
    <row r="9063" spans="1:12" x14ac:dyDescent="0.35">
      <c r="A9063" t="s">
        <v>1782</v>
      </c>
      <c r="B9063" t="s">
        <v>5207</v>
      </c>
      <c r="C9063" t="s">
        <v>2915</v>
      </c>
      <c r="D9063" t="s">
        <v>5215</v>
      </c>
      <c r="E9063" t="s">
        <v>5216</v>
      </c>
      <c r="F9063" t="s">
        <v>2877</v>
      </c>
      <c r="G9063" t="s">
        <v>2878</v>
      </c>
      <c r="H9063">
        <v>23876.05</v>
      </c>
      <c r="I9063">
        <v>9.0226779252111005</v>
      </c>
      <c r="J9063">
        <v>187.88347406513901</v>
      </c>
      <c r="K9063">
        <v>196.90615199035</v>
      </c>
      <c r="L9063">
        <v>23679.1438480096</v>
      </c>
    </row>
    <row r="9064" spans="1:12" x14ac:dyDescent="0.35">
      <c r="A9064" t="s">
        <v>1782</v>
      </c>
      <c r="B9064" t="s">
        <v>5207</v>
      </c>
      <c r="C9064" t="s">
        <v>2915</v>
      </c>
      <c r="D9064" t="s">
        <v>5217</v>
      </c>
      <c r="E9064" t="s">
        <v>5218</v>
      </c>
      <c r="F9064" t="s">
        <v>2172</v>
      </c>
      <c r="G9064" t="s">
        <v>2173</v>
      </c>
      <c r="H9064">
        <v>138401.94519999999</v>
      </c>
      <c r="I9064">
        <v>159.95971226460199</v>
      </c>
      <c r="J9064">
        <v>794.50510945416295</v>
      </c>
      <c r="K9064">
        <v>954.46482171876505</v>
      </c>
      <c r="L9064">
        <v>137447.480378281</v>
      </c>
    </row>
    <row r="9065" spans="1:12" x14ac:dyDescent="0.35">
      <c r="A9065" t="s">
        <v>1782</v>
      </c>
      <c r="B9065" t="s">
        <v>5207</v>
      </c>
      <c r="C9065" t="s">
        <v>2915</v>
      </c>
      <c r="D9065" t="s">
        <v>5217</v>
      </c>
      <c r="E9065" t="s">
        <v>5218</v>
      </c>
      <c r="F9065" t="s">
        <v>2867</v>
      </c>
      <c r="G9065" t="s">
        <v>2868</v>
      </c>
      <c r="H9065">
        <v>0</v>
      </c>
      <c r="I9065">
        <v>0</v>
      </c>
      <c r="J9065">
        <v>0</v>
      </c>
      <c r="K9065">
        <v>0</v>
      </c>
      <c r="L9065">
        <v>0</v>
      </c>
    </row>
    <row r="9066" spans="1:12" x14ac:dyDescent="0.35">
      <c r="A9066" t="s">
        <v>1782</v>
      </c>
      <c r="B9066" t="s">
        <v>5207</v>
      </c>
      <c r="C9066" t="s">
        <v>2915</v>
      </c>
      <c r="D9066" t="s">
        <v>5217</v>
      </c>
      <c r="E9066" t="s">
        <v>5218</v>
      </c>
      <c r="F9066" t="s">
        <v>2922</v>
      </c>
      <c r="G9066" t="s">
        <v>2923</v>
      </c>
      <c r="H9066">
        <v>84244.662299999996</v>
      </c>
      <c r="I9066">
        <v>97.366781378453297</v>
      </c>
      <c r="J9066">
        <v>483.61180575470797</v>
      </c>
      <c r="K9066">
        <v>580.978587133161</v>
      </c>
      <c r="L9066">
        <v>83663.683712866798</v>
      </c>
    </row>
    <row r="9067" spans="1:12" x14ac:dyDescent="0.35">
      <c r="A9067" t="s">
        <v>1782</v>
      </c>
      <c r="B9067" t="s">
        <v>5207</v>
      </c>
      <c r="C9067" t="s">
        <v>2915</v>
      </c>
      <c r="D9067" t="s">
        <v>5217</v>
      </c>
      <c r="E9067" t="s">
        <v>5218</v>
      </c>
      <c r="F9067" t="s">
        <v>2875</v>
      </c>
      <c r="G9067" t="s">
        <v>2876</v>
      </c>
      <c r="H9067">
        <v>14349.365599999999</v>
      </c>
      <c r="I9067">
        <v>16.584451773253001</v>
      </c>
      <c r="J9067">
        <v>82.373439441735997</v>
      </c>
      <c r="K9067">
        <v>98.957891214989004</v>
      </c>
      <c r="L9067">
        <v>14250.407708785</v>
      </c>
    </row>
    <row r="9068" spans="1:12" x14ac:dyDescent="0.35">
      <c r="A9068" t="s">
        <v>1782</v>
      </c>
      <c r="B9068" t="s">
        <v>5207</v>
      </c>
      <c r="C9068" t="s">
        <v>2915</v>
      </c>
      <c r="D9068" t="s">
        <v>5217</v>
      </c>
      <c r="E9068" t="s">
        <v>5218</v>
      </c>
      <c r="F9068" t="s">
        <v>2924</v>
      </c>
      <c r="G9068" t="s">
        <v>2925</v>
      </c>
      <c r="H9068">
        <v>0</v>
      </c>
      <c r="I9068">
        <v>0</v>
      </c>
      <c r="J9068">
        <v>0</v>
      </c>
      <c r="K9068">
        <v>0</v>
      </c>
      <c r="L9068">
        <v>0</v>
      </c>
    </row>
    <row r="9069" spans="1:12" x14ac:dyDescent="0.35">
      <c r="A9069" t="s">
        <v>1782</v>
      </c>
      <c r="B9069" t="s">
        <v>5207</v>
      </c>
      <c r="C9069" t="s">
        <v>2915</v>
      </c>
      <c r="D9069" t="s">
        <v>5217</v>
      </c>
      <c r="E9069" t="s">
        <v>5218</v>
      </c>
      <c r="F9069" t="s">
        <v>2877</v>
      </c>
      <c r="G9069" t="s">
        <v>2878</v>
      </c>
      <c r="H9069">
        <v>17034.085599999999</v>
      </c>
      <c r="I9069">
        <v>19.687349201797101</v>
      </c>
      <c r="J9069">
        <v>97.785244240512398</v>
      </c>
      <c r="K9069">
        <v>117.47259344231</v>
      </c>
      <c r="L9069">
        <v>16916.613006557702</v>
      </c>
    </row>
    <row r="9070" spans="1:12" x14ac:dyDescent="0.35">
      <c r="A9070" t="s">
        <v>1782</v>
      </c>
      <c r="B9070" t="s">
        <v>5207</v>
      </c>
      <c r="C9070" t="s">
        <v>2915</v>
      </c>
      <c r="D9070" t="s">
        <v>5219</v>
      </c>
      <c r="E9070" t="s">
        <v>5220</v>
      </c>
      <c r="F9070" t="s">
        <v>2172</v>
      </c>
      <c r="G9070" t="s">
        <v>2173</v>
      </c>
      <c r="H9070">
        <v>375176.31459999998</v>
      </c>
      <c r="I9070">
        <v>253.195422381746</v>
      </c>
      <c r="J9070">
        <v>14748.0710332009</v>
      </c>
      <c r="K9070">
        <v>15001.2664555826</v>
      </c>
      <c r="L9070">
        <v>360175.048144417</v>
      </c>
    </row>
    <row r="9071" spans="1:12" x14ac:dyDescent="0.35">
      <c r="A9071" t="s">
        <v>1782</v>
      </c>
      <c r="B9071" t="s">
        <v>5207</v>
      </c>
      <c r="C9071" t="s">
        <v>2915</v>
      </c>
      <c r="D9071" t="s">
        <v>5219</v>
      </c>
      <c r="E9071" t="s">
        <v>5220</v>
      </c>
      <c r="F9071" t="s">
        <v>2867</v>
      </c>
      <c r="G9071" t="s">
        <v>2868</v>
      </c>
      <c r="H9071">
        <v>0</v>
      </c>
      <c r="I9071">
        <v>0</v>
      </c>
      <c r="J9071">
        <v>0</v>
      </c>
      <c r="K9071">
        <v>0</v>
      </c>
      <c r="L9071">
        <v>0</v>
      </c>
    </row>
    <row r="9072" spans="1:12" x14ac:dyDescent="0.35">
      <c r="A9072" t="s">
        <v>1782</v>
      </c>
      <c r="B9072" t="s">
        <v>5207</v>
      </c>
      <c r="C9072" t="s">
        <v>2915</v>
      </c>
      <c r="D9072" t="s">
        <v>5219</v>
      </c>
      <c r="E9072" t="s">
        <v>5220</v>
      </c>
      <c r="F9072" t="s">
        <v>2922</v>
      </c>
      <c r="G9072" t="s">
        <v>2923</v>
      </c>
      <c r="H9072">
        <v>40432.698600000003</v>
      </c>
      <c r="I9072">
        <v>27.286835021151099</v>
      </c>
      <c r="J9072">
        <v>1589.3975387770799</v>
      </c>
      <c r="K9072">
        <v>1616.6843737982299</v>
      </c>
      <c r="L9072">
        <v>38816.014226201798</v>
      </c>
    </row>
    <row r="9073" spans="1:14" x14ac:dyDescent="0.35">
      <c r="A9073" t="s">
        <v>1782</v>
      </c>
      <c r="B9073" t="s">
        <v>5207</v>
      </c>
      <c r="C9073" t="s">
        <v>2915</v>
      </c>
      <c r="D9073" t="s">
        <v>5219</v>
      </c>
      <c r="E9073" t="s">
        <v>5220</v>
      </c>
      <c r="F9073" t="s">
        <v>2999</v>
      </c>
      <c r="G9073" t="s">
        <v>3000</v>
      </c>
      <c r="H9073">
        <v>30324.524000000001</v>
      </c>
      <c r="I9073">
        <v>20.4651262658634</v>
      </c>
      <c r="J9073">
        <v>1192.04815408281</v>
      </c>
      <c r="K9073">
        <v>1212.5132803486699</v>
      </c>
      <c r="L9073">
        <v>29112.010719651302</v>
      </c>
    </row>
    <row r="9074" spans="1:14" x14ac:dyDescent="0.35">
      <c r="A9074" t="s">
        <v>1782</v>
      </c>
      <c r="B9074" t="s">
        <v>5207</v>
      </c>
      <c r="C9074" t="s">
        <v>2915</v>
      </c>
      <c r="D9074" t="s">
        <v>4671</v>
      </c>
      <c r="E9074" t="s">
        <v>5221</v>
      </c>
      <c r="F9074" t="s">
        <v>2172</v>
      </c>
      <c r="G9074" t="s">
        <v>2173</v>
      </c>
      <c r="H9074">
        <v>79861.930600000007</v>
      </c>
      <c r="I9074">
        <v>78.130793821705694</v>
      </c>
      <c r="J9074">
        <v>8968.4769316451893</v>
      </c>
      <c r="K9074">
        <v>9046.6077254668999</v>
      </c>
      <c r="L9074">
        <v>70815.3228745331</v>
      </c>
    </row>
    <row r="9075" spans="1:14" x14ac:dyDescent="0.35">
      <c r="A9075" t="s">
        <v>1782</v>
      </c>
      <c r="B9075" t="s">
        <v>5207</v>
      </c>
      <c r="C9075" t="s">
        <v>2915</v>
      </c>
      <c r="D9075" t="s">
        <v>4671</v>
      </c>
      <c r="E9075" t="s">
        <v>5221</v>
      </c>
      <c r="F9075" t="s">
        <v>2867</v>
      </c>
      <c r="G9075" t="s">
        <v>2868</v>
      </c>
      <c r="H9075">
        <v>0</v>
      </c>
      <c r="I9075">
        <v>0</v>
      </c>
      <c r="J9075">
        <v>0</v>
      </c>
      <c r="K9075">
        <v>0</v>
      </c>
      <c r="L9075">
        <v>0</v>
      </c>
    </row>
    <row r="9076" spans="1:14" x14ac:dyDescent="0.35">
      <c r="A9076" t="s">
        <v>1782</v>
      </c>
      <c r="B9076" t="s">
        <v>5207</v>
      </c>
      <c r="C9076" t="s">
        <v>2915</v>
      </c>
      <c r="D9076" t="s">
        <v>4671</v>
      </c>
      <c r="E9076" t="s">
        <v>5221</v>
      </c>
      <c r="F9076" t="s">
        <v>2922</v>
      </c>
      <c r="G9076" t="s">
        <v>2923</v>
      </c>
      <c r="H9076">
        <v>0</v>
      </c>
      <c r="I9076">
        <v>0</v>
      </c>
      <c r="J9076">
        <v>0</v>
      </c>
      <c r="K9076">
        <v>0</v>
      </c>
      <c r="L9076">
        <v>0</v>
      </c>
    </row>
    <row r="9077" spans="1:14" x14ac:dyDescent="0.35">
      <c r="A9077" t="s">
        <v>1782</v>
      </c>
      <c r="B9077" t="s">
        <v>5207</v>
      </c>
      <c r="C9077" t="s">
        <v>17</v>
      </c>
      <c r="D9077" t="s">
        <v>290</v>
      </c>
      <c r="E9077" t="s">
        <v>5222</v>
      </c>
      <c r="F9077" t="s">
        <v>19</v>
      </c>
      <c r="G9077" t="s">
        <v>2174</v>
      </c>
      <c r="H9077">
        <v>836320.10800000001</v>
      </c>
      <c r="I9077">
        <v>872.71190930175703</v>
      </c>
      <c r="J9077">
        <v>0</v>
      </c>
      <c r="K9077">
        <v>872.71190930175703</v>
      </c>
      <c r="L9077">
        <v>835447.39609069796</v>
      </c>
      <c r="N9077" t="s">
        <v>2198</v>
      </c>
    </row>
    <row r="9078" spans="1:14" x14ac:dyDescent="0.35">
      <c r="A9078" t="s">
        <v>1782</v>
      </c>
      <c r="B9078" t="s">
        <v>5207</v>
      </c>
      <c r="C9078" t="s">
        <v>17</v>
      </c>
      <c r="D9078" t="s">
        <v>290</v>
      </c>
      <c r="E9078" t="s">
        <v>5222</v>
      </c>
      <c r="F9078" t="s">
        <v>30</v>
      </c>
      <c r="G9078" t="s">
        <v>2182</v>
      </c>
      <c r="H9078">
        <v>123374.7068</v>
      </c>
      <c r="I9078">
        <v>128.743258605421</v>
      </c>
      <c r="J9078">
        <v>0</v>
      </c>
      <c r="K9078">
        <v>128.743258605421</v>
      </c>
      <c r="L9078">
        <v>123245.963541395</v>
      </c>
      <c r="N9078" t="s">
        <v>2198</v>
      </c>
    </row>
    <row r="9079" spans="1:14" x14ac:dyDescent="0.35">
      <c r="A9079" t="s">
        <v>1782</v>
      </c>
      <c r="B9079" t="s">
        <v>5207</v>
      </c>
      <c r="C9079" t="s">
        <v>17</v>
      </c>
      <c r="D9079" t="s">
        <v>290</v>
      </c>
      <c r="E9079" t="s">
        <v>5222</v>
      </c>
      <c r="F9079" t="s">
        <v>2787</v>
      </c>
      <c r="G9079" t="s">
        <v>2935</v>
      </c>
      <c r="H9079">
        <v>0</v>
      </c>
      <c r="I9079">
        <v>0</v>
      </c>
      <c r="J9079">
        <v>0</v>
      </c>
      <c r="K9079">
        <v>0</v>
      </c>
      <c r="L9079">
        <v>0</v>
      </c>
    </row>
    <row r="9080" spans="1:14" x14ac:dyDescent="0.35">
      <c r="A9080" t="s">
        <v>1782</v>
      </c>
      <c r="B9080" t="s">
        <v>5207</v>
      </c>
      <c r="C9080" t="s">
        <v>17</v>
      </c>
      <c r="D9080" t="s">
        <v>290</v>
      </c>
      <c r="E9080" t="s">
        <v>5222</v>
      </c>
      <c r="F9080" t="s">
        <v>2788</v>
      </c>
      <c r="G9080" t="s">
        <v>2936</v>
      </c>
      <c r="H9080">
        <v>1017883.9918</v>
      </c>
      <c r="I9080">
        <v>1062.1764005274399</v>
      </c>
      <c r="J9080">
        <v>3079.4380312589601</v>
      </c>
      <c r="K9080">
        <v>4141.6144317864</v>
      </c>
      <c r="L9080">
        <v>1013742.37736821</v>
      </c>
    </row>
    <row r="9081" spans="1:14" x14ac:dyDescent="0.35">
      <c r="A9081" t="s">
        <v>1782</v>
      </c>
      <c r="B9081" t="s">
        <v>5207</v>
      </c>
      <c r="C9081" t="s">
        <v>17</v>
      </c>
      <c r="D9081" t="s">
        <v>1783</v>
      </c>
      <c r="E9081" t="s">
        <v>5223</v>
      </c>
      <c r="F9081" t="s">
        <v>2170</v>
      </c>
      <c r="G9081" t="s">
        <v>2171</v>
      </c>
      <c r="H9081">
        <v>0</v>
      </c>
      <c r="I9081">
        <v>0</v>
      </c>
      <c r="J9081">
        <v>0</v>
      </c>
      <c r="K9081">
        <v>0</v>
      </c>
      <c r="L9081">
        <v>0</v>
      </c>
    </row>
    <row r="9082" spans="1:14" x14ac:dyDescent="0.35">
      <c r="A9082" t="s">
        <v>1782</v>
      </c>
      <c r="B9082" t="s">
        <v>5207</v>
      </c>
      <c r="C9082" t="s">
        <v>17</v>
      </c>
      <c r="D9082" t="s">
        <v>1783</v>
      </c>
      <c r="E9082" t="s">
        <v>5223</v>
      </c>
      <c r="F9082" t="s">
        <v>19</v>
      </c>
      <c r="G9082" t="s">
        <v>2174</v>
      </c>
      <c r="H9082">
        <v>1720912.2801999999</v>
      </c>
      <c r="I9082">
        <v>2683.8125501887498</v>
      </c>
      <c r="J9082">
        <v>0</v>
      </c>
      <c r="K9082">
        <v>2683.8125501887498</v>
      </c>
      <c r="L9082">
        <v>1718228.46764981</v>
      </c>
      <c r="N9082" t="s">
        <v>2198</v>
      </c>
    </row>
    <row r="9083" spans="1:14" x14ac:dyDescent="0.35">
      <c r="A9083" t="s">
        <v>1782</v>
      </c>
      <c r="B9083" t="s">
        <v>5207</v>
      </c>
      <c r="C9083" t="s">
        <v>17</v>
      </c>
      <c r="D9083" t="s">
        <v>1783</v>
      </c>
      <c r="E9083" t="s">
        <v>5223</v>
      </c>
      <c r="F9083" t="s">
        <v>2787</v>
      </c>
      <c r="G9083" t="s">
        <v>2935</v>
      </c>
      <c r="H9083">
        <v>0</v>
      </c>
      <c r="I9083">
        <v>0</v>
      </c>
      <c r="J9083">
        <v>0</v>
      </c>
      <c r="K9083">
        <v>0</v>
      </c>
      <c r="L9083">
        <v>0</v>
      </c>
    </row>
    <row r="9084" spans="1:14" x14ac:dyDescent="0.35">
      <c r="A9084" t="s">
        <v>1782</v>
      </c>
      <c r="B9084" t="s">
        <v>5207</v>
      </c>
      <c r="C9084" t="s">
        <v>17</v>
      </c>
      <c r="D9084" t="s">
        <v>1783</v>
      </c>
      <c r="E9084" t="s">
        <v>5223</v>
      </c>
      <c r="F9084" t="s">
        <v>2788</v>
      </c>
      <c r="G9084" t="s">
        <v>2936</v>
      </c>
      <c r="H9084">
        <v>3012340.1861999999</v>
      </c>
      <c r="I9084">
        <v>4697.83177810698</v>
      </c>
      <c r="J9084">
        <v>43673.018835171599</v>
      </c>
      <c r="K9084">
        <v>48370.850613278599</v>
      </c>
      <c r="L9084">
        <v>2963969.3355867201</v>
      </c>
    </row>
    <row r="9085" spans="1:14" x14ac:dyDescent="0.35">
      <c r="A9085" t="s">
        <v>1782</v>
      </c>
      <c r="B9085" t="s">
        <v>5207</v>
      </c>
      <c r="C9085" t="s">
        <v>17</v>
      </c>
      <c r="D9085" t="s">
        <v>1786</v>
      </c>
      <c r="E9085" t="s">
        <v>2265</v>
      </c>
      <c r="F9085" t="s">
        <v>2170</v>
      </c>
      <c r="G9085" t="s">
        <v>2171</v>
      </c>
      <c r="H9085">
        <v>0</v>
      </c>
      <c r="I9085">
        <v>0</v>
      </c>
      <c r="J9085">
        <v>0</v>
      </c>
      <c r="K9085">
        <v>0</v>
      </c>
      <c r="L9085">
        <v>0</v>
      </c>
    </row>
    <row r="9086" spans="1:14" x14ac:dyDescent="0.35">
      <c r="A9086" t="s">
        <v>1782</v>
      </c>
      <c r="B9086" t="s">
        <v>5207</v>
      </c>
      <c r="C9086" t="s">
        <v>17</v>
      </c>
      <c r="D9086" t="s">
        <v>1786</v>
      </c>
      <c r="E9086" t="s">
        <v>2265</v>
      </c>
      <c r="F9086" t="s">
        <v>19</v>
      </c>
      <c r="G9086" t="s">
        <v>2174</v>
      </c>
      <c r="H9086">
        <v>1571194.9291000001</v>
      </c>
      <c r="I9086">
        <v>1048.3451707740901</v>
      </c>
      <c r="J9086">
        <v>0</v>
      </c>
      <c r="K9086">
        <v>1048.3451707740901</v>
      </c>
      <c r="L9086">
        <v>1570146.58392923</v>
      </c>
      <c r="N9086" t="s">
        <v>2198</v>
      </c>
    </row>
    <row r="9087" spans="1:14" x14ac:dyDescent="0.35">
      <c r="A9087" t="s">
        <v>1782</v>
      </c>
      <c r="B9087" t="s">
        <v>5207</v>
      </c>
      <c r="C9087" t="s">
        <v>17</v>
      </c>
      <c r="D9087" t="s">
        <v>1786</v>
      </c>
      <c r="E9087" t="s">
        <v>2265</v>
      </c>
      <c r="F9087" t="s">
        <v>2787</v>
      </c>
      <c r="G9087" t="s">
        <v>2935</v>
      </c>
      <c r="H9087">
        <v>0</v>
      </c>
      <c r="I9087">
        <v>0</v>
      </c>
      <c r="J9087">
        <v>0</v>
      </c>
      <c r="K9087">
        <v>0</v>
      </c>
      <c r="L9087">
        <v>0</v>
      </c>
    </row>
    <row r="9088" spans="1:14" x14ac:dyDescent="0.35">
      <c r="A9088" t="s">
        <v>1782</v>
      </c>
      <c r="B9088" t="s">
        <v>5207</v>
      </c>
      <c r="C9088" t="s">
        <v>17</v>
      </c>
      <c r="D9088" t="s">
        <v>1786</v>
      </c>
      <c r="E9088" t="s">
        <v>2265</v>
      </c>
      <c r="F9088" t="s">
        <v>2788</v>
      </c>
      <c r="G9088" t="s">
        <v>2936</v>
      </c>
      <c r="H9088">
        <v>2542479.0671999999</v>
      </c>
      <c r="I9088">
        <v>1696.4130945253401</v>
      </c>
      <c r="J9088">
        <v>10694.536858543999</v>
      </c>
      <c r="K9088">
        <v>12390.949953069399</v>
      </c>
      <c r="L9088">
        <v>2530088.11724693</v>
      </c>
    </row>
    <row r="9089" spans="1:14" x14ac:dyDescent="0.35">
      <c r="A9089" t="s">
        <v>1782</v>
      </c>
      <c r="B9089" t="s">
        <v>5207</v>
      </c>
      <c r="C9089" t="s">
        <v>17</v>
      </c>
      <c r="D9089" t="s">
        <v>1790</v>
      </c>
      <c r="E9089" t="s">
        <v>2439</v>
      </c>
      <c r="F9089" t="s">
        <v>2170</v>
      </c>
      <c r="G9089" t="s">
        <v>2171</v>
      </c>
      <c r="H9089">
        <v>0</v>
      </c>
      <c r="I9089">
        <v>0</v>
      </c>
      <c r="J9089">
        <v>0</v>
      </c>
      <c r="K9089">
        <v>0</v>
      </c>
      <c r="L9089">
        <v>0</v>
      </c>
    </row>
    <row r="9090" spans="1:14" x14ac:dyDescent="0.35">
      <c r="A9090" t="s">
        <v>1782</v>
      </c>
      <c r="B9090" t="s">
        <v>5207</v>
      </c>
      <c r="C9090" t="s">
        <v>17</v>
      </c>
      <c r="D9090" t="s">
        <v>1790</v>
      </c>
      <c r="E9090" t="s">
        <v>2439</v>
      </c>
      <c r="F9090" t="s">
        <v>19</v>
      </c>
      <c r="G9090" t="s">
        <v>2174</v>
      </c>
      <c r="H9090">
        <v>1033730.5157</v>
      </c>
      <c r="I9090">
        <v>1357.13863487754</v>
      </c>
      <c r="J9090">
        <v>0</v>
      </c>
      <c r="K9090">
        <v>1357.13863487754</v>
      </c>
      <c r="L9090">
        <v>1032373.37706512</v>
      </c>
      <c r="N9090" t="s">
        <v>2198</v>
      </c>
    </row>
    <row r="9091" spans="1:14" x14ac:dyDescent="0.35">
      <c r="A9091" t="s">
        <v>1782</v>
      </c>
      <c r="B9091" t="s">
        <v>5207</v>
      </c>
      <c r="C9091" t="s">
        <v>17</v>
      </c>
      <c r="D9091" t="s">
        <v>1790</v>
      </c>
      <c r="E9091" t="s">
        <v>2439</v>
      </c>
      <c r="F9091" t="s">
        <v>2787</v>
      </c>
      <c r="G9091" t="s">
        <v>2935</v>
      </c>
      <c r="H9091">
        <v>0</v>
      </c>
      <c r="I9091">
        <v>0</v>
      </c>
      <c r="J9091">
        <v>0</v>
      </c>
      <c r="K9091">
        <v>0</v>
      </c>
      <c r="L9091">
        <v>0</v>
      </c>
    </row>
    <row r="9092" spans="1:14" x14ac:dyDescent="0.35">
      <c r="A9092" t="s">
        <v>1782</v>
      </c>
      <c r="B9092" t="s">
        <v>5207</v>
      </c>
      <c r="C9092" t="s">
        <v>17</v>
      </c>
      <c r="D9092" t="s">
        <v>1790</v>
      </c>
      <c r="E9092" t="s">
        <v>2439</v>
      </c>
      <c r="F9092" t="s">
        <v>2788</v>
      </c>
      <c r="G9092" t="s">
        <v>2936</v>
      </c>
      <c r="H9092">
        <v>1590948.8199</v>
      </c>
      <c r="I9092">
        <v>2088.68566506662</v>
      </c>
      <c r="J9092">
        <v>3702.8075068757498</v>
      </c>
      <c r="K9092">
        <v>5791.4931719423703</v>
      </c>
      <c r="L9092">
        <v>1585157.3267280599</v>
      </c>
    </row>
    <row r="9093" spans="1:14" x14ac:dyDescent="0.35">
      <c r="A9093" t="s">
        <v>1782</v>
      </c>
      <c r="B9093" t="s">
        <v>5207</v>
      </c>
      <c r="C9093" t="s">
        <v>17</v>
      </c>
      <c r="D9093" t="s">
        <v>1794</v>
      </c>
      <c r="E9093" t="s">
        <v>5224</v>
      </c>
      <c r="F9093" t="s">
        <v>2170</v>
      </c>
      <c r="G9093" t="s">
        <v>2171</v>
      </c>
      <c r="H9093">
        <v>0</v>
      </c>
      <c r="I9093">
        <v>0</v>
      </c>
      <c r="J9093">
        <v>0</v>
      </c>
      <c r="K9093">
        <v>0</v>
      </c>
      <c r="L9093">
        <v>0</v>
      </c>
    </row>
    <row r="9094" spans="1:14" x14ac:dyDescent="0.35">
      <c r="A9094" t="s">
        <v>1782</v>
      </c>
      <c r="B9094" t="s">
        <v>5207</v>
      </c>
      <c r="C9094" t="s">
        <v>17</v>
      </c>
      <c r="D9094" t="s">
        <v>1794</v>
      </c>
      <c r="E9094" t="s">
        <v>5224</v>
      </c>
      <c r="F9094" t="s">
        <v>19</v>
      </c>
      <c r="G9094" t="s">
        <v>2174</v>
      </c>
      <c r="H9094">
        <v>1275948.8731</v>
      </c>
      <c r="I9094">
        <v>2651.84014705354</v>
      </c>
      <c r="J9094">
        <v>0</v>
      </c>
      <c r="K9094">
        <v>2651.84014705354</v>
      </c>
      <c r="L9094">
        <v>1273297.0329529501</v>
      </c>
      <c r="N9094" t="s">
        <v>2198</v>
      </c>
    </row>
    <row r="9095" spans="1:14" x14ac:dyDescent="0.35">
      <c r="A9095" t="s">
        <v>1782</v>
      </c>
      <c r="B9095" t="s">
        <v>5207</v>
      </c>
      <c r="C9095" t="s">
        <v>17</v>
      </c>
      <c r="D9095" t="s">
        <v>1794</v>
      </c>
      <c r="E9095" t="s">
        <v>5224</v>
      </c>
      <c r="F9095" t="s">
        <v>2787</v>
      </c>
      <c r="G9095" t="s">
        <v>2935</v>
      </c>
      <c r="H9095">
        <v>0</v>
      </c>
      <c r="I9095">
        <v>0</v>
      </c>
      <c r="J9095">
        <v>0</v>
      </c>
      <c r="K9095">
        <v>0</v>
      </c>
      <c r="L9095">
        <v>0</v>
      </c>
    </row>
    <row r="9096" spans="1:14" x14ac:dyDescent="0.35">
      <c r="A9096" t="s">
        <v>1782</v>
      </c>
      <c r="B9096" t="s">
        <v>5207</v>
      </c>
      <c r="C9096" t="s">
        <v>17</v>
      </c>
      <c r="D9096" t="s">
        <v>1794</v>
      </c>
      <c r="E9096" t="s">
        <v>5224</v>
      </c>
      <c r="F9096" t="s">
        <v>2788</v>
      </c>
      <c r="G9096" t="s">
        <v>2936</v>
      </c>
      <c r="H9096">
        <v>2190719.7102999999</v>
      </c>
      <c r="I9096">
        <v>4553.0339037652302</v>
      </c>
      <c r="J9096">
        <v>29007.5911506431</v>
      </c>
      <c r="K9096">
        <v>33560.625054408301</v>
      </c>
      <c r="L9096">
        <v>2157159.0852455902</v>
      </c>
    </row>
    <row r="9097" spans="1:14" x14ac:dyDescent="0.35">
      <c r="A9097" t="s">
        <v>1782</v>
      </c>
      <c r="B9097" t="s">
        <v>5207</v>
      </c>
      <c r="C9097" t="s">
        <v>2938</v>
      </c>
      <c r="D9097" t="s">
        <v>3772</v>
      </c>
      <c r="E9097" t="s">
        <v>3773</v>
      </c>
      <c r="F9097" t="s">
        <v>2170</v>
      </c>
      <c r="G9097" t="s">
        <v>2171</v>
      </c>
      <c r="H9097">
        <v>0</v>
      </c>
      <c r="I9097">
        <v>0</v>
      </c>
      <c r="J9097">
        <v>0</v>
      </c>
      <c r="K9097">
        <v>0</v>
      </c>
      <c r="L9097">
        <v>0</v>
      </c>
    </row>
    <row r="9098" spans="1:14" x14ac:dyDescent="0.35">
      <c r="A9098" t="s">
        <v>1782</v>
      </c>
      <c r="B9098" t="s">
        <v>5207</v>
      </c>
      <c r="C9098" t="s">
        <v>2938</v>
      </c>
      <c r="D9098" t="s">
        <v>3772</v>
      </c>
      <c r="E9098" t="s">
        <v>3773</v>
      </c>
      <c r="F9098" t="s">
        <v>2172</v>
      </c>
      <c r="G9098" t="s">
        <v>2173</v>
      </c>
      <c r="H9098">
        <v>392685.37040000001</v>
      </c>
      <c r="I9098">
        <v>262.01065451381203</v>
      </c>
      <c r="J9098">
        <v>1020.88502199064</v>
      </c>
      <c r="K9098">
        <v>1282.89567650445</v>
      </c>
      <c r="L9098">
        <v>391402.47472349601</v>
      </c>
    </row>
    <row r="9099" spans="1:14" x14ac:dyDescent="0.35">
      <c r="A9099" t="s">
        <v>1782</v>
      </c>
      <c r="B9099" t="s">
        <v>5207</v>
      </c>
      <c r="C9099" t="s">
        <v>2938</v>
      </c>
      <c r="D9099" t="s">
        <v>3772</v>
      </c>
      <c r="E9099" t="s">
        <v>3773</v>
      </c>
      <c r="F9099" t="s">
        <v>2940</v>
      </c>
      <c r="G9099" t="s">
        <v>2941</v>
      </c>
      <c r="H9099">
        <v>0</v>
      </c>
      <c r="I9099">
        <v>0</v>
      </c>
      <c r="J9099">
        <v>0</v>
      </c>
      <c r="K9099">
        <v>0</v>
      </c>
      <c r="L9099">
        <v>0</v>
      </c>
    </row>
    <row r="9100" spans="1:14" x14ac:dyDescent="0.35">
      <c r="A9100" t="s">
        <v>1782</v>
      </c>
      <c r="B9100" t="s">
        <v>5207</v>
      </c>
      <c r="C9100" t="s">
        <v>2938</v>
      </c>
      <c r="D9100" t="s">
        <v>3071</v>
      </c>
      <c r="E9100" t="s">
        <v>5225</v>
      </c>
      <c r="F9100" t="s">
        <v>2172</v>
      </c>
      <c r="G9100" t="s">
        <v>2173</v>
      </c>
      <c r="H9100">
        <v>344392.7304</v>
      </c>
      <c r="I9100">
        <v>611.73461681332606</v>
      </c>
      <c r="J9100">
        <v>1915.7043701185701</v>
      </c>
      <c r="K9100">
        <v>2527.4389869319002</v>
      </c>
      <c r="L9100">
        <v>341865.29141306801</v>
      </c>
    </row>
    <row r="9101" spans="1:14" x14ac:dyDescent="0.35">
      <c r="A9101" t="s">
        <v>1782</v>
      </c>
      <c r="B9101" t="s">
        <v>5207</v>
      </c>
      <c r="C9101" t="s">
        <v>2944</v>
      </c>
      <c r="D9101" t="s">
        <v>3774</v>
      </c>
      <c r="E9101" t="s">
        <v>4283</v>
      </c>
      <c r="F9101" t="s">
        <v>2947</v>
      </c>
      <c r="G9101" t="s">
        <v>2948</v>
      </c>
      <c r="H9101">
        <v>217247.68520000001</v>
      </c>
      <c r="I9101">
        <v>276.80449854906601</v>
      </c>
      <c r="J9101">
        <v>1053.0490459387399</v>
      </c>
      <c r="K9101">
        <v>1329.85354448781</v>
      </c>
      <c r="L9101">
        <v>215917.83165551201</v>
      </c>
    </row>
    <row r="9102" spans="1:14" x14ac:dyDescent="0.35">
      <c r="A9102" t="s">
        <v>1811</v>
      </c>
      <c r="B9102" t="s">
        <v>5226</v>
      </c>
      <c r="C9102" t="s">
        <v>2857</v>
      </c>
      <c r="D9102" t="s">
        <v>2859</v>
      </c>
      <c r="E9102" t="s">
        <v>5227</v>
      </c>
      <c r="F9102" t="s">
        <v>2170</v>
      </c>
      <c r="G9102" t="s">
        <v>2171</v>
      </c>
      <c r="H9102">
        <v>0</v>
      </c>
      <c r="I9102">
        <v>0</v>
      </c>
      <c r="J9102">
        <v>0</v>
      </c>
      <c r="K9102">
        <v>0</v>
      </c>
      <c r="L9102">
        <v>0</v>
      </c>
    </row>
    <row r="9103" spans="1:14" x14ac:dyDescent="0.35">
      <c r="A9103" t="s">
        <v>1811</v>
      </c>
      <c r="B9103" t="s">
        <v>5226</v>
      </c>
      <c r="C9103" t="s">
        <v>2857</v>
      </c>
      <c r="D9103" t="s">
        <v>2859</v>
      </c>
      <c r="E9103" t="s">
        <v>5227</v>
      </c>
      <c r="F9103" t="s">
        <v>2172</v>
      </c>
      <c r="G9103" t="s">
        <v>2173</v>
      </c>
      <c r="H9103">
        <v>5764482.8601000002</v>
      </c>
      <c r="I9103">
        <v>30564.324886782899</v>
      </c>
      <c r="J9103">
        <v>401379.76047233399</v>
      </c>
      <c r="K9103">
        <v>431944.08535911702</v>
      </c>
      <c r="L9103">
        <v>5332538.7747408804</v>
      </c>
    </row>
    <row r="9104" spans="1:14" x14ac:dyDescent="0.35">
      <c r="A9104" t="s">
        <v>1811</v>
      </c>
      <c r="B9104" t="s">
        <v>5226</v>
      </c>
      <c r="C9104" t="s">
        <v>2857</v>
      </c>
      <c r="D9104" t="s">
        <v>2859</v>
      </c>
      <c r="E9104" t="s">
        <v>5227</v>
      </c>
      <c r="F9104" t="s">
        <v>2861</v>
      </c>
      <c r="G9104" t="s">
        <v>2862</v>
      </c>
      <c r="H9104">
        <v>153387.4221</v>
      </c>
      <c r="I9104">
        <v>813.28769882956601</v>
      </c>
      <c r="J9104">
        <v>10680.3347680835</v>
      </c>
      <c r="K9104">
        <v>11493.622466913101</v>
      </c>
      <c r="L9104">
        <v>141893.79963308701</v>
      </c>
    </row>
    <row r="9105" spans="1:14" x14ac:dyDescent="0.35">
      <c r="A9105" t="s">
        <v>1811</v>
      </c>
      <c r="B9105" t="s">
        <v>5226</v>
      </c>
      <c r="C9105" t="s">
        <v>2857</v>
      </c>
      <c r="D9105" t="s">
        <v>2859</v>
      </c>
      <c r="E9105" t="s">
        <v>5227</v>
      </c>
      <c r="F9105" t="s">
        <v>194</v>
      </c>
      <c r="G9105" t="s">
        <v>2415</v>
      </c>
      <c r="H9105">
        <v>228114.62779999999</v>
      </c>
      <c r="I9105">
        <v>1209.5047828747399</v>
      </c>
      <c r="J9105">
        <v>0</v>
      </c>
      <c r="K9105">
        <v>1209.5047828747399</v>
      </c>
      <c r="L9105">
        <v>226905.12301712501</v>
      </c>
      <c r="N9105" t="s">
        <v>2198</v>
      </c>
    </row>
    <row r="9106" spans="1:14" x14ac:dyDescent="0.35">
      <c r="A9106" t="s">
        <v>1811</v>
      </c>
      <c r="B9106" t="s">
        <v>5226</v>
      </c>
      <c r="C9106" t="s">
        <v>2857</v>
      </c>
      <c r="D9106" t="s">
        <v>2859</v>
      </c>
      <c r="E9106" t="s">
        <v>5227</v>
      </c>
      <c r="F9106" t="s">
        <v>2865</v>
      </c>
      <c r="G9106" t="s">
        <v>2866</v>
      </c>
      <c r="H9106">
        <v>0</v>
      </c>
      <c r="I9106">
        <v>0</v>
      </c>
      <c r="J9106">
        <v>0</v>
      </c>
      <c r="K9106">
        <v>0</v>
      </c>
      <c r="L9106">
        <v>0</v>
      </c>
    </row>
    <row r="9107" spans="1:14" x14ac:dyDescent="0.35">
      <c r="A9107" t="s">
        <v>1811</v>
      </c>
      <c r="B9107" t="s">
        <v>5226</v>
      </c>
      <c r="C9107" t="s">
        <v>2857</v>
      </c>
      <c r="D9107" t="s">
        <v>2859</v>
      </c>
      <c r="E9107" t="s">
        <v>5227</v>
      </c>
      <c r="F9107" t="s">
        <v>2867</v>
      </c>
      <c r="G9107" t="s">
        <v>2868</v>
      </c>
      <c r="H9107">
        <v>0</v>
      </c>
      <c r="I9107">
        <v>0</v>
      </c>
      <c r="J9107">
        <v>0</v>
      </c>
      <c r="K9107">
        <v>0</v>
      </c>
      <c r="L9107">
        <v>0</v>
      </c>
    </row>
    <row r="9108" spans="1:14" x14ac:dyDescent="0.35">
      <c r="A9108" t="s">
        <v>1811</v>
      </c>
      <c r="B9108" t="s">
        <v>5226</v>
      </c>
      <c r="C9108" t="s">
        <v>2857</v>
      </c>
      <c r="D9108" t="s">
        <v>2859</v>
      </c>
      <c r="E9108" t="s">
        <v>5227</v>
      </c>
      <c r="F9108" t="s">
        <v>2869</v>
      </c>
      <c r="G9108" t="s">
        <v>2870</v>
      </c>
      <c r="H9108">
        <v>271377.74650000001</v>
      </c>
      <c r="I9108">
        <v>1438.8936210061599</v>
      </c>
      <c r="J9108">
        <v>18895.976897378499</v>
      </c>
      <c r="K9108">
        <v>20334.8705183846</v>
      </c>
      <c r="L9108">
        <v>251042.87598161501</v>
      </c>
    </row>
    <row r="9109" spans="1:14" x14ac:dyDescent="0.35">
      <c r="A9109" t="s">
        <v>1811</v>
      </c>
      <c r="B9109" t="s">
        <v>5226</v>
      </c>
      <c r="C9109" t="s">
        <v>2857</v>
      </c>
      <c r="D9109" t="s">
        <v>2859</v>
      </c>
      <c r="E9109" t="s">
        <v>5227</v>
      </c>
      <c r="F9109" t="s">
        <v>2871</v>
      </c>
      <c r="G9109" t="s">
        <v>2872</v>
      </c>
      <c r="H9109">
        <v>294975.81170000002</v>
      </c>
      <c r="I9109">
        <v>1564.0148054414699</v>
      </c>
      <c r="J9109">
        <v>20539.105323237502</v>
      </c>
      <c r="K9109">
        <v>22103.120128678998</v>
      </c>
      <c r="L9109">
        <v>272872.69157132099</v>
      </c>
    </row>
    <row r="9110" spans="1:14" x14ac:dyDescent="0.35">
      <c r="A9110" t="s">
        <v>1811</v>
      </c>
      <c r="B9110" t="s">
        <v>5226</v>
      </c>
      <c r="C9110" t="s">
        <v>2857</v>
      </c>
      <c r="D9110" t="s">
        <v>2859</v>
      </c>
      <c r="E9110" t="s">
        <v>5227</v>
      </c>
      <c r="F9110" t="s">
        <v>2877</v>
      </c>
      <c r="G9110" t="s">
        <v>2878</v>
      </c>
      <c r="H9110">
        <v>436564.20110000001</v>
      </c>
      <c r="I9110">
        <v>2314.74191205338</v>
      </c>
      <c r="J9110">
        <v>30397.8758783915</v>
      </c>
      <c r="K9110">
        <v>32712.6177904449</v>
      </c>
      <c r="L9110">
        <v>403851.58330955502</v>
      </c>
    </row>
    <row r="9111" spans="1:14" x14ac:dyDescent="0.35">
      <c r="A9111" t="s">
        <v>1811</v>
      </c>
      <c r="B9111" t="s">
        <v>5226</v>
      </c>
      <c r="C9111" t="s">
        <v>2879</v>
      </c>
      <c r="D9111" t="s">
        <v>2880</v>
      </c>
      <c r="E9111" t="s">
        <v>4630</v>
      </c>
      <c r="F9111" t="s">
        <v>2170</v>
      </c>
      <c r="G9111" t="s">
        <v>2171</v>
      </c>
      <c r="H9111">
        <v>0</v>
      </c>
      <c r="I9111">
        <v>0</v>
      </c>
      <c r="J9111">
        <v>0</v>
      </c>
      <c r="K9111">
        <v>0</v>
      </c>
      <c r="L9111">
        <v>0</v>
      </c>
    </row>
    <row r="9112" spans="1:14" x14ac:dyDescent="0.35">
      <c r="A9112" t="s">
        <v>1811</v>
      </c>
      <c r="B9112" t="s">
        <v>5226</v>
      </c>
      <c r="C9112" t="s">
        <v>2879</v>
      </c>
      <c r="D9112" t="s">
        <v>2880</v>
      </c>
      <c r="E9112" t="s">
        <v>4630</v>
      </c>
      <c r="F9112" t="s">
        <v>2172</v>
      </c>
      <c r="G9112" t="s">
        <v>2173</v>
      </c>
      <c r="H9112">
        <v>7161.7804999999998</v>
      </c>
      <c r="I9112">
        <v>16.4210120346259</v>
      </c>
      <c r="J9112">
        <v>0</v>
      </c>
      <c r="K9112">
        <v>16.4210120346259</v>
      </c>
      <c r="L9112">
        <v>7145.3594879653701</v>
      </c>
    </row>
    <row r="9113" spans="1:14" x14ac:dyDescent="0.35">
      <c r="A9113" t="s">
        <v>1811</v>
      </c>
      <c r="B9113" t="s">
        <v>5226</v>
      </c>
      <c r="C9113" t="s">
        <v>2879</v>
      </c>
      <c r="D9113" t="s">
        <v>2880</v>
      </c>
      <c r="E9113" t="s">
        <v>4630</v>
      </c>
      <c r="F9113" t="s">
        <v>2882</v>
      </c>
      <c r="G9113" t="s">
        <v>2883</v>
      </c>
      <c r="H9113">
        <v>4061.9052999999999</v>
      </c>
      <c r="I9113">
        <v>9.3134098106833694</v>
      </c>
      <c r="J9113">
        <v>0</v>
      </c>
      <c r="K9113">
        <v>9.3134098106833694</v>
      </c>
      <c r="L9113">
        <v>4052.5918901893201</v>
      </c>
    </row>
    <row r="9114" spans="1:14" x14ac:dyDescent="0.35">
      <c r="A9114" t="s">
        <v>1811</v>
      </c>
      <c r="B9114" t="s">
        <v>5226</v>
      </c>
      <c r="C9114" t="s">
        <v>2879</v>
      </c>
      <c r="D9114" t="s">
        <v>2880</v>
      </c>
      <c r="E9114" t="s">
        <v>4630</v>
      </c>
      <c r="F9114" t="s">
        <v>2954</v>
      </c>
      <c r="G9114" t="s">
        <v>2955</v>
      </c>
      <c r="H9114">
        <v>0</v>
      </c>
      <c r="I9114">
        <v>0</v>
      </c>
      <c r="J9114">
        <v>0</v>
      </c>
      <c r="K9114">
        <v>0</v>
      </c>
      <c r="L9114">
        <v>0</v>
      </c>
    </row>
    <row r="9115" spans="1:14" x14ac:dyDescent="0.35">
      <c r="A9115" t="s">
        <v>1811</v>
      </c>
      <c r="B9115" t="s">
        <v>5226</v>
      </c>
      <c r="C9115" t="s">
        <v>2879</v>
      </c>
      <c r="D9115" t="s">
        <v>2880</v>
      </c>
      <c r="E9115" t="s">
        <v>4630</v>
      </c>
      <c r="F9115" t="s">
        <v>3151</v>
      </c>
      <c r="G9115" t="s">
        <v>3152</v>
      </c>
      <c r="H9115">
        <v>53125.446300000003</v>
      </c>
      <c r="I9115">
        <v>121.80959673446399</v>
      </c>
      <c r="J9115">
        <v>0</v>
      </c>
      <c r="K9115">
        <v>121.80959673446399</v>
      </c>
      <c r="L9115">
        <v>53003.636703265503</v>
      </c>
    </row>
    <row r="9116" spans="1:14" x14ac:dyDescent="0.35">
      <c r="A9116" t="s">
        <v>1811</v>
      </c>
      <c r="B9116" t="s">
        <v>5226</v>
      </c>
      <c r="C9116" t="s">
        <v>2879</v>
      </c>
      <c r="D9116" t="s">
        <v>2880</v>
      </c>
      <c r="E9116" t="s">
        <v>4630</v>
      </c>
      <c r="F9116" t="s">
        <v>3633</v>
      </c>
      <c r="G9116" t="s">
        <v>3634</v>
      </c>
      <c r="H9116">
        <v>0</v>
      </c>
      <c r="I9116">
        <v>0</v>
      </c>
      <c r="J9116">
        <v>0</v>
      </c>
      <c r="K9116">
        <v>0</v>
      </c>
      <c r="L9116">
        <v>0</v>
      </c>
    </row>
    <row r="9117" spans="1:14" x14ac:dyDescent="0.35">
      <c r="A9117" t="s">
        <v>1811</v>
      </c>
      <c r="B9117" t="s">
        <v>5226</v>
      </c>
      <c r="C9117" t="s">
        <v>2879</v>
      </c>
      <c r="D9117" t="s">
        <v>2880</v>
      </c>
      <c r="E9117" t="s">
        <v>4630</v>
      </c>
      <c r="F9117" t="s">
        <v>2884</v>
      </c>
      <c r="G9117" t="s">
        <v>2885</v>
      </c>
      <c r="H9117">
        <v>0</v>
      </c>
      <c r="I9117">
        <v>0</v>
      </c>
      <c r="J9117">
        <v>0</v>
      </c>
      <c r="K9117">
        <v>0</v>
      </c>
      <c r="L9117">
        <v>0</v>
      </c>
    </row>
    <row r="9118" spans="1:14" x14ac:dyDescent="0.35">
      <c r="A9118" t="s">
        <v>1811</v>
      </c>
      <c r="B9118" t="s">
        <v>5226</v>
      </c>
      <c r="C9118" t="s">
        <v>2879</v>
      </c>
      <c r="D9118" t="s">
        <v>2880</v>
      </c>
      <c r="E9118" t="s">
        <v>4630</v>
      </c>
      <c r="F9118" t="s">
        <v>2896</v>
      </c>
      <c r="G9118" t="s">
        <v>2897</v>
      </c>
      <c r="H9118">
        <v>5772.1813000000002</v>
      </c>
      <c r="I9118">
        <v>13.2348455204448</v>
      </c>
      <c r="J9118">
        <v>0</v>
      </c>
      <c r="K9118">
        <v>13.2348455204448</v>
      </c>
      <c r="L9118">
        <v>5758.9464544795601</v>
      </c>
    </row>
    <row r="9119" spans="1:14" x14ac:dyDescent="0.35">
      <c r="A9119" t="s">
        <v>1811</v>
      </c>
      <c r="B9119" t="s">
        <v>5226</v>
      </c>
      <c r="C9119" t="s">
        <v>2879</v>
      </c>
      <c r="D9119" t="s">
        <v>2886</v>
      </c>
      <c r="E9119" t="s">
        <v>3098</v>
      </c>
      <c r="F9119" t="s">
        <v>2172</v>
      </c>
      <c r="G9119" t="s">
        <v>2173</v>
      </c>
      <c r="H9119">
        <v>15675.512199999999</v>
      </c>
      <c r="I9119">
        <v>53.340707085048997</v>
      </c>
      <c r="J9119">
        <v>0</v>
      </c>
      <c r="K9119">
        <v>53.340707085048997</v>
      </c>
      <c r="L9119">
        <v>15622.1714929149</v>
      </c>
    </row>
    <row r="9120" spans="1:14" x14ac:dyDescent="0.35">
      <c r="A9120" t="s">
        <v>1811</v>
      </c>
      <c r="B9120" t="s">
        <v>5226</v>
      </c>
      <c r="C9120" t="s">
        <v>2879</v>
      </c>
      <c r="D9120" t="s">
        <v>2886</v>
      </c>
      <c r="E9120" t="s">
        <v>3098</v>
      </c>
      <c r="F9120" t="s">
        <v>2882</v>
      </c>
      <c r="G9120" t="s">
        <v>2883</v>
      </c>
      <c r="H9120">
        <v>1995.0652</v>
      </c>
      <c r="I9120">
        <v>6.78881726536987</v>
      </c>
      <c r="J9120">
        <v>0</v>
      </c>
      <c r="K9120">
        <v>6.78881726536987</v>
      </c>
      <c r="L9120">
        <v>1988.27638273463</v>
      </c>
    </row>
    <row r="9121" spans="1:14" x14ac:dyDescent="0.35">
      <c r="A9121" t="s">
        <v>1811</v>
      </c>
      <c r="B9121" t="s">
        <v>5226</v>
      </c>
      <c r="C9121" t="s">
        <v>2879</v>
      </c>
      <c r="D9121" t="s">
        <v>2886</v>
      </c>
      <c r="E9121" t="s">
        <v>3098</v>
      </c>
      <c r="F9121" t="s">
        <v>2884</v>
      </c>
      <c r="G9121" t="s">
        <v>2885</v>
      </c>
      <c r="H9121">
        <v>32966.077100000002</v>
      </c>
      <c r="I9121">
        <v>112.177123384921</v>
      </c>
      <c r="J9121">
        <v>0</v>
      </c>
      <c r="K9121">
        <v>112.177123384921</v>
      </c>
      <c r="L9121">
        <v>32853.899976615103</v>
      </c>
    </row>
    <row r="9122" spans="1:14" x14ac:dyDescent="0.35">
      <c r="A9122" t="s">
        <v>1811</v>
      </c>
      <c r="B9122" t="s">
        <v>5226</v>
      </c>
      <c r="C9122" t="s">
        <v>2879</v>
      </c>
      <c r="D9122" t="s">
        <v>2888</v>
      </c>
      <c r="E9122" t="s">
        <v>2967</v>
      </c>
      <c r="F9122" t="s">
        <v>2172</v>
      </c>
      <c r="G9122" t="s">
        <v>2173</v>
      </c>
      <c r="H9122">
        <v>21158.763900000002</v>
      </c>
      <c r="I9122">
        <v>42.717663493802597</v>
      </c>
      <c r="J9122">
        <v>2072.1955777650401</v>
      </c>
      <c r="K9122">
        <v>2114.9132412588501</v>
      </c>
      <c r="L9122">
        <v>19043.850658741201</v>
      </c>
    </row>
    <row r="9123" spans="1:14" x14ac:dyDescent="0.35">
      <c r="A9123" t="s">
        <v>1811</v>
      </c>
      <c r="B9123" t="s">
        <v>5226</v>
      </c>
      <c r="C9123" t="s">
        <v>2879</v>
      </c>
      <c r="D9123" t="s">
        <v>2888</v>
      </c>
      <c r="E9123" t="s">
        <v>2967</v>
      </c>
      <c r="F9123" t="s">
        <v>2882</v>
      </c>
      <c r="G9123" t="s">
        <v>2883</v>
      </c>
      <c r="H9123">
        <v>0</v>
      </c>
      <c r="I9123">
        <v>0</v>
      </c>
      <c r="J9123">
        <v>0</v>
      </c>
      <c r="K9123">
        <v>0</v>
      </c>
      <c r="L9123">
        <v>0</v>
      </c>
    </row>
    <row r="9124" spans="1:14" x14ac:dyDescent="0.35">
      <c r="A9124" t="s">
        <v>1811</v>
      </c>
      <c r="B9124" t="s">
        <v>5226</v>
      </c>
      <c r="C9124" t="s">
        <v>2879</v>
      </c>
      <c r="D9124" t="s">
        <v>2888</v>
      </c>
      <c r="E9124" t="s">
        <v>2967</v>
      </c>
      <c r="F9124" t="s">
        <v>2884</v>
      </c>
      <c r="G9124" t="s">
        <v>2885</v>
      </c>
      <c r="H9124">
        <v>38882.036599999999</v>
      </c>
      <c r="I9124">
        <v>114.112919263165</v>
      </c>
      <c r="J9124">
        <v>0</v>
      </c>
      <c r="K9124">
        <v>114.112919263165</v>
      </c>
      <c r="L9124">
        <v>38767.9236807368</v>
      </c>
    </row>
    <row r="9125" spans="1:14" x14ac:dyDescent="0.35">
      <c r="A9125" t="s">
        <v>1811</v>
      </c>
      <c r="B9125" t="s">
        <v>5226</v>
      </c>
      <c r="C9125" t="s">
        <v>2879</v>
      </c>
      <c r="D9125" t="s">
        <v>2892</v>
      </c>
      <c r="E9125" t="s">
        <v>3235</v>
      </c>
      <c r="F9125" t="s">
        <v>2172</v>
      </c>
      <c r="G9125" t="s">
        <v>2173</v>
      </c>
      <c r="H9125">
        <v>17106.1427</v>
      </c>
      <c r="I9125">
        <v>61.511473844150203</v>
      </c>
      <c r="J9125">
        <v>0</v>
      </c>
      <c r="K9125">
        <v>61.511473844150203</v>
      </c>
      <c r="L9125">
        <v>17044.631226155801</v>
      </c>
    </row>
    <row r="9126" spans="1:14" x14ac:dyDescent="0.35">
      <c r="A9126" t="s">
        <v>1811</v>
      </c>
      <c r="B9126" t="s">
        <v>5226</v>
      </c>
      <c r="C9126" t="s">
        <v>2879</v>
      </c>
      <c r="D9126" t="s">
        <v>2892</v>
      </c>
      <c r="E9126" t="s">
        <v>3235</v>
      </c>
      <c r="F9126" t="s">
        <v>2882</v>
      </c>
      <c r="G9126" t="s">
        <v>2883</v>
      </c>
      <c r="H9126">
        <v>2534.2433999999998</v>
      </c>
      <c r="I9126">
        <v>9.1128109398741</v>
      </c>
      <c r="J9126">
        <v>0</v>
      </c>
      <c r="K9126">
        <v>9.1128109398741</v>
      </c>
      <c r="L9126">
        <v>2525.1305890601302</v>
      </c>
    </row>
    <row r="9127" spans="1:14" x14ac:dyDescent="0.35">
      <c r="A9127" t="s">
        <v>1811</v>
      </c>
      <c r="B9127" t="s">
        <v>5226</v>
      </c>
      <c r="C9127" t="s">
        <v>2879</v>
      </c>
      <c r="D9127" t="s">
        <v>2892</v>
      </c>
      <c r="E9127" t="s">
        <v>3235</v>
      </c>
      <c r="F9127" t="s">
        <v>2884</v>
      </c>
      <c r="G9127" t="s">
        <v>2885</v>
      </c>
      <c r="H9127">
        <v>1583.9021</v>
      </c>
      <c r="I9127">
        <v>5.6955068374213198</v>
      </c>
      <c r="J9127">
        <v>0</v>
      </c>
      <c r="K9127">
        <v>5.6955068374213198</v>
      </c>
      <c r="L9127">
        <v>1578.20659316258</v>
      </c>
    </row>
    <row r="9128" spans="1:14" x14ac:dyDescent="0.35">
      <c r="A9128" t="s">
        <v>1811</v>
      </c>
      <c r="B9128" t="s">
        <v>5226</v>
      </c>
      <c r="C9128" t="s">
        <v>2879</v>
      </c>
      <c r="D9128" t="s">
        <v>2894</v>
      </c>
      <c r="E9128" t="s">
        <v>3676</v>
      </c>
      <c r="F9128" t="s">
        <v>2172</v>
      </c>
      <c r="G9128" t="s">
        <v>2173</v>
      </c>
      <c r="H9128">
        <v>4816.3467000000001</v>
      </c>
      <c r="I9128">
        <v>26.782150946153301</v>
      </c>
      <c r="J9128">
        <v>0</v>
      </c>
      <c r="K9128">
        <v>26.782150946153301</v>
      </c>
      <c r="L9128">
        <v>4789.56454905385</v>
      </c>
    </row>
    <row r="9129" spans="1:14" x14ac:dyDescent="0.35">
      <c r="A9129" t="s">
        <v>1811</v>
      </c>
      <c r="B9129" t="s">
        <v>5226</v>
      </c>
      <c r="C9129" t="s">
        <v>2879</v>
      </c>
      <c r="D9129" t="s">
        <v>2894</v>
      </c>
      <c r="E9129" t="s">
        <v>3676</v>
      </c>
      <c r="F9129" t="s">
        <v>2882</v>
      </c>
      <c r="G9129" t="s">
        <v>2883</v>
      </c>
      <c r="H9129">
        <v>963.26930000000004</v>
      </c>
      <c r="I9129">
        <v>5.3564301892306601</v>
      </c>
      <c r="J9129">
        <v>0</v>
      </c>
      <c r="K9129">
        <v>5.3564301892306601</v>
      </c>
      <c r="L9129">
        <v>957.91286981076905</v>
      </c>
    </row>
    <row r="9130" spans="1:14" x14ac:dyDescent="0.35">
      <c r="A9130" t="s">
        <v>1811</v>
      </c>
      <c r="B9130" t="s">
        <v>5226</v>
      </c>
      <c r="C9130" t="s">
        <v>2879</v>
      </c>
      <c r="D9130" t="s">
        <v>2894</v>
      </c>
      <c r="E9130" t="s">
        <v>3676</v>
      </c>
      <c r="F9130" t="s">
        <v>2884</v>
      </c>
      <c r="G9130" t="s">
        <v>2885</v>
      </c>
      <c r="H9130">
        <v>5954.7559000000001</v>
      </c>
      <c r="I9130">
        <v>33.112477533425903</v>
      </c>
      <c r="J9130">
        <v>0</v>
      </c>
      <c r="K9130">
        <v>33.112477533425903</v>
      </c>
      <c r="L9130">
        <v>5921.64342246657</v>
      </c>
    </row>
    <row r="9131" spans="1:14" x14ac:dyDescent="0.35">
      <c r="A9131" t="s">
        <v>1811</v>
      </c>
      <c r="B9131" t="s">
        <v>5226</v>
      </c>
      <c r="C9131" t="s">
        <v>2879</v>
      </c>
      <c r="D9131" t="s">
        <v>2898</v>
      </c>
      <c r="E9131" t="s">
        <v>3324</v>
      </c>
      <c r="F9131" t="s">
        <v>2170</v>
      </c>
      <c r="G9131" t="s">
        <v>2171</v>
      </c>
      <c r="H9131">
        <v>0</v>
      </c>
      <c r="I9131">
        <v>0</v>
      </c>
      <c r="J9131">
        <v>0</v>
      </c>
      <c r="K9131">
        <v>0</v>
      </c>
      <c r="L9131">
        <v>0</v>
      </c>
    </row>
    <row r="9132" spans="1:14" x14ac:dyDescent="0.35">
      <c r="A9132" t="s">
        <v>1811</v>
      </c>
      <c r="B9132" t="s">
        <v>5226</v>
      </c>
      <c r="C9132" t="s">
        <v>2879</v>
      </c>
      <c r="D9132" t="s">
        <v>2898</v>
      </c>
      <c r="E9132" t="s">
        <v>3324</v>
      </c>
      <c r="F9132" t="s">
        <v>2172</v>
      </c>
      <c r="G9132" t="s">
        <v>2173</v>
      </c>
      <c r="H9132">
        <v>6346.0042999999996</v>
      </c>
      <c r="I9132">
        <v>23.735786338094901</v>
      </c>
      <c r="J9132">
        <v>0</v>
      </c>
      <c r="K9132">
        <v>23.735786338094901</v>
      </c>
      <c r="L9132">
        <v>6322.2685136619002</v>
      </c>
    </row>
    <row r="9133" spans="1:14" x14ac:dyDescent="0.35">
      <c r="A9133" t="s">
        <v>1811</v>
      </c>
      <c r="B9133" t="s">
        <v>5226</v>
      </c>
      <c r="C9133" t="s">
        <v>2879</v>
      </c>
      <c r="D9133" t="s">
        <v>2898</v>
      </c>
      <c r="E9133" t="s">
        <v>3324</v>
      </c>
      <c r="F9133" t="s">
        <v>2882</v>
      </c>
      <c r="G9133" t="s">
        <v>2883</v>
      </c>
      <c r="H9133">
        <v>1994.4585</v>
      </c>
      <c r="I9133">
        <v>7.4598185634012601</v>
      </c>
      <c r="J9133">
        <v>0</v>
      </c>
      <c r="K9133">
        <v>7.4598185634012601</v>
      </c>
      <c r="L9133">
        <v>1986.9986814366</v>
      </c>
    </row>
    <row r="9134" spans="1:14" x14ac:dyDescent="0.35">
      <c r="A9134" t="s">
        <v>1811</v>
      </c>
      <c r="B9134" t="s">
        <v>5226</v>
      </c>
      <c r="C9134" t="s">
        <v>2879</v>
      </c>
      <c r="D9134" t="s">
        <v>2898</v>
      </c>
      <c r="E9134" t="s">
        <v>3324</v>
      </c>
      <c r="F9134" t="s">
        <v>2884</v>
      </c>
      <c r="G9134" t="s">
        <v>2885</v>
      </c>
      <c r="H9134">
        <v>62825.4424</v>
      </c>
      <c r="I9134">
        <v>234.98428474714001</v>
      </c>
      <c r="J9134">
        <v>0</v>
      </c>
      <c r="K9134">
        <v>234.98428474714001</v>
      </c>
      <c r="L9134">
        <v>62590.458115252899</v>
      </c>
    </row>
    <row r="9135" spans="1:14" x14ac:dyDescent="0.35">
      <c r="A9135" t="s">
        <v>1811</v>
      </c>
      <c r="B9135" t="s">
        <v>5226</v>
      </c>
      <c r="C9135" t="s">
        <v>2879</v>
      </c>
      <c r="D9135" t="s">
        <v>2898</v>
      </c>
      <c r="E9135" t="s">
        <v>3324</v>
      </c>
      <c r="F9135" t="s">
        <v>2956</v>
      </c>
      <c r="G9135" t="s">
        <v>2957</v>
      </c>
      <c r="H9135">
        <v>25655.988700000002</v>
      </c>
      <c r="I9135">
        <v>95.960393338298005</v>
      </c>
      <c r="J9135">
        <v>0</v>
      </c>
      <c r="K9135">
        <v>95.960393338298005</v>
      </c>
      <c r="L9135">
        <v>25560.028306661701</v>
      </c>
      <c r="N9135" t="s">
        <v>2198</v>
      </c>
    </row>
    <row r="9136" spans="1:14" x14ac:dyDescent="0.35">
      <c r="A9136" t="s">
        <v>1811</v>
      </c>
      <c r="B9136" t="s">
        <v>5226</v>
      </c>
      <c r="C9136" t="s">
        <v>2879</v>
      </c>
      <c r="D9136" t="s">
        <v>2898</v>
      </c>
      <c r="E9136" t="s">
        <v>3324</v>
      </c>
      <c r="F9136" t="s">
        <v>2896</v>
      </c>
      <c r="G9136" t="s">
        <v>2897</v>
      </c>
      <c r="H9136">
        <v>13598.580599999999</v>
      </c>
      <c r="I9136">
        <v>50.862399295917697</v>
      </c>
      <c r="J9136">
        <v>0</v>
      </c>
      <c r="K9136">
        <v>50.862399295917697</v>
      </c>
      <c r="L9136">
        <v>13547.718200704099</v>
      </c>
    </row>
    <row r="9137" spans="1:12" x14ac:dyDescent="0.35">
      <c r="A9137" t="s">
        <v>1811</v>
      </c>
      <c r="B9137" t="s">
        <v>5226</v>
      </c>
      <c r="C9137" t="s">
        <v>2879</v>
      </c>
      <c r="D9137" t="s">
        <v>2902</v>
      </c>
      <c r="E9137" t="s">
        <v>3105</v>
      </c>
      <c r="F9137" t="s">
        <v>2172</v>
      </c>
      <c r="G9137" t="s">
        <v>2173</v>
      </c>
      <c r="H9137">
        <v>14201.0015</v>
      </c>
      <c r="I9137">
        <v>37.496690812594103</v>
      </c>
      <c r="J9137">
        <v>0</v>
      </c>
      <c r="K9137">
        <v>37.496690812594103</v>
      </c>
      <c r="L9137">
        <v>14163.5048091874</v>
      </c>
    </row>
    <row r="9138" spans="1:12" x14ac:dyDescent="0.35">
      <c r="A9138" t="s">
        <v>1811</v>
      </c>
      <c r="B9138" t="s">
        <v>5226</v>
      </c>
      <c r="C9138" t="s">
        <v>2879</v>
      </c>
      <c r="D9138" t="s">
        <v>2902</v>
      </c>
      <c r="E9138" t="s">
        <v>3105</v>
      </c>
      <c r="F9138" t="s">
        <v>2882</v>
      </c>
      <c r="G9138" t="s">
        <v>2883</v>
      </c>
      <c r="H9138">
        <v>3026.4430000000002</v>
      </c>
      <c r="I9138">
        <v>7.99109804202826</v>
      </c>
      <c r="J9138">
        <v>0</v>
      </c>
      <c r="K9138">
        <v>7.99109804202826</v>
      </c>
      <c r="L9138">
        <v>3018.4519019579702</v>
      </c>
    </row>
    <row r="9139" spans="1:12" x14ac:dyDescent="0.35">
      <c r="A9139" t="s">
        <v>1811</v>
      </c>
      <c r="B9139" t="s">
        <v>5226</v>
      </c>
      <c r="C9139" t="s">
        <v>2879</v>
      </c>
      <c r="D9139" t="s">
        <v>2902</v>
      </c>
      <c r="E9139" t="s">
        <v>3105</v>
      </c>
      <c r="F9139" t="s">
        <v>2884</v>
      </c>
      <c r="G9139" t="s">
        <v>2885</v>
      </c>
      <c r="H9139">
        <v>5470.8775999999998</v>
      </c>
      <c r="I9139">
        <v>14.445446460589499</v>
      </c>
      <c r="J9139">
        <v>0</v>
      </c>
      <c r="K9139">
        <v>14.445446460589499</v>
      </c>
      <c r="L9139">
        <v>5456.4321535394101</v>
      </c>
    </row>
    <row r="9140" spans="1:12" x14ac:dyDescent="0.35">
      <c r="A9140" t="s">
        <v>1811</v>
      </c>
      <c r="B9140" t="s">
        <v>5226</v>
      </c>
      <c r="C9140" t="s">
        <v>2879</v>
      </c>
      <c r="D9140" t="s">
        <v>2904</v>
      </c>
      <c r="E9140" t="s">
        <v>4856</v>
      </c>
      <c r="F9140" t="s">
        <v>2172</v>
      </c>
      <c r="G9140" t="s">
        <v>2173</v>
      </c>
      <c r="H9140">
        <v>79463.313500000004</v>
      </c>
      <c r="I9140">
        <v>716.76777473844902</v>
      </c>
      <c r="J9140">
        <v>4031.5401307929701</v>
      </c>
      <c r="K9140">
        <v>4748.3079055314201</v>
      </c>
      <c r="L9140">
        <v>74715.005594468603</v>
      </c>
    </row>
    <row r="9141" spans="1:12" x14ac:dyDescent="0.35">
      <c r="A9141" t="s">
        <v>1811</v>
      </c>
      <c r="B9141" t="s">
        <v>5226</v>
      </c>
      <c r="C9141" t="s">
        <v>2879</v>
      </c>
      <c r="D9141" t="s">
        <v>2904</v>
      </c>
      <c r="E9141" t="s">
        <v>4856</v>
      </c>
      <c r="F9141" t="s">
        <v>2882</v>
      </c>
      <c r="G9141" t="s">
        <v>2883</v>
      </c>
      <c r="H9141">
        <v>4974.0394999999999</v>
      </c>
      <c r="I9141">
        <v>44.8663797927884</v>
      </c>
      <c r="J9141">
        <v>252.35594711833801</v>
      </c>
      <c r="K9141">
        <v>297.22232691112703</v>
      </c>
      <c r="L9141">
        <v>4676.8171730888698</v>
      </c>
    </row>
    <row r="9142" spans="1:12" x14ac:dyDescent="0.35">
      <c r="A9142" t="s">
        <v>1811</v>
      </c>
      <c r="B9142" t="s">
        <v>5226</v>
      </c>
      <c r="C9142" t="s">
        <v>2879</v>
      </c>
      <c r="D9142" t="s">
        <v>2904</v>
      </c>
      <c r="E9142" t="s">
        <v>4856</v>
      </c>
      <c r="F9142" t="s">
        <v>2884</v>
      </c>
      <c r="G9142" t="s">
        <v>2885</v>
      </c>
      <c r="H9142">
        <v>36575.888099999996</v>
      </c>
      <c r="I9142">
        <v>297.46975137461197</v>
      </c>
      <c r="J9142">
        <v>691.83909682046396</v>
      </c>
      <c r="K9142">
        <v>989.30884819507503</v>
      </c>
      <c r="L9142">
        <v>35586.579251804898</v>
      </c>
    </row>
    <row r="9143" spans="1:12" x14ac:dyDescent="0.35">
      <c r="A9143" t="s">
        <v>1811</v>
      </c>
      <c r="B9143" t="s">
        <v>5226</v>
      </c>
      <c r="C9143" t="s">
        <v>2879</v>
      </c>
      <c r="D9143" t="s">
        <v>2904</v>
      </c>
      <c r="E9143" t="s">
        <v>4856</v>
      </c>
      <c r="F9143" t="s">
        <v>2900</v>
      </c>
      <c r="G9143" t="s">
        <v>2901</v>
      </c>
      <c r="H9143">
        <v>12191.9627</v>
      </c>
      <c r="I9143">
        <v>99.156583791537201</v>
      </c>
      <c r="J9143">
        <v>230.61303227348799</v>
      </c>
      <c r="K9143">
        <v>329.76961606502499</v>
      </c>
      <c r="L9143">
        <v>11862.193083935001</v>
      </c>
    </row>
    <row r="9144" spans="1:12" x14ac:dyDescent="0.35">
      <c r="A9144" t="s">
        <v>1811</v>
      </c>
      <c r="B9144" t="s">
        <v>5226</v>
      </c>
      <c r="C9144" t="s">
        <v>2879</v>
      </c>
      <c r="D9144" t="s">
        <v>2906</v>
      </c>
      <c r="E9144" t="s">
        <v>5228</v>
      </c>
      <c r="F9144" t="s">
        <v>2172</v>
      </c>
      <c r="G9144" t="s">
        <v>2173</v>
      </c>
      <c r="H9144">
        <v>13025.7456</v>
      </c>
      <c r="I9144">
        <v>115.414841493808</v>
      </c>
      <c r="J9144">
        <v>2684.23952641501</v>
      </c>
      <c r="K9144">
        <v>2799.6543679088199</v>
      </c>
      <c r="L9144">
        <v>10226.091232091199</v>
      </c>
    </row>
    <row r="9145" spans="1:12" x14ac:dyDescent="0.35">
      <c r="A9145" t="s">
        <v>1811</v>
      </c>
      <c r="B9145" t="s">
        <v>5226</v>
      </c>
      <c r="C9145" t="s">
        <v>2879</v>
      </c>
      <c r="D9145" t="s">
        <v>2906</v>
      </c>
      <c r="E9145" t="s">
        <v>5228</v>
      </c>
      <c r="F9145" t="s">
        <v>2882</v>
      </c>
      <c r="G9145" t="s">
        <v>2883</v>
      </c>
      <c r="H9145">
        <v>44504.630700000002</v>
      </c>
      <c r="I9145">
        <v>394.33404177051199</v>
      </c>
      <c r="J9145">
        <v>9171.1517152512806</v>
      </c>
      <c r="K9145">
        <v>9565.4857570217901</v>
      </c>
      <c r="L9145">
        <v>34939.144942978201</v>
      </c>
    </row>
    <row r="9146" spans="1:12" x14ac:dyDescent="0.35">
      <c r="A9146" t="s">
        <v>1811</v>
      </c>
      <c r="B9146" t="s">
        <v>5226</v>
      </c>
      <c r="C9146" t="s">
        <v>2879</v>
      </c>
      <c r="D9146" t="s">
        <v>2906</v>
      </c>
      <c r="E9146" t="s">
        <v>5228</v>
      </c>
      <c r="F9146" t="s">
        <v>2884</v>
      </c>
      <c r="G9146" t="s">
        <v>2885</v>
      </c>
      <c r="H9146">
        <v>53527.1976</v>
      </c>
      <c r="I9146">
        <v>271.60173894707202</v>
      </c>
      <c r="J9146">
        <v>0</v>
      </c>
      <c r="K9146">
        <v>271.60173894707202</v>
      </c>
      <c r="L9146">
        <v>53255.595861052898</v>
      </c>
    </row>
    <row r="9147" spans="1:12" x14ac:dyDescent="0.35">
      <c r="A9147" t="s">
        <v>1811</v>
      </c>
      <c r="B9147" t="s">
        <v>5226</v>
      </c>
      <c r="C9147" t="s">
        <v>2879</v>
      </c>
      <c r="D9147" t="s">
        <v>2906</v>
      </c>
      <c r="E9147" t="s">
        <v>5228</v>
      </c>
      <c r="F9147" t="s">
        <v>2896</v>
      </c>
      <c r="G9147" t="s">
        <v>2897</v>
      </c>
      <c r="H9147">
        <v>27789.931499999999</v>
      </c>
      <c r="I9147">
        <v>141.008572432698</v>
      </c>
      <c r="J9147">
        <v>0</v>
      </c>
      <c r="K9147">
        <v>141.008572432698</v>
      </c>
      <c r="L9147">
        <v>27648.922927567299</v>
      </c>
    </row>
    <row r="9148" spans="1:12" x14ac:dyDescent="0.35">
      <c r="A9148" t="s">
        <v>1811</v>
      </c>
      <c r="B9148" t="s">
        <v>5226</v>
      </c>
      <c r="C9148" t="s">
        <v>2879</v>
      </c>
      <c r="D9148" t="s">
        <v>2908</v>
      </c>
      <c r="E9148" t="s">
        <v>2909</v>
      </c>
      <c r="F9148" t="s">
        <v>2170</v>
      </c>
      <c r="G9148" t="s">
        <v>2171</v>
      </c>
      <c r="H9148">
        <v>0</v>
      </c>
      <c r="I9148">
        <v>0</v>
      </c>
      <c r="J9148">
        <v>0</v>
      </c>
      <c r="K9148">
        <v>0</v>
      </c>
      <c r="L9148">
        <v>0</v>
      </c>
    </row>
    <row r="9149" spans="1:12" x14ac:dyDescent="0.35">
      <c r="A9149" t="s">
        <v>1811</v>
      </c>
      <c r="B9149" t="s">
        <v>5226</v>
      </c>
      <c r="C9149" t="s">
        <v>2879</v>
      </c>
      <c r="D9149" t="s">
        <v>2908</v>
      </c>
      <c r="E9149" t="s">
        <v>2909</v>
      </c>
      <c r="F9149" t="s">
        <v>2172</v>
      </c>
      <c r="G9149" t="s">
        <v>2173</v>
      </c>
      <c r="H9149">
        <v>15501.586300000001</v>
      </c>
      <c r="I9149">
        <v>30.329330535258499</v>
      </c>
      <c r="J9149">
        <v>74.925193982581206</v>
      </c>
      <c r="K9149">
        <v>105.25452451784</v>
      </c>
      <c r="L9149">
        <v>15396.3317754822</v>
      </c>
    </row>
    <row r="9150" spans="1:12" x14ac:dyDescent="0.35">
      <c r="A9150" t="s">
        <v>1811</v>
      </c>
      <c r="B9150" t="s">
        <v>5226</v>
      </c>
      <c r="C9150" t="s">
        <v>2879</v>
      </c>
      <c r="D9150" t="s">
        <v>2908</v>
      </c>
      <c r="E9150" t="s">
        <v>2909</v>
      </c>
      <c r="F9150" t="s">
        <v>2882</v>
      </c>
      <c r="G9150" t="s">
        <v>2883</v>
      </c>
      <c r="H9150">
        <v>0</v>
      </c>
      <c r="I9150">
        <v>0</v>
      </c>
      <c r="J9150">
        <v>0</v>
      </c>
      <c r="K9150">
        <v>0</v>
      </c>
      <c r="L9150">
        <v>0</v>
      </c>
    </row>
    <row r="9151" spans="1:12" x14ac:dyDescent="0.35">
      <c r="A9151" t="s">
        <v>1811</v>
      </c>
      <c r="B9151" t="s">
        <v>5226</v>
      </c>
      <c r="C9151" t="s">
        <v>2879</v>
      </c>
      <c r="D9151" t="s">
        <v>2908</v>
      </c>
      <c r="E9151" t="s">
        <v>2909</v>
      </c>
      <c r="F9151" t="s">
        <v>2884</v>
      </c>
      <c r="G9151" t="s">
        <v>2885</v>
      </c>
      <c r="H9151">
        <v>5841.1642000000002</v>
      </c>
      <c r="I9151">
        <v>10.0977253964806</v>
      </c>
      <c r="J9151">
        <v>0</v>
      </c>
      <c r="K9151">
        <v>10.0977253964806</v>
      </c>
      <c r="L9151">
        <v>5831.06647460352</v>
      </c>
    </row>
    <row r="9152" spans="1:12" x14ac:dyDescent="0.35">
      <c r="A9152" t="s">
        <v>1811</v>
      </c>
      <c r="B9152" t="s">
        <v>5226</v>
      </c>
      <c r="C9152" t="s">
        <v>2879</v>
      </c>
      <c r="D9152" t="s">
        <v>2910</v>
      </c>
      <c r="E9152" t="s">
        <v>4223</v>
      </c>
      <c r="F9152" t="s">
        <v>2170</v>
      </c>
      <c r="G9152" t="s">
        <v>2171</v>
      </c>
      <c r="H9152">
        <v>0</v>
      </c>
      <c r="I9152">
        <v>0</v>
      </c>
      <c r="J9152">
        <v>0</v>
      </c>
      <c r="K9152">
        <v>0</v>
      </c>
      <c r="L9152">
        <v>0</v>
      </c>
    </row>
    <row r="9153" spans="1:14" x14ac:dyDescent="0.35">
      <c r="A9153" t="s">
        <v>1811</v>
      </c>
      <c r="B9153" t="s">
        <v>5226</v>
      </c>
      <c r="C9153" t="s">
        <v>2879</v>
      </c>
      <c r="D9153" t="s">
        <v>2910</v>
      </c>
      <c r="E9153" t="s">
        <v>4223</v>
      </c>
      <c r="F9153" t="s">
        <v>2172</v>
      </c>
      <c r="G9153" t="s">
        <v>2173</v>
      </c>
      <c r="H9153">
        <v>6189.3062</v>
      </c>
      <c r="I9153">
        <v>21.831001808318302</v>
      </c>
      <c r="J9153">
        <v>0</v>
      </c>
      <c r="K9153">
        <v>21.831001808318302</v>
      </c>
      <c r="L9153">
        <v>6167.4751981916797</v>
      </c>
    </row>
    <row r="9154" spans="1:14" x14ac:dyDescent="0.35">
      <c r="A9154" t="s">
        <v>1811</v>
      </c>
      <c r="B9154" t="s">
        <v>5226</v>
      </c>
      <c r="C9154" t="s">
        <v>2879</v>
      </c>
      <c r="D9154" t="s">
        <v>2910</v>
      </c>
      <c r="E9154" t="s">
        <v>4223</v>
      </c>
      <c r="F9154" t="s">
        <v>2882</v>
      </c>
      <c r="G9154" t="s">
        <v>2883</v>
      </c>
      <c r="H9154">
        <v>2398.3562000000002</v>
      </c>
      <c r="I9154">
        <v>8.4595132007233307</v>
      </c>
      <c r="J9154">
        <v>0</v>
      </c>
      <c r="K9154">
        <v>8.4595132007233307</v>
      </c>
      <c r="L9154">
        <v>2389.8966867992799</v>
      </c>
    </row>
    <row r="9155" spans="1:14" x14ac:dyDescent="0.35">
      <c r="A9155" t="s">
        <v>1811</v>
      </c>
      <c r="B9155" t="s">
        <v>5226</v>
      </c>
      <c r="C9155" t="s">
        <v>2879</v>
      </c>
      <c r="D9155" t="s">
        <v>2910</v>
      </c>
      <c r="E9155" t="s">
        <v>4223</v>
      </c>
      <c r="F9155" t="s">
        <v>2884</v>
      </c>
      <c r="G9155" t="s">
        <v>2885</v>
      </c>
      <c r="H9155">
        <v>12455.978800000001</v>
      </c>
      <c r="I9155">
        <v>43.934891139240499</v>
      </c>
      <c r="J9155">
        <v>0</v>
      </c>
      <c r="K9155">
        <v>43.934891139240499</v>
      </c>
      <c r="L9155">
        <v>12412.0439088608</v>
      </c>
    </row>
    <row r="9156" spans="1:14" x14ac:dyDescent="0.35">
      <c r="A9156" t="s">
        <v>1811</v>
      </c>
      <c r="B9156" t="s">
        <v>5226</v>
      </c>
      <c r="C9156" t="s">
        <v>2879</v>
      </c>
      <c r="D9156" t="s">
        <v>2912</v>
      </c>
      <c r="E9156" t="s">
        <v>2913</v>
      </c>
      <c r="F9156" t="s">
        <v>2172</v>
      </c>
      <c r="G9156" t="s">
        <v>2173</v>
      </c>
      <c r="H9156">
        <v>19462.6014</v>
      </c>
      <c r="I9156">
        <v>60.279704735376001</v>
      </c>
      <c r="J9156">
        <v>0</v>
      </c>
      <c r="K9156">
        <v>60.279704735376001</v>
      </c>
      <c r="L9156">
        <v>19402.3216952646</v>
      </c>
    </row>
    <row r="9157" spans="1:14" x14ac:dyDescent="0.35">
      <c r="A9157" t="s">
        <v>1811</v>
      </c>
      <c r="B9157" t="s">
        <v>5226</v>
      </c>
      <c r="C9157" t="s">
        <v>2879</v>
      </c>
      <c r="D9157" t="s">
        <v>2912</v>
      </c>
      <c r="E9157" t="s">
        <v>2913</v>
      </c>
      <c r="F9157" t="s">
        <v>2882</v>
      </c>
      <c r="G9157" t="s">
        <v>2883</v>
      </c>
      <c r="H9157">
        <v>2005.6878999999999</v>
      </c>
      <c r="I9157">
        <v>6.2120306406685204</v>
      </c>
      <c r="J9157">
        <v>0</v>
      </c>
      <c r="K9157">
        <v>6.2120306406685204</v>
      </c>
      <c r="L9157">
        <v>1999.4758693593301</v>
      </c>
    </row>
    <row r="9158" spans="1:14" x14ac:dyDescent="0.35">
      <c r="A9158" t="s">
        <v>1811</v>
      </c>
      <c r="B9158" t="s">
        <v>5226</v>
      </c>
      <c r="C9158" t="s">
        <v>2879</v>
      </c>
      <c r="D9158" t="s">
        <v>2912</v>
      </c>
      <c r="E9158" t="s">
        <v>2913</v>
      </c>
      <c r="F9158" t="s">
        <v>2884</v>
      </c>
      <c r="G9158" t="s">
        <v>2885</v>
      </c>
      <c r="H9158">
        <v>38479.494299999998</v>
      </c>
      <c r="I9158">
        <v>119.17895821726999</v>
      </c>
      <c r="J9158">
        <v>0</v>
      </c>
      <c r="K9158">
        <v>119.17895821726999</v>
      </c>
      <c r="L9158">
        <v>38360.315341782698</v>
      </c>
    </row>
    <row r="9159" spans="1:14" x14ac:dyDescent="0.35">
      <c r="A9159" t="s">
        <v>1811</v>
      </c>
      <c r="B9159" t="s">
        <v>5226</v>
      </c>
      <c r="C9159" t="s">
        <v>2915</v>
      </c>
      <c r="D9159" t="s">
        <v>5229</v>
      </c>
      <c r="E9159" t="s">
        <v>5230</v>
      </c>
      <c r="F9159" t="s">
        <v>2170</v>
      </c>
      <c r="G9159" t="s">
        <v>2171</v>
      </c>
      <c r="H9159">
        <v>0</v>
      </c>
      <c r="I9159">
        <v>0</v>
      </c>
      <c r="J9159">
        <v>0</v>
      </c>
      <c r="K9159">
        <v>0</v>
      </c>
      <c r="L9159">
        <v>0</v>
      </c>
    </row>
    <row r="9160" spans="1:14" x14ac:dyDescent="0.35">
      <c r="A9160" t="s">
        <v>1811</v>
      </c>
      <c r="B9160" t="s">
        <v>5226</v>
      </c>
      <c r="C9160" t="s">
        <v>2915</v>
      </c>
      <c r="D9160" t="s">
        <v>5229</v>
      </c>
      <c r="E9160" t="s">
        <v>5230</v>
      </c>
      <c r="F9160" t="s">
        <v>2172</v>
      </c>
      <c r="G9160" t="s">
        <v>2173</v>
      </c>
      <c r="H9160">
        <v>5411198.7121000001</v>
      </c>
      <c r="I9160">
        <v>57320.401596395197</v>
      </c>
      <c r="J9160">
        <v>2012864.4806119001</v>
      </c>
      <c r="K9160">
        <v>2070184.8822083001</v>
      </c>
      <c r="L9160">
        <v>3341013.8298916998</v>
      </c>
    </row>
    <row r="9161" spans="1:14" x14ac:dyDescent="0.35">
      <c r="A9161" t="s">
        <v>1811</v>
      </c>
      <c r="B9161" t="s">
        <v>5226</v>
      </c>
      <c r="C9161" t="s">
        <v>2915</v>
      </c>
      <c r="D9161" t="s">
        <v>5229</v>
      </c>
      <c r="E9161" t="s">
        <v>5230</v>
      </c>
      <c r="F9161" t="s">
        <v>194</v>
      </c>
      <c r="G9161" t="s">
        <v>2415</v>
      </c>
      <c r="H9161">
        <v>92169.268200000006</v>
      </c>
      <c r="I9161">
        <v>976.34179594464104</v>
      </c>
      <c r="J9161">
        <v>0</v>
      </c>
      <c r="K9161">
        <v>976.34179594464104</v>
      </c>
      <c r="L9161">
        <v>91192.926404055397</v>
      </c>
      <c r="N9161" t="s">
        <v>2198</v>
      </c>
    </row>
    <row r="9162" spans="1:14" x14ac:dyDescent="0.35">
      <c r="A9162" t="s">
        <v>1811</v>
      </c>
      <c r="B9162" t="s">
        <v>5226</v>
      </c>
      <c r="C9162" t="s">
        <v>2915</v>
      </c>
      <c r="D9162" t="s">
        <v>5229</v>
      </c>
      <c r="E9162" t="s">
        <v>5230</v>
      </c>
      <c r="F9162" t="s">
        <v>1621</v>
      </c>
      <c r="G9162" t="s">
        <v>2416</v>
      </c>
      <c r="H9162">
        <v>23609.861799999999</v>
      </c>
      <c r="I9162">
        <v>250.09740585774099</v>
      </c>
      <c r="J9162">
        <v>0</v>
      </c>
      <c r="K9162">
        <v>250.09740585774099</v>
      </c>
      <c r="L9162">
        <v>23359.764394142301</v>
      </c>
      <c r="N9162" t="s">
        <v>2198</v>
      </c>
    </row>
    <row r="9163" spans="1:14" x14ac:dyDescent="0.35">
      <c r="A9163" t="s">
        <v>1811</v>
      </c>
      <c r="B9163" t="s">
        <v>5226</v>
      </c>
      <c r="C9163" t="s">
        <v>2915</v>
      </c>
      <c r="D9163" t="s">
        <v>5229</v>
      </c>
      <c r="E9163" t="s">
        <v>5230</v>
      </c>
      <c r="F9163" t="s">
        <v>3005</v>
      </c>
      <c r="G9163" t="s">
        <v>3006</v>
      </c>
      <c r="H9163">
        <v>36322.864300000001</v>
      </c>
      <c r="I9163">
        <v>384.76523978113897</v>
      </c>
      <c r="J9163">
        <v>0</v>
      </c>
      <c r="K9163">
        <v>384.76523978113897</v>
      </c>
      <c r="L9163">
        <v>35938.099060218898</v>
      </c>
      <c r="N9163" t="s">
        <v>2198</v>
      </c>
    </row>
    <row r="9164" spans="1:14" x14ac:dyDescent="0.35">
      <c r="A9164" t="s">
        <v>1811</v>
      </c>
      <c r="B9164" t="s">
        <v>5226</v>
      </c>
      <c r="C9164" t="s">
        <v>2915</v>
      </c>
      <c r="D9164" t="s">
        <v>5229</v>
      </c>
      <c r="E9164" t="s">
        <v>5230</v>
      </c>
      <c r="F9164" t="s">
        <v>3157</v>
      </c>
      <c r="G9164" t="s">
        <v>3158</v>
      </c>
      <c r="H9164">
        <v>35641.810599999997</v>
      </c>
      <c r="I9164">
        <v>377.55089153524301</v>
      </c>
      <c r="J9164">
        <v>0</v>
      </c>
      <c r="K9164">
        <v>377.55089153524301</v>
      </c>
      <c r="L9164">
        <v>35264.2597084648</v>
      </c>
      <c r="N9164" t="s">
        <v>2198</v>
      </c>
    </row>
    <row r="9165" spans="1:14" x14ac:dyDescent="0.35">
      <c r="A9165" t="s">
        <v>1811</v>
      </c>
      <c r="B9165" t="s">
        <v>5226</v>
      </c>
      <c r="C9165" t="s">
        <v>2915</v>
      </c>
      <c r="D9165" t="s">
        <v>5229</v>
      </c>
      <c r="E9165" t="s">
        <v>5230</v>
      </c>
      <c r="F9165" t="s">
        <v>3263</v>
      </c>
      <c r="G9165" t="s">
        <v>3264</v>
      </c>
      <c r="H9165">
        <v>4767.3760000000002</v>
      </c>
      <c r="I9165">
        <v>50.500437721274501</v>
      </c>
      <c r="J9165">
        <v>0</v>
      </c>
      <c r="K9165">
        <v>50.500437721274501</v>
      </c>
      <c r="L9165">
        <v>4716.8755622787203</v>
      </c>
      <c r="N9165" t="s">
        <v>2198</v>
      </c>
    </row>
    <row r="9166" spans="1:14" x14ac:dyDescent="0.35">
      <c r="A9166" t="s">
        <v>1811</v>
      </c>
      <c r="B9166" t="s">
        <v>5226</v>
      </c>
      <c r="C9166" t="s">
        <v>2915</v>
      </c>
      <c r="D9166" t="s">
        <v>5229</v>
      </c>
      <c r="E9166" t="s">
        <v>5230</v>
      </c>
      <c r="F9166" t="s">
        <v>2918</v>
      </c>
      <c r="G9166" t="s">
        <v>2919</v>
      </c>
      <c r="H9166">
        <v>0</v>
      </c>
      <c r="I9166">
        <v>0</v>
      </c>
      <c r="J9166">
        <v>0</v>
      </c>
      <c r="K9166">
        <v>0</v>
      </c>
      <c r="L9166">
        <v>0</v>
      </c>
    </row>
    <row r="9167" spans="1:14" x14ac:dyDescent="0.35">
      <c r="A9167" t="s">
        <v>1811</v>
      </c>
      <c r="B9167" t="s">
        <v>5226</v>
      </c>
      <c r="C9167" t="s">
        <v>2915</v>
      </c>
      <c r="D9167" t="s">
        <v>5229</v>
      </c>
      <c r="E9167" t="s">
        <v>5230</v>
      </c>
      <c r="F9167" t="s">
        <v>2920</v>
      </c>
      <c r="G9167" t="s">
        <v>2921</v>
      </c>
      <c r="H9167">
        <v>0</v>
      </c>
      <c r="I9167">
        <v>0</v>
      </c>
      <c r="J9167">
        <v>0</v>
      </c>
      <c r="K9167">
        <v>0</v>
      </c>
      <c r="L9167">
        <v>0</v>
      </c>
    </row>
    <row r="9168" spans="1:14" x14ac:dyDescent="0.35">
      <c r="A9168" t="s">
        <v>1811</v>
      </c>
      <c r="B9168" t="s">
        <v>5226</v>
      </c>
      <c r="C9168" t="s">
        <v>2915</v>
      </c>
      <c r="D9168" t="s">
        <v>5229</v>
      </c>
      <c r="E9168" t="s">
        <v>5230</v>
      </c>
      <c r="F9168" t="s">
        <v>2867</v>
      </c>
      <c r="G9168" t="s">
        <v>2868</v>
      </c>
      <c r="H9168">
        <v>0</v>
      </c>
      <c r="I9168">
        <v>0</v>
      </c>
      <c r="J9168">
        <v>0</v>
      </c>
      <c r="K9168">
        <v>0</v>
      </c>
      <c r="L9168">
        <v>0</v>
      </c>
    </row>
    <row r="9169" spans="1:14" x14ac:dyDescent="0.35">
      <c r="A9169" t="s">
        <v>1811</v>
      </c>
      <c r="B9169" t="s">
        <v>5226</v>
      </c>
      <c r="C9169" t="s">
        <v>2915</v>
      </c>
      <c r="D9169" t="s">
        <v>5229</v>
      </c>
      <c r="E9169" t="s">
        <v>5230</v>
      </c>
      <c r="F9169" t="s">
        <v>2922</v>
      </c>
      <c r="G9169" t="s">
        <v>2923</v>
      </c>
      <c r="H9169">
        <v>457214.05459999997</v>
      </c>
      <c r="I9169">
        <v>4843.2324557450902</v>
      </c>
      <c r="J9169">
        <v>170075.05722236799</v>
      </c>
      <c r="K9169">
        <v>174918.28967811301</v>
      </c>
      <c r="L9169">
        <v>282295.76492188702</v>
      </c>
    </row>
    <row r="9170" spans="1:14" x14ac:dyDescent="0.35">
      <c r="A9170" t="s">
        <v>1811</v>
      </c>
      <c r="B9170" t="s">
        <v>5226</v>
      </c>
      <c r="C9170" t="s">
        <v>2915</v>
      </c>
      <c r="D9170" t="s">
        <v>5229</v>
      </c>
      <c r="E9170" t="s">
        <v>5230</v>
      </c>
      <c r="F9170" t="s">
        <v>2877</v>
      </c>
      <c r="G9170" t="s">
        <v>2878</v>
      </c>
      <c r="H9170">
        <v>99887.876900000003</v>
      </c>
      <c r="I9170">
        <v>1058.10440939813</v>
      </c>
      <c r="J9170">
        <v>37156.417665264198</v>
      </c>
      <c r="K9170">
        <v>38214.522074662302</v>
      </c>
      <c r="L9170">
        <v>61673.354825337701</v>
      </c>
    </row>
    <row r="9171" spans="1:14" x14ac:dyDescent="0.35">
      <c r="A9171" t="s">
        <v>1811</v>
      </c>
      <c r="B9171" t="s">
        <v>5226</v>
      </c>
      <c r="C9171" t="s">
        <v>2915</v>
      </c>
      <c r="D9171" t="s">
        <v>5231</v>
      </c>
      <c r="E9171" t="s">
        <v>5232</v>
      </c>
      <c r="F9171" t="s">
        <v>2172</v>
      </c>
      <c r="G9171" t="s">
        <v>2173</v>
      </c>
      <c r="H9171">
        <v>253305.17989999999</v>
      </c>
      <c r="I9171">
        <v>3288.3775963974099</v>
      </c>
      <c r="J9171">
        <v>48844.733993807997</v>
      </c>
      <c r="K9171">
        <v>52133.111590205503</v>
      </c>
      <c r="L9171">
        <v>201172.068309795</v>
      </c>
    </row>
    <row r="9172" spans="1:14" x14ac:dyDescent="0.35">
      <c r="A9172" t="s">
        <v>1811</v>
      </c>
      <c r="B9172" t="s">
        <v>5226</v>
      </c>
      <c r="C9172" t="s">
        <v>2915</v>
      </c>
      <c r="D9172" t="s">
        <v>5231</v>
      </c>
      <c r="E9172" t="s">
        <v>5232</v>
      </c>
      <c r="F9172" t="s">
        <v>2867</v>
      </c>
      <c r="G9172" t="s">
        <v>2868</v>
      </c>
      <c r="H9172">
        <v>0</v>
      </c>
      <c r="I9172">
        <v>0</v>
      </c>
      <c r="J9172">
        <v>0</v>
      </c>
      <c r="K9172">
        <v>0</v>
      </c>
      <c r="L9172">
        <v>0</v>
      </c>
    </row>
    <row r="9173" spans="1:14" x14ac:dyDescent="0.35">
      <c r="A9173" t="s">
        <v>1811</v>
      </c>
      <c r="B9173" t="s">
        <v>5226</v>
      </c>
      <c r="C9173" t="s">
        <v>2915</v>
      </c>
      <c r="D9173" t="s">
        <v>5231</v>
      </c>
      <c r="E9173" t="s">
        <v>5232</v>
      </c>
      <c r="F9173" t="s">
        <v>2922</v>
      </c>
      <c r="G9173" t="s">
        <v>2923</v>
      </c>
      <c r="H9173">
        <v>0</v>
      </c>
      <c r="I9173">
        <v>0</v>
      </c>
      <c r="J9173">
        <v>0</v>
      </c>
      <c r="K9173">
        <v>0</v>
      </c>
      <c r="L9173">
        <v>0</v>
      </c>
    </row>
    <row r="9174" spans="1:14" x14ac:dyDescent="0.35">
      <c r="A9174" t="s">
        <v>1811</v>
      </c>
      <c r="B9174" t="s">
        <v>5226</v>
      </c>
      <c r="C9174" t="s">
        <v>2915</v>
      </c>
      <c r="D9174" t="s">
        <v>5231</v>
      </c>
      <c r="E9174" t="s">
        <v>5232</v>
      </c>
      <c r="F9174" t="s">
        <v>2924</v>
      </c>
      <c r="G9174" t="s">
        <v>2925</v>
      </c>
      <c r="H9174">
        <v>0</v>
      </c>
      <c r="I9174">
        <v>0</v>
      </c>
      <c r="J9174">
        <v>0</v>
      </c>
      <c r="K9174">
        <v>0</v>
      </c>
      <c r="L9174">
        <v>0</v>
      </c>
    </row>
    <row r="9175" spans="1:14" x14ac:dyDescent="0.35">
      <c r="A9175" t="s">
        <v>1811</v>
      </c>
      <c r="B9175" t="s">
        <v>5226</v>
      </c>
      <c r="C9175" t="s">
        <v>2915</v>
      </c>
      <c r="D9175" t="s">
        <v>3679</v>
      </c>
      <c r="E9175" t="s">
        <v>3680</v>
      </c>
      <c r="F9175" t="s">
        <v>2170</v>
      </c>
      <c r="G9175" t="s">
        <v>2171</v>
      </c>
      <c r="H9175">
        <v>0</v>
      </c>
      <c r="I9175">
        <v>0</v>
      </c>
      <c r="J9175">
        <v>0</v>
      </c>
      <c r="K9175">
        <v>0</v>
      </c>
      <c r="L9175">
        <v>0</v>
      </c>
    </row>
    <row r="9176" spans="1:14" x14ac:dyDescent="0.35">
      <c r="A9176" t="s">
        <v>1811</v>
      </c>
      <c r="B9176" t="s">
        <v>5226</v>
      </c>
      <c r="C9176" t="s">
        <v>2915</v>
      </c>
      <c r="D9176" t="s">
        <v>3679</v>
      </c>
      <c r="E9176" t="s">
        <v>3680</v>
      </c>
      <c r="F9176" t="s">
        <v>2172</v>
      </c>
      <c r="G9176" t="s">
        <v>2173</v>
      </c>
      <c r="H9176">
        <v>59998.8289</v>
      </c>
      <c r="I9176">
        <v>350.47940994608501</v>
      </c>
      <c r="J9176">
        <v>5235.3467511216704</v>
      </c>
      <c r="K9176">
        <v>5585.82616106775</v>
      </c>
      <c r="L9176">
        <v>54413.002738932199</v>
      </c>
    </row>
    <row r="9177" spans="1:14" x14ac:dyDescent="0.35">
      <c r="A9177" t="s">
        <v>1811</v>
      </c>
      <c r="B9177" t="s">
        <v>5226</v>
      </c>
      <c r="C9177" t="s">
        <v>2915</v>
      </c>
      <c r="D9177" t="s">
        <v>3679</v>
      </c>
      <c r="E9177" t="s">
        <v>3680</v>
      </c>
      <c r="F9177" t="s">
        <v>2867</v>
      </c>
      <c r="G9177" t="s">
        <v>2868</v>
      </c>
      <c r="H9177">
        <v>0</v>
      </c>
      <c r="I9177">
        <v>0</v>
      </c>
      <c r="J9177">
        <v>0</v>
      </c>
      <c r="K9177">
        <v>0</v>
      </c>
      <c r="L9177">
        <v>0</v>
      </c>
    </row>
    <row r="9178" spans="1:14" x14ac:dyDescent="0.35">
      <c r="A9178" t="s">
        <v>1811</v>
      </c>
      <c r="B9178" t="s">
        <v>5226</v>
      </c>
      <c r="C9178" t="s">
        <v>2915</v>
      </c>
      <c r="D9178" t="s">
        <v>3679</v>
      </c>
      <c r="E9178" t="s">
        <v>3680</v>
      </c>
      <c r="F9178" t="s">
        <v>2922</v>
      </c>
      <c r="G9178" t="s">
        <v>2923</v>
      </c>
      <c r="H9178">
        <v>0</v>
      </c>
      <c r="I9178">
        <v>0</v>
      </c>
      <c r="J9178">
        <v>0</v>
      </c>
      <c r="K9178">
        <v>0</v>
      </c>
      <c r="L9178">
        <v>0</v>
      </c>
    </row>
    <row r="9179" spans="1:14" x14ac:dyDescent="0.35">
      <c r="A9179" t="s">
        <v>1811</v>
      </c>
      <c r="B9179" t="s">
        <v>5226</v>
      </c>
      <c r="C9179" t="s">
        <v>2915</v>
      </c>
      <c r="D9179" t="s">
        <v>3679</v>
      </c>
      <c r="E9179" t="s">
        <v>3680</v>
      </c>
      <c r="F9179" t="s">
        <v>2999</v>
      </c>
      <c r="G9179" t="s">
        <v>3000</v>
      </c>
      <c r="H9179">
        <v>0</v>
      </c>
      <c r="I9179">
        <v>0</v>
      </c>
      <c r="J9179">
        <v>0</v>
      </c>
      <c r="K9179">
        <v>0</v>
      </c>
      <c r="L9179">
        <v>0</v>
      </c>
    </row>
    <row r="9180" spans="1:14" x14ac:dyDescent="0.35">
      <c r="A9180" t="s">
        <v>1811</v>
      </c>
      <c r="B9180" t="s">
        <v>5226</v>
      </c>
      <c r="C9180" t="s">
        <v>17</v>
      </c>
      <c r="D9180" t="s">
        <v>803</v>
      </c>
      <c r="E9180" t="s">
        <v>5233</v>
      </c>
      <c r="F9180" t="s">
        <v>2170</v>
      </c>
      <c r="G9180" t="s">
        <v>2171</v>
      </c>
      <c r="H9180">
        <v>0</v>
      </c>
      <c r="I9180">
        <v>0</v>
      </c>
      <c r="J9180">
        <v>0</v>
      </c>
      <c r="K9180">
        <v>0</v>
      </c>
      <c r="L9180">
        <v>0</v>
      </c>
    </row>
    <row r="9181" spans="1:14" x14ac:dyDescent="0.35">
      <c r="A9181" t="s">
        <v>1811</v>
      </c>
      <c r="B9181" t="s">
        <v>5226</v>
      </c>
      <c r="C9181" t="s">
        <v>17</v>
      </c>
      <c r="D9181" t="s">
        <v>803</v>
      </c>
      <c r="E9181" t="s">
        <v>5233</v>
      </c>
      <c r="F9181" t="s">
        <v>19</v>
      </c>
      <c r="G9181" t="s">
        <v>2174</v>
      </c>
      <c r="H9181">
        <v>955500.85149999999</v>
      </c>
      <c r="I9181">
        <v>8618.7221280000394</v>
      </c>
      <c r="J9181">
        <v>0</v>
      </c>
      <c r="K9181">
        <v>8618.7221280000394</v>
      </c>
      <c r="L9181">
        <v>946882.129372</v>
      </c>
      <c r="N9181" t="s">
        <v>2198</v>
      </c>
    </row>
    <row r="9182" spans="1:14" x14ac:dyDescent="0.35">
      <c r="A9182" t="s">
        <v>1811</v>
      </c>
      <c r="B9182" t="s">
        <v>5226</v>
      </c>
      <c r="C9182" t="s">
        <v>17</v>
      </c>
      <c r="D9182" t="s">
        <v>803</v>
      </c>
      <c r="E9182" t="s">
        <v>5233</v>
      </c>
      <c r="F9182" t="s">
        <v>2787</v>
      </c>
      <c r="G9182" t="s">
        <v>2935</v>
      </c>
      <c r="H9182">
        <v>0</v>
      </c>
      <c r="I9182">
        <v>0</v>
      </c>
      <c r="J9182">
        <v>0</v>
      </c>
      <c r="K9182">
        <v>0</v>
      </c>
      <c r="L9182">
        <v>0</v>
      </c>
    </row>
    <row r="9183" spans="1:14" x14ac:dyDescent="0.35">
      <c r="A9183" t="s">
        <v>1811</v>
      </c>
      <c r="B9183" t="s">
        <v>5226</v>
      </c>
      <c r="C9183" t="s">
        <v>17</v>
      </c>
      <c r="D9183" t="s">
        <v>803</v>
      </c>
      <c r="E9183" t="s">
        <v>5233</v>
      </c>
      <c r="F9183" t="s">
        <v>2788</v>
      </c>
      <c r="G9183" t="s">
        <v>2936</v>
      </c>
      <c r="H9183">
        <v>761028.03980000003</v>
      </c>
      <c r="I9183">
        <v>6864.5561082966296</v>
      </c>
      <c r="J9183">
        <v>87087.421848228507</v>
      </c>
      <c r="K9183">
        <v>93951.977956525196</v>
      </c>
      <c r="L9183">
        <v>667076.06184347498</v>
      </c>
    </row>
    <row r="9184" spans="1:14" x14ac:dyDescent="0.35">
      <c r="A9184" t="s">
        <v>1811</v>
      </c>
      <c r="B9184" t="s">
        <v>5226</v>
      </c>
      <c r="C9184" t="s">
        <v>17</v>
      </c>
      <c r="D9184" t="s">
        <v>1812</v>
      </c>
      <c r="E9184" t="s">
        <v>2441</v>
      </c>
      <c r="F9184" t="s">
        <v>2170</v>
      </c>
      <c r="G9184" t="s">
        <v>2171</v>
      </c>
      <c r="H9184">
        <v>0</v>
      </c>
      <c r="I9184">
        <v>0</v>
      </c>
      <c r="J9184">
        <v>0</v>
      </c>
      <c r="K9184">
        <v>0</v>
      </c>
      <c r="L9184">
        <v>0</v>
      </c>
    </row>
    <row r="9185" spans="1:14" x14ac:dyDescent="0.35">
      <c r="A9185" t="s">
        <v>1811</v>
      </c>
      <c r="B9185" t="s">
        <v>5226</v>
      </c>
      <c r="C9185" t="s">
        <v>17</v>
      </c>
      <c r="D9185" t="s">
        <v>1812</v>
      </c>
      <c r="E9185" t="s">
        <v>2441</v>
      </c>
      <c r="F9185" t="s">
        <v>19</v>
      </c>
      <c r="G9185" t="s">
        <v>2174</v>
      </c>
      <c r="H9185">
        <v>3325171.1710999999</v>
      </c>
      <c r="I9185">
        <v>16369.9655325069</v>
      </c>
      <c r="J9185">
        <v>0</v>
      </c>
      <c r="K9185">
        <v>16369.9655325069</v>
      </c>
      <c r="L9185">
        <v>3308801.2055674898</v>
      </c>
      <c r="N9185" t="s">
        <v>2198</v>
      </c>
    </row>
    <row r="9186" spans="1:14" x14ac:dyDescent="0.35">
      <c r="A9186" t="s">
        <v>1811</v>
      </c>
      <c r="B9186" t="s">
        <v>5226</v>
      </c>
      <c r="C9186" t="s">
        <v>17</v>
      </c>
      <c r="D9186" t="s">
        <v>1812</v>
      </c>
      <c r="E9186" t="s">
        <v>2441</v>
      </c>
      <c r="F9186" t="s">
        <v>2787</v>
      </c>
      <c r="G9186" t="s">
        <v>2935</v>
      </c>
      <c r="H9186">
        <v>0</v>
      </c>
      <c r="I9186">
        <v>0</v>
      </c>
      <c r="J9186">
        <v>0</v>
      </c>
      <c r="K9186">
        <v>0</v>
      </c>
      <c r="L9186">
        <v>0</v>
      </c>
    </row>
    <row r="9187" spans="1:14" x14ac:dyDescent="0.35">
      <c r="A9187" t="s">
        <v>1811</v>
      </c>
      <c r="B9187" t="s">
        <v>5226</v>
      </c>
      <c r="C9187" t="s">
        <v>17</v>
      </c>
      <c r="D9187" t="s">
        <v>1812</v>
      </c>
      <c r="E9187" t="s">
        <v>2441</v>
      </c>
      <c r="F9187" t="s">
        <v>2788</v>
      </c>
      <c r="G9187" t="s">
        <v>2936</v>
      </c>
      <c r="H9187">
        <v>6162571.2575000003</v>
      </c>
      <c r="I9187">
        <v>30338.612328581599</v>
      </c>
      <c r="J9187">
        <v>655681.17663161096</v>
      </c>
      <c r="K9187">
        <v>686019.788960192</v>
      </c>
      <c r="L9187">
        <v>5476551.4685398098</v>
      </c>
    </row>
    <row r="9188" spans="1:14" x14ac:dyDescent="0.35">
      <c r="A9188" t="s">
        <v>1811</v>
      </c>
      <c r="B9188" t="s">
        <v>5226</v>
      </c>
      <c r="C9188" t="s">
        <v>2938</v>
      </c>
      <c r="D9188" t="s">
        <v>4564</v>
      </c>
      <c r="E9188" t="s">
        <v>5234</v>
      </c>
      <c r="F9188" t="s">
        <v>2172</v>
      </c>
      <c r="G9188" t="s">
        <v>2173</v>
      </c>
      <c r="H9188">
        <v>3151.8870999999999</v>
      </c>
      <c r="I9188">
        <v>40.9174218969885</v>
      </c>
      <c r="J9188">
        <v>607.77709666322698</v>
      </c>
      <c r="K9188">
        <v>648.69451856021499</v>
      </c>
      <c r="L9188">
        <v>2503.19258143978</v>
      </c>
    </row>
    <row r="9189" spans="1:14" x14ac:dyDescent="0.35">
      <c r="A9189" t="s">
        <v>1811</v>
      </c>
      <c r="B9189" t="s">
        <v>5226</v>
      </c>
      <c r="C9189" t="s">
        <v>2938</v>
      </c>
      <c r="D9189" t="s">
        <v>4459</v>
      </c>
      <c r="E9189" t="s">
        <v>5235</v>
      </c>
      <c r="F9189" t="s">
        <v>2170</v>
      </c>
      <c r="G9189" t="s">
        <v>2171</v>
      </c>
      <c r="H9189">
        <v>0</v>
      </c>
      <c r="I9189">
        <v>0</v>
      </c>
      <c r="J9189">
        <v>0</v>
      </c>
      <c r="K9189">
        <v>0</v>
      </c>
      <c r="L9189">
        <v>0</v>
      </c>
    </row>
    <row r="9190" spans="1:14" x14ac:dyDescent="0.35">
      <c r="A9190" t="s">
        <v>1811</v>
      </c>
      <c r="B9190" t="s">
        <v>5226</v>
      </c>
      <c r="C9190" t="s">
        <v>2938</v>
      </c>
      <c r="D9190" t="s">
        <v>4459</v>
      </c>
      <c r="E9190" t="s">
        <v>5235</v>
      </c>
      <c r="F9190" t="s">
        <v>2172</v>
      </c>
      <c r="G9190" t="s">
        <v>2173</v>
      </c>
      <c r="H9190">
        <v>394103.07789999997</v>
      </c>
      <c r="I9190">
        <v>4174.7028516253604</v>
      </c>
      <c r="J9190">
        <v>216626.652301672</v>
      </c>
      <c r="K9190">
        <v>220801.35515329699</v>
      </c>
      <c r="L9190">
        <v>173301.72274670299</v>
      </c>
    </row>
    <row r="9191" spans="1:14" x14ac:dyDescent="0.35">
      <c r="A9191" t="s">
        <v>1811</v>
      </c>
      <c r="B9191" t="s">
        <v>5226</v>
      </c>
      <c r="C9191" t="s">
        <v>2938</v>
      </c>
      <c r="D9191" t="s">
        <v>4459</v>
      </c>
      <c r="E9191" t="s">
        <v>5235</v>
      </c>
      <c r="F9191" t="s">
        <v>19</v>
      </c>
      <c r="G9191" t="s">
        <v>2174</v>
      </c>
      <c r="H9191">
        <v>207040.3266</v>
      </c>
      <c r="I9191">
        <v>2193.1618667524899</v>
      </c>
      <c r="J9191">
        <v>0</v>
      </c>
      <c r="K9191">
        <v>2193.1618667524899</v>
      </c>
      <c r="L9191">
        <v>204847.16473324699</v>
      </c>
      <c r="N9191" t="s">
        <v>2198</v>
      </c>
    </row>
    <row r="9192" spans="1:14" x14ac:dyDescent="0.35">
      <c r="A9192" t="s">
        <v>1811</v>
      </c>
      <c r="B9192" t="s">
        <v>5226</v>
      </c>
      <c r="C9192" t="s">
        <v>2938</v>
      </c>
      <c r="D9192" t="s">
        <v>4459</v>
      </c>
      <c r="E9192" t="s">
        <v>5235</v>
      </c>
      <c r="F9192" t="s">
        <v>2940</v>
      </c>
      <c r="G9192" t="s">
        <v>2941</v>
      </c>
      <c r="H9192">
        <v>0</v>
      </c>
      <c r="I9192">
        <v>0</v>
      </c>
      <c r="J9192">
        <v>0</v>
      </c>
      <c r="K9192">
        <v>0</v>
      </c>
      <c r="L9192">
        <v>0</v>
      </c>
    </row>
    <row r="9193" spans="1:14" x14ac:dyDescent="0.35">
      <c r="A9193" t="s">
        <v>1811</v>
      </c>
      <c r="B9193" t="s">
        <v>5226</v>
      </c>
      <c r="C9193" t="s">
        <v>2944</v>
      </c>
      <c r="D9193" t="s">
        <v>4345</v>
      </c>
      <c r="E9193" t="s">
        <v>5236</v>
      </c>
      <c r="F9193" t="s">
        <v>2172</v>
      </c>
      <c r="G9193" t="s">
        <v>2173</v>
      </c>
      <c r="H9193">
        <v>163875.45110000001</v>
      </c>
      <c r="I9193">
        <v>868.89711413415205</v>
      </c>
      <c r="J9193">
        <v>11046.5123175185</v>
      </c>
      <c r="K9193">
        <v>11915.409431652601</v>
      </c>
      <c r="L9193">
        <v>151960.041668347</v>
      </c>
    </row>
    <row r="9194" spans="1:14" x14ac:dyDescent="0.35">
      <c r="A9194" t="s">
        <v>1814</v>
      </c>
      <c r="B9194" t="s">
        <v>5237</v>
      </c>
      <c r="C9194" t="s">
        <v>2857</v>
      </c>
      <c r="D9194" t="s">
        <v>2859</v>
      </c>
      <c r="E9194" t="s">
        <v>5238</v>
      </c>
      <c r="F9194" t="s">
        <v>2170</v>
      </c>
      <c r="G9194" t="s">
        <v>2171</v>
      </c>
      <c r="H9194">
        <v>0</v>
      </c>
      <c r="I9194">
        <v>0</v>
      </c>
      <c r="J9194">
        <v>0</v>
      </c>
      <c r="K9194">
        <v>0</v>
      </c>
      <c r="L9194">
        <v>0</v>
      </c>
    </row>
    <row r="9195" spans="1:14" x14ac:dyDescent="0.35">
      <c r="A9195" t="s">
        <v>1814</v>
      </c>
      <c r="B9195" t="s">
        <v>5237</v>
      </c>
      <c r="C9195" t="s">
        <v>2857</v>
      </c>
      <c r="D9195" t="s">
        <v>2859</v>
      </c>
      <c r="E9195" t="s">
        <v>5238</v>
      </c>
      <c r="F9195" t="s">
        <v>2172</v>
      </c>
      <c r="G9195" t="s">
        <v>2173</v>
      </c>
      <c r="H9195">
        <v>58814254.511299998</v>
      </c>
      <c r="I9195">
        <v>130181.403198516</v>
      </c>
      <c r="J9195">
        <v>8688891.7141602803</v>
      </c>
      <c r="K9195">
        <v>8819073.1173588</v>
      </c>
      <c r="L9195">
        <v>49995181.393941201</v>
      </c>
    </row>
    <row r="9196" spans="1:14" x14ac:dyDescent="0.35">
      <c r="A9196" t="s">
        <v>1814</v>
      </c>
      <c r="B9196" t="s">
        <v>5237</v>
      </c>
      <c r="C9196" t="s">
        <v>2857</v>
      </c>
      <c r="D9196" t="s">
        <v>2859</v>
      </c>
      <c r="E9196" t="s">
        <v>5238</v>
      </c>
      <c r="F9196" t="s">
        <v>2861</v>
      </c>
      <c r="G9196" t="s">
        <v>2862</v>
      </c>
      <c r="H9196">
        <v>2215131.3491000002</v>
      </c>
      <c r="I9196">
        <v>4903.04450308984</v>
      </c>
      <c r="J9196">
        <v>327251.21799533698</v>
      </c>
      <c r="K9196">
        <v>332154.26249842701</v>
      </c>
      <c r="L9196">
        <v>1882977.08660157</v>
      </c>
    </row>
    <row r="9197" spans="1:14" x14ac:dyDescent="0.35">
      <c r="A9197" t="s">
        <v>1814</v>
      </c>
      <c r="B9197" t="s">
        <v>5237</v>
      </c>
      <c r="C9197" t="s">
        <v>2857</v>
      </c>
      <c r="D9197" t="s">
        <v>2859</v>
      </c>
      <c r="E9197" t="s">
        <v>5238</v>
      </c>
      <c r="F9197" t="s">
        <v>19</v>
      </c>
      <c r="G9197" t="s">
        <v>2174</v>
      </c>
      <c r="H9197">
        <v>843260.22950000002</v>
      </c>
      <c r="I9197">
        <v>1866.4998960626101</v>
      </c>
      <c r="J9197">
        <v>0</v>
      </c>
      <c r="K9197">
        <v>1866.4998960626101</v>
      </c>
      <c r="L9197">
        <v>841393.72960393701</v>
      </c>
      <c r="N9197" t="s">
        <v>2198</v>
      </c>
    </row>
    <row r="9198" spans="1:14" x14ac:dyDescent="0.35">
      <c r="A9198" t="s">
        <v>1814</v>
      </c>
      <c r="B9198" t="s">
        <v>5237</v>
      </c>
      <c r="C9198" t="s">
        <v>2857</v>
      </c>
      <c r="D9198" t="s">
        <v>2859</v>
      </c>
      <c r="E9198" t="s">
        <v>5238</v>
      </c>
      <c r="F9198" t="s">
        <v>194</v>
      </c>
      <c r="G9198" t="s">
        <v>2415</v>
      </c>
      <c r="H9198">
        <v>1887896.0364000001</v>
      </c>
      <c r="I9198">
        <v>4178.7311105879398</v>
      </c>
      <c r="J9198">
        <v>0</v>
      </c>
      <c r="K9198">
        <v>4178.7311105879398</v>
      </c>
      <c r="L9198">
        <v>1883717.3052894101</v>
      </c>
      <c r="N9198" t="s">
        <v>2198</v>
      </c>
    </row>
    <row r="9199" spans="1:14" x14ac:dyDescent="0.35">
      <c r="A9199" t="s">
        <v>1814</v>
      </c>
      <c r="B9199" t="s">
        <v>5237</v>
      </c>
      <c r="C9199" t="s">
        <v>2857</v>
      </c>
      <c r="D9199" t="s">
        <v>2859</v>
      </c>
      <c r="E9199" t="s">
        <v>5238</v>
      </c>
      <c r="F9199" t="s">
        <v>2865</v>
      </c>
      <c r="G9199" t="s">
        <v>2866</v>
      </c>
      <c r="H9199">
        <v>0</v>
      </c>
      <c r="I9199">
        <v>0</v>
      </c>
      <c r="J9199">
        <v>0</v>
      </c>
      <c r="K9199">
        <v>0</v>
      </c>
      <c r="L9199">
        <v>0</v>
      </c>
    </row>
    <row r="9200" spans="1:14" x14ac:dyDescent="0.35">
      <c r="A9200" t="s">
        <v>1814</v>
      </c>
      <c r="B9200" t="s">
        <v>5237</v>
      </c>
      <c r="C9200" t="s">
        <v>2857</v>
      </c>
      <c r="D9200" t="s">
        <v>2859</v>
      </c>
      <c r="E9200" t="s">
        <v>5238</v>
      </c>
      <c r="F9200" t="s">
        <v>2867</v>
      </c>
      <c r="G9200" t="s">
        <v>2868</v>
      </c>
      <c r="H9200">
        <v>0</v>
      </c>
      <c r="I9200">
        <v>0</v>
      </c>
      <c r="J9200">
        <v>0</v>
      </c>
      <c r="K9200">
        <v>0</v>
      </c>
      <c r="L9200">
        <v>0</v>
      </c>
    </row>
    <row r="9201" spans="1:12" x14ac:dyDescent="0.35">
      <c r="A9201" t="s">
        <v>1814</v>
      </c>
      <c r="B9201" t="s">
        <v>5237</v>
      </c>
      <c r="C9201" t="s">
        <v>2857</v>
      </c>
      <c r="D9201" t="s">
        <v>2859</v>
      </c>
      <c r="E9201" t="s">
        <v>5238</v>
      </c>
      <c r="F9201" t="s">
        <v>3651</v>
      </c>
      <c r="G9201" t="s">
        <v>3652</v>
      </c>
      <c r="H9201">
        <v>0</v>
      </c>
      <c r="I9201">
        <v>0</v>
      </c>
      <c r="J9201">
        <v>0</v>
      </c>
      <c r="K9201">
        <v>0</v>
      </c>
      <c r="L9201">
        <v>0</v>
      </c>
    </row>
    <row r="9202" spans="1:12" x14ac:dyDescent="0.35">
      <c r="A9202" t="s">
        <v>1814</v>
      </c>
      <c r="B9202" t="s">
        <v>5237</v>
      </c>
      <c r="C9202" t="s">
        <v>2857</v>
      </c>
      <c r="D9202" t="s">
        <v>2859</v>
      </c>
      <c r="E9202" t="s">
        <v>5238</v>
      </c>
      <c r="F9202" t="s">
        <v>2869</v>
      </c>
      <c r="G9202" t="s">
        <v>2870</v>
      </c>
      <c r="H9202">
        <v>1195667.4897</v>
      </c>
      <c r="I9202">
        <v>2646.52970337236</v>
      </c>
      <c r="J9202">
        <v>176641.282440665</v>
      </c>
      <c r="K9202">
        <v>179287.81214403699</v>
      </c>
      <c r="L9202">
        <v>1016379.67755596</v>
      </c>
    </row>
    <row r="9203" spans="1:12" x14ac:dyDescent="0.35">
      <c r="A9203" t="s">
        <v>1814</v>
      </c>
      <c r="B9203" t="s">
        <v>5237</v>
      </c>
      <c r="C9203" t="s">
        <v>2857</v>
      </c>
      <c r="D9203" t="s">
        <v>2859</v>
      </c>
      <c r="E9203" t="s">
        <v>5238</v>
      </c>
      <c r="F9203" t="s">
        <v>2951</v>
      </c>
      <c r="G9203" t="s">
        <v>2952</v>
      </c>
      <c r="H9203">
        <v>4191129.2001</v>
      </c>
      <c r="I9203">
        <v>9276.7830655052203</v>
      </c>
      <c r="J9203">
        <v>619174.17950254097</v>
      </c>
      <c r="K9203">
        <v>628450.96256804594</v>
      </c>
      <c r="L9203">
        <v>3562678.2375319502</v>
      </c>
    </row>
    <row r="9204" spans="1:12" x14ac:dyDescent="0.35">
      <c r="A9204" t="s">
        <v>1814</v>
      </c>
      <c r="B9204" t="s">
        <v>5237</v>
      </c>
      <c r="C9204" t="s">
        <v>2857</v>
      </c>
      <c r="D9204" t="s">
        <v>2859</v>
      </c>
      <c r="E9204" t="s">
        <v>5238</v>
      </c>
      <c r="F9204" t="s">
        <v>2871</v>
      </c>
      <c r="G9204" t="s">
        <v>2872</v>
      </c>
      <c r="H9204">
        <v>2718570.2921000002</v>
      </c>
      <c r="I9204">
        <v>6017.3727992466302</v>
      </c>
      <c r="J9204">
        <v>401626.49481245899</v>
      </c>
      <c r="K9204">
        <v>407643.86761170602</v>
      </c>
      <c r="L9204">
        <v>2310926.4244882902</v>
      </c>
    </row>
    <row r="9205" spans="1:12" x14ac:dyDescent="0.35">
      <c r="A9205" t="s">
        <v>1814</v>
      </c>
      <c r="B9205" t="s">
        <v>5237</v>
      </c>
      <c r="C9205" t="s">
        <v>2857</v>
      </c>
      <c r="D9205" t="s">
        <v>2859</v>
      </c>
      <c r="E9205" t="s">
        <v>5238</v>
      </c>
      <c r="F9205" t="s">
        <v>2875</v>
      </c>
      <c r="G9205" t="s">
        <v>2876</v>
      </c>
      <c r="H9205">
        <v>2718570.2921000002</v>
      </c>
      <c r="I9205">
        <v>6017.3727992466302</v>
      </c>
      <c r="J9205">
        <v>401626.49481245899</v>
      </c>
      <c r="K9205">
        <v>407643.86761170602</v>
      </c>
      <c r="L9205">
        <v>2310926.4244882902</v>
      </c>
    </row>
    <row r="9206" spans="1:12" x14ac:dyDescent="0.35">
      <c r="A9206" t="s">
        <v>1814</v>
      </c>
      <c r="B9206" t="s">
        <v>5237</v>
      </c>
      <c r="C9206" t="s">
        <v>2857</v>
      </c>
      <c r="D9206" t="s">
        <v>2859</v>
      </c>
      <c r="E9206" t="s">
        <v>5238</v>
      </c>
      <c r="F9206" t="s">
        <v>2877</v>
      </c>
      <c r="G9206" t="s">
        <v>2878</v>
      </c>
      <c r="H9206">
        <v>4191129.2001</v>
      </c>
      <c r="I9206">
        <v>9276.7830655052203</v>
      </c>
      <c r="J9206">
        <v>619174.17950254097</v>
      </c>
      <c r="K9206">
        <v>628450.96256804594</v>
      </c>
      <c r="L9206">
        <v>3562678.2375319502</v>
      </c>
    </row>
    <row r="9207" spans="1:12" x14ac:dyDescent="0.35">
      <c r="A9207" t="s">
        <v>1814</v>
      </c>
      <c r="B9207" t="s">
        <v>5237</v>
      </c>
      <c r="C9207" t="s">
        <v>2879</v>
      </c>
      <c r="D9207" t="s">
        <v>2880</v>
      </c>
      <c r="E9207" t="s">
        <v>5239</v>
      </c>
      <c r="F9207" t="s">
        <v>2170</v>
      </c>
      <c r="G9207" t="s">
        <v>2171</v>
      </c>
      <c r="H9207">
        <v>0</v>
      </c>
      <c r="I9207">
        <v>0</v>
      </c>
      <c r="J9207">
        <v>0</v>
      </c>
      <c r="K9207">
        <v>0</v>
      </c>
      <c r="L9207">
        <v>0</v>
      </c>
    </row>
    <row r="9208" spans="1:12" x14ac:dyDescent="0.35">
      <c r="A9208" t="s">
        <v>1814</v>
      </c>
      <c r="B9208" t="s">
        <v>5237</v>
      </c>
      <c r="C9208" t="s">
        <v>2879</v>
      </c>
      <c r="D9208" t="s">
        <v>2880</v>
      </c>
      <c r="E9208" t="s">
        <v>5239</v>
      </c>
      <c r="F9208" t="s">
        <v>2172</v>
      </c>
      <c r="G9208" t="s">
        <v>2173</v>
      </c>
      <c r="H9208">
        <v>91875.701300000001</v>
      </c>
      <c r="I9208">
        <v>289.55224671260299</v>
      </c>
      <c r="J9208">
        <v>19782.579405329201</v>
      </c>
      <c r="K9208">
        <v>20072.1316520418</v>
      </c>
      <c r="L9208">
        <v>71803.569647958197</v>
      </c>
    </row>
    <row r="9209" spans="1:12" x14ac:dyDescent="0.35">
      <c r="A9209" t="s">
        <v>1814</v>
      </c>
      <c r="B9209" t="s">
        <v>5237</v>
      </c>
      <c r="C9209" t="s">
        <v>2879</v>
      </c>
      <c r="D9209" t="s">
        <v>2880</v>
      </c>
      <c r="E9209" t="s">
        <v>5239</v>
      </c>
      <c r="F9209" t="s">
        <v>2882</v>
      </c>
      <c r="G9209" t="s">
        <v>2883</v>
      </c>
      <c r="H9209">
        <v>0</v>
      </c>
      <c r="I9209">
        <v>0</v>
      </c>
      <c r="J9209">
        <v>0</v>
      </c>
      <c r="K9209">
        <v>0</v>
      </c>
      <c r="L9209">
        <v>0</v>
      </c>
    </row>
    <row r="9210" spans="1:12" x14ac:dyDescent="0.35">
      <c r="A9210" t="s">
        <v>1814</v>
      </c>
      <c r="B9210" t="s">
        <v>5237</v>
      </c>
      <c r="C9210" t="s">
        <v>2879</v>
      </c>
      <c r="D9210" t="s">
        <v>2880</v>
      </c>
      <c r="E9210" t="s">
        <v>5239</v>
      </c>
      <c r="F9210" t="s">
        <v>2962</v>
      </c>
      <c r="G9210" t="s">
        <v>2963</v>
      </c>
      <c r="H9210">
        <v>2226804.5893999999</v>
      </c>
      <c r="I9210">
        <v>12115.307966545501</v>
      </c>
      <c r="J9210">
        <v>20015.697807914101</v>
      </c>
      <c r="K9210">
        <v>32131.0057744595</v>
      </c>
      <c r="L9210">
        <v>2194673.5836255401</v>
      </c>
    </row>
    <row r="9211" spans="1:12" x14ac:dyDescent="0.35">
      <c r="A9211" t="s">
        <v>1814</v>
      </c>
      <c r="B9211" t="s">
        <v>5237</v>
      </c>
      <c r="C9211" t="s">
        <v>2879</v>
      </c>
      <c r="D9211" t="s">
        <v>2880</v>
      </c>
      <c r="E9211" t="s">
        <v>5239</v>
      </c>
      <c r="F9211" t="s">
        <v>2964</v>
      </c>
      <c r="G9211" t="s">
        <v>2965</v>
      </c>
      <c r="H9211">
        <v>135464.31229999999</v>
      </c>
      <c r="I9211">
        <v>737.01656205727897</v>
      </c>
      <c r="J9211">
        <v>1217.6249110878</v>
      </c>
      <c r="K9211">
        <v>1954.64147314508</v>
      </c>
      <c r="L9211">
        <v>133509.670826855</v>
      </c>
    </row>
    <row r="9212" spans="1:12" x14ac:dyDescent="0.35">
      <c r="A9212" t="s">
        <v>1814</v>
      </c>
      <c r="B9212" t="s">
        <v>5237</v>
      </c>
      <c r="C9212" t="s">
        <v>2879</v>
      </c>
      <c r="D9212" t="s">
        <v>2886</v>
      </c>
      <c r="E9212" t="s">
        <v>3061</v>
      </c>
      <c r="F9212" t="s">
        <v>2172</v>
      </c>
      <c r="G9212" t="s">
        <v>2173</v>
      </c>
      <c r="H9212">
        <v>445297.52679999999</v>
      </c>
      <c r="I9212">
        <v>814.00326233379099</v>
      </c>
      <c r="J9212">
        <v>20346.7204672593</v>
      </c>
      <c r="K9212">
        <v>21160.723729593101</v>
      </c>
      <c r="L9212">
        <v>424136.80307040701</v>
      </c>
    </row>
    <row r="9213" spans="1:12" x14ac:dyDescent="0.35">
      <c r="A9213" t="s">
        <v>1814</v>
      </c>
      <c r="B9213" t="s">
        <v>5237</v>
      </c>
      <c r="C9213" t="s">
        <v>2879</v>
      </c>
      <c r="D9213" t="s">
        <v>2886</v>
      </c>
      <c r="E9213" t="s">
        <v>3061</v>
      </c>
      <c r="F9213" t="s">
        <v>2882</v>
      </c>
      <c r="G9213" t="s">
        <v>2883</v>
      </c>
      <c r="H9213">
        <v>100934.1061</v>
      </c>
      <c r="I9213">
        <v>184.50740612899301</v>
      </c>
      <c r="J9213">
        <v>4611.9233059121098</v>
      </c>
      <c r="K9213">
        <v>4796.4307120411004</v>
      </c>
      <c r="L9213">
        <v>96137.675387958894</v>
      </c>
    </row>
    <row r="9214" spans="1:12" x14ac:dyDescent="0.35">
      <c r="A9214" t="s">
        <v>1814</v>
      </c>
      <c r="B9214" t="s">
        <v>5237</v>
      </c>
      <c r="C9214" t="s">
        <v>2879</v>
      </c>
      <c r="D9214" t="s">
        <v>2886</v>
      </c>
      <c r="E9214" t="s">
        <v>3061</v>
      </c>
      <c r="F9214" t="s">
        <v>2962</v>
      </c>
      <c r="G9214" t="s">
        <v>2963</v>
      </c>
      <c r="H9214">
        <v>8798218.2566999998</v>
      </c>
      <c r="I9214">
        <v>11875.1412769992</v>
      </c>
      <c r="J9214">
        <v>23571.8923483912</v>
      </c>
      <c r="K9214">
        <v>35447.033625390402</v>
      </c>
      <c r="L9214">
        <v>8762771.2230746094</v>
      </c>
    </row>
    <row r="9215" spans="1:12" x14ac:dyDescent="0.35">
      <c r="A9215" t="s">
        <v>1814</v>
      </c>
      <c r="B9215" t="s">
        <v>5237</v>
      </c>
      <c r="C9215" t="s">
        <v>2879</v>
      </c>
      <c r="D9215" t="s">
        <v>2886</v>
      </c>
      <c r="E9215" t="s">
        <v>3061</v>
      </c>
      <c r="F9215" t="s">
        <v>2964</v>
      </c>
      <c r="G9215" t="s">
        <v>2965</v>
      </c>
      <c r="H9215">
        <v>935832.62600000005</v>
      </c>
      <c r="I9215">
        <v>1263.1130895661399</v>
      </c>
      <c r="J9215">
        <v>2507.2514992950701</v>
      </c>
      <c r="K9215">
        <v>3770.36458886122</v>
      </c>
      <c r="L9215">
        <v>932062.26141113904</v>
      </c>
    </row>
    <row r="9216" spans="1:12" x14ac:dyDescent="0.35">
      <c r="A9216" t="s">
        <v>1814</v>
      </c>
      <c r="B9216" t="s">
        <v>5237</v>
      </c>
      <c r="C9216" t="s">
        <v>2879</v>
      </c>
      <c r="D9216" t="s">
        <v>2888</v>
      </c>
      <c r="E9216" t="s">
        <v>3065</v>
      </c>
      <c r="F9216" t="s">
        <v>2170</v>
      </c>
      <c r="G9216" t="s">
        <v>2171</v>
      </c>
      <c r="H9216">
        <v>0</v>
      </c>
      <c r="I9216">
        <v>0</v>
      </c>
      <c r="J9216">
        <v>0</v>
      </c>
      <c r="K9216">
        <v>0</v>
      </c>
      <c r="L9216">
        <v>0</v>
      </c>
    </row>
    <row r="9217" spans="1:12" x14ac:dyDescent="0.35">
      <c r="A9217" t="s">
        <v>1814</v>
      </c>
      <c r="B9217" t="s">
        <v>5237</v>
      </c>
      <c r="C9217" t="s">
        <v>2879</v>
      </c>
      <c r="D9217" t="s">
        <v>2888</v>
      </c>
      <c r="E9217" t="s">
        <v>3065</v>
      </c>
      <c r="F9217" t="s">
        <v>2172</v>
      </c>
      <c r="G9217" t="s">
        <v>2173</v>
      </c>
      <c r="H9217">
        <v>46231.204400000002</v>
      </c>
      <c r="I9217">
        <v>85.145245751686801</v>
      </c>
      <c r="J9217">
        <v>9153.6820541213401</v>
      </c>
      <c r="K9217">
        <v>9238.8272998730299</v>
      </c>
      <c r="L9217">
        <v>36992.377100127</v>
      </c>
    </row>
    <row r="9218" spans="1:12" x14ac:dyDescent="0.35">
      <c r="A9218" t="s">
        <v>1814</v>
      </c>
      <c r="B9218" t="s">
        <v>5237</v>
      </c>
      <c r="C9218" t="s">
        <v>2879</v>
      </c>
      <c r="D9218" t="s">
        <v>2888</v>
      </c>
      <c r="E9218" t="s">
        <v>3065</v>
      </c>
      <c r="F9218" t="s">
        <v>2882</v>
      </c>
      <c r="G9218" t="s">
        <v>2883</v>
      </c>
      <c r="H9218">
        <v>0</v>
      </c>
      <c r="I9218">
        <v>0</v>
      </c>
      <c r="J9218">
        <v>0</v>
      </c>
      <c r="K9218">
        <v>0</v>
      </c>
      <c r="L9218">
        <v>0</v>
      </c>
    </row>
    <row r="9219" spans="1:12" x14ac:dyDescent="0.35">
      <c r="A9219" t="s">
        <v>1814</v>
      </c>
      <c r="B9219" t="s">
        <v>5237</v>
      </c>
      <c r="C9219" t="s">
        <v>2879</v>
      </c>
      <c r="D9219" t="s">
        <v>2888</v>
      </c>
      <c r="E9219" t="s">
        <v>3065</v>
      </c>
      <c r="F9219" t="s">
        <v>2890</v>
      </c>
      <c r="G9219" t="s">
        <v>2891</v>
      </c>
      <c r="H9219">
        <v>22473.502199999999</v>
      </c>
      <c r="I9219">
        <v>41.3900500181811</v>
      </c>
      <c r="J9219">
        <v>4449.7065540867698</v>
      </c>
      <c r="K9219">
        <v>4491.0966041049496</v>
      </c>
      <c r="L9219">
        <v>17982.405595895099</v>
      </c>
    </row>
    <row r="9220" spans="1:12" x14ac:dyDescent="0.35">
      <c r="A9220" t="s">
        <v>1814</v>
      </c>
      <c r="B9220" t="s">
        <v>5237</v>
      </c>
      <c r="C9220" t="s">
        <v>2879</v>
      </c>
      <c r="D9220" t="s">
        <v>2892</v>
      </c>
      <c r="E9220" t="s">
        <v>4242</v>
      </c>
      <c r="F9220" t="s">
        <v>2170</v>
      </c>
      <c r="G9220" t="s">
        <v>2171</v>
      </c>
      <c r="H9220">
        <v>0</v>
      </c>
      <c r="I9220">
        <v>0</v>
      </c>
      <c r="J9220">
        <v>0</v>
      </c>
      <c r="K9220">
        <v>0</v>
      </c>
      <c r="L9220">
        <v>0</v>
      </c>
    </row>
    <row r="9221" spans="1:12" x14ac:dyDescent="0.35">
      <c r="A9221" t="s">
        <v>1814</v>
      </c>
      <c r="B9221" t="s">
        <v>5237</v>
      </c>
      <c r="C9221" t="s">
        <v>2879</v>
      </c>
      <c r="D9221" t="s">
        <v>2892</v>
      </c>
      <c r="E9221" t="s">
        <v>4242</v>
      </c>
      <c r="F9221" t="s">
        <v>2172</v>
      </c>
      <c r="G9221" t="s">
        <v>2173</v>
      </c>
      <c r="H9221">
        <v>0</v>
      </c>
      <c r="I9221">
        <v>0</v>
      </c>
      <c r="J9221">
        <v>0</v>
      </c>
      <c r="K9221">
        <v>0</v>
      </c>
      <c r="L9221">
        <v>0</v>
      </c>
    </row>
    <row r="9222" spans="1:12" x14ac:dyDescent="0.35">
      <c r="A9222" t="s">
        <v>1814</v>
      </c>
      <c r="B9222" t="s">
        <v>5237</v>
      </c>
      <c r="C9222" t="s">
        <v>2879</v>
      </c>
      <c r="D9222" t="s">
        <v>2892</v>
      </c>
      <c r="E9222" t="s">
        <v>4242</v>
      </c>
      <c r="F9222" t="s">
        <v>3655</v>
      </c>
      <c r="G9222" t="s">
        <v>3781</v>
      </c>
      <c r="H9222">
        <v>0</v>
      </c>
      <c r="I9222">
        <v>0</v>
      </c>
      <c r="J9222">
        <v>0</v>
      </c>
      <c r="K9222">
        <v>0</v>
      </c>
      <c r="L9222">
        <v>0</v>
      </c>
    </row>
    <row r="9223" spans="1:12" x14ac:dyDescent="0.35">
      <c r="A9223" t="s">
        <v>1814</v>
      </c>
      <c r="B9223" t="s">
        <v>5237</v>
      </c>
      <c r="C9223" t="s">
        <v>2879</v>
      </c>
      <c r="D9223" t="s">
        <v>2892</v>
      </c>
      <c r="E9223" t="s">
        <v>4242</v>
      </c>
      <c r="F9223" t="s">
        <v>2882</v>
      </c>
      <c r="G9223" t="s">
        <v>2883</v>
      </c>
      <c r="H9223">
        <v>0</v>
      </c>
      <c r="I9223">
        <v>0</v>
      </c>
      <c r="J9223">
        <v>0</v>
      </c>
      <c r="K9223">
        <v>0</v>
      </c>
      <c r="L9223">
        <v>0</v>
      </c>
    </row>
    <row r="9224" spans="1:12" x14ac:dyDescent="0.35">
      <c r="A9224" t="s">
        <v>1814</v>
      </c>
      <c r="B9224" t="s">
        <v>5237</v>
      </c>
      <c r="C9224" t="s">
        <v>2879</v>
      </c>
      <c r="D9224" t="s">
        <v>2894</v>
      </c>
      <c r="E9224" t="s">
        <v>5240</v>
      </c>
      <c r="F9224" t="s">
        <v>2170</v>
      </c>
      <c r="G9224" t="s">
        <v>2171</v>
      </c>
      <c r="H9224">
        <v>0</v>
      </c>
      <c r="I9224">
        <v>0</v>
      </c>
      <c r="J9224">
        <v>0</v>
      </c>
      <c r="K9224">
        <v>0</v>
      </c>
      <c r="L9224">
        <v>0</v>
      </c>
    </row>
    <row r="9225" spans="1:12" x14ac:dyDescent="0.35">
      <c r="A9225" t="s">
        <v>1814</v>
      </c>
      <c r="B9225" t="s">
        <v>5237</v>
      </c>
      <c r="C9225" t="s">
        <v>2879</v>
      </c>
      <c r="D9225" t="s">
        <v>2894</v>
      </c>
      <c r="E9225" t="s">
        <v>5240</v>
      </c>
      <c r="F9225" t="s">
        <v>2172</v>
      </c>
      <c r="G9225" t="s">
        <v>2173</v>
      </c>
      <c r="H9225">
        <v>126845.3907</v>
      </c>
      <c r="I9225">
        <v>60.984986454964499</v>
      </c>
      <c r="J9225">
        <v>2921.61816139134</v>
      </c>
      <c r="K9225">
        <v>2982.6031478463001</v>
      </c>
      <c r="L9225">
        <v>123862.787552154</v>
      </c>
    </row>
    <row r="9226" spans="1:12" x14ac:dyDescent="0.35">
      <c r="A9226" t="s">
        <v>1814</v>
      </c>
      <c r="B9226" t="s">
        <v>5237</v>
      </c>
      <c r="C9226" t="s">
        <v>2879</v>
      </c>
      <c r="D9226" t="s">
        <v>2894</v>
      </c>
      <c r="E9226" t="s">
        <v>5240</v>
      </c>
      <c r="F9226" t="s">
        <v>2882</v>
      </c>
      <c r="G9226" t="s">
        <v>2883</v>
      </c>
      <c r="H9226">
        <v>13530.174999999999</v>
      </c>
      <c r="I9226">
        <v>6.5050652218628899</v>
      </c>
      <c r="J9226">
        <v>311.639270548409</v>
      </c>
      <c r="K9226">
        <v>318.14433577027199</v>
      </c>
      <c r="L9226">
        <v>13212.0306642297</v>
      </c>
    </row>
    <row r="9227" spans="1:12" x14ac:dyDescent="0.35">
      <c r="A9227" t="s">
        <v>1814</v>
      </c>
      <c r="B9227" t="s">
        <v>5237</v>
      </c>
      <c r="C9227" t="s">
        <v>2879</v>
      </c>
      <c r="D9227" t="s">
        <v>2898</v>
      </c>
      <c r="E9227" t="s">
        <v>3209</v>
      </c>
      <c r="F9227" t="s">
        <v>2172</v>
      </c>
      <c r="G9227" t="s">
        <v>2173</v>
      </c>
      <c r="H9227">
        <v>164173.64509999999</v>
      </c>
      <c r="I9227">
        <v>267.35583681716702</v>
      </c>
      <c r="J9227">
        <v>6728.4718701075899</v>
      </c>
      <c r="K9227">
        <v>6995.8277069247597</v>
      </c>
      <c r="L9227">
        <v>157177.81739307501</v>
      </c>
    </row>
    <row r="9228" spans="1:12" x14ac:dyDescent="0.35">
      <c r="A9228" t="s">
        <v>1814</v>
      </c>
      <c r="B9228" t="s">
        <v>5237</v>
      </c>
      <c r="C9228" t="s">
        <v>2879</v>
      </c>
      <c r="D9228" t="s">
        <v>2898</v>
      </c>
      <c r="E9228" t="s">
        <v>3209</v>
      </c>
      <c r="F9228" t="s">
        <v>2882</v>
      </c>
      <c r="G9228" t="s">
        <v>2883</v>
      </c>
      <c r="H9228">
        <v>0</v>
      </c>
      <c r="I9228">
        <v>0</v>
      </c>
      <c r="J9228">
        <v>0</v>
      </c>
      <c r="K9228">
        <v>0</v>
      </c>
      <c r="L9228">
        <v>0</v>
      </c>
    </row>
    <row r="9229" spans="1:12" x14ac:dyDescent="0.35">
      <c r="A9229" t="s">
        <v>1814</v>
      </c>
      <c r="B9229" t="s">
        <v>5237</v>
      </c>
      <c r="C9229" t="s">
        <v>2879</v>
      </c>
      <c r="D9229" t="s">
        <v>2898</v>
      </c>
      <c r="E9229" t="s">
        <v>3209</v>
      </c>
      <c r="F9229" t="s">
        <v>2962</v>
      </c>
      <c r="G9229" t="s">
        <v>2963</v>
      </c>
      <c r="H9229">
        <v>1268259.2738999999</v>
      </c>
      <c r="I9229">
        <v>2436.4991118136199</v>
      </c>
      <c r="J9229">
        <v>27891.559461503301</v>
      </c>
      <c r="K9229">
        <v>30328.058573316899</v>
      </c>
      <c r="L9229">
        <v>1237931.2153266801</v>
      </c>
    </row>
    <row r="9230" spans="1:12" x14ac:dyDescent="0.35">
      <c r="A9230" t="s">
        <v>1814</v>
      </c>
      <c r="B9230" t="s">
        <v>5237</v>
      </c>
      <c r="C9230" t="s">
        <v>2879</v>
      </c>
      <c r="D9230" t="s">
        <v>2898</v>
      </c>
      <c r="E9230" t="s">
        <v>3209</v>
      </c>
      <c r="F9230" t="s">
        <v>2964</v>
      </c>
      <c r="G9230" t="s">
        <v>2965</v>
      </c>
      <c r="H9230">
        <v>154643.11180000001</v>
      </c>
      <c r="I9230">
        <v>297.090517844722</v>
      </c>
      <c r="J9230">
        <v>3400.91149786913</v>
      </c>
      <c r="K9230">
        <v>3698.0020157138501</v>
      </c>
      <c r="L9230">
        <v>150945.109784286</v>
      </c>
    </row>
    <row r="9231" spans="1:12" x14ac:dyDescent="0.35">
      <c r="A9231" t="s">
        <v>1814</v>
      </c>
      <c r="B9231" t="s">
        <v>5237</v>
      </c>
      <c r="C9231" t="s">
        <v>2879</v>
      </c>
      <c r="D9231" t="s">
        <v>2902</v>
      </c>
      <c r="E9231" t="s">
        <v>4032</v>
      </c>
      <c r="F9231" t="s">
        <v>2170</v>
      </c>
      <c r="G9231" t="s">
        <v>2171</v>
      </c>
      <c r="H9231">
        <v>0</v>
      </c>
      <c r="I9231">
        <v>0</v>
      </c>
      <c r="J9231">
        <v>0</v>
      </c>
      <c r="K9231">
        <v>0</v>
      </c>
      <c r="L9231">
        <v>0</v>
      </c>
    </row>
    <row r="9232" spans="1:12" x14ac:dyDescent="0.35">
      <c r="A9232" t="s">
        <v>1814</v>
      </c>
      <c r="B9232" t="s">
        <v>5237</v>
      </c>
      <c r="C9232" t="s">
        <v>2879</v>
      </c>
      <c r="D9232" t="s">
        <v>2902</v>
      </c>
      <c r="E9232" t="s">
        <v>4032</v>
      </c>
      <c r="F9232" t="s">
        <v>2172</v>
      </c>
      <c r="G9232" t="s">
        <v>2173</v>
      </c>
      <c r="H9232">
        <v>64524.121899999998</v>
      </c>
      <c r="I9232">
        <v>99.475295339979297</v>
      </c>
      <c r="J9232">
        <v>6617.1943784413097</v>
      </c>
      <c r="K9232">
        <v>6716.6696737812899</v>
      </c>
      <c r="L9232">
        <v>57807.452226218702</v>
      </c>
    </row>
    <row r="9233" spans="1:14" x14ac:dyDescent="0.35">
      <c r="A9233" t="s">
        <v>1814</v>
      </c>
      <c r="B9233" t="s">
        <v>5237</v>
      </c>
      <c r="C9233" t="s">
        <v>2879</v>
      </c>
      <c r="D9233" t="s">
        <v>2902</v>
      </c>
      <c r="E9233" t="s">
        <v>4032</v>
      </c>
      <c r="F9233" t="s">
        <v>2882</v>
      </c>
      <c r="G9233" t="s">
        <v>2883</v>
      </c>
      <c r="H9233">
        <v>30236.639999999999</v>
      </c>
      <c r="I9233">
        <v>46.615104766941002</v>
      </c>
      <c r="J9233">
        <v>3100.88256747586</v>
      </c>
      <c r="K9233">
        <v>3147.4976722428</v>
      </c>
      <c r="L9233">
        <v>27089.142327757199</v>
      </c>
    </row>
    <row r="9234" spans="1:14" x14ac:dyDescent="0.35">
      <c r="A9234" t="s">
        <v>1814</v>
      </c>
      <c r="B9234" t="s">
        <v>5237</v>
      </c>
      <c r="C9234" t="s">
        <v>2879</v>
      </c>
      <c r="D9234" t="s">
        <v>2902</v>
      </c>
      <c r="E9234" t="s">
        <v>4032</v>
      </c>
      <c r="F9234" t="s">
        <v>2890</v>
      </c>
      <c r="G9234" t="s">
        <v>2891</v>
      </c>
      <c r="H9234">
        <v>4484.8604999999998</v>
      </c>
      <c r="I9234">
        <v>6.91420214246493</v>
      </c>
      <c r="J9234">
        <v>459.93951957775897</v>
      </c>
      <c r="K9234">
        <v>466.85372172022397</v>
      </c>
      <c r="L9234">
        <v>4018.0067782797801</v>
      </c>
    </row>
    <row r="9235" spans="1:14" x14ac:dyDescent="0.35">
      <c r="A9235" t="s">
        <v>1814</v>
      </c>
      <c r="B9235" t="s">
        <v>5237</v>
      </c>
      <c r="C9235" t="s">
        <v>2879</v>
      </c>
      <c r="D9235" t="s">
        <v>2904</v>
      </c>
      <c r="E9235" t="s">
        <v>2970</v>
      </c>
      <c r="F9235" t="s">
        <v>2170</v>
      </c>
      <c r="G9235" t="s">
        <v>2171</v>
      </c>
      <c r="H9235">
        <v>0</v>
      </c>
      <c r="I9235">
        <v>0</v>
      </c>
      <c r="J9235">
        <v>0</v>
      </c>
      <c r="K9235">
        <v>0</v>
      </c>
      <c r="L9235">
        <v>0</v>
      </c>
    </row>
    <row r="9236" spans="1:14" x14ac:dyDescent="0.35">
      <c r="A9236" t="s">
        <v>1814</v>
      </c>
      <c r="B9236" t="s">
        <v>5237</v>
      </c>
      <c r="C9236" t="s">
        <v>2879</v>
      </c>
      <c r="D9236" t="s">
        <v>2904</v>
      </c>
      <c r="E9236" t="s">
        <v>2970</v>
      </c>
      <c r="F9236" t="s">
        <v>2172</v>
      </c>
      <c r="G9236" t="s">
        <v>2173</v>
      </c>
      <c r="H9236">
        <v>16467.990600000001</v>
      </c>
      <c r="I9236">
        <v>4.0674282709051601</v>
      </c>
      <c r="J9236">
        <v>0</v>
      </c>
      <c r="K9236">
        <v>4.0674282709051601</v>
      </c>
      <c r="L9236">
        <v>16463.9231717291</v>
      </c>
    </row>
    <row r="9237" spans="1:14" x14ac:dyDescent="0.35">
      <c r="A9237" t="s">
        <v>1814</v>
      </c>
      <c r="B9237" t="s">
        <v>5237</v>
      </c>
      <c r="C9237" t="s">
        <v>2879</v>
      </c>
      <c r="D9237" t="s">
        <v>2904</v>
      </c>
      <c r="E9237" t="s">
        <v>2970</v>
      </c>
      <c r="F9237" t="s">
        <v>2882</v>
      </c>
      <c r="G9237" t="s">
        <v>2883</v>
      </c>
      <c r="H9237">
        <v>5429.0078999999996</v>
      </c>
      <c r="I9237">
        <v>1.3409104189797201</v>
      </c>
      <c r="J9237">
        <v>0</v>
      </c>
      <c r="K9237">
        <v>1.3409104189797201</v>
      </c>
      <c r="L9237">
        <v>5427.6669895810201</v>
      </c>
    </row>
    <row r="9238" spans="1:14" x14ac:dyDescent="0.35">
      <c r="A9238" t="s">
        <v>1814</v>
      </c>
      <c r="B9238" t="s">
        <v>5237</v>
      </c>
      <c r="C9238" t="s">
        <v>2879</v>
      </c>
      <c r="D9238" t="s">
        <v>2904</v>
      </c>
      <c r="E9238" t="s">
        <v>2970</v>
      </c>
      <c r="F9238" t="s">
        <v>2884</v>
      </c>
      <c r="G9238" t="s">
        <v>2885</v>
      </c>
      <c r="H9238">
        <v>136991.96599999999</v>
      </c>
      <c r="I9238">
        <v>33.835639572254998</v>
      </c>
      <c r="J9238">
        <v>0</v>
      </c>
      <c r="K9238">
        <v>33.835639572254998</v>
      </c>
      <c r="L9238">
        <v>136958.13036042801</v>
      </c>
    </row>
    <row r="9239" spans="1:14" x14ac:dyDescent="0.35">
      <c r="A9239" t="s">
        <v>1814</v>
      </c>
      <c r="B9239" t="s">
        <v>5237</v>
      </c>
      <c r="C9239" t="s">
        <v>2879</v>
      </c>
      <c r="D9239" t="s">
        <v>2904</v>
      </c>
      <c r="E9239" t="s">
        <v>2970</v>
      </c>
      <c r="F9239" t="s">
        <v>2896</v>
      </c>
      <c r="G9239" t="s">
        <v>2897</v>
      </c>
      <c r="H9239">
        <v>54290.078999999998</v>
      </c>
      <c r="I9239">
        <v>13.409104189797199</v>
      </c>
      <c r="J9239">
        <v>0</v>
      </c>
      <c r="K9239">
        <v>13.409104189797199</v>
      </c>
      <c r="L9239">
        <v>54276.669895810199</v>
      </c>
    </row>
    <row r="9240" spans="1:14" x14ac:dyDescent="0.35">
      <c r="A9240" t="s">
        <v>1814</v>
      </c>
      <c r="B9240" t="s">
        <v>5237</v>
      </c>
      <c r="C9240" t="s">
        <v>2879</v>
      </c>
      <c r="D9240" t="s">
        <v>2906</v>
      </c>
      <c r="E9240" t="s">
        <v>3640</v>
      </c>
      <c r="F9240" t="s">
        <v>2170</v>
      </c>
      <c r="G9240" t="s">
        <v>2171</v>
      </c>
      <c r="H9240">
        <v>0</v>
      </c>
      <c r="I9240">
        <v>0</v>
      </c>
      <c r="J9240">
        <v>0</v>
      </c>
      <c r="K9240">
        <v>0</v>
      </c>
      <c r="L9240">
        <v>0</v>
      </c>
    </row>
    <row r="9241" spans="1:14" x14ac:dyDescent="0.35">
      <c r="A9241" t="s">
        <v>1814</v>
      </c>
      <c r="B9241" t="s">
        <v>5237</v>
      </c>
      <c r="C9241" t="s">
        <v>2879</v>
      </c>
      <c r="D9241" t="s">
        <v>2906</v>
      </c>
      <c r="E9241" t="s">
        <v>3640</v>
      </c>
      <c r="F9241" t="s">
        <v>2172</v>
      </c>
      <c r="G9241" t="s">
        <v>2173</v>
      </c>
      <c r="H9241">
        <v>170454.1269</v>
      </c>
      <c r="I9241">
        <v>352.45477559932903</v>
      </c>
      <c r="J9241">
        <v>10750.126435034101</v>
      </c>
      <c r="K9241">
        <v>11102.5812106334</v>
      </c>
      <c r="L9241">
        <v>159351.54568936699</v>
      </c>
    </row>
    <row r="9242" spans="1:14" x14ac:dyDescent="0.35">
      <c r="A9242" t="s">
        <v>1814</v>
      </c>
      <c r="B9242" t="s">
        <v>5237</v>
      </c>
      <c r="C9242" t="s">
        <v>2879</v>
      </c>
      <c r="D9242" t="s">
        <v>2906</v>
      </c>
      <c r="E9242" t="s">
        <v>3640</v>
      </c>
      <c r="F9242" t="s">
        <v>2882</v>
      </c>
      <c r="G9242" t="s">
        <v>2883</v>
      </c>
      <c r="H9242">
        <v>5165.2764999999999</v>
      </c>
      <c r="I9242">
        <v>10.680447745434201</v>
      </c>
      <c r="J9242">
        <v>325.76140712224401</v>
      </c>
      <c r="K9242">
        <v>336.44185486767799</v>
      </c>
      <c r="L9242">
        <v>4828.8346451323196</v>
      </c>
    </row>
    <row r="9243" spans="1:14" x14ac:dyDescent="0.35">
      <c r="A9243" t="s">
        <v>1814</v>
      </c>
      <c r="B9243" t="s">
        <v>5237</v>
      </c>
      <c r="C9243" t="s">
        <v>2879</v>
      </c>
      <c r="D9243" t="s">
        <v>2906</v>
      </c>
      <c r="E9243" t="s">
        <v>3640</v>
      </c>
      <c r="F9243" t="s">
        <v>2890</v>
      </c>
      <c r="G9243" t="s">
        <v>2891</v>
      </c>
      <c r="H9243">
        <v>0</v>
      </c>
      <c r="I9243">
        <v>0</v>
      </c>
      <c r="J9243">
        <v>0</v>
      </c>
      <c r="K9243">
        <v>0</v>
      </c>
      <c r="L9243">
        <v>0</v>
      </c>
    </row>
    <row r="9244" spans="1:14" x14ac:dyDescent="0.35">
      <c r="A9244" t="s">
        <v>1814</v>
      </c>
      <c r="B9244" t="s">
        <v>5237</v>
      </c>
      <c r="C9244" t="s">
        <v>2879</v>
      </c>
      <c r="D9244" t="s">
        <v>2906</v>
      </c>
      <c r="E9244" t="s">
        <v>3640</v>
      </c>
      <c r="F9244" t="s">
        <v>392</v>
      </c>
      <c r="G9244" t="s">
        <v>2914</v>
      </c>
      <c r="H9244">
        <v>55626.055399999997</v>
      </c>
      <c r="I9244">
        <v>115.020206489291</v>
      </c>
      <c r="J9244">
        <v>3508.1997690087801</v>
      </c>
      <c r="K9244">
        <v>3623.2199754980702</v>
      </c>
      <c r="L9244">
        <v>52002.8354245019</v>
      </c>
    </row>
    <row r="9245" spans="1:14" x14ac:dyDescent="0.35">
      <c r="A9245" t="s">
        <v>1814</v>
      </c>
      <c r="B9245" t="s">
        <v>5237</v>
      </c>
      <c r="C9245" t="s">
        <v>2879</v>
      </c>
      <c r="D9245" t="s">
        <v>2908</v>
      </c>
      <c r="E9245" t="s">
        <v>4244</v>
      </c>
      <c r="F9245" t="s">
        <v>2170</v>
      </c>
      <c r="G9245" t="s">
        <v>2171</v>
      </c>
      <c r="H9245">
        <v>0</v>
      </c>
      <c r="I9245">
        <v>0</v>
      </c>
      <c r="J9245">
        <v>0</v>
      </c>
      <c r="K9245">
        <v>0</v>
      </c>
      <c r="L9245">
        <v>0</v>
      </c>
    </row>
    <row r="9246" spans="1:14" x14ac:dyDescent="0.35">
      <c r="A9246" t="s">
        <v>1814</v>
      </c>
      <c r="B9246" t="s">
        <v>5237</v>
      </c>
      <c r="C9246" t="s">
        <v>2879</v>
      </c>
      <c r="D9246" t="s">
        <v>2908</v>
      </c>
      <c r="E9246" t="s">
        <v>4244</v>
      </c>
      <c r="F9246" t="s">
        <v>2172</v>
      </c>
      <c r="G9246" t="s">
        <v>2173</v>
      </c>
      <c r="H9246">
        <v>331454.30810000002</v>
      </c>
      <c r="I9246">
        <v>786.03116034998197</v>
      </c>
      <c r="J9246">
        <v>44350.623581479398</v>
      </c>
      <c r="K9246">
        <v>45136.654741829399</v>
      </c>
      <c r="L9246">
        <v>286317.653358171</v>
      </c>
    </row>
    <row r="9247" spans="1:14" x14ac:dyDescent="0.35">
      <c r="A9247" t="s">
        <v>1814</v>
      </c>
      <c r="B9247" t="s">
        <v>5237</v>
      </c>
      <c r="C9247" t="s">
        <v>2879</v>
      </c>
      <c r="D9247" t="s">
        <v>2908</v>
      </c>
      <c r="E9247" t="s">
        <v>4244</v>
      </c>
      <c r="F9247" t="s">
        <v>19</v>
      </c>
      <c r="G9247" t="s">
        <v>2174</v>
      </c>
      <c r="H9247">
        <v>612722.52760000003</v>
      </c>
      <c r="I9247">
        <v>1204.0000586431299</v>
      </c>
      <c r="J9247">
        <v>0</v>
      </c>
      <c r="K9247">
        <v>1204.0000586431299</v>
      </c>
      <c r="L9247">
        <v>611518.52754135698</v>
      </c>
      <c r="N9247" t="s">
        <v>2198</v>
      </c>
    </row>
    <row r="9248" spans="1:14" x14ac:dyDescent="0.35">
      <c r="A9248" t="s">
        <v>1814</v>
      </c>
      <c r="B9248" t="s">
        <v>5237</v>
      </c>
      <c r="C9248" t="s">
        <v>2879</v>
      </c>
      <c r="D9248" t="s">
        <v>2908</v>
      </c>
      <c r="E9248" t="s">
        <v>4244</v>
      </c>
      <c r="F9248" t="s">
        <v>2882</v>
      </c>
      <c r="G9248" t="s">
        <v>2883</v>
      </c>
      <c r="H9248">
        <v>607177.36120000004</v>
      </c>
      <c r="I9248">
        <v>1439.8977893136801</v>
      </c>
      <c r="J9248">
        <v>81244.062666957907</v>
      </c>
      <c r="K9248">
        <v>82683.960456271598</v>
      </c>
      <c r="L9248">
        <v>524493.40074372804</v>
      </c>
    </row>
    <row r="9249" spans="1:14" x14ac:dyDescent="0.35">
      <c r="A9249" t="s">
        <v>1814</v>
      </c>
      <c r="B9249" t="s">
        <v>5237</v>
      </c>
      <c r="C9249" t="s">
        <v>2879</v>
      </c>
      <c r="D9249" t="s">
        <v>2908</v>
      </c>
      <c r="E9249" t="s">
        <v>4244</v>
      </c>
      <c r="F9249" t="s">
        <v>2962</v>
      </c>
      <c r="G9249" t="s">
        <v>2963</v>
      </c>
      <c r="H9249">
        <v>2603142.3746000002</v>
      </c>
      <c r="I9249">
        <v>5115.1760067202104</v>
      </c>
      <c r="J9249">
        <v>2412.6631955365401</v>
      </c>
      <c r="K9249">
        <v>7527.8392022567496</v>
      </c>
      <c r="L9249">
        <v>2595614.5353977401</v>
      </c>
    </row>
    <row r="9250" spans="1:14" x14ac:dyDescent="0.35">
      <c r="A9250" t="s">
        <v>1814</v>
      </c>
      <c r="B9250" t="s">
        <v>5237</v>
      </c>
      <c r="C9250" t="s">
        <v>2879</v>
      </c>
      <c r="D9250" t="s">
        <v>2908</v>
      </c>
      <c r="E9250" t="s">
        <v>4244</v>
      </c>
      <c r="F9250" t="s">
        <v>2964</v>
      </c>
      <c r="G9250" t="s">
        <v>2965</v>
      </c>
      <c r="H9250">
        <v>412195.15490000002</v>
      </c>
      <c r="I9250">
        <v>809.96367581446998</v>
      </c>
      <c r="J9250">
        <v>382.03368716769802</v>
      </c>
      <c r="K9250">
        <v>1191.99736298217</v>
      </c>
      <c r="L9250">
        <v>411003.15753701801</v>
      </c>
    </row>
    <row r="9251" spans="1:14" x14ac:dyDescent="0.35">
      <c r="A9251" t="s">
        <v>1814</v>
      </c>
      <c r="B9251" t="s">
        <v>5237</v>
      </c>
      <c r="C9251" t="s">
        <v>2879</v>
      </c>
      <c r="D9251" t="s">
        <v>2910</v>
      </c>
      <c r="E9251" t="s">
        <v>5060</v>
      </c>
      <c r="F9251" t="s">
        <v>2170</v>
      </c>
      <c r="G9251" t="s">
        <v>2171</v>
      </c>
      <c r="H9251">
        <v>0</v>
      </c>
      <c r="I9251">
        <v>0</v>
      </c>
      <c r="J9251">
        <v>0</v>
      </c>
      <c r="K9251">
        <v>0</v>
      </c>
      <c r="L9251">
        <v>0</v>
      </c>
    </row>
    <row r="9252" spans="1:14" x14ac:dyDescent="0.35">
      <c r="A9252" t="s">
        <v>1814</v>
      </c>
      <c r="B9252" t="s">
        <v>5237</v>
      </c>
      <c r="C9252" t="s">
        <v>2879</v>
      </c>
      <c r="D9252" t="s">
        <v>2910</v>
      </c>
      <c r="E9252" t="s">
        <v>5060</v>
      </c>
      <c r="F9252" t="s">
        <v>2172</v>
      </c>
      <c r="G9252" t="s">
        <v>2173</v>
      </c>
      <c r="H9252">
        <v>0</v>
      </c>
      <c r="I9252">
        <v>0</v>
      </c>
      <c r="J9252">
        <v>0</v>
      </c>
      <c r="K9252">
        <v>0</v>
      </c>
      <c r="L9252">
        <v>0</v>
      </c>
    </row>
    <row r="9253" spans="1:14" x14ac:dyDescent="0.35">
      <c r="A9253" t="s">
        <v>1814</v>
      </c>
      <c r="B9253" t="s">
        <v>5237</v>
      </c>
      <c r="C9253" t="s">
        <v>2879</v>
      </c>
      <c r="D9253" t="s">
        <v>2910</v>
      </c>
      <c r="E9253" t="s">
        <v>5060</v>
      </c>
      <c r="F9253" t="s">
        <v>2882</v>
      </c>
      <c r="G9253" t="s">
        <v>2883</v>
      </c>
      <c r="H9253">
        <v>1183969.7438000001</v>
      </c>
      <c r="I9253">
        <v>4066.5357615919302</v>
      </c>
      <c r="J9253">
        <v>403749.06149543199</v>
      </c>
      <c r="K9253">
        <v>407815.59725702403</v>
      </c>
      <c r="L9253">
        <v>776154.14654297603</v>
      </c>
    </row>
    <row r="9254" spans="1:14" x14ac:dyDescent="0.35">
      <c r="A9254" t="s">
        <v>1814</v>
      </c>
      <c r="B9254" t="s">
        <v>5237</v>
      </c>
      <c r="C9254" t="s">
        <v>2879</v>
      </c>
      <c r="D9254" t="s">
        <v>2912</v>
      </c>
      <c r="E9254" t="s">
        <v>2909</v>
      </c>
      <c r="F9254" t="s">
        <v>2170</v>
      </c>
      <c r="G9254" t="s">
        <v>2171</v>
      </c>
      <c r="H9254">
        <v>0</v>
      </c>
      <c r="I9254">
        <v>0</v>
      </c>
      <c r="J9254">
        <v>0</v>
      </c>
      <c r="K9254">
        <v>0</v>
      </c>
      <c r="L9254">
        <v>0</v>
      </c>
    </row>
    <row r="9255" spans="1:14" x14ac:dyDescent="0.35">
      <c r="A9255" t="s">
        <v>1814</v>
      </c>
      <c r="B9255" t="s">
        <v>5237</v>
      </c>
      <c r="C9255" t="s">
        <v>2879</v>
      </c>
      <c r="D9255" t="s">
        <v>2912</v>
      </c>
      <c r="E9255" t="s">
        <v>2909</v>
      </c>
      <c r="F9255" t="s">
        <v>2172</v>
      </c>
      <c r="G9255" t="s">
        <v>2173</v>
      </c>
      <c r="H9255">
        <v>157835.8578</v>
      </c>
      <c r="I9255">
        <v>362.68220387238898</v>
      </c>
      <c r="J9255">
        <v>5710.6117748513198</v>
      </c>
      <c r="K9255">
        <v>6073.2939787237101</v>
      </c>
      <c r="L9255">
        <v>151762.56382127601</v>
      </c>
    </row>
    <row r="9256" spans="1:14" x14ac:dyDescent="0.35">
      <c r="A9256" t="s">
        <v>1814</v>
      </c>
      <c r="B9256" t="s">
        <v>5237</v>
      </c>
      <c r="C9256" t="s">
        <v>2879</v>
      </c>
      <c r="D9256" t="s">
        <v>2912</v>
      </c>
      <c r="E9256" t="s">
        <v>2909</v>
      </c>
      <c r="F9256" t="s">
        <v>2882</v>
      </c>
      <c r="G9256" t="s">
        <v>2883</v>
      </c>
      <c r="H9256">
        <v>8088.2210999999998</v>
      </c>
      <c r="I9256">
        <v>18.585471647926202</v>
      </c>
      <c r="J9256">
        <v>292.63749944333301</v>
      </c>
      <c r="K9256">
        <v>311.22297109125901</v>
      </c>
      <c r="L9256">
        <v>7776.99812890874</v>
      </c>
    </row>
    <row r="9257" spans="1:14" x14ac:dyDescent="0.35">
      <c r="A9257" t="s">
        <v>1814</v>
      </c>
      <c r="B9257" t="s">
        <v>5237</v>
      </c>
      <c r="C9257" t="s">
        <v>2879</v>
      </c>
      <c r="D9257" t="s">
        <v>2912</v>
      </c>
      <c r="E9257" t="s">
        <v>2909</v>
      </c>
      <c r="F9257" t="s">
        <v>2974</v>
      </c>
      <c r="G9257" t="s">
        <v>2975</v>
      </c>
      <c r="H9257">
        <v>183024.88930000001</v>
      </c>
      <c r="I9257">
        <v>420.56267271878801</v>
      </c>
      <c r="J9257">
        <v>0</v>
      </c>
      <c r="K9257">
        <v>420.56267271878801</v>
      </c>
      <c r="L9257">
        <v>182604.326627281</v>
      </c>
      <c r="N9257" t="s">
        <v>2198</v>
      </c>
    </row>
    <row r="9258" spans="1:14" x14ac:dyDescent="0.35">
      <c r="A9258" t="s">
        <v>1814</v>
      </c>
      <c r="B9258" t="s">
        <v>5237</v>
      </c>
      <c r="C9258" t="s">
        <v>2879</v>
      </c>
      <c r="D9258" t="s">
        <v>2912</v>
      </c>
      <c r="E9258" t="s">
        <v>2909</v>
      </c>
      <c r="F9258" t="s">
        <v>2956</v>
      </c>
      <c r="G9258" t="s">
        <v>2957</v>
      </c>
      <c r="H9258">
        <v>88970.4323</v>
      </c>
      <c r="I9258">
        <v>204.440188127189</v>
      </c>
      <c r="J9258">
        <v>0</v>
      </c>
      <c r="K9258">
        <v>204.440188127189</v>
      </c>
      <c r="L9258">
        <v>88765.992111872794</v>
      </c>
      <c r="N9258" t="s">
        <v>2198</v>
      </c>
    </row>
    <row r="9259" spans="1:14" x14ac:dyDescent="0.35">
      <c r="A9259" t="s">
        <v>1814</v>
      </c>
      <c r="B9259" t="s">
        <v>5237</v>
      </c>
      <c r="C9259" t="s">
        <v>2879</v>
      </c>
      <c r="D9259" t="s">
        <v>2912</v>
      </c>
      <c r="E9259" t="s">
        <v>2909</v>
      </c>
      <c r="F9259" t="s">
        <v>2962</v>
      </c>
      <c r="G9259" t="s">
        <v>2963</v>
      </c>
      <c r="H9259">
        <v>193886.21479999999</v>
      </c>
      <c r="I9259">
        <v>445.52030607457499</v>
      </c>
      <c r="J9259">
        <v>7014.9389152273197</v>
      </c>
      <c r="K9259">
        <v>7460.4592213018896</v>
      </c>
      <c r="L9259">
        <v>186425.75557869801</v>
      </c>
    </row>
    <row r="9260" spans="1:14" x14ac:dyDescent="0.35">
      <c r="A9260" t="s">
        <v>1814</v>
      </c>
      <c r="B9260" t="s">
        <v>5237</v>
      </c>
      <c r="C9260" t="s">
        <v>2879</v>
      </c>
      <c r="D9260" t="s">
        <v>2912</v>
      </c>
      <c r="E9260" t="s">
        <v>2909</v>
      </c>
      <c r="F9260" t="s">
        <v>2964</v>
      </c>
      <c r="G9260" t="s">
        <v>2965</v>
      </c>
      <c r="H9260">
        <v>76491.462599999999</v>
      </c>
      <c r="I9260">
        <v>175.765460441817</v>
      </c>
      <c r="J9260">
        <v>2767.5146375926602</v>
      </c>
      <c r="K9260">
        <v>2943.28009803448</v>
      </c>
      <c r="L9260">
        <v>73548.182501965493</v>
      </c>
    </row>
    <row r="9261" spans="1:14" x14ac:dyDescent="0.35">
      <c r="A9261" t="s">
        <v>1814</v>
      </c>
      <c r="B9261" t="s">
        <v>5237</v>
      </c>
      <c r="C9261" t="s">
        <v>2879</v>
      </c>
      <c r="D9261" t="s">
        <v>2976</v>
      </c>
      <c r="E9261" t="s">
        <v>3357</v>
      </c>
      <c r="F9261" t="s">
        <v>2172</v>
      </c>
      <c r="G9261" t="s">
        <v>2173</v>
      </c>
      <c r="H9261">
        <v>147771.5735</v>
      </c>
      <c r="I9261">
        <v>354.47575161986998</v>
      </c>
      <c r="J9261">
        <v>3083.5862855300602</v>
      </c>
      <c r="K9261">
        <v>3438.0620371499299</v>
      </c>
      <c r="L9261">
        <v>144333.51146285</v>
      </c>
    </row>
    <row r="9262" spans="1:14" x14ac:dyDescent="0.35">
      <c r="A9262" t="s">
        <v>1814</v>
      </c>
      <c r="B9262" t="s">
        <v>5237</v>
      </c>
      <c r="C9262" t="s">
        <v>2879</v>
      </c>
      <c r="D9262" t="s">
        <v>2976</v>
      </c>
      <c r="E9262" t="s">
        <v>3357</v>
      </c>
      <c r="F9262" t="s">
        <v>2882</v>
      </c>
      <c r="G9262" t="s">
        <v>2883</v>
      </c>
      <c r="H9262">
        <v>0</v>
      </c>
      <c r="I9262">
        <v>0</v>
      </c>
      <c r="J9262">
        <v>0</v>
      </c>
      <c r="K9262">
        <v>0</v>
      </c>
      <c r="L9262">
        <v>0</v>
      </c>
    </row>
    <row r="9263" spans="1:14" x14ac:dyDescent="0.35">
      <c r="A9263" t="s">
        <v>1814</v>
      </c>
      <c r="B9263" t="s">
        <v>5237</v>
      </c>
      <c r="C9263" t="s">
        <v>2879</v>
      </c>
      <c r="D9263" t="s">
        <v>2976</v>
      </c>
      <c r="E9263" t="s">
        <v>3357</v>
      </c>
      <c r="F9263" t="s">
        <v>2884</v>
      </c>
      <c r="G9263" t="s">
        <v>2885</v>
      </c>
      <c r="H9263">
        <v>1197301.0847</v>
      </c>
      <c r="I9263">
        <v>2945.8916501079898</v>
      </c>
      <c r="J9263">
        <v>17278.481449962299</v>
      </c>
      <c r="K9263">
        <v>20224.373100070301</v>
      </c>
      <c r="L9263">
        <v>1177076.71159993</v>
      </c>
    </row>
    <row r="9264" spans="1:14" x14ac:dyDescent="0.35">
      <c r="A9264" t="s">
        <v>1814</v>
      </c>
      <c r="B9264" t="s">
        <v>5237</v>
      </c>
      <c r="C9264" t="s">
        <v>2879</v>
      </c>
      <c r="D9264" t="s">
        <v>2976</v>
      </c>
      <c r="E9264" t="s">
        <v>3357</v>
      </c>
      <c r="F9264" t="s">
        <v>2974</v>
      </c>
      <c r="G9264" t="s">
        <v>2975</v>
      </c>
      <c r="H9264">
        <v>841600.65029999998</v>
      </c>
      <c r="I9264">
        <v>2070.7108347732201</v>
      </c>
      <c r="J9264">
        <v>0</v>
      </c>
      <c r="K9264">
        <v>2070.7108347732201</v>
      </c>
      <c r="L9264">
        <v>839529.93946522695</v>
      </c>
      <c r="N9264" t="s">
        <v>2198</v>
      </c>
    </row>
    <row r="9265" spans="1:14" x14ac:dyDescent="0.35">
      <c r="A9265" t="s">
        <v>1814</v>
      </c>
      <c r="B9265" t="s">
        <v>5237</v>
      </c>
      <c r="C9265" t="s">
        <v>2879</v>
      </c>
      <c r="D9265" t="s">
        <v>2976</v>
      </c>
      <c r="E9265" t="s">
        <v>3357</v>
      </c>
      <c r="F9265" t="s">
        <v>2956</v>
      </c>
      <c r="G9265" t="s">
        <v>2957</v>
      </c>
      <c r="H9265">
        <v>161519.3167</v>
      </c>
      <c r="I9265">
        <v>397.40915010799102</v>
      </c>
      <c r="J9265">
        <v>0</v>
      </c>
      <c r="K9265">
        <v>397.40915010799102</v>
      </c>
      <c r="L9265">
        <v>161121.907549892</v>
      </c>
      <c r="N9265" t="s">
        <v>2198</v>
      </c>
    </row>
    <row r="9266" spans="1:14" x14ac:dyDescent="0.35">
      <c r="A9266" t="s">
        <v>1814</v>
      </c>
      <c r="B9266" t="s">
        <v>5237</v>
      </c>
      <c r="C9266" t="s">
        <v>2879</v>
      </c>
      <c r="D9266" t="s">
        <v>2976</v>
      </c>
      <c r="E9266" t="s">
        <v>3357</v>
      </c>
      <c r="F9266" t="s">
        <v>2896</v>
      </c>
      <c r="G9266" t="s">
        <v>2897</v>
      </c>
      <c r="H9266">
        <v>148991.50270000001</v>
      </c>
      <c r="I9266">
        <v>366.58517170626402</v>
      </c>
      <c r="J9266">
        <v>2150.1249337957602</v>
      </c>
      <c r="K9266">
        <v>2516.7101055020298</v>
      </c>
      <c r="L9266">
        <v>146474.79259449799</v>
      </c>
    </row>
    <row r="9267" spans="1:14" x14ac:dyDescent="0.35">
      <c r="A9267" t="s">
        <v>1814</v>
      </c>
      <c r="B9267" t="s">
        <v>5237</v>
      </c>
      <c r="C9267" t="s">
        <v>2915</v>
      </c>
      <c r="D9267" t="s">
        <v>4233</v>
      </c>
      <c r="E9267" t="s">
        <v>5241</v>
      </c>
      <c r="F9267" t="s">
        <v>2172</v>
      </c>
      <c r="G9267" t="s">
        <v>2173</v>
      </c>
      <c r="H9267">
        <v>87282919.785099998</v>
      </c>
      <c r="I9267">
        <v>240701.994424731</v>
      </c>
      <c r="J9267">
        <v>31333319.791451301</v>
      </c>
      <c r="K9267">
        <v>31574021.785876099</v>
      </c>
      <c r="L9267">
        <v>55708897.999223903</v>
      </c>
    </row>
    <row r="9268" spans="1:14" x14ac:dyDescent="0.35">
      <c r="A9268" t="s">
        <v>1814</v>
      </c>
      <c r="B9268" t="s">
        <v>5237</v>
      </c>
      <c r="C9268" t="s">
        <v>2915</v>
      </c>
      <c r="D9268" t="s">
        <v>4233</v>
      </c>
      <c r="E9268" t="s">
        <v>5241</v>
      </c>
      <c r="F9268" t="s">
        <v>2918</v>
      </c>
      <c r="G9268" t="s">
        <v>2919</v>
      </c>
      <c r="H9268">
        <v>0</v>
      </c>
      <c r="I9268">
        <v>0</v>
      </c>
      <c r="J9268">
        <v>0</v>
      </c>
      <c r="K9268">
        <v>0</v>
      </c>
      <c r="L9268">
        <v>0</v>
      </c>
    </row>
    <row r="9269" spans="1:14" x14ac:dyDescent="0.35">
      <c r="A9269" t="s">
        <v>1814</v>
      </c>
      <c r="B9269" t="s">
        <v>5237</v>
      </c>
      <c r="C9269" t="s">
        <v>2915</v>
      </c>
      <c r="D9269" t="s">
        <v>4233</v>
      </c>
      <c r="E9269" t="s">
        <v>5241</v>
      </c>
      <c r="F9269" t="s">
        <v>2920</v>
      </c>
      <c r="G9269" t="s">
        <v>2921</v>
      </c>
      <c r="H9269">
        <v>0</v>
      </c>
      <c r="I9269">
        <v>0</v>
      </c>
      <c r="J9269">
        <v>0</v>
      </c>
      <c r="K9269">
        <v>0</v>
      </c>
      <c r="L9269">
        <v>0</v>
      </c>
    </row>
    <row r="9270" spans="1:14" x14ac:dyDescent="0.35">
      <c r="A9270" t="s">
        <v>1814</v>
      </c>
      <c r="B9270" t="s">
        <v>5237</v>
      </c>
      <c r="C9270" t="s">
        <v>2915</v>
      </c>
      <c r="D9270" t="s">
        <v>4233</v>
      </c>
      <c r="E9270" t="s">
        <v>5241</v>
      </c>
      <c r="F9270" t="s">
        <v>2867</v>
      </c>
      <c r="G9270" t="s">
        <v>2868</v>
      </c>
      <c r="H9270">
        <v>0</v>
      </c>
      <c r="I9270">
        <v>0</v>
      </c>
      <c r="J9270">
        <v>0</v>
      </c>
      <c r="K9270">
        <v>0</v>
      </c>
      <c r="L9270">
        <v>0</v>
      </c>
    </row>
    <row r="9271" spans="1:14" x14ac:dyDescent="0.35">
      <c r="A9271" t="s">
        <v>1814</v>
      </c>
      <c r="B9271" t="s">
        <v>5237</v>
      </c>
      <c r="C9271" t="s">
        <v>2915</v>
      </c>
      <c r="D9271" t="s">
        <v>4233</v>
      </c>
      <c r="E9271" t="s">
        <v>5241</v>
      </c>
      <c r="F9271" t="s">
        <v>2922</v>
      </c>
      <c r="G9271" t="s">
        <v>2923</v>
      </c>
      <c r="H9271">
        <v>0</v>
      </c>
      <c r="I9271">
        <v>0</v>
      </c>
      <c r="J9271">
        <v>0</v>
      </c>
      <c r="K9271">
        <v>0</v>
      </c>
      <c r="L9271">
        <v>0</v>
      </c>
    </row>
    <row r="9272" spans="1:14" x14ac:dyDescent="0.35">
      <c r="A9272" t="s">
        <v>1814</v>
      </c>
      <c r="B9272" t="s">
        <v>5237</v>
      </c>
      <c r="C9272" t="s">
        <v>2915</v>
      </c>
      <c r="D9272" t="s">
        <v>4233</v>
      </c>
      <c r="E9272" t="s">
        <v>5241</v>
      </c>
      <c r="F9272" t="s">
        <v>3651</v>
      </c>
      <c r="G9272" t="s">
        <v>3652</v>
      </c>
      <c r="H9272">
        <v>0</v>
      </c>
      <c r="I9272">
        <v>0</v>
      </c>
      <c r="J9272">
        <v>0</v>
      </c>
      <c r="K9272">
        <v>0</v>
      </c>
      <c r="L9272">
        <v>0</v>
      </c>
    </row>
    <row r="9273" spans="1:14" x14ac:dyDescent="0.35">
      <c r="A9273" t="s">
        <v>1814</v>
      </c>
      <c r="B9273" t="s">
        <v>5237</v>
      </c>
      <c r="C9273" t="s">
        <v>2915</v>
      </c>
      <c r="D9273" t="s">
        <v>4233</v>
      </c>
      <c r="E9273" t="s">
        <v>5241</v>
      </c>
      <c r="F9273" t="s">
        <v>2875</v>
      </c>
      <c r="G9273" t="s">
        <v>2876</v>
      </c>
      <c r="H9273">
        <v>20486269.4476</v>
      </c>
      <c r="I9273">
        <v>56495.4280461253</v>
      </c>
      <c r="J9273">
        <v>7354277.7157075796</v>
      </c>
      <c r="K9273">
        <v>7410773.1437537102</v>
      </c>
      <c r="L9273">
        <v>13075496.3038463</v>
      </c>
    </row>
    <row r="9274" spans="1:14" x14ac:dyDescent="0.35">
      <c r="A9274" t="s">
        <v>1814</v>
      </c>
      <c r="B9274" t="s">
        <v>5237</v>
      </c>
      <c r="C9274" t="s">
        <v>2915</v>
      </c>
      <c r="D9274" t="s">
        <v>4233</v>
      </c>
      <c r="E9274" t="s">
        <v>5241</v>
      </c>
      <c r="F9274" t="s">
        <v>3009</v>
      </c>
      <c r="G9274" t="s">
        <v>3010</v>
      </c>
      <c r="H9274">
        <v>1133831.2649999999</v>
      </c>
      <c r="I9274">
        <v>3126.79098620064</v>
      </c>
      <c r="J9274">
        <v>0</v>
      </c>
      <c r="K9274">
        <v>3126.79098620064</v>
      </c>
      <c r="L9274">
        <v>1130704.4740138</v>
      </c>
      <c r="N9274" t="s">
        <v>2198</v>
      </c>
    </row>
    <row r="9275" spans="1:14" x14ac:dyDescent="0.35">
      <c r="A9275" t="s">
        <v>1814</v>
      </c>
      <c r="B9275" t="s">
        <v>5237</v>
      </c>
      <c r="C9275" t="s">
        <v>2915</v>
      </c>
      <c r="D9275" t="s">
        <v>4233</v>
      </c>
      <c r="E9275" t="s">
        <v>5241</v>
      </c>
      <c r="F9275" t="s">
        <v>2924</v>
      </c>
      <c r="G9275" t="s">
        <v>2925</v>
      </c>
      <c r="H9275">
        <v>0</v>
      </c>
      <c r="I9275">
        <v>0</v>
      </c>
      <c r="J9275">
        <v>0</v>
      </c>
      <c r="K9275">
        <v>0</v>
      </c>
      <c r="L9275">
        <v>0</v>
      </c>
    </row>
    <row r="9276" spans="1:14" x14ac:dyDescent="0.35">
      <c r="A9276" t="s">
        <v>1814</v>
      </c>
      <c r="B9276" t="s">
        <v>5237</v>
      </c>
      <c r="C9276" t="s">
        <v>2915</v>
      </c>
      <c r="D9276" t="s">
        <v>4233</v>
      </c>
      <c r="E9276" t="s">
        <v>5241</v>
      </c>
      <c r="F9276" t="s">
        <v>2877</v>
      </c>
      <c r="G9276" t="s">
        <v>2878</v>
      </c>
      <c r="H9276">
        <v>1038118.2362</v>
      </c>
      <c r="I9276">
        <v>2862.8410977551398</v>
      </c>
      <c r="J9276">
        <v>372669.59853181301</v>
      </c>
      <c r="K9276">
        <v>375532.43962956802</v>
      </c>
      <c r="L9276">
        <v>662585.79657043202</v>
      </c>
    </row>
    <row r="9277" spans="1:14" x14ac:dyDescent="0.35">
      <c r="A9277" t="s">
        <v>1814</v>
      </c>
      <c r="B9277" t="s">
        <v>5237</v>
      </c>
      <c r="C9277" t="s">
        <v>2915</v>
      </c>
      <c r="D9277" t="s">
        <v>5242</v>
      </c>
      <c r="E9277" t="s">
        <v>5243</v>
      </c>
      <c r="F9277" t="s">
        <v>2172</v>
      </c>
      <c r="G9277" t="s">
        <v>2173</v>
      </c>
      <c r="H9277">
        <v>32419917.8695</v>
      </c>
      <c r="I9277">
        <v>78750.270610275795</v>
      </c>
      <c r="J9277">
        <v>7124848.7142300699</v>
      </c>
      <c r="K9277">
        <v>7203598.9848403502</v>
      </c>
      <c r="L9277">
        <v>25216318.8846596</v>
      </c>
    </row>
    <row r="9278" spans="1:14" x14ac:dyDescent="0.35">
      <c r="A9278" t="s">
        <v>1814</v>
      </c>
      <c r="B9278" t="s">
        <v>5237</v>
      </c>
      <c r="C9278" t="s">
        <v>2915</v>
      </c>
      <c r="D9278" t="s">
        <v>5242</v>
      </c>
      <c r="E9278" t="s">
        <v>5243</v>
      </c>
      <c r="F9278" t="s">
        <v>2918</v>
      </c>
      <c r="G9278" t="s">
        <v>2919</v>
      </c>
      <c r="H9278">
        <v>0</v>
      </c>
      <c r="I9278">
        <v>0</v>
      </c>
      <c r="J9278">
        <v>0</v>
      </c>
      <c r="K9278">
        <v>0</v>
      </c>
      <c r="L9278">
        <v>0</v>
      </c>
    </row>
    <row r="9279" spans="1:14" x14ac:dyDescent="0.35">
      <c r="A9279" t="s">
        <v>1814</v>
      </c>
      <c r="B9279" t="s">
        <v>5237</v>
      </c>
      <c r="C9279" t="s">
        <v>2915</v>
      </c>
      <c r="D9279" t="s">
        <v>5242</v>
      </c>
      <c r="E9279" t="s">
        <v>5243</v>
      </c>
      <c r="F9279" t="s">
        <v>2920</v>
      </c>
      <c r="G9279" t="s">
        <v>2921</v>
      </c>
      <c r="H9279">
        <v>0</v>
      </c>
      <c r="I9279">
        <v>0</v>
      </c>
      <c r="J9279">
        <v>0</v>
      </c>
      <c r="K9279">
        <v>0</v>
      </c>
      <c r="L9279">
        <v>0</v>
      </c>
    </row>
    <row r="9280" spans="1:14" x14ac:dyDescent="0.35">
      <c r="A9280" t="s">
        <v>1814</v>
      </c>
      <c r="B9280" t="s">
        <v>5237</v>
      </c>
      <c r="C9280" t="s">
        <v>2915</v>
      </c>
      <c r="D9280" t="s">
        <v>5242</v>
      </c>
      <c r="E9280" t="s">
        <v>5243</v>
      </c>
      <c r="F9280" t="s">
        <v>2867</v>
      </c>
      <c r="G9280" t="s">
        <v>2868</v>
      </c>
      <c r="H9280">
        <v>0</v>
      </c>
      <c r="I9280">
        <v>0</v>
      </c>
      <c r="J9280">
        <v>0</v>
      </c>
      <c r="K9280">
        <v>0</v>
      </c>
      <c r="L9280">
        <v>0</v>
      </c>
    </row>
    <row r="9281" spans="1:12" x14ac:dyDescent="0.35">
      <c r="A9281" t="s">
        <v>1814</v>
      </c>
      <c r="B9281" t="s">
        <v>5237</v>
      </c>
      <c r="C9281" t="s">
        <v>2915</v>
      </c>
      <c r="D9281" t="s">
        <v>5242</v>
      </c>
      <c r="E9281" t="s">
        <v>5243</v>
      </c>
      <c r="F9281" t="s">
        <v>2922</v>
      </c>
      <c r="G9281" t="s">
        <v>2923</v>
      </c>
      <c r="H9281">
        <v>165638.22409999999</v>
      </c>
      <c r="I9281">
        <v>402.34694691734001</v>
      </c>
      <c r="J9281">
        <v>36401.920973771797</v>
      </c>
      <c r="K9281">
        <v>36804.267920689199</v>
      </c>
      <c r="L9281">
        <v>128833.956179311</v>
      </c>
    </row>
    <row r="9282" spans="1:12" x14ac:dyDescent="0.35">
      <c r="A9282" t="s">
        <v>1814</v>
      </c>
      <c r="B9282" t="s">
        <v>5237</v>
      </c>
      <c r="C9282" t="s">
        <v>2915</v>
      </c>
      <c r="D9282" t="s">
        <v>5242</v>
      </c>
      <c r="E9282" t="s">
        <v>5243</v>
      </c>
      <c r="F9282" t="s">
        <v>3173</v>
      </c>
      <c r="G9282" t="s">
        <v>3174</v>
      </c>
      <c r="H9282">
        <v>0</v>
      </c>
      <c r="I9282">
        <v>0</v>
      </c>
      <c r="J9282">
        <v>0</v>
      </c>
      <c r="K9282">
        <v>0</v>
      </c>
      <c r="L9282">
        <v>0</v>
      </c>
    </row>
    <row r="9283" spans="1:12" x14ac:dyDescent="0.35">
      <c r="A9283" t="s">
        <v>1814</v>
      </c>
      <c r="B9283" t="s">
        <v>5237</v>
      </c>
      <c r="C9283" t="s">
        <v>2915</v>
      </c>
      <c r="D9283" t="s">
        <v>5242</v>
      </c>
      <c r="E9283" t="s">
        <v>5243</v>
      </c>
      <c r="F9283" t="s">
        <v>2875</v>
      </c>
      <c r="G9283" t="s">
        <v>2876</v>
      </c>
      <c r="H9283">
        <v>4206834.4425999997</v>
      </c>
      <c r="I9283">
        <v>10218.698026821099</v>
      </c>
      <c r="J9283">
        <v>924526.06109522795</v>
      </c>
      <c r="K9283">
        <v>934744.75912204897</v>
      </c>
      <c r="L9283">
        <v>3272089.6834779498</v>
      </c>
    </row>
    <row r="9284" spans="1:12" x14ac:dyDescent="0.35">
      <c r="A9284" t="s">
        <v>1814</v>
      </c>
      <c r="B9284" t="s">
        <v>5237</v>
      </c>
      <c r="C9284" t="s">
        <v>2915</v>
      </c>
      <c r="D9284" t="s">
        <v>5242</v>
      </c>
      <c r="E9284" t="s">
        <v>5243</v>
      </c>
      <c r="F9284" t="s">
        <v>2924</v>
      </c>
      <c r="G9284" t="s">
        <v>2925</v>
      </c>
      <c r="H9284">
        <v>0</v>
      </c>
      <c r="I9284">
        <v>0</v>
      </c>
      <c r="J9284">
        <v>0</v>
      </c>
      <c r="K9284">
        <v>0</v>
      </c>
      <c r="L9284">
        <v>0</v>
      </c>
    </row>
    <row r="9285" spans="1:12" x14ac:dyDescent="0.35">
      <c r="A9285" t="s">
        <v>1814</v>
      </c>
      <c r="B9285" t="s">
        <v>5237</v>
      </c>
      <c r="C9285" t="s">
        <v>2915</v>
      </c>
      <c r="D9285" t="s">
        <v>5242</v>
      </c>
      <c r="E9285" t="s">
        <v>5243</v>
      </c>
      <c r="F9285" t="s">
        <v>2877</v>
      </c>
      <c r="G9285" t="s">
        <v>2878</v>
      </c>
      <c r="H9285">
        <v>941126.27350000001</v>
      </c>
      <c r="I9285">
        <v>2286.06219839398</v>
      </c>
      <c r="J9285">
        <v>206829.09644188499</v>
      </c>
      <c r="K9285">
        <v>209115.158640279</v>
      </c>
      <c r="L9285">
        <v>732011.11485972104</v>
      </c>
    </row>
    <row r="9286" spans="1:12" x14ac:dyDescent="0.35">
      <c r="A9286" t="s">
        <v>1814</v>
      </c>
      <c r="B9286" t="s">
        <v>5237</v>
      </c>
      <c r="C9286" t="s">
        <v>2915</v>
      </c>
      <c r="D9286" t="s">
        <v>5242</v>
      </c>
      <c r="E9286" t="s">
        <v>5243</v>
      </c>
      <c r="F9286" t="s">
        <v>3218</v>
      </c>
      <c r="G9286" t="s">
        <v>3219</v>
      </c>
      <c r="H9286">
        <v>0</v>
      </c>
      <c r="I9286">
        <v>0</v>
      </c>
      <c r="J9286">
        <v>0</v>
      </c>
      <c r="K9286">
        <v>0</v>
      </c>
      <c r="L9286">
        <v>0</v>
      </c>
    </row>
    <row r="9287" spans="1:12" x14ac:dyDescent="0.35">
      <c r="A9287" t="s">
        <v>1814</v>
      </c>
      <c r="B9287" t="s">
        <v>5237</v>
      </c>
      <c r="C9287" t="s">
        <v>2915</v>
      </c>
      <c r="D9287" t="s">
        <v>5244</v>
      </c>
      <c r="E9287" t="s">
        <v>5245</v>
      </c>
      <c r="F9287" t="s">
        <v>2172</v>
      </c>
      <c r="G9287" t="s">
        <v>2173</v>
      </c>
      <c r="H9287">
        <v>0</v>
      </c>
      <c r="I9287">
        <v>0</v>
      </c>
      <c r="J9287">
        <v>0</v>
      </c>
      <c r="K9287">
        <v>0</v>
      </c>
      <c r="L9287">
        <v>0</v>
      </c>
    </row>
    <row r="9288" spans="1:12" x14ac:dyDescent="0.35">
      <c r="A9288" t="s">
        <v>1814</v>
      </c>
      <c r="B9288" t="s">
        <v>5237</v>
      </c>
      <c r="C9288" t="s">
        <v>2915</v>
      </c>
      <c r="D9288" t="s">
        <v>5244</v>
      </c>
      <c r="E9288" t="s">
        <v>5245</v>
      </c>
      <c r="F9288" t="s">
        <v>2867</v>
      </c>
      <c r="G9288" t="s">
        <v>2868</v>
      </c>
      <c r="H9288">
        <v>0</v>
      </c>
      <c r="I9288">
        <v>0</v>
      </c>
      <c r="J9288">
        <v>0</v>
      </c>
      <c r="K9288">
        <v>0</v>
      </c>
      <c r="L9288">
        <v>0</v>
      </c>
    </row>
    <row r="9289" spans="1:12" x14ac:dyDescent="0.35">
      <c r="A9289" t="s">
        <v>1814</v>
      </c>
      <c r="B9289" t="s">
        <v>5237</v>
      </c>
      <c r="C9289" t="s">
        <v>2915</v>
      </c>
      <c r="D9289" t="s">
        <v>5244</v>
      </c>
      <c r="E9289" t="s">
        <v>5245</v>
      </c>
      <c r="F9289" t="s">
        <v>2922</v>
      </c>
      <c r="G9289" t="s">
        <v>2923</v>
      </c>
      <c r="H9289">
        <v>0</v>
      </c>
      <c r="I9289">
        <v>0</v>
      </c>
      <c r="J9289">
        <v>0</v>
      </c>
      <c r="K9289">
        <v>0</v>
      </c>
      <c r="L9289">
        <v>0</v>
      </c>
    </row>
    <row r="9290" spans="1:12" x14ac:dyDescent="0.35">
      <c r="A9290" t="s">
        <v>1814</v>
      </c>
      <c r="B9290" t="s">
        <v>5237</v>
      </c>
      <c r="C9290" t="s">
        <v>2915</v>
      </c>
      <c r="D9290" t="s">
        <v>5244</v>
      </c>
      <c r="E9290" t="s">
        <v>5245</v>
      </c>
      <c r="F9290" t="s">
        <v>2924</v>
      </c>
      <c r="G9290" t="s">
        <v>2925</v>
      </c>
      <c r="H9290">
        <v>0</v>
      </c>
      <c r="I9290">
        <v>0</v>
      </c>
      <c r="J9290">
        <v>0</v>
      </c>
      <c r="K9290">
        <v>0</v>
      </c>
      <c r="L9290">
        <v>0</v>
      </c>
    </row>
    <row r="9291" spans="1:12" x14ac:dyDescent="0.35">
      <c r="A9291" t="s">
        <v>1814</v>
      </c>
      <c r="B9291" t="s">
        <v>5237</v>
      </c>
      <c r="C9291" t="s">
        <v>2915</v>
      </c>
      <c r="D9291" t="s">
        <v>5246</v>
      </c>
      <c r="E9291" t="s">
        <v>5247</v>
      </c>
      <c r="F9291" t="s">
        <v>2170</v>
      </c>
      <c r="G9291" t="s">
        <v>2171</v>
      </c>
      <c r="H9291">
        <v>0</v>
      </c>
      <c r="I9291">
        <v>0</v>
      </c>
      <c r="J9291">
        <v>0</v>
      </c>
      <c r="K9291">
        <v>0</v>
      </c>
      <c r="L9291">
        <v>0</v>
      </c>
    </row>
    <row r="9292" spans="1:12" x14ac:dyDescent="0.35">
      <c r="A9292" t="s">
        <v>1814</v>
      </c>
      <c r="B9292" t="s">
        <v>5237</v>
      </c>
      <c r="C9292" t="s">
        <v>2915</v>
      </c>
      <c r="D9292" t="s">
        <v>5246</v>
      </c>
      <c r="E9292" t="s">
        <v>5247</v>
      </c>
      <c r="F9292" t="s">
        <v>2172</v>
      </c>
      <c r="G9292" t="s">
        <v>2173</v>
      </c>
      <c r="H9292">
        <v>200008.40280000001</v>
      </c>
      <c r="I9292">
        <v>766.39959222879804</v>
      </c>
      <c r="J9292">
        <v>26725.323080903501</v>
      </c>
      <c r="K9292">
        <v>27491.722673132299</v>
      </c>
      <c r="L9292">
        <v>172516.68012686801</v>
      </c>
    </row>
    <row r="9293" spans="1:12" x14ac:dyDescent="0.35">
      <c r="A9293" t="s">
        <v>1814</v>
      </c>
      <c r="B9293" t="s">
        <v>5237</v>
      </c>
      <c r="C9293" t="s">
        <v>2915</v>
      </c>
      <c r="D9293" t="s">
        <v>5246</v>
      </c>
      <c r="E9293" t="s">
        <v>5247</v>
      </c>
      <c r="F9293" t="s">
        <v>2867</v>
      </c>
      <c r="G9293" t="s">
        <v>2868</v>
      </c>
      <c r="H9293">
        <v>0</v>
      </c>
      <c r="I9293">
        <v>0</v>
      </c>
      <c r="J9293">
        <v>0</v>
      </c>
      <c r="K9293">
        <v>0</v>
      </c>
      <c r="L9293">
        <v>0</v>
      </c>
    </row>
    <row r="9294" spans="1:12" x14ac:dyDescent="0.35">
      <c r="A9294" t="s">
        <v>1814</v>
      </c>
      <c r="B9294" t="s">
        <v>5237</v>
      </c>
      <c r="C9294" t="s">
        <v>2915</v>
      </c>
      <c r="D9294" t="s">
        <v>5246</v>
      </c>
      <c r="E9294" t="s">
        <v>5247</v>
      </c>
      <c r="F9294" t="s">
        <v>2922</v>
      </c>
      <c r="G9294" t="s">
        <v>2923</v>
      </c>
      <c r="H9294">
        <v>75352.842399999994</v>
      </c>
      <c r="I9294">
        <v>288.73980726923401</v>
      </c>
      <c r="J9294">
        <v>10068.722261642901</v>
      </c>
      <c r="K9294">
        <v>10357.4620689121</v>
      </c>
      <c r="L9294">
        <v>64995.380331087901</v>
      </c>
    </row>
    <row r="9295" spans="1:12" x14ac:dyDescent="0.35">
      <c r="A9295" t="s">
        <v>1814</v>
      </c>
      <c r="B9295" t="s">
        <v>5237</v>
      </c>
      <c r="C9295" t="s">
        <v>2915</v>
      </c>
      <c r="D9295" t="s">
        <v>5246</v>
      </c>
      <c r="E9295" t="s">
        <v>5247</v>
      </c>
      <c r="F9295" t="s">
        <v>2924</v>
      </c>
      <c r="G9295" t="s">
        <v>2925</v>
      </c>
      <c r="H9295">
        <v>0</v>
      </c>
      <c r="I9295">
        <v>0</v>
      </c>
      <c r="J9295">
        <v>0</v>
      </c>
      <c r="K9295">
        <v>0</v>
      </c>
      <c r="L9295">
        <v>0</v>
      </c>
    </row>
    <row r="9296" spans="1:12" x14ac:dyDescent="0.35">
      <c r="A9296" t="s">
        <v>1814</v>
      </c>
      <c r="B9296" t="s">
        <v>5237</v>
      </c>
      <c r="C9296" t="s">
        <v>2915</v>
      </c>
      <c r="D9296" t="s">
        <v>5246</v>
      </c>
      <c r="E9296" t="s">
        <v>5247</v>
      </c>
      <c r="F9296" t="s">
        <v>2877</v>
      </c>
      <c r="G9296" t="s">
        <v>2878</v>
      </c>
      <c r="H9296">
        <v>12664.0905</v>
      </c>
      <c r="I9296">
        <v>48.526730083971103</v>
      </c>
      <c r="J9296">
        <v>1692.18845195674</v>
      </c>
      <c r="K9296">
        <v>1740.71518204072</v>
      </c>
      <c r="L9296">
        <v>10923.3753179593</v>
      </c>
    </row>
    <row r="9297" spans="1:14" x14ac:dyDescent="0.35">
      <c r="A9297" t="s">
        <v>1814</v>
      </c>
      <c r="B9297" t="s">
        <v>5237</v>
      </c>
      <c r="C9297" t="s">
        <v>2915</v>
      </c>
      <c r="D9297" t="s">
        <v>5248</v>
      </c>
      <c r="E9297" t="s">
        <v>5249</v>
      </c>
      <c r="F9297" t="s">
        <v>2172</v>
      </c>
      <c r="G9297" t="s">
        <v>2173</v>
      </c>
      <c r="H9297">
        <v>1289852.3888000001</v>
      </c>
      <c r="I9297">
        <v>2739.6568160940201</v>
      </c>
      <c r="J9297">
        <v>184972.97591877199</v>
      </c>
      <c r="K9297">
        <v>187712.632734866</v>
      </c>
      <c r="L9297">
        <v>1102139.75606513</v>
      </c>
    </row>
    <row r="9298" spans="1:14" x14ac:dyDescent="0.35">
      <c r="A9298" t="s">
        <v>1814</v>
      </c>
      <c r="B9298" t="s">
        <v>5237</v>
      </c>
      <c r="C9298" t="s">
        <v>2915</v>
      </c>
      <c r="D9298" t="s">
        <v>5248</v>
      </c>
      <c r="E9298" t="s">
        <v>5249</v>
      </c>
      <c r="F9298" t="s">
        <v>19</v>
      </c>
      <c r="G9298" t="s">
        <v>2174</v>
      </c>
      <c r="H9298">
        <v>113229.47749999999</v>
      </c>
      <c r="I9298">
        <v>240.50031818531701</v>
      </c>
      <c r="J9298">
        <v>0</v>
      </c>
      <c r="K9298">
        <v>240.50031818531701</v>
      </c>
      <c r="L9298">
        <v>112988.977181815</v>
      </c>
      <c r="N9298" t="s">
        <v>2198</v>
      </c>
    </row>
    <row r="9299" spans="1:14" x14ac:dyDescent="0.35">
      <c r="A9299" t="s">
        <v>1814</v>
      </c>
      <c r="B9299" t="s">
        <v>5237</v>
      </c>
      <c r="C9299" t="s">
        <v>2915</v>
      </c>
      <c r="D9299" t="s">
        <v>5248</v>
      </c>
      <c r="E9299" t="s">
        <v>5249</v>
      </c>
      <c r="F9299" t="s">
        <v>2867</v>
      </c>
      <c r="G9299" t="s">
        <v>2868</v>
      </c>
      <c r="H9299">
        <v>0</v>
      </c>
      <c r="I9299">
        <v>0</v>
      </c>
      <c r="J9299">
        <v>0</v>
      </c>
      <c r="K9299">
        <v>0</v>
      </c>
      <c r="L9299">
        <v>0</v>
      </c>
    </row>
    <row r="9300" spans="1:14" x14ac:dyDescent="0.35">
      <c r="A9300" t="s">
        <v>1814</v>
      </c>
      <c r="B9300" t="s">
        <v>5237</v>
      </c>
      <c r="C9300" t="s">
        <v>2915</v>
      </c>
      <c r="D9300" t="s">
        <v>5248</v>
      </c>
      <c r="E9300" t="s">
        <v>5249</v>
      </c>
      <c r="F9300" t="s">
        <v>2922</v>
      </c>
      <c r="G9300" t="s">
        <v>2923</v>
      </c>
      <c r="H9300">
        <v>394937.99329999997</v>
      </c>
      <c r="I9300">
        <v>838.85146442226301</v>
      </c>
      <c r="J9300">
        <v>56636.601641670997</v>
      </c>
      <c r="K9300">
        <v>57475.4531060933</v>
      </c>
      <c r="L9300">
        <v>337462.54019390699</v>
      </c>
    </row>
    <row r="9301" spans="1:14" x14ac:dyDescent="0.35">
      <c r="A9301" t="s">
        <v>1814</v>
      </c>
      <c r="B9301" t="s">
        <v>5237</v>
      </c>
      <c r="C9301" t="s">
        <v>2915</v>
      </c>
      <c r="D9301" t="s">
        <v>5248</v>
      </c>
      <c r="E9301" t="s">
        <v>5249</v>
      </c>
      <c r="F9301" t="s">
        <v>392</v>
      </c>
      <c r="G9301" t="s">
        <v>2914</v>
      </c>
      <c r="H9301">
        <v>72916.571400000001</v>
      </c>
      <c r="I9301">
        <v>154.875382207282</v>
      </c>
      <c r="J9301">
        <v>10456.6966837408</v>
      </c>
      <c r="K9301">
        <v>10611.572065948099</v>
      </c>
      <c r="L9301">
        <v>62304.999334051899</v>
      </c>
    </row>
    <row r="9302" spans="1:14" x14ac:dyDescent="0.35">
      <c r="A9302" t="s">
        <v>1814</v>
      </c>
      <c r="B9302" t="s">
        <v>5237</v>
      </c>
      <c r="C9302" t="s">
        <v>2915</v>
      </c>
      <c r="D9302" t="s">
        <v>5248</v>
      </c>
      <c r="E9302" t="s">
        <v>5249</v>
      </c>
      <c r="F9302" t="s">
        <v>2924</v>
      </c>
      <c r="G9302" t="s">
        <v>2925</v>
      </c>
      <c r="H9302">
        <v>0</v>
      </c>
      <c r="I9302">
        <v>0</v>
      </c>
      <c r="J9302">
        <v>0</v>
      </c>
      <c r="K9302">
        <v>0</v>
      </c>
      <c r="L9302">
        <v>0</v>
      </c>
    </row>
    <row r="9303" spans="1:14" x14ac:dyDescent="0.35">
      <c r="A9303" t="s">
        <v>1814</v>
      </c>
      <c r="B9303" t="s">
        <v>5237</v>
      </c>
      <c r="C9303" t="s">
        <v>2915</v>
      </c>
      <c r="D9303" t="s">
        <v>5248</v>
      </c>
      <c r="E9303" t="s">
        <v>5249</v>
      </c>
      <c r="F9303" t="s">
        <v>2877</v>
      </c>
      <c r="G9303" t="s">
        <v>2878</v>
      </c>
      <c r="H9303">
        <v>80304.593999999997</v>
      </c>
      <c r="I9303">
        <v>170.56760154987001</v>
      </c>
      <c r="J9303">
        <v>11516.1857750449</v>
      </c>
      <c r="K9303">
        <v>11686.753376594799</v>
      </c>
      <c r="L9303">
        <v>68617.840623405194</v>
      </c>
    </row>
    <row r="9304" spans="1:14" x14ac:dyDescent="0.35">
      <c r="A9304" t="s">
        <v>1814</v>
      </c>
      <c r="B9304" t="s">
        <v>5237</v>
      </c>
      <c r="C9304" t="s">
        <v>2915</v>
      </c>
      <c r="D9304" t="s">
        <v>5250</v>
      </c>
      <c r="E9304" t="s">
        <v>5251</v>
      </c>
      <c r="F9304" t="s">
        <v>2172</v>
      </c>
      <c r="G9304" t="s">
        <v>2173</v>
      </c>
      <c r="H9304">
        <v>559796.64289999998</v>
      </c>
      <c r="I9304">
        <v>971.45231676006904</v>
      </c>
      <c r="J9304">
        <v>87322.028976893096</v>
      </c>
      <c r="K9304">
        <v>88293.481293653196</v>
      </c>
      <c r="L9304">
        <v>471503.16160634701</v>
      </c>
    </row>
    <row r="9305" spans="1:14" x14ac:dyDescent="0.35">
      <c r="A9305" t="s">
        <v>1814</v>
      </c>
      <c r="B9305" t="s">
        <v>5237</v>
      </c>
      <c r="C9305" t="s">
        <v>2915</v>
      </c>
      <c r="D9305" t="s">
        <v>5250</v>
      </c>
      <c r="E9305" t="s">
        <v>5251</v>
      </c>
      <c r="F9305" t="s">
        <v>2867</v>
      </c>
      <c r="G9305" t="s">
        <v>2868</v>
      </c>
      <c r="H9305">
        <v>0</v>
      </c>
      <c r="I9305">
        <v>0</v>
      </c>
      <c r="J9305">
        <v>0</v>
      </c>
      <c r="K9305">
        <v>0</v>
      </c>
      <c r="L9305">
        <v>0</v>
      </c>
    </row>
    <row r="9306" spans="1:14" x14ac:dyDescent="0.35">
      <c r="A9306" t="s">
        <v>1814</v>
      </c>
      <c r="B9306" t="s">
        <v>5237</v>
      </c>
      <c r="C9306" t="s">
        <v>2915</v>
      </c>
      <c r="D9306" t="s">
        <v>5250</v>
      </c>
      <c r="E9306" t="s">
        <v>5251</v>
      </c>
      <c r="F9306" t="s">
        <v>2922</v>
      </c>
      <c r="G9306" t="s">
        <v>2923</v>
      </c>
      <c r="H9306">
        <v>164094.18520000001</v>
      </c>
      <c r="I9306">
        <v>284.763544709163</v>
      </c>
      <c r="J9306">
        <v>25596.861599536202</v>
      </c>
      <c r="K9306">
        <v>25881.625144245401</v>
      </c>
      <c r="L9306">
        <v>138212.56005575499</v>
      </c>
    </row>
    <row r="9307" spans="1:14" x14ac:dyDescent="0.35">
      <c r="A9307" t="s">
        <v>1814</v>
      </c>
      <c r="B9307" t="s">
        <v>5237</v>
      </c>
      <c r="C9307" t="s">
        <v>2915</v>
      </c>
      <c r="D9307" t="s">
        <v>5250</v>
      </c>
      <c r="E9307" t="s">
        <v>5251</v>
      </c>
      <c r="F9307" t="s">
        <v>2999</v>
      </c>
      <c r="G9307" t="s">
        <v>3000</v>
      </c>
      <c r="H9307">
        <v>45990.522700000001</v>
      </c>
      <c r="I9307">
        <v>79.810410512657697</v>
      </c>
      <c r="J9307">
        <v>7174.00829583414</v>
      </c>
      <c r="K9307">
        <v>7253.8187063467903</v>
      </c>
      <c r="L9307">
        <v>38736.703993653202</v>
      </c>
    </row>
    <row r="9308" spans="1:14" x14ac:dyDescent="0.35">
      <c r="A9308" t="s">
        <v>1814</v>
      </c>
      <c r="B9308" t="s">
        <v>5237</v>
      </c>
      <c r="C9308" t="s">
        <v>2915</v>
      </c>
      <c r="D9308" t="s">
        <v>5250</v>
      </c>
      <c r="E9308" t="s">
        <v>5251</v>
      </c>
      <c r="F9308" t="s">
        <v>2924</v>
      </c>
      <c r="G9308" t="s">
        <v>2925</v>
      </c>
      <c r="H9308">
        <v>0</v>
      </c>
      <c r="I9308">
        <v>0</v>
      </c>
      <c r="J9308">
        <v>0</v>
      </c>
      <c r="K9308">
        <v>0</v>
      </c>
      <c r="L9308">
        <v>0</v>
      </c>
    </row>
    <row r="9309" spans="1:14" x14ac:dyDescent="0.35">
      <c r="A9309" t="s">
        <v>1814</v>
      </c>
      <c r="B9309" t="s">
        <v>5237</v>
      </c>
      <c r="C9309" t="s">
        <v>2915</v>
      </c>
      <c r="D9309" t="s">
        <v>5250</v>
      </c>
      <c r="E9309" t="s">
        <v>5251</v>
      </c>
      <c r="F9309" t="s">
        <v>2877</v>
      </c>
      <c r="G9309" t="s">
        <v>2878</v>
      </c>
      <c r="H9309">
        <v>30660.3485</v>
      </c>
      <c r="I9309">
        <v>53.206940341771798</v>
      </c>
      <c r="J9309">
        <v>4782.6721972227597</v>
      </c>
      <c r="K9309">
        <v>4835.8791375645296</v>
      </c>
      <c r="L9309">
        <v>25824.469362435499</v>
      </c>
    </row>
    <row r="9310" spans="1:14" x14ac:dyDescent="0.35">
      <c r="A9310" t="s">
        <v>1814</v>
      </c>
      <c r="B9310" t="s">
        <v>5237</v>
      </c>
      <c r="C9310" t="s">
        <v>2915</v>
      </c>
      <c r="D9310" t="s">
        <v>5252</v>
      </c>
      <c r="E9310" t="s">
        <v>5253</v>
      </c>
      <c r="F9310" t="s">
        <v>2170</v>
      </c>
      <c r="G9310" t="s">
        <v>2171</v>
      </c>
      <c r="H9310">
        <v>0</v>
      </c>
      <c r="I9310">
        <v>0</v>
      </c>
      <c r="J9310">
        <v>0</v>
      </c>
      <c r="K9310">
        <v>0</v>
      </c>
      <c r="L9310">
        <v>0</v>
      </c>
    </row>
    <row r="9311" spans="1:14" x14ac:dyDescent="0.35">
      <c r="A9311" t="s">
        <v>1814</v>
      </c>
      <c r="B9311" t="s">
        <v>5237</v>
      </c>
      <c r="C9311" t="s">
        <v>2915</v>
      </c>
      <c r="D9311" t="s">
        <v>5252</v>
      </c>
      <c r="E9311" t="s">
        <v>5253</v>
      </c>
      <c r="F9311" t="s">
        <v>2172</v>
      </c>
      <c r="G9311" t="s">
        <v>2173</v>
      </c>
      <c r="H9311">
        <v>230827.4498</v>
      </c>
      <c r="I9311">
        <v>576.31085667215802</v>
      </c>
      <c r="J9311">
        <v>1555.6196557704</v>
      </c>
      <c r="K9311">
        <v>2131.93051244256</v>
      </c>
      <c r="L9311">
        <v>228695.51928755699</v>
      </c>
    </row>
    <row r="9312" spans="1:14" x14ac:dyDescent="0.35">
      <c r="A9312" t="s">
        <v>1814</v>
      </c>
      <c r="B9312" t="s">
        <v>5237</v>
      </c>
      <c r="C9312" t="s">
        <v>2915</v>
      </c>
      <c r="D9312" t="s">
        <v>5252</v>
      </c>
      <c r="E9312" t="s">
        <v>5253</v>
      </c>
      <c r="F9312" t="s">
        <v>2867</v>
      </c>
      <c r="G9312" t="s">
        <v>2868</v>
      </c>
      <c r="H9312">
        <v>0</v>
      </c>
      <c r="I9312">
        <v>0</v>
      </c>
      <c r="J9312">
        <v>0</v>
      </c>
      <c r="K9312">
        <v>0</v>
      </c>
      <c r="L9312">
        <v>0</v>
      </c>
    </row>
    <row r="9313" spans="1:14" x14ac:dyDescent="0.35">
      <c r="A9313" t="s">
        <v>1814</v>
      </c>
      <c r="B9313" t="s">
        <v>5237</v>
      </c>
      <c r="C9313" t="s">
        <v>2915</v>
      </c>
      <c r="D9313" t="s">
        <v>5252</v>
      </c>
      <c r="E9313" t="s">
        <v>5253</v>
      </c>
      <c r="F9313" t="s">
        <v>2922</v>
      </c>
      <c r="G9313" t="s">
        <v>2923</v>
      </c>
      <c r="H9313">
        <v>53319.399299999997</v>
      </c>
      <c r="I9313">
        <v>133.12345963756201</v>
      </c>
      <c r="J9313">
        <v>359.33640336425901</v>
      </c>
      <c r="K9313">
        <v>492.45986300182102</v>
      </c>
      <c r="L9313">
        <v>52826.939436998196</v>
      </c>
    </row>
    <row r="9314" spans="1:14" x14ac:dyDescent="0.35">
      <c r="A9314" t="s">
        <v>1814</v>
      </c>
      <c r="B9314" t="s">
        <v>5237</v>
      </c>
      <c r="C9314" t="s">
        <v>2915</v>
      </c>
      <c r="D9314" t="s">
        <v>5252</v>
      </c>
      <c r="E9314" t="s">
        <v>5253</v>
      </c>
      <c r="F9314" t="s">
        <v>2924</v>
      </c>
      <c r="G9314" t="s">
        <v>2925</v>
      </c>
      <c r="H9314">
        <v>0</v>
      </c>
      <c r="I9314">
        <v>0</v>
      </c>
      <c r="J9314">
        <v>0</v>
      </c>
      <c r="K9314">
        <v>0</v>
      </c>
      <c r="L9314">
        <v>0</v>
      </c>
    </row>
    <row r="9315" spans="1:14" x14ac:dyDescent="0.35">
      <c r="A9315" t="s">
        <v>1814</v>
      </c>
      <c r="B9315" t="s">
        <v>5237</v>
      </c>
      <c r="C9315" t="s">
        <v>2915</v>
      </c>
      <c r="D9315" t="s">
        <v>5252</v>
      </c>
      <c r="E9315" t="s">
        <v>5253</v>
      </c>
      <c r="F9315" t="s">
        <v>2877</v>
      </c>
      <c r="G9315" t="s">
        <v>2878</v>
      </c>
      <c r="H9315">
        <v>56534.639499999997</v>
      </c>
      <c r="I9315">
        <v>141.151004942339</v>
      </c>
      <c r="J9315">
        <v>381.00493020029501</v>
      </c>
      <c r="K9315">
        <v>522.15593514263401</v>
      </c>
      <c r="L9315">
        <v>56012.483564857401</v>
      </c>
    </row>
    <row r="9316" spans="1:14" x14ac:dyDescent="0.35">
      <c r="A9316" t="s">
        <v>1814</v>
      </c>
      <c r="B9316" t="s">
        <v>5237</v>
      </c>
      <c r="C9316" t="s">
        <v>2915</v>
      </c>
      <c r="D9316" t="s">
        <v>5254</v>
      </c>
      <c r="E9316" t="s">
        <v>5255</v>
      </c>
      <c r="F9316" t="s">
        <v>2172</v>
      </c>
      <c r="G9316" t="s">
        <v>2173</v>
      </c>
      <c r="H9316">
        <v>399379.62949999998</v>
      </c>
      <c r="I9316">
        <v>655.53305027718204</v>
      </c>
      <c r="J9316">
        <v>27086.4045419666</v>
      </c>
      <c r="K9316">
        <v>27741.937592243801</v>
      </c>
      <c r="L9316">
        <v>371637.69190775597</v>
      </c>
    </row>
    <row r="9317" spans="1:14" x14ac:dyDescent="0.35">
      <c r="A9317" t="s">
        <v>1814</v>
      </c>
      <c r="B9317" t="s">
        <v>5237</v>
      </c>
      <c r="C9317" t="s">
        <v>2915</v>
      </c>
      <c r="D9317" t="s">
        <v>5254</v>
      </c>
      <c r="E9317" t="s">
        <v>5255</v>
      </c>
      <c r="F9317" t="s">
        <v>2867</v>
      </c>
      <c r="G9317" t="s">
        <v>2868</v>
      </c>
      <c r="H9317">
        <v>0</v>
      </c>
      <c r="I9317">
        <v>0</v>
      </c>
      <c r="J9317">
        <v>0</v>
      </c>
      <c r="K9317">
        <v>0</v>
      </c>
      <c r="L9317">
        <v>0</v>
      </c>
    </row>
    <row r="9318" spans="1:14" x14ac:dyDescent="0.35">
      <c r="A9318" t="s">
        <v>1814</v>
      </c>
      <c r="B9318" t="s">
        <v>5237</v>
      </c>
      <c r="C9318" t="s">
        <v>2915</v>
      </c>
      <c r="D9318" t="s">
        <v>5254</v>
      </c>
      <c r="E9318" t="s">
        <v>5255</v>
      </c>
      <c r="F9318" t="s">
        <v>2922</v>
      </c>
      <c r="G9318" t="s">
        <v>2923</v>
      </c>
      <c r="H9318">
        <v>0</v>
      </c>
      <c r="I9318">
        <v>0</v>
      </c>
      <c r="J9318">
        <v>0</v>
      </c>
      <c r="K9318">
        <v>0</v>
      </c>
      <c r="L9318">
        <v>0</v>
      </c>
    </row>
    <row r="9319" spans="1:14" x14ac:dyDescent="0.35">
      <c r="A9319" t="s">
        <v>1814</v>
      </c>
      <c r="B9319" t="s">
        <v>5237</v>
      </c>
      <c r="C9319" t="s">
        <v>2915</v>
      </c>
      <c r="D9319" t="s">
        <v>5254</v>
      </c>
      <c r="E9319" t="s">
        <v>5255</v>
      </c>
      <c r="F9319" t="s">
        <v>3651</v>
      </c>
      <c r="G9319" t="s">
        <v>3652</v>
      </c>
      <c r="H9319">
        <v>0</v>
      </c>
      <c r="I9319">
        <v>0</v>
      </c>
      <c r="J9319">
        <v>0</v>
      </c>
      <c r="K9319">
        <v>0</v>
      </c>
      <c r="L9319">
        <v>0</v>
      </c>
    </row>
    <row r="9320" spans="1:14" x14ac:dyDescent="0.35">
      <c r="A9320" t="s">
        <v>1814</v>
      </c>
      <c r="B9320" t="s">
        <v>5237</v>
      </c>
      <c r="C9320" t="s">
        <v>2915</v>
      </c>
      <c r="D9320" t="s">
        <v>5254</v>
      </c>
      <c r="E9320" t="s">
        <v>5255</v>
      </c>
      <c r="F9320" t="s">
        <v>2924</v>
      </c>
      <c r="G9320" t="s">
        <v>2925</v>
      </c>
      <c r="H9320">
        <v>0</v>
      </c>
      <c r="I9320">
        <v>0</v>
      </c>
      <c r="J9320">
        <v>0</v>
      </c>
      <c r="K9320">
        <v>0</v>
      </c>
      <c r="L9320">
        <v>0</v>
      </c>
    </row>
    <row r="9321" spans="1:14" x14ac:dyDescent="0.35">
      <c r="A9321" t="s">
        <v>1814</v>
      </c>
      <c r="B9321" t="s">
        <v>5237</v>
      </c>
      <c r="C9321" t="s">
        <v>2915</v>
      </c>
      <c r="D9321" t="s">
        <v>5254</v>
      </c>
      <c r="E9321" t="s">
        <v>5255</v>
      </c>
      <c r="F9321" t="s">
        <v>2877</v>
      </c>
      <c r="G9321" t="s">
        <v>2878</v>
      </c>
      <c r="H9321">
        <v>24005.645</v>
      </c>
      <c r="I9321">
        <v>39.402344345819799</v>
      </c>
      <c r="J9321">
        <v>1628.0915789088999</v>
      </c>
      <c r="K9321">
        <v>1667.4939232547199</v>
      </c>
      <c r="L9321">
        <v>22338.1510767453</v>
      </c>
    </row>
    <row r="9322" spans="1:14" x14ac:dyDescent="0.35">
      <c r="A9322" t="s">
        <v>1814</v>
      </c>
      <c r="B9322" t="s">
        <v>5237</v>
      </c>
      <c r="C9322" t="s">
        <v>2915</v>
      </c>
      <c r="D9322" t="s">
        <v>5256</v>
      </c>
      <c r="E9322" t="s">
        <v>5257</v>
      </c>
      <c r="F9322" t="s">
        <v>2170</v>
      </c>
      <c r="G9322" t="s">
        <v>2171</v>
      </c>
      <c r="H9322">
        <v>0</v>
      </c>
      <c r="I9322">
        <v>0</v>
      </c>
      <c r="J9322">
        <v>0</v>
      </c>
      <c r="K9322">
        <v>0</v>
      </c>
      <c r="L9322">
        <v>0</v>
      </c>
    </row>
    <row r="9323" spans="1:14" x14ac:dyDescent="0.35">
      <c r="A9323" t="s">
        <v>1814</v>
      </c>
      <c r="B9323" t="s">
        <v>5237</v>
      </c>
      <c r="C9323" t="s">
        <v>2915</v>
      </c>
      <c r="D9323" t="s">
        <v>5256</v>
      </c>
      <c r="E9323" t="s">
        <v>5257</v>
      </c>
      <c r="F9323" t="s">
        <v>2172</v>
      </c>
      <c r="G9323" t="s">
        <v>2173</v>
      </c>
      <c r="H9323">
        <v>888871.12589999998</v>
      </c>
      <c r="I9323">
        <v>1754.45318238149</v>
      </c>
      <c r="J9323">
        <v>167979.653699346</v>
      </c>
      <c r="K9323">
        <v>169734.10688172799</v>
      </c>
      <c r="L9323">
        <v>719137.01901827205</v>
      </c>
    </row>
    <row r="9324" spans="1:14" x14ac:dyDescent="0.35">
      <c r="A9324" t="s">
        <v>1814</v>
      </c>
      <c r="B9324" t="s">
        <v>5237</v>
      </c>
      <c r="C9324" t="s">
        <v>2915</v>
      </c>
      <c r="D9324" t="s">
        <v>5256</v>
      </c>
      <c r="E9324" t="s">
        <v>5257</v>
      </c>
      <c r="F9324" t="s">
        <v>19</v>
      </c>
      <c r="G9324" t="s">
        <v>2174</v>
      </c>
      <c r="H9324">
        <v>85946.826400000005</v>
      </c>
      <c r="I9324">
        <v>169.64178353816001</v>
      </c>
      <c r="J9324">
        <v>0</v>
      </c>
      <c r="K9324">
        <v>169.64178353816001</v>
      </c>
      <c r="L9324">
        <v>85777.184616461804</v>
      </c>
      <c r="N9324" t="s">
        <v>2198</v>
      </c>
    </row>
    <row r="9325" spans="1:14" x14ac:dyDescent="0.35">
      <c r="A9325" t="s">
        <v>1814</v>
      </c>
      <c r="B9325" t="s">
        <v>5237</v>
      </c>
      <c r="C9325" t="s">
        <v>2915</v>
      </c>
      <c r="D9325" t="s">
        <v>5256</v>
      </c>
      <c r="E9325" t="s">
        <v>5257</v>
      </c>
      <c r="F9325" t="s">
        <v>194</v>
      </c>
      <c r="G9325" t="s">
        <v>2415</v>
      </c>
      <c r="H9325">
        <v>0</v>
      </c>
      <c r="I9325">
        <v>0</v>
      </c>
      <c r="J9325">
        <v>0</v>
      </c>
      <c r="K9325">
        <v>0</v>
      </c>
      <c r="L9325">
        <v>0</v>
      </c>
      <c r="N9325" t="s">
        <v>2198</v>
      </c>
    </row>
    <row r="9326" spans="1:14" x14ac:dyDescent="0.35">
      <c r="A9326" t="s">
        <v>1814</v>
      </c>
      <c r="B9326" t="s">
        <v>5237</v>
      </c>
      <c r="C9326" t="s">
        <v>2915</v>
      </c>
      <c r="D9326" t="s">
        <v>5256</v>
      </c>
      <c r="E9326" t="s">
        <v>5257</v>
      </c>
      <c r="F9326" t="s">
        <v>2867</v>
      </c>
      <c r="G9326" t="s">
        <v>2868</v>
      </c>
      <c r="H9326">
        <v>0</v>
      </c>
      <c r="I9326">
        <v>0</v>
      </c>
      <c r="J9326">
        <v>0</v>
      </c>
      <c r="K9326">
        <v>0</v>
      </c>
      <c r="L9326">
        <v>0</v>
      </c>
    </row>
    <row r="9327" spans="1:14" x14ac:dyDescent="0.35">
      <c r="A9327" t="s">
        <v>1814</v>
      </c>
      <c r="B9327" t="s">
        <v>5237</v>
      </c>
      <c r="C9327" t="s">
        <v>2915</v>
      </c>
      <c r="D9327" t="s">
        <v>5256</v>
      </c>
      <c r="E9327" t="s">
        <v>5257</v>
      </c>
      <c r="F9327" t="s">
        <v>2922</v>
      </c>
      <c r="G9327" t="s">
        <v>2923</v>
      </c>
      <c r="H9327">
        <v>96733.675099999993</v>
      </c>
      <c r="I9327">
        <v>190.932857585459</v>
      </c>
      <c r="J9327">
        <v>18280.815708913</v>
      </c>
      <c r="K9327">
        <v>18471.748566498401</v>
      </c>
      <c r="L9327">
        <v>78261.926533501595</v>
      </c>
    </row>
    <row r="9328" spans="1:14" x14ac:dyDescent="0.35">
      <c r="A9328" t="s">
        <v>1814</v>
      </c>
      <c r="B9328" t="s">
        <v>5237</v>
      </c>
      <c r="C9328" t="s">
        <v>2915</v>
      </c>
      <c r="D9328" t="s">
        <v>5256</v>
      </c>
      <c r="E9328" t="s">
        <v>5257</v>
      </c>
      <c r="F9328" t="s">
        <v>2875</v>
      </c>
      <c r="G9328" t="s">
        <v>2876</v>
      </c>
      <c r="H9328">
        <v>177809.0215</v>
      </c>
      <c r="I9328">
        <v>350.95931736032202</v>
      </c>
      <c r="J9328">
        <v>33602.506572858001</v>
      </c>
      <c r="K9328">
        <v>33953.465890218402</v>
      </c>
      <c r="L9328">
        <v>143855.55560978199</v>
      </c>
    </row>
    <row r="9329" spans="1:14" x14ac:dyDescent="0.35">
      <c r="A9329" t="s">
        <v>1814</v>
      </c>
      <c r="B9329" t="s">
        <v>5237</v>
      </c>
      <c r="C9329" t="s">
        <v>2915</v>
      </c>
      <c r="D9329" t="s">
        <v>5256</v>
      </c>
      <c r="E9329" t="s">
        <v>5257</v>
      </c>
      <c r="F9329" t="s">
        <v>3009</v>
      </c>
      <c r="G9329" t="s">
        <v>3010</v>
      </c>
      <c r="H9329">
        <v>86816.733600000007</v>
      </c>
      <c r="I9329">
        <v>171.35880563874801</v>
      </c>
      <c r="J9329">
        <v>0</v>
      </c>
      <c r="K9329">
        <v>171.35880563874801</v>
      </c>
      <c r="L9329">
        <v>86645.374794361298</v>
      </c>
      <c r="N9329" t="s">
        <v>2198</v>
      </c>
    </row>
    <row r="9330" spans="1:14" x14ac:dyDescent="0.35">
      <c r="A9330" t="s">
        <v>1814</v>
      </c>
      <c r="B9330" t="s">
        <v>5237</v>
      </c>
      <c r="C9330" t="s">
        <v>2915</v>
      </c>
      <c r="D9330" t="s">
        <v>5256</v>
      </c>
      <c r="E9330" t="s">
        <v>5257</v>
      </c>
      <c r="F9330" t="s">
        <v>2924</v>
      </c>
      <c r="G9330" t="s">
        <v>2925</v>
      </c>
      <c r="H9330">
        <v>0</v>
      </c>
      <c r="I9330">
        <v>0</v>
      </c>
      <c r="J9330">
        <v>0</v>
      </c>
      <c r="K9330">
        <v>0</v>
      </c>
      <c r="L9330">
        <v>0</v>
      </c>
    </row>
    <row r="9331" spans="1:14" x14ac:dyDescent="0.35">
      <c r="A9331" t="s">
        <v>1814</v>
      </c>
      <c r="B9331" t="s">
        <v>5237</v>
      </c>
      <c r="C9331" t="s">
        <v>2915</v>
      </c>
      <c r="D9331" t="s">
        <v>5256</v>
      </c>
      <c r="E9331" t="s">
        <v>5257</v>
      </c>
      <c r="F9331" t="s">
        <v>2877</v>
      </c>
      <c r="G9331" t="s">
        <v>2878</v>
      </c>
      <c r="H9331">
        <v>43495.357499999998</v>
      </c>
      <c r="I9331">
        <v>85.851105029433</v>
      </c>
      <c r="J9331">
        <v>8219.7912360220198</v>
      </c>
      <c r="K9331">
        <v>8305.6423410514599</v>
      </c>
      <c r="L9331">
        <v>35189.7151589485</v>
      </c>
    </row>
    <row r="9332" spans="1:14" x14ac:dyDescent="0.35">
      <c r="A9332" t="s">
        <v>1814</v>
      </c>
      <c r="B9332" t="s">
        <v>5237</v>
      </c>
      <c r="C9332" t="s">
        <v>2915</v>
      </c>
      <c r="D9332" t="s">
        <v>5256</v>
      </c>
      <c r="E9332" t="s">
        <v>5257</v>
      </c>
      <c r="F9332" t="s">
        <v>2962</v>
      </c>
      <c r="G9332" t="s">
        <v>2963</v>
      </c>
      <c r="H9332">
        <v>535000.45449999999</v>
      </c>
      <c r="I9332">
        <v>824.79740396243005</v>
      </c>
      <c r="J9332">
        <v>60948.753904843797</v>
      </c>
      <c r="K9332">
        <v>61773.5513088062</v>
      </c>
      <c r="L9332">
        <v>473226.903191194</v>
      </c>
    </row>
    <row r="9333" spans="1:14" x14ac:dyDescent="0.35">
      <c r="A9333" t="s">
        <v>1814</v>
      </c>
      <c r="B9333" t="s">
        <v>5237</v>
      </c>
      <c r="C9333" t="s">
        <v>2915</v>
      </c>
      <c r="D9333" t="s">
        <v>5256</v>
      </c>
      <c r="E9333" t="s">
        <v>5257</v>
      </c>
      <c r="F9333" t="s">
        <v>2964</v>
      </c>
      <c r="G9333" t="s">
        <v>2965</v>
      </c>
      <c r="H9333">
        <v>42244.492400000003</v>
      </c>
      <c r="I9333">
        <v>65.127323406443907</v>
      </c>
      <c r="J9333">
        <v>4812.6111790736604</v>
      </c>
      <c r="K9333">
        <v>4877.7385024800997</v>
      </c>
      <c r="L9333">
        <v>37366.753897519899</v>
      </c>
    </row>
    <row r="9334" spans="1:14" x14ac:dyDescent="0.35">
      <c r="A9334" t="s">
        <v>1814</v>
      </c>
      <c r="B9334" t="s">
        <v>5237</v>
      </c>
      <c r="C9334" t="s">
        <v>17</v>
      </c>
      <c r="D9334" t="s">
        <v>1235</v>
      </c>
      <c r="E9334" t="s">
        <v>2359</v>
      </c>
      <c r="F9334" t="s">
        <v>2170</v>
      </c>
      <c r="G9334" t="s">
        <v>2171</v>
      </c>
      <c r="H9334">
        <v>0</v>
      </c>
      <c r="I9334">
        <v>0</v>
      </c>
      <c r="J9334">
        <v>0</v>
      </c>
      <c r="K9334">
        <v>0</v>
      </c>
      <c r="L9334">
        <v>0</v>
      </c>
    </row>
    <row r="9335" spans="1:14" x14ac:dyDescent="0.35">
      <c r="A9335" t="s">
        <v>1814</v>
      </c>
      <c r="B9335" t="s">
        <v>5237</v>
      </c>
      <c r="C9335" t="s">
        <v>17</v>
      </c>
      <c r="D9335" t="s">
        <v>1235</v>
      </c>
      <c r="E9335" t="s">
        <v>2359</v>
      </c>
      <c r="F9335" t="s">
        <v>19</v>
      </c>
      <c r="G9335" t="s">
        <v>2174</v>
      </c>
      <c r="H9335">
        <v>992130.43059999996</v>
      </c>
      <c r="I9335">
        <v>2051.4675400268602</v>
      </c>
      <c r="J9335">
        <v>0</v>
      </c>
      <c r="K9335">
        <v>2051.4675400268602</v>
      </c>
      <c r="L9335">
        <v>990078.96305997297</v>
      </c>
      <c r="N9335" t="s">
        <v>2198</v>
      </c>
    </row>
    <row r="9336" spans="1:14" x14ac:dyDescent="0.35">
      <c r="A9336" t="s">
        <v>1814</v>
      </c>
      <c r="B9336" t="s">
        <v>5237</v>
      </c>
      <c r="C9336" t="s">
        <v>17</v>
      </c>
      <c r="D9336" t="s">
        <v>1235</v>
      </c>
      <c r="E9336" t="s">
        <v>2359</v>
      </c>
      <c r="F9336" t="s">
        <v>50</v>
      </c>
      <c r="G9336" t="s">
        <v>3030</v>
      </c>
      <c r="H9336">
        <v>1420161.5249999999</v>
      </c>
      <c r="I9336">
        <v>2108.9776432715098</v>
      </c>
      <c r="J9336">
        <v>0</v>
      </c>
      <c r="K9336">
        <v>2108.9776432715098</v>
      </c>
      <c r="L9336">
        <v>1418052.5473567301</v>
      </c>
      <c r="M9336" t="s">
        <v>2198</v>
      </c>
      <c r="N9336" t="s">
        <v>2198</v>
      </c>
    </row>
    <row r="9337" spans="1:14" x14ac:dyDescent="0.35">
      <c r="A9337" t="s">
        <v>1814</v>
      </c>
      <c r="B9337" t="s">
        <v>5237</v>
      </c>
      <c r="C9337" t="s">
        <v>17</v>
      </c>
      <c r="D9337" t="s">
        <v>1235</v>
      </c>
      <c r="E9337" t="s">
        <v>2359</v>
      </c>
      <c r="F9337" t="s">
        <v>2787</v>
      </c>
      <c r="G9337" t="s">
        <v>2935</v>
      </c>
      <c r="H9337">
        <v>0</v>
      </c>
      <c r="I9337">
        <v>0</v>
      </c>
      <c r="J9337">
        <v>0</v>
      </c>
      <c r="K9337">
        <v>0</v>
      </c>
      <c r="L9337">
        <v>0</v>
      </c>
    </row>
    <row r="9338" spans="1:14" x14ac:dyDescent="0.35">
      <c r="A9338" t="s">
        <v>1814</v>
      </c>
      <c r="B9338" t="s">
        <v>5237</v>
      </c>
      <c r="C9338" t="s">
        <v>17</v>
      </c>
      <c r="D9338" t="s">
        <v>1235</v>
      </c>
      <c r="E9338" t="s">
        <v>2359</v>
      </c>
      <c r="F9338" t="s">
        <v>2788</v>
      </c>
      <c r="G9338" t="s">
        <v>2936</v>
      </c>
      <c r="H9338">
        <v>2565553.1398999998</v>
      </c>
      <c r="I9338">
        <v>5304.8962378668202</v>
      </c>
      <c r="J9338">
        <v>224374.43379789</v>
      </c>
      <c r="K9338">
        <v>229679.33003575701</v>
      </c>
      <c r="L9338">
        <v>2335873.8098642398</v>
      </c>
    </row>
    <row r="9339" spans="1:14" x14ac:dyDescent="0.35">
      <c r="A9339" t="s">
        <v>1814</v>
      </c>
      <c r="B9339" t="s">
        <v>5237</v>
      </c>
      <c r="C9339" t="s">
        <v>17</v>
      </c>
      <c r="D9339" t="s">
        <v>1815</v>
      </c>
      <c r="E9339" t="s">
        <v>2365</v>
      </c>
      <c r="F9339" t="s">
        <v>2170</v>
      </c>
      <c r="G9339" t="s">
        <v>2171</v>
      </c>
      <c r="H9339">
        <v>0</v>
      </c>
      <c r="I9339">
        <v>0</v>
      </c>
      <c r="J9339">
        <v>0</v>
      </c>
      <c r="K9339">
        <v>0</v>
      </c>
      <c r="L9339">
        <v>0</v>
      </c>
    </row>
    <row r="9340" spans="1:14" x14ac:dyDescent="0.35">
      <c r="A9340" t="s">
        <v>1814</v>
      </c>
      <c r="B9340" t="s">
        <v>5237</v>
      </c>
      <c r="C9340" t="s">
        <v>17</v>
      </c>
      <c r="D9340" t="s">
        <v>1815</v>
      </c>
      <c r="E9340" t="s">
        <v>2365</v>
      </c>
      <c r="F9340" t="s">
        <v>19</v>
      </c>
      <c r="G9340" t="s">
        <v>2174</v>
      </c>
      <c r="H9340">
        <v>1753956.7072000001</v>
      </c>
      <c r="I9340">
        <v>2799.9380626473398</v>
      </c>
      <c r="J9340">
        <v>0</v>
      </c>
      <c r="K9340">
        <v>2799.9380626473398</v>
      </c>
      <c r="L9340">
        <v>1751156.7691373499</v>
      </c>
      <c r="N9340" t="s">
        <v>2198</v>
      </c>
    </row>
    <row r="9341" spans="1:14" x14ac:dyDescent="0.35">
      <c r="A9341" t="s">
        <v>1814</v>
      </c>
      <c r="B9341" t="s">
        <v>5237</v>
      </c>
      <c r="C9341" t="s">
        <v>17</v>
      </c>
      <c r="D9341" t="s">
        <v>1815</v>
      </c>
      <c r="E9341" t="s">
        <v>2365</v>
      </c>
      <c r="F9341" t="s">
        <v>2787</v>
      </c>
      <c r="G9341" t="s">
        <v>2935</v>
      </c>
      <c r="H9341">
        <v>0</v>
      </c>
      <c r="I9341">
        <v>0</v>
      </c>
      <c r="J9341">
        <v>0</v>
      </c>
      <c r="K9341">
        <v>0</v>
      </c>
      <c r="L9341">
        <v>0</v>
      </c>
    </row>
    <row r="9342" spans="1:14" x14ac:dyDescent="0.35">
      <c r="A9342" t="s">
        <v>1814</v>
      </c>
      <c r="B9342" t="s">
        <v>5237</v>
      </c>
      <c r="C9342" t="s">
        <v>17</v>
      </c>
      <c r="D9342" t="s">
        <v>1815</v>
      </c>
      <c r="E9342" t="s">
        <v>2365</v>
      </c>
      <c r="F9342" t="s">
        <v>2788</v>
      </c>
      <c r="G9342" t="s">
        <v>2936</v>
      </c>
      <c r="H9342">
        <v>2174468.6094</v>
      </c>
      <c r="I9342">
        <v>3471.2244609112699</v>
      </c>
      <c r="J9342">
        <v>250540.29667111501</v>
      </c>
      <c r="K9342">
        <v>254011.521132027</v>
      </c>
      <c r="L9342">
        <v>1920457.0882679699</v>
      </c>
    </row>
    <row r="9343" spans="1:14" x14ac:dyDescent="0.35">
      <c r="A9343" t="s">
        <v>1814</v>
      </c>
      <c r="B9343" t="s">
        <v>5237</v>
      </c>
      <c r="C9343" t="s">
        <v>17</v>
      </c>
      <c r="D9343" t="s">
        <v>1822</v>
      </c>
      <c r="E9343" t="s">
        <v>2442</v>
      </c>
      <c r="F9343" t="s">
        <v>19</v>
      </c>
      <c r="G9343" t="s">
        <v>2174</v>
      </c>
      <c r="H9343">
        <v>16229846.346799999</v>
      </c>
      <c r="I9343">
        <v>17476.189195778101</v>
      </c>
      <c r="J9343">
        <v>0</v>
      </c>
      <c r="K9343">
        <v>17476.189195778101</v>
      </c>
      <c r="L9343">
        <v>16212370.157604201</v>
      </c>
      <c r="N9343" t="s">
        <v>2198</v>
      </c>
    </row>
    <row r="9344" spans="1:14" x14ac:dyDescent="0.35">
      <c r="A9344" t="s">
        <v>1814</v>
      </c>
      <c r="B9344" t="s">
        <v>5237</v>
      </c>
      <c r="C9344" t="s">
        <v>17</v>
      </c>
      <c r="D9344" t="s">
        <v>1822</v>
      </c>
      <c r="E9344" t="s">
        <v>2442</v>
      </c>
      <c r="F9344" t="s">
        <v>2787</v>
      </c>
      <c r="G9344" t="s">
        <v>2935</v>
      </c>
      <c r="H9344">
        <v>0</v>
      </c>
      <c r="I9344">
        <v>0</v>
      </c>
      <c r="J9344">
        <v>0</v>
      </c>
      <c r="K9344">
        <v>0</v>
      </c>
      <c r="L9344">
        <v>0</v>
      </c>
    </row>
    <row r="9345" spans="1:14" x14ac:dyDescent="0.35">
      <c r="A9345" t="s">
        <v>1814</v>
      </c>
      <c r="B9345" t="s">
        <v>5237</v>
      </c>
      <c r="C9345" t="s">
        <v>17</v>
      </c>
      <c r="D9345" t="s">
        <v>1822</v>
      </c>
      <c r="E9345" t="s">
        <v>2442</v>
      </c>
      <c r="F9345" t="s">
        <v>2788</v>
      </c>
      <c r="G9345" t="s">
        <v>2936</v>
      </c>
      <c r="H9345">
        <v>19064837.0922</v>
      </c>
      <c r="I9345">
        <v>20528.888129155501</v>
      </c>
      <c r="J9345">
        <v>1994388.12326533</v>
      </c>
      <c r="K9345">
        <v>2014917.01139449</v>
      </c>
      <c r="L9345">
        <v>17049920.080805499</v>
      </c>
    </row>
    <row r="9346" spans="1:14" x14ac:dyDescent="0.35">
      <c r="A9346" t="s">
        <v>1814</v>
      </c>
      <c r="B9346" t="s">
        <v>5237</v>
      </c>
      <c r="C9346" t="s">
        <v>17</v>
      </c>
      <c r="D9346" t="s">
        <v>1833</v>
      </c>
      <c r="E9346" t="s">
        <v>2445</v>
      </c>
      <c r="F9346" t="s">
        <v>2206</v>
      </c>
      <c r="G9346" t="s">
        <v>3028</v>
      </c>
      <c r="H9346">
        <v>2638079.8374999999</v>
      </c>
      <c r="I9346">
        <v>9045.4149892710502</v>
      </c>
      <c r="J9346">
        <v>0</v>
      </c>
      <c r="K9346">
        <v>9045.4149892710502</v>
      </c>
      <c r="L9346">
        <v>2629034.4225107301</v>
      </c>
      <c r="M9346" t="s">
        <v>2198</v>
      </c>
    </row>
    <row r="9347" spans="1:14" x14ac:dyDescent="0.35">
      <c r="A9347" t="s">
        <v>1814</v>
      </c>
      <c r="B9347" t="s">
        <v>5237</v>
      </c>
      <c r="C9347" t="s">
        <v>17</v>
      </c>
      <c r="D9347" t="s">
        <v>1833</v>
      </c>
      <c r="E9347" t="s">
        <v>2445</v>
      </c>
      <c r="F9347" t="s">
        <v>19</v>
      </c>
      <c r="G9347" t="s">
        <v>2174</v>
      </c>
      <c r="H9347">
        <v>6870728.6803000001</v>
      </c>
      <c r="I9347">
        <v>25530.813876866101</v>
      </c>
      <c r="J9347">
        <v>0</v>
      </c>
      <c r="K9347">
        <v>25530.813876866101</v>
      </c>
      <c r="L9347">
        <v>6845197.86642313</v>
      </c>
      <c r="N9347" t="s">
        <v>2198</v>
      </c>
    </row>
    <row r="9348" spans="1:14" x14ac:dyDescent="0.35">
      <c r="A9348" t="s">
        <v>1814</v>
      </c>
      <c r="B9348" t="s">
        <v>5237</v>
      </c>
      <c r="C9348" t="s">
        <v>17</v>
      </c>
      <c r="D9348" t="s">
        <v>1833</v>
      </c>
      <c r="E9348" t="s">
        <v>2445</v>
      </c>
      <c r="F9348" t="s">
        <v>50</v>
      </c>
      <c r="G9348" t="s">
        <v>3030</v>
      </c>
      <c r="H9348">
        <v>1127199.2731999999</v>
      </c>
      <c r="I9348">
        <v>3864.92670042806</v>
      </c>
      <c r="J9348">
        <v>0</v>
      </c>
      <c r="K9348">
        <v>3864.92670042806</v>
      </c>
      <c r="L9348">
        <v>1123334.3464995699</v>
      </c>
      <c r="M9348" t="s">
        <v>2198</v>
      </c>
      <c r="N9348" t="s">
        <v>2198</v>
      </c>
    </row>
    <row r="9349" spans="1:14" x14ac:dyDescent="0.35">
      <c r="A9349" t="s">
        <v>1814</v>
      </c>
      <c r="B9349" t="s">
        <v>5237</v>
      </c>
      <c r="C9349" t="s">
        <v>17</v>
      </c>
      <c r="D9349" t="s">
        <v>1833</v>
      </c>
      <c r="E9349" t="s">
        <v>2445</v>
      </c>
      <c r="F9349" t="s">
        <v>2787</v>
      </c>
      <c r="G9349" t="s">
        <v>2935</v>
      </c>
      <c r="H9349">
        <v>0</v>
      </c>
      <c r="I9349">
        <v>0</v>
      </c>
      <c r="J9349">
        <v>0</v>
      </c>
      <c r="K9349">
        <v>0</v>
      </c>
      <c r="L9349">
        <v>0</v>
      </c>
    </row>
    <row r="9350" spans="1:14" x14ac:dyDescent="0.35">
      <c r="A9350" t="s">
        <v>1814</v>
      </c>
      <c r="B9350" t="s">
        <v>5237</v>
      </c>
      <c r="C9350" t="s">
        <v>17</v>
      </c>
      <c r="D9350" t="s">
        <v>1833</v>
      </c>
      <c r="E9350" t="s">
        <v>2445</v>
      </c>
      <c r="F9350" t="s">
        <v>2788</v>
      </c>
      <c r="G9350" t="s">
        <v>2936</v>
      </c>
      <c r="H9350">
        <v>4004424.6923000002</v>
      </c>
      <c r="I9350">
        <v>14879.967796647999</v>
      </c>
      <c r="J9350">
        <v>2351342.14400507</v>
      </c>
      <c r="K9350">
        <v>2366222.11180171</v>
      </c>
      <c r="L9350">
        <v>1638202.58049829</v>
      </c>
    </row>
    <row r="9351" spans="1:14" x14ac:dyDescent="0.35">
      <c r="A9351" t="s">
        <v>1814</v>
      </c>
      <c r="B9351" t="s">
        <v>5237</v>
      </c>
      <c r="C9351" t="s">
        <v>17</v>
      </c>
      <c r="D9351" t="s">
        <v>1852</v>
      </c>
      <c r="E9351" t="s">
        <v>2446</v>
      </c>
      <c r="F9351" t="s">
        <v>2206</v>
      </c>
      <c r="G9351" t="s">
        <v>3028</v>
      </c>
      <c r="H9351">
        <v>28121699.2885</v>
      </c>
      <c r="I9351">
        <v>60238.347837269102</v>
      </c>
      <c r="J9351">
        <v>0</v>
      </c>
      <c r="K9351">
        <v>60238.347837269102</v>
      </c>
      <c r="L9351">
        <v>28061460.940662701</v>
      </c>
      <c r="M9351" t="s">
        <v>2198</v>
      </c>
    </row>
    <row r="9352" spans="1:14" x14ac:dyDescent="0.35">
      <c r="A9352" t="s">
        <v>1814</v>
      </c>
      <c r="B9352" t="s">
        <v>5237</v>
      </c>
      <c r="C9352" t="s">
        <v>17</v>
      </c>
      <c r="D9352" t="s">
        <v>1852</v>
      </c>
      <c r="E9352" t="s">
        <v>2446</v>
      </c>
      <c r="F9352" t="s">
        <v>19</v>
      </c>
      <c r="G9352" t="s">
        <v>2174</v>
      </c>
      <c r="H9352">
        <v>16396102.751399999</v>
      </c>
      <c r="I9352">
        <v>43814.6351245884</v>
      </c>
      <c r="J9352">
        <v>0</v>
      </c>
      <c r="K9352">
        <v>43814.6351245884</v>
      </c>
      <c r="L9352">
        <v>16352288.1162754</v>
      </c>
      <c r="N9352" t="s">
        <v>2198</v>
      </c>
    </row>
    <row r="9353" spans="1:14" x14ac:dyDescent="0.35">
      <c r="A9353" t="s">
        <v>1814</v>
      </c>
      <c r="B9353" t="s">
        <v>5237</v>
      </c>
      <c r="C9353" t="s">
        <v>17</v>
      </c>
      <c r="D9353" t="s">
        <v>1852</v>
      </c>
      <c r="E9353" t="s">
        <v>2446</v>
      </c>
      <c r="F9353" t="s">
        <v>50</v>
      </c>
      <c r="G9353" t="s">
        <v>3030</v>
      </c>
      <c r="H9353">
        <v>4268020.3479000004</v>
      </c>
      <c r="I9353">
        <v>9142.3527311512207</v>
      </c>
      <c r="J9353">
        <v>0</v>
      </c>
      <c r="K9353">
        <v>9142.3527311512207</v>
      </c>
      <c r="L9353">
        <v>4258877.9951688498</v>
      </c>
      <c r="M9353" t="s">
        <v>2198</v>
      </c>
      <c r="N9353" t="s">
        <v>2198</v>
      </c>
    </row>
    <row r="9354" spans="1:14" x14ac:dyDescent="0.35">
      <c r="A9354" t="s">
        <v>1814</v>
      </c>
      <c r="B9354" t="s">
        <v>5237</v>
      </c>
      <c r="C9354" t="s">
        <v>17</v>
      </c>
      <c r="D9354" t="s">
        <v>1852</v>
      </c>
      <c r="E9354" t="s">
        <v>2446</v>
      </c>
      <c r="F9354" t="s">
        <v>2787</v>
      </c>
      <c r="G9354" t="s">
        <v>2935</v>
      </c>
      <c r="H9354">
        <v>0</v>
      </c>
      <c r="I9354">
        <v>0</v>
      </c>
      <c r="J9354">
        <v>0</v>
      </c>
      <c r="K9354">
        <v>0</v>
      </c>
      <c r="L9354">
        <v>0</v>
      </c>
    </row>
    <row r="9355" spans="1:14" x14ac:dyDescent="0.35">
      <c r="A9355" t="s">
        <v>1814</v>
      </c>
      <c r="B9355" t="s">
        <v>5237</v>
      </c>
      <c r="C9355" t="s">
        <v>17</v>
      </c>
      <c r="D9355" t="s">
        <v>1852</v>
      </c>
      <c r="E9355" t="s">
        <v>2446</v>
      </c>
      <c r="F9355" t="s">
        <v>2788</v>
      </c>
      <c r="G9355" t="s">
        <v>2936</v>
      </c>
      <c r="H9355">
        <v>44333709.582999997</v>
      </c>
      <c r="I9355">
        <v>118471.159798732</v>
      </c>
      <c r="J9355">
        <v>11753127.3940451</v>
      </c>
      <c r="K9355">
        <v>11871598.5538438</v>
      </c>
      <c r="L9355">
        <v>32462111.029156201</v>
      </c>
    </row>
    <row r="9356" spans="1:14" x14ac:dyDescent="0.35">
      <c r="A9356" t="s">
        <v>1814</v>
      </c>
      <c r="B9356" t="s">
        <v>5237</v>
      </c>
      <c r="C9356" t="s">
        <v>17</v>
      </c>
      <c r="D9356" t="s">
        <v>1440</v>
      </c>
      <c r="E9356" t="s">
        <v>2387</v>
      </c>
      <c r="F9356" t="s">
        <v>19</v>
      </c>
      <c r="G9356" t="s">
        <v>2174</v>
      </c>
      <c r="H9356">
        <v>1310754.0055</v>
      </c>
      <c r="I9356">
        <v>3011.9084339153601</v>
      </c>
      <c r="J9356">
        <v>0</v>
      </c>
      <c r="K9356">
        <v>3011.9084339153601</v>
      </c>
      <c r="L9356">
        <v>1307742.09706608</v>
      </c>
      <c r="N9356" t="s">
        <v>2198</v>
      </c>
    </row>
    <row r="9357" spans="1:14" x14ac:dyDescent="0.35">
      <c r="A9357" t="s">
        <v>1814</v>
      </c>
      <c r="B9357" t="s">
        <v>5237</v>
      </c>
      <c r="C9357" t="s">
        <v>17</v>
      </c>
      <c r="D9357" t="s">
        <v>1440</v>
      </c>
      <c r="E9357" t="s">
        <v>2387</v>
      </c>
      <c r="F9357" t="s">
        <v>2787</v>
      </c>
      <c r="G9357" t="s">
        <v>2935</v>
      </c>
      <c r="H9357">
        <v>0</v>
      </c>
      <c r="I9357">
        <v>0</v>
      </c>
      <c r="J9357">
        <v>0</v>
      </c>
      <c r="K9357">
        <v>0</v>
      </c>
      <c r="L9357">
        <v>0</v>
      </c>
    </row>
    <row r="9358" spans="1:14" x14ac:dyDescent="0.35">
      <c r="A9358" t="s">
        <v>1814</v>
      </c>
      <c r="B9358" t="s">
        <v>5237</v>
      </c>
      <c r="C9358" t="s">
        <v>17</v>
      </c>
      <c r="D9358" t="s">
        <v>1440</v>
      </c>
      <c r="E9358" t="s">
        <v>2387</v>
      </c>
      <c r="F9358" t="s">
        <v>2788</v>
      </c>
      <c r="G9358" t="s">
        <v>2936</v>
      </c>
      <c r="H9358">
        <v>1057477.1384000001</v>
      </c>
      <c r="I9358">
        <v>2429.9176645974399</v>
      </c>
      <c r="J9358">
        <v>52780.385831083397</v>
      </c>
      <c r="K9358">
        <v>55210.303495680899</v>
      </c>
      <c r="L9358">
        <v>1002266.83490432</v>
      </c>
    </row>
    <row r="9359" spans="1:14" x14ac:dyDescent="0.35">
      <c r="A9359" t="s">
        <v>1814</v>
      </c>
      <c r="B9359" t="s">
        <v>5237</v>
      </c>
      <c r="C9359" t="s">
        <v>2938</v>
      </c>
      <c r="D9359" t="s">
        <v>3690</v>
      </c>
      <c r="E9359" t="s">
        <v>5258</v>
      </c>
      <c r="F9359" t="s">
        <v>2172</v>
      </c>
      <c r="G9359" t="s">
        <v>2173</v>
      </c>
      <c r="H9359">
        <v>5540146.0186999999</v>
      </c>
      <c r="I9359">
        <v>9307.4550222773196</v>
      </c>
      <c r="J9359">
        <v>576599.46308241098</v>
      </c>
      <c r="K9359">
        <v>585906.91810468805</v>
      </c>
      <c r="L9359">
        <v>4954239.1005953103</v>
      </c>
    </row>
    <row r="9360" spans="1:14" x14ac:dyDescent="0.35">
      <c r="A9360" t="s">
        <v>1814</v>
      </c>
      <c r="B9360" t="s">
        <v>5237</v>
      </c>
      <c r="C9360" t="s">
        <v>2938</v>
      </c>
      <c r="D9360" t="s">
        <v>3690</v>
      </c>
      <c r="E9360" t="s">
        <v>5258</v>
      </c>
      <c r="F9360" t="s">
        <v>19</v>
      </c>
      <c r="G9360" t="s">
        <v>2174</v>
      </c>
      <c r="H9360">
        <v>642804.92200000002</v>
      </c>
      <c r="I9360">
        <v>1079.91339574002</v>
      </c>
      <c r="J9360">
        <v>0</v>
      </c>
      <c r="K9360">
        <v>1079.91339574002</v>
      </c>
      <c r="L9360">
        <v>641725.00860426005</v>
      </c>
      <c r="N9360" t="s">
        <v>2198</v>
      </c>
    </row>
    <row r="9361" spans="1:14" x14ac:dyDescent="0.35">
      <c r="A9361" t="s">
        <v>1814</v>
      </c>
      <c r="B9361" t="s">
        <v>5237</v>
      </c>
      <c r="C9361" t="s">
        <v>2938</v>
      </c>
      <c r="D9361" t="s">
        <v>5063</v>
      </c>
      <c r="E9361" t="s">
        <v>5259</v>
      </c>
      <c r="F9361" t="s">
        <v>2170</v>
      </c>
      <c r="G9361" t="s">
        <v>2171</v>
      </c>
      <c r="H9361">
        <v>0</v>
      </c>
      <c r="I9361">
        <v>0</v>
      </c>
      <c r="J9361">
        <v>0</v>
      </c>
      <c r="K9361">
        <v>0</v>
      </c>
      <c r="L9361">
        <v>0</v>
      </c>
    </row>
    <row r="9362" spans="1:14" x14ac:dyDescent="0.35">
      <c r="A9362" t="s">
        <v>1814</v>
      </c>
      <c r="B9362" t="s">
        <v>5237</v>
      </c>
      <c r="C9362" t="s">
        <v>2938</v>
      </c>
      <c r="D9362" t="s">
        <v>5063</v>
      </c>
      <c r="E9362" t="s">
        <v>5259</v>
      </c>
      <c r="F9362" t="s">
        <v>2172</v>
      </c>
      <c r="G9362" t="s">
        <v>2173</v>
      </c>
      <c r="H9362">
        <v>1026300.7218000001</v>
      </c>
      <c r="I9362">
        <v>2122.1228097274302</v>
      </c>
      <c r="J9362">
        <v>70314.3467988474</v>
      </c>
      <c r="K9362">
        <v>72436.4696085748</v>
      </c>
      <c r="L9362">
        <v>953864.25219142495</v>
      </c>
    </row>
    <row r="9363" spans="1:14" x14ac:dyDescent="0.35">
      <c r="A9363" t="s">
        <v>1814</v>
      </c>
      <c r="B9363" t="s">
        <v>5237</v>
      </c>
      <c r="C9363" t="s">
        <v>2938</v>
      </c>
      <c r="D9363" t="s">
        <v>5063</v>
      </c>
      <c r="E9363" t="s">
        <v>5259</v>
      </c>
      <c r="F9363" t="s">
        <v>19</v>
      </c>
      <c r="G9363" t="s">
        <v>2174</v>
      </c>
      <c r="H9363">
        <v>88604.359599999996</v>
      </c>
      <c r="I9363">
        <v>183.21075747937101</v>
      </c>
      <c r="J9363">
        <v>0</v>
      </c>
      <c r="K9363">
        <v>183.21075747937101</v>
      </c>
      <c r="L9363">
        <v>88421.148842520604</v>
      </c>
      <c r="N9363" t="s">
        <v>2198</v>
      </c>
    </row>
    <row r="9364" spans="1:14" x14ac:dyDescent="0.35">
      <c r="A9364" t="s">
        <v>1814</v>
      </c>
      <c r="B9364" t="s">
        <v>5237</v>
      </c>
      <c r="C9364" t="s">
        <v>2938</v>
      </c>
      <c r="D9364" t="s">
        <v>3281</v>
      </c>
      <c r="E9364" t="s">
        <v>5260</v>
      </c>
      <c r="F9364" t="s">
        <v>2170</v>
      </c>
      <c r="G9364" t="s">
        <v>2171</v>
      </c>
      <c r="H9364">
        <v>0</v>
      </c>
      <c r="I9364">
        <v>0</v>
      </c>
      <c r="J9364">
        <v>0</v>
      </c>
      <c r="K9364">
        <v>0</v>
      </c>
      <c r="L9364">
        <v>0</v>
      </c>
    </row>
    <row r="9365" spans="1:14" x14ac:dyDescent="0.35">
      <c r="A9365" t="s">
        <v>1814</v>
      </c>
      <c r="B9365" t="s">
        <v>5237</v>
      </c>
      <c r="C9365" t="s">
        <v>2938</v>
      </c>
      <c r="D9365" t="s">
        <v>3281</v>
      </c>
      <c r="E9365" t="s">
        <v>5260</v>
      </c>
      <c r="F9365" t="s">
        <v>2172</v>
      </c>
      <c r="G9365" t="s">
        <v>2173</v>
      </c>
      <c r="H9365">
        <v>127022.8229</v>
      </c>
      <c r="I9365">
        <v>195.82804777691001</v>
      </c>
      <c r="J9365">
        <v>22017.749904948199</v>
      </c>
      <c r="K9365">
        <v>22213.5779527251</v>
      </c>
      <c r="L9365">
        <v>104809.244947275</v>
      </c>
    </row>
    <row r="9366" spans="1:14" x14ac:dyDescent="0.35">
      <c r="A9366" t="s">
        <v>1814</v>
      </c>
      <c r="B9366" t="s">
        <v>5237</v>
      </c>
      <c r="C9366" t="s">
        <v>2938</v>
      </c>
      <c r="D9366" t="s">
        <v>3281</v>
      </c>
      <c r="E9366" t="s">
        <v>5260</v>
      </c>
      <c r="F9366" t="s">
        <v>19</v>
      </c>
      <c r="G9366" t="s">
        <v>2174</v>
      </c>
      <c r="H9366">
        <v>87671.7889</v>
      </c>
      <c r="I9366">
        <v>135.16149994624999</v>
      </c>
      <c r="J9366">
        <v>0</v>
      </c>
      <c r="K9366">
        <v>135.16149994624999</v>
      </c>
      <c r="L9366">
        <v>87536.627400053796</v>
      </c>
      <c r="N9366" t="s">
        <v>2198</v>
      </c>
    </row>
    <row r="9367" spans="1:14" x14ac:dyDescent="0.35">
      <c r="A9367" t="s">
        <v>1814</v>
      </c>
      <c r="B9367" t="s">
        <v>5237</v>
      </c>
      <c r="C9367" t="s">
        <v>2938</v>
      </c>
      <c r="D9367" t="s">
        <v>5261</v>
      </c>
      <c r="E9367" t="s">
        <v>5262</v>
      </c>
      <c r="F9367" t="s">
        <v>2170</v>
      </c>
      <c r="G9367" t="s">
        <v>2171</v>
      </c>
      <c r="H9367">
        <v>0</v>
      </c>
      <c r="I9367">
        <v>0</v>
      </c>
      <c r="J9367">
        <v>0</v>
      </c>
      <c r="K9367">
        <v>0</v>
      </c>
      <c r="L9367">
        <v>0</v>
      </c>
    </row>
    <row r="9368" spans="1:14" x14ac:dyDescent="0.35">
      <c r="A9368" t="s">
        <v>1814</v>
      </c>
      <c r="B9368" t="s">
        <v>5237</v>
      </c>
      <c r="C9368" t="s">
        <v>2938</v>
      </c>
      <c r="D9368" t="s">
        <v>5261</v>
      </c>
      <c r="E9368" t="s">
        <v>5262</v>
      </c>
      <c r="F9368" t="s">
        <v>2172</v>
      </c>
      <c r="G9368" t="s">
        <v>2173</v>
      </c>
      <c r="H9368">
        <v>18313427.557599999</v>
      </c>
      <c r="I9368">
        <v>48069.336095711202</v>
      </c>
      <c r="J9368">
        <v>3607240.7102226801</v>
      </c>
      <c r="K9368">
        <v>3655310.0463183899</v>
      </c>
      <c r="L9368">
        <v>14658117.5112816</v>
      </c>
    </row>
    <row r="9369" spans="1:14" x14ac:dyDescent="0.35">
      <c r="A9369" t="s">
        <v>1814</v>
      </c>
      <c r="B9369" t="s">
        <v>5237</v>
      </c>
      <c r="C9369" t="s">
        <v>2938</v>
      </c>
      <c r="D9369" t="s">
        <v>5261</v>
      </c>
      <c r="E9369" t="s">
        <v>5262</v>
      </c>
      <c r="F9369" t="s">
        <v>19</v>
      </c>
      <c r="G9369" t="s">
        <v>2174</v>
      </c>
      <c r="H9369">
        <v>1411509.2386</v>
      </c>
      <c r="I9369">
        <v>3704.9488295113401</v>
      </c>
      <c r="J9369">
        <v>0</v>
      </c>
      <c r="K9369">
        <v>3704.9488295113401</v>
      </c>
      <c r="L9369">
        <v>1407804.28977049</v>
      </c>
      <c r="N9369" t="s">
        <v>2198</v>
      </c>
    </row>
    <row r="9370" spans="1:14" x14ac:dyDescent="0.35">
      <c r="A9370" t="s">
        <v>1814</v>
      </c>
      <c r="B9370" t="s">
        <v>5237</v>
      </c>
      <c r="C9370" t="s">
        <v>2938</v>
      </c>
      <c r="D9370" t="s">
        <v>5261</v>
      </c>
      <c r="E9370" t="s">
        <v>5262</v>
      </c>
      <c r="F9370" t="s">
        <v>2940</v>
      </c>
      <c r="G9370" t="s">
        <v>2941</v>
      </c>
      <c r="H9370">
        <v>0</v>
      </c>
      <c r="I9370">
        <v>0</v>
      </c>
      <c r="J9370">
        <v>0</v>
      </c>
      <c r="K9370">
        <v>0</v>
      </c>
      <c r="L9370">
        <v>0</v>
      </c>
    </row>
    <row r="9371" spans="1:14" x14ac:dyDescent="0.35">
      <c r="A9371" t="s">
        <v>1814</v>
      </c>
      <c r="B9371" t="s">
        <v>5237</v>
      </c>
      <c r="C9371" t="s">
        <v>2944</v>
      </c>
      <c r="D9371" t="s">
        <v>154</v>
      </c>
      <c r="E9371" t="s">
        <v>4594</v>
      </c>
      <c r="F9371" t="s">
        <v>2962</v>
      </c>
      <c r="G9371" t="s">
        <v>2963</v>
      </c>
      <c r="H9371">
        <v>1954858.5177</v>
      </c>
      <c r="I9371">
        <v>4042.1386851951002</v>
      </c>
      <c r="J9371">
        <v>123288.16331088</v>
      </c>
      <c r="K9371">
        <v>127330.301996075</v>
      </c>
      <c r="L9371">
        <v>1827528.21570392</v>
      </c>
    </row>
    <row r="9372" spans="1:14" x14ac:dyDescent="0.35">
      <c r="A9372" t="s">
        <v>1814</v>
      </c>
      <c r="B9372" t="s">
        <v>5237</v>
      </c>
      <c r="C9372" t="s">
        <v>2944</v>
      </c>
      <c r="D9372" t="s">
        <v>154</v>
      </c>
      <c r="E9372" t="s">
        <v>4594</v>
      </c>
      <c r="F9372" t="s">
        <v>2964</v>
      </c>
      <c r="G9372" t="s">
        <v>2965</v>
      </c>
      <c r="H9372">
        <v>132310.546</v>
      </c>
      <c r="I9372">
        <v>273.58377686381499</v>
      </c>
      <c r="J9372">
        <v>8344.5037362851708</v>
      </c>
      <c r="K9372">
        <v>8618.0875131489902</v>
      </c>
      <c r="L9372">
        <v>123692.458486851</v>
      </c>
    </row>
    <row r="9373" spans="1:14" x14ac:dyDescent="0.35">
      <c r="A9373" t="s">
        <v>1814</v>
      </c>
      <c r="B9373" t="s">
        <v>5237</v>
      </c>
      <c r="C9373" t="s">
        <v>2944</v>
      </c>
      <c r="D9373" t="s">
        <v>5254</v>
      </c>
      <c r="E9373" t="s">
        <v>5263</v>
      </c>
      <c r="F9373" t="s">
        <v>3042</v>
      </c>
      <c r="G9373" t="s">
        <v>3043</v>
      </c>
      <c r="H9373">
        <v>3410798.8382000001</v>
      </c>
      <c r="I9373">
        <v>7549.5742064622</v>
      </c>
      <c r="J9373">
        <v>486422.50960765698</v>
      </c>
      <c r="K9373">
        <v>493972.08381411899</v>
      </c>
      <c r="L9373">
        <v>2916826.7543858802</v>
      </c>
    </row>
    <row r="9374" spans="1:14" x14ac:dyDescent="0.35">
      <c r="A9374" t="s">
        <v>1814</v>
      </c>
      <c r="B9374" t="s">
        <v>5237</v>
      </c>
      <c r="C9374" t="s">
        <v>2944</v>
      </c>
      <c r="D9374" t="s">
        <v>5254</v>
      </c>
      <c r="E9374" t="s">
        <v>5263</v>
      </c>
      <c r="F9374" t="s">
        <v>5264</v>
      </c>
      <c r="G9374" t="s">
        <v>5265</v>
      </c>
      <c r="H9374">
        <v>0</v>
      </c>
      <c r="I9374">
        <v>0</v>
      </c>
      <c r="J9374">
        <v>0</v>
      </c>
      <c r="K9374">
        <v>0</v>
      </c>
      <c r="L9374">
        <v>0</v>
      </c>
      <c r="N9374" t="s">
        <v>2198</v>
      </c>
    </row>
    <row r="9375" spans="1:14" x14ac:dyDescent="0.35">
      <c r="A9375" t="s">
        <v>1814</v>
      </c>
      <c r="B9375" t="s">
        <v>5237</v>
      </c>
      <c r="C9375" t="s">
        <v>2944</v>
      </c>
      <c r="D9375" t="s">
        <v>5254</v>
      </c>
      <c r="E9375" t="s">
        <v>5263</v>
      </c>
      <c r="F9375" t="s">
        <v>3044</v>
      </c>
      <c r="G9375" t="s">
        <v>3045</v>
      </c>
      <c r="H9375">
        <v>1636176.5647</v>
      </c>
      <c r="I9375">
        <v>3621.5669625095502</v>
      </c>
      <c r="J9375">
        <v>233339.21125090501</v>
      </c>
      <c r="K9375">
        <v>236960.778213415</v>
      </c>
      <c r="L9375">
        <v>1399215.78648658</v>
      </c>
    </row>
    <row r="9376" spans="1:14" x14ac:dyDescent="0.35">
      <c r="A9376" t="s">
        <v>1814</v>
      </c>
      <c r="B9376" t="s">
        <v>5237</v>
      </c>
      <c r="C9376" t="s">
        <v>2944</v>
      </c>
      <c r="D9376" t="s">
        <v>5256</v>
      </c>
      <c r="E9376" t="s">
        <v>5266</v>
      </c>
      <c r="F9376" t="s">
        <v>3036</v>
      </c>
      <c r="G9376" t="s">
        <v>3037</v>
      </c>
      <c r="H9376">
        <v>5763809.7117999997</v>
      </c>
      <c r="I9376">
        <v>15254.108737747199</v>
      </c>
      <c r="J9376">
        <v>1783528.51570288</v>
      </c>
      <c r="K9376">
        <v>1798782.62444063</v>
      </c>
      <c r="L9376">
        <v>3965027.0873593702</v>
      </c>
    </row>
    <row r="9377" spans="1:12" x14ac:dyDescent="0.35">
      <c r="A9377" t="s">
        <v>1814</v>
      </c>
      <c r="B9377" t="s">
        <v>5237</v>
      </c>
      <c r="C9377" t="s">
        <v>2944</v>
      </c>
      <c r="D9377" t="s">
        <v>5256</v>
      </c>
      <c r="E9377" t="s">
        <v>5266</v>
      </c>
      <c r="F9377" t="s">
        <v>3038</v>
      </c>
      <c r="G9377" t="s">
        <v>3039</v>
      </c>
      <c r="H9377">
        <v>0</v>
      </c>
      <c r="I9377">
        <v>0</v>
      </c>
      <c r="J9377">
        <v>0</v>
      </c>
      <c r="K9377">
        <v>0</v>
      </c>
      <c r="L9377">
        <v>0</v>
      </c>
    </row>
    <row r="9378" spans="1:12" x14ac:dyDescent="0.35">
      <c r="A9378" t="s">
        <v>1814</v>
      </c>
      <c r="B9378" t="s">
        <v>5237</v>
      </c>
      <c r="C9378" t="s">
        <v>2944</v>
      </c>
      <c r="D9378" t="s">
        <v>5267</v>
      </c>
      <c r="E9378" t="s">
        <v>5268</v>
      </c>
      <c r="F9378" t="s">
        <v>2947</v>
      </c>
      <c r="G9378" t="s">
        <v>2948</v>
      </c>
      <c r="H9378">
        <v>0</v>
      </c>
      <c r="I9378">
        <v>0</v>
      </c>
      <c r="J9378">
        <v>0</v>
      </c>
      <c r="K9378">
        <v>0</v>
      </c>
      <c r="L9378">
        <v>0</v>
      </c>
    </row>
    <row r="9379" spans="1:12" x14ac:dyDescent="0.35">
      <c r="A9379" t="s">
        <v>1866</v>
      </c>
      <c r="B9379" t="s">
        <v>5269</v>
      </c>
      <c r="C9379" t="s">
        <v>2857</v>
      </c>
      <c r="D9379" t="s">
        <v>2859</v>
      </c>
      <c r="E9379" t="s">
        <v>5270</v>
      </c>
      <c r="F9379" t="s">
        <v>2172</v>
      </c>
      <c r="G9379" t="s">
        <v>2173</v>
      </c>
      <c r="H9379">
        <v>4401012.4491999997</v>
      </c>
      <c r="I9379">
        <v>27495.417872215799</v>
      </c>
      <c r="J9379">
        <v>186689.89725739101</v>
      </c>
      <c r="K9379">
        <v>214185.315129606</v>
      </c>
      <c r="L9379">
        <v>4186827.1340703899</v>
      </c>
    </row>
    <row r="9380" spans="1:12" x14ac:dyDescent="0.35">
      <c r="A9380" t="s">
        <v>1866</v>
      </c>
      <c r="B9380" t="s">
        <v>5269</v>
      </c>
      <c r="C9380" t="s">
        <v>2857</v>
      </c>
      <c r="D9380" t="s">
        <v>2859</v>
      </c>
      <c r="E9380" t="s">
        <v>5270</v>
      </c>
      <c r="F9380" t="s">
        <v>2861</v>
      </c>
      <c r="G9380" t="s">
        <v>2862</v>
      </c>
      <c r="H9380">
        <v>237796.64050000001</v>
      </c>
      <c r="I9380">
        <v>1485.6395140632701</v>
      </c>
      <c r="J9380">
        <v>10087.2767066493</v>
      </c>
      <c r="K9380">
        <v>11572.916220712599</v>
      </c>
      <c r="L9380">
        <v>226223.72427928701</v>
      </c>
    </row>
    <row r="9381" spans="1:12" x14ac:dyDescent="0.35">
      <c r="A9381" t="s">
        <v>1866</v>
      </c>
      <c r="B9381" t="s">
        <v>5269</v>
      </c>
      <c r="C9381" t="s">
        <v>2857</v>
      </c>
      <c r="D9381" t="s">
        <v>2859</v>
      </c>
      <c r="E9381" t="s">
        <v>5270</v>
      </c>
      <c r="F9381" t="s">
        <v>2865</v>
      </c>
      <c r="G9381" t="s">
        <v>2866</v>
      </c>
      <c r="H9381">
        <v>0</v>
      </c>
      <c r="I9381">
        <v>0</v>
      </c>
      <c r="J9381">
        <v>0</v>
      </c>
      <c r="K9381">
        <v>0</v>
      </c>
      <c r="L9381">
        <v>0</v>
      </c>
    </row>
    <row r="9382" spans="1:12" x14ac:dyDescent="0.35">
      <c r="A9382" t="s">
        <v>1866</v>
      </c>
      <c r="B9382" t="s">
        <v>5269</v>
      </c>
      <c r="C9382" t="s">
        <v>2857</v>
      </c>
      <c r="D9382" t="s">
        <v>2859</v>
      </c>
      <c r="E9382" t="s">
        <v>5270</v>
      </c>
      <c r="F9382" t="s">
        <v>2867</v>
      </c>
      <c r="G9382" t="s">
        <v>2868</v>
      </c>
      <c r="H9382">
        <v>0</v>
      </c>
      <c r="I9382">
        <v>0</v>
      </c>
      <c r="J9382">
        <v>0</v>
      </c>
      <c r="K9382">
        <v>0</v>
      </c>
      <c r="L9382">
        <v>0</v>
      </c>
    </row>
    <row r="9383" spans="1:12" x14ac:dyDescent="0.35">
      <c r="A9383" t="s">
        <v>1866</v>
      </c>
      <c r="B9383" t="s">
        <v>5269</v>
      </c>
      <c r="C9383" t="s">
        <v>2857</v>
      </c>
      <c r="D9383" t="s">
        <v>2859</v>
      </c>
      <c r="E9383" t="s">
        <v>5270</v>
      </c>
      <c r="F9383" t="s">
        <v>2869</v>
      </c>
      <c r="G9383" t="s">
        <v>2870</v>
      </c>
      <c r="H9383">
        <v>442763.14760000003</v>
      </c>
      <c r="I9383">
        <v>2766.1720802894502</v>
      </c>
      <c r="J9383">
        <v>18781.907002306001</v>
      </c>
      <c r="K9383">
        <v>21548.079082595501</v>
      </c>
      <c r="L9383">
        <v>421215.06851740502</v>
      </c>
    </row>
    <row r="9384" spans="1:12" x14ac:dyDescent="0.35">
      <c r="A9384" t="s">
        <v>1866</v>
      </c>
      <c r="B9384" t="s">
        <v>5269</v>
      </c>
      <c r="C9384" t="s">
        <v>2857</v>
      </c>
      <c r="D9384" t="s">
        <v>2859</v>
      </c>
      <c r="E9384" t="s">
        <v>5270</v>
      </c>
      <c r="F9384" t="s">
        <v>2871</v>
      </c>
      <c r="G9384" t="s">
        <v>2872</v>
      </c>
      <c r="H9384">
        <v>316766.42019999999</v>
      </c>
      <c r="I9384">
        <v>1979.0048750768201</v>
      </c>
      <c r="J9384">
        <v>13437.155911469399</v>
      </c>
      <c r="K9384">
        <v>15416.160786546299</v>
      </c>
      <c r="L9384">
        <v>301350.25941345398</v>
      </c>
    </row>
    <row r="9385" spans="1:12" x14ac:dyDescent="0.35">
      <c r="A9385" t="s">
        <v>1866</v>
      </c>
      <c r="B9385" t="s">
        <v>5269</v>
      </c>
      <c r="C9385" t="s">
        <v>2857</v>
      </c>
      <c r="D9385" t="s">
        <v>2859</v>
      </c>
      <c r="E9385" t="s">
        <v>5270</v>
      </c>
      <c r="F9385" t="s">
        <v>3095</v>
      </c>
      <c r="G9385" t="s">
        <v>3096</v>
      </c>
      <c r="H9385">
        <v>0</v>
      </c>
      <c r="I9385">
        <v>0</v>
      </c>
      <c r="J9385">
        <v>0</v>
      </c>
      <c r="K9385">
        <v>0</v>
      </c>
      <c r="L9385">
        <v>0</v>
      </c>
    </row>
    <row r="9386" spans="1:12" x14ac:dyDescent="0.35">
      <c r="A9386" t="s">
        <v>1866</v>
      </c>
      <c r="B9386" t="s">
        <v>5269</v>
      </c>
      <c r="C9386" t="s">
        <v>2857</v>
      </c>
      <c r="D9386" t="s">
        <v>2859</v>
      </c>
      <c r="E9386" t="s">
        <v>5270</v>
      </c>
      <c r="F9386" t="s">
        <v>392</v>
      </c>
      <c r="G9386" t="s">
        <v>2914</v>
      </c>
      <c r="H9386">
        <v>6211.1063000000004</v>
      </c>
      <c r="I9386">
        <v>38.804017158369099</v>
      </c>
      <c r="J9386">
        <v>263.47364532293</v>
      </c>
      <c r="K9386">
        <v>302.27766248129899</v>
      </c>
      <c r="L9386">
        <v>5908.8286375186999</v>
      </c>
    </row>
    <row r="9387" spans="1:12" x14ac:dyDescent="0.35">
      <c r="A9387" t="s">
        <v>1866</v>
      </c>
      <c r="B9387" t="s">
        <v>5269</v>
      </c>
      <c r="C9387" t="s">
        <v>2857</v>
      </c>
      <c r="D9387" t="s">
        <v>2859</v>
      </c>
      <c r="E9387" t="s">
        <v>5270</v>
      </c>
      <c r="F9387" t="s">
        <v>2877</v>
      </c>
      <c r="G9387" t="s">
        <v>2878</v>
      </c>
      <c r="H9387">
        <v>161488.76329999999</v>
      </c>
      <c r="I9387">
        <v>1008.9044461175999</v>
      </c>
      <c r="J9387">
        <v>6850.3147783961804</v>
      </c>
      <c r="K9387">
        <v>7859.2192245137803</v>
      </c>
      <c r="L9387">
        <v>153629.54407548599</v>
      </c>
    </row>
    <row r="9388" spans="1:12" x14ac:dyDescent="0.35">
      <c r="A9388" t="s">
        <v>1866</v>
      </c>
      <c r="B9388" t="s">
        <v>5269</v>
      </c>
      <c r="C9388" t="s">
        <v>2879</v>
      </c>
      <c r="D9388" t="s">
        <v>2880</v>
      </c>
      <c r="E9388" t="s">
        <v>5271</v>
      </c>
      <c r="F9388" t="s">
        <v>2172</v>
      </c>
      <c r="G9388" t="s">
        <v>2173</v>
      </c>
      <c r="H9388">
        <v>13491.0766</v>
      </c>
      <c r="I9388">
        <v>83.313760462953397</v>
      </c>
      <c r="J9388">
        <v>0</v>
      </c>
      <c r="K9388">
        <v>83.313760462953397</v>
      </c>
      <c r="L9388">
        <v>13407.762839536999</v>
      </c>
    </row>
    <row r="9389" spans="1:12" x14ac:dyDescent="0.35">
      <c r="A9389" t="s">
        <v>1866</v>
      </c>
      <c r="B9389" t="s">
        <v>5269</v>
      </c>
      <c r="C9389" t="s">
        <v>2879</v>
      </c>
      <c r="D9389" t="s">
        <v>2880</v>
      </c>
      <c r="E9389" t="s">
        <v>5271</v>
      </c>
      <c r="F9389" t="s">
        <v>2882</v>
      </c>
      <c r="G9389" t="s">
        <v>2883</v>
      </c>
      <c r="H9389">
        <v>1628.2334000000001</v>
      </c>
      <c r="I9389">
        <v>10.0551090213909</v>
      </c>
      <c r="J9389">
        <v>0</v>
      </c>
      <c r="K9389">
        <v>10.0551090213909</v>
      </c>
      <c r="L9389">
        <v>1618.17829097861</v>
      </c>
    </row>
    <row r="9390" spans="1:12" x14ac:dyDescent="0.35">
      <c r="A9390" t="s">
        <v>1866</v>
      </c>
      <c r="B9390" t="s">
        <v>5269</v>
      </c>
      <c r="C9390" t="s">
        <v>2879</v>
      </c>
      <c r="D9390" t="s">
        <v>2880</v>
      </c>
      <c r="E9390" t="s">
        <v>5271</v>
      </c>
      <c r="F9390" t="s">
        <v>2884</v>
      </c>
      <c r="G9390" t="s">
        <v>2885</v>
      </c>
      <c r="H9390">
        <v>17057.683099999998</v>
      </c>
      <c r="I9390">
        <v>105.339237366953</v>
      </c>
      <c r="J9390">
        <v>0</v>
      </c>
      <c r="K9390">
        <v>105.339237366953</v>
      </c>
      <c r="L9390">
        <v>16952.343862632999</v>
      </c>
    </row>
    <row r="9391" spans="1:12" x14ac:dyDescent="0.35">
      <c r="A9391" t="s">
        <v>1866</v>
      </c>
      <c r="B9391" t="s">
        <v>5269</v>
      </c>
      <c r="C9391" t="s">
        <v>2879</v>
      </c>
      <c r="D9391" t="s">
        <v>2886</v>
      </c>
      <c r="E9391" t="s">
        <v>3388</v>
      </c>
      <c r="F9391" t="s">
        <v>2172</v>
      </c>
      <c r="G9391" t="s">
        <v>2173</v>
      </c>
      <c r="H9391">
        <v>45743.632100000003</v>
      </c>
      <c r="I9391">
        <v>250.77591983809901</v>
      </c>
      <c r="J9391">
        <v>2805.0880377824201</v>
      </c>
      <c r="K9391">
        <v>3055.8639576205201</v>
      </c>
      <c r="L9391">
        <v>42687.7681423795</v>
      </c>
    </row>
    <row r="9392" spans="1:12" x14ac:dyDescent="0.35">
      <c r="A9392" t="s">
        <v>1866</v>
      </c>
      <c r="B9392" t="s">
        <v>5269</v>
      </c>
      <c r="C9392" t="s">
        <v>2879</v>
      </c>
      <c r="D9392" t="s">
        <v>2886</v>
      </c>
      <c r="E9392" t="s">
        <v>3388</v>
      </c>
      <c r="F9392" t="s">
        <v>2882</v>
      </c>
      <c r="G9392" t="s">
        <v>2883</v>
      </c>
      <c r="H9392">
        <v>46129.654300000002</v>
      </c>
      <c r="I9392">
        <v>252.89217232618401</v>
      </c>
      <c r="J9392">
        <v>2828.7596667932398</v>
      </c>
      <c r="K9392">
        <v>3081.65183911943</v>
      </c>
      <c r="L9392">
        <v>43048.002460880598</v>
      </c>
    </row>
    <row r="9393" spans="1:12" x14ac:dyDescent="0.35">
      <c r="A9393" t="s">
        <v>1866</v>
      </c>
      <c r="B9393" t="s">
        <v>5269</v>
      </c>
      <c r="C9393" t="s">
        <v>2879</v>
      </c>
      <c r="D9393" t="s">
        <v>2886</v>
      </c>
      <c r="E9393" t="s">
        <v>3388</v>
      </c>
      <c r="F9393" t="s">
        <v>2884</v>
      </c>
      <c r="G9393" t="s">
        <v>2885</v>
      </c>
      <c r="H9393">
        <v>58093.167300000001</v>
      </c>
      <c r="I9393">
        <v>324.98826436781599</v>
      </c>
      <c r="J9393">
        <v>0</v>
      </c>
      <c r="K9393">
        <v>324.98826436781599</v>
      </c>
      <c r="L9393">
        <v>57768.179035632202</v>
      </c>
    </row>
    <row r="9394" spans="1:12" x14ac:dyDescent="0.35">
      <c r="A9394" t="s">
        <v>1866</v>
      </c>
      <c r="B9394" t="s">
        <v>5269</v>
      </c>
      <c r="C9394" t="s">
        <v>2879</v>
      </c>
      <c r="D9394" t="s">
        <v>2888</v>
      </c>
      <c r="E9394" t="s">
        <v>3353</v>
      </c>
      <c r="F9394" t="s">
        <v>2170</v>
      </c>
      <c r="G9394" t="s">
        <v>2171</v>
      </c>
      <c r="H9394">
        <v>0</v>
      </c>
      <c r="I9394">
        <v>0</v>
      </c>
      <c r="J9394">
        <v>0</v>
      </c>
      <c r="K9394">
        <v>0</v>
      </c>
      <c r="L9394">
        <v>0</v>
      </c>
    </row>
    <row r="9395" spans="1:12" x14ac:dyDescent="0.35">
      <c r="A9395" t="s">
        <v>1866</v>
      </c>
      <c r="B9395" t="s">
        <v>5269</v>
      </c>
      <c r="C9395" t="s">
        <v>2879</v>
      </c>
      <c r="D9395" t="s">
        <v>2888</v>
      </c>
      <c r="E9395" t="s">
        <v>3353</v>
      </c>
      <c r="F9395" t="s">
        <v>2172</v>
      </c>
      <c r="G9395" t="s">
        <v>2173</v>
      </c>
      <c r="H9395">
        <v>9686.6903000000002</v>
      </c>
      <c r="I9395">
        <v>76.262344945630304</v>
      </c>
      <c r="J9395">
        <v>0</v>
      </c>
      <c r="K9395">
        <v>76.262344945630304</v>
      </c>
      <c r="L9395">
        <v>9610.4279550543706</v>
      </c>
    </row>
    <row r="9396" spans="1:12" x14ac:dyDescent="0.35">
      <c r="A9396" t="s">
        <v>1866</v>
      </c>
      <c r="B9396" t="s">
        <v>5269</v>
      </c>
      <c r="C9396" t="s">
        <v>2879</v>
      </c>
      <c r="D9396" t="s">
        <v>2888</v>
      </c>
      <c r="E9396" t="s">
        <v>3353</v>
      </c>
      <c r="F9396" t="s">
        <v>2882</v>
      </c>
      <c r="G9396" t="s">
        <v>2883</v>
      </c>
      <c r="H9396">
        <v>14530.0355</v>
      </c>
      <c r="I9396">
        <v>114.393517418445</v>
      </c>
      <c r="J9396">
        <v>0</v>
      </c>
      <c r="K9396">
        <v>114.393517418445</v>
      </c>
      <c r="L9396">
        <v>14415.641982581599</v>
      </c>
    </row>
    <row r="9397" spans="1:12" x14ac:dyDescent="0.35">
      <c r="A9397" t="s">
        <v>1866</v>
      </c>
      <c r="B9397" t="s">
        <v>5269</v>
      </c>
      <c r="C9397" t="s">
        <v>2879</v>
      </c>
      <c r="D9397" t="s">
        <v>2888</v>
      </c>
      <c r="E9397" t="s">
        <v>3353</v>
      </c>
      <c r="F9397" t="s">
        <v>2884</v>
      </c>
      <c r="G9397" t="s">
        <v>2885</v>
      </c>
      <c r="H9397">
        <v>49227.442600000002</v>
      </c>
      <c r="I9397">
        <v>387.56273660894101</v>
      </c>
      <c r="J9397">
        <v>0</v>
      </c>
      <c r="K9397">
        <v>387.56273660894101</v>
      </c>
      <c r="L9397">
        <v>48839.879863391099</v>
      </c>
    </row>
    <row r="9398" spans="1:12" x14ac:dyDescent="0.35">
      <c r="A9398" t="s">
        <v>1866</v>
      </c>
      <c r="B9398" t="s">
        <v>5269</v>
      </c>
      <c r="C9398" t="s">
        <v>2879</v>
      </c>
      <c r="D9398" t="s">
        <v>2892</v>
      </c>
      <c r="E9398" t="s">
        <v>5272</v>
      </c>
      <c r="F9398" t="s">
        <v>2172</v>
      </c>
      <c r="G9398" t="s">
        <v>2173</v>
      </c>
      <c r="H9398">
        <v>37259.559699999998</v>
      </c>
      <c r="I9398">
        <v>311.66738693208202</v>
      </c>
      <c r="J9398">
        <v>0</v>
      </c>
      <c r="K9398">
        <v>311.66738693208202</v>
      </c>
      <c r="L9398">
        <v>36947.892313067903</v>
      </c>
    </row>
    <row r="9399" spans="1:12" x14ac:dyDescent="0.35">
      <c r="A9399" t="s">
        <v>1866</v>
      </c>
      <c r="B9399" t="s">
        <v>5269</v>
      </c>
      <c r="C9399" t="s">
        <v>2879</v>
      </c>
      <c r="D9399" t="s">
        <v>2892</v>
      </c>
      <c r="E9399" t="s">
        <v>5272</v>
      </c>
      <c r="F9399" t="s">
        <v>2882</v>
      </c>
      <c r="G9399" t="s">
        <v>2883</v>
      </c>
      <c r="H9399">
        <v>0</v>
      </c>
      <c r="I9399">
        <v>0</v>
      </c>
      <c r="J9399">
        <v>0</v>
      </c>
      <c r="K9399">
        <v>0</v>
      </c>
      <c r="L9399">
        <v>0</v>
      </c>
    </row>
    <row r="9400" spans="1:12" x14ac:dyDescent="0.35">
      <c r="A9400" t="s">
        <v>1866</v>
      </c>
      <c r="B9400" t="s">
        <v>5269</v>
      </c>
      <c r="C9400" t="s">
        <v>2879</v>
      </c>
      <c r="D9400" t="s">
        <v>2892</v>
      </c>
      <c r="E9400" t="s">
        <v>5272</v>
      </c>
      <c r="F9400" t="s">
        <v>2884</v>
      </c>
      <c r="G9400" t="s">
        <v>2885</v>
      </c>
      <c r="H9400">
        <v>26292.5949</v>
      </c>
      <c r="I9400">
        <v>219.93132587282801</v>
      </c>
      <c r="J9400">
        <v>0</v>
      </c>
      <c r="K9400">
        <v>219.93132587282801</v>
      </c>
      <c r="L9400">
        <v>26072.6635741272</v>
      </c>
    </row>
    <row r="9401" spans="1:12" x14ac:dyDescent="0.35">
      <c r="A9401" t="s">
        <v>1866</v>
      </c>
      <c r="B9401" t="s">
        <v>5269</v>
      </c>
      <c r="C9401" t="s">
        <v>2879</v>
      </c>
      <c r="D9401" t="s">
        <v>2894</v>
      </c>
      <c r="E9401" t="s">
        <v>5273</v>
      </c>
      <c r="F9401" t="s">
        <v>2172</v>
      </c>
      <c r="G9401" t="s">
        <v>2173</v>
      </c>
      <c r="H9401">
        <v>75779.948099999994</v>
      </c>
      <c r="I9401">
        <v>421.20953590238901</v>
      </c>
      <c r="J9401">
        <v>4928.4260375635804</v>
      </c>
      <c r="K9401">
        <v>5349.6355734659701</v>
      </c>
      <c r="L9401">
        <v>70430.312526534006</v>
      </c>
    </row>
    <row r="9402" spans="1:12" x14ac:dyDescent="0.35">
      <c r="A9402" t="s">
        <v>1866</v>
      </c>
      <c r="B9402" t="s">
        <v>5269</v>
      </c>
      <c r="C9402" t="s">
        <v>2879</v>
      </c>
      <c r="D9402" t="s">
        <v>2894</v>
      </c>
      <c r="E9402" t="s">
        <v>5273</v>
      </c>
      <c r="F9402" t="s">
        <v>2882</v>
      </c>
      <c r="G9402" t="s">
        <v>2883</v>
      </c>
      <c r="H9402">
        <v>24995.480299999999</v>
      </c>
      <c r="I9402">
        <v>138.93298828194</v>
      </c>
      <c r="J9402">
        <v>1625.6064940654801</v>
      </c>
      <c r="K9402">
        <v>1764.5394823474201</v>
      </c>
      <c r="L9402">
        <v>23230.940817652601</v>
      </c>
    </row>
    <row r="9403" spans="1:12" x14ac:dyDescent="0.35">
      <c r="A9403" t="s">
        <v>1866</v>
      </c>
      <c r="B9403" t="s">
        <v>5269</v>
      </c>
      <c r="C9403" t="s">
        <v>2879</v>
      </c>
      <c r="D9403" t="s">
        <v>2894</v>
      </c>
      <c r="E9403" t="s">
        <v>5273</v>
      </c>
      <c r="F9403" t="s">
        <v>2884</v>
      </c>
      <c r="G9403" t="s">
        <v>2885</v>
      </c>
      <c r="H9403">
        <v>56414.622300000003</v>
      </c>
      <c r="I9403">
        <v>311.28112503196098</v>
      </c>
      <c r="J9403">
        <v>0</v>
      </c>
      <c r="K9403">
        <v>311.28112503196098</v>
      </c>
      <c r="L9403">
        <v>56103.341174968002</v>
      </c>
    </row>
    <row r="9404" spans="1:12" x14ac:dyDescent="0.35">
      <c r="A9404" t="s">
        <v>1866</v>
      </c>
      <c r="B9404" t="s">
        <v>5269</v>
      </c>
      <c r="C9404" t="s">
        <v>2915</v>
      </c>
      <c r="D9404" t="s">
        <v>5274</v>
      </c>
      <c r="E9404" t="s">
        <v>5275</v>
      </c>
      <c r="F9404" t="s">
        <v>2170</v>
      </c>
      <c r="G9404" t="s">
        <v>2171</v>
      </c>
      <c r="H9404">
        <v>0</v>
      </c>
      <c r="I9404">
        <v>0</v>
      </c>
      <c r="J9404">
        <v>0</v>
      </c>
      <c r="K9404">
        <v>0</v>
      </c>
      <c r="L9404">
        <v>0</v>
      </c>
    </row>
    <row r="9405" spans="1:12" x14ac:dyDescent="0.35">
      <c r="A9405" t="s">
        <v>1866</v>
      </c>
      <c r="B9405" t="s">
        <v>5269</v>
      </c>
      <c r="C9405" t="s">
        <v>2915</v>
      </c>
      <c r="D9405" t="s">
        <v>5274</v>
      </c>
      <c r="E9405" t="s">
        <v>5275</v>
      </c>
      <c r="F9405" t="s">
        <v>2172</v>
      </c>
      <c r="G9405" t="s">
        <v>2173</v>
      </c>
      <c r="H9405">
        <v>2037875.9361</v>
      </c>
      <c r="I9405">
        <v>11380.6786908178</v>
      </c>
      <c r="J9405">
        <v>218269.92592539499</v>
      </c>
      <c r="K9405">
        <v>229650.60461621199</v>
      </c>
      <c r="L9405">
        <v>1808225.33148379</v>
      </c>
    </row>
    <row r="9406" spans="1:12" x14ac:dyDescent="0.35">
      <c r="A9406" t="s">
        <v>1866</v>
      </c>
      <c r="B9406" t="s">
        <v>5269</v>
      </c>
      <c r="C9406" t="s">
        <v>2915</v>
      </c>
      <c r="D9406" t="s">
        <v>5274</v>
      </c>
      <c r="E9406" t="s">
        <v>5275</v>
      </c>
      <c r="F9406" t="s">
        <v>2920</v>
      </c>
      <c r="G9406" t="s">
        <v>2921</v>
      </c>
      <c r="H9406">
        <v>0</v>
      </c>
      <c r="I9406">
        <v>0</v>
      </c>
      <c r="J9406">
        <v>0</v>
      </c>
      <c r="K9406">
        <v>0</v>
      </c>
      <c r="L9406">
        <v>0</v>
      </c>
    </row>
    <row r="9407" spans="1:12" x14ac:dyDescent="0.35">
      <c r="A9407" t="s">
        <v>1866</v>
      </c>
      <c r="B9407" t="s">
        <v>5269</v>
      </c>
      <c r="C9407" t="s">
        <v>2915</v>
      </c>
      <c r="D9407" t="s">
        <v>5274</v>
      </c>
      <c r="E9407" t="s">
        <v>5275</v>
      </c>
      <c r="F9407" t="s">
        <v>2867</v>
      </c>
      <c r="G9407" t="s">
        <v>2868</v>
      </c>
      <c r="H9407">
        <v>0</v>
      </c>
      <c r="I9407">
        <v>0</v>
      </c>
      <c r="J9407">
        <v>0</v>
      </c>
      <c r="K9407">
        <v>0</v>
      </c>
      <c r="L9407">
        <v>0</v>
      </c>
    </row>
    <row r="9408" spans="1:12" x14ac:dyDescent="0.35">
      <c r="A9408" t="s">
        <v>1866</v>
      </c>
      <c r="B9408" t="s">
        <v>5269</v>
      </c>
      <c r="C9408" t="s">
        <v>2915</v>
      </c>
      <c r="D9408" t="s">
        <v>5274</v>
      </c>
      <c r="E9408" t="s">
        <v>5275</v>
      </c>
      <c r="F9408" t="s">
        <v>2922</v>
      </c>
      <c r="G9408" t="s">
        <v>2923</v>
      </c>
      <c r="H9408">
        <v>313185.80410000001</v>
      </c>
      <c r="I9408">
        <v>1749.0107930090001</v>
      </c>
      <c r="J9408">
        <v>33544.260988652699</v>
      </c>
      <c r="K9408">
        <v>35293.271781661701</v>
      </c>
      <c r="L9408">
        <v>277892.532318338</v>
      </c>
    </row>
    <row r="9409" spans="1:14" x14ac:dyDescent="0.35">
      <c r="A9409" t="s">
        <v>1866</v>
      </c>
      <c r="B9409" t="s">
        <v>5269</v>
      </c>
      <c r="C9409" t="s">
        <v>2915</v>
      </c>
      <c r="D9409" t="s">
        <v>5274</v>
      </c>
      <c r="E9409" t="s">
        <v>5275</v>
      </c>
      <c r="F9409" t="s">
        <v>2930</v>
      </c>
      <c r="G9409" t="s">
        <v>2931</v>
      </c>
      <c r="H9409">
        <v>0</v>
      </c>
      <c r="I9409">
        <v>0</v>
      </c>
      <c r="J9409">
        <v>0</v>
      </c>
      <c r="K9409">
        <v>0</v>
      </c>
      <c r="L9409">
        <v>0</v>
      </c>
    </row>
    <row r="9410" spans="1:14" x14ac:dyDescent="0.35">
      <c r="A9410" t="s">
        <v>1866</v>
      </c>
      <c r="B9410" t="s">
        <v>5269</v>
      </c>
      <c r="C9410" t="s">
        <v>2915</v>
      </c>
      <c r="D9410" t="s">
        <v>5274</v>
      </c>
      <c r="E9410" t="s">
        <v>5275</v>
      </c>
      <c r="F9410" t="s">
        <v>2875</v>
      </c>
      <c r="G9410" t="s">
        <v>2876</v>
      </c>
      <c r="H9410">
        <v>328845.0943</v>
      </c>
      <c r="I9410">
        <v>1836.4613326594499</v>
      </c>
      <c r="J9410">
        <v>35221.474038085304</v>
      </c>
      <c r="K9410">
        <v>37057.935370744701</v>
      </c>
      <c r="L9410">
        <v>291787.15892925498</v>
      </c>
    </row>
    <row r="9411" spans="1:14" x14ac:dyDescent="0.35">
      <c r="A9411" t="s">
        <v>1866</v>
      </c>
      <c r="B9411" t="s">
        <v>5269</v>
      </c>
      <c r="C9411" t="s">
        <v>2915</v>
      </c>
      <c r="D9411" t="s">
        <v>5274</v>
      </c>
      <c r="E9411" t="s">
        <v>5275</v>
      </c>
      <c r="F9411" t="s">
        <v>2924</v>
      </c>
      <c r="G9411" t="s">
        <v>2925</v>
      </c>
      <c r="H9411">
        <v>0</v>
      </c>
      <c r="I9411">
        <v>0</v>
      </c>
      <c r="J9411">
        <v>0</v>
      </c>
      <c r="K9411">
        <v>0</v>
      </c>
      <c r="L9411">
        <v>0</v>
      </c>
    </row>
    <row r="9412" spans="1:14" x14ac:dyDescent="0.35">
      <c r="A9412" t="s">
        <v>1866</v>
      </c>
      <c r="B9412" t="s">
        <v>5269</v>
      </c>
      <c r="C9412" t="s">
        <v>2915</v>
      </c>
      <c r="D9412" t="s">
        <v>5274</v>
      </c>
      <c r="E9412" t="s">
        <v>5275</v>
      </c>
      <c r="F9412" t="s">
        <v>2877</v>
      </c>
      <c r="G9412" t="s">
        <v>2878</v>
      </c>
      <c r="H9412">
        <v>84560.167100000006</v>
      </c>
      <c r="I9412">
        <v>472.23291411243002</v>
      </c>
      <c r="J9412">
        <v>9056.9504669362195</v>
      </c>
      <c r="K9412">
        <v>9529.1833810486496</v>
      </c>
      <c r="L9412">
        <v>75030.983718951305</v>
      </c>
    </row>
    <row r="9413" spans="1:14" x14ac:dyDescent="0.35">
      <c r="A9413" t="s">
        <v>1866</v>
      </c>
      <c r="B9413" t="s">
        <v>5269</v>
      </c>
      <c r="C9413" t="s">
        <v>2915</v>
      </c>
      <c r="D9413" t="s">
        <v>5276</v>
      </c>
      <c r="E9413" t="s">
        <v>5277</v>
      </c>
      <c r="F9413" t="s">
        <v>2172</v>
      </c>
      <c r="G9413" t="s">
        <v>2173</v>
      </c>
      <c r="H9413">
        <v>613370.64240000001</v>
      </c>
      <c r="I9413">
        <v>3222.8606707317099</v>
      </c>
      <c r="J9413">
        <v>114097.251832162</v>
      </c>
      <c r="K9413">
        <v>117320.112502894</v>
      </c>
      <c r="L9413">
        <v>496050.529897106</v>
      </c>
    </row>
    <row r="9414" spans="1:14" x14ac:dyDescent="0.35">
      <c r="A9414" t="s">
        <v>1866</v>
      </c>
      <c r="B9414" t="s">
        <v>5269</v>
      </c>
      <c r="C9414" t="s">
        <v>2915</v>
      </c>
      <c r="D9414" t="s">
        <v>5276</v>
      </c>
      <c r="E9414" t="s">
        <v>5277</v>
      </c>
      <c r="F9414" t="s">
        <v>2920</v>
      </c>
      <c r="G9414" t="s">
        <v>2921</v>
      </c>
      <c r="H9414">
        <v>0</v>
      </c>
      <c r="I9414">
        <v>0</v>
      </c>
      <c r="J9414">
        <v>0</v>
      </c>
      <c r="K9414">
        <v>0</v>
      </c>
      <c r="L9414">
        <v>0</v>
      </c>
    </row>
    <row r="9415" spans="1:14" x14ac:dyDescent="0.35">
      <c r="A9415" t="s">
        <v>1866</v>
      </c>
      <c r="B9415" t="s">
        <v>5269</v>
      </c>
      <c r="C9415" t="s">
        <v>2915</v>
      </c>
      <c r="D9415" t="s">
        <v>5276</v>
      </c>
      <c r="E9415" t="s">
        <v>5277</v>
      </c>
      <c r="F9415" t="s">
        <v>2867</v>
      </c>
      <c r="G9415" t="s">
        <v>2868</v>
      </c>
      <c r="H9415">
        <v>0</v>
      </c>
      <c r="I9415">
        <v>0</v>
      </c>
      <c r="J9415">
        <v>0</v>
      </c>
      <c r="K9415">
        <v>0</v>
      </c>
      <c r="L9415">
        <v>0</v>
      </c>
    </row>
    <row r="9416" spans="1:14" x14ac:dyDescent="0.35">
      <c r="A9416" t="s">
        <v>1866</v>
      </c>
      <c r="B9416" t="s">
        <v>5269</v>
      </c>
      <c r="C9416" t="s">
        <v>2915</v>
      </c>
      <c r="D9416" t="s">
        <v>5276</v>
      </c>
      <c r="E9416" t="s">
        <v>5277</v>
      </c>
      <c r="F9416" t="s">
        <v>2922</v>
      </c>
      <c r="G9416" t="s">
        <v>2923</v>
      </c>
      <c r="H9416">
        <v>0</v>
      </c>
      <c r="I9416">
        <v>0</v>
      </c>
      <c r="J9416">
        <v>0</v>
      </c>
      <c r="K9416">
        <v>0</v>
      </c>
      <c r="L9416">
        <v>0</v>
      </c>
    </row>
    <row r="9417" spans="1:14" x14ac:dyDescent="0.35">
      <c r="A9417" t="s">
        <v>1866</v>
      </c>
      <c r="B9417" t="s">
        <v>5269</v>
      </c>
      <c r="C9417" t="s">
        <v>2915</v>
      </c>
      <c r="D9417" t="s">
        <v>5276</v>
      </c>
      <c r="E9417" t="s">
        <v>5277</v>
      </c>
      <c r="F9417" t="s">
        <v>2875</v>
      </c>
      <c r="G9417" t="s">
        <v>2876</v>
      </c>
      <c r="H9417">
        <v>0</v>
      </c>
      <c r="I9417">
        <v>0</v>
      </c>
      <c r="J9417">
        <v>0</v>
      </c>
      <c r="K9417">
        <v>0</v>
      </c>
      <c r="L9417">
        <v>0</v>
      </c>
    </row>
    <row r="9418" spans="1:14" x14ac:dyDescent="0.35">
      <c r="A9418" t="s">
        <v>1866</v>
      </c>
      <c r="B9418" t="s">
        <v>5269</v>
      </c>
      <c r="C9418" t="s">
        <v>2915</v>
      </c>
      <c r="D9418" t="s">
        <v>5276</v>
      </c>
      <c r="E9418" t="s">
        <v>5277</v>
      </c>
      <c r="F9418" t="s">
        <v>2924</v>
      </c>
      <c r="G9418" t="s">
        <v>2925</v>
      </c>
      <c r="H9418">
        <v>0</v>
      </c>
      <c r="I9418">
        <v>0</v>
      </c>
      <c r="J9418">
        <v>0</v>
      </c>
      <c r="K9418">
        <v>0</v>
      </c>
      <c r="L9418">
        <v>0</v>
      </c>
    </row>
    <row r="9419" spans="1:14" x14ac:dyDescent="0.35">
      <c r="A9419" t="s">
        <v>1866</v>
      </c>
      <c r="B9419" t="s">
        <v>5269</v>
      </c>
      <c r="C9419" t="s">
        <v>2915</v>
      </c>
      <c r="D9419" t="s">
        <v>5276</v>
      </c>
      <c r="E9419" t="s">
        <v>5277</v>
      </c>
      <c r="F9419" t="s">
        <v>2877</v>
      </c>
      <c r="G9419" t="s">
        <v>2878</v>
      </c>
      <c r="H9419">
        <v>29905.000199999999</v>
      </c>
      <c r="I9419">
        <v>157.13117378048801</v>
      </c>
      <c r="J9419">
        <v>5562.8328175431898</v>
      </c>
      <c r="K9419">
        <v>5719.9639913236797</v>
      </c>
      <c r="L9419">
        <v>24185.036208676302</v>
      </c>
    </row>
    <row r="9420" spans="1:14" x14ac:dyDescent="0.35">
      <c r="A9420" t="s">
        <v>1866</v>
      </c>
      <c r="B9420" t="s">
        <v>5269</v>
      </c>
      <c r="C9420" t="s">
        <v>2915</v>
      </c>
      <c r="D9420" t="s">
        <v>5276</v>
      </c>
      <c r="E9420" t="s">
        <v>5277</v>
      </c>
      <c r="F9420" t="s">
        <v>3161</v>
      </c>
      <c r="G9420" t="s">
        <v>3162</v>
      </c>
      <c r="H9420">
        <v>145516.4584</v>
      </c>
      <c r="I9420">
        <v>764.59360518292704</v>
      </c>
      <c r="J9420">
        <v>27068.507773875099</v>
      </c>
      <c r="K9420">
        <v>27833.101379058</v>
      </c>
      <c r="L9420">
        <v>117683.357020942</v>
      </c>
    </row>
    <row r="9421" spans="1:14" x14ac:dyDescent="0.35">
      <c r="A9421" t="s">
        <v>1866</v>
      </c>
      <c r="B9421" t="s">
        <v>5269</v>
      </c>
      <c r="C9421" t="s">
        <v>17</v>
      </c>
      <c r="D9421" t="s">
        <v>1867</v>
      </c>
      <c r="E9421" t="s">
        <v>5278</v>
      </c>
      <c r="F9421" t="s">
        <v>19</v>
      </c>
      <c r="G9421" t="s">
        <v>2174</v>
      </c>
      <c r="H9421">
        <v>700051.28139999998</v>
      </c>
      <c r="I9421">
        <v>3837.8238871425601</v>
      </c>
      <c r="J9421">
        <v>0</v>
      </c>
      <c r="K9421">
        <v>3837.8238871425601</v>
      </c>
      <c r="L9421">
        <v>696213.45751285704</v>
      </c>
      <c r="N9421" t="s">
        <v>2198</v>
      </c>
    </row>
    <row r="9422" spans="1:14" x14ac:dyDescent="0.35">
      <c r="A9422" t="s">
        <v>1866</v>
      </c>
      <c r="B9422" t="s">
        <v>5269</v>
      </c>
      <c r="C9422" t="s">
        <v>17</v>
      </c>
      <c r="D9422" t="s">
        <v>1867</v>
      </c>
      <c r="E9422" t="s">
        <v>5278</v>
      </c>
      <c r="F9422" t="s">
        <v>30</v>
      </c>
      <c r="G9422" t="s">
        <v>2182</v>
      </c>
      <c r="H9422">
        <v>84538.864400000006</v>
      </c>
      <c r="I9422">
        <v>463.45929489066401</v>
      </c>
      <c r="J9422">
        <v>0</v>
      </c>
      <c r="K9422">
        <v>463.45929489066401</v>
      </c>
      <c r="L9422">
        <v>84075.405105109297</v>
      </c>
      <c r="N9422" t="s">
        <v>2198</v>
      </c>
    </row>
    <row r="9423" spans="1:14" x14ac:dyDescent="0.35">
      <c r="A9423" t="s">
        <v>1866</v>
      </c>
      <c r="B9423" t="s">
        <v>5269</v>
      </c>
      <c r="C9423" t="s">
        <v>17</v>
      </c>
      <c r="D9423" t="s">
        <v>1867</v>
      </c>
      <c r="E9423" t="s">
        <v>5278</v>
      </c>
      <c r="F9423" t="s">
        <v>50</v>
      </c>
      <c r="G9423" t="s">
        <v>3030</v>
      </c>
      <c r="H9423">
        <v>1610799.2811</v>
      </c>
      <c r="I9423">
        <v>6820.68176909868</v>
      </c>
      <c r="J9423">
        <v>0</v>
      </c>
      <c r="K9423">
        <v>6820.68176909868</v>
      </c>
      <c r="L9423">
        <v>1603978.5993309</v>
      </c>
      <c r="M9423" t="s">
        <v>2198</v>
      </c>
      <c r="N9423" t="s">
        <v>2198</v>
      </c>
    </row>
    <row r="9424" spans="1:14" x14ac:dyDescent="0.35">
      <c r="A9424" t="s">
        <v>1866</v>
      </c>
      <c r="B9424" t="s">
        <v>5269</v>
      </c>
      <c r="C9424" t="s">
        <v>17</v>
      </c>
      <c r="D9424" t="s">
        <v>1867</v>
      </c>
      <c r="E9424" t="s">
        <v>5278</v>
      </c>
      <c r="F9424" t="s">
        <v>2787</v>
      </c>
      <c r="G9424" t="s">
        <v>2935</v>
      </c>
      <c r="H9424">
        <v>0</v>
      </c>
      <c r="I9424">
        <v>0</v>
      </c>
      <c r="J9424">
        <v>0</v>
      </c>
      <c r="K9424">
        <v>0</v>
      </c>
      <c r="L9424">
        <v>0</v>
      </c>
    </row>
    <row r="9425" spans="1:14" x14ac:dyDescent="0.35">
      <c r="A9425" t="s">
        <v>1866</v>
      </c>
      <c r="B9425" t="s">
        <v>5269</v>
      </c>
      <c r="C9425" t="s">
        <v>17</v>
      </c>
      <c r="D9425" t="s">
        <v>1867</v>
      </c>
      <c r="E9425" t="s">
        <v>5278</v>
      </c>
      <c r="F9425" t="s">
        <v>2788</v>
      </c>
      <c r="G9425" t="s">
        <v>2936</v>
      </c>
      <c r="H9425">
        <v>1438318.7619</v>
      </c>
      <c r="I9425">
        <v>7885.1567706055503</v>
      </c>
      <c r="J9425">
        <v>136313.075658819</v>
      </c>
      <c r="K9425">
        <v>144198.232429425</v>
      </c>
      <c r="L9425">
        <v>1294120.5294705799</v>
      </c>
    </row>
    <row r="9426" spans="1:14" x14ac:dyDescent="0.35">
      <c r="A9426" t="s">
        <v>1866</v>
      </c>
      <c r="B9426" t="s">
        <v>5269</v>
      </c>
      <c r="C9426" t="s">
        <v>17</v>
      </c>
      <c r="D9426" t="s">
        <v>1875</v>
      </c>
      <c r="E9426" t="s">
        <v>5279</v>
      </c>
      <c r="F9426" t="s">
        <v>2170</v>
      </c>
      <c r="G9426" t="s">
        <v>2171</v>
      </c>
      <c r="H9426">
        <v>0</v>
      </c>
      <c r="I9426">
        <v>0</v>
      </c>
      <c r="J9426">
        <v>0</v>
      </c>
      <c r="K9426">
        <v>0</v>
      </c>
      <c r="L9426">
        <v>0</v>
      </c>
    </row>
    <row r="9427" spans="1:14" x14ac:dyDescent="0.35">
      <c r="A9427" t="s">
        <v>1866</v>
      </c>
      <c r="B9427" t="s">
        <v>5269</v>
      </c>
      <c r="C9427" t="s">
        <v>17</v>
      </c>
      <c r="D9427" t="s">
        <v>1875</v>
      </c>
      <c r="E9427" t="s">
        <v>5279</v>
      </c>
      <c r="F9427" t="s">
        <v>19</v>
      </c>
      <c r="G9427" t="s">
        <v>2174</v>
      </c>
      <c r="H9427">
        <v>3093755.3088000002</v>
      </c>
      <c r="I9427">
        <v>19986.518093359398</v>
      </c>
      <c r="J9427">
        <v>0</v>
      </c>
      <c r="K9427">
        <v>19986.518093359398</v>
      </c>
      <c r="L9427">
        <v>3073768.7907066401</v>
      </c>
      <c r="N9427" t="s">
        <v>2198</v>
      </c>
    </row>
    <row r="9428" spans="1:14" x14ac:dyDescent="0.35">
      <c r="A9428" t="s">
        <v>1866</v>
      </c>
      <c r="B9428" t="s">
        <v>5269</v>
      </c>
      <c r="C9428" t="s">
        <v>17</v>
      </c>
      <c r="D9428" t="s">
        <v>1875</v>
      </c>
      <c r="E9428" t="s">
        <v>5279</v>
      </c>
      <c r="F9428" t="s">
        <v>2787</v>
      </c>
      <c r="G9428" t="s">
        <v>2935</v>
      </c>
      <c r="H9428">
        <v>0</v>
      </c>
      <c r="I9428">
        <v>0</v>
      </c>
      <c r="J9428">
        <v>0</v>
      </c>
      <c r="K9428">
        <v>0</v>
      </c>
      <c r="L9428">
        <v>0</v>
      </c>
    </row>
    <row r="9429" spans="1:14" x14ac:dyDescent="0.35">
      <c r="A9429" t="s">
        <v>1866</v>
      </c>
      <c r="B9429" t="s">
        <v>5269</v>
      </c>
      <c r="C9429" t="s">
        <v>17</v>
      </c>
      <c r="D9429" t="s">
        <v>1875</v>
      </c>
      <c r="E9429" t="s">
        <v>5279</v>
      </c>
      <c r="F9429" t="s">
        <v>2788</v>
      </c>
      <c r="G9429" t="s">
        <v>2936</v>
      </c>
      <c r="H9429">
        <v>5048181.0703999996</v>
      </c>
      <c r="I9429">
        <v>32612.651045066399</v>
      </c>
      <c r="J9429">
        <v>302595.03739533102</v>
      </c>
      <c r="K9429">
        <v>335207.68844039697</v>
      </c>
      <c r="L9429">
        <v>4712973.3819596004</v>
      </c>
    </row>
    <row r="9430" spans="1:14" x14ac:dyDescent="0.35">
      <c r="A9430" t="s">
        <v>1866</v>
      </c>
      <c r="B9430" t="s">
        <v>5269</v>
      </c>
      <c r="C9430" t="s">
        <v>2938</v>
      </c>
      <c r="D9430" t="s">
        <v>5280</v>
      </c>
      <c r="E9430" t="s">
        <v>5281</v>
      </c>
      <c r="F9430" t="s">
        <v>2172</v>
      </c>
      <c r="G9430" t="s">
        <v>2173</v>
      </c>
      <c r="H9430">
        <v>705404.21310000005</v>
      </c>
      <c r="I9430">
        <v>4407.0276629862001</v>
      </c>
      <c r="J9430">
        <v>29923.0782902471</v>
      </c>
      <c r="K9430">
        <v>34330.105953233302</v>
      </c>
      <c r="L9430">
        <v>671074.10714676697</v>
      </c>
    </row>
    <row r="9431" spans="1:14" x14ac:dyDescent="0.35">
      <c r="A9431" t="s">
        <v>1866</v>
      </c>
      <c r="B9431" t="s">
        <v>5269</v>
      </c>
      <c r="C9431" t="s">
        <v>2944</v>
      </c>
      <c r="D9431" t="s">
        <v>3774</v>
      </c>
      <c r="E9431" t="s">
        <v>3775</v>
      </c>
      <c r="F9431" t="s">
        <v>2947</v>
      </c>
      <c r="G9431" t="s">
        <v>2948</v>
      </c>
      <c r="H9431">
        <v>127771.329</v>
      </c>
      <c r="I9431">
        <v>798.25406725787798</v>
      </c>
      <c r="J9431">
        <v>5420.0292752145597</v>
      </c>
      <c r="K9431">
        <v>6218.2833424724404</v>
      </c>
      <c r="L9431">
        <v>121553.045657528</v>
      </c>
    </row>
    <row r="9432" spans="1:14" x14ac:dyDescent="0.35">
      <c r="A9432" t="s">
        <v>1883</v>
      </c>
      <c r="B9432" t="s">
        <v>5282</v>
      </c>
      <c r="C9432" t="s">
        <v>2857</v>
      </c>
      <c r="D9432" t="s">
        <v>2859</v>
      </c>
      <c r="E9432" t="s">
        <v>5283</v>
      </c>
      <c r="F9432" t="s">
        <v>2170</v>
      </c>
      <c r="G9432" t="s">
        <v>2171</v>
      </c>
      <c r="H9432">
        <v>0</v>
      </c>
      <c r="I9432">
        <v>0</v>
      </c>
      <c r="J9432">
        <v>0</v>
      </c>
      <c r="K9432">
        <v>0</v>
      </c>
      <c r="L9432">
        <v>0</v>
      </c>
    </row>
    <row r="9433" spans="1:14" x14ac:dyDescent="0.35">
      <c r="A9433" t="s">
        <v>1883</v>
      </c>
      <c r="B9433" t="s">
        <v>5282</v>
      </c>
      <c r="C9433" t="s">
        <v>2857</v>
      </c>
      <c r="D9433" t="s">
        <v>2859</v>
      </c>
      <c r="E9433" t="s">
        <v>5283</v>
      </c>
      <c r="F9433" t="s">
        <v>2172</v>
      </c>
      <c r="G9433" t="s">
        <v>2173</v>
      </c>
      <c r="H9433">
        <v>8461984.3276000004</v>
      </c>
      <c r="I9433">
        <v>30196.792023364698</v>
      </c>
      <c r="J9433">
        <v>408284.19069791603</v>
      </c>
      <c r="K9433">
        <v>438480.98272128101</v>
      </c>
      <c r="L9433">
        <v>8023503.3448787201</v>
      </c>
    </row>
    <row r="9434" spans="1:14" x14ac:dyDescent="0.35">
      <c r="A9434" t="s">
        <v>1883</v>
      </c>
      <c r="B9434" t="s">
        <v>5282</v>
      </c>
      <c r="C9434" t="s">
        <v>2857</v>
      </c>
      <c r="D9434" t="s">
        <v>2859</v>
      </c>
      <c r="E9434" t="s">
        <v>5283</v>
      </c>
      <c r="F9434" t="s">
        <v>2861</v>
      </c>
      <c r="G9434" t="s">
        <v>2862</v>
      </c>
      <c r="H9434">
        <v>192454.51209999999</v>
      </c>
      <c r="I9434">
        <v>686.77849662236804</v>
      </c>
      <c r="J9434">
        <v>9285.7811672589305</v>
      </c>
      <c r="K9434">
        <v>9972.5596638813004</v>
      </c>
      <c r="L9434">
        <v>182481.952436119</v>
      </c>
    </row>
    <row r="9435" spans="1:14" x14ac:dyDescent="0.35">
      <c r="A9435" t="s">
        <v>1883</v>
      </c>
      <c r="B9435" t="s">
        <v>5282</v>
      </c>
      <c r="C9435" t="s">
        <v>2857</v>
      </c>
      <c r="D9435" t="s">
        <v>2859</v>
      </c>
      <c r="E9435" t="s">
        <v>5283</v>
      </c>
      <c r="F9435" t="s">
        <v>19</v>
      </c>
      <c r="G9435" t="s">
        <v>2174</v>
      </c>
      <c r="H9435">
        <v>481136.28</v>
      </c>
      <c r="I9435">
        <v>1716.9462415559201</v>
      </c>
      <c r="J9435">
        <v>0</v>
      </c>
      <c r="K9435">
        <v>1716.9462415559201</v>
      </c>
      <c r="L9435">
        <v>479419.333758444</v>
      </c>
      <c r="N9435" t="s">
        <v>2198</v>
      </c>
    </row>
    <row r="9436" spans="1:14" x14ac:dyDescent="0.35">
      <c r="A9436" t="s">
        <v>1883</v>
      </c>
      <c r="B9436" t="s">
        <v>5282</v>
      </c>
      <c r="C9436" t="s">
        <v>2857</v>
      </c>
      <c r="D9436" t="s">
        <v>2859</v>
      </c>
      <c r="E9436" t="s">
        <v>5283</v>
      </c>
      <c r="F9436" t="s">
        <v>3490</v>
      </c>
      <c r="G9436" t="s">
        <v>3491</v>
      </c>
      <c r="H9436">
        <v>384909.02429999999</v>
      </c>
      <c r="I9436">
        <v>1373.5569932447399</v>
      </c>
      <c r="J9436">
        <v>0</v>
      </c>
      <c r="K9436">
        <v>1373.5569932447399</v>
      </c>
      <c r="L9436">
        <v>383535.46730675502</v>
      </c>
      <c r="N9436" t="s">
        <v>2198</v>
      </c>
    </row>
    <row r="9437" spans="1:14" x14ac:dyDescent="0.35">
      <c r="A9437" t="s">
        <v>1883</v>
      </c>
      <c r="B9437" t="s">
        <v>5282</v>
      </c>
      <c r="C9437" t="s">
        <v>2857</v>
      </c>
      <c r="D9437" t="s">
        <v>2859</v>
      </c>
      <c r="E9437" t="s">
        <v>5283</v>
      </c>
      <c r="F9437" t="s">
        <v>2865</v>
      </c>
      <c r="G9437" t="s">
        <v>2866</v>
      </c>
      <c r="H9437">
        <v>0</v>
      </c>
      <c r="I9437">
        <v>0</v>
      </c>
      <c r="J9437">
        <v>0</v>
      </c>
      <c r="K9437">
        <v>0</v>
      </c>
      <c r="L9437">
        <v>0</v>
      </c>
    </row>
    <row r="9438" spans="1:14" x14ac:dyDescent="0.35">
      <c r="A9438" t="s">
        <v>1883</v>
      </c>
      <c r="B9438" t="s">
        <v>5282</v>
      </c>
      <c r="C9438" t="s">
        <v>2857</v>
      </c>
      <c r="D9438" t="s">
        <v>2859</v>
      </c>
      <c r="E9438" t="s">
        <v>5283</v>
      </c>
      <c r="F9438" t="s">
        <v>2867</v>
      </c>
      <c r="G9438" t="s">
        <v>2868</v>
      </c>
      <c r="H9438">
        <v>0</v>
      </c>
      <c r="I9438">
        <v>0</v>
      </c>
      <c r="J9438">
        <v>0</v>
      </c>
      <c r="K9438">
        <v>0</v>
      </c>
      <c r="L9438">
        <v>0</v>
      </c>
    </row>
    <row r="9439" spans="1:14" x14ac:dyDescent="0.35">
      <c r="A9439" t="s">
        <v>1883</v>
      </c>
      <c r="B9439" t="s">
        <v>5282</v>
      </c>
      <c r="C9439" t="s">
        <v>2857</v>
      </c>
      <c r="D9439" t="s">
        <v>2859</v>
      </c>
      <c r="E9439" t="s">
        <v>5283</v>
      </c>
      <c r="F9439" t="s">
        <v>2869</v>
      </c>
      <c r="G9439" t="s">
        <v>2870</v>
      </c>
      <c r="H9439">
        <v>694640.50450000004</v>
      </c>
      <c r="I9439">
        <v>2478.8411362463598</v>
      </c>
      <c r="J9439">
        <v>33515.8664005752</v>
      </c>
      <c r="K9439">
        <v>35994.707536821501</v>
      </c>
      <c r="L9439">
        <v>658645.79696317902</v>
      </c>
    </row>
    <row r="9440" spans="1:14" x14ac:dyDescent="0.35">
      <c r="A9440" t="s">
        <v>1883</v>
      </c>
      <c r="B9440" t="s">
        <v>5282</v>
      </c>
      <c r="C9440" t="s">
        <v>2857</v>
      </c>
      <c r="D9440" t="s">
        <v>2859</v>
      </c>
      <c r="E9440" t="s">
        <v>5283</v>
      </c>
      <c r="F9440" t="s">
        <v>2871</v>
      </c>
      <c r="G9440" t="s">
        <v>2872</v>
      </c>
      <c r="H9440">
        <v>258610.75049999999</v>
      </c>
      <c r="I9440">
        <v>922.85860483630597</v>
      </c>
      <c r="J9440">
        <v>12477.768443504199</v>
      </c>
      <c r="K9440">
        <v>13400.627048340501</v>
      </c>
      <c r="L9440">
        <v>245210.12345165899</v>
      </c>
    </row>
    <row r="9441" spans="1:12" x14ac:dyDescent="0.35">
      <c r="A9441" t="s">
        <v>1883</v>
      </c>
      <c r="B9441" t="s">
        <v>5282</v>
      </c>
      <c r="C9441" t="s">
        <v>2857</v>
      </c>
      <c r="D9441" t="s">
        <v>2859</v>
      </c>
      <c r="E9441" t="s">
        <v>5283</v>
      </c>
      <c r="F9441" t="s">
        <v>2877</v>
      </c>
      <c r="G9441" t="s">
        <v>2878</v>
      </c>
      <c r="H9441">
        <v>1001364.8831</v>
      </c>
      <c r="I9441">
        <v>3573.39436523826</v>
      </c>
      <c r="J9441">
        <v>48315.080135894103</v>
      </c>
      <c r="K9441">
        <v>51888.474501132398</v>
      </c>
      <c r="L9441">
        <v>949476.40859886794</v>
      </c>
    </row>
    <row r="9442" spans="1:12" x14ac:dyDescent="0.35">
      <c r="A9442" t="s">
        <v>1883</v>
      </c>
      <c r="B9442" t="s">
        <v>5282</v>
      </c>
      <c r="C9442" t="s">
        <v>2879</v>
      </c>
      <c r="D9442" t="s">
        <v>2880</v>
      </c>
      <c r="E9442" t="s">
        <v>5284</v>
      </c>
      <c r="F9442" t="s">
        <v>2170</v>
      </c>
      <c r="G9442" t="s">
        <v>2171</v>
      </c>
      <c r="H9442">
        <v>0</v>
      </c>
      <c r="I9442">
        <v>0</v>
      </c>
      <c r="J9442">
        <v>0</v>
      </c>
      <c r="K9442">
        <v>0</v>
      </c>
      <c r="L9442">
        <v>0</v>
      </c>
    </row>
    <row r="9443" spans="1:12" x14ac:dyDescent="0.35">
      <c r="A9443" t="s">
        <v>1883</v>
      </c>
      <c r="B9443" t="s">
        <v>5282</v>
      </c>
      <c r="C9443" t="s">
        <v>2879</v>
      </c>
      <c r="D9443" t="s">
        <v>2880</v>
      </c>
      <c r="E9443" t="s">
        <v>5284</v>
      </c>
      <c r="F9443" t="s">
        <v>2172</v>
      </c>
      <c r="G9443" t="s">
        <v>2173</v>
      </c>
      <c r="H9443">
        <v>44934.481800000001</v>
      </c>
      <c r="I9443">
        <v>172.83157742841601</v>
      </c>
      <c r="J9443">
        <v>4436.13348870563</v>
      </c>
      <c r="K9443">
        <v>4608.9650661340402</v>
      </c>
      <c r="L9443">
        <v>40325.516733866003</v>
      </c>
    </row>
    <row r="9444" spans="1:12" x14ac:dyDescent="0.35">
      <c r="A9444" t="s">
        <v>1883</v>
      </c>
      <c r="B9444" t="s">
        <v>5282</v>
      </c>
      <c r="C9444" t="s">
        <v>2879</v>
      </c>
      <c r="D9444" t="s">
        <v>2880</v>
      </c>
      <c r="E9444" t="s">
        <v>5284</v>
      </c>
      <c r="F9444" t="s">
        <v>2882</v>
      </c>
      <c r="G9444" t="s">
        <v>2883</v>
      </c>
      <c r="H9444">
        <v>29562.159</v>
      </c>
      <c r="I9444">
        <v>113.704985150274</v>
      </c>
      <c r="J9444">
        <v>2918.5088741484401</v>
      </c>
      <c r="K9444">
        <v>3032.2138592987098</v>
      </c>
      <c r="L9444">
        <v>26529.9451407013</v>
      </c>
    </row>
    <row r="9445" spans="1:12" x14ac:dyDescent="0.35">
      <c r="A9445" t="s">
        <v>1883</v>
      </c>
      <c r="B9445" t="s">
        <v>5282</v>
      </c>
      <c r="C9445" t="s">
        <v>2879</v>
      </c>
      <c r="D9445" t="s">
        <v>2880</v>
      </c>
      <c r="E9445" t="s">
        <v>5284</v>
      </c>
      <c r="F9445" t="s">
        <v>2884</v>
      </c>
      <c r="G9445" t="s">
        <v>2885</v>
      </c>
      <c r="H9445">
        <v>46771.125099999997</v>
      </c>
      <c r="I9445">
        <v>170.66990248627701</v>
      </c>
      <c r="J9445">
        <v>0</v>
      </c>
      <c r="K9445">
        <v>170.66990248627701</v>
      </c>
      <c r="L9445">
        <v>46600.4551975137</v>
      </c>
    </row>
    <row r="9446" spans="1:12" x14ac:dyDescent="0.35">
      <c r="A9446" t="s">
        <v>1883</v>
      </c>
      <c r="B9446" t="s">
        <v>5282</v>
      </c>
      <c r="C9446" t="s">
        <v>2879</v>
      </c>
      <c r="D9446" t="s">
        <v>2886</v>
      </c>
      <c r="E9446" t="s">
        <v>3957</v>
      </c>
      <c r="F9446" t="s">
        <v>2172</v>
      </c>
      <c r="G9446" t="s">
        <v>2173</v>
      </c>
      <c r="H9446">
        <v>27171.091499999999</v>
      </c>
      <c r="I9446">
        <v>110.731685221302</v>
      </c>
      <c r="J9446">
        <v>28.177461482583599</v>
      </c>
      <c r="K9446">
        <v>138.909146703885</v>
      </c>
      <c r="L9446">
        <v>27032.182353296099</v>
      </c>
    </row>
    <row r="9447" spans="1:12" x14ac:dyDescent="0.35">
      <c r="A9447" t="s">
        <v>1883</v>
      </c>
      <c r="B9447" t="s">
        <v>5282</v>
      </c>
      <c r="C9447" t="s">
        <v>2879</v>
      </c>
      <c r="D9447" t="s">
        <v>2886</v>
      </c>
      <c r="E9447" t="s">
        <v>3957</v>
      </c>
      <c r="F9447" t="s">
        <v>2882</v>
      </c>
      <c r="G9447" t="s">
        <v>2883</v>
      </c>
      <c r="H9447">
        <v>0</v>
      </c>
      <c r="I9447">
        <v>0</v>
      </c>
      <c r="J9447">
        <v>0</v>
      </c>
      <c r="K9447">
        <v>0</v>
      </c>
      <c r="L9447">
        <v>0</v>
      </c>
    </row>
    <row r="9448" spans="1:12" x14ac:dyDescent="0.35">
      <c r="A9448" t="s">
        <v>1883</v>
      </c>
      <c r="B9448" t="s">
        <v>5282</v>
      </c>
      <c r="C9448" t="s">
        <v>2879</v>
      </c>
      <c r="D9448" t="s">
        <v>2886</v>
      </c>
      <c r="E9448" t="s">
        <v>3957</v>
      </c>
      <c r="F9448" t="s">
        <v>2884</v>
      </c>
      <c r="G9448" t="s">
        <v>2885</v>
      </c>
      <c r="H9448">
        <v>30576.3053</v>
      </c>
      <c r="I9448">
        <v>113.236809701493</v>
      </c>
      <c r="J9448">
        <v>0</v>
      </c>
      <c r="K9448">
        <v>113.236809701493</v>
      </c>
      <c r="L9448">
        <v>30463.068490298501</v>
      </c>
    </row>
    <row r="9449" spans="1:12" x14ac:dyDescent="0.35">
      <c r="A9449" t="s">
        <v>1883</v>
      </c>
      <c r="B9449" t="s">
        <v>5282</v>
      </c>
      <c r="C9449" t="s">
        <v>2879</v>
      </c>
      <c r="D9449" t="s">
        <v>2886</v>
      </c>
      <c r="E9449" t="s">
        <v>3957</v>
      </c>
      <c r="F9449" t="s">
        <v>2896</v>
      </c>
      <c r="G9449" t="s">
        <v>2897</v>
      </c>
      <c r="H9449">
        <v>31522.940200000001</v>
      </c>
      <c r="I9449">
        <v>116.742593283582</v>
      </c>
      <c r="J9449">
        <v>0</v>
      </c>
      <c r="K9449">
        <v>116.742593283582</v>
      </c>
      <c r="L9449">
        <v>31406.1976067164</v>
      </c>
    </row>
    <row r="9450" spans="1:12" x14ac:dyDescent="0.35">
      <c r="A9450" t="s">
        <v>1883</v>
      </c>
      <c r="B9450" t="s">
        <v>5282</v>
      </c>
      <c r="C9450" t="s">
        <v>2879</v>
      </c>
      <c r="D9450" t="s">
        <v>2886</v>
      </c>
      <c r="E9450" t="s">
        <v>3957</v>
      </c>
      <c r="F9450" t="s">
        <v>392</v>
      </c>
      <c r="G9450" t="s">
        <v>2914</v>
      </c>
      <c r="H9450">
        <v>20513.274399999998</v>
      </c>
      <c r="I9450">
        <v>83.598755729989406</v>
      </c>
      <c r="J9450">
        <v>21.2730503908247</v>
      </c>
      <c r="K9450">
        <v>104.871806120814</v>
      </c>
      <c r="L9450">
        <v>20408.4025938792</v>
      </c>
    </row>
    <row r="9451" spans="1:12" x14ac:dyDescent="0.35">
      <c r="A9451" t="s">
        <v>1883</v>
      </c>
      <c r="B9451" t="s">
        <v>5282</v>
      </c>
      <c r="C9451" t="s">
        <v>2879</v>
      </c>
      <c r="D9451" t="s">
        <v>2888</v>
      </c>
      <c r="E9451" t="s">
        <v>4266</v>
      </c>
      <c r="F9451" t="s">
        <v>2170</v>
      </c>
      <c r="G9451" t="s">
        <v>2171</v>
      </c>
      <c r="H9451">
        <v>0</v>
      </c>
      <c r="I9451">
        <v>0</v>
      </c>
      <c r="J9451">
        <v>0</v>
      </c>
      <c r="K9451">
        <v>0</v>
      </c>
      <c r="L9451">
        <v>0</v>
      </c>
    </row>
    <row r="9452" spans="1:12" x14ac:dyDescent="0.35">
      <c r="A9452" t="s">
        <v>1883</v>
      </c>
      <c r="B9452" t="s">
        <v>5282</v>
      </c>
      <c r="C9452" t="s">
        <v>2879</v>
      </c>
      <c r="D9452" t="s">
        <v>2888</v>
      </c>
      <c r="E9452" t="s">
        <v>4266</v>
      </c>
      <c r="F9452" t="s">
        <v>2172</v>
      </c>
      <c r="G9452" t="s">
        <v>2173</v>
      </c>
      <c r="H9452">
        <v>10529.8778</v>
      </c>
      <c r="I9452">
        <v>28.654359271653899</v>
      </c>
      <c r="J9452">
        <v>95.392882203193693</v>
      </c>
      <c r="K9452">
        <v>124.04724147484799</v>
      </c>
      <c r="L9452">
        <v>10405.8305585252</v>
      </c>
    </row>
    <row r="9453" spans="1:12" x14ac:dyDescent="0.35">
      <c r="A9453" t="s">
        <v>1883</v>
      </c>
      <c r="B9453" t="s">
        <v>5282</v>
      </c>
      <c r="C9453" t="s">
        <v>2879</v>
      </c>
      <c r="D9453" t="s">
        <v>2888</v>
      </c>
      <c r="E9453" t="s">
        <v>4266</v>
      </c>
      <c r="F9453" t="s">
        <v>2882</v>
      </c>
      <c r="G9453" t="s">
        <v>2883</v>
      </c>
      <c r="H9453">
        <v>1963.1976</v>
      </c>
      <c r="I9453">
        <v>5.34233816929141</v>
      </c>
      <c r="J9453">
        <v>17.785113631103901</v>
      </c>
      <c r="K9453">
        <v>23.127451800395299</v>
      </c>
      <c r="L9453">
        <v>1940.0701481996</v>
      </c>
    </row>
    <row r="9454" spans="1:12" x14ac:dyDescent="0.35">
      <c r="A9454" t="s">
        <v>1883</v>
      </c>
      <c r="B9454" t="s">
        <v>5282</v>
      </c>
      <c r="C9454" t="s">
        <v>2879</v>
      </c>
      <c r="D9454" t="s">
        <v>2888</v>
      </c>
      <c r="E9454" t="s">
        <v>4266</v>
      </c>
      <c r="F9454" t="s">
        <v>2884</v>
      </c>
      <c r="G9454" t="s">
        <v>2885</v>
      </c>
      <c r="H9454">
        <v>68809.444000000003</v>
      </c>
      <c r="I9454">
        <v>174.26559612518599</v>
      </c>
      <c r="J9454">
        <v>0</v>
      </c>
      <c r="K9454">
        <v>174.26559612518599</v>
      </c>
      <c r="L9454">
        <v>68635.178403874801</v>
      </c>
    </row>
    <row r="9455" spans="1:12" x14ac:dyDescent="0.35">
      <c r="A9455" t="s">
        <v>1883</v>
      </c>
      <c r="B9455" t="s">
        <v>5282</v>
      </c>
      <c r="C9455" t="s">
        <v>2879</v>
      </c>
      <c r="D9455" t="s">
        <v>2888</v>
      </c>
      <c r="E9455" t="s">
        <v>4266</v>
      </c>
      <c r="F9455" t="s">
        <v>2896</v>
      </c>
      <c r="G9455" t="s">
        <v>2897</v>
      </c>
      <c r="H9455">
        <v>32583.5851</v>
      </c>
      <c r="I9455">
        <v>82.520618479880795</v>
      </c>
      <c r="J9455">
        <v>0</v>
      </c>
      <c r="K9455">
        <v>82.520618479880795</v>
      </c>
      <c r="L9455">
        <v>32501.064481520101</v>
      </c>
    </row>
    <row r="9456" spans="1:12" x14ac:dyDescent="0.35">
      <c r="A9456" t="s">
        <v>1883</v>
      </c>
      <c r="B9456" t="s">
        <v>5282</v>
      </c>
      <c r="C9456" t="s">
        <v>2879</v>
      </c>
      <c r="D9456" t="s">
        <v>2888</v>
      </c>
      <c r="E9456" t="s">
        <v>4266</v>
      </c>
      <c r="F9456" t="s">
        <v>392</v>
      </c>
      <c r="G9456" t="s">
        <v>2914</v>
      </c>
      <c r="H9456">
        <v>3034.0326</v>
      </c>
      <c r="I9456">
        <v>8.2563408070867297</v>
      </c>
      <c r="J9456">
        <v>27.486084702615099</v>
      </c>
      <c r="K9456">
        <v>35.742425509701903</v>
      </c>
      <c r="L9456">
        <v>2998.2901744903002</v>
      </c>
    </row>
    <row r="9457" spans="1:12" x14ac:dyDescent="0.35">
      <c r="A9457" t="s">
        <v>1883</v>
      </c>
      <c r="B9457" t="s">
        <v>5282</v>
      </c>
      <c r="C9457" t="s">
        <v>2879</v>
      </c>
      <c r="D9457" t="s">
        <v>2892</v>
      </c>
      <c r="E9457" t="s">
        <v>5285</v>
      </c>
      <c r="F9457" t="s">
        <v>2170</v>
      </c>
      <c r="G9457" t="s">
        <v>2171</v>
      </c>
      <c r="H9457">
        <v>0</v>
      </c>
      <c r="I9457">
        <v>0</v>
      </c>
      <c r="J9457">
        <v>0</v>
      </c>
      <c r="K9457">
        <v>0</v>
      </c>
      <c r="L9457">
        <v>0</v>
      </c>
    </row>
    <row r="9458" spans="1:12" x14ac:dyDescent="0.35">
      <c r="A9458" t="s">
        <v>1883</v>
      </c>
      <c r="B9458" t="s">
        <v>5282</v>
      </c>
      <c r="C9458" t="s">
        <v>2879</v>
      </c>
      <c r="D9458" t="s">
        <v>2892</v>
      </c>
      <c r="E9458" t="s">
        <v>5285</v>
      </c>
      <c r="F9458" t="s">
        <v>2172</v>
      </c>
      <c r="G9458" t="s">
        <v>2173</v>
      </c>
      <c r="H9458">
        <v>16981.504400000002</v>
      </c>
      <c r="I9458">
        <v>40.719571428571399</v>
      </c>
      <c r="J9458">
        <v>0</v>
      </c>
      <c r="K9458">
        <v>40.719571428571399</v>
      </c>
      <c r="L9458">
        <v>16940.784828571399</v>
      </c>
    </row>
    <row r="9459" spans="1:12" x14ac:dyDescent="0.35">
      <c r="A9459" t="s">
        <v>1883</v>
      </c>
      <c r="B9459" t="s">
        <v>5282</v>
      </c>
      <c r="C9459" t="s">
        <v>2879</v>
      </c>
      <c r="D9459" t="s">
        <v>2892</v>
      </c>
      <c r="E9459" t="s">
        <v>5285</v>
      </c>
      <c r="F9459" t="s">
        <v>2882</v>
      </c>
      <c r="G9459" t="s">
        <v>2883</v>
      </c>
      <c r="H9459">
        <v>4216.8836000000001</v>
      </c>
      <c r="I9459">
        <v>10.1115714285714</v>
      </c>
      <c r="J9459">
        <v>0</v>
      </c>
      <c r="K9459">
        <v>10.1115714285714</v>
      </c>
      <c r="L9459">
        <v>4206.7720285714304</v>
      </c>
    </row>
    <row r="9460" spans="1:12" x14ac:dyDescent="0.35">
      <c r="A9460" t="s">
        <v>1883</v>
      </c>
      <c r="B9460" t="s">
        <v>5282</v>
      </c>
      <c r="C9460" t="s">
        <v>2879</v>
      </c>
      <c r="D9460" t="s">
        <v>2892</v>
      </c>
      <c r="E9460" t="s">
        <v>5285</v>
      </c>
      <c r="F9460" t="s">
        <v>2884</v>
      </c>
      <c r="G9460" t="s">
        <v>2885</v>
      </c>
      <c r="H9460">
        <v>12422.711300000001</v>
      </c>
      <c r="I9460">
        <v>29.788142857142901</v>
      </c>
      <c r="J9460">
        <v>0</v>
      </c>
      <c r="K9460">
        <v>29.788142857142901</v>
      </c>
      <c r="L9460">
        <v>12392.923157142901</v>
      </c>
    </row>
    <row r="9461" spans="1:12" x14ac:dyDescent="0.35">
      <c r="A9461" t="s">
        <v>1883</v>
      </c>
      <c r="B9461" t="s">
        <v>5282</v>
      </c>
      <c r="C9461" t="s">
        <v>2879</v>
      </c>
      <c r="D9461" t="s">
        <v>2894</v>
      </c>
      <c r="E9461" t="s">
        <v>2967</v>
      </c>
      <c r="F9461" t="s">
        <v>2172</v>
      </c>
      <c r="G9461" t="s">
        <v>2173</v>
      </c>
      <c r="H9461">
        <v>17203.6836</v>
      </c>
      <c r="I9461">
        <v>51.047233374967703</v>
      </c>
      <c r="J9461">
        <v>510.09013779409099</v>
      </c>
      <c r="K9461">
        <v>561.13737116905895</v>
      </c>
      <c r="L9461">
        <v>16642.546228830899</v>
      </c>
    </row>
    <row r="9462" spans="1:12" x14ac:dyDescent="0.35">
      <c r="A9462" t="s">
        <v>1883</v>
      </c>
      <c r="B9462" t="s">
        <v>5282</v>
      </c>
      <c r="C9462" t="s">
        <v>2879</v>
      </c>
      <c r="D9462" t="s">
        <v>2894</v>
      </c>
      <c r="E9462" t="s">
        <v>2967</v>
      </c>
      <c r="F9462" t="s">
        <v>2882</v>
      </c>
      <c r="G9462" t="s">
        <v>2883</v>
      </c>
      <c r="H9462">
        <v>0</v>
      </c>
      <c r="I9462">
        <v>0</v>
      </c>
      <c r="J9462">
        <v>0</v>
      </c>
      <c r="K9462">
        <v>0</v>
      </c>
      <c r="L9462">
        <v>0</v>
      </c>
    </row>
    <row r="9463" spans="1:12" x14ac:dyDescent="0.35">
      <c r="A9463" t="s">
        <v>1883</v>
      </c>
      <c r="B9463" t="s">
        <v>5282</v>
      </c>
      <c r="C9463" t="s">
        <v>2879</v>
      </c>
      <c r="D9463" t="s">
        <v>2894</v>
      </c>
      <c r="E9463" t="s">
        <v>2967</v>
      </c>
      <c r="F9463" t="s">
        <v>2884</v>
      </c>
      <c r="G9463" t="s">
        <v>2885</v>
      </c>
      <c r="H9463">
        <v>13228.158299999999</v>
      </c>
      <c r="I9463">
        <v>42.717478550166298</v>
      </c>
      <c r="J9463">
        <v>0</v>
      </c>
      <c r="K9463">
        <v>42.717478550166298</v>
      </c>
      <c r="L9463">
        <v>13185.4408214498</v>
      </c>
    </row>
    <row r="9464" spans="1:12" x14ac:dyDescent="0.35">
      <c r="A9464" t="s">
        <v>1883</v>
      </c>
      <c r="B9464" t="s">
        <v>5282</v>
      </c>
      <c r="C9464" t="s">
        <v>2879</v>
      </c>
      <c r="D9464" t="s">
        <v>2894</v>
      </c>
      <c r="E9464" t="s">
        <v>2967</v>
      </c>
      <c r="F9464" t="s">
        <v>2896</v>
      </c>
      <c r="G9464" t="s">
        <v>2897</v>
      </c>
      <c r="H9464">
        <v>52440.199000000001</v>
      </c>
      <c r="I9464">
        <v>169.344289966731</v>
      </c>
      <c r="J9464">
        <v>0</v>
      </c>
      <c r="K9464">
        <v>169.344289966731</v>
      </c>
      <c r="L9464">
        <v>52270.854710033302</v>
      </c>
    </row>
    <row r="9465" spans="1:12" x14ac:dyDescent="0.35">
      <c r="A9465" t="s">
        <v>1883</v>
      </c>
      <c r="B9465" t="s">
        <v>5282</v>
      </c>
      <c r="C9465" t="s">
        <v>2879</v>
      </c>
      <c r="D9465" t="s">
        <v>2898</v>
      </c>
      <c r="E9465" t="s">
        <v>3209</v>
      </c>
      <c r="F9465" t="s">
        <v>2170</v>
      </c>
      <c r="G9465" t="s">
        <v>2171</v>
      </c>
      <c r="H9465">
        <v>0</v>
      </c>
      <c r="I9465">
        <v>0</v>
      </c>
      <c r="J9465">
        <v>0</v>
      </c>
      <c r="K9465">
        <v>0</v>
      </c>
      <c r="L9465">
        <v>0</v>
      </c>
    </row>
    <row r="9466" spans="1:12" x14ac:dyDescent="0.35">
      <c r="A9466" t="s">
        <v>1883</v>
      </c>
      <c r="B9466" t="s">
        <v>5282</v>
      </c>
      <c r="C9466" t="s">
        <v>2879</v>
      </c>
      <c r="D9466" t="s">
        <v>2898</v>
      </c>
      <c r="E9466" t="s">
        <v>3209</v>
      </c>
      <c r="F9466" t="s">
        <v>2172</v>
      </c>
      <c r="G9466" t="s">
        <v>2173</v>
      </c>
      <c r="H9466">
        <v>22950.4028</v>
      </c>
      <c r="I9466">
        <v>142.33915464180799</v>
      </c>
      <c r="J9466">
        <v>0</v>
      </c>
      <c r="K9466">
        <v>142.33915464180799</v>
      </c>
      <c r="L9466">
        <v>22808.063645358201</v>
      </c>
    </row>
    <row r="9467" spans="1:12" x14ac:dyDescent="0.35">
      <c r="A9467" t="s">
        <v>1883</v>
      </c>
      <c r="B9467" t="s">
        <v>5282</v>
      </c>
      <c r="C9467" t="s">
        <v>2879</v>
      </c>
      <c r="D9467" t="s">
        <v>2898</v>
      </c>
      <c r="E9467" t="s">
        <v>3209</v>
      </c>
      <c r="F9467" t="s">
        <v>2882</v>
      </c>
      <c r="G9467" t="s">
        <v>2883</v>
      </c>
      <c r="H9467">
        <v>0</v>
      </c>
      <c r="I9467">
        <v>0</v>
      </c>
      <c r="J9467">
        <v>0</v>
      </c>
      <c r="K9467">
        <v>0</v>
      </c>
      <c r="L9467">
        <v>0</v>
      </c>
    </row>
    <row r="9468" spans="1:12" x14ac:dyDescent="0.35">
      <c r="A9468" t="s">
        <v>1883</v>
      </c>
      <c r="B9468" t="s">
        <v>5282</v>
      </c>
      <c r="C9468" t="s">
        <v>2879</v>
      </c>
      <c r="D9468" t="s">
        <v>2898</v>
      </c>
      <c r="E9468" t="s">
        <v>3209</v>
      </c>
      <c r="F9468" t="s">
        <v>2884</v>
      </c>
      <c r="G9468" t="s">
        <v>2885</v>
      </c>
      <c r="H9468">
        <v>10881.656499999999</v>
      </c>
      <c r="I9468">
        <v>67.488392287064201</v>
      </c>
      <c r="J9468">
        <v>0</v>
      </c>
      <c r="K9468">
        <v>67.488392287064201</v>
      </c>
      <c r="L9468">
        <v>10814.1681077129</v>
      </c>
    </row>
    <row r="9469" spans="1:12" x14ac:dyDescent="0.35">
      <c r="A9469" t="s">
        <v>1883</v>
      </c>
      <c r="B9469" t="s">
        <v>5282</v>
      </c>
      <c r="C9469" t="s">
        <v>2879</v>
      </c>
      <c r="D9469" t="s">
        <v>2898</v>
      </c>
      <c r="E9469" t="s">
        <v>3209</v>
      </c>
      <c r="F9469" t="s">
        <v>2896</v>
      </c>
      <c r="G9469" t="s">
        <v>2897</v>
      </c>
      <c r="H9469">
        <v>32941.741999999998</v>
      </c>
      <c r="I9469">
        <v>204.30576937811301</v>
      </c>
      <c r="J9469">
        <v>0</v>
      </c>
      <c r="K9469">
        <v>204.30576937811301</v>
      </c>
      <c r="L9469">
        <v>32737.436230621901</v>
      </c>
    </row>
    <row r="9470" spans="1:12" x14ac:dyDescent="0.35">
      <c r="A9470" t="s">
        <v>1883</v>
      </c>
      <c r="B9470" t="s">
        <v>5282</v>
      </c>
      <c r="C9470" t="s">
        <v>2879</v>
      </c>
      <c r="D9470" t="s">
        <v>2902</v>
      </c>
      <c r="E9470" t="s">
        <v>2971</v>
      </c>
      <c r="F9470" t="s">
        <v>2170</v>
      </c>
      <c r="G9470" t="s">
        <v>2171</v>
      </c>
      <c r="H9470">
        <v>0</v>
      </c>
      <c r="I9470">
        <v>0</v>
      </c>
      <c r="J9470">
        <v>0</v>
      </c>
      <c r="K9470">
        <v>0</v>
      </c>
      <c r="L9470">
        <v>0</v>
      </c>
    </row>
    <row r="9471" spans="1:12" x14ac:dyDescent="0.35">
      <c r="A9471" t="s">
        <v>1883</v>
      </c>
      <c r="B9471" t="s">
        <v>5282</v>
      </c>
      <c r="C9471" t="s">
        <v>2879</v>
      </c>
      <c r="D9471" t="s">
        <v>2902</v>
      </c>
      <c r="E9471" t="s">
        <v>2971</v>
      </c>
      <c r="F9471" t="s">
        <v>2172</v>
      </c>
      <c r="G9471" t="s">
        <v>2173</v>
      </c>
      <c r="H9471">
        <v>23102.355299999999</v>
      </c>
      <c r="I9471">
        <v>74.328554191127495</v>
      </c>
      <c r="J9471">
        <v>1375.8804783493399</v>
      </c>
      <c r="K9471">
        <v>1450.2090325404699</v>
      </c>
      <c r="L9471">
        <v>21652.146267459499</v>
      </c>
    </row>
    <row r="9472" spans="1:12" x14ac:dyDescent="0.35">
      <c r="A9472" t="s">
        <v>1883</v>
      </c>
      <c r="B9472" t="s">
        <v>5282</v>
      </c>
      <c r="C9472" t="s">
        <v>2879</v>
      </c>
      <c r="D9472" t="s">
        <v>2902</v>
      </c>
      <c r="E9472" t="s">
        <v>2971</v>
      </c>
      <c r="F9472" t="s">
        <v>2882</v>
      </c>
      <c r="G9472" t="s">
        <v>2883</v>
      </c>
      <c r="H9472">
        <v>2475.2523000000001</v>
      </c>
      <c r="I9472">
        <v>7.9637736633350897</v>
      </c>
      <c r="J9472">
        <v>147.415765537429</v>
      </c>
      <c r="K9472">
        <v>155.37953920076399</v>
      </c>
      <c r="L9472">
        <v>2319.87276079924</v>
      </c>
    </row>
    <row r="9473" spans="1:12" x14ac:dyDescent="0.35">
      <c r="A9473" t="s">
        <v>1883</v>
      </c>
      <c r="B9473" t="s">
        <v>5282</v>
      </c>
      <c r="C9473" t="s">
        <v>2879</v>
      </c>
      <c r="D9473" t="s">
        <v>2902</v>
      </c>
      <c r="E9473" t="s">
        <v>2971</v>
      </c>
      <c r="F9473" t="s">
        <v>2884</v>
      </c>
      <c r="G9473" t="s">
        <v>2885</v>
      </c>
      <c r="H9473">
        <v>34656.486900000004</v>
      </c>
      <c r="I9473">
        <v>99.634531710442005</v>
      </c>
      <c r="J9473">
        <v>0</v>
      </c>
      <c r="K9473">
        <v>99.634531710442005</v>
      </c>
      <c r="L9473">
        <v>34556.852368289598</v>
      </c>
    </row>
    <row r="9474" spans="1:12" x14ac:dyDescent="0.35">
      <c r="A9474" t="s">
        <v>1883</v>
      </c>
      <c r="B9474" t="s">
        <v>5282</v>
      </c>
      <c r="C9474" t="s">
        <v>2879</v>
      </c>
      <c r="D9474" t="s">
        <v>2904</v>
      </c>
      <c r="E9474" t="s">
        <v>5286</v>
      </c>
      <c r="F9474" t="s">
        <v>2170</v>
      </c>
      <c r="G9474" t="s">
        <v>2171</v>
      </c>
      <c r="H9474">
        <v>0</v>
      </c>
      <c r="I9474">
        <v>0</v>
      </c>
      <c r="J9474">
        <v>0</v>
      </c>
      <c r="K9474">
        <v>0</v>
      </c>
      <c r="L9474">
        <v>0</v>
      </c>
    </row>
    <row r="9475" spans="1:12" x14ac:dyDescent="0.35">
      <c r="A9475" t="s">
        <v>1883</v>
      </c>
      <c r="B9475" t="s">
        <v>5282</v>
      </c>
      <c r="C9475" t="s">
        <v>2879</v>
      </c>
      <c r="D9475" t="s">
        <v>2904</v>
      </c>
      <c r="E9475" t="s">
        <v>5286</v>
      </c>
      <c r="F9475" t="s">
        <v>2172</v>
      </c>
      <c r="G9475" t="s">
        <v>2173</v>
      </c>
      <c r="H9475">
        <v>17257.475200000001</v>
      </c>
      <c r="I9475">
        <v>77.163803403198699</v>
      </c>
      <c r="J9475">
        <v>0</v>
      </c>
      <c r="K9475">
        <v>77.163803403198699</v>
      </c>
      <c r="L9475">
        <v>17180.3113965968</v>
      </c>
    </row>
    <row r="9476" spans="1:12" x14ac:dyDescent="0.35">
      <c r="A9476" t="s">
        <v>1883</v>
      </c>
      <c r="B9476" t="s">
        <v>5282</v>
      </c>
      <c r="C9476" t="s">
        <v>2879</v>
      </c>
      <c r="D9476" t="s">
        <v>2904</v>
      </c>
      <c r="E9476" t="s">
        <v>5286</v>
      </c>
      <c r="F9476" t="s">
        <v>2882</v>
      </c>
      <c r="G9476" t="s">
        <v>2883</v>
      </c>
      <c r="H9476">
        <v>6072.0745999999999</v>
      </c>
      <c r="I9476">
        <v>27.150227123347701</v>
      </c>
      <c r="J9476">
        <v>0</v>
      </c>
      <c r="K9476">
        <v>27.150227123347701</v>
      </c>
      <c r="L9476">
        <v>6044.9243728766496</v>
      </c>
    </row>
    <row r="9477" spans="1:12" x14ac:dyDescent="0.35">
      <c r="A9477" t="s">
        <v>1883</v>
      </c>
      <c r="B9477" t="s">
        <v>5282</v>
      </c>
      <c r="C9477" t="s">
        <v>2879</v>
      </c>
      <c r="D9477" t="s">
        <v>2904</v>
      </c>
      <c r="E9477" t="s">
        <v>5286</v>
      </c>
      <c r="F9477" t="s">
        <v>2884</v>
      </c>
      <c r="G9477" t="s">
        <v>2885</v>
      </c>
      <c r="H9477">
        <v>81813.215700000001</v>
      </c>
      <c r="I9477">
        <v>365.81358650405298</v>
      </c>
      <c r="J9477">
        <v>0</v>
      </c>
      <c r="K9477">
        <v>365.81358650405298</v>
      </c>
      <c r="L9477">
        <v>81447.402113495904</v>
      </c>
    </row>
    <row r="9478" spans="1:12" x14ac:dyDescent="0.35">
      <c r="A9478" t="s">
        <v>1883</v>
      </c>
      <c r="B9478" t="s">
        <v>5282</v>
      </c>
      <c r="C9478" t="s">
        <v>2879</v>
      </c>
      <c r="D9478" t="s">
        <v>2904</v>
      </c>
      <c r="E9478" t="s">
        <v>5286</v>
      </c>
      <c r="F9478" t="s">
        <v>2896</v>
      </c>
      <c r="G9478" t="s">
        <v>2897</v>
      </c>
      <c r="H9478">
        <v>106421.09699999999</v>
      </c>
      <c r="I9478">
        <v>475.84345431972503</v>
      </c>
      <c r="J9478">
        <v>0</v>
      </c>
      <c r="K9478">
        <v>475.84345431972503</v>
      </c>
      <c r="L9478">
        <v>105945.25354568</v>
      </c>
    </row>
    <row r="9479" spans="1:12" x14ac:dyDescent="0.35">
      <c r="A9479" t="s">
        <v>1883</v>
      </c>
      <c r="B9479" t="s">
        <v>5282</v>
      </c>
      <c r="C9479" t="s">
        <v>2879</v>
      </c>
      <c r="D9479" t="s">
        <v>2904</v>
      </c>
      <c r="E9479" t="s">
        <v>5286</v>
      </c>
      <c r="F9479" t="s">
        <v>392</v>
      </c>
      <c r="G9479" t="s">
        <v>2914</v>
      </c>
      <c r="H9479">
        <v>5113.326</v>
      </c>
      <c r="I9479">
        <v>22.8633491565033</v>
      </c>
      <c r="J9479">
        <v>0</v>
      </c>
      <c r="K9479">
        <v>22.8633491565033</v>
      </c>
      <c r="L9479">
        <v>5090.4626508435003</v>
      </c>
    </row>
    <row r="9480" spans="1:12" x14ac:dyDescent="0.35">
      <c r="A9480" t="s">
        <v>1883</v>
      </c>
      <c r="B9480" t="s">
        <v>5282</v>
      </c>
      <c r="C9480" t="s">
        <v>2879</v>
      </c>
      <c r="D9480" t="s">
        <v>2906</v>
      </c>
      <c r="E9480" t="s">
        <v>3235</v>
      </c>
      <c r="F9480" t="s">
        <v>2172</v>
      </c>
      <c r="G9480" t="s">
        <v>2173</v>
      </c>
      <c r="H9480">
        <v>24803.4349</v>
      </c>
      <c r="I9480">
        <v>47.223090182337003</v>
      </c>
      <c r="J9480">
        <v>7.1997108104147296</v>
      </c>
      <c r="K9480">
        <v>54.422800992751696</v>
      </c>
      <c r="L9480">
        <v>24749.012099007301</v>
      </c>
    </row>
    <row r="9481" spans="1:12" x14ac:dyDescent="0.35">
      <c r="A9481" t="s">
        <v>1883</v>
      </c>
      <c r="B9481" t="s">
        <v>5282</v>
      </c>
      <c r="C9481" t="s">
        <v>2879</v>
      </c>
      <c r="D9481" t="s">
        <v>2906</v>
      </c>
      <c r="E9481" t="s">
        <v>3235</v>
      </c>
      <c r="F9481" t="s">
        <v>2882</v>
      </c>
      <c r="G9481" t="s">
        <v>2883</v>
      </c>
      <c r="H9481">
        <v>0</v>
      </c>
      <c r="I9481">
        <v>0</v>
      </c>
      <c r="J9481">
        <v>0</v>
      </c>
      <c r="K9481">
        <v>0</v>
      </c>
      <c r="L9481">
        <v>0</v>
      </c>
    </row>
    <row r="9482" spans="1:12" x14ac:dyDescent="0.35">
      <c r="A9482" t="s">
        <v>1883</v>
      </c>
      <c r="B9482" t="s">
        <v>5282</v>
      </c>
      <c r="C9482" t="s">
        <v>2879</v>
      </c>
      <c r="D9482" t="s">
        <v>2906</v>
      </c>
      <c r="E9482" t="s">
        <v>3235</v>
      </c>
      <c r="F9482" t="s">
        <v>2884</v>
      </c>
      <c r="G9482" t="s">
        <v>2885</v>
      </c>
      <c r="H9482">
        <v>10937.3524</v>
      </c>
      <c r="I9482">
        <v>16.777449664429501</v>
      </c>
      <c r="J9482">
        <v>0</v>
      </c>
      <c r="K9482">
        <v>16.777449664429501</v>
      </c>
      <c r="L9482">
        <v>10920.5749503356</v>
      </c>
    </row>
    <row r="9483" spans="1:12" x14ac:dyDescent="0.35">
      <c r="A9483" t="s">
        <v>1883</v>
      </c>
      <c r="B9483" t="s">
        <v>5282</v>
      </c>
      <c r="C9483" t="s">
        <v>2879</v>
      </c>
      <c r="D9483" t="s">
        <v>2906</v>
      </c>
      <c r="E9483" t="s">
        <v>3235</v>
      </c>
      <c r="F9483" t="s">
        <v>2896</v>
      </c>
      <c r="G9483" t="s">
        <v>2897</v>
      </c>
      <c r="H9483">
        <v>10156.1129</v>
      </c>
      <c r="I9483">
        <v>15.5790604026846</v>
      </c>
      <c r="J9483">
        <v>0</v>
      </c>
      <c r="K9483">
        <v>15.5790604026846</v>
      </c>
      <c r="L9483">
        <v>10140.533839597299</v>
      </c>
    </row>
    <row r="9484" spans="1:12" x14ac:dyDescent="0.35">
      <c r="A9484" t="s">
        <v>1883</v>
      </c>
      <c r="B9484" t="s">
        <v>5282</v>
      </c>
      <c r="C9484" t="s">
        <v>2879</v>
      </c>
      <c r="D9484" t="s">
        <v>2908</v>
      </c>
      <c r="E9484" t="s">
        <v>4270</v>
      </c>
      <c r="F9484" t="s">
        <v>2172</v>
      </c>
      <c r="G9484" t="s">
        <v>2173</v>
      </c>
      <c r="H9484">
        <v>22754.741999999998</v>
      </c>
      <c r="I9484">
        <v>114.88386451077101</v>
      </c>
      <c r="J9484">
        <v>403.31135088358798</v>
      </c>
      <c r="K9484">
        <v>518.19521539435902</v>
      </c>
      <c r="L9484">
        <v>22236.546784605602</v>
      </c>
    </row>
    <row r="9485" spans="1:12" x14ac:dyDescent="0.35">
      <c r="A9485" t="s">
        <v>1883</v>
      </c>
      <c r="B9485" t="s">
        <v>5282</v>
      </c>
      <c r="C9485" t="s">
        <v>2879</v>
      </c>
      <c r="D9485" t="s">
        <v>2908</v>
      </c>
      <c r="E9485" t="s">
        <v>4270</v>
      </c>
      <c r="F9485" t="s">
        <v>2882</v>
      </c>
      <c r="G9485" t="s">
        <v>2883</v>
      </c>
      <c r="H9485">
        <v>0</v>
      </c>
      <c r="I9485">
        <v>0</v>
      </c>
      <c r="J9485">
        <v>0</v>
      </c>
      <c r="K9485">
        <v>0</v>
      </c>
      <c r="L9485">
        <v>0</v>
      </c>
    </row>
    <row r="9486" spans="1:12" x14ac:dyDescent="0.35">
      <c r="A9486" t="s">
        <v>1883</v>
      </c>
      <c r="B9486" t="s">
        <v>5282</v>
      </c>
      <c r="C9486" t="s">
        <v>2879</v>
      </c>
      <c r="D9486" t="s">
        <v>2908</v>
      </c>
      <c r="E9486" t="s">
        <v>4270</v>
      </c>
      <c r="F9486" t="s">
        <v>2884</v>
      </c>
      <c r="G9486" t="s">
        <v>2885</v>
      </c>
      <c r="H9486">
        <v>58736.6037</v>
      </c>
      <c r="I9486">
        <v>317.391015512808</v>
      </c>
      <c r="J9486">
        <v>0</v>
      </c>
      <c r="K9486">
        <v>317.391015512808</v>
      </c>
      <c r="L9486">
        <v>58419.212684487196</v>
      </c>
    </row>
    <row r="9487" spans="1:12" x14ac:dyDescent="0.35">
      <c r="A9487" t="s">
        <v>1883</v>
      </c>
      <c r="B9487" t="s">
        <v>5282</v>
      </c>
      <c r="C9487" t="s">
        <v>2879</v>
      </c>
      <c r="D9487" t="s">
        <v>2908</v>
      </c>
      <c r="E9487" t="s">
        <v>4270</v>
      </c>
      <c r="F9487" t="s">
        <v>2896</v>
      </c>
      <c r="G9487" t="s">
        <v>2897</v>
      </c>
      <c r="H9487">
        <v>14894.353499999999</v>
      </c>
      <c r="I9487">
        <v>80.483611295681399</v>
      </c>
      <c r="J9487">
        <v>0</v>
      </c>
      <c r="K9487">
        <v>80.483611295681399</v>
      </c>
      <c r="L9487">
        <v>14813.869888704299</v>
      </c>
    </row>
    <row r="9488" spans="1:12" x14ac:dyDescent="0.35">
      <c r="A9488" t="s">
        <v>1883</v>
      </c>
      <c r="B9488" t="s">
        <v>5282</v>
      </c>
      <c r="C9488" t="s">
        <v>2879</v>
      </c>
      <c r="D9488" t="s">
        <v>2910</v>
      </c>
      <c r="E9488" t="s">
        <v>3153</v>
      </c>
      <c r="F9488" t="s">
        <v>2170</v>
      </c>
      <c r="G9488" t="s">
        <v>2171</v>
      </c>
      <c r="H9488">
        <v>0</v>
      </c>
      <c r="I9488">
        <v>0</v>
      </c>
      <c r="J9488">
        <v>0</v>
      </c>
      <c r="K9488">
        <v>0</v>
      </c>
      <c r="L9488">
        <v>0</v>
      </c>
    </row>
    <row r="9489" spans="1:12" x14ac:dyDescent="0.35">
      <c r="A9489" t="s">
        <v>1883</v>
      </c>
      <c r="B9489" t="s">
        <v>5282</v>
      </c>
      <c r="C9489" t="s">
        <v>2879</v>
      </c>
      <c r="D9489" t="s">
        <v>2910</v>
      </c>
      <c r="E9489" t="s">
        <v>3153</v>
      </c>
      <c r="F9489" t="s">
        <v>2172</v>
      </c>
      <c r="G9489" t="s">
        <v>2173</v>
      </c>
      <c r="H9489">
        <v>9296.9418999999998</v>
      </c>
      <c r="I9489">
        <v>6.9267485474737098</v>
      </c>
      <c r="J9489">
        <v>0</v>
      </c>
      <c r="K9489">
        <v>6.9267485474737098</v>
      </c>
      <c r="L9489">
        <v>9290.0151514525296</v>
      </c>
    </row>
    <row r="9490" spans="1:12" x14ac:dyDescent="0.35">
      <c r="A9490" t="s">
        <v>1883</v>
      </c>
      <c r="B9490" t="s">
        <v>5282</v>
      </c>
      <c r="C9490" t="s">
        <v>2879</v>
      </c>
      <c r="D9490" t="s">
        <v>2910</v>
      </c>
      <c r="E9490" t="s">
        <v>3153</v>
      </c>
      <c r="F9490" t="s">
        <v>2882</v>
      </c>
      <c r="G9490" t="s">
        <v>2883</v>
      </c>
      <c r="H9490">
        <v>5676.0276999999996</v>
      </c>
      <c r="I9490">
        <v>4.2289622710892099</v>
      </c>
      <c r="J9490">
        <v>0</v>
      </c>
      <c r="K9490">
        <v>4.2289622710892099</v>
      </c>
      <c r="L9490">
        <v>5671.7987377289101</v>
      </c>
    </row>
    <row r="9491" spans="1:12" x14ac:dyDescent="0.35">
      <c r="A9491" t="s">
        <v>1883</v>
      </c>
      <c r="B9491" t="s">
        <v>5282</v>
      </c>
      <c r="C9491" t="s">
        <v>2879</v>
      </c>
      <c r="D9491" t="s">
        <v>2910</v>
      </c>
      <c r="E9491" t="s">
        <v>3153</v>
      </c>
      <c r="F9491" t="s">
        <v>2884</v>
      </c>
      <c r="G9491" t="s">
        <v>2885</v>
      </c>
      <c r="H9491">
        <v>33762.578399999999</v>
      </c>
      <c r="I9491">
        <v>25.155034198720301</v>
      </c>
      <c r="J9491">
        <v>0</v>
      </c>
      <c r="K9491">
        <v>25.155034198720301</v>
      </c>
      <c r="L9491">
        <v>33737.423365801304</v>
      </c>
    </row>
    <row r="9492" spans="1:12" x14ac:dyDescent="0.35">
      <c r="A9492" t="s">
        <v>1883</v>
      </c>
      <c r="B9492" t="s">
        <v>5282</v>
      </c>
      <c r="C9492" t="s">
        <v>2879</v>
      </c>
      <c r="D9492" t="s">
        <v>2910</v>
      </c>
      <c r="E9492" t="s">
        <v>3153</v>
      </c>
      <c r="F9492" t="s">
        <v>2896</v>
      </c>
      <c r="G9492" t="s">
        <v>2897</v>
      </c>
      <c r="H9492">
        <v>8220.4539000000004</v>
      </c>
      <c r="I9492">
        <v>6.12470397881886</v>
      </c>
      <c r="J9492">
        <v>0</v>
      </c>
      <c r="K9492">
        <v>6.12470397881886</v>
      </c>
      <c r="L9492">
        <v>8214.3291960211809</v>
      </c>
    </row>
    <row r="9493" spans="1:12" x14ac:dyDescent="0.35">
      <c r="A9493" t="s">
        <v>1883</v>
      </c>
      <c r="B9493" t="s">
        <v>5282</v>
      </c>
      <c r="C9493" t="s">
        <v>2879</v>
      </c>
      <c r="D9493" t="s">
        <v>2912</v>
      </c>
      <c r="E9493" t="s">
        <v>2909</v>
      </c>
      <c r="F9493" t="s">
        <v>2170</v>
      </c>
      <c r="G9493" t="s">
        <v>2171</v>
      </c>
      <c r="H9493">
        <v>0</v>
      </c>
      <c r="I9493">
        <v>0</v>
      </c>
      <c r="J9493">
        <v>0</v>
      </c>
      <c r="K9493">
        <v>0</v>
      </c>
      <c r="L9493">
        <v>0</v>
      </c>
    </row>
    <row r="9494" spans="1:12" x14ac:dyDescent="0.35">
      <c r="A9494" t="s">
        <v>1883</v>
      </c>
      <c r="B9494" t="s">
        <v>5282</v>
      </c>
      <c r="C9494" t="s">
        <v>2879</v>
      </c>
      <c r="D9494" t="s">
        <v>2912</v>
      </c>
      <c r="E9494" t="s">
        <v>2909</v>
      </c>
      <c r="F9494" t="s">
        <v>2172</v>
      </c>
      <c r="G9494" t="s">
        <v>2173</v>
      </c>
      <c r="H9494">
        <v>25601.0831</v>
      </c>
      <c r="I9494">
        <v>19.340794822006501</v>
      </c>
      <c r="J9494">
        <v>0</v>
      </c>
      <c r="K9494">
        <v>19.340794822006501</v>
      </c>
      <c r="L9494">
        <v>25581.742305177999</v>
      </c>
    </row>
    <row r="9495" spans="1:12" x14ac:dyDescent="0.35">
      <c r="A9495" t="s">
        <v>1883</v>
      </c>
      <c r="B9495" t="s">
        <v>5282</v>
      </c>
      <c r="C9495" t="s">
        <v>2879</v>
      </c>
      <c r="D9495" t="s">
        <v>2912</v>
      </c>
      <c r="E9495" t="s">
        <v>2909</v>
      </c>
      <c r="F9495" t="s">
        <v>2882</v>
      </c>
      <c r="G9495" t="s">
        <v>2883</v>
      </c>
      <c r="H9495">
        <v>0</v>
      </c>
      <c r="I9495">
        <v>0</v>
      </c>
      <c r="J9495">
        <v>0</v>
      </c>
      <c r="K9495">
        <v>0</v>
      </c>
      <c r="L9495">
        <v>0</v>
      </c>
    </row>
    <row r="9496" spans="1:12" x14ac:dyDescent="0.35">
      <c r="A9496" t="s">
        <v>1883</v>
      </c>
      <c r="B9496" t="s">
        <v>5282</v>
      </c>
      <c r="C9496" t="s">
        <v>2879</v>
      </c>
      <c r="D9496" t="s">
        <v>2912</v>
      </c>
      <c r="E9496" t="s">
        <v>2909</v>
      </c>
      <c r="F9496" t="s">
        <v>2884</v>
      </c>
      <c r="G9496" t="s">
        <v>2885</v>
      </c>
      <c r="H9496">
        <v>14992.4151</v>
      </c>
      <c r="I9496">
        <v>11.326287378640799</v>
      </c>
      <c r="J9496">
        <v>0</v>
      </c>
      <c r="K9496">
        <v>11.326287378640799</v>
      </c>
      <c r="L9496">
        <v>14981.088812621399</v>
      </c>
    </row>
    <row r="9497" spans="1:12" x14ac:dyDescent="0.35">
      <c r="A9497" t="s">
        <v>1883</v>
      </c>
      <c r="B9497" t="s">
        <v>5282</v>
      </c>
      <c r="C9497" t="s">
        <v>2879</v>
      </c>
      <c r="D9497" t="s">
        <v>2976</v>
      </c>
      <c r="E9497" t="s">
        <v>3191</v>
      </c>
      <c r="F9497" t="s">
        <v>2170</v>
      </c>
      <c r="G9497" t="s">
        <v>2171</v>
      </c>
      <c r="H9497">
        <v>0</v>
      </c>
      <c r="I9497">
        <v>0</v>
      </c>
      <c r="J9497">
        <v>0</v>
      </c>
      <c r="K9497">
        <v>0</v>
      </c>
      <c r="L9497">
        <v>0</v>
      </c>
    </row>
    <row r="9498" spans="1:12" x14ac:dyDescent="0.35">
      <c r="A9498" t="s">
        <v>1883</v>
      </c>
      <c r="B9498" t="s">
        <v>5282</v>
      </c>
      <c r="C9498" t="s">
        <v>2879</v>
      </c>
      <c r="D9498" t="s">
        <v>2976</v>
      </c>
      <c r="E9498" t="s">
        <v>3191</v>
      </c>
      <c r="F9498" t="s">
        <v>2172</v>
      </c>
      <c r="G9498" t="s">
        <v>2173</v>
      </c>
      <c r="H9498">
        <v>17110.945500000002</v>
      </c>
      <c r="I9498">
        <v>58.7847596123393</v>
      </c>
      <c r="J9498">
        <v>0</v>
      </c>
      <c r="K9498">
        <v>58.7847596123393</v>
      </c>
      <c r="L9498">
        <v>17052.160740387699</v>
      </c>
    </row>
    <row r="9499" spans="1:12" x14ac:dyDescent="0.35">
      <c r="A9499" t="s">
        <v>1883</v>
      </c>
      <c r="B9499" t="s">
        <v>5282</v>
      </c>
      <c r="C9499" t="s">
        <v>2879</v>
      </c>
      <c r="D9499" t="s">
        <v>2976</v>
      </c>
      <c r="E9499" t="s">
        <v>3191</v>
      </c>
      <c r="F9499" t="s">
        <v>2882</v>
      </c>
      <c r="G9499" t="s">
        <v>2883</v>
      </c>
      <c r="H9499">
        <v>0</v>
      </c>
      <c r="I9499">
        <v>0</v>
      </c>
      <c r="J9499">
        <v>0</v>
      </c>
      <c r="K9499">
        <v>0</v>
      </c>
      <c r="L9499">
        <v>0</v>
      </c>
    </row>
    <row r="9500" spans="1:12" x14ac:dyDescent="0.35">
      <c r="A9500" t="s">
        <v>1883</v>
      </c>
      <c r="B9500" t="s">
        <v>5282</v>
      </c>
      <c r="C9500" t="s">
        <v>2879</v>
      </c>
      <c r="D9500" t="s">
        <v>2976</v>
      </c>
      <c r="E9500" t="s">
        <v>3191</v>
      </c>
      <c r="F9500" t="s">
        <v>2884</v>
      </c>
      <c r="G9500" t="s">
        <v>2885</v>
      </c>
      <c r="H9500">
        <v>74147.430500000002</v>
      </c>
      <c r="I9500">
        <v>254.73395832013699</v>
      </c>
      <c r="J9500">
        <v>0</v>
      </c>
      <c r="K9500">
        <v>254.73395832013699</v>
      </c>
      <c r="L9500">
        <v>73892.696541679907</v>
      </c>
    </row>
    <row r="9501" spans="1:12" x14ac:dyDescent="0.35">
      <c r="A9501" t="s">
        <v>1883</v>
      </c>
      <c r="B9501" t="s">
        <v>5282</v>
      </c>
      <c r="C9501" t="s">
        <v>2879</v>
      </c>
      <c r="D9501" t="s">
        <v>2977</v>
      </c>
      <c r="E9501" t="s">
        <v>2913</v>
      </c>
      <c r="F9501" t="s">
        <v>2170</v>
      </c>
      <c r="G9501" t="s">
        <v>2171</v>
      </c>
      <c r="H9501">
        <v>0</v>
      </c>
      <c r="I9501">
        <v>0</v>
      </c>
      <c r="J9501">
        <v>0</v>
      </c>
      <c r="K9501">
        <v>0</v>
      </c>
      <c r="L9501">
        <v>0</v>
      </c>
    </row>
    <row r="9502" spans="1:12" x14ac:dyDescent="0.35">
      <c r="A9502" t="s">
        <v>1883</v>
      </c>
      <c r="B9502" t="s">
        <v>5282</v>
      </c>
      <c r="C9502" t="s">
        <v>2879</v>
      </c>
      <c r="D9502" t="s">
        <v>2977</v>
      </c>
      <c r="E9502" t="s">
        <v>2913</v>
      </c>
      <c r="F9502" t="s">
        <v>2172</v>
      </c>
      <c r="G9502" t="s">
        <v>2173</v>
      </c>
      <c r="H9502">
        <v>23532.006600000001</v>
      </c>
      <c r="I9502">
        <v>77.265988860401393</v>
      </c>
      <c r="J9502">
        <v>0</v>
      </c>
      <c r="K9502">
        <v>77.265988860401393</v>
      </c>
      <c r="L9502">
        <v>23454.740611139601</v>
      </c>
    </row>
    <row r="9503" spans="1:12" x14ac:dyDescent="0.35">
      <c r="A9503" t="s">
        <v>1883</v>
      </c>
      <c r="B9503" t="s">
        <v>5282</v>
      </c>
      <c r="C9503" t="s">
        <v>2879</v>
      </c>
      <c r="D9503" t="s">
        <v>2977</v>
      </c>
      <c r="E9503" t="s">
        <v>2913</v>
      </c>
      <c r="F9503" t="s">
        <v>2882</v>
      </c>
      <c r="G9503" t="s">
        <v>2883</v>
      </c>
      <c r="H9503">
        <v>0</v>
      </c>
      <c r="I9503">
        <v>0</v>
      </c>
      <c r="J9503">
        <v>0</v>
      </c>
      <c r="K9503">
        <v>0</v>
      </c>
      <c r="L9503">
        <v>0</v>
      </c>
    </row>
    <row r="9504" spans="1:12" x14ac:dyDescent="0.35">
      <c r="A9504" t="s">
        <v>1883</v>
      </c>
      <c r="B9504" t="s">
        <v>5282</v>
      </c>
      <c r="C9504" t="s">
        <v>2879</v>
      </c>
      <c r="D9504" t="s">
        <v>2977</v>
      </c>
      <c r="E9504" t="s">
        <v>2913</v>
      </c>
      <c r="F9504" t="s">
        <v>2884</v>
      </c>
      <c r="G9504" t="s">
        <v>2885</v>
      </c>
      <c r="H9504">
        <v>18188.494200000001</v>
      </c>
      <c r="I9504">
        <v>59.720873485987099</v>
      </c>
      <c r="J9504">
        <v>0</v>
      </c>
      <c r="K9504">
        <v>59.720873485987099</v>
      </c>
      <c r="L9504">
        <v>18128.773326514001</v>
      </c>
    </row>
    <row r="9505" spans="1:14" x14ac:dyDescent="0.35">
      <c r="A9505" t="s">
        <v>1883</v>
      </c>
      <c r="B9505" t="s">
        <v>5282</v>
      </c>
      <c r="C9505" t="s">
        <v>2915</v>
      </c>
      <c r="D9505" t="s">
        <v>5287</v>
      </c>
      <c r="E9505" t="s">
        <v>5288</v>
      </c>
      <c r="F9505" t="s">
        <v>2170</v>
      </c>
      <c r="G9505" t="s">
        <v>2171</v>
      </c>
      <c r="H9505">
        <v>0</v>
      </c>
      <c r="I9505">
        <v>0</v>
      </c>
      <c r="J9505">
        <v>0</v>
      </c>
      <c r="K9505">
        <v>0</v>
      </c>
      <c r="L9505">
        <v>0</v>
      </c>
    </row>
    <row r="9506" spans="1:14" x14ac:dyDescent="0.35">
      <c r="A9506" t="s">
        <v>1883</v>
      </c>
      <c r="B9506" t="s">
        <v>5282</v>
      </c>
      <c r="C9506" t="s">
        <v>2915</v>
      </c>
      <c r="D9506" t="s">
        <v>5287</v>
      </c>
      <c r="E9506" t="s">
        <v>5288</v>
      </c>
      <c r="F9506" t="s">
        <v>2172</v>
      </c>
      <c r="G9506" t="s">
        <v>2173</v>
      </c>
      <c r="H9506">
        <v>9823170.7787999995</v>
      </c>
      <c r="I9506">
        <v>36394.936299647299</v>
      </c>
      <c r="J9506">
        <v>1151576.2025983101</v>
      </c>
      <c r="K9506">
        <v>1187971.1388979601</v>
      </c>
      <c r="L9506">
        <v>8635199.6399020404</v>
      </c>
    </row>
    <row r="9507" spans="1:14" x14ac:dyDescent="0.35">
      <c r="A9507" t="s">
        <v>1883</v>
      </c>
      <c r="B9507" t="s">
        <v>5282</v>
      </c>
      <c r="C9507" t="s">
        <v>2915</v>
      </c>
      <c r="D9507" t="s">
        <v>5287</v>
      </c>
      <c r="E9507" t="s">
        <v>5288</v>
      </c>
      <c r="F9507" t="s">
        <v>19</v>
      </c>
      <c r="G9507" t="s">
        <v>2174</v>
      </c>
      <c r="H9507">
        <v>125222.9443</v>
      </c>
      <c r="I9507">
        <v>463.95213732311998</v>
      </c>
      <c r="J9507">
        <v>0</v>
      </c>
      <c r="K9507">
        <v>463.95213732311998</v>
      </c>
      <c r="L9507">
        <v>124758.99216267699</v>
      </c>
      <c r="N9507" t="s">
        <v>2198</v>
      </c>
    </row>
    <row r="9508" spans="1:14" x14ac:dyDescent="0.35">
      <c r="A9508" t="s">
        <v>1883</v>
      </c>
      <c r="B9508" t="s">
        <v>5282</v>
      </c>
      <c r="C9508" t="s">
        <v>2915</v>
      </c>
      <c r="D9508" t="s">
        <v>5287</v>
      </c>
      <c r="E9508" t="s">
        <v>5288</v>
      </c>
      <c r="F9508" t="s">
        <v>3005</v>
      </c>
      <c r="G9508" t="s">
        <v>3006</v>
      </c>
      <c r="H9508">
        <v>89932.841799999995</v>
      </c>
      <c r="I9508">
        <v>333.20198953205897</v>
      </c>
      <c r="J9508">
        <v>0</v>
      </c>
      <c r="K9508">
        <v>333.20198953205897</v>
      </c>
      <c r="L9508">
        <v>89599.639810467896</v>
      </c>
      <c r="N9508" t="s">
        <v>2198</v>
      </c>
    </row>
    <row r="9509" spans="1:14" x14ac:dyDescent="0.35">
      <c r="A9509" t="s">
        <v>1883</v>
      </c>
      <c r="B9509" t="s">
        <v>5282</v>
      </c>
      <c r="C9509" t="s">
        <v>2915</v>
      </c>
      <c r="D9509" t="s">
        <v>5287</v>
      </c>
      <c r="E9509" t="s">
        <v>5288</v>
      </c>
      <c r="F9509" t="s">
        <v>3263</v>
      </c>
      <c r="G9509" t="s">
        <v>3264</v>
      </c>
      <c r="H9509">
        <v>168481.7795</v>
      </c>
      <c r="I9509">
        <v>624.226512034743</v>
      </c>
      <c r="J9509">
        <v>0</v>
      </c>
      <c r="K9509">
        <v>624.226512034743</v>
      </c>
      <c r="L9509">
        <v>167857.552987965</v>
      </c>
      <c r="N9509" t="s">
        <v>2198</v>
      </c>
    </row>
    <row r="9510" spans="1:14" x14ac:dyDescent="0.35">
      <c r="A9510" t="s">
        <v>1883</v>
      </c>
      <c r="B9510" t="s">
        <v>5282</v>
      </c>
      <c r="C9510" t="s">
        <v>2915</v>
      </c>
      <c r="D9510" t="s">
        <v>5287</v>
      </c>
      <c r="E9510" t="s">
        <v>5288</v>
      </c>
      <c r="F9510" t="s">
        <v>2918</v>
      </c>
      <c r="G9510" t="s">
        <v>2919</v>
      </c>
      <c r="H9510">
        <v>0</v>
      </c>
      <c r="I9510">
        <v>0</v>
      </c>
      <c r="J9510">
        <v>0</v>
      </c>
      <c r="K9510">
        <v>0</v>
      </c>
      <c r="L9510">
        <v>0</v>
      </c>
    </row>
    <row r="9511" spans="1:14" x14ac:dyDescent="0.35">
      <c r="A9511" t="s">
        <v>1883</v>
      </c>
      <c r="B9511" t="s">
        <v>5282</v>
      </c>
      <c r="C9511" t="s">
        <v>2915</v>
      </c>
      <c r="D9511" t="s">
        <v>5287</v>
      </c>
      <c r="E9511" t="s">
        <v>5288</v>
      </c>
      <c r="F9511" t="s">
        <v>2920</v>
      </c>
      <c r="G9511" t="s">
        <v>2921</v>
      </c>
      <c r="H9511">
        <v>0</v>
      </c>
      <c r="I9511">
        <v>0</v>
      </c>
      <c r="J9511">
        <v>0</v>
      </c>
      <c r="K9511">
        <v>0</v>
      </c>
      <c r="L9511">
        <v>0</v>
      </c>
    </row>
    <row r="9512" spans="1:14" x14ac:dyDescent="0.35">
      <c r="A9512" t="s">
        <v>1883</v>
      </c>
      <c r="B9512" t="s">
        <v>5282</v>
      </c>
      <c r="C9512" t="s">
        <v>2915</v>
      </c>
      <c r="D9512" t="s">
        <v>5287</v>
      </c>
      <c r="E9512" t="s">
        <v>5288</v>
      </c>
      <c r="F9512" t="s">
        <v>2867</v>
      </c>
      <c r="G9512" t="s">
        <v>2868</v>
      </c>
      <c r="H9512">
        <v>0</v>
      </c>
      <c r="I9512">
        <v>0</v>
      </c>
      <c r="J9512">
        <v>0</v>
      </c>
      <c r="K9512">
        <v>0</v>
      </c>
      <c r="L9512">
        <v>0</v>
      </c>
    </row>
    <row r="9513" spans="1:14" x14ac:dyDescent="0.35">
      <c r="A9513" t="s">
        <v>1883</v>
      </c>
      <c r="B9513" t="s">
        <v>5282</v>
      </c>
      <c r="C9513" t="s">
        <v>2915</v>
      </c>
      <c r="D9513" t="s">
        <v>5287</v>
      </c>
      <c r="E9513" t="s">
        <v>5288</v>
      </c>
      <c r="F9513" t="s">
        <v>2922</v>
      </c>
      <c r="G9513" t="s">
        <v>2923</v>
      </c>
      <c r="H9513">
        <v>1056426.2930999999</v>
      </c>
      <c r="I9513">
        <v>3914.0689403259598</v>
      </c>
      <c r="J9513">
        <v>123845.48800686401</v>
      </c>
      <c r="K9513">
        <v>127759.55694718999</v>
      </c>
      <c r="L9513">
        <v>928666.73615281004</v>
      </c>
    </row>
    <row r="9514" spans="1:14" x14ac:dyDescent="0.35">
      <c r="A9514" t="s">
        <v>1883</v>
      </c>
      <c r="B9514" t="s">
        <v>5282</v>
      </c>
      <c r="C9514" t="s">
        <v>2915</v>
      </c>
      <c r="D9514" t="s">
        <v>5287</v>
      </c>
      <c r="E9514" t="s">
        <v>5288</v>
      </c>
      <c r="F9514" t="s">
        <v>2974</v>
      </c>
      <c r="G9514" t="s">
        <v>2975</v>
      </c>
      <c r="H9514">
        <v>198079.9301</v>
      </c>
      <c r="I9514">
        <v>733.88792631111698</v>
      </c>
      <c r="J9514">
        <v>0</v>
      </c>
      <c r="K9514">
        <v>733.88792631111698</v>
      </c>
      <c r="L9514">
        <v>197346.042173689</v>
      </c>
      <c r="N9514" t="s">
        <v>2198</v>
      </c>
    </row>
    <row r="9515" spans="1:14" x14ac:dyDescent="0.35">
      <c r="A9515" t="s">
        <v>1883</v>
      </c>
      <c r="B9515" t="s">
        <v>5282</v>
      </c>
      <c r="C9515" t="s">
        <v>2915</v>
      </c>
      <c r="D9515" t="s">
        <v>5287</v>
      </c>
      <c r="E9515" t="s">
        <v>5288</v>
      </c>
      <c r="F9515" t="s">
        <v>2999</v>
      </c>
      <c r="G9515" t="s">
        <v>3000</v>
      </c>
      <c r="H9515">
        <v>2409972.4810000001</v>
      </c>
      <c r="I9515">
        <v>8928.9697701185905</v>
      </c>
      <c r="J9515">
        <v>282522.51951565902</v>
      </c>
      <c r="K9515">
        <v>291451.48928577802</v>
      </c>
      <c r="L9515">
        <v>2118520.99171422</v>
      </c>
    </row>
    <row r="9516" spans="1:14" x14ac:dyDescent="0.35">
      <c r="A9516" t="s">
        <v>1883</v>
      </c>
      <c r="B9516" t="s">
        <v>5282</v>
      </c>
      <c r="C9516" t="s">
        <v>2915</v>
      </c>
      <c r="D9516" t="s">
        <v>5287</v>
      </c>
      <c r="E9516" t="s">
        <v>5288</v>
      </c>
      <c r="F9516" t="s">
        <v>3241</v>
      </c>
      <c r="G9516" t="s">
        <v>3242</v>
      </c>
      <c r="H9516">
        <v>0</v>
      </c>
      <c r="I9516">
        <v>0</v>
      </c>
      <c r="J9516">
        <v>0</v>
      </c>
      <c r="K9516">
        <v>0</v>
      </c>
      <c r="L9516">
        <v>0</v>
      </c>
    </row>
    <row r="9517" spans="1:14" x14ac:dyDescent="0.35">
      <c r="A9517" t="s">
        <v>1883</v>
      </c>
      <c r="B9517" t="s">
        <v>5282</v>
      </c>
      <c r="C9517" t="s">
        <v>2915</v>
      </c>
      <c r="D9517" t="s">
        <v>5287</v>
      </c>
      <c r="E9517" t="s">
        <v>5288</v>
      </c>
      <c r="F9517" t="s">
        <v>2924</v>
      </c>
      <c r="G9517" t="s">
        <v>2925</v>
      </c>
      <c r="H9517">
        <v>0</v>
      </c>
      <c r="I9517">
        <v>0</v>
      </c>
      <c r="J9517">
        <v>0</v>
      </c>
      <c r="K9517">
        <v>0</v>
      </c>
      <c r="L9517">
        <v>0</v>
      </c>
    </row>
    <row r="9518" spans="1:14" x14ac:dyDescent="0.35">
      <c r="A9518" t="s">
        <v>1883</v>
      </c>
      <c r="B9518" t="s">
        <v>5282</v>
      </c>
      <c r="C9518" t="s">
        <v>2915</v>
      </c>
      <c r="D9518" t="s">
        <v>5287</v>
      </c>
      <c r="E9518" t="s">
        <v>5288</v>
      </c>
      <c r="F9518" t="s">
        <v>2877</v>
      </c>
      <c r="G9518" t="s">
        <v>2878</v>
      </c>
      <c r="H9518">
        <v>569195.201</v>
      </c>
      <c r="I9518">
        <v>2108.8733514687301</v>
      </c>
      <c r="J9518">
        <v>66727.094831284601</v>
      </c>
      <c r="K9518">
        <v>68835.968182753393</v>
      </c>
      <c r="L9518">
        <v>500359.23281724699</v>
      </c>
    </row>
    <row r="9519" spans="1:14" x14ac:dyDescent="0.35">
      <c r="A9519" t="s">
        <v>1883</v>
      </c>
      <c r="B9519" t="s">
        <v>5282</v>
      </c>
      <c r="C9519" t="s">
        <v>2915</v>
      </c>
      <c r="D9519" t="s">
        <v>5287</v>
      </c>
      <c r="E9519" t="s">
        <v>5288</v>
      </c>
      <c r="F9519" t="s">
        <v>3924</v>
      </c>
      <c r="G9519" t="s">
        <v>3925</v>
      </c>
      <c r="H9519">
        <v>78548.937699999995</v>
      </c>
      <c r="I9519">
        <v>291.02452250268402</v>
      </c>
      <c r="J9519">
        <v>0</v>
      </c>
      <c r="K9519">
        <v>291.02452250268402</v>
      </c>
      <c r="L9519">
        <v>78257.913177497307</v>
      </c>
      <c r="N9519" t="s">
        <v>2198</v>
      </c>
    </row>
    <row r="9520" spans="1:14" x14ac:dyDescent="0.35">
      <c r="A9520" t="s">
        <v>1883</v>
      </c>
      <c r="B9520" t="s">
        <v>5282</v>
      </c>
      <c r="C9520" t="s">
        <v>2915</v>
      </c>
      <c r="D9520" t="s">
        <v>3496</v>
      </c>
      <c r="E9520" t="s">
        <v>3497</v>
      </c>
      <c r="F9520" t="s">
        <v>2172</v>
      </c>
      <c r="G9520" t="s">
        <v>2173</v>
      </c>
      <c r="H9520">
        <v>20671.132900000001</v>
      </c>
      <c r="I9520">
        <v>142.402750236483</v>
      </c>
      <c r="J9520">
        <v>86.856661618875506</v>
      </c>
      <c r="K9520">
        <v>229.25941185535899</v>
      </c>
      <c r="L9520">
        <v>20441.8734881446</v>
      </c>
    </row>
    <row r="9521" spans="1:12" x14ac:dyDescent="0.35">
      <c r="A9521" t="s">
        <v>1883</v>
      </c>
      <c r="B9521" t="s">
        <v>5282</v>
      </c>
      <c r="C9521" t="s">
        <v>2915</v>
      </c>
      <c r="D9521" t="s">
        <v>3496</v>
      </c>
      <c r="E9521" t="s">
        <v>3497</v>
      </c>
      <c r="F9521" t="s">
        <v>2867</v>
      </c>
      <c r="G9521" t="s">
        <v>2868</v>
      </c>
      <c r="H9521">
        <v>0</v>
      </c>
      <c r="I9521">
        <v>0</v>
      </c>
      <c r="J9521">
        <v>0</v>
      </c>
      <c r="K9521">
        <v>0</v>
      </c>
      <c r="L9521">
        <v>0</v>
      </c>
    </row>
    <row r="9522" spans="1:12" x14ac:dyDescent="0.35">
      <c r="A9522" t="s">
        <v>1883</v>
      </c>
      <c r="B9522" t="s">
        <v>5282</v>
      </c>
      <c r="C9522" t="s">
        <v>2915</v>
      </c>
      <c r="D9522" t="s">
        <v>3496</v>
      </c>
      <c r="E9522" t="s">
        <v>3497</v>
      </c>
      <c r="F9522" t="s">
        <v>2922</v>
      </c>
      <c r="G9522" t="s">
        <v>2923</v>
      </c>
      <c r="H9522">
        <v>0</v>
      </c>
      <c r="I9522">
        <v>0</v>
      </c>
      <c r="J9522">
        <v>0</v>
      </c>
      <c r="K9522">
        <v>0</v>
      </c>
      <c r="L9522">
        <v>0</v>
      </c>
    </row>
    <row r="9523" spans="1:12" x14ac:dyDescent="0.35">
      <c r="A9523" t="s">
        <v>1883</v>
      </c>
      <c r="B9523" t="s">
        <v>5282</v>
      </c>
      <c r="C9523" t="s">
        <v>2915</v>
      </c>
      <c r="D9523" t="s">
        <v>3496</v>
      </c>
      <c r="E9523" t="s">
        <v>3497</v>
      </c>
      <c r="F9523" t="s">
        <v>2997</v>
      </c>
      <c r="G9523" t="s">
        <v>2998</v>
      </c>
      <c r="H9523">
        <v>11936.307000000001</v>
      </c>
      <c r="I9523">
        <v>82.228823991338004</v>
      </c>
      <c r="J9523">
        <v>50.154376434956802</v>
      </c>
      <c r="K9523">
        <v>132.38320042629499</v>
      </c>
      <c r="L9523">
        <v>11803.9237995737</v>
      </c>
    </row>
    <row r="9524" spans="1:12" x14ac:dyDescent="0.35">
      <c r="A9524" t="s">
        <v>1883</v>
      </c>
      <c r="B9524" t="s">
        <v>5282</v>
      </c>
      <c r="C9524" t="s">
        <v>2915</v>
      </c>
      <c r="D9524" t="s">
        <v>3496</v>
      </c>
      <c r="E9524" t="s">
        <v>3497</v>
      </c>
      <c r="F9524" t="s">
        <v>2884</v>
      </c>
      <c r="G9524" t="s">
        <v>2885</v>
      </c>
      <c r="H9524">
        <v>0</v>
      </c>
      <c r="I9524">
        <v>0</v>
      </c>
      <c r="J9524">
        <v>0</v>
      </c>
      <c r="K9524">
        <v>0</v>
      </c>
      <c r="L9524">
        <v>0</v>
      </c>
    </row>
    <row r="9525" spans="1:12" x14ac:dyDescent="0.35">
      <c r="A9525" t="s">
        <v>1883</v>
      </c>
      <c r="B9525" t="s">
        <v>5282</v>
      </c>
      <c r="C9525" t="s">
        <v>2915</v>
      </c>
      <c r="D9525" t="s">
        <v>3496</v>
      </c>
      <c r="E9525" t="s">
        <v>3497</v>
      </c>
      <c r="F9525" t="s">
        <v>2930</v>
      </c>
      <c r="G9525" t="s">
        <v>2931</v>
      </c>
      <c r="H9525">
        <v>1004.8915</v>
      </c>
      <c r="I9525">
        <v>6.9226640812999101</v>
      </c>
      <c r="J9525">
        <v>4.2223867910702904</v>
      </c>
      <c r="K9525">
        <v>11.1450508723702</v>
      </c>
      <c r="L9525">
        <v>993.74644912762994</v>
      </c>
    </row>
    <row r="9526" spans="1:12" x14ac:dyDescent="0.35">
      <c r="A9526" t="s">
        <v>1883</v>
      </c>
      <c r="B9526" t="s">
        <v>5282</v>
      </c>
      <c r="C9526" t="s">
        <v>2915</v>
      </c>
      <c r="D9526" t="s">
        <v>3496</v>
      </c>
      <c r="E9526" t="s">
        <v>3497</v>
      </c>
      <c r="F9526" t="s">
        <v>2890</v>
      </c>
      <c r="G9526" t="s">
        <v>2891</v>
      </c>
      <c r="H9526">
        <v>0</v>
      </c>
      <c r="I9526">
        <v>0</v>
      </c>
      <c r="J9526">
        <v>0</v>
      </c>
      <c r="K9526">
        <v>0</v>
      </c>
      <c r="L9526">
        <v>0</v>
      </c>
    </row>
    <row r="9527" spans="1:12" x14ac:dyDescent="0.35">
      <c r="A9527" t="s">
        <v>1883</v>
      </c>
      <c r="B9527" t="s">
        <v>5282</v>
      </c>
      <c r="C9527" t="s">
        <v>2915</v>
      </c>
      <c r="D9527" t="s">
        <v>3496</v>
      </c>
      <c r="E9527" t="s">
        <v>3497</v>
      </c>
      <c r="F9527" t="s">
        <v>2924</v>
      </c>
      <c r="G9527" t="s">
        <v>2925</v>
      </c>
      <c r="H9527">
        <v>0</v>
      </c>
      <c r="I9527">
        <v>0</v>
      </c>
      <c r="J9527">
        <v>0</v>
      </c>
      <c r="K9527">
        <v>0</v>
      </c>
      <c r="L9527">
        <v>0</v>
      </c>
    </row>
    <row r="9528" spans="1:12" x14ac:dyDescent="0.35">
      <c r="A9528" t="s">
        <v>1883</v>
      </c>
      <c r="B9528" t="s">
        <v>5282</v>
      </c>
      <c r="C9528" t="s">
        <v>2915</v>
      </c>
      <c r="D9528" t="s">
        <v>3085</v>
      </c>
      <c r="E9528" t="s">
        <v>3086</v>
      </c>
      <c r="F9528" t="s">
        <v>2172</v>
      </c>
      <c r="G9528" t="s">
        <v>2173</v>
      </c>
      <c r="H9528">
        <v>169493.0956</v>
      </c>
      <c r="I9528">
        <v>22.479799025212099</v>
      </c>
      <c r="J9528">
        <v>59384.693841988097</v>
      </c>
      <c r="K9528">
        <v>59407.173641013302</v>
      </c>
      <c r="L9528">
        <v>110085.921958987</v>
      </c>
    </row>
    <row r="9529" spans="1:12" x14ac:dyDescent="0.35">
      <c r="A9529" t="s">
        <v>1883</v>
      </c>
      <c r="B9529" t="s">
        <v>5282</v>
      </c>
      <c r="C9529" t="s">
        <v>2915</v>
      </c>
      <c r="D9529" t="s">
        <v>3085</v>
      </c>
      <c r="E9529" t="s">
        <v>3086</v>
      </c>
      <c r="F9529" t="s">
        <v>2867</v>
      </c>
      <c r="G9529" t="s">
        <v>2868</v>
      </c>
      <c r="H9529">
        <v>0</v>
      </c>
      <c r="I9529">
        <v>0</v>
      </c>
      <c r="J9529">
        <v>0</v>
      </c>
      <c r="K9529">
        <v>0</v>
      </c>
      <c r="L9529">
        <v>0</v>
      </c>
    </row>
    <row r="9530" spans="1:12" x14ac:dyDescent="0.35">
      <c r="A9530" t="s">
        <v>1883</v>
      </c>
      <c r="B9530" t="s">
        <v>5282</v>
      </c>
      <c r="C9530" t="s">
        <v>2915</v>
      </c>
      <c r="D9530" t="s">
        <v>3085</v>
      </c>
      <c r="E9530" t="s">
        <v>3086</v>
      </c>
      <c r="F9530" t="s">
        <v>2922</v>
      </c>
      <c r="G9530" t="s">
        <v>2923</v>
      </c>
      <c r="H9530">
        <v>71832.926800000001</v>
      </c>
      <c r="I9530">
        <v>9.5271713099464499</v>
      </c>
      <c r="J9530">
        <v>25167.847398760499</v>
      </c>
      <c r="K9530">
        <v>25177.374570070398</v>
      </c>
      <c r="L9530">
        <v>46655.552229929599</v>
      </c>
    </row>
    <row r="9531" spans="1:12" x14ac:dyDescent="0.35">
      <c r="A9531" t="s">
        <v>1883</v>
      </c>
      <c r="B9531" t="s">
        <v>5282</v>
      </c>
      <c r="C9531" t="s">
        <v>2915</v>
      </c>
      <c r="D9531" t="s">
        <v>3085</v>
      </c>
      <c r="E9531" t="s">
        <v>3086</v>
      </c>
      <c r="F9531" t="s">
        <v>2875</v>
      </c>
      <c r="G9531" t="s">
        <v>2876</v>
      </c>
      <c r="H9531">
        <v>79010.395900000003</v>
      </c>
      <c r="I9531">
        <v>10.4791160719658</v>
      </c>
      <c r="J9531">
        <v>27682.591778085301</v>
      </c>
      <c r="K9531">
        <v>27693.070894157299</v>
      </c>
      <c r="L9531">
        <v>51317.3250058427</v>
      </c>
    </row>
    <row r="9532" spans="1:12" x14ac:dyDescent="0.35">
      <c r="A9532" t="s">
        <v>1883</v>
      </c>
      <c r="B9532" t="s">
        <v>5282</v>
      </c>
      <c r="C9532" t="s">
        <v>2915</v>
      </c>
      <c r="D9532" t="s">
        <v>3085</v>
      </c>
      <c r="E9532" t="s">
        <v>3086</v>
      </c>
      <c r="F9532" t="s">
        <v>2924</v>
      </c>
      <c r="G9532" t="s">
        <v>2925</v>
      </c>
      <c r="H9532">
        <v>0</v>
      </c>
      <c r="I9532">
        <v>0</v>
      </c>
      <c r="J9532">
        <v>0</v>
      </c>
      <c r="K9532">
        <v>0</v>
      </c>
      <c r="L9532">
        <v>0</v>
      </c>
    </row>
    <row r="9533" spans="1:12" x14ac:dyDescent="0.35">
      <c r="A9533" t="s">
        <v>1883</v>
      </c>
      <c r="B9533" t="s">
        <v>5282</v>
      </c>
      <c r="C9533" t="s">
        <v>2915</v>
      </c>
      <c r="D9533" t="s">
        <v>3085</v>
      </c>
      <c r="E9533" t="s">
        <v>3086</v>
      </c>
      <c r="F9533" t="s">
        <v>2877</v>
      </c>
      <c r="G9533" t="s">
        <v>2878</v>
      </c>
      <c r="H9533">
        <v>3348.5149999999999</v>
      </c>
      <c r="I9533">
        <v>0.44411216077983001</v>
      </c>
      <c r="J9533">
        <v>1173.2073169264099</v>
      </c>
      <c r="K9533">
        <v>1173.6514290871901</v>
      </c>
      <c r="L9533">
        <v>2174.8635709128098</v>
      </c>
    </row>
    <row r="9534" spans="1:12" x14ac:dyDescent="0.35">
      <c r="A9534" t="s">
        <v>1883</v>
      </c>
      <c r="B9534" t="s">
        <v>5282</v>
      </c>
      <c r="C9534" t="s">
        <v>2915</v>
      </c>
      <c r="D9534" t="s">
        <v>5289</v>
      </c>
      <c r="E9534" t="s">
        <v>5290</v>
      </c>
      <c r="F9534" t="s">
        <v>2172</v>
      </c>
      <c r="G9534" t="s">
        <v>2173</v>
      </c>
      <c r="H9534">
        <v>349102.51530000003</v>
      </c>
      <c r="I9534">
        <v>1031.00276417496</v>
      </c>
      <c r="J9534">
        <v>7052.6059689886597</v>
      </c>
      <c r="K9534">
        <v>8083.6087331636199</v>
      </c>
      <c r="L9534">
        <v>341018.906566836</v>
      </c>
    </row>
    <row r="9535" spans="1:12" x14ac:dyDescent="0.35">
      <c r="A9535" t="s">
        <v>1883</v>
      </c>
      <c r="B9535" t="s">
        <v>5282</v>
      </c>
      <c r="C9535" t="s">
        <v>2915</v>
      </c>
      <c r="D9535" t="s">
        <v>5289</v>
      </c>
      <c r="E9535" t="s">
        <v>5290</v>
      </c>
      <c r="F9535" t="s">
        <v>2867</v>
      </c>
      <c r="G9535" t="s">
        <v>2868</v>
      </c>
      <c r="H9535">
        <v>0</v>
      </c>
      <c r="I9535">
        <v>0</v>
      </c>
      <c r="J9535">
        <v>0</v>
      </c>
      <c r="K9535">
        <v>0</v>
      </c>
      <c r="L9535">
        <v>0</v>
      </c>
    </row>
    <row r="9536" spans="1:12" x14ac:dyDescent="0.35">
      <c r="A9536" t="s">
        <v>1883</v>
      </c>
      <c r="B9536" t="s">
        <v>5282</v>
      </c>
      <c r="C9536" t="s">
        <v>2915</v>
      </c>
      <c r="D9536" t="s">
        <v>5289</v>
      </c>
      <c r="E9536" t="s">
        <v>5290</v>
      </c>
      <c r="F9536" t="s">
        <v>2922</v>
      </c>
      <c r="G9536" t="s">
        <v>2923</v>
      </c>
      <c r="H9536">
        <v>162306.25880000001</v>
      </c>
      <c r="I9536">
        <v>479.33828650775303</v>
      </c>
      <c r="J9536">
        <v>3278.9282221707899</v>
      </c>
      <c r="K9536">
        <v>3758.2665086785501</v>
      </c>
      <c r="L9536">
        <v>158547.99229132099</v>
      </c>
    </row>
    <row r="9537" spans="1:14" x14ac:dyDescent="0.35">
      <c r="A9537" t="s">
        <v>1883</v>
      </c>
      <c r="B9537" t="s">
        <v>5282</v>
      </c>
      <c r="C9537" t="s">
        <v>2915</v>
      </c>
      <c r="D9537" t="s">
        <v>5289</v>
      </c>
      <c r="E9537" t="s">
        <v>5290</v>
      </c>
      <c r="F9537" t="s">
        <v>2875</v>
      </c>
      <c r="G9537" t="s">
        <v>2876</v>
      </c>
      <c r="H9537">
        <v>0</v>
      </c>
      <c r="I9537">
        <v>0</v>
      </c>
      <c r="J9537">
        <v>0</v>
      </c>
      <c r="K9537">
        <v>0</v>
      </c>
      <c r="L9537">
        <v>0</v>
      </c>
    </row>
    <row r="9538" spans="1:14" x14ac:dyDescent="0.35">
      <c r="A9538" t="s">
        <v>1883</v>
      </c>
      <c r="B9538" t="s">
        <v>5282</v>
      </c>
      <c r="C9538" t="s">
        <v>2915</v>
      </c>
      <c r="D9538" t="s">
        <v>5289</v>
      </c>
      <c r="E9538" t="s">
        <v>5290</v>
      </c>
      <c r="F9538" t="s">
        <v>2924</v>
      </c>
      <c r="G9538" t="s">
        <v>2925</v>
      </c>
      <c r="H9538">
        <v>0</v>
      </c>
      <c r="I9538">
        <v>0</v>
      </c>
      <c r="J9538">
        <v>0</v>
      </c>
      <c r="K9538">
        <v>0</v>
      </c>
      <c r="L9538">
        <v>0</v>
      </c>
    </row>
    <row r="9539" spans="1:14" x14ac:dyDescent="0.35">
      <c r="A9539" t="s">
        <v>1883</v>
      </c>
      <c r="B9539" t="s">
        <v>5282</v>
      </c>
      <c r="C9539" t="s">
        <v>2915</v>
      </c>
      <c r="D9539" t="s">
        <v>5289</v>
      </c>
      <c r="E9539" t="s">
        <v>5290</v>
      </c>
      <c r="F9539" t="s">
        <v>2877</v>
      </c>
      <c r="G9539" t="s">
        <v>2878</v>
      </c>
      <c r="H9539">
        <v>11284.6068</v>
      </c>
      <c r="I9539">
        <v>33.326774357787599</v>
      </c>
      <c r="J9539">
        <v>227.97282018051399</v>
      </c>
      <c r="K9539">
        <v>261.29959453830099</v>
      </c>
      <c r="L9539">
        <v>11023.307205461701</v>
      </c>
    </row>
    <row r="9540" spans="1:14" x14ac:dyDescent="0.35">
      <c r="A9540" t="s">
        <v>1883</v>
      </c>
      <c r="B9540" t="s">
        <v>5282</v>
      </c>
      <c r="C9540" t="s">
        <v>2915</v>
      </c>
      <c r="D9540" t="s">
        <v>3312</v>
      </c>
      <c r="E9540" t="s">
        <v>5291</v>
      </c>
      <c r="F9540" t="s">
        <v>2172</v>
      </c>
      <c r="G9540" t="s">
        <v>2173</v>
      </c>
      <c r="H9540">
        <v>153325.1569</v>
      </c>
      <c r="I9540">
        <v>1378.2613617710599</v>
      </c>
      <c r="J9540">
        <v>36.313323974082103</v>
      </c>
      <c r="K9540">
        <v>1414.57468574514</v>
      </c>
      <c r="L9540">
        <v>151910.582214255</v>
      </c>
    </row>
    <row r="9541" spans="1:14" x14ac:dyDescent="0.35">
      <c r="A9541" t="s">
        <v>1883</v>
      </c>
      <c r="B9541" t="s">
        <v>5282</v>
      </c>
      <c r="C9541" t="s">
        <v>2915</v>
      </c>
      <c r="D9541" t="s">
        <v>3312</v>
      </c>
      <c r="E9541" t="s">
        <v>5291</v>
      </c>
      <c r="F9541" t="s">
        <v>2867</v>
      </c>
      <c r="G9541" t="s">
        <v>2868</v>
      </c>
      <c r="H9541">
        <v>0</v>
      </c>
      <c r="I9541">
        <v>0</v>
      </c>
      <c r="J9541">
        <v>0</v>
      </c>
      <c r="K9541">
        <v>0</v>
      </c>
      <c r="L9541">
        <v>0</v>
      </c>
    </row>
    <row r="9542" spans="1:14" x14ac:dyDescent="0.35">
      <c r="A9542" t="s">
        <v>1883</v>
      </c>
      <c r="B9542" t="s">
        <v>5282</v>
      </c>
      <c r="C9542" t="s">
        <v>2915</v>
      </c>
      <c r="D9542" t="s">
        <v>3312</v>
      </c>
      <c r="E9542" t="s">
        <v>5291</v>
      </c>
      <c r="F9542" t="s">
        <v>2922</v>
      </c>
      <c r="G9542" t="s">
        <v>2923</v>
      </c>
      <c r="H9542">
        <v>16264.984700000001</v>
      </c>
      <c r="I9542">
        <v>146.20823110151201</v>
      </c>
      <c r="J9542">
        <v>3.8521771058315299</v>
      </c>
      <c r="K9542">
        <v>150.06040820734299</v>
      </c>
      <c r="L9542">
        <v>16114.9242917927</v>
      </c>
    </row>
    <row r="9543" spans="1:14" x14ac:dyDescent="0.35">
      <c r="A9543" t="s">
        <v>1883</v>
      </c>
      <c r="B9543" t="s">
        <v>5282</v>
      </c>
      <c r="C9543" t="s">
        <v>2915</v>
      </c>
      <c r="D9543" t="s">
        <v>3312</v>
      </c>
      <c r="E9543" t="s">
        <v>5291</v>
      </c>
      <c r="F9543" t="s">
        <v>2930</v>
      </c>
      <c r="G9543" t="s">
        <v>2931</v>
      </c>
      <c r="H9543">
        <v>2639.8665999999998</v>
      </c>
      <c r="I9543">
        <v>23.73013174946</v>
      </c>
      <c r="J9543">
        <v>0.62522246220302402</v>
      </c>
      <c r="K9543">
        <v>24.355354211663101</v>
      </c>
      <c r="L9543">
        <v>2615.5112457883401</v>
      </c>
    </row>
    <row r="9544" spans="1:14" x14ac:dyDescent="0.35">
      <c r="A9544" t="s">
        <v>1883</v>
      </c>
      <c r="B9544" t="s">
        <v>5282</v>
      </c>
      <c r="C9544" t="s">
        <v>2915</v>
      </c>
      <c r="D9544" t="s">
        <v>3312</v>
      </c>
      <c r="E9544" t="s">
        <v>5291</v>
      </c>
      <c r="F9544" t="s">
        <v>2875</v>
      </c>
      <c r="G9544" t="s">
        <v>2876</v>
      </c>
      <c r="H9544">
        <v>50881.300300000003</v>
      </c>
      <c r="I9544">
        <v>457.37915226781899</v>
      </c>
      <c r="J9544">
        <v>12.050658747300201</v>
      </c>
      <c r="K9544">
        <v>469.42981101511901</v>
      </c>
      <c r="L9544">
        <v>50411.870488984903</v>
      </c>
    </row>
    <row r="9545" spans="1:14" x14ac:dyDescent="0.35">
      <c r="A9545" t="s">
        <v>1883</v>
      </c>
      <c r="B9545" t="s">
        <v>5282</v>
      </c>
      <c r="C9545" t="s">
        <v>2915</v>
      </c>
      <c r="D9545" t="s">
        <v>3312</v>
      </c>
      <c r="E9545" t="s">
        <v>5291</v>
      </c>
      <c r="F9545" t="s">
        <v>3463</v>
      </c>
      <c r="G9545" t="s">
        <v>3464</v>
      </c>
      <c r="H9545">
        <v>0</v>
      </c>
      <c r="I9545">
        <v>0</v>
      </c>
      <c r="J9545">
        <v>0</v>
      </c>
      <c r="K9545">
        <v>0</v>
      </c>
      <c r="L9545">
        <v>0</v>
      </c>
    </row>
    <row r="9546" spans="1:14" x14ac:dyDescent="0.35">
      <c r="A9546" t="s">
        <v>1883</v>
      </c>
      <c r="B9546" t="s">
        <v>5282</v>
      </c>
      <c r="C9546" t="s">
        <v>17</v>
      </c>
      <c r="D9546" t="s">
        <v>313</v>
      </c>
      <c r="E9546" t="s">
        <v>5292</v>
      </c>
      <c r="F9546" t="s">
        <v>2170</v>
      </c>
      <c r="G9546" t="s">
        <v>2171</v>
      </c>
      <c r="H9546">
        <v>0</v>
      </c>
      <c r="I9546">
        <v>0</v>
      </c>
      <c r="J9546">
        <v>0</v>
      </c>
      <c r="K9546">
        <v>0</v>
      </c>
      <c r="L9546">
        <v>0</v>
      </c>
    </row>
    <row r="9547" spans="1:14" x14ac:dyDescent="0.35">
      <c r="A9547" t="s">
        <v>1883</v>
      </c>
      <c r="B9547" t="s">
        <v>5282</v>
      </c>
      <c r="C9547" t="s">
        <v>17</v>
      </c>
      <c r="D9547" t="s">
        <v>313</v>
      </c>
      <c r="E9547" t="s">
        <v>5292</v>
      </c>
      <c r="F9547" t="s">
        <v>19</v>
      </c>
      <c r="G9547" t="s">
        <v>2174</v>
      </c>
      <c r="H9547">
        <v>10663.172500000001</v>
      </c>
      <c r="I9547">
        <v>40.454908350305502</v>
      </c>
      <c r="J9547">
        <v>0</v>
      </c>
      <c r="K9547">
        <v>40.454908350305502</v>
      </c>
      <c r="L9547">
        <v>10622.7175916497</v>
      </c>
      <c r="N9547" t="s">
        <v>2198</v>
      </c>
    </row>
    <row r="9548" spans="1:14" x14ac:dyDescent="0.35">
      <c r="A9548" t="s">
        <v>1883</v>
      </c>
      <c r="B9548" t="s">
        <v>5282</v>
      </c>
      <c r="C9548" t="s">
        <v>17</v>
      </c>
      <c r="D9548" t="s">
        <v>313</v>
      </c>
      <c r="E9548" t="s">
        <v>5292</v>
      </c>
      <c r="F9548" t="s">
        <v>30</v>
      </c>
      <c r="G9548" t="s">
        <v>2182</v>
      </c>
      <c r="H9548">
        <v>528.20669999999996</v>
      </c>
      <c r="I9548">
        <v>2.00395830837427</v>
      </c>
      <c r="J9548">
        <v>0</v>
      </c>
      <c r="K9548">
        <v>2.00395830837427</v>
      </c>
      <c r="L9548">
        <v>526.20274169162599</v>
      </c>
      <c r="N9548" t="s">
        <v>2198</v>
      </c>
    </row>
    <row r="9549" spans="1:14" x14ac:dyDescent="0.35">
      <c r="A9549" t="s">
        <v>1883</v>
      </c>
      <c r="B9549" t="s">
        <v>5282</v>
      </c>
      <c r="C9549" t="s">
        <v>17</v>
      </c>
      <c r="D9549" t="s">
        <v>313</v>
      </c>
      <c r="E9549" t="s">
        <v>5292</v>
      </c>
      <c r="F9549" t="s">
        <v>2787</v>
      </c>
      <c r="G9549" t="s">
        <v>2935</v>
      </c>
      <c r="H9549">
        <v>0</v>
      </c>
      <c r="I9549">
        <v>0</v>
      </c>
      <c r="J9549">
        <v>0</v>
      </c>
      <c r="K9549">
        <v>0</v>
      </c>
      <c r="L9549">
        <v>0</v>
      </c>
    </row>
    <row r="9550" spans="1:14" x14ac:dyDescent="0.35">
      <c r="A9550" t="s">
        <v>1883</v>
      </c>
      <c r="B9550" t="s">
        <v>5282</v>
      </c>
      <c r="C9550" t="s">
        <v>17</v>
      </c>
      <c r="D9550" t="s">
        <v>313</v>
      </c>
      <c r="E9550" t="s">
        <v>5292</v>
      </c>
      <c r="F9550" t="s">
        <v>2788</v>
      </c>
      <c r="G9550" t="s">
        <v>2936</v>
      </c>
      <c r="H9550">
        <v>13828.744500000001</v>
      </c>
      <c r="I9550">
        <v>52.464741823409597</v>
      </c>
      <c r="J9550">
        <v>0</v>
      </c>
      <c r="K9550">
        <v>52.464741823409597</v>
      </c>
      <c r="L9550">
        <v>13776.279758176601</v>
      </c>
    </row>
    <row r="9551" spans="1:14" x14ac:dyDescent="0.35">
      <c r="A9551" t="s">
        <v>1883</v>
      </c>
      <c r="B9551" t="s">
        <v>5282</v>
      </c>
      <c r="C9551" t="s">
        <v>17</v>
      </c>
      <c r="D9551" t="s">
        <v>1884</v>
      </c>
      <c r="E9551" t="s">
        <v>2449</v>
      </c>
      <c r="F9551" t="s">
        <v>2170</v>
      </c>
      <c r="G9551" t="s">
        <v>2171</v>
      </c>
      <c r="H9551">
        <v>0</v>
      </c>
      <c r="I9551">
        <v>0</v>
      </c>
      <c r="J9551">
        <v>0</v>
      </c>
      <c r="K9551">
        <v>0</v>
      </c>
      <c r="L9551">
        <v>0</v>
      </c>
    </row>
    <row r="9552" spans="1:14" x14ac:dyDescent="0.35">
      <c r="A9552" t="s">
        <v>1883</v>
      </c>
      <c r="B9552" t="s">
        <v>5282</v>
      </c>
      <c r="C9552" t="s">
        <v>17</v>
      </c>
      <c r="D9552" t="s">
        <v>1884</v>
      </c>
      <c r="E9552" t="s">
        <v>2449</v>
      </c>
      <c r="F9552" t="s">
        <v>19</v>
      </c>
      <c r="G9552" t="s">
        <v>2174</v>
      </c>
      <c r="H9552">
        <v>3415777.2650000001</v>
      </c>
      <c r="I9552">
        <v>9969.5441221232504</v>
      </c>
      <c r="J9552">
        <v>0</v>
      </c>
      <c r="K9552">
        <v>9969.5441221232504</v>
      </c>
      <c r="L9552">
        <v>3405807.7208778802</v>
      </c>
      <c r="N9552" t="s">
        <v>2198</v>
      </c>
    </row>
    <row r="9553" spans="1:14" x14ac:dyDescent="0.35">
      <c r="A9553" t="s">
        <v>1883</v>
      </c>
      <c r="B9553" t="s">
        <v>5282</v>
      </c>
      <c r="C9553" t="s">
        <v>17</v>
      </c>
      <c r="D9553" t="s">
        <v>1884</v>
      </c>
      <c r="E9553" t="s">
        <v>2449</v>
      </c>
      <c r="F9553" t="s">
        <v>2787</v>
      </c>
      <c r="G9553" t="s">
        <v>2935</v>
      </c>
      <c r="H9553">
        <v>0</v>
      </c>
      <c r="I9553">
        <v>0</v>
      </c>
      <c r="J9553">
        <v>0</v>
      </c>
      <c r="K9553">
        <v>0</v>
      </c>
      <c r="L9553">
        <v>0</v>
      </c>
    </row>
    <row r="9554" spans="1:14" x14ac:dyDescent="0.35">
      <c r="A9554" t="s">
        <v>1883</v>
      </c>
      <c r="B9554" t="s">
        <v>5282</v>
      </c>
      <c r="C9554" t="s">
        <v>17</v>
      </c>
      <c r="D9554" t="s">
        <v>1884</v>
      </c>
      <c r="E9554" t="s">
        <v>2449</v>
      </c>
      <c r="F9554" t="s">
        <v>2788</v>
      </c>
      <c r="G9554" t="s">
        <v>2936</v>
      </c>
      <c r="H9554">
        <v>3193754.8610999999</v>
      </c>
      <c r="I9554">
        <v>9321.5328554670796</v>
      </c>
      <c r="J9554">
        <v>17693.118895736101</v>
      </c>
      <c r="K9554">
        <v>27014.651751203201</v>
      </c>
      <c r="L9554">
        <v>3166740.2093488001</v>
      </c>
    </row>
    <row r="9555" spans="1:14" x14ac:dyDescent="0.35">
      <c r="A9555" t="s">
        <v>1883</v>
      </c>
      <c r="B9555" t="s">
        <v>5282</v>
      </c>
      <c r="C9555" t="s">
        <v>17</v>
      </c>
      <c r="D9555" t="s">
        <v>1889</v>
      </c>
      <c r="E9555" t="s">
        <v>5293</v>
      </c>
      <c r="F9555" t="s">
        <v>19</v>
      </c>
      <c r="G9555" t="s">
        <v>2174</v>
      </c>
      <c r="H9555">
        <v>2497075.2481</v>
      </c>
      <c r="I9555">
        <v>9343.1146133249495</v>
      </c>
      <c r="J9555">
        <v>0</v>
      </c>
      <c r="K9555">
        <v>9343.1146133249495</v>
      </c>
      <c r="L9555">
        <v>2487732.1334866802</v>
      </c>
      <c r="N9555" t="s">
        <v>2198</v>
      </c>
    </row>
    <row r="9556" spans="1:14" x14ac:dyDescent="0.35">
      <c r="A9556" t="s">
        <v>1883</v>
      </c>
      <c r="B9556" t="s">
        <v>5282</v>
      </c>
      <c r="C9556" t="s">
        <v>17</v>
      </c>
      <c r="D9556" t="s">
        <v>1889</v>
      </c>
      <c r="E9556" t="s">
        <v>5293</v>
      </c>
      <c r="F9556" t="s">
        <v>2787</v>
      </c>
      <c r="G9556" t="s">
        <v>2935</v>
      </c>
      <c r="H9556">
        <v>0</v>
      </c>
      <c r="I9556">
        <v>0</v>
      </c>
      <c r="J9556">
        <v>0</v>
      </c>
      <c r="K9556">
        <v>0</v>
      </c>
      <c r="L9556">
        <v>0</v>
      </c>
    </row>
    <row r="9557" spans="1:14" x14ac:dyDescent="0.35">
      <c r="A9557" t="s">
        <v>1883</v>
      </c>
      <c r="B9557" t="s">
        <v>5282</v>
      </c>
      <c r="C9557" t="s">
        <v>17</v>
      </c>
      <c r="D9557" t="s">
        <v>1889</v>
      </c>
      <c r="E9557" t="s">
        <v>5293</v>
      </c>
      <c r="F9557" t="s">
        <v>2788</v>
      </c>
      <c r="G9557" t="s">
        <v>2936</v>
      </c>
      <c r="H9557">
        <v>2655980.0366000002</v>
      </c>
      <c r="I9557">
        <v>9937.6764523547208</v>
      </c>
      <c r="J9557">
        <v>1609.6608129057299</v>
      </c>
      <c r="K9557">
        <v>11547.337265260499</v>
      </c>
      <c r="L9557">
        <v>2644432.6993347402</v>
      </c>
    </row>
    <row r="9558" spans="1:14" x14ac:dyDescent="0.35">
      <c r="A9558" t="s">
        <v>1883</v>
      </c>
      <c r="B9558" t="s">
        <v>5282</v>
      </c>
      <c r="C9558" t="s">
        <v>17</v>
      </c>
      <c r="D9558" t="s">
        <v>1897</v>
      </c>
      <c r="E9558" t="s">
        <v>5294</v>
      </c>
      <c r="F9558" t="s">
        <v>2170</v>
      </c>
      <c r="G9558" t="s">
        <v>2171</v>
      </c>
      <c r="H9558">
        <v>0</v>
      </c>
      <c r="I9558">
        <v>0</v>
      </c>
      <c r="J9558">
        <v>0</v>
      </c>
      <c r="K9558">
        <v>0</v>
      </c>
      <c r="L9558">
        <v>0</v>
      </c>
    </row>
    <row r="9559" spans="1:14" x14ac:dyDescent="0.35">
      <c r="A9559" t="s">
        <v>1883</v>
      </c>
      <c r="B9559" t="s">
        <v>5282</v>
      </c>
      <c r="C9559" t="s">
        <v>17</v>
      </c>
      <c r="D9559" t="s">
        <v>1897</v>
      </c>
      <c r="E9559" t="s">
        <v>5294</v>
      </c>
      <c r="F9559" t="s">
        <v>19</v>
      </c>
      <c r="G9559" t="s">
        <v>2174</v>
      </c>
      <c r="H9559">
        <v>682285.23910000001</v>
      </c>
      <c r="I9559">
        <v>1967.6430181885901</v>
      </c>
      <c r="J9559">
        <v>0</v>
      </c>
      <c r="K9559">
        <v>1967.6430181885901</v>
      </c>
      <c r="L9559">
        <v>680317.596081811</v>
      </c>
      <c r="N9559" t="s">
        <v>2198</v>
      </c>
    </row>
    <row r="9560" spans="1:14" x14ac:dyDescent="0.35">
      <c r="A9560" t="s">
        <v>1883</v>
      </c>
      <c r="B9560" t="s">
        <v>5282</v>
      </c>
      <c r="C9560" t="s">
        <v>17</v>
      </c>
      <c r="D9560" t="s">
        <v>1897</v>
      </c>
      <c r="E9560" t="s">
        <v>5294</v>
      </c>
      <c r="F9560" t="s">
        <v>2787</v>
      </c>
      <c r="G9560" t="s">
        <v>2935</v>
      </c>
      <c r="H9560">
        <v>0</v>
      </c>
      <c r="I9560">
        <v>0</v>
      </c>
      <c r="J9560">
        <v>0</v>
      </c>
      <c r="K9560">
        <v>0</v>
      </c>
      <c r="L9560">
        <v>0</v>
      </c>
    </row>
    <row r="9561" spans="1:14" x14ac:dyDescent="0.35">
      <c r="A9561" t="s">
        <v>1883</v>
      </c>
      <c r="B9561" t="s">
        <v>5282</v>
      </c>
      <c r="C9561" t="s">
        <v>17</v>
      </c>
      <c r="D9561" t="s">
        <v>1897</v>
      </c>
      <c r="E9561" t="s">
        <v>5294</v>
      </c>
      <c r="F9561" t="s">
        <v>2788</v>
      </c>
      <c r="G9561" t="s">
        <v>2936</v>
      </c>
      <c r="H9561">
        <v>1850917.3921999999</v>
      </c>
      <c r="I9561">
        <v>5337.8623416500895</v>
      </c>
      <c r="J9561">
        <v>33237.473378663002</v>
      </c>
      <c r="K9561">
        <v>38575.335720313102</v>
      </c>
      <c r="L9561">
        <v>1812342.0564796899</v>
      </c>
    </row>
    <row r="9562" spans="1:14" x14ac:dyDescent="0.35">
      <c r="A9562" t="s">
        <v>1883</v>
      </c>
      <c r="B9562" t="s">
        <v>5282</v>
      </c>
      <c r="C9562" t="s">
        <v>17</v>
      </c>
      <c r="D9562" t="s">
        <v>1898</v>
      </c>
      <c r="E9562" t="s">
        <v>2452</v>
      </c>
      <c r="F9562" t="s">
        <v>2170</v>
      </c>
      <c r="G9562" t="s">
        <v>2171</v>
      </c>
      <c r="H9562">
        <v>0</v>
      </c>
      <c r="I9562">
        <v>0</v>
      </c>
      <c r="J9562">
        <v>0</v>
      </c>
      <c r="K9562">
        <v>0</v>
      </c>
      <c r="L9562">
        <v>0</v>
      </c>
    </row>
    <row r="9563" spans="1:14" x14ac:dyDescent="0.35">
      <c r="A9563" t="s">
        <v>1883</v>
      </c>
      <c r="B9563" t="s">
        <v>5282</v>
      </c>
      <c r="C9563" t="s">
        <v>17</v>
      </c>
      <c r="D9563" t="s">
        <v>1898</v>
      </c>
      <c r="E9563" t="s">
        <v>2452</v>
      </c>
      <c r="F9563" t="s">
        <v>19</v>
      </c>
      <c r="G9563" t="s">
        <v>2174</v>
      </c>
      <c r="H9563">
        <v>7833550.7796999998</v>
      </c>
      <c r="I9563">
        <v>31142.4887344579</v>
      </c>
      <c r="J9563">
        <v>0</v>
      </c>
      <c r="K9563">
        <v>31142.4887344579</v>
      </c>
      <c r="L9563">
        <v>7802408.2909655403</v>
      </c>
      <c r="N9563" t="s">
        <v>2198</v>
      </c>
    </row>
    <row r="9564" spans="1:14" x14ac:dyDescent="0.35">
      <c r="A9564" t="s">
        <v>1883</v>
      </c>
      <c r="B9564" t="s">
        <v>5282</v>
      </c>
      <c r="C9564" t="s">
        <v>17</v>
      </c>
      <c r="D9564" t="s">
        <v>1898</v>
      </c>
      <c r="E9564" t="s">
        <v>2452</v>
      </c>
      <c r="F9564" t="s">
        <v>2787</v>
      </c>
      <c r="G9564" t="s">
        <v>2935</v>
      </c>
      <c r="H9564">
        <v>0</v>
      </c>
      <c r="I9564">
        <v>0</v>
      </c>
      <c r="J9564">
        <v>0</v>
      </c>
      <c r="K9564">
        <v>0</v>
      </c>
      <c r="L9564">
        <v>0</v>
      </c>
    </row>
    <row r="9565" spans="1:14" x14ac:dyDescent="0.35">
      <c r="A9565" t="s">
        <v>1883</v>
      </c>
      <c r="B9565" t="s">
        <v>5282</v>
      </c>
      <c r="C9565" t="s">
        <v>17</v>
      </c>
      <c r="D9565" t="s">
        <v>1898</v>
      </c>
      <c r="E9565" t="s">
        <v>2452</v>
      </c>
      <c r="F9565" t="s">
        <v>2788</v>
      </c>
      <c r="G9565" t="s">
        <v>2936</v>
      </c>
      <c r="H9565">
        <v>7055909.5531000001</v>
      </c>
      <c r="I9565">
        <v>28050.955428315301</v>
      </c>
      <c r="J9565">
        <v>1358824.59146552</v>
      </c>
      <c r="K9565">
        <v>1386875.54689384</v>
      </c>
      <c r="L9565">
        <v>5669034.0062061604</v>
      </c>
    </row>
    <row r="9566" spans="1:14" x14ac:dyDescent="0.35">
      <c r="A9566" t="s">
        <v>1883</v>
      </c>
      <c r="B9566" t="s">
        <v>5282</v>
      </c>
      <c r="C9566" t="s">
        <v>2938</v>
      </c>
      <c r="D9566" t="s">
        <v>5295</v>
      </c>
      <c r="E9566" t="s">
        <v>5296</v>
      </c>
      <c r="F9566" t="s">
        <v>2170</v>
      </c>
      <c r="G9566" t="s">
        <v>2171</v>
      </c>
      <c r="H9566">
        <v>0</v>
      </c>
      <c r="I9566">
        <v>0</v>
      </c>
      <c r="J9566">
        <v>0</v>
      </c>
      <c r="K9566">
        <v>0</v>
      </c>
      <c r="L9566">
        <v>0</v>
      </c>
    </row>
    <row r="9567" spans="1:14" x14ac:dyDescent="0.35">
      <c r="A9567" t="s">
        <v>1883</v>
      </c>
      <c r="B9567" t="s">
        <v>5282</v>
      </c>
      <c r="C9567" t="s">
        <v>2938</v>
      </c>
      <c r="D9567" t="s">
        <v>5295</v>
      </c>
      <c r="E9567" t="s">
        <v>5296</v>
      </c>
      <c r="F9567" t="s">
        <v>2172</v>
      </c>
      <c r="G9567" t="s">
        <v>2173</v>
      </c>
      <c r="H9567">
        <v>956258.35679999995</v>
      </c>
      <c r="I9567">
        <v>3412.4306550923902</v>
      </c>
      <c r="J9567">
        <v>59692.352108514402</v>
      </c>
      <c r="K9567">
        <v>63104.782763606803</v>
      </c>
      <c r="L9567">
        <v>893153.57403639297</v>
      </c>
    </row>
    <row r="9568" spans="1:14" x14ac:dyDescent="0.35">
      <c r="A9568" t="s">
        <v>1883</v>
      </c>
      <c r="B9568" t="s">
        <v>5282</v>
      </c>
      <c r="C9568" t="s">
        <v>2938</v>
      </c>
      <c r="D9568" t="s">
        <v>5295</v>
      </c>
      <c r="E9568" t="s">
        <v>5296</v>
      </c>
      <c r="F9568" t="s">
        <v>19</v>
      </c>
      <c r="G9568" t="s">
        <v>2174</v>
      </c>
      <c r="H9568">
        <v>381901.92239999998</v>
      </c>
      <c r="I9568">
        <v>1362.82607923501</v>
      </c>
      <c r="J9568">
        <v>0</v>
      </c>
      <c r="K9568">
        <v>1362.82607923501</v>
      </c>
      <c r="L9568">
        <v>380539.09632076498</v>
      </c>
      <c r="N9568" t="s">
        <v>2198</v>
      </c>
    </row>
    <row r="9569" spans="1:14" x14ac:dyDescent="0.35">
      <c r="A9569" t="s">
        <v>1883</v>
      </c>
      <c r="B9569" t="s">
        <v>5282</v>
      </c>
      <c r="C9569" t="s">
        <v>2938</v>
      </c>
      <c r="D9569" t="s">
        <v>5295</v>
      </c>
      <c r="E9569" t="s">
        <v>5296</v>
      </c>
      <c r="F9569" t="s">
        <v>2940</v>
      </c>
      <c r="G9569" t="s">
        <v>2941</v>
      </c>
      <c r="H9569">
        <v>0</v>
      </c>
      <c r="I9569">
        <v>0</v>
      </c>
      <c r="J9569">
        <v>0</v>
      </c>
      <c r="K9569">
        <v>0</v>
      </c>
      <c r="L9569">
        <v>0</v>
      </c>
    </row>
    <row r="9570" spans="1:14" x14ac:dyDescent="0.35">
      <c r="A9570" t="s">
        <v>1883</v>
      </c>
      <c r="B9570" t="s">
        <v>5282</v>
      </c>
      <c r="C9570" t="s">
        <v>2944</v>
      </c>
      <c r="D9570" t="s">
        <v>5297</v>
      </c>
      <c r="E9570" t="s">
        <v>5298</v>
      </c>
      <c r="F9570" t="s">
        <v>19</v>
      </c>
      <c r="G9570" t="s">
        <v>2174</v>
      </c>
      <c r="H9570">
        <v>279660.46289999998</v>
      </c>
      <c r="I9570">
        <v>997.97500290437802</v>
      </c>
      <c r="J9570">
        <v>143.60904070719499</v>
      </c>
      <c r="K9570">
        <v>1141.58404361157</v>
      </c>
      <c r="L9570">
        <v>278518.87885638798</v>
      </c>
      <c r="N9570" t="s">
        <v>2198</v>
      </c>
    </row>
    <row r="9571" spans="1:14" x14ac:dyDescent="0.35">
      <c r="A9571" t="s">
        <v>1883</v>
      </c>
      <c r="B9571" t="s">
        <v>5282</v>
      </c>
      <c r="C9571" t="s">
        <v>2944</v>
      </c>
      <c r="D9571" t="s">
        <v>5297</v>
      </c>
      <c r="E9571" t="s">
        <v>5298</v>
      </c>
      <c r="F9571" t="s">
        <v>2947</v>
      </c>
      <c r="G9571" t="s">
        <v>2948</v>
      </c>
      <c r="H9571">
        <v>105248.5616</v>
      </c>
      <c r="I9571">
        <v>375.58199034035698</v>
      </c>
      <c r="J9571">
        <v>17026.325947809299</v>
      </c>
      <c r="K9571">
        <v>17401.907938149699</v>
      </c>
      <c r="L9571">
        <v>87846.653661850301</v>
      </c>
    </row>
    <row r="9572" spans="1:14" x14ac:dyDescent="0.35">
      <c r="A9572" t="s">
        <v>1902</v>
      </c>
      <c r="B9572" t="s">
        <v>5299</v>
      </c>
      <c r="C9572" t="s">
        <v>2857</v>
      </c>
      <c r="D9572" t="s">
        <v>2859</v>
      </c>
      <c r="E9572" t="s">
        <v>5300</v>
      </c>
      <c r="F9572" t="s">
        <v>2172</v>
      </c>
      <c r="G9572" t="s">
        <v>2173</v>
      </c>
      <c r="H9572">
        <v>8263985.9286000002</v>
      </c>
      <c r="I9572">
        <v>14149.552105761601</v>
      </c>
      <c r="J9572">
        <v>31714.4865076284</v>
      </c>
      <c r="K9572">
        <v>45864.038613390003</v>
      </c>
      <c r="L9572">
        <v>8218121.88998661</v>
      </c>
    </row>
    <row r="9573" spans="1:14" x14ac:dyDescent="0.35">
      <c r="A9573" t="s">
        <v>1902</v>
      </c>
      <c r="B9573" t="s">
        <v>5299</v>
      </c>
      <c r="C9573" t="s">
        <v>2857</v>
      </c>
      <c r="D9573" t="s">
        <v>2859</v>
      </c>
      <c r="E9573" t="s">
        <v>5300</v>
      </c>
      <c r="F9573" t="s">
        <v>2861</v>
      </c>
      <c r="G9573" t="s">
        <v>2862</v>
      </c>
      <c r="H9573">
        <v>305758.98590000003</v>
      </c>
      <c r="I9573">
        <v>523.51888572190899</v>
      </c>
      <c r="J9573">
        <v>1173.4034062431899</v>
      </c>
      <c r="K9573">
        <v>1696.9222919650999</v>
      </c>
      <c r="L9573">
        <v>304062.06360803498</v>
      </c>
    </row>
    <row r="9574" spans="1:14" x14ac:dyDescent="0.35">
      <c r="A9574" t="s">
        <v>1902</v>
      </c>
      <c r="B9574" t="s">
        <v>5299</v>
      </c>
      <c r="C9574" t="s">
        <v>2857</v>
      </c>
      <c r="D9574" t="s">
        <v>2859</v>
      </c>
      <c r="E9574" t="s">
        <v>5300</v>
      </c>
      <c r="F9574" t="s">
        <v>2865</v>
      </c>
      <c r="G9574" t="s">
        <v>2866</v>
      </c>
      <c r="H9574">
        <v>0</v>
      </c>
      <c r="I9574">
        <v>0</v>
      </c>
      <c r="J9574">
        <v>0</v>
      </c>
      <c r="K9574">
        <v>0</v>
      </c>
      <c r="L9574">
        <v>0</v>
      </c>
    </row>
    <row r="9575" spans="1:14" x14ac:dyDescent="0.35">
      <c r="A9575" t="s">
        <v>1902</v>
      </c>
      <c r="B9575" t="s">
        <v>5299</v>
      </c>
      <c r="C9575" t="s">
        <v>2857</v>
      </c>
      <c r="D9575" t="s">
        <v>2859</v>
      </c>
      <c r="E9575" t="s">
        <v>5300</v>
      </c>
      <c r="F9575" t="s">
        <v>2867</v>
      </c>
      <c r="G9575" t="s">
        <v>2868</v>
      </c>
      <c r="H9575">
        <v>0</v>
      </c>
      <c r="I9575">
        <v>0</v>
      </c>
      <c r="J9575">
        <v>0</v>
      </c>
      <c r="K9575">
        <v>0</v>
      </c>
      <c r="L9575">
        <v>0</v>
      </c>
    </row>
    <row r="9576" spans="1:14" x14ac:dyDescent="0.35">
      <c r="A9576" t="s">
        <v>1902</v>
      </c>
      <c r="B9576" t="s">
        <v>5299</v>
      </c>
      <c r="C9576" t="s">
        <v>2857</v>
      </c>
      <c r="D9576" t="s">
        <v>2859</v>
      </c>
      <c r="E9576" t="s">
        <v>5300</v>
      </c>
      <c r="F9576" t="s">
        <v>2869</v>
      </c>
      <c r="G9576" t="s">
        <v>2870</v>
      </c>
      <c r="H9576">
        <v>636997.88760000002</v>
      </c>
      <c r="I9576">
        <v>1090.6643452539799</v>
      </c>
      <c r="J9576">
        <v>2444.5904296733102</v>
      </c>
      <c r="K9576">
        <v>3535.2547749272899</v>
      </c>
      <c r="L9576">
        <v>633462.63282507297</v>
      </c>
    </row>
    <row r="9577" spans="1:14" x14ac:dyDescent="0.35">
      <c r="A9577" t="s">
        <v>1902</v>
      </c>
      <c r="B9577" t="s">
        <v>5299</v>
      </c>
      <c r="C9577" t="s">
        <v>2857</v>
      </c>
      <c r="D9577" t="s">
        <v>2859</v>
      </c>
      <c r="E9577" t="s">
        <v>5300</v>
      </c>
      <c r="F9577" t="s">
        <v>2871</v>
      </c>
      <c r="G9577" t="s">
        <v>2872</v>
      </c>
      <c r="H9577">
        <v>29726.568299999999</v>
      </c>
      <c r="I9577">
        <v>50.897669445185599</v>
      </c>
      <c r="J9577">
        <v>114.080886718088</v>
      </c>
      <c r="K9577">
        <v>164.978556163273</v>
      </c>
      <c r="L9577">
        <v>29561.589743836699</v>
      </c>
    </row>
    <row r="9578" spans="1:14" x14ac:dyDescent="0.35">
      <c r="A9578" t="s">
        <v>1902</v>
      </c>
      <c r="B9578" t="s">
        <v>5299</v>
      </c>
      <c r="C9578" t="s">
        <v>2857</v>
      </c>
      <c r="D9578" t="s">
        <v>2859</v>
      </c>
      <c r="E9578" t="s">
        <v>5300</v>
      </c>
      <c r="F9578" t="s">
        <v>5301</v>
      </c>
      <c r="G9578" t="s">
        <v>5302</v>
      </c>
      <c r="H9578">
        <v>101919.66190000001</v>
      </c>
      <c r="I9578">
        <v>174.50629524063601</v>
      </c>
      <c r="J9578">
        <v>391.13446874773001</v>
      </c>
      <c r="K9578">
        <v>565.64076398836596</v>
      </c>
      <c r="L9578">
        <v>101354.021136012</v>
      </c>
    </row>
    <row r="9579" spans="1:14" x14ac:dyDescent="0.35">
      <c r="A9579" t="s">
        <v>1902</v>
      </c>
      <c r="B9579" t="s">
        <v>5299</v>
      </c>
      <c r="C9579" t="s">
        <v>2857</v>
      </c>
      <c r="D9579" t="s">
        <v>2859</v>
      </c>
      <c r="E9579" t="s">
        <v>5300</v>
      </c>
      <c r="F9579" t="s">
        <v>2877</v>
      </c>
      <c r="G9579" t="s">
        <v>2878</v>
      </c>
      <c r="H9579">
        <v>246305.8498</v>
      </c>
      <c r="I9579">
        <v>421.72354683153799</v>
      </c>
      <c r="J9579">
        <v>945.24163280701305</v>
      </c>
      <c r="K9579">
        <v>1366.9651796385499</v>
      </c>
      <c r="L9579">
        <v>244938.884620361</v>
      </c>
    </row>
    <row r="9580" spans="1:14" x14ac:dyDescent="0.35">
      <c r="A9580" t="s">
        <v>1902</v>
      </c>
      <c r="B9580" t="s">
        <v>5299</v>
      </c>
      <c r="C9580" t="s">
        <v>2879</v>
      </c>
      <c r="D9580" t="s">
        <v>2880</v>
      </c>
      <c r="E9580" t="s">
        <v>5303</v>
      </c>
      <c r="F9580" t="s">
        <v>2172</v>
      </c>
      <c r="G9580" t="s">
        <v>2173</v>
      </c>
      <c r="H9580">
        <v>34437.011400000003</v>
      </c>
      <c r="I9580">
        <v>63.189665979670501</v>
      </c>
      <c r="J9580">
        <v>97.643072512023707</v>
      </c>
      <c r="K9580">
        <v>160.83273849169399</v>
      </c>
      <c r="L9580">
        <v>34276.178661508296</v>
      </c>
    </row>
    <row r="9581" spans="1:14" x14ac:dyDescent="0.35">
      <c r="A9581" t="s">
        <v>1902</v>
      </c>
      <c r="B9581" t="s">
        <v>5299</v>
      </c>
      <c r="C9581" t="s">
        <v>2879</v>
      </c>
      <c r="D9581" t="s">
        <v>2880</v>
      </c>
      <c r="E9581" t="s">
        <v>5303</v>
      </c>
      <c r="F9581" t="s">
        <v>2882</v>
      </c>
      <c r="G9581" t="s">
        <v>2883</v>
      </c>
      <c r="H9581">
        <v>8117.2955000000002</v>
      </c>
      <c r="I9581">
        <v>14.894706980922299</v>
      </c>
      <c r="J9581">
        <v>23.015867092119901</v>
      </c>
      <c r="K9581">
        <v>37.910574073042199</v>
      </c>
      <c r="L9581">
        <v>8079.38492592696</v>
      </c>
    </row>
    <row r="9582" spans="1:14" x14ac:dyDescent="0.35">
      <c r="A9582" t="s">
        <v>1902</v>
      </c>
      <c r="B9582" t="s">
        <v>5299</v>
      </c>
      <c r="C9582" t="s">
        <v>2879</v>
      </c>
      <c r="D9582" t="s">
        <v>2886</v>
      </c>
      <c r="E9582" t="s">
        <v>3061</v>
      </c>
      <c r="F9582" t="s">
        <v>2172</v>
      </c>
      <c r="G9582" t="s">
        <v>2173</v>
      </c>
      <c r="H9582">
        <v>16242.4872</v>
      </c>
      <c r="I9582">
        <v>38.008370003623803</v>
      </c>
      <c r="J9582">
        <v>46.340868443680101</v>
      </c>
      <c r="K9582">
        <v>84.349238447303904</v>
      </c>
      <c r="L9582">
        <v>16158.1379615527</v>
      </c>
    </row>
    <row r="9583" spans="1:14" x14ac:dyDescent="0.35">
      <c r="A9583" t="s">
        <v>1902</v>
      </c>
      <c r="B9583" t="s">
        <v>5299</v>
      </c>
      <c r="C9583" t="s">
        <v>2879</v>
      </c>
      <c r="D9583" t="s">
        <v>2886</v>
      </c>
      <c r="E9583" t="s">
        <v>3061</v>
      </c>
      <c r="F9583" t="s">
        <v>2882</v>
      </c>
      <c r="G9583" t="s">
        <v>2883</v>
      </c>
      <c r="H9583">
        <v>4511.8019999999997</v>
      </c>
      <c r="I9583">
        <v>10.5578805565622</v>
      </c>
      <c r="J9583">
        <v>12.872463456577799</v>
      </c>
      <c r="K9583">
        <v>23.430344013140001</v>
      </c>
      <c r="L9583">
        <v>4488.3716559868599</v>
      </c>
    </row>
    <row r="9584" spans="1:14" x14ac:dyDescent="0.35">
      <c r="A9584" t="s">
        <v>1902</v>
      </c>
      <c r="B9584" t="s">
        <v>5299</v>
      </c>
      <c r="C9584" t="s">
        <v>2879</v>
      </c>
      <c r="D9584" t="s">
        <v>2886</v>
      </c>
      <c r="E9584" t="s">
        <v>3061</v>
      </c>
      <c r="F9584" t="s">
        <v>2884</v>
      </c>
      <c r="G9584" t="s">
        <v>2885</v>
      </c>
      <c r="H9584">
        <v>20424.2176</v>
      </c>
      <c r="I9584">
        <v>20.754738154613499</v>
      </c>
      <c r="J9584">
        <v>0</v>
      </c>
      <c r="K9584">
        <v>20.754738154613499</v>
      </c>
      <c r="L9584">
        <v>20403.462861845401</v>
      </c>
    </row>
    <row r="9585" spans="1:12" x14ac:dyDescent="0.35">
      <c r="A9585" t="s">
        <v>1902</v>
      </c>
      <c r="B9585" t="s">
        <v>5299</v>
      </c>
      <c r="C9585" t="s">
        <v>2879</v>
      </c>
      <c r="D9585" t="s">
        <v>2888</v>
      </c>
      <c r="E9585" t="s">
        <v>5304</v>
      </c>
      <c r="F9585" t="s">
        <v>2172</v>
      </c>
      <c r="G9585" t="s">
        <v>2173</v>
      </c>
      <c r="H9585">
        <v>31159.359799999998</v>
      </c>
      <c r="I9585">
        <v>20.522591244816901</v>
      </c>
      <c r="J9585">
        <v>17.757922598479599</v>
      </c>
      <c r="K9585">
        <v>38.280513843296497</v>
      </c>
      <c r="L9585">
        <v>31121.079286156699</v>
      </c>
    </row>
    <row r="9586" spans="1:12" x14ac:dyDescent="0.35">
      <c r="A9586" t="s">
        <v>1902</v>
      </c>
      <c r="B9586" t="s">
        <v>5299</v>
      </c>
      <c r="C9586" t="s">
        <v>2879</v>
      </c>
      <c r="D9586" t="s">
        <v>2888</v>
      </c>
      <c r="E9586" t="s">
        <v>5304</v>
      </c>
      <c r="F9586" t="s">
        <v>2882</v>
      </c>
      <c r="G9586" t="s">
        <v>2883</v>
      </c>
      <c r="H9586">
        <v>5035.8561</v>
      </c>
      <c r="I9586">
        <v>3.3167824234047498</v>
      </c>
      <c r="J9586">
        <v>2.8699672886431702</v>
      </c>
      <c r="K9586">
        <v>6.18674971204792</v>
      </c>
      <c r="L9586">
        <v>5029.6693502879498</v>
      </c>
    </row>
    <row r="9587" spans="1:12" x14ac:dyDescent="0.35">
      <c r="A9587" t="s">
        <v>1902</v>
      </c>
      <c r="B9587" t="s">
        <v>5299</v>
      </c>
      <c r="C9587" t="s">
        <v>2879</v>
      </c>
      <c r="D9587" t="s">
        <v>2888</v>
      </c>
      <c r="E9587" t="s">
        <v>5304</v>
      </c>
      <c r="F9587" t="s">
        <v>2884</v>
      </c>
      <c r="G9587" t="s">
        <v>2885</v>
      </c>
      <c r="H9587">
        <v>0</v>
      </c>
      <c r="I9587">
        <v>0</v>
      </c>
      <c r="J9587">
        <v>0</v>
      </c>
      <c r="K9587">
        <v>0</v>
      </c>
      <c r="L9587">
        <v>0</v>
      </c>
    </row>
    <row r="9588" spans="1:12" x14ac:dyDescent="0.35">
      <c r="A9588" t="s">
        <v>1902</v>
      </c>
      <c r="B9588" t="s">
        <v>5299</v>
      </c>
      <c r="C9588" t="s">
        <v>2879</v>
      </c>
      <c r="D9588" t="s">
        <v>2888</v>
      </c>
      <c r="E9588" t="s">
        <v>5304</v>
      </c>
      <c r="F9588" t="s">
        <v>2896</v>
      </c>
      <c r="G9588" t="s">
        <v>2897</v>
      </c>
      <c r="H9588">
        <v>101602.50509999999</v>
      </c>
      <c r="I9588">
        <v>38.874281250000003</v>
      </c>
      <c r="J9588">
        <v>0</v>
      </c>
      <c r="K9588">
        <v>38.874281250000003</v>
      </c>
      <c r="L9588">
        <v>101563.63081875</v>
      </c>
    </row>
    <row r="9589" spans="1:12" x14ac:dyDescent="0.35">
      <c r="A9589" t="s">
        <v>1902</v>
      </c>
      <c r="B9589" t="s">
        <v>5299</v>
      </c>
      <c r="C9589" t="s">
        <v>2879</v>
      </c>
      <c r="D9589" t="s">
        <v>2888</v>
      </c>
      <c r="E9589" t="s">
        <v>5304</v>
      </c>
      <c r="F9589" t="s">
        <v>2890</v>
      </c>
      <c r="G9589" t="s">
        <v>2891</v>
      </c>
      <c r="H9589">
        <v>944.22299999999996</v>
      </c>
      <c r="I9589">
        <v>0.62189670438838995</v>
      </c>
      <c r="J9589">
        <v>0.53811886662059405</v>
      </c>
      <c r="K9589">
        <v>1.1600155710089799</v>
      </c>
      <c r="L9589">
        <v>943.06298442899094</v>
      </c>
    </row>
    <row r="9590" spans="1:12" x14ac:dyDescent="0.35">
      <c r="A9590" t="s">
        <v>1902</v>
      </c>
      <c r="B9590" t="s">
        <v>5299</v>
      </c>
      <c r="C9590" t="s">
        <v>2879</v>
      </c>
      <c r="D9590" t="s">
        <v>2892</v>
      </c>
      <c r="E9590" t="s">
        <v>5305</v>
      </c>
      <c r="F9590" t="s">
        <v>2172</v>
      </c>
      <c r="G9590" t="s">
        <v>2173</v>
      </c>
      <c r="H9590">
        <v>35525.528899999998</v>
      </c>
      <c r="I9590">
        <v>115.60628843140999</v>
      </c>
      <c r="J9590">
        <v>107.12532205443701</v>
      </c>
      <c r="K9590">
        <v>222.731610485847</v>
      </c>
      <c r="L9590">
        <v>35302.797289514201</v>
      </c>
    </row>
    <row r="9591" spans="1:12" x14ac:dyDescent="0.35">
      <c r="A9591" t="s">
        <v>1902</v>
      </c>
      <c r="B9591" t="s">
        <v>5299</v>
      </c>
      <c r="C9591" t="s">
        <v>2879</v>
      </c>
      <c r="D9591" t="s">
        <v>2892</v>
      </c>
      <c r="E9591" t="s">
        <v>5305</v>
      </c>
      <c r="F9591" t="s">
        <v>2882</v>
      </c>
      <c r="G9591" t="s">
        <v>2883</v>
      </c>
      <c r="H9591">
        <v>7483.2044999999998</v>
      </c>
      <c r="I9591">
        <v>24.351657208390101</v>
      </c>
      <c r="J9591">
        <v>22.565200876211801</v>
      </c>
      <c r="K9591">
        <v>46.916858084601898</v>
      </c>
      <c r="L9591">
        <v>7436.2876419153999</v>
      </c>
    </row>
    <row r="9592" spans="1:12" x14ac:dyDescent="0.35">
      <c r="A9592" t="s">
        <v>1902</v>
      </c>
      <c r="B9592" t="s">
        <v>5299</v>
      </c>
      <c r="C9592" t="s">
        <v>2879</v>
      </c>
      <c r="D9592" t="s">
        <v>2892</v>
      </c>
      <c r="E9592" t="s">
        <v>5305</v>
      </c>
      <c r="F9592" t="s">
        <v>2884</v>
      </c>
      <c r="G9592" t="s">
        <v>2885</v>
      </c>
      <c r="H9592">
        <v>14577.9696</v>
      </c>
      <c r="I9592">
        <v>25.8049062900939</v>
      </c>
      <c r="J9592">
        <v>0</v>
      </c>
      <c r="K9592">
        <v>25.8049062900939</v>
      </c>
      <c r="L9592">
        <v>14552.164693709899</v>
      </c>
    </row>
    <row r="9593" spans="1:12" x14ac:dyDescent="0.35">
      <c r="A9593" t="s">
        <v>1902</v>
      </c>
      <c r="B9593" t="s">
        <v>5299</v>
      </c>
      <c r="C9593" t="s">
        <v>2879</v>
      </c>
      <c r="D9593" t="s">
        <v>2892</v>
      </c>
      <c r="E9593" t="s">
        <v>5305</v>
      </c>
      <c r="F9593" t="s">
        <v>2896</v>
      </c>
      <c r="G9593" t="s">
        <v>2897</v>
      </c>
      <c r="H9593">
        <v>20927.4853</v>
      </c>
      <c r="I9593">
        <v>37.044376585334803</v>
      </c>
      <c r="J9593">
        <v>0</v>
      </c>
      <c r="K9593">
        <v>37.044376585334803</v>
      </c>
      <c r="L9593">
        <v>20890.440923414699</v>
      </c>
    </row>
    <row r="9594" spans="1:12" x14ac:dyDescent="0.35">
      <c r="A9594" t="s">
        <v>1902</v>
      </c>
      <c r="B9594" t="s">
        <v>5299</v>
      </c>
      <c r="C9594" t="s">
        <v>2879</v>
      </c>
      <c r="D9594" t="s">
        <v>2894</v>
      </c>
      <c r="E9594" t="s">
        <v>3066</v>
      </c>
      <c r="F9594" t="s">
        <v>2172</v>
      </c>
      <c r="G9594" t="s">
        <v>2173</v>
      </c>
      <c r="H9594">
        <v>29180.0429</v>
      </c>
      <c r="I9594">
        <v>95.450972708187507</v>
      </c>
      <c r="J9594">
        <v>0</v>
      </c>
      <c r="K9594">
        <v>95.450972708187507</v>
      </c>
      <c r="L9594">
        <v>29084.5919272918</v>
      </c>
    </row>
    <row r="9595" spans="1:12" x14ac:dyDescent="0.35">
      <c r="A9595" t="s">
        <v>1902</v>
      </c>
      <c r="B9595" t="s">
        <v>5299</v>
      </c>
      <c r="C9595" t="s">
        <v>2879</v>
      </c>
      <c r="D9595" t="s">
        <v>2894</v>
      </c>
      <c r="E9595" t="s">
        <v>3066</v>
      </c>
      <c r="F9595" t="s">
        <v>2882</v>
      </c>
      <c r="G9595" t="s">
        <v>2883</v>
      </c>
      <c r="H9595">
        <v>5021.6818999999996</v>
      </c>
      <c r="I9595">
        <v>16.426446466060199</v>
      </c>
      <c r="J9595">
        <v>0</v>
      </c>
      <c r="K9595">
        <v>16.426446466060199</v>
      </c>
      <c r="L9595">
        <v>5005.2554535339405</v>
      </c>
    </row>
    <row r="9596" spans="1:12" x14ac:dyDescent="0.35">
      <c r="A9596" t="s">
        <v>1902</v>
      </c>
      <c r="B9596" t="s">
        <v>5299</v>
      </c>
      <c r="C9596" t="s">
        <v>2879</v>
      </c>
      <c r="D9596" t="s">
        <v>2894</v>
      </c>
      <c r="E9596" t="s">
        <v>3066</v>
      </c>
      <c r="F9596" t="s">
        <v>2884</v>
      </c>
      <c r="G9596" t="s">
        <v>2885</v>
      </c>
      <c r="H9596">
        <v>11969.077300000001</v>
      </c>
      <c r="I9596">
        <v>39.512263121063697</v>
      </c>
      <c r="J9596">
        <v>0</v>
      </c>
      <c r="K9596">
        <v>39.512263121063697</v>
      </c>
      <c r="L9596">
        <v>11929.565036878899</v>
      </c>
    </row>
    <row r="9597" spans="1:12" x14ac:dyDescent="0.35">
      <c r="A9597" t="s">
        <v>1902</v>
      </c>
      <c r="B9597" t="s">
        <v>5299</v>
      </c>
      <c r="C9597" t="s">
        <v>2879</v>
      </c>
      <c r="D9597" t="s">
        <v>2898</v>
      </c>
      <c r="E9597" t="s">
        <v>5306</v>
      </c>
      <c r="F9597" t="s">
        <v>2172</v>
      </c>
      <c r="G9597" t="s">
        <v>2173</v>
      </c>
      <c r="H9597">
        <v>15198.1986</v>
      </c>
      <c r="I9597">
        <v>32.437091678420302</v>
      </c>
      <c r="J9597">
        <v>0</v>
      </c>
      <c r="K9597">
        <v>32.437091678420302</v>
      </c>
      <c r="L9597">
        <v>15165.761508321601</v>
      </c>
    </row>
    <row r="9598" spans="1:12" x14ac:dyDescent="0.35">
      <c r="A9598" t="s">
        <v>1902</v>
      </c>
      <c r="B9598" t="s">
        <v>5299</v>
      </c>
      <c r="C9598" t="s">
        <v>2879</v>
      </c>
      <c r="D9598" t="s">
        <v>2898</v>
      </c>
      <c r="E9598" t="s">
        <v>5306</v>
      </c>
      <c r="F9598" t="s">
        <v>2882</v>
      </c>
      <c r="G9598" t="s">
        <v>2883</v>
      </c>
      <c r="H9598">
        <v>921.10289999999998</v>
      </c>
      <c r="I9598">
        <v>1.96588434414669</v>
      </c>
      <c r="J9598">
        <v>0</v>
      </c>
      <c r="K9598">
        <v>1.96588434414669</v>
      </c>
      <c r="L9598">
        <v>919.13701565585302</v>
      </c>
    </row>
    <row r="9599" spans="1:12" x14ac:dyDescent="0.35">
      <c r="A9599" t="s">
        <v>1902</v>
      </c>
      <c r="B9599" t="s">
        <v>5299</v>
      </c>
      <c r="C9599" t="s">
        <v>2879</v>
      </c>
      <c r="D9599" t="s">
        <v>2898</v>
      </c>
      <c r="E9599" t="s">
        <v>5306</v>
      </c>
      <c r="F9599" t="s">
        <v>2884</v>
      </c>
      <c r="G9599" t="s">
        <v>2885</v>
      </c>
      <c r="H9599">
        <v>10477.546</v>
      </c>
      <c r="I9599">
        <v>22.3619344146686</v>
      </c>
      <c r="J9599">
        <v>0</v>
      </c>
      <c r="K9599">
        <v>22.3619344146686</v>
      </c>
      <c r="L9599">
        <v>10455.184065585299</v>
      </c>
    </row>
    <row r="9600" spans="1:12" x14ac:dyDescent="0.35">
      <c r="A9600" t="s">
        <v>1902</v>
      </c>
      <c r="B9600" t="s">
        <v>5299</v>
      </c>
      <c r="C9600" t="s">
        <v>2879</v>
      </c>
      <c r="D9600" t="s">
        <v>2902</v>
      </c>
      <c r="E9600" t="s">
        <v>2967</v>
      </c>
      <c r="F9600" t="s">
        <v>2170</v>
      </c>
      <c r="G9600" t="s">
        <v>2171</v>
      </c>
      <c r="H9600">
        <v>0</v>
      </c>
      <c r="I9600">
        <v>0</v>
      </c>
      <c r="J9600">
        <v>0</v>
      </c>
      <c r="K9600">
        <v>0</v>
      </c>
      <c r="L9600">
        <v>0</v>
      </c>
    </row>
    <row r="9601" spans="1:14" x14ac:dyDescent="0.35">
      <c r="A9601" t="s">
        <v>1902</v>
      </c>
      <c r="B9601" t="s">
        <v>5299</v>
      </c>
      <c r="C9601" t="s">
        <v>2879</v>
      </c>
      <c r="D9601" t="s">
        <v>2902</v>
      </c>
      <c r="E9601" t="s">
        <v>2967</v>
      </c>
      <c r="F9601" t="s">
        <v>2172</v>
      </c>
      <c r="G9601" t="s">
        <v>2173</v>
      </c>
      <c r="H9601">
        <v>17864.7395</v>
      </c>
      <c r="I9601">
        <v>45.454556119584701</v>
      </c>
      <c r="J9601">
        <v>97.751409125283601</v>
      </c>
      <c r="K9601">
        <v>143.205965244868</v>
      </c>
      <c r="L9601">
        <v>17721.533534755101</v>
      </c>
    </row>
    <row r="9602" spans="1:14" x14ac:dyDescent="0.35">
      <c r="A9602" t="s">
        <v>1902</v>
      </c>
      <c r="B9602" t="s">
        <v>5299</v>
      </c>
      <c r="C9602" t="s">
        <v>2879</v>
      </c>
      <c r="D9602" t="s">
        <v>2902</v>
      </c>
      <c r="E9602" t="s">
        <v>2967</v>
      </c>
      <c r="F9602" t="s">
        <v>2882</v>
      </c>
      <c r="G9602" t="s">
        <v>2883</v>
      </c>
      <c r="H9602">
        <v>5059.0412999999999</v>
      </c>
      <c r="I9602">
        <v>12.872086688731899</v>
      </c>
      <c r="J9602">
        <v>27.681814973531601</v>
      </c>
      <c r="K9602">
        <v>40.553901662263598</v>
      </c>
      <c r="L9602">
        <v>5018.4873983377402</v>
      </c>
    </row>
    <row r="9603" spans="1:14" x14ac:dyDescent="0.35">
      <c r="A9603" t="s">
        <v>1902</v>
      </c>
      <c r="B9603" t="s">
        <v>5299</v>
      </c>
      <c r="C9603" t="s">
        <v>2879</v>
      </c>
      <c r="D9603" t="s">
        <v>2902</v>
      </c>
      <c r="E9603" t="s">
        <v>2967</v>
      </c>
      <c r="F9603" t="s">
        <v>2884</v>
      </c>
      <c r="G9603" t="s">
        <v>2885</v>
      </c>
      <c r="H9603">
        <v>9722.8449000000001</v>
      </c>
      <c r="I9603">
        <v>24.7385416049067</v>
      </c>
      <c r="J9603">
        <v>53.200988152256102</v>
      </c>
      <c r="K9603">
        <v>77.939529757162802</v>
      </c>
      <c r="L9603">
        <v>9644.9053702428391</v>
      </c>
    </row>
    <row r="9604" spans="1:14" x14ac:dyDescent="0.35">
      <c r="A9604" t="s">
        <v>1902</v>
      </c>
      <c r="B9604" t="s">
        <v>5299</v>
      </c>
      <c r="C9604" t="s">
        <v>2879</v>
      </c>
      <c r="D9604" t="s">
        <v>2902</v>
      </c>
      <c r="E9604" t="s">
        <v>2967</v>
      </c>
      <c r="F9604" t="s">
        <v>2896</v>
      </c>
      <c r="G9604" t="s">
        <v>2897</v>
      </c>
      <c r="H9604">
        <v>9762.3687000000009</v>
      </c>
      <c r="I9604">
        <v>24.839104782162401</v>
      </c>
      <c r="J9604">
        <v>53.417252331736798</v>
      </c>
      <c r="K9604">
        <v>78.256357113899298</v>
      </c>
      <c r="L9604">
        <v>9684.1123428860992</v>
      </c>
    </row>
    <row r="9605" spans="1:14" x14ac:dyDescent="0.35">
      <c r="A9605" t="s">
        <v>1902</v>
      </c>
      <c r="B9605" t="s">
        <v>5299</v>
      </c>
      <c r="C9605" t="s">
        <v>2879</v>
      </c>
      <c r="D9605" t="s">
        <v>2904</v>
      </c>
      <c r="E9605" t="s">
        <v>5307</v>
      </c>
      <c r="F9605" t="s">
        <v>2172</v>
      </c>
      <c r="G9605" t="s">
        <v>2173</v>
      </c>
      <c r="H9605">
        <v>113660.1442</v>
      </c>
      <c r="I9605">
        <v>374.23292257252501</v>
      </c>
      <c r="J9605">
        <v>497.81315008589701</v>
      </c>
      <c r="K9605">
        <v>872.04607265842196</v>
      </c>
      <c r="L9605">
        <v>112788.098127342</v>
      </c>
    </row>
    <row r="9606" spans="1:14" x14ac:dyDescent="0.35">
      <c r="A9606" t="s">
        <v>1902</v>
      </c>
      <c r="B9606" t="s">
        <v>5299</v>
      </c>
      <c r="C9606" t="s">
        <v>2879</v>
      </c>
      <c r="D9606" t="s">
        <v>2904</v>
      </c>
      <c r="E9606" t="s">
        <v>5307</v>
      </c>
      <c r="F9606" t="s">
        <v>2882</v>
      </c>
      <c r="G9606" t="s">
        <v>2883</v>
      </c>
      <c r="H9606">
        <v>10155.2019</v>
      </c>
      <c r="I9606">
        <v>33.436618511634499</v>
      </c>
      <c r="J9606">
        <v>44.478150866781199</v>
      </c>
      <c r="K9606">
        <v>77.914769378415698</v>
      </c>
      <c r="L9606">
        <v>10077.2871306216</v>
      </c>
    </row>
    <row r="9607" spans="1:14" x14ac:dyDescent="0.35">
      <c r="A9607" t="s">
        <v>1902</v>
      </c>
      <c r="B9607" t="s">
        <v>5299</v>
      </c>
      <c r="C9607" t="s">
        <v>2879</v>
      </c>
      <c r="D9607" t="s">
        <v>2904</v>
      </c>
      <c r="E9607" t="s">
        <v>5307</v>
      </c>
      <c r="F9607" t="s">
        <v>2890</v>
      </c>
      <c r="G9607" t="s">
        <v>2891</v>
      </c>
      <c r="H9607">
        <v>10155.2019</v>
      </c>
      <c r="I9607">
        <v>33.436618511634499</v>
      </c>
      <c r="J9607">
        <v>44.478150866781199</v>
      </c>
      <c r="K9607">
        <v>77.914769378415698</v>
      </c>
      <c r="L9607">
        <v>10077.2871306216</v>
      </c>
    </row>
    <row r="9608" spans="1:14" x14ac:dyDescent="0.35">
      <c r="A9608" t="s">
        <v>1902</v>
      </c>
      <c r="B9608" t="s">
        <v>5299</v>
      </c>
      <c r="C9608" t="s">
        <v>2879</v>
      </c>
      <c r="D9608" t="s">
        <v>2904</v>
      </c>
      <c r="E9608" t="s">
        <v>5307</v>
      </c>
      <c r="F9608" t="s">
        <v>2962</v>
      </c>
      <c r="G9608" t="s">
        <v>2963</v>
      </c>
      <c r="H9608">
        <v>244506.0147</v>
      </c>
      <c r="I9608">
        <v>805.05089185704696</v>
      </c>
      <c r="J9608">
        <v>1070.8970170232701</v>
      </c>
      <c r="K9608">
        <v>1875.94790888032</v>
      </c>
      <c r="L9608">
        <v>242630.06679112001</v>
      </c>
    </row>
    <row r="9609" spans="1:14" x14ac:dyDescent="0.35">
      <c r="A9609" t="s">
        <v>1902</v>
      </c>
      <c r="B9609" t="s">
        <v>5299</v>
      </c>
      <c r="C9609" t="s">
        <v>2879</v>
      </c>
      <c r="D9609" t="s">
        <v>2904</v>
      </c>
      <c r="E9609" t="s">
        <v>5307</v>
      </c>
      <c r="F9609" t="s">
        <v>2964</v>
      </c>
      <c r="G9609" t="s">
        <v>2965</v>
      </c>
      <c r="H9609">
        <v>37365.935100000002</v>
      </c>
      <c r="I9609">
        <v>123.029609138963</v>
      </c>
      <c r="J9609">
        <v>163.65678588161799</v>
      </c>
      <c r="K9609">
        <v>286.68639502058102</v>
      </c>
      <c r="L9609">
        <v>37079.2487049794</v>
      </c>
    </row>
    <row r="9610" spans="1:14" x14ac:dyDescent="0.35">
      <c r="A9610" t="s">
        <v>1902</v>
      </c>
      <c r="B9610" t="s">
        <v>5299</v>
      </c>
      <c r="C9610" t="s">
        <v>2879</v>
      </c>
      <c r="D9610" t="s">
        <v>2906</v>
      </c>
      <c r="E9610" t="s">
        <v>3068</v>
      </c>
      <c r="F9610" t="s">
        <v>2170</v>
      </c>
      <c r="G9610" t="s">
        <v>2171</v>
      </c>
      <c r="H9610">
        <v>0</v>
      </c>
      <c r="I9610">
        <v>0</v>
      </c>
      <c r="J9610">
        <v>0</v>
      </c>
      <c r="K9610">
        <v>0</v>
      </c>
      <c r="L9610">
        <v>0</v>
      </c>
    </row>
    <row r="9611" spans="1:14" x14ac:dyDescent="0.35">
      <c r="A9611" t="s">
        <v>1902</v>
      </c>
      <c r="B9611" t="s">
        <v>5299</v>
      </c>
      <c r="C9611" t="s">
        <v>2879</v>
      </c>
      <c r="D9611" t="s">
        <v>2906</v>
      </c>
      <c r="E9611" t="s">
        <v>3068</v>
      </c>
      <c r="F9611" t="s">
        <v>2172</v>
      </c>
      <c r="G9611" t="s">
        <v>2173</v>
      </c>
      <c r="H9611">
        <v>98844.859899999996</v>
      </c>
      <c r="I9611">
        <v>114.90079705690999</v>
      </c>
      <c r="J9611">
        <v>661.29121111846496</v>
      </c>
      <c r="K9611">
        <v>776.19200817537501</v>
      </c>
      <c r="L9611">
        <v>98068.667891824603</v>
      </c>
    </row>
    <row r="9612" spans="1:14" x14ac:dyDescent="0.35">
      <c r="A9612" t="s">
        <v>1902</v>
      </c>
      <c r="B9612" t="s">
        <v>5299</v>
      </c>
      <c r="C9612" t="s">
        <v>2879</v>
      </c>
      <c r="D9612" t="s">
        <v>2906</v>
      </c>
      <c r="E9612" t="s">
        <v>3068</v>
      </c>
      <c r="F9612" t="s">
        <v>2882</v>
      </c>
      <c r="G9612" t="s">
        <v>2883</v>
      </c>
      <c r="H9612">
        <v>61149.786099999998</v>
      </c>
      <c r="I9612">
        <v>71.082696484359502</v>
      </c>
      <c r="J9612">
        <v>409.10388484447401</v>
      </c>
      <c r="K9612">
        <v>480.18658132883297</v>
      </c>
      <c r="L9612">
        <v>60669.599518671203</v>
      </c>
    </row>
    <row r="9613" spans="1:14" x14ac:dyDescent="0.35">
      <c r="A9613" t="s">
        <v>1902</v>
      </c>
      <c r="B9613" t="s">
        <v>5299</v>
      </c>
      <c r="C9613" t="s">
        <v>2879</v>
      </c>
      <c r="D9613" t="s">
        <v>2906</v>
      </c>
      <c r="E9613" t="s">
        <v>3068</v>
      </c>
      <c r="F9613" t="s">
        <v>2884</v>
      </c>
      <c r="G9613" t="s">
        <v>2885</v>
      </c>
      <c r="H9613">
        <v>232763.44529999999</v>
      </c>
      <c r="I9613">
        <v>220.68961847389599</v>
      </c>
      <c r="J9613">
        <v>0</v>
      </c>
      <c r="K9613">
        <v>220.68961847389599</v>
      </c>
      <c r="L9613">
        <v>232542.755681526</v>
      </c>
    </row>
    <row r="9614" spans="1:14" x14ac:dyDescent="0.35">
      <c r="A9614" t="s">
        <v>1902</v>
      </c>
      <c r="B9614" t="s">
        <v>5299</v>
      </c>
      <c r="C9614" t="s">
        <v>2879</v>
      </c>
      <c r="D9614" t="s">
        <v>2906</v>
      </c>
      <c r="E9614" t="s">
        <v>3068</v>
      </c>
      <c r="F9614" t="s">
        <v>2956</v>
      </c>
      <c r="G9614" t="s">
        <v>2957</v>
      </c>
      <c r="H9614">
        <v>119932.3515</v>
      </c>
      <c r="I9614">
        <v>113.71126104417699</v>
      </c>
      <c r="J9614">
        <v>0</v>
      </c>
      <c r="K9614">
        <v>113.71126104417699</v>
      </c>
      <c r="L9614">
        <v>119818.640238956</v>
      </c>
      <c r="N9614" t="s">
        <v>2198</v>
      </c>
    </row>
    <row r="9615" spans="1:14" x14ac:dyDescent="0.35">
      <c r="A9615" t="s">
        <v>1902</v>
      </c>
      <c r="B9615" t="s">
        <v>5299</v>
      </c>
      <c r="C9615" t="s">
        <v>2879</v>
      </c>
      <c r="D9615" t="s">
        <v>2906</v>
      </c>
      <c r="E9615" t="s">
        <v>3068</v>
      </c>
      <c r="F9615" t="s">
        <v>2890</v>
      </c>
      <c r="G9615" t="s">
        <v>2891</v>
      </c>
      <c r="H9615">
        <v>20104.0393</v>
      </c>
      <c r="I9615">
        <v>23.369653638693499</v>
      </c>
      <c r="J9615">
        <v>134.499907346128</v>
      </c>
      <c r="K9615">
        <v>157.86956098482199</v>
      </c>
      <c r="L9615">
        <v>19946.1697390152</v>
      </c>
    </row>
    <row r="9616" spans="1:14" x14ac:dyDescent="0.35">
      <c r="A9616" t="s">
        <v>1902</v>
      </c>
      <c r="B9616" t="s">
        <v>5299</v>
      </c>
      <c r="C9616" t="s">
        <v>2915</v>
      </c>
      <c r="D9616" t="s">
        <v>5308</v>
      </c>
      <c r="E9616" t="s">
        <v>5309</v>
      </c>
      <c r="F9616" t="s">
        <v>2172</v>
      </c>
      <c r="G9616" t="s">
        <v>2173</v>
      </c>
      <c r="H9616">
        <v>630613.39930000005</v>
      </c>
      <c r="I9616">
        <v>2925.3599359086002</v>
      </c>
      <c r="J9616">
        <v>72657.970780939795</v>
      </c>
      <c r="K9616">
        <v>75583.330716848403</v>
      </c>
      <c r="L9616">
        <v>555030.06858315202</v>
      </c>
    </row>
    <row r="9617" spans="1:12" x14ac:dyDescent="0.35">
      <c r="A9617" t="s">
        <v>1902</v>
      </c>
      <c r="B9617" t="s">
        <v>5299</v>
      </c>
      <c r="C9617" t="s">
        <v>2915</v>
      </c>
      <c r="D9617" t="s">
        <v>5308</v>
      </c>
      <c r="E9617" t="s">
        <v>5309</v>
      </c>
      <c r="F9617" t="s">
        <v>2867</v>
      </c>
      <c r="G9617" t="s">
        <v>2868</v>
      </c>
      <c r="H9617">
        <v>0</v>
      </c>
      <c r="I9617">
        <v>0</v>
      </c>
      <c r="J9617">
        <v>0</v>
      </c>
      <c r="K9617">
        <v>0</v>
      </c>
      <c r="L9617">
        <v>0</v>
      </c>
    </row>
    <row r="9618" spans="1:12" x14ac:dyDescent="0.35">
      <c r="A9618" t="s">
        <v>1902</v>
      </c>
      <c r="B9618" t="s">
        <v>5299</v>
      </c>
      <c r="C9618" t="s">
        <v>2915</v>
      </c>
      <c r="D9618" t="s">
        <v>5308</v>
      </c>
      <c r="E9618" t="s">
        <v>5309</v>
      </c>
      <c r="F9618" t="s">
        <v>2922</v>
      </c>
      <c r="G9618" t="s">
        <v>2923</v>
      </c>
      <c r="H9618">
        <v>0</v>
      </c>
      <c r="I9618">
        <v>0</v>
      </c>
      <c r="J9618">
        <v>0</v>
      </c>
      <c r="K9618">
        <v>0</v>
      </c>
      <c r="L9618">
        <v>0</v>
      </c>
    </row>
    <row r="9619" spans="1:12" x14ac:dyDescent="0.35">
      <c r="A9619" t="s">
        <v>1902</v>
      </c>
      <c r="B9619" t="s">
        <v>5299</v>
      </c>
      <c r="C9619" t="s">
        <v>2915</v>
      </c>
      <c r="D9619" t="s">
        <v>5308</v>
      </c>
      <c r="E9619" t="s">
        <v>5309</v>
      </c>
      <c r="F9619" t="s">
        <v>2999</v>
      </c>
      <c r="G9619" t="s">
        <v>3000</v>
      </c>
      <c r="H9619">
        <v>157641.1899</v>
      </c>
      <c r="I9619">
        <v>731.28357518548205</v>
      </c>
      <c r="J9619">
        <v>18163.0916545334</v>
      </c>
      <c r="K9619">
        <v>18894.375229718898</v>
      </c>
      <c r="L9619">
        <v>138746.81467028099</v>
      </c>
    </row>
    <row r="9620" spans="1:12" x14ac:dyDescent="0.35">
      <c r="A9620" t="s">
        <v>1902</v>
      </c>
      <c r="B9620" t="s">
        <v>5299</v>
      </c>
      <c r="C9620" t="s">
        <v>2915</v>
      </c>
      <c r="D9620" t="s">
        <v>5308</v>
      </c>
      <c r="E9620" t="s">
        <v>5309</v>
      </c>
      <c r="F9620" t="s">
        <v>2924</v>
      </c>
      <c r="G9620" t="s">
        <v>2925</v>
      </c>
      <c r="H9620">
        <v>0</v>
      </c>
      <c r="I9620">
        <v>0</v>
      </c>
      <c r="J9620">
        <v>0</v>
      </c>
      <c r="K9620">
        <v>0</v>
      </c>
      <c r="L9620">
        <v>0</v>
      </c>
    </row>
    <row r="9621" spans="1:12" x14ac:dyDescent="0.35">
      <c r="A9621" t="s">
        <v>1902</v>
      </c>
      <c r="B9621" t="s">
        <v>5299</v>
      </c>
      <c r="C9621" t="s">
        <v>2915</v>
      </c>
      <c r="D9621" t="s">
        <v>5308</v>
      </c>
      <c r="E9621" t="s">
        <v>5309</v>
      </c>
      <c r="F9621" t="s">
        <v>2877</v>
      </c>
      <c r="G9621" t="s">
        <v>2878</v>
      </c>
      <c r="H9621">
        <v>24319.838</v>
      </c>
      <c r="I9621">
        <v>112.817583336236</v>
      </c>
      <c r="J9621">
        <v>2802.0814030443398</v>
      </c>
      <c r="K9621">
        <v>2914.89898638058</v>
      </c>
      <c r="L9621">
        <v>21404.939013619402</v>
      </c>
    </row>
    <row r="9622" spans="1:12" x14ac:dyDescent="0.35">
      <c r="A9622" t="s">
        <v>1902</v>
      </c>
      <c r="B9622" t="s">
        <v>5299</v>
      </c>
      <c r="C9622" t="s">
        <v>2915</v>
      </c>
      <c r="D9622" t="s">
        <v>5310</v>
      </c>
      <c r="E9622" t="s">
        <v>5311</v>
      </c>
      <c r="F9622" t="s">
        <v>2170</v>
      </c>
      <c r="G9622" t="s">
        <v>2171</v>
      </c>
      <c r="H9622">
        <v>0</v>
      </c>
      <c r="I9622">
        <v>0</v>
      </c>
      <c r="J9622">
        <v>0</v>
      </c>
      <c r="K9622">
        <v>0</v>
      </c>
      <c r="L9622">
        <v>0</v>
      </c>
    </row>
    <row r="9623" spans="1:12" x14ac:dyDescent="0.35">
      <c r="A9623" t="s">
        <v>1902</v>
      </c>
      <c r="B9623" t="s">
        <v>5299</v>
      </c>
      <c r="C9623" t="s">
        <v>2915</v>
      </c>
      <c r="D9623" t="s">
        <v>5310</v>
      </c>
      <c r="E9623" t="s">
        <v>5311</v>
      </c>
      <c r="F9623" t="s">
        <v>2172</v>
      </c>
      <c r="G9623" t="s">
        <v>2173</v>
      </c>
      <c r="H9623">
        <v>71413.694499999998</v>
      </c>
      <c r="I9623">
        <v>671.67846256622897</v>
      </c>
      <c r="J9623">
        <v>1330.4092112416499</v>
      </c>
      <c r="K9623">
        <v>2002.08767380788</v>
      </c>
      <c r="L9623">
        <v>69411.606826192103</v>
      </c>
    </row>
    <row r="9624" spans="1:12" x14ac:dyDescent="0.35">
      <c r="A9624" t="s">
        <v>1902</v>
      </c>
      <c r="B9624" t="s">
        <v>5299</v>
      </c>
      <c r="C9624" t="s">
        <v>2915</v>
      </c>
      <c r="D9624" t="s">
        <v>5310</v>
      </c>
      <c r="E9624" t="s">
        <v>5311</v>
      </c>
      <c r="F9624" t="s">
        <v>2867</v>
      </c>
      <c r="G9624" t="s">
        <v>2868</v>
      </c>
      <c r="H9624">
        <v>0</v>
      </c>
      <c r="I9624">
        <v>0</v>
      </c>
      <c r="J9624">
        <v>0</v>
      </c>
      <c r="K9624">
        <v>0</v>
      </c>
      <c r="L9624">
        <v>0</v>
      </c>
    </row>
    <row r="9625" spans="1:12" x14ac:dyDescent="0.35">
      <c r="A9625" t="s">
        <v>1902</v>
      </c>
      <c r="B9625" t="s">
        <v>5299</v>
      </c>
      <c r="C9625" t="s">
        <v>2915</v>
      </c>
      <c r="D9625" t="s">
        <v>5310</v>
      </c>
      <c r="E9625" t="s">
        <v>5311</v>
      </c>
      <c r="F9625" t="s">
        <v>2922</v>
      </c>
      <c r="G9625" t="s">
        <v>2923</v>
      </c>
      <c r="H9625">
        <v>0</v>
      </c>
      <c r="I9625">
        <v>0</v>
      </c>
      <c r="J9625">
        <v>0</v>
      </c>
      <c r="K9625">
        <v>0</v>
      </c>
      <c r="L9625">
        <v>0</v>
      </c>
    </row>
    <row r="9626" spans="1:12" x14ac:dyDescent="0.35">
      <c r="A9626" t="s">
        <v>1902</v>
      </c>
      <c r="B9626" t="s">
        <v>5299</v>
      </c>
      <c r="C9626" t="s">
        <v>2915</v>
      </c>
      <c r="D9626" t="s">
        <v>5310</v>
      </c>
      <c r="E9626" t="s">
        <v>5311</v>
      </c>
      <c r="F9626" t="s">
        <v>2930</v>
      </c>
      <c r="G9626" t="s">
        <v>2931</v>
      </c>
      <c r="H9626">
        <v>1607.9395</v>
      </c>
      <c r="I9626">
        <v>15.123406127620401</v>
      </c>
      <c r="J9626">
        <v>29.955283575213102</v>
      </c>
      <c r="K9626">
        <v>45.078689702833401</v>
      </c>
      <c r="L9626">
        <v>1562.86081029717</v>
      </c>
    </row>
    <row r="9627" spans="1:12" x14ac:dyDescent="0.35">
      <c r="A9627" t="s">
        <v>1902</v>
      </c>
      <c r="B9627" t="s">
        <v>5299</v>
      </c>
      <c r="C9627" t="s">
        <v>2915</v>
      </c>
      <c r="D9627" t="s">
        <v>5310</v>
      </c>
      <c r="E9627" t="s">
        <v>5311</v>
      </c>
      <c r="F9627" t="s">
        <v>392</v>
      </c>
      <c r="G9627" t="s">
        <v>2914</v>
      </c>
      <c r="H9627">
        <v>519.9325</v>
      </c>
      <c r="I9627">
        <v>4.8902031789910199</v>
      </c>
      <c r="J9627">
        <v>9.6861395991706996</v>
      </c>
      <c r="K9627">
        <v>14.576342778161701</v>
      </c>
      <c r="L9627">
        <v>505.35615722183798</v>
      </c>
    </row>
    <row r="9628" spans="1:12" x14ac:dyDescent="0.35">
      <c r="A9628" t="s">
        <v>1902</v>
      </c>
      <c r="B9628" t="s">
        <v>5299</v>
      </c>
      <c r="C9628" t="s">
        <v>2915</v>
      </c>
      <c r="D9628" t="s">
        <v>5312</v>
      </c>
      <c r="E9628" t="s">
        <v>5313</v>
      </c>
      <c r="F9628" t="s">
        <v>2170</v>
      </c>
      <c r="G9628" t="s">
        <v>2171</v>
      </c>
      <c r="H9628">
        <v>0</v>
      </c>
      <c r="I9628">
        <v>0</v>
      </c>
      <c r="J9628">
        <v>0</v>
      </c>
      <c r="K9628">
        <v>0</v>
      </c>
      <c r="L9628">
        <v>0</v>
      </c>
    </row>
    <row r="9629" spans="1:12" x14ac:dyDescent="0.35">
      <c r="A9629" t="s">
        <v>1902</v>
      </c>
      <c r="B9629" t="s">
        <v>5299</v>
      </c>
      <c r="C9629" t="s">
        <v>2915</v>
      </c>
      <c r="D9629" t="s">
        <v>5312</v>
      </c>
      <c r="E9629" t="s">
        <v>5313</v>
      </c>
      <c r="F9629" t="s">
        <v>2172</v>
      </c>
      <c r="G9629" t="s">
        <v>2173</v>
      </c>
      <c r="H9629">
        <v>343374.16350000002</v>
      </c>
      <c r="I9629">
        <v>1041.8614872364001</v>
      </c>
      <c r="J9629">
        <v>3459.3545689974098</v>
      </c>
      <c r="K9629">
        <v>4501.2160562338104</v>
      </c>
      <c r="L9629">
        <v>338872.947443766</v>
      </c>
    </row>
    <row r="9630" spans="1:12" x14ac:dyDescent="0.35">
      <c r="A9630" t="s">
        <v>1902</v>
      </c>
      <c r="B9630" t="s">
        <v>5299</v>
      </c>
      <c r="C9630" t="s">
        <v>2915</v>
      </c>
      <c r="D9630" t="s">
        <v>5312</v>
      </c>
      <c r="E9630" t="s">
        <v>5313</v>
      </c>
      <c r="F9630" t="s">
        <v>2867</v>
      </c>
      <c r="G9630" t="s">
        <v>2868</v>
      </c>
      <c r="H9630">
        <v>0</v>
      </c>
      <c r="I9630">
        <v>0</v>
      </c>
      <c r="J9630">
        <v>0</v>
      </c>
      <c r="K9630">
        <v>0</v>
      </c>
      <c r="L9630">
        <v>0</v>
      </c>
    </row>
    <row r="9631" spans="1:12" x14ac:dyDescent="0.35">
      <c r="A9631" t="s">
        <v>1902</v>
      </c>
      <c r="B9631" t="s">
        <v>5299</v>
      </c>
      <c r="C9631" t="s">
        <v>2915</v>
      </c>
      <c r="D9631" t="s">
        <v>5312</v>
      </c>
      <c r="E9631" t="s">
        <v>5313</v>
      </c>
      <c r="F9631" t="s">
        <v>2922</v>
      </c>
      <c r="G9631" t="s">
        <v>2923</v>
      </c>
      <c r="H9631">
        <v>0</v>
      </c>
      <c r="I9631">
        <v>0</v>
      </c>
      <c r="J9631">
        <v>0</v>
      </c>
      <c r="K9631">
        <v>0</v>
      </c>
      <c r="L9631">
        <v>0</v>
      </c>
    </row>
    <row r="9632" spans="1:12" x14ac:dyDescent="0.35">
      <c r="A9632" t="s">
        <v>1902</v>
      </c>
      <c r="B9632" t="s">
        <v>5299</v>
      </c>
      <c r="C9632" t="s">
        <v>2915</v>
      </c>
      <c r="D9632" t="s">
        <v>5312</v>
      </c>
      <c r="E9632" t="s">
        <v>5313</v>
      </c>
      <c r="F9632" t="s">
        <v>2875</v>
      </c>
      <c r="G9632" t="s">
        <v>2876</v>
      </c>
      <c r="H9632">
        <v>89651.117299999998</v>
      </c>
      <c r="I9632">
        <v>272.01827136514999</v>
      </c>
      <c r="J9632">
        <v>903.19842073621896</v>
      </c>
      <c r="K9632">
        <v>1175.21669210137</v>
      </c>
      <c r="L9632">
        <v>88475.900607898599</v>
      </c>
    </row>
    <row r="9633" spans="1:12" x14ac:dyDescent="0.35">
      <c r="A9633" t="s">
        <v>1902</v>
      </c>
      <c r="B9633" t="s">
        <v>5299</v>
      </c>
      <c r="C9633" t="s">
        <v>2915</v>
      </c>
      <c r="D9633" t="s">
        <v>5312</v>
      </c>
      <c r="E9633" t="s">
        <v>5313</v>
      </c>
      <c r="F9633" t="s">
        <v>2924</v>
      </c>
      <c r="G9633" t="s">
        <v>2925</v>
      </c>
      <c r="H9633">
        <v>0</v>
      </c>
      <c r="I9633">
        <v>0</v>
      </c>
      <c r="J9633">
        <v>0</v>
      </c>
      <c r="K9633">
        <v>0</v>
      </c>
      <c r="L9633">
        <v>0</v>
      </c>
    </row>
    <row r="9634" spans="1:12" x14ac:dyDescent="0.35">
      <c r="A9634" t="s">
        <v>1902</v>
      </c>
      <c r="B9634" t="s">
        <v>5299</v>
      </c>
      <c r="C9634" t="s">
        <v>2915</v>
      </c>
      <c r="D9634" t="s">
        <v>5312</v>
      </c>
      <c r="E9634" t="s">
        <v>5313</v>
      </c>
      <c r="F9634" t="s">
        <v>2877</v>
      </c>
      <c r="G9634" t="s">
        <v>2878</v>
      </c>
      <c r="H9634">
        <v>34614.330999999998</v>
      </c>
      <c r="I9634">
        <v>105.026359600444</v>
      </c>
      <c r="J9634">
        <v>348.72525897151297</v>
      </c>
      <c r="K9634">
        <v>453.75161857195701</v>
      </c>
      <c r="L9634">
        <v>34160.579381427997</v>
      </c>
    </row>
    <row r="9635" spans="1:12" x14ac:dyDescent="0.35">
      <c r="A9635" t="s">
        <v>1902</v>
      </c>
      <c r="B9635" t="s">
        <v>5299</v>
      </c>
      <c r="C9635" t="s">
        <v>2915</v>
      </c>
      <c r="D9635" t="s">
        <v>5314</v>
      </c>
      <c r="E9635" t="s">
        <v>5315</v>
      </c>
      <c r="F9635" t="s">
        <v>2172</v>
      </c>
      <c r="G9635" t="s">
        <v>2173</v>
      </c>
      <c r="H9635">
        <v>35711.577100000002</v>
      </c>
      <c r="I9635">
        <v>131.09855978489199</v>
      </c>
      <c r="J9635">
        <v>1797.58785984371</v>
      </c>
      <c r="K9635">
        <v>1928.6864196286001</v>
      </c>
      <c r="L9635">
        <v>33782.890680371398</v>
      </c>
    </row>
    <row r="9636" spans="1:12" x14ac:dyDescent="0.35">
      <c r="A9636" t="s">
        <v>1902</v>
      </c>
      <c r="B9636" t="s">
        <v>5299</v>
      </c>
      <c r="C9636" t="s">
        <v>2915</v>
      </c>
      <c r="D9636" t="s">
        <v>5314</v>
      </c>
      <c r="E9636" t="s">
        <v>5315</v>
      </c>
      <c r="F9636" t="s">
        <v>2867</v>
      </c>
      <c r="G9636" t="s">
        <v>2868</v>
      </c>
      <c r="H9636">
        <v>0</v>
      </c>
      <c r="I9636">
        <v>0</v>
      </c>
      <c r="J9636">
        <v>0</v>
      </c>
      <c r="K9636">
        <v>0</v>
      </c>
      <c r="L9636">
        <v>0</v>
      </c>
    </row>
    <row r="9637" spans="1:12" x14ac:dyDescent="0.35">
      <c r="A9637" t="s">
        <v>1902</v>
      </c>
      <c r="B9637" t="s">
        <v>5299</v>
      </c>
      <c r="C9637" t="s">
        <v>2915</v>
      </c>
      <c r="D9637" t="s">
        <v>5314</v>
      </c>
      <c r="E9637" t="s">
        <v>5315</v>
      </c>
      <c r="F9637" t="s">
        <v>2922</v>
      </c>
      <c r="G9637" t="s">
        <v>2923</v>
      </c>
      <c r="H9637">
        <v>0</v>
      </c>
      <c r="I9637">
        <v>0</v>
      </c>
      <c r="J9637">
        <v>0</v>
      </c>
      <c r="K9637">
        <v>0</v>
      </c>
      <c r="L9637">
        <v>0</v>
      </c>
    </row>
    <row r="9638" spans="1:12" x14ac:dyDescent="0.35">
      <c r="A9638" t="s">
        <v>1902</v>
      </c>
      <c r="B9638" t="s">
        <v>5299</v>
      </c>
      <c r="C9638" t="s">
        <v>2915</v>
      </c>
      <c r="D9638" t="s">
        <v>5314</v>
      </c>
      <c r="E9638" t="s">
        <v>5315</v>
      </c>
      <c r="F9638" t="s">
        <v>2924</v>
      </c>
      <c r="G9638" t="s">
        <v>2925</v>
      </c>
      <c r="H9638">
        <v>0</v>
      </c>
      <c r="I9638">
        <v>0</v>
      </c>
      <c r="J9638">
        <v>0</v>
      </c>
      <c r="K9638">
        <v>0</v>
      </c>
      <c r="L9638">
        <v>0</v>
      </c>
    </row>
    <row r="9639" spans="1:12" x14ac:dyDescent="0.35">
      <c r="A9639" t="s">
        <v>1902</v>
      </c>
      <c r="B9639" t="s">
        <v>5299</v>
      </c>
      <c r="C9639" t="s">
        <v>2915</v>
      </c>
      <c r="D9639" t="s">
        <v>5314</v>
      </c>
      <c r="E9639" t="s">
        <v>5315</v>
      </c>
      <c r="F9639" t="s">
        <v>2877</v>
      </c>
      <c r="G9639" t="s">
        <v>2878</v>
      </c>
      <c r="H9639">
        <v>2010.7095999999999</v>
      </c>
      <c r="I9639">
        <v>7.3813914797075899</v>
      </c>
      <c r="J9639">
        <v>101.21163599697501</v>
      </c>
      <c r="K9639">
        <v>108.59302747668301</v>
      </c>
      <c r="L9639">
        <v>1902.11657252332</v>
      </c>
    </row>
    <row r="9640" spans="1:12" x14ac:dyDescent="0.35">
      <c r="A9640" t="s">
        <v>1902</v>
      </c>
      <c r="B9640" t="s">
        <v>5299</v>
      </c>
      <c r="C9640" t="s">
        <v>2915</v>
      </c>
      <c r="D9640" t="s">
        <v>5316</v>
      </c>
      <c r="E9640" t="s">
        <v>5317</v>
      </c>
      <c r="F9640" t="s">
        <v>2172</v>
      </c>
      <c r="G9640" t="s">
        <v>2173</v>
      </c>
      <c r="H9640">
        <v>106929.9451</v>
      </c>
      <c r="I9640">
        <v>1083.4407797352701</v>
      </c>
      <c r="J9640">
        <v>1816.8549631804599</v>
      </c>
      <c r="K9640">
        <v>2900.29574291573</v>
      </c>
      <c r="L9640">
        <v>104029.649357084</v>
      </c>
    </row>
    <row r="9641" spans="1:12" x14ac:dyDescent="0.35">
      <c r="A9641" t="s">
        <v>1902</v>
      </c>
      <c r="B9641" t="s">
        <v>5299</v>
      </c>
      <c r="C9641" t="s">
        <v>2915</v>
      </c>
      <c r="D9641" t="s">
        <v>5316</v>
      </c>
      <c r="E9641" t="s">
        <v>5317</v>
      </c>
      <c r="F9641" t="s">
        <v>2867</v>
      </c>
      <c r="G9641" t="s">
        <v>2868</v>
      </c>
      <c r="H9641">
        <v>0</v>
      </c>
      <c r="I9641">
        <v>0</v>
      </c>
      <c r="J9641">
        <v>0</v>
      </c>
      <c r="K9641">
        <v>0</v>
      </c>
      <c r="L9641">
        <v>0</v>
      </c>
    </row>
    <row r="9642" spans="1:12" x14ac:dyDescent="0.35">
      <c r="A9642" t="s">
        <v>1902</v>
      </c>
      <c r="B9642" t="s">
        <v>5299</v>
      </c>
      <c r="C9642" t="s">
        <v>2915</v>
      </c>
      <c r="D9642" t="s">
        <v>5316</v>
      </c>
      <c r="E9642" t="s">
        <v>5317</v>
      </c>
      <c r="F9642" t="s">
        <v>2922</v>
      </c>
      <c r="G9642" t="s">
        <v>2923</v>
      </c>
      <c r="H9642">
        <v>20591.947899999999</v>
      </c>
      <c r="I9642">
        <v>208.64273350111901</v>
      </c>
      <c r="J9642">
        <v>349.87937779642101</v>
      </c>
      <c r="K9642">
        <v>558.52211129753903</v>
      </c>
      <c r="L9642">
        <v>20033.425788702501</v>
      </c>
    </row>
    <row r="9643" spans="1:12" x14ac:dyDescent="0.35">
      <c r="A9643" t="s">
        <v>1902</v>
      </c>
      <c r="B9643" t="s">
        <v>5299</v>
      </c>
      <c r="C9643" t="s">
        <v>2915</v>
      </c>
      <c r="D9643" t="s">
        <v>5316</v>
      </c>
      <c r="E9643" t="s">
        <v>5317</v>
      </c>
      <c r="F9643" t="s">
        <v>392</v>
      </c>
      <c r="G9643" t="s">
        <v>2914</v>
      </c>
      <c r="H9643">
        <v>0</v>
      </c>
      <c r="I9643">
        <v>0</v>
      </c>
      <c r="J9643">
        <v>0</v>
      </c>
      <c r="K9643">
        <v>0</v>
      </c>
      <c r="L9643">
        <v>0</v>
      </c>
    </row>
    <row r="9644" spans="1:12" x14ac:dyDescent="0.35">
      <c r="A9644" t="s">
        <v>1902</v>
      </c>
      <c r="B9644" t="s">
        <v>5299</v>
      </c>
      <c r="C9644" t="s">
        <v>2915</v>
      </c>
      <c r="D9644" t="s">
        <v>5316</v>
      </c>
      <c r="E9644" t="s">
        <v>5317</v>
      </c>
      <c r="F9644" t="s">
        <v>2924</v>
      </c>
      <c r="G9644" t="s">
        <v>2925</v>
      </c>
      <c r="H9644">
        <v>0</v>
      </c>
      <c r="I9644">
        <v>0</v>
      </c>
      <c r="J9644">
        <v>0</v>
      </c>
      <c r="K9644">
        <v>0</v>
      </c>
      <c r="L9644">
        <v>0</v>
      </c>
    </row>
    <row r="9645" spans="1:12" x14ac:dyDescent="0.35">
      <c r="A9645" t="s">
        <v>1902</v>
      </c>
      <c r="B9645" t="s">
        <v>5299</v>
      </c>
      <c r="C9645" t="s">
        <v>2915</v>
      </c>
      <c r="D9645" t="s">
        <v>5318</v>
      </c>
      <c r="E9645" t="s">
        <v>5319</v>
      </c>
      <c r="F9645" t="s">
        <v>2170</v>
      </c>
      <c r="G9645" t="s">
        <v>2171</v>
      </c>
      <c r="H9645">
        <v>0</v>
      </c>
      <c r="I9645">
        <v>0</v>
      </c>
      <c r="J9645">
        <v>0</v>
      </c>
      <c r="K9645">
        <v>0</v>
      </c>
      <c r="L9645">
        <v>0</v>
      </c>
    </row>
    <row r="9646" spans="1:12" x14ac:dyDescent="0.35">
      <c r="A9646" t="s">
        <v>1902</v>
      </c>
      <c r="B9646" t="s">
        <v>5299</v>
      </c>
      <c r="C9646" t="s">
        <v>2915</v>
      </c>
      <c r="D9646" t="s">
        <v>5318</v>
      </c>
      <c r="E9646" t="s">
        <v>5319</v>
      </c>
      <c r="F9646" t="s">
        <v>2172</v>
      </c>
      <c r="G9646" t="s">
        <v>2173</v>
      </c>
      <c r="H9646">
        <v>719220.43460000004</v>
      </c>
      <c r="I9646">
        <v>1489.7481126397199</v>
      </c>
      <c r="J9646">
        <v>2017.1150236457399</v>
      </c>
      <c r="K9646">
        <v>3506.8631362854699</v>
      </c>
      <c r="L9646">
        <v>715713.57146371505</v>
      </c>
    </row>
    <row r="9647" spans="1:12" x14ac:dyDescent="0.35">
      <c r="A9647" t="s">
        <v>1902</v>
      </c>
      <c r="B9647" t="s">
        <v>5299</v>
      </c>
      <c r="C9647" t="s">
        <v>2915</v>
      </c>
      <c r="D9647" t="s">
        <v>5318</v>
      </c>
      <c r="E9647" t="s">
        <v>5319</v>
      </c>
      <c r="F9647" t="s">
        <v>2867</v>
      </c>
      <c r="G9647" t="s">
        <v>2868</v>
      </c>
      <c r="H9647">
        <v>0</v>
      </c>
      <c r="I9647">
        <v>0</v>
      </c>
      <c r="J9647">
        <v>0</v>
      </c>
      <c r="K9647">
        <v>0</v>
      </c>
      <c r="L9647">
        <v>0</v>
      </c>
    </row>
    <row r="9648" spans="1:12" x14ac:dyDescent="0.35">
      <c r="A9648" t="s">
        <v>1902</v>
      </c>
      <c r="B9648" t="s">
        <v>5299</v>
      </c>
      <c r="C9648" t="s">
        <v>2915</v>
      </c>
      <c r="D9648" t="s">
        <v>5318</v>
      </c>
      <c r="E9648" t="s">
        <v>5319</v>
      </c>
      <c r="F9648" t="s">
        <v>2922</v>
      </c>
      <c r="G9648" t="s">
        <v>2923</v>
      </c>
      <c r="H9648">
        <v>0</v>
      </c>
      <c r="I9648">
        <v>0</v>
      </c>
      <c r="J9648">
        <v>0</v>
      </c>
      <c r="K9648">
        <v>0</v>
      </c>
      <c r="L9648">
        <v>0</v>
      </c>
    </row>
    <row r="9649" spans="1:14" x14ac:dyDescent="0.35">
      <c r="A9649" t="s">
        <v>1902</v>
      </c>
      <c r="B9649" t="s">
        <v>5299</v>
      </c>
      <c r="C9649" t="s">
        <v>2915</v>
      </c>
      <c r="D9649" t="s">
        <v>5318</v>
      </c>
      <c r="E9649" t="s">
        <v>5319</v>
      </c>
      <c r="F9649" t="s">
        <v>3146</v>
      </c>
      <c r="G9649" t="s">
        <v>3258</v>
      </c>
      <c r="H9649">
        <v>38324.7647</v>
      </c>
      <c r="I9649">
        <v>79.383514617368903</v>
      </c>
      <c r="J9649">
        <v>107.48506986242499</v>
      </c>
      <c r="K9649">
        <v>186.86858447979401</v>
      </c>
      <c r="L9649">
        <v>38137.896115520198</v>
      </c>
    </row>
    <row r="9650" spans="1:14" x14ac:dyDescent="0.35">
      <c r="A9650" t="s">
        <v>1902</v>
      </c>
      <c r="B9650" t="s">
        <v>5299</v>
      </c>
      <c r="C9650" t="s">
        <v>2915</v>
      </c>
      <c r="D9650" t="s">
        <v>5318</v>
      </c>
      <c r="E9650" t="s">
        <v>5319</v>
      </c>
      <c r="F9650" t="s">
        <v>2930</v>
      </c>
      <c r="G9650" t="s">
        <v>2931</v>
      </c>
      <c r="H9650">
        <v>42685.067300000002</v>
      </c>
      <c r="I9650">
        <v>88.415171969045602</v>
      </c>
      <c r="J9650">
        <v>119.713910146174</v>
      </c>
      <c r="K9650">
        <v>208.12908211521901</v>
      </c>
      <c r="L9650">
        <v>42476.938217884803</v>
      </c>
    </row>
    <row r="9651" spans="1:14" x14ac:dyDescent="0.35">
      <c r="A9651" t="s">
        <v>1902</v>
      </c>
      <c r="B9651" t="s">
        <v>5299</v>
      </c>
      <c r="C9651" t="s">
        <v>2915</v>
      </c>
      <c r="D9651" t="s">
        <v>5318</v>
      </c>
      <c r="E9651" t="s">
        <v>5319</v>
      </c>
      <c r="F9651" t="s">
        <v>2890</v>
      </c>
      <c r="G9651" t="s">
        <v>2891</v>
      </c>
      <c r="H9651">
        <v>133103.97320000001</v>
      </c>
      <c r="I9651">
        <v>275.70322441960502</v>
      </c>
      <c r="J9651">
        <v>373.30144024075702</v>
      </c>
      <c r="K9651">
        <v>649.00466466036096</v>
      </c>
      <c r="L9651">
        <v>132454.96853534001</v>
      </c>
    </row>
    <row r="9652" spans="1:14" x14ac:dyDescent="0.35">
      <c r="A9652" t="s">
        <v>1902</v>
      </c>
      <c r="B9652" t="s">
        <v>5299</v>
      </c>
      <c r="C9652" t="s">
        <v>2915</v>
      </c>
      <c r="D9652" t="s">
        <v>5318</v>
      </c>
      <c r="E9652" t="s">
        <v>5319</v>
      </c>
      <c r="F9652" t="s">
        <v>2924</v>
      </c>
      <c r="G9652" t="s">
        <v>2925</v>
      </c>
      <c r="H9652">
        <v>0</v>
      </c>
      <c r="I9652">
        <v>0</v>
      </c>
      <c r="J9652">
        <v>0</v>
      </c>
      <c r="K9652">
        <v>0</v>
      </c>
      <c r="L9652">
        <v>0</v>
      </c>
    </row>
    <row r="9653" spans="1:14" x14ac:dyDescent="0.35">
      <c r="A9653" t="s">
        <v>1902</v>
      </c>
      <c r="B9653" t="s">
        <v>5299</v>
      </c>
      <c r="C9653" t="s">
        <v>2915</v>
      </c>
      <c r="D9653" t="s">
        <v>5318</v>
      </c>
      <c r="E9653" t="s">
        <v>5319</v>
      </c>
      <c r="F9653" t="s">
        <v>2877</v>
      </c>
      <c r="G9653" t="s">
        <v>2878</v>
      </c>
      <c r="H9653">
        <v>114744.8045</v>
      </c>
      <c r="I9653">
        <v>237.67519346517599</v>
      </c>
      <c r="J9653">
        <v>321.811586414445</v>
      </c>
      <c r="K9653">
        <v>559.48677987962196</v>
      </c>
      <c r="L9653">
        <v>114185.31772012</v>
      </c>
    </row>
    <row r="9654" spans="1:14" x14ac:dyDescent="0.35">
      <c r="A9654" t="s">
        <v>1902</v>
      </c>
      <c r="B9654" t="s">
        <v>5299</v>
      </c>
      <c r="C9654" t="s">
        <v>2915</v>
      </c>
      <c r="D9654" t="s">
        <v>5318</v>
      </c>
      <c r="E9654" t="s">
        <v>5319</v>
      </c>
      <c r="F9654" t="s">
        <v>3001</v>
      </c>
      <c r="G9654" t="s">
        <v>3002</v>
      </c>
      <c r="H9654">
        <v>0</v>
      </c>
      <c r="I9654">
        <v>0</v>
      </c>
      <c r="J9654">
        <v>0</v>
      </c>
      <c r="K9654">
        <v>0</v>
      </c>
      <c r="L9654">
        <v>0</v>
      </c>
    </row>
    <row r="9655" spans="1:14" x14ac:dyDescent="0.35">
      <c r="A9655" t="s">
        <v>1902</v>
      </c>
      <c r="B9655" t="s">
        <v>5299</v>
      </c>
      <c r="C9655" t="s">
        <v>2915</v>
      </c>
      <c r="D9655" t="s">
        <v>4015</v>
      </c>
      <c r="E9655" t="s">
        <v>5320</v>
      </c>
      <c r="F9655" t="s">
        <v>2172</v>
      </c>
      <c r="G9655" t="s">
        <v>2173</v>
      </c>
      <c r="H9655">
        <v>88233.419099999999</v>
      </c>
      <c r="I9655">
        <v>977.17425425581803</v>
      </c>
      <c r="J9655">
        <v>5181.1343432765898</v>
      </c>
      <c r="K9655">
        <v>6158.3085975324102</v>
      </c>
      <c r="L9655">
        <v>82075.110502467607</v>
      </c>
    </row>
    <row r="9656" spans="1:14" x14ac:dyDescent="0.35">
      <c r="A9656" t="s">
        <v>1902</v>
      </c>
      <c r="B9656" t="s">
        <v>5299</v>
      </c>
      <c r="C9656" t="s">
        <v>2915</v>
      </c>
      <c r="D9656" t="s">
        <v>4015</v>
      </c>
      <c r="E9656" t="s">
        <v>5320</v>
      </c>
      <c r="F9656" t="s">
        <v>2867</v>
      </c>
      <c r="G9656" t="s">
        <v>2868</v>
      </c>
      <c r="H9656">
        <v>0</v>
      </c>
      <c r="I9656">
        <v>0</v>
      </c>
      <c r="J9656">
        <v>0</v>
      </c>
      <c r="K9656">
        <v>0</v>
      </c>
      <c r="L9656">
        <v>0</v>
      </c>
    </row>
    <row r="9657" spans="1:14" x14ac:dyDescent="0.35">
      <c r="A9657" t="s">
        <v>1902</v>
      </c>
      <c r="B9657" t="s">
        <v>5299</v>
      </c>
      <c r="C9657" t="s">
        <v>2915</v>
      </c>
      <c r="D9657" t="s">
        <v>4015</v>
      </c>
      <c r="E9657" t="s">
        <v>5320</v>
      </c>
      <c r="F9657" t="s">
        <v>2922</v>
      </c>
      <c r="G9657" t="s">
        <v>2923</v>
      </c>
      <c r="H9657">
        <v>10138.200500000001</v>
      </c>
      <c r="I9657">
        <v>112.27932219272201</v>
      </c>
      <c r="J9657">
        <v>595.32294237076405</v>
      </c>
      <c r="K9657">
        <v>707.60226456348596</v>
      </c>
      <c r="L9657">
        <v>9430.5982354365206</v>
      </c>
    </row>
    <row r="9658" spans="1:14" x14ac:dyDescent="0.35">
      <c r="A9658" t="s">
        <v>1902</v>
      </c>
      <c r="B9658" t="s">
        <v>5299</v>
      </c>
      <c r="C9658" t="s">
        <v>2915</v>
      </c>
      <c r="D9658" t="s">
        <v>4015</v>
      </c>
      <c r="E9658" t="s">
        <v>5320</v>
      </c>
      <c r="F9658" t="s">
        <v>2924</v>
      </c>
      <c r="G9658" t="s">
        <v>2925</v>
      </c>
      <c r="H9658">
        <v>0</v>
      </c>
      <c r="I9658">
        <v>0</v>
      </c>
      <c r="J9658">
        <v>0</v>
      </c>
      <c r="K9658">
        <v>0</v>
      </c>
      <c r="L9658">
        <v>0</v>
      </c>
    </row>
    <row r="9659" spans="1:14" x14ac:dyDescent="0.35">
      <c r="A9659" t="s">
        <v>1902</v>
      </c>
      <c r="B9659" t="s">
        <v>5299</v>
      </c>
      <c r="C9659" t="s">
        <v>2915</v>
      </c>
      <c r="D9659" t="s">
        <v>4015</v>
      </c>
      <c r="E9659" t="s">
        <v>5320</v>
      </c>
      <c r="F9659" t="s">
        <v>2877</v>
      </c>
      <c r="G9659" t="s">
        <v>2878</v>
      </c>
      <c r="H9659">
        <v>4855.46</v>
      </c>
      <c r="I9659">
        <v>53.773621739809499</v>
      </c>
      <c r="J9659">
        <v>285.11635171013597</v>
      </c>
      <c r="K9659">
        <v>338.88997344994499</v>
      </c>
      <c r="L9659">
        <v>4516.57002655005</v>
      </c>
    </row>
    <row r="9660" spans="1:14" x14ac:dyDescent="0.35">
      <c r="A9660" t="s">
        <v>1902</v>
      </c>
      <c r="B9660" t="s">
        <v>5299</v>
      </c>
      <c r="C9660" t="s">
        <v>17</v>
      </c>
      <c r="D9660" t="s">
        <v>1903</v>
      </c>
      <c r="E9660" t="s">
        <v>2453</v>
      </c>
      <c r="F9660" t="s">
        <v>2170</v>
      </c>
      <c r="G9660" t="s">
        <v>2171</v>
      </c>
      <c r="H9660">
        <v>0</v>
      </c>
      <c r="I9660">
        <v>0</v>
      </c>
      <c r="J9660">
        <v>0</v>
      </c>
      <c r="K9660">
        <v>0</v>
      </c>
      <c r="L9660">
        <v>0</v>
      </c>
    </row>
    <row r="9661" spans="1:14" x14ac:dyDescent="0.35">
      <c r="A9661" t="s">
        <v>1902</v>
      </c>
      <c r="B9661" t="s">
        <v>5299</v>
      </c>
      <c r="C9661" t="s">
        <v>17</v>
      </c>
      <c r="D9661" t="s">
        <v>1903</v>
      </c>
      <c r="E9661" t="s">
        <v>2453</v>
      </c>
      <c r="F9661" t="s">
        <v>19</v>
      </c>
      <c r="G9661" t="s">
        <v>2174</v>
      </c>
      <c r="H9661">
        <v>3690691.9145</v>
      </c>
      <c r="I9661">
        <v>6810.80132778185</v>
      </c>
      <c r="J9661">
        <v>0</v>
      </c>
      <c r="K9661">
        <v>6810.80132778185</v>
      </c>
      <c r="L9661">
        <v>3683881.1131722201</v>
      </c>
      <c r="N9661" t="s">
        <v>2198</v>
      </c>
    </row>
    <row r="9662" spans="1:14" x14ac:dyDescent="0.35">
      <c r="A9662" t="s">
        <v>1902</v>
      </c>
      <c r="B9662" t="s">
        <v>5299</v>
      </c>
      <c r="C9662" t="s">
        <v>17</v>
      </c>
      <c r="D9662" t="s">
        <v>1903</v>
      </c>
      <c r="E9662" t="s">
        <v>2453</v>
      </c>
      <c r="F9662" t="s">
        <v>30</v>
      </c>
      <c r="G9662" t="s">
        <v>2182</v>
      </c>
      <c r="H9662">
        <v>31391.061000000002</v>
      </c>
      <c r="I9662">
        <v>57.9290513906112</v>
      </c>
      <c r="J9662">
        <v>0</v>
      </c>
      <c r="K9662">
        <v>57.9290513906112</v>
      </c>
      <c r="L9662">
        <v>31333.1319486094</v>
      </c>
      <c r="N9662" t="s">
        <v>2198</v>
      </c>
    </row>
    <row r="9663" spans="1:14" x14ac:dyDescent="0.35">
      <c r="A9663" t="s">
        <v>1902</v>
      </c>
      <c r="B9663" t="s">
        <v>5299</v>
      </c>
      <c r="C9663" t="s">
        <v>17</v>
      </c>
      <c r="D9663" t="s">
        <v>1903</v>
      </c>
      <c r="E9663" t="s">
        <v>2453</v>
      </c>
      <c r="F9663" t="s">
        <v>2787</v>
      </c>
      <c r="G9663" t="s">
        <v>2935</v>
      </c>
      <c r="H9663">
        <v>0</v>
      </c>
      <c r="I9663">
        <v>0</v>
      </c>
      <c r="J9663">
        <v>0</v>
      </c>
      <c r="K9663">
        <v>0</v>
      </c>
      <c r="L9663">
        <v>0</v>
      </c>
    </row>
    <row r="9664" spans="1:14" x14ac:dyDescent="0.35">
      <c r="A9664" t="s">
        <v>1902</v>
      </c>
      <c r="B9664" t="s">
        <v>5299</v>
      </c>
      <c r="C9664" t="s">
        <v>17</v>
      </c>
      <c r="D9664" t="s">
        <v>1903</v>
      </c>
      <c r="E9664" t="s">
        <v>2453</v>
      </c>
      <c r="F9664" t="s">
        <v>2788</v>
      </c>
      <c r="G9664" t="s">
        <v>2936</v>
      </c>
      <c r="H9664">
        <v>6031568.1953999996</v>
      </c>
      <c r="I9664">
        <v>11130.653445767401</v>
      </c>
      <c r="J9664">
        <v>15109.384184397601</v>
      </c>
      <c r="K9664">
        <v>26240.037630165101</v>
      </c>
      <c r="L9664">
        <v>6005328.1577698402</v>
      </c>
    </row>
    <row r="9665" spans="1:14" x14ac:dyDescent="0.35">
      <c r="A9665" t="s">
        <v>1902</v>
      </c>
      <c r="B9665" t="s">
        <v>5299</v>
      </c>
      <c r="C9665" t="s">
        <v>17</v>
      </c>
      <c r="D9665" t="s">
        <v>1908</v>
      </c>
      <c r="E9665" t="s">
        <v>2454</v>
      </c>
      <c r="F9665" t="s">
        <v>2170</v>
      </c>
      <c r="G9665" t="s">
        <v>2171</v>
      </c>
      <c r="H9665">
        <v>0</v>
      </c>
      <c r="I9665">
        <v>0</v>
      </c>
      <c r="J9665">
        <v>0</v>
      </c>
      <c r="K9665">
        <v>0</v>
      </c>
      <c r="L9665">
        <v>0</v>
      </c>
    </row>
    <row r="9666" spans="1:14" x14ac:dyDescent="0.35">
      <c r="A9666" t="s">
        <v>1902</v>
      </c>
      <c r="B9666" t="s">
        <v>5299</v>
      </c>
      <c r="C9666" t="s">
        <v>17</v>
      </c>
      <c r="D9666" t="s">
        <v>1908</v>
      </c>
      <c r="E9666" t="s">
        <v>2454</v>
      </c>
      <c r="F9666" t="s">
        <v>19</v>
      </c>
      <c r="G9666" t="s">
        <v>2174</v>
      </c>
      <c r="H9666">
        <v>1374039.4549</v>
      </c>
      <c r="I9666">
        <v>2147.8814343632498</v>
      </c>
      <c r="J9666">
        <v>0</v>
      </c>
      <c r="K9666">
        <v>2147.8814343632498</v>
      </c>
      <c r="L9666">
        <v>1371891.57346564</v>
      </c>
      <c r="N9666" t="s">
        <v>2198</v>
      </c>
    </row>
    <row r="9667" spans="1:14" x14ac:dyDescent="0.35">
      <c r="A9667" t="s">
        <v>1902</v>
      </c>
      <c r="B9667" t="s">
        <v>5299</v>
      </c>
      <c r="C9667" t="s">
        <v>17</v>
      </c>
      <c r="D9667" t="s">
        <v>1908</v>
      </c>
      <c r="E9667" t="s">
        <v>2454</v>
      </c>
      <c r="F9667" t="s">
        <v>2787</v>
      </c>
      <c r="G9667" t="s">
        <v>2935</v>
      </c>
      <c r="H9667">
        <v>0</v>
      </c>
      <c r="I9667">
        <v>0</v>
      </c>
      <c r="J9667">
        <v>0</v>
      </c>
      <c r="K9667">
        <v>0</v>
      </c>
      <c r="L9667">
        <v>0</v>
      </c>
    </row>
    <row r="9668" spans="1:14" x14ac:dyDescent="0.35">
      <c r="A9668" t="s">
        <v>1902</v>
      </c>
      <c r="B9668" t="s">
        <v>5299</v>
      </c>
      <c r="C9668" t="s">
        <v>17</v>
      </c>
      <c r="D9668" t="s">
        <v>1908</v>
      </c>
      <c r="E9668" t="s">
        <v>2454</v>
      </c>
      <c r="F9668" t="s">
        <v>2788</v>
      </c>
      <c r="G9668" t="s">
        <v>2936</v>
      </c>
      <c r="H9668">
        <v>4490934.2067999998</v>
      </c>
      <c r="I9668">
        <v>7020.1726530866099</v>
      </c>
      <c r="J9668">
        <v>37522.578895621002</v>
      </c>
      <c r="K9668">
        <v>44542.751548707703</v>
      </c>
      <c r="L9668">
        <v>4446391.4552512905</v>
      </c>
    </row>
    <row r="9669" spans="1:14" x14ac:dyDescent="0.35">
      <c r="A9669" t="s">
        <v>1902</v>
      </c>
      <c r="B9669" t="s">
        <v>5299</v>
      </c>
      <c r="C9669" t="s">
        <v>2938</v>
      </c>
      <c r="D9669" t="s">
        <v>5321</v>
      </c>
      <c r="E9669" t="s">
        <v>5322</v>
      </c>
      <c r="F9669" t="s">
        <v>2170</v>
      </c>
      <c r="G9669" t="s">
        <v>2171</v>
      </c>
      <c r="H9669">
        <v>0</v>
      </c>
      <c r="I9669">
        <v>0</v>
      </c>
      <c r="J9669">
        <v>0</v>
      </c>
      <c r="K9669">
        <v>0</v>
      </c>
      <c r="L9669">
        <v>0</v>
      </c>
    </row>
    <row r="9670" spans="1:14" x14ac:dyDescent="0.35">
      <c r="A9670" t="s">
        <v>1902</v>
      </c>
      <c r="B9670" t="s">
        <v>5299</v>
      </c>
      <c r="C9670" t="s">
        <v>2938</v>
      </c>
      <c r="D9670" t="s">
        <v>5321</v>
      </c>
      <c r="E9670" t="s">
        <v>5322</v>
      </c>
      <c r="F9670" t="s">
        <v>2172</v>
      </c>
      <c r="G9670" t="s">
        <v>2173</v>
      </c>
      <c r="H9670">
        <v>1227701.4169000001</v>
      </c>
      <c r="I9670">
        <v>1945.7060062697501</v>
      </c>
      <c r="J9670">
        <v>7521.1867813676499</v>
      </c>
      <c r="K9670">
        <v>9466.8927876374</v>
      </c>
      <c r="L9670">
        <v>1218234.5241123601</v>
      </c>
    </row>
    <row r="9671" spans="1:14" x14ac:dyDescent="0.35">
      <c r="A9671" t="s">
        <v>1902</v>
      </c>
      <c r="B9671" t="s">
        <v>5299</v>
      </c>
      <c r="C9671" t="s">
        <v>2938</v>
      </c>
      <c r="D9671" t="s">
        <v>5321</v>
      </c>
      <c r="E9671" t="s">
        <v>5322</v>
      </c>
      <c r="F9671" t="s">
        <v>2940</v>
      </c>
      <c r="G9671" t="s">
        <v>2941</v>
      </c>
      <c r="H9671">
        <v>0</v>
      </c>
      <c r="I9671">
        <v>0</v>
      </c>
      <c r="J9671">
        <v>0</v>
      </c>
      <c r="K9671">
        <v>0</v>
      </c>
      <c r="L9671">
        <v>0</v>
      </c>
    </row>
    <row r="9672" spans="1:14" x14ac:dyDescent="0.35">
      <c r="A9672" t="s">
        <v>1902</v>
      </c>
      <c r="B9672" t="s">
        <v>5299</v>
      </c>
      <c r="C9672" t="s">
        <v>2938</v>
      </c>
      <c r="D9672" t="s">
        <v>3237</v>
      </c>
      <c r="E9672" t="s">
        <v>5323</v>
      </c>
      <c r="F9672" t="s">
        <v>2172</v>
      </c>
      <c r="G9672" t="s">
        <v>2173</v>
      </c>
      <c r="H9672">
        <v>523272.5637</v>
      </c>
      <c r="I9672">
        <v>960.72694771118995</v>
      </c>
      <c r="J9672">
        <v>844.04146133531594</v>
      </c>
      <c r="K9672">
        <v>1804.76840904651</v>
      </c>
      <c r="L9672">
        <v>521467.79529095301</v>
      </c>
    </row>
    <row r="9673" spans="1:14" x14ac:dyDescent="0.35">
      <c r="A9673" t="s">
        <v>1902</v>
      </c>
      <c r="B9673" t="s">
        <v>5299</v>
      </c>
      <c r="C9673" t="s">
        <v>2938</v>
      </c>
      <c r="D9673" t="s">
        <v>3237</v>
      </c>
      <c r="E9673" t="s">
        <v>5323</v>
      </c>
      <c r="F9673" t="s">
        <v>2940</v>
      </c>
      <c r="G9673" t="s">
        <v>2941</v>
      </c>
      <c r="H9673">
        <v>0</v>
      </c>
      <c r="I9673">
        <v>0</v>
      </c>
      <c r="J9673">
        <v>0</v>
      </c>
      <c r="K9673">
        <v>0</v>
      </c>
      <c r="L9673">
        <v>0</v>
      </c>
    </row>
    <row r="9674" spans="1:14" x14ac:dyDescent="0.35">
      <c r="A9674" t="s">
        <v>1902</v>
      </c>
      <c r="B9674" t="s">
        <v>5299</v>
      </c>
      <c r="C9674" t="s">
        <v>2944</v>
      </c>
      <c r="D9674" t="s">
        <v>3040</v>
      </c>
      <c r="E9674" t="s">
        <v>5324</v>
      </c>
      <c r="F9674" t="s">
        <v>3048</v>
      </c>
      <c r="G9674" t="s">
        <v>3049</v>
      </c>
      <c r="H9674">
        <v>143132.20540000001</v>
      </c>
      <c r="I9674">
        <v>337.16200347724202</v>
      </c>
      <c r="J9674">
        <v>520.99553690344101</v>
      </c>
      <c r="K9674">
        <v>858.15754038068201</v>
      </c>
      <c r="L9674">
        <v>142274.04785961899</v>
      </c>
    </row>
    <row r="9675" spans="1:14" x14ac:dyDescent="0.35">
      <c r="A9675" t="s">
        <v>1902</v>
      </c>
      <c r="B9675" t="s">
        <v>5299</v>
      </c>
      <c r="C9675" t="s">
        <v>2944</v>
      </c>
      <c r="D9675" t="s">
        <v>5325</v>
      </c>
      <c r="E9675" t="s">
        <v>5326</v>
      </c>
      <c r="F9675" t="s">
        <v>2947</v>
      </c>
      <c r="G9675" t="s">
        <v>2948</v>
      </c>
      <c r="H9675">
        <v>528708.24650000001</v>
      </c>
      <c r="I9675">
        <v>905.251406560801</v>
      </c>
      <c r="J9675">
        <v>2029.01005662885</v>
      </c>
      <c r="K9675">
        <v>2934.2614631896499</v>
      </c>
      <c r="L9675">
        <v>525773.98503681005</v>
      </c>
    </row>
    <row r="9676" spans="1:14" x14ac:dyDescent="0.35">
      <c r="A9676" t="s">
        <v>1909</v>
      </c>
      <c r="B9676" t="s">
        <v>5327</v>
      </c>
      <c r="C9676" t="s">
        <v>2857</v>
      </c>
      <c r="D9676" t="s">
        <v>2859</v>
      </c>
      <c r="E9676" t="s">
        <v>5328</v>
      </c>
      <c r="F9676" t="s">
        <v>2172</v>
      </c>
      <c r="G9676" t="s">
        <v>2173</v>
      </c>
      <c r="H9676">
        <v>4914072.2474999996</v>
      </c>
      <c r="I9676">
        <v>23124.171928277501</v>
      </c>
      <c r="J9676">
        <v>78967.047289709793</v>
      </c>
      <c r="K9676">
        <v>102091.219217987</v>
      </c>
      <c r="L9676">
        <v>4811981.02828201</v>
      </c>
    </row>
    <row r="9677" spans="1:14" x14ac:dyDescent="0.35">
      <c r="A9677" t="s">
        <v>1909</v>
      </c>
      <c r="B9677" t="s">
        <v>5327</v>
      </c>
      <c r="C9677" t="s">
        <v>2857</v>
      </c>
      <c r="D9677" t="s">
        <v>2859</v>
      </c>
      <c r="E9677" t="s">
        <v>5328</v>
      </c>
      <c r="F9677" t="s">
        <v>2861</v>
      </c>
      <c r="G9677" t="s">
        <v>2862</v>
      </c>
      <c r="H9677">
        <v>322281.8431</v>
      </c>
      <c r="I9677">
        <v>1516.56312203179</v>
      </c>
      <c r="J9677">
        <v>5178.9319049676697</v>
      </c>
      <c r="K9677">
        <v>6695.4950269994597</v>
      </c>
      <c r="L9677">
        <v>315586.34807300102</v>
      </c>
    </row>
    <row r="9678" spans="1:14" x14ac:dyDescent="0.35">
      <c r="A9678" t="s">
        <v>1909</v>
      </c>
      <c r="B9678" t="s">
        <v>5327</v>
      </c>
      <c r="C9678" t="s">
        <v>2857</v>
      </c>
      <c r="D9678" t="s">
        <v>2859</v>
      </c>
      <c r="E9678" t="s">
        <v>5328</v>
      </c>
      <c r="F9678" t="s">
        <v>2865</v>
      </c>
      <c r="G9678" t="s">
        <v>2866</v>
      </c>
      <c r="H9678">
        <v>0</v>
      </c>
      <c r="I9678">
        <v>0</v>
      </c>
      <c r="J9678">
        <v>0</v>
      </c>
      <c r="K9678">
        <v>0</v>
      </c>
      <c r="L9678">
        <v>0</v>
      </c>
    </row>
    <row r="9679" spans="1:14" x14ac:dyDescent="0.35">
      <c r="A9679" t="s">
        <v>1909</v>
      </c>
      <c r="B9679" t="s">
        <v>5327</v>
      </c>
      <c r="C9679" t="s">
        <v>2857</v>
      </c>
      <c r="D9679" t="s">
        <v>2859</v>
      </c>
      <c r="E9679" t="s">
        <v>5328</v>
      </c>
      <c r="F9679" t="s">
        <v>2867</v>
      </c>
      <c r="G9679" t="s">
        <v>2868</v>
      </c>
      <c r="H9679">
        <v>0</v>
      </c>
      <c r="I9679">
        <v>0</v>
      </c>
      <c r="J9679">
        <v>0</v>
      </c>
      <c r="K9679">
        <v>0</v>
      </c>
      <c r="L9679">
        <v>0</v>
      </c>
    </row>
    <row r="9680" spans="1:14" x14ac:dyDescent="0.35">
      <c r="A9680" t="s">
        <v>1909</v>
      </c>
      <c r="B9680" t="s">
        <v>5327</v>
      </c>
      <c r="C9680" t="s">
        <v>2857</v>
      </c>
      <c r="D9680" t="s">
        <v>2859</v>
      </c>
      <c r="E9680" t="s">
        <v>5328</v>
      </c>
      <c r="F9680" t="s">
        <v>2869</v>
      </c>
      <c r="G9680" t="s">
        <v>2870</v>
      </c>
      <c r="H9680">
        <v>232275.2022</v>
      </c>
      <c r="I9680">
        <v>1093.01846632922</v>
      </c>
      <c r="J9680">
        <v>3732.5635351118299</v>
      </c>
      <c r="K9680">
        <v>4825.5820014410501</v>
      </c>
      <c r="L9680">
        <v>227449.62019855899</v>
      </c>
    </row>
    <row r="9681" spans="1:14" x14ac:dyDescent="0.35">
      <c r="A9681" t="s">
        <v>1909</v>
      </c>
      <c r="B9681" t="s">
        <v>5327</v>
      </c>
      <c r="C9681" t="s">
        <v>2857</v>
      </c>
      <c r="D9681" t="s">
        <v>2859</v>
      </c>
      <c r="E9681" t="s">
        <v>5328</v>
      </c>
      <c r="F9681" t="s">
        <v>2871</v>
      </c>
      <c r="G9681" t="s">
        <v>2872</v>
      </c>
      <c r="H9681">
        <v>178561.56169999999</v>
      </c>
      <c r="I9681">
        <v>840.25794599058702</v>
      </c>
      <c r="J9681">
        <v>2869.4082176172201</v>
      </c>
      <c r="K9681">
        <v>3709.6661636078102</v>
      </c>
      <c r="L9681">
        <v>174851.895536392</v>
      </c>
    </row>
    <row r="9682" spans="1:14" x14ac:dyDescent="0.35">
      <c r="A9682" t="s">
        <v>1909</v>
      </c>
      <c r="B9682" t="s">
        <v>5327</v>
      </c>
      <c r="C9682" t="s">
        <v>2857</v>
      </c>
      <c r="D9682" t="s">
        <v>2859</v>
      </c>
      <c r="E9682" t="s">
        <v>5328</v>
      </c>
      <c r="F9682" t="s">
        <v>2877</v>
      </c>
      <c r="G9682" t="s">
        <v>2878</v>
      </c>
      <c r="H9682">
        <v>396319.5638</v>
      </c>
      <c r="I9682">
        <v>1864.96275817423</v>
      </c>
      <c r="J9682">
        <v>6368.6865317845704</v>
      </c>
      <c r="K9682">
        <v>8233.6492899587993</v>
      </c>
      <c r="L9682">
        <v>388085.91451004101</v>
      </c>
    </row>
    <row r="9683" spans="1:14" x14ac:dyDescent="0.35">
      <c r="A9683" t="s">
        <v>1909</v>
      </c>
      <c r="B9683" t="s">
        <v>5327</v>
      </c>
      <c r="C9683" t="s">
        <v>2879</v>
      </c>
      <c r="D9683" t="s">
        <v>2880</v>
      </c>
      <c r="E9683" t="s">
        <v>5329</v>
      </c>
      <c r="F9683" t="s">
        <v>2172</v>
      </c>
      <c r="G9683" t="s">
        <v>2173</v>
      </c>
      <c r="H9683">
        <v>82682.423200000005</v>
      </c>
      <c r="I9683">
        <v>311.00101939736498</v>
      </c>
      <c r="J9683">
        <v>0</v>
      </c>
      <c r="K9683">
        <v>311.00101939736498</v>
      </c>
      <c r="L9683">
        <v>82371.422180602603</v>
      </c>
    </row>
    <row r="9684" spans="1:14" x14ac:dyDescent="0.35">
      <c r="A9684" t="s">
        <v>1909</v>
      </c>
      <c r="B9684" t="s">
        <v>5327</v>
      </c>
      <c r="C9684" t="s">
        <v>2879</v>
      </c>
      <c r="D9684" t="s">
        <v>2880</v>
      </c>
      <c r="E9684" t="s">
        <v>5329</v>
      </c>
      <c r="F9684" t="s">
        <v>2882</v>
      </c>
      <c r="G9684" t="s">
        <v>2883</v>
      </c>
      <c r="H9684">
        <v>10660.312400000001</v>
      </c>
      <c r="I9684">
        <v>40.097615708465398</v>
      </c>
      <c r="J9684">
        <v>0</v>
      </c>
      <c r="K9684">
        <v>40.097615708465398</v>
      </c>
      <c r="L9684">
        <v>10620.2147842915</v>
      </c>
    </row>
    <row r="9685" spans="1:14" x14ac:dyDescent="0.35">
      <c r="A9685" t="s">
        <v>1909</v>
      </c>
      <c r="B9685" t="s">
        <v>5327</v>
      </c>
      <c r="C9685" t="s">
        <v>2879</v>
      </c>
      <c r="D9685" t="s">
        <v>2880</v>
      </c>
      <c r="E9685" t="s">
        <v>5329</v>
      </c>
      <c r="F9685" t="s">
        <v>2884</v>
      </c>
      <c r="G9685" t="s">
        <v>2885</v>
      </c>
      <c r="H9685">
        <v>354390.3861</v>
      </c>
      <c r="I9685">
        <v>1333.0012246497099</v>
      </c>
      <c r="J9685">
        <v>0</v>
      </c>
      <c r="K9685">
        <v>1333.0012246497099</v>
      </c>
      <c r="L9685">
        <v>353057.38487534999</v>
      </c>
    </row>
    <row r="9686" spans="1:14" x14ac:dyDescent="0.35">
      <c r="A9686" t="s">
        <v>1909</v>
      </c>
      <c r="B9686" t="s">
        <v>5327</v>
      </c>
      <c r="C9686" t="s">
        <v>2879</v>
      </c>
      <c r="D9686" t="s">
        <v>2886</v>
      </c>
      <c r="E9686" t="s">
        <v>3098</v>
      </c>
      <c r="F9686" t="s">
        <v>2170</v>
      </c>
      <c r="G9686" t="s">
        <v>2171</v>
      </c>
      <c r="H9686">
        <v>0</v>
      </c>
      <c r="I9686">
        <v>0</v>
      </c>
      <c r="J9686">
        <v>0</v>
      </c>
      <c r="K9686">
        <v>0</v>
      </c>
      <c r="L9686">
        <v>0</v>
      </c>
    </row>
    <row r="9687" spans="1:14" x14ac:dyDescent="0.35">
      <c r="A9687" t="s">
        <v>1909</v>
      </c>
      <c r="B9687" t="s">
        <v>5327</v>
      </c>
      <c r="C9687" t="s">
        <v>2879</v>
      </c>
      <c r="D9687" t="s">
        <v>2886</v>
      </c>
      <c r="E9687" t="s">
        <v>3098</v>
      </c>
      <c r="F9687" t="s">
        <v>2172</v>
      </c>
      <c r="G9687" t="s">
        <v>2173</v>
      </c>
      <c r="H9687">
        <v>17233.697400000001</v>
      </c>
      <c r="I9687">
        <v>123.72492727721099</v>
      </c>
      <c r="J9687">
        <v>930.32185516680204</v>
      </c>
      <c r="K9687">
        <v>1054.04678244401</v>
      </c>
      <c r="L9687">
        <v>16179.650617556001</v>
      </c>
    </row>
    <row r="9688" spans="1:14" x14ac:dyDescent="0.35">
      <c r="A9688" t="s">
        <v>1909</v>
      </c>
      <c r="B9688" t="s">
        <v>5327</v>
      </c>
      <c r="C9688" t="s">
        <v>2879</v>
      </c>
      <c r="D9688" t="s">
        <v>2886</v>
      </c>
      <c r="E9688" t="s">
        <v>3098</v>
      </c>
      <c r="F9688" t="s">
        <v>2882</v>
      </c>
      <c r="G9688" t="s">
        <v>2883</v>
      </c>
      <c r="H9688">
        <v>4447.4058000000005</v>
      </c>
      <c r="I9688">
        <v>31.929013490893102</v>
      </c>
      <c r="J9688">
        <v>240.083059397884</v>
      </c>
      <c r="K9688">
        <v>272.01207288877799</v>
      </c>
      <c r="L9688">
        <v>4175.39372711122</v>
      </c>
    </row>
    <row r="9689" spans="1:14" x14ac:dyDescent="0.35">
      <c r="A9689" t="s">
        <v>1909</v>
      </c>
      <c r="B9689" t="s">
        <v>5327</v>
      </c>
      <c r="C9689" t="s">
        <v>2879</v>
      </c>
      <c r="D9689" t="s">
        <v>2886</v>
      </c>
      <c r="E9689" t="s">
        <v>3098</v>
      </c>
      <c r="F9689" t="s">
        <v>2884</v>
      </c>
      <c r="G9689" t="s">
        <v>2885</v>
      </c>
      <c r="H9689">
        <v>51933.327899999997</v>
      </c>
      <c r="I9689">
        <v>353.25415312924702</v>
      </c>
      <c r="J9689">
        <v>0</v>
      </c>
      <c r="K9689">
        <v>353.25415312924702</v>
      </c>
      <c r="L9689">
        <v>51580.073746870803</v>
      </c>
    </row>
    <row r="9690" spans="1:14" x14ac:dyDescent="0.35">
      <c r="A9690" t="s">
        <v>1909</v>
      </c>
      <c r="B9690" t="s">
        <v>5327</v>
      </c>
      <c r="C9690" t="s">
        <v>2879</v>
      </c>
      <c r="D9690" t="s">
        <v>2886</v>
      </c>
      <c r="E9690" t="s">
        <v>3098</v>
      </c>
      <c r="F9690" t="s">
        <v>2956</v>
      </c>
      <c r="G9690" t="s">
        <v>2957</v>
      </c>
      <c r="H9690">
        <v>27022.219400000002</v>
      </c>
      <c r="I9690">
        <v>183.80703902659999</v>
      </c>
      <c r="J9690">
        <v>0</v>
      </c>
      <c r="K9690">
        <v>183.80703902659999</v>
      </c>
      <c r="L9690">
        <v>26838.412360973402</v>
      </c>
      <c r="N9690" t="s">
        <v>2198</v>
      </c>
    </row>
    <row r="9691" spans="1:14" x14ac:dyDescent="0.35">
      <c r="A9691" t="s">
        <v>1909</v>
      </c>
      <c r="B9691" t="s">
        <v>5327</v>
      </c>
      <c r="C9691" t="s">
        <v>2879</v>
      </c>
      <c r="D9691" t="s">
        <v>2886</v>
      </c>
      <c r="E9691" t="s">
        <v>3098</v>
      </c>
      <c r="F9691" t="s">
        <v>2896</v>
      </c>
      <c r="G9691" t="s">
        <v>2897</v>
      </c>
      <c r="H9691">
        <v>46866.661800000002</v>
      </c>
      <c r="I9691">
        <v>318.79033331175998</v>
      </c>
      <c r="J9691">
        <v>0</v>
      </c>
      <c r="K9691">
        <v>318.79033331175998</v>
      </c>
      <c r="L9691">
        <v>46547.871466688201</v>
      </c>
    </row>
    <row r="9692" spans="1:14" x14ac:dyDescent="0.35">
      <c r="A9692" t="s">
        <v>1909</v>
      </c>
      <c r="B9692" t="s">
        <v>5327</v>
      </c>
      <c r="C9692" t="s">
        <v>2879</v>
      </c>
      <c r="D9692" t="s">
        <v>2888</v>
      </c>
      <c r="E9692" t="s">
        <v>3712</v>
      </c>
      <c r="F9692" t="s">
        <v>2172</v>
      </c>
      <c r="G9692" t="s">
        <v>2173</v>
      </c>
      <c r="H9692">
        <v>18456.877499999999</v>
      </c>
      <c r="I9692">
        <v>55.586440223967898</v>
      </c>
      <c r="J9692">
        <v>333.60770990971201</v>
      </c>
      <c r="K9692">
        <v>389.19415013368001</v>
      </c>
      <c r="L9692">
        <v>18067.6833498663</v>
      </c>
    </row>
    <row r="9693" spans="1:14" x14ac:dyDescent="0.35">
      <c r="A9693" t="s">
        <v>1909</v>
      </c>
      <c r="B9693" t="s">
        <v>5327</v>
      </c>
      <c r="C9693" t="s">
        <v>2879</v>
      </c>
      <c r="D9693" t="s">
        <v>2888</v>
      </c>
      <c r="E9693" t="s">
        <v>3712</v>
      </c>
      <c r="F9693" t="s">
        <v>2882</v>
      </c>
      <c r="G9693" t="s">
        <v>2883</v>
      </c>
      <c r="H9693">
        <v>0</v>
      </c>
      <c r="I9693">
        <v>0</v>
      </c>
      <c r="J9693">
        <v>0</v>
      </c>
      <c r="K9693">
        <v>0</v>
      </c>
      <c r="L9693">
        <v>0</v>
      </c>
    </row>
    <row r="9694" spans="1:14" x14ac:dyDescent="0.35">
      <c r="A9694" t="s">
        <v>1909</v>
      </c>
      <c r="B9694" t="s">
        <v>5327</v>
      </c>
      <c r="C9694" t="s">
        <v>2879</v>
      </c>
      <c r="D9694" t="s">
        <v>2888</v>
      </c>
      <c r="E9694" t="s">
        <v>3712</v>
      </c>
      <c r="F9694" t="s">
        <v>2974</v>
      </c>
      <c r="G9694" t="s">
        <v>2975</v>
      </c>
      <c r="H9694">
        <v>40385.505700000002</v>
      </c>
      <c r="I9694">
        <v>68.292896322919503</v>
      </c>
      <c r="J9694">
        <v>0</v>
      </c>
      <c r="K9694">
        <v>68.292896322919503</v>
      </c>
      <c r="L9694">
        <v>40317.212803677103</v>
      </c>
      <c r="N9694" t="s">
        <v>2198</v>
      </c>
    </row>
    <row r="9695" spans="1:14" x14ac:dyDescent="0.35">
      <c r="A9695" t="s">
        <v>1909</v>
      </c>
      <c r="B9695" t="s">
        <v>5327</v>
      </c>
      <c r="C9695" t="s">
        <v>2879</v>
      </c>
      <c r="D9695" t="s">
        <v>2892</v>
      </c>
      <c r="E9695" t="s">
        <v>2967</v>
      </c>
      <c r="F9695" t="s">
        <v>2172</v>
      </c>
      <c r="G9695" t="s">
        <v>2173</v>
      </c>
      <c r="H9695">
        <v>10780.4555</v>
      </c>
      <c r="I9695">
        <v>32.968577750955497</v>
      </c>
      <c r="J9695">
        <v>0</v>
      </c>
      <c r="K9695">
        <v>32.968577750955497</v>
      </c>
      <c r="L9695">
        <v>10747.486922249</v>
      </c>
    </row>
    <row r="9696" spans="1:14" x14ac:dyDescent="0.35">
      <c r="A9696" t="s">
        <v>1909</v>
      </c>
      <c r="B9696" t="s">
        <v>5327</v>
      </c>
      <c r="C9696" t="s">
        <v>2879</v>
      </c>
      <c r="D9696" t="s">
        <v>2892</v>
      </c>
      <c r="E9696" t="s">
        <v>2967</v>
      </c>
      <c r="F9696" t="s">
        <v>2882</v>
      </c>
      <c r="G9696" t="s">
        <v>2883</v>
      </c>
      <c r="H9696">
        <v>1584.3480999999999</v>
      </c>
      <c r="I9696">
        <v>4.8452222892778103</v>
      </c>
      <c r="J9696">
        <v>0</v>
      </c>
      <c r="K9696">
        <v>4.8452222892778103</v>
      </c>
      <c r="L9696">
        <v>1579.50287771072</v>
      </c>
    </row>
    <row r="9697" spans="1:12" x14ac:dyDescent="0.35">
      <c r="A9697" t="s">
        <v>1909</v>
      </c>
      <c r="B9697" t="s">
        <v>5327</v>
      </c>
      <c r="C9697" t="s">
        <v>2879</v>
      </c>
      <c r="D9697" t="s">
        <v>2892</v>
      </c>
      <c r="E9697" t="s">
        <v>2967</v>
      </c>
      <c r="F9697" t="s">
        <v>2884</v>
      </c>
      <c r="G9697" t="s">
        <v>2885</v>
      </c>
      <c r="H9697">
        <v>14534.671700000001</v>
      </c>
      <c r="I9697">
        <v>44.4496479581573</v>
      </c>
      <c r="J9697">
        <v>0</v>
      </c>
      <c r="K9697">
        <v>44.4496479581573</v>
      </c>
      <c r="L9697">
        <v>14490.2220520418</v>
      </c>
    </row>
    <row r="9698" spans="1:12" x14ac:dyDescent="0.35">
      <c r="A9698" t="s">
        <v>1909</v>
      </c>
      <c r="B9698" t="s">
        <v>5327</v>
      </c>
      <c r="C9698" t="s">
        <v>2879</v>
      </c>
      <c r="D9698" t="s">
        <v>2894</v>
      </c>
      <c r="E9698" t="s">
        <v>5330</v>
      </c>
      <c r="F9698" t="s">
        <v>2172</v>
      </c>
      <c r="G9698" t="s">
        <v>2173</v>
      </c>
      <c r="H9698">
        <v>0</v>
      </c>
      <c r="I9698">
        <v>0</v>
      </c>
      <c r="J9698">
        <v>0</v>
      </c>
      <c r="K9698">
        <v>0</v>
      </c>
      <c r="L9698">
        <v>0</v>
      </c>
    </row>
    <row r="9699" spans="1:12" x14ac:dyDescent="0.35">
      <c r="A9699" t="s">
        <v>1909</v>
      </c>
      <c r="B9699" t="s">
        <v>5327</v>
      </c>
      <c r="C9699" t="s">
        <v>2879</v>
      </c>
      <c r="D9699" t="s">
        <v>2894</v>
      </c>
      <c r="E9699" t="s">
        <v>5330</v>
      </c>
      <c r="F9699" t="s">
        <v>2882</v>
      </c>
      <c r="G9699" t="s">
        <v>2883</v>
      </c>
      <c r="H9699">
        <v>41376.658000000003</v>
      </c>
      <c r="I9699">
        <v>64.864576016056205</v>
      </c>
      <c r="J9699">
        <v>0</v>
      </c>
      <c r="K9699">
        <v>64.864576016056205</v>
      </c>
      <c r="L9699">
        <v>41311.793423983901</v>
      </c>
    </row>
    <row r="9700" spans="1:12" x14ac:dyDescent="0.35">
      <c r="A9700" t="s">
        <v>1909</v>
      </c>
      <c r="B9700" t="s">
        <v>5327</v>
      </c>
      <c r="C9700" t="s">
        <v>2879</v>
      </c>
      <c r="D9700" t="s">
        <v>2894</v>
      </c>
      <c r="E9700" t="s">
        <v>5330</v>
      </c>
      <c r="F9700" t="s">
        <v>2884</v>
      </c>
      <c r="G9700" t="s">
        <v>2885</v>
      </c>
      <c r="H9700">
        <v>79637.082299999995</v>
      </c>
      <c r="I9700">
        <v>124.843953838435</v>
      </c>
      <c r="J9700">
        <v>0</v>
      </c>
      <c r="K9700">
        <v>124.843953838435</v>
      </c>
      <c r="L9700">
        <v>79512.238346161597</v>
      </c>
    </row>
    <row r="9701" spans="1:12" x14ac:dyDescent="0.35">
      <c r="A9701" t="s">
        <v>1909</v>
      </c>
      <c r="B9701" t="s">
        <v>5327</v>
      </c>
      <c r="C9701" t="s">
        <v>2879</v>
      </c>
      <c r="D9701" t="s">
        <v>2898</v>
      </c>
      <c r="E9701" t="s">
        <v>3276</v>
      </c>
      <c r="F9701" t="s">
        <v>2170</v>
      </c>
      <c r="G9701" t="s">
        <v>2171</v>
      </c>
      <c r="H9701">
        <v>0</v>
      </c>
      <c r="I9701">
        <v>0</v>
      </c>
      <c r="J9701">
        <v>0</v>
      </c>
      <c r="K9701">
        <v>0</v>
      </c>
      <c r="L9701">
        <v>0</v>
      </c>
    </row>
    <row r="9702" spans="1:12" x14ac:dyDescent="0.35">
      <c r="A9702" t="s">
        <v>1909</v>
      </c>
      <c r="B9702" t="s">
        <v>5327</v>
      </c>
      <c r="C9702" t="s">
        <v>2879</v>
      </c>
      <c r="D9702" t="s">
        <v>2898</v>
      </c>
      <c r="E9702" t="s">
        <v>3276</v>
      </c>
      <c r="F9702" t="s">
        <v>2172</v>
      </c>
      <c r="G9702" t="s">
        <v>2173</v>
      </c>
      <c r="H9702">
        <v>45087.413</v>
      </c>
      <c r="I9702">
        <v>170.11608563104099</v>
      </c>
      <c r="J9702">
        <v>124.039690736742</v>
      </c>
      <c r="K9702">
        <v>294.15577636778301</v>
      </c>
      <c r="L9702">
        <v>44793.257223632201</v>
      </c>
    </row>
    <row r="9703" spans="1:12" x14ac:dyDescent="0.35">
      <c r="A9703" t="s">
        <v>1909</v>
      </c>
      <c r="B9703" t="s">
        <v>5327</v>
      </c>
      <c r="C9703" t="s">
        <v>2879</v>
      </c>
      <c r="D9703" t="s">
        <v>2898</v>
      </c>
      <c r="E9703" t="s">
        <v>3276</v>
      </c>
      <c r="F9703" t="s">
        <v>2882</v>
      </c>
      <c r="G9703" t="s">
        <v>2883</v>
      </c>
      <c r="H9703">
        <v>3776.9560999999999</v>
      </c>
      <c r="I9703">
        <v>14.250562147102899</v>
      </c>
      <c r="J9703">
        <v>10.3907594334444</v>
      </c>
      <c r="K9703">
        <v>24.641321580547299</v>
      </c>
      <c r="L9703">
        <v>3752.3147784194498</v>
      </c>
    </row>
    <row r="9704" spans="1:12" x14ac:dyDescent="0.35">
      <c r="A9704" t="s">
        <v>1909</v>
      </c>
      <c r="B9704" t="s">
        <v>5327</v>
      </c>
      <c r="C9704" t="s">
        <v>2879</v>
      </c>
      <c r="D9704" t="s">
        <v>2898</v>
      </c>
      <c r="E9704" t="s">
        <v>3276</v>
      </c>
      <c r="F9704" t="s">
        <v>2884</v>
      </c>
      <c r="G9704" t="s">
        <v>2885</v>
      </c>
      <c r="H9704">
        <v>93954.334199999998</v>
      </c>
      <c r="I9704">
        <v>324.30584228737899</v>
      </c>
      <c r="J9704">
        <v>0</v>
      </c>
      <c r="K9704">
        <v>324.30584228737899</v>
      </c>
      <c r="L9704">
        <v>93630.028357712596</v>
      </c>
    </row>
    <row r="9705" spans="1:12" x14ac:dyDescent="0.35">
      <c r="A9705" t="s">
        <v>1909</v>
      </c>
      <c r="B9705" t="s">
        <v>5327</v>
      </c>
      <c r="C9705" t="s">
        <v>2879</v>
      </c>
      <c r="D9705" t="s">
        <v>2898</v>
      </c>
      <c r="E9705" t="s">
        <v>3276</v>
      </c>
      <c r="F9705" t="s">
        <v>2896</v>
      </c>
      <c r="G9705" t="s">
        <v>2897</v>
      </c>
      <c r="H9705">
        <v>70408.039199999999</v>
      </c>
      <c r="I9705">
        <v>243.030176652704</v>
      </c>
      <c r="J9705">
        <v>0</v>
      </c>
      <c r="K9705">
        <v>243.030176652704</v>
      </c>
      <c r="L9705">
        <v>70165.009023347302</v>
      </c>
    </row>
    <row r="9706" spans="1:12" x14ac:dyDescent="0.35">
      <c r="A9706" t="s">
        <v>1909</v>
      </c>
      <c r="B9706" t="s">
        <v>5327</v>
      </c>
      <c r="C9706" t="s">
        <v>2879</v>
      </c>
      <c r="D9706" t="s">
        <v>2902</v>
      </c>
      <c r="E9706" t="s">
        <v>5331</v>
      </c>
      <c r="F9706" t="s">
        <v>2172</v>
      </c>
      <c r="G9706" t="s">
        <v>2173</v>
      </c>
      <c r="H9706">
        <v>42037.258199999997</v>
      </c>
      <c r="I9706">
        <v>127.093902900378</v>
      </c>
      <c r="J9706">
        <v>0</v>
      </c>
      <c r="K9706">
        <v>127.093902900378</v>
      </c>
      <c r="L9706">
        <v>41910.164297099604</v>
      </c>
    </row>
    <row r="9707" spans="1:12" x14ac:dyDescent="0.35">
      <c r="A9707" t="s">
        <v>1909</v>
      </c>
      <c r="B9707" t="s">
        <v>5327</v>
      </c>
      <c r="C9707" t="s">
        <v>2879</v>
      </c>
      <c r="D9707" t="s">
        <v>2902</v>
      </c>
      <c r="E9707" t="s">
        <v>5331</v>
      </c>
      <c r="F9707" t="s">
        <v>2882</v>
      </c>
      <c r="G9707" t="s">
        <v>2883</v>
      </c>
      <c r="H9707">
        <v>2292.9414000000002</v>
      </c>
      <c r="I9707">
        <v>6.9323947036569997</v>
      </c>
      <c r="J9707">
        <v>0</v>
      </c>
      <c r="K9707">
        <v>6.9323947036569997</v>
      </c>
      <c r="L9707">
        <v>2286.0090052963401</v>
      </c>
    </row>
    <row r="9708" spans="1:12" x14ac:dyDescent="0.35">
      <c r="A9708" t="s">
        <v>1909</v>
      </c>
      <c r="B9708" t="s">
        <v>5327</v>
      </c>
      <c r="C9708" t="s">
        <v>2879</v>
      </c>
      <c r="D9708" t="s">
        <v>2902</v>
      </c>
      <c r="E9708" t="s">
        <v>5331</v>
      </c>
      <c r="F9708" t="s">
        <v>2884</v>
      </c>
      <c r="G9708" t="s">
        <v>2885</v>
      </c>
      <c r="H9708">
        <v>98426.630900000004</v>
      </c>
      <c r="I9708">
        <v>297.579461538462</v>
      </c>
      <c r="J9708">
        <v>0</v>
      </c>
      <c r="K9708">
        <v>297.579461538462</v>
      </c>
      <c r="L9708">
        <v>98129.051438461494</v>
      </c>
    </row>
    <row r="9709" spans="1:12" x14ac:dyDescent="0.35">
      <c r="A9709" t="s">
        <v>1909</v>
      </c>
      <c r="B9709" t="s">
        <v>5327</v>
      </c>
      <c r="C9709" t="s">
        <v>2879</v>
      </c>
      <c r="D9709" t="s">
        <v>2902</v>
      </c>
      <c r="E9709" t="s">
        <v>5331</v>
      </c>
      <c r="F9709" t="s">
        <v>2896</v>
      </c>
      <c r="G9709" t="s">
        <v>2897</v>
      </c>
      <c r="H9709">
        <v>3991.4164000000001</v>
      </c>
      <c r="I9709">
        <v>12.0675018915511</v>
      </c>
      <c r="J9709">
        <v>0</v>
      </c>
      <c r="K9709">
        <v>12.0675018915511</v>
      </c>
      <c r="L9709">
        <v>3979.3488981084502</v>
      </c>
    </row>
    <row r="9710" spans="1:12" x14ac:dyDescent="0.35">
      <c r="A9710" t="s">
        <v>1909</v>
      </c>
      <c r="B9710" t="s">
        <v>5327</v>
      </c>
      <c r="C9710" t="s">
        <v>2879</v>
      </c>
      <c r="D9710" t="s">
        <v>2904</v>
      </c>
      <c r="E9710" t="s">
        <v>2913</v>
      </c>
      <c r="F9710" t="s">
        <v>2172</v>
      </c>
      <c r="G9710" t="s">
        <v>2173</v>
      </c>
      <c r="H9710">
        <v>31775.3125</v>
      </c>
      <c r="I9710">
        <v>264.61518276117602</v>
      </c>
      <c r="J9710">
        <v>2.9597287560058598</v>
      </c>
      <c r="K9710">
        <v>267.57491151718102</v>
      </c>
      <c r="L9710">
        <v>31507.7375884828</v>
      </c>
    </row>
    <row r="9711" spans="1:12" x14ac:dyDescent="0.35">
      <c r="A9711" t="s">
        <v>1909</v>
      </c>
      <c r="B9711" t="s">
        <v>5327</v>
      </c>
      <c r="C9711" t="s">
        <v>2879</v>
      </c>
      <c r="D9711" t="s">
        <v>2904</v>
      </c>
      <c r="E9711" t="s">
        <v>2913</v>
      </c>
      <c r="F9711" t="s">
        <v>2882</v>
      </c>
      <c r="G9711" t="s">
        <v>2883</v>
      </c>
      <c r="H9711">
        <v>6482.1638000000003</v>
      </c>
      <c r="I9711">
        <v>53.981497283279801</v>
      </c>
      <c r="J9711">
        <v>0.603784666225196</v>
      </c>
      <c r="K9711">
        <v>54.585281949505003</v>
      </c>
      <c r="L9711">
        <v>6427.5785180505</v>
      </c>
    </row>
    <row r="9712" spans="1:12" x14ac:dyDescent="0.35">
      <c r="A9712" t="s">
        <v>1909</v>
      </c>
      <c r="B9712" t="s">
        <v>5327</v>
      </c>
      <c r="C9712" t="s">
        <v>2879</v>
      </c>
      <c r="D9712" t="s">
        <v>2904</v>
      </c>
      <c r="E9712" t="s">
        <v>2913</v>
      </c>
      <c r="F9712" t="s">
        <v>2884</v>
      </c>
      <c r="G9712" t="s">
        <v>2885</v>
      </c>
      <c r="H9712">
        <v>78929.876300000004</v>
      </c>
      <c r="I9712">
        <v>657.30411397876003</v>
      </c>
      <c r="J9712">
        <v>7.3519662299185597</v>
      </c>
      <c r="K9712">
        <v>664.65608020867899</v>
      </c>
      <c r="L9712">
        <v>78265.220219791299</v>
      </c>
    </row>
    <row r="9713" spans="1:14" x14ac:dyDescent="0.35">
      <c r="A9713" t="s">
        <v>1909</v>
      </c>
      <c r="B9713" t="s">
        <v>5327</v>
      </c>
      <c r="C9713" t="s">
        <v>2879</v>
      </c>
      <c r="D9713" t="s">
        <v>2904</v>
      </c>
      <c r="E9713" t="s">
        <v>2913</v>
      </c>
      <c r="F9713" t="s">
        <v>2956</v>
      </c>
      <c r="G9713" t="s">
        <v>2957</v>
      </c>
      <c r="H9713">
        <v>58720.777499999997</v>
      </c>
      <c r="I9713">
        <v>489.00885774265299</v>
      </c>
      <c r="J9713">
        <v>0</v>
      </c>
      <c r="K9713">
        <v>489.00885774265299</v>
      </c>
      <c r="L9713">
        <v>58231.768642257302</v>
      </c>
      <c r="N9713" t="s">
        <v>2198</v>
      </c>
    </row>
    <row r="9714" spans="1:14" x14ac:dyDescent="0.35">
      <c r="A9714" t="s">
        <v>1909</v>
      </c>
      <c r="B9714" t="s">
        <v>5327</v>
      </c>
      <c r="C9714" t="s">
        <v>2879</v>
      </c>
      <c r="D9714" t="s">
        <v>2904</v>
      </c>
      <c r="E9714" t="s">
        <v>2913</v>
      </c>
      <c r="F9714" t="s">
        <v>2896</v>
      </c>
      <c r="G9714" t="s">
        <v>2897</v>
      </c>
      <c r="H9714">
        <v>42324.7163</v>
      </c>
      <c r="I9714">
        <v>352.467423437886</v>
      </c>
      <c r="J9714">
        <v>3.9423587029998099</v>
      </c>
      <c r="K9714">
        <v>356.40978214088602</v>
      </c>
      <c r="L9714">
        <v>41968.306517859099</v>
      </c>
    </row>
    <row r="9715" spans="1:14" x14ac:dyDescent="0.35">
      <c r="A9715" t="s">
        <v>1909</v>
      </c>
      <c r="B9715" t="s">
        <v>5327</v>
      </c>
      <c r="C9715" t="s">
        <v>2879</v>
      </c>
      <c r="D9715" t="s">
        <v>2906</v>
      </c>
      <c r="E9715" t="s">
        <v>2992</v>
      </c>
      <c r="F9715" t="s">
        <v>2172</v>
      </c>
      <c r="G9715" t="s">
        <v>2173</v>
      </c>
      <c r="H9715">
        <v>33217.021399999998</v>
      </c>
      <c r="I9715">
        <v>191.153614623523</v>
      </c>
      <c r="J9715">
        <v>1149.4212962363899</v>
      </c>
      <c r="K9715">
        <v>1340.57491085991</v>
      </c>
      <c r="L9715">
        <v>31876.4464891401</v>
      </c>
    </row>
    <row r="9716" spans="1:14" x14ac:dyDescent="0.35">
      <c r="A9716" t="s">
        <v>1909</v>
      </c>
      <c r="B9716" t="s">
        <v>5327</v>
      </c>
      <c r="C9716" t="s">
        <v>2879</v>
      </c>
      <c r="D9716" t="s">
        <v>2906</v>
      </c>
      <c r="E9716" t="s">
        <v>2992</v>
      </c>
      <c r="F9716" t="s">
        <v>2882</v>
      </c>
      <c r="G9716" t="s">
        <v>2883</v>
      </c>
      <c r="H9716">
        <v>11616.881799999999</v>
      </c>
      <c r="I9716">
        <v>66.851537354674704</v>
      </c>
      <c r="J9716">
        <v>401.98340414824401</v>
      </c>
      <c r="K9716">
        <v>468.83494150291898</v>
      </c>
      <c r="L9716">
        <v>11148.0468584971</v>
      </c>
    </row>
    <row r="9717" spans="1:14" x14ac:dyDescent="0.35">
      <c r="A9717" t="s">
        <v>1909</v>
      </c>
      <c r="B9717" t="s">
        <v>5327</v>
      </c>
      <c r="C9717" t="s">
        <v>2879</v>
      </c>
      <c r="D9717" t="s">
        <v>2906</v>
      </c>
      <c r="E9717" t="s">
        <v>2992</v>
      </c>
      <c r="F9717" t="s">
        <v>2884</v>
      </c>
      <c r="G9717" t="s">
        <v>2885</v>
      </c>
      <c r="H9717">
        <v>32385.489000000001</v>
      </c>
      <c r="I9717">
        <v>172.05724946552601</v>
      </c>
      <c r="J9717">
        <v>0</v>
      </c>
      <c r="K9717">
        <v>172.05724946552601</v>
      </c>
      <c r="L9717">
        <v>32213.431750534499</v>
      </c>
    </row>
    <row r="9718" spans="1:14" x14ac:dyDescent="0.35">
      <c r="A9718" t="s">
        <v>1909</v>
      </c>
      <c r="B9718" t="s">
        <v>5327</v>
      </c>
      <c r="C9718" t="s">
        <v>2879</v>
      </c>
      <c r="D9718" t="s">
        <v>2906</v>
      </c>
      <c r="E9718" t="s">
        <v>2992</v>
      </c>
      <c r="F9718" t="s">
        <v>2896</v>
      </c>
      <c r="G9718" t="s">
        <v>2897</v>
      </c>
      <c r="H9718">
        <v>3933.4602</v>
      </c>
      <c r="I9718">
        <v>20.897641635488998</v>
      </c>
      <c r="J9718">
        <v>0</v>
      </c>
      <c r="K9718">
        <v>20.897641635488998</v>
      </c>
      <c r="L9718">
        <v>3912.5625583645101</v>
      </c>
    </row>
    <row r="9719" spans="1:14" x14ac:dyDescent="0.35">
      <c r="A9719" t="s">
        <v>1909</v>
      </c>
      <c r="B9719" t="s">
        <v>5327</v>
      </c>
      <c r="C9719" t="s">
        <v>2879</v>
      </c>
      <c r="D9719" t="s">
        <v>2906</v>
      </c>
      <c r="E9719" t="s">
        <v>2992</v>
      </c>
      <c r="F9719" t="s">
        <v>2890</v>
      </c>
      <c r="G9719" t="s">
        <v>2891</v>
      </c>
      <c r="H9719">
        <v>1815.1378</v>
      </c>
      <c r="I9719">
        <v>10.445552711667901</v>
      </c>
      <c r="J9719">
        <v>62.809906898163099</v>
      </c>
      <c r="K9719">
        <v>73.255459609831107</v>
      </c>
      <c r="L9719">
        <v>1741.8823403901699</v>
      </c>
    </row>
    <row r="9720" spans="1:14" x14ac:dyDescent="0.35">
      <c r="A9720" t="s">
        <v>1909</v>
      </c>
      <c r="B9720" t="s">
        <v>5327</v>
      </c>
      <c r="C9720" t="s">
        <v>2915</v>
      </c>
      <c r="D9720" t="s">
        <v>5332</v>
      </c>
      <c r="E9720" t="s">
        <v>5333</v>
      </c>
      <c r="F9720" t="s">
        <v>2172</v>
      </c>
      <c r="G9720" t="s">
        <v>2173</v>
      </c>
      <c r="H9720">
        <v>1391706.9032999999</v>
      </c>
      <c r="I9720">
        <v>10529.779521291</v>
      </c>
      <c r="J9720">
        <v>157867.96733085799</v>
      </c>
      <c r="K9720">
        <v>168397.74685214899</v>
      </c>
      <c r="L9720">
        <v>1223309.1564478499</v>
      </c>
    </row>
    <row r="9721" spans="1:14" x14ac:dyDescent="0.35">
      <c r="A9721" t="s">
        <v>1909</v>
      </c>
      <c r="B9721" t="s">
        <v>5327</v>
      </c>
      <c r="C9721" t="s">
        <v>2915</v>
      </c>
      <c r="D9721" t="s">
        <v>5332</v>
      </c>
      <c r="E9721" t="s">
        <v>5333</v>
      </c>
      <c r="F9721" t="s">
        <v>2920</v>
      </c>
      <c r="G9721" t="s">
        <v>2921</v>
      </c>
      <c r="H9721">
        <v>0</v>
      </c>
      <c r="I9721">
        <v>0</v>
      </c>
      <c r="J9721">
        <v>0</v>
      </c>
      <c r="K9721">
        <v>0</v>
      </c>
      <c r="L9721">
        <v>0</v>
      </c>
    </row>
    <row r="9722" spans="1:14" x14ac:dyDescent="0.35">
      <c r="A9722" t="s">
        <v>1909</v>
      </c>
      <c r="B9722" t="s">
        <v>5327</v>
      </c>
      <c r="C9722" t="s">
        <v>2915</v>
      </c>
      <c r="D9722" t="s">
        <v>5332</v>
      </c>
      <c r="E9722" t="s">
        <v>5333</v>
      </c>
      <c r="F9722" t="s">
        <v>2867</v>
      </c>
      <c r="G9722" t="s">
        <v>2868</v>
      </c>
      <c r="H9722">
        <v>0</v>
      </c>
      <c r="I9722">
        <v>0</v>
      </c>
      <c r="J9722">
        <v>0</v>
      </c>
      <c r="K9722">
        <v>0</v>
      </c>
      <c r="L9722">
        <v>0</v>
      </c>
    </row>
    <row r="9723" spans="1:14" x14ac:dyDescent="0.35">
      <c r="A9723" t="s">
        <v>1909</v>
      </c>
      <c r="B9723" t="s">
        <v>5327</v>
      </c>
      <c r="C9723" t="s">
        <v>2915</v>
      </c>
      <c r="D9723" t="s">
        <v>5332</v>
      </c>
      <c r="E9723" t="s">
        <v>5333</v>
      </c>
      <c r="F9723" t="s">
        <v>2922</v>
      </c>
      <c r="G9723" t="s">
        <v>2923</v>
      </c>
      <c r="H9723">
        <v>323981.46309999999</v>
      </c>
      <c r="I9723">
        <v>2451.27287021969</v>
      </c>
      <c r="J9723">
        <v>36750.766206680702</v>
      </c>
      <c r="K9723">
        <v>39202.039076900401</v>
      </c>
      <c r="L9723">
        <v>284779.4240231</v>
      </c>
    </row>
    <row r="9724" spans="1:14" x14ac:dyDescent="0.35">
      <c r="A9724" t="s">
        <v>1909</v>
      </c>
      <c r="B9724" t="s">
        <v>5327</v>
      </c>
      <c r="C9724" t="s">
        <v>2915</v>
      </c>
      <c r="D9724" t="s">
        <v>5332</v>
      </c>
      <c r="E9724" t="s">
        <v>5333</v>
      </c>
      <c r="F9724" t="s">
        <v>4345</v>
      </c>
      <c r="G9724" t="s">
        <v>4346</v>
      </c>
      <c r="H9724">
        <v>73825.5092</v>
      </c>
      <c r="I9724">
        <v>558.57043802549504</v>
      </c>
      <c r="J9724">
        <v>0</v>
      </c>
      <c r="K9724">
        <v>558.57043802549504</v>
      </c>
      <c r="L9724">
        <v>73266.938761974496</v>
      </c>
      <c r="N9724" t="s">
        <v>2198</v>
      </c>
    </row>
    <row r="9725" spans="1:14" x14ac:dyDescent="0.35">
      <c r="A9725" t="s">
        <v>1909</v>
      </c>
      <c r="B9725" t="s">
        <v>5327</v>
      </c>
      <c r="C9725" t="s">
        <v>2915</v>
      </c>
      <c r="D9725" t="s">
        <v>5332</v>
      </c>
      <c r="E9725" t="s">
        <v>5333</v>
      </c>
      <c r="F9725" t="s">
        <v>2875</v>
      </c>
      <c r="G9725" t="s">
        <v>2876</v>
      </c>
      <c r="H9725">
        <v>199109.3193</v>
      </c>
      <c r="I9725">
        <v>1506.47900664497</v>
      </c>
      <c r="J9725">
        <v>22585.9219677652</v>
      </c>
      <c r="K9725">
        <v>24092.4009744102</v>
      </c>
      <c r="L9725">
        <v>175016.91832559</v>
      </c>
    </row>
    <row r="9726" spans="1:14" x14ac:dyDescent="0.35">
      <c r="A9726" t="s">
        <v>1909</v>
      </c>
      <c r="B9726" t="s">
        <v>5327</v>
      </c>
      <c r="C9726" t="s">
        <v>2915</v>
      </c>
      <c r="D9726" t="s">
        <v>5332</v>
      </c>
      <c r="E9726" t="s">
        <v>5333</v>
      </c>
      <c r="F9726" t="s">
        <v>2924</v>
      </c>
      <c r="G9726" t="s">
        <v>2925</v>
      </c>
      <c r="H9726">
        <v>0</v>
      </c>
      <c r="I9726">
        <v>0</v>
      </c>
      <c r="J9726">
        <v>0</v>
      </c>
      <c r="K9726">
        <v>0</v>
      </c>
      <c r="L9726">
        <v>0</v>
      </c>
    </row>
    <row r="9727" spans="1:14" x14ac:dyDescent="0.35">
      <c r="A9727" t="s">
        <v>1909</v>
      </c>
      <c r="B9727" t="s">
        <v>5327</v>
      </c>
      <c r="C9727" t="s">
        <v>2915</v>
      </c>
      <c r="D9727" t="s">
        <v>5332</v>
      </c>
      <c r="E9727" t="s">
        <v>5333</v>
      </c>
      <c r="F9727" t="s">
        <v>2877</v>
      </c>
      <c r="G9727" t="s">
        <v>2878</v>
      </c>
      <c r="H9727">
        <v>61338.294800000003</v>
      </c>
      <c r="I9727">
        <v>464.091051668023</v>
      </c>
      <c r="J9727">
        <v>6957.8960162584799</v>
      </c>
      <c r="K9727">
        <v>7421.9870679264995</v>
      </c>
      <c r="L9727">
        <v>53916.307732073503</v>
      </c>
    </row>
    <row r="9728" spans="1:14" x14ac:dyDescent="0.35">
      <c r="A9728" t="s">
        <v>1909</v>
      </c>
      <c r="B9728" t="s">
        <v>5327</v>
      </c>
      <c r="C9728" t="s">
        <v>2915</v>
      </c>
      <c r="D9728" t="s">
        <v>183</v>
      </c>
      <c r="E9728" t="s">
        <v>5334</v>
      </c>
      <c r="F9728" t="s">
        <v>2172</v>
      </c>
      <c r="G9728" t="s">
        <v>2173</v>
      </c>
      <c r="H9728">
        <v>260058.3548</v>
      </c>
      <c r="I9728">
        <v>2469.1616645444501</v>
      </c>
      <c r="J9728">
        <v>22169.220036398001</v>
      </c>
      <c r="K9728">
        <v>24638.3817009425</v>
      </c>
      <c r="L9728">
        <v>235419.973099058</v>
      </c>
    </row>
    <row r="9729" spans="1:14" x14ac:dyDescent="0.35">
      <c r="A9729" t="s">
        <v>1909</v>
      </c>
      <c r="B9729" t="s">
        <v>5327</v>
      </c>
      <c r="C9729" t="s">
        <v>2915</v>
      </c>
      <c r="D9729" t="s">
        <v>183</v>
      </c>
      <c r="E9729" t="s">
        <v>5334</v>
      </c>
      <c r="F9729" t="s">
        <v>2867</v>
      </c>
      <c r="G9729" t="s">
        <v>2868</v>
      </c>
      <c r="H9729">
        <v>0</v>
      </c>
      <c r="I9729">
        <v>0</v>
      </c>
      <c r="J9729">
        <v>0</v>
      </c>
      <c r="K9729">
        <v>0</v>
      </c>
      <c r="L9729">
        <v>0</v>
      </c>
    </row>
    <row r="9730" spans="1:14" x14ac:dyDescent="0.35">
      <c r="A9730" t="s">
        <v>1909</v>
      </c>
      <c r="B9730" t="s">
        <v>5327</v>
      </c>
      <c r="C9730" t="s">
        <v>2915</v>
      </c>
      <c r="D9730" t="s">
        <v>183</v>
      </c>
      <c r="E9730" t="s">
        <v>5334</v>
      </c>
      <c r="F9730" t="s">
        <v>2922</v>
      </c>
      <c r="G9730" t="s">
        <v>2923</v>
      </c>
      <c r="H9730">
        <v>25741.029699999999</v>
      </c>
      <c r="I9730">
        <v>244.40192973520499</v>
      </c>
      <c r="J9730">
        <v>2194.3480799260101</v>
      </c>
      <c r="K9730">
        <v>2438.7500096612198</v>
      </c>
      <c r="L9730">
        <v>23302.279690338801</v>
      </c>
    </row>
    <row r="9731" spans="1:14" x14ac:dyDescent="0.35">
      <c r="A9731" t="s">
        <v>1909</v>
      </c>
      <c r="B9731" t="s">
        <v>5327</v>
      </c>
      <c r="C9731" t="s">
        <v>2915</v>
      </c>
      <c r="D9731" t="s">
        <v>183</v>
      </c>
      <c r="E9731" t="s">
        <v>5334</v>
      </c>
      <c r="F9731" t="s">
        <v>2999</v>
      </c>
      <c r="G9731" t="s">
        <v>3000</v>
      </c>
      <c r="H9731">
        <v>5701.6737999999996</v>
      </c>
      <c r="I9731">
        <v>54.135367198066596</v>
      </c>
      <c r="J9731">
        <v>486.051150233844</v>
      </c>
      <c r="K9731">
        <v>540.18651743191003</v>
      </c>
      <c r="L9731">
        <v>5161.4872825680904</v>
      </c>
    </row>
    <row r="9732" spans="1:14" x14ac:dyDescent="0.35">
      <c r="A9732" t="s">
        <v>1909</v>
      </c>
      <c r="B9732" t="s">
        <v>5327</v>
      </c>
      <c r="C9732" t="s">
        <v>2915</v>
      </c>
      <c r="D9732" t="s">
        <v>183</v>
      </c>
      <c r="E9732" t="s">
        <v>5334</v>
      </c>
      <c r="F9732" t="s">
        <v>2924</v>
      </c>
      <c r="G9732" t="s">
        <v>2925</v>
      </c>
      <c r="H9732">
        <v>0</v>
      </c>
      <c r="I9732">
        <v>0</v>
      </c>
      <c r="J9732">
        <v>0</v>
      </c>
      <c r="K9732">
        <v>0</v>
      </c>
      <c r="L9732">
        <v>0</v>
      </c>
    </row>
    <row r="9733" spans="1:14" x14ac:dyDescent="0.35">
      <c r="A9733" t="s">
        <v>1909</v>
      </c>
      <c r="B9733" t="s">
        <v>5327</v>
      </c>
      <c r="C9733" t="s">
        <v>2915</v>
      </c>
      <c r="D9733" t="s">
        <v>183</v>
      </c>
      <c r="E9733" t="s">
        <v>5334</v>
      </c>
      <c r="F9733" t="s">
        <v>2877</v>
      </c>
      <c r="G9733" t="s">
        <v>2878</v>
      </c>
      <c r="H9733">
        <v>11451.0605</v>
      </c>
      <c r="I9733">
        <v>108.723750021222</v>
      </c>
      <c r="J9733">
        <v>976.16967410981101</v>
      </c>
      <c r="K9733">
        <v>1084.8934241310301</v>
      </c>
      <c r="L9733">
        <v>10366.167075869</v>
      </c>
    </row>
    <row r="9734" spans="1:14" x14ac:dyDescent="0.35">
      <c r="A9734" t="s">
        <v>1909</v>
      </c>
      <c r="B9734" t="s">
        <v>5327</v>
      </c>
      <c r="C9734" t="s">
        <v>2915</v>
      </c>
      <c r="D9734" t="s">
        <v>183</v>
      </c>
      <c r="E9734" t="s">
        <v>5334</v>
      </c>
      <c r="F9734" t="s">
        <v>2962</v>
      </c>
      <c r="G9734" t="s">
        <v>2963</v>
      </c>
      <c r="H9734">
        <v>103065.8302</v>
      </c>
      <c r="I9734">
        <v>408.856155666365</v>
      </c>
      <c r="J9734">
        <v>2562.4453945382502</v>
      </c>
      <c r="K9734">
        <v>2971.3015502046201</v>
      </c>
      <c r="L9734">
        <v>100094.528649795</v>
      </c>
    </row>
    <row r="9735" spans="1:14" x14ac:dyDescent="0.35">
      <c r="A9735" t="s">
        <v>1909</v>
      </c>
      <c r="B9735" t="s">
        <v>5327</v>
      </c>
      <c r="C9735" t="s">
        <v>2915</v>
      </c>
      <c r="D9735" t="s">
        <v>183</v>
      </c>
      <c r="E9735" t="s">
        <v>5334</v>
      </c>
      <c r="F9735" t="s">
        <v>2964</v>
      </c>
      <c r="G9735" t="s">
        <v>2965</v>
      </c>
      <c r="H9735">
        <v>27238.8266</v>
      </c>
      <c r="I9735">
        <v>108.05484114039599</v>
      </c>
      <c r="J9735">
        <v>677.21771141368197</v>
      </c>
      <c r="K9735">
        <v>785.27255255407795</v>
      </c>
      <c r="L9735">
        <v>26453.554047445901</v>
      </c>
    </row>
    <row r="9736" spans="1:14" x14ac:dyDescent="0.35">
      <c r="A9736" t="s">
        <v>1909</v>
      </c>
      <c r="B9736" t="s">
        <v>5327</v>
      </c>
      <c r="C9736" t="s">
        <v>2915</v>
      </c>
      <c r="D9736" t="s">
        <v>5335</v>
      </c>
      <c r="E9736" t="s">
        <v>5336</v>
      </c>
      <c r="F9736" t="s">
        <v>2172</v>
      </c>
      <c r="G9736" t="s">
        <v>2173</v>
      </c>
      <c r="H9736">
        <v>563706.52899999998</v>
      </c>
      <c r="I9736">
        <v>3892.0133182357399</v>
      </c>
      <c r="J9736">
        <v>70252.880865595507</v>
      </c>
      <c r="K9736">
        <v>74144.894183831202</v>
      </c>
      <c r="L9736">
        <v>489561.63481616898</v>
      </c>
    </row>
    <row r="9737" spans="1:14" x14ac:dyDescent="0.35">
      <c r="A9737" t="s">
        <v>1909</v>
      </c>
      <c r="B9737" t="s">
        <v>5327</v>
      </c>
      <c r="C9737" t="s">
        <v>2915</v>
      </c>
      <c r="D9737" t="s">
        <v>5335</v>
      </c>
      <c r="E9737" t="s">
        <v>5336</v>
      </c>
      <c r="F9737" t="s">
        <v>2867</v>
      </c>
      <c r="G9737" t="s">
        <v>2868</v>
      </c>
      <c r="H9737">
        <v>0</v>
      </c>
      <c r="I9737">
        <v>0</v>
      </c>
      <c r="J9737">
        <v>0</v>
      </c>
      <c r="K9737">
        <v>0</v>
      </c>
      <c r="L9737">
        <v>0</v>
      </c>
    </row>
    <row r="9738" spans="1:14" x14ac:dyDescent="0.35">
      <c r="A9738" t="s">
        <v>1909</v>
      </c>
      <c r="B9738" t="s">
        <v>5327</v>
      </c>
      <c r="C9738" t="s">
        <v>2915</v>
      </c>
      <c r="D9738" t="s">
        <v>5335</v>
      </c>
      <c r="E9738" t="s">
        <v>5336</v>
      </c>
      <c r="F9738" t="s">
        <v>2922</v>
      </c>
      <c r="G9738" t="s">
        <v>2923</v>
      </c>
      <c r="H9738">
        <v>29886.273700000002</v>
      </c>
      <c r="I9738">
        <v>206.34455947374099</v>
      </c>
      <c r="J9738">
        <v>3724.6274790610701</v>
      </c>
      <c r="K9738">
        <v>3930.9720385348101</v>
      </c>
      <c r="L9738">
        <v>25955.301661465201</v>
      </c>
    </row>
    <row r="9739" spans="1:14" x14ac:dyDescent="0.35">
      <c r="A9739" t="s">
        <v>1909</v>
      </c>
      <c r="B9739" t="s">
        <v>5327</v>
      </c>
      <c r="C9739" t="s">
        <v>2915</v>
      </c>
      <c r="D9739" t="s">
        <v>5335</v>
      </c>
      <c r="E9739" t="s">
        <v>5336</v>
      </c>
      <c r="F9739" t="s">
        <v>2999</v>
      </c>
      <c r="G9739" t="s">
        <v>3000</v>
      </c>
      <c r="H9739">
        <v>42838.672299999998</v>
      </c>
      <c r="I9739">
        <v>295.77213415291698</v>
      </c>
      <c r="J9739">
        <v>5338.8420863438696</v>
      </c>
      <c r="K9739">
        <v>5634.61422049678</v>
      </c>
      <c r="L9739">
        <v>37204.0580795032</v>
      </c>
    </row>
    <row r="9740" spans="1:14" x14ac:dyDescent="0.35">
      <c r="A9740" t="s">
        <v>1909</v>
      </c>
      <c r="B9740" t="s">
        <v>5327</v>
      </c>
      <c r="C9740" t="s">
        <v>2915</v>
      </c>
      <c r="D9740" t="s">
        <v>5335</v>
      </c>
      <c r="E9740" t="s">
        <v>5336</v>
      </c>
      <c r="F9740" t="s">
        <v>2924</v>
      </c>
      <c r="G9740" t="s">
        <v>2925</v>
      </c>
      <c r="H9740">
        <v>0</v>
      </c>
      <c r="I9740">
        <v>0</v>
      </c>
      <c r="J9740">
        <v>0</v>
      </c>
      <c r="K9740">
        <v>0</v>
      </c>
      <c r="L9740">
        <v>0</v>
      </c>
    </row>
    <row r="9741" spans="1:14" x14ac:dyDescent="0.35">
      <c r="A9741" t="s">
        <v>1909</v>
      </c>
      <c r="B9741" t="s">
        <v>5327</v>
      </c>
      <c r="C9741" t="s">
        <v>2915</v>
      </c>
      <c r="D9741" t="s">
        <v>5335</v>
      </c>
      <c r="E9741" t="s">
        <v>5336</v>
      </c>
      <c r="F9741" t="s">
        <v>2877</v>
      </c>
      <c r="G9741" t="s">
        <v>2878</v>
      </c>
      <c r="H9741">
        <v>25199.219000000001</v>
      </c>
      <c r="I9741">
        <v>173.983608325245</v>
      </c>
      <c r="J9741">
        <v>3140.49534490816</v>
      </c>
      <c r="K9741">
        <v>3314.4789532333998</v>
      </c>
      <c r="L9741">
        <v>21884.740046766601</v>
      </c>
    </row>
    <row r="9742" spans="1:14" x14ac:dyDescent="0.35">
      <c r="A9742" t="s">
        <v>1909</v>
      </c>
      <c r="B9742" t="s">
        <v>5327</v>
      </c>
      <c r="C9742" t="s">
        <v>17</v>
      </c>
      <c r="D9742" t="s">
        <v>1429</v>
      </c>
      <c r="E9742" t="s">
        <v>2269</v>
      </c>
      <c r="F9742" t="s">
        <v>2206</v>
      </c>
      <c r="G9742" t="s">
        <v>3028</v>
      </c>
      <c r="H9742">
        <v>275613.55450000003</v>
      </c>
      <c r="I9742">
        <v>432.06864024084302</v>
      </c>
      <c r="J9742">
        <v>0</v>
      </c>
      <c r="K9742">
        <v>432.06864024084302</v>
      </c>
      <c r="L9742">
        <v>275181.48585975898</v>
      </c>
      <c r="M9742" t="s">
        <v>2198</v>
      </c>
    </row>
    <row r="9743" spans="1:14" x14ac:dyDescent="0.35">
      <c r="A9743" t="s">
        <v>1909</v>
      </c>
      <c r="B9743" t="s">
        <v>5327</v>
      </c>
      <c r="C9743" t="s">
        <v>17</v>
      </c>
      <c r="D9743" t="s">
        <v>1429</v>
      </c>
      <c r="E9743" t="s">
        <v>2269</v>
      </c>
      <c r="F9743" t="s">
        <v>2170</v>
      </c>
      <c r="G9743" t="s">
        <v>2171</v>
      </c>
      <c r="H9743">
        <v>0</v>
      </c>
      <c r="I9743">
        <v>0</v>
      </c>
      <c r="J9743">
        <v>0</v>
      </c>
      <c r="K9743">
        <v>0</v>
      </c>
      <c r="L9743">
        <v>0</v>
      </c>
    </row>
    <row r="9744" spans="1:14" x14ac:dyDescent="0.35">
      <c r="A9744" t="s">
        <v>1909</v>
      </c>
      <c r="B9744" t="s">
        <v>5327</v>
      </c>
      <c r="C9744" t="s">
        <v>17</v>
      </c>
      <c r="D9744" t="s">
        <v>1429</v>
      </c>
      <c r="E9744" t="s">
        <v>2269</v>
      </c>
      <c r="F9744" t="s">
        <v>19</v>
      </c>
      <c r="G9744" t="s">
        <v>2174</v>
      </c>
      <c r="H9744">
        <v>277171.67129999999</v>
      </c>
      <c r="I9744">
        <v>434.51123933768201</v>
      </c>
      <c r="J9744">
        <v>0</v>
      </c>
      <c r="K9744">
        <v>434.51123933768201</v>
      </c>
      <c r="L9744">
        <v>276737.16006066202</v>
      </c>
      <c r="N9744" t="s">
        <v>2198</v>
      </c>
    </row>
    <row r="9745" spans="1:14" x14ac:dyDescent="0.35">
      <c r="A9745" t="s">
        <v>1909</v>
      </c>
      <c r="B9745" t="s">
        <v>5327</v>
      </c>
      <c r="C9745" t="s">
        <v>17</v>
      </c>
      <c r="D9745" t="s">
        <v>1429</v>
      </c>
      <c r="E9745" t="s">
        <v>2269</v>
      </c>
      <c r="F9745" t="s">
        <v>2787</v>
      </c>
      <c r="G9745" t="s">
        <v>2935</v>
      </c>
      <c r="H9745">
        <v>0</v>
      </c>
      <c r="I9745">
        <v>0</v>
      </c>
      <c r="J9745">
        <v>0</v>
      </c>
      <c r="K9745">
        <v>0</v>
      </c>
      <c r="L9745">
        <v>0</v>
      </c>
    </row>
    <row r="9746" spans="1:14" x14ac:dyDescent="0.35">
      <c r="A9746" t="s">
        <v>1909</v>
      </c>
      <c r="B9746" t="s">
        <v>5327</v>
      </c>
      <c r="C9746" t="s">
        <v>17</v>
      </c>
      <c r="D9746" t="s">
        <v>1429</v>
      </c>
      <c r="E9746" t="s">
        <v>2269</v>
      </c>
      <c r="F9746" t="s">
        <v>2788</v>
      </c>
      <c r="G9746" t="s">
        <v>2936</v>
      </c>
      <c r="H9746">
        <v>444582.66830000002</v>
      </c>
      <c r="I9746">
        <v>696.95494229804297</v>
      </c>
      <c r="J9746">
        <v>0</v>
      </c>
      <c r="K9746">
        <v>696.95494229804297</v>
      </c>
      <c r="L9746">
        <v>443885.71335770201</v>
      </c>
    </row>
    <row r="9747" spans="1:14" x14ac:dyDescent="0.35">
      <c r="A9747" t="s">
        <v>1909</v>
      </c>
      <c r="B9747" t="s">
        <v>5327</v>
      </c>
      <c r="C9747" t="s">
        <v>17</v>
      </c>
      <c r="D9747" t="s">
        <v>1910</v>
      </c>
      <c r="E9747" t="s">
        <v>2455</v>
      </c>
      <c r="F9747" t="s">
        <v>2206</v>
      </c>
      <c r="G9747" t="s">
        <v>3028</v>
      </c>
      <c r="H9747">
        <v>853518.96089999995</v>
      </c>
      <c r="I9747">
        <v>3061.17429004833</v>
      </c>
      <c r="J9747">
        <v>0</v>
      </c>
      <c r="K9747">
        <v>3061.17429004833</v>
      </c>
      <c r="L9747">
        <v>850457.78660995199</v>
      </c>
      <c r="M9747" t="s">
        <v>2198</v>
      </c>
    </row>
    <row r="9748" spans="1:14" x14ac:dyDescent="0.35">
      <c r="A9748" t="s">
        <v>1909</v>
      </c>
      <c r="B9748" t="s">
        <v>5327</v>
      </c>
      <c r="C9748" t="s">
        <v>17</v>
      </c>
      <c r="D9748" t="s">
        <v>1910</v>
      </c>
      <c r="E9748" t="s">
        <v>2455</v>
      </c>
      <c r="F9748" t="s">
        <v>2170</v>
      </c>
      <c r="G9748" t="s">
        <v>2171</v>
      </c>
      <c r="H9748">
        <v>0</v>
      </c>
      <c r="I9748">
        <v>0</v>
      </c>
      <c r="J9748">
        <v>0</v>
      </c>
      <c r="K9748">
        <v>0</v>
      </c>
      <c r="L9748">
        <v>0</v>
      </c>
    </row>
    <row r="9749" spans="1:14" x14ac:dyDescent="0.35">
      <c r="A9749" t="s">
        <v>1909</v>
      </c>
      <c r="B9749" t="s">
        <v>5327</v>
      </c>
      <c r="C9749" t="s">
        <v>17</v>
      </c>
      <c r="D9749" t="s">
        <v>1910</v>
      </c>
      <c r="E9749" t="s">
        <v>2455</v>
      </c>
      <c r="F9749" t="s">
        <v>19</v>
      </c>
      <c r="G9749" t="s">
        <v>2174</v>
      </c>
      <c r="H9749">
        <v>1012967.558</v>
      </c>
      <c r="I9749">
        <v>3633.04201456285</v>
      </c>
      <c r="J9749">
        <v>0</v>
      </c>
      <c r="K9749">
        <v>3633.04201456285</v>
      </c>
      <c r="L9749">
        <v>1009334.51598544</v>
      </c>
      <c r="N9749" t="s">
        <v>2198</v>
      </c>
    </row>
    <row r="9750" spans="1:14" x14ac:dyDescent="0.35">
      <c r="A9750" t="s">
        <v>1909</v>
      </c>
      <c r="B9750" t="s">
        <v>5327</v>
      </c>
      <c r="C9750" t="s">
        <v>17</v>
      </c>
      <c r="D9750" t="s">
        <v>1910</v>
      </c>
      <c r="E9750" t="s">
        <v>2455</v>
      </c>
      <c r="F9750" t="s">
        <v>2787</v>
      </c>
      <c r="G9750" t="s">
        <v>2935</v>
      </c>
      <c r="H9750">
        <v>0</v>
      </c>
      <c r="I9750">
        <v>0</v>
      </c>
      <c r="J9750">
        <v>0</v>
      </c>
      <c r="K9750">
        <v>0</v>
      </c>
      <c r="L9750">
        <v>0</v>
      </c>
    </row>
    <row r="9751" spans="1:14" x14ac:dyDescent="0.35">
      <c r="A9751" t="s">
        <v>1909</v>
      </c>
      <c r="B9751" t="s">
        <v>5327</v>
      </c>
      <c r="C9751" t="s">
        <v>17</v>
      </c>
      <c r="D9751" t="s">
        <v>1910</v>
      </c>
      <c r="E9751" t="s">
        <v>2455</v>
      </c>
      <c r="F9751" t="s">
        <v>2788</v>
      </c>
      <c r="G9751" t="s">
        <v>2936</v>
      </c>
      <c r="H9751">
        <v>1277464.6425999999</v>
      </c>
      <c r="I9751">
        <v>4581.6696516987004</v>
      </c>
      <c r="J9751">
        <v>14898.789651101</v>
      </c>
      <c r="K9751">
        <v>19480.4593027997</v>
      </c>
      <c r="L9751">
        <v>1257984.1832971999</v>
      </c>
    </row>
    <row r="9752" spans="1:14" x14ac:dyDescent="0.35">
      <c r="A9752" t="s">
        <v>1909</v>
      </c>
      <c r="B9752" t="s">
        <v>5327</v>
      </c>
      <c r="C9752" t="s">
        <v>17</v>
      </c>
      <c r="D9752" t="s">
        <v>1913</v>
      </c>
      <c r="E9752" t="s">
        <v>5337</v>
      </c>
      <c r="F9752" t="s">
        <v>2170</v>
      </c>
      <c r="G9752" t="s">
        <v>2171</v>
      </c>
      <c r="H9752">
        <v>0</v>
      </c>
      <c r="I9752">
        <v>0</v>
      </c>
      <c r="J9752">
        <v>0</v>
      </c>
      <c r="K9752">
        <v>0</v>
      </c>
      <c r="L9752">
        <v>0</v>
      </c>
    </row>
    <row r="9753" spans="1:14" x14ac:dyDescent="0.35">
      <c r="A9753" t="s">
        <v>1909</v>
      </c>
      <c r="B9753" t="s">
        <v>5327</v>
      </c>
      <c r="C9753" t="s">
        <v>17</v>
      </c>
      <c r="D9753" t="s">
        <v>1913</v>
      </c>
      <c r="E9753" t="s">
        <v>5337</v>
      </c>
      <c r="F9753" t="s">
        <v>19</v>
      </c>
      <c r="G9753" t="s">
        <v>2174</v>
      </c>
      <c r="H9753">
        <v>916422.13159999996</v>
      </c>
      <c r="I9753">
        <v>4485.5232049132001</v>
      </c>
      <c r="J9753">
        <v>0</v>
      </c>
      <c r="K9753">
        <v>4485.5232049132001</v>
      </c>
      <c r="L9753">
        <v>911936.60839508695</v>
      </c>
      <c r="N9753" t="s">
        <v>2198</v>
      </c>
    </row>
    <row r="9754" spans="1:14" x14ac:dyDescent="0.35">
      <c r="A9754" t="s">
        <v>1909</v>
      </c>
      <c r="B9754" t="s">
        <v>5327</v>
      </c>
      <c r="C9754" t="s">
        <v>17</v>
      </c>
      <c r="D9754" t="s">
        <v>1913</v>
      </c>
      <c r="E9754" t="s">
        <v>5337</v>
      </c>
      <c r="F9754" t="s">
        <v>30</v>
      </c>
      <c r="G9754" t="s">
        <v>2182</v>
      </c>
      <c r="H9754">
        <v>47975.090300000003</v>
      </c>
      <c r="I9754">
        <v>234.81905666746499</v>
      </c>
      <c r="J9754">
        <v>0</v>
      </c>
      <c r="K9754">
        <v>234.81905666746499</v>
      </c>
      <c r="L9754">
        <v>47740.2712433325</v>
      </c>
      <c r="N9754" t="s">
        <v>2198</v>
      </c>
    </row>
    <row r="9755" spans="1:14" x14ac:dyDescent="0.35">
      <c r="A9755" t="s">
        <v>1909</v>
      </c>
      <c r="B9755" t="s">
        <v>5327</v>
      </c>
      <c r="C9755" t="s">
        <v>17</v>
      </c>
      <c r="D9755" t="s">
        <v>1913</v>
      </c>
      <c r="E9755" t="s">
        <v>5337</v>
      </c>
      <c r="F9755" t="s">
        <v>2787</v>
      </c>
      <c r="G9755" t="s">
        <v>2935</v>
      </c>
      <c r="H9755">
        <v>0</v>
      </c>
      <c r="I9755">
        <v>0</v>
      </c>
      <c r="J9755">
        <v>0</v>
      </c>
      <c r="K9755">
        <v>0</v>
      </c>
      <c r="L9755">
        <v>0</v>
      </c>
    </row>
    <row r="9756" spans="1:14" x14ac:dyDescent="0.35">
      <c r="A9756" t="s">
        <v>1909</v>
      </c>
      <c r="B9756" t="s">
        <v>5327</v>
      </c>
      <c r="C9756" t="s">
        <v>17</v>
      </c>
      <c r="D9756" t="s">
        <v>1913</v>
      </c>
      <c r="E9756" t="s">
        <v>5337</v>
      </c>
      <c r="F9756" t="s">
        <v>2788</v>
      </c>
      <c r="G9756" t="s">
        <v>2936</v>
      </c>
      <c r="H9756">
        <v>1853405.0163</v>
      </c>
      <c r="I9756">
        <v>9071.6831483981696</v>
      </c>
      <c r="J9756">
        <v>54230.073615874098</v>
      </c>
      <c r="K9756">
        <v>63301.756764272199</v>
      </c>
      <c r="L9756">
        <v>1790103.2595357299</v>
      </c>
    </row>
    <row r="9757" spans="1:14" x14ac:dyDescent="0.35">
      <c r="A9757" t="s">
        <v>1909</v>
      </c>
      <c r="B9757" t="s">
        <v>5327</v>
      </c>
      <c r="C9757" t="s">
        <v>17</v>
      </c>
      <c r="D9757" t="s">
        <v>1915</v>
      </c>
      <c r="E9757" t="s">
        <v>2456</v>
      </c>
      <c r="F9757" t="s">
        <v>2170</v>
      </c>
      <c r="G9757" t="s">
        <v>2171</v>
      </c>
      <c r="H9757">
        <v>0</v>
      </c>
      <c r="I9757">
        <v>0</v>
      </c>
      <c r="J9757">
        <v>0</v>
      </c>
      <c r="K9757">
        <v>0</v>
      </c>
      <c r="L9757">
        <v>0</v>
      </c>
    </row>
    <row r="9758" spans="1:14" x14ac:dyDescent="0.35">
      <c r="A9758" t="s">
        <v>1909</v>
      </c>
      <c r="B9758" t="s">
        <v>5327</v>
      </c>
      <c r="C9758" t="s">
        <v>17</v>
      </c>
      <c r="D9758" t="s">
        <v>1915</v>
      </c>
      <c r="E9758" t="s">
        <v>2456</v>
      </c>
      <c r="F9758" t="s">
        <v>19</v>
      </c>
      <c r="G9758" t="s">
        <v>2174</v>
      </c>
      <c r="H9758">
        <v>2562838.9572999999</v>
      </c>
      <c r="I9758">
        <v>15391.879543503301</v>
      </c>
      <c r="J9758">
        <v>0</v>
      </c>
      <c r="K9758">
        <v>15391.879543503301</v>
      </c>
      <c r="L9758">
        <v>2547447.0777564999</v>
      </c>
      <c r="N9758" t="s">
        <v>2198</v>
      </c>
    </row>
    <row r="9759" spans="1:14" x14ac:dyDescent="0.35">
      <c r="A9759" t="s">
        <v>1909</v>
      </c>
      <c r="B9759" t="s">
        <v>5327</v>
      </c>
      <c r="C9759" t="s">
        <v>17</v>
      </c>
      <c r="D9759" t="s">
        <v>1915</v>
      </c>
      <c r="E9759" t="s">
        <v>2456</v>
      </c>
      <c r="F9759" t="s">
        <v>2787</v>
      </c>
      <c r="G9759" t="s">
        <v>2935</v>
      </c>
      <c r="H9759">
        <v>0</v>
      </c>
      <c r="I9759">
        <v>0</v>
      </c>
      <c r="J9759">
        <v>0</v>
      </c>
      <c r="K9759">
        <v>0</v>
      </c>
      <c r="L9759">
        <v>0</v>
      </c>
    </row>
    <row r="9760" spans="1:14" x14ac:dyDescent="0.35">
      <c r="A9760" t="s">
        <v>1909</v>
      </c>
      <c r="B9760" t="s">
        <v>5327</v>
      </c>
      <c r="C9760" t="s">
        <v>17</v>
      </c>
      <c r="D9760" t="s">
        <v>1915</v>
      </c>
      <c r="E9760" t="s">
        <v>2456</v>
      </c>
      <c r="F9760" t="s">
        <v>2788</v>
      </c>
      <c r="G9760" t="s">
        <v>2936</v>
      </c>
      <c r="H9760">
        <v>3181322.9282</v>
      </c>
      <c r="I9760">
        <v>19106.3660717208</v>
      </c>
      <c r="J9760">
        <v>134839.33820504701</v>
      </c>
      <c r="K9760">
        <v>153945.704276768</v>
      </c>
      <c r="L9760">
        <v>3027377.2239232301</v>
      </c>
    </row>
    <row r="9761" spans="1:14" x14ac:dyDescent="0.35">
      <c r="A9761" t="s">
        <v>1909</v>
      </c>
      <c r="B9761" t="s">
        <v>5327</v>
      </c>
      <c r="C9761" t="s">
        <v>2938</v>
      </c>
      <c r="D9761" t="s">
        <v>5338</v>
      </c>
      <c r="E9761" t="s">
        <v>5339</v>
      </c>
      <c r="F9761" t="s">
        <v>2172</v>
      </c>
      <c r="G9761" t="s">
        <v>2173</v>
      </c>
      <c r="H9761">
        <v>249399.93100000001</v>
      </c>
      <c r="I9761">
        <v>1435.21894258317</v>
      </c>
      <c r="J9761">
        <v>8630.0812078076106</v>
      </c>
      <c r="K9761">
        <v>10065.3001503908</v>
      </c>
      <c r="L9761">
        <v>239334.63084960901</v>
      </c>
    </row>
    <row r="9762" spans="1:14" x14ac:dyDescent="0.35">
      <c r="A9762" t="s">
        <v>1909</v>
      </c>
      <c r="B9762" t="s">
        <v>5327</v>
      </c>
      <c r="C9762" t="s">
        <v>2938</v>
      </c>
      <c r="D9762" t="s">
        <v>5340</v>
      </c>
      <c r="E9762" t="s">
        <v>5341</v>
      </c>
      <c r="F9762" t="s">
        <v>2172</v>
      </c>
      <c r="G9762" t="s">
        <v>2173</v>
      </c>
      <c r="H9762">
        <v>1240991.4927999999</v>
      </c>
      <c r="I9762">
        <v>5653.7135100928399</v>
      </c>
      <c r="J9762">
        <v>18274.953665766199</v>
      </c>
      <c r="K9762">
        <v>23928.667175858998</v>
      </c>
      <c r="L9762">
        <v>1217062.82562414</v>
      </c>
    </row>
    <row r="9763" spans="1:14" x14ac:dyDescent="0.35">
      <c r="A9763" t="s">
        <v>1909</v>
      </c>
      <c r="B9763" t="s">
        <v>5327</v>
      </c>
      <c r="C9763" t="s">
        <v>2938</v>
      </c>
      <c r="D9763" t="s">
        <v>5340</v>
      </c>
      <c r="E9763" t="s">
        <v>5341</v>
      </c>
      <c r="F9763" t="s">
        <v>3007</v>
      </c>
      <c r="G9763" t="s">
        <v>3008</v>
      </c>
      <c r="H9763">
        <v>120669.5925</v>
      </c>
      <c r="I9763">
        <v>549.74696362212899</v>
      </c>
      <c r="J9763">
        <v>0</v>
      </c>
      <c r="K9763">
        <v>549.74696362212899</v>
      </c>
      <c r="L9763">
        <v>120119.84553637799</v>
      </c>
      <c r="N9763" t="s">
        <v>2198</v>
      </c>
    </row>
    <row r="9764" spans="1:14" x14ac:dyDescent="0.35">
      <c r="A9764" t="s">
        <v>1909</v>
      </c>
      <c r="B9764" t="s">
        <v>5327</v>
      </c>
      <c r="C9764" t="s">
        <v>2938</v>
      </c>
      <c r="D9764" t="s">
        <v>5340</v>
      </c>
      <c r="E9764" t="s">
        <v>5341</v>
      </c>
      <c r="F9764" t="s">
        <v>2940</v>
      </c>
      <c r="G9764" t="s">
        <v>2941</v>
      </c>
      <c r="H9764">
        <v>0</v>
      </c>
      <c r="I9764">
        <v>0</v>
      </c>
      <c r="J9764">
        <v>0</v>
      </c>
      <c r="K9764">
        <v>0</v>
      </c>
      <c r="L9764">
        <v>0</v>
      </c>
    </row>
    <row r="9765" spans="1:14" x14ac:dyDescent="0.35">
      <c r="A9765" t="s">
        <v>1909</v>
      </c>
      <c r="B9765" t="s">
        <v>5327</v>
      </c>
      <c r="C9765" t="s">
        <v>2944</v>
      </c>
      <c r="D9765" t="s">
        <v>5167</v>
      </c>
      <c r="E9765" t="s">
        <v>5342</v>
      </c>
      <c r="F9765" t="s">
        <v>3042</v>
      </c>
      <c r="G9765" t="s">
        <v>3043</v>
      </c>
      <c r="H9765">
        <v>381802.36379999999</v>
      </c>
      <c r="I9765">
        <v>1796.6491040286501</v>
      </c>
      <c r="J9765">
        <v>6135.4013108400804</v>
      </c>
      <c r="K9765">
        <v>7932.0504148687296</v>
      </c>
      <c r="L9765">
        <v>373870.31338513101</v>
      </c>
    </row>
    <row r="9766" spans="1:14" x14ac:dyDescent="0.35">
      <c r="A9766" t="s">
        <v>1909</v>
      </c>
      <c r="B9766" t="s">
        <v>5327</v>
      </c>
      <c r="C9766" t="s">
        <v>2944</v>
      </c>
      <c r="D9766" t="s">
        <v>5343</v>
      </c>
      <c r="E9766" t="s">
        <v>5344</v>
      </c>
      <c r="F9766" t="s">
        <v>2947</v>
      </c>
      <c r="G9766" t="s">
        <v>2948</v>
      </c>
      <c r="H9766">
        <v>0</v>
      </c>
      <c r="I9766">
        <v>0</v>
      </c>
      <c r="J9766">
        <v>0</v>
      </c>
      <c r="K9766">
        <v>0</v>
      </c>
      <c r="L9766">
        <v>0</v>
      </c>
    </row>
    <row r="9767" spans="1:14" x14ac:dyDescent="0.35">
      <c r="A9767" t="s">
        <v>1917</v>
      </c>
      <c r="B9767" t="s">
        <v>5345</v>
      </c>
      <c r="C9767" t="s">
        <v>2857</v>
      </c>
      <c r="D9767" t="s">
        <v>2859</v>
      </c>
      <c r="E9767" t="s">
        <v>5346</v>
      </c>
      <c r="F9767" t="s">
        <v>2172</v>
      </c>
      <c r="G9767" t="s">
        <v>2173</v>
      </c>
      <c r="H9767">
        <v>7108419.5367999999</v>
      </c>
      <c r="I9767">
        <v>8944.3974828166192</v>
      </c>
      <c r="J9767">
        <v>232.57370471232201</v>
      </c>
      <c r="K9767">
        <v>9176.9711875289395</v>
      </c>
      <c r="L9767">
        <v>7099242.5656124698</v>
      </c>
    </row>
    <row r="9768" spans="1:14" x14ac:dyDescent="0.35">
      <c r="A9768" t="s">
        <v>1917</v>
      </c>
      <c r="B9768" t="s">
        <v>5345</v>
      </c>
      <c r="C9768" t="s">
        <v>2857</v>
      </c>
      <c r="D9768" t="s">
        <v>2859</v>
      </c>
      <c r="E9768" t="s">
        <v>5346</v>
      </c>
      <c r="F9768" t="s">
        <v>2861</v>
      </c>
      <c r="G9768" t="s">
        <v>2862</v>
      </c>
      <c r="H9768">
        <v>283787.51520000002</v>
      </c>
      <c r="I9768">
        <v>357.08476750459101</v>
      </c>
      <c r="J9768">
        <v>9.2849772647546605</v>
      </c>
      <c r="K9768">
        <v>366.36974476934603</v>
      </c>
      <c r="L9768">
        <v>283421.14545523102</v>
      </c>
    </row>
    <row r="9769" spans="1:14" x14ac:dyDescent="0.35">
      <c r="A9769" t="s">
        <v>1917</v>
      </c>
      <c r="B9769" t="s">
        <v>5345</v>
      </c>
      <c r="C9769" t="s">
        <v>2857</v>
      </c>
      <c r="D9769" t="s">
        <v>2859</v>
      </c>
      <c r="E9769" t="s">
        <v>5346</v>
      </c>
      <c r="F9769" t="s">
        <v>19</v>
      </c>
      <c r="G9769" t="s">
        <v>2174</v>
      </c>
      <c r="H9769">
        <v>0</v>
      </c>
      <c r="I9769">
        <v>0</v>
      </c>
      <c r="J9769">
        <v>0</v>
      </c>
      <c r="K9769">
        <v>0</v>
      </c>
      <c r="L9769">
        <v>0</v>
      </c>
      <c r="N9769" t="s">
        <v>2198</v>
      </c>
    </row>
    <row r="9770" spans="1:14" x14ac:dyDescent="0.35">
      <c r="A9770" t="s">
        <v>1917</v>
      </c>
      <c r="B9770" t="s">
        <v>5345</v>
      </c>
      <c r="C9770" t="s">
        <v>2857</v>
      </c>
      <c r="D9770" t="s">
        <v>2859</v>
      </c>
      <c r="E9770" t="s">
        <v>5346</v>
      </c>
      <c r="F9770" t="s">
        <v>3007</v>
      </c>
      <c r="G9770" t="s">
        <v>3008</v>
      </c>
      <c r="H9770">
        <v>1423514.7945999999</v>
      </c>
      <c r="I9770">
        <v>1791.1832692569001</v>
      </c>
      <c r="J9770">
        <v>0</v>
      </c>
      <c r="K9770">
        <v>1791.1832692569001</v>
      </c>
      <c r="L9770">
        <v>1421723.6113307399</v>
      </c>
      <c r="N9770" t="s">
        <v>2198</v>
      </c>
    </row>
    <row r="9771" spans="1:14" x14ac:dyDescent="0.35">
      <c r="A9771" t="s">
        <v>1917</v>
      </c>
      <c r="B9771" t="s">
        <v>5345</v>
      </c>
      <c r="C9771" t="s">
        <v>2857</v>
      </c>
      <c r="D9771" t="s">
        <v>2859</v>
      </c>
      <c r="E9771" t="s">
        <v>5346</v>
      </c>
      <c r="F9771" t="s">
        <v>2865</v>
      </c>
      <c r="G9771" t="s">
        <v>2866</v>
      </c>
      <c r="H9771">
        <v>0</v>
      </c>
      <c r="I9771">
        <v>0</v>
      </c>
      <c r="J9771">
        <v>0</v>
      </c>
      <c r="K9771">
        <v>0</v>
      </c>
      <c r="L9771">
        <v>0</v>
      </c>
    </row>
    <row r="9772" spans="1:14" x14ac:dyDescent="0.35">
      <c r="A9772" t="s">
        <v>1917</v>
      </c>
      <c r="B9772" t="s">
        <v>5345</v>
      </c>
      <c r="C9772" t="s">
        <v>2857</v>
      </c>
      <c r="D9772" t="s">
        <v>2859</v>
      </c>
      <c r="E9772" t="s">
        <v>5346</v>
      </c>
      <c r="F9772" t="s">
        <v>2867</v>
      </c>
      <c r="G9772" t="s">
        <v>2868</v>
      </c>
      <c r="H9772">
        <v>0</v>
      </c>
      <c r="I9772">
        <v>0</v>
      </c>
      <c r="J9772">
        <v>0</v>
      </c>
      <c r="K9772">
        <v>0</v>
      </c>
      <c r="L9772">
        <v>0</v>
      </c>
    </row>
    <row r="9773" spans="1:14" x14ac:dyDescent="0.35">
      <c r="A9773" t="s">
        <v>1917</v>
      </c>
      <c r="B9773" t="s">
        <v>5345</v>
      </c>
      <c r="C9773" t="s">
        <v>2857</v>
      </c>
      <c r="D9773" t="s">
        <v>2859</v>
      </c>
      <c r="E9773" t="s">
        <v>5346</v>
      </c>
      <c r="F9773" t="s">
        <v>3651</v>
      </c>
      <c r="G9773" t="s">
        <v>3652</v>
      </c>
      <c r="H9773">
        <v>0</v>
      </c>
      <c r="I9773">
        <v>0</v>
      </c>
      <c r="J9773">
        <v>0</v>
      </c>
      <c r="K9773">
        <v>0</v>
      </c>
      <c r="L9773">
        <v>0</v>
      </c>
    </row>
    <row r="9774" spans="1:14" x14ac:dyDescent="0.35">
      <c r="A9774" t="s">
        <v>1917</v>
      </c>
      <c r="B9774" t="s">
        <v>5345</v>
      </c>
      <c r="C9774" t="s">
        <v>2857</v>
      </c>
      <c r="D9774" t="s">
        <v>2859</v>
      </c>
      <c r="E9774" t="s">
        <v>5346</v>
      </c>
      <c r="F9774" t="s">
        <v>2869</v>
      </c>
      <c r="G9774" t="s">
        <v>2870</v>
      </c>
      <c r="H9774">
        <v>274633.07939999999</v>
      </c>
      <c r="I9774">
        <v>345.565904036701</v>
      </c>
      <c r="J9774">
        <v>8.9854618691174206</v>
      </c>
      <c r="K9774">
        <v>354.55136590581901</v>
      </c>
      <c r="L9774">
        <v>274278.52803409402</v>
      </c>
    </row>
    <row r="9775" spans="1:14" x14ac:dyDescent="0.35">
      <c r="A9775" t="s">
        <v>1917</v>
      </c>
      <c r="B9775" t="s">
        <v>5345</v>
      </c>
      <c r="C9775" t="s">
        <v>2857</v>
      </c>
      <c r="D9775" t="s">
        <v>2859</v>
      </c>
      <c r="E9775" t="s">
        <v>5346</v>
      </c>
      <c r="F9775" t="s">
        <v>2871</v>
      </c>
      <c r="G9775" t="s">
        <v>2872</v>
      </c>
      <c r="H9775">
        <v>402795.18320000003</v>
      </c>
      <c r="I9775">
        <v>506.829992587162</v>
      </c>
      <c r="J9775">
        <v>13.178677408038901</v>
      </c>
      <c r="K9775">
        <v>520.00866999520099</v>
      </c>
      <c r="L9775">
        <v>402275.17453000502</v>
      </c>
    </row>
    <row r="9776" spans="1:14" x14ac:dyDescent="0.35">
      <c r="A9776" t="s">
        <v>1917</v>
      </c>
      <c r="B9776" t="s">
        <v>5345</v>
      </c>
      <c r="C9776" t="s">
        <v>2857</v>
      </c>
      <c r="D9776" t="s">
        <v>2859</v>
      </c>
      <c r="E9776" t="s">
        <v>5346</v>
      </c>
      <c r="F9776" t="s">
        <v>3241</v>
      </c>
      <c r="G9776" t="s">
        <v>3242</v>
      </c>
      <c r="H9776">
        <v>36617.743999999999</v>
      </c>
      <c r="I9776">
        <v>46.0754538715602</v>
      </c>
      <c r="J9776">
        <v>1.19806158254899</v>
      </c>
      <c r="K9776">
        <v>47.273515454109202</v>
      </c>
      <c r="L9776">
        <v>36570.470484545898</v>
      </c>
    </row>
    <row r="9777" spans="1:12" x14ac:dyDescent="0.35">
      <c r="A9777" t="s">
        <v>1917</v>
      </c>
      <c r="B9777" t="s">
        <v>5345</v>
      </c>
      <c r="C9777" t="s">
        <v>2857</v>
      </c>
      <c r="D9777" t="s">
        <v>2859</v>
      </c>
      <c r="E9777" t="s">
        <v>5346</v>
      </c>
      <c r="F9777" t="s">
        <v>2877</v>
      </c>
      <c r="G9777" t="s">
        <v>2878</v>
      </c>
      <c r="H9777">
        <v>1272466.6009</v>
      </c>
      <c r="I9777">
        <v>1601.12202203672</v>
      </c>
      <c r="J9777">
        <v>41.632639993577399</v>
      </c>
      <c r="K9777">
        <v>1642.7546620302901</v>
      </c>
      <c r="L9777">
        <v>1270823.8462379701</v>
      </c>
    </row>
    <row r="9778" spans="1:12" x14ac:dyDescent="0.35">
      <c r="A9778" t="s">
        <v>1917</v>
      </c>
      <c r="B9778" t="s">
        <v>5345</v>
      </c>
      <c r="C9778" t="s">
        <v>2879</v>
      </c>
      <c r="D9778" t="s">
        <v>2880</v>
      </c>
      <c r="E9778" t="s">
        <v>5347</v>
      </c>
      <c r="F9778" t="s">
        <v>2172</v>
      </c>
      <c r="G9778" t="s">
        <v>2173</v>
      </c>
      <c r="H9778">
        <v>13953.798699999999</v>
      </c>
      <c r="I9778">
        <v>5.3974518330917602</v>
      </c>
      <c r="J9778">
        <v>0</v>
      </c>
      <c r="K9778">
        <v>5.3974518330917602</v>
      </c>
      <c r="L9778">
        <v>13948.4012481669</v>
      </c>
    </row>
    <row r="9779" spans="1:12" x14ac:dyDescent="0.35">
      <c r="A9779" t="s">
        <v>1917</v>
      </c>
      <c r="B9779" t="s">
        <v>5345</v>
      </c>
      <c r="C9779" t="s">
        <v>2879</v>
      </c>
      <c r="D9779" t="s">
        <v>2880</v>
      </c>
      <c r="E9779" t="s">
        <v>5347</v>
      </c>
      <c r="F9779" t="s">
        <v>2882</v>
      </c>
      <c r="G9779" t="s">
        <v>2883</v>
      </c>
      <c r="H9779">
        <v>0</v>
      </c>
      <c r="I9779">
        <v>0</v>
      </c>
      <c r="J9779">
        <v>0</v>
      </c>
      <c r="K9779">
        <v>0</v>
      </c>
      <c r="L9779">
        <v>0</v>
      </c>
    </row>
    <row r="9780" spans="1:12" x14ac:dyDescent="0.35">
      <c r="A9780" t="s">
        <v>1917</v>
      </c>
      <c r="B9780" t="s">
        <v>5345</v>
      </c>
      <c r="C9780" t="s">
        <v>2879</v>
      </c>
      <c r="D9780" t="s">
        <v>2880</v>
      </c>
      <c r="E9780" t="s">
        <v>5347</v>
      </c>
      <c r="F9780" t="s">
        <v>2884</v>
      </c>
      <c r="G9780" t="s">
        <v>2885</v>
      </c>
      <c r="H9780">
        <v>21135.571199999998</v>
      </c>
      <c r="I9780">
        <v>54.721123024830703</v>
      </c>
      <c r="J9780">
        <v>0</v>
      </c>
      <c r="K9780">
        <v>54.721123024830703</v>
      </c>
      <c r="L9780">
        <v>21080.850076975199</v>
      </c>
    </row>
    <row r="9781" spans="1:12" x14ac:dyDescent="0.35">
      <c r="A9781" t="s">
        <v>1917</v>
      </c>
      <c r="B9781" t="s">
        <v>5345</v>
      </c>
      <c r="C9781" t="s">
        <v>2879</v>
      </c>
      <c r="D9781" t="s">
        <v>2886</v>
      </c>
      <c r="E9781" t="s">
        <v>5348</v>
      </c>
      <c r="F9781" t="s">
        <v>2170</v>
      </c>
      <c r="G9781" t="s">
        <v>2171</v>
      </c>
      <c r="H9781">
        <v>0</v>
      </c>
      <c r="I9781">
        <v>0</v>
      </c>
      <c r="J9781">
        <v>0</v>
      </c>
      <c r="K9781">
        <v>0</v>
      </c>
      <c r="L9781">
        <v>0</v>
      </c>
    </row>
    <row r="9782" spans="1:12" x14ac:dyDescent="0.35">
      <c r="A9782" t="s">
        <v>1917</v>
      </c>
      <c r="B9782" t="s">
        <v>5345</v>
      </c>
      <c r="C9782" t="s">
        <v>2879</v>
      </c>
      <c r="D9782" t="s">
        <v>2886</v>
      </c>
      <c r="E9782" t="s">
        <v>5348</v>
      </c>
      <c r="F9782" t="s">
        <v>2172</v>
      </c>
      <c r="G9782" t="s">
        <v>2173</v>
      </c>
      <c r="H9782">
        <v>13922.706899999999</v>
      </c>
      <c r="I9782">
        <v>46.808932682079302</v>
      </c>
      <c r="J9782">
        <v>0</v>
      </c>
      <c r="K9782">
        <v>46.808932682079302</v>
      </c>
      <c r="L9782">
        <v>13875.8979673179</v>
      </c>
    </row>
    <row r="9783" spans="1:12" x14ac:dyDescent="0.35">
      <c r="A9783" t="s">
        <v>1917</v>
      </c>
      <c r="B9783" t="s">
        <v>5345</v>
      </c>
      <c r="C9783" t="s">
        <v>2879</v>
      </c>
      <c r="D9783" t="s">
        <v>2886</v>
      </c>
      <c r="E9783" t="s">
        <v>5348</v>
      </c>
      <c r="F9783" t="s">
        <v>2882</v>
      </c>
      <c r="G9783" t="s">
        <v>2883</v>
      </c>
      <c r="H9783">
        <v>5838.5546000000004</v>
      </c>
      <c r="I9783">
        <v>19.629552415065501</v>
      </c>
      <c r="J9783">
        <v>0</v>
      </c>
      <c r="K9783">
        <v>19.629552415065501</v>
      </c>
      <c r="L9783">
        <v>5818.9250475849303</v>
      </c>
    </row>
    <row r="9784" spans="1:12" x14ac:dyDescent="0.35">
      <c r="A9784" t="s">
        <v>1917</v>
      </c>
      <c r="B9784" t="s">
        <v>5345</v>
      </c>
      <c r="C9784" t="s">
        <v>2879</v>
      </c>
      <c r="D9784" t="s">
        <v>2886</v>
      </c>
      <c r="E9784" t="s">
        <v>5348</v>
      </c>
      <c r="F9784" t="s">
        <v>2884</v>
      </c>
      <c r="G9784" t="s">
        <v>2885</v>
      </c>
      <c r="H9784">
        <v>27571.0255</v>
      </c>
      <c r="I9784">
        <v>43.8395678595544</v>
      </c>
      <c r="J9784">
        <v>0</v>
      </c>
      <c r="K9784">
        <v>43.8395678595544</v>
      </c>
      <c r="L9784">
        <v>27527.185932140401</v>
      </c>
    </row>
    <row r="9785" spans="1:12" x14ac:dyDescent="0.35">
      <c r="A9785" t="s">
        <v>1917</v>
      </c>
      <c r="B9785" t="s">
        <v>5345</v>
      </c>
      <c r="C9785" t="s">
        <v>2879</v>
      </c>
      <c r="D9785" t="s">
        <v>2888</v>
      </c>
      <c r="E9785" t="s">
        <v>2967</v>
      </c>
      <c r="F9785" t="s">
        <v>2170</v>
      </c>
      <c r="G9785" t="s">
        <v>2171</v>
      </c>
      <c r="H9785">
        <v>0</v>
      </c>
      <c r="I9785">
        <v>0</v>
      </c>
      <c r="J9785">
        <v>0</v>
      </c>
      <c r="K9785">
        <v>0</v>
      </c>
      <c r="L9785">
        <v>0</v>
      </c>
    </row>
    <row r="9786" spans="1:12" x14ac:dyDescent="0.35">
      <c r="A9786" t="s">
        <v>1917</v>
      </c>
      <c r="B9786" t="s">
        <v>5345</v>
      </c>
      <c r="C9786" t="s">
        <v>2879</v>
      </c>
      <c r="D9786" t="s">
        <v>2888</v>
      </c>
      <c r="E9786" t="s">
        <v>2967</v>
      </c>
      <c r="F9786" t="s">
        <v>2172</v>
      </c>
      <c r="G9786" t="s">
        <v>2173</v>
      </c>
      <c r="H9786">
        <v>19146.6423</v>
      </c>
      <c r="I9786">
        <v>23.640376209633601</v>
      </c>
      <c r="J9786">
        <v>0</v>
      </c>
      <c r="K9786">
        <v>23.640376209633601</v>
      </c>
      <c r="L9786">
        <v>19123.001923790402</v>
      </c>
    </row>
    <row r="9787" spans="1:12" x14ac:dyDescent="0.35">
      <c r="A9787" t="s">
        <v>1917</v>
      </c>
      <c r="B9787" t="s">
        <v>5345</v>
      </c>
      <c r="C9787" t="s">
        <v>2879</v>
      </c>
      <c r="D9787" t="s">
        <v>2888</v>
      </c>
      <c r="E9787" t="s">
        <v>2967</v>
      </c>
      <c r="F9787" t="s">
        <v>2882</v>
      </c>
      <c r="G9787" t="s">
        <v>2883</v>
      </c>
      <c r="H9787">
        <v>8639.3385999999991</v>
      </c>
      <c r="I9787">
        <v>10.666999021420001</v>
      </c>
      <c r="J9787">
        <v>0</v>
      </c>
      <c r="K9787">
        <v>10.666999021420001</v>
      </c>
      <c r="L9787">
        <v>8628.6716009785796</v>
      </c>
    </row>
    <row r="9788" spans="1:12" x14ac:dyDescent="0.35">
      <c r="A9788" t="s">
        <v>1917</v>
      </c>
      <c r="B9788" t="s">
        <v>5345</v>
      </c>
      <c r="C9788" t="s">
        <v>2879</v>
      </c>
      <c r="D9788" t="s">
        <v>2888</v>
      </c>
      <c r="E9788" t="s">
        <v>2967</v>
      </c>
      <c r="F9788" t="s">
        <v>2884</v>
      </c>
      <c r="G9788" t="s">
        <v>2885</v>
      </c>
      <c r="H9788">
        <v>27552.4853</v>
      </c>
      <c r="I9788">
        <v>34.019077960204399</v>
      </c>
      <c r="J9788">
        <v>0</v>
      </c>
      <c r="K9788">
        <v>34.019077960204399</v>
      </c>
      <c r="L9788">
        <v>27518.466222039799</v>
      </c>
    </row>
    <row r="9789" spans="1:12" x14ac:dyDescent="0.35">
      <c r="A9789" t="s">
        <v>1917</v>
      </c>
      <c r="B9789" t="s">
        <v>5345</v>
      </c>
      <c r="C9789" t="s">
        <v>2879</v>
      </c>
      <c r="D9789" t="s">
        <v>2892</v>
      </c>
      <c r="E9789" t="s">
        <v>5349</v>
      </c>
      <c r="F9789" t="s">
        <v>2170</v>
      </c>
      <c r="G9789" t="s">
        <v>2171</v>
      </c>
      <c r="H9789">
        <v>0</v>
      </c>
      <c r="I9789">
        <v>0</v>
      </c>
      <c r="J9789">
        <v>0</v>
      </c>
      <c r="K9789">
        <v>0</v>
      </c>
      <c r="L9789">
        <v>0</v>
      </c>
    </row>
    <row r="9790" spans="1:12" x14ac:dyDescent="0.35">
      <c r="A9790" t="s">
        <v>1917</v>
      </c>
      <c r="B9790" t="s">
        <v>5345</v>
      </c>
      <c r="C9790" t="s">
        <v>2879</v>
      </c>
      <c r="D9790" t="s">
        <v>2892</v>
      </c>
      <c r="E9790" t="s">
        <v>5349</v>
      </c>
      <c r="F9790" t="s">
        <v>2172</v>
      </c>
      <c r="G9790" t="s">
        <v>2173</v>
      </c>
      <c r="H9790">
        <v>8755.3978000000006</v>
      </c>
      <c r="I9790">
        <v>1.8972982138819801</v>
      </c>
      <c r="J9790">
        <v>0</v>
      </c>
      <c r="K9790">
        <v>1.8972982138819801</v>
      </c>
      <c r="L9790">
        <v>8753.5005017861204</v>
      </c>
    </row>
    <row r="9791" spans="1:12" x14ac:dyDescent="0.35">
      <c r="A9791" t="s">
        <v>1917</v>
      </c>
      <c r="B9791" t="s">
        <v>5345</v>
      </c>
      <c r="C9791" t="s">
        <v>2879</v>
      </c>
      <c r="D9791" t="s">
        <v>2892</v>
      </c>
      <c r="E9791" t="s">
        <v>5349</v>
      </c>
      <c r="F9791" t="s">
        <v>2882</v>
      </c>
      <c r="G9791" t="s">
        <v>2883</v>
      </c>
      <c r="H9791">
        <v>28017.2729</v>
      </c>
      <c r="I9791">
        <v>6.0713542844223403</v>
      </c>
      <c r="J9791">
        <v>0</v>
      </c>
      <c r="K9791">
        <v>6.0713542844223403</v>
      </c>
      <c r="L9791">
        <v>28011.201545715601</v>
      </c>
    </row>
    <row r="9792" spans="1:12" x14ac:dyDescent="0.35">
      <c r="A9792" t="s">
        <v>1917</v>
      </c>
      <c r="B9792" t="s">
        <v>5345</v>
      </c>
      <c r="C9792" t="s">
        <v>2879</v>
      </c>
      <c r="D9792" t="s">
        <v>2892</v>
      </c>
      <c r="E9792" t="s">
        <v>5349</v>
      </c>
      <c r="F9792" t="s">
        <v>2884</v>
      </c>
      <c r="G9792" t="s">
        <v>2885</v>
      </c>
      <c r="H9792">
        <v>330954.03610000003</v>
      </c>
      <c r="I9792">
        <v>71.717872484738905</v>
      </c>
      <c r="J9792">
        <v>0</v>
      </c>
      <c r="K9792">
        <v>71.717872484738905</v>
      </c>
      <c r="L9792">
        <v>330882.31822751497</v>
      </c>
    </row>
    <row r="9793" spans="1:12" x14ac:dyDescent="0.35">
      <c r="A9793" t="s">
        <v>1917</v>
      </c>
      <c r="B9793" t="s">
        <v>5345</v>
      </c>
      <c r="C9793" t="s">
        <v>2879</v>
      </c>
      <c r="D9793" t="s">
        <v>2894</v>
      </c>
      <c r="E9793" t="s">
        <v>5350</v>
      </c>
      <c r="F9793" t="s">
        <v>2170</v>
      </c>
      <c r="G9793" t="s">
        <v>2171</v>
      </c>
      <c r="H9793">
        <v>0</v>
      </c>
      <c r="I9793">
        <v>0</v>
      </c>
      <c r="J9793">
        <v>0</v>
      </c>
      <c r="K9793">
        <v>0</v>
      </c>
      <c r="L9793">
        <v>0</v>
      </c>
    </row>
    <row r="9794" spans="1:12" x14ac:dyDescent="0.35">
      <c r="A9794" t="s">
        <v>1917</v>
      </c>
      <c r="B9794" t="s">
        <v>5345</v>
      </c>
      <c r="C9794" t="s">
        <v>2879</v>
      </c>
      <c r="D9794" t="s">
        <v>2894</v>
      </c>
      <c r="E9794" t="s">
        <v>5350</v>
      </c>
      <c r="F9794" t="s">
        <v>2172</v>
      </c>
      <c r="G9794" t="s">
        <v>2173</v>
      </c>
      <c r="H9794">
        <v>15910.893700000001</v>
      </c>
      <c r="I9794">
        <v>26.242375696404601</v>
      </c>
      <c r="J9794">
        <v>0</v>
      </c>
      <c r="K9794">
        <v>26.242375696404601</v>
      </c>
      <c r="L9794">
        <v>15884.651324303601</v>
      </c>
    </row>
    <row r="9795" spans="1:12" x14ac:dyDescent="0.35">
      <c r="A9795" t="s">
        <v>1917</v>
      </c>
      <c r="B9795" t="s">
        <v>5345</v>
      </c>
      <c r="C9795" t="s">
        <v>2879</v>
      </c>
      <c r="D9795" t="s">
        <v>2894</v>
      </c>
      <c r="E9795" t="s">
        <v>5350</v>
      </c>
      <c r="F9795" t="s">
        <v>2882</v>
      </c>
      <c r="G9795" t="s">
        <v>2883</v>
      </c>
      <c r="H9795">
        <v>6408.5544</v>
      </c>
      <c r="I9795">
        <v>10.569845766607401</v>
      </c>
      <c r="J9795">
        <v>0</v>
      </c>
      <c r="K9795">
        <v>10.569845766607401</v>
      </c>
      <c r="L9795">
        <v>6397.9845542333896</v>
      </c>
    </row>
    <row r="9796" spans="1:12" x14ac:dyDescent="0.35">
      <c r="A9796" t="s">
        <v>1917</v>
      </c>
      <c r="B9796" t="s">
        <v>5345</v>
      </c>
      <c r="C9796" t="s">
        <v>2879</v>
      </c>
      <c r="D9796" t="s">
        <v>2894</v>
      </c>
      <c r="E9796" t="s">
        <v>5350</v>
      </c>
      <c r="F9796" t="s">
        <v>2884</v>
      </c>
      <c r="G9796" t="s">
        <v>2885</v>
      </c>
      <c r="H9796">
        <v>98484.313299999994</v>
      </c>
      <c r="I9796">
        <v>154.81479429226101</v>
      </c>
      <c r="J9796">
        <v>0</v>
      </c>
      <c r="K9796">
        <v>154.81479429226101</v>
      </c>
      <c r="L9796">
        <v>98329.498505707699</v>
      </c>
    </row>
    <row r="9797" spans="1:12" x14ac:dyDescent="0.35">
      <c r="A9797" t="s">
        <v>1917</v>
      </c>
      <c r="B9797" t="s">
        <v>5345</v>
      </c>
      <c r="C9797" t="s">
        <v>2879</v>
      </c>
      <c r="D9797" t="s">
        <v>2894</v>
      </c>
      <c r="E9797" t="s">
        <v>5350</v>
      </c>
      <c r="F9797" t="s">
        <v>2900</v>
      </c>
      <c r="G9797" t="s">
        <v>2901</v>
      </c>
      <c r="H9797">
        <v>9170.6041000000005</v>
      </c>
      <c r="I9797">
        <v>14.4159525049474</v>
      </c>
      <c r="J9797">
        <v>0</v>
      </c>
      <c r="K9797">
        <v>14.4159525049474</v>
      </c>
      <c r="L9797">
        <v>9156.1881474950496</v>
      </c>
    </row>
    <row r="9798" spans="1:12" x14ac:dyDescent="0.35">
      <c r="A9798" t="s">
        <v>1917</v>
      </c>
      <c r="B9798" t="s">
        <v>5345</v>
      </c>
      <c r="C9798" t="s">
        <v>2879</v>
      </c>
      <c r="D9798" t="s">
        <v>2898</v>
      </c>
      <c r="E9798" t="s">
        <v>5351</v>
      </c>
      <c r="F9798" t="s">
        <v>2170</v>
      </c>
      <c r="G9798" t="s">
        <v>2171</v>
      </c>
      <c r="H9798">
        <v>0</v>
      </c>
      <c r="I9798">
        <v>0</v>
      </c>
      <c r="J9798">
        <v>0</v>
      </c>
      <c r="K9798">
        <v>0</v>
      </c>
      <c r="L9798">
        <v>0</v>
      </c>
    </row>
    <row r="9799" spans="1:12" x14ac:dyDescent="0.35">
      <c r="A9799" t="s">
        <v>1917</v>
      </c>
      <c r="B9799" t="s">
        <v>5345</v>
      </c>
      <c r="C9799" t="s">
        <v>2879</v>
      </c>
      <c r="D9799" t="s">
        <v>2898</v>
      </c>
      <c r="E9799" t="s">
        <v>5351</v>
      </c>
      <c r="F9799" t="s">
        <v>2172</v>
      </c>
      <c r="G9799" t="s">
        <v>2173</v>
      </c>
      <c r="H9799">
        <v>40659.606699999997</v>
      </c>
      <c r="I9799">
        <v>74.717359690718197</v>
      </c>
      <c r="J9799">
        <v>0</v>
      </c>
      <c r="K9799">
        <v>74.717359690718197</v>
      </c>
      <c r="L9799">
        <v>40584.889340309302</v>
      </c>
    </row>
    <row r="9800" spans="1:12" x14ac:dyDescent="0.35">
      <c r="A9800" t="s">
        <v>1917</v>
      </c>
      <c r="B9800" t="s">
        <v>5345</v>
      </c>
      <c r="C9800" t="s">
        <v>2879</v>
      </c>
      <c r="D9800" t="s">
        <v>2898</v>
      </c>
      <c r="E9800" t="s">
        <v>5351</v>
      </c>
      <c r="F9800" t="s">
        <v>2882</v>
      </c>
      <c r="G9800" t="s">
        <v>2883</v>
      </c>
      <c r="H9800">
        <v>0</v>
      </c>
      <c r="I9800">
        <v>0</v>
      </c>
      <c r="J9800">
        <v>0</v>
      </c>
      <c r="K9800">
        <v>0</v>
      </c>
      <c r="L9800">
        <v>0</v>
      </c>
    </row>
    <row r="9801" spans="1:12" x14ac:dyDescent="0.35">
      <c r="A9801" t="s">
        <v>1917</v>
      </c>
      <c r="B9801" t="s">
        <v>5345</v>
      </c>
      <c r="C9801" t="s">
        <v>2879</v>
      </c>
      <c r="D9801" t="s">
        <v>2898</v>
      </c>
      <c r="E9801" t="s">
        <v>5351</v>
      </c>
      <c r="F9801" t="s">
        <v>2884</v>
      </c>
      <c r="G9801" t="s">
        <v>2885</v>
      </c>
      <c r="H9801">
        <v>42390.256699999998</v>
      </c>
      <c r="I9801">
        <v>175.92521603773599</v>
      </c>
      <c r="J9801">
        <v>0</v>
      </c>
      <c r="K9801">
        <v>175.92521603773599</v>
      </c>
      <c r="L9801">
        <v>42214.331483962298</v>
      </c>
    </row>
    <row r="9802" spans="1:12" x14ac:dyDescent="0.35">
      <c r="A9802" t="s">
        <v>1917</v>
      </c>
      <c r="B9802" t="s">
        <v>5345</v>
      </c>
      <c r="C9802" t="s">
        <v>2879</v>
      </c>
      <c r="D9802" t="s">
        <v>2898</v>
      </c>
      <c r="E9802" t="s">
        <v>5351</v>
      </c>
      <c r="F9802" t="s">
        <v>2896</v>
      </c>
      <c r="G9802" t="s">
        <v>2897</v>
      </c>
      <c r="H9802">
        <v>48177.322500000002</v>
      </c>
      <c r="I9802">
        <v>199.94231037735801</v>
      </c>
      <c r="J9802">
        <v>0</v>
      </c>
      <c r="K9802">
        <v>199.94231037735801</v>
      </c>
      <c r="L9802">
        <v>47977.3801896226</v>
      </c>
    </row>
    <row r="9803" spans="1:12" x14ac:dyDescent="0.35">
      <c r="A9803" t="s">
        <v>1917</v>
      </c>
      <c r="B9803" t="s">
        <v>5345</v>
      </c>
      <c r="C9803" t="s">
        <v>2879</v>
      </c>
      <c r="D9803" t="s">
        <v>2898</v>
      </c>
      <c r="E9803" t="s">
        <v>5351</v>
      </c>
      <c r="F9803" t="s">
        <v>2890</v>
      </c>
      <c r="G9803" t="s">
        <v>2891</v>
      </c>
      <c r="H9803">
        <v>0</v>
      </c>
      <c r="I9803">
        <v>0</v>
      </c>
      <c r="J9803">
        <v>0</v>
      </c>
      <c r="K9803">
        <v>0</v>
      </c>
      <c r="L9803">
        <v>0</v>
      </c>
    </row>
    <row r="9804" spans="1:12" x14ac:dyDescent="0.35">
      <c r="A9804" t="s">
        <v>1917</v>
      </c>
      <c r="B9804" t="s">
        <v>5345</v>
      </c>
      <c r="C9804" t="s">
        <v>2879</v>
      </c>
      <c r="D9804" t="s">
        <v>2902</v>
      </c>
      <c r="E9804" t="s">
        <v>2979</v>
      </c>
      <c r="F9804" t="s">
        <v>2170</v>
      </c>
      <c r="G9804" t="s">
        <v>2171</v>
      </c>
      <c r="H9804">
        <v>0</v>
      </c>
      <c r="I9804">
        <v>0</v>
      </c>
      <c r="J9804">
        <v>0</v>
      </c>
      <c r="K9804">
        <v>0</v>
      </c>
      <c r="L9804">
        <v>0</v>
      </c>
    </row>
    <row r="9805" spans="1:12" x14ac:dyDescent="0.35">
      <c r="A9805" t="s">
        <v>1917</v>
      </c>
      <c r="B9805" t="s">
        <v>5345</v>
      </c>
      <c r="C9805" t="s">
        <v>2879</v>
      </c>
      <c r="D9805" t="s">
        <v>2902</v>
      </c>
      <c r="E9805" t="s">
        <v>2979</v>
      </c>
      <c r="F9805" t="s">
        <v>2172</v>
      </c>
      <c r="G9805" t="s">
        <v>2173</v>
      </c>
      <c r="H9805">
        <v>258043.16149999999</v>
      </c>
      <c r="I9805">
        <v>326.11165709389201</v>
      </c>
      <c r="J9805">
        <v>22.233878137284499</v>
      </c>
      <c r="K9805">
        <v>348.34553523117597</v>
      </c>
      <c r="L9805">
        <v>257694.81596476899</v>
      </c>
    </row>
    <row r="9806" spans="1:12" x14ac:dyDescent="0.35">
      <c r="A9806" t="s">
        <v>1917</v>
      </c>
      <c r="B9806" t="s">
        <v>5345</v>
      </c>
      <c r="C9806" t="s">
        <v>2879</v>
      </c>
      <c r="D9806" t="s">
        <v>2902</v>
      </c>
      <c r="E9806" t="s">
        <v>2979</v>
      </c>
      <c r="F9806" t="s">
        <v>2882</v>
      </c>
      <c r="G9806" t="s">
        <v>2883</v>
      </c>
      <c r="H9806">
        <v>0</v>
      </c>
      <c r="I9806">
        <v>0</v>
      </c>
      <c r="J9806">
        <v>0</v>
      </c>
      <c r="K9806">
        <v>0</v>
      </c>
      <c r="L9806">
        <v>0</v>
      </c>
    </row>
    <row r="9807" spans="1:12" x14ac:dyDescent="0.35">
      <c r="A9807" t="s">
        <v>1917</v>
      </c>
      <c r="B9807" t="s">
        <v>5345</v>
      </c>
      <c r="C9807" t="s">
        <v>2879</v>
      </c>
      <c r="D9807" t="s">
        <v>2902</v>
      </c>
      <c r="E9807" t="s">
        <v>2979</v>
      </c>
      <c r="F9807" t="s">
        <v>2884</v>
      </c>
      <c r="G9807" t="s">
        <v>2885</v>
      </c>
      <c r="H9807">
        <v>636985.07909999997</v>
      </c>
      <c r="I9807">
        <v>252.12061959045801</v>
      </c>
      <c r="J9807">
        <v>0</v>
      </c>
      <c r="K9807">
        <v>252.12061959045801</v>
      </c>
      <c r="L9807">
        <v>636732.958480409</v>
      </c>
    </row>
    <row r="9808" spans="1:12" x14ac:dyDescent="0.35">
      <c r="A9808" t="s">
        <v>1917</v>
      </c>
      <c r="B9808" t="s">
        <v>5345</v>
      </c>
      <c r="C9808" t="s">
        <v>2879</v>
      </c>
      <c r="D9808" t="s">
        <v>2904</v>
      </c>
      <c r="E9808" t="s">
        <v>3105</v>
      </c>
      <c r="F9808" t="s">
        <v>2170</v>
      </c>
      <c r="G9808" t="s">
        <v>2171</v>
      </c>
      <c r="H9808">
        <v>0</v>
      </c>
      <c r="I9808">
        <v>0</v>
      </c>
      <c r="J9808">
        <v>0</v>
      </c>
      <c r="K9808">
        <v>0</v>
      </c>
      <c r="L9808">
        <v>0</v>
      </c>
    </row>
    <row r="9809" spans="1:12" x14ac:dyDescent="0.35">
      <c r="A9809" t="s">
        <v>1917</v>
      </c>
      <c r="B9809" t="s">
        <v>5345</v>
      </c>
      <c r="C9809" t="s">
        <v>2879</v>
      </c>
      <c r="D9809" t="s">
        <v>2904</v>
      </c>
      <c r="E9809" t="s">
        <v>3105</v>
      </c>
      <c r="F9809" t="s">
        <v>2172</v>
      </c>
      <c r="G9809" t="s">
        <v>2173</v>
      </c>
      <c r="H9809">
        <v>14406.6001</v>
      </c>
      <c r="I9809">
        <v>14.327162222025301</v>
      </c>
      <c r="J9809">
        <v>0</v>
      </c>
      <c r="K9809">
        <v>14.327162222025301</v>
      </c>
      <c r="L9809">
        <v>14392.272937778</v>
      </c>
    </row>
    <row r="9810" spans="1:12" x14ac:dyDescent="0.35">
      <c r="A9810" t="s">
        <v>1917</v>
      </c>
      <c r="B9810" t="s">
        <v>5345</v>
      </c>
      <c r="C9810" t="s">
        <v>2879</v>
      </c>
      <c r="D9810" t="s">
        <v>2904</v>
      </c>
      <c r="E9810" t="s">
        <v>3105</v>
      </c>
      <c r="F9810" t="s">
        <v>2882</v>
      </c>
      <c r="G9810" t="s">
        <v>2883</v>
      </c>
      <c r="H9810">
        <v>0</v>
      </c>
      <c r="I9810">
        <v>0</v>
      </c>
      <c r="J9810">
        <v>0</v>
      </c>
      <c r="K9810">
        <v>0</v>
      </c>
      <c r="L9810">
        <v>0</v>
      </c>
    </row>
    <row r="9811" spans="1:12" x14ac:dyDescent="0.35">
      <c r="A9811" t="s">
        <v>1917</v>
      </c>
      <c r="B9811" t="s">
        <v>5345</v>
      </c>
      <c r="C9811" t="s">
        <v>2879</v>
      </c>
      <c r="D9811" t="s">
        <v>2904</v>
      </c>
      <c r="E9811" t="s">
        <v>3105</v>
      </c>
      <c r="F9811" t="s">
        <v>2884</v>
      </c>
      <c r="G9811" t="s">
        <v>2885</v>
      </c>
      <c r="H9811">
        <v>27133.507000000001</v>
      </c>
      <c r="I9811">
        <v>26.983892974218101</v>
      </c>
      <c r="J9811">
        <v>0</v>
      </c>
      <c r="K9811">
        <v>26.983892974218101</v>
      </c>
      <c r="L9811">
        <v>27106.523107025801</v>
      </c>
    </row>
    <row r="9812" spans="1:12" x14ac:dyDescent="0.35">
      <c r="A9812" t="s">
        <v>1917</v>
      </c>
      <c r="B9812" t="s">
        <v>5345</v>
      </c>
      <c r="C9812" t="s">
        <v>2879</v>
      </c>
      <c r="D9812" t="s">
        <v>2904</v>
      </c>
      <c r="E9812" t="s">
        <v>3105</v>
      </c>
      <c r="F9812" t="s">
        <v>2896</v>
      </c>
      <c r="G9812" t="s">
        <v>2897</v>
      </c>
      <c r="H9812">
        <v>3747.0081</v>
      </c>
      <c r="I9812">
        <v>3.72634712501107</v>
      </c>
      <c r="J9812">
        <v>0</v>
      </c>
      <c r="K9812">
        <v>3.72634712501107</v>
      </c>
      <c r="L9812">
        <v>3743.2817528749902</v>
      </c>
    </row>
    <row r="9813" spans="1:12" x14ac:dyDescent="0.35">
      <c r="A9813" t="s">
        <v>1917</v>
      </c>
      <c r="B9813" t="s">
        <v>5345</v>
      </c>
      <c r="C9813" t="s">
        <v>2879</v>
      </c>
      <c r="D9813" t="s">
        <v>2906</v>
      </c>
      <c r="E9813" t="s">
        <v>3557</v>
      </c>
      <c r="F9813" t="s">
        <v>2170</v>
      </c>
      <c r="G9813" t="s">
        <v>2171</v>
      </c>
      <c r="H9813">
        <v>0</v>
      </c>
      <c r="I9813">
        <v>0</v>
      </c>
      <c r="J9813">
        <v>0</v>
      </c>
      <c r="K9813">
        <v>0</v>
      </c>
      <c r="L9813">
        <v>0</v>
      </c>
    </row>
    <row r="9814" spans="1:12" x14ac:dyDescent="0.35">
      <c r="A9814" t="s">
        <v>1917</v>
      </c>
      <c r="B9814" t="s">
        <v>5345</v>
      </c>
      <c r="C9814" t="s">
        <v>2879</v>
      </c>
      <c r="D9814" t="s">
        <v>2906</v>
      </c>
      <c r="E9814" t="s">
        <v>3557</v>
      </c>
      <c r="F9814" t="s">
        <v>2172</v>
      </c>
      <c r="G9814" t="s">
        <v>2173</v>
      </c>
      <c r="H9814">
        <v>36785.922400000003</v>
      </c>
      <c r="I9814">
        <v>95.068299775069505</v>
      </c>
      <c r="J9814">
        <v>0</v>
      </c>
      <c r="K9814">
        <v>95.068299775069505</v>
      </c>
      <c r="L9814">
        <v>36690.854100224897</v>
      </c>
    </row>
    <row r="9815" spans="1:12" x14ac:dyDescent="0.35">
      <c r="A9815" t="s">
        <v>1917</v>
      </c>
      <c r="B9815" t="s">
        <v>5345</v>
      </c>
      <c r="C9815" t="s">
        <v>2879</v>
      </c>
      <c r="D9815" t="s">
        <v>2906</v>
      </c>
      <c r="E9815" t="s">
        <v>3557</v>
      </c>
      <c r="F9815" t="s">
        <v>2882</v>
      </c>
      <c r="G9815" t="s">
        <v>2883</v>
      </c>
      <c r="H9815">
        <v>10883.409</v>
      </c>
      <c r="I9815">
        <v>28.126715909783901</v>
      </c>
      <c r="J9815">
        <v>0</v>
      </c>
      <c r="K9815">
        <v>28.126715909783901</v>
      </c>
      <c r="L9815">
        <v>10855.282284090201</v>
      </c>
    </row>
    <row r="9816" spans="1:12" x14ac:dyDescent="0.35">
      <c r="A9816" t="s">
        <v>1917</v>
      </c>
      <c r="B9816" t="s">
        <v>5345</v>
      </c>
      <c r="C9816" t="s">
        <v>2879</v>
      </c>
      <c r="D9816" t="s">
        <v>2906</v>
      </c>
      <c r="E9816" t="s">
        <v>3557</v>
      </c>
      <c r="F9816" t="s">
        <v>2884</v>
      </c>
      <c r="G9816" t="s">
        <v>2885</v>
      </c>
      <c r="H9816">
        <v>53727.455000000002</v>
      </c>
      <c r="I9816">
        <v>154.22319484089201</v>
      </c>
      <c r="J9816">
        <v>0</v>
      </c>
      <c r="K9816">
        <v>154.22319484089201</v>
      </c>
      <c r="L9816">
        <v>53573.231805159099</v>
      </c>
    </row>
    <row r="9817" spans="1:12" x14ac:dyDescent="0.35">
      <c r="A9817" t="s">
        <v>1917</v>
      </c>
      <c r="B9817" t="s">
        <v>5345</v>
      </c>
      <c r="C9817" t="s">
        <v>2879</v>
      </c>
      <c r="D9817" t="s">
        <v>2908</v>
      </c>
      <c r="E9817" t="s">
        <v>4377</v>
      </c>
      <c r="F9817" t="s">
        <v>2170</v>
      </c>
      <c r="G9817" t="s">
        <v>2171</v>
      </c>
      <c r="H9817">
        <v>0</v>
      </c>
      <c r="I9817">
        <v>0</v>
      </c>
      <c r="J9817">
        <v>0</v>
      </c>
      <c r="K9817">
        <v>0</v>
      </c>
      <c r="L9817">
        <v>0</v>
      </c>
    </row>
    <row r="9818" spans="1:12" x14ac:dyDescent="0.35">
      <c r="A9818" t="s">
        <v>1917</v>
      </c>
      <c r="B9818" t="s">
        <v>5345</v>
      </c>
      <c r="C9818" t="s">
        <v>2879</v>
      </c>
      <c r="D9818" t="s">
        <v>2908</v>
      </c>
      <c r="E9818" t="s">
        <v>4377</v>
      </c>
      <c r="F9818" t="s">
        <v>2172</v>
      </c>
      <c r="G9818" t="s">
        <v>2173</v>
      </c>
      <c r="H9818">
        <v>10348.8349</v>
      </c>
      <c r="I9818">
        <v>26.1157253731343</v>
      </c>
      <c r="J9818">
        <v>0</v>
      </c>
      <c r="K9818">
        <v>26.1157253731343</v>
      </c>
      <c r="L9818">
        <v>10322.7191746269</v>
      </c>
    </row>
    <row r="9819" spans="1:12" x14ac:dyDescent="0.35">
      <c r="A9819" t="s">
        <v>1917</v>
      </c>
      <c r="B9819" t="s">
        <v>5345</v>
      </c>
      <c r="C9819" t="s">
        <v>2879</v>
      </c>
      <c r="D9819" t="s">
        <v>2908</v>
      </c>
      <c r="E9819" t="s">
        <v>4377</v>
      </c>
      <c r="F9819" t="s">
        <v>2882</v>
      </c>
      <c r="G9819" t="s">
        <v>2883</v>
      </c>
      <c r="H9819">
        <v>2402.4081000000001</v>
      </c>
      <c r="I9819">
        <v>6.0625791044776101</v>
      </c>
      <c r="J9819">
        <v>0</v>
      </c>
      <c r="K9819">
        <v>6.0625791044776101</v>
      </c>
      <c r="L9819">
        <v>2396.3455208955202</v>
      </c>
    </row>
    <row r="9820" spans="1:12" x14ac:dyDescent="0.35">
      <c r="A9820" t="s">
        <v>1917</v>
      </c>
      <c r="B9820" t="s">
        <v>5345</v>
      </c>
      <c r="C9820" t="s">
        <v>2879</v>
      </c>
      <c r="D9820" t="s">
        <v>2908</v>
      </c>
      <c r="E9820" t="s">
        <v>4377</v>
      </c>
      <c r="F9820" t="s">
        <v>2884</v>
      </c>
      <c r="G9820" t="s">
        <v>2885</v>
      </c>
      <c r="H9820">
        <v>12381.641799999999</v>
      </c>
      <c r="I9820">
        <v>31.2456</v>
      </c>
      <c r="J9820">
        <v>0</v>
      </c>
      <c r="K9820">
        <v>31.2456</v>
      </c>
      <c r="L9820">
        <v>12350.396199999999</v>
      </c>
    </row>
    <row r="9821" spans="1:12" x14ac:dyDescent="0.35">
      <c r="A9821" t="s">
        <v>1917</v>
      </c>
      <c r="B9821" t="s">
        <v>5345</v>
      </c>
      <c r="C9821" t="s">
        <v>2879</v>
      </c>
      <c r="D9821" t="s">
        <v>2910</v>
      </c>
      <c r="E9821" t="s">
        <v>5352</v>
      </c>
      <c r="F9821" t="s">
        <v>2170</v>
      </c>
      <c r="G9821" t="s">
        <v>2171</v>
      </c>
      <c r="H9821">
        <v>0</v>
      </c>
      <c r="I9821">
        <v>0</v>
      </c>
      <c r="J9821">
        <v>0</v>
      </c>
      <c r="K9821">
        <v>0</v>
      </c>
      <c r="L9821">
        <v>0</v>
      </c>
    </row>
    <row r="9822" spans="1:12" x14ac:dyDescent="0.35">
      <c r="A9822" t="s">
        <v>1917</v>
      </c>
      <c r="B9822" t="s">
        <v>5345</v>
      </c>
      <c r="C9822" t="s">
        <v>2879</v>
      </c>
      <c r="D9822" t="s">
        <v>2910</v>
      </c>
      <c r="E9822" t="s">
        <v>5352</v>
      </c>
      <c r="F9822" t="s">
        <v>2172</v>
      </c>
      <c r="G9822" t="s">
        <v>2173</v>
      </c>
      <c r="H9822">
        <v>16324.830900000001</v>
      </c>
      <c r="I9822">
        <v>21.7018640819526</v>
      </c>
      <c r="J9822">
        <v>0</v>
      </c>
      <c r="K9822">
        <v>21.7018640819526</v>
      </c>
      <c r="L9822">
        <v>16303.129035918</v>
      </c>
    </row>
    <row r="9823" spans="1:12" x14ac:dyDescent="0.35">
      <c r="A9823" t="s">
        <v>1917</v>
      </c>
      <c r="B9823" t="s">
        <v>5345</v>
      </c>
      <c r="C9823" t="s">
        <v>2879</v>
      </c>
      <c r="D9823" t="s">
        <v>2910</v>
      </c>
      <c r="E9823" t="s">
        <v>5352</v>
      </c>
      <c r="F9823" t="s">
        <v>2882</v>
      </c>
      <c r="G9823" t="s">
        <v>2883</v>
      </c>
      <c r="H9823">
        <v>8059.0936000000002</v>
      </c>
      <c r="I9823">
        <v>10.7135784708373</v>
      </c>
      <c r="J9823">
        <v>0</v>
      </c>
      <c r="K9823">
        <v>10.7135784708373</v>
      </c>
      <c r="L9823">
        <v>8048.3800215291603</v>
      </c>
    </row>
    <row r="9824" spans="1:12" x14ac:dyDescent="0.35">
      <c r="A9824" t="s">
        <v>1917</v>
      </c>
      <c r="B9824" t="s">
        <v>5345</v>
      </c>
      <c r="C9824" t="s">
        <v>2879</v>
      </c>
      <c r="D9824" t="s">
        <v>2910</v>
      </c>
      <c r="E9824" t="s">
        <v>5352</v>
      </c>
      <c r="F9824" t="s">
        <v>2884</v>
      </c>
      <c r="G9824" t="s">
        <v>2885</v>
      </c>
      <c r="H9824">
        <v>44489.082000000002</v>
      </c>
      <c r="I9824">
        <v>72.024425925925897</v>
      </c>
      <c r="J9824">
        <v>0</v>
      </c>
      <c r="K9824">
        <v>72.024425925925897</v>
      </c>
      <c r="L9824">
        <v>44417.057574074097</v>
      </c>
    </row>
    <row r="9825" spans="1:12" x14ac:dyDescent="0.35">
      <c r="A9825" t="s">
        <v>1917</v>
      </c>
      <c r="B9825" t="s">
        <v>5345</v>
      </c>
      <c r="C9825" t="s">
        <v>2879</v>
      </c>
      <c r="D9825" t="s">
        <v>2910</v>
      </c>
      <c r="E9825" t="s">
        <v>5352</v>
      </c>
      <c r="F9825" t="s">
        <v>2896</v>
      </c>
      <c r="G9825" t="s">
        <v>2897</v>
      </c>
      <c r="H9825">
        <v>19735.7582</v>
      </c>
      <c r="I9825">
        <v>31.950685185185201</v>
      </c>
      <c r="J9825">
        <v>0</v>
      </c>
      <c r="K9825">
        <v>31.950685185185201</v>
      </c>
      <c r="L9825">
        <v>19703.807514814798</v>
      </c>
    </row>
    <row r="9826" spans="1:12" x14ac:dyDescent="0.35">
      <c r="A9826" t="s">
        <v>1917</v>
      </c>
      <c r="B9826" t="s">
        <v>5345</v>
      </c>
      <c r="C9826" t="s">
        <v>2879</v>
      </c>
      <c r="D9826" t="s">
        <v>2910</v>
      </c>
      <c r="E9826" t="s">
        <v>5352</v>
      </c>
      <c r="F9826" t="s">
        <v>2890</v>
      </c>
      <c r="G9826" t="s">
        <v>2891</v>
      </c>
      <c r="H9826">
        <v>7232.52</v>
      </c>
      <c r="I9826">
        <v>9.6147499097258091</v>
      </c>
      <c r="J9826">
        <v>0</v>
      </c>
      <c r="K9826">
        <v>9.6147499097258091</v>
      </c>
      <c r="L9826">
        <v>7222.9052500902699</v>
      </c>
    </row>
    <row r="9827" spans="1:12" x14ac:dyDescent="0.35">
      <c r="A9827" t="s">
        <v>1917</v>
      </c>
      <c r="B9827" t="s">
        <v>5345</v>
      </c>
      <c r="C9827" t="s">
        <v>2879</v>
      </c>
      <c r="D9827" t="s">
        <v>2912</v>
      </c>
      <c r="E9827" t="s">
        <v>3106</v>
      </c>
      <c r="F9827" t="s">
        <v>2170</v>
      </c>
      <c r="G9827" t="s">
        <v>2171</v>
      </c>
      <c r="H9827">
        <v>0</v>
      </c>
      <c r="I9827">
        <v>0</v>
      </c>
      <c r="J9827">
        <v>0</v>
      </c>
      <c r="K9827">
        <v>0</v>
      </c>
      <c r="L9827">
        <v>0</v>
      </c>
    </row>
    <row r="9828" spans="1:12" x14ac:dyDescent="0.35">
      <c r="A9828" t="s">
        <v>1917</v>
      </c>
      <c r="B9828" t="s">
        <v>5345</v>
      </c>
      <c r="C9828" t="s">
        <v>2879</v>
      </c>
      <c r="D9828" t="s">
        <v>2912</v>
      </c>
      <c r="E9828" t="s">
        <v>3106</v>
      </c>
      <c r="F9828" t="s">
        <v>2172</v>
      </c>
      <c r="G9828" t="s">
        <v>2173</v>
      </c>
      <c r="H9828">
        <v>10776.445400000001</v>
      </c>
      <c r="I9828">
        <v>25.9341319214648</v>
      </c>
      <c r="J9828">
        <v>0</v>
      </c>
      <c r="K9828">
        <v>25.9341319214648</v>
      </c>
      <c r="L9828">
        <v>10750.511268078501</v>
      </c>
    </row>
    <row r="9829" spans="1:12" x14ac:dyDescent="0.35">
      <c r="A9829" t="s">
        <v>1917</v>
      </c>
      <c r="B9829" t="s">
        <v>5345</v>
      </c>
      <c r="C9829" t="s">
        <v>2879</v>
      </c>
      <c r="D9829" t="s">
        <v>2912</v>
      </c>
      <c r="E9829" t="s">
        <v>3106</v>
      </c>
      <c r="F9829" t="s">
        <v>2882</v>
      </c>
      <c r="G9829" t="s">
        <v>2883</v>
      </c>
      <c r="H9829">
        <v>0</v>
      </c>
      <c r="I9829">
        <v>0</v>
      </c>
      <c r="J9829">
        <v>0</v>
      </c>
      <c r="K9829">
        <v>0</v>
      </c>
      <c r="L9829">
        <v>0</v>
      </c>
    </row>
    <row r="9830" spans="1:12" x14ac:dyDescent="0.35">
      <c r="A9830" t="s">
        <v>1917</v>
      </c>
      <c r="B9830" t="s">
        <v>5345</v>
      </c>
      <c r="C9830" t="s">
        <v>2879</v>
      </c>
      <c r="D9830" t="s">
        <v>2912</v>
      </c>
      <c r="E9830" t="s">
        <v>3106</v>
      </c>
      <c r="F9830" t="s">
        <v>2884</v>
      </c>
      <c r="G9830" t="s">
        <v>2885</v>
      </c>
      <c r="H9830">
        <v>15271.433300000001</v>
      </c>
      <c r="I9830">
        <v>36.751577321861902</v>
      </c>
      <c r="J9830">
        <v>0</v>
      </c>
      <c r="K9830">
        <v>36.751577321861902</v>
      </c>
      <c r="L9830">
        <v>15234.6817226781</v>
      </c>
    </row>
    <row r="9831" spans="1:12" x14ac:dyDescent="0.35">
      <c r="A9831" t="s">
        <v>1917</v>
      </c>
      <c r="B9831" t="s">
        <v>5345</v>
      </c>
      <c r="C9831" t="s">
        <v>2915</v>
      </c>
      <c r="D9831" t="s">
        <v>5353</v>
      </c>
      <c r="E9831" t="s">
        <v>5354</v>
      </c>
      <c r="F9831" t="s">
        <v>2172</v>
      </c>
      <c r="G9831" t="s">
        <v>2173</v>
      </c>
      <c r="H9831">
        <v>2210645.9035999998</v>
      </c>
      <c r="I9831">
        <v>5828.6791815341203</v>
      </c>
      <c r="J9831">
        <v>491.74577260356801</v>
      </c>
      <c r="K9831">
        <v>6320.4249541376903</v>
      </c>
      <c r="L9831">
        <v>2204325.4786458602</v>
      </c>
    </row>
    <row r="9832" spans="1:12" x14ac:dyDescent="0.35">
      <c r="A9832" t="s">
        <v>1917</v>
      </c>
      <c r="B9832" t="s">
        <v>5345</v>
      </c>
      <c r="C9832" t="s">
        <v>2915</v>
      </c>
      <c r="D9832" t="s">
        <v>5353</v>
      </c>
      <c r="E9832" t="s">
        <v>5354</v>
      </c>
      <c r="F9832" t="s">
        <v>2920</v>
      </c>
      <c r="G9832" t="s">
        <v>2921</v>
      </c>
      <c r="H9832">
        <v>0</v>
      </c>
      <c r="I9832">
        <v>0</v>
      </c>
      <c r="J9832">
        <v>0</v>
      </c>
      <c r="K9832">
        <v>0</v>
      </c>
      <c r="L9832">
        <v>0</v>
      </c>
    </row>
    <row r="9833" spans="1:12" x14ac:dyDescent="0.35">
      <c r="A9833" t="s">
        <v>1917</v>
      </c>
      <c r="B9833" t="s">
        <v>5345</v>
      </c>
      <c r="C9833" t="s">
        <v>2915</v>
      </c>
      <c r="D9833" t="s">
        <v>5353</v>
      </c>
      <c r="E9833" t="s">
        <v>5354</v>
      </c>
      <c r="F9833" t="s">
        <v>2867</v>
      </c>
      <c r="G9833" t="s">
        <v>2868</v>
      </c>
      <c r="H9833">
        <v>0</v>
      </c>
      <c r="I9833">
        <v>0</v>
      </c>
      <c r="J9833">
        <v>0</v>
      </c>
      <c r="K9833">
        <v>0</v>
      </c>
      <c r="L9833">
        <v>0</v>
      </c>
    </row>
    <row r="9834" spans="1:12" x14ac:dyDescent="0.35">
      <c r="A9834" t="s">
        <v>1917</v>
      </c>
      <c r="B9834" t="s">
        <v>5345</v>
      </c>
      <c r="C9834" t="s">
        <v>2915</v>
      </c>
      <c r="D9834" t="s">
        <v>5353</v>
      </c>
      <c r="E9834" t="s">
        <v>5354</v>
      </c>
      <c r="F9834" t="s">
        <v>2922</v>
      </c>
      <c r="G9834" t="s">
        <v>2923</v>
      </c>
      <c r="H9834">
        <v>1497534.3218</v>
      </c>
      <c r="I9834">
        <v>3948.46009071666</v>
      </c>
      <c r="J9834">
        <v>333.11810402177201</v>
      </c>
      <c r="K9834">
        <v>4281.5781947384303</v>
      </c>
      <c r="L9834">
        <v>1493252.74360526</v>
      </c>
    </row>
    <row r="9835" spans="1:12" x14ac:dyDescent="0.35">
      <c r="A9835" t="s">
        <v>1917</v>
      </c>
      <c r="B9835" t="s">
        <v>5345</v>
      </c>
      <c r="C9835" t="s">
        <v>2915</v>
      </c>
      <c r="D9835" t="s">
        <v>5353</v>
      </c>
      <c r="E9835" t="s">
        <v>5354</v>
      </c>
      <c r="F9835" t="s">
        <v>3651</v>
      </c>
      <c r="G9835" t="s">
        <v>3652</v>
      </c>
      <c r="H9835">
        <v>0</v>
      </c>
      <c r="I9835">
        <v>0</v>
      </c>
      <c r="J9835">
        <v>0</v>
      </c>
      <c r="K9835">
        <v>0</v>
      </c>
      <c r="L9835">
        <v>0</v>
      </c>
    </row>
    <row r="9836" spans="1:12" x14ac:dyDescent="0.35">
      <c r="A9836" t="s">
        <v>1917</v>
      </c>
      <c r="B9836" t="s">
        <v>5345</v>
      </c>
      <c r="C9836" t="s">
        <v>2915</v>
      </c>
      <c r="D9836" t="s">
        <v>5353</v>
      </c>
      <c r="E9836" t="s">
        <v>5354</v>
      </c>
      <c r="F9836" t="s">
        <v>2997</v>
      </c>
      <c r="G9836" t="s">
        <v>2998</v>
      </c>
      <c r="H9836">
        <v>1182479.2868999999</v>
      </c>
      <c r="I9836">
        <v>3117.7731317407502</v>
      </c>
      <c r="J9836">
        <v>263.03587995161803</v>
      </c>
      <c r="K9836">
        <v>3380.8090116923699</v>
      </c>
      <c r="L9836">
        <v>1179098.4778883101</v>
      </c>
    </row>
    <row r="9837" spans="1:12" x14ac:dyDescent="0.35">
      <c r="A9837" t="s">
        <v>1917</v>
      </c>
      <c r="B9837" t="s">
        <v>5345</v>
      </c>
      <c r="C9837" t="s">
        <v>2915</v>
      </c>
      <c r="D9837" t="s">
        <v>5353</v>
      </c>
      <c r="E9837" t="s">
        <v>5354</v>
      </c>
      <c r="F9837" t="s">
        <v>2884</v>
      </c>
      <c r="G9837" t="s">
        <v>2885</v>
      </c>
      <c r="H9837">
        <v>0</v>
      </c>
      <c r="I9837">
        <v>0</v>
      </c>
      <c r="J9837">
        <v>0</v>
      </c>
      <c r="K9837">
        <v>0</v>
      </c>
      <c r="L9837">
        <v>0</v>
      </c>
    </row>
    <row r="9838" spans="1:12" x14ac:dyDescent="0.35">
      <c r="A9838" t="s">
        <v>1917</v>
      </c>
      <c r="B9838" t="s">
        <v>5345</v>
      </c>
      <c r="C9838" t="s">
        <v>2915</v>
      </c>
      <c r="D9838" t="s">
        <v>5353</v>
      </c>
      <c r="E9838" t="s">
        <v>5354</v>
      </c>
      <c r="F9838" t="s">
        <v>2999</v>
      </c>
      <c r="G9838" t="s">
        <v>3000</v>
      </c>
      <c r="H9838">
        <v>1182479.2868999999</v>
      </c>
      <c r="I9838">
        <v>3117.7731317407502</v>
      </c>
      <c r="J9838">
        <v>263.03587995161803</v>
      </c>
      <c r="K9838">
        <v>3380.8090116923699</v>
      </c>
      <c r="L9838">
        <v>1179098.4778883101</v>
      </c>
    </row>
    <row r="9839" spans="1:12" x14ac:dyDescent="0.35">
      <c r="A9839" t="s">
        <v>1917</v>
      </c>
      <c r="B9839" t="s">
        <v>5345</v>
      </c>
      <c r="C9839" t="s">
        <v>2915</v>
      </c>
      <c r="D9839" t="s">
        <v>5353</v>
      </c>
      <c r="E9839" t="s">
        <v>5354</v>
      </c>
      <c r="F9839" t="s">
        <v>3291</v>
      </c>
      <c r="G9839" t="s">
        <v>3292</v>
      </c>
      <c r="H9839">
        <v>97614.454199999993</v>
      </c>
      <c r="I9839">
        <v>257.374252595504</v>
      </c>
      <c r="J9839">
        <v>21.7137874206229</v>
      </c>
      <c r="K9839">
        <v>279.08804001612702</v>
      </c>
      <c r="L9839">
        <v>97335.366159983896</v>
      </c>
    </row>
    <row r="9840" spans="1:12" x14ac:dyDescent="0.35">
      <c r="A9840" t="s">
        <v>1917</v>
      </c>
      <c r="B9840" t="s">
        <v>5345</v>
      </c>
      <c r="C9840" t="s">
        <v>2915</v>
      </c>
      <c r="D9840" t="s">
        <v>5353</v>
      </c>
      <c r="E9840" t="s">
        <v>5354</v>
      </c>
      <c r="F9840" t="s">
        <v>2924</v>
      </c>
      <c r="G9840" t="s">
        <v>2925</v>
      </c>
      <c r="H9840">
        <v>0</v>
      </c>
      <c r="I9840">
        <v>0</v>
      </c>
      <c r="J9840">
        <v>0</v>
      </c>
      <c r="K9840">
        <v>0</v>
      </c>
      <c r="L9840">
        <v>0</v>
      </c>
    </row>
    <row r="9841" spans="1:14" x14ac:dyDescent="0.35">
      <c r="A9841" t="s">
        <v>1917</v>
      </c>
      <c r="B9841" t="s">
        <v>5345</v>
      </c>
      <c r="C9841" t="s">
        <v>2915</v>
      </c>
      <c r="D9841" t="s">
        <v>5353</v>
      </c>
      <c r="E9841" t="s">
        <v>5354</v>
      </c>
      <c r="F9841" t="s">
        <v>2877</v>
      </c>
      <c r="G9841" t="s">
        <v>2878</v>
      </c>
      <c r="H9841">
        <v>292258.84499999997</v>
      </c>
      <c r="I9841">
        <v>770.58159459731905</v>
      </c>
      <c r="J9841">
        <v>65.0113395827034</v>
      </c>
      <c r="K9841">
        <v>835.59293418002198</v>
      </c>
      <c r="L9841">
        <v>291423.25206581998</v>
      </c>
    </row>
    <row r="9842" spans="1:14" x14ac:dyDescent="0.35">
      <c r="A9842" t="s">
        <v>1917</v>
      </c>
      <c r="B9842" t="s">
        <v>5345</v>
      </c>
      <c r="C9842" t="s">
        <v>2915</v>
      </c>
      <c r="D9842" t="s">
        <v>3528</v>
      </c>
      <c r="E9842" t="s">
        <v>3529</v>
      </c>
      <c r="F9842" t="s">
        <v>2170</v>
      </c>
      <c r="G9842" t="s">
        <v>2171</v>
      </c>
      <c r="H9842">
        <v>0</v>
      </c>
      <c r="I9842">
        <v>0</v>
      </c>
      <c r="J9842">
        <v>0</v>
      </c>
      <c r="K9842">
        <v>0</v>
      </c>
      <c r="L9842">
        <v>0</v>
      </c>
    </row>
    <row r="9843" spans="1:14" x14ac:dyDescent="0.35">
      <c r="A9843" t="s">
        <v>1917</v>
      </c>
      <c r="B9843" t="s">
        <v>5345</v>
      </c>
      <c r="C9843" t="s">
        <v>2915</v>
      </c>
      <c r="D9843" t="s">
        <v>3528</v>
      </c>
      <c r="E9843" t="s">
        <v>3529</v>
      </c>
      <c r="F9843" t="s">
        <v>2172</v>
      </c>
      <c r="G9843" t="s">
        <v>2173</v>
      </c>
      <c r="H9843">
        <v>174940.6219</v>
      </c>
      <c r="I9843">
        <v>20.4650786616441</v>
      </c>
      <c r="J9843">
        <v>0</v>
      </c>
      <c r="K9843">
        <v>20.4650786616441</v>
      </c>
      <c r="L9843">
        <v>174920.15682133799</v>
      </c>
    </row>
    <row r="9844" spans="1:14" x14ac:dyDescent="0.35">
      <c r="A9844" t="s">
        <v>1917</v>
      </c>
      <c r="B9844" t="s">
        <v>5345</v>
      </c>
      <c r="C9844" t="s">
        <v>2915</v>
      </c>
      <c r="D9844" t="s">
        <v>3528</v>
      </c>
      <c r="E9844" t="s">
        <v>3529</v>
      </c>
      <c r="F9844" t="s">
        <v>2867</v>
      </c>
      <c r="G9844" t="s">
        <v>2868</v>
      </c>
      <c r="H9844">
        <v>0</v>
      </c>
      <c r="I9844">
        <v>0</v>
      </c>
      <c r="J9844">
        <v>0</v>
      </c>
      <c r="K9844">
        <v>0</v>
      </c>
      <c r="L9844">
        <v>0</v>
      </c>
    </row>
    <row r="9845" spans="1:14" x14ac:dyDescent="0.35">
      <c r="A9845" t="s">
        <v>1917</v>
      </c>
      <c r="B9845" t="s">
        <v>5345</v>
      </c>
      <c r="C9845" t="s">
        <v>2915</v>
      </c>
      <c r="D9845" t="s">
        <v>3528</v>
      </c>
      <c r="E9845" t="s">
        <v>3529</v>
      </c>
      <c r="F9845" t="s">
        <v>2922</v>
      </c>
      <c r="G9845" t="s">
        <v>2923</v>
      </c>
      <c r="H9845">
        <v>64340.171000000002</v>
      </c>
      <c r="I9845">
        <v>7.5267061821404804</v>
      </c>
      <c r="J9845">
        <v>0</v>
      </c>
      <c r="K9845">
        <v>7.5267061821404804</v>
      </c>
      <c r="L9845">
        <v>64332.644293817903</v>
      </c>
    </row>
    <row r="9846" spans="1:14" x14ac:dyDescent="0.35">
      <c r="A9846" t="s">
        <v>1917</v>
      </c>
      <c r="B9846" t="s">
        <v>5345</v>
      </c>
      <c r="C9846" t="s">
        <v>2915</v>
      </c>
      <c r="D9846" t="s">
        <v>3528</v>
      </c>
      <c r="E9846" t="s">
        <v>3529</v>
      </c>
      <c r="F9846" t="s">
        <v>2924</v>
      </c>
      <c r="G9846" t="s">
        <v>2925</v>
      </c>
      <c r="H9846">
        <v>0</v>
      </c>
      <c r="I9846">
        <v>0</v>
      </c>
      <c r="J9846">
        <v>0</v>
      </c>
      <c r="K9846">
        <v>0</v>
      </c>
      <c r="L9846">
        <v>0</v>
      </c>
    </row>
    <row r="9847" spans="1:14" x14ac:dyDescent="0.35">
      <c r="A9847" t="s">
        <v>1917</v>
      </c>
      <c r="B9847" t="s">
        <v>5345</v>
      </c>
      <c r="C9847" t="s">
        <v>2915</v>
      </c>
      <c r="D9847" t="s">
        <v>3528</v>
      </c>
      <c r="E9847" t="s">
        <v>3529</v>
      </c>
      <c r="F9847" t="s">
        <v>2877</v>
      </c>
      <c r="G9847" t="s">
        <v>2878</v>
      </c>
      <c r="H9847">
        <v>8484.4182000000001</v>
      </c>
      <c r="I9847">
        <v>0.99253268335918499</v>
      </c>
      <c r="J9847">
        <v>0</v>
      </c>
      <c r="K9847">
        <v>0.99253268335918499</v>
      </c>
      <c r="L9847">
        <v>8483.4256673166401</v>
      </c>
    </row>
    <row r="9848" spans="1:14" x14ac:dyDescent="0.35">
      <c r="A9848" t="s">
        <v>1917</v>
      </c>
      <c r="B9848" t="s">
        <v>5345</v>
      </c>
      <c r="C9848" t="s">
        <v>2915</v>
      </c>
      <c r="D9848" t="s">
        <v>4731</v>
      </c>
      <c r="E9848" t="s">
        <v>5355</v>
      </c>
      <c r="F9848" t="s">
        <v>2170</v>
      </c>
      <c r="G9848" t="s">
        <v>2171</v>
      </c>
      <c r="H9848">
        <v>0</v>
      </c>
      <c r="I9848">
        <v>0</v>
      </c>
      <c r="J9848">
        <v>0</v>
      </c>
      <c r="K9848">
        <v>0</v>
      </c>
      <c r="L9848">
        <v>0</v>
      </c>
    </row>
    <row r="9849" spans="1:14" x14ac:dyDescent="0.35">
      <c r="A9849" t="s">
        <v>1917</v>
      </c>
      <c r="B9849" t="s">
        <v>5345</v>
      </c>
      <c r="C9849" t="s">
        <v>2915</v>
      </c>
      <c r="D9849" t="s">
        <v>4731</v>
      </c>
      <c r="E9849" t="s">
        <v>5355</v>
      </c>
      <c r="F9849" t="s">
        <v>2172</v>
      </c>
      <c r="G9849" t="s">
        <v>2173</v>
      </c>
      <c r="H9849">
        <v>182136.04310000001</v>
      </c>
      <c r="I9849">
        <v>17.553731684505902</v>
      </c>
      <c r="J9849">
        <v>0</v>
      </c>
      <c r="K9849">
        <v>17.553731684505902</v>
      </c>
      <c r="L9849">
        <v>182118.489368315</v>
      </c>
    </row>
    <row r="9850" spans="1:14" x14ac:dyDescent="0.35">
      <c r="A9850" t="s">
        <v>1917</v>
      </c>
      <c r="B9850" t="s">
        <v>5345</v>
      </c>
      <c r="C9850" t="s">
        <v>2915</v>
      </c>
      <c r="D9850" t="s">
        <v>4731</v>
      </c>
      <c r="E9850" t="s">
        <v>5355</v>
      </c>
      <c r="F9850" t="s">
        <v>2867</v>
      </c>
      <c r="G9850" t="s">
        <v>2868</v>
      </c>
      <c r="H9850">
        <v>0</v>
      </c>
      <c r="I9850">
        <v>0</v>
      </c>
      <c r="J9850">
        <v>0</v>
      </c>
      <c r="K9850">
        <v>0</v>
      </c>
      <c r="L9850">
        <v>0</v>
      </c>
    </row>
    <row r="9851" spans="1:14" x14ac:dyDescent="0.35">
      <c r="A9851" t="s">
        <v>1917</v>
      </c>
      <c r="B9851" t="s">
        <v>5345</v>
      </c>
      <c r="C9851" t="s">
        <v>2915</v>
      </c>
      <c r="D9851" t="s">
        <v>4731</v>
      </c>
      <c r="E9851" t="s">
        <v>5355</v>
      </c>
      <c r="F9851" t="s">
        <v>2922</v>
      </c>
      <c r="G9851" t="s">
        <v>2923</v>
      </c>
      <c r="H9851">
        <v>103396.007</v>
      </c>
      <c r="I9851">
        <v>9.9650005195884805</v>
      </c>
      <c r="J9851">
        <v>0</v>
      </c>
      <c r="K9851">
        <v>9.9650005195884805</v>
      </c>
      <c r="L9851">
        <v>103386.04199948</v>
      </c>
    </row>
    <row r="9852" spans="1:14" x14ac:dyDescent="0.35">
      <c r="A9852" t="s">
        <v>1917</v>
      </c>
      <c r="B9852" t="s">
        <v>5345</v>
      </c>
      <c r="C9852" t="s">
        <v>2915</v>
      </c>
      <c r="D9852" t="s">
        <v>4731</v>
      </c>
      <c r="E9852" t="s">
        <v>5355</v>
      </c>
      <c r="F9852" t="s">
        <v>3651</v>
      </c>
      <c r="G9852" t="s">
        <v>3652</v>
      </c>
      <c r="H9852">
        <v>0</v>
      </c>
      <c r="I9852">
        <v>0</v>
      </c>
      <c r="J9852">
        <v>0</v>
      </c>
      <c r="K9852">
        <v>0</v>
      </c>
      <c r="L9852">
        <v>0</v>
      </c>
    </row>
    <row r="9853" spans="1:14" x14ac:dyDescent="0.35">
      <c r="A9853" t="s">
        <v>1917</v>
      </c>
      <c r="B9853" t="s">
        <v>5345</v>
      </c>
      <c r="C9853" t="s">
        <v>2915</v>
      </c>
      <c r="D9853" t="s">
        <v>4731</v>
      </c>
      <c r="E9853" t="s">
        <v>5355</v>
      </c>
      <c r="F9853" t="s">
        <v>2924</v>
      </c>
      <c r="G9853" t="s">
        <v>2925</v>
      </c>
      <c r="H9853">
        <v>0</v>
      </c>
      <c r="I9853">
        <v>0</v>
      </c>
      <c r="J9853">
        <v>0</v>
      </c>
      <c r="K9853">
        <v>0</v>
      </c>
      <c r="L9853">
        <v>0</v>
      </c>
    </row>
    <row r="9854" spans="1:14" x14ac:dyDescent="0.35">
      <c r="A9854" t="s">
        <v>1917</v>
      </c>
      <c r="B9854" t="s">
        <v>5345</v>
      </c>
      <c r="C9854" t="s">
        <v>2915</v>
      </c>
      <c r="D9854" t="s">
        <v>4731</v>
      </c>
      <c r="E9854" t="s">
        <v>5355</v>
      </c>
      <c r="F9854" t="s">
        <v>2877</v>
      </c>
      <c r="G9854" t="s">
        <v>2878</v>
      </c>
      <c r="H9854">
        <v>178159.27359999999</v>
      </c>
      <c r="I9854">
        <v>17.170462433752501</v>
      </c>
      <c r="J9854">
        <v>0</v>
      </c>
      <c r="K9854">
        <v>17.170462433752501</v>
      </c>
      <c r="L9854">
        <v>178142.10313756601</v>
      </c>
    </row>
    <row r="9855" spans="1:14" x14ac:dyDescent="0.35">
      <c r="A9855" t="s">
        <v>1917</v>
      </c>
      <c r="B9855" t="s">
        <v>5345</v>
      </c>
      <c r="C9855" t="s">
        <v>2915</v>
      </c>
      <c r="D9855" t="s">
        <v>5356</v>
      </c>
      <c r="E9855" t="s">
        <v>5357</v>
      </c>
      <c r="F9855" t="s">
        <v>2172</v>
      </c>
      <c r="G9855" t="s">
        <v>2173</v>
      </c>
      <c r="H9855">
        <v>643900.87210000004</v>
      </c>
      <c r="I9855">
        <v>2726.9355936475899</v>
      </c>
      <c r="J9855">
        <v>0</v>
      </c>
      <c r="K9855">
        <v>2726.9355936475899</v>
      </c>
      <c r="L9855">
        <v>641173.93650635204</v>
      </c>
    </row>
    <row r="9856" spans="1:14" x14ac:dyDescent="0.35">
      <c r="A9856" t="s">
        <v>1917</v>
      </c>
      <c r="B9856" t="s">
        <v>5345</v>
      </c>
      <c r="C9856" t="s">
        <v>2915</v>
      </c>
      <c r="D9856" t="s">
        <v>5356</v>
      </c>
      <c r="E9856" t="s">
        <v>5357</v>
      </c>
      <c r="F9856" t="s">
        <v>3007</v>
      </c>
      <c r="G9856" t="s">
        <v>3008</v>
      </c>
      <c r="H9856">
        <v>89062.924400000004</v>
      </c>
      <c r="I9856">
        <v>377.18361482228403</v>
      </c>
      <c r="J9856">
        <v>0</v>
      </c>
      <c r="K9856">
        <v>377.18361482228403</v>
      </c>
      <c r="L9856">
        <v>88685.740785177695</v>
      </c>
      <c r="N9856" t="s">
        <v>2198</v>
      </c>
    </row>
    <row r="9857" spans="1:12" x14ac:dyDescent="0.35">
      <c r="A9857" t="s">
        <v>1917</v>
      </c>
      <c r="B9857" t="s">
        <v>5345</v>
      </c>
      <c r="C9857" t="s">
        <v>2915</v>
      </c>
      <c r="D9857" t="s">
        <v>5356</v>
      </c>
      <c r="E9857" t="s">
        <v>5357</v>
      </c>
      <c r="F9857" t="s">
        <v>2867</v>
      </c>
      <c r="G9857" t="s">
        <v>2868</v>
      </c>
      <c r="H9857">
        <v>0</v>
      </c>
      <c r="I9857">
        <v>0</v>
      </c>
      <c r="J9857">
        <v>0</v>
      </c>
      <c r="K9857">
        <v>0</v>
      </c>
      <c r="L9857">
        <v>0</v>
      </c>
    </row>
    <row r="9858" spans="1:12" x14ac:dyDescent="0.35">
      <c r="A9858" t="s">
        <v>1917</v>
      </c>
      <c r="B9858" t="s">
        <v>5345</v>
      </c>
      <c r="C9858" t="s">
        <v>2915</v>
      </c>
      <c r="D9858" t="s">
        <v>5356</v>
      </c>
      <c r="E9858" t="s">
        <v>5357</v>
      </c>
      <c r="F9858" t="s">
        <v>2922</v>
      </c>
      <c r="G9858" t="s">
        <v>2923</v>
      </c>
      <c r="H9858">
        <v>0</v>
      </c>
      <c r="I9858">
        <v>0</v>
      </c>
      <c r="J9858">
        <v>0</v>
      </c>
      <c r="K9858">
        <v>0</v>
      </c>
      <c r="L9858">
        <v>0</v>
      </c>
    </row>
    <row r="9859" spans="1:12" x14ac:dyDescent="0.35">
      <c r="A9859" t="s">
        <v>1917</v>
      </c>
      <c r="B9859" t="s">
        <v>5345</v>
      </c>
      <c r="C9859" t="s">
        <v>2915</v>
      </c>
      <c r="D9859" t="s">
        <v>5356</v>
      </c>
      <c r="E9859" t="s">
        <v>5357</v>
      </c>
      <c r="F9859" t="s">
        <v>3651</v>
      </c>
      <c r="G9859" t="s">
        <v>3652</v>
      </c>
      <c r="H9859">
        <v>0</v>
      </c>
      <c r="I9859">
        <v>0</v>
      </c>
      <c r="J9859">
        <v>0</v>
      </c>
      <c r="K9859">
        <v>0</v>
      </c>
      <c r="L9859">
        <v>0</v>
      </c>
    </row>
    <row r="9860" spans="1:12" x14ac:dyDescent="0.35">
      <c r="A9860" t="s">
        <v>1917</v>
      </c>
      <c r="B9860" t="s">
        <v>5345</v>
      </c>
      <c r="C9860" t="s">
        <v>2915</v>
      </c>
      <c r="D9860" t="s">
        <v>5356</v>
      </c>
      <c r="E9860" t="s">
        <v>5357</v>
      </c>
      <c r="F9860" t="s">
        <v>2997</v>
      </c>
      <c r="G9860" t="s">
        <v>2998</v>
      </c>
      <c r="H9860">
        <v>270648.98810000002</v>
      </c>
      <c r="I9860">
        <v>1146.20493761028</v>
      </c>
      <c r="J9860">
        <v>0</v>
      </c>
      <c r="K9860">
        <v>1146.20493761028</v>
      </c>
      <c r="L9860">
        <v>269502.78316239</v>
      </c>
    </row>
    <row r="9861" spans="1:12" x14ac:dyDescent="0.35">
      <c r="A9861" t="s">
        <v>1917</v>
      </c>
      <c r="B9861" t="s">
        <v>5345</v>
      </c>
      <c r="C9861" t="s">
        <v>2915</v>
      </c>
      <c r="D9861" t="s">
        <v>5356</v>
      </c>
      <c r="E9861" t="s">
        <v>5357</v>
      </c>
      <c r="F9861" t="s">
        <v>2884</v>
      </c>
      <c r="G9861" t="s">
        <v>2885</v>
      </c>
      <c r="H9861">
        <v>0</v>
      </c>
      <c r="I9861">
        <v>0</v>
      </c>
      <c r="J9861">
        <v>0</v>
      </c>
      <c r="K9861">
        <v>0</v>
      </c>
      <c r="L9861">
        <v>0</v>
      </c>
    </row>
    <row r="9862" spans="1:12" x14ac:dyDescent="0.35">
      <c r="A9862" t="s">
        <v>1917</v>
      </c>
      <c r="B9862" t="s">
        <v>5345</v>
      </c>
      <c r="C9862" t="s">
        <v>2915</v>
      </c>
      <c r="D9862" t="s">
        <v>5356</v>
      </c>
      <c r="E9862" t="s">
        <v>5357</v>
      </c>
      <c r="F9862" t="s">
        <v>2875</v>
      </c>
      <c r="G9862" t="s">
        <v>2876</v>
      </c>
      <c r="H9862">
        <v>27531.275600000001</v>
      </c>
      <c r="I9862">
        <v>116.59561066297</v>
      </c>
      <c r="J9862">
        <v>0</v>
      </c>
      <c r="K9862">
        <v>116.59561066297</v>
      </c>
      <c r="L9862">
        <v>27414.679989337001</v>
      </c>
    </row>
    <row r="9863" spans="1:12" x14ac:dyDescent="0.35">
      <c r="A9863" t="s">
        <v>1917</v>
      </c>
      <c r="B9863" t="s">
        <v>5345</v>
      </c>
      <c r="C9863" t="s">
        <v>2915</v>
      </c>
      <c r="D9863" t="s">
        <v>5356</v>
      </c>
      <c r="E9863" t="s">
        <v>5357</v>
      </c>
      <c r="F9863" t="s">
        <v>2924</v>
      </c>
      <c r="G9863" t="s">
        <v>2925</v>
      </c>
      <c r="H9863">
        <v>0</v>
      </c>
      <c r="I9863">
        <v>0</v>
      </c>
      <c r="J9863">
        <v>0</v>
      </c>
      <c r="K9863">
        <v>0</v>
      </c>
      <c r="L9863">
        <v>0</v>
      </c>
    </row>
    <row r="9864" spans="1:12" x14ac:dyDescent="0.35">
      <c r="A9864" t="s">
        <v>1917</v>
      </c>
      <c r="B9864" t="s">
        <v>5345</v>
      </c>
      <c r="C9864" t="s">
        <v>2915</v>
      </c>
      <c r="D9864" t="s">
        <v>5356</v>
      </c>
      <c r="E9864" t="s">
        <v>5357</v>
      </c>
      <c r="F9864" t="s">
        <v>2877</v>
      </c>
      <c r="G9864" t="s">
        <v>2878</v>
      </c>
      <c r="H9864">
        <v>75222.064499999993</v>
      </c>
      <c r="I9864">
        <v>318.56724224854997</v>
      </c>
      <c r="J9864">
        <v>0</v>
      </c>
      <c r="K9864">
        <v>318.56724224854997</v>
      </c>
      <c r="L9864">
        <v>74903.497257751398</v>
      </c>
    </row>
    <row r="9865" spans="1:12" x14ac:dyDescent="0.35">
      <c r="A9865" t="s">
        <v>1917</v>
      </c>
      <c r="B9865" t="s">
        <v>5345</v>
      </c>
      <c r="C9865" t="s">
        <v>2915</v>
      </c>
      <c r="D9865" t="s">
        <v>3535</v>
      </c>
      <c r="E9865" t="s">
        <v>3536</v>
      </c>
      <c r="F9865" t="s">
        <v>2170</v>
      </c>
      <c r="G9865" t="s">
        <v>2171</v>
      </c>
      <c r="H9865">
        <v>0</v>
      </c>
      <c r="I9865">
        <v>0</v>
      </c>
      <c r="J9865">
        <v>0</v>
      </c>
      <c r="K9865">
        <v>0</v>
      </c>
      <c r="L9865">
        <v>0</v>
      </c>
    </row>
    <row r="9866" spans="1:12" x14ac:dyDescent="0.35">
      <c r="A9866" t="s">
        <v>1917</v>
      </c>
      <c r="B9866" t="s">
        <v>5345</v>
      </c>
      <c r="C9866" t="s">
        <v>2915</v>
      </c>
      <c r="D9866" t="s">
        <v>3535</v>
      </c>
      <c r="E9866" t="s">
        <v>3536</v>
      </c>
      <c r="F9866" t="s">
        <v>2172</v>
      </c>
      <c r="G9866" t="s">
        <v>2173</v>
      </c>
      <c r="H9866">
        <v>685531.62250000006</v>
      </c>
      <c r="I9866">
        <v>525.04940705603303</v>
      </c>
      <c r="J9866">
        <v>0</v>
      </c>
      <c r="K9866">
        <v>525.04940705603303</v>
      </c>
      <c r="L9866">
        <v>685006.57309294399</v>
      </c>
    </row>
    <row r="9867" spans="1:12" x14ac:dyDescent="0.35">
      <c r="A9867" t="s">
        <v>1917</v>
      </c>
      <c r="B9867" t="s">
        <v>5345</v>
      </c>
      <c r="C9867" t="s">
        <v>2915</v>
      </c>
      <c r="D9867" t="s">
        <v>3535</v>
      </c>
      <c r="E9867" t="s">
        <v>3536</v>
      </c>
      <c r="F9867" t="s">
        <v>2867</v>
      </c>
      <c r="G9867" t="s">
        <v>2868</v>
      </c>
      <c r="H9867">
        <v>0</v>
      </c>
      <c r="I9867">
        <v>0</v>
      </c>
      <c r="J9867">
        <v>0</v>
      </c>
      <c r="K9867">
        <v>0</v>
      </c>
      <c r="L9867">
        <v>0</v>
      </c>
    </row>
    <row r="9868" spans="1:12" x14ac:dyDescent="0.35">
      <c r="A9868" t="s">
        <v>1917</v>
      </c>
      <c r="B9868" t="s">
        <v>5345</v>
      </c>
      <c r="C9868" t="s">
        <v>2915</v>
      </c>
      <c r="D9868" t="s">
        <v>3535</v>
      </c>
      <c r="E9868" t="s">
        <v>3536</v>
      </c>
      <c r="F9868" t="s">
        <v>2922</v>
      </c>
      <c r="G9868" t="s">
        <v>2923</v>
      </c>
      <c r="H9868">
        <v>290945.11479999998</v>
      </c>
      <c r="I9868">
        <v>222.83517640082999</v>
      </c>
      <c r="J9868">
        <v>0</v>
      </c>
      <c r="K9868">
        <v>222.83517640082999</v>
      </c>
      <c r="L9868">
        <v>290722.27962359902</v>
      </c>
    </row>
    <row r="9869" spans="1:12" x14ac:dyDescent="0.35">
      <c r="A9869" t="s">
        <v>1917</v>
      </c>
      <c r="B9869" t="s">
        <v>5345</v>
      </c>
      <c r="C9869" t="s">
        <v>2915</v>
      </c>
      <c r="D9869" t="s">
        <v>3535</v>
      </c>
      <c r="E9869" t="s">
        <v>3536</v>
      </c>
      <c r="F9869" t="s">
        <v>2997</v>
      </c>
      <c r="G9869" t="s">
        <v>2998</v>
      </c>
      <c r="H9869">
        <v>0</v>
      </c>
      <c r="I9869">
        <v>0</v>
      </c>
      <c r="J9869">
        <v>0</v>
      </c>
      <c r="K9869">
        <v>0</v>
      </c>
      <c r="L9869">
        <v>0</v>
      </c>
    </row>
    <row r="9870" spans="1:12" x14ac:dyDescent="0.35">
      <c r="A9870" t="s">
        <v>1917</v>
      </c>
      <c r="B9870" t="s">
        <v>5345</v>
      </c>
      <c r="C9870" t="s">
        <v>2915</v>
      </c>
      <c r="D9870" t="s">
        <v>3535</v>
      </c>
      <c r="E9870" t="s">
        <v>3536</v>
      </c>
      <c r="F9870" t="s">
        <v>2884</v>
      </c>
      <c r="G9870" t="s">
        <v>2885</v>
      </c>
      <c r="H9870">
        <v>0</v>
      </c>
      <c r="I9870">
        <v>0</v>
      </c>
      <c r="J9870">
        <v>0</v>
      </c>
      <c r="K9870">
        <v>0</v>
      </c>
      <c r="L9870">
        <v>0</v>
      </c>
    </row>
    <row r="9871" spans="1:12" x14ac:dyDescent="0.35">
      <c r="A9871" t="s">
        <v>1917</v>
      </c>
      <c r="B9871" t="s">
        <v>5345</v>
      </c>
      <c r="C9871" t="s">
        <v>2915</v>
      </c>
      <c r="D9871" t="s">
        <v>3535</v>
      </c>
      <c r="E9871" t="s">
        <v>3536</v>
      </c>
      <c r="F9871" t="s">
        <v>2924</v>
      </c>
      <c r="G9871" t="s">
        <v>2925</v>
      </c>
      <c r="H9871">
        <v>0</v>
      </c>
      <c r="I9871">
        <v>0</v>
      </c>
      <c r="J9871">
        <v>0</v>
      </c>
      <c r="K9871">
        <v>0</v>
      </c>
      <c r="L9871">
        <v>0</v>
      </c>
    </row>
    <row r="9872" spans="1:12" x14ac:dyDescent="0.35">
      <c r="A9872" t="s">
        <v>1917</v>
      </c>
      <c r="B9872" t="s">
        <v>5345</v>
      </c>
      <c r="C9872" t="s">
        <v>2915</v>
      </c>
      <c r="D9872" t="s">
        <v>3535</v>
      </c>
      <c r="E9872" t="s">
        <v>3536</v>
      </c>
      <c r="F9872" t="s">
        <v>2877</v>
      </c>
      <c r="G9872" t="s">
        <v>2878</v>
      </c>
      <c r="H9872">
        <v>121747.41929999999</v>
      </c>
      <c r="I9872">
        <v>93.246479395197198</v>
      </c>
      <c r="J9872">
        <v>0</v>
      </c>
      <c r="K9872">
        <v>93.246479395197198</v>
      </c>
      <c r="L9872">
        <v>121654.172820605</v>
      </c>
    </row>
    <row r="9873" spans="1:14" x14ac:dyDescent="0.35">
      <c r="A9873" t="s">
        <v>1917</v>
      </c>
      <c r="B9873" t="s">
        <v>5345</v>
      </c>
      <c r="C9873" t="s">
        <v>2915</v>
      </c>
      <c r="D9873" t="s">
        <v>5358</v>
      </c>
      <c r="E9873" t="s">
        <v>5359</v>
      </c>
      <c r="F9873" t="s">
        <v>2170</v>
      </c>
      <c r="G9873" t="s">
        <v>2171</v>
      </c>
      <c r="H9873">
        <v>0</v>
      </c>
      <c r="I9873">
        <v>0</v>
      </c>
      <c r="J9873">
        <v>0</v>
      </c>
      <c r="K9873">
        <v>0</v>
      </c>
      <c r="L9873">
        <v>0</v>
      </c>
    </row>
    <row r="9874" spans="1:14" x14ac:dyDescent="0.35">
      <c r="A9874" t="s">
        <v>1917</v>
      </c>
      <c r="B9874" t="s">
        <v>5345</v>
      </c>
      <c r="C9874" t="s">
        <v>2915</v>
      </c>
      <c r="D9874" t="s">
        <v>5358</v>
      </c>
      <c r="E9874" t="s">
        <v>5359</v>
      </c>
      <c r="F9874" t="s">
        <v>2172</v>
      </c>
      <c r="G9874" t="s">
        <v>2173</v>
      </c>
      <c r="H9874">
        <v>82234.120800000004</v>
      </c>
      <c r="I9874">
        <v>30.634075723830701</v>
      </c>
      <c r="J9874">
        <v>0</v>
      </c>
      <c r="K9874">
        <v>30.634075723830701</v>
      </c>
      <c r="L9874">
        <v>82203.486724276197</v>
      </c>
    </row>
    <row r="9875" spans="1:14" x14ac:dyDescent="0.35">
      <c r="A9875" t="s">
        <v>1917</v>
      </c>
      <c r="B9875" t="s">
        <v>5345</v>
      </c>
      <c r="C9875" t="s">
        <v>2915</v>
      </c>
      <c r="D9875" t="s">
        <v>5358</v>
      </c>
      <c r="E9875" t="s">
        <v>5359</v>
      </c>
      <c r="F9875" t="s">
        <v>2867</v>
      </c>
      <c r="G9875" t="s">
        <v>2868</v>
      </c>
      <c r="H9875">
        <v>0</v>
      </c>
      <c r="I9875">
        <v>0</v>
      </c>
      <c r="J9875">
        <v>0</v>
      </c>
      <c r="K9875">
        <v>0</v>
      </c>
      <c r="L9875">
        <v>0</v>
      </c>
    </row>
    <row r="9876" spans="1:14" x14ac:dyDescent="0.35">
      <c r="A9876" t="s">
        <v>1917</v>
      </c>
      <c r="B9876" t="s">
        <v>5345</v>
      </c>
      <c r="C9876" t="s">
        <v>2915</v>
      </c>
      <c r="D9876" t="s">
        <v>5358</v>
      </c>
      <c r="E9876" t="s">
        <v>5359</v>
      </c>
      <c r="F9876" t="s">
        <v>2922</v>
      </c>
      <c r="G9876" t="s">
        <v>2923</v>
      </c>
      <c r="H9876">
        <v>82234.120800000004</v>
      </c>
      <c r="I9876">
        <v>30.634075723830701</v>
      </c>
      <c r="J9876">
        <v>0</v>
      </c>
      <c r="K9876">
        <v>30.634075723830701</v>
      </c>
      <c r="L9876">
        <v>82203.486724276197</v>
      </c>
    </row>
    <row r="9877" spans="1:14" x14ac:dyDescent="0.35">
      <c r="A9877" t="s">
        <v>1917</v>
      </c>
      <c r="B9877" t="s">
        <v>5345</v>
      </c>
      <c r="C9877" t="s">
        <v>2915</v>
      </c>
      <c r="D9877" t="s">
        <v>5358</v>
      </c>
      <c r="E9877" t="s">
        <v>5359</v>
      </c>
      <c r="F9877" t="s">
        <v>2924</v>
      </c>
      <c r="G9877" t="s">
        <v>2925</v>
      </c>
      <c r="H9877">
        <v>0</v>
      </c>
      <c r="I9877">
        <v>0</v>
      </c>
      <c r="J9877">
        <v>0</v>
      </c>
      <c r="K9877">
        <v>0</v>
      </c>
      <c r="L9877">
        <v>0</v>
      </c>
    </row>
    <row r="9878" spans="1:14" x14ac:dyDescent="0.35">
      <c r="A9878" t="s">
        <v>1917</v>
      </c>
      <c r="B9878" t="s">
        <v>5345</v>
      </c>
      <c r="C9878" t="s">
        <v>2915</v>
      </c>
      <c r="D9878" t="s">
        <v>5358</v>
      </c>
      <c r="E9878" t="s">
        <v>5359</v>
      </c>
      <c r="F9878" t="s">
        <v>2877</v>
      </c>
      <c r="G9878" t="s">
        <v>2878</v>
      </c>
      <c r="H9878">
        <v>13170.0623</v>
      </c>
      <c r="I9878">
        <v>4.9061469933184902</v>
      </c>
      <c r="J9878">
        <v>0</v>
      </c>
      <c r="K9878">
        <v>4.9061469933184902</v>
      </c>
      <c r="L9878">
        <v>13165.156153006699</v>
      </c>
    </row>
    <row r="9879" spans="1:14" x14ac:dyDescent="0.35">
      <c r="A9879" t="s">
        <v>1917</v>
      </c>
      <c r="B9879" t="s">
        <v>5345</v>
      </c>
      <c r="C9879" t="s">
        <v>2915</v>
      </c>
      <c r="D9879" t="s">
        <v>5360</v>
      </c>
      <c r="E9879" t="s">
        <v>5361</v>
      </c>
      <c r="F9879" t="s">
        <v>2172</v>
      </c>
      <c r="G9879" t="s">
        <v>2173</v>
      </c>
      <c r="H9879">
        <v>170372.94320000001</v>
      </c>
      <c r="I9879">
        <v>402.51579967514903</v>
      </c>
      <c r="J9879">
        <v>0</v>
      </c>
      <c r="K9879">
        <v>402.51579967514903</v>
      </c>
      <c r="L9879">
        <v>169970.42740032499</v>
      </c>
    </row>
    <row r="9880" spans="1:14" x14ac:dyDescent="0.35">
      <c r="A9880" t="s">
        <v>1917</v>
      </c>
      <c r="B9880" t="s">
        <v>5345</v>
      </c>
      <c r="C9880" t="s">
        <v>2915</v>
      </c>
      <c r="D9880" t="s">
        <v>5360</v>
      </c>
      <c r="E9880" t="s">
        <v>5361</v>
      </c>
      <c r="F9880" t="s">
        <v>2867</v>
      </c>
      <c r="G9880" t="s">
        <v>2868</v>
      </c>
      <c r="H9880">
        <v>0</v>
      </c>
      <c r="I9880">
        <v>0</v>
      </c>
      <c r="J9880">
        <v>0</v>
      </c>
      <c r="K9880">
        <v>0</v>
      </c>
      <c r="L9880">
        <v>0</v>
      </c>
    </row>
    <row r="9881" spans="1:14" x14ac:dyDescent="0.35">
      <c r="A9881" t="s">
        <v>1917</v>
      </c>
      <c r="B9881" t="s">
        <v>5345</v>
      </c>
      <c r="C9881" t="s">
        <v>2915</v>
      </c>
      <c r="D9881" t="s">
        <v>5360</v>
      </c>
      <c r="E9881" t="s">
        <v>5361</v>
      </c>
      <c r="F9881" t="s">
        <v>2922</v>
      </c>
      <c r="G9881" t="s">
        <v>2923</v>
      </c>
      <c r="H9881">
        <v>23440.0648</v>
      </c>
      <c r="I9881">
        <v>55.378490525175998</v>
      </c>
      <c r="J9881">
        <v>0</v>
      </c>
      <c r="K9881">
        <v>55.378490525175998</v>
      </c>
      <c r="L9881">
        <v>23384.686309474801</v>
      </c>
    </row>
    <row r="9882" spans="1:14" x14ac:dyDescent="0.35">
      <c r="A9882" t="s">
        <v>1917</v>
      </c>
      <c r="B9882" t="s">
        <v>5345</v>
      </c>
      <c r="C9882" t="s">
        <v>2915</v>
      </c>
      <c r="D9882" t="s">
        <v>5360</v>
      </c>
      <c r="E9882" t="s">
        <v>5361</v>
      </c>
      <c r="F9882" t="s">
        <v>2924</v>
      </c>
      <c r="G9882" t="s">
        <v>2925</v>
      </c>
      <c r="H9882">
        <v>0</v>
      </c>
      <c r="I9882">
        <v>0</v>
      </c>
      <c r="J9882">
        <v>0</v>
      </c>
      <c r="K9882">
        <v>0</v>
      </c>
      <c r="L9882">
        <v>0</v>
      </c>
    </row>
    <row r="9883" spans="1:14" x14ac:dyDescent="0.35">
      <c r="A9883" t="s">
        <v>1917</v>
      </c>
      <c r="B9883" t="s">
        <v>5345</v>
      </c>
      <c r="C9883" t="s">
        <v>2915</v>
      </c>
      <c r="D9883" t="s">
        <v>5360</v>
      </c>
      <c r="E9883" t="s">
        <v>5361</v>
      </c>
      <c r="F9883" t="s">
        <v>2877</v>
      </c>
      <c r="G9883" t="s">
        <v>2878</v>
      </c>
      <c r="H9883">
        <v>9644.1594999999998</v>
      </c>
      <c r="I9883">
        <v>22.784877097996802</v>
      </c>
      <c r="J9883">
        <v>0</v>
      </c>
      <c r="K9883">
        <v>22.784877097996802</v>
      </c>
      <c r="L9883">
        <v>9621.3746229019998</v>
      </c>
    </row>
    <row r="9884" spans="1:14" x14ac:dyDescent="0.35">
      <c r="A9884" t="s">
        <v>1917</v>
      </c>
      <c r="B9884" t="s">
        <v>5345</v>
      </c>
      <c r="C9884" t="s">
        <v>17</v>
      </c>
      <c r="D9884" t="s">
        <v>339</v>
      </c>
      <c r="E9884" t="s">
        <v>2239</v>
      </c>
      <c r="F9884" t="s">
        <v>2170</v>
      </c>
      <c r="G9884" t="s">
        <v>2171</v>
      </c>
      <c r="H9884">
        <v>0</v>
      </c>
      <c r="I9884">
        <v>0</v>
      </c>
      <c r="J9884">
        <v>0</v>
      </c>
      <c r="K9884">
        <v>0</v>
      </c>
      <c r="L9884">
        <v>0</v>
      </c>
    </row>
    <row r="9885" spans="1:14" x14ac:dyDescent="0.35">
      <c r="A9885" t="s">
        <v>1917</v>
      </c>
      <c r="B9885" t="s">
        <v>5345</v>
      </c>
      <c r="C9885" t="s">
        <v>17</v>
      </c>
      <c r="D9885" t="s">
        <v>339</v>
      </c>
      <c r="E9885" t="s">
        <v>2239</v>
      </c>
      <c r="F9885" t="s">
        <v>19</v>
      </c>
      <c r="G9885" t="s">
        <v>2174</v>
      </c>
      <c r="H9885">
        <v>99759.249899999995</v>
      </c>
      <c r="I9885">
        <v>11.670136272989099</v>
      </c>
      <c r="J9885">
        <v>0</v>
      </c>
      <c r="K9885">
        <v>11.670136272989099</v>
      </c>
      <c r="L9885">
        <v>99747.579763727001</v>
      </c>
      <c r="N9885" t="s">
        <v>2198</v>
      </c>
    </row>
    <row r="9886" spans="1:14" x14ac:dyDescent="0.35">
      <c r="A9886" t="s">
        <v>1917</v>
      </c>
      <c r="B9886" t="s">
        <v>5345</v>
      </c>
      <c r="C9886" t="s">
        <v>17</v>
      </c>
      <c r="D9886" t="s">
        <v>339</v>
      </c>
      <c r="E9886" t="s">
        <v>2239</v>
      </c>
      <c r="F9886" t="s">
        <v>2787</v>
      </c>
      <c r="G9886" t="s">
        <v>2935</v>
      </c>
      <c r="H9886">
        <v>0</v>
      </c>
      <c r="I9886">
        <v>0</v>
      </c>
      <c r="J9886">
        <v>0</v>
      </c>
      <c r="K9886">
        <v>0</v>
      </c>
      <c r="L9886">
        <v>0</v>
      </c>
    </row>
    <row r="9887" spans="1:14" x14ac:dyDescent="0.35">
      <c r="A9887" t="s">
        <v>1917</v>
      </c>
      <c r="B9887" t="s">
        <v>5345</v>
      </c>
      <c r="C9887" t="s">
        <v>17</v>
      </c>
      <c r="D9887" t="s">
        <v>339</v>
      </c>
      <c r="E9887" t="s">
        <v>2239</v>
      </c>
      <c r="F9887" t="s">
        <v>2788</v>
      </c>
      <c r="G9887" t="s">
        <v>2936</v>
      </c>
      <c r="H9887">
        <v>171910.47260000001</v>
      </c>
      <c r="I9887">
        <v>20.110602703301598</v>
      </c>
      <c r="J9887">
        <v>0</v>
      </c>
      <c r="K9887">
        <v>20.110602703301598</v>
      </c>
      <c r="L9887">
        <v>171890.361997297</v>
      </c>
    </row>
    <row r="9888" spans="1:14" x14ac:dyDescent="0.35">
      <c r="A9888" t="s">
        <v>1917</v>
      </c>
      <c r="B9888" t="s">
        <v>5345</v>
      </c>
      <c r="C9888" t="s">
        <v>17</v>
      </c>
      <c r="D9888" t="s">
        <v>1918</v>
      </c>
      <c r="E9888" t="s">
        <v>4436</v>
      </c>
      <c r="F9888" t="s">
        <v>2206</v>
      </c>
      <c r="G9888" t="s">
        <v>3028</v>
      </c>
      <c r="H9888">
        <v>1374491.8983</v>
      </c>
      <c r="I9888">
        <v>2437.9099127210602</v>
      </c>
      <c r="J9888">
        <v>0</v>
      </c>
      <c r="K9888">
        <v>2437.9099127210602</v>
      </c>
      <c r="L9888">
        <v>1372053.9883872799</v>
      </c>
      <c r="M9888" t="s">
        <v>2198</v>
      </c>
    </row>
    <row r="9889" spans="1:14" x14ac:dyDescent="0.35">
      <c r="A9889" t="s">
        <v>1917</v>
      </c>
      <c r="B9889" t="s">
        <v>5345</v>
      </c>
      <c r="C9889" t="s">
        <v>17</v>
      </c>
      <c r="D9889" t="s">
        <v>1918</v>
      </c>
      <c r="E9889" t="s">
        <v>4436</v>
      </c>
      <c r="F9889" t="s">
        <v>2170</v>
      </c>
      <c r="G9889" t="s">
        <v>2171</v>
      </c>
      <c r="H9889">
        <v>0</v>
      </c>
      <c r="I9889">
        <v>0</v>
      </c>
      <c r="J9889">
        <v>0</v>
      </c>
      <c r="K9889">
        <v>0</v>
      </c>
      <c r="L9889">
        <v>0</v>
      </c>
    </row>
    <row r="9890" spans="1:14" x14ac:dyDescent="0.35">
      <c r="A9890" t="s">
        <v>1917</v>
      </c>
      <c r="B9890" t="s">
        <v>5345</v>
      </c>
      <c r="C9890" t="s">
        <v>17</v>
      </c>
      <c r="D9890" t="s">
        <v>1918</v>
      </c>
      <c r="E9890" t="s">
        <v>4436</v>
      </c>
      <c r="F9890" t="s">
        <v>19</v>
      </c>
      <c r="G9890" t="s">
        <v>2174</v>
      </c>
      <c r="H9890">
        <v>446306.5722</v>
      </c>
      <c r="I9890">
        <v>806.96519543707905</v>
      </c>
      <c r="J9890">
        <v>0</v>
      </c>
      <c r="K9890">
        <v>806.96519543707905</v>
      </c>
      <c r="L9890">
        <v>445499.60700456297</v>
      </c>
      <c r="N9890" t="s">
        <v>2198</v>
      </c>
    </row>
    <row r="9891" spans="1:14" x14ac:dyDescent="0.35">
      <c r="A9891" t="s">
        <v>1917</v>
      </c>
      <c r="B9891" t="s">
        <v>5345</v>
      </c>
      <c r="C9891" t="s">
        <v>17</v>
      </c>
      <c r="D9891" t="s">
        <v>1918</v>
      </c>
      <c r="E9891" t="s">
        <v>4436</v>
      </c>
      <c r="F9891" t="s">
        <v>2787</v>
      </c>
      <c r="G9891" t="s">
        <v>2935</v>
      </c>
      <c r="H9891">
        <v>0</v>
      </c>
      <c r="I9891">
        <v>0</v>
      </c>
      <c r="J9891">
        <v>0</v>
      </c>
      <c r="K9891">
        <v>0</v>
      </c>
      <c r="L9891">
        <v>0</v>
      </c>
    </row>
    <row r="9892" spans="1:14" x14ac:dyDescent="0.35">
      <c r="A9892" t="s">
        <v>1917</v>
      </c>
      <c r="B9892" t="s">
        <v>5345</v>
      </c>
      <c r="C9892" t="s">
        <v>17</v>
      </c>
      <c r="D9892" t="s">
        <v>1918</v>
      </c>
      <c r="E9892" t="s">
        <v>4436</v>
      </c>
      <c r="F9892" t="s">
        <v>2788</v>
      </c>
      <c r="G9892" t="s">
        <v>2936</v>
      </c>
      <c r="H9892">
        <v>2566934.9380999999</v>
      </c>
      <c r="I9892">
        <v>4641.2651827924801</v>
      </c>
      <c r="J9892">
        <v>0</v>
      </c>
      <c r="K9892">
        <v>4641.2651827924801</v>
      </c>
      <c r="L9892">
        <v>2562293.67291721</v>
      </c>
    </row>
    <row r="9893" spans="1:14" x14ac:dyDescent="0.35">
      <c r="A9893" t="s">
        <v>1917</v>
      </c>
      <c r="B9893" t="s">
        <v>5345</v>
      </c>
      <c r="C9893" t="s">
        <v>17</v>
      </c>
      <c r="D9893" t="s">
        <v>1920</v>
      </c>
      <c r="E9893" t="s">
        <v>2457</v>
      </c>
      <c r="F9893" t="s">
        <v>2206</v>
      </c>
      <c r="G9893" t="s">
        <v>3028</v>
      </c>
      <c r="H9893">
        <v>0</v>
      </c>
      <c r="I9893">
        <v>0</v>
      </c>
      <c r="J9893">
        <v>0</v>
      </c>
      <c r="K9893">
        <v>0</v>
      </c>
      <c r="L9893">
        <v>0</v>
      </c>
      <c r="M9893" t="s">
        <v>2198</v>
      </c>
    </row>
    <row r="9894" spans="1:14" x14ac:dyDescent="0.35">
      <c r="A9894" t="s">
        <v>1917</v>
      </c>
      <c r="B9894" t="s">
        <v>5345</v>
      </c>
      <c r="C9894" t="s">
        <v>17</v>
      </c>
      <c r="D9894" t="s">
        <v>1920</v>
      </c>
      <c r="E9894" t="s">
        <v>2457</v>
      </c>
      <c r="F9894" t="s">
        <v>2170</v>
      </c>
      <c r="G9894" t="s">
        <v>2171</v>
      </c>
      <c r="H9894">
        <v>0</v>
      </c>
      <c r="I9894">
        <v>0</v>
      </c>
      <c r="J9894">
        <v>0</v>
      </c>
      <c r="K9894">
        <v>0</v>
      </c>
      <c r="L9894">
        <v>0</v>
      </c>
    </row>
    <row r="9895" spans="1:14" x14ac:dyDescent="0.35">
      <c r="A9895" t="s">
        <v>1917</v>
      </c>
      <c r="B9895" t="s">
        <v>5345</v>
      </c>
      <c r="C9895" t="s">
        <v>17</v>
      </c>
      <c r="D9895" t="s">
        <v>1920</v>
      </c>
      <c r="E9895" t="s">
        <v>2457</v>
      </c>
      <c r="F9895" t="s">
        <v>19</v>
      </c>
      <c r="G9895" t="s">
        <v>2174</v>
      </c>
      <c r="H9895">
        <v>4628963.1995999999</v>
      </c>
      <c r="I9895">
        <v>3340.8083327282702</v>
      </c>
      <c r="J9895">
        <v>0</v>
      </c>
      <c r="K9895">
        <v>3340.8083327282702</v>
      </c>
      <c r="L9895">
        <v>4625622.3912672698</v>
      </c>
      <c r="N9895" t="s">
        <v>2198</v>
      </c>
    </row>
    <row r="9896" spans="1:14" x14ac:dyDescent="0.35">
      <c r="A9896" t="s">
        <v>1917</v>
      </c>
      <c r="B9896" t="s">
        <v>5345</v>
      </c>
      <c r="C9896" t="s">
        <v>17</v>
      </c>
      <c r="D9896" t="s">
        <v>1920</v>
      </c>
      <c r="E9896" t="s">
        <v>2457</v>
      </c>
      <c r="F9896" t="s">
        <v>2787</v>
      </c>
      <c r="G9896" t="s">
        <v>2935</v>
      </c>
      <c r="H9896">
        <v>0</v>
      </c>
      <c r="I9896">
        <v>0</v>
      </c>
      <c r="J9896">
        <v>0</v>
      </c>
      <c r="K9896">
        <v>0</v>
      </c>
      <c r="L9896">
        <v>0</v>
      </c>
    </row>
    <row r="9897" spans="1:14" x14ac:dyDescent="0.35">
      <c r="A9897" t="s">
        <v>1917</v>
      </c>
      <c r="B9897" t="s">
        <v>5345</v>
      </c>
      <c r="C9897" t="s">
        <v>17</v>
      </c>
      <c r="D9897" t="s">
        <v>1920</v>
      </c>
      <c r="E9897" t="s">
        <v>2457</v>
      </c>
      <c r="F9897" t="s">
        <v>2788</v>
      </c>
      <c r="G9897" t="s">
        <v>2936</v>
      </c>
      <c r="H9897">
        <v>3850751.7037999998</v>
      </c>
      <c r="I9897">
        <v>2779.1587067974001</v>
      </c>
      <c r="J9897">
        <v>0</v>
      </c>
      <c r="K9897">
        <v>2779.1587067974001</v>
      </c>
      <c r="L9897">
        <v>3847972.5450932002</v>
      </c>
    </row>
    <row r="9898" spans="1:14" x14ac:dyDescent="0.35">
      <c r="A9898" t="s">
        <v>1917</v>
      </c>
      <c r="B9898" t="s">
        <v>5345</v>
      </c>
      <c r="C9898" t="s">
        <v>17</v>
      </c>
      <c r="D9898" t="s">
        <v>1922</v>
      </c>
      <c r="E9898" t="s">
        <v>2240</v>
      </c>
      <c r="F9898" t="s">
        <v>2206</v>
      </c>
      <c r="G9898" t="s">
        <v>3028</v>
      </c>
      <c r="H9898">
        <v>2000005.693</v>
      </c>
      <c r="I9898">
        <v>3514.4709365344002</v>
      </c>
      <c r="J9898">
        <v>0</v>
      </c>
      <c r="K9898">
        <v>3514.4709365344002</v>
      </c>
      <c r="L9898">
        <v>1996491.2220634699</v>
      </c>
      <c r="M9898" t="s">
        <v>2198</v>
      </c>
    </row>
    <row r="9899" spans="1:14" x14ac:dyDescent="0.35">
      <c r="A9899" t="s">
        <v>1917</v>
      </c>
      <c r="B9899" t="s">
        <v>5345</v>
      </c>
      <c r="C9899" t="s">
        <v>17</v>
      </c>
      <c r="D9899" t="s">
        <v>1922</v>
      </c>
      <c r="E9899" t="s">
        <v>2240</v>
      </c>
      <c r="F9899" t="s">
        <v>2170</v>
      </c>
      <c r="G9899" t="s">
        <v>2171</v>
      </c>
      <c r="H9899">
        <v>0</v>
      </c>
      <c r="I9899">
        <v>0</v>
      </c>
      <c r="J9899">
        <v>0</v>
      </c>
      <c r="K9899">
        <v>0</v>
      </c>
      <c r="L9899">
        <v>0</v>
      </c>
    </row>
    <row r="9900" spans="1:14" x14ac:dyDescent="0.35">
      <c r="A9900" t="s">
        <v>1917</v>
      </c>
      <c r="B9900" t="s">
        <v>5345</v>
      </c>
      <c r="C9900" t="s">
        <v>17</v>
      </c>
      <c r="D9900" t="s">
        <v>1922</v>
      </c>
      <c r="E9900" t="s">
        <v>2240</v>
      </c>
      <c r="F9900" t="s">
        <v>19</v>
      </c>
      <c r="G9900" t="s">
        <v>2174</v>
      </c>
      <c r="H9900">
        <v>218161.48329999999</v>
      </c>
      <c r="I9900">
        <v>388.75348157101803</v>
      </c>
      <c r="J9900">
        <v>0</v>
      </c>
      <c r="K9900">
        <v>388.75348157101803</v>
      </c>
      <c r="L9900">
        <v>217772.72981842901</v>
      </c>
      <c r="N9900" t="s">
        <v>2198</v>
      </c>
    </row>
    <row r="9901" spans="1:14" x14ac:dyDescent="0.35">
      <c r="A9901" t="s">
        <v>1917</v>
      </c>
      <c r="B9901" t="s">
        <v>5345</v>
      </c>
      <c r="C9901" t="s">
        <v>17</v>
      </c>
      <c r="D9901" t="s">
        <v>1922</v>
      </c>
      <c r="E9901" t="s">
        <v>2240</v>
      </c>
      <c r="F9901" t="s">
        <v>2787</v>
      </c>
      <c r="G9901" t="s">
        <v>2935</v>
      </c>
      <c r="H9901">
        <v>0</v>
      </c>
      <c r="I9901">
        <v>0</v>
      </c>
      <c r="J9901">
        <v>0</v>
      </c>
      <c r="K9901">
        <v>0</v>
      </c>
      <c r="L9901">
        <v>0</v>
      </c>
    </row>
    <row r="9902" spans="1:14" x14ac:dyDescent="0.35">
      <c r="A9902" t="s">
        <v>1917</v>
      </c>
      <c r="B9902" t="s">
        <v>5345</v>
      </c>
      <c r="C9902" t="s">
        <v>17</v>
      </c>
      <c r="D9902" t="s">
        <v>1922</v>
      </c>
      <c r="E9902" t="s">
        <v>2240</v>
      </c>
      <c r="F9902" t="s">
        <v>2788</v>
      </c>
      <c r="G9902" t="s">
        <v>2936</v>
      </c>
      <c r="H9902">
        <v>1436148.2402999999</v>
      </c>
      <c r="I9902">
        <v>2559.14847957961</v>
      </c>
      <c r="J9902">
        <v>0</v>
      </c>
      <c r="K9902">
        <v>2559.14847957961</v>
      </c>
      <c r="L9902">
        <v>1433589.09182042</v>
      </c>
    </row>
    <row r="9903" spans="1:14" x14ac:dyDescent="0.35">
      <c r="A9903" t="s">
        <v>1917</v>
      </c>
      <c r="B9903" t="s">
        <v>5345</v>
      </c>
      <c r="C9903" t="s">
        <v>17</v>
      </c>
      <c r="D9903" t="s">
        <v>1923</v>
      </c>
      <c r="E9903" t="s">
        <v>2458</v>
      </c>
      <c r="F9903" t="s">
        <v>2170</v>
      </c>
      <c r="G9903" t="s">
        <v>2171</v>
      </c>
      <c r="H9903">
        <v>0</v>
      </c>
      <c r="I9903">
        <v>0</v>
      </c>
      <c r="J9903">
        <v>0</v>
      </c>
      <c r="K9903">
        <v>0</v>
      </c>
      <c r="L9903">
        <v>0</v>
      </c>
    </row>
    <row r="9904" spans="1:14" x14ac:dyDescent="0.35">
      <c r="A9904" t="s">
        <v>1917</v>
      </c>
      <c r="B9904" t="s">
        <v>5345</v>
      </c>
      <c r="C9904" t="s">
        <v>17</v>
      </c>
      <c r="D9904" t="s">
        <v>1923</v>
      </c>
      <c r="E9904" t="s">
        <v>2458</v>
      </c>
      <c r="F9904" t="s">
        <v>19</v>
      </c>
      <c r="G9904" t="s">
        <v>2174</v>
      </c>
      <c r="H9904">
        <v>4012140.8820000002</v>
      </c>
      <c r="I9904">
        <v>5583.8770531024702</v>
      </c>
      <c r="J9904">
        <v>0</v>
      </c>
      <c r="K9904">
        <v>5583.8770531024702</v>
      </c>
      <c r="L9904">
        <v>4006557.0049469001</v>
      </c>
      <c r="N9904" t="s">
        <v>2198</v>
      </c>
    </row>
    <row r="9905" spans="1:14" x14ac:dyDescent="0.35">
      <c r="A9905" t="s">
        <v>1917</v>
      </c>
      <c r="B9905" t="s">
        <v>5345</v>
      </c>
      <c r="C9905" t="s">
        <v>17</v>
      </c>
      <c r="D9905" t="s">
        <v>1923</v>
      </c>
      <c r="E9905" t="s">
        <v>2458</v>
      </c>
      <c r="F9905" t="s">
        <v>30</v>
      </c>
      <c r="G9905" t="s">
        <v>2182</v>
      </c>
      <c r="H9905">
        <v>0</v>
      </c>
      <c r="I9905">
        <v>0</v>
      </c>
      <c r="J9905">
        <v>0</v>
      </c>
      <c r="K9905">
        <v>0</v>
      </c>
      <c r="L9905">
        <v>0</v>
      </c>
      <c r="N9905" t="s">
        <v>2198</v>
      </c>
    </row>
    <row r="9906" spans="1:14" x14ac:dyDescent="0.35">
      <c r="A9906" t="s">
        <v>1917</v>
      </c>
      <c r="B9906" t="s">
        <v>5345</v>
      </c>
      <c r="C9906" t="s">
        <v>17</v>
      </c>
      <c r="D9906" t="s">
        <v>1923</v>
      </c>
      <c r="E9906" t="s">
        <v>2458</v>
      </c>
      <c r="F9906" t="s">
        <v>2787</v>
      </c>
      <c r="G9906" t="s">
        <v>2935</v>
      </c>
      <c r="H9906">
        <v>0</v>
      </c>
      <c r="I9906">
        <v>0</v>
      </c>
      <c r="J9906">
        <v>0</v>
      </c>
      <c r="K9906">
        <v>0</v>
      </c>
      <c r="L9906">
        <v>0</v>
      </c>
    </row>
    <row r="9907" spans="1:14" x14ac:dyDescent="0.35">
      <c r="A9907" t="s">
        <v>1917</v>
      </c>
      <c r="B9907" t="s">
        <v>5345</v>
      </c>
      <c r="C9907" t="s">
        <v>17</v>
      </c>
      <c r="D9907" t="s">
        <v>1923</v>
      </c>
      <c r="E9907" t="s">
        <v>2458</v>
      </c>
      <c r="F9907" t="s">
        <v>2788</v>
      </c>
      <c r="G9907" t="s">
        <v>2936</v>
      </c>
      <c r="H9907">
        <v>6305839.6875999998</v>
      </c>
      <c r="I9907">
        <v>8776.1209209035205</v>
      </c>
      <c r="J9907">
        <v>732.28772905957101</v>
      </c>
      <c r="K9907">
        <v>9508.4086499630903</v>
      </c>
      <c r="L9907">
        <v>6296331.2789500402</v>
      </c>
    </row>
    <row r="9908" spans="1:14" x14ac:dyDescent="0.35">
      <c r="A9908" t="s">
        <v>1917</v>
      </c>
      <c r="B9908" t="s">
        <v>5345</v>
      </c>
      <c r="C9908" t="s">
        <v>2938</v>
      </c>
      <c r="D9908" t="s">
        <v>5362</v>
      </c>
      <c r="E9908" t="s">
        <v>5363</v>
      </c>
      <c r="F9908" t="s">
        <v>2170</v>
      </c>
      <c r="G9908" t="s">
        <v>2171</v>
      </c>
      <c r="H9908">
        <v>0</v>
      </c>
      <c r="I9908">
        <v>0</v>
      </c>
      <c r="J9908">
        <v>0</v>
      </c>
      <c r="K9908">
        <v>0</v>
      </c>
      <c r="L9908">
        <v>0</v>
      </c>
    </row>
    <row r="9909" spans="1:14" x14ac:dyDescent="0.35">
      <c r="A9909" t="s">
        <v>1917</v>
      </c>
      <c r="B9909" t="s">
        <v>5345</v>
      </c>
      <c r="C9909" t="s">
        <v>2938</v>
      </c>
      <c r="D9909" t="s">
        <v>5362</v>
      </c>
      <c r="E9909" t="s">
        <v>5363</v>
      </c>
      <c r="F9909" t="s">
        <v>2172</v>
      </c>
      <c r="G9909" t="s">
        <v>2173</v>
      </c>
      <c r="H9909">
        <v>568694.8162</v>
      </c>
      <c r="I9909">
        <v>742.61484085284906</v>
      </c>
      <c r="J9909">
        <v>66.441589053522804</v>
      </c>
      <c r="K9909">
        <v>809.05642990637205</v>
      </c>
      <c r="L9909">
        <v>567885.75977009395</v>
      </c>
    </row>
    <row r="9910" spans="1:14" x14ac:dyDescent="0.35">
      <c r="A9910" t="s">
        <v>1917</v>
      </c>
      <c r="B9910" t="s">
        <v>5345</v>
      </c>
      <c r="C9910" t="s">
        <v>2938</v>
      </c>
      <c r="D9910" t="s">
        <v>5362</v>
      </c>
      <c r="E9910" t="s">
        <v>5363</v>
      </c>
      <c r="F9910" t="s">
        <v>19</v>
      </c>
      <c r="G9910" t="s">
        <v>2174</v>
      </c>
      <c r="H9910">
        <v>231864.55309999999</v>
      </c>
      <c r="I9910">
        <v>302.77409489317301</v>
      </c>
      <c r="J9910">
        <v>0</v>
      </c>
      <c r="K9910">
        <v>302.77409489317301</v>
      </c>
      <c r="L9910">
        <v>231561.779005107</v>
      </c>
      <c r="N9910" t="s">
        <v>2198</v>
      </c>
    </row>
    <row r="9911" spans="1:14" x14ac:dyDescent="0.35">
      <c r="A9911" t="s">
        <v>1917</v>
      </c>
      <c r="B9911" t="s">
        <v>5345</v>
      </c>
      <c r="C9911" t="s">
        <v>2938</v>
      </c>
      <c r="D9911" t="s">
        <v>5364</v>
      </c>
      <c r="E9911" t="s">
        <v>5365</v>
      </c>
      <c r="F9911" t="s">
        <v>2170</v>
      </c>
      <c r="G9911" t="s">
        <v>2171</v>
      </c>
      <c r="H9911">
        <v>0</v>
      </c>
      <c r="I9911">
        <v>0</v>
      </c>
      <c r="J9911">
        <v>0</v>
      </c>
      <c r="K9911">
        <v>0</v>
      </c>
      <c r="L9911">
        <v>0</v>
      </c>
    </row>
    <row r="9912" spans="1:14" x14ac:dyDescent="0.35">
      <c r="A9912" t="s">
        <v>1917</v>
      </c>
      <c r="B9912" t="s">
        <v>5345</v>
      </c>
      <c r="C9912" t="s">
        <v>2938</v>
      </c>
      <c r="D9912" t="s">
        <v>5364</v>
      </c>
      <c r="E9912" t="s">
        <v>5365</v>
      </c>
      <c r="F9912" t="s">
        <v>2172</v>
      </c>
      <c r="G9912" t="s">
        <v>2173</v>
      </c>
      <c r="H9912">
        <v>751857.71990000003</v>
      </c>
      <c r="I9912">
        <v>542.62961867823503</v>
      </c>
      <c r="J9912">
        <v>0</v>
      </c>
      <c r="K9912">
        <v>542.62961867823503</v>
      </c>
      <c r="L9912">
        <v>751315.09028132202</v>
      </c>
    </row>
    <row r="9913" spans="1:14" x14ac:dyDescent="0.35">
      <c r="A9913" t="s">
        <v>1917</v>
      </c>
      <c r="B9913" t="s">
        <v>5345</v>
      </c>
      <c r="C9913" t="s">
        <v>2938</v>
      </c>
      <c r="D9913" t="s">
        <v>5364</v>
      </c>
      <c r="E9913" t="s">
        <v>5365</v>
      </c>
      <c r="F9913" t="s">
        <v>2940</v>
      </c>
      <c r="G9913" t="s">
        <v>2941</v>
      </c>
      <c r="H9913">
        <v>0</v>
      </c>
      <c r="I9913">
        <v>0</v>
      </c>
      <c r="J9913">
        <v>0</v>
      </c>
      <c r="K9913">
        <v>0</v>
      </c>
      <c r="L9913">
        <v>0</v>
      </c>
    </row>
    <row r="9914" spans="1:14" x14ac:dyDescent="0.35">
      <c r="A9914" t="s">
        <v>1917</v>
      </c>
      <c r="B9914" t="s">
        <v>5345</v>
      </c>
      <c r="C9914" t="s">
        <v>2944</v>
      </c>
      <c r="D9914" t="s">
        <v>3548</v>
      </c>
      <c r="E9914" t="s">
        <v>3549</v>
      </c>
      <c r="F9914" t="s">
        <v>2170</v>
      </c>
      <c r="G9914" t="s">
        <v>2171</v>
      </c>
      <c r="H9914">
        <v>0</v>
      </c>
      <c r="I9914">
        <v>0</v>
      </c>
      <c r="J9914">
        <v>0</v>
      </c>
      <c r="K9914">
        <v>0</v>
      </c>
      <c r="L9914">
        <v>0</v>
      </c>
    </row>
    <row r="9915" spans="1:14" x14ac:dyDescent="0.35">
      <c r="A9915" t="s">
        <v>1917</v>
      </c>
      <c r="B9915" t="s">
        <v>5345</v>
      </c>
      <c r="C9915" t="s">
        <v>2944</v>
      </c>
      <c r="D9915" t="s">
        <v>3548</v>
      </c>
      <c r="E9915" t="s">
        <v>3549</v>
      </c>
      <c r="F9915" t="s">
        <v>2947</v>
      </c>
      <c r="G9915" t="s">
        <v>2948</v>
      </c>
      <c r="H9915">
        <v>508071.19669999997</v>
      </c>
      <c r="I9915">
        <v>639.29692246789705</v>
      </c>
      <c r="J9915">
        <v>14.4325173873601</v>
      </c>
      <c r="K9915">
        <v>653.72943985525797</v>
      </c>
      <c r="L9915">
        <v>507417.467260145</v>
      </c>
    </row>
    <row r="9916" spans="1:14" x14ac:dyDescent="0.35">
      <c r="A9916" t="s">
        <v>1930</v>
      </c>
      <c r="B9916" t="s">
        <v>5366</v>
      </c>
      <c r="C9916" t="s">
        <v>2857</v>
      </c>
      <c r="D9916" t="s">
        <v>2859</v>
      </c>
      <c r="E9916" t="s">
        <v>5367</v>
      </c>
      <c r="F9916" t="s">
        <v>2172</v>
      </c>
      <c r="G9916" t="s">
        <v>2173</v>
      </c>
      <c r="H9916">
        <v>8108971.5705000004</v>
      </c>
      <c r="I9916">
        <v>662.15241868024395</v>
      </c>
      <c r="J9916">
        <v>757942.68704992998</v>
      </c>
      <c r="K9916">
        <v>758604.83946861001</v>
      </c>
      <c r="L9916">
        <v>7350366.7310313899</v>
      </c>
    </row>
    <row r="9917" spans="1:14" x14ac:dyDescent="0.35">
      <c r="A9917" t="s">
        <v>1930</v>
      </c>
      <c r="B9917" t="s">
        <v>5366</v>
      </c>
      <c r="C9917" t="s">
        <v>2857</v>
      </c>
      <c r="D9917" t="s">
        <v>2859</v>
      </c>
      <c r="E9917" t="s">
        <v>5367</v>
      </c>
      <c r="F9917" t="s">
        <v>2861</v>
      </c>
      <c r="G9917" t="s">
        <v>2862</v>
      </c>
      <c r="H9917">
        <v>141878.31390000001</v>
      </c>
      <c r="I9917">
        <v>11.5853247060997</v>
      </c>
      <c r="J9917">
        <v>13261.3155073704</v>
      </c>
      <c r="K9917">
        <v>13272.900832076501</v>
      </c>
      <c r="L9917">
        <v>128605.413067923</v>
      </c>
    </row>
    <row r="9918" spans="1:14" x14ac:dyDescent="0.35">
      <c r="A9918" t="s">
        <v>1930</v>
      </c>
      <c r="B9918" t="s">
        <v>5366</v>
      </c>
      <c r="C9918" t="s">
        <v>2857</v>
      </c>
      <c r="D9918" t="s">
        <v>2859</v>
      </c>
      <c r="E9918" t="s">
        <v>5367</v>
      </c>
      <c r="F9918" t="s">
        <v>2865</v>
      </c>
      <c r="G9918" t="s">
        <v>2866</v>
      </c>
      <c r="H9918">
        <v>0</v>
      </c>
      <c r="I9918">
        <v>0</v>
      </c>
      <c r="J9918">
        <v>0</v>
      </c>
      <c r="K9918">
        <v>0</v>
      </c>
      <c r="L9918">
        <v>0</v>
      </c>
    </row>
    <row r="9919" spans="1:14" x14ac:dyDescent="0.35">
      <c r="A9919" t="s">
        <v>1930</v>
      </c>
      <c r="B9919" t="s">
        <v>5366</v>
      </c>
      <c r="C9919" t="s">
        <v>2857</v>
      </c>
      <c r="D9919" t="s">
        <v>2859</v>
      </c>
      <c r="E9919" t="s">
        <v>5367</v>
      </c>
      <c r="F9919" t="s">
        <v>2867</v>
      </c>
      <c r="G9919" t="s">
        <v>2868</v>
      </c>
      <c r="H9919">
        <v>0</v>
      </c>
      <c r="I9919">
        <v>0</v>
      </c>
      <c r="J9919">
        <v>0</v>
      </c>
      <c r="K9919">
        <v>0</v>
      </c>
      <c r="L9919">
        <v>0</v>
      </c>
    </row>
    <row r="9920" spans="1:14" x14ac:dyDescent="0.35">
      <c r="A9920" t="s">
        <v>1930</v>
      </c>
      <c r="B9920" t="s">
        <v>5366</v>
      </c>
      <c r="C9920" t="s">
        <v>2857</v>
      </c>
      <c r="D9920" t="s">
        <v>2859</v>
      </c>
      <c r="E9920" t="s">
        <v>5367</v>
      </c>
      <c r="F9920" t="s">
        <v>2869</v>
      </c>
      <c r="G9920" t="s">
        <v>2870</v>
      </c>
      <c r="H9920">
        <v>357825.45319999999</v>
      </c>
      <c r="I9920">
        <v>29.218870398472099</v>
      </c>
      <c r="J9920">
        <v>33445.8177869711</v>
      </c>
      <c r="K9920">
        <v>33475.036657369499</v>
      </c>
      <c r="L9920">
        <v>324350.41654263099</v>
      </c>
    </row>
    <row r="9921" spans="1:12" x14ac:dyDescent="0.35">
      <c r="A9921" t="s">
        <v>1930</v>
      </c>
      <c r="B9921" t="s">
        <v>5366</v>
      </c>
      <c r="C9921" t="s">
        <v>2857</v>
      </c>
      <c r="D9921" t="s">
        <v>2859</v>
      </c>
      <c r="E9921" t="s">
        <v>5367</v>
      </c>
      <c r="F9921" t="s">
        <v>2871</v>
      </c>
      <c r="G9921" t="s">
        <v>2872</v>
      </c>
      <c r="H9921">
        <v>233681.92850000001</v>
      </c>
      <c r="I9921">
        <v>19.081711280634799</v>
      </c>
      <c r="J9921">
        <v>21842.166718021901</v>
      </c>
      <c r="K9921">
        <v>21861.248429302599</v>
      </c>
      <c r="L9921">
        <v>211820.68007069701</v>
      </c>
    </row>
    <row r="9922" spans="1:12" x14ac:dyDescent="0.35">
      <c r="A9922" t="s">
        <v>1930</v>
      </c>
      <c r="B9922" t="s">
        <v>5366</v>
      </c>
      <c r="C9922" t="s">
        <v>2857</v>
      </c>
      <c r="D9922" t="s">
        <v>2859</v>
      </c>
      <c r="E9922" t="s">
        <v>5367</v>
      </c>
      <c r="F9922" t="s">
        <v>3095</v>
      </c>
      <c r="G9922" t="s">
        <v>3096</v>
      </c>
      <c r="H9922">
        <v>333831.32659999997</v>
      </c>
      <c r="I9922">
        <v>27.259587543764098</v>
      </c>
      <c r="J9922">
        <v>31203.0953114599</v>
      </c>
      <c r="K9922">
        <v>31230.3548990036</v>
      </c>
      <c r="L9922">
        <v>302600.97170099599</v>
      </c>
    </row>
    <row r="9923" spans="1:12" x14ac:dyDescent="0.35">
      <c r="A9923" t="s">
        <v>1930</v>
      </c>
      <c r="B9923" t="s">
        <v>5366</v>
      </c>
      <c r="C9923" t="s">
        <v>2857</v>
      </c>
      <c r="D9923" t="s">
        <v>2859</v>
      </c>
      <c r="E9923" t="s">
        <v>5367</v>
      </c>
      <c r="F9923" t="s">
        <v>3241</v>
      </c>
      <c r="G9923" t="s">
        <v>3242</v>
      </c>
      <c r="H9923">
        <v>41728.9156</v>
      </c>
      <c r="I9923">
        <v>3.4074484429705101</v>
      </c>
      <c r="J9923">
        <v>3900.3869139324902</v>
      </c>
      <c r="K9923">
        <v>3903.79436237546</v>
      </c>
      <c r="L9923">
        <v>37825.121237624502</v>
      </c>
    </row>
    <row r="9924" spans="1:12" x14ac:dyDescent="0.35">
      <c r="A9924" t="s">
        <v>1930</v>
      </c>
      <c r="B9924" t="s">
        <v>5366</v>
      </c>
      <c r="C9924" t="s">
        <v>2879</v>
      </c>
      <c r="D9924" t="s">
        <v>2880</v>
      </c>
      <c r="E9924" t="s">
        <v>3321</v>
      </c>
      <c r="F9924" t="s">
        <v>2172</v>
      </c>
      <c r="G9924" t="s">
        <v>2173</v>
      </c>
      <c r="H9924">
        <v>54135.224000000002</v>
      </c>
      <c r="I9924">
        <v>23.322199733372599</v>
      </c>
      <c r="J9924">
        <v>2505.6086571884098</v>
      </c>
      <c r="K9924">
        <v>2528.9308569217801</v>
      </c>
      <c r="L9924">
        <v>51606.293143078197</v>
      </c>
    </row>
    <row r="9925" spans="1:12" x14ac:dyDescent="0.35">
      <c r="A9925" t="s">
        <v>1930</v>
      </c>
      <c r="B9925" t="s">
        <v>5366</v>
      </c>
      <c r="C9925" t="s">
        <v>2879</v>
      </c>
      <c r="D9925" t="s">
        <v>2880</v>
      </c>
      <c r="E9925" t="s">
        <v>3321</v>
      </c>
      <c r="F9925" t="s">
        <v>2882</v>
      </c>
      <c r="G9925" t="s">
        <v>2883</v>
      </c>
      <c r="H9925">
        <v>0</v>
      </c>
      <c r="I9925">
        <v>0</v>
      </c>
      <c r="J9925">
        <v>0</v>
      </c>
      <c r="K9925">
        <v>0</v>
      </c>
      <c r="L9925">
        <v>0</v>
      </c>
    </row>
    <row r="9926" spans="1:12" x14ac:dyDescent="0.35">
      <c r="A9926" t="s">
        <v>1930</v>
      </c>
      <c r="B9926" t="s">
        <v>5366</v>
      </c>
      <c r="C9926" t="s">
        <v>2879</v>
      </c>
      <c r="D9926" t="s">
        <v>2880</v>
      </c>
      <c r="E9926" t="s">
        <v>3321</v>
      </c>
      <c r="F9926" t="s">
        <v>2962</v>
      </c>
      <c r="G9926" t="s">
        <v>2963</v>
      </c>
      <c r="H9926">
        <v>150219.45509999999</v>
      </c>
      <c r="I9926">
        <v>29.843827506916401</v>
      </c>
      <c r="J9926">
        <v>4790.6140691546098</v>
      </c>
      <c r="K9926">
        <v>4820.45789666152</v>
      </c>
      <c r="L9926">
        <v>145398.99720333799</v>
      </c>
    </row>
    <row r="9927" spans="1:12" x14ac:dyDescent="0.35">
      <c r="A9927" t="s">
        <v>1930</v>
      </c>
      <c r="B9927" t="s">
        <v>5366</v>
      </c>
      <c r="C9927" t="s">
        <v>2879</v>
      </c>
      <c r="D9927" t="s">
        <v>2880</v>
      </c>
      <c r="E9927" t="s">
        <v>3321</v>
      </c>
      <c r="F9927" t="s">
        <v>2964</v>
      </c>
      <c r="G9927" t="s">
        <v>2965</v>
      </c>
      <c r="H9927">
        <v>39851.3842</v>
      </c>
      <c r="I9927">
        <v>7.9172024411333997</v>
      </c>
      <c r="J9927">
        <v>1270.89132230271</v>
      </c>
      <c r="K9927">
        <v>1278.8085247438401</v>
      </c>
      <c r="L9927">
        <v>38572.575675256201</v>
      </c>
    </row>
    <row r="9928" spans="1:12" x14ac:dyDescent="0.35">
      <c r="A9928" t="s">
        <v>1930</v>
      </c>
      <c r="B9928" t="s">
        <v>5366</v>
      </c>
      <c r="C9928" t="s">
        <v>2879</v>
      </c>
      <c r="D9928" t="s">
        <v>2886</v>
      </c>
      <c r="E9928" t="s">
        <v>5368</v>
      </c>
      <c r="F9928" t="s">
        <v>2172</v>
      </c>
      <c r="G9928" t="s">
        <v>2173</v>
      </c>
      <c r="H9928">
        <v>81752.374100000001</v>
      </c>
      <c r="I9928">
        <v>7.16404454559021</v>
      </c>
      <c r="J9928">
        <v>4238.97892805219</v>
      </c>
      <c r="K9928">
        <v>4246.1429725977796</v>
      </c>
      <c r="L9928">
        <v>77506.231127402207</v>
      </c>
    </row>
    <row r="9929" spans="1:12" x14ac:dyDescent="0.35">
      <c r="A9929" t="s">
        <v>1930</v>
      </c>
      <c r="B9929" t="s">
        <v>5366</v>
      </c>
      <c r="C9929" t="s">
        <v>2879</v>
      </c>
      <c r="D9929" t="s">
        <v>2886</v>
      </c>
      <c r="E9929" t="s">
        <v>5368</v>
      </c>
      <c r="F9929" t="s">
        <v>2882</v>
      </c>
      <c r="G9929" t="s">
        <v>2883</v>
      </c>
      <c r="H9929">
        <v>25881.4048</v>
      </c>
      <c r="I9929">
        <v>2.26801410237278</v>
      </c>
      <c r="J9929">
        <v>1341.98830385572</v>
      </c>
      <c r="K9929">
        <v>1344.25631795809</v>
      </c>
      <c r="L9929">
        <v>24537.148482041899</v>
      </c>
    </row>
    <row r="9930" spans="1:12" x14ac:dyDescent="0.35">
      <c r="A9930" t="s">
        <v>1930</v>
      </c>
      <c r="B9930" t="s">
        <v>5366</v>
      </c>
      <c r="C9930" t="s">
        <v>2879</v>
      </c>
      <c r="D9930" t="s">
        <v>2886</v>
      </c>
      <c r="E9930" t="s">
        <v>5368</v>
      </c>
      <c r="F9930" t="s">
        <v>2962</v>
      </c>
      <c r="G9930" t="s">
        <v>2963</v>
      </c>
      <c r="H9930">
        <v>203549.0766</v>
      </c>
      <c r="I9930">
        <v>19.848123414415799</v>
      </c>
      <c r="J9930">
        <v>8649.3464079662699</v>
      </c>
      <c r="K9930">
        <v>8669.19453138069</v>
      </c>
      <c r="L9930">
        <v>194879.88206861899</v>
      </c>
    </row>
    <row r="9931" spans="1:12" x14ac:dyDescent="0.35">
      <c r="A9931" t="s">
        <v>1930</v>
      </c>
      <c r="B9931" t="s">
        <v>5366</v>
      </c>
      <c r="C9931" t="s">
        <v>2879</v>
      </c>
      <c r="D9931" t="s">
        <v>2886</v>
      </c>
      <c r="E9931" t="s">
        <v>5368</v>
      </c>
      <c r="F9931" t="s">
        <v>2964</v>
      </c>
      <c r="G9931" t="s">
        <v>2965</v>
      </c>
      <c r="H9931">
        <v>35442.644500000002</v>
      </c>
      <c r="I9931">
        <v>3.4560214893299501</v>
      </c>
      <c r="J9931">
        <v>1506.0530625721201</v>
      </c>
      <c r="K9931">
        <v>1509.50908406145</v>
      </c>
      <c r="L9931">
        <v>33933.135415938603</v>
      </c>
    </row>
    <row r="9932" spans="1:12" x14ac:dyDescent="0.35">
      <c r="A9932" t="s">
        <v>1930</v>
      </c>
      <c r="B9932" t="s">
        <v>5366</v>
      </c>
      <c r="C9932" t="s">
        <v>2879</v>
      </c>
      <c r="D9932" t="s">
        <v>2888</v>
      </c>
      <c r="E9932" t="s">
        <v>5369</v>
      </c>
      <c r="F9932" t="s">
        <v>2172</v>
      </c>
      <c r="G9932" t="s">
        <v>2173</v>
      </c>
      <c r="H9932">
        <v>35202.3223</v>
      </c>
      <c r="J9932">
        <v>122.682041543027</v>
      </c>
      <c r="K9932">
        <v>122.682041543027</v>
      </c>
      <c r="L9932">
        <v>35079.640258457002</v>
      </c>
    </row>
    <row r="9933" spans="1:12" x14ac:dyDescent="0.35">
      <c r="A9933" t="s">
        <v>1930</v>
      </c>
      <c r="B9933" t="s">
        <v>5366</v>
      </c>
      <c r="C9933" t="s">
        <v>2879</v>
      </c>
      <c r="D9933" t="s">
        <v>2888</v>
      </c>
      <c r="E9933" t="s">
        <v>5369</v>
      </c>
      <c r="F9933" t="s">
        <v>2882</v>
      </c>
      <c r="G9933" t="s">
        <v>2883</v>
      </c>
      <c r="H9933">
        <v>3046.3548000000001</v>
      </c>
      <c r="J9933">
        <v>10.6167151335312</v>
      </c>
      <c r="K9933">
        <v>10.6167151335312</v>
      </c>
      <c r="L9933">
        <v>3035.7380848664702</v>
      </c>
    </row>
    <row r="9934" spans="1:12" x14ac:dyDescent="0.35">
      <c r="A9934" t="s">
        <v>1930</v>
      </c>
      <c r="B9934" t="s">
        <v>5366</v>
      </c>
      <c r="C9934" t="s">
        <v>2879</v>
      </c>
      <c r="D9934" t="s">
        <v>2888</v>
      </c>
      <c r="E9934" t="s">
        <v>5369</v>
      </c>
      <c r="F9934" t="s">
        <v>2884</v>
      </c>
      <c r="G9934" t="s">
        <v>2885</v>
      </c>
      <c r="H9934">
        <v>36894.741600000001</v>
      </c>
      <c r="J9934">
        <v>128.58021661721099</v>
      </c>
      <c r="K9934">
        <v>128.58021661721099</v>
      </c>
      <c r="L9934">
        <v>36766.161383382801</v>
      </c>
    </row>
    <row r="9935" spans="1:12" x14ac:dyDescent="0.35">
      <c r="A9935" t="s">
        <v>1930</v>
      </c>
      <c r="B9935" t="s">
        <v>5366</v>
      </c>
      <c r="C9935" t="s">
        <v>2879</v>
      </c>
      <c r="D9935" t="s">
        <v>2888</v>
      </c>
      <c r="E9935" t="s">
        <v>5369</v>
      </c>
      <c r="F9935" t="s">
        <v>2896</v>
      </c>
      <c r="G9935" t="s">
        <v>2897</v>
      </c>
      <c r="H9935">
        <v>37571.709300000002</v>
      </c>
      <c r="J9935">
        <v>130.93948664688401</v>
      </c>
      <c r="K9935">
        <v>130.93948664688401</v>
      </c>
      <c r="L9935">
        <v>37440.769813353101</v>
      </c>
    </row>
    <row r="9936" spans="1:12" x14ac:dyDescent="0.35">
      <c r="A9936" t="s">
        <v>1930</v>
      </c>
      <c r="B9936" t="s">
        <v>5366</v>
      </c>
      <c r="C9936" t="s">
        <v>2879</v>
      </c>
      <c r="D9936" t="s">
        <v>2892</v>
      </c>
      <c r="E9936" t="s">
        <v>5370</v>
      </c>
      <c r="F9936" t="s">
        <v>2170</v>
      </c>
      <c r="G9936" t="s">
        <v>2171</v>
      </c>
      <c r="H9936">
        <v>0</v>
      </c>
      <c r="J9936">
        <v>0</v>
      </c>
      <c r="K9936">
        <v>0</v>
      </c>
      <c r="L9936">
        <v>0</v>
      </c>
    </row>
    <row r="9937" spans="1:12" x14ac:dyDescent="0.35">
      <c r="A9937" t="s">
        <v>1930</v>
      </c>
      <c r="B9937" t="s">
        <v>5366</v>
      </c>
      <c r="C9937" t="s">
        <v>2879</v>
      </c>
      <c r="D9937" t="s">
        <v>2892</v>
      </c>
      <c r="E9937" t="s">
        <v>5370</v>
      </c>
      <c r="F9937" t="s">
        <v>2172</v>
      </c>
      <c r="G9937" t="s">
        <v>2173</v>
      </c>
      <c r="H9937">
        <v>37270.672599999998</v>
      </c>
      <c r="J9937">
        <v>2649.7610375663999</v>
      </c>
      <c r="K9937">
        <v>2649.7610375663999</v>
      </c>
      <c r="L9937">
        <v>34620.911562433597</v>
      </c>
    </row>
    <row r="9938" spans="1:12" x14ac:dyDescent="0.35">
      <c r="A9938" t="s">
        <v>1930</v>
      </c>
      <c r="B9938" t="s">
        <v>5366</v>
      </c>
      <c r="C9938" t="s">
        <v>2879</v>
      </c>
      <c r="D9938" t="s">
        <v>2892</v>
      </c>
      <c r="E9938" t="s">
        <v>5370</v>
      </c>
      <c r="F9938" t="s">
        <v>2882</v>
      </c>
      <c r="G9938" t="s">
        <v>2883</v>
      </c>
      <c r="H9938">
        <v>3542.8395999999998</v>
      </c>
      <c r="J9938">
        <v>251.878425624183</v>
      </c>
      <c r="K9938">
        <v>251.878425624183</v>
      </c>
      <c r="L9938">
        <v>3290.9611743758201</v>
      </c>
    </row>
    <row r="9939" spans="1:12" x14ac:dyDescent="0.35">
      <c r="A9939" t="s">
        <v>1930</v>
      </c>
      <c r="B9939" t="s">
        <v>5366</v>
      </c>
      <c r="C9939" t="s">
        <v>2879</v>
      </c>
      <c r="D9939" t="s">
        <v>2892</v>
      </c>
      <c r="E9939" t="s">
        <v>5370</v>
      </c>
      <c r="F9939" t="s">
        <v>2884</v>
      </c>
      <c r="G9939" t="s">
        <v>2885</v>
      </c>
      <c r="H9939">
        <v>23395.6054</v>
      </c>
      <c r="J9939">
        <v>1589.2522533782401</v>
      </c>
      <c r="K9939">
        <v>1589.2522533782401</v>
      </c>
      <c r="L9939">
        <v>21806.353146621801</v>
      </c>
    </row>
    <row r="9940" spans="1:12" x14ac:dyDescent="0.35">
      <c r="A9940" t="s">
        <v>1930</v>
      </c>
      <c r="B9940" t="s">
        <v>5366</v>
      </c>
      <c r="C9940" t="s">
        <v>2879</v>
      </c>
      <c r="D9940" t="s">
        <v>2892</v>
      </c>
      <c r="E9940" t="s">
        <v>5370</v>
      </c>
      <c r="F9940" t="s">
        <v>2896</v>
      </c>
      <c r="G9940" t="s">
        <v>2897</v>
      </c>
      <c r="H9940">
        <v>46373.432099999998</v>
      </c>
      <c r="J9940">
        <v>3150.12500223187</v>
      </c>
      <c r="K9940">
        <v>3150.12500223187</v>
      </c>
      <c r="L9940">
        <v>43223.307097768098</v>
      </c>
    </row>
    <row r="9941" spans="1:12" x14ac:dyDescent="0.35">
      <c r="A9941" t="s">
        <v>1930</v>
      </c>
      <c r="B9941" t="s">
        <v>5366</v>
      </c>
      <c r="C9941" t="s">
        <v>2879</v>
      </c>
      <c r="D9941" t="s">
        <v>2892</v>
      </c>
      <c r="E9941" t="s">
        <v>5370</v>
      </c>
      <c r="F9941" t="s">
        <v>2890</v>
      </c>
      <c r="G9941" t="s">
        <v>2891</v>
      </c>
      <c r="H9941">
        <v>3542.8395999999998</v>
      </c>
      <c r="J9941">
        <v>251.878425624183</v>
      </c>
      <c r="K9941">
        <v>251.878425624183</v>
      </c>
      <c r="L9941">
        <v>3290.9611743758201</v>
      </c>
    </row>
    <row r="9942" spans="1:12" x14ac:dyDescent="0.35">
      <c r="A9942" t="s">
        <v>1930</v>
      </c>
      <c r="B9942" t="s">
        <v>5366</v>
      </c>
      <c r="C9942" t="s">
        <v>2879</v>
      </c>
      <c r="D9942" t="s">
        <v>2894</v>
      </c>
      <c r="E9942" t="s">
        <v>5371</v>
      </c>
      <c r="F9942" t="s">
        <v>2172</v>
      </c>
      <c r="G9942" t="s">
        <v>2173</v>
      </c>
      <c r="H9942">
        <v>60148.952400000002</v>
      </c>
      <c r="I9942">
        <v>0.96154564106690299</v>
      </c>
      <c r="J9942">
        <v>7492.4312135709597</v>
      </c>
      <c r="K9942">
        <v>7493.3927592120299</v>
      </c>
      <c r="L9942">
        <v>52655.559640788</v>
      </c>
    </row>
    <row r="9943" spans="1:12" x14ac:dyDescent="0.35">
      <c r="A9943" t="s">
        <v>1930</v>
      </c>
      <c r="B9943" t="s">
        <v>5366</v>
      </c>
      <c r="C9943" t="s">
        <v>2879</v>
      </c>
      <c r="D9943" t="s">
        <v>2894</v>
      </c>
      <c r="E9943" t="s">
        <v>5371</v>
      </c>
      <c r="F9943" t="s">
        <v>2882</v>
      </c>
      <c r="G9943" t="s">
        <v>2883</v>
      </c>
      <c r="H9943">
        <v>12946.859700000001</v>
      </c>
      <c r="I9943">
        <v>0.206969465341755</v>
      </c>
      <c r="J9943">
        <v>1612.72061996146</v>
      </c>
      <c r="K9943">
        <v>1612.9275894268001</v>
      </c>
      <c r="L9943">
        <v>11333.9321105732</v>
      </c>
    </row>
    <row r="9944" spans="1:12" x14ac:dyDescent="0.35">
      <c r="A9944" t="s">
        <v>1930</v>
      </c>
      <c r="B9944" t="s">
        <v>5366</v>
      </c>
      <c r="C9944" t="s">
        <v>2879</v>
      </c>
      <c r="D9944" t="s">
        <v>2894</v>
      </c>
      <c r="E9944" t="s">
        <v>5371</v>
      </c>
      <c r="F9944" t="s">
        <v>2884</v>
      </c>
      <c r="G9944" t="s">
        <v>2885</v>
      </c>
      <c r="H9944">
        <v>43944.639600000002</v>
      </c>
      <c r="I9944">
        <v>0.76319990344772104</v>
      </c>
      <c r="J9944">
        <v>4852.6012954097396</v>
      </c>
      <c r="K9944">
        <v>4853.3644953131898</v>
      </c>
      <c r="L9944">
        <v>39091.2751046868</v>
      </c>
    </row>
    <row r="9945" spans="1:12" x14ac:dyDescent="0.35">
      <c r="A9945" t="s">
        <v>1930</v>
      </c>
      <c r="B9945" t="s">
        <v>5366</v>
      </c>
      <c r="C9945" t="s">
        <v>2879</v>
      </c>
      <c r="D9945" t="s">
        <v>2894</v>
      </c>
      <c r="E9945" t="s">
        <v>5371</v>
      </c>
      <c r="F9945" t="s">
        <v>2896</v>
      </c>
      <c r="G9945" t="s">
        <v>2897</v>
      </c>
      <c r="H9945">
        <v>14524.075800000001</v>
      </c>
      <c r="I9945">
        <v>0.25224403588526401</v>
      </c>
      <c r="J9945">
        <v>1603.82585187271</v>
      </c>
      <c r="K9945">
        <v>1604.0780959086001</v>
      </c>
      <c r="L9945">
        <v>12919.9977040914</v>
      </c>
    </row>
    <row r="9946" spans="1:12" x14ac:dyDescent="0.35">
      <c r="A9946" t="s">
        <v>1930</v>
      </c>
      <c r="B9946" t="s">
        <v>5366</v>
      </c>
      <c r="C9946" t="s">
        <v>2879</v>
      </c>
      <c r="D9946" t="s">
        <v>2894</v>
      </c>
      <c r="E9946" t="s">
        <v>5371</v>
      </c>
      <c r="F9946" t="s">
        <v>2890</v>
      </c>
      <c r="G9946" t="s">
        <v>2891</v>
      </c>
      <c r="H9946">
        <v>2022.9467999999999</v>
      </c>
      <c r="I9946">
        <v>3.2338978959649198E-2</v>
      </c>
      <c r="J9946">
        <v>251.98759686897901</v>
      </c>
      <c r="K9946">
        <v>252.019935847938</v>
      </c>
      <c r="L9946">
        <v>1770.92686415206</v>
      </c>
    </row>
    <row r="9947" spans="1:12" x14ac:dyDescent="0.35">
      <c r="A9947" t="s">
        <v>1930</v>
      </c>
      <c r="B9947" t="s">
        <v>5366</v>
      </c>
      <c r="C9947" t="s">
        <v>2879</v>
      </c>
      <c r="D9947" t="s">
        <v>2898</v>
      </c>
      <c r="E9947" t="s">
        <v>3555</v>
      </c>
      <c r="F9947" t="s">
        <v>2170</v>
      </c>
      <c r="G9947" t="s">
        <v>2171</v>
      </c>
      <c r="H9947">
        <v>0</v>
      </c>
      <c r="I9947">
        <v>0</v>
      </c>
      <c r="J9947">
        <v>0</v>
      </c>
      <c r="K9947">
        <v>0</v>
      </c>
      <c r="L9947">
        <v>0</v>
      </c>
    </row>
    <row r="9948" spans="1:12" x14ac:dyDescent="0.35">
      <c r="A9948" t="s">
        <v>1930</v>
      </c>
      <c r="B9948" t="s">
        <v>5366</v>
      </c>
      <c r="C9948" t="s">
        <v>2879</v>
      </c>
      <c r="D9948" t="s">
        <v>2898</v>
      </c>
      <c r="E9948" t="s">
        <v>3555</v>
      </c>
      <c r="F9948" t="s">
        <v>2172</v>
      </c>
      <c r="G9948" t="s">
        <v>2173</v>
      </c>
      <c r="H9948">
        <v>51791.685799999999</v>
      </c>
      <c r="I9948">
        <v>7.19447297773816</v>
      </c>
      <c r="J9948">
        <v>10178.825594398701</v>
      </c>
      <c r="K9948">
        <v>10186.020067376399</v>
      </c>
      <c r="L9948">
        <v>41605.665732623602</v>
      </c>
    </row>
    <row r="9949" spans="1:12" x14ac:dyDescent="0.35">
      <c r="A9949" t="s">
        <v>1930</v>
      </c>
      <c r="B9949" t="s">
        <v>5366</v>
      </c>
      <c r="C9949" t="s">
        <v>2879</v>
      </c>
      <c r="D9949" t="s">
        <v>2898</v>
      </c>
      <c r="E9949" t="s">
        <v>3555</v>
      </c>
      <c r="F9949" t="s">
        <v>2882</v>
      </c>
      <c r="G9949" t="s">
        <v>2883</v>
      </c>
      <c r="H9949">
        <v>51791.685799999999</v>
      </c>
      <c r="I9949">
        <v>7.19447297773816</v>
      </c>
      <c r="J9949">
        <v>10178.825594398701</v>
      </c>
      <c r="K9949">
        <v>10186.020067376399</v>
      </c>
      <c r="L9949">
        <v>41605.665732623602</v>
      </c>
    </row>
    <row r="9950" spans="1:12" x14ac:dyDescent="0.35">
      <c r="A9950" t="s">
        <v>1930</v>
      </c>
      <c r="B9950" t="s">
        <v>5366</v>
      </c>
      <c r="C9950" t="s">
        <v>2879</v>
      </c>
      <c r="D9950" t="s">
        <v>2898</v>
      </c>
      <c r="E9950" t="s">
        <v>3555</v>
      </c>
      <c r="F9950" t="s">
        <v>2884</v>
      </c>
      <c r="G9950" t="s">
        <v>2885</v>
      </c>
      <c r="H9950">
        <v>93679.046300000002</v>
      </c>
      <c r="I9950">
        <v>18.0429137165487</v>
      </c>
      <c r="J9950">
        <v>8764.9017256690295</v>
      </c>
      <c r="K9950">
        <v>8782.9446393855796</v>
      </c>
      <c r="L9950">
        <v>84896.101660614397</v>
      </c>
    </row>
    <row r="9951" spans="1:12" x14ac:dyDescent="0.35">
      <c r="A9951" t="s">
        <v>1930</v>
      </c>
      <c r="B9951" t="s">
        <v>5366</v>
      </c>
      <c r="C9951" t="s">
        <v>2879</v>
      </c>
      <c r="D9951" t="s">
        <v>2898</v>
      </c>
      <c r="E9951" t="s">
        <v>3555</v>
      </c>
      <c r="F9951" t="s">
        <v>2896</v>
      </c>
      <c r="G9951" t="s">
        <v>2897</v>
      </c>
      <c r="H9951">
        <v>22941.8073</v>
      </c>
      <c r="I9951">
        <v>4.4186727469098797</v>
      </c>
      <c r="J9951">
        <v>2146.5065450617999</v>
      </c>
      <c r="K9951">
        <v>2150.9252178087099</v>
      </c>
      <c r="L9951">
        <v>20790.8820821913</v>
      </c>
    </row>
    <row r="9952" spans="1:12" x14ac:dyDescent="0.35">
      <c r="A9952" t="s">
        <v>1930</v>
      </c>
      <c r="B9952" t="s">
        <v>5366</v>
      </c>
      <c r="C9952" t="s">
        <v>2879</v>
      </c>
      <c r="D9952" t="s">
        <v>2902</v>
      </c>
      <c r="E9952" t="s">
        <v>2967</v>
      </c>
      <c r="F9952" t="s">
        <v>2172</v>
      </c>
      <c r="G9952" t="s">
        <v>2173</v>
      </c>
      <c r="H9952">
        <v>58701.042099999999</v>
      </c>
      <c r="I9952">
        <v>7.4485179771996499</v>
      </c>
      <c r="J9952">
        <v>1970.87886262498</v>
      </c>
      <c r="K9952">
        <v>1978.32738060218</v>
      </c>
      <c r="L9952">
        <v>56722.714719397802</v>
      </c>
    </row>
    <row r="9953" spans="1:12" x14ac:dyDescent="0.35">
      <c r="A9953" t="s">
        <v>1930</v>
      </c>
      <c r="B9953" t="s">
        <v>5366</v>
      </c>
      <c r="C9953" t="s">
        <v>2879</v>
      </c>
      <c r="D9953" t="s">
        <v>2902</v>
      </c>
      <c r="E9953" t="s">
        <v>2967</v>
      </c>
      <c r="F9953" t="s">
        <v>2882</v>
      </c>
      <c r="G9953" t="s">
        <v>2883</v>
      </c>
      <c r="H9953">
        <v>0</v>
      </c>
      <c r="I9953">
        <v>0</v>
      </c>
      <c r="J9953">
        <v>0</v>
      </c>
      <c r="K9953">
        <v>0</v>
      </c>
      <c r="L9953">
        <v>0</v>
      </c>
    </row>
    <row r="9954" spans="1:12" x14ac:dyDescent="0.35">
      <c r="A9954" t="s">
        <v>1930</v>
      </c>
      <c r="B9954" t="s">
        <v>5366</v>
      </c>
      <c r="C9954" t="s">
        <v>2879</v>
      </c>
      <c r="D9954" t="s">
        <v>2902</v>
      </c>
      <c r="E9954" t="s">
        <v>2967</v>
      </c>
      <c r="F9954" t="s">
        <v>2884</v>
      </c>
      <c r="G9954" t="s">
        <v>2885</v>
      </c>
      <c r="H9954">
        <v>24883.053599999999</v>
      </c>
      <c r="I9954">
        <v>3.6477331189710598</v>
      </c>
      <c r="J9954">
        <v>328.76665594855302</v>
      </c>
      <c r="K9954">
        <v>332.41438906752398</v>
      </c>
      <c r="L9954">
        <v>24550.639210932499</v>
      </c>
    </row>
    <row r="9955" spans="1:12" x14ac:dyDescent="0.35">
      <c r="A9955" t="s">
        <v>1930</v>
      </c>
      <c r="B9955" t="s">
        <v>5366</v>
      </c>
      <c r="C9955" t="s">
        <v>2879</v>
      </c>
      <c r="D9955" t="s">
        <v>2904</v>
      </c>
      <c r="E9955" t="s">
        <v>2893</v>
      </c>
      <c r="F9955" t="s">
        <v>2170</v>
      </c>
      <c r="G9955" t="s">
        <v>2171</v>
      </c>
      <c r="H9955">
        <v>0</v>
      </c>
      <c r="J9955">
        <v>0</v>
      </c>
      <c r="K9955">
        <v>0</v>
      </c>
      <c r="L9955">
        <v>0</v>
      </c>
    </row>
    <row r="9956" spans="1:12" x14ac:dyDescent="0.35">
      <c r="A9956" t="s">
        <v>1930</v>
      </c>
      <c r="B9956" t="s">
        <v>5366</v>
      </c>
      <c r="C9956" t="s">
        <v>2879</v>
      </c>
      <c r="D9956" t="s">
        <v>2904</v>
      </c>
      <c r="E9956" t="s">
        <v>2893</v>
      </c>
      <c r="F9956" t="s">
        <v>2172</v>
      </c>
      <c r="G9956" t="s">
        <v>2173</v>
      </c>
      <c r="H9956">
        <v>32975.4274</v>
      </c>
      <c r="J9956">
        <v>645.42627356729497</v>
      </c>
      <c r="K9956">
        <v>645.42627356729497</v>
      </c>
      <c r="L9956">
        <v>32330.0011264327</v>
      </c>
    </row>
    <row r="9957" spans="1:12" x14ac:dyDescent="0.35">
      <c r="A9957" t="s">
        <v>1930</v>
      </c>
      <c r="B9957" t="s">
        <v>5366</v>
      </c>
      <c r="C9957" t="s">
        <v>2879</v>
      </c>
      <c r="D9957" t="s">
        <v>2904</v>
      </c>
      <c r="E9957" t="s">
        <v>2893</v>
      </c>
      <c r="F9957" t="s">
        <v>2882</v>
      </c>
      <c r="G9957" t="s">
        <v>2883</v>
      </c>
      <c r="H9957">
        <v>6915.3765999999996</v>
      </c>
      <c r="J9957">
        <v>135.354295781221</v>
      </c>
      <c r="K9957">
        <v>135.354295781221</v>
      </c>
      <c r="L9957">
        <v>6780.0223042187799</v>
      </c>
    </row>
    <row r="9958" spans="1:12" x14ac:dyDescent="0.35">
      <c r="A9958" t="s">
        <v>1930</v>
      </c>
      <c r="B9958" t="s">
        <v>5366</v>
      </c>
      <c r="C9958" t="s">
        <v>2879</v>
      </c>
      <c r="D9958" t="s">
        <v>2904</v>
      </c>
      <c r="E9958" t="s">
        <v>2893</v>
      </c>
      <c r="F9958" t="s">
        <v>2890</v>
      </c>
      <c r="G9958" t="s">
        <v>2891</v>
      </c>
      <c r="H9958">
        <v>18343.946400000001</v>
      </c>
      <c r="J9958">
        <v>359.04507933544897</v>
      </c>
      <c r="K9958">
        <v>359.04507933544897</v>
      </c>
      <c r="L9958">
        <v>17984.901320664601</v>
      </c>
    </row>
    <row r="9959" spans="1:12" x14ac:dyDescent="0.35">
      <c r="A9959" t="s">
        <v>1930</v>
      </c>
      <c r="B9959" t="s">
        <v>5366</v>
      </c>
      <c r="C9959" t="s">
        <v>2879</v>
      </c>
      <c r="D9959" t="s">
        <v>2906</v>
      </c>
      <c r="E9959" t="s">
        <v>5372</v>
      </c>
      <c r="F9959" t="s">
        <v>2172</v>
      </c>
      <c r="G9959" t="s">
        <v>2173</v>
      </c>
      <c r="H9959">
        <v>58716.080999999998</v>
      </c>
      <c r="I9959">
        <v>2.1284107228338902</v>
      </c>
      <c r="J9959">
        <v>7578.7951771182397</v>
      </c>
      <c r="K9959">
        <v>7580.92358784107</v>
      </c>
      <c r="L9959">
        <v>51135.1574121589</v>
      </c>
    </row>
    <row r="9960" spans="1:12" x14ac:dyDescent="0.35">
      <c r="A9960" t="s">
        <v>1930</v>
      </c>
      <c r="B9960" t="s">
        <v>5366</v>
      </c>
      <c r="C9960" t="s">
        <v>2879</v>
      </c>
      <c r="D9960" t="s">
        <v>2906</v>
      </c>
      <c r="E9960" t="s">
        <v>5372</v>
      </c>
      <c r="F9960" t="s">
        <v>2882</v>
      </c>
      <c r="G9960" t="s">
        <v>2883</v>
      </c>
      <c r="H9960">
        <v>0</v>
      </c>
      <c r="I9960">
        <v>0</v>
      </c>
      <c r="J9960">
        <v>0</v>
      </c>
      <c r="K9960">
        <v>0</v>
      </c>
      <c r="L9960">
        <v>0</v>
      </c>
    </row>
    <row r="9961" spans="1:12" x14ac:dyDescent="0.35">
      <c r="A9961" t="s">
        <v>1930</v>
      </c>
      <c r="B9961" t="s">
        <v>5366</v>
      </c>
      <c r="C9961" t="s">
        <v>2879</v>
      </c>
      <c r="D9961" t="s">
        <v>2906</v>
      </c>
      <c r="E9961" t="s">
        <v>5372</v>
      </c>
      <c r="F9961" t="s">
        <v>2884</v>
      </c>
      <c r="G9961" t="s">
        <v>2885</v>
      </c>
      <c r="H9961">
        <v>28262.007000000001</v>
      </c>
      <c r="I9961">
        <v>1.02447502792405</v>
      </c>
      <c r="J9961">
        <v>3647.9267452529102</v>
      </c>
      <c r="K9961">
        <v>3648.9512202808401</v>
      </c>
      <c r="L9961">
        <v>24613.055779719201</v>
      </c>
    </row>
    <row r="9962" spans="1:12" x14ac:dyDescent="0.35">
      <c r="A9962" t="s">
        <v>1930</v>
      </c>
      <c r="B9962" t="s">
        <v>5366</v>
      </c>
      <c r="C9962" t="s">
        <v>2879</v>
      </c>
      <c r="D9962" t="s">
        <v>2906</v>
      </c>
      <c r="E9962" t="s">
        <v>5372</v>
      </c>
      <c r="F9962" t="s">
        <v>2896</v>
      </c>
      <c r="G9962" t="s">
        <v>2897</v>
      </c>
      <c r="H9962">
        <v>10020.8778</v>
      </c>
      <c r="I9962">
        <v>0.36324876336365097</v>
      </c>
      <c r="J9962">
        <v>1293.4477102281801</v>
      </c>
      <c r="K9962">
        <v>1293.81095899154</v>
      </c>
      <c r="L9962">
        <v>8727.06684100846</v>
      </c>
    </row>
    <row r="9963" spans="1:12" x14ac:dyDescent="0.35">
      <c r="A9963" t="s">
        <v>1930</v>
      </c>
      <c r="B9963" t="s">
        <v>5366</v>
      </c>
      <c r="C9963" t="s">
        <v>2915</v>
      </c>
      <c r="D9963" t="s">
        <v>5373</v>
      </c>
      <c r="E9963" t="s">
        <v>5374</v>
      </c>
      <c r="F9963" t="s">
        <v>2172</v>
      </c>
      <c r="G9963" t="s">
        <v>2173</v>
      </c>
      <c r="H9963">
        <v>1628517.5182</v>
      </c>
      <c r="I9963">
        <v>45.712152109279202</v>
      </c>
      <c r="J9963">
        <v>666239.94558122102</v>
      </c>
      <c r="K9963">
        <v>666285.65773333097</v>
      </c>
      <c r="L9963">
        <v>962231.86046667001</v>
      </c>
    </row>
    <row r="9964" spans="1:12" x14ac:dyDescent="0.35">
      <c r="A9964" t="s">
        <v>1930</v>
      </c>
      <c r="B9964" t="s">
        <v>5366</v>
      </c>
      <c r="C9964" t="s">
        <v>2915</v>
      </c>
      <c r="D9964" t="s">
        <v>5373</v>
      </c>
      <c r="E9964" t="s">
        <v>5374</v>
      </c>
      <c r="F9964" t="s">
        <v>2918</v>
      </c>
      <c r="G9964" t="s">
        <v>2919</v>
      </c>
      <c r="H9964">
        <v>0</v>
      </c>
      <c r="I9964">
        <v>0</v>
      </c>
      <c r="J9964">
        <v>0</v>
      </c>
      <c r="K9964">
        <v>0</v>
      </c>
      <c r="L9964">
        <v>0</v>
      </c>
    </row>
    <row r="9965" spans="1:12" x14ac:dyDescent="0.35">
      <c r="A9965" t="s">
        <v>1930</v>
      </c>
      <c r="B9965" t="s">
        <v>5366</v>
      </c>
      <c r="C9965" t="s">
        <v>2915</v>
      </c>
      <c r="D9965" t="s">
        <v>5373</v>
      </c>
      <c r="E9965" t="s">
        <v>5374</v>
      </c>
      <c r="F9965" t="s">
        <v>2920</v>
      </c>
      <c r="G9965" t="s">
        <v>2921</v>
      </c>
      <c r="H9965">
        <v>0</v>
      </c>
      <c r="I9965">
        <v>0</v>
      </c>
      <c r="J9965">
        <v>0</v>
      </c>
      <c r="K9965">
        <v>0</v>
      </c>
      <c r="L9965">
        <v>0</v>
      </c>
    </row>
    <row r="9966" spans="1:12" x14ac:dyDescent="0.35">
      <c r="A9966" t="s">
        <v>1930</v>
      </c>
      <c r="B9966" t="s">
        <v>5366</v>
      </c>
      <c r="C9966" t="s">
        <v>2915</v>
      </c>
      <c r="D9966" t="s">
        <v>5373</v>
      </c>
      <c r="E9966" t="s">
        <v>5374</v>
      </c>
      <c r="F9966" t="s">
        <v>2867</v>
      </c>
      <c r="G9966" t="s">
        <v>2868</v>
      </c>
      <c r="H9966">
        <v>0</v>
      </c>
      <c r="I9966">
        <v>0</v>
      </c>
      <c r="J9966">
        <v>0</v>
      </c>
      <c r="K9966">
        <v>0</v>
      </c>
      <c r="L9966">
        <v>0</v>
      </c>
    </row>
    <row r="9967" spans="1:12" x14ac:dyDescent="0.35">
      <c r="A9967" t="s">
        <v>1930</v>
      </c>
      <c r="B9967" t="s">
        <v>5366</v>
      </c>
      <c r="C9967" t="s">
        <v>2915</v>
      </c>
      <c r="D9967" t="s">
        <v>5373</v>
      </c>
      <c r="E9967" t="s">
        <v>5374</v>
      </c>
      <c r="F9967" t="s">
        <v>2922</v>
      </c>
      <c r="G9967" t="s">
        <v>2923</v>
      </c>
      <c r="H9967">
        <v>90447.4709</v>
      </c>
      <c r="I9967">
        <v>2.5388419236126998</v>
      </c>
      <c r="J9967">
        <v>37002.806189991097</v>
      </c>
      <c r="K9967">
        <v>37005.345031914701</v>
      </c>
      <c r="L9967">
        <v>53442.125868085299</v>
      </c>
    </row>
    <row r="9968" spans="1:12" x14ac:dyDescent="0.35">
      <c r="A9968" t="s">
        <v>1930</v>
      </c>
      <c r="B9968" t="s">
        <v>5366</v>
      </c>
      <c r="C9968" t="s">
        <v>2915</v>
      </c>
      <c r="D9968" t="s">
        <v>5373</v>
      </c>
      <c r="E9968" t="s">
        <v>5374</v>
      </c>
      <c r="F9968" t="s">
        <v>2875</v>
      </c>
      <c r="G9968" t="s">
        <v>2876</v>
      </c>
      <c r="H9968">
        <v>90447.4709</v>
      </c>
      <c r="I9968">
        <v>2.5388419236126998</v>
      </c>
      <c r="J9968">
        <v>37002.806189991097</v>
      </c>
      <c r="K9968">
        <v>37005.345031914701</v>
      </c>
      <c r="L9968">
        <v>53442.125868085299</v>
      </c>
    </row>
    <row r="9969" spans="1:12" x14ac:dyDescent="0.35">
      <c r="A9969" t="s">
        <v>1930</v>
      </c>
      <c r="B9969" t="s">
        <v>5366</v>
      </c>
      <c r="C9969" t="s">
        <v>2915</v>
      </c>
      <c r="D9969" t="s">
        <v>5373</v>
      </c>
      <c r="E9969" t="s">
        <v>5374</v>
      </c>
      <c r="F9969" t="s">
        <v>2924</v>
      </c>
      <c r="G9969" t="s">
        <v>2925</v>
      </c>
      <c r="H9969">
        <v>0</v>
      </c>
      <c r="I9969">
        <v>0</v>
      </c>
      <c r="J9969">
        <v>0</v>
      </c>
      <c r="K9969">
        <v>0</v>
      </c>
      <c r="L9969">
        <v>0</v>
      </c>
    </row>
    <row r="9970" spans="1:12" x14ac:dyDescent="0.35">
      <c r="A9970" t="s">
        <v>1930</v>
      </c>
      <c r="B9970" t="s">
        <v>5366</v>
      </c>
      <c r="C9970" t="s">
        <v>2915</v>
      </c>
      <c r="D9970" t="s">
        <v>5373</v>
      </c>
      <c r="E9970" t="s">
        <v>5374</v>
      </c>
      <c r="F9970" t="s">
        <v>2877</v>
      </c>
      <c r="G9970" t="s">
        <v>2878</v>
      </c>
      <c r="H9970">
        <v>29634.6662</v>
      </c>
      <c r="I9970">
        <v>0.83183899203692502</v>
      </c>
      <c r="J9970">
        <v>12123.786328461199</v>
      </c>
      <c r="K9970">
        <v>12124.6181674533</v>
      </c>
      <c r="L9970">
        <v>17510.0480325467</v>
      </c>
    </row>
    <row r="9971" spans="1:12" x14ac:dyDescent="0.35">
      <c r="A9971" t="s">
        <v>1930</v>
      </c>
      <c r="B9971" t="s">
        <v>5366</v>
      </c>
      <c r="C9971" t="s">
        <v>2915</v>
      </c>
      <c r="D9971" t="s">
        <v>5375</v>
      </c>
      <c r="E9971" t="s">
        <v>5376</v>
      </c>
      <c r="F9971" t="s">
        <v>2170</v>
      </c>
      <c r="G9971" t="s">
        <v>2171</v>
      </c>
      <c r="H9971">
        <v>0</v>
      </c>
      <c r="J9971">
        <v>0</v>
      </c>
      <c r="K9971">
        <v>0</v>
      </c>
      <c r="L9971">
        <v>0</v>
      </c>
    </row>
    <row r="9972" spans="1:12" x14ac:dyDescent="0.35">
      <c r="A9972" t="s">
        <v>1930</v>
      </c>
      <c r="B9972" t="s">
        <v>5366</v>
      </c>
      <c r="C9972" t="s">
        <v>2915</v>
      </c>
      <c r="D9972" t="s">
        <v>5375</v>
      </c>
      <c r="E9972" t="s">
        <v>5376</v>
      </c>
      <c r="F9972" t="s">
        <v>2172</v>
      </c>
      <c r="G9972" t="s">
        <v>2173</v>
      </c>
      <c r="H9972">
        <v>152283.80100000001</v>
      </c>
      <c r="J9972">
        <v>43889.707502633799</v>
      </c>
      <c r="K9972">
        <v>43889.707502633799</v>
      </c>
      <c r="L9972">
        <v>108394.093497366</v>
      </c>
    </row>
    <row r="9973" spans="1:12" x14ac:dyDescent="0.35">
      <c r="A9973" t="s">
        <v>1930</v>
      </c>
      <c r="B9973" t="s">
        <v>5366</v>
      </c>
      <c r="C9973" t="s">
        <v>2915</v>
      </c>
      <c r="D9973" t="s">
        <v>5375</v>
      </c>
      <c r="E9973" t="s">
        <v>5376</v>
      </c>
      <c r="F9973" t="s">
        <v>2867</v>
      </c>
      <c r="G9973" t="s">
        <v>2868</v>
      </c>
      <c r="H9973">
        <v>0</v>
      </c>
      <c r="J9973">
        <v>0</v>
      </c>
      <c r="K9973">
        <v>0</v>
      </c>
      <c r="L9973">
        <v>0</v>
      </c>
    </row>
    <row r="9974" spans="1:12" x14ac:dyDescent="0.35">
      <c r="A9974" t="s">
        <v>1930</v>
      </c>
      <c r="B9974" t="s">
        <v>5366</v>
      </c>
      <c r="C9974" t="s">
        <v>2915</v>
      </c>
      <c r="D9974" t="s">
        <v>5375</v>
      </c>
      <c r="E9974" t="s">
        <v>5376</v>
      </c>
      <c r="F9974" t="s">
        <v>2922</v>
      </c>
      <c r="G9974" t="s">
        <v>2923</v>
      </c>
      <c r="H9974">
        <v>0</v>
      </c>
      <c r="J9974">
        <v>0</v>
      </c>
      <c r="K9974">
        <v>0</v>
      </c>
      <c r="L9974">
        <v>0</v>
      </c>
    </row>
    <row r="9975" spans="1:12" x14ac:dyDescent="0.35">
      <c r="A9975" t="s">
        <v>1930</v>
      </c>
      <c r="B9975" t="s">
        <v>5366</v>
      </c>
      <c r="C9975" t="s">
        <v>2915</v>
      </c>
      <c r="D9975" t="s">
        <v>5375</v>
      </c>
      <c r="E9975" t="s">
        <v>5376</v>
      </c>
      <c r="F9975" t="s">
        <v>2930</v>
      </c>
      <c r="G9975" t="s">
        <v>2931</v>
      </c>
      <c r="H9975">
        <v>3571.6653999999999</v>
      </c>
      <c r="J9975">
        <v>1029.38953362284</v>
      </c>
      <c r="K9975">
        <v>1029.38953362284</v>
      </c>
      <c r="L9975">
        <v>2542.2758663771601</v>
      </c>
    </row>
    <row r="9976" spans="1:12" x14ac:dyDescent="0.35">
      <c r="A9976" t="s">
        <v>1930</v>
      </c>
      <c r="B9976" t="s">
        <v>5366</v>
      </c>
      <c r="C9976" t="s">
        <v>2915</v>
      </c>
      <c r="D9976" t="s">
        <v>5375</v>
      </c>
      <c r="E9976" t="s">
        <v>5376</v>
      </c>
      <c r="F9976" t="s">
        <v>2999</v>
      </c>
      <c r="G9976" t="s">
        <v>3000</v>
      </c>
      <c r="H9976">
        <v>0</v>
      </c>
      <c r="J9976">
        <v>0</v>
      </c>
      <c r="K9976">
        <v>0</v>
      </c>
      <c r="L9976">
        <v>0</v>
      </c>
    </row>
    <row r="9977" spans="1:12" x14ac:dyDescent="0.35">
      <c r="A9977" t="s">
        <v>1930</v>
      </c>
      <c r="B9977" t="s">
        <v>5366</v>
      </c>
      <c r="C9977" t="s">
        <v>2915</v>
      </c>
      <c r="D9977" t="s">
        <v>5375</v>
      </c>
      <c r="E9977" t="s">
        <v>5376</v>
      </c>
      <c r="F9977" t="s">
        <v>2924</v>
      </c>
      <c r="G9977" t="s">
        <v>2925</v>
      </c>
      <c r="H9977">
        <v>0</v>
      </c>
      <c r="J9977">
        <v>0</v>
      </c>
      <c r="K9977">
        <v>0</v>
      </c>
      <c r="L9977">
        <v>0</v>
      </c>
    </row>
    <row r="9978" spans="1:12" x14ac:dyDescent="0.35">
      <c r="A9978" t="s">
        <v>1930</v>
      </c>
      <c r="B9978" t="s">
        <v>5366</v>
      </c>
      <c r="C9978" t="s">
        <v>2915</v>
      </c>
      <c r="D9978" t="s">
        <v>5377</v>
      </c>
      <c r="E9978" t="s">
        <v>5378</v>
      </c>
      <c r="F9978" t="s">
        <v>2172</v>
      </c>
      <c r="G9978" t="s">
        <v>2173</v>
      </c>
      <c r="H9978">
        <v>130664.20110000001</v>
      </c>
      <c r="I9978">
        <v>88.255693862376603</v>
      </c>
      <c r="J9978">
        <v>11856.9867128566</v>
      </c>
      <c r="K9978">
        <v>11945.2424067189</v>
      </c>
      <c r="L9978">
        <v>118718.95869328101</v>
      </c>
    </row>
    <row r="9979" spans="1:12" x14ac:dyDescent="0.35">
      <c r="A9979" t="s">
        <v>1930</v>
      </c>
      <c r="B9979" t="s">
        <v>5366</v>
      </c>
      <c r="C9979" t="s">
        <v>2915</v>
      </c>
      <c r="D9979" t="s">
        <v>5377</v>
      </c>
      <c r="E9979" t="s">
        <v>5378</v>
      </c>
      <c r="F9979" t="s">
        <v>2867</v>
      </c>
      <c r="G9979" t="s">
        <v>2868</v>
      </c>
      <c r="H9979">
        <v>0</v>
      </c>
      <c r="I9979">
        <v>0</v>
      </c>
      <c r="J9979">
        <v>0</v>
      </c>
      <c r="K9979">
        <v>0</v>
      </c>
      <c r="L9979">
        <v>0</v>
      </c>
    </row>
    <row r="9980" spans="1:12" x14ac:dyDescent="0.35">
      <c r="A9980" t="s">
        <v>1930</v>
      </c>
      <c r="B9980" t="s">
        <v>5366</v>
      </c>
      <c r="C9980" t="s">
        <v>2915</v>
      </c>
      <c r="D9980" t="s">
        <v>5377</v>
      </c>
      <c r="E9980" t="s">
        <v>5378</v>
      </c>
      <c r="F9980" t="s">
        <v>2922</v>
      </c>
      <c r="G9980" t="s">
        <v>2923</v>
      </c>
      <c r="H9980">
        <v>0</v>
      </c>
      <c r="I9980">
        <v>0</v>
      </c>
      <c r="J9980">
        <v>0</v>
      </c>
      <c r="K9980">
        <v>0</v>
      </c>
      <c r="L9980">
        <v>0</v>
      </c>
    </row>
    <row r="9981" spans="1:12" x14ac:dyDescent="0.35">
      <c r="A9981" t="s">
        <v>1930</v>
      </c>
      <c r="B9981" t="s">
        <v>5366</v>
      </c>
      <c r="C9981" t="s">
        <v>2915</v>
      </c>
      <c r="D9981" t="s">
        <v>5377</v>
      </c>
      <c r="E9981" t="s">
        <v>5378</v>
      </c>
      <c r="F9981" t="s">
        <v>3500</v>
      </c>
      <c r="G9981" t="s">
        <v>3501</v>
      </c>
      <c r="H9981">
        <v>5031.3516</v>
      </c>
      <c r="I9981">
        <v>3.3983709612004902</v>
      </c>
      <c r="J9981">
        <v>456.56475598215502</v>
      </c>
      <c r="K9981">
        <v>459.96312694335501</v>
      </c>
      <c r="L9981">
        <v>4571.3884730566397</v>
      </c>
    </row>
    <row r="9982" spans="1:12" x14ac:dyDescent="0.35">
      <c r="A9982" t="s">
        <v>1930</v>
      </c>
      <c r="B9982" t="s">
        <v>5366</v>
      </c>
      <c r="C9982" t="s">
        <v>2915</v>
      </c>
      <c r="D9982" t="s">
        <v>5377</v>
      </c>
      <c r="E9982" t="s">
        <v>5378</v>
      </c>
      <c r="F9982" t="s">
        <v>2924</v>
      </c>
      <c r="G9982" t="s">
        <v>2925</v>
      </c>
      <c r="H9982">
        <v>0</v>
      </c>
      <c r="I9982">
        <v>0</v>
      </c>
      <c r="J9982">
        <v>0</v>
      </c>
      <c r="K9982">
        <v>0</v>
      </c>
      <c r="L9982">
        <v>0</v>
      </c>
    </row>
    <row r="9983" spans="1:12" x14ac:dyDescent="0.35">
      <c r="A9983" t="s">
        <v>1930</v>
      </c>
      <c r="B9983" t="s">
        <v>5366</v>
      </c>
      <c r="C9983" t="s">
        <v>2915</v>
      </c>
      <c r="D9983" t="s">
        <v>5379</v>
      </c>
      <c r="E9983" t="s">
        <v>5380</v>
      </c>
      <c r="F9983" t="s">
        <v>2170</v>
      </c>
      <c r="G9983" t="s">
        <v>2171</v>
      </c>
      <c r="H9983">
        <v>0</v>
      </c>
      <c r="I9983">
        <v>0</v>
      </c>
      <c r="J9983">
        <v>0</v>
      </c>
      <c r="K9983">
        <v>0</v>
      </c>
      <c r="L9983">
        <v>0</v>
      </c>
    </row>
    <row r="9984" spans="1:12" x14ac:dyDescent="0.35">
      <c r="A9984" t="s">
        <v>1930</v>
      </c>
      <c r="B9984" t="s">
        <v>5366</v>
      </c>
      <c r="C9984" t="s">
        <v>2915</v>
      </c>
      <c r="D9984" t="s">
        <v>5379</v>
      </c>
      <c r="E9984" t="s">
        <v>5380</v>
      </c>
      <c r="F9984" t="s">
        <v>2172</v>
      </c>
      <c r="G9984" t="s">
        <v>2173</v>
      </c>
      <c r="H9984">
        <v>93009.982399999994</v>
      </c>
      <c r="I9984">
        <v>55.96834800776</v>
      </c>
      <c r="J9984">
        <v>8989.9122011639993</v>
      </c>
      <c r="K9984">
        <v>9045.8805491717594</v>
      </c>
      <c r="L9984">
        <v>83964.1018508282</v>
      </c>
    </row>
    <row r="9985" spans="1:12" x14ac:dyDescent="0.35">
      <c r="A9985" t="s">
        <v>1930</v>
      </c>
      <c r="B9985" t="s">
        <v>5366</v>
      </c>
      <c r="C9985" t="s">
        <v>2915</v>
      </c>
      <c r="D9985" t="s">
        <v>5379</v>
      </c>
      <c r="E9985" t="s">
        <v>5380</v>
      </c>
      <c r="F9985" t="s">
        <v>2867</v>
      </c>
      <c r="G9985" t="s">
        <v>2868</v>
      </c>
      <c r="H9985">
        <v>0</v>
      </c>
      <c r="I9985">
        <v>0</v>
      </c>
      <c r="J9985">
        <v>0</v>
      </c>
      <c r="K9985">
        <v>0</v>
      </c>
      <c r="L9985">
        <v>0</v>
      </c>
    </row>
    <row r="9986" spans="1:12" x14ac:dyDescent="0.35">
      <c r="A9986" t="s">
        <v>1930</v>
      </c>
      <c r="B9986" t="s">
        <v>5366</v>
      </c>
      <c r="C9986" t="s">
        <v>2915</v>
      </c>
      <c r="D9986" t="s">
        <v>5379</v>
      </c>
      <c r="E9986" t="s">
        <v>5380</v>
      </c>
      <c r="F9986" t="s">
        <v>2922</v>
      </c>
      <c r="G9986" t="s">
        <v>2923</v>
      </c>
      <c r="H9986">
        <v>0</v>
      </c>
      <c r="I9986">
        <v>0</v>
      </c>
      <c r="J9986">
        <v>0</v>
      </c>
      <c r="K9986">
        <v>0</v>
      </c>
      <c r="L9986">
        <v>0</v>
      </c>
    </row>
    <row r="9987" spans="1:12" x14ac:dyDescent="0.35">
      <c r="A9987" t="s">
        <v>1930</v>
      </c>
      <c r="B9987" t="s">
        <v>5366</v>
      </c>
      <c r="C9987" t="s">
        <v>2915</v>
      </c>
      <c r="D9987" t="s">
        <v>5379</v>
      </c>
      <c r="E9987" t="s">
        <v>5380</v>
      </c>
      <c r="F9987" t="s">
        <v>2924</v>
      </c>
      <c r="G9987" t="s">
        <v>2925</v>
      </c>
      <c r="H9987">
        <v>0</v>
      </c>
      <c r="I9987">
        <v>0</v>
      </c>
      <c r="J9987">
        <v>0</v>
      </c>
      <c r="K9987">
        <v>0</v>
      </c>
      <c r="L9987">
        <v>0</v>
      </c>
    </row>
    <row r="9988" spans="1:12" x14ac:dyDescent="0.35">
      <c r="A9988" t="s">
        <v>1930</v>
      </c>
      <c r="B9988" t="s">
        <v>5366</v>
      </c>
      <c r="C9988" t="s">
        <v>2915</v>
      </c>
      <c r="D9988" t="s">
        <v>5379</v>
      </c>
      <c r="E9988" t="s">
        <v>5380</v>
      </c>
      <c r="F9988" t="s">
        <v>2877</v>
      </c>
      <c r="G9988" t="s">
        <v>2878</v>
      </c>
      <c r="H9988">
        <v>3808.9422</v>
      </c>
      <c r="I9988">
        <v>2.2920142516042401</v>
      </c>
      <c r="J9988">
        <v>368.15463774063602</v>
      </c>
      <c r="K9988">
        <v>370.44665199223999</v>
      </c>
      <c r="L9988">
        <v>3438.4955480077601</v>
      </c>
    </row>
    <row r="9989" spans="1:12" x14ac:dyDescent="0.35">
      <c r="A9989" t="s">
        <v>1930</v>
      </c>
      <c r="B9989" t="s">
        <v>5366</v>
      </c>
      <c r="C9989" t="s">
        <v>2915</v>
      </c>
      <c r="D9989" t="s">
        <v>5381</v>
      </c>
      <c r="E9989" t="s">
        <v>5382</v>
      </c>
      <c r="F9989" t="s">
        <v>2172</v>
      </c>
      <c r="G9989" t="s">
        <v>2173</v>
      </c>
      <c r="H9989">
        <v>96537.299899999998</v>
      </c>
      <c r="J9989">
        <v>15898.732451158599</v>
      </c>
      <c r="K9989">
        <v>15898.732451158599</v>
      </c>
      <c r="L9989">
        <v>80638.567448841393</v>
      </c>
    </row>
    <row r="9990" spans="1:12" x14ac:dyDescent="0.35">
      <c r="A9990" t="s">
        <v>1930</v>
      </c>
      <c r="B9990" t="s">
        <v>5366</v>
      </c>
      <c r="C9990" t="s">
        <v>2915</v>
      </c>
      <c r="D9990" t="s">
        <v>5381</v>
      </c>
      <c r="E9990" t="s">
        <v>5382</v>
      </c>
      <c r="F9990" t="s">
        <v>2867</v>
      </c>
      <c r="G9990" t="s">
        <v>2868</v>
      </c>
      <c r="H9990">
        <v>0</v>
      </c>
      <c r="J9990">
        <v>0</v>
      </c>
      <c r="K9990">
        <v>0</v>
      </c>
      <c r="L9990">
        <v>0</v>
      </c>
    </row>
    <row r="9991" spans="1:12" x14ac:dyDescent="0.35">
      <c r="A9991" t="s">
        <v>1930</v>
      </c>
      <c r="B9991" t="s">
        <v>5366</v>
      </c>
      <c r="C9991" t="s">
        <v>2915</v>
      </c>
      <c r="D9991" t="s">
        <v>5381</v>
      </c>
      <c r="E9991" t="s">
        <v>5382</v>
      </c>
      <c r="F9991" t="s">
        <v>2922</v>
      </c>
      <c r="G9991" t="s">
        <v>2923</v>
      </c>
      <c r="H9991">
        <v>0</v>
      </c>
      <c r="J9991">
        <v>0</v>
      </c>
      <c r="K9991">
        <v>0</v>
      </c>
      <c r="L9991">
        <v>0</v>
      </c>
    </row>
    <row r="9992" spans="1:12" x14ac:dyDescent="0.35">
      <c r="A9992" t="s">
        <v>1930</v>
      </c>
      <c r="B9992" t="s">
        <v>5366</v>
      </c>
      <c r="C9992" t="s">
        <v>2915</v>
      </c>
      <c r="D9992" t="s">
        <v>5381</v>
      </c>
      <c r="E9992" t="s">
        <v>5382</v>
      </c>
      <c r="F9992" t="s">
        <v>2924</v>
      </c>
      <c r="G9992" t="s">
        <v>2925</v>
      </c>
      <c r="H9992">
        <v>0</v>
      </c>
      <c r="J9992">
        <v>0</v>
      </c>
      <c r="K9992">
        <v>0</v>
      </c>
      <c r="L9992">
        <v>0</v>
      </c>
    </row>
    <row r="9993" spans="1:12" x14ac:dyDescent="0.35">
      <c r="A9993" t="s">
        <v>1930</v>
      </c>
      <c r="B9993" t="s">
        <v>5366</v>
      </c>
      <c r="C9993" t="s">
        <v>2915</v>
      </c>
      <c r="D9993" t="s">
        <v>5383</v>
      </c>
      <c r="E9993" t="s">
        <v>5384</v>
      </c>
      <c r="F9993" t="s">
        <v>2172</v>
      </c>
      <c r="G9993" t="s">
        <v>2173</v>
      </c>
      <c r="H9993">
        <v>29882.699000000001</v>
      </c>
      <c r="J9993">
        <v>7492.5346876290596</v>
      </c>
      <c r="K9993">
        <v>7492.5346876290596</v>
      </c>
      <c r="L9993">
        <v>22390.1643123709</v>
      </c>
    </row>
    <row r="9994" spans="1:12" x14ac:dyDescent="0.35">
      <c r="A9994" t="s">
        <v>1930</v>
      </c>
      <c r="B9994" t="s">
        <v>5366</v>
      </c>
      <c r="C9994" t="s">
        <v>2915</v>
      </c>
      <c r="D9994" t="s">
        <v>5383</v>
      </c>
      <c r="E9994" t="s">
        <v>5384</v>
      </c>
      <c r="F9994" t="s">
        <v>2867</v>
      </c>
      <c r="G9994" t="s">
        <v>2868</v>
      </c>
      <c r="H9994">
        <v>0</v>
      </c>
      <c r="J9994">
        <v>0</v>
      </c>
      <c r="K9994">
        <v>0</v>
      </c>
      <c r="L9994">
        <v>0</v>
      </c>
    </row>
    <row r="9995" spans="1:12" x14ac:dyDescent="0.35">
      <c r="A9995" t="s">
        <v>1930</v>
      </c>
      <c r="B9995" t="s">
        <v>5366</v>
      </c>
      <c r="C9995" t="s">
        <v>2915</v>
      </c>
      <c r="D9995" t="s">
        <v>5383</v>
      </c>
      <c r="E9995" t="s">
        <v>5384</v>
      </c>
      <c r="F9995" t="s">
        <v>2922</v>
      </c>
      <c r="G9995" t="s">
        <v>2923</v>
      </c>
      <c r="H9995">
        <v>0</v>
      </c>
      <c r="J9995">
        <v>0</v>
      </c>
      <c r="K9995">
        <v>0</v>
      </c>
      <c r="L9995">
        <v>0</v>
      </c>
    </row>
    <row r="9996" spans="1:12" x14ac:dyDescent="0.35">
      <c r="A9996" t="s">
        <v>1930</v>
      </c>
      <c r="B9996" t="s">
        <v>5366</v>
      </c>
      <c r="C9996" t="s">
        <v>2915</v>
      </c>
      <c r="D9996" t="s">
        <v>5385</v>
      </c>
      <c r="E9996" t="s">
        <v>5386</v>
      </c>
      <c r="F9996" t="s">
        <v>2172</v>
      </c>
      <c r="G9996" t="s">
        <v>2173</v>
      </c>
      <c r="H9996">
        <v>123810.7907</v>
      </c>
      <c r="J9996">
        <v>16697.8419009928</v>
      </c>
      <c r="K9996">
        <v>16697.8419009928</v>
      </c>
      <c r="L9996">
        <v>107112.948799007</v>
      </c>
    </row>
    <row r="9997" spans="1:12" x14ac:dyDescent="0.35">
      <c r="A9997" t="s">
        <v>1930</v>
      </c>
      <c r="B9997" t="s">
        <v>5366</v>
      </c>
      <c r="C9997" t="s">
        <v>2915</v>
      </c>
      <c r="D9997" t="s">
        <v>5385</v>
      </c>
      <c r="E9997" t="s">
        <v>5386</v>
      </c>
      <c r="F9997" t="s">
        <v>2867</v>
      </c>
      <c r="G9997" t="s">
        <v>2868</v>
      </c>
      <c r="H9997">
        <v>0</v>
      </c>
      <c r="J9997">
        <v>0</v>
      </c>
      <c r="K9997">
        <v>0</v>
      </c>
      <c r="L9997">
        <v>0</v>
      </c>
    </row>
    <row r="9998" spans="1:12" x14ac:dyDescent="0.35">
      <c r="A9998" t="s">
        <v>1930</v>
      </c>
      <c r="B9998" t="s">
        <v>5366</v>
      </c>
      <c r="C9998" t="s">
        <v>2915</v>
      </c>
      <c r="D9998" t="s">
        <v>5385</v>
      </c>
      <c r="E9998" t="s">
        <v>5386</v>
      </c>
      <c r="F9998" t="s">
        <v>2922</v>
      </c>
      <c r="G9998" t="s">
        <v>2923</v>
      </c>
      <c r="H9998">
        <v>0</v>
      </c>
      <c r="J9998">
        <v>0</v>
      </c>
      <c r="K9998">
        <v>0</v>
      </c>
      <c r="L9998">
        <v>0</v>
      </c>
    </row>
    <row r="9999" spans="1:12" x14ac:dyDescent="0.35">
      <c r="A9999" t="s">
        <v>1930</v>
      </c>
      <c r="B9999" t="s">
        <v>5366</v>
      </c>
      <c r="C9999" t="s">
        <v>2915</v>
      </c>
      <c r="D9999" t="s">
        <v>5385</v>
      </c>
      <c r="E9999" t="s">
        <v>5386</v>
      </c>
      <c r="F9999" t="s">
        <v>2924</v>
      </c>
      <c r="G9999" t="s">
        <v>2925</v>
      </c>
      <c r="H9999">
        <v>0</v>
      </c>
      <c r="J9999">
        <v>0</v>
      </c>
      <c r="K9999">
        <v>0</v>
      </c>
      <c r="L9999">
        <v>0</v>
      </c>
    </row>
    <row r="10000" spans="1:12" x14ac:dyDescent="0.35">
      <c r="A10000" t="s">
        <v>1930</v>
      </c>
      <c r="B10000" t="s">
        <v>5366</v>
      </c>
      <c r="C10000" t="s">
        <v>2915</v>
      </c>
      <c r="D10000" t="s">
        <v>5385</v>
      </c>
      <c r="E10000" t="s">
        <v>5386</v>
      </c>
      <c r="F10000" t="s">
        <v>2877</v>
      </c>
      <c r="G10000" t="s">
        <v>2878</v>
      </c>
      <c r="H10000">
        <v>5272.0865999999996</v>
      </c>
      <c r="J10000">
        <v>711.02419569444896</v>
      </c>
      <c r="K10000">
        <v>711.02419569444896</v>
      </c>
      <c r="L10000">
        <v>4561.0624043055504</v>
      </c>
    </row>
    <row r="10001" spans="1:14" x14ac:dyDescent="0.35">
      <c r="A10001" t="s">
        <v>1930</v>
      </c>
      <c r="B10001" t="s">
        <v>5366</v>
      </c>
      <c r="C10001" t="s">
        <v>17</v>
      </c>
      <c r="D10001" t="s">
        <v>1931</v>
      </c>
      <c r="E10001" t="s">
        <v>2459</v>
      </c>
      <c r="F10001" t="s">
        <v>2170</v>
      </c>
      <c r="G10001" t="s">
        <v>2171</v>
      </c>
      <c r="H10001">
        <v>0</v>
      </c>
      <c r="I10001">
        <v>0</v>
      </c>
      <c r="J10001">
        <v>0</v>
      </c>
      <c r="K10001">
        <v>0</v>
      </c>
      <c r="L10001">
        <v>0</v>
      </c>
    </row>
    <row r="10002" spans="1:14" x14ac:dyDescent="0.35">
      <c r="A10002" t="s">
        <v>1930</v>
      </c>
      <c r="B10002" t="s">
        <v>5366</v>
      </c>
      <c r="C10002" t="s">
        <v>17</v>
      </c>
      <c r="D10002" t="s">
        <v>1931</v>
      </c>
      <c r="E10002" t="s">
        <v>2459</v>
      </c>
      <c r="F10002" t="s">
        <v>19</v>
      </c>
      <c r="G10002" t="s">
        <v>2174</v>
      </c>
      <c r="H10002">
        <v>1013084.3927</v>
      </c>
      <c r="I10002">
        <v>106.138350253044</v>
      </c>
      <c r="J10002">
        <v>0</v>
      </c>
      <c r="K10002">
        <v>106.138350253044</v>
      </c>
      <c r="L10002">
        <v>1012978.25434975</v>
      </c>
      <c r="N10002" t="s">
        <v>2198</v>
      </c>
    </row>
    <row r="10003" spans="1:14" x14ac:dyDescent="0.35">
      <c r="A10003" t="s">
        <v>1930</v>
      </c>
      <c r="B10003" t="s">
        <v>5366</v>
      </c>
      <c r="C10003" t="s">
        <v>17</v>
      </c>
      <c r="D10003" t="s">
        <v>1931</v>
      </c>
      <c r="E10003" t="s">
        <v>2459</v>
      </c>
      <c r="F10003" t="s">
        <v>30</v>
      </c>
      <c r="G10003" t="s">
        <v>2182</v>
      </c>
      <c r="H10003">
        <v>321728.85269999999</v>
      </c>
      <c r="I10003">
        <v>33.7067374577016</v>
      </c>
      <c r="J10003">
        <v>0</v>
      </c>
      <c r="K10003">
        <v>33.7067374577016</v>
      </c>
      <c r="L10003">
        <v>321695.14596254198</v>
      </c>
      <c r="N10003" t="s">
        <v>2198</v>
      </c>
    </row>
    <row r="10004" spans="1:14" x14ac:dyDescent="0.35">
      <c r="A10004" t="s">
        <v>1930</v>
      </c>
      <c r="B10004" t="s">
        <v>5366</v>
      </c>
      <c r="C10004" t="s">
        <v>17</v>
      </c>
      <c r="D10004" t="s">
        <v>1931</v>
      </c>
      <c r="E10004" t="s">
        <v>2459</v>
      </c>
      <c r="F10004" t="s">
        <v>2787</v>
      </c>
      <c r="G10004" t="s">
        <v>2935</v>
      </c>
      <c r="H10004">
        <v>0</v>
      </c>
      <c r="I10004">
        <v>0</v>
      </c>
      <c r="J10004">
        <v>0</v>
      </c>
      <c r="K10004">
        <v>0</v>
      </c>
      <c r="L10004">
        <v>0</v>
      </c>
    </row>
    <row r="10005" spans="1:14" x14ac:dyDescent="0.35">
      <c r="A10005" t="s">
        <v>1930</v>
      </c>
      <c r="B10005" t="s">
        <v>5366</v>
      </c>
      <c r="C10005" t="s">
        <v>17</v>
      </c>
      <c r="D10005" t="s">
        <v>1931</v>
      </c>
      <c r="E10005" t="s">
        <v>2459</v>
      </c>
      <c r="F10005" t="s">
        <v>2788</v>
      </c>
      <c r="G10005" t="s">
        <v>2936</v>
      </c>
      <c r="H10005">
        <v>2652907.4349000002</v>
      </c>
      <c r="I10005">
        <v>277.93856125585103</v>
      </c>
      <c r="J10005">
        <v>124005.78283705399</v>
      </c>
      <c r="K10005">
        <v>124283.72139830999</v>
      </c>
      <c r="L10005">
        <v>2528623.71350169</v>
      </c>
    </row>
    <row r="10006" spans="1:14" x14ac:dyDescent="0.35">
      <c r="A10006" t="s">
        <v>1930</v>
      </c>
      <c r="B10006" t="s">
        <v>5366</v>
      </c>
      <c r="C10006" t="s">
        <v>17</v>
      </c>
      <c r="D10006" t="s">
        <v>1938</v>
      </c>
      <c r="E10006" t="s">
        <v>2460</v>
      </c>
      <c r="F10006" t="s">
        <v>2170</v>
      </c>
      <c r="G10006" t="s">
        <v>2171</v>
      </c>
      <c r="H10006">
        <v>0</v>
      </c>
      <c r="I10006">
        <v>0</v>
      </c>
      <c r="J10006">
        <v>0</v>
      </c>
      <c r="K10006">
        <v>0</v>
      </c>
      <c r="L10006">
        <v>0</v>
      </c>
    </row>
    <row r="10007" spans="1:14" x14ac:dyDescent="0.35">
      <c r="A10007" t="s">
        <v>1930</v>
      </c>
      <c r="B10007" t="s">
        <v>5366</v>
      </c>
      <c r="C10007" t="s">
        <v>17</v>
      </c>
      <c r="D10007" t="s">
        <v>1938</v>
      </c>
      <c r="E10007" t="s">
        <v>2460</v>
      </c>
      <c r="F10007" t="s">
        <v>19</v>
      </c>
      <c r="G10007" t="s">
        <v>2174</v>
      </c>
      <c r="H10007">
        <v>2364834.7634999999</v>
      </c>
      <c r="I10007">
        <v>151.34330542677901</v>
      </c>
      <c r="J10007">
        <v>0</v>
      </c>
      <c r="K10007">
        <v>151.34330542677901</v>
      </c>
      <c r="L10007">
        <v>2364683.42019457</v>
      </c>
      <c r="N10007" t="s">
        <v>2198</v>
      </c>
    </row>
    <row r="10008" spans="1:14" x14ac:dyDescent="0.35">
      <c r="A10008" t="s">
        <v>1930</v>
      </c>
      <c r="B10008" t="s">
        <v>5366</v>
      </c>
      <c r="C10008" t="s">
        <v>17</v>
      </c>
      <c r="D10008" t="s">
        <v>1938</v>
      </c>
      <c r="E10008" t="s">
        <v>2460</v>
      </c>
      <c r="F10008" t="s">
        <v>2787</v>
      </c>
      <c r="G10008" t="s">
        <v>2935</v>
      </c>
      <c r="H10008">
        <v>0</v>
      </c>
      <c r="I10008">
        <v>0</v>
      </c>
      <c r="J10008">
        <v>0</v>
      </c>
      <c r="K10008">
        <v>0</v>
      </c>
      <c r="L10008">
        <v>0</v>
      </c>
    </row>
    <row r="10009" spans="1:14" x14ac:dyDescent="0.35">
      <c r="A10009" t="s">
        <v>1930</v>
      </c>
      <c r="B10009" t="s">
        <v>5366</v>
      </c>
      <c r="C10009" t="s">
        <v>17</v>
      </c>
      <c r="D10009" t="s">
        <v>1938</v>
      </c>
      <c r="E10009" t="s">
        <v>2460</v>
      </c>
      <c r="F10009" t="s">
        <v>2788</v>
      </c>
      <c r="G10009" t="s">
        <v>2936</v>
      </c>
      <c r="H10009">
        <v>5578857.5039999997</v>
      </c>
      <c r="I10009">
        <v>357.032443960048</v>
      </c>
      <c r="J10009">
        <v>1121091.66417023</v>
      </c>
      <c r="K10009">
        <v>1121448.69661419</v>
      </c>
      <c r="L10009">
        <v>4457408.8073858097</v>
      </c>
    </row>
    <row r="10010" spans="1:14" x14ac:dyDescent="0.35">
      <c r="A10010" t="s">
        <v>1930</v>
      </c>
      <c r="B10010" t="s">
        <v>5366</v>
      </c>
      <c r="C10010" t="s">
        <v>2938</v>
      </c>
      <c r="D10010" t="s">
        <v>5387</v>
      </c>
      <c r="E10010" t="s">
        <v>5388</v>
      </c>
      <c r="F10010" t="s">
        <v>2172</v>
      </c>
      <c r="G10010" t="s">
        <v>2173</v>
      </c>
      <c r="H10010">
        <v>1627427.7180000001</v>
      </c>
      <c r="I10010">
        <v>132.89048927585</v>
      </c>
      <c r="J10010">
        <v>152115.08964336701</v>
      </c>
      <c r="K10010">
        <v>152247.98013264299</v>
      </c>
      <c r="L10010">
        <v>1475179.73786736</v>
      </c>
    </row>
    <row r="10011" spans="1:14" x14ac:dyDescent="0.35">
      <c r="A10011" t="s">
        <v>1930</v>
      </c>
      <c r="B10011" t="s">
        <v>5366</v>
      </c>
      <c r="C10011" t="s">
        <v>2944</v>
      </c>
      <c r="D10011" t="s">
        <v>5389</v>
      </c>
      <c r="E10011" t="s">
        <v>5390</v>
      </c>
      <c r="F10011" t="s">
        <v>2947</v>
      </c>
      <c r="G10011" t="s">
        <v>2948</v>
      </c>
      <c r="H10011">
        <v>0</v>
      </c>
      <c r="I10011">
        <v>0</v>
      </c>
      <c r="J10011">
        <v>0</v>
      </c>
      <c r="K10011">
        <v>0</v>
      </c>
      <c r="L10011">
        <v>0</v>
      </c>
    </row>
    <row r="10012" spans="1:14" x14ac:dyDescent="0.35">
      <c r="A10012" t="s">
        <v>1940</v>
      </c>
      <c r="B10012" t="s">
        <v>5391</v>
      </c>
      <c r="C10012" t="s">
        <v>2857</v>
      </c>
      <c r="D10012" t="s">
        <v>2859</v>
      </c>
      <c r="E10012" t="s">
        <v>5392</v>
      </c>
      <c r="F10012" t="s">
        <v>2172</v>
      </c>
      <c r="G10012" t="s">
        <v>2173</v>
      </c>
      <c r="H10012">
        <v>2592172.8514999999</v>
      </c>
      <c r="I10012">
        <v>5325.2677286708104</v>
      </c>
      <c r="J10012">
        <v>18738.934604148199</v>
      </c>
      <c r="K10012">
        <v>24064.202332819001</v>
      </c>
      <c r="L10012">
        <v>2568108.6491671801</v>
      </c>
    </row>
    <row r="10013" spans="1:14" x14ac:dyDescent="0.35">
      <c r="A10013" t="s">
        <v>1940</v>
      </c>
      <c r="B10013" t="s">
        <v>5391</v>
      </c>
      <c r="C10013" t="s">
        <v>2857</v>
      </c>
      <c r="D10013" t="s">
        <v>2859</v>
      </c>
      <c r="E10013" t="s">
        <v>5392</v>
      </c>
      <c r="F10013" t="s">
        <v>2861</v>
      </c>
      <c r="G10013" t="s">
        <v>2862</v>
      </c>
      <c r="H10013">
        <v>127139.4062</v>
      </c>
      <c r="I10013">
        <v>261.19067497736802</v>
      </c>
      <c r="J10013">
        <v>919.09650875635498</v>
      </c>
      <c r="K10013">
        <v>1180.28718373372</v>
      </c>
      <c r="L10013">
        <v>125959.11901626601</v>
      </c>
    </row>
    <row r="10014" spans="1:14" x14ac:dyDescent="0.35">
      <c r="A10014" t="s">
        <v>1940</v>
      </c>
      <c r="B10014" t="s">
        <v>5391</v>
      </c>
      <c r="C10014" t="s">
        <v>2857</v>
      </c>
      <c r="D10014" t="s">
        <v>2859</v>
      </c>
      <c r="E10014" t="s">
        <v>5392</v>
      </c>
      <c r="F10014" t="s">
        <v>2865</v>
      </c>
      <c r="G10014" t="s">
        <v>2866</v>
      </c>
      <c r="H10014">
        <v>0</v>
      </c>
      <c r="I10014">
        <v>0</v>
      </c>
      <c r="J10014">
        <v>0</v>
      </c>
      <c r="K10014">
        <v>0</v>
      </c>
      <c r="L10014">
        <v>0</v>
      </c>
    </row>
    <row r="10015" spans="1:14" x14ac:dyDescent="0.35">
      <c r="A10015" t="s">
        <v>1940</v>
      </c>
      <c r="B10015" t="s">
        <v>5391</v>
      </c>
      <c r="C10015" t="s">
        <v>2857</v>
      </c>
      <c r="D10015" t="s">
        <v>2859</v>
      </c>
      <c r="E10015" t="s">
        <v>5392</v>
      </c>
      <c r="F10015" t="s">
        <v>2867</v>
      </c>
      <c r="G10015" t="s">
        <v>2868</v>
      </c>
      <c r="H10015">
        <v>0</v>
      </c>
      <c r="I10015">
        <v>0</v>
      </c>
      <c r="J10015">
        <v>0</v>
      </c>
      <c r="K10015">
        <v>0</v>
      </c>
      <c r="L10015">
        <v>0</v>
      </c>
    </row>
    <row r="10016" spans="1:14" x14ac:dyDescent="0.35">
      <c r="A10016" t="s">
        <v>1940</v>
      </c>
      <c r="B10016" t="s">
        <v>5391</v>
      </c>
      <c r="C10016" t="s">
        <v>2857</v>
      </c>
      <c r="D10016" t="s">
        <v>2859</v>
      </c>
      <c r="E10016" t="s">
        <v>5392</v>
      </c>
      <c r="F10016" t="s">
        <v>2869</v>
      </c>
      <c r="G10016" t="s">
        <v>2870</v>
      </c>
      <c r="H10016">
        <v>247449.00959999999</v>
      </c>
      <c r="I10016">
        <v>508.35044592702701</v>
      </c>
      <c r="J10016">
        <v>1788.82006456299</v>
      </c>
      <c r="K10016">
        <v>2297.1705104900202</v>
      </c>
      <c r="L10016">
        <v>245151.83908951</v>
      </c>
    </row>
    <row r="10017" spans="1:12" x14ac:dyDescent="0.35">
      <c r="A10017" t="s">
        <v>1940</v>
      </c>
      <c r="B10017" t="s">
        <v>5391</v>
      </c>
      <c r="C10017" t="s">
        <v>2857</v>
      </c>
      <c r="D10017" t="s">
        <v>2859</v>
      </c>
      <c r="E10017" t="s">
        <v>5392</v>
      </c>
      <c r="F10017" t="s">
        <v>2871</v>
      </c>
      <c r="G10017" t="s">
        <v>2872</v>
      </c>
      <c r="H10017">
        <v>14184.975</v>
      </c>
      <c r="I10017">
        <v>29.1411083652436</v>
      </c>
      <c r="J10017">
        <v>102.543825357114</v>
      </c>
      <c r="K10017">
        <v>131.68493372235801</v>
      </c>
      <c r="L10017">
        <v>14053.290066277599</v>
      </c>
    </row>
    <row r="10018" spans="1:12" x14ac:dyDescent="0.35">
      <c r="A10018" t="s">
        <v>1940</v>
      </c>
      <c r="B10018" t="s">
        <v>5391</v>
      </c>
      <c r="C10018" t="s">
        <v>2857</v>
      </c>
      <c r="D10018" t="s">
        <v>2859</v>
      </c>
      <c r="E10018" t="s">
        <v>5392</v>
      </c>
      <c r="F10018" t="s">
        <v>2877</v>
      </c>
      <c r="G10018" t="s">
        <v>2878</v>
      </c>
      <c r="H10018">
        <v>82483.003299999997</v>
      </c>
      <c r="I10018">
        <v>169.45014864234199</v>
      </c>
      <c r="J10018">
        <v>596.27335485433002</v>
      </c>
      <c r="K10018">
        <v>765.72350349667204</v>
      </c>
      <c r="L10018">
        <v>81717.279796503295</v>
      </c>
    </row>
    <row r="10019" spans="1:12" x14ac:dyDescent="0.35">
      <c r="A10019" t="s">
        <v>1940</v>
      </c>
      <c r="B10019" t="s">
        <v>5391</v>
      </c>
      <c r="C10019" t="s">
        <v>2879</v>
      </c>
      <c r="D10019" t="s">
        <v>2880</v>
      </c>
      <c r="E10019" t="s">
        <v>5393</v>
      </c>
      <c r="F10019" t="s">
        <v>2172</v>
      </c>
      <c r="G10019" t="s">
        <v>2173</v>
      </c>
      <c r="H10019">
        <v>12839.566999999999</v>
      </c>
      <c r="I10019">
        <v>42.8284771852666</v>
      </c>
      <c r="J10019">
        <v>0</v>
      </c>
      <c r="K10019">
        <v>42.8284771852666</v>
      </c>
      <c r="L10019">
        <v>12796.7385228147</v>
      </c>
    </row>
    <row r="10020" spans="1:12" x14ac:dyDescent="0.35">
      <c r="A10020" t="s">
        <v>1940</v>
      </c>
      <c r="B10020" t="s">
        <v>5391</v>
      </c>
      <c r="C10020" t="s">
        <v>2879</v>
      </c>
      <c r="D10020" t="s">
        <v>2880</v>
      </c>
      <c r="E10020" t="s">
        <v>5393</v>
      </c>
      <c r="F10020" t="s">
        <v>2882</v>
      </c>
      <c r="G10020" t="s">
        <v>2883</v>
      </c>
      <c r="H10020">
        <v>2311.1221</v>
      </c>
      <c r="I10020">
        <v>7.7091258933479896</v>
      </c>
      <c r="J10020">
        <v>0</v>
      </c>
      <c r="K10020">
        <v>7.7091258933479896</v>
      </c>
      <c r="L10020">
        <v>2303.4129741066499</v>
      </c>
    </row>
    <row r="10021" spans="1:12" x14ac:dyDescent="0.35">
      <c r="A10021" t="s">
        <v>1940</v>
      </c>
      <c r="B10021" t="s">
        <v>5391</v>
      </c>
      <c r="C10021" t="s">
        <v>2879</v>
      </c>
      <c r="D10021" t="s">
        <v>2880</v>
      </c>
      <c r="E10021" t="s">
        <v>5393</v>
      </c>
      <c r="F10021" t="s">
        <v>2884</v>
      </c>
      <c r="G10021" t="s">
        <v>2885</v>
      </c>
      <c r="H10021">
        <v>20800.0985</v>
      </c>
      <c r="I10021">
        <v>69.382133040131905</v>
      </c>
      <c r="J10021">
        <v>0</v>
      </c>
      <c r="K10021">
        <v>69.382133040131905</v>
      </c>
      <c r="L10021">
        <v>20730.716366959899</v>
      </c>
    </row>
    <row r="10022" spans="1:12" x14ac:dyDescent="0.35">
      <c r="A10022" t="s">
        <v>1940</v>
      </c>
      <c r="B10022" t="s">
        <v>5391</v>
      </c>
      <c r="C10022" t="s">
        <v>2879</v>
      </c>
      <c r="D10022" t="s">
        <v>2886</v>
      </c>
      <c r="E10022" t="s">
        <v>5394</v>
      </c>
      <c r="F10022" t="s">
        <v>2172</v>
      </c>
      <c r="G10022" t="s">
        <v>2173</v>
      </c>
      <c r="H10022">
        <v>22224.871899999998</v>
      </c>
      <c r="I10022">
        <v>99.900459052016799</v>
      </c>
      <c r="J10022">
        <v>0</v>
      </c>
      <c r="K10022">
        <v>99.900459052016799</v>
      </c>
      <c r="L10022">
        <v>22124.971440948</v>
      </c>
    </row>
    <row r="10023" spans="1:12" x14ac:dyDescent="0.35">
      <c r="A10023" t="s">
        <v>1940</v>
      </c>
      <c r="B10023" t="s">
        <v>5391</v>
      </c>
      <c r="C10023" t="s">
        <v>2879</v>
      </c>
      <c r="D10023" t="s">
        <v>2886</v>
      </c>
      <c r="E10023" t="s">
        <v>5394</v>
      </c>
      <c r="F10023" t="s">
        <v>2882</v>
      </c>
      <c r="G10023" t="s">
        <v>2883</v>
      </c>
      <c r="H10023">
        <v>4330.0942999999997</v>
      </c>
      <c r="I10023">
        <v>19.4637077278283</v>
      </c>
      <c r="J10023">
        <v>0</v>
      </c>
      <c r="K10023">
        <v>19.4637077278283</v>
      </c>
      <c r="L10023">
        <v>4310.6305922721704</v>
      </c>
    </row>
    <row r="10024" spans="1:12" x14ac:dyDescent="0.35">
      <c r="A10024" t="s">
        <v>1940</v>
      </c>
      <c r="B10024" t="s">
        <v>5391</v>
      </c>
      <c r="C10024" t="s">
        <v>2879</v>
      </c>
      <c r="D10024" t="s">
        <v>2886</v>
      </c>
      <c r="E10024" t="s">
        <v>5394</v>
      </c>
      <c r="F10024" t="s">
        <v>2884</v>
      </c>
      <c r="G10024" t="s">
        <v>2885</v>
      </c>
      <c r="H10024">
        <v>5876.5565999999999</v>
      </c>
      <c r="I10024">
        <v>26.4150319163384</v>
      </c>
      <c r="J10024">
        <v>0</v>
      </c>
      <c r="K10024">
        <v>26.4150319163384</v>
      </c>
      <c r="L10024">
        <v>5850.1415680836599</v>
      </c>
    </row>
    <row r="10025" spans="1:12" x14ac:dyDescent="0.35">
      <c r="A10025" t="s">
        <v>1940</v>
      </c>
      <c r="B10025" t="s">
        <v>5391</v>
      </c>
      <c r="C10025" t="s">
        <v>2879</v>
      </c>
      <c r="D10025" t="s">
        <v>2888</v>
      </c>
      <c r="E10025" t="s">
        <v>2893</v>
      </c>
      <c r="F10025" t="s">
        <v>2172</v>
      </c>
      <c r="G10025" t="s">
        <v>2173</v>
      </c>
      <c r="H10025">
        <v>39553.358399999997</v>
      </c>
      <c r="I10025">
        <v>164.998510647508</v>
      </c>
      <c r="J10025">
        <v>1515.3698636106801</v>
      </c>
      <c r="K10025">
        <v>1680.36837425819</v>
      </c>
      <c r="L10025">
        <v>37872.990025741798</v>
      </c>
    </row>
    <row r="10026" spans="1:12" x14ac:dyDescent="0.35">
      <c r="A10026" t="s">
        <v>1940</v>
      </c>
      <c r="B10026" t="s">
        <v>5391</v>
      </c>
      <c r="C10026" t="s">
        <v>2879</v>
      </c>
      <c r="D10026" t="s">
        <v>2888</v>
      </c>
      <c r="E10026" t="s">
        <v>2893</v>
      </c>
      <c r="F10026" t="s">
        <v>2882</v>
      </c>
      <c r="G10026" t="s">
        <v>2883</v>
      </c>
      <c r="H10026">
        <v>23692.3626</v>
      </c>
      <c r="I10026">
        <v>98.833694347755596</v>
      </c>
      <c r="J10026">
        <v>907.70275038334296</v>
      </c>
      <c r="K10026">
        <v>1006.5364447311</v>
      </c>
      <c r="L10026">
        <v>22685.8261552689</v>
      </c>
    </row>
    <row r="10027" spans="1:12" x14ac:dyDescent="0.35">
      <c r="A10027" t="s">
        <v>1940</v>
      </c>
      <c r="B10027" t="s">
        <v>5391</v>
      </c>
      <c r="C10027" t="s">
        <v>2879</v>
      </c>
      <c r="D10027" t="s">
        <v>2888</v>
      </c>
      <c r="E10027" t="s">
        <v>2893</v>
      </c>
      <c r="F10027" t="s">
        <v>2884</v>
      </c>
      <c r="G10027" t="s">
        <v>2885</v>
      </c>
      <c r="H10027">
        <v>3914.3757999999998</v>
      </c>
      <c r="I10027">
        <v>16.0733070330567</v>
      </c>
      <c r="J10027">
        <v>0</v>
      </c>
      <c r="K10027">
        <v>16.0733070330567</v>
      </c>
      <c r="L10027">
        <v>3898.30249296694</v>
      </c>
    </row>
    <row r="10028" spans="1:12" x14ac:dyDescent="0.35">
      <c r="A10028" t="s">
        <v>1940</v>
      </c>
      <c r="B10028" t="s">
        <v>5391</v>
      </c>
      <c r="C10028" t="s">
        <v>2879</v>
      </c>
      <c r="D10028" t="s">
        <v>2892</v>
      </c>
      <c r="E10028" t="s">
        <v>2979</v>
      </c>
      <c r="F10028" t="s">
        <v>2172</v>
      </c>
      <c r="G10028" t="s">
        <v>2173</v>
      </c>
      <c r="H10028">
        <v>15358.5376</v>
      </c>
      <c r="I10028">
        <v>33.575206023271697</v>
      </c>
      <c r="J10028">
        <v>0</v>
      </c>
      <c r="K10028">
        <v>33.575206023271697</v>
      </c>
      <c r="L10028">
        <v>15324.962393976701</v>
      </c>
    </row>
    <row r="10029" spans="1:12" x14ac:dyDescent="0.35">
      <c r="A10029" t="s">
        <v>1940</v>
      </c>
      <c r="B10029" t="s">
        <v>5391</v>
      </c>
      <c r="C10029" t="s">
        <v>2879</v>
      </c>
      <c r="D10029" t="s">
        <v>2892</v>
      </c>
      <c r="E10029" t="s">
        <v>2979</v>
      </c>
      <c r="F10029" t="s">
        <v>2882</v>
      </c>
      <c r="G10029" t="s">
        <v>2883</v>
      </c>
      <c r="H10029">
        <v>1885.1635000000001</v>
      </c>
      <c r="I10029">
        <v>4.1211444216290198</v>
      </c>
      <c r="J10029">
        <v>0</v>
      </c>
      <c r="K10029">
        <v>4.1211444216290198</v>
      </c>
      <c r="L10029">
        <v>1881.04235557837</v>
      </c>
    </row>
    <row r="10030" spans="1:12" x14ac:dyDescent="0.35">
      <c r="A10030" t="s">
        <v>1940</v>
      </c>
      <c r="B10030" t="s">
        <v>5391</v>
      </c>
      <c r="C10030" t="s">
        <v>2879</v>
      </c>
      <c r="D10030" t="s">
        <v>2892</v>
      </c>
      <c r="E10030" t="s">
        <v>2979</v>
      </c>
      <c r="F10030" t="s">
        <v>2884</v>
      </c>
      <c r="G10030" t="s">
        <v>2885</v>
      </c>
      <c r="H10030">
        <v>17021.917099999999</v>
      </c>
      <c r="I10030">
        <v>37.211509924709098</v>
      </c>
      <c r="J10030">
        <v>0</v>
      </c>
      <c r="K10030">
        <v>37.211509924709098</v>
      </c>
      <c r="L10030">
        <v>16984.7055900753</v>
      </c>
    </row>
    <row r="10031" spans="1:12" x14ac:dyDescent="0.35">
      <c r="A10031" t="s">
        <v>1940</v>
      </c>
      <c r="B10031" t="s">
        <v>5391</v>
      </c>
      <c r="C10031" t="s">
        <v>2879</v>
      </c>
      <c r="D10031" t="s">
        <v>2894</v>
      </c>
      <c r="E10031" t="s">
        <v>3324</v>
      </c>
      <c r="F10031" t="s">
        <v>2172</v>
      </c>
      <c r="G10031" t="s">
        <v>2173</v>
      </c>
      <c r="H10031">
        <v>17917.1603</v>
      </c>
      <c r="I10031">
        <v>27.9103569599488</v>
      </c>
      <c r="J10031">
        <v>0</v>
      </c>
      <c r="K10031">
        <v>27.9103569599488</v>
      </c>
      <c r="L10031">
        <v>17889.249943039998</v>
      </c>
    </row>
    <row r="10032" spans="1:12" x14ac:dyDescent="0.35">
      <c r="A10032" t="s">
        <v>1940</v>
      </c>
      <c r="B10032" t="s">
        <v>5391</v>
      </c>
      <c r="C10032" t="s">
        <v>2879</v>
      </c>
      <c r="D10032" t="s">
        <v>2894</v>
      </c>
      <c r="E10032" t="s">
        <v>3324</v>
      </c>
      <c r="F10032" t="s">
        <v>2882</v>
      </c>
      <c r="G10032" t="s">
        <v>2883</v>
      </c>
      <c r="H10032">
        <v>2934.1691000000001</v>
      </c>
      <c r="I10032">
        <v>4.57068563455607</v>
      </c>
      <c r="J10032">
        <v>0</v>
      </c>
      <c r="K10032">
        <v>4.57068563455607</v>
      </c>
      <c r="L10032">
        <v>2929.59841436544</v>
      </c>
    </row>
    <row r="10033" spans="1:14" x14ac:dyDescent="0.35">
      <c r="A10033" t="s">
        <v>1940</v>
      </c>
      <c r="B10033" t="s">
        <v>5391</v>
      </c>
      <c r="C10033" t="s">
        <v>2879</v>
      </c>
      <c r="D10033" t="s">
        <v>2894</v>
      </c>
      <c r="E10033" t="s">
        <v>3324</v>
      </c>
      <c r="F10033" t="s">
        <v>2884</v>
      </c>
      <c r="G10033" t="s">
        <v>2885</v>
      </c>
      <c r="H10033">
        <v>12948.993899999999</v>
      </c>
      <c r="I10033">
        <v>12.235693365417699</v>
      </c>
      <c r="J10033">
        <v>0</v>
      </c>
      <c r="K10033">
        <v>12.235693365417699</v>
      </c>
      <c r="L10033">
        <v>12936.7582066346</v>
      </c>
    </row>
    <row r="10034" spans="1:14" x14ac:dyDescent="0.35">
      <c r="A10034" t="s">
        <v>1940</v>
      </c>
      <c r="B10034" t="s">
        <v>5391</v>
      </c>
      <c r="C10034" t="s">
        <v>2879</v>
      </c>
      <c r="D10034" t="s">
        <v>2898</v>
      </c>
      <c r="E10034" t="s">
        <v>3106</v>
      </c>
      <c r="F10034" t="s">
        <v>2172</v>
      </c>
      <c r="G10034" t="s">
        <v>2173</v>
      </c>
      <c r="H10034">
        <v>42995.837200000002</v>
      </c>
      <c r="I10034">
        <v>7.4303567688333496</v>
      </c>
      <c r="J10034">
        <v>0</v>
      </c>
      <c r="K10034">
        <v>7.4303567688333496</v>
      </c>
      <c r="L10034">
        <v>42988.406843231198</v>
      </c>
    </row>
    <row r="10035" spans="1:14" x14ac:dyDescent="0.35">
      <c r="A10035" t="s">
        <v>1940</v>
      </c>
      <c r="B10035" t="s">
        <v>5391</v>
      </c>
      <c r="C10035" t="s">
        <v>2879</v>
      </c>
      <c r="D10035" t="s">
        <v>2898</v>
      </c>
      <c r="E10035" t="s">
        <v>3106</v>
      </c>
      <c r="F10035" t="s">
        <v>2882</v>
      </c>
      <c r="G10035" t="s">
        <v>2883</v>
      </c>
      <c r="H10035">
        <v>14798.5672</v>
      </c>
      <c r="I10035">
        <v>2.5574251204356599</v>
      </c>
      <c r="J10035">
        <v>0</v>
      </c>
      <c r="K10035">
        <v>2.5574251204356599</v>
      </c>
      <c r="L10035">
        <v>14796.0097748796</v>
      </c>
    </row>
    <row r="10036" spans="1:14" x14ac:dyDescent="0.35">
      <c r="A10036" t="s">
        <v>1940</v>
      </c>
      <c r="B10036" t="s">
        <v>5391</v>
      </c>
      <c r="C10036" t="s">
        <v>2879</v>
      </c>
      <c r="D10036" t="s">
        <v>2898</v>
      </c>
      <c r="E10036" t="s">
        <v>3106</v>
      </c>
      <c r="F10036" t="s">
        <v>2884</v>
      </c>
      <c r="G10036" t="s">
        <v>2885</v>
      </c>
      <c r="H10036">
        <v>8399.1867999999995</v>
      </c>
      <c r="I10036">
        <v>1.45151155484186</v>
      </c>
      <c r="J10036">
        <v>0</v>
      </c>
      <c r="K10036">
        <v>1.45151155484186</v>
      </c>
      <c r="L10036">
        <v>8397.7352884451593</v>
      </c>
    </row>
    <row r="10037" spans="1:14" x14ac:dyDescent="0.35">
      <c r="A10037" t="s">
        <v>1940</v>
      </c>
      <c r="B10037" t="s">
        <v>5391</v>
      </c>
      <c r="C10037" t="s">
        <v>2915</v>
      </c>
      <c r="D10037" t="s">
        <v>5395</v>
      </c>
      <c r="E10037" t="s">
        <v>5396</v>
      </c>
      <c r="F10037" t="s">
        <v>2172</v>
      </c>
      <c r="G10037" t="s">
        <v>2173</v>
      </c>
      <c r="H10037">
        <v>11788.9566</v>
      </c>
      <c r="I10037">
        <v>147.760425769682</v>
      </c>
      <c r="J10037">
        <v>0</v>
      </c>
      <c r="K10037">
        <v>147.760425769682</v>
      </c>
      <c r="L10037">
        <v>11641.196174230299</v>
      </c>
    </row>
    <row r="10038" spans="1:14" x14ac:dyDescent="0.35">
      <c r="A10038" t="s">
        <v>1940</v>
      </c>
      <c r="B10038" t="s">
        <v>5391</v>
      </c>
      <c r="C10038" t="s">
        <v>2915</v>
      </c>
      <c r="D10038" t="s">
        <v>5395</v>
      </c>
      <c r="E10038" t="s">
        <v>5396</v>
      </c>
      <c r="F10038" t="s">
        <v>2867</v>
      </c>
      <c r="G10038" t="s">
        <v>2868</v>
      </c>
      <c r="H10038">
        <v>0</v>
      </c>
      <c r="I10038">
        <v>0</v>
      </c>
      <c r="J10038">
        <v>0</v>
      </c>
      <c r="K10038">
        <v>0</v>
      </c>
      <c r="L10038">
        <v>0</v>
      </c>
    </row>
    <row r="10039" spans="1:14" x14ac:dyDescent="0.35">
      <c r="A10039" t="s">
        <v>1940</v>
      </c>
      <c r="B10039" t="s">
        <v>5391</v>
      </c>
      <c r="C10039" t="s">
        <v>2915</v>
      </c>
      <c r="D10039" t="s">
        <v>5395</v>
      </c>
      <c r="E10039" t="s">
        <v>5396</v>
      </c>
      <c r="F10039" t="s">
        <v>2922</v>
      </c>
      <c r="G10039" t="s">
        <v>2923</v>
      </c>
      <c r="H10039">
        <v>0</v>
      </c>
      <c r="I10039">
        <v>0</v>
      </c>
      <c r="J10039">
        <v>0</v>
      </c>
      <c r="K10039">
        <v>0</v>
      </c>
      <c r="L10039">
        <v>0</v>
      </c>
    </row>
    <row r="10040" spans="1:14" x14ac:dyDescent="0.35">
      <c r="A10040" t="s">
        <v>1940</v>
      </c>
      <c r="B10040" t="s">
        <v>5391</v>
      </c>
      <c r="C10040" t="s">
        <v>2915</v>
      </c>
      <c r="D10040" t="s">
        <v>5397</v>
      </c>
      <c r="E10040" t="s">
        <v>5398</v>
      </c>
      <c r="F10040" t="s">
        <v>2170</v>
      </c>
      <c r="G10040" t="s">
        <v>2171</v>
      </c>
      <c r="H10040">
        <v>0</v>
      </c>
      <c r="I10040">
        <v>0</v>
      </c>
      <c r="J10040">
        <v>0</v>
      </c>
      <c r="K10040">
        <v>0</v>
      </c>
      <c r="L10040">
        <v>0</v>
      </c>
    </row>
    <row r="10041" spans="1:14" x14ac:dyDescent="0.35">
      <c r="A10041" t="s">
        <v>1940</v>
      </c>
      <c r="B10041" t="s">
        <v>5391</v>
      </c>
      <c r="C10041" t="s">
        <v>2915</v>
      </c>
      <c r="D10041" t="s">
        <v>5397</v>
      </c>
      <c r="E10041" t="s">
        <v>5398</v>
      </c>
      <c r="F10041" t="s">
        <v>2172</v>
      </c>
      <c r="G10041" t="s">
        <v>2173</v>
      </c>
      <c r="H10041">
        <v>438248.31229999999</v>
      </c>
      <c r="I10041">
        <v>1862.9364215963201</v>
      </c>
      <c r="J10041">
        <v>37181.631490598003</v>
      </c>
      <c r="K10041">
        <v>39044.567912194303</v>
      </c>
      <c r="L10041">
        <v>399203.74438780599</v>
      </c>
    </row>
    <row r="10042" spans="1:14" x14ac:dyDescent="0.35">
      <c r="A10042" t="s">
        <v>1940</v>
      </c>
      <c r="B10042" t="s">
        <v>5391</v>
      </c>
      <c r="C10042" t="s">
        <v>2915</v>
      </c>
      <c r="D10042" t="s">
        <v>5397</v>
      </c>
      <c r="E10042" t="s">
        <v>5398</v>
      </c>
      <c r="F10042" t="s">
        <v>2867</v>
      </c>
      <c r="G10042" t="s">
        <v>2868</v>
      </c>
      <c r="H10042">
        <v>0</v>
      </c>
      <c r="I10042">
        <v>0</v>
      </c>
      <c r="J10042">
        <v>0</v>
      </c>
      <c r="K10042">
        <v>0</v>
      </c>
      <c r="L10042">
        <v>0</v>
      </c>
    </row>
    <row r="10043" spans="1:14" x14ac:dyDescent="0.35">
      <c r="A10043" t="s">
        <v>1940</v>
      </c>
      <c r="B10043" t="s">
        <v>5391</v>
      </c>
      <c r="C10043" t="s">
        <v>2915</v>
      </c>
      <c r="D10043" t="s">
        <v>5397</v>
      </c>
      <c r="E10043" t="s">
        <v>5398</v>
      </c>
      <c r="F10043" t="s">
        <v>2922</v>
      </c>
      <c r="G10043" t="s">
        <v>2923</v>
      </c>
      <c r="H10043">
        <v>0</v>
      </c>
      <c r="I10043">
        <v>0</v>
      </c>
      <c r="J10043">
        <v>0</v>
      </c>
      <c r="K10043">
        <v>0</v>
      </c>
      <c r="L10043">
        <v>0</v>
      </c>
    </row>
    <row r="10044" spans="1:14" x14ac:dyDescent="0.35">
      <c r="A10044" t="s">
        <v>1940</v>
      </c>
      <c r="B10044" t="s">
        <v>5391</v>
      </c>
      <c r="C10044" t="s">
        <v>2915</v>
      </c>
      <c r="D10044" t="s">
        <v>5397</v>
      </c>
      <c r="E10044" t="s">
        <v>5398</v>
      </c>
      <c r="F10044" t="s">
        <v>392</v>
      </c>
      <c r="G10044" t="s">
        <v>2914</v>
      </c>
      <c r="H10044">
        <v>16204.891600000001</v>
      </c>
      <c r="I10044">
        <v>68.8848809619885</v>
      </c>
      <c r="J10044">
        <v>1374.8468436768601</v>
      </c>
      <c r="K10044">
        <v>1443.73172463885</v>
      </c>
      <c r="L10044">
        <v>14761.1598753612</v>
      </c>
    </row>
    <row r="10045" spans="1:14" x14ac:dyDescent="0.35">
      <c r="A10045" t="s">
        <v>1940</v>
      </c>
      <c r="B10045" t="s">
        <v>5391</v>
      </c>
      <c r="C10045" t="s">
        <v>2915</v>
      </c>
      <c r="D10045" t="s">
        <v>5397</v>
      </c>
      <c r="E10045" t="s">
        <v>5398</v>
      </c>
      <c r="F10045" t="s">
        <v>2924</v>
      </c>
      <c r="G10045" t="s">
        <v>2925</v>
      </c>
      <c r="H10045">
        <v>0</v>
      </c>
      <c r="I10045">
        <v>0</v>
      </c>
      <c r="J10045">
        <v>0</v>
      </c>
      <c r="K10045">
        <v>0</v>
      </c>
      <c r="L10045">
        <v>0</v>
      </c>
    </row>
    <row r="10046" spans="1:14" x14ac:dyDescent="0.35">
      <c r="A10046" t="s">
        <v>1940</v>
      </c>
      <c r="B10046" t="s">
        <v>5391</v>
      </c>
      <c r="C10046" t="s">
        <v>17</v>
      </c>
      <c r="D10046" t="s">
        <v>1941</v>
      </c>
      <c r="E10046" t="s">
        <v>2461</v>
      </c>
      <c r="F10046" t="s">
        <v>2170</v>
      </c>
      <c r="G10046" t="s">
        <v>2171</v>
      </c>
      <c r="H10046">
        <v>0</v>
      </c>
      <c r="I10046">
        <v>0</v>
      </c>
      <c r="J10046">
        <v>0</v>
      </c>
      <c r="K10046">
        <v>0</v>
      </c>
      <c r="L10046">
        <v>0</v>
      </c>
    </row>
    <row r="10047" spans="1:14" x14ac:dyDescent="0.35">
      <c r="A10047" t="s">
        <v>1940</v>
      </c>
      <c r="B10047" t="s">
        <v>5391</v>
      </c>
      <c r="C10047" t="s">
        <v>17</v>
      </c>
      <c r="D10047" t="s">
        <v>1941</v>
      </c>
      <c r="E10047" t="s">
        <v>2461</v>
      </c>
      <c r="F10047" t="s">
        <v>19</v>
      </c>
      <c r="G10047" t="s">
        <v>2174</v>
      </c>
      <c r="H10047">
        <v>0</v>
      </c>
      <c r="I10047">
        <v>0</v>
      </c>
      <c r="J10047">
        <v>0</v>
      </c>
      <c r="K10047">
        <v>0</v>
      </c>
      <c r="L10047">
        <v>0</v>
      </c>
      <c r="N10047" t="s">
        <v>2198</v>
      </c>
    </row>
    <row r="10048" spans="1:14" x14ac:dyDescent="0.35">
      <c r="A10048" t="s">
        <v>1940</v>
      </c>
      <c r="B10048" t="s">
        <v>5391</v>
      </c>
      <c r="C10048" t="s">
        <v>17</v>
      </c>
      <c r="D10048" t="s">
        <v>1941</v>
      </c>
      <c r="E10048" t="s">
        <v>2461</v>
      </c>
      <c r="F10048" t="s">
        <v>2787</v>
      </c>
      <c r="G10048" t="s">
        <v>2935</v>
      </c>
      <c r="H10048">
        <v>0</v>
      </c>
      <c r="I10048">
        <v>0</v>
      </c>
      <c r="J10048">
        <v>0</v>
      </c>
      <c r="K10048">
        <v>0</v>
      </c>
      <c r="L10048">
        <v>0</v>
      </c>
    </row>
    <row r="10049" spans="1:14" x14ac:dyDescent="0.35">
      <c r="A10049" t="s">
        <v>1940</v>
      </c>
      <c r="B10049" t="s">
        <v>5391</v>
      </c>
      <c r="C10049" t="s">
        <v>17</v>
      </c>
      <c r="D10049" t="s">
        <v>1941</v>
      </c>
      <c r="E10049" t="s">
        <v>2461</v>
      </c>
      <c r="F10049" t="s">
        <v>2788</v>
      </c>
      <c r="G10049" t="s">
        <v>2936</v>
      </c>
      <c r="H10049">
        <v>3957082.6748000002</v>
      </c>
      <c r="I10049">
        <v>8129.2899335931297</v>
      </c>
      <c r="J10049">
        <v>28605.929355177101</v>
      </c>
      <c r="K10049">
        <v>36735.219288770299</v>
      </c>
      <c r="L10049">
        <v>3920347.45551123</v>
      </c>
    </row>
    <row r="10050" spans="1:14" x14ac:dyDescent="0.35">
      <c r="A10050" t="s">
        <v>1940</v>
      </c>
      <c r="B10050" t="s">
        <v>5391</v>
      </c>
      <c r="C10050" t="s">
        <v>2938</v>
      </c>
      <c r="D10050" t="s">
        <v>5399</v>
      </c>
      <c r="E10050" t="s">
        <v>5400</v>
      </c>
      <c r="F10050" t="s">
        <v>2170</v>
      </c>
      <c r="G10050" t="s">
        <v>2171</v>
      </c>
      <c r="H10050">
        <v>0</v>
      </c>
      <c r="I10050">
        <v>0</v>
      </c>
      <c r="J10050">
        <v>0</v>
      </c>
      <c r="K10050">
        <v>0</v>
      </c>
      <c r="L10050">
        <v>0</v>
      </c>
    </row>
    <row r="10051" spans="1:14" x14ac:dyDescent="0.35">
      <c r="A10051" t="s">
        <v>1940</v>
      </c>
      <c r="B10051" t="s">
        <v>5391</v>
      </c>
      <c r="C10051" t="s">
        <v>2938</v>
      </c>
      <c r="D10051" t="s">
        <v>5399</v>
      </c>
      <c r="E10051" t="s">
        <v>5400</v>
      </c>
      <c r="F10051" t="s">
        <v>2172</v>
      </c>
      <c r="G10051" t="s">
        <v>2173</v>
      </c>
      <c r="H10051">
        <v>254804.18179999999</v>
      </c>
      <c r="I10051">
        <v>523.46065026456097</v>
      </c>
      <c r="J10051">
        <v>1841.9909369703801</v>
      </c>
      <c r="K10051">
        <v>2365.4515872349398</v>
      </c>
      <c r="L10051">
        <v>252438.73021276499</v>
      </c>
    </row>
    <row r="10052" spans="1:14" x14ac:dyDescent="0.35">
      <c r="A10052" t="s">
        <v>1940</v>
      </c>
      <c r="B10052" t="s">
        <v>5391</v>
      </c>
      <c r="C10052" t="s">
        <v>2938</v>
      </c>
      <c r="D10052" t="s">
        <v>5399</v>
      </c>
      <c r="E10052" t="s">
        <v>5400</v>
      </c>
      <c r="F10052" t="s">
        <v>2940</v>
      </c>
      <c r="G10052" t="s">
        <v>2941</v>
      </c>
      <c r="H10052">
        <v>0</v>
      </c>
      <c r="I10052">
        <v>0</v>
      </c>
      <c r="J10052">
        <v>0</v>
      </c>
      <c r="K10052">
        <v>0</v>
      </c>
      <c r="L10052">
        <v>0</v>
      </c>
    </row>
    <row r="10053" spans="1:14" x14ac:dyDescent="0.35">
      <c r="A10053" t="s">
        <v>1940</v>
      </c>
      <c r="B10053" t="s">
        <v>5391</v>
      </c>
      <c r="C10053" t="s">
        <v>2944</v>
      </c>
      <c r="D10053" t="s">
        <v>3774</v>
      </c>
      <c r="E10053" t="s">
        <v>3775</v>
      </c>
      <c r="F10053" t="s">
        <v>2947</v>
      </c>
      <c r="G10053" t="s">
        <v>2948</v>
      </c>
      <c r="H10053">
        <v>75653.200299999997</v>
      </c>
      <c r="I10053">
        <v>155.41924461463199</v>
      </c>
      <c r="J10053">
        <v>546.90040190460797</v>
      </c>
      <c r="K10053">
        <v>702.31964651924102</v>
      </c>
      <c r="L10053">
        <v>74950.880653480795</v>
      </c>
    </row>
    <row r="10054" spans="1:14" x14ac:dyDescent="0.35">
      <c r="A10054" t="s">
        <v>1943</v>
      </c>
      <c r="B10054" t="s">
        <v>5401</v>
      </c>
      <c r="C10054" t="s">
        <v>2857</v>
      </c>
      <c r="D10054" t="s">
        <v>2859</v>
      </c>
      <c r="E10054" t="s">
        <v>5402</v>
      </c>
      <c r="F10054" t="s">
        <v>2170</v>
      </c>
      <c r="G10054" t="s">
        <v>2171</v>
      </c>
      <c r="H10054">
        <v>0</v>
      </c>
      <c r="I10054">
        <v>0</v>
      </c>
      <c r="J10054">
        <v>0</v>
      </c>
      <c r="K10054">
        <v>0</v>
      </c>
      <c r="L10054">
        <v>0</v>
      </c>
    </row>
    <row r="10055" spans="1:14" x14ac:dyDescent="0.35">
      <c r="A10055" t="s">
        <v>1943</v>
      </c>
      <c r="B10055" t="s">
        <v>5401</v>
      </c>
      <c r="C10055" t="s">
        <v>2857</v>
      </c>
      <c r="D10055" t="s">
        <v>2859</v>
      </c>
      <c r="E10055" t="s">
        <v>5402</v>
      </c>
      <c r="F10055" t="s">
        <v>2172</v>
      </c>
      <c r="G10055" t="s">
        <v>2173</v>
      </c>
      <c r="H10055">
        <v>32841746.816500001</v>
      </c>
      <c r="I10055">
        <v>50820.417170852401</v>
      </c>
      <c r="J10055">
        <v>963234.83298158995</v>
      </c>
      <c r="K10055">
        <v>1014055.25015244</v>
      </c>
      <c r="L10055">
        <v>31827691.566347599</v>
      </c>
    </row>
    <row r="10056" spans="1:14" x14ac:dyDescent="0.35">
      <c r="A10056" t="s">
        <v>1943</v>
      </c>
      <c r="B10056" t="s">
        <v>5401</v>
      </c>
      <c r="C10056" t="s">
        <v>2857</v>
      </c>
      <c r="D10056" t="s">
        <v>2859</v>
      </c>
      <c r="E10056" t="s">
        <v>5402</v>
      </c>
      <c r="F10056" t="s">
        <v>2861</v>
      </c>
      <c r="G10056" t="s">
        <v>2862</v>
      </c>
      <c r="H10056">
        <v>419806.00650000002</v>
      </c>
      <c r="I10056">
        <v>649.62185174147498</v>
      </c>
      <c r="J10056">
        <v>12312.7363114658</v>
      </c>
      <c r="K10056">
        <v>12962.3581632072</v>
      </c>
      <c r="L10056">
        <v>406843.64833679301</v>
      </c>
    </row>
    <row r="10057" spans="1:14" x14ac:dyDescent="0.35">
      <c r="A10057" t="s">
        <v>1943</v>
      </c>
      <c r="B10057" t="s">
        <v>5401</v>
      </c>
      <c r="C10057" t="s">
        <v>2857</v>
      </c>
      <c r="D10057" t="s">
        <v>2859</v>
      </c>
      <c r="E10057" t="s">
        <v>5402</v>
      </c>
      <c r="F10057" t="s">
        <v>3007</v>
      </c>
      <c r="G10057" t="s">
        <v>3008</v>
      </c>
      <c r="H10057">
        <v>1313239.3026000001</v>
      </c>
      <c r="I10057">
        <v>2032.15040801179</v>
      </c>
      <c r="J10057">
        <v>0</v>
      </c>
      <c r="K10057">
        <v>2032.15040801179</v>
      </c>
      <c r="L10057">
        <v>1311207.1521919901</v>
      </c>
      <c r="N10057" t="s">
        <v>2198</v>
      </c>
    </row>
    <row r="10058" spans="1:14" x14ac:dyDescent="0.35">
      <c r="A10058" t="s">
        <v>1943</v>
      </c>
      <c r="B10058" t="s">
        <v>5401</v>
      </c>
      <c r="C10058" t="s">
        <v>2857</v>
      </c>
      <c r="D10058" t="s">
        <v>2859</v>
      </c>
      <c r="E10058" t="s">
        <v>5402</v>
      </c>
      <c r="F10058" t="s">
        <v>2865</v>
      </c>
      <c r="G10058" t="s">
        <v>2866</v>
      </c>
      <c r="H10058">
        <v>0</v>
      </c>
      <c r="I10058">
        <v>0</v>
      </c>
      <c r="J10058">
        <v>0</v>
      </c>
      <c r="K10058">
        <v>0</v>
      </c>
      <c r="L10058">
        <v>0</v>
      </c>
    </row>
    <row r="10059" spans="1:14" x14ac:dyDescent="0.35">
      <c r="A10059" t="s">
        <v>1943</v>
      </c>
      <c r="B10059" t="s">
        <v>5401</v>
      </c>
      <c r="C10059" t="s">
        <v>2857</v>
      </c>
      <c r="D10059" t="s">
        <v>2859</v>
      </c>
      <c r="E10059" t="s">
        <v>5402</v>
      </c>
      <c r="F10059" t="s">
        <v>2867</v>
      </c>
      <c r="G10059" t="s">
        <v>2868</v>
      </c>
      <c r="H10059">
        <v>0</v>
      </c>
      <c r="I10059">
        <v>0</v>
      </c>
      <c r="J10059">
        <v>0</v>
      </c>
      <c r="K10059">
        <v>0</v>
      </c>
      <c r="L10059">
        <v>0</v>
      </c>
    </row>
    <row r="10060" spans="1:14" x14ac:dyDescent="0.35">
      <c r="A10060" t="s">
        <v>1943</v>
      </c>
      <c r="B10060" t="s">
        <v>5401</v>
      </c>
      <c r="C10060" t="s">
        <v>2857</v>
      </c>
      <c r="D10060" t="s">
        <v>2859</v>
      </c>
      <c r="E10060" t="s">
        <v>5402</v>
      </c>
      <c r="F10060" t="s">
        <v>2869</v>
      </c>
      <c r="G10060" t="s">
        <v>2870</v>
      </c>
      <c r="H10060">
        <v>3767489.8026000001</v>
      </c>
      <c r="I10060">
        <v>5829.9396951158096</v>
      </c>
      <c r="J10060">
        <v>110498.915615718</v>
      </c>
      <c r="K10060">
        <v>116328.855310834</v>
      </c>
      <c r="L10060">
        <v>3651160.9472891702</v>
      </c>
    </row>
    <row r="10061" spans="1:14" x14ac:dyDescent="0.35">
      <c r="A10061" t="s">
        <v>1943</v>
      </c>
      <c r="B10061" t="s">
        <v>5401</v>
      </c>
      <c r="C10061" t="s">
        <v>2857</v>
      </c>
      <c r="D10061" t="s">
        <v>2859</v>
      </c>
      <c r="E10061" t="s">
        <v>5402</v>
      </c>
      <c r="F10061" t="s">
        <v>2951</v>
      </c>
      <c r="G10061" t="s">
        <v>2952</v>
      </c>
      <c r="H10061">
        <v>1076425.6577000001</v>
      </c>
      <c r="I10061">
        <v>1665.6970557473701</v>
      </c>
      <c r="J10061">
        <v>31571.1187473481</v>
      </c>
      <c r="K10061">
        <v>33236.815803095502</v>
      </c>
      <c r="L10061">
        <v>1043188.8418969</v>
      </c>
    </row>
    <row r="10062" spans="1:14" x14ac:dyDescent="0.35">
      <c r="A10062" t="s">
        <v>1943</v>
      </c>
      <c r="B10062" t="s">
        <v>5401</v>
      </c>
      <c r="C10062" t="s">
        <v>2857</v>
      </c>
      <c r="D10062" t="s">
        <v>2859</v>
      </c>
      <c r="E10062" t="s">
        <v>5402</v>
      </c>
      <c r="F10062" t="s">
        <v>5000</v>
      </c>
      <c r="G10062" t="s">
        <v>5001</v>
      </c>
      <c r="H10062">
        <v>0</v>
      </c>
      <c r="I10062">
        <v>0</v>
      </c>
      <c r="J10062">
        <v>0</v>
      </c>
      <c r="K10062">
        <v>0</v>
      </c>
      <c r="L10062">
        <v>0</v>
      </c>
    </row>
    <row r="10063" spans="1:14" x14ac:dyDescent="0.35">
      <c r="A10063" t="s">
        <v>1943</v>
      </c>
      <c r="B10063" t="s">
        <v>5401</v>
      </c>
      <c r="C10063" t="s">
        <v>2857</v>
      </c>
      <c r="D10063" t="s">
        <v>2859</v>
      </c>
      <c r="E10063" t="s">
        <v>5402</v>
      </c>
      <c r="F10063" t="s">
        <v>2877</v>
      </c>
      <c r="G10063" t="s">
        <v>2878</v>
      </c>
      <c r="H10063">
        <v>2691064.1449000002</v>
      </c>
      <c r="I10063">
        <v>4164.24263936843</v>
      </c>
      <c r="J10063">
        <v>78927.796868370206</v>
      </c>
      <c r="K10063">
        <v>83092.039507738606</v>
      </c>
      <c r="L10063">
        <v>2607972.10539226</v>
      </c>
    </row>
    <row r="10064" spans="1:14" x14ac:dyDescent="0.35">
      <c r="A10064" t="s">
        <v>1943</v>
      </c>
      <c r="B10064" t="s">
        <v>5401</v>
      </c>
      <c r="C10064" t="s">
        <v>2879</v>
      </c>
      <c r="D10064" t="s">
        <v>2880</v>
      </c>
      <c r="E10064" t="s">
        <v>3511</v>
      </c>
      <c r="F10064" t="s">
        <v>2170</v>
      </c>
      <c r="G10064" t="s">
        <v>2171</v>
      </c>
      <c r="H10064">
        <v>0</v>
      </c>
      <c r="I10064">
        <v>0</v>
      </c>
      <c r="J10064">
        <v>0</v>
      </c>
      <c r="K10064">
        <v>0</v>
      </c>
      <c r="L10064">
        <v>0</v>
      </c>
    </row>
    <row r="10065" spans="1:12" x14ac:dyDescent="0.35">
      <c r="A10065" t="s">
        <v>1943</v>
      </c>
      <c r="B10065" t="s">
        <v>5401</v>
      </c>
      <c r="C10065" t="s">
        <v>2879</v>
      </c>
      <c r="D10065" t="s">
        <v>2880</v>
      </c>
      <c r="E10065" t="s">
        <v>3511</v>
      </c>
      <c r="F10065" t="s">
        <v>2172</v>
      </c>
      <c r="G10065" t="s">
        <v>2173</v>
      </c>
      <c r="H10065">
        <v>0</v>
      </c>
      <c r="I10065">
        <v>0</v>
      </c>
      <c r="J10065">
        <v>0</v>
      </c>
      <c r="K10065">
        <v>0</v>
      </c>
      <c r="L10065">
        <v>0</v>
      </c>
    </row>
    <row r="10066" spans="1:12" x14ac:dyDescent="0.35">
      <c r="A10066" t="s">
        <v>1943</v>
      </c>
      <c r="B10066" t="s">
        <v>5401</v>
      </c>
      <c r="C10066" t="s">
        <v>2879</v>
      </c>
      <c r="D10066" t="s">
        <v>2880</v>
      </c>
      <c r="E10066" t="s">
        <v>3511</v>
      </c>
      <c r="F10066" t="s">
        <v>2882</v>
      </c>
      <c r="G10066" t="s">
        <v>2883</v>
      </c>
      <c r="H10066">
        <v>420823.29239999998</v>
      </c>
      <c r="I10066">
        <v>902.16492686540403</v>
      </c>
      <c r="J10066">
        <v>18085.2465095851</v>
      </c>
      <c r="K10066">
        <v>18987.4114364505</v>
      </c>
      <c r="L10066">
        <v>401835.88096354902</v>
      </c>
    </row>
    <row r="10067" spans="1:12" x14ac:dyDescent="0.35">
      <c r="A10067" t="s">
        <v>1943</v>
      </c>
      <c r="B10067" t="s">
        <v>5401</v>
      </c>
      <c r="C10067" t="s">
        <v>2879</v>
      </c>
      <c r="D10067" t="s">
        <v>2880</v>
      </c>
      <c r="E10067" t="s">
        <v>3511</v>
      </c>
      <c r="F10067" t="s">
        <v>2884</v>
      </c>
      <c r="G10067" t="s">
        <v>2885</v>
      </c>
      <c r="H10067">
        <v>130621.3673</v>
      </c>
      <c r="I10067">
        <v>130.49897788514599</v>
      </c>
      <c r="J10067">
        <v>0</v>
      </c>
      <c r="K10067">
        <v>130.49897788514599</v>
      </c>
      <c r="L10067">
        <v>130490.868322115</v>
      </c>
    </row>
    <row r="10068" spans="1:12" x14ac:dyDescent="0.35">
      <c r="A10068" t="s">
        <v>1943</v>
      </c>
      <c r="B10068" t="s">
        <v>5401</v>
      </c>
      <c r="C10068" t="s">
        <v>2879</v>
      </c>
      <c r="D10068" t="s">
        <v>2880</v>
      </c>
      <c r="E10068" t="s">
        <v>3511</v>
      </c>
      <c r="F10068" t="s">
        <v>2890</v>
      </c>
      <c r="G10068" t="s">
        <v>2891</v>
      </c>
      <c r="H10068">
        <v>0</v>
      </c>
      <c r="I10068">
        <v>0</v>
      </c>
      <c r="J10068">
        <v>0</v>
      </c>
      <c r="K10068">
        <v>0</v>
      </c>
      <c r="L10068">
        <v>0</v>
      </c>
    </row>
    <row r="10069" spans="1:12" x14ac:dyDescent="0.35">
      <c r="A10069" t="s">
        <v>1943</v>
      </c>
      <c r="B10069" t="s">
        <v>5401</v>
      </c>
      <c r="C10069" t="s">
        <v>2879</v>
      </c>
      <c r="D10069" t="s">
        <v>2880</v>
      </c>
      <c r="E10069" t="s">
        <v>3511</v>
      </c>
      <c r="F10069" t="s">
        <v>392</v>
      </c>
      <c r="G10069" t="s">
        <v>2914</v>
      </c>
      <c r="H10069">
        <v>9637.1746999999996</v>
      </c>
      <c r="I10069">
        <v>20.6602655007345</v>
      </c>
      <c r="J10069">
        <v>414.16595060118499</v>
      </c>
      <c r="K10069">
        <v>434.82621610192001</v>
      </c>
      <c r="L10069">
        <v>9202.3484838980803</v>
      </c>
    </row>
    <row r="10070" spans="1:12" x14ac:dyDescent="0.35">
      <c r="A10070" t="s">
        <v>1943</v>
      </c>
      <c r="B10070" t="s">
        <v>5401</v>
      </c>
      <c r="C10070" t="s">
        <v>2879</v>
      </c>
      <c r="D10070" t="s">
        <v>2886</v>
      </c>
      <c r="E10070" t="s">
        <v>2967</v>
      </c>
      <c r="F10070" t="s">
        <v>2170</v>
      </c>
      <c r="G10070" t="s">
        <v>2171</v>
      </c>
      <c r="H10070">
        <v>0</v>
      </c>
      <c r="I10070">
        <v>0</v>
      </c>
      <c r="J10070">
        <v>0</v>
      </c>
      <c r="K10070">
        <v>0</v>
      </c>
      <c r="L10070">
        <v>0</v>
      </c>
    </row>
    <row r="10071" spans="1:12" x14ac:dyDescent="0.35">
      <c r="A10071" t="s">
        <v>1943</v>
      </c>
      <c r="B10071" t="s">
        <v>5401</v>
      </c>
      <c r="C10071" t="s">
        <v>2879</v>
      </c>
      <c r="D10071" t="s">
        <v>2886</v>
      </c>
      <c r="E10071" t="s">
        <v>2967</v>
      </c>
      <c r="F10071" t="s">
        <v>2172</v>
      </c>
      <c r="G10071" t="s">
        <v>2173</v>
      </c>
      <c r="H10071">
        <v>33171.606800000001</v>
      </c>
      <c r="I10071">
        <v>13.3930717185386</v>
      </c>
      <c r="J10071">
        <v>0</v>
      </c>
      <c r="K10071">
        <v>13.3930717185386</v>
      </c>
      <c r="L10071">
        <v>33158.213728281502</v>
      </c>
    </row>
    <row r="10072" spans="1:12" x14ac:dyDescent="0.35">
      <c r="A10072" t="s">
        <v>1943</v>
      </c>
      <c r="B10072" t="s">
        <v>5401</v>
      </c>
      <c r="C10072" t="s">
        <v>2879</v>
      </c>
      <c r="D10072" t="s">
        <v>2886</v>
      </c>
      <c r="E10072" t="s">
        <v>2967</v>
      </c>
      <c r="F10072" t="s">
        <v>2882</v>
      </c>
      <c r="G10072" t="s">
        <v>2883</v>
      </c>
      <c r="H10072">
        <v>4451.9787999999999</v>
      </c>
      <c r="I10072">
        <v>1.7974912043301801</v>
      </c>
      <c r="J10072">
        <v>0</v>
      </c>
      <c r="K10072">
        <v>1.7974912043301801</v>
      </c>
      <c r="L10072">
        <v>4450.1813087956698</v>
      </c>
    </row>
    <row r="10073" spans="1:12" x14ac:dyDescent="0.35">
      <c r="A10073" t="s">
        <v>1943</v>
      </c>
      <c r="B10073" t="s">
        <v>5401</v>
      </c>
      <c r="C10073" t="s">
        <v>2879</v>
      </c>
      <c r="D10073" t="s">
        <v>2886</v>
      </c>
      <c r="E10073" t="s">
        <v>2967</v>
      </c>
      <c r="F10073" t="s">
        <v>2884</v>
      </c>
      <c r="G10073" t="s">
        <v>2885</v>
      </c>
      <c r="H10073">
        <v>48535.298300000002</v>
      </c>
      <c r="I10073">
        <v>19.596178619756401</v>
      </c>
      <c r="J10073">
        <v>0</v>
      </c>
      <c r="K10073">
        <v>19.596178619756401</v>
      </c>
      <c r="L10073">
        <v>48515.7021213802</v>
      </c>
    </row>
    <row r="10074" spans="1:12" x14ac:dyDescent="0.35">
      <c r="A10074" t="s">
        <v>1943</v>
      </c>
      <c r="B10074" t="s">
        <v>5401</v>
      </c>
      <c r="C10074" t="s">
        <v>2879</v>
      </c>
      <c r="D10074" t="s">
        <v>2886</v>
      </c>
      <c r="E10074" t="s">
        <v>2967</v>
      </c>
      <c r="F10074" t="s">
        <v>2896</v>
      </c>
      <c r="G10074" t="s">
        <v>2897</v>
      </c>
      <c r="H10074">
        <v>29068.802800000001</v>
      </c>
      <c r="I10074">
        <v>11.736560216508799</v>
      </c>
      <c r="J10074">
        <v>0</v>
      </c>
      <c r="K10074">
        <v>11.736560216508799</v>
      </c>
      <c r="L10074">
        <v>29057.0662397835</v>
      </c>
    </row>
    <row r="10075" spans="1:12" x14ac:dyDescent="0.35">
      <c r="A10075" t="s">
        <v>1943</v>
      </c>
      <c r="B10075" t="s">
        <v>5401</v>
      </c>
      <c r="C10075" t="s">
        <v>2879</v>
      </c>
      <c r="D10075" t="s">
        <v>2888</v>
      </c>
      <c r="E10075" t="s">
        <v>5403</v>
      </c>
      <c r="F10075" t="s">
        <v>2172</v>
      </c>
      <c r="G10075" t="s">
        <v>2173</v>
      </c>
      <c r="H10075">
        <v>38995.2667</v>
      </c>
      <c r="I10075">
        <v>39.626478126426299</v>
      </c>
      <c r="J10075">
        <v>80.606618520888603</v>
      </c>
      <c r="K10075">
        <v>120.23309664731499</v>
      </c>
      <c r="L10075">
        <v>38875.033603352698</v>
      </c>
    </row>
    <row r="10076" spans="1:12" x14ac:dyDescent="0.35">
      <c r="A10076" t="s">
        <v>1943</v>
      </c>
      <c r="B10076" t="s">
        <v>5401</v>
      </c>
      <c r="C10076" t="s">
        <v>2879</v>
      </c>
      <c r="D10076" t="s">
        <v>2888</v>
      </c>
      <c r="E10076" t="s">
        <v>5403</v>
      </c>
      <c r="F10076" t="s">
        <v>2882</v>
      </c>
      <c r="G10076" t="s">
        <v>2883</v>
      </c>
      <c r="H10076">
        <v>1847.1442</v>
      </c>
      <c r="I10076">
        <v>1.8770437007254599</v>
      </c>
      <c r="J10076">
        <v>3.8182082457263</v>
      </c>
      <c r="K10076">
        <v>5.6952519464517604</v>
      </c>
      <c r="L10076">
        <v>1841.4489480535501</v>
      </c>
    </row>
    <row r="10077" spans="1:12" x14ac:dyDescent="0.35">
      <c r="A10077" t="s">
        <v>1943</v>
      </c>
      <c r="B10077" t="s">
        <v>5401</v>
      </c>
      <c r="C10077" t="s">
        <v>2879</v>
      </c>
      <c r="D10077" t="s">
        <v>2888</v>
      </c>
      <c r="E10077" t="s">
        <v>5403</v>
      </c>
      <c r="F10077" t="s">
        <v>2884</v>
      </c>
      <c r="G10077" t="s">
        <v>2885</v>
      </c>
      <c r="H10077">
        <v>94958.046400000007</v>
      </c>
      <c r="I10077">
        <v>93.859653988933204</v>
      </c>
      <c r="J10077">
        <v>0</v>
      </c>
      <c r="K10077">
        <v>93.859653988933204</v>
      </c>
      <c r="L10077">
        <v>94864.186746011095</v>
      </c>
    </row>
    <row r="10078" spans="1:12" x14ac:dyDescent="0.35">
      <c r="A10078" t="s">
        <v>1943</v>
      </c>
      <c r="B10078" t="s">
        <v>5401</v>
      </c>
      <c r="C10078" t="s">
        <v>2879</v>
      </c>
      <c r="D10078" t="s">
        <v>2888</v>
      </c>
      <c r="E10078" t="s">
        <v>5403</v>
      </c>
      <c r="F10078" t="s">
        <v>2896</v>
      </c>
      <c r="G10078" t="s">
        <v>2897</v>
      </c>
      <c r="H10078">
        <v>22105.6181</v>
      </c>
      <c r="I10078">
        <v>21.849919450864999</v>
      </c>
      <c r="J10078">
        <v>0</v>
      </c>
      <c r="K10078">
        <v>21.849919450864999</v>
      </c>
      <c r="L10078">
        <v>22083.768180549101</v>
      </c>
    </row>
    <row r="10079" spans="1:12" x14ac:dyDescent="0.35">
      <c r="A10079" t="s">
        <v>1943</v>
      </c>
      <c r="B10079" t="s">
        <v>5401</v>
      </c>
      <c r="C10079" t="s">
        <v>2879</v>
      </c>
      <c r="D10079" t="s">
        <v>2888</v>
      </c>
      <c r="E10079" t="s">
        <v>5403</v>
      </c>
      <c r="F10079" t="s">
        <v>2890</v>
      </c>
      <c r="G10079" t="s">
        <v>2891</v>
      </c>
      <c r="H10079">
        <v>1847.1442</v>
      </c>
      <c r="I10079">
        <v>1.8770437007254599</v>
      </c>
      <c r="J10079">
        <v>3.8182082457263</v>
      </c>
      <c r="K10079">
        <v>5.6952519464517604</v>
      </c>
      <c r="L10079">
        <v>1841.4489480535501</v>
      </c>
    </row>
    <row r="10080" spans="1:12" x14ac:dyDescent="0.35">
      <c r="A10080" t="s">
        <v>1943</v>
      </c>
      <c r="B10080" t="s">
        <v>5401</v>
      </c>
      <c r="C10080" t="s">
        <v>2879</v>
      </c>
      <c r="D10080" t="s">
        <v>2892</v>
      </c>
      <c r="E10080" t="s">
        <v>2978</v>
      </c>
      <c r="F10080" t="s">
        <v>2172</v>
      </c>
      <c r="G10080" t="s">
        <v>2173</v>
      </c>
      <c r="H10080">
        <v>11782.775100000001</v>
      </c>
      <c r="I10080">
        <v>30.6796528941153</v>
      </c>
      <c r="J10080">
        <v>157.11288722909299</v>
      </c>
      <c r="K10080">
        <v>187.792540123208</v>
      </c>
      <c r="L10080">
        <v>11594.9825598768</v>
      </c>
    </row>
    <row r="10081" spans="1:12" x14ac:dyDescent="0.35">
      <c r="A10081" t="s">
        <v>1943</v>
      </c>
      <c r="B10081" t="s">
        <v>5401</v>
      </c>
      <c r="C10081" t="s">
        <v>2879</v>
      </c>
      <c r="D10081" t="s">
        <v>2892</v>
      </c>
      <c r="E10081" t="s">
        <v>2978</v>
      </c>
      <c r="F10081" t="s">
        <v>2882</v>
      </c>
      <c r="G10081" t="s">
        <v>2883</v>
      </c>
      <c r="H10081">
        <v>3927.5916999999999</v>
      </c>
      <c r="I10081">
        <v>10.226550964705099</v>
      </c>
      <c r="J10081">
        <v>52.370962409697597</v>
      </c>
      <c r="K10081">
        <v>62.597513374402702</v>
      </c>
      <c r="L10081">
        <v>3864.9941866255999</v>
      </c>
    </row>
    <row r="10082" spans="1:12" x14ac:dyDescent="0.35">
      <c r="A10082" t="s">
        <v>1943</v>
      </c>
      <c r="B10082" t="s">
        <v>5401</v>
      </c>
      <c r="C10082" t="s">
        <v>2879</v>
      </c>
      <c r="D10082" t="s">
        <v>2892</v>
      </c>
      <c r="E10082" t="s">
        <v>2978</v>
      </c>
      <c r="F10082" t="s">
        <v>2884</v>
      </c>
      <c r="G10082" t="s">
        <v>2885</v>
      </c>
      <c r="H10082">
        <v>201586.8517</v>
      </c>
      <c r="I10082">
        <v>574.14778987558702</v>
      </c>
      <c r="J10082">
        <v>0</v>
      </c>
      <c r="K10082">
        <v>574.14778987558702</v>
      </c>
      <c r="L10082">
        <v>201012.70391012399</v>
      </c>
    </row>
    <row r="10083" spans="1:12" x14ac:dyDescent="0.35">
      <c r="A10083" t="s">
        <v>1943</v>
      </c>
      <c r="B10083" t="s">
        <v>5401</v>
      </c>
      <c r="C10083" t="s">
        <v>2879</v>
      </c>
      <c r="D10083" t="s">
        <v>2892</v>
      </c>
      <c r="E10083" t="s">
        <v>2978</v>
      </c>
      <c r="F10083" t="s">
        <v>2896</v>
      </c>
      <c r="G10083" t="s">
        <v>2897</v>
      </c>
      <c r="H10083">
        <v>170810.23310000001</v>
      </c>
      <c r="I10083">
        <v>486.49163874954297</v>
      </c>
      <c r="J10083">
        <v>0</v>
      </c>
      <c r="K10083">
        <v>486.49163874954297</v>
      </c>
      <c r="L10083">
        <v>170323.74146125</v>
      </c>
    </row>
    <row r="10084" spans="1:12" x14ac:dyDescent="0.35">
      <c r="A10084" t="s">
        <v>1943</v>
      </c>
      <c r="B10084" t="s">
        <v>5401</v>
      </c>
      <c r="C10084" t="s">
        <v>2879</v>
      </c>
      <c r="D10084" t="s">
        <v>2892</v>
      </c>
      <c r="E10084" t="s">
        <v>2978</v>
      </c>
      <c r="F10084" t="s">
        <v>2890</v>
      </c>
      <c r="G10084" t="s">
        <v>2891</v>
      </c>
      <c r="H10084">
        <v>0</v>
      </c>
      <c r="I10084">
        <v>0</v>
      </c>
      <c r="J10084">
        <v>0</v>
      </c>
      <c r="K10084">
        <v>0</v>
      </c>
      <c r="L10084">
        <v>0</v>
      </c>
    </row>
    <row r="10085" spans="1:12" x14ac:dyDescent="0.35">
      <c r="A10085" t="s">
        <v>1943</v>
      </c>
      <c r="B10085" t="s">
        <v>5401</v>
      </c>
      <c r="C10085" t="s">
        <v>2879</v>
      </c>
      <c r="D10085" t="s">
        <v>2894</v>
      </c>
      <c r="E10085" t="s">
        <v>4958</v>
      </c>
      <c r="F10085" t="s">
        <v>2170</v>
      </c>
      <c r="G10085" t="s">
        <v>2171</v>
      </c>
      <c r="H10085">
        <v>0</v>
      </c>
      <c r="I10085">
        <v>0</v>
      </c>
      <c r="J10085">
        <v>0</v>
      </c>
      <c r="K10085">
        <v>0</v>
      </c>
      <c r="L10085">
        <v>0</v>
      </c>
    </row>
    <row r="10086" spans="1:12" x14ac:dyDescent="0.35">
      <c r="A10086" t="s">
        <v>1943</v>
      </c>
      <c r="B10086" t="s">
        <v>5401</v>
      </c>
      <c r="C10086" t="s">
        <v>2879</v>
      </c>
      <c r="D10086" t="s">
        <v>2894</v>
      </c>
      <c r="E10086" t="s">
        <v>4958</v>
      </c>
      <c r="F10086" t="s">
        <v>2172</v>
      </c>
      <c r="G10086" t="s">
        <v>2173</v>
      </c>
      <c r="H10086">
        <v>41972.583700000003</v>
      </c>
      <c r="I10086">
        <v>41.444459033613398</v>
      </c>
      <c r="J10086">
        <v>0</v>
      </c>
      <c r="K10086">
        <v>41.444459033613398</v>
      </c>
      <c r="L10086">
        <v>41931.139240966397</v>
      </c>
    </row>
    <row r="10087" spans="1:12" x14ac:dyDescent="0.35">
      <c r="A10087" t="s">
        <v>1943</v>
      </c>
      <c r="B10087" t="s">
        <v>5401</v>
      </c>
      <c r="C10087" t="s">
        <v>2879</v>
      </c>
      <c r="D10087" t="s">
        <v>2894</v>
      </c>
      <c r="E10087" t="s">
        <v>4958</v>
      </c>
      <c r="F10087" t="s">
        <v>2882</v>
      </c>
      <c r="G10087" t="s">
        <v>2883</v>
      </c>
      <c r="H10087">
        <v>2963.8953999999999</v>
      </c>
      <c r="I10087">
        <v>2.9266018907563001</v>
      </c>
      <c r="J10087">
        <v>0</v>
      </c>
      <c r="K10087">
        <v>2.9266018907563001</v>
      </c>
      <c r="L10087">
        <v>2960.9687981092402</v>
      </c>
    </row>
    <row r="10088" spans="1:12" x14ac:dyDescent="0.35">
      <c r="A10088" t="s">
        <v>1943</v>
      </c>
      <c r="B10088" t="s">
        <v>5401</v>
      </c>
      <c r="C10088" t="s">
        <v>2879</v>
      </c>
      <c r="D10088" t="s">
        <v>2894</v>
      </c>
      <c r="E10088" t="s">
        <v>4958</v>
      </c>
      <c r="F10088" t="s">
        <v>2884</v>
      </c>
      <c r="G10088" t="s">
        <v>2885</v>
      </c>
      <c r="H10088">
        <v>92645.634600000005</v>
      </c>
      <c r="I10088">
        <v>91.479910714285694</v>
      </c>
      <c r="J10088">
        <v>0</v>
      </c>
      <c r="K10088">
        <v>91.479910714285694</v>
      </c>
      <c r="L10088">
        <v>92554.1546892857</v>
      </c>
    </row>
    <row r="10089" spans="1:12" x14ac:dyDescent="0.35">
      <c r="A10089" t="s">
        <v>1943</v>
      </c>
      <c r="B10089" t="s">
        <v>5401</v>
      </c>
      <c r="C10089" t="s">
        <v>2879</v>
      </c>
      <c r="D10089" t="s">
        <v>2894</v>
      </c>
      <c r="E10089" t="s">
        <v>4958</v>
      </c>
      <c r="F10089" t="s">
        <v>2896</v>
      </c>
      <c r="G10089" t="s">
        <v>2897</v>
      </c>
      <c r="H10089">
        <v>31837.9735</v>
      </c>
      <c r="I10089">
        <v>31.437368697478998</v>
      </c>
      <c r="J10089">
        <v>0</v>
      </c>
      <c r="K10089">
        <v>31.437368697478998</v>
      </c>
      <c r="L10089">
        <v>31806.536131302499</v>
      </c>
    </row>
    <row r="10090" spans="1:12" x14ac:dyDescent="0.35">
      <c r="A10090" t="s">
        <v>1943</v>
      </c>
      <c r="B10090" t="s">
        <v>5401</v>
      </c>
      <c r="C10090" t="s">
        <v>2879</v>
      </c>
      <c r="D10090" t="s">
        <v>2898</v>
      </c>
      <c r="E10090" t="s">
        <v>5404</v>
      </c>
      <c r="F10090" t="s">
        <v>2170</v>
      </c>
      <c r="G10090" t="s">
        <v>2171</v>
      </c>
      <c r="H10090">
        <v>0</v>
      </c>
      <c r="I10090">
        <v>0</v>
      </c>
      <c r="J10090">
        <v>0</v>
      </c>
      <c r="K10090">
        <v>0</v>
      </c>
      <c r="L10090">
        <v>0</v>
      </c>
    </row>
    <row r="10091" spans="1:12" x14ac:dyDescent="0.35">
      <c r="A10091" t="s">
        <v>1943</v>
      </c>
      <c r="B10091" t="s">
        <v>5401</v>
      </c>
      <c r="C10091" t="s">
        <v>2879</v>
      </c>
      <c r="D10091" t="s">
        <v>2898</v>
      </c>
      <c r="E10091" t="s">
        <v>5404</v>
      </c>
      <c r="F10091" t="s">
        <v>2172</v>
      </c>
      <c r="G10091" t="s">
        <v>2173</v>
      </c>
      <c r="H10091">
        <v>38305.760399999999</v>
      </c>
      <c r="I10091">
        <v>45.133411562639203</v>
      </c>
      <c r="J10091">
        <v>0</v>
      </c>
      <c r="K10091">
        <v>45.133411562639203</v>
      </c>
      <c r="L10091">
        <v>38260.626988437398</v>
      </c>
    </row>
    <row r="10092" spans="1:12" x14ac:dyDescent="0.35">
      <c r="A10092" t="s">
        <v>1943</v>
      </c>
      <c r="B10092" t="s">
        <v>5401</v>
      </c>
      <c r="C10092" t="s">
        <v>2879</v>
      </c>
      <c r="D10092" t="s">
        <v>2898</v>
      </c>
      <c r="E10092" t="s">
        <v>5404</v>
      </c>
      <c r="F10092" t="s">
        <v>2882</v>
      </c>
      <c r="G10092" t="s">
        <v>2883</v>
      </c>
      <c r="H10092">
        <v>0</v>
      </c>
      <c r="I10092">
        <v>0</v>
      </c>
      <c r="J10092">
        <v>0</v>
      </c>
      <c r="K10092">
        <v>0</v>
      </c>
      <c r="L10092">
        <v>0</v>
      </c>
    </row>
    <row r="10093" spans="1:12" x14ac:dyDescent="0.35">
      <c r="A10093" t="s">
        <v>1943</v>
      </c>
      <c r="B10093" t="s">
        <v>5401</v>
      </c>
      <c r="C10093" t="s">
        <v>2879</v>
      </c>
      <c r="D10093" t="s">
        <v>2898</v>
      </c>
      <c r="E10093" t="s">
        <v>5404</v>
      </c>
      <c r="F10093" t="s">
        <v>2884</v>
      </c>
      <c r="G10093" t="s">
        <v>2885</v>
      </c>
      <c r="H10093">
        <v>126663.7173</v>
      </c>
      <c r="I10093">
        <v>191.95539864584799</v>
      </c>
      <c r="J10093">
        <v>0</v>
      </c>
      <c r="K10093">
        <v>191.95539864584799</v>
      </c>
      <c r="L10093">
        <v>126471.761901354</v>
      </c>
    </row>
    <row r="10094" spans="1:12" x14ac:dyDescent="0.35">
      <c r="A10094" t="s">
        <v>1943</v>
      </c>
      <c r="B10094" t="s">
        <v>5401</v>
      </c>
      <c r="C10094" t="s">
        <v>2879</v>
      </c>
      <c r="D10094" t="s">
        <v>2898</v>
      </c>
      <c r="E10094" t="s">
        <v>5404</v>
      </c>
      <c r="F10094" t="s">
        <v>2896</v>
      </c>
      <c r="G10094" t="s">
        <v>2897</v>
      </c>
      <c r="H10094">
        <v>70064.813699999999</v>
      </c>
      <c r="I10094">
        <v>106.181308553268</v>
      </c>
      <c r="J10094">
        <v>0</v>
      </c>
      <c r="K10094">
        <v>106.181308553268</v>
      </c>
      <c r="L10094">
        <v>69958.632391446707</v>
      </c>
    </row>
    <row r="10095" spans="1:12" x14ac:dyDescent="0.35">
      <c r="A10095" t="s">
        <v>1943</v>
      </c>
      <c r="B10095" t="s">
        <v>5401</v>
      </c>
      <c r="C10095" t="s">
        <v>2879</v>
      </c>
      <c r="D10095" t="s">
        <v>2902</v>
      </c>
      <c r="E10095" t="s">
        <v>4270</v>
      </c>
      <c r="F10095" t="s">
        <v>2170</v>
      </c>
      <c r="G10095" t="s">
        <v>2171</v>
      </c>
      <c r="H10095">
        <v>0</v>
      </c>
      <c r="I10095">
        <v>0</v>
      </c>
      <c r="J10095">
        <v>0</v>
      </c>
      <c r="K10095">
        <v>0</v>
      </c>
      <c r="L10095">
        <v>0</v>
      </c>
    </row>
    <row r="10096" spans="1:12" x14ac:dyDescent="0.35">
      <c r="A10096" t="s">
        <v>1943</v>
      </c>
      <c r="B10096" t="s">
        <v>5401</v>
      </c>
      <c r="C10096" t="s">
        <v>2879</v>
      </c>
      <c r="D10096" t="s">
        <v>2902</v>
      </c>
      <c r="E10096" t="s">
        <v>4270</v>
      </c>
      <c r="F10096" t="s">
        <v>2172</v>
      </c>
      <c r="G10096" t="s">
        <v>2173</v>
      </c>
      <c r="H10096">
        <v>15194.5581</v>
      </c>
      <c r="I10096">
        <v>13.930144932078599</v>
      </c>
      <c r="J10096">
        <v>17.7824487179487</v>
      </c>
      <c r="K10096">
        <v>31.712593650027301</v>
      </c>
      <c r="L10096">
        <v>15162.845506350001</v>
      </c>
    </row>
    <row r="10097" spans="1:14" x14ac:dyDescent="0.35">
      <c r="A10097" t="s">
        <v>1943</v>
      </c>
      <c r="B10097" t="s">
        <v>5401</v>
      </c>
      <c r="C10097" t="s">
        <v>2879</v>
      </c>
      <c r="D10097" t="s">
        <v>2902</v>
      </c>
      <c r="E10097" t="s">
        <v>4270</v>
      </c>
      <c r="F10097" t="s">
        <v>2882</v>
      </c>
      <c r="G10097" t="s">
        <v>2883</v>
      </c>
      <c r="H10097">
        <v>0</v>
      </c>
      <c r="I10097">
        <v>0</v>
      </c>
      <c r="J10097">
        <v>0</v>
      </c>
      <c r="K10097">
        <v>0</v>
      </c>
      <c r="L10097">
        <v>0</v>
      </c>
    </row>
    <row r="10098" spans="1:14" x14ac:dyDescent="0.35">
      <c r="A10098" t="s">
        <v>1943</v>
      </c>
      <c r="B10098" t="s">
        <v>5401</v>
      </c>
      <c r="C10098" t="s">
        <v>2879</v>
      </c>
      <c r="D10098" t="s">
        <v>2904</v>
      </c>
      <c r="E10098" t="s">
        <v>3211</v>
      </c>
      <c r="F10098" t="s">
        <v>2170</v>
      </c>
      <c r="G10098" t="s">
        <v>2171</v>
      </c>
      <c r="H10098">
        <v>0</v>
      </c>
      <c r="I10098">
        <v>0</v>
      </c>
      <c r="J10098">
        <v>0</v>
      </c>
      <c r="K10098">
        <v>0</v>
      </c>
      <c r="L10098">
        <v>0</v>
      </c>
    </row>
    <row r="10099" spans="1:14" x14ac:dyDescent="0.35">
      <c r="A10099" t="s">
        <v>1943</v>
      </c>
      <c r="B10099" t="s">
        <v>5401</v>
      </c>
      <c r="C10099" t="s">
        <v>2879</v>
      </c>
      <c r="D10099" t="s">
        <v>2904</v>
      </c>
      <c r="E10099" t="s">
        <v>3211</v>
      </c>
      <c r="F10099" t="s">
        <v>2172</v>
      </c>
      <c r="G10099" t="s">
        <v>2173</v>
      </c>
      <c r="H10099">
        <v>47983.319900000002</v>
      </c>
      <c r="I10099">
        <v>35.375677711055197</v>
      </c>
      <c r="J10099">
        <v>141.41489224716099</v>
      </c>
      <c r="K10099">
        <v>176.790569958216</v>
      </c>
      <c r="L10099">
        <v>47806.529330041798</v>
      </c>
    </row>
    <row r="10100" spans="1:14" x14ac:dyDescent="0.35">
      <c r="A10100" t="s">
        <v>1943</v>
      </c>
      <c r="B10100" t="s">
        <v>5401</v>
      </c>
      <c r="C10100" t="s">
        <v>2879</v>
      </c>
      <c r="D10100" t="s">
        <v>2904</v>
      </c>
      <c r="E10100" t="s">
        <v>3211</v>
      </c>
      <c r="F10100" t="s">
        <v>2882</v>
      </c>
      <c r="G10100" t="s">
        <v>2883</v>
      </c>
      <c r="H10100">
        <v>0</v>
      </c>
      <c r="I10100">
        <v>0</v>
      </c>
      <c r="J10100">
        <v>0</v>
      </c>
      <c r="K10100">
        <v>0</v>
      </c>
      <c r="L10100">
        <v>0</v>
      </c>
    </row>
    <row r="10101" spans="1:14" x14ac:dyDescent="0.35">
      <c r="A10101" t="s">
        <v>1943</v>
      </c>
      <c r="B10101" t="s">
        <v>5401</v>
      </c>
      <c r="C10101" t="s">
        <v>2879</v>
      </c>
      <c r="D10101" t="s">
        <v>2904</v>
      </c>
      <c r="E10101" t="s">
        <v>3211</v>
      </c>
      <c r="F10101" t="s">
        <v>2956</v>
      </c>
      <c r="G10101" t="s">
        <v>2957</v>
      </c>
      <c r="H10101">
        <v>108149.6151</v>
      </c>
      <c r="I10101">
        <v>48.152704833689498</v>
      </c>
      <c r="J10101">
        <v>0</v>
      </c>
      <c r="K10101">
        <v>48.152704833689498</v>
      </c>
      <c r="L10101">
        <v>108101.462395166</v>
      </c>
      <c r="N10101" t="s">
        <v>2198</v>
      </c>
    </row>
    <row r="10102" spans="1:14" x14ac:dyDescent="0.35">
      <c r="A10102" t="s">
        <v>1943</v>
      </c>
      <c r="B10102" t="s">
        <v>5401</v>
      </c>
      <c r="C10102" t="s">
        <v>2879</v>
      </c>
      <c r="D10102" t="s">
        <v>2904</v>
      </c>
      <c r="E10102" t="s">
        <v>3211</v>
      </c>
      <c r="F10102" t="s">
        <v>2962</v>
      </c>
      <c r="G10102" t="s">
        <v>2963</v>
      </c>
      <c r="H10102">
        <v>217272.48550000001</v>
      </c>
      <c r="I10102">
        <v>152.28056981042999</v>
      </c>
      <c r="J10102">
        <v>0</v>
      </c>
      <c r="K10102">
        <v>152.28056981042999</v>
      </c>
      <c r="L10102">
        <v>217120.20493019</v>
      </c>
    </row>
    <row r="10103" spans="1:14" x14ac:dyDescent="0.35">
      <c r="A10103" t="s">
        <v>1943</v>
      </c>
      <c r="B10103" t="s">
        <v>5401</v>
      </c>
      <c r="C10103" t="s">
        <v>2879</v>
      </c>
      <c r="D10103" t="s">
        <v>2904</v>
      </c>
      <c r="E10103" t="s">
        <v>3211</v>
      </c>
      <c r="F10103" t="s">
        <v>2964</v>
      </c>
      <c r="G10103" t="s">
        <v>2965</v>
      </c>
      <c r="H10103">
        <v>207311.5693</v>
      </c>
      <c r="I10103">
        <v>145.29922563573999</v>
      </c>
      <c r="J10103">
        <v>0</v>
      </c>
      <c r="K10103">
        <v>145.29922563573999</v>
      </c>
      <c r="L10103">
        <v>207166.270074364</v>
      </c>
    </row>
    <row r="10104" spans="1:14" x14ac:dyDescent="0.35">
      <c r="A10104" t="s">
        <v>1943</v>
      </c>
      <c r="B10104" t="s">
        <v>5401</v>
      </c>
      <c r="C10104" t="s">
        <v>2879</v>
      </c>
      <c r="D10104" t="s">
        <v>2906</v>
      </c>
      <c r="E10104" t="s">
        <v>2909</v>
      </c>
      <c r="F10104" t="s">
        <v>2170</v>
      </c>
      <c r="G10104" t="s">
        <v>2171</v>
      </c>
      <c r="H10104">
        <v>0</v>
      </c>
      <c r="I10104">
        <v>0</v>
      </c>
      <c r="J10104">
        <v>0</v>
      </c>
      <c r="K10104">
        <v>0</v>
      </c>
      <c r="L10104">
        <v>0</v>
      </c>
    </row>
    <row r="10105" spans="1:14" x14ac:dyDescent="0.35">
      <c r="A10105" t="s">
        <v>1943</v>
      </c>
      <c r="B10105" t="s">
        <v>5401</v>
      </c>
      <c r="C10105" t="s">
        <v>2879</v>
      </c>
      <c r="D10105" t="s">
        <v>2906</v>
      </c>
      <c r="E10105" t="s">
        <v>2909</v>
      </c>
      <c r="F10105" t="s">
        <v>2172</v>
      </c>
      <c r="G10105" t="s">
        <v>2173</v>
      </c>
      <c r="H10105">
        <v>56014.844599999997</v>
      </c>
      <c r="I10105">
        <v>67.835782551437802</v>
      </c>
      <c r="J10105">
        <v>0</v>
      </c>
      <c r="K10105">
        <v>67.835782551437802</v>
      </c>
      <c r="L10105">
        <v>55947.008817448601</v>
      </c>
    </row>
    <row r="10106" spans="1:14" x14ac:dyDescent="0.35">
      <c r="A10106" t="s">
        <v>1943</v>
      </c>
      <c r="B10106" t="s">
        <v>5401</v>
      </c>
      <c r="C10106" t="s">
        <v>2879</v>
      </c>
      <c r="D10106" t="s">
        <v>2906</v>
      </c>
      <c r="E10106" t="s">
        <v>2909</v>
      </c>
      <c r="F10106" t="s">
        <v>2882</v>
      </c>
      <c r="G10106" t="s">
        <v>2883</v>
      </c>
      <c r="H10106">
        <v>0</v>
      </c>
      <c r="I10106">
        <v>0</v>
      </c>
      <c r="J10106">
        <v>0</v>
      </c>
      <c r="K10106">
        <v>0</v>
      </c>
      <c r="L10106">
        <v>0</v>
      </c>
    </row>
    <row r="10107" spans="1:14" x14ac:dyDescent="0.35">
      <c r="A10107" t="s">
        <v>1943</v>
      </c>
      <c r="B10107" t="s">
        <v>5401</v>
      </c>
      <c r="C10107" t="s">
        <v>2879</v>
      </c>
      <c r="D10107" t="s">
        <v>2908</v>
      </c>
      <c r="E10107" t="s">
        <v>2911</v>
      </c>
      <c r="F10107" t="s">
        <v>2170</v>
      </c>
      <c r="G10107" t="s">
        <v>2171</v>
      </c>
      <c r="H10107">
        <v>0</v>
      </c>
      <c r="I10107">
        <v>0</v>
      </c>
      <c r="J10107">
        <v>0</v>
      </c>
      <c r="K10107">
        <v>0</v>
      </c>
      <c r="L10107">
        <v>0</v>
      </c>
    </row>
    <row r="10108" spans="1:14" x14ac:dyDescent="0.35">
      <c r="A10108" t="s">
        <v>1943</v>
      </c>
      <c r="B10108" t="s">
        <v>5401</v>
      </c>
      <c r="C10108" t="s">
        <v>2879</v>
      </c>
      <c r="D10108" t="s">
        <v>2908</v>
      </c>
      <c r="E10108" t="s">
        <v>2911</v>
      </c>
      <c r="F10108" t="s">
        <v>2172</v>
      </c>
      <c r="G10108" t="s">
        <v>2173</v>
      </c>
      <c r="H10108">
        <v>0</v>
      </c>
      <c r="I10108">
        <v>0</v>
      </c>
      <c r="J10108">
        <v>0</v>
      </c>
      <c r="K10108">
        <v>0</v>
      </c>
      <c r="L10108">
        <v>0</v>
      </c>
    </row>
    <row r="10109" spans="1:14" x14ac:dyDescent="0.35">
      <c r="A10109" t="s">
        <v>1943</v>
      </c>
      <c r="B10109" t="s">
        <v>5401</v>
      </c>
      <c r="C10109" t="s">
        <v>2879</v>
      </c>
      <c r="D10109" t="s">
        <v>2908</v>
      </c>
      <c r="E10109" t="s">
        <v>2911</v>
      </c>
      <c r="F10109" t="s">
        <v>2882</v>
      </c>
      <c r="G10109" t="s">
        <v>2883</v>
      </c>
      <c r="H10109">
        <v>72682.699399999998</v>
      </c>
      <c r="I10109">
        <v>40.276762637516804</v>
      </c>
      <c r="J10109">
        <v>2466.4571255676801</v>
      </c>
      <c r="K10109">
        <v>2506.7338882051999</v>
      </c>
      <c r="L10109">
        <v>70175.965511794799</v>
      </c>
    </row>
    <row r="10110" spans="1:14" x14ac:dyDescent="0.35">
      <c r="A10110" t="s">
        <v>1943</v>
      </c>
      <c r="B10110" t="s">
        <v>5401</v>
      </c>
      <c r="C10110" t="s">
        <v>2879</v>
      </c>
      <c r="D10110" t="s">
        <v>2908</v>
      </c>
      <c r="E10110" t="s">
        <v>2911</v>
      </c>
      <c r="F10110" t="s">
        <v>2884</v>
      </c>
      <c r="G10110" t="s">
        <v>2885</v>
      </c>
      <c r="H10110">
        <v>1487206.1113</v>
      </c>
      <c r="I10110">
        <v>930.48713973625797</v>
      </c>
      <c r="J10110">
        <v>0</v>
      </c>
      <c r="K10110">
        <v>930.48713973625797</v>
      </c>
      <c r="L10110">
        <v>1486275.62416026</v>
      </c>
    </row>
    <row r="10111" spans="1:14" x14ac:dyDescent="0.35">
      <c r="A10111" t="s">
        <v>1943</v>
      </c>
      <c r="B10111" t="s">
        <v>5401</v>
      </c>
      <c r="C10111" t="s">
        <v>2879</v>
      </c>
      <c r="D10111" t="s">
        <v>2908</v>
      </c>
      <c r="E10111" t="s">
        <v>2911</v>
      </c>
      <c r="F10111" t="s">
        <v>2956</v>
      </c>
      <c r="G10111" t="s">
        <v>2957</v>
      </c>
      <c r="H10111">
        <v>93889.274699999994</v>
      </c>
      <c r="I10111">
        <v>58.742874983349601</v>
      </c>
      <c r="J10111">
        <v>0</v>
      </c>
      <c r="K10111">
        <v>58.742874983349601</v>
      </c>
      <c r="L10111">
        <v>93830.531825016704</v>
      </c>
      <c r="N10111" t="s">
        <v>2198</v>
      </c>
    </row>
    <row r="10112" spans="1:14" x14ac:dyDescent="0.35">
      <c r="A10112" t="s">
        <v>1943</v>
      </c>
      <c r="B10112" t="s">
        <v>5401</v>
      </c>
      <c r="C10112" t="s">
        <v>2879</v>
      </c>
      <c r="D10112" t="s">
        <v>2908</v>
      </c>
      <c r="E10112" t="s">
        <v>2911</v>
      </c>
      <c r="F10112" t="s">
        <v>2896</v>
      </c>
      <c r="G10112" t="s">
        <v>2897</v>
      </c>
      <c r="H10112">
        <v>416868.37969999999</v>
      </c>
      <c r="I10112">
        <v>260.81836492607198</v>
      </c>
      <c r="J10112">
        <v>0</v>
      </c>
      <c r="K10112">
        <v>260.81836492607198</v>
      </c>
      <c r="L10112">
        <v>416607.56133507402</v>
      </c>
    </row>
    <row r="10113" spans="1:14" x14ac:dyDescent="0.35">
      <c r="A10113" t="s">
        <v>1943</v>
      </c>
      <c r="B10113" t="s">
        <v>5401</v>
      </c>
      <c r="C10113" t="s">
        <v>2879</v>
      </c>
      <c r="D10113" t="s">
        <v>2910</v>
      </c>
      <c r="E10113" t="s">
        <v>2913</v>
      </c>
      <c r="F10113" t="s">
        <v>2170</v>
      </c>
      <c r="G10113" t="s">
        <v>2171</v>
      </c>
      <c r="H10113">
        <v>0</v>
      </c>
      <c r="I10113">
        <v>0</v>
      </c>
      <c r="J10113">
        <v>0</v>
      </c>
      <c r="K10113">
        <v>0</v>
      </c>
      <c r="L10113">
        <v>0</v>
      </c>
    </row>
    <row r="10114" spans="1:14" x14ac:dyDescent="0.35">
      <c r="A10114" t="s">
        <v>1943</v>
      </c>
      <c r="B10114" t="s">
        <v>5401</v>
      </c>
      <c r="C10114" t="s">
        <v>2879</v>
      </c>
      <c r="D10114" t="s">
        <v>2910</v>
      </c>
      <c r="E10114" t="s">
        <v>2913</v>
      </c>
      <c r="F10114" t="s">
        <v>2172</v>
      </c>
      <c r="G10114" t="s">
        <v>2173</v>
      </c>
      <c r="H10114">
        <v>52277.092600000004</v>
      </c>
      <c r="I10114">
        <v>103.43580500320699</v>
      </c>
      <c r="J10114">
        <v>0</v>
      </c>
      <c r="K10114">
        <v>103.43580500320699</v>
      </c>
      <c r="L10114">
        <v>52173.656794996801</v>
      </c>
    </row>
    <row r="10115" spans="1:14" x14ac:dyDescent="0.35">
      <c r="A10115" t="s">
        <v>1943</v>
      </c>
      <c r="B10115" t="s">
        <v>5401</v>
      </c>
      <c r="C10115" t="s">
        <v>2879</v>
      </c>
      <c r="D10115" t="s">
        <v>2910</v>
      </c>
      <c r="E10115" t="s">
        <v>2913</v>
      </c>
      <c r="F10115" t="s">
        <v>2882</v>
      </c>
      <c r="G10115" t="s">
        <v>2883</v>
      </c>
      <c r="H10115">
        <v>0</v>
      </c>
      <c r="I10115">
        <v>0</v>
      </c>
      <c r="J10115">
        <v>0</v>
      </c>
      <c r="K10115">
        <v>0</v>
      </c>
      <c r="L10115">
        <v>0</v>
      </c>
    </row>
    <row r="10116" spans="1:14" x14ac:dyDescent="0.35">
      <c r="A10116" t="s">
        <v>1943</v>
      </c>
      <c r="B10116" t="s">
        <v>5401</v>
      </c>
      <c r="C10116" t="s">
        <v>2879</v>
      </c>
      <c r="D10116" t="s">
        <v>2910</v>
      </c>
      <c r="E10116" t="s">
        <v>2913</v>
      </c>
      <c r="F10116" t="s">
        <v>2884</v>
      </c>
      <c r="G10116" t="s">
        <v>2885</v>
      </c>
      <c r="H10116">
        <v>157136.99189999999</v>
      </c>
      <c r="I10116">
        <v>310.91230275817799</v>
      </c>
      <c r="J10116">
        <v>0</v>
      </c>
      <c r="K10116">
        <v>310.91230275817799</v>
      </c>
      <c r="L10116">
        <v>156826.079597242</v>
      </c>
    </row>
    <row r="10117" spans="1:14" x14ac:dyDescent="0.35">
      <c r="A10117" t="s">
        <v>1943</v>
      </c>
      <c r="B10117" t="s">
        <v>5401</v>
      </c>
      <c r="C10117" t="s">
        <v>2879</v>
      </c>
      <c r="D10117" t="s">
        <v>2910</v>
      </c>
      <c r="E10117" t="s">
        <v>2913</v>
      </c>
      <c r="F10117" t="s">
        <v>2896</v>
      </c>
      <c r="G10117" t="s">
        <v>2897</v>
      </c>
      <c r="H10117">
        <v>50901.379699999998</v>
      </c>
      <c r="I10117">
        <v>100.713810134702</v>
      </c>
      <c r="J10117">
        <v>0</v>
      </c>
      <c r="K10117">
        <v>100.713810134702</v>
      </c>
      <c r="L10117">
        <v>50800.665889865297</v>
      </c>
    </row>
    <row r="10118" spans="1:14" x14ac:dyDescent="0.35">
      <c r="A10118" t="s">
        <v>1943</v>
      </c>
      <c r="B10118" t="s">
        <v>5401</v>
      </c>
      <c r="C10118" t="s">
        <v>2879</v>
      </c>
      <c r="D10118" t="s">
        <v>2910</v>
      </c>
      <c r="E10118" t="s">
        <v>2913</v>
      </c>
      <c r="F10118" t="s">
        <v>2890</v>
      </c>
      <c r="G10118" t="s">
        <v>2891</v>
      </c>
      <c r="H10118">
        <v>65269.937299999998</v>
      </c>
      <c r="I10118">
        <v>129.14353431686999</v>
      </c>
      <c r="J10118">
        <v>0</v>
      </c>
      <c r="K10118">
        <v>129.14353431686999</v>
      </c>
      <c r="L10118">
        <v>65140.793765683098</v>
      </c>
    </row>
    <row r="10119" spans="1:14" x14ac:dyDescent="0.35">
      <c r="A10119" t="s">
        <v>1943</v>
      </c>
      <c r="B10119" t="s">
        <v>5401</v>
      </c>
      <c r="C10119" t="s">
        <v>2879</v>
      </c>
      <c r="D10119" t="s">
        <v>2912</v>
      </c>
      <c r="E10119" t="s">
        <v>2992</v>
      </c>
      <c r="F10119" t="s">
        <v>2170</v>
      </c>
      <c r="G10119" t="s">
        <v>2171</v>
      </c>
      <c r="H10119">
        <v>0</v>
      </c>
      <c r="I10119">
        <v>0</v>
      </c>
      <c r="J10119">
        <v>0</v>
      </c>
      <c r="K10119">
        <v>0</v>
      </c>
      <c r="L10119">
        <v>0</v>
      </c>
    </row>
    <row r="10120" spans="1:14" x14ac:dyDescent="0.35">
      <c r="A10120" t="s">
        <v>1943</v>
      </c>
      <c r="B10120" t="s">
        <v>5401</v>
      </c>
      <c r="C10120" t="s">
        <v>2879</v>
      </c>
      <c r="D10120" t="s">
        <v>2912</v>
      </c>
      <c r="E10120" t="s">
        <v>2992</v>
      </c>
      <c r="F10120" t="s">
        <v>2172</v>
      </c>
      <c r="G10120" t="s">
        <v>2173</v>
      </c>
      <c r="H10120">
        <v>8320.8351000000002</v>
      </c>
      <c r="I10120">
        <v>7.29517849979944</v>
      </c>
      <c r="J10120">
        <v>0</v>
      </c>
      <c r="K10120">
        <v>7.29517849979944</v>
      </c>
      <c r="L10120">
        <v>8313.5399215001999</v>
      </c>
    </row>
    <row r="10121" spans="1:14" x14ac:dyDescent="0.35">
      <c r="A10121" t="s">
        <v>1943</v>
      </c>
      <c r="B10121" t="s">
        <v>5401</v>
      </c>
      <c r="C10121" t="s">
        <v>2879</v>
      </c>
      <c r="D10121" t="s">
        <v>2912</v>
      </c>
      <c r="E10121" t="s">
        <v>2992</v>
      </c>
      <c r="F10121" t="s">
        <v>2882</v>
      </c>
      <c r="G10121" t="s">
        <v>2883</v>
      </c>
      <c r="H10121">
        <v>0</v>
      </c>
      <c r="I10121">
        <v>0</v>
      </c>
      <c r="J10121">
        <v>0</v>
      </c>
      <c r="K10121">
        <v>0</v>
      </c>
      <c r="L10121">
        <v>0</v>
      </c>
    </row>
    <row r="10122" spans="1:14" x14ac:dyDescent="0.35">
      <c r="A10122" t="s">
        <v>1943</v>
      </c>
      <c r="B10122" t="s">
        <v>5401</v>
      </c>
      <c r="C10122" t="s">
        <v>2879</v>
      </c>
      <c r="D10122" t="s">
        <v>2912</v>
      </c>
      <c r="E10122" t="s">
        <v>2992</v>
      </c>
      <c r="F10122" t="s">
        <v>2884</v>
      </c>
      <c r="G10122" t="s">
        <v>2885</v>
      </c>
      <c r="H10122">
        <v>93479.381500000003</v>
      </c>
      <c r="I10122">
        <v>81.956770958684302</v>
      </c>
      <c r="J10122">
        <v>0</v>
      </c>
      <c r="K10122">
        <v>81.956770958684302</v>
      </c>
      <c r="L10122">
        <v>93397.424729041304</v>
      </c>
    </row>
    <row r="10123" spans="1:14" x14ac:dyDescent="0.35">
      <c r="A10123" t="s">
        <v>1943</v>
      </c>
      <c r="B10123" t="s">
        <v>5401</v>
      </c>
      <c r="C10123" t="s">
        <v>2879</v>
      </c>
      <c r="D10123" t="s">
        <v>2912</v>
      </c>
      <c r="E10123" t="s">
        <v>2992</v>
      </c>
      <c r="F10123" t="s">
        <v>2956</v>
      </c>
      <c r="G10123" t="s">
        <v>2957</v>
      </c>
      <c r="H10123">
        <v>49664.984299999996</v>
      </c>
      <c r="I10123">
        <v>43.543096670677897</v>
      </c>
      <c r="J10123">
        <v>0</v>
      </c>
      <c r="K10123">
        <v>43.543096670677897</v>
      </c>
      <c r="L10123">
        <v>49621.441203329297</v>
      </c>
      <c r="N10123" t="s">
        <v>2198</v>
      </c>
    </row>
    <row r="10124" spans="1:14" x14ac:dyDescent="0.35">
      <c r="A10124" t="s">
        <v>1943</v>
      </c>
      <c r="B10124" t="s">
        <v>5401</v>
      </c>
      <c r="C10124" t="s">
        <v>2879</v>
      </c>
      <c r="D10124" t="s">
        <v>2912</v>
      </c>
      <c r="E10124" t="s">
        <v>2992</v>
      </c>
      <c r="F10124" t="s">
        <v>2896</v>
      </c>
      <c r="G10124" t="s">
        <v>2897</v>
      </c>
      <c r="H10124">
        <v>43294.345000000001</v>
      </c>
      <c r="I10124">
        <v>37.957725631769001</v>
      </c>
      <c r="J10124">
        <v>0</v>
      </c>
      <c r="K10124">
        <v>37.957725631769001</v>
      </c>
      <c r="L10124">
        <v>43256.3872743682</v>
      </c>
    </row>
    <row r="10125" spans="1:14" x14ac:dyDescent="0.35">
      <c r="A10125" t="s">
        <v>1943</v>
      </c>
      <c r="B10125" t="s">
        <v>5401</v>
      </c>
      <c r="C10125" t="s">
        <v>2879</v>
      </c>
      <c r="D10125" t="s">
        <v>2976</v>
      </c>
      <c r="E10125" t="s">
        <v>5405</v>
      </c>
      <c r="F10125" t="s">
        <v>2170</v>
      </c>
      <c r="G10125" t="s">
        <v>2171</v>
      </c>
      <c r="H10125">
        <v>0</v>
      </c>
      <c r="I10125">
        <v>0</v>
      </c>
      <c r="J10125">
        <v>0</v>
      </c>
      <c r="K10125">
        <v>0</v>
      </c>
      <c r="L10125">
        <v>0</v>
      </c>
    </row>
    <row r="10126" spans="1:14" x14ac:dyDescent="0.35">
      <c r="A10126" t="s">
        <v>1943</v>
      </c>
      <c r="B10126" t="s">
        <v>5401</v>
      </c>
      <c r="C10126" t="s">
        <v>2879</v>
      </c>
      <c r="D10126" t="s">
        <v>2976</v>
      </c>
      <c r="E10126" t="s">
        <v>5405</v>
      </c>
      <c r="F10126" t="s">
        <v>2172</v>
      </c>
      <c r="G10126" t="s">
        <v>2173</v>
      </c>
      <c r="H10126">
        <v>0</v>
      </c>
      <c r="I10126">
        <v>0</v>
      </c>
      <c r="J10126">
        <v>0</v>
      </c>
      <c r="K10126">
        <v>0</v>
      </c>
      <c r="L10126">
        <v>0</v>
      </c>
    </row>
    <row r="10127" spans="1:14" x14ac:dyDescent="0.35">
      <c r="A10127" t="s">
        <v>1943</v>
      </c>
      <c r="B10127" t="s">
        <v>5401</v>
      </c>
      <c r="C10127" t="s">
        <v>2879</v>
      </c>
      <c r="D10127" t="s">
        <v>2976</v>
      </c>
      <c r="E10127" t="s">
        <v>5405</v>
      </c>
      <c r="F10127" t="s">
        <v>2882</v>
      </c>
      <c r="G10127" t="s">
        <v>2883</v>
      </c>
      <c r="H10127">
        <v>49552.142500000002</v>
      </c>
      <c r="I10127">
        <v>118.29320787560199</v>
      </c>
      <c r="J10127">
        <v>1692.62017657006</v>
      </c>
      <c r="K10127">
        <v>1810.9133844456601</v>
      </c>
      <c r="L10127">
        <v>47741.229115554299</v>
      </c>
    </row>
    <row r="10128" spans="1:14" x14ac:dyDescent="0.35">
      <c r="A10128" t="s">
        <v>1943</v>
      </c>
      <c r="B10128" t="s">
        <v>5401</v>
      </c>
      <c r="C10128" t="s">
        <v>2879</v>
      </c>
      <c r="D10128" t="s">
        <v>2976</v>
      </c>
      <c r="E10128" t="s">
        <v>5405</v>
      </c>
      <c r="F10128" t="s">
        <v>2884</v>
      </c>
      <c r="G10128" t="s">
        <v>2885</v>
      </c>
      <c r="H10128">
        <v>1256455.8075999999</v>
      </c>
      <c r="I10128">
        <v>2427.1747383593201</v>
      </c>
      <c r="J10128">
        <v>0</v>
      </c>
      <c r="K10128">
        <v>2427.1747383593201</v>
      </c>
      <c r="L10128">
        <v>1254028.6328616401</v>
      </c>
    </row>
    <row r="10129" spans="1:14" x14ac:dyDescent="0.35">
      <c r="A10129" t="s">
        <v>1943</v>
      </c>
      <c r="B10129" t="s">
        <v>5401</v>
      </c>
      <c r="C10129" t="s">
        <v>2879</v>
      </c>
      <c r="D10129" t="s">
        <v>2976</v>
      </c>
      <c r="E10129" t="s">
        <v>5405</v>
      </c>
      <c r="F10129" t="s">
        <v>2956</v>
      </c>
      <c r="G10129" t="s">
        <v>2957</v>
      </c>
      <c r="H10129">
        <v>127244.8328</v>
      </c>
      <c r="I10129">
        <v>245.80684954053999</v>
      </c>
      <c r="J10129">
        <v>0</v>
      </c>
      <c r="K10129">
        <v>245.80684954053999</v>
      </c>
      <c r="L10129">
        <v>126999.02595045901</v>
      </c>
      <c r="N10129" t="s">
        <v>2198</v>
      </c>
    </row>
    <row r="10130" spans="1:14" x14ac:dyDescent="0.35">
      <c r="A10130" t="s">
        <v>1943</v>
      </c>
      <c r="B10130" t="s">
        <v>5401</v>
      </c>
      <c r="C10130" t="s">
        <v>2879</v>
      </c>
      <c r="D10130" t="s">
        <v>2976</v>
      </c>
      <c r="E10130" t="s">
        <v>5405</v>
      </c>
      <c r="F10130" t="s">
        <v>2896</v>
      </c>
      <c r="G10130" t="s">
        <v>2897</v>
      </c>
      <c r="H10130">
        <v>231543.87599999999</v>
      </c>
      <c r="I10130">
        <v>447.28787375409797</v>
      </c>
      <c r="J10130">
        <v>0</v>
      </c>
      <c r="K10130">
        <v>447.28787375409797</v>
      </c>
      <c r="L10130">
        <v>231096.588126246</v>
      </c>
    </row>
    <row r="10131" spans="1:14" x14ac:dyDescent="0.35">
      <c r="A10131" t="s">
        <v>1943</v>
      </c>
      <c r="B10131" t="s">
        <v>5401</v>
      </c>
      <c r="C10131" t="s">
        <v>2879</v>
      </c>
      <c r="D10131" t="s">
        <v>2976</v>
      </c>
      <c r="E10131" t="s">
        <v>5405</v>
      </c>
      <c r="F10131" t="s">
        <v>2890</v>
      </c>
      <c r="G10131" t="s">
        <v>2891</v>
      </c>
      <c r="H10131">
        <v>209220.15729999999</v>
      </c>
      <c r="I10131">
        <v>499.46021103032001</v>
      </c>
      <c r="J10131">
        <v>7146.6185232958096</v>
      </c>
      <c r="K10131">
        <v>7646.07873432613</v>
      </c>
      <c r="L10131">
        <v>201574.07856567399</v>
      </c>
    </row>
    <row r="10132" spans="1:14" x14ac:dyDescent="0.35">
      <c r="A10132" t="s">
        <v>1943</v>
      </c>
      <c r="B10132" t="s">
        <v>5401</v>
      </c>
      <c r="C10132" t="s">
        <v>2915</v>
      </c>
      <c r="D10132" t="s">
        <v>4281</v>
      </c>
      <c r="E10132" t="s">
        <v>5406</v>
      </c>
      <c r="F10132" t="s">
        <v>2172</v>
      </c>
      <c r="G10132" t="s">
        <v>2173</v>
      </c>
      <c r="H10132">
        <v>31500534.1347</v>
      </c>
      <c r="I10132">
        <v>70493.169074469697</v>
      </c>
      <c r="J10132">
        <v>1556897.94993689</v>
      </c>
      <c r="K10132">
        <v>1627391.11901136</v>
      </c>
      <c r="L10132">
        <v>29873143.015688598</v>
      </c>
    </row>
    <row r="10133" spans="1:14" x14ac:dyDescent="0.35">
      <c r="A10133" t="s">
        <v>1943</v>
      </c>
      <c r="B10133" t="s">
        <v>5401</v>
      </c>
      <c r="C10133" t="s">
        <v>2915</v>
      </c>
      <c r="D10133" t="s">
        <v>4281</v>
      </c>
      <c r="E10133" t="s">
        <v>5406</v>
      </c>
      <c r="F10133" t="s">
        <v>2918</v>
      </c>
      <c r="G10133" t="s">
        <v>2919</v>
      </c>
      <c r="H10133">
        <v>0</v>
      </c>
      <c r="I10133">
        <v>0</v>
      </c>
      <c r="J10133">
        <v>0</v>
      </c>
      <c r="K10133">
        <v>0</v>
      </c>
      <c r="L10133">
        <v>0</v>
      </c>
    </row>
    <row r="10134" spans="1:14" x14ac:dyDescent="0.35">
      <c r="A10134" t="s">
        <v>1943</v>
      </c>
      <c r="B10134" t="s">
        <v>5401</v>
      </c>
      <c r="C10134" t="s">
        <v>2915</v>
      </c>
      <c r="D10134" t="s">
        <v>4281</v>
      </c>
      <c r="E10134" t="s">
        <v>5406</v>
      </c>
      <c r="F10134" t="s">
        <v>2920</v>
      </c>
      <c r="G10134" t="s">
        <v>2921</v>
      </c>
      <c r="H10134">
        <v>0</v>
      </c>
      <c r="I10134">
        <v>0</v>
      </c>
      <c r="J10134">
        <v>0</v>
      </c>
      <c r="K10134">
        <v>0</v>
      </c>
      <c r="L10134">
        <v>0</v>
      </c>
    </row>
    <row r="10135" spans="1:14" x14ac:dyDescent="0.35">
      <c r="A10135" t="s">
        <v>1943</v>
      </c>
      <c r="B10135" t="s">
        <v>5401</v>
      </c>
      <c r="C10135" t="s">
        <v>2915</v>
      </c>
      <c r="D10135" t="s">
        <v>4281</v>
      </c>
      <c r="E10135" t="s">
        <v>5406</v>
      </c>
      <c r="F10135" t="s">
        <v>3724</v>
      </c>
      <c r="G10135" t="s">
        <v>5407</v>
      </c>
      <c r="H10135">
        <v>25770.8213</v>
      </c>
      <c r="I10135">
        <v>57.670986425800102</v>
      </c>
      <c r="J10135">
        <v>1273.70980360259</v>
      </c>
      <c r="K10135">
        <v>1331.38079002839</v>
      </c>
      <c r="L10135">
        <v>24439.440509971599</v>
      </c>
    </row>
    <row r="10136" spans="1:14" x14ac:dyDescent="0.35">
      <c r="A10136" t="s">
        <v>1943</v>
      </c>
      <c r="B10136" t="s">
        <v>5401</v>
      </c>
      <c r="C10136" t="s">
        <v>2915</v>
      </c>
      <c r="D10136" t="s">
        <v>4281</v>
      </c>
      <c r="E10136" t="s">
        <v>5406</v>
      </c>
      <c r="F10136" t="s">
        <v>2867</v>
      </c>
      <c r="G10136" t="s">
        <v>2868</v>
      </c>
      <c r="H10136">
        <v>0</v>
      </c>
      <c r="I10136">
        <v>0</v>
      </c>
      <c r="J10136">
        <v>0</v>
      </c>
      <c r="K10136">
        <v>0</v>
      </c>
      <c r="L10136">
        <v>0</v>
      </c>
    </row>
    <row r="10137" spans="1:14" x14ac:dyDescent="0.35">
      <c r="A10137" t="s">
        <v>1943</v>
      </c>
      <c r="B10137" t="s">
        <v>5401</v>
      </c>
      <c r="C10137" t="s">
        <v>2915</v>
      </c>
      <c r="D10137" t="s">
        <v>4281</v>
      </c>
      <c r="E10137" t="s">
        <v>5406</v>
      </c>
      <c r="F10137" t="s">
        <v>2922</v>
      </c>
      <c r="G10137" t="s">
        <v>2923</v>
      </c>
      <c r="H10137">
        <v>4565730.5406999998</v>
      </c>
      <c r="I10137">
        <v>10217.376428437599</v>
      </c>
      <c r="J10137">
        <v>225658.920204925</v>
      </c>
      <c r="K10137">
        <v>235876.296633363</v>
      </c>
      <c r="L10137">
        <v>4329854.2440666398</v>
      </c>
    </row>
    <row r="10138" spans="1:14" x14ac:dyDescent="0.35">
      <c r="A10138" t="s">
        <v>1943</v>
      </c>
      <c r="B10138" t="s">
        <v>5401</v>
      </c>
      <c r="C10138" t="s">
        <v>2915</v>
      </c>
      <c r="D10138" t="s">
        <v>4281</v>
      </c>
      <c r="E10138" t="s">
        <v>5406</v>
      </c>
      <c r="F10138" t="s">
        <v>2875</v>
      </c>
      <c r="G10138" t="s">
        <v>2876</v>
      </c>
      <c r="H10138">
        <v>5691056.4124999996</v>
      </c>
      <c r="I10138">
        <v>12735.676169030899</v>
      </c>
      <c r="J10138">
        <v>281277.58162890503</v>
      </c>
      <c r="K10138">
        <v>294013.25779793499</v>
      </c>
      <c r="L10138">
        <v>5397043.1547020702</v>
      </c>
    </row>
    <row r="10139" spans="1:14" x14ac:dyDescent="0.35">
      <c r="A10139" t="s">
        <v>1943</v>
      </c>
      <c r="B10139" t="s">
        <v>5401</v>
      </c>
      <c r="C10139" t="s">
        <v>2915</v>
      </c>
      <c r="D10139" t="s">
        <v>4281</v>
      </c>
      <c r="E10139" t="s">
        <v>5406</v>
      </c>
      <c r="F10139" t="s">
        <v>3009</v>
      </c>
      <c r="G10139" t="s">
        <v>3010</v>
      </c>
      <c r="H10139">
        <v>867617.65689999994</v>
      </c>
      <c r="I10139">
        <v>1941.58987633527</v>
      </c>
      <c r="J10139">
        <v>0</v>
      </c>
      <c r="K10139">
        <v>1941.58987633527</v>
      </c>
      <c r="L10139">
        <v>865676.06702366495</v>
      </c>
      <c r="N10139" t="s">
        <v>2198</v>
      </c>
    </row>
    <row r="10140" spans="1:14" x14ac:dyDescent="0.35">
      <c r="A10140" t="s">
        <v>1943</v>
      </c>
      <c r="B10140" t="s">
        <v>5401</v>
      </c>
      <c r="C10140" t="s">
        <v>2915</v>
      </c>
      <c r="D10140" t="s">
        <v>4281</v>
      </c>
      <c r="E10140" t="s">
        <v>5406</v>
      </c>
      <c r="F10140" t="s">
        <v>2924</v>
      </c>
      <c r="G10140" t="s">
        <v>2925</v>
      </c>
      <c r="H10140">
        <v>0</v>
      </c>
      <c r="I10140">
        <v>0</v>
      </c>
      <c r="J10140">
        <v>0</v>
      </c>
      <c r="K10140">
        <v>0</v>
      </c>
      <c r="L10140">
        <v>0</v>
      </c>
    </row>
    <row r="10141" spans="1:14" x14ac:dyDescent="0.35">
      <c r="A10141" t="s">
        <v>1943</v>
      </c>
      <c r="B10141" t="s">
        <v>5401</v>
      </c>
      <c r="C10141" t="s">
        <v>2915</v>
      </c>
      <c r="D10141" t="s">
        <v>4281</v>
      </c>
      <c r="E10141" t="s">
        <v>5406</v>
      </c>
      <c r="F10141" t="s">
        <v>2877</v>
      </c>
      <c r="G10141" t="s">
        <v>2878</v>
      </c>
      <c r="H10141">
        <v>2147568.4575</v>
      </c>
      <c r="I10141">
        <v>4805.9155354833401</v>
      </c>
      <c r="J10141">
        <v>106142.483633549</v>
      </c>
      <c r="K10141">
        <v>110948.399169032</v>
      </c>
      <c r="L10141">
        <v>2036620.0583309699</v>
      </c>
    </row>
    <row r="10142" spans="1:14" x14ac:dyDescent="0.35">
      <c r="A10142" t="s">
        <v>1943</v>
      </c>
      <c r="B10142" t="s">
        <v>5401</v>
      </c>
      <c r="C10142" t="s">
        <v>2915</v>
      </c>
      <c r="D10142" t="s">
        <v>4281</v>
      </c>
      <c r="E10142" t="s">
        <v>5406</v>
      </c>
      <c r="F10142" t="s">
        <v>3001</v>
      </c>
      <c r="G10142" t="s">
        <v>3002</v>
      </c>
      <c r="H10142">
        <v>584138.62040000001</v>
      </c>
      <c r="I10142">
        <v>1307.20902565147</v>
      </c>
      <c r="J10142">
        <v>28870.755548325302</v>
      </c>
      <c r="K10142">
        <v>30177.964573976798</v>
      </c>
      <c r="L10142">
        <v>553960.65582602296</v>
      </c>
    </row>
    <row r="10143" spans="1:14" x14ac:dyDescent="0.35">
      <c r="A10143" t="s">
        <v>1943</v>
      </c>
      <c r="B10143" t="s">
        <v>5401</v>
      </c>
      <c r="C10143" t="s">
        <v>2915</v>
      </c>
      <c r="D10143" t="s">
        <v>4166</v>
      </c>
      <c r="E10143" t="s">
        <v>5408</v>
      </c>
      <c r="F10143" t="s">
        <v>2172</v>
      </c>
      <c r="G10143" t="s">
        <v>2173</v>
      </c>
      <c r="H10143">
        <v>11239417.5143</v>
      </c>
      <c r="I10143">
        <v>5855.9896781037396</v>
      </c>
      <c r="J10143">
        <v>673837.66587604897</v>
      </c>
      <c r="K10143">
        <v>679693.65555415303</v>
      </c>
      <c r="L10143">
        <v>10559723.8587458</v>
      </c>
    </row>
    <row r="10144" spans="1:14" x14ac:dyDescent="0.35">
      <c r="A10144" t="s">
        <v>1943</v>
      </c>
      <c r="B10144" t="s">
        <v>5401</v>
      </c>
      <c r="C10144" t="s">
        <v>2915</v>
      </c>
      <c r="D10144" t="s">
        <v>4166</v>
      </c>
      <c r="E10144" t="s">
        <v>5408</v>
      </c>
      <c r="F10144" t="s">
        <v>2918</v>
      </c>
      <c r="G10144" t="s">
        <v>2919</v>
      </c>
      <c r="H10144">
        <v>25863.753700000001</v>
      </c>
      <c r="I10144">
        <v>13.4755982812685</v>
      </c>
      <c r="J10144">
        <v>1550.61162865192</v>
      </c>
      <c r="K10144">
        <v>1564.0872269331901</v>
      </c>
      <c r="L10144">
        <v>24299.666473066802</v>
      </c>
    </row>
    <row r="10145" spans="1:12" x14ac:dyDescent="0.35">
      <c r="A10145" t="s">
        <v>1943</v>
      </c>
      <c r="B10145" t="s">
        <v>5401</v>
      </c>
      <c r="C10145" t="s">
        <v>2915</v>
      </c>
      <c r="D10145" t="s">
        <v>4166</v>
      </c>
      <c r="E10145" t="s">
        <v>5408</v>
      </c>
      <c r="F10145" t="s">
        <v>2920</v>
      </c>
      <c r="G10145" t="s">
        <v>2921</v>
      </c>
      <c r="H10145">
        <v>25863.753700000001</v>
      </c>
      <c r="I10145">
        <v>13.4755982812685</v>
      </c>
      <c r="J10145">
        <v>1550.61162865192</v>
      </c>
      <c r="K10145">
        <v>1564.0872269331901</v>
      </c>
      <c r="L10145">
        <v>24299.666473066802</v>
      </c>
    </row>
    <row r="10146" spans="1:12" x14ac:dyDescent="0.35">
      <c r="A10146" t="s">
        <v>1943</v>
      </c>
      <c r="B10146" t="s">
        <v>5401</v>
      </c>
      <c r="C10146" t="s">
        <v>2915</v>
      </c>
      <c r="D10146" t="s">
        <v>4166</v>
      </c>
      <c r="E10146" t="s">
        <v>5408</v>
      </c>
      <c r="F10146" t="s">
        <v>2867</v>
      </c>
      <c r="G10146" t="s">
        <v>2868</v>
      </c>
      <c r="H10146">
        <v>0</v>
      </c>
      <c r="I10146">
        <v>0</v>
      </c>
      <c r="J10146">
        <v>0</v>
      </c>
      <c r="K10146">
        <v>0</v>
      </c>
      <c r="L10146">
        <v>0</v>
      </c>
    </row>
    <row r="10147" spans="1:12" x14ac:dyDescent="0.35">
      <c r="A10147" t="s">
        <v>1943</v>
      </c>
      <c r="B10147" t="s">
        <v>5401</v>
      </c>
      <c r="C10147" t="s">
        <v>2915</v>
      </c>
      <c r="D10147" t="s">
        <v>4166</v>
      </c>
      <c r="E10147" t="s">
        <v>5408</v>
      </c>
      <c r="F10147" t="s">
        <v>2922</v>
      </c>
      <c r="G10147" t="s">
        <v>2923</v>
      </c>
      <c r="H10147">
        <v>0</v>
      </c>
      <c r="I10147">
        <v>0</v>
      </c>
      <c r="J10147">
        <v>0</v>
      </c>
      <c r="K10147">
        <v>0</v>
      </c>
      <c r="L10147">
        <v>0</v>
      </c>
    </row>
    <row r="10148" spans="1:12" x14ac:dyDescent="0.35">
      <c r="A10148" t="s">
        <v>1943</v>
      </c>
      <c r="B10148" t="s">
        <v>5401</v>
      </c>
      <c r="C10148" t="s">
        <v>2915</v>
      </c>
      <c r="D10148" t="s">
        <v>4166</v>
      </c>
      <c r="E10148" t="s">
        <v>5408</v>
      </c>
      <c r="F10148" t="s">
        <v>2930</v>
      </c>
      <c r="G10148" t="s">
        <v>2931</v>
      </c>
      <c r="H10148">
        <v>16164.8462</v>
      </c>
      <c r="I10148">
        <v>8.4222489257928004</v>
      </c>
      <c r="J10148">
        <v>969.13226790744795</v>
      </c>
      <c r="K10148">
        <v>977.554516833241</v>
      </c>
      <c r="L10148">
        <v>15187.291683166801</v>
      </c>
    </row>
    <row r="10149" spans="1:12" x14ac:dyDescent="0.35">
      <c r="A10149" t="s">
        <v>1943</v>
      </c>
      <c r="B10149" t="s">
        <v>5401</v>
      </c>
      <c r="C10149" t="s">
        <v>2915</v>
      </c>
      <c r="D10149" t="s">
        <v>4166</v>
      </c>
      <c r="E10149" t="s">
        <v>5408</v>
      </c>
      <c r="F10149" t="s">
        <v>2875</v>
      </c>
      <c r="G10149" t="s">
        <v>2876</v>
      </c>
      <c r="H10149">
        <v>1446753.7287999999</v>
      </c>
      <c r="I10149">
        <v>753.79127885845605</v>
      </c>
      <c r="J10149">
        <v>86737.337977716597</v>
      </c>
      <c r="K10149">
        <v>87491.129256575106</v>
      </c>
      <c r="L10149">
        <v>1359262.5995434299</v>
      </c>
    </row>
    <row r="10150" spans="1:12" x14ac:dyDescent="0.35">
      <c r="A10150" t="s">
        <v>1943</v>
      </c>
      <c r="B10150" t="s">
        <v>5401</v>
      </c>
      <c r="C10150" t="s">
        <v>2915</v>
      </c>
      <c r="D10150" t="s">
        <v>4166</v>
      </c>
      <c r="E10150" t="s">
        <v>5408</v>
      </c>
      <c r="F10150" t="s">
        <v>2924</v>
      </c>
      <c r="G10150" t="s">
        <v>2925</v>
      </c>
      <c r="H10150">
        <v>0</v>
      </c>
      <c r="I10150">
        <v>0</v>
      </c>
      <c r="J10150">
        <v>0</v>
      </c>
      <c r="K10150">
        <v>0</v>
      </c>
      <c r="L10150">
        <v>0</v>
      </c>
    </row>
    <row r="10151" spans="1:12" x14ac:dyDescent="0.35">
      <c r="A10151" t="s">
        <v>1943</v>
      </c>
      <c r="B10151" t="s">
        <v>5401</v>
      </c>
      <c r="C10151" t="s">
        <v>2915</v>
      </c>
      <c r="D10151" t="s">
        <v>4166</v>
      </c>
      <c r="E10151" t="s">
        <v>5408</v>
      </c>
      <c r="F10151" t="s">
        <v>2877</v>
      </c>
      <c r="G10151" t="s">
        <v>2878</v>
      </c>
      <c r="H10151">
        <v>808242.30649999995</v>
      </c>
      <c r="I10151">
        <v>421.11244628963999</v>
      </c>
      <c r="J10151">
        <v>48456.613395372398</v>
      </c>
      <c r="K10151">
        <v>48877.725841662097</v>
      </c>
      <c r="L10151">
        <v>759364.58065833803</v>
      </c>
    </row>
    <row r="10152" spans="1:12" x14ac:dyDescent="0.35">
      <c r="A10152" t="s">
        <v>1943</v>
      </c>
      <c r="B10152" t="s">
        <v>5401</v>
      </c>
      <c r="C10152" t="s">
        <v>2915</v>
      </c>
      <c r="D10152" t="s">
        <v>3115</v>
      </c>
      <c r="E10152" t="s">
        <v>3116</v>
      </c>
      <c r="F10152" t="s">
        <v>2170</v>
      </c>
      <c r="G10152" t="s">
        <v>2171</v>
      </c>
      <c r="H10152">
        <v>0</v>
      </c>
      <c r="I10152">
        <v>0</v>
      </c>
      <c r="J10152">
        <v>0</v>
      </c>
      <c r="K10152">
        <v>0</v>
      </c>
      <c r="L10152">
        <v>0</v>
      </c>
    </row>
    <row r="10153" spans="1:12" x14ac:dyDescent="0.35">
      <c r="A10153" t="s">
        <v>1943</v>
      </c>
      <c r="B10153" t="s">
        <v>5401</v>
      </c>
      <c r="C10153" t="s">
        <v>2915</v>
      </c>
      <c r="D10153" t="s">
        <v>3115</v>
      </c>
      <c r="E10153" t="s">
        <v>3116</v>
      </c>
      <c r="F10153" t="s">
        <v>2172</v>
      </c>
      <c r="G10153" t="s">
        <v>2173</v>
      </c>
      <c r="H10153">
        <v>143165.2078</v>
      </c>
      <c r="I10153">
        <v>219.608736616702</v>
      </c>
      <c r="J10153">
        <v>2683.6427692307698</v>
      </c>
      <c r="K10153">
        <v>2903.2515058474701</v>
      </c>
      <c r="L10153">
        <v>140261.956294153</v>
      </c>
    </row>
    <row r="10154" spans="1:12" x14ac:dyDescent="0.35">
      <c r="A10154" t="s">
        <v>1943</v>
      </c>
      <c r="B10154" t="s">
        <v>5401</v>
      </c>
      <c r="C10154" t="s">
        <v>2915</v>
      </c>
      <c r="D10154" t="s">
        <v>3115</v>
      </c>
      <c r="E10154" t="s">
        <v>3116</v>
      </c>
      <c r="F10154" t="s">
        <v>2867</v>
      </c>
      <c r="G10154" t="s">
        <v>2868</v>
      </c>
      <c r="H10154">
        <v>0</v>
      </c>
      <c r="I10154">
        <v>0</v>
      </c>
      <c r="J10154">
        <v>0</v>
      </c>
      <c r="K10154">
        <v>0</v>
      </c>
      <c r="L10154">
        <v>0</v>
      </c>
    </row>
    <row r="10155" spans="1:12" x14ac:dyDescent="0.35">
      <c r="A10155" t="s">
        <v>1943</v>
      </c>
      <c r="B10155" t="s">
        <v>5401</v>
      </c>
      <c r="C10155" t="s">
        <v>2915</v>
      </c>
      <c r="D10155" t="s">
        <v>3115</v>
      </c>
      <c r="E10155" t="s">
        <v>3116</v>
      </c>
      <c r="F10155" t="s">
        <v>2922</v>
      </c>
      <c r="G10155" t="s">
        <v>2923</v>
      </c>
      <c r="H10155">
        <v>0</v>
      </c>
      <c r="I10155">
        <v>0</v>
      </c>
      <c r="J10155">
        <v>0</v>
      </c>
      <c r="K10155">
        <v>0</v>
      </c>
      <c r="L10155">
        <v>0</v>
      </c>
    </row>
    <row r="10156" spans="1:12" x14ac:dyDescent="0.35">
      <c r="A10156" t="s">
        <v>1943</v>
      </c>
      <c r="B10156" t="s">
        <v>5401</v>
      </c>
      <c r="C10156" t="s">
        <v>2915</v>
      </c>
      <c r="D10156" t="s">
        <v>3115</v>
      </c>
      <c r="E10156" t="s">
        <v>3116</v>
      </c>
      <c r="F10156" t="s">
        <v>2924</v>
      </c>
      <c r="G10156" t="s">
        <v>2925</v>
      </c>
      <c r="H10156">
        <v>0</v>
      </c>
      <c r="I10156">
        <v>0</v>
      </c>
      <c r="J10156">
        <v>0</v>
      </c>
      <c r="K10156">
        <v>0</v>
      </c>
      <c r="L10156">
        <v>0</v>
      </c>
    </row>
    <row r="10157" spans="1:12" x14ac:dyDescent="0.35">
      <c r="A10157" t="s">
        <v>1943</v>
      </c>
      <c r="B10157" t="s">
        <v>5401</v>
      </c>
      <c r="C10157" t="s">
        <v>2915</v>
      </c>
      <c r="D10157" t="s">
        <v>3115</v>
      </c>
      <c r="E10157" t="s">
        <v>3116</v>
      </c>
      <c r="F10157" t="s">
        <v>2877</v>
      </c>
      <c r="G10157" t="s">
        <v>2878</v>
      </c>
      <c r="H10157">
        <v>8039.3760000000002</v>
      </c>
      <c r="I10157">
        <v>12.332026988808501</v>
      </c>
      <c r="J10157">
        <v>150.69871794871801</v>
      </c>
      <c r="K10157">
        <v>163.03074493752601</v>
      </c>
      <c r="L10157">
        <v>7876.3452550624697</v>
      </c>
    </row>
    <row r="10158" spans="1:12" x14ac:dyDescent="0.35">
      <c r="A10158" t="s">
        <v>1943</v>
      </c>
      <c r="B10158" t="s">
        <v>5401</v>
      </c>
      <c r="C10158" t="s">
        <v>2915</v>
      </c>
      <c r="D10158" t="s">
        <v>4733</v>
      </c>
      <c r="E10158" t="s">
        <v>5409</v>
      </c>
      <c r="F10158" t="s">
        <v>2170</v>
      </c>
      <c r="G10158" t="s">
        <v>2171</v>
      </c>
      <c r="H10158">
        <v>0</v>
      </c>
      <c r="I10158">
        <v>0</v>
      </c>
      <c r="J10158">
        <v>0</v>
      </c>
      <c r="K10158">
        <v>0</v>
      </c>
      <c r="L10158">
        <v>0</v>
      </c>
    </row>
    <row r="10159" spans="1:12" x14ac:dyDescent="0.35">
      <c r="A10159" t="s">
        <v>1943</v>
      </c>
      <c r="B10159" t="s">
        <v>5401</v>
      </c>
      <c r="C10159" t="s">
        <v>2915</v>
      </c>
      <c r="D10159" t="s">
        <v>4733</v>
      </c>
      <c r="E10159" t="s">
        <v>5409</v>
      </c>
      <c r="F10159" t="s">
        <v>2172</v>
      </c>
      <c r="G10159" t="s">
        <v>2173</v>
      </c>
      <c r="H10159">
        <v>408184.21480000002</v>
      </c>
      <c r="I10159">
        <v>884.68684950773502</v>
      </c>
      <c r="J10159">
        <v>0</v>
      </c>
      <c r="K10159">
        <v>884.68684950773502</v>
      </c>
      <c r="L10159">
        <v>407299.52795049199</v>
      </c>
    </row>
    <row r="10160" spans="1:12" x14ac:dyDescent="0.35">
      <c r="A10160" t="s">
        <v>1943</v>
      </c>
      <c r="B10160" t="s">
        <v>5401</v>
      </c>
      <c r="C10160" t="s">
        <v>2915</v>
      </c>
      <c r="D10160" t="s">
        <v>4733</v>
      </c>
      <c r="E10160" t="s">
        <v>5409</v>
      </c>
      <c r="F10160" t="s">
        <v>2867</v>
      </c>
      <c r="G10160" t="s">
        <v>2868</v>
      </c>
      <c r="H10160">
        <v>0</v>
      </c>
      <c r="I10160">
        <v>0</v>
      </c>
      <c r="J10160">
        <v>0</v>
      </c>
      <c r="K10160">
        <v>0</v>
      </c>
      <c r="L10160">
        <v>0</v>
      </c>
    </row>
    <row r="10161" spans="1:12" x14ac:dyDescent="0.35">
      <c r="A10161" t="s">
        <v>1943</v>
      </c>
      <c r="B10161" t="s">
        <v>5401</v>
      </c>
      <c r="C10161" t="s">
        <v>2915</v>
      </c>
      <c r="D10161" t="s">
        <v>4733</v>
      </c>
      <c r="E10161" t="s">
        <v>5409</v>
      </c>
      <c r="F10161" t="s">
        <v>2922</v>
      </c>
      <c r="G10161" t="s">
        <v>2923</v>
      </c>
      <c r="H10161">
        <v>75408.267900000006</v>
      </c>
      <c r="I10161">
        <v>163.43773357444201</v>
      </c>
      <c r="J10161">
        <v>0</v>
      </c>
      <c r="K10161">
        <v>163.43773357444201</v>
      </c>
      <c r="L10161">
        <v>75244.8301664256</v>
      </c>
    </row>
    <row r="10162" spans="1:12" x14ac:dyDescent="0.35">
      <c r="A10162" t="s">
        <v>1943</v>
      </c>
      <c r="B10162" t="s">
        <v>5401</v>
      </c>
      <c r="C10162" t="s">
        <v>2915</v>
      </c>
      <c r="D10162" t="s">
        <v>4733</v>
      </c>
      <c r="E10162" t="s">
        <v>5409</v>
      </c>
      <c r="F10162" t="s">
        <v>2924</v>
      </c>
      <c r="G10162" t="s">
        <v>2925</v>
      </c>
      <c r="H10162">
        <v>0</v>
      </c>
      <c r="I10162">
        <v>0</v>
      </c>
      <c r="J10162">
        <v>0</v>
      </c>
      <c r="K10162">
        <v>0</v>
      </c>
      <c r="L10162">
        <v>0</v>
      </c>
    </row>
    <row r="10163" spans="1:12" x14ac:dyDescent="0.35">
      <c r="A10163" t="s">
        <v>1943</v>
      </c>
      <c r="B10163" t="s">
        <v>5401</v>
      </c>
      <c r="C10163" t="s">
        <v>2915</v>
      </c>
      <c r="D10163" t="s">
        <v>4733</v>
      </c>
      <c r="E10163" t="s">
        <v>5409</v>
      </c>
      <c r="F10163" t="s">
        <v>2877</v>
      </c>
      <c r="G10163" t="s">
        <v>2878</v>
      </c>
      <c r="H10163">
        <v>42879.211199999998</v>
      </c>
      <c r="I10163">
        <v>92.935181836447597</v>
      </c>
      <c r="J10163">
        <v>0</v>
      </c>
      <c r="K10163">
        <v>92.935181836447597</v>
      </c>
      <c r="L10163">
        <v>42786.276018163597</v>
      </c>
    </row>
    <row r="10164" spans="1:12" x14ac:dyDescent="0.35">
      <c r="A10164" t="s">
        <v>1943</v>
      </c>
      <c r="B10164" t="s">
        <v>5401</v>
      </c>
      <c r="C10164" t="s">
        <v>2915</v>
      </c>
      <c r="D10164" t="s">
        <v>5410</v>
      </c>
      <c r="E10164" t="s">
        <v>5411</v>
      </c>
      <c r="F10164" t="s">
        <v>2170</v>
      </c>
      <c r="G10164" t="s">
        <v>2171</v>
      </c>
      <c r="H10164">
        <v>0</v>
      </c>
      <c r="I10164">
        <v>0</v>
      </c>
      <c r="J10164">
        <v>0</v>
      </c>
      <c r="K10164">
        <v>0</v>
      </c>
      <c r="L10164">
        <v>0</v>
      </c>
    </row>
    <row r="10165" spans="1:12" x14ac:dyDescent="0.35">
      <c r="A10165" t="s">
        <v>1943</v>
      </c>
      <c r="B10165" t="s">
        <v>5401</v>
      </c>
      <c r="C10165" t="s">
        <v>2915</v>
      </c>
      <c r="D10165" t="s">
        <v>5410</v>
      </c>
      <c r="E10165" t="s">
        <v>5411</v>
      </c>
      <c r="F10165" t="s">
        <v>2172</v>
      </c>
      <c r="G10165" t="s">
        <v>2173</v>
      </c>
      <c r="H10165">
        <v>105373.32610000001</v>
      </c>
      <c r="I10165">
        <v>150.27075966724601</v>
      </c>
      <c r="J10165">
        <v>3434.6904397111298</v>
      </c>
      <c r="K10165">
        <v>3584.9611993783701</v>
      </c>
      <c r="L10165">
        <v>101788.36490062199</v>
      </c>
    </row>
    <row r="10166" spans="1:12" x14ac:dyDescent="0.35">
      <c r="A10166" t="s">
        <v>1943</v>
      </c>
      <c r="B10166" t="s">
        <v>5401</v>
      </c>
      <c r="C10166" t="s">
        <v>2915</v>
      </c>
      <c r="D10166" t="s">
        <v>5410</v>
      </c>
      <c r="E10166" t="s">
        <v>5411</v>
      </c>
      <c r="F10166" t="s">
        <v>2867</v>
      </c>
      <c r="G10166" t="s">
        <v>2868</v>
      </c>
      <c r="H10166">
        <v>0</v>
      </c>
      <c r="I10166">
        <v>0</v>
      </c>
      <c r="J10166">
        <v>0</v>
      </c>
      <c r="K10166">
        <v>0</v>
      </c>
      <c r="L10166">
        <v>0</v>
      </c>
    </row>
    <row r="10167" spans="1:12" x14ac:dyDescent="0.35">
      <c r="A10167" t="s">
        <v>1943</v>
      </c>
      <c r="B10167" t="s">
        <v>5401</v>
      </c>
      <c r="C10167" t="s">
        <v>2915</v>
      </c>
      <c r="D10167" t="s">
        <v>5410</v>
      </c>
      <c r="E10167" t="s">
        <v>5411</v>
      </c>
      <c r="F10167" t="s">
        <v>2922</v>
      </c>
      <c r="G10167" t="s">
        <v>2923</v>
      </c>
      <c r="H10167">
        <v>0</v>
      </c>
      <c r="I10167">
        <v>0</v>
      </c>
      <c r="J10167">
        <v>0</v>
      </c>
      <c r="K10167">
        <v>0</v>
      </c>
      <c r="L10167">
        <v>0</v>
      </c>
    </row>
    <row r="10168" spans="1:12" x14ac:dyDescent="0.35">
      <c r="A10168" t="s">
        <v>1943</v>
      </c>
      <c r="B10168" t="s">
        <v>5401</v>
      </c>
      <c r="C10168" t="s">
        <v>2915</v>
      </c>
      <c r="D10168" t="s">
        <v>5410</v>
      </c>
      <c r="E10168" t="s">
        <v>5411</v>
      </c>
      <c r="F10168" t="s">
        <v>2924</v>
      </c>
      <c r="G10168" t="s">
        <v>2925</v>
      </c>
      <c r="H10168">
        <v>0</v>
      </c>
      <c r="I10168">
        <v>0</v>
      </c>
      <c r="J10168">
        <v>0</v>
      </c>
      <c r="K10168">
        <v>0</v>
      </c>
      <c r="L10168">
        <v>0</v>
      </c>
    </row>
    <row r="10169" spans="1:12" x14ac:dyDescent="0.35">
      <c r="A10169" t="s">
        <v>1943</v>
      </c>
      <c r="B10169" t="s">
        <v>5401</v>
      </c>
      <c r="C10169" t="s">
        <v>2915</v>
      </c>
      <c r="D10169" t="s">
        <v>5410</v>
      </c>
      <c r="E10169" t="s">
        <v>5411</v>
      </c>
      <c r="F10169" t="s">
        <v>2877</v>
      </c>
      <c r="G10169" t="s">
        <v>2878</v>
      </c>
      <c r="H10169">
        <v>1483.7646999999999</v>
      </c>
      <c r="I10169">
        <v>2.1159667245634899</v>
      </c>
      <c r="J10169">
        <v>48.3639711125331</v>
      </c>
      <c r="K10169">
        <v>50.4799378370966</v>
      </c>
      <c r="L10169">
        <v>1433.2847621629001</v>
      </c>
    </row>
    <row r="10170" spans="1:12" x14ac:dyDescent="0.35">
      <c r="A10170" t="s">
        <v>1943</v>
      </c>
      <c r="B10170" t="s">
        <v>5401</v>
      </c>
      <c r="C10170" t="s">
        <v>2915</v>
      </c>
      <c r="D10170" t="s">
        <v>5122</v>
      </c>
      <c r="E10170" t="s">
        <v>5412</v>
      </c>
      <c r="F10170" t="s">
        <v>2170</v>
      </c>
      <c r="G10170" t="s">
        <v>2171</v>
      </c>
      <c r="H10170">
        <v>0</v>
      </c>
      <c r="I10170">
        <v>0</v>
      </c>
      <c r="J10170">
        <v>0</v>
      </c>
      <c r="K10170">
        <v>0</v>
      </c>
      <c r="L10170">
        <v>0</v>
      </c>
    </row>
    <row r="10171" spans="1:12" x14ac:dyDescent="0.35">
      <c r="A10171" t="s">
        <v>1943</v>
      </c>
      <c r="B10171" t="s">
        <v>5401</v>
      </c>
      <c r="C10171" t="s">
        <v>2915</v>
      </c>
      <c r="D10171" t="s">
        <v>5122</v>
      </c>
      <c r="E10171" t="s">
        <v>5412</v>
      </c>
      <c r="F10171" t="s">
        <v>2172</v>
      </c>
      <c r="G10171" t="s">
        <v>2173</v>
      </c>
      <c r="H10171">
        <v>289049.57559999998</v>
      </c>
      <c r="I10171">
        <v>1096.12148148148</v>
      </c>
      <c r="J10171">
        <v>0</v>
      </c>
      <c r="K10171">
        <v>1096.12148148148</v>
      </c>
      <c r="L10171">
        <v>287953.45411851897</v>
      </c>
    </row>
    <row r="10172" spans="1:12" x14ac:dyDescent="0.35">
      <c r="A10172" t="s">
        <v>1943</v>
      </c>
      <c r="B10172" t="s">
        <v>5401</v>
      </c>
      <c r="C10172" t="s">
        <v>2915</v>
      </c>
      <c r="D10172" t="s">
        <v>5122</v>
      </c>
      <c r="E10172" t="s">
        <v>5412</v>
      </c>
      <c r="F10172" t="s">
        <v>2867</v>
      </c>
      <c r="G10172" t="s">
        <v>2868</v>
      </c>
      <c r="H10172">
        <v>0</v>
      </c>
      <c r="I10172">
        <v>0</v>
      </c>
      <c r="J10172">
        <v>0</v>
      </c>
      <c r="K10172">
        <v>0</v>
      </c>
      <c r="L10172">
        <v>0</v>
      </c>
    </row>
    <row r="10173" spans="1:12" x14ac:dyDescent="0.35">
      <c r="A10173" t="s">
        <v>1943</v>
      </c>
      <c r="B10173" t="s">
        <v>5401</v>
      </c>
      <c r="C10173" t="s">
        <v>2915</v>
      </c>
      <c r="D10173" t="s">
        <v>5122</v>
      </c>
      <c r="E10173" t="s">
        <v>5412</v>
      </c>
      <c r="F10173" t="s">
        <v>2922</v>
      </c>
      <c r="G10173" t="s">
        <v>2923</v>
      </c>
      <c r="H10173">
        <v>0</v>
      </c>
      <c r="I10173">
        <v>0</v>
      </c>
      <c r="J10173">
        <v>0</v>
      </c>
      <c r="K10173">
        <v>0</v>
      </c>
      <c r="L10173">
        <v>0</v>
      </c>
    </row>
    <row r="10174" spans="1:12" x14ac:dyDescent="0.35">
      <c r="A10174" t="s">
        <v>1943</v>
      </c>
      <c r="B10174" t="s">
        <v>5401</v>
      </c>
      <c r="C10174" t="s">
        <v>2915</v>
      </c>
      <c r="D10174" t="s">
        <v>5122</v>
      </c>
      <c r="E10174" t="s">
        <v>5412</v>
      </c>
      <c r="F10174" t="s">
        <v>2924</v>
      </c>
      <c r="G10174" t="s">
        <v>2925</v>
      </c>
      <c r="H10174">
        <v>0</v>
      </c>
      <c r="I10174">
        <v>0</v>
      </c>
      <c r="J10174">
        <v>0</v>
      </c>
      <c r="K10174">
        <v>0</v>
      </c>
      <c r="L10174">
        <v>0</v>
      </c>
    </row>
    <row r="10175" spans="1:12" x14ac:dyDescent="0.35">
      <c r="A10175" t="s">
        <v>1943</v>
      </c>
      <c r="B10175" t="s">
        <v>5401</v>
      </c>
      <c r="C10175" t="s">
        <v>2915</v>
      </c>
      <c r="D10175" t="s">
        <v>5122</v>
      </c>
      <c r="E10175" t="s">
        <v>5412</v>
      </c>
      <c r="F10175" t="s">
        <v>2877</v>
      </c>
      <c r="G10175" t="s">
        <v>2878</v>
      </c>
      <c r="H10175">
        <v>10318.444100000001</v>
      </c>
      <c r="I10175">
        <v>39.129163894433297</v>
      </c>
      <c r="J10175">
        <v>0</v>
      </c>
      <c r="K10175">
        <v>39.129163894433297</v>
      </c>
      <c r="L10175">
        <v>10279.3149361056</v>
      </c>
    </row>
    <row r="10176" spans="1:12" x14ac:dyDescent="0.35">
      <c r="A10176" t="s">
        <v>1943</v>
      </c>
      <c r="B10176" t="s">
        <v>5401</v>
      </c>
      <c r="C10176" t="s">
        <v>2915</v>
      </c>
      <c r="D10176" t="s">
        <v>5053</v>
      </c>
      <c r="E10176" t="s">
        <v>5413</v>
      </c>
      <c r="F10176" t="s">
        <v>2170</v>
      </c>
      <c r="G10176" t="s">
        <v>2171</v>
      </c>
      <c r="H10176">
        <v>0</v>
      </c>
      <c r="I10176">
        <v>0</v>
      </c>
      <c r="J10176">
        <v>0</v>
      </c>
      <c r="K10176">
        <v>0</v>
      </c>
      <c r="L10176">
        <v>0</v>
      </c>
    </row>
    <row r="10177" spans="1:14" x14ac:dyDescent="0.35">
      <c r="A10177" t="s">
        <v>1943</v>
      </c>
      <c r="B10177" t="s">
        <v>5401</v>
      </c>
      <c r="C10177" t="s">
        <v>2915</v>
      </c>
      <c r="D10177" t="s">
        <v>5053</v>
      </c>
      <c r="E10177" t="s">
        <v>5413</v>
      </c>
      <c r="F10177" t="s">
        <v>2172</v>
      </c>
      <c r="G10177" t="s">
        <v>2173</v>
      </c>
      <c r="H10177">
        <v>419483.36550000001</v>
      </c>
      <c r="I10177">
        <v>508.00787830000502</v>
      </c>
      <c r="J10177">
        <v>0</v>
      </c>
      <c r="K10177">
        <v>508.00787830000502</v>
      </c>
      <c r="L10177">
        <v>418975.35762169998</v>
      </c>
    </row>
    <row r="10178" spans="1:14" x14ac:dyDescent="0.35">
      <c r="A10178" t="s">
        <v>1943</v>
      </c>
      <c r="B10178" t="s">
        <v>5401</v>
      </c>
      <c r="C10178" t="s">
        <v>2915</v>
      </c>
      <c r="D10178" t="s">
        <v>5053</v>
      </c>
      <c r="E10178" t="s">
        <v>5413</v>
      </c>
      <c r="F10178" t="s">
        <v>2867</v>
      </c>
      <c r="G10178" t="s">
        <v>2868</v>
      </c>
      <c r="H10178">
        <v>0</v>
      </c>
      <c r="I10178">
        <v>0</v>
      </c>
      <c r="J10178">
        <v>0</v>
      </c>
      <c r="K10178">
        <v>0</v>
      </c>
      <c r="L10178">
        <v>0</v>
      </c>
    </row>
    <row r="10179" spans="1:14" x14ac:dyDescent="0.35">
      <c r="A10179" t="s">
        <v>1943</v>
      </c>
      <c r="B10179" t="s">
        <v>5401</v>
      </c>
      <c r="C10179" t="s">
        <v>2915</v>
      </c>
      <c r="D10179" t="s">
        <v>5053</v>
      </c>
      <c r="E10179" t="s">
        <v>5413</v>
      </c>
      <c r="F10179" t="s">
        <v>2922</v>
      </c>
      <c r="G10179" t="s">
        <v>2923</v>
      </c>
      <c r="H10179">
        <v>57019.595200000003</v>
      </c>
      <c r="I10179">
        <v>69.052567888683299</v>
      </c>
      <c r="J10179">
        <v>0</v>
      </c>
      <c r="K10179">
        <v>69.052567888683299</v>
      </c>
      <c r="L10179">
        <v>56950.542632111297</v>
      </c>
    </row>
    <row r="10180" spans="1:14" x14ac:dyDescent="0.35">
      <c r="A10180" t="s">
        <v>1943</v>
      </c>
      <c r="B10180" t="s">
        <v>5401</v>
      </c>
      <c r="C10180" t="s">
        <v>2915</v>
      </c>
      <c r="D10180" t="s">
        <v>5053</v>
      </c>
      <c r="E10180" t="s">
        <v>5413</v>
      </c>
      <c r="F10180" t="s">
        <v>2924</v>
      </c>
      <c r="G10180" t="s">
        <v>2925</v>
      </c>
      <c r="H10180">
        <v>0</v>
      </c>
      <c r="I10180">
        <v>0</v>
      </c>
      <c r="J10180">
        <v>0</v>
      </c>
      <c r="K10180">
        <v>0</v>
      </c>
      <c r="L10180">
        <v>0</v>
      </c>
    </row>
    <row r="10181" spans="1:14" x14ac:dyDescent="0.35">
      <c r="A10181" t="s">
        <v>1943</v>
      </c>
      <c r="B10181" t="s">
        <v>5401</v>
      </c>
      <c r="C10181" t="s">
        <v>2915</v>
      </c>
      <c r="D10181" t="s">
        <v>5053</v>
      </c>
      <c r="E10181" t="s">
        <v>5413</v>
      </c>
      <c r="F10181" t="s">
        <v>2877</v>
      </c>
      <c r="G10181" t="s">
        <v>2878</v>
      </c>
      <c r="H10181">
        <v>125593.822</v>
      </c>
      <c r="I10181">
        <v>152.09816715568999</v>
      </c>
      <c r="J10181">
        <v>0</v>
      </c>
      <c r="K10181">
        <v>152.09816715568999</v>
      </c>
      <c r="L10181">
        <v>125441.723832844</v>
      </c>
    </row>
    <row r="10182" spans="1:14" x14ac:dyDescent="0.35">
      <c r="A10182" t="s">
        <v>1943</v>
      </c>
      <c r="B10182" t="s">
        <v>5401</v>
      </c>
      <c r="C10182" t="s">
        <v>17</v>
      </c>
      <c r="D10182" t="s">
        <v>111</v>
      </c>
      <c r="E10182" t="s">
        <v>2199</v>
      </c>
      <c r="F10182" t="s">
        <v>2206</v>
      </c>
      <c r="G10182" t="s">
        <v>3028</v>
      </c>
      <c r="H10182">
        <v>641611.91480000003</v>
      </c>
      <c r="I10182">
        <v>583.77954465149105</v>
      </c>
      <c r="J10182">
        <v>0</v>
      </c>
      <c r="K10182">
        <v>583.77954465149105</v>
      </c>
      <c r="L10182">
        <v>641028.13525534899</v>
      </c>
      <c r="M10182" t="s">
        <v>2198</v>
      </c>
    </row>
    <row r="10183" spans="1:14" x14ac:dyDescent="0.35">
      <c r="A10183" t="s">
        <v>1943</v>
      </c>
      <c r="B10183" t="s">
        <v>5401</v>
      </c>
      <c r="C10183" t="s">
        <v>17</v>
      </c>
      <c r="D10183" t="s">
        <v>111</v>
      </c>
      <c r="E10183" t="s">
        <v>2199</v>
      </c>
      <c r="F10183" t="s">
        <v>2170</v>
      </c>
      <c r="G10183" t="s">
        <v>2171</v>
      </c>
      <c r="H10183">
        <v>0</v>
      </c>
      <c r="I10183">
        <v>0</v>
      </c>
      <c r="J10183">
        <v>0</v>
      </c>
      <c r="K10183">
        <v>0</v>
      </c>
      <c r="L10183">
        <v>0</v>
      </c>
    </row>
    <row r="10184" spans="1:14" x14ac:dyDescent="0.35">
      <c r="A10184" t="s">
        <v>1943</v>
      </c>
      <c r="B10184" t="s">
        <v>5401</v>
      </c>
      <c r="C10184" t="s">
        <v>17</v>
      </c>
      <c r="D10184" t="s">
        <v>111</v>
      </c>
      <c r="E10184" t="s">
        <v>2199</v>
      </c>
      <c r="F10184" t="s">
        <v>19</v>
      </c>
      <c r="G10184" t="s">
        <v>2174</v>
      </c>
      <c r="H10184">
        <v>414590.17920000001</v>
      </c>
      <c r="I10184">
        <v>377.22065389538102</v>
      </c>
      <c r="J10184">
        <v>0</v>
      </c>
      <c r="K10184">
        <v>377.22065389538102</v>
      </c>
      <c r="L10184">
        <v>414212.95854610502</v>
      </c>
      <c r="N10184" t="s">
        <v>2198</v>
      </c>
    </row>
    <row r="10185" spans="1:14" x14ac:dyDescent="0.35">
      <c r="A10185" t="s">
        <v>1943</v>
      </c>
      <c r="B10185" t="s">
        <v>5401</v>
      </c>
      <c r="C10185" t="s">
        <v>17</v>
      </c>
      <c r="D10185" t="s">
        <v>111</v>
      </c>
      <c r="E10185" t="s">
        <v>2199</v>
      </c>
      <c r="F10185" t="s">
        <v>2787</v>
      </c>
      <c r="G10185" t="s">
        <v>2935</v>
      </c>
      <c r="H10185">
        <v>0</v>
      </c>
      <c r="I10185">
        <v>0</v>
      </c>
      <c r="J10185">
        <v>0</v>
      </c>
      <c r="K10185">
        <v>0</v>
      </c>
      <c r="L10185">
        <v>0</v>
      </c>
    </row>
    <row r="10186" spans="1:14" x14ac:dyDescent="0.35">
      <c r="A10186" t="s">
        <v>1943</v>
      </c>
      <c r="B10186" t="s">
        <v>5401</v>
      </c>
      <c r="C10186" t="s">
        <v>17</v>
      </c>
      <c r="D10186" t="s">
        <v>111</v>
      </c>
      <c r="E10186" t="s">
        <v>2199</v>
      </c>
      <c r="F10186" t="s">
        <v>2788</v>
      </c>
      <c r="G10186" t="s">
        <v>2936</v>
      </c>
      <c r="H10186">
        <v>954593.33660000004</v>
      </c>
      <c r="I10186">
        <v>868.55005423758405</v>
      </c>
      <c r="J10186">
        <v>1872.2808717948701</v>
      </c>
      <c r="K10186">
        <v>2740.83092603246</v>
      </c>
      <c r="L10186">
        <v>951852.505673968</v>
      </c>
    </row>
    <row r="10187" spans="1:14" x14ac:dyDescent="0.35">
      <c r="A10187" t="s">
        <v>1943</v>
      </c>
      <c r="B10187" t="s">
        <v>5401</v>
      </c>
      <c r="C10187" t="s">
        <v>17</v>
      </c>
      <c r="D10187" t="s">
        <v>1944</v>
      </c>
      <c r="E10187" t="s">
        <v>2462</v>
      </c>
      <c r="F10187" t="s">
        <v>19</v>
      </c>
      <c r="G10187" t="s">
        <v>2174</v>
      </c>
      <c r="H10187">
        <v>9747404.0048999991</v>
      </c>
      <c r="I10187">
        <v>27032.786959020799</v>
      </c>
      <c r="J10187">
        <v>0</v>
      </c>
      <c r="K10187">
        <v>27032.786959020799</v>
      </c>
      <c r="L10187">
        <v>9720371.2179409806</v>
      </c>
      <c r="N10187" t="s">
        <v>2198</v>
      </c>
    </row>
    <row r="10188" spans="1:14" x14ac:dyDescent="0.35">
      <c r="A10188" t="s">
        <v>1943</v>
      </c>
      <c r="B10188" t="s">
        <v>5401</v>
      </c>
      <c r="C10188" t="s">
        <v>17</v>
      </c>
      <c r="D10188" t="s">
        <v>1944</v>
      </c>
      <c r="E10188" t="s">
        <v>2462</v>
      </c>
      <c r="F10188" t="s">
        <v>2787</v>
      </c>
      <c r="G10188" t="s">
        <v>2935</v>
      </c>
      <c r="H10188">
        <v>0</v>
      </c>
      <c r="I10188">
        <v>0</v>
      </c>
      <c r="J10188">
        <v>0</v>
      </c>
      <c r="K10188">
        <v>0</v>
      </c>
      <c r="L10188">
        <v>0</v>
      </c>
    </row>
    <row r="10189" spans="1:14" x14ac:dyDescent="0.35">
      <c r="A10189" t="s">
        <v>1943</v>
      </c>
      <c r="B10189" t="s">
        <v>5401</v>
      </c>
      <c r="C10189" t="s">
        <v>17</v>
      </c>
      <c r="D10189" t="s">
        <v>1944</v>
      </c>
      <c r="E10189" t="s">
        <v>2462</v>
      </c>
      <c r="F10189" t="s">
        <v>2788</v>
      </c>
      <c r="G10189" t="s">
        <v>2936</v>
      </c>
      <c r="H10189">
        <v>14286520.1468</v>
      </c>
      <c r="I10189">
        <v>39621.262781675403</v>
      </c>
      <c r="J10189">
        <v>1204831.18967519</v>
      </c>
      <c r="K10189">
        <v>1244452.4524568701</v>
      </c>
      <c r="L10189">
        <v>13042067.694343099</v>
      </c>
    </row>
    <row r="10190" spans="1:14" x14ac:dyDescent="0.35">
      <c r="A10190" t="s">
        <v>1943</v>
      </c>
      <c r="B10190" t="s">
        <v>5401</v>
      </c>
      <c r="C10190" t="s">
        <v>17</v>
      </c>
      <c r="D10190" t="s">
        <v>1949</v>
      </c>
      <c r="E10190" t="s">
        <v>2463</v>
      </c>
      <c r="F10190" t="s">
        <v>2170</v>
      </c>
      <c r="G10190" t="s">
        <v>2171</v>
      </c>
      <c r="H10190">
        <v>0</v>
      </c>
      <c r="I10190">
        <v>0</v>
      </c>
      <c r="J10190">
        <v>0</v>
      </c>
      <c r="K10190">
        <v>0</v>
      </c>
      <c r="L10190">
        <v>0</v>
      </c>
    </row>
    <row r="10191" spans="1:14" x14ac:dyDescent="0.35">
      <c r="A10191" t="s">
        <v>1943</v>
      </c>
      <c r="B10191" t="s">
        <v>5401</v>
      </c>
      <c r="C10191" t="s">
        <v>17</v>
      </c>
      <c r="D10191" t="s">
        <v>1949</v>
      </c>
      <c r="E10191" t="s">
        <v>2463</v>
      </c>
      <c r="F10191" t="s">
        <v>19</v>
      </c>
      <c r="G10191" t="s">
        <v>2174</v>
      </c>
      <c r="H10191">
        <v>30123686.302299999</v>
      </c>
      <c r="I10191">
        <v>35771.636316690201</v>
      </c>
      <c r="J10191">
        <v>0</v>
      </c>
      <c r="K10191">
        <v>35771.636316690201</v>
      </c>
      <c r="L10191">
        <v>30087914.665983301</v>
      </c>
      <c r="N10191" t="s">
        <v>2198</v>
      </c>
    </row>
    <row r="10192" spans="1:14" x14ac:dyDescent="0.35">
      <c r="A10192" t="s">
        <v>1943</v>
      </c>
      <c r="B10192" t="s">
        <v>5401</v>
      </c>
      <c r="C10192" t="s">
        <v>17</v>
      </c>
      <c r="D10192" t="s">
        <v>1949</v>
      </c>
      <c r="E10192" t="s">
        <v>2463</v>
      </c>
      <c r="F10192" t="s">
        <v>2787</v>
      </c>
      <c r="G10192" t="s">
        <v>2935</v>
      </c>
      <c r="H10192">
        <v>0</v>
      </c>
      <c r="I10192">
        <v>0</v>
      </c>
      <c r="J10192">
        <v>0</v>
      </c>
      <c r="K10192">
        <v>0</v>
      </c>
      <c r="L10192">
        <v>0</v>
      </c>
    </row>
    <row r="10193" spans="1:14" x14ac:dyDescent="0.35">
      <c r="A10193" t="s">
        <v>1943</v>
      </c>
      <c r="B10193" t="s">
        <v>5401</v>
      </c>
      <c r="C10193" t="s">
        <v>17</v>
      </c>
      <c r="D10193" t="s">
        <v>1949</v>
      </c>
      <c r="E10193" t="s">
        <v>2463</v>
      </c>
      <c r="F10193" t="s">
        <v>2788</v>
      </c>
      <c r="G10193" t="s">
        <v>2936</v>
      </c>
      <c r="H10193">
        <v>26454371.646299999</v>
      </c>
      <c r="I10193">
        <v>31414.354538474701</v>
      </c>
      <c r="J10193">
        <v>707294.96675168199</v>
      </c>
      <c r="K10193">
        <v>738709.32129015704</v>
      </c>
      <c r="L10193">
        <v>25715662.3250098</v>
      </c>
    </row>
    <row r="10194" spans="1:14" x14ac:dyDescent="0.35">
      <c r="A10194" t="s">
        <v>1943</v>
      </c>
      <c r="B10194" t="s">
        <v>5401</v>
      </c>
      <c r="C10194" t="s">
        <v>17</v>
      </c>
      <c r="D10194" t="s">
        <v>1963</v>
      </c>
      <c r="E10194" t="s">
        <v>5414</v>
      </c>
      <c r="F10194" t="s">
        <v>2206</v>
      </c>
      <c r="G10194" t="s">
        <v>3028</v>
      </c>
      <c r="H10194">
        <v>8055287.2642000001</v>
      </c>
      <c r="I10194">
        <v>2804.7066133061198</v>
      </c>
      <c r="J10194">
        <v>0</v>
      </c>
      <c r="K10194">
        <v>2804.7066133061198</v>
      </c>
      <c r="L10194">
        <v>8052482.5575866904</v>
      </c>
      <c r="M10194" t="s">
        <v>2198</v>
      </c>
    </row>
    <row r="10195" spans="1:14" x14ac:dyDescent="0.35">
      <c r="A10195" t="s">
        <v>1943</v>
      </c>
      <c r="B10195" t="s">
        <v>5401</v>
      </c>
      <c r="C10195" t="s">
        <v>17</v>
      </c>
      <c r="D10195" t="s">
        <v>1963</v>
      </c>
      <c r="E10195" t="s">
        <v>5414</v>
      </c>
      <c r="F10195" t="s">
        <v>2170</v>
      </c>
      <c r="G10195" t="s">
        <v>2171</v>
      </c>
      <c r="H10195">
        <v>0</v>
      </c>
      <c r="I10195">
        <v>0</v>
      </c>
      <c r="J10195">
        <v>0</v>
      </c>
      <c r="K10195">
        <v>0</v>
      </c>
      <c r="L10195">
        <v>0</v>
      </c>
    </row>
    <row r="10196" spans="1:14" x14ac:dyDescent="0.35">
      <c r="A10196" t="s">
        <v>1943</v>
      </c>
      <c r="B10196" t="s">
        <v>5401</v>
      </c>
      <c r="C10196" t="s">
        <v>17</v>
      </c>
      <c r="D10196" t="s">
        <v>1963</v>
      </c>
      <c r="E10196" t="s">
        <v>5414</v>
      </c>
      <c r="F10196" t="s">
        <v>19</v>
      </c>
      <c r="G10196" t="s">
        <v>2174</v>
      </c>
      <c r="H10196">
        <v>6274909.3635999998</v>
      </c>
      <c r="I10196">
        <v>3721.16344992425</v>
      </c>
      <c r="J10196">
        <v>0</v>
      </c>
      <c r="K10196">
        <v>3721.16344992425</v>
      </c>
      <c r="L10196">
        <v>6271188.20015008</v>
      </c>
      <c r="N10196" t="s">
        <v>2198</v>
      </c>
    </row>
    <row r="10197" spans="1:14" x14ac:dyDescent="0.35">
      <c r="A10197" t="s">
        <v>1943</v>
      </c>
      <c r="B10197" t="s">
        <v>5401</v>
      </c>
      <c r="C10197" t="s">
        <v>17</v>
      </c>
      <c r="D10197" t="s">
        <v>1963</v>
      </c>
      <c r="E10197" t="s">
        <v>5414</v>
      </c>
      <c r="F10197" t="s">
        <v>2787</v>
      </c>
      <c r="G10197" t="s">
        <v>2935</v>
      </c>
      <c r="H10197">
        <v>0</v>
      </c>
      <c r="I10197">
        <v>0</v>
      </c>
      <c r="J10197">
        <v>0</v>
      </c>
      <c r="K10197">
        <v>0</v>
      </c>
      <c r="L10197">
        <v>0</v>
      </c>
    </row>
    <row r="10198" spans="1:14" x14ac:dyDescent="0.35">
      <c r="A10198" t="s">
        <v>1943</v>
      </c>
      <c r="B10198" t="s">
        <v>5401</v>
      </c>
      <c r="C10198" t="s">
        <v>17</v>
      </c>
      <c r="D10198" t="s">
        <v>1963</v>
      </c>
      <c r="E10198" t="s">
        <v>5414</v>
      </c>
      <c r="F10198" t="s">
        <v>2788</v>
      </c>
      <c r="G10198" t="s">
        <v>2936</v>
      </c>
      <c r="H10198">
        <v>4279567.4371999996</v>
      </c>
      <c r="I10198">
        <v>2537.8804706348301</v>
      </c>
      <c r="J10198">
        <v>646646.17677620798</v>
      </c>
      <c r="K10198">
        <v>649184.057246843</v>
      </c>
      <c r="L10198">
        <v>3630383.37995316</v>
      </c>
    </row>
    <row r="10199" spans="1:14" x14ac:dyDescent="0.35">
      <c r="A10199" t="s">
        <v>1943</v>
      </c>
      <c r="B10199" t="s">
        <v>5401</v>
      </c>
      <c r="C10199" t="s">
        <v>2938</v>
      </c>
      <c r="D10199" t="s">
        <v>2906</v>
      </c>
      <c r="E10199" t="s">
        <v>3121</v>
      </c>
      <c r="F10199" t="s">
        <v>2170</v>
      </c>
      <c r="G10199" t="s">
        <v>2171</v>
      </c>
      <c r="H10199">
        <v>0</v>
      </c>
      <c r="I10199">
        <v>0</v>
      </c>
      <c r="J10199">
        <v>0</v>
      </c>
      <c r="K10199">
        <v>0</v>
      </c>
      <c r="L10199">
        <v>0</v>
      </c>
    </row>
    <row r="10200" spans="1:14" x14ac:dyDescent="0.35">
      <c r="A10200" t="s">
        <v>1943</v>
      </c>
      <c r="B10200" t="s">
        <v>5401</v>
      </c>
      <c r="C10200" t="s">
        <v>2938</v>
      </c>
      <c r="D10200" t="s">
        <v>2906</v>
      </c>
      <c r="E10200" t="s">
        <v>3121</v>
      </c>
      <c r="F10200" t="s">
        <v>2172</v>
      </c>
      <c r="G10200" t="s">
        <v>2173</v>
      </c>
      <c r="H10200">
        <v>12653.977800000001</v>
      </c>
      <c r="I10200">
        <v>19.410610480384602</v>
      </c>
      <c r="J10200">
        <v>491.880615384615</v>
      </c>
      <c r="K10200">
        <v>511.291225865</v>
      </c>
      <c r="L10200">
        <v>12142.686574134999</v>
      </c>
    </row>
    <row r="10201" spans="1:14" x14ac:dyDescent="0.35">
      <c r="A10201" t="s">
        <v>1943</v>
      </c>
      <c r="B10201" t="s">
        <v>5401</v>
      </c>
      <c r="C10201" t="s">
        <v>2938</v>
      </c>
      <c r="D10201" t="s">
        <v>2906</v>
      </c>
      <c r="E10201" t="s">
        <v>3121</v>
      </c>
      <c r="F10201" t="s">
        <v>19</v>
      </c>
      <c r="G10201" t="s">
        <v>2174</v>
      </c>
      <c r="H10201">
        <v>13586.545400000001</v>
      </c>
      <c r="I10201">
        <v>20.841125611086401</v>
      </c>
      <c r="J10201">
        <v>0</v>
      </c>
      <c r="K10201">
        <v>20.841125611086401</v>
      </c>
      <c r="L10201">
        <v>13565.7042743889</v>
      </c>
      <c r="N10201" t="s">
        <v>2198</v>
      </c>
    </row>
    <row r="10202" spans="1:14" x14ac:dyDescent="0.35">
      <c r="A10202" t="s">
        <v>1943</v>
      </c>
      <c r="B10202" t="s">
        <v>5401</v>
      </c>
      <c r="C10202" t="s">
        <v>2938</v>
      </c>
      <c r="D10202" t="s">
        <v>2906</v>
      </c>
      <c r="E10202" t="s">
        <v>3121</v>
      </c>
      <c r="F10202" t="s">
        <v>2940</v>
      </c>
      <c r="G10202" t="s">
        <v>2941</v>
      </c>
      <c r="H10202">
        <v>0</v>
      </c>
      <c r="I10202">
        <v>0</v>
      </c>
      <c r="J10202">
        <v>0</v>
      </c>
      <c r="K10202">
        <v>0</v>
      </c>
      <c r="L10202">
        <v>0</v>
      </c>
    </row>
    <row r="10203" spans="1:14" x14ac:dyDescent="0.35">
      <c r="A10203" t="s">
        <v>1943</v>
      </c>
      <c r="B10203" t="s">
        <v>5401</v>
      </c>
      <c r="C10203" t="s">
        <v>2938</v>
      </c>
      <c r="D10203" t="s">
        <v>5415</v>
      </c>
      <c r="E10203" t="s">
        <v>5416</v>
      </c>
      <c r="F10203" t="s">
        <v>2170</v>
      </c>
      <c r="G10203" t="s">
        <v>2171</v>
      </c>
      <c r="H10203">
        <v>0</v>
      </c>
      <c r="I10203">
        <v>0</v>
      </c>
      <c r="J10203">
        <v>0</v>
      </c>
      <c r="K10203">
        <v>0</v>
      </c>
      <c r="L10203">
        <v>0</v>
      </c>
    </row>
    <row r="10204" spans="1:14" x14ac:dyDescent="0.35">
      <c r="A10204" t="s">
        <v>1943</v>
      </c>
      <c r="B10204" t="s">
        <v>5401</v>
      </c>
      <c r="C10204" t="s">
        <v>2938</v>
      </c>
      <c r="D10204" t="s">
        <v>5415</v>
      </c>
      <c r="E10204" t="s">
        <v>5416</v>
      </c>
      <c r="F10204" t="s">
        <v>2172</v>
      </c>
      <c r="G10204" t="s">
        <v>2173</v>
      </c>
      <c r="H10204">
        <v>976906.71100000001</v>
      </c>
      <c r="I10204">
        <v>648.29214089452</v>
      </c>
      <c r="J10204">
        <v>108673.860196558</v>
      </c>
      <c r="K10204">
        <v>109322.15233745299</v>
      </c>
      <c r="L10204">
        <v>867584.55866254703</v>
      </c>
    </row>
    <row r="10205" spans="1:14" x14ac:dyDescent="0.35">
      <c r="A10205" t="s">
        <v>1943</v>
      </c>
      <c r="B10205" t="s">
        <v>5401</v>
      </c>
      <c r="C10205" t="s">
        <v>2938</v>
      </c>
      <c r="D10205" t="s">
        <v>5415</v>
      </c>
      <c r="E10205" t="s">
        <v>5416</v>
      </c>
      <c r="F10205" t="s">
        <v>19</v>
      </c>
      <c r="G10205" t="s">
        <v>2174</v>
      </c>
      <c r="H10205">
        <v>625397.71290000004</v>
      </c>
      <c r="I10205">
        <v>415.024707678217</v>
      </c>
      <c r="J10205">
        <v>0</v>
      </c>
      <c r="K10205">
        <v>415.024707678217</v>
      </c>
      <c r="L10205">
        <v>624982.68819232204</v>
      </c>
      <c r="N10205" t="s">
        <v>2198</v>
      </c>
    </row>
    <row r="10206" spans="1:14" x14ac:dyDescent="0.35">
      <c r="A10206" t="s">
        <v>1943</v>
      </c>
      <c r="B10206" t="s">
        <v>5401</v>
      </c>
      <c r="C10206" t="s">
        <v>2938</v>
      </c>
      <c r="D10206" t="s">
        <v>3490</v>
      </c>
      <c r="E10206" t="s">
        <v>5417</v>
      </c>
      <c r="F10206" t="s">
        <v>2172</v>
      </c>
      <c r="G10206" t="s">
        <v>2173</v>
      </c>
      <c r="H10206">
        <v>4569036.0834999997</v>
      </c>
      <c r="I10206">
        <v>7534.9159219488702</v>
      </c>
      <c r="J10206">
        <v>126005.370666695</v>
      </c>
      <c r="K10206">
        <v>133540.28658864301</v>
      </c>
      <c r="L10206">
        <v>4435495.7969113598</v>
      </c>
    </row>
    <row r="10207" spans="1:14" x14ac:dyDescent="0.35">
      <c r="A10207" t="s">
        <v>1943</v>
      </c>
      <c r="B10207" t="s">
        <v>5401</v>
      </c>
      <c r="C10207" t="s">
        <v>2938</v>
      </c>
      <c r="D10207" t="s">
        <v>3490</v>
      </c>
      <c r="E10207" t="s">
        <v>5417</v>
      </c>
      <c r="F10207" t="s">
        <v>19</v>
      </c>
      <c r="G10207" t="s">
        <v>2174</v>
      </c>
      <c r="H10207">
        <v>703670.11419999995</v>
      </c>
      <c r="I10207">
        <v>1160.4406377685</v>
      </c>
      <c r="J10207">
        <v>0</v>
      </c>
      <c r="K10207">
        <v>1160.4406377685</v>
      </c>
      <c r="L10207">
        <v>702509.67356223101</v>
      </c>
      <c r="N10207" t="s">
        <v>2198</v>
      </c>
    </row>
    <row r="10208" spans="1:14" x14ac:dyDescent="0.35">
      <c r="A10208" t="s">
        <v>1943</v>
      </c>
      <c r="B10208" t="s">
        <v>5401</v>
      </c>
      <c r="C10208" t="s">
        <v>2944</v>
      </c>
      <c r="D10208" t="s">
        <v>5418</v>
      </c>
      <c r="E10208" t="s">
        <v>5419</v>
      </c>
      <c r="F10208" t="s">
        <v>2172</v>
      </c>
      <c r="G10208" t="s">
        <v>2173</v>
      </c>
      <c r="H10208">
        <v>290634.92749999999</v>
      </c>
      <c r="I10208">
        <v>449.73820505178998</v>
      </c>
      <c r="J10208">
        <v>8258.3654944175105</v>
      </c>
      <c r="K10208">
        <v>8708.1036994693004</v>
      </c>
      <c r="L10208">
        <v>281926.82380053098</v>
      </c>
    </row>
    <row r="10209" spans="1:14" x14ac:dyDescent="0.35">
      <c r="A10209" t="s">
        <v>1943</v>
      </c>
      <c r="B10209" t="s">
        <v>5401</v>
      </c>
      <c r="C10209" t="s">
        <v>2944</v>
      </c>
      <c r="D10209" t="s">
        <v>5276</v>
      </c>
      <c r="E10209" t="s">
        <v>5420</v>
      </c>
      <c r="F10209" t="s">
        <v>3036</v>
      </c>
      <c r="G10209" t="s">
        <v>3037</v>
      </c>
      <c r="H10209">
        <v>2958730.3662</v>
      </c>
      <c r="I10209">
        <v>4959.9790657834901</v>
      </c>
      <c r="J10209">
        <v>118089.081657726</v>
      </c>
      <c r="K10209">
        <v>123049.060723509</v>
      </c>
      <c r="L10209">
        <v>2835681.3054764899</v>
      </c>
    </row>
    <row r="10210" spans="1:14" x14ac:dyDescent="0.35">
      <c r="A10210" t="s">
        <v>1943</v>
      </c>
      <c r="B10210" t="s">
        <v>5401</v>
      </c>
      <c r="C10210" t="s">
        <v>2944</v>
      </c>
      <c r="D10210" t="s">
        <v>5276</v>
      </c>
      <c r="E10210" t="s">
        <v>5420</v>
      </c>
      <c r="F10210" t="s">
        <v>3038</v>
      </c>
      <c r="G10210" t="s">
        <v>3039</v>
      </c>
      <c r="H10210">
        <v>458717.88669999997</v>
      </c>
      <c r="I10210">
        <v>768.98900244705203</v>
      </c>
      <c r="J10210">
        <v>18308.384753135801</v>
      </c>
      <c r="K10210">
        <v>19077.373755582801</v>
      </c>
      <c r="L10210">
        <v>439640.51294441702</v>
      </c>
    </row>
    <row r="10211" spans="1:14" x14ac:dyDescent="0.35">
      <c r="A10211" t="s">
        <v>1943</v>
      </c>
      <c r="B10211" t="s">
        <v>5401</v>
      </c>
      <c r="C10211" t="s">
        <v>2944</v>
      </c>
      <c r="D10211" t="s">
        <v>3127</v>
      </c>
      <c r="E10211" t="s">
        <v>3128</v>
      </c>
      <c r="F10211" t="s">
        <v>2962</v>
      </c>
      <c r="G10211" t="s">
        <v>2963</v>
      </c>
      <c r="H10211">
        <v>67216.604200000002</v>
      </c>
      <c r="I10211">
        <v>61.623183513093402</v>
      </c>
      <c r="J10211">
        <v>78.6647307692308</v>
      </c>
      <c r="K10211">
        <v>140.28791428232401</v>
      </c>
      <c r="L10211">
        <v>67076.316285717694</v>
      </c>
    </row>
    <row r="10212" spans="1:14" x14ac:dyDescent="0.35">
      <c r="A10212" t="s">
        <v>1943</v>
      </c>
      <c r="B10212" t="s">
        <v>5401</v>
      </c>
      <c r="C10212" t="s">
        <v>2944</v>
      </c>
      <c r="D10212" t="s">
        <v>3127</v>
      </c>
      <c r="E10212" t="s">
        <v>3128</v>
      </c>
      <c r="F10212" t="s">
        <v>2964</v>
      </c>
      <c r="G10212" t="s">
        <v>2965</v>
      </c>
      <c r="H10212">
        <v>85759.115699999995</v>
      </c>
      <c r="I10212">
        <v>78.622682413257095</v>
      </c>
      <c r="J10212">
        <v>100.365346153846</v>
      </c>
      <c r="K10212">
        <v>178.98802856710299</v>
      </c>
      <c r="L10212">
        <v>85580.1276714329</v>
      </c>
    </row>
    <row r="10213" spans="1:14" x14ac:dyDescent="0.35">
      <c r="A10213" t="s">
        <v>1971</v>
      </c>
      <c r="B10213" t="s">
        <v>5421</v>
      </c>
      <c r="C10213" t="s">
        <v>2857</v>
      </c>
      <c r="D10213" t="s">
        <v>2859</v>
      </c>
      <c r="E10213" t="s">
        <v>5422</v>
      </c>
      <c r="F10213" t="s">
        <v>2172</v>
      </c>
      <c r="G10213" t="s">
        <v>2173</v>
      </c>
      <c r="H10213">
        <v>4496233.3380000005</v>
      </c>
      <c r="I10213">
        <v>15436.3956489144</v>
      </c>
      <c r="J10213">
        <v>212236.31468202799</v>
      </c>
      <c r="K10213">
        <v>227672.71033094299</v>
      </c>
      <c r="L10213">
        <v>4268560.6276690597</v>
      </c>
    </row>
    <row r="10214" spans="1:14" x14ac:dyDescent="0.35">
      <c r="A10214" t="s">
        <v>1971</v>
      </c>
      <c r="B10214" t="s">
        <v>5421</v>
      </c>
      <c r="C10214" t="s">
        <v>2857</v>
      </c>
      <c r="D10214" t="s">
        <v>2859</v>
      </c>
      <c r="E10214" t="s">
        <v>5422</v>
      </c>
      <c r="F10214" t="s">
        <v>2861</v>
      </c>
      <c r="G10214" t="s">
        <v>2862</v>
      </c>
      <c r="H10214">
        <v>83650.852899999998</v>
      </c>
      <c r="I10214">
        <v>287.18875625887301</v>
      </c>
      <c r="J10214">
        <v>3948.5825987354101</v>
      </c>
      <c r="K10214">
        <v>4235.77135499428</v>
      </c>
      <c r="L10214">
        <v>79415.081545005698</v>
      </c>
    </row>
    <row r="10215" spans="1:14" x14ac:dyDescent="0.35">
      <c r="A10215" t="s">
        <v>1971</v>
      </c>
      <c r="B10215" t="s">
        <v>5421</v>
      </c>
      <c r="C10215" t="s">
        <v>2857</v>
      </c>
      <c r="D10215" t="s">
        <v>2859</v>
      </c>
      <c r="E10215" t="s">
        <v>5422</v>
      </c>
      <c r="F10215" t="s">
        <v>19</v>
      </c>
      <c r="G10215" t="s">
        <v>2174</v>
      </c>
      <c r="H10215">
        <v>0</v>
      </c>
      <c r="I10215">
        <v>0</v>
      </c>
      <c r="J10215">
        <v>0</v>
      </c>
      <c r="K10215">
        <v>0</v>
      </c>
      <c r="L10215">
        <v>0</v>
      </c>
      <c r="N10215" t="s">
        <v>2198</v>
      </c>
    </row>
    <row r="10216" spans="1:14" x14ac:dyDescent="0.35">
      <c r="A10216" t="s">
        <v>1971</v>
      </c>
      <c r="B10216" t="s">
        <v>5421</v>
      </c>
      <c r="C10216" t="s">
        <v>2857</v>
      </c>
      <c r="D10216" t="s">
        <v>2859</v>
      </c>
      <c r="E10216" t="s">
        <v>5422</v>
      </c>
      <c r="F10216" t="s">
        <v>2865</v>
      </c>
      <c r="G10216" t="s">
        <v>2866</v>
      </c>
      <c r="H10216">
        <v>0</v>
      </c>
      <c r="I10216">
        <v>0</v>
      </c>
      <c r="J10216">
        <v>0</v>
      </c>
      <c r="K10216">
        <v>0</v>
      </c>
      <c r="L10216">
        <v>0</v>
      </c>
    </row>
    <row r="10217" spans="1:14" x14ac:dyDescent="0.35">
      <c r="A10217" t="s">
        <v>1971</v>
      </c>
      <c r="B10217" t="s">
        <v>5421</v>
      </c>
      <c r="C10217" t="s">
        <v>2857</v>
      </c>
      <c r="D10217" t="s">
        <v>2859</v>
      </c>
      <c r="E10217" t="s">
        <v>5422</v>
      </c>
      <c r="F10217" t="s">
        <v>2867</v>
      </c>
      <c r="G10217" t="s">
        <v>2868</v>
      </c>
      <c r="H10217">
        <v>0</v>
      </c>
      <c r="I10217">
        <v>0</v>
      </c>
      <c r="J10217">
        <v>0</v>
      </c>
      <c r="K10217">
        <v>0</v>
      </c>
      <c r="L10217">
        <v>0</v>
      </c>
    </row>
    <row r="10218" spans="1:14" x14ac:dyDescent="0.35">
      <c r="A10218" t="s">
        <v>1971</v>
      </c>
      <c r="B10218" t="s">
        <v>5421</v>
      </c>
      <c r="C10218" t="s">
        <v>2857</v>
      </c>
      <c r="D10218" t="s">
        <v>2859</v>
      </c>
      <c r="E10218" t="s">
        <v>5422</v>
      </c>
      <c r="F10218" t="s">
        <v>2869</v>
      </c>
      <c r="G10218" t="s">
        <v>2870</v>
      </c>
      <c r="H10218">
        <v>381349.47610000003</v>
      </c>
      <c r="I10218">
        <v>1309.2428594154501</v>
      </c>
      <c r="J10218">
        <v>18000.891258940799</v>
      </c>
      <c r="K10218">
        <v>19310.134118356302</v>
      </c>
      <c r="L10218">
        <v>362039.34198164399</v>
      </c>
    </row>
    <row r="10219" spans="1:14" x14ac:dyDescent="0.35">
      <c r="A10219" t="s">
        <v>1971</v>
      </c>
      <c r="B10219" t="s">
        <v>5421</v>
      </c>
      <c r="C10219" t="s">
        <v>2857</v>
      </c>
      <c r="D10219" t="s">
        <v>2859</v>
      </c>
      <c r="E10219" t="s">
        <v>5422</v>
      </c>
      <c r="F10219" t="s">
        <v>2871</v>
      </c>
      <c r="G10219" t="s">
        <v>2872</v>
      </c>
      <c r="H10219">
        <v>124246.1197</v>
      </c>
      <c r="I10219">
        <v>426.55977032567802</v>
      </c>
      <c r="J10219">
        <v>5864.8065069452296</v>
      </c>
      <c r="K10219">
        <v>6291.3662772709104</v>
      </c>
      <c r="L10219">
        <v>117954.753422729</v>
      </c>
    </row>
    <row r="10220" spans="1:14" x14ac:dyDescent="0.35">
      <c r="A10220" t="s">
        <v>1971</v>
      </c>
      <c r="B10220" t="s">
        <v>5421</v>
      </c>
      <c r="C10220" t="s">
        <v>2857</v>
      </c>
      <c r="D10220" t="s">
        <v>2859</v>
      </c>
      <c r="E10220" t="s">
        <v>5422</v>
      </c>
      <c r="F10220" t="s">
        <v>2877</v>
      </c>
      <c r="G10220" t="s">
        <v>2878</v>
      </c>
      <c r="H10220">
        <v>209127.13209999999</v>
      </c>
      <c r="I10220">
        <v>717.971890647181</v>
      </c>
      <c r="J10220">
        <v>9871.4564968385093</v>
      </c>
      <c r="K10220">
        <v>10589.428387485699</v>
      </c>
      <c r="L10220">
        <v>198537.70371251399</v>
      </c>
    </row>
    <row r="10221" spans="1:14" x14ac:dyDescent="0.35">
      <c r="A10221" t="s">
        <v>1971</v>
      </c>
      <c r="B10221" t="s">
        <v>5421</v>
      </c>
      <c r="C10221" t="s">
        <v>2879</v>
      </c>
      <c r="D10221" t="s">
        <v>2880</v>
      </c>
      <c r="E10221" t="s">
        <v>5423</v>
      </c>
      <c r="F10221" t="s">
        <v>2170</v>
      </c>
      <c r="G10221" t="s">
        <v>2171</v>
      </c>
      <c r="H10221">
        <v>0</v>
      </c>
      <c r="I10221">
        <v>0</v>
      </c>
      <c r="J10221">
        <v>0</v>
      </c>
      <c r="K10221">
        <v>0</v>
      </c>
      <c r="L10221">
        <v>0</v>
      </c>
    </row>
    <row r="10222" spans="1:14" x14ac:dyDescent="0.35">
      <c r="A10222" t="s">
        <v>1971</v>
      </c>
      <c r="B10222" t="s">
        <v>5421</v>
      </c>
      <c r="C10222" t="s">
        <v>2879</v>
      </c>
      <c r="D10222" t="s">
        <v>2880</v>
      </c>
      <c r="E10222" t="s">
        <v>5423</v>
      </c>
      <c r="F10222" t="s">
        <v>2172</v>
      </c>
      <c r="G10222" t="s">
        <v>2173</v>
      </c>
      <c r="H10222">
        <v>64435.308499999999</v>
      </c>
      <c r="I10222">
        <v>338.03727496848398</v>
      </c>
      <c r="J10222">
        <v>6534.0900016474898</v>
      </c>
      <c r="K10222">
        <v>6872.12727661597</v>
      </c>
      <c r="L10222">
        <v>57563.181223384003</v>
      </c>
    </row>
    <row r="10223" spans="1:14" x14ac:dyDescent="0.35">
      <c r="A10223" t="s">
        <v>1971</v>
      </c>
      <c r="B10223" t="s">
        <v>5421</v>
      </c>
      <c r="C10223" t="s">
        <v>2879</v>
      </c>
      <c r="D10223" t="s">
        <v>2880</v>
      </c>
      <c r="E10223" t="s">
        <v>5423</v>
      </c>
      <c r="F10223" t="s">
        <v>2882</v>
      </c>
      <c r="G10223" t="s">
        <v>2883</v>
      </c>
      <c r="H10223">
        <v>0</v>
      </c>
      <c r="I10223">
        <v>0</v>
      </c>
      <c r="J10223">
        <v>0</v>
      </c>
      <c r="K10223">
        <v>0</v>
      </c>
      <c r="L10223">
        <v>0</v>
      </c>
    </row>
    <row r="10224" spans="1:14" x14ac:dyDescent="0.35">
      <c r="A10224" t="s">
        <v>1971</v>
      </c>
      <c r="B10224" t="s">
        <v>5421</v>
      </c>
      <c r="C10224" t="s">
        <v>2879</v>
      </c>
      <c r="D10224" t="s">
        <v>2880</v>
      </c>
      <c r="E10224" t="s">
        <v>5423</v>
      </c>
      <c r="F10224" t="s">
        <v>2884</v>
      </c>
      <c r="G10224" t="s">
        <v>2885</v>
      </c>
      <c r="H10224">
        <v>266409.14319999999</v>
      </c>
      <c r="I10224">
        <v>636.19878344270603</v>
      </c>
      <c r="J10224">
        <v>0</v>
      </c>
      <c r="K10224">
        <v>636.19878344270603</v>
      </c>
      <c r="L10224">
        <v>265772.94441655697</v>
      </c>
    </row>
    <row r="10225" spans="1:12" x14ac:dyDescent="0.35">
      <c r="A10225" t="s">
        <v>1971</v>
      </c>
      <c r="B10225" t="s">
        <v>5421</v>
      </c>
      <c r="C10225" t="s">
        <v>2879</v>
      </c>
      <c r="D10225" t="s">
        <v>2880</v>
      </c>
      <c r="E10225" t="s">
        <v>5423</v>
      </c>
      <c r="F10225" t="s">
        <v>2896</v>
      </c>
      <c r="G10225" t="s">
        <v>2897</v>
      </c>
      <c r="H10225">
        <v>62684.504300000001</v>
      </c>
      <c r="I10225">
        <v>149.693831398284</v>
      </c>
      <c r="J10225">
        <v>0</v>
      </c>
      <c r="K10225">
        <v>149.693831398284</v>
      </c>
      <c r="L10225">
        <v>62534.810468601703</v>
      </c>
    </row>
    <row r="10226" spans="1:12" x14ac:dyDescent="0.35">
      <c r="A10226" t="s">
        <v>1971</v>
      </c>
      <c r="B10226" t="s">
        <v>5421</v>
      </c>
      <c r="C10226" t="s">
        <v>2879</v>
      </c>
      <c r="D10226" t="s">
        <v>2886</v>
      </c>
      <c r="E10226" t="s">
        <v>2893</v>
      </c>
      <c r="F10226" t="s">
        <v>2170</v>
      </c>
      <c r="G10226" t="s">
        <v>2171</v>
      </c>
      <c r="H10226">
        <v>0</v>
      </c>
      <c r="I10226">
        <v>0</v>
      </c>
      <c r="J10226">
        <v>0</v>
      </c>
      <c r="K10226">
        <v>0</v>
      </c>
      <c r="L10226">
        <v>0</v>
      </c>
    </row>
    <row r="10227" spans="1:12" x14ac:dyDescent="0.35">
      <c r="A10227" t="s">
        <v>1971</v>
      </c>
      <c r="B10227" t="s">
        <v>5421</v>
      </c>
      <c r="C10227" t="s">
        <v>2879</v>
      </c>
      <c r="D10227" t="s">
        <v>2886</v>
      </c>
      <c r="E10227" t="s">
        <v>2893</v>
      </c>
      <c r="F10227" t="s">
        <v>2172</v>
      </c>
      <c r="G10227" t="s">
        <v>2173</v>
      </c>
      <c r="H10227">
        <v>21733.5671</v>
      </c>
      <c r="I10227">
        <v>53.236591191409801</v>
      </c>
      <c r="J10227">
        <v>170.44957445387101</v>
      </c>
      <c r="K10227">
        <v>223.68616564528099</v>
      </c>
      <c r="L10227">
        <v>21509.8809343547</v>
      </c>
    </row>
    <row r="10228" spans="1:12" x14ac:dyDescent="0.35">
      <c r="A10228" t="s">
        <v>1971</v>
      </c>
      <c r="B10228" t="s">
        <v>5421</v>
      </c>
      <c r="C10228" t="s">
        <v>2879</v>
      </c>
      <c r="D10228" t="s">
        <v>2886</v>
      </c>
      <c r="E10228" t="s">
        <v>2893</v>
      </c>
      <c r="F10228" t="s">
        <v>2882</v>
      </c>
      <c r="G10228" t="s">
        <v>2883</v>
      </c>
      <c r="H10228">
        <v>0</v>
      </c>
      <c r="I10228">
        <v>0</v>
      </c>
      <c r="J10228">
        <v>0</v>
      </c>
      <c r="K10228">
        <v>0</v>
      </c>
      <c r="L10228">
        <v>0</v>
      </c>
    </row>
    <row r="10229" spans="1:12" x14ac:dyDescent="0.35">
      <c r="A10229" t="s">
        <v>1971</v>
      </c>
      <c r="B10229" t="s">
        <v>5421</v>
      </c>
      <c r="C10229" t="s">
        <v>2879</v>
      </c>
      <c r="D10229" t="s">
        <v>2886</v>
      </c>
      <c r="E10229" t="s">
        <v>2893</v>
      </c>
      <c r="F10229" t="s">
        <v>2884</v>
      </c>
      <c r="G10229" t="s">
        <v>2885</v>
      </c>
      <c r="H10229">
        <v>33210.693800000001</v>
      </c>
      <c r="I10229">
        <v>64.976635514018696</v>
      </c>
      <c r="J10229">
        <v>0</v>
      </c>
      <c r="K10229">
        <v>64.976635514018696</v>
      </c>
      <c r="L10229">
        <v>33145.717164485999</v>
      </c>
    </row>
    <row r="10230" spans="1:12" x14ac:dyDescent="0.35">
      <c r="A10230" t="s">
        <v>1971</v>
      </c>
      <c r="B10230" t="s">
        <v>5421</v>
      </c>
      <c r="C10230" t="s">
        <v>2879</v>
      </c>
      <c r="D10230" t="s">
        <v>2886</v>
      </c>
      <c r="E10230" t="s">
        <v>2893</v>
      </c>
      <c r="F10230" t="s">
        <v>2896</v>
      </c>
      <c r="G10230" t="s">
        <v>2897</v>
      </c>
      <c r="H10230">
        <v>14863.5273</v>
      </c>
      <c r="I10230">
        <v>29.080452258022401</v>
      </c>
      <c r="J10230">
        <v>0</v>
      </c>
      <c r="K10230">
        <v>29.080452258022401</v>
      </c>
      <c r="L10230">
        <v>14834.446847742</v>
      </c>
    </row>
    <row r="10231" spans="1:12" x14ac:dyDescent="0.35">
      <c r="A10231" t="s">
        <v>1971</v>
      </c>
      <c r="B10231" t="s">
        <v>5421</v>
      </c>
      <c r="C10231" t="s">
        <v>2879</v>
      </c>
      <c r="D10231" t="s">
        <v>2886</v>
      </c>
      <c r="E10231" t="s">
        <v>2893</v>
      </c>
      <c r="F10231" t="s">
        <v>2890</v>
      </c>
      <c r="G10231" t="s">
        <v>2891</v>
      </c>
      <c r="H10231">
        <v>12225.1315</v>
      </c>
      <c r="I10231">
        <v>29.945582545168001</v>
      </c>
      <c r="J10231">
        <v>95.8778856303027</v>
      </c>
      <c r="K10231">
        <v>125.82346817547101</v>
      </c>
      <c r="L10231">
        <v>12099.308031824499</v>
      </c>
    </row>
    <row r="10232" spans="1:12" x14ac:dyDescent="0.35">
      <c r="A10232" t="s">
        <v>1971</v>
      </c>
      <c r="B10232" t="s">
        <v>5421</v>
      </c>
      <c r="C10232" t="s">
        <v>2879</v>
      </c>
      <c r="D10232" t="s">
        <v>2888</v>
      </c>
      <c r="E10232" t="s">
        <v>3209</v>
      </c>
      <c r="F10232" t="s">
        <v>2172</v>
      </c>
      <c r="G10232" t="s">
        <v>2173</v>
      </c>
      <c r="H10232">
        <v>33518.416499999999</v>
      </c>
      <c r="I10232">
        <v>57.083592993673399</v>
      </c>
      <c r="J10232">
        <v>358.57553806505501</v>
      </c>
      <c r="K10232">
        <v>415.65913105872897</v>
      </c>
      <c r="L10232">
        <v>33102.757368941297</v>
      </c>
    </row>
    <row r="10233" spans="1:12" x14ac:dyDescent="0.35">
      <c r="A10233" t="s">
        <v>1971</v>
      </c>
      <c r="B10233" t="s">
        <v>5421</v>
      </c>
      <c r="C10233" t="s">
        <v>2879</v>
      </c>
      <c r="D10233" t="s">
        <v>2888</v>
      </c>
      <c r="E10233" t="s">
        <v>3209</v>
      </c>
      <c r="F10233" t="s">
        <v>2882</v>
      </c>
      <c r="G10233" t="s">
        <v>2883</v>
      </c>
      <c r="H10233">
        <v>4076.5641000000001</v>
      </c>
      <c r="I10233">
        <v>6.9425991478792</v>
      </c>
      <c r="J10233">
        <v>43.610538413317499</v>
      </c>
      <c r="K10233">
        <v>50.553137561196699</v>
      </c>
      <c r="L10233">
        <v>4026.0109624388001</v>
      </c>
    </row>
    <row r="10234" spans="1:12" x14ac:dyDescent="0.35">
      <c r="A10234" t="s">
        <v>1971</v>
      </c>
      <c r="B10234" t="s">
        <v>5421</v>
      </c>
      <c r="C10234" t="s">
        <v>2879</v>
      </c>
      <c r="D10234" t="s">
        <v>2888</v>
      </c>
      <c r="E10234" t="s">
        <v>3209</v>
      </c>
      <c r="F10234" t="s">
        <v>2884</v>
      </c>
      <c r="G10234" t="s">
        <v>2885</v>
      </c>
      <c r="H10234">
        <v>41092.708400000003</v>
      </c>
      <c r="I10234">
        <v>62.764186786579003</v>
      </c>
      <c r="J10234">
        <v>0</v>
      </c>
      <c r="K10234">
        <v>62.764186786579003</v>
      </c>
      <c r="L10234">
        <v>41029.944213213399</v>
      </c>
    </row>
    <row r="10235" spans="1:12" x14ac:dyDescent="0.35">
      <c r="A10235" t="s">
        <v>1971</v>
      </c>
      <c r="B10235" t="s">
        <v>5421</v>
      </c>
      <c r="C10235" t="s">
        <v>2879</v>
      </c>
      <c r="D10235" t="s">
        <v>2888</v>
      </c>
      <c r="E10235" t="s">
        <v>3209</v>
      </c>
      <c r="F10235" t="s">
        <v>2896</v>
      </c>
      <c r="G10235" t="s">
        <v>2897</v>
      </c>
      <c r="H10235">
        <v>45310.8341</v>
      </c>
      <c r="I10235">
        <v>69.2068682116915</v>
      </c>
      <c r="J10235">
        <v>0</v>
      </c>
      <c r="K10235">
        <v>69.2068682116915</v>
      </c>
      <c r="L10235">
        <v>45241.627231788298</v>
      </c>
    </row>
    <row r="10236" spans="1:12" x14ac:dyDescent="0.35">
      <c r="A10236" t="s">
        <v>1971</v>
      </c>
      <c r="B10236" t="s">
        <v>5421</v>
      </c>
      <c r="C10236" t="s">
        <v>2879</v>
      </c>
      <c r="D10236" t="s">
        <v>2892</v>
      </c>
      <c r="E10236" t="s">
        <v>2970</v>
      </c>
      <c r="F10236" t="s">
        <v>2172</v>
      </c>
      <c r="G10236" t="s">
        <v>2173</v>
      </c>
      <c r="H10236">
        <v>20277.071100000001</v>
      </c>
      <c r="I10236">
        <v>51.440555983564501</v>
      </c>
      <c r="J10236">
        <v>32.827512866912599</v>
      </c>
      <c r="K10236">
        <v>84.268068850477107</v>
      </c>
      <c r="L10236">
        <v>20192.803031149499</v>
      </c>
    </row>
    <row r="10237" spans="1:12" x14ac:dyDescent="0.35">
      <c r="A10237" t="s">
        <v>1971</v>
      </c>
      <c r="B10237" t="s">
        <v>5421</v>
      </c>
      <c r="C10237" t="s">
        <v>2879</v>
      </c>
      <c r="D10237" t="s">
        <v>2892</v>
      </c>
      <c r="E10237" t="s">
        <v>2970</v>
      </c>
      <c r="F10237" t="s">
        <v>2882</v>
      </c>
      <c r="G10237" t="s">
        <v>2883</v>
      </c>
      <c r="H10237">
        <v>10138.5355</v>
      </c>
      <c r="I10237">
        <v>25.720277991782201</v>
      </c>
      <c r="J10237">
        <v>16.4137564334563</v>
      </c>
      <c r="K10237">
        <v>42.134034425238497</v>
      </c>
      <c r="L10237">
        <v>10096.4014655748</v>
      </c>
    </row>
    <row r="10238" spans="1:12" x14ac:dyDescent="0.35">
      <c r="A10238" t="s">
        <v>1971</v>
      </c>
      <c r="B10238" t="s">
        <v>5421</v>
      </c>
      <c r="C10238" t="s">
        <v>2879</v>
      </c>
      <c r="D10238" t="s">
        <v>2892</v>
      </c>
      <c r="E10238" t="s">
        <v>2970</v>
      </c>
      <c r="F10238" t="s">
        <v>2884</v>
      </c>
      <c r="G10238" t="s">
        <v>2885</v>
      </c>
      <c r="H10238">
        <v>119295.739</v>
      </c>
      <c r="I10238">
        <v>304.290673472008</v>
      </c>
      <c r="J10238">
        <v>0</v>
      </c>
      <c r="K10238">
        <v>304.290673472008</v>
      </c>
      <c r="L10238">
        <v>118991.448326528</v>
      </c>
    </row>
    <row r="10239" spans="1:12" x14ac:dyDescent="0.35">
      <c r="A10239" t="s">
        <v>1971</v>
      </c>
      <c r="B10239" t="s">
        <v>5421</v>
      </c>
      <c r="C10239" t="s">
        <v>2879</v>
      </c>
      <c r="D10239" t="s">
        <v>2894</v>
      </c>
      <c r="E10239" t="s">
        <v>4074</v>
      </c>
      <c r="F10239" t="s">
        <v>2172</v>
      </c>
      <c r="G10239" t="s">
        <v>2173</v>
      </c>
      <c r="H10239">
        <v>0</v>
      </c>
      <c r="I10239">
        <v>0</v>
      </c>
      <c r="J10239">
        <v>0</v>
      </c>
      <c r="K10239">
        <v>0</v>
      </c>
      <c r="L10239">
        <v>0</v>
      </c>
    </row>
    <row r="10240" spans="1:12" x14ac:dyDescent="0.35">
      <c r="A10240" t="s">
        <v>1971</v>
      </c>
      <c r="B10240" t="s">
        <v>5421</v>
      </c>
      <c r="C10240" t="s">
        <v>2879</v>
      </c>
      <c r="D10240" t="s">
        <v>2894</v>
      </c>
      <c r="E10240" t="s">
        <v>4074</v>
      </c>
      <c r="F10240" t="s">
        <v>2882</v>
      </c>
      <c r="G10240" t="s">
        <v>2883</v>
      </c>
      <c r="H10240">
        <v>1393.0644</v>
      </c>
      <c r="I10240">
        <v>2.6080670359323999</v>
      </c>
      <c r="J10240">
        <v>0</v>
      </c>
      <c r="K10240">
        <v>2.6080670359323999</v>
      </c>
      <c r="L10240">
        <v>1390.45633296407</v>
      </c>
    </row>
    <row r="10241" spans="1:14" x14ac:dyDescent="0.35">
      <c r="A10241" t="s">
        <v>1971</v>
      </c>
      <c r="B10241" t="s">
        <v>5421</v>
      </c>
      <c r="C10241" t="s">
        <v>2879</v>
      </c>
      <c r="D10241" t="s">
        <v>2894</v>
      </c>
      <c r="E10241" t="s">
        <v>4074</v>
      </c>
      <c r="F10241" t="s">
        <v>2884</v>
      </c>
      <c r="G10241" t="s">
        <v>2885</v>
      </c>
      <c r="H10241">
        <v>63321.108</v>
      </c>
      <c r="I10241">
        <v>118.548501633291</v>
      </c>
      <c r="J10241">
        <v>0</v>
      </c>
      <c r="K10241">
        <v>118.548501633291</v>
      </c>
      <c r="L10241">
        <v>63202.559498366703</v>
      </c>
    </row>
    <row r="10242" spans="1:14" x14ac:dyDescent="0.35">
      <c r="A10242" t="s">
        <v>1971</v>
      </c>
      <c r="B10242" t="s">
        <v>5421</v>
      </c>
      <c r="C10242" t="s">
        <v>2879</v>
      </c>
      <c r="D10242" t="s">
        <v>2898</v>
      </c>
      <c r="E10242" t="s">
        <v>5424</v>
      </c>
      <c r="F10242" t="s">
        <v>2170</v>
      </c>
      <c r="G10242" t="s">
        <v>2171</v>
      </c>
      <c r="H10242">
        <v>0</v>
      </c>
      <c r="I10242">
        <v>0</v>
      </c>
      <c r="J10242">
        <v>0</v>
      </c>
      <c r="K10242">
        <v>0</v>
      </c>
      <c r="L10242">
        <v>0</v>
      </c>
    </row>
    <row r="10243" spans="1:14" x14ac:dyDescent="0.35">
      <c r="A10243" t="s">
        <v>1971</v>
      </c>
      <c r="B10243" t="s">
        <v>5421</v>
      </c>
      <c r="C10243" t="s">
        <v>2879</v>
      </c>
      <c r="D10243" t="s">
        <v>2898</v>
      </c>
      <c r="E10243" t="s">
        <v>5424</v>
      </c>
      <c r="F10243" t="s">
        <v>2172</v>
      </c>
      <c r="G10243" t="s">
        <v>2173</v>
      </c>
      <c r="H10243">
        <v>86837.649300000005</v>
      </c>
      <c r="I10243">
        <v>164.523259643524</v>
      </c>
      <c r="J10243">
        <v>1227.1587972973</v>
      </c>
      <c r="K10243">
        <v>1391.6820569408201</v>
      </c>
      <c r="L10243">
        <v>85445.967243059204</v>
      </c>
    </row>
    <row r="10244" spans="1:14" x14ac:dyDescent="0.35">
      <c r="A10244" t="s">
        <v>1971</v>
      </c>
      <c r="B10244" t="s">
        <v>5421</v>
      </c>
      <c r="C10244" t="s">
        <v>2879</v>
      </c>
      <c r="D10244" t="s">
        <v>2898</v>
      </c>
      <c r="E10244" t="s">
        <v>5424</v>
      </c>
      <c r="F10244" t="s">
        <v>2882</v>
      </c>
      <c r="G10244" t="s">
        <v>2883</v>
      </c>
      <c r="H10244">
        <v>20291.959299999999</v>
      </c>
      <c r="I10244">
        <v>38.445297786115503</v>
      </c>
      <c r="J10244">
        <v>286.75875675675701</v>
      </c>
      <c r="K10244">
        <v>325.20405454287197</v>
      </c>
      <c r="L10244">
        <v>19966.755245457101</v>
      </c>
    </row>
    <row r="10245" spans="1:14" x14ac:dyDescent="0.35">
      <c r="A10245" t="s">
        <v>1971</v>
      </c>
      <c r="B10245" t="s">
        <v>5421</v>
      </c>
      <c r="C10245" t="s">
        <v>2879</v>
      </c>
      <c r="D10245" t="s">
        <v>2898</v>
      </c>
      <c r="E10245" t="s">
        <v>5424</v>
      </c>
      <c r="F10245" t="s">
        <v>2884</v>
      </c>
      <c r="G10245" t="s">
        <v>2885</v>
      </c>
      <c r="H10245">
        <v>30118.409299999999</v>
      </c>
      <c r="I10245">
        <v>32.807549013002799</v>
      </c>
      <c r="J10245">
        <v>0</v>
      </c>
      <c r="K10245">
        <v>32.807549013002799</v>
      </c>
      <c r="L10245">
        <v>30085.601750987</v>
      </c>
    </row>
    <row r="10246" spans="1:14" x14ac:dyDescent="0.35">
      <c r="A10246" t="s">
        <v>1971</v>
      </c>
      <c r="B10246" t="s">
        <v>5421</v>
      </c>
      <c r="C10246" t="s">
        <v>2879</v>
      </c>
      <c r="D10246" t="s">
        <v>2898</v>
      </c>
      <c r="E10246" t="s">
        <v>5424</v>
      </c>
      <c r="F10246" t="s">
        <v>2896</v>
      </c>
      <c r="G10246" t="s">
        <v>2897</v>
      </c>
      <c r="H10246">
        <v>45382.037499999999</v>
      </c>
      <c r="I10246">
        <v>49.433999191538099</v>
      </c>
      <c r="J10246">
        <v>0</v>
      </c>
      <c r="K10246">
        <v>49.433999191538099</v>
      </c>
      <c r="L10246">
        <v>45332.603500808502</v>
      </c>
    </row>
    <row r="10247" spans="1:14" x14ac:dyDescent="0.35">
      <c r="A10247" t="s">
        <v>1971</v>
      </c>
      <c r="B10247" t="s">
        <v>5421</v>
      </c>
      <c r="C10247" t="s">
        <v>2915</v>
      </c>
      <c r="D10247" t="s">
        <v>4636</v>
      </c>
      <c r="E10247" t="s">
        <v>4637</v>
      </c>
      <c r="F10247" t="s">
        <v>2172</v>
      </c>
      <c r="G10247" t="s">
        <v>2173</v>
      </c>
      <c r="H10247">
        <v>16082.93</v>
      </c>
      <c r="J10247">
        <v>5534.5735896517599</v>
      </c>
      <c r="K10247">
        <v>5534.5735896517599</v>
      </c>
      <c r="L10247">
        <v>10548.3564103482</v>
      </c>
    </row>
    <row r="10248" spans="1:14" x14ac:dyDescent="0.35">
      <c r="A10248" t="s">
        <v>1971</v>
      </c>
      <c r="B10248" t="s">
        <v>5421</v>
      </c>
      <c r="C10248" t="s">
        <v>2915</v>
      </c>
      <c r="D10248" t="s">
        <v>4636</v>
      </c>
      <c r="E10248" t="s">
        <v>4637</v>
      </c>
      <c r="F10248" t="s">
        <v>3007</v>
      </c>
      <c r="G10248" t="s">
        <v>3008</v>
      </c>
      <c r="H10248">
        <v>2039.9927</v>
      </c>
      <c r="J10248">
        <v>0</v>
      </c>
      <c r="K10248">
        <v>0</v>
      </c>
      <c r="L10248">
        <v>2039.9927</v>
      </c>
      <c r="N10248" t="s">
        <v>2198</v>
      </c>
    </row>
    <row r="10249" spans="1:14" x14ac:dyDescent="0.35">
      <c r="A10249" t="s">
        <v>1971</v>
      </c>
      <c r="B10249" t="s">
        <v>5421</v>
      </c>
      <c r="C10249" t="s">
        <v>2915</v>
      </c>
      <c r="D10249" t="s">
        <v>4636</v>
      </c>
      <c r="E10249" t="s">
        <v>4637</v>
      </c>
      <c r="F10249" t="s">
        <v>2918</v>
      </c>
      <c r="G10249" t="s">
        <v>2919</v>
      </c>
      <c r="H10249">
        <v>0</v>
      </c>
      <c r="J10249">
        <v>0</v>
      </c>
      <c r="K10249">
        <v>0</v>
      </c>
      <c r="L10249">
        <v>0</v>
      </c>
    </row>
    <row r="10250" spans="1:14" x14ac:dyDescent="0.35">
      <c r="A10250" t="s">
        <v>1971</v>
      </c>
      <c r="B10250" t="s">
        <v>5421</v>
      </c>
      <c r="C10250" t="s">
        <v>2915</v>
      </c>
      <c r="D10250" t="s">
        <v>4636</v>
      </c>
      <c r="E10250" t="s">
        <v>4637</v>
      </c>
      <c r="F10250" t="s">
        <v>2920</v>
      </c>
      <c r="G10250" t="s">
        <v>2921</v>
      </c>
      <c r="H10250">
        <v>0</v>
      </c>
      <c r="J10250">
        <v>0</v>
      </c>
      <c r="K10250">
        <v>0</v>
      </c>
      <c r="L10250">
        <v>0</v>
      </c>
    </row>
    <row r="10251" spans="1:14" x14ac:dyDescent="0.35">
      <c r="A10251" t="s">
        <v>1971</v>
      </c>
      <c r="B10251" t="s">
        <v>5421</v>
      </c>
      <c r="C10251" t="s">
        <v>2915</v>
      </c>
      <c r="D10251" t="s">
        <v>4636</v>
      </c>
      <c r="E10251" t="s">
        <v>4637</v>
      </c>
      <c r="F10251" t="s">
        <v>2867</v>
      </c>
      <c r="G10251" t="s">
        <v>2868</v>
      </c>
      <c r="H10251">
        <v>0</v>
      </c>
      <c r="J10251">
        <v>0</v>
      </c>
      <c r="K10251">
        <v>0</v>
      </c>
      <c r="L10251">
        <v>0</v>
      </c>
    </row>
    <row r="10252" spans="1:14" x14ac:dyDescent="0.35">
      <c r="A10252" t="s">
        <v>1971</v>
      </c>
      <c r="B10252" t="s">
        <v>5421</v>
      </c>
      <c r="C10252" t="s">
        <v>2915</v>
      </c>
      <c r="D10252" t="s">
        <v>4636</v>
      </c>
      <c r="E10252" t="s">
        <v>4637</v>
      </c>
      <c r="F10252" t="s">
        <v>2922</v>
      </c>
      <c r="G10252" t="s">
        <v>2923</v>
      </c>
      <c r="H10252">
        <v>2496.2399999999998</v>
      </c>
      <c r="J10252">
        <v>859.02407978331701</v>
      </c>
      <c r="K10252">
        <v>859.02407978331701</v>
      </c>
      <c r="L10252">
        <v>1637.2159202166799</v>
      </c>
    </row>
    <row r="10253" spans="1:14" x14ac:dyDescent="0.35">
      <c r="A10253" t="s">
        <v>1971</v>
      </c>
      <c r="B10253" t="s">
        <v>5421</v>
      </c>
      <c r="C10253" t="s">
        <v>2915</v>
      </c>
      <c r="D10253" t="s">
        <v>4636</v>
      </c>
      <c r="E10253" t="s">
        <v>4637</v>
      </c>
      <c r="F10253" t="s">
        <v>2999</v>
      </c>
      <c r="G10253" t="s">
        <v>3000</v>
      </c>
      <c r="H10253">
        <v>1357.7379000000001</v>
      </c>
      <c r="J10253">
        <v>467.23452830533802</v>
      </c>
      <c r="K10253">
        <v>467.23452830533802</v>
      </c>
      <c r="L10253">
        <v>890.50337169466297</v>
      </c>
    </row>
    <row r="10254" spans="1:14" x14ac:dyDescent="0.35">
      <c r="A10254" t="s">
        <v>1971</v>
      </c>
      <c r="B10254" t="s">
        <v>5421</v>
      </c>
      <c r="C10254" t="s">
        <v>2915</v>
      </c>
      <c r="D10254" t="s">
        <v>4636</v>
      </c>
      <c r="E10254" t="s">
        <v>4637</v>
      </c>
      <c r="F10254" t="s">
        <v>2924</v>
      </c>
      <c r="G10254" t="s">
        <v>2925</v>
      </c>
      <c r="H10254">
        <v>0</v>
      </c>
      <c r="J10254">
        <v>0</v>
      </c>
      <c r="K10254">
        <v>0</v>
      </c>
      <c r="L10254">
        <v>0</v>
      </c>
    </row>
    <row r="10255" spans="1:14" x14ac:dyDescent="0.35">
      <c r="A10255" t="s">
        <v>1971</v>
      </c>
      <c r="B10255" t="s">
        <v>5421</v>
      </c>
      <c r="C10255" t="s">
        <v>2915</v>
      </c>
      <c r="D10255" t="s">
        <v>4636</v>
      </c>
      <c r="E10255" t="s">
        <v>4637</v>
      </c>
      <c r="F10255" t="s">
        <v>4172</v>
      </c>
      <c r="G10255" t="s">
        <v>4173</v>
      </c>
      <c r="H10255">
        <v>1086.021</v>
      </c>
      <c r="J10255">
        <v>0</v>
      </c>
      <c r="K10255">
        <v>0</v>
      </c>
      <c r="L10255">
        <v>1086.021</v>
      </c>
      <c r="N10255" t="s">
        <v>2198</v>
      </c>
    </row>
    <row r="10256" spans="1:14" x14ac:dyDescent="0.35">
      <c r="A10256" t="s">
        <v>1971</v>
      </c>
      <c r="B10256" t="s">
        <v>5421</v>
      </c>
      <c r="C10256" t="s">
        <v>2915</v>
      </c>
      <c r="D10256" t="s">
        <v>4636</v>
      </c>
      <c r="E10256" t="s">
        <v>4637</v>
      </c>
      <c r="F10256" t="s">
        <v>2877</v>
      </c>
      <c r="G10256" t="s">
        <v>2878</v>
      </c>
      <c r="H10256">
        <v>421.5421</v>
      </c>
      <c r="J10256">
        <v>145.06408671824099</v>
      </c>
      <c r="K10256">
        <v>145.06408671824099</v>
      </c>
      <c r="L10256">
        <v>276.47801328175899</v>
      </c>
    </row>
    <row r="10257" spans="1:14" x14ac:dyDescent="0.35">
      <c r="A10257" t="s">
        <v>1971</v>
      </c>
      <c r="B10257" t="s">
        <v>5421</v>
      </c>
      <c r="C10257" t="s">
        <v>2915</v>
      </c>
      <c r="D10257" t="s">
        <v>5425</v>
      </c>
      <c r="E10257" t="s">
        <v>5426</v>
      </c>
      <c r="F10257" t="s">
        <v>2170</v>
      </c>
      <c r="G10257" t="s">
        <v>2171</v>
      </c>
      <c r="H10257">
        <v>0</v>
      </c>
      <c r="I10257">
        <v>0</v>
      </c>
      <c r="J10257">
        <v>0</v>
      </c>
      <c r="K10257">
        <v>0</v>
      </c>
      <c r="L10257">
        <v>0</v>
      </c>
    </row>
    <row r="10258" spans="1:14" x14ac:dyDescent="0.35">
      <c r="A10258" t="s">
        <v>1971</v>
      </c>
      <c r="B10258" t="s">
        <v>5421</v>
      </c>
      <c r="C10258" t="s">
        <v>2915</v>
      </c>
      <c r="D10258" t="s">
        <v>5425</v>
      </c>
      <c r="E10258" t="s">
        <v>5426</v>
      </c>
      <c r="F10258" t="s">
        <v>2172</v>
      </c>
      <c r="G10258" t="s">
        <v>2173</v>
      </c>
      <c r="H10258">
        <v>4509802.3294000002</v>
      </c>
      <c r="I10258">
        <v>40361.399456327701</v>
      </c>
      <c r="J10258">
        <v>1123545.0745148</v>
      </c>
      <c r="K10258">
        <v>1163906.4739711301</v>
      </c>
      <c r="L10258">
        <v>3345895.8554288698</v>
      </c>
    </row>
    <row r="10259" spans="1:14" x14ac:dyDescent="0.35">
      <c r="A10259" t="s">
        <v>1971</v>
      </c>
      <c r="B10259" t="s">
        <v>5421</v>
      </c>
      <c r="C10259" t="s">
        <v>2915</v>
      </c>
      <c r="D10259" t="s">
        <v>5425</v>
      </c>
      <c r="E10259" t="s">
        <v>5426</v>
      </c>
      <c r="F10259" t="s">
        <v>19</v>
      </c>
      <c r="G10259" t="s">
        <v>2174</v>
      </c>
      <c r="H10259">
        <v>324247.57689999999</v>
      </c>
      <c r="I10259">
        <v>2901.9200884153902</v>
      </c>
      <c r="J10259">
        <v>0</v>
      </c>
      <c r="K10259">
        <v>2901.9200884153902</v>
      </c>
      <c r="L10259">
        <v>321345.65681158501</v>
      </c>
      <c r="N10259" t="s">
        <v>2198</v>
      </c>
    </row>
    <row r="10260" spans="1:14" x14ac:dyDescent="0.35">
      <c r="A10260" t="s">
        <v>1971</v>
      </c>
      <c r="B10260" t="s">
        <v>5421</v>
      </c>
      <c r="C10260" t="s">
        <v>2915</v>
      </c>
      <c r="D10260" t="s">
        <v>5425</v>
      </c>
      <c r="E10260" t="s">
        <v>5426</v>
      </c>
      <c r="F10260" t="s">
        <v>2918</v>
      </c>
      <c r="G10260" t="s">
        <v>2919</v>
      </c>
      <c r="H10260">
        <v>0</v>
      </c>
      <c r="I10260">
        <v>0</v>
      </c>
      <c r="J10260">
        <v>0</v>
      </c>
      <c r="K10260">
        <v>0</v>
      </c>
      <c r="L10260">
        <v>0</v>
      </c>
    </row>
    <row r="10261" spans="1:14" x14ac:dyDescent="0.35">
      <c r="A10261" t="s">
        <v>1971</v>
      </c>
      <c r="B10261" t="s">
        <v>5421</v>
      </c>
      <c r="C10261" t="s">
        <v>2915</v>
      </c>
      <c r="D10261" t="s">
        <v>5425</v>
      </c>
      <c r="E10261" t="s">
        <v>5426</v>
      </c>
      <c r="F10261" t="s">
        <v>2920</v>
      </c>
      <c r="G10261" t="s">
        <v>2921</v>
      </c>
      <c r="H10261">
        <v>0</v>
      </c>
      <c r="I10261">
        <v>0</v>
      </c>
      <c r="J10261">
        <v>0</v>
      </c>
      <c r="K10261">
        <v>0</v>
      </c>
      <c r="L10261">
        <v>0</v>
      </c>
    </row>
    <row r="10262" spans="1:14" x14ac:dyDescent="0.35">
      <c r="A10262" t="s">
        <v>1971</v>
      </c>
      <c r="B10262" t="s">
        <v>5421</v>
      </c>
      <c r="C10262" t="s">
        <v>2915</v>
      </c>
      <c r="D10262" t="s">
        <v>5425</v>
      </c>
      <c r="E10262" t="s">
        <v>5426</v>
      </c>
      <c r="F10262" t="s">
        <v>2867</v>
      </c>
      <c r="G10262" t="s">
        <v>2868</v>
      </c>
      <c r="H10262">
        <v>0</v>
      </c>
      <c r="I10262">
        <v>0</v>
      </c>
      <c r="J10262">
        <v>0</v>
      </c>
      <c r="K10262">
        <v>0</v>
      </c>
      <c r="L10262">
        <v>0</v>
      </c>
    </row>
    <row r="10263" spans="1:14" x14ac:dyDescent="0.35">
      <c r="A10263" t="s">
        <v>1971</v>
      </c>
      <c r="B10263" t="s">
        <v>5421</v>
      </c>
      <c r="C10263" t="s">
        <v>2915</v>
      </c>
      <c r="D10263" t="s">
        <v>5425</v>
      </c>
      <c r="E10263" t="s">
        <v>5426</v>
      </c>
      <c r="F10263" t="s">
        <v>2922</v>
      </c>
      <c r="G10263" t="s">
        <v>2923</v>
      </c>
      <c r="H10263">
        <v>0</v>
      </c>
      <c r="I10263">
        <v>0</v>
      </c>
      <c r="J10263">
        <v>0</v>
      </c>
      <c r="K10263">
        <v>0</v>
      </c>
      <c r="L10263">
        <v>0</v>
      </c>
    </row>
    <row r="10264" spans="1:14" x14ac:dyDescent="0.35">
      <c r="A10264" t="s">
        <v>1971</v>
      </c>
      <c r="B10264" t="s">
        <v>5421</v>
      </c>
      <c r="C10264" t="s">
        <v>2915</v>
      </c>
      <c r="D10264" t="s">
        <v>5425</v>
      </c>
      <c r="E10264" t="s">
        <v>5426</v>
      </c>
      <c r="F10264" t="s">
        <v>2924</v>
      </c>
      <c r="G10264" t="s">
        <v>2925</v>
      </c>
      <c r="H10264">
        <v>0</v>
      </c>
      <c r="I10264">
        <v>0</v>
      </c>
      <c r="J10264">
        <v>0</v>
      </c>
      <c r="K10264">
        <v>0</v>
      </c>
      <c r="L10264">
        <v>0</v>
      </c>
    </row>
    <row r="10265" spans="1:14" x14ac:dyDescent="0.35">
      <c r="A10265" t="s">
        <v>1971</v>
      </c>
      <c r="B10265" t="s">
        <v>5421</v>
      </c>
      <c r="C10265" t="s">
        <v>2915</v>
      </c>
      <c r="D10265" t="s">
        <v>5425</v>
      </c>
      <c r="E10265" t="s">
        <v>5426</v>
      </c>
      <c r="F10265" t="s">
        <v>2877</v>
      </c>
      <c r="G10265" t="s">
        <v>2878</v>
      </c>
      <c r="H10265">
        <v>113863.15330000001</v>
      </c>
      <c r="I10265">
        <v>1019.0416074027301</v>
      </c>
      <c r="J10265">
        <v>28367.182361004201</v>
      </c>
      <c r="K10265">
        <v>29386.223968406899</v>
      </c>
      <c r="L10265">
        <v>84476.929331593099</v>
      </c>
    </row>
    <row r="10266" spans="1:14" x14ac:dyDescent="0.35">
      <c r="A10266" t="s">
        <v>1971</v>
      </c>
      <c r="B10266" t="s">
        <v>5421</v>
      </c>
      <c r="C10266" t="s">
        <v>2915</v>
      </c>
      <c r="D10266" t="s">
        <v>5427</v>
      </c>
      <c r="E10266" t="s">
        <v>5428</v>
      </c>
      <c r="F10266" t="s">
        <v>2172</v>
      </c>
      <c r="G10266" t="s">
        <v>2173</v>
      </c>
      <c r="H10266">
        <v>103130.2746</v>
      </c>
      <c r="I10266">
        <v>1054.2802478455501</v>
      </c>
      <c r="J10266">
        <v>13561.394267486099</v>
      </c>
      <c r="K10266">
        <v>14615.674515331701</v>
      </c>
      <c r="L10266">
        <v>88514.600084668302</v>
      </c>
    </row>
    <row r="10267" spans="1:14" x14ac:dyDescent="0.35">
      <c r="A10267" t="s">
        <v>1971</v>
      </c>
      <c r="B10267" t="s">
        <v>5421</v>
      </c>
      <c r="C10267" t="s">
        <v>2915</v>
      </c>
      <c r="D10267" t="s">
        <v>5427</v>
      </c>
      <c r="E10267" t="s">
        <v>5428</v>
      </c>
      <c r="F10267" t="s">
        <v>2867</v>
      </c>
      <c r="G10267" t="s">
        <v>2868</v>
      </c>
      <c r="H10267">
        <v>0</v>
      </c>
      <c r="I10267">
        <v>0</v>
      </c>
      <c r="J10267">
        <v>0</v>
      </c>
      <c r="K10267">
        <v>0</v>
      </c>
      <c r="L10267">
        <v>0</v>
      </c>
    </row>
    <row r="10268" spans="1:14" x14ac:dyDescent="0.35">
      <c r="A10268" t="s">
        <v>1971</v>
      </c>
      <c r="B10268" t="s">
        <v>5421</v>
      </c>
      <c r="C10268" t="s">
        <v>2915</v>
      </c>
      <c r="D10268" t="s">
        <v>5427</v>
      </c>
      <c r="E10268" t="s">
        <v>5428</v>
      </c>
      <c r="F10268" t="s">
        <v>2922</v>
      </c>
      <c r="G10268" t="s">
        <v>2923</v>
      </c>
      <c r="H10268">
        <v>5265.8819999999996</v>
      </c>
      <c r="I10268">
        <v>53.8320629300555</v>
      </c>
      <c r="J10268">
        <v>692.45139621885198</v>
      </c>
      <c r="K10268">
        <v>746.28345914890804</v>
      </c>
      <c r="L10268">
        <v>4519.5985408510896</v>
      </c>
    </row>
    <row r="10269" spans="1:14" x14ac:dyDescent="0.35">
      <c r="A10269" t="s">
        <v>1971</v>
      </c>
      <c r="B10269" t="s">
        <v>5421</v>
      </c>
      <c r="C10269" t="s">
        <v>2915</v>
      </c>
      <c r="D10269" t="s">
        <v>5427</v>
      </c>
      <c r="E10269" t="s">
        <v>5428</v>
      </c>
      <c r="F10269" t="s">
        <v>2930</v>
      </c>
      <c r="G10269" t="s">
        <v>2931</v>
      </c>
      <c r="H10269">
        <v>2452.5016999999998</v>
      </c>
      <c r="I10269">
        <v>25.071436301690198</v>
      </c>
      <c r="J10269">
        <v>322.49834257465398</v>
      </c>
      <c r="K10269">
        <v>347.56977887634503</v>
      </c>
      <c r="L10269">
        <v>2104.9319211236598</v>
      </c>
    </row>
    <row r="10270" spans="1:14" x14ac:dyDescent="0.35">
      <c r="A10270" t="s">
        <v>1971</v>
      </c>
      <c r="B10270" t="s">
        <v>5421</v>
      </c>
      <c r="C10270" t="s">
        <v>2915</v>
      </c>
      <c r="D10270" t="s">
        <v>5429</v>
      </c>
      <c r="E10270" t="s">
        <v>5430</v>
      </c>
      <c r="F10270" t="s">
        <v>2172</v>
      </c>
      <c r="G10270" t="s">
        <v>2173</v>
      </c>
      <c r="H10270">
        <v>222148.28460000001</v>
      </c>
      <c r="I10270">
        <v>734.34671449467203</v>
      </c>
      <c r="J10270">
        <v>24056.865152887101</v>
      </c>
      <c r="K10270">
        <v>24791.2118673818</v>
      </c>
      <c r="L10270">
        <v>197357.07273261799</v>
      </c>
    </row>
    <row r="10271" spans="1:14" x14ac:dyDescent="0.35">
      <c r="A10271" t="s">
        <v>1971</v>
      </c>
      <c r="B10271" t="s">
        <v>5421</v>
      </c>
      <c r="C10271" t="s">
        <v>2915</v>
      </c>
      <c r="D10271" t="s">
        <v>5429</v>
      </c>
      <c r="E10271" t="s">
        <v>5430</v>
      </c>
      <c r="F10271" t="s">
        <v>2867</v>
      </c>
      <c r="G10271" t="s">
        <v>2868</v>
      </c>
      <c r="H10271">
        <v>0</v>
      </c>
      <c r="I10271">
        <v>0</v>
      </c>
      <c r="J10271">
        <v>0</v>
      </c>
      <c r="K10271">
        <v>0</v>
      </c>
      <c r="L10271">
        <v>0</v>
      </c>
    </row>
    <row r="10272" spans="1:14" x14ac:dyDescent="0.35">
      <c r="A10272" t="s">
        <v>1971</v>
      </c>
      <c r="B10272" t="s">
        <v>5421</v>
      </c>
      <c r="C10272" t="s">
        <v>2915</v>
      </c>
      <c r="D10272" t="s">
        <v>5429</v>
      </c>
      <c r="E10272" t="s">
        <v>5430</v>
      </c>
      <c r="F10272" t="s">
        <v>2922</v>
      </c>
      <c r="G10272" t="s">
        <v>2923</v>
      </c>
      <c r="H10272">
        <v>0</v>
      </c>
      <c r="I10272">
        <v>0</v>
      </c>
      <c r="J10272">
        <v>0</v>
      </c>
      <c r="K10272">
        <v>0</v>
      </c>
      <c r="L10272">
        <v>0</v>
      </c>
    </row>
    <row r="10273" spans="1:14" x14ac:dyDescent="0.35">
      <c r="A10273" t="s">
        <v>1971</v>
      </c>
      <c r="B10273" t="s">
        <v>5421</v>
      </c>
      <c r="C10273" t="s">
        <v>2915</v>
      </c>
      <c r="D10273" t="s">
        <v>4741</v>
      </c>
      <c r="E10273" t="s">
        <v>5431</v>
      </c>
      <c r="F10273" t="s">
        <v>2172</v>
      </c>
      <c r="G10273" t="s">
        <v>2173</v>
      </c>
      <c r="H10273">
        <v>210492.8861</v>
      </c>
      <c r="I10273">
        <v>2186.4288845208798</v>
      </c>
      <c r="J10273">
        <v>38524.773858108099</v>
      </c>
      <c r="K10273">
        <v>40711.202742629001</v>
      </c>
      <c r="L10273">
        <v>169781.68335737099</v>
      </c>
    </row>
    <row r="10274" spans="1:14" x14ac:dyDescent="0.35">
      <c r="A10274" t="s">
        <v>1971</v>
      </c>
      <c r="B10274" t="s">
        <v>5421</v>
      </c>
      <c r="C10274" t="s">
        <v>2915</v>
      </c>
      <c r="D10274" t="s">
        <v>4741</v>
      </c>
      <c r="E10274" t="s">
        <v>5431</v>
      </c>
      <c r="F10274" t="s">
        <v>19</v>
      </c>
      <c r="G10274" t="s">
        <v>2174</v>
      </c>
      <c r="H10274">
        <v>25626.681799999998</v>
      </c>
      <c r="I10274">
        <v>266.189125614251</v>
      </c>
      <c r="J10274">
        <v>0</v>
      </c>
      <c r="K10274">
        <v>266.189125614251</v>
      </c>
      <c r="L10274">
        <v>25360.4926743857</v>
      </c>
      <c r="N10274" t="s">
        <v>2198</v>
      </c>
    </row>
    <row r="10275" spans="1:14" x14ac:dyDescent="0.35">
      <c r="A10275" t="s">
        <v>1971</v>
      </c>
      <c r="B10275" t="s">
        <v>5421</v>
      </c>
      <c r="C10275" t="s">
        <v>2915</v>
      </c>
      <c r="D10275" t="s">
        <v>4741</v>
      </c>
      <c r="E10275" t="s">
        <v>5431</v>
      </c>
      <c r="F10275" t="s">
        <v>2867</v>
      </c>
      <c r="G10275" t="s">
        <v>2868</v>
      </c>
      <c r="H10275">
        <v>0</v>
      </c>
      <c r="I10275">
        <v>0</v>
      </c>
      <c r="J10275">
        <v>0</v>
      </c>
      <c r="K10275">
        <v>0</v>
      </c>
      <c r="L10275">
        <v>0</v>
      </c>
    </row>
    <row r="10276" spans="1:14" x14ac:dyDescent="0.35">
      <c r="A10276" t="s">
        <v>1971</v>
      </c>
      <c r="B10276" t="s">
        <v>5421</v>
      </c>
      <c r="C10276" t="s">
        <v>2915</v>
      </c>
      <c r="D10276" t="s">
        <v>4741</v>
      </c>
      <c r="E10276" t="s">
        <v>5431</v>
      </c>
      <c r="F10276" t="s">
        <v>2922</v>
      </c>
      <c r="G10276" t="s">
        <v>2923</v>
      </c>
      <c r="H10276">
        <v>0</v>
      </c>
      <c r="I10276">
        <v>0</v>
      </c>
      <c r="J10276">
        <v>0</v>
      </c>
      <c r="K10276">
        <v>0</v>
      </c>
      <c r="L10276">
        <v>0</v>
      </c>
    </row>
    <row r="10277" spans="1:14" x14ac:dyDescent="0.35">
      <c r="A10277" t="s">
        <v>1971</v>
      </c>
      <c r="B10277" t="s">
        <v>5421</v>
      </c>
      <c r="C10277" t="s">
        <v>2915</v>
      </c>
      <c r="D10277" t="s">
        <v>4741</v>
      </c>
      <c r="E10277" t="s">
        <v>5431</v>
      </c>
      <c r="F10277" t="s">
        <v>2924</v>
      </c>
      <c r="G10277" t="s">
        <v>2925</v>
      </c>
      <c r="H10277">
        <v>0</v>
      </c>
      <c r="I10277">
        <v>0</v>
      </c>
      <c r="J10277">
        <v>0</v>
      </c>
      <c r="K10277">
        <v>0</v>
      </c>
      <c r="L10277">
        <v>0</v>
      </c>
    </row>
    <row r="10278" spans="1:14" x14ac:dyDescent="0.35">
      <c r="A10278" t="s">
        <v>1971</v>
      </c>
      <c r="B10278" t="s">
        <v>5421</v>
      </c>
      <c r="C10278" t="s">
        <v>17</v>
      </c>
      <c r="D10278" t="s">
        <v>1972</v>
      </c>
      <c r="E10278" t="s">
        <v>2465</v>
      </c>
      <c r="F10278" t="s">
        <v>19</v>
      </c>
      <c r="G10278" t="s">
        <v>2174</v>
      </c>
      <c r="H10278">
        <v>1442691.0007</v>
      </c>
      <c r="I10278">
        <v>2625.9771554250301</v>
      </c>
      <c r="J10278">
        <v>0</v>
      </c>
      <c r="K10278">
        <v>2625.9771554250301</v>
      </c>
      <c r="L10278">
        <v>1440065.02354457</v>
      </c>
      <c r="N10278" t="s">
        <v>2198</v>
      </c>
    </row>
    <row r="10279" spans="1:14" x14ac:dyDescent="0.35">
      <c r="A10279" t="s">
        <v>1971</v>
      </c>
      <c r="B10279" t="s">
        <v>5421</v>
      </c>
      <c r="C10279" t="s">
        <v>17</v>
      </c>
      <c r="D10279" t="s">
        <v>1972</v>
      </c>
      <c r="E10279" t="s">
        <v>2465</v>
      </c>
      <c r="F10279" t="s">
        <v>2787</v>
      </c>
      <c r="G10279" t="s">
        <v>2935</v>
      </c>
      <c r="H10279">
        <v>0</v>
      </c>
      <c r="I10279">
        <v>0</v>
      </c>
      <c r="J10279">
        <v>0</v>
      </c>
      <c r="K10279">
        <v>0</v>
      </c>
      <c r="L10279">
        <v>0</v>
      </c>
    </row>
    <row r="10280" spans="1:14" x14ac:dyDescent="0.35">
      <c r="A10280" t="s">
        <v>1971</v>
      </c>
      <c r="B10280" t="s">
        <v>5421</v>
      </c>
      <c r="C10280" t="s">
        <v>17</v>
      </c>
      <c r="D10280" t="s">
        <v>1972</v>
      </c>
      <c r="E10280" t="s">
        <v>2465</v>
      </c>
      <c r="F10280" t="s">
        <v>2788</v>
      </c>
      <c r="G10280" t="s">
        <v>2936</v>
      </c>
      <c r="H10280">
        <v>1994157.5015</v>
      </c>
      <c r="I10280">
        <v>3629.7530385046598</v>
      </c>
      <c r="J10280">
        <v>29983.4368941434</v>
      </c>
      <c r="K10280">
        <v>33613.189932647998</v>
      </c>
      <c r="L10280">
        <v>1960544.3115673501</v>
      </c>
    </row>
    <row r="10281" spans="1:14" x14ac:dyDescent="0.35">
      <c r="A10281" t="s">
        <v>1971</v>
      </c>
      <c r="B10281" t="s">
        <v>5421</v>
      </c>
      <c r="C10281" t="s">
        <v>17</v>
      </c>
      <c r="D10281" t="s">
        <v>1977</v>
      </c>
      <c r="E10281" t="s">
        <v>2466</v>
      </c>
      <c r="F10281" t="s">
        <v>2170</v>
      </c>
      <c r="G10281" t="s">
        <v>2171</v>
      </c>
      <c r="H10281">
        <v>0</v>
      </c>
      <c r="I10281">
        <v>0</v>
      </c>
      <c r="J10281">
        <v>0</v>
      </c>
      <c r="K10281">
        <v>0</v>
      </c>
      <c r="L10281">
        <v>0</v>
      </c>
    </row>
    <row r="10282" spans="1:14" x14ac:dyDescent="0.35">
      <c r="A10282" t="s">
        <v>1971</v>
      </c>
      <c r="B10282" t="s">
        <v>5421</v>
      </c>
      <c r="C10282" t="s">
        <v>17</v>
      </c>
      <c r="D10282" t="s">
        <v>1977</v>
      </c>
      <c r="E10282" t="s">
        <v>2466</v>
      </c>
      <c r="F10282" t="s">
        <v>19</v>
      </c>
      <c r="G10282" t="s">
        <v>2174</v>
      </c>
      <c r="H10282">
        <v>3355500.8177999998</v>
      </c>
      <c r="I10282">
        <v>14395.812228598499</v>
      </c>
      <c r="J10282">
        <v>0</v>
      </c>
      <c r="K10282">
        <v>14395.812228598499</v>
      </c>
      <c r="L10282">
        <v>3341105.0055713998</v>
      </c>
      <c r="N10282" t="s">
        <v>2198</v>
      </c>
    </row>
    <row r="10283" spans="1:14" x14ac:dyDescent="0.35">
      <c r="A10283" t="s">
        <v>1971</v>
      </c>
      <c r="B10283" t="s">
        <v>5421</v>
      </c>
      <c r="C10283" t="s">
        <v>17</v>
      </c>
      <c r="D10283" t="s">
        <v>1977</v>
      </c>
      <c r="E10283" t="s">
        <v>2466</v>
      </c>
      <c r="F10283" t="s">
        <v>2787</v>
      </c>
      <c r="G10283" t="s">
        <v>2935</v>
      </c>
      <c r="H10283">
        <v>0</v>
      </c>
      <c r="I10283">
        <v>0</v>
      </c>
      <c r="J10283">
        <v>0</v>
      </c>
      <c r="K10283">
        <v>0</v>
      </c>
      <c r="L10283">
        <v>0</v>
      </c>
    </row>
    <row r="10284" spans="1:14" x14ac:dyDescent="0.35">
      <c r="A10284" t="s">
        <v>1971</v>
      </c>
      <c r="B10284" t="s">
        <v>5421</v>
      </c>
      <c r="C10284" t="s">
        <v>17</v>
      </c>
      <c r="D10284" t="s">
        <v>1977</v>
      </c>
      <c r="E10284" t="s">
        <v>2466</v>
      </c>
      <c r="F10284" t="s">
        <v>2788</v>
      </c>
      <c r="G10284" t="s">
        <v>2936</v>
      </c>
      <c r="H10284">
        <v>3949160.1677999999</v>
      </c>
      <c r="I10284">
        <v>16942.7371117525</v>
      </c>
      <c r="J10284">
        <v>494146.95276644803</v>
      </c>
      <c r="K10284">
        <v>511089.68987820001</v>
      </c>
      <c r="L10284">
        <v>3438070.4779218002</v>
      </c>
    </row>
    <row r="10285" spans="1:14" x14ac:dyDescent="0.35">
      <c r="A10285" t="s">
        <v>1971</v>
      </c>
      <c r="B10285" t="s">
        <v>5421</v>
      </c>
      <c r="C10285" t="s">
        <v>2938</v>
      </c>
      <c r="D10285" t="s">
        <v>5432</v>
      </c>
      <c r="E10285" t="s">
        <v>5433</v>
      </c>
      <c r="F10285" t="s">
        <v>2170</v>
      </c>
      <c r="G10285" t="s">
        <v>2171</v>
      </c>
      <c r="H10285">
        <v>0</v>
      </c>
      <c r="I10285">
        <v>0</v>
      </c>
      <c r="J10285">
        <v>0</v>
      </c>
      <c r="K10285">
        <v>0</v>
      </c>
      <c r="L10285">
        <v>0</v>
      </c>
    </row>
    <row r="10286" spans="1:14" x14ac:dyDescent="0.35">
      <c r="A10286" t="s">
        <v>1971</v>
      </c>
      <c r="B10286" t="s">
        <v>5421</v>
      </c>
      <c r="C10286" t="s">
        <v>2938</v>
      </c>
      <c r="D10286" t="s">
        <v>5432</v>
      </c>
      <c r="E10286" t="s">
        <v>5433</v>
      </c>
      <c r="F10286" t="s">
        <v>2172</v>
      </c>
      <c r="G10286" t="s">
        <v>2173</v>
      </c>
      <c r="H10286">
        <v>1300278.6972000001</v>
      </c>
      <c r="I10286">
        <v>4464.0958142004201</v>
      </c>
      <c r="J10286">
        <v>61377.232453872399</v>
      </c>
      <c r="K10286">
        <v>65841.328268072801</v>
      </c>
      <c r="L10286">
        <v>1234437.36893193</v>
      </c>
    </row>
    <row r="10287" spans="1:14" x14ac:dyDescent="0.35">
      <c r="A10287" t="s">
        <v>1971</v>
      </c>
      <c r="B10287" t="s">
        <v>5421</v>
      </c>
      <c r="C10287" t="s">
        <v>2938</v>
      </c>
      <c r="D10287" t="s">
        <v>5432</v>
      </c>
      <c r="E10287" t="s">
        <v>5433</v>
      </c>
      <c r="F10287" t="s">
        <v>2940</v>
      </c>
      <c r="G10287" t="s">
        <v>2941</v>
      </c>
      <c r="H10287">
        <v>0</v>
      </c>
      <c r="I10287">
        <v>0</v>
      </c>
      <c r="J10287">
        <v>0</v>
      </c>
      <c r="K10287">
        <v>0</v>
      </c>
      <c r="L10287">
        <v>0</v>
      </c>
    </row>
    <row r="10288" spans="1:14" x14ac:dyDescent="0.35">
      <c r="A10288" t="s">
        <v>1971</v>
      </c>
      <c r="B10288" t="s">
        <v>5421</v>
      </c>
      <c r="C10288" t="s">
        <v>2944</v>
      </c>
      <c r="D10288" t="s">
        <v>5434</v>
      </c>
      <c r="E10288" t="s">
        <v>5435</v>
      </c>
      <c r="F10288" t="s">
        <v>2947</v>
      </c>
      <c r="G10288" t="s">
        <v>2948</v>
      </c>
      <c r="H10288">
        <v>194365.21679999999</v>
      </c>
      <c r="I10288">
        <v>667.29152189561603</v>
      </c>
      <c r="J10288">
        <v>9174.6478029440295</v>
      </c>
      <c r="K10288">
        <v>9841.93932483965</v>
      </c>
      <c r="L10288">
        <v>184523.27747515999</v>
      </c>
    </row>
    <row r="10289" spans="1:12" x14ac:dyDescent="0.35">
      <c r="A10289" t="s">
        <v>1982</v>
      </c>
      <c r="B10289" t="s">
        <v>5436</v>
      </c>
      <c r="C10289" t="s">
        <v>2857</v>
      </c>
      <c r="D10289" t="s">
        <v>2859</v>
      </c>
      <c r="E10289" t="s">
        <v>5437</v>
      </c>
      <c r="F10289" t="s">
        <v>2170</v>
      </c>
      <c r="G10289" t="s">
        <v>2171</v>
      </c>
      <c r="H10289">
        <v>0</v>
      </c>
      <c r="I10289">
        <v>0</v>
      </c>
      <c r="J10289">
        <v>0</v>
      </c>
      <c r="K10289">
        <v>0</v>
      </c>
      <c r="L10289">
        <v>0</v>
      </c>
    </row>
    <row r="10290" spans="1:12" x14ac:dyDescent="0.35">
      <c r="A10290" t="s">
        <v>1982</v>
      </c>
      <c r="B10290" t="s">
        <v>5436</v>
      </c>
      <c r="C10290" t="s">
        <v>2857</v>
      </c>
      <c r="D10290" t="s">
        <v>2859</v>
      </c>
      <c r="E10290" t="s">
        <v>5437</v>
      </c>
      <c r="F10290" t="s">
        <v>2172</v>
      </c>
      <c r="G10290" t="s">
        <v>2173</v>
      </c>
      <c r="H10290">
        <v>2120956.3390000002</v>
      </c>
      <c r="I10290">
        <v>4591.3107827335898</v>
      </c>
      <c r="J10290">
        <v>84145.126568673397</v>
      </c>
      <c r="K10290">
        <v>88736.437351407003</v>
      </c>
      <c r="L10290">
        <v>2032219.9016485901</v>
      </c>
    </row>
    <row r="10291" spans="1:12" x14ac:dyDescent="0.35">
      <c r="A10291" t="s">
        <v>1982</v>
      </c>
      <c r="B10291" t="s">
        <v>5436</v>
      </c>
      <c r="C10291" t="s">
        <v>2857</v>
      </c>
      <c r="D10291" t="s">
        <v>2859</v>
      </c>
      <c r="E10291" t="s">
        <v>5437</v>
      </c>
      <c r="F10291" t="s">
        <v>3059</v>
      </c>
      <c r="G10291" t="s">
        <v>3060</v>
      </c>
      <c r="H10291">
        <v>49756.033300000003</v>
      </c>
      <c r="I10291">
        <v>107.708682378243</v>
      </c>
      <c r="J10291">
        <v>1973.9811004181799</v>
      </c>
      <c r="K10291">
        <v>2081.6897827964299</v>
      </c>
      <c r="L10291">
        <v>47674.343517203597</v>
      </c>
    </row>
    <row r="10292" spans="1:12" x14ac:dyDescent="0.35">
      <c r="A10292" t="s">
        <v>1982</v>
      </c>
      <c r="B10292" t="s">
        <v>5436</v>
      </c>
      <c r="C10292" t="s">
        <v>2857</v>
      </c>
      <c r="D10292" t="s">
        <v>2859</v>
      </c>
      <c r="E10292" t="s">
        <v>5437</v>
      </c>
      <c r="F10292" t="s">
        <v>2861</v>
      </c>
      <c r="G10292" t="s">
        <v>2862</v>
      </c>
      <c r="H10292">
        <v>59875.904699999999</v>
      </c>
      <c r="I10292">
        <v>129.61553303144501</v>
      </c>
      <c r="J10292">
        <v>2375.4687818591701</v>
      </c>
      <c r="K10292">
        <v>2505.0843148906201</v>
      </c>
      <c r="L10292">
        <v>57370.8203851094</v>
      </c>
    </row>
    <row r="10293" spans="1:12" x14ac:dyDescent="0.35">
      <c r="A10293" t="s">
        <v>1982</v>
      </c>
      <c r="B10293" t="s">
        <v>5436</v>
      </c>
      <c r="C10293" t="s">
        <v>2857</v>
      </c>
      <c r="D10293" t="s">
        <v>2859</v>
      </c>
      <c r="E10293" t="s">
        <v>5437</v>
      </c>
      <c r="F10293" t="s">
        <v>2865</v>
      </c>
      <c r="G10293" t="s">
        <v>2866</v>
      </c>
      <c r="H10293">
        <v>0</v>
      </c>
      <c r="I10293">
        <v>0</v>
      </c>
      <c r="J10293">
        <v>0</v>
      </c>
      <c r="K10293">
        <v>0</v>
      </c>
      <c r="L10293">
        <v>0</v>
      </c>
    </row>
    <row r="10294" spans="1:12" x14ac:dyDescent="0.35">
      <c r="A10294" t="s">
        <v>1982</v>
      </c>
      <c r="B10294" t="s">
        <v>5436</v>
      </c>
      <c r="C10294" t="s">
        <v>2857</v>
      </c>
      <c r="D10294" t="s">
        <v>2859</v>
      </c>
      <c r="E10294" t="s">
        <v>5437</v>
      </c>
      <c r="F10294" t="s">
        <v>2867</v>
      </c>
      <c r="G10294" t="s">
        <v>2868</v>
      </c>
      <c r="H10294">
        <v>0</v>
      </c>
      <c r="I10294">
        <v>0</v>
      </c>
      <c r="J10294">
        <v>0</v>
      </c>
      <c r="K10294">
        <v>0</v>
      </c>
      <c r="L10294">
        <v>0</v>
      </c>
    </row>
    <row r="10295" spans="1:12" x14ac:dyDescent="0.35">
      <c r="A10295" t="s">
        <v>1982</v>
      </c>
      <c r="B10295" t="s">
        <v>5436</v>
      </c>
      <c r="C10295" t="s">
        <v>2857</v>
      </c>
      <c r="D10295" t="s">
        <v>2859</v>
      </c>
      <c r="E10295" t="s">
        <v>5437</v>
      </c>
      <c r="F10295" t="s">
        <v>2869</v>
      </c>
      <c r="G10295" t="s">
        <v>2870</v>
      </c>
      <c r="H10295">
        <v>129871.68030000001</v>
      </c>
      <c r="I10295">
        <v>281.13791671609198</v>
      </c>
      <c r="J10295">
        <v>5152.4252451593302</v>
      </c>
      <c r="K10295">
        <v>5433.5631618754196</v>
      </c>
      <c r="L10295">
        <v>124438.117138125</v>
      </c>
    </row>
    <row r="10296" spans="1:12" x14ac:dyDescent="0.35">
      <c r="A10296" t="s">
        <v>1982</v>
      </c>
      <c r="B10296" t="s">
        <v>5436</v>
      </c>
      <c r="C10296" t="s">
        <v>2857</v>
      </c>
      <c r="D10296" t="s">
        <v>2859</v>
      </c>
      <c r="E10296" t="s">
        <v>5437</v>
      </c>
      <c r="F10296" t="s">
        <v>2871</v>
      </c>
      <c r="G10296" t="s">
        <v>2872</v>
      </c>
      <c r="H10296">
        <v>49756.033300000003</v>
      </c>
      <c r="I10296">
        <v>107.708682378243</v>
      </c>
      <c r="J10296">
        <v>1973.9811004181799</v>
      </c>
      <c r="K10296">
        <v>2081.6897827964299</v>
      </c>
      <c r="L10296">
        <v>47674.343517203597</v>
      </c>
    </row>
    <row r="10297" spans="1:12" x14ac:dyDescent="0.35">
      <c r="A10297" t="s">
        <v>1982</v>
      </c>
      <c r="B10297" t="s">
        <v>5436</v>
      </c>
      <c r="C10297" t="s">
        <v>2857</v>
      </c>
      <c r="D10297" t="s">
        <v>2859</v>
      </c>
      <c r="E10297" t="s">
        <v>5437</v>
      </c>
      <c r="F10297" t="s">
        <v>2875</v>
      </c>
      <c r="G10297" t="s">
        <v>2876</v>
      </c>
      <c r="H10297">
        <v>24878.016800000001</v>
      </c>
      <c r="I10297">
        <v>53.854341189121598</v>
      </c>
      <c r="J10297">
        <v>986.99055020909202</v>
      </c>
      <c r="K10297">
        <v>1040.8448913982099</v>
      </c>
      <c r="L10297">
        <v>23837.171908601798</v>
      </c>
    </row>
    <row r="10298" spans="1:12" x14ac:dyDescent="0.35">
      <c r="A10298" t="s">
        <v>1982</v>
      </c>
      <c r="B10298" t="s">
        <v>5436</v>
      </c>
      <c r="C10298" t="s">
        <v>2857</v>
      </c>
      <c r="D10298" t="s">
        <v>2859</v>
      </c>
      <c r="E10298" t="s">
        <v>5437</v>
      </c>
      <c r="F10298" t="s">
        <v>5301</v>
      </c>
      <c r="G10298" t="s">
        <v>5302</v>
      </c>
      <c r="H10298">
        <v>14758.1456</v>
      </c>
      <c r="I10298">
        <v>31.947490535919599</v>
      </c>
      <c r="J10298">
        <v>585.50286876810503</v>
      </c>
      <c r="K10298">
        <v>617.45035930402503</v>
      </c>
      <c r="L10298">
        <v>14140.695240696001</v>
      </c>
    </row>
    <row r="10299" spans="1:12" x14ac:dyDescent="0.35">
      <c r="A10299" t="s">
        <v>1982</v>
      </c>
      <c r="B10299" t="s">
        <v>5436</v>
      </c>
      <c r="C10299" t="s">
        <v>2857</v>
      </c>
      <c r="D10299" t="s">
        <v>2859</v>
      </c>
      <c r="E10299" t="s">
        <v>5437</v>
      </c>
      <c r="F10299" t="s">
        <v>2877</v>
      </c>
      <c r="G10299" t="s">
        <v>2878</v>
      </c>
      <c r="H10299">
        <v>62827.533600000002</v>
      </c>
      <c r="I10299">
        <v>136.00503113862899</v>
      </c>
      <c r="J10299">
        <v>2492.5693556127899</v>
      </c>
      <c r="K10299">
        <v>2628.5743867514202</v>
      </c>
      <c r="L10299">
        <v>60198.9592132486</v>
      </c>
    </row>
    <row r="10300" spans="1:12" x14ac:dyDescent="0.35">
      <c r="A10300" t="s">
        <v>1982</v>
      </c>
      <c r="B10300" t="s">
        <v>5436</v>
      </c>
      <c r="C10300" t="s">
        <v>2879</v>
      </c>
      <c r="D10300" t="s">
        <v>2880</v>
      </c>
      <c r="E10300" t="s">
        <v>5438</v>
      </c>
      <c r="F10300" t="s">
        <v>2172</v>
      </c>
      <c r="G10300" t="s">
        <v>2173</v>
      </c>
      <c r="H10300">
        <v>8360.2458000000006</v>
      </c>
      <c r="I10300">
        <v>17.052899064817801</v>
      </c>
      <c r="J10300">
        <v>0</v>
      </c>
      <c r="K10300">
        <v>17.052899064817801</v>
      </c>
      <c r="L10300">
        <v>8343.1929009351807</v>
      </c>
    </row>
    <row r="10301" spans="1:12" x14ac:dyDescent="0.35">
      <c r="A10301" t="s">
        <v>1982</v>
      </c>
      <c r="B10301" t="s">
        <v>5436</v>
      </c>
      <c r="C10301" t="s">
        <v>2879</v>
      </c>
      <c r="D10301" t="s">
        <v>2880</v>
      </c>
      <c r="E10301" t="s">
        <v>5438</v>
      </c>
      <c r="F10301" t="s">
        <v>2882</v>
      </c>
      <c r="G10301" t="s">
        <v>2883</v>
      </c>
      <c r="H10301">
        <v>0</v>
      </c>
      <c r="I10301">
        <v>0</v>
      </c>
      <c r="J10301">
        <v>0</v>
      </c>
      <c r="K10301">
        <v>0</v>
      </c>
      <c r="L10301">
        <v>0</v>
      </c>
    </row>
    <row r="10302" spans="1:12" x14ac:dyDescent="0.35">
      <c r="A10302" t="s">
        <v>1982</v>
      </c>
      <c r="B10302" t="s">
        <v>5436</v>
      </c>
      <c r="C10302" t="s">
        <v>2879</v>
      </c>
      <c r="D10302" t="s">
        <v>2880</v>
      </c>
      <c r="E10302" t="s">
        <v>5438</v>
      </c>
      <c r="F10302" t="s">
        <v>2884</v>
      </c>
      <c r="G10302" t="s">
        <v>2885</v>
      </c>
      <c r="H10302">
        <v>16585.6489</v>
      </c>
      <c r="I10302">
        <v>33.830751370525597</v>
      </c>
      <c r="J10302">
        <v>0</v>
      </c>
      <c r="K10302">
        <v>33.830751370525597</v>
      </c>
      <c r="L10302">
        <v>16551.8181486295</v>
      </c>
    </row>
    <row r="10303" spans="1:12" x14ac:dyDescent="0.35">
      <c r="A10303" t="s">
        <v>1982</v>
      </c>
      <c r="B10303" t="s">
        <v>5436</v>
      </c>
      <c r="C10303" t="s">
        <v>2879</v>
      </c>
      <c r="D10303" t="s">
        <v>2886</v>
      </c>
      <c r="E10303" t="s">
        <v>3098</v>
      </c>
      <c r="F10303" t="s">
        <v>2172</v>
      </c>
      <c r="G10303" t="s">
        <v>2173</v>
      </c>
      <c r="H10303">
        <v>9437.7715000000007</v>
      </c>
      <c r="I10303">
        <v>27.315940949013999</v>
      </c>
      <c r="J10303">
        <v>992.11649897552002</v>
      </c>
      <c r="K10303">
        <v>1019.4324399245299</v>
      </c>
      <c r="L10303">
        <v>8418.3390600754592</v>
      </c>
    </row>
    <row r="10304" spans="1:12" x14ac:dyDescent="0.35">
      <c r="A10304" t="s">
        <v>1982</v>
      </c>
      <c r="B10304" t="s">
        <v>5436</v>
      </c>
      <c r="C10304" t="s">
        <v>2879</v>
      </c>
      <c r="D10304" t="s">
        <v>2886</v>
      </c>
      <c r="E10304" t="s">
        <v>3098</v>
      </c>
      <c r="F10304" t="s">
        <v>2882</v>
      </c>
      <c r="G10304" t="s">
        <v>2883</v>
      </c>
      <c r="H10304">
        <v>422.58679999999998</v>
      </c>
      <c r="I10304">
        <v>1.22310183353794</v>
      </c>
      <c r="J10304">
        <v>44.4231268197994</v>
      </c>
      <c r="K10304">
        <v>45.646228653337403</v>
      </c>
      <c r="L10304">
        <v>376.94057134666298</v>
      </c>
    </row>
    <row r="10305" spans="1:12" x14ac:dyDescent="0.35">
      <c r="A10305" t="s">
        <v>1982</v>
      </c>
      <c r="B10305" t="s">
        <v>5436</v>
      </c>
      <c r="C10305" t="s">
        <v>2879</v>
      </c>
      <c r="D10305" t="s">
        <v>2886</v>
      </c>
      <c r="E10305" t="s">
        <v>3098</v>
      </c>
      <c r="F10305" t="s">
        <v>2884</v>
      </c>
      <c r="G10305" t="s">
        <v>2885</v>
      </c>
      <c r="H10305">
        <v>32146.721000000001</v>
      </c>
      <c r="I10305">
        <v>22.7919627685481</v>
      </c>
      <c r="J10305">
        <v>0</v>
      </c>
      <c r="K10305">
        <v>22.7919627685481</v>
      </c>
      <c r="L10305">
        <v>32123.929037231501</v>
      </c>
    </row>
    <row r="10306" spans="1:12" x14ac:dyDescent="0.35">
      <c r="A10306" t="s">
        <v>1982</v>
      </c>
      <c r="B10306" t="s">
        <v>5436</v>
      </c>
      <c r="C10306" t="s">
        <v>2879</v>
      </c>
      <c r="D10306" t="s">
        <v>2888</v>
      </c>
      <c r="E10306" t="s">
        <v>5099</v>
      </c>
      <c r="F10306" t="s">
        <v>2170</v>
      </c>
      <c r="G10306" t="s">
        <v>2171</v>
      </c>
      <c r="H10306">
        <v>0</v>
      </c>
      <c r="I10306">
        <v>0</v>
      </c>
      <c r="J10306">
        <v>0</v>
      </c>
      <c r="K10306">
        <v>0</v>
      </c>
      <c r="L10306">
        <v>0</v>
      </c>
    </row>
    <row r="10307" spans="1:12" x14ac:dyDescent="0.35">
      <c r="A10307" t="s">
        <v>1982</v>
      </c>
      <c r="B10307" t="s">
        <v>5436</v>
      </c>
      <c r="C10307" t="s">
        <v>2879</v>
      </c>
      <c r="D10307" t="s">
        <v>2888</v>
      </c>
      <c r="E10307" t="s">
        <v>5099</v>
      </c>
      <c r="F10307" t="s">
        <v>2172</v>
      </c>
      <c r="G10307" t="s">
        <v>2173</v>
      </c>
      <c r="H10307">
        <v>9362.5198999999993</v>
      </c>
      <c r="I10307">
        <v>11.943257632565601</v>
      </c>
      <c r="J10307">
        <v>0</v>
      </c>
      <c r="K10307">
        <v>11.943257632565601</v>
      </c>
      <c r="L10307">
        <v>9350.5766423674304</v>
      </c>
    </row>
    <row r="10308" spans="1:12" x14ac:dyDescent="0.35">
      <c r="A10308" t="s">
        <v>1982</v>
      </c>
      <c r="B10308" t="s">
        <v>5436</v>
      </c>
      <c r="C10308" t="s">
        <v>2879</v>
      </c>
      <c r="D10308" t="s">
        <v>2888</v>
      </c>
      <c r="E10308" t="s">
        <v>5099</v>
      </c>
      <c r="F10308" t="s">
        <v>2882</v>
      </c>
      <c r="G10308" t="s">
        <v>2883</v>
      </c>
      <c r="H10308">
        <v>0</v>
      </c>
      <c r="I10308">
        <v>0</v>
      </c>
      <c r="J10308">
        <v>0</v>
      </c>
      <c r="K10308">
        <v>0</v>
      </c>
      <c r="L10308">
        <v>0</v>
      </c>
    </row>
    <row r="10309" spans="1:12" x14ac:dyDescent="0.35">
      <c r="A10309" t="s">
        <v>1982</v>
      </c>
      <c r="B10309" t="s">
        <v>5436</v>
      </c>
      <c r="C10309" t="s">
        <v>2879</v>
      </c>
      <c r="D10309" t="s">
        <v>2888</v>
      </c>
      <c r="E10309" t="s">
        <v>5099</v>
      </c>
      <c r="F10309" t="s">
        <v>2884</v>
      </c>
      <c r="G10309" t="s">
        <v>2885</v>
      </c>
      <c r="H10309">
        <v>20665.458500000001</v>
      </c>
      <c r="I10309">
        <v>26.361801821103398</v>
      </c>
      <c r="J10309">
        <v>0</v>
      </c>
      <c r="K10309">
        <v>26.361801821103398</v>
      </c>
      <c r="L10309">
        <v>20639.096698178899</v>
      </c>
    </row>
    <row r="10310" spans="1:12" x14ac:dyDescent="0.35">
      <c r="A10310" t="s">
        <v>1982</v>
      </c>
      <c r="B10310" t="s">
        <v>5436</v>
      </c>
      <c r="C10310" t="s">
        <v>2879</v>
      </c>
      <c r="D10310" t="s">
        <v>2892</v>
      </c>
      <c r="E10310" t="s">
        <v>3066</v>
      </c>
      <c r="F10310" t="s">
        <v>2172</v>
      </c>
      <c r="G10310" t="s">
        <v>2173</v>
      </c>
      <c r="H10310">
        <v>3216.1781000000001</v>
      </c>
      <c r="I10310">
        <v>3.4185861418172001</v>
      </c>
      <c r="J10310">
        <v>0</v>
      </c>
      <c r="K10310">
        <v>3.4185861418172001</v>
      </c>
      <c r="L10310">
        <v>3212.7595138581801</v>
      </c>
    </row>
    <row r="10311" spans="1:12" x14ac:dyDescent="0.35">
      <c r="A10311" t="s">
        <v>1982</v>
      </c>
      <c r="B10311" t="s">
        <v>5436</v>
      </c>
      <c r="C10311" t="s">
        <v>2879</v>
      </c>
      <c r="D10311" t="s">
        <v>2892</v>
      </c>
      <c r="E10311" t="s">
        <v>3066</v>
      </c>
      <c r="F10311" t="s">
        <v>2882</v>
      </c>
      <c r="G10311" t="s">
        <v>2883</v>
      </c>
      <c r="H10311">
        <v>677.09010000000001</v>
      </c>
      <c r="I10311">
        <v>0.71970234564572699</v>
      </c>
      <c r="J10311">
        <v>0</v>
      </c>
      <c r="K10311">
        <v>0.71970234564572699</v>
      </c>
      <c r="L10311">
        <v>676.37039765435395</v>
      </c>
    </row>
    <row r="10312" spans="1:12" x14ac:dyDescent="0.35">
      <c r="A10312" t="s">
        <v>1982</v>
      </c>
      <c r="B10312" t="s">
        <v>5436</v>
      </c>
      <c r="C10312" t="s">
        <v>2879</v>
      </c>
      <c r="D10312" t="s">
        <v>2892</v>
      </c>
      <c r="E10312" t="s">
        <v>3066</v>
      </c>
      <c r="F10312" t="s">
        <v>2884</v>
      </c>
      <c r="G10312" t="s">
        <v>2885</v>
      </c>
      <c r="H10312">
        <v>23980.275699999998</v>
      </c>
      <c r="I10312">
        <v>25.4894580749528</v>
      </c>
      <c r="J10312">
        <v>0</v>
      </c>
      <c r="K10312">
        <v>25.4894580749528</v>
      </c>
      <c r="L10312">
        <v>23954.786241925001</v>
      </c>
    </row>
    <row r="10313" spans="1:12" x14ac:dyDescent="0.35">
      <c r="A10313" t="s">
        <v>1982</v>
      </c>
      <c r="B10313" t="s">
        <v>5436</v>
      </c>
      <c r="C10313" t="s">
        <v>2879</v>
      </c>
      <c r="D10313" t="s">
        <v>2894</v>
      </c>
      <c r="E10313" t="s">
        <v>3209</v>
      </c>
      <c r="F10313" t="s">
        <v>2172</v>
      </c>
      <c r="G10313" t="s">
        <v>2173</v>
      </c>
      <c r="H10313">
        <v>9177.8133999999991</v>
      </c>
      <c r="I10313">
        <v>41.560348420883898</v>
      </c>
      <c r="J10313">
        <v>0</v>
      </c>
      <c r="K10313">
        <v>41.560348420883898</v>
      </c>
      <c r="L10313">
        <v>9136.2530515791204</v>
      </c>
    </row>
    <row r="10314" spans="1:12" x14ac:dyDescent="0.35">
      <c r="A10314" t="s">
        <v>1982</v>
      </c>
      <c r="B10314" t="s">
        <v>5436</v>
      </c>
      <c r="C10314" t="s">
        <v>2879</v>
      </c>
      <c r="D10314" t="s">
        <v>2894</v>
      </c>
      <c r="E10314" t="s">
        <v>3209</v>
      </c>
      <c r="F10314" t="s">
        <v>2882</v>
      </c>
      <c r="G10314" t="s">
        <v>2883</v>
      </c>
      <c r="H10314">
        <v>2957.2954</v>
      </c>
      <c r="I10314">
        <v>13.391667824507</v>
      </c>
      <c r="J10314">
        <v>0</v>
      </c>
      <c r="K10314">
        <v>13.391667824507</v>
      </c>
      <c r="L10314">
        <v>2943.9037321754899</v>
      </c>
    </row>
    <row r="10315" spans="1:12" x14ac:dyDescent="0.35">
      <c r="A10315" t="s">
        <v>1982</v>
      </c>
      <c r="B10315" t="s">
        <v>5436</v>
      </c>
      <c r="C10315" t="s">
        <v>2879</v>
      </c>
      <c r="D10315" t="s">
        <v>2894</v>
      </c>
      <c r="E10315" t="s">
        <v>3209</v>
      </c>
      <c r="F10315" t="s">
        <v>2884</v>
      </c>
      <c r="G10315" t="s">
        <v>2885</v>
      </c>
      <c r="H10315">
        <v>21618.849200000001</v>
      </c>
      <c r="I10315">
        <v>97.897709613637602</v>
      </c>
      <c r="J10315">
        <v>0</v>
      </c>
      <c r="K10315">
        <v>97.897709613637602</v>
      </c>
      <c r="L10315">
        <v>21520.9514903864</v>
      </c>
    </row>
    <row r="10316" spans="1:12" x14ac:dyDescent="0.35">
      <c r="A10316" t="s">
        <v>1982</v>
      </c>
      <c r="B10316" t="s">
        <v>5436</v>
      </c>
      <c r="C10316" t="s">
        <v>2879</v>
      </c>
      <c r="D10316" t="s">
        <v>2898</v>
      </c>
      <c r="E10316" t="s">
        <v>2909</v>
      </c>
      <c r="F10316" t="s">
        <v>2172</v>
      </c>
      <c r="G10316" t="s">
        <v>2173</v>
      </c>
      <c r="H10316">
        <v>8792.1885000000002</v>
      </c>
      <c r="I10316">
        <v>6.6719835310922297</v>
      </c>
      <c r="J10316">
        <v>211.30388987854201</v>
      </c>
      <c r="K10316">
        <v>217.975873409635</v>
      </c>
      <c r="L10316">
        <v>8574.2126265903698</v>
      </c>
    </row>
    <row r="10317" spans="1:12" x14ac:dyDescent="0.35">
      <c r="A10317" t="s">
        <v>1982</v>
      </c>
      <c r="B10317" t="s">
        <v>5436</v>
      </c>
      <c r="C10317" t="s">
        <v>2879</v>
      </c>
      <c r="D10317" t="s">
        <v>2898</v>
      </c>
      <c r="E10317" t="s">
        <v>2909</v>
      </c>
      <c r="F10317" t="s">
        <v>2882</v>
      </c>
      <c r="G10317" t="s">
        <v>2883</v>
      </c>
      <c r="H10317">
        <v>2397.8696</v>
      </c>
      <c r="I10317">
        <v>1.81963187211606</v>
      </c>
      <c r="J10317">
        <v>57.6283336032389</v>
      </c>
      <c r="K10317">
        <v>59.447965475354899</v>
      </c>
      <c r="L10317">
        <v>2338.42163452465</v>
      </c>
    </row>
    <row r="10318" spans="1:12" x14ac:dyDescent="0.35">
      <c r="A10318" t="s">
        <v>1982</v>
      </c>
      <c r="B10318" t="s">
        <v>5436</v>
      </c>
      <c r="C10318" t="s">
        <v>2879</v>
      </c>
      <c r="D10318" t="s">
        <v>2898</v>
      </c>
      <c r="E10318" t="s">
        <v>2909</v>
      </c>
      <c r="F10318" t="s">
        <v>2884</v>
      </c>
      <c r="G10318" t="s">
        <v>2885</v>
      </c>
      <c r="H10318">
        <v>13097.471799999999</v>
      </c>
      <c r="I10318">
        <v>9.0302949178365406</v>
      </c>
      <c r="J10318">
        <v>0</v>
      </c>
      <c r="K10318">
        <v>9.0302949178365406</v>
      </c>
      <c r="L10318">
        <v>13088.441505082201</v>
      </c>
    </row>
    <row r="10319" spans="1:12" x14ac:dyDescent="0.35">
      <c r="A10319" t="s">
        <v>1982</v>
      </c>
      <c r="B10319" t="s">
        <v>5436</v>
      </c>
      <c r="C10319" t="s">
        <v>2915</v>
      </c>
      <c r="D10319" t="s">
        <v>5439</v>
      </c>
      <c r="E10319" t="s">
        <v>5440</v>
      </c>
      <c r="F10319" t="s">
        <v>2170</v>
      </c>
      <c r="G10319" t="s">
        <v>2171</v>
      </c>
      <c r="H10319">
        <v>0</v>
      </c>
      <c r="I10319">
        <v>0</v>
      </c>
      <c r="J10319">
        <v>0</v>
      </c>
      <c r="K10319">
        <v>0</v>
      </c>
      <c r="L10319">
        <v>0</v>
      </c>
    </row>
    <row r="10320" spans="1:12" x14ac:dyDescent="0.35">
      <c r="A10320" t="s">
        <v>1982</v>
      </c>
      <c r="B10320" t="s">
        <v>5436</v>
      </c>
      <c r="C10320" t="s">
        <v>2915</v>
      </c>
      <c r="D10320" t="s">
        <v>5439</v>
      </c>
      <c r="E10320" t="s">
        <v>5440</v>
      </c>
      <c r="F10320" t="s">
        <v>2172</v>
      </c>
      <c r="G10320" t="s">
        <v>2173</v>
      </c>
      <c r="H10320">
        <v>782856.34349999996</v>
      </c>
      <c r="I10320">
        <v>5274.0705111614398</v>
      </c>
      <c r="J10320">
        <v>227002.17804917501</v>
      </c>
      <c r="K10320">
        <v>232276.24856033601</v>
      </c>
      <c r="L10320">
        <v>550580.09493966401</v>
      </c>
    </row>
    <row r="10321" spans="1:14" x14ac:dyDescent="0.35">
      <c r="A10321" t="s">
        <v>1982</v>
      </c>
      <c r="B10321" t="s">
        <v>5436</v>
      </c>
      <c r="C10321" t="s">
        <v>2915</v>
      </c>
      <c r="D10321" t="s">
        <v>5439</v>
      </c>
      <c r="E10321" t="s">
        <v>5440</v>
      </c>
      <c r="F10321" t="s">
        <v>2867</v>
      </c>
      <c r="G10321" t="s">
        <v>2868</v>
      </c>
      <c r="H10321">
        <v>0</v>
      </c>
      <c r="I10321">
        <v>0</v>
      </c>
      <c r="J10321">
        <v>0</v>
      </c>
      <c r="K10321">
        <v>0</v>
      </c>
      <c r="L10321">
        <v>0</v>
      </c>
    </row>
    <row r="10322" spans="1:14" x14ac:dyDescent="0.35">
      <c r="A10322" t="s">
        <v>1982</v>
      </c>
      <c r="B10322" t="s">
        <v>5436</v>
      </c>
      <c r="C10322" t="s">
        <v>2915</v>
      </c>
      <c r="D10322" t="s">
        <v>5439</v>
      </c>
      <c r="E10322" t="s">
        <v>5440</v>
      </c>
      <c r="F10322" t="s">
        <v>2922</v>
      </c>
      <c r="G10322" t="s">
        <v>2923</v>
      </c>
      <c r="H10322">
        <v>150341.10079999999</v>
      </c>
      <c r="I10322">
        <v>1012.84172112585</v>
      </c>
      <c r="J10322">
        <v>43593.8951191632</v>
      </c>
      <c r="K10322">
        <v>44606.736840288999</v>
      </c>
      <c r="L10322">
        <v>105734.363959711</v>
      </c>
    </row>
    <row r="10323" spans="1:14" x14ac:dyDescent="0.35">
      <c r="A10323" t="s">
        <v>1982</v>
      </c>
      <c r="B10323" t="s">
        <v>5436</v>
      </c>
      <c r="C10323" t="s">
        <v>2915</v>
      </c>
      <c r="D10323" t="s">
        <v>5439</v>
      </c>
      <c r="E10323" t="s">
        <v>5440</v>
      </c>
      <c r="F10323" t="s">
        <v>2997</v>
      </c>
      <c r="G10323" t="s">
        <v>2998</v>
      </c>
      <c r="H10323">
        <v>0</v>
      </c>
      <c r="I10323">
        <v>0</v>
      </c>
      <c r="J10323">
        <v>0</v>
      </c>
      <c r="K10323">
        <v>0</v>
      </c>
      <c r="L10323">
        <v>0</v>
      </c>
    </row>
    <row r="10324" spans="1:14" x14ac:dyDescent="0.35">
      <c r="A10324" t="s">
        <v>1982</v>
      </c>
      <c r="B10324" t="s">
        <v>5436</v>
      </c>
      <c r="C10324" t="s">
        <v>2915</v>
      </c>
      <c r="D10324" t="s">
        <v>5439</v>
      </c>
      <c r="E10324" t="s">
        <v>5440</v>
      </c>
      <c r="F10324" t="s">
        <v>2930</v>
      </c>
      <c r="G10324" t="s">
        <v>2931</v>
      </c>
      <c r="H10324">
        <v>10060.1891</v>
      </c>
      <c r="I10324">
        <v>67.775074409576206</v>
      </c>
      <c r="J10324">
        <v>2917.11866116683</v>
      </c>
      <c r="K10324">
        <v>2984.8937355764001</v>
      </c>
      <c r="L10324">
        <v>7075.2953644235904</v>
      </c>
    </row>
    <row r="10325" spans="1:14" x14ac:dyDescent="0.35">
      <c r="A10325" t="s">
        <v>1982</v>
      </c>
      <c r="B10325" t="s">
        <v>5436</v>
      </c>
      <c r="C10325" t="s">
        <v>2915</v>
      </c>
      <c r="D10325" t="s">
        <v>5439</v>
      </c>
      <c r="E10325" t="s">
        <v>5440</v>
      </c>
      <c r="F10325" t="s">
        <v>2924</v>
      </c>
      <c r="G10325" t="s">
        <v>2925</v>
      </c>
      <c r="H10325">
        <v>0</v>
      </c>
      <c r="I10325">
        <v>0</v>
      </c>
      <c r="J10325">
        <v>0</v>
      </c>
      <c r="K10325">
        <v>0</v>
      </c>
      <c r="L10325">
        <v>0</v>
      </c>
    </row>
    <row r="10326" spans="1:14" x14ac:dyDescent="0.35">
      <c r="A10326" t="s">
        <v>1982</v>
      </c>
      <c r="B10326" t="s">
        <v>5436</v>
      </c>
      <c r="C10326" t="s">
        <v>2915</v>
      </c>
      <c r="D10326" t="s">
        <v>5439</v>
      </c>
      <c r="E10326" t="s">
        <v>5440</v>
      </c>
      <c r="F10326" t="s">
        <v>2877</v>
      </c>
      <c r="G10326" t="s">
        <v>2878</v>
      </c>
      <c r="H10326">
        <v>25533.474999999999</v>
      </c>
      <c r="I10326">
        <v>172.01795535425401</v>
      </c>
      <c r="J10326">
        <v>7403.8544699665699</v>
      </c>
      <c r="K10326">
        <v>7575.8724253208202</v>
      </c>
      <c r="L10326">
        <v>17957.6025746792</v>
      </c>
    </row>
    <row r="10327" spans="1:14" x14ac:dyDescent="0.35">
      <c r="A10327" t="s">
        <v>1982</v>
      </c>
      <c r="B10327" t="s">
        <v>5436</v>
      </c>
      <c r="C10327" t="s">
        <v>2915</v>
      </c>
      <c r="D10327" t="s">
        <v>5441</v>
      </c>
      <c r="E10327" t="s">
        <v>5442</v>
      </c>
      <c r="F10327" t="s">
        <v>2170</v>
      </c>
      <c r="G10327" t="s">
        <v>2171</v>
      </c>
      <c r="H10327">
        <v>0</v>
      </c>
      <c r="I10327">
        <v>0</v>
      </c>
      <c r="J10327">
        <v>0</v>
      </c>
      <c r="K10327">
        <v>0</v>
      </c>
      <c r="L10327">
        <v>0</v>
      </c>
    </row>
    <row r="10328" spans="1:14" x14ac:dyDescent="0.35">
      <c r="A10328" t="s">
        <v>1982</v>
      </c>
      <c r="B10328" t="s">
        <v>5436</v>
      </c>
      <c r="C10328" t="s">
        <v>2915</v>
      </c>
      <c r="D10328" t="s">
        <v>5441</v>
      </c>
      <c r="E10328" t="s">
        <v>5442</v>
      </c>
      <c r="F10328" t="s">
        <v>2172</v>
      </c>
      <c r="G10328" t="s">
        <v>2173</v>
      </c>
      <c r="H10328">
        <v>73445.825800000006</v>
      </c>
      <c r="I10328">
        <v>91.827788825910901</v>
      </c>
      <c r="J10328">
        <v>14266.854455708501</v>
      </c>
      <c r="K10328">
        <v>14358.682244534401</v>
      </c>
      <c r="L10328">
        <v>59087.143555465598</v>
      </c>
    </row>
    <row r="10329" spans="1:14" x14ac:dyDescent="0.35">
      <c r="A10329" t="s">
        <v>1982</v>
      </c>
      <c r="B10329" t="s">
        <v>5436</v>
      </c>
      <c r="C10329" t="s">
        <v>2915</v>
      </c>
      <c r="D10329" t="s">
        <v>5441</v>
      </c>
      <c r="E10329" t="s">
        <v>5442</v>
      </c>
      <c r="F10329" t="s">
        <v>2867</v>
      </c>
      <c r="G10329" t="s">
        <v>2868</v>
      </c>
      <c r="H10329">
        <v>0</v>
      </c>
      <c r="I10329">
        <v>0</v>
      </c>
      <c r="J10329">
        <v>0</v>
      </c>
      <c r="K10329">
        <v>0</v>
      </c>
      <c r="L10329">
        <v>0</v>
      </c>
    </row>
    <row r="10330" spans="1:14" x14ac:dyDescent="0.35">
      <c r="A10330" t="s">
        <v>1982</v>
      </c>
      <c r="B10330" t="s">
        <v>5436</v>
      </c>
      <c r="C10330" t="s">
        <v>2915</v>
      </c>
      <c r="D10330" t="s">
        <v>5441</v>
      </c>
      <c r="E10330" t="s">
        <v>5442</v>
      </c>
      <c r="F10330" t="s">
        <v>2922</v>
      </c>
      <c r="G10330" t="s">
        <v>2923</v>
      </c>
      <c r="H10330">
        <v>49613.263500000001</v>
      </c>
      <c r="I10330">
        <v>62.030431740890698</v>
      </c>
      <c r="J10330">
        <v>9637.3783229149794</v>
      </c>
      <c r="K10330">
        <v>9699.4087546558694</v>
      </c>
      <c r="L10330">
        <v>39913.854745344099</v>
      </c>
    </row>
    <row r="10331" spans="1:14" x14ac:dyDescent="0.35">
      <c r="A10331" t="s">
        <v>1982</v>
      </c>
      <c r="B10331" t="s">
        <v>5436</v>
      </c>
      <c r="C10331" t="s">
        <v>2915</v>
      </c>
      <c r="D10331" t="s">
        <v>5441</v>
      </c>
      <c r="E10331" t="s">
        <v>5442</v>
      </c>
      <c r="F10331" t="s">
        <v>2924</v>
      </c>
      <c r="G10331" t="s">
        <v>2925</v>
      </c>
      <c r="H10331">
        <v>0</v>
      </c>
      <c r="I10331">
        <v>0</v>
      </c>
      <c r="J10331">
        <v>0</v>
      </c>
      <c r="K10331">
        <v>0</v>
      </c>
      <c r="L10331">
        <v>0</v>
      </c>
    </row>
    <row r="10332" spans="1:14" x14ac:dyDescent="0.35">
      <c r="A10332" t="s">
        <v>1982</v>
      </c>
      <c r="B10332" t="s">
        <v>5436</v>
      </c>
      <c r="C10332" t="s">
        <v>2915</v>
      </c>
      <c r="D10332" t="s">
        <v>5441</v>
      </c>
      <c r="E10332" t="s">
        <v>5442</v>
      </c>
      <c r="F10332" t="s">
        <v>2877</v>
      </c>
      <c r="G10332" t="s">
        <v>2878</v>
      </c>
      <c r="H10332">
        <v>2373.3672000000001</v>
      </c>
      <c r="I10332">
        <v>2.9673716599190301</v>
      </c>
      <c r="J10332">
        <v>461.02666882591097</v>
      </c>
      <c r="K10332">
        <v>463.99404048583</v>
      </c>
      <c r="L10332">
        <v>1909.3731595141701</v>
      </c>
    </row>
    <row r="10333" spans="1:14" x14ac:dyDescent="0.35">
      <c r="A10333" t="s">
        <v>1982</v>
      </c>
      <c r="B10333" t="s">
        <v>5436</v>
      </c>
      <c r="C10333" t="s">
        <v>17</v>
      </c>
      <c r="D10333" t="s">
        <v>1983</v>
      </c>
      <c r="E10333" t="s">
        <v>2266</v>
      </c>
      <c r="F10333" t="s">
        <v>2170</v>
      </c>
      <c r="G10333" t="s">
        <v>2171</v>
      </c>
      <c r="H10333">
        <v>0</v>
      </c>
      <c r="I10333">
        <v>0</v>
      </c>
      <c r="J10333">
        <v>0</v>
      </c>
      <c r="K10333">
        <v>0</v>
      </c>
      <c r="L10333">
        <v>0</v>
      </c>
    </row>
    <row r="10334" spans="1:14" x14ac:dyDescent="0.35">
      <c r="A10334" t="s">
        <v>1982</v>
      </c>
      <c r="B10334" t="s">
        <v>5436</v>
      </c>
      <c r="C10334" t="s">
        <v>17</v>
      </c>
      <c r="D10334" t="s">
        <v>1983</v>
      </c>
      <c r="E10334" t="s">
        <v>2266</v>
      </c>
      <c r="F10334" t="s">
        <v>19</v>
      </c>
      <c r="G10334" t="s">
        <v>2174</v>
      </c>
      <c r="H10334">
        <v>1318534.8851000001</v>
      </c>
      <c r="I10334">
        <v>2854.2800830234501</v>
      </c>
      <c r="J10334">
        <v>0</v>
      </c>
      <c r="K10334">
        <v>2854.2800830234501</v>
      </c>
      <c r="L10334">
        <v>1315680.6050169801</v>
      </c>
      <c r="N10334" t="s">
        <v>2198</v>
      </c>
    </row>
    <row r="10335" spans="1:14" x14ac:dyDescent="0.35">
      <c r="A10335" t="s">
        <v>1982</v>
      </c>
      <c r="B10335" t="s">
        <v>5436</v>
      </c>
      <c r="C10335" t="s">
        <v>17</v>
      </c>
      <c r="D10335" t="s">
        <v>1983</v>
      </c>
      <c r="E10335" t="s">
        <v>2266</v>
      </c>
      <c r="F10335" t="s">
        <v>30</v>
      </c>
      <c r="G10335" t="s">
        <v>2182</v>
      </c>
      <c r="H10335">
        <v>99090.405499999993</v>
      </c>
      <c r="I10335">
        <v>214.504579312603</v>
      </c>
      <c r="J10335">
        <v>0</v>
      </c>
      <c r="K10335">
        <v>214.504579312603</v>
      </c>
      <c r="L10335">
        <v>98875.900920687403</v>
      </c>
      <c r="N10335" t="s">
        <v>2198</v>
      </c>
    </row>
    <row r="10336" spans="1:14" x14ac:dyDescent="0.35">
      <c r="A10336" t="s">
        <v>1982</v>
      </c>
      <c r="B10336" t="s">
        <v>5436</v>
      </c>
      <c r="C10336" t="s">
        <v>17</v>
      </c>
      <c r="D10336" t="s">
        <v>1983</v>
      </c>
      <c r="E10336" t="s">
        <v>2266</v>
      </c>
      <c r="F10336" t="s">
        <v>2787</v>
      </c>
      <c r="G10336" t="s">
        <v>2935</v>
      </c>
      <c r="H10336">
        <v>0</v>
      </c>
      <c r="I10336">
        <v>0</v>
      </c>
      <c r="J10336">
        <v>0</v>
      </c>
      <c r="K10336">
        <v>0</v>
      </c>
      <c r="L10336">
        <v>0</v>
      </c>
    </row>
    <row r="10337" spans="1:14" x14ac:dyDescent="0.35">
      <c r="A10337" t="s">
        <v>1982</v>
      </c>
      <c r="B10337" t="s">
        <v>5436</v>
      </c>
      <c r="C10337" t="s">
        <v>17</v>
      </c>
      <c r="D10337" t="s">
        <v>1983</v>
      </c>
      <c r="E10337" t="s">
        <v>2266</v>
      </c>
      <c r="F10337" t="s">
        <v>2788</v>
      </c>
      <c r="G10337" t="s">
        <v>2936</v>
      </c>
      <c r="H10337">
        <v>2793927.7738999999</v>
      </c>
      <c r="I10337">
        <v>6048.1163511715204</v>
      </c>
      <c r="J10337">
        <v>167085.790093024</v>
      </c>
      <c r="K10337">
        <v>173133.90644419499</v>
      </c>
      <c r="L10337">
        <v>2620793.8674558001</v>
      </c>
    </row>
    <row r="10338" spans="1:14" x14ac:dyDescent="0.35">
      <c r="A10338" t="s">
        <v>1982</v>
      </c>
      <c r="B10338" t="s">
        <v>5436</v>
      </c>
      <c r="C10338" t="s">
        <v>2938</v>
      </c>
      <c r="D10338" t="s">
        <v>5443</v>
      </c>
      <c r="E10338" t="s">
        <v>5444</v>
      </c>
      <c r="F10338" t="s">
        <v>2172</v>
      </c>
      <c r="G10338" t="s">
        <v>2173</v>
      </c>
      <c r="H10338">
        <v>425034.59029999998</v>
      </c>
      <c r="I10338">
        <v>920.08772743448401</v>
      </c>
      <c r="J10338">
        <v>35197.086739659797</v>
      </c>
      <c r="K10338">
        <v>36117.174467094301</v>
      </c>
      <c r="L10338">
        <v>388917.41583290597</v>
      </c>
    </row>
    <row r="10339" spans="1:14" x14ac:dyDescent="0.35">
      <c r="A10339" t="s">
        <v>1982</v>
      </c>
      <c r="B10339" t="s">
        <v>5436</v>
      </c>
      <c r="C10339" t="s">
        <v>2938</v>
      </c>
      <c r="D10339" t="s">
        <v>5443</v>
      </c>
      <c r="E10339" t="s">
        <v>5444</v>
      </c>
      <c r="F10339" t="s">
        <v>19</v>
      </c>
      <c r="G10339" t="s">
        <v>2174</v>
      </c>
      <c r="H10339">
        <v>0</v>
      </c>
      <c r="I10339">
        <v>0</v>
      </c>
      <c r="J10339">
        <v>0</v>
      </c>
      <c r="K10339">
        <v>0</v>
      </c>
      <c r="L10339">
        <v>0</v>
      </c>
      <c r="N10339" t="s">
        <v>2198</v>
      </c>
    </row>
    <row r="10340" spans="1:14" x14ac:dyDescent="0.35">
      <c r="A10340" t="s">
        <v>1982</v>
      </c>
      <c r="B10340" t="s">
        <v>5436</v>
      </c>
      <c r="C10340" t="s">
        <v>2938</v>
      </c>
      <c r="D10340" t="s">
        <v>5443</v>
      </c>
      <c r="E10340" t="s">
        <v>5444</v>
      </c>
      <c r="F10340" t="s">
        <v>1621</v>
      </c>
      <c r="G10340" t="s">
        <v>2416</v>
      </c>
      <c r="H10340">
        <v>462140.78490000003</v>
      </c>
      <c r="I10340">
        <v>1000.41284649623</v>
      </c>
      <c r="J10340">
        <v>0</v>
      </c>
      <c r="K10340">
        <v>1000.41284649623</v>
      </c>
      <c r="L10340">
        <v>461140.37205350399</v>
      </c>
      <c r="N10340" t="s">
        <v>2198</v>
      </c>
    </row>
    <row r="10341" spans="1:14" x14ac:dyDescent="0.35">
      <c r="A10341" t="s">
        <v>1982</v>
      </c>
      <c r="B10341" t="s">
        <v>5436</v>
      </c>
      <c r="C10341" t="s">
        <v>2944</v>
      </c>
      <c r="D10341" t="s">
        <v>5445</v>
      </c>
      <c r="E10341" t="s">
        <v>5446</v>
      </c>
      <c r="F10341" t="s">
        <v>2947</v>
      </c>
      <c r="G10341" t="s">
        <v>2948</v>
      </c>
      <c r="H10341">
        <v>0</v>
      </c>
      <c r="I10341">
        <v>0</v>
      </c>
      <c r="J10341">
        <v>0</v>
      </c>
      <c r="K10341">
        <v>0</v>
      </c>
      <c r="L10341">
        <v>0</v>
      </c>
    </row>
    <row r="10342" spans="1:14" x14ac:dyDescent="0.35">
      <c r="A10342" t="s">
        <v>1984</v>
      </c>
      <c r="B10342" t="s">
        <v>5447</v>
      </c>
      <c r="C10342" t="s">
        <v>2857</v>
      </c>
      <c r="D10342" t="s">
        <v>2859</v>
      </c>
      <c r="E10342" t="s">
        <v>5448</v>
      </c>
      <c r="F10342" t="s">
        <v>2170</v>
      </c>
      <c r="G10342" t="s">
        <v>2171</v>
      </c>
      <c r="H10342">
        <v>0</v>
      </c>
      <c r="I10342">
        <v>0</v>
      </c>
      <c r="J10342">
        <v>0</v>
      </c>
      <c r="K10342">
        <v>0</v>
      </c>
      <c r="L10342">
        <v>0</v>
      </c>
    </row>
    <row r="10343" spans="1:14" x14ac:dyDescent="0.35">
      <c r="A10343" t="s">
        <v>1984</v>
      </c>
      <c r="B10343" t="s">
        <v>5447</v>
      </c>
      <c r="C10343" t="s">
        <v>2857</v>
      </c>
      <c r="D10343" t="s">
        <v>2859</v>
      </c>
      <c r="E10343" t="s">
        <v>5448</v>
      </c>
      <c r="F10343" t="s">
        <v>2172</v>
      </c>
      <c r="G10343" t="s">
        <v>2173</v>
      </c>
      <c r="H10343">
        <v>55253672.9472</v>
      </c>
      <c r="I10343">
        <v>191730.09737467</v>
      </c>
      <c r="J10343">
        <v>7976982.64235326</v>
      </c>
      <c r="K10343">
        <v>8168712.7397279199</v>
      </c>
      <c r="L10343">
        <v>47084960.207472101</v>
      </c>
    </row>
    <row r="10344" spans="1:14" x14ac:dyDescent="0.35">
      <c r="A10344" t="s">
        <v>1984</v>
      </c>
      <c r="B10344" t="s">
        <v>5447</v>
      </c>
      <c r="C10344" t="s">
        <v>2857</v>
      </c>
      <c r="D10344" t="s">
        <v>2859</v>
      </c>
      <c r="E10344" t="s">
        <v>5448</v>
      </c>
      <c r="F10344" t="s">
        <v>2861</v>
      </c>
      <c r="G10344" t="s">
        <v>2862</v>
      </c>
      <c r="H10344">
        <v>379869.00170000002</v>
      </c>
      <c r="I10344">
        <v>1318.1444194508599</v>
      </c>
      <c r="J10344">
        <v>54841.7556661786</v>
      </c>
      <c r="K10344">
        <v>56159.900085629502</v>
      </c>
      <c r="L10344">
        <v>323709.101614371</v>
      </c>
    </row>
    <row r="10345" spans="1:14" x14ac:dyDescent="0.35">
      <c r="A10345" t="s">
        <v>1984</v>
      </c>
      <c r="B10345" t="s">
        <v>5447</v>
      </c>
      <c r="C10345" t="s">
        <v>2857</v>
      </c>
      <c r="D10345" t="s">
        <v>2859</v>
      </c>
      <c r="E10345" t="s">
        <v>5448</v>
      </c>
      <c r="F10345" t="s">
        <v>2865</v>
      </c>
      <c r="G10345" t="s">
        <v>2866</v>
      </c>
      <c r="H10345">
        <v>0</v>
      </c>
      <c r="I10345">
        <v>0</v>
      </c>
      <c r="J10345">
        <v>0</v>
      </c>
      <c r="K10345">
        <v>0</v>
      </c>
      <c r="L10345">
        <v>0</v>
      </c>
    </row>
    <row r="10346" spans="1:14" x14ac:dyDescent="0.35">
      <c r="A10346" t="s">
        <v>1984</v>
      </c>
      <c r="B10346" t="s">
        <v>5447</v>
      </c>
      <c r="C10346" t="s">
        <v>2857</v>
      </c>
      <c r="D10346" t="s">
        <v>2859</v>
      </c>
      <c r="E10346" t="s">
        <v>5448</v>
      </c>
      <c r="F10346" t="s">
        <v>2867</v>
      </c>
      <c r="G10346" t="s">
        <v>2868</v>
      </c>
      <c r="H10346">
        <v>0</v>
      </c>
      <c r="I10346">
        <v>0</v>
      </c>
      <c r="J10346">
        <v>0</v>
      </c>
      <c r="K10346">
        <v>0</v>
      </c>
      <c r="L10346">
        <v>0</v>
      </c>
    </row>
    <row r="10347" spans="1:14" x14ac:dyDescent="0.35">
      <c r="A10347" t="s">
        <v>1984</v>
      </c>
      <c r="B10347" t="s">
        <v>5447</v>
      </c>
      <c r="C10347" t="s">
        <v>2857</v>
      </c>
      <c r="D10347" t="s">
        <v>2859</v>
      </c>
      <c r="E10347" t="s">
        <v>5448</v>
      </c>
      <c r="F10347" t="s">
        <v>2869</v>
      </c>
      <c r="G10347" t="s">
        <v>2870</v>
      </c>
      <c r="H10347">
        <v>3108019.1033999999</v>
      </c>
      <c r="I10347">
        <v>10784.8179773252</v>
      </c>
      <c r="J10347">
        <v>448705.27363237098</v>
      </c>
      <c r="K10347">
        <v>459490.09160969598</v>
      </c>
      <c r="L10347">
        <v>2648529.0117902998</v>
      </c>
    </row>
    <row r="10348" spans="1:14" x14ac:dyDescent="0.35">
      <c r="A10348" t="s">
        <v>1984</v>
      </c>
      <c r="B10348" t="s">
        <v>5447</v>
      </c>
      <c r="C10348" t="s">
        <v>2857</v>
      </c>
      <c r="D10348" t="s">
        <v>2859</v>
      </c>
      <c r="E10348" t="s">
        <v>5448</v>
      </c>
      <c r="F10348" t="s">
        <v>2871</v>
      </c>
      <c r="G10348" t="s">
        <v>2872</v>
      </c>
      <c r="H10348">
        <v>3038952.0120000001</v>
      </c>
      <c r="I10348">
        <v>10545.155355606899</v>
      </c>
      <c r="J10348">
        <v>438734.04532942898</v>
      </c>
      <c r="K10348">
        <v>449279.20068503602</v>
      </c>
      <c r="L10348">
        <v>2589672.81131496</v>
      </c>
    </row>
    <row r="10349" spans="1:14" x14ac:dyDescent="0.35">
      <c r="A10349" t="s">
        <v>1984</v>
      </c>
      <c r="B10349" t="s">
        <v>5447</v>
      </c>
      <c r="C10349" t="s">
        <v>2857</v>
      </c>
      <c r="D10349" t="s">
        <v>2859</v>
      </c>
      <c r="E10349" t="s">
        <v>5448</v>
      </c>
      <c r="F10349" t="s">
        <v>3505</v>
      </c>
      <c r="G10349" t="s">
        <v>5449</v>
      </c>
      <c r="H10349">
        <v>89828.864300000001</v>
      </c>
      <c r="I10349">
        <v>253.65725196397901</v>
      </c>
      <c r="J10349">
        <v>2328.2973057977601</v>
      </c>
      <c r="K10349">
        <v>2581.95455776173</v>
      </c>
      <c r="L10349">
        <v>87246.909742238204</v>
      </c>
    </row>
    <row r="10350" spans="1:14" x14ac:dyDescent="0.35">
      <c r="A10350" t="s">
        <v>1984</v>
      </c>
      <c r="B10350" t="s">
        <v>5447</v>
      </c>
      <c r="C10350" t="s">
        <v>2857</v>
      </c>
      <c r="D10350" t="s">
        <v>2859</v>
      </c>
      <c r="E10350" t="s">
        <v>5448</v>
      </c>
      <c r="F10350" t="s">
        <v>3188</v>
      </c>
      <c r="G10350" t="s">
        <v>3189</v>
      </c>
      <c r="H10350">
        <v>2097912.8947999999</v>
      </c>
      <c r="I10350">
        <v>7279.7521346944995</v>
      </c>
      <c r="J10350">
        <v>0</v>
      </c>
      <c r="K10350">
        <v>7279.7521346944995</v>
      </c>
      <c r="L10350">
        <v>2090633.1426653101</v>
      </c>
      <c r="N10350" t="s">
        <v>2198</v>
      </c>
    </row>
    <row r="10351" spans="1:14" x14ac:dyDescent="0.35">
      <c r="A10351" t="s">
        <v>1984</v>
      </c>
      <c r="B10351" t="s">
        <v>5447</v>
      </c>
      <c r="C10351" t="s">
        <v>2857</v>
      </c>
      <c r="D10351" t="s">
        <v>2859</v>
      </c>
      <c r="E10351" t="s">
        <v>5448</v>
      </c>
      <c r="F10351" t="s">
        <v>2877</v>
      </c>
      <c r="G10351" t="s">
        <v>2878</v>
      </c>
      <c r="H10351">
        <v>1467675.6879</v>
      </c>
      <c r="I10351">
        <v>5092.8307115146699</v>
      </c>
      <c r="J10351">
        <v>211888.60143750801</v>
      </c>
      <c r="K10351">
        <v>216981.43214902299</v>
      </c>
      <c r="L10351">
        <v>1250694.25575098</v>
      </c>
    </row>
    <row r="10352" spans="1:14" x14ac:dyDescent="0.35">
      <c r="A10352" t="s">
        <v>1984</v>
      </c>
      <c r="B10352" t="s">
        <v>5447</v>
      </c>
      <c r="C10352" t="s">
        <v>2879</v>
      </c>
      <c r="D10352" t="s">
        <v>2880</v>
      </c>
      <c r="E10352" t="s">
        <v>5450</v>
      </c>
      <c r="F10352" t="s">
        <v>2172</v>
      </c>
      <c r="G10352" t="s">
        <v>2173</v>
      </c>
      <c r="H10352">
        <v>12946.26</v>
      </c>
      <c r="I10352">
        <v>16.4252052604844</v>
      </c>
      <c r="J10352">
        <v>676.20437039579997</v>
      </c>
      <c r="K10352">
        <v>692.62957565628403</v>
      </c>
      <c r="L10352">
        <v>12253.630424343701</v>
      </c>
    </row>
    <row r="10353" spans="1:12" x14ac:dyDescent="0.35">
      <c r="A10353" t="s">
        <v>1984</v>
      </c>
      <c r="B10353" t="s">
        <v>5447</v>
      </c>
      <c r="C10353" t="s">
        <v>2879</v>
      </c>
      <c r="D10353" t="s">
        <v>2880</v>
      </c>
      <c r="E10353" t="s">
        <v>5450</v>
      </c>
      <c r="F10353" t="s">
        <v>2882</v>
      </c>
      <c r="G10353" t="s">
        <v>2883</v>
      </c>
      <c r="H10353">
        <v>6867.1466</v>
      </c>
      <c r="I10353">
        <v>8.7125001816482204</v>
      </c>
      <c r="J10353">
        <v>358.682318209946</v>
      </c>
      <c r="K10353">
        <v>367.39481839159401</v>
      </c>
      <c r="L10353">
        <v>6499.7517816084101</v>
      </c>
    </row>
    <row r="10354" spans="1:12" x14ac:dyDescent="0.35">
      <c r="A10354" t="s">
        <v>1984</v>
      </c>
      <c r="B10354" t="s">
        <v>5447</v>
      </c>
      <c r="C10354" t="s">
        <v>2879</v>
      </c>
      <c r="D10354" t="s">
        <v>2886</v>
      </c>
      <c r="E10354" t="s">
        <v>3098</v>
      </c>
      <c r="F10354" t="s">
        <v>2172</v>
      </c>
      <c r="G10354" t="s">
        <v>2173</v>
      </c>
      <c r="H10354">
        <v>270255.43199999997</v>
      </c>
      <c r="I10354">
        <v>1201.18113001962</v>
      </c>
      <c r="J10354">
        <v>19808.4868342433</v>
      </c>
      <c r="K10354">
        <v>21009.667964262899</v>
      </c>
      <c r="L10354">
        <v>249245.764035737</v>
      </c>
    </row>
    <row r="10355" spans="1:12" x14ac:dyDescent="0.35">
      <c r="A10355" t="s">
        <v>1984</v>
      </c>
      <c r="B10355" t="s">
        <v>5447</v>
      </c>
      <c r="C10355" t="s">
        <v>2879</v>
      </c>
      <c r="D10355" t="s">
        <v>2886</v>
      </c>
      <c r="E10355" t="s">
        <v>3098</v>
      </c>
      <c r="F10355" t="s">
        <v>2882</v>
      </c>
      <c r="G10355" t="s">
        <v>2883</v>
      </c>
      <c r="H10355">
        <v>350415.94140000001</v>
      </c>
      <c r="I10355">
        <v>1557.4636685847699</v>
      </c>
      <c r="J10355">
        <v>25683.885471518799</v>
      </c>
      <c r="K10355">
        <v>27241.349140103601</v>
      </c>
      <c r="L10355">
        <v>323174.59225989599</v>
      </c>
    </row>
    <row r="10356" spans="1:12" x14ac:dyDescent="0.35">
      <c r="A10356" t="s">
        <v>1984</v>
      </c>
      <c r="B10356" t="s">
        <v>5447</v>
      </c>
      <c r="C10356" t="s">
        <v>2879</v>
      </c>
      <c r="D10356" t="s">
        <v>2886</v>
      </c>
      <c r="E10356" t="s">
        <v>3098</v>
      </c>
      <c r="F10356" t="s">
        <v>2884</v>
      </c>
      <c r="G10356" t="s">
        <v>2885</v>
      </c>
      <c r="H10356">
        <v>1273743.8225</v>
      </c>
      <c r="I10356">
        <v>4534.7200717911201</v>
      </c>
      <c r="J10356">
        <v>9527.3481837129693</v>
      </c>
      <c r="K10356">
        <v>14062.0682555041</v>
      </c>
      <c r="L10356">
        <v>1259681.7542445001</v>
      </c>
    </row>
    <row r="10357" spans="1:12" x14ac:dyDescent="0.35">
      <c r="A10357" t="s">
        <v>1984</v>
      </c>
      <c r="B10357" t="s">
        <v>5447</v>
      </c>
      <c r="C10357" t="s">
        <v>2879</v>
      </c>
      <c r="D10357" t="s">
        <v>2886</v>
      </c>
      <c r="E10357" t="s">
        <v>3098</v>
      </c>
      <c r="F10357" t="s">
        <v>2896</v>
      </c>
      <c r="G10357" t="s">
        <v>2897</v>
      </c>
      <c r="H10357">
        <v>504865.73330000002</v>
      </c>
      <c r="I10357">
        <v>1797.3981375462999</v>
      </c>
      <c r="J10357">
        <v>3776.2943709989599</v>
      </c>
      <c r="K10357">
        <v>5573.6925085452604</v>
      </c>
      <c r="L10357">
        <v>499292.04079145502</v>
      </c>
    </row>
    <row r="10358" spans="1:12" x14ac:dyDescent="0.35">
      <c r="A10358" t="s">
        <v>1984</v>
      </c>
      <c r="B10358" t="s">
        <v>5447</v>
      </c>
      <c r="C10358" t="s">
        <v>2879</v>
      </c>
      <c r="D10358" t="s">
        <v>2888</v>
      </c>
      <c r="E10358" t="s">
        <v>3065</v>
      </c>
      <c r="F10358" t="s">
        <v>2170</v>
      </c>
      <c r="G10358" t="s">
        <v>2171</v>
      </c>
      <c r="H10358">
        <v>0</v>
      </c>
      <c r="I10358">
        <v>0</v>
      </c>
      <c r="J10358">
        <v>0</v>
      </c>
      <c r="K10358">
        <v>0</v>
      </c>
      <c r="L10358">
        <v>0</v>
      </c>
    </row>
    <row r="10359" spans="1:12" x14ac:dyDescent="0.35">
      <c r="A10359" t="s">
        <v>1984</v>
      </c>
      <c r="B10359" t="s">
        <v>5447</v>
      </c>
      <c r="C10359" t="s">
        <v>2879</v>
      </c>
      <c r="D10359" t="s">
        <v>2888</v>
      </c>
      <c r="E10359" t="s">
        <v>3065</v>
      </c>
      <c r="F10359" t="s">
        <v>2172</v>
      </c>
      <c r="G10359" t="s">
        <v>2173</v>
      </c>
      <c r="H10359">
        <v>60840.303699999997</v>
      </c>
      <c r="I10359">
        <v>76.864772529036401</v>
      </c>
      <c r="J10359">
        <v>439.81061426011001</v>
      </c>
      <c r="K10359">
        <v>516.67538678914605</v>
      </c>
      <c r="L10359">
        <v>60323.628313210902</v>
      </c>
    </row>
    <row r="10360" spans="1:12" x14ac:dyDescent="0.35">
      <c r="A10360" t="s">
        <v>1984</v>
      </c>
      <c r="B10360" t="s">
        <v>5447</v>
      </c>
      <c r="C10360" t="s">
        <v>2879</v>
      </c>
      <c r="D10360" t="s">
        <v>2888</v>
      </c>
      <c r="E10360" t="s">
        <v>3065</v>
      </c>
      <c r="F10360" t="s">
        <v>2882</v>
      </c>
      <c r="G10360" t="s">
        <v>2883</v>
      </c>
      <c r="H10360">
        <v>19672.9126</v>
      </c>
      <c r="I10360">
        <v>24.854477344718401</v>
      </c>
      <c r="J10360">
        <v>142.21421059907701</v>
      </c>
      <c r="K10360">
        <v>167.06868794379599</v>
      </c>
      <c r="L10360">
        <v>19505.8439120562</v>
      </c>
    </row>
    <row r="10361" spans="1:12" x14ac:dyDescent="0.35">
      <c r="A10361" t="s">
        <v>1984</v>
      </c>
      <c r="B10361" t="s">
        <v>5447</v>
      </c>
      <c r="C10361" t="s">
        <v>2879</v>
      </c>
      <c r="D10361" t="s">
        <v>2888</v>
      </c>
      <c r="E10361" t="s">
        <v>3065</v>
      </c>
      <c r="F10361" t="s">
        <v>2884</v>
      </c>
      <c r="G10361" t="s">
        <v>2885</v>
      </c>
      <c r="H10361">
        <v>284419.16409999999</v>
      </c>
      <c r="I10361">
        <v>360.38992149841602</v>
      </c>
      <c r="J10361">
        <v>1999.9400438574601</v>
      </c>
      <c r="K10361">
        <v>2360.3299653558802</v>
      </c>
      <c r="L10361">
        <v>282058.83413464401</v>
      </c>
    </row>
    <row r="10362" spans="1:12" x14ac:dyDescent="0.35">
      <c r="A10362" t="s">
        <v>1984</v>
      </c>
      <c r="B10362" t="s">
        <v>5447</v>
      </c>
      <c r="C10362" t="s">
        <v>2879</v>
      </c>
      <c r="D10362" t="s">
        <v>2888</v>
      </c>
      <c r="E10362" t="s">
        <v>3065</v>
      </c>
      <c r="F10362" t="s">
        <v>2896</v>
      </c>
      <c r="G10362" t="s">
        <v>2897</v>
      </c>
      <c r="H10362">
        <v>120959.8744</v>
      </c>
      <c r="I10362">
        <v>153.269276959097</v>
      </c>
      <c r="J10362">
        <v>850.54921405432401</v>
      </c>
      <c r="K10362">
        <v>1003.81849101342</v>
      </c>
      <c r="L10362">
        <v>119956.05590898699</v>
      </c>
    </row>
    <row r="10363" spans="1:12" x14ac:dyDescent="0.35">
      <c r="A10363" t="s">
        <v>1984</v>
      </c>
      <c r="B10363" t="s">
        <v>5447</v>
      </c>
      <c r="C10363" t="s">
        <v>2879</v>
      </c>
      <c r="D10363" t="s">
        <v>2892</v>
      </c>
      <c r="E10363" t="s">
        <v>2978</v>
      </c>
      <c r="F10363" t="s">
        <v>2170</v>
      </c>
      <c r="G10363" t="s">
        <v>2171</v>
      </c>
      <c r="H10363">
        <v>0</v>
      </c>
      <c r="I10363">
        <v>0</v>
      </c>
      <c r="J10363">
        <v>0</v>
      </c>
      <c r="K10363">
        <v>0</v>
      </c>
      <c r="L10363">
        <v>0</v>
      </c>
    </row>
    <row r="10364" spans="1:12" x14ac:dyDescent="0.35">
      <c r="A10364" t="s">
        <v>1984</v>
      </c>
      <c r="B10364" t="s">
        <v>5447</v>
      </c>
      <c r="C10364" t="s">
        <v>2879</v>
      </c>
      <c r="D10364" t="s">
        <v>2892</v>
      </c>
      <c r="E10364" t="s">
        <v>2978</v>
      </c>
      <c r="F10364" t="s">
        <v>2172</v>
      </c>
      <c r="G10364" t="s">
        <v>2173</v>
      </c>
      <c r="H10364">
        <v>197492.32010000001</v>
      </c>
      <c r="I10364">
        <v>594.65612045812497</v>
      </c>
      <c r="J10364">
        <v>16877.074559978799</v>
      </c>
      <c r="K10364">
        <v>17471.730680436998</v>
      </c>
      <c r="L10364">
        <v>180020.58941956301</v>
      </c>
    </row>
    <row r="10365" spans="1:12" x14ac:dyDescent="0.35">
      <c r="A10365" t="s">
        <v>1984</v>
      </c>
      <c r="B10365" t="s">
        <v>5447</v>
      </c>
      <c r="C10365" t="s">
        <v>2879</v>
      </c>
      <c r="D10365" t="s">
        <v>2892</v>
      </c>
      <c r="E10365" t="s">
        <v>2978</v>
      </c>
      <c r="F10365" t="s">
        <v>2882</v>
      </c>
      <c r="G10365" t="s">
        <v>2883</v>
      </c>
      <c r="H10365">
        <v>134366.921</v>
      </c>
      <c r="I10365">
        <v>404.58338789160098</v>
      </c>
      <c r="J10365">
        <v>11482.575842177401</v>
      </c>
      <c r="K10365">
        <v>11887.159230069001</v>
      </c>
      <c r="L10365">
        <v>122479.76176993101</v>
      </c>
    </row>
    <row r="10366" spans="1:12" x14ac:dyDescent="0.35">
      <c r="A10366" t="s">
        <v>1984</v>
      </c>
      <c r="B10366" t="s">
        <v>5447</v>
      </c>
      <c r="C10366" t="s">
        <v>2879</v>
      </c>
      <c r="D10366" t="s">
        <v>2892</v>
      </c>
      <c r="E10366" t="s">
        <v>2978</v>
      </c>
      <c r="F10366" t="s">
        <v>3151</v>
      </c>
      <c r="G10366" t="s">
        <v>3152</v>
      </c>
      <c r="H10366">
        <v>190729.28709999999</v>
      </c>
      <c r="I10366">
        <v>373.59092073397898</v>
      </c>
      <c r="J10366">
        <v>266.55495089602101</v>
      </c>
      <c r="K10366">
        <v>640.14587162999999</v>
      </c>
      <c r="L10366">
        <v>190089.14122836999</v>
      </c>
    </row>
    <row r="10367" spans="1:12" x14ac:dyDescent="0.35">
      <c r="A10367" t="s">
        <v>1984</v>
      </c>
      <c r="B10367" t="s">
        <v>5447</v>
      </c>
      <c r="C10367" t="s">
        <v>2879</v>
      </c>
      <c r="D10367" t="s">
        <v>2892</v>
      </c>
      <c r="E10367" t="s">
        <v>2978</v>
      </c>
      <c r="F10367" t="s">
        <v>2896</v>
      </c>
      <c r="G10367" t="s">
        <v>2897</v>
      </c>
      <c r="H10367">
        <v>195424.16190000001</v>
      </c>
      <c r="I10367">
        <v>382.78700493666202</v>
      </c>
      <c r="J10367">
        <v>273.11630353346197</v>
      </c>
      <c r="K10367">
        <v>655.90330847012297</v>
      </c>
      <c r="L10367">
        <v>194768.25859153</v>
      </c>
    </row>
    <row r="10368" spans="1:12" x14ac:dyDescent="0.35">
      <c r="A10368" t="s">
        <v>1984</v>
      </c>
      <c r="B10368" t="s">
        <v>5447</v>
      </c>
      <c r="C10368" t="s">
        <v>2879</v>
      </c>
      <c r="D10368" t="s">
        <v>2894</v>
      </c>
      <c r="E10368" t="s">
        <v>5451</v>
      </c>
      <c r="F10368" t="s">
        <v>2172</v>
      </c>
      <c r="G10368" t="s">
        <v>2173</v>
      </c>
      <c r="H10368">
        <v>0</v>
      </c>
      <c r="I10368">
        <v>0</v>
      </c>
      <c r="J10368">
        <v>0</v>
      </c>
      <c r="K10368">
        <v>0</v>
      </c>
      <c r="L10368">
        <v>0</v>
      </c>
    </row>
    <row r="10369" spans="1:14" x14ac:dyDescent="0.35">
      <c r="A10369" t="s">
        <v>1984</v>
      </c>
      <c r="B10369" t="s">
        <v>5447</v>
      </c>
      <c r="C10369" t="s">
        <v>2879</v>
      </c>
      <c r="D10369" t="s">
        <v>2894</v>
      </c>
      <c r="E10369" t="s">
        <v>5451</v>
      </c>
      <c r="F10369" t="s">
        <v>2882</v>
      </c>
      <c r="G10369" t="s">
        <v>2883</v>
      </c>
      <c r="H10369">
        <v>506955.29759999999</v>
      </c>
      <c r="I10369">
        <v>2529.0679152851999</v>
      </c>
      <c r="J10369">
        <v>115449.10882840899</v>
      </c>
      <c r="K10369">
        <v>117978.176743694</v>
      </c>
      <c r="L10369">
        <v>388977.12085630599</v>
      </c>
    </row>
    <row r="10370" spans="1:14" x14ac:dyDescent="0.35">
      <c r="A10370" t="s">
        <v>1984</v>
      </c>
      <c r="B10370" t="s">
        <v>5447</v>
      </c>
      <c r="C10370" t="s">
        <v>2879</v>
      </c>
      <c r="D10370" t="s">
        <v>2894</v>
      </c>
      <c r="E10370" t="s">
        <v>5451</v>
      </c>
      <c r="F10370" t="s">
        <v>2884</v>
      </c>
      <c r="G10370" t="s">
        <v>2885</v>
      </c>
      <c r="H10370">
        <v>193319.55809999999</v>
      </c>
      <c r="I10370">
        <v>2606.67104945554</v>
      </c>
      <c r="J10370">
        <v>665.07083702391503</v>
      </c>
      <c r="K10370">
        <v>3271.7418864794499</v>
      </c>
      <c r="L10370">
        <v>190047.816213521</v>
      </c>
    </row>
    <row r="10371" spans="1:14" x14ac:dyDescent="0.35">
      <c r="A10371" t="s">
        <v>1984</v>
      </c>
      <c r="B10371" t="s">
        <v>5447</v>
      </c>
      <c r="C10371" t="s">
        <v>2879</v>
      </c>
      <c r="D10371" t="s">
        <v>2894</v>
      </c>
      <c r="E10371" t="s">
        <v>5451</v>
      </c>
      <c r="F10371" t="s">
        <v>2896</v>
      </c>
      <c r="G10371" t="s">
        <v>2897</v>
      </c>
      <c r="H10371">
        <v>27617.079699999998</v>
      </c>
      <c r="I10371">
        <v>372.38157849364802</v>
      </c>
      <c r="J10371">
        <v>95.010119574845007</v>
      </c>
      <c r="K10371">
        <v>467.39169806849299</v>
      </c>
      <c r="L10371">
        <v>27149.688001931499</v>
      </c>
    </row>
    <row r="10372" spans="1:14" x14ac:dyDescent="0.35">
      <c r="A10372" t="s">
        <v>1984</v>
      </c>
      <c r="B10372" t="s">
        <v>5447</v>
      </c>
      <c r="C10372" t="s">
        <v>2879</v>
      </c>
      <c r="D10372" t="s">
        <v>2898</v>
      </c>
      <c r="E10372" t="s">
        <v>5452</v>
      </c>
      <c r="F10372" t="s">
        <v>2170</v>
      </c>
      <c r="G10372" t="s">
        <v>2171</v>
      </c>
      <c r="H10372">
        <v>0</v>
      </c>
      <c r="I10372">
        <v>0</v>
      </c>
      <c r="J10372">
        <v>0</v>
      </c>
      <c r="K10372">
        <v>0</v>
      </c>
      <c r="L10372">
        <v>0</v>
      </c>
    </row>
    <row r="10373" spans="1:14" x14ac:dyDescent="0.35">
      <c r="A10373" t="s">
        <v>1984</v>
      </c>
      <c r="B10373" t="s">
        <v>5447</v>
      </c>
      <c r="C10373" t="s">
        <v>2879</v>
      </c>
      <c r="D10373" t="s">
        <v>2898</v>
      </c>
      <c r="E10373" t="s">
        <v>5452</v>
      </c>
      <c r="F10373" t="s">
        <v>2172</v>
      </c>
      <c r="G10373" t="s">
        <v>2173</v>
      </c>
      <c r="H10373">
        <v>156785.95790000001</v>
      </c>
      <c r="I10373">
        <v>140.85446873717299</v>
      </c>
      <c r="J10373">
        <v>31617.699116236301</v>
      </c>
      <c r="K10373">
        <v>31758.553584973499</v>
      </c>
      <c r="L10373">
        <v>125027.404315027</v>
      </c>
    </row>
    <row r="10374" spans="1:14" x14ac:dyDescent="0.35">
      <c r="A10374" t="s">
        <v>1984</v>
      </c>
      <c r="B10374" t="s">
        <v>5447</v>
      </c>
      <c r="C10374" t="s">
        <v>2879</v>
      </c>
      <c r="D10374" t="s">
        <v>2898</v>
      </c>
      <c r="E10374" t="s">
        <v>5452</v>
      </c>
      <c r="F10374" t="s">
        <v>2882</v>
      </c>
      <c r="G10374" t="s">
        <v>2883</v>
      </c>
      <c r="H10374">
        <v>1019108.7266000001</v>
      </c>
      <c r="I10374">
        <v>915.554046791627</v>
      </c>
      <c r="J10374">
        <v>205515.04425553599</v>
      </c>
      <c r="K10374">
        <v>206430.598302328</v>
      </c>
      <c r="L10374">
        <v>812678.12829767202</v>
      </c>
    </row>
    <row r="10375" spans="1:14" x14ac:dyDescent="0.35">
      <c r="A10375" t="s">
        <v>1984</v>
      </c>
      <c r="B10375" t="s">
        <v>5447</v>
      </c>
      <c r="C10375" t="s">
        <v>2879</v>
      </c>
      <c r="D10375" t="s">
        <v>2898</v>
      </c>
      <c r="E10375" t="s">
        <v>5452</v>
      </c>
      <c r="F10375" t="s">
        <v>2884</v>
      </c>
      <c r="G10375" t="s">
        <v>2885</v>
      </c>
      <c r="H10375">
        <v>13931.044400000001</v>
      </c>
      <c r="J10375">
        <v>33.929390045075301</v>
      </c>
      <c r="K10375">
        <v>33.929390045075301</v>
      </c>
      <c r="L10375">
        <v>13897.1150099549</v>
      </c>
    </row>
    <row r="10376" spans="1:14" x14ac:dyDescent="0.35">
      <c r="A10376" t="s">
        <v>1984</v>
      </c>
      <c r="B10376" t="s">
        <v>5447</v>
      </c>
      <c r="C10376" t="s">
        <v>2879</v>
      </c>
      <c r="D10376" t="s">
        <v>2902</v>
      </c>
      <c r="E10376" t="s">
        <v>4377</v>
      </c>
      <c r="F10376" t="s">
        <v>2170</v>
      </c>
      <c r="G10376" t="s">
        <v>2171</v>
      </c>
      <c r="H10376">
        <v>0</v>
      </c>
      <c r="I10376">
        <v>0</v>
      </c>
      <c r="J10376">
        <v>0</v>
      </c>
      <c r="K10376">
        <v>0</v>
      </c>
      <c r="L10376">
        <v>0</v>
      </c>
    </row>
    <row r="10377" spans="1:14" x14ac:dyDescent="0.35">
      <c r="A10377" t="s">
        <v>1984</v>
      </c>
      <c r="B10377" t="s">
        <v>5447</v>
      </c>
      <c r="C10377" t="s">
        <v>2879</v>
      </c>
      <c r="D10377" t="s">
        <v>2902</v>
      </c>
      <c r="E10377" t="s">
        <v>4377</v>
      </c>
      <c r="F10377" t="s">
        <v>2172</v>
      </c>
      <c r="G10377" t="s">
        <v>2173</v>
      </c>
      <c r="H10377">
        <v>141140.04949999999</v>
      </c>
      <c r="I10377">
        <v>179.53317389170601</v>
      </c>
      <c r="J10377">
        <v>11662.0518657785</v>
      </c>
      <c r="K10377">
        <v>11841.585039670201</v>
      </c>
      <c r="L10377">
        <v>129298.46446033</v>
      </c>
    </row>
    <row r="10378" spans="1:14" x14ac:dyDescent="0.35">
      <c r="A10378" t="s">
        <v>1984</v>
      </c>
      <c r="B10378" t="s">
        <v>5447</v>
      </c>
      <c r="C10378" t="s">
        <v>2879</v>
      </c>
      <c r="D10378" t="s">
        <v>2902</v>
      </c>
      <c r="E10378" t="s">
        <v>4377</v>
      </c>
      <c r="F10378" t="s">
        <v>2882</v>
      </c>
      <c r="G10378" t="s">
        <v>2883</v>
      </c>
      <c r="H10378">
        <v>0</v>
      </c>
      <c r="I10378">
        <v>0</v>
      </c>
      <c r="J10378">
        <v>0</v>
      </c>
      <c r="K10378">
        <v>0</v>
      </c>
      <c r="L10378">
        <v>0</v>
      </c>
    </row>
    <row r="10379" spans="1:14" x14ac:dyDescent="0.35">
      <c r="A10379" t="s">
        <v>1984</v>
      </c>
      <c r="B10379" t="s">
        <v>5447</v>
      </c>
      <c r="C10379" t="s">
        <v>2879</v>
      </c>
      <c r="D10379" t="s">
        <v>2902</v>
      </c>
      <c r="E10379" t="s">
        <v>4377</v>
      </c>
      <c r="F10379" t="s">
        <v>2974</v>
      </c>
      <c r="G10379" t="s">
        <v>2975</v>
      </c>
      <c r="H10379">
        <v>167045.14799999999</v>
      </c>
      <c r="I10379">
        <v>207.56654358645099</v>
      </c>
      <c r="J10379">
        <v>0</v>
      </c>
      <c r="K10379">
        <v>207.56654358645099</v>
      </c>
      <c r="L10379">
        <v>166837.58145641399</v>
      </c>
      <c r="N10379" t="s">
        <v>2198</v>
      </c>
    </row>
    <row r="10380" spans="1:14" x14ac:dyDescent="0.35">
      <c r="A10380" t="s">
        <v>1984</v>
      </c>
      <c r="B10380" t="s">
        <v>5447</v>
      </c>
      <c r="C10380" t="s">
        <v>2879</v>
      </c>
      <c r="D10380" t="s">
        <v>2902</v>
      </c>
      <c r="E10380" t="s">
        <v>4377</v>
      </c>
      <c r="F10380" t="s">
        <v>2890</v>
      </c>
      <c r="G10380" t="s">
        <v>2891</v>
      </c>
      <c r="H10380">
        <v>9285.5295999999998</v>
      </c>
      <c r="I10380">
        <v>11.8113930191912</v>
      </c>
      <c r="J10380">
        <v>767.24025432753103</v>
      </c>
      <c r="K10380">
        <v>779.05164734672201</v>
      </c>
      <c r="L10380">
        <v>8506.4779526532802</v>
      </c>
    </row>
    <row r="10381" spans="1:14" x14ac:dyDescent="0.35">
      <c r="A10381" t="s">
        <v>1984</v>
      </c>
      <c r="B10381" t="s">
        <v>5447</v>
      </c>
      <c r="C10381" t="s">
        <v>2879</v>
      </c>
      <c r="D10381" t="s">
        <v>2902</v>
      </c>
      <c r="E10381" t="s">
        <v>4377</v>
      </c>
      <c r="F10381" t="s">
        <v>3009</v>
      </c>
      <c r="G10381" t="s">
        <v>3010</v>
      </c>
      <c r="H10381">
        <v>109569.24890000001</v>
      </c>
      <c r="I10381">
        <v>139.374437626456</v>
      </c>
      <c r="J10381">
        <v>0</v>
      </c>
      <c r="K10381">
        <v>139.374437626456</v>
      </c>
      <c r="L10381">
        <v>109429.87446237401</v>
      </c>
      <c r="N10381" t="s">
        <v>2198</v>
      </c>
    </row>
    <row r="10382" spans="1:14" x14ac:dyDescent="0.35">
      <c r="A10382" t="s">
        <v>1984</v>
      </c>
      <c r="B10382" t="s">
        <v>5447</v>
      </c>
      <c r="C10382" t="s">
        <v>2879</v>
      </c>
      <c r="D10382" t="s">
        <v>2902</v>
      </c>
      <c r="E10382" t="s">
        <v>4377</v>
      </c>
      <c r="F10382" t="s">
        <v>2962</v>
      </c>
      <c r="G10382" t="s">
        <v>2963</v>
      </c>
      <c r="H10382">
        <v>3835057.6963</v>
      </c>
      <c r="I10382">
        <v>4857.6355604866203</v>
      </c>
      <c r="J10382">
        <v>305493.95336388401</v>
      </c>
      <c r="K10382">
        <v>310351.588924371</v>
      </c>
      <c r="L10382">
        <v>3524706.1073756302</v>
      </c>
    </row>
    <row r="10383" spans="1:14" x14ac:dyDescent="0.35">
      <c r="A10383" t="s">
        <v>1984</v>
      </c>
      <c r="B10383" t="s">
        <v>5447</v>
      </c>
      <c r="C10383" t="s">
        <v>2879</v>
      </c>
      <c r="D10383" t="s">
        <v>2902</v>
      </c>
      <c r="E10383" t="s">
        <v>4377</v>
      </c>
      <c r="F10383" t="s">
        <v>2964</v>
      </c>
      <c r="G10383" t="s">
        <v>2965</v>
      </c>
      <c r="H10383">
        <v>335528.35110000003</v>
      </c>
      <c r="I10383">
        <v>424.99346277356398</v>
      </c>
      <c r="J10383">
        <v>26727.598536333298</v>
      </c>
      <c r="K10383">
        <v>27152.591999106899</v>
      </c>
      <c r="L10383">
        <v>308375.75910089299</v>
      </c>
    </row>
    <row r="10384" spans="1:14" x14ac:dyDescent="0.35">
      <c r="A10384" t="s">
        <v>1984</v>
      </c>
      <c r="B10384" t="s">
        <v>5447</v>
      </c>
      <c r="C10384" t="s">
        <v>2879</v>
      </c>
      <c r="D10384" t="s">
        <v>2904</v>
      </c>
      <c r="E10384" t="s">
        <v>2909</v>
      </c>
      <c r="F10384" t="s">
        <v>2172</v>
      </c>
      <c r="G10384" t="s">
        <v>2173</v>
      </c>
      <c r="H10384">
        <v>23207.455999999998</v>
      </c>
      <c r="I10384">
        <v>23.123966731809301</v>
      </c>
      <c r="J10384">
        <v>0</v>
      </c>
      <c r="K10384">
        <v>23.123966731809301</v>
      </c>
      <c r="L10384">
        <v>23184.332033268201</v>
      </c>
    </row>
    <row r="10385" spans="1:14" x14ac:dyDescent="0.35">
      <c r="A10385" t="s">
        <v>1984</v>
      </c>
      <c r="B10385" t="s">
        <v>5447</v>
      </c>
      <c r="C10385" t="s">
        <v>2879</v>
      </c>
      <c r="D10385" t="s">
        <v>2904</v>
      </c>
      <c r="E10385" t="s">
        <v>2909</v>
      </c>
      <c r="F10385" t="s">
        <v>2882</v>
      </c>
      <c r="G10385" t="s">
        <v>2883</v>
      </c>
      <c r="H10385">
        <v>1992.2063000000001</v>
      </c>
      <c r="I10385">
        <v>1.98503931282098</v>
      </c>
      <c r="J10385">
        <v>0</v>
      </c>
      <c r="K10385">
        <v>1.98503931282098</v>
      </c>
      <c r="L10385">
        <v>1990.2212606871799</v>
      </c>
    </row>
    <row r="10386" spans="1:14" x14ac:dyDescent="0.35">
      <c r="A10386" t="s">
        <v>1984</v>
      </c>
      <c r="B10386" t="s">
        <v>5447</v>
      </c>
      <c r="C10386" t="s">
        <v>2879</v>
      </c>
      <c r="D10386" t="s">
        <v>2904</v>
      </c>
      <c r="E10386" t="s">
        <v>2909</v>
      </c>
      <c r="F10386" t="s">
        <v>2884</v>
      </c>
      <c r="G10386" t="s">
        <v>2885</v>
      </c>
      <c r="H10386">
        <v>26877.309799999999</v>
      </c>
      <c r="I10386">
        <v>26.780618097532201</v>
      </c>
      <c r="J10386">
        <v>0</v>
      </c>
      <c r="K10386">
        <v>26.780618097532201</v>
      </c>
      <c r="L10386">
        <v>26850.529181902501</v>
      </c>
    </row>
    <row r="10387" spans="1:14" x14ac:dyDescent="0.35">
      <c r="A10387" t="s">
        <v>1984</v>
      </c>
      <c r="B10387" t="s">
        <v>5447</v>
      </c>
      <c r="C10387" t="s">
        <v>2879</v>
      </c>
      <c r="D10387" t="s">
        <v>2904</v>
      </c>
      <c r="E10387" t="s">
        <v>2909</v>
      </c>
      <c r="F10387" t="s">
        <v>2896</v>
      </c>
      <c r="G10387" t="s">
        <v>2897</v>
      </c>
      <c r="H10387">
        <v>2341.7161999999998</v>
      </c>
      <c r="I10387">
        <v>2.3332918238421998</v>
      </c>
      <c r="J10387">
        <v>0</v>
      </c>
      <c r="K10387">
        <v>2.3332918238421998</v>
      </c>
      <c r="L10387">
        <v>2339.3829081761601</v>
      </c>
    </row>
    <row r="10388" spans="1:14" x14ac:dyDescent="0.35">
      <c r="A10388" t="s">
        <v>1984</v>
      </c>
      <c r="B10388" t="s">
        <v>5447</v>
      </c>
      <c r="C10388" t="s">
        <v>2915</v>
      </c>
      <c r="D10388" t="s">
        <v>3059</v>
      </c>
      <c r="E10388" t="s">
        <v>5453</v>
      </c>
      <c r="F10388" t="s">
        <v>2172</v>
      </c>
      <c r="G10388" t="s">
        <v>2173</v>
      </c>
      <c r="H10388">
        <v>73861479.036300004</v>
      </c>
      <c r="I10388">
        <v>292828.67712600803</v>
      </c>
      <c r="J10388">
        <v>16888116.2957693</v>
      </c>
      <c r="K10388">
        <v>17180944.972895298</v>
      </c>
      <c r="L10388">
        <v>56680534.063404702</v>
      </c>
    </row>
    <row r="10389" spans="1:14" x14ac:dyDescent="0.35">
      <c r="A10389" t="s">
        <v>1984</v>
      </c>
      <c r="B10389" t="s">
        <v>5447</v>
      </c>
      <c r="C10389" t="s">
        <v>2915</v>
      </c>
      <c r="D10389" t="s">
        <v>3059</v>
      </c>
      <c r="E10389" t="s">
        <v>5453</v>
      </c>
      <c r="F10389" t="s">
        <v>2918</v>
      </c>
      <c r="G10389" t="s">
        <v>2919</v>
      </c>
      <c r="H10389">
        <v>0</v>
      </c>
      <c r="I10389">
        <v>0</v>
      </c>
      <c r="J10389">
        <v>0</v>
      </c>
      <c r="K10389">
        <v>0</v>
      </c>
      <c r="L10389">
        <v>0</v>
      </c>
    </row>
    <row r="10390" spans="1:14" x14ac:dyDescent="0.35">
      <c r="A10390" t="s">
        <v>1984</v>
      </c>
      <c r="B10390" t="s">
        <v>5447</v>
      </c>
      <c r="C10390" t="s">
        <v>2915</v>
      </c>
      <c r="D10390" t="s">
        <v>3059</v>
      </c>
      <c r="E10390" t="s">
        <v>5453</v>
      </c>
      <c r="F10390" t="s">
        <v>2920</v>
      </c>
      <c r="G10390" t="s">
        <v>2921</v>
      </c>
      <c r="H10390">
        <v>0</v>
      </c>
      <c r="I10390">
        <v>0</v>
      </c>
      <c r="J10390">
        <v>0</v>
      </c>
      <c r="K10390">
        <v>0</v>
      </c>
      <c r="L10390">
        <v>0</v>
      </c>
    </row>
    <row r="10391" spans="1:14" x14ac:dyDescent="0.35">
      <c r="A10391" t="s">
        <v>1984</v>
      </c>
      <c r="B10391" t="s">
        <v>5447</v>
      </c>
      <c r="C10391" t="s">
        <v>2915</v>
      </c>
      <c r="D10391" t="s">
        <v>3059</v>
      </c>
      <c r="E10391" t="s">
        <v>5453</v>
      </c>
      <c r="F10391" t="s">
        <v>2867</v>
      </c>
      <c r="G10391" t="s">
        <v>2868</v>
      </c>
      <c r="H10391">
        <v>0</v>
      </c>
      <c r="I10391">
        <v>0</v>
      </c>
      <c r="J10391">
        <v>0</v>
      </c>
      <c r="K10391">
        <v>0</v>
      </c>
      <c r="L10391">
        <v>0</v>
      </c>
    </row>
    <row r="10392" spans="1:14" x14ac:dyDescent="0.35">
      <c r="A10392" t="s">
        <v>1984</v>
      </c>
      <c r="B10392" t="s">
        <v>5447</v>
      </c>
      <c r="C10392" t="s">
        <v>2915</v>
      </c>
      <c r="D10392" t="s">
        <v>3059</v>
      </c>
      <c r="E10392" t="s">
        <v>5453</v>
      </c>
      <c r="F10392" t="s">
        <v>2922</v>
      </c>
      <c r="G10392" t="s">
        <v>2923</v>
      </c>
      <c r="H10392">
        <v>0</v>
      </c>
      <c r="I10392">
        <v>0</v>
      </c>
      <c r="J10392">
        <v>0</v>
      </c>
      <c r="K10392">
        <v>0</v>
      </c>
      <c r="L10392">
        <v>0</v>
      </c>
    </row>
    <row r="10393" spans="1:14" x14ac:dyDescent="0.35">
      <c r="A10393" t="s">
        <v>1984</v>
      </c>
      <c r="B10393" t="s">
        <v>5447</v>
      </c>
      <c r="C10393" t="s">
        <v>2915</v>
      </c>
      <c r="D10393" t="s">
        <v>3059</v>
      </c>
      <c r="E10393" t="s">
        <v>5453</v>
      </c>
      <c r="F10393" t="s">
        <v>2875</v>
      </c>
      <c r="G10393" t="s">
        <v>2876</v>
      </c>
      <c r="H10393">
        <v>11007567.6577</v>
      </c>
      <c r="I10393">
        <v>38196.230336360102</v>
      </c>
      <c r="J10393">
        <v>1553320.62144109</v>
      </c>
      <c r="K10393">
        <v>1591516.8517774499</v>
      </c>
      <c r="L10393">
        <v>9416050.8059225492</v>
      </c>
    </row>
    <row r="10394" spans="1:14" x14ac:dyDescent="0.35">
      <c r="A10394" t="s">
        <v>1984</v>
      </c>
      <c r="B10394" t="s">
        <v>5447</v>
      </c>
      <c r="C10394" t="s">
        <v>2915</v>
      </c>
      <c r="D10394" t="s">
        <v>3059</v>
      </c>
      <c r="E10394" t="s">
        <v>5453</v>
      </c>
      <c r="F10394" t="s">
        <v>3009</v>
      </c>
      <c r="G10394" t="s">
        <v>3010</v>
      </c>
      <c r="H10394">
        <v>725204.45750000002</v>
      </c>
      <c r="I10394">
        <v>2516.4575280425402</v>
      </c>
      <c r="J10394">
        <v>0</v>
      </c>
      <c r="K10394">
        <v>2516.4575280425402</v>
      </c>
      <c r="L10394">
        <v>722687.99997195799</v>
      </c>
      <c r="N10394" t="s">
        <v>2198</v>
      </c>
    </row>
    <row r="10395" spans="1:14" x14ac:dyDescent="0.35">
      <c r="A10395" t="s">
        <v>1984</v>
      </c>
      <c r="B10395" t="s">
        <v>5447</v>
      </c>
      <c r="C10395" t="s">
        <v>2915</v>
      </c>
      <c r="D10395" t="s">
        <v>3059</v>
      </c>
      <c r="E10395" t="s">
        <v>5453</v>
      </c>
      <c r="F10395" t="s">
        <v>2924</v>
      </c>
      <c r="G10395" t="s">
        <v>2925</v>
      </c>
      <c r="H10395">
        <v>0</v>
      </c>
      <c r="I10395">
        <v>0</v>
      </c>
      <c r="J10395">
        <v>0</v>
      </c>
      <c r="K10395">
        <v>0</v>
      </c>
      <c r="L10395">
        <v>0</v>
      </c>
    </row>
    <row r="10396" spans="1:14" x14ac:dyDescent="0.35">
      <c r="A10396" t="s">
        <v>1984</v>
      </c>
      <c r="B10396" t="s">
        <v>5447</v>
      </c>
      <c r="C10396" t="s">
        <v>2915</v>
      </c>
      <c r="D10396" t="s">
        <v>5454</v>
      </c>
      <c r="E10396" t="s">
        <v>5455</v>
      </c>
      <c r="F10396" t="s">
        <v>2172</v>
      </c>
      <c r="G10396" t="s">
        <v>2173</v>
      </c>
      <c r="H10396">
        <v>91692.255600000004</v>
      </c>
      <c r="I10396">
        <v>146.16207016493999</v>
      </c>
      <c r="J10396">
        <v>26366.0283728951</v>
      </c>
      <c r="K10396">
        <v>26512.190443060099</v>
      </c>
      <c r="L10396">
        <v>65180.065156939898</v>
      </c>
    </row>
    <row r="10397" spans="1:14" x14ac:dyDescent="0.35">
      <c r="A10397" t="s">
        <v>1984</v>
      </c>
      <c r="B10397" t="s">
        <v>5447</v>
      </c>
      <c r="C10397" t="s">
        <v>2915</v>
      </c>
      <c r="D10397" t="s">
        <v>5454</v>
      </c>
      <c r="E10397" t="s">
        <v>5455</v>
      </c>
      <c r="F10397" t="s">
        <v>19</v>
      </c>
      <c r="G10397" t="s">
        <v>2174</v>
      </c>
      <c r="H10397">
        <v>133063.16469999999</v>
      </c>
      <c r="I10397">
        <v>212.10938164933799</v>
      </c>
      <c r="J10397">
        <v>0</v>
      </c>
      <c r="K10397">
        <v>212.10938164933799</v>
      </c>
      <c r="L10397">
        <v>132851.05531835099</v>
      </c>
      <c r="N10397" t="s">
        <v>2198</v>
      </c>
    </row>
    <row r="10398" spans="1:14" x14ac:dyDescent="0.35">
      <c r="A10398" t="s">
        <v>1984</v>
      </c>
      <c r="B10398" t="s">
        <v>5447</v>
      </c>
      <c r="C10398" t="s">
        <v>2915</v>
      </c>
      <c r="D10398" t="s">
        <v>5454</v>
      </c>
      <c r="E10398" t="s">
        <v>5455</v>
      </c>
      <c r="F10398" t="s">
        <v>2867</v>
      </c>
      <c r="G10398" t="s">
        <v>2868</v>
      </c>
      <c r="H10398">
        <v>0</v>
      </c>
      <c r="I10398">
        <v>0</v>
      </c>
      <c r="J10398">
        <v>0</v>
      </c>
      <c r="K10398">
        <v>0</v>
      </c>
      <c r="L10398">
        <v>0</v>
      </c>
    </row>
    <row r="10399" spans="1:14" x14ac:dyDescent="0.35">
      <c r="A10399" t="s">
        <v>1984</v>
      </c>
      <c r="B10399" t="s">
        <v>5447</v>
      </c>
      <c r="C10399" t="s">
        <v>2915</v>
      </c>
      <c r="D10399" t="s">
        <v>5454</v>
      </c>
      <c r="E10399" t="s">
        <v>5455</v>
      </c>
      <c r="F10399" t="s">
        <v>2922</v>
      </c>
      <c r="G10399" t="s">
        <v>2923</v>
      </c>
      <c r="H10399">
        <v>0</v>
      </c>
      <c r="I10399">
        <v>0</v>
      </c>
      <c r="J10399">
        <v>0</v>
      </c>
      <c r="K10399">
        <v>0</v>
      </c>
      <c r="L10399">
        <v>0</v>
      </c>
    </row>
    <row r="10400" spans="1:14" x14ac:dyDescent="0.35">
      <c r="A10400" t="s">
        <v>1984</v>
      </c>
      <c r="B10400" t="s">
        <v>5447</v>
      </c>
      <c r="C10400" t="s">
        <v>2915</v>
      </c>
      <c r="D10400" t="s">
        <v>5454</v>
      </c>
      <c r="E10400" t="s">
        <v>5455</v>
      </c>
      <c r="F10400" t="s">
        <v>2924</v>
      </c>
      <c r="G10400" t="s">
        <v>2925</v>
      </c>
      <c r="H10400">
        <v>0</v>
      </c>
      <c r="I10400">
        <v>0</v>
      </c>
      <c r="J10400">
        <v>0</v>
      </c>
      <c r="K10400">
        <v>0</v>
      </c>
      <c r="L10400">
        <v>0</v>
      </c>
    </row>
    <row r="10401" spans="1:14" x14ac:dyDescent="0.35">
      <c r="A10401" t="s">
        <v>1984</v>
      </c>
      <c r="B10401" t="s">
        <v>5447</v>
      </c>
      <c r="C10401" t="s">
        <v>2915</v>
      </c>
      <c r="D10401" t="s">
        <v>5454</v>
      </c>
      <c r="E10401" t="s">
        <v>5455</v>
      </c>
      <c r="F10401" t="s">
        <v>2877</v>
      </c>
      <c r="G10401" t="s">
        <v>2878</v>
      </c>
      <c r="H10401">
        <v>43658.243199999997</v>
      </c>
      <c r="I10401">
        <v>69.593436878968006</v>
      </c>
      <c r="J10401">
        <v>12553.8898651854</v>
      </c>
      <c r="K10401">
        <v>12623.4833020644</v>
      </c>
      <c r="L10401">
        <v>31034.759897935601</v>
      </c>
    </row>
    <row r="10402" spans="1:14" x14ac:dyDescent="0.35">
      <c r="A10402" t="s">
        <v>1984</v>
      </c>
      <c r="B10402" t="s">
        <v>5447</v>
      </c>
      <c r="C10402" t="s">
        <v>17</v>
      </c>
      <c r="D10402" t="s">
        <v>1985</v>
      </c>
      <c r="E10402" t="s">
        <v>5456</v>
      </c>
      <c r="F10402" t="s">
        <v>2170</v>
      </c>
      <c r="G10402" t="s">
        <v>2171</v>
      </c>
      <c r="H10402">
        <v>0</v>
      </c>
      <c r="I10402">
        <v>0</v>
      </c>
      <c r="J10402">
        <v>0</v>
      </c>
      <c r="K10402">
        <v>0</v>
      </c>
      <c r="L10402">
        <v>0</v>
      </c>
    </row>
    <row r="10403" spans="1:14" x14ac:dyDescent="0.35">
      <c r="A10403" t="s">
        <v>1984</v>
      </c>
      <c r="B10403" t="s">
        <v>5447</v>
      </c>
      <c r="C10403" t="s">
        <v>17</v>
      </c>
      <c r="D10403" t="s">
        <v>1985</v>
      </c>
      <c r="E10403" t="s">
        <v>5456</v>
      </c>
      <c r="F10403" t="s">
        <v>19</v>
      </c>
      <c r="G10403" t="s">
        <v>2174</v>
      </c>
      <c r="H10403">
        <v>13209081.188999999</v>
      </c>
      <c r="I10403">
        <v>45835.476403632099</v>
      </c>
      <c r="J10403">
        <v>0</v>
      </c>
      <c r="K10403">
        <v>45835.476403632099</v>
      </c>
      <c r="L10403">
        <v>13163245.7125964</v>
      </c>
      <c r="N10403" t="s">
        <v>2198</v>
      </c>
    </row>
    <row r="10404" spans="1:14" x14ac:dyDescent="0.35">
      <c r="A10404" t="s">
        <v>1984</v>
      </c>
      <c r="B10404" t="s">
        <v>5447</v>
      </c>
      <c r="C10404" t="s">
        <v>17</v>
      </c>
      <c r="D10404" t="s">
        <v>1985</v>
      </c>
      <c r="E10404" t="s">
        <v>5456</v>
      </c>
      <c r="F10404" t="s">
        <v>94</v>
      </c>
      <c r="G10404" t="s">
        <v>2195</v>
      </c>
      <c r="H10404">
        <v>14832157.831800001</v>
      </c>
      <c r="I10404">
        <v>51467.548014013002</v>
      </c>
      <c r="J10404">
        <v>0</v>
      </c>
      <c r="K10404">
        <v>51467.548014013002</v>
      </c>
      <c r="L10404">
        <v>14780690.283786001</v>
      </c>
      <c r="M10404" t="s">
        <v>2198</v>
      </c>
      <c r="N10404" t="s">
        <v>2198</v>
      </c>
    </row>
    <row r="10405" spans="1:14" x14ac:dyDescent="0.35">
      <c r="A10405" t="s">
        <v>1984</v>
      </c>
      <c r="B10405" t="s">
        <v>5447</v>
      </c>
      <c r="C10405" t="s">
        <v>17</v>
      </c>
      <c r="D10405" t="s">
        <v>1985</v>
      </c>
      <c r="E10405" t="s">
        <v>5456</v>
      </c>
      <c r="F10405" t="s">
        <v>2787</v>
      </c>
      <c r="G10405" t="s">
        <v>2935</v>
      </c>
      <c r="H10405">
        <v>0</v>
      </c>
      <c r="I10405">
        <v>0</v>
      </c>
      <c r="J10405">
        <v>0</v>
      </c>
      <c r="K10405">
        <v>0</v>
      </c>
      <c r="L10405">
        <v>0</v>
      </c>
    </row>
    <row r="10406" spans="1:14" x14ac:dyDescent="0.35">
      <c r="A10406" t="s">
        <v>1984</v>
      </c>
      <c r="B10406" t="s">
        <v>5447</v>
      </c>
      <c r="C10406" t="s">
        <v>17</v>
      </c>
      <c r="D10406" t="s">
        <v>1985</v>
      </c>
      <c r="E10406" t="s">
        <v>5456</v>
      </c>
      <c r="F10406" t="s">
        <v>2788</v>
      </c>
      <c r="G10406" t="s">
        <v>2936</v>
      </c>
      <c r="H10406">
        <v>49529737.765199997</v>
      </c>
      <c r="I10406">
        <v>171868.05759976301</v>
      </c>
      <c r="J10406">
        <v>8766894.62055723</v>
      </c>
      <c r="K10406">
        <v>8938762.6781569906</v>
      </c>
      <c r="L10406">
        <v>40590975.087043002</v>
      </c>
    </row>
    <row r="10407" spans="1:14" x14ac:dyDescent="0.35">
      <c r="A10407" t="s">
        <v>1984</v>
      </c>
      <c r="B10407" t="s">
        <v>5447</v>
      </c>
      <c r="C10407" t="s">
        <v>2938</v>
      </c>
      <c r="D10407" t="s">
        <v>5457</v>
      </c>
      <c r="E10407" t="s">
        <v>5458</v>
      </c>
      <c r="F10407" t="s">
        <v>2170</v>
      </c>
      <c r="G10407" t="s">
        <v>2171</v>
      </c>
      <c r="H10407">
        <v>0</v>
      </c>
      <c r="I10407">
        <v>0</v>
      </c>
      <c r="J10407">
        <v>0</v>
      </c>
      <c r="K10407">
        <v>0</v>
      </c>
      <c r="L10407">
        <v>0</v>
      </c>
    </row>
    <row r="10408" spans="1:14" x14ac:dyDescent="0.35">
      <c r="A10408" t="s">
        <v>1984</v>
      </c>
      <c r="B10408" t="s">
        <v>5447</v>
      </c>
      <c r="C10408" t="s">
        <v>2938</v>
      </c>
      <c r="D10408" t="s">
        <v>5457</v>
      </c>
      <c r="E10408" t="s">
        <v>5458</v>
      </c>
      <c r="F10408" t="s">
        <v>2172</v>
      </c>
      <c r="G10408" t="s">
        <v>2173</v>
      </c>
      <c r="H10408">
        <v>12276675.4582</v>
      </c>
      <c r="I10408">
        <v>42600.031010434497</v>
      </c>
      <c r="J10408">
        <v>2109555.1551865502</v>
      </c>
      <c r="K10408">
        <v>2152155.1861969801</v>
      </c>
      <c r="L10408">
        <v>10124520.272003001</v>
      </c>
    </row>
    <row r="10409" spans="1:14" x14ac:dyDescent="0.35">
      <c r="A10409" t="s">
        <v>1984</v>
      </c>
      <c r="B10409" t="s">
        <v>5447</v>
      </c>
      <c r="C10409" t="s">
        <v>2938</v>
      </c>
      <c r="D10409" t="s">
        <v>5457</v>
      </c>
      <c r="E10409" t="s">
        <v>5458</v>
      </c>
      <c r="F10409" t="s">
        <v>19</v>
      </c>
      <c r="G10409" t="s">
        <v>2174</v>
      </c>
      <c r="H10409">
        <v>3151186.0351999998</v>
      </c>
      <c r="I10409">
        <v>10934.6071158991</v>
      </c>
      <c r="J10409">
        <v>0</v>
      </c>
      <c r="K10409">
        <v>10934.6071158991</v>
      </c>
      <c r="L10409">
        <v>3140251.4280841001</v>
      </c>
      <c r="N10409" t="s">
        <v>2198</v>
      </c>
    </row>
    <row r="10410" spans="1:14" x14ac:dyDescent="0.35">
      <c r="A10410" t="s">
        <v>1984</v>
      </c>
      <c r="B10410" t="s">
        <v>5447</v>
      </c>
      <c r="C10410" t="s">
        <v>2938</v>
      </c>
      <c r="D10410" t="s">
        <v>5457</v>
      </c>
      <c r="E10410" t="s">
        <v>5458</v>
      </c>
      <c r="F10410" t="s">
        <v>5459</v>
      </c>
      <c r="G10410" t="s">
        <v>5460</v>
      </c>
      <c r="H10410">
        <v>1441775.5284</v>
      </c>
      <c r="I10410">
        <v>5002.9572283703001</v>
      </c>
      <c r="J10410">
        <v>247746.63214919399</v>
      </c>
      <c r="K10410">
        <v>252749.589377564</v>
      </c>
      <c r="L10410">
        <v>1189025.93902244</v>
      </c>
    </row>
    <row r="10411" spans="1:14" x14ac:dyDescent="0.35">
      <c r="A10411" t="s">
        <v>1984</v>
      </c>
      <c r="B10411" t="s">
        <v>5447</v>
      </c>
      <c r="C10411" t="s">
        <v>2938</v>
      </c>
      <c r="D10411" t="s">
        <v>5457</v>
      </c>
      <c r="E10411" t="s">
        <v>5458</v>
      </c>
      <c r="F10411" t="s">
        <v>2940</v>
      </c>
      <c r="G10411" t="s">
        <v>2941</v>
      </c>
      <c r="H10411">
        <v>0</v>
      </c>
      <c r="I10411">
        <v>0</v>
      </c>
      <c r="J10411">
        <v>0</v>
      </c>
      <c r="K10411">
        <v>0</v>
      </c>
      <c r="L10411">
        <v>0</v>
      </c>
    </row>
    <row r="10412" spans="1:14" x14ac:dyDescent="0.35">
      <c r="A10412" t="s">
        <v>1984</v>
      </c>
      <c r="B10412" t="s">
        <v>5447</v>
      </c>
      <c r="C10412" t="s">
        <v>2944</v>
      </c>
      <c r="D10412" t="s">
        <v>5461</v>
      </c>
      <c r="E10412" t="s">
        <v>5462</v>
      </c>
      <c r="F10412" t="s">
        <v>2947</v>
      </c>
      <c r="G10412" t="s">
        <v>2948</v>
      </c>
      <c r="H10412">
        <v>0</v>
      </c>
      <c r="I10412">
        <v>0</v>
      </c>
      <c r="J10412">
        <v>0</v>
      </c>
      <c r="K10412">
        <v>0</v>
      </c>
      <c r="L10412">
        <v>0</v>
      </c>
    </row>
    <row r="10413" spans="1:14" x14ac:dyDescent="0.35">
      <c r="A10413" t="s">
        <v>1984</v>
      </c>
      <c r="B10413" t="s">
        <v>5447</v>
      </c>
      <c r="C10413" t="s">
        <v>2944</v>
      </c>
      <c r="D10413" t="s">
        <v>2987</v>
      </c>
      <c r="E10413" t="s">
        <v>5463</v>
      </c>
      <c r="F10413" t="s">
        <v>2170</v>
      </c>
      <c r="G10413" t="s">
        <v>2171</v>
      </c>
      <c r="H10413">
        <v>0</v>
      </c>
      <c r="I10413">
        <v>0</v>
      </c>
      <c r="J10413">
        <v>0</v>
      </c>
      <c r="K10413">
        <v>0</v>
      </c>
      <c r="L10413">
        <v>0</v>
      </c>
    </row>
    <row r="10414" spans="1:14" x14ac:dyDescent="0.35">
      <c r="A10414" t="s">
        <v>1984</v>
      </c>
      <c r="B10414" t="s">
        <v>5447</v>
      </c>
      <c r="C10414" t="s">
        <v>2944</v>
      </c>
      <c r="D10414" t="s">
        <v>2987</v>
      </c>
      <c r="E10414" t="s">
        <v>5463</v>
      </c>
      <c r="F10414" t="s">
        <v>4530</v>
      </c>
      <c r="G10414" t="s">
        <v>5464</v>
      </c>
      <c r="H10414">
        <v>2210146.9177000001</v>
      </c>
      <c r="I10414">
        <v>7669.2038949868002</v>
      </c>
      <c r="J10414">
        <v>308837.90049025102</v>
      </c>
      <c r="K10414">
        <v>316507.10438523698</v>
      </c>
      <c r="L10414">
        <v>1893639.8133147601</v>
      </c>
    </row>
    <row r="10415" spans="1:14" x14ac:dyDescent="0.35">
      <c r="A10415" t="s">
        <v>1984</v>
      </c>
      <c r="B10415" t="s">
        <v>5447</v>
      </c>
      <c r="C10415" t="s">
        <v>2944</v>
      </c>
      <c r="D10415" t="s">
        <v>2896</v>
      </c>
      <c r="E10415" t="s">
        <v>5465</v>
      </c>
      <c r="F10415" t="s">
        <v>2170</v>
      </c>
      <c r="G10415" t="s">
        <v>2171</v>
      </c>
      <c r="H10415">
        <v>0</v>
      </c>
      <c r="I10415">
        <v>0</v>
      </c>
      <c r="J10415">
        <v>0</v>
      </c>
      <c r="K10415">
        <v>0</v>
      </c>
      <c r="L10415">
        <v>0</v>
      </c>
    </row>
    <row r="10416" spans="1:14" x14ac:dyDescent="0.35">
      <c r="A10416" t="s">
        <v>1984</v>
      </c>
      <c r="B10416" t="s">
        <v>5447</v>
      </c>
      <c r="C10416" t="s">
        <v>2944</v>
      </c>
      <c r="D10416" t="s">
        <v>2896</v>
      </c>
      <c r="E10416" t="s">
        <v>5465</v>
      </c>
      <c r="F10416" t="s">
        <v>3382</v>
      </c>
      <c r="G10416" t="s">
        <v>3383</v>
      </c>
      <c r="H10416">
        <v>1148240.3910000001</v>
      </c>
      <c r="I10416">
        <v>3984.39108606736</v>
      </c>
      <c r="J10416">
        <v>160450.94048907599</v>
      </c>
      <c r="K10416">
        <v>164435.33157514301</v>
      </c>
      <c r="L10416">
        <v>983805.05942485703</v>
      </c>
    </row>
    <row r="10417" spans="1:14" x14ac:dyDescent="0.35">
      <c r="A10417" t="s">
        <v>1984</v>
      </c>
      <c r="B10417" t="s">
        <v>5447</v>
      </c>
      <c r="C10417" t="s">
        <v>2944</v>
      </c>
      <c r="D10417" t="s">
        <v>2896</v>
      </c>
      <c r="E10417" t="s">
        <v>5465</v>
      </c>
      <c r="F10417" t="s">
        <v>3042</v>
      </c>
      <c r="G10417" t="s">
        <v>3043</v>
      </c>
      <c r="H10417">
        <v>1433142.1421000001</v>
      </c>
      <c r="I10417">
        <v>4972.9994006554998</v>
      </c>
      <c r="J10417">
        <v>200262.076099147</v>
      </c>
      <c r="K10417">
        <v>205235.07549980201</v>
      </c>
      <c r="L10417">
        <v>1227907.0666002</v>
      </c>
    </row>
    <row r="10418" spans="1:14" x14ac:dyDescent="0.35">
      <c r="A10418" t="s">
        <v>2015</v>
      </c>
      <c r="B10418" t="s">
        <v>5466</v>
      </c>
      <c r="C10418" t="s">
        <v>2857</v>
      </c>
      <c r="D10418" t="s">
        <v>2859</v>
      </c>
      <c r="E10418" t="s">
        <v>5467</v>
      </c>
      <c r="F10418" t="s">
        <v>2172</v>
      </c>
      <c r="G10418" t="s">
        <v>2173</v>
      </c>
      <c r="H10418">
        <v>9027815.7686999999</v>
      </c>
      <c r="I10418">
        <v>21482.703917829302</v>
      </c>
      <c r="J10418">
        <v>678812.76039762702</v>
      </c>
      <c r="K10418">
        <v>700295.46431545704</v>
      </c>
      <c r="L10418">
        <v>8327520.3043845398</v>
      </c>
    </row>
    <row r="10419" spans="1:14" x14ac:dyDescent="0.35">
      <c r="A10419" t="s">
        <v>2015</v>
      </c>
      <c r="B10419" t="s">
        <v>5466</v>
      </c>
      <c r="C10419" t="s">
        <v>2857</v>
      </c>
      <c r="D10419" t="s">
        <v>2859</v>
      </c>
      <c r="E10419" t="s">
        <v>5467</v>
      </c>
      <c r="F10419" t="s">
        <v>2861</v>
      </c>
      <c r="G10419" t="s">
        <v>2862</v>
      </c>
      <c r="H10419">
        <v>123097.5539</v>
      </c>
      <c r="I10419">
        <v>292.92448711357298</v>
      </c>
      <c r="J10419">
        <v>9255.8590597433304</v>
      </c>
      <c r="K10419">
        <v>9548.7835468568992</v>
      </c>
      <c r="L10419">
        <v>113548.770353143</v>
      </c>
    </row>
    <row r="10420" spans="1:14" x14ac:dyDescent="0.35">
      <c r="A10420" t="s">
        <v>2015</v>
      </c>
      <c r="B10420" t="s">
        <v>5466</v>
      </c>
      <c r="C10420" t="s">
        <v>2857</v>
      </c>
      <c r="D10420" t="s">
        <v>2859</v>
      </c>
      <c r="E10420" t="s">
        <v>5467</v>
      </c>
      <c r="F10420" t="s">
        <v>2865</v>
      </c>
      <c r="G10420" t="s">
        <v>2866</v>
      </c>
      <c r="H10420">
        <v>0</v>
      </c>
      <c r="I10420">
        <v>0</v>
      </c>
      <c r="J10420">
        <v>0</v>
      </c>
      <c r="K10420">
        <v>0</v>
      </c>
      <c r="L10420">
        <v>0</v>
      </c>
    </row>
    <row r="10421" spans="1:14" x14ac:dyDescent="0.35">
      <c r="A10421" t="s">
        <v>2015</v>
      </c>
      <c r="B10421" t="s">
        <v>5466</v>
      </c>
      <c r="C10421" t="s">
        <v>2857</v>
      </c>
      <c r="D10421" t="s">
        <v>2859</v>
      </c>
      <c r="E10421" t="s">
        <v>5467</v>
      </c>
      <c r="F10421" t="s">
        <v>2867</v>
      </c>
      <c r="G10421" t="s">
        <v>2868</v>
      </c>
      <c r="H10421">
        <v>0</v>
      </c>
      <c r="I10421">
        <v>0</v>
      </c>
      <c r="J10421">
        <v>0</v>
      </c>
      <c r="K10421">
        <v>0</v>
      </c>
      <c r="L10421">
        <v>0</v>
      </c>
    </row>
    <row r="10422" spans="1:14" x14ac:dyDescent="0.35">
      <c r="A10422" t="s">
        <v>2015</v>
      </c>
      <c r="B10422" t="s">
        <v>5466</v>
      </c>
      <c r="C10422" t="s">
        <v>2857</v>
      </c>
      <c r="D10422" t="s">
        <v>2859</v>
      </c>
      <c r="E10422" t="s">
        <v>5467</v>
      </c>
      <c r="F10422" t="s">
        <v>2869</v>
      </c>
      <c r="G10422" t="s">
        <v>2870</v>
      </c>
      <c r="H10422">
        <v>368299.93949999998</v>
      </c>
      <c r="I10422">
        <v>876.41116708980405</v>
      </c>
      <c r="J10422">
        <v>27692.933154554601</v>
      </c>
      <c r="K10422">
        <v>28569.344321644399</v>
      </c>
      <c r="L10422">
        <v>339730.595178355</v>
      </c>
    </row>
    <row r="10423" spans="1:14" x14ac:dyDescent="0.35">
      <c r="A10423" t="s">
        <v>2015</v>
      </c>
      <c r="B10423" t="s">
        <v>5466</v>
      </c>
      <c r="C10423" t="s">
        <v>2857</v>
      </c>
      <c r="D10423" t="s">
        <v>2859</v>
      </c>
      <c r="E10423" t="s">
        <v>5467</v>
      </c>
      <c r="F10423" t="s">
        <v>2871</v>
      </c>
      <c r="G10423" t="s">
        <v>2872</v>
      </c>
      <c r="H10423">
        <v>157842.83129999999</v>
      </c>
      <c r="I10423">
        <v>375.60478589563002</v>
      </c>
      <c r="J10423">
        <v>11868.399923380601</v>
      </c>
      <c r="K10423">
        <v>12244.0047092762</v>
      </c>
      <c r="L10423">
        <v>145598.826590724</v>
      </c>
    </row>
    <row r="10424" spans="1:14" x14ac:dyDescent="0.35">
      <c r="A10424" t="s">
        <v>2015</v>
      </c>
      <c r="B10424" t="s">
        <v>5466</v>
      </c>
      <c r="C10424" t="s">
        <v>2857</v>
      </c>
      <c r="D10424" t="s">
        <v>2859</v>
      </c>
      <c r="E10424" t="s">
        <v>5467</v>
      </c>
      <c r="F10424" t="s">
        <v>2877</v>
      </c>
      <c r="G10424" t="s">
        <v>2878</v>
      </c>
      <c r="H10424">
        <v>191595.38649999999</v>
      </c>
      <c r="I10424">
        <v>455.92279042677097</v>
      </c>
      <c r="J10424">
        <v>14406.296762342399</v>
      </c>
      <c r="K10424">
        <v>14862.2195527692</v>
      </c>
      <c r="L10424">
        <v>176733.16694723099</v>
      </c>
    </row>
    <row r="10425" spans="1:14" x14ac:dyDescent="0.35">
      <c r="A10425" t="s">
        <v>2015</v>
      </c>
      <c r="B10425" t="s">
        <v>5466</v>
      </c>
      <c r="C10425" t="s">
        <v>2879</v>
      </c>
      <c r="D10425" t="s">
        <v>2880</v>
      </c>
      <c r="E10425" t="s">
        <v>3150</v>
      </c>
      <c r="F10425" t="s">
        <v>2172</v>
      </c>
      <c r="G10425" t="s">
        <v>2173</v>
      </c>
      <c r="H10425">
        <v>205378.30669999999</v>
      </c>
      <c r="I10425">
        <v>1068.73898702459</v>
      </c>
      <c r="J10425">
        <v>44728.612690918198</v>
      </c>
      <c r="K10425">
        <v>45797.351677942803</v>
      </c>
      <c r="L10425">
        <v>159580.95502205699</v>
      </c>
    </row>
    <row r="10426" spans="1:14" x14ac:dyDescent="0.35">
      <c r="A10426" t="s">
        <v>2015</v>
      </c>
      <c r="B10426" t="s">
        <v>5466</v>
      </c>
      <c r="C10426" t="s">
        <v>2879</v>
      </c>
      <c r="D10426" t="s">
        <v>2880</v>
      </c>
      <c r="E10426" t="s">
        <v>3150</v>
      </c>
      <c r="F10426" t="s">
        <v>19</v>
      </c>
      <c r="G10426" t="s">
        <v>2174</v>
      </c>
      <c r="H10426">
        <v>59192.5314</v>
      </c>
      <c r="I10426">
        <v>238.022655674177</v>
      </c>
      <c r="J10426">
        <v>0</v>
      </c>
      <c r="K10426">
        <v>238.022655674177</v>
      </c>
      <c r="L10426">
        <v>58954.508744325802</v>
      </c>
      <c r="N10426" t="s">
        <v>2198</v>
      </c>
    </row>
    <row r="10427" spans="1:14" x14ac:dyDescent="0.35">
      <c r="A10427" t="s">
        <v>2015</v>
      </c>
      <c r="B10427" t="s">
        <v>5466</v>
      </c>
      <c r="C10427" t="s">
        <v>2879</v>
      </c>
      <c r="D10427" t="s">
        <v>2880</v>
      </c>
      <c r="E10427" t="s">
        <v>3150</v>
      </c>
      <c r="F10427" t="s">
        <v>2882</v>
      </c>
      <c r="G10427" t="s">
        <v>2883</v>
      </c>
      <c r="H10427">
        <v>36049.097199999997</v>
      </c>
      <c r="I10427">
        <v>187.59077398948301</v>
      </c>
      <c r="J10427">
        <v>7851.0049469844098</v>
      </c>
      <c r="K10427">
        <v>8038.5957209738999</v>
      </c>
      <c r="L10427">
        <v>28010.501479026101</v>
      </c>
    </row>
    <row r="10428" spans="1:14" x14ac:dyDescent="0.35">
      <c r="A10428" t="s">
        <v>2015</v>
      </c>
      <c r="B10428" t="s">
        <v>5466</v>
      </c>
      <c r="C10428" t="s">
        <v>2879</v>
      </c>
      <c r="D10428" t="s">
        <v>2880</v>
      </c>
      <c r="E10428" t="s">
        <v>3150</v>
      </c>
      <c r="F10428" t="s">
        <v>2884</v>
      </c>
      <c r="G10428" t="s">
        <v>2885</v>
      </c>
      <c r="H10428">
        <v>150763.8835</v>
      </c>
      <c r="I10428">
        <v>606.24573838380002</v>
      </c>
      <c r="J10428">
        <v>25280.9912074801</v>
      </c>
      <c r="K10428">
        <v>25887.2369458639</v>
      </c>
      <c r="L10428">
        <v>124876.64655413599</v>
      </c>
    </row>
    <row r="10429" spans="1:14" x14ac:dyDescent="0.35">
      <c r="A10429" t="s">
        <v>2015</v>
      </c>
      <c r="B10429" t="s">
        <v>5466</v>
      </c>
      <c r="C10429" t="s">
        <v>2879</v>
      </c>
      <c r="D10429" t="s">
        <v>2880</v>
      </c>
      <c r="E10429" t="s">
        <v>3150</v>
      </c>
      <c r="F10429" t="s">
        <v>2896</v>
      </c>
      <c r="G10429" t="s">
        <v>2897</v>
      </c>
      <c r="H10429">
        <v>42117.762699999999</v>
      </c>
      <c r="I10429">
        <v>169.36227422970299</v>
      </c>
      <c r="J10429">
        <v>7062.5587853111401</v>
      </c>
      <c r="K10429">
        <v>7231.9210595408404</v>
      </c>
      <c r="L10429">
        <v>34885.841640459199</v>
      </c>
    </row>
    <row r="10430" spans="1:14" x14ac:dyDescent="0.35">
      <c r="A10430" t="s">
        <v>2015</v>
      </c>
      <c r="B10430" t="s">
        <v>5466</v>
      </c>
      <c r="C10430" t="s">
        <v>2879</v>
      </c>
      <c r="D10430" t="s">
        <v>2886</v>
      </c>
      <c r="E10430" t="s">
        <v>5468</v>
      </c>
      <c r="F10430" t="s">
        <v>2172</v>
      </c>
      <c r="G10430" t="s">
        <v>2173</v>
      </c>
      <c r="H10430">
        <v>67265.189299999998</v>
      </c>
      <c r="I10430">
        <v>50.027210425499</v>
      </c>
      <c r="J10430">
        <v>1152.6485898000701</v>
      </c>
      <c r="K10430">
        <v>1202.6758002255699</v>
      </c>
      <c r="L10430">
        <v>66062.513499774403</v>
      </c>
    </row>
    <row r="10431" spans="1:14" x14ac:dyDescent="0.35">
      <c r="A10431" t="s">
        <v>2015</v>
      </c>
      <c r="B10431" t="s">
        <v>5466</v>
      </c>
      <c r="C10431" t="s">
        <v>2879</v>
      </c>
      <c r="D10431" t="s">
        <v>2886</v>
      </c>
      <c r="E10431" t="s">
        <v>5468</v>
      </c>
      <c r="F10431" t="s">
        <v>2882</v>
      </c>
      <c r="G10431" t="s">
        <v>2883</v>
      </c>
      <c r="H10431">
        <v>20301.857100000001</v>
      </c>
      <c r="I10431">
        <v>15.0991216920597</v>
      </c>
      <c r="J10431">
        <v>347.89030164874703</v>
      </c>
      <c r="K10431">
        <v>362.98942334080698</v>
      </c>
      <c r="L10431">
        <v>19938.8676766592</v>
      </c>
    </row>
    <row r="10432" spans="1:14" x14ac:dyDescent="0.35">
      <c r="A10432" t="s">
        <v>2015</v>
      </c>
      <c r="B10432" t="s">
        <v>5466</v>
      </c>
      <c r="C10432" t="s">
        <v>2879</v>
      </c>
      <c r="D10432" t="s">
        <v>2886</v>
      </c>
      <c r="E10432" t="s">
        <v>5468</v>
      </c>
      <c r="F10432" t="s">
        <v>2884</v>
      </c>
      <c r="G10432" t="s">
        <v>2885</v>
      </c>
      <c r="H10432">
        <v>32772.003599999996</v>
      </c>
      <c r="I10432">
        <v>14.2789128397376</v>
      </c>
      <c r="J10432">
        <v>0.30447985004686001</v>
      </c>
      <c r="K10432">
        <v>14.5833926897844</v>
      </c>
      <c r="L10432">
        <v>32757.420207310199</v>
      </c>
    </row>
    <row r="10433" spans="1:14" x14ac:dyDescent="0.35">
      <c r="A10433" t="s">
        <v>2015</v>
      </c>
      <c r="B10433" t="s">
        <v>5466</v>
      </c>
      <c r="C10433" t="s">
        <v>2879</v>
      </c>
      <c r="D10433" t="s">
        <v>2886</v>
      </c>
      <c r="E10433" t="s">
        <v>5468</v>
      </c>
      <c r="F10433" t="s">
        <v>2896</v>
      </c>
      <c r="G10433" t="s">
        <v>2897</v>
      </c>
      <c r="H10433">
        <v>47337.338499999998</v>
      </c>
      <c r="I10433">
        <v>20.6250963240654</v>
      </c>
      <c r="J10433">
        <v>0.43980422784546502</v>
      </c>
      <c r="K10433">
        <v>21.064900551910899</v>
      </c>
      <c r="L10433">
        <v>47316.273599448097</v>
      </c>
    </row>
    <row r="10434" spans="1:14" x14ac:dyDescent="0.35">
      <c r="A10434" t="s">
        <v>2015</v>
      </c>
      <c r="B10434" t="s">
        <v>5466</v>
      </c>
      <c r="C10434" t="s">
        <v>2879</v>
      </c>
      <c r="D10434" t="s">
        <v>2888</v>
      </c>
      <c r="E10434" t="s">
        <v>5469</v>
      </c>
      <c r="F10434" t="s">
        <v>2170</v>
      </c>
      <c r="G10434" t="s">
        <v>2171</v>
      </c>
      <c r="H10434">
        <v>0</v>
      </c>
      <c r="I10434">
        <v>0</v>
      </c>
      <c r="J10434">
        <v>0</v>
      </c>
      <c r="K10434">
        <v>0</v>
      </c>
      <c r="L10434">
        <v>0</v>
      </c>
    </row>
    <row r="10435" spans="1:14" x14ac:dyDescent="0.35">
      <c r="A10435" t="s">
        <v>2015</v>
      </c>
      <c r="B10435" t="s">
        <v>5466</v>
      </c>
      <c r="C10435" t="s">
        <v>2879</v>
      </c>
      <c r="D10435" t="s">
        <v>2888</v>
      </c>
      <c r="E10435" t="s">
        <v>5469</v>
      </c>
      <c r="F10435" t="s">
        <v>2172</v>
      </c>
      <c r="G10435" t="s">
        <v>2173</v>
      </c>
      <c r="H10435">
        <v>228977.70550000001</v>
      </c>
      <c r="I10435">
        <v>239.78673864710299</v>
      </c>
      <c r="J10435">
        <v>13209.685241261601</v>
      </c>
      <c r="K10435">
        <v>13449.4719799087</v>
      </c>
      <c r="L10435">
        <v>215528.23352009099</v>
      </c>
    </row>
    <row r="10436" spans="1:14" x14ac:dyDescent="0.35">
      <c r="A10436" t="s">
        <v>2015</v>
      </c>
      <c r="B10436" t="s">
        <v>5466</v>
      </c>
      <c r="C10436" t="s">
        <v>2879</v>
      </c>
      <c r="D10436" t="s">
        <v>2888</v>
      </c>
      <c r="E10436" t="s">
        <v>5469</v>
      </c>
      <c r="F10436" t="s">
        <v>2882</v>
      </c>
      <c r="G10436" t="s">
        <v>2883</v>
      </c>
      <c r="H10436">
        <v>7453.7013999999999</v>
      </c>
      <c r="I10436">
        <v>7.80555789866873</v>
      </c>
      <c r="J10436">
        <v>430.00277478065101</v>
      </c>
      <c r="K10436">
        <v>437.80833267932002</v>
      </c>
      <c r="L10436">
        <v>7015.8930673206796</v>
      </c>
    </row>
    <row r="10437" spans="1:14" x14ac:dyDescent="0.35">
      <c r="A10437" t="s">
        <v>2015</v>
      </c>
      <c r="B10437" t="s">
        <v>5466</v>
      </c>
      <c r="C10437" t="s">
        <v>2879</v>
      </c>
      <c r="D10437" t="s">
        <v>2888</v>
      </c>
      <c r="E10437" t="s">
        <v>5469</v>
      </c>
      <c r="F10437" t="s">
        <v>2884</v>
      </c>
      <c r="G10437" t="s">
        <v>2885</v>
      </c>
      <c r="H10437">
        <v>199530.1452</v>
      </c>
      <c r="I10437">
        <v>186.15107036374499</v>
      </c>
      <c r="J10437">
        <v>10985.1951371497</v>
      </c>
      <c r="K10437">
        <v>11171.346207513399</v>
      </c>
      <c r="L10437">
        <v>188358.79899248699</v>
      </c>
    </row>
    <row r="10438" spans="1:14" x14ac:dyDescent="0.35">
      <c r="A10438" t="s">
        <v>2015</v>
      </c>
      <c r="B10438" t="s">
        <v>5466</v>
      </c>
      <c r="C10438" t="s">
        <v>2879</v>
      </c>
      <c r="D10438" t="s">
        <v>2888</v>
      </c>
      <c r="E10438" t="s">
        <v>5469</v>
      </c>
      <c r="F10438" t="s">
        <v>2896</v>
      </c>
      <c r="G10438" t="s">
        <v>2897</v>
      </c>
      <c r="H10438">
        <v>93979.544999999998</v>
      </c>
      <c r="I10438">
        <v>87.677944032711494</v>
      </c>
      <c r="J10438">
        <v>5174.0735228724798</v>
      </c>
      <c r="K10438">
        <v>5261.7514669051898</v>
      </c>
      <c r="L10438">
        <v>88717.793533094795</v>
      </c>
    </row>
    <row r="10439" spans="1:14" x14ac:dyDescent="0.35">
      <c r="A10439" t="s">
        <v>2015</v>
      </c>
      <c r="B10439" t="s">
        <v>5466</v>
      </c>
      <c r="C10439" t="s">
        <v>2879</v>
      </c>
      <c r="D10439" t="s">
        <v>2892</v>
      </c>
      <c r="E10439" t="s">
        <v>3751</v>
      </c>
      <c r="F10439" t="s">
        <v>2172</v>
      </c>
      <c r="G10439" t="s">
        <v>2173</v>
      </c>
      <c r="H10439">
        <v>9680.6844999999994</v>
      </c>
      <c r="I10439">
        <v>17.158187097935699</v>
      </c>
      <c r="J10439">
        <v>69.102666274532993</v>
      </c>
      <c r="K10439">
        <v>86.260853372468603</v>
      </c>
      <c r="L10439">
        <v>9594.4236466275306</v>
      </c>
    </row>
    <row r="10440" spans="1:14" x14ac:dyDescent="0.35">
      <c r="A10440" t="s">
        <v>2015</v>
      </c>
      <c r="B10440" t="s">
        <v>5466</v>
      </c>
      <c r="C10440" t="s">
        <v>2879</v>
      </c>
      <c r="D10440" t="s">
        <v>2892</v>
      </c>
      <c r="E10440" t="s">
        <v>3751</v>
      </c>
      <c r="F10440" t="s">
        <v>2882</v>
      </c>
      <c r="G10440" t="s">
        <v>2883</v>
      </c>
      <c r="H10440">
        <v>25359.184499999999</v>
      </c>
      <c r="I10440">
        <v>44.946990115244603</v>
      </c>
      <c r="J10440">
        <v>181.018941001766</v>
      </c>
      <c r="K10440">
        <v>225.96593111701</v>
      </c>
      <c r="L10440">
        <v>25133.218568883</v>
      </c>
    </row>
    <row r="10441" spans="1:14" x14ac:dyDescent="0.35">
      <c r="A10441" t="s">
        <v>2015</v>
      </c>
      <c r="B10441" t="s">
        <v>5466</v>
      </c>
      <c r="C10441" t="s">
        <v>2879</v>
      </c>
      <c r="D10441" t="s">
        <v>2892</v>
      </c>
      <c r="E10441" t="s">
        <v>3751</v>
      </c>
      <c r="F10441" t="s">
        <v>2884</v>
      </c>
      <c r="G10441" t="s">
        <v>2885</v>
      </c>
      <c r="H10441">
        <v>49691.068200000002</v>
      </c>
      <c r="I10441">
        <v>80.336729048843196</v>
      </c>
      <c r="J10441">
        <v>38.520489974293099</v>
      </c>
      <c r="K10441">
        <v>118.857219023136</v>
      </c>
      <c r="L10441">
        <v>49572.210980976903</v>
      </c>
    </row>
    <row r="10442" spans="1:14" x14ac:dyDescent="0.35">
      <c r="A10442" t="s">
        <v>2015</v>
      </c>
      <c r="B10442" t="s">
        <v>5466</v>
      </c>
      <c r="C10442" t="s">
        <v>2879</v>
      </c>
      <c r="D10442" t="s">
        <v>2892</v>
      </c>
      <c r="E10442" t="s">
        <v>3751</v>
      </c>
      <c r="F10442" t="s">
        <v>2896</v>
      </c>
      <c r="G10442" t="s">
        <v>2897</v>
      </c>
      <c r="H10442">
        <v>11657.1492</v>
      </c>
      <c r="I10442">
        <v>18.846389717223701</v>
      </c>
      <c r="J10442">
        <v>9.0366159383033402</v>
      </c>
      <c r="K10442">
        <v>27.883005655527</v>
      </c>
      <c r="L10442">
        <v>11629.2661943445</v>
      </c>
    </row>
    <row r="10443" spans="1:14" x14ac:dyDescent="0.35">
      <c r="A10443" t="s">
        <v>2015</v>
      </c>
      <c r="B10443" t="s">
        <v>5466</v>
      </c>
      <c r="C10443" t="s">
        <v>2879</v>
      </c>
      <c r="D10443" t="s">
        <v>2894</v>
      </c>
      <c r="E10443" t="s">
        <v>5470</v>
      </c>
      <c r="F10443" t="s">
        <v>2172</v>
      </c>
      <c r="G10443" t="s">
        <v>2173</v>
      </c>
      <c r="H10443">
        <v>38624.745499999997</v>
      </c>
      <c r="I10443">
        <v>153.25116812248899</v>
      </c>
      <c r="J10443">
        <v>248.24345874904799</v>
      </c>
      <c r="K10443">
        <v>401.494626871538</v>
      </c>
      <c r="L10443">
        <v>38223.250873128498</v>
      </c>
    </row>
    <row r="10444" spans="1:14" x14ac:dyDescent="0.35">
      <c r="A10444" t="s">
        <v>2015</v>
      </c>
      <c r="B10444" t="s">
        <v>5466</v>
      </c>
      <c r="C10444" t="s">
        <v>2879</v>
      </c>
      <c r="D10444" t="s">
        <v>2894</v>
      </c>
      <c r="E10444" t="s">
        <v>5470</v>
      </c>
      <c r="F10444" t="s">
        <v>2882</v>
      </c>
      <c r="G10444" t="s">
        <v>2883</v>
      </c>
      <c r="H10444">
        <v>30445.387599999998</v>
      </c>
      <c r="I10444">
        <v>120.797979578903</v>
      </c>
      <c r="J10444">
        <v>195.67425571983799</v>
      </c>
      <c r="K10444">
        <v>316.472235298741</v>
      </c>
      <c r="L10444">
        <v>30128.915364701301</v>
      </c>
    </row>
    <row r="10445" spans="1:14" x14ac:dyDescent="0.35">
      <c r="A10445" t="s">
        <v>2015</v>
      </c>
      <c r="B10445" t="s">
        <v>5466</v>
      </c>
      <c r="C10445" t="s">
        <v>2879</v>
      </c>
      <c r="D10445" t="s">
        <v>2894</v>
      </c>
      <c r="E10445" t="s">
        <v>5470</v>
      </c>
      <c r="F10445" t="s">
        <v>2884</v>
      </c>
      <c r="G10445" t="s">
        <v>2885</v>
      </c>
      <c r="H10445">
        <v>10358.7673</v>
      </c>
      <c r="I10445">
        <v>32.058703751483598</v>
      </c>
      <c r="J10445">
        <v>0</v>
      </c>
      <c r="K10445">
        <v>32.058703751483598</v>
      </c>
      <c r="L10445">
        <v>10326.7085962485</v>
      </c>
    </row>
    <row r="10446" spans="1:14" x14ac:dyDescent="0.35">
      <c r="A10446" t="s">
        <v>2015</v>
      </c>
      <c r="B10446" t="s">
        <v>5466</v>
      </c>
      <c r="C10446" t="s">
        <v>2915</v>
      </c>
      <c r="D10446" t="s">
        <v>5471</v>
      </c>
      <c r="E10446" t="s">
        <v>5472</v>
      </c>
      <c r="F10446" t="s">
        <v>2172</v>
      </c>
      <c r="G10446" t="s">
        <v>2173</v>
      </c>
      <c r="H10446">
        <v>1010870.0601999999</v>
      </c>
      <c r="I10446">
        <v>5442.2418914764403</v>
      </c>
      <c r="J10446">
        <v>334391.88829013298</v>
      </c>
      <c r="K10446">
        <v>339834.13018161</v>
      </c>
      <c r="L10446">
        <v>671035.93001838995</v>
      </c>
    </row>
    <row r="10447" spans="1:14" x14ac:dyDescent="0.35">
      <c r="A10447" t="s">
        <v>2015</v>
      </c>
      <c r="B10447" t="s">
        <v>5466</v>
      </c>
      <c r="C10447" t="s">
        <v>2915</v>
      </c>
      <c r="D10447" t="s">
        <v>5471</v>
      </c>
      <c r="E10447" t="s">
        <v>5472</v>
      </c>
      <c r="F10447" t="s">
        <v>19</v>
      </c>
      <c r="G10447" t="s">
        <v>2174</v>
      </c>
      <c r="H10447">
        <v>54764.969400000002</v>
      </c>
      <c r="I10447">
        <v>294.83928983168101</v>
      </c>
      <c r="J10447">
        <v>0</v>
      </c>
      <c r="K10447">
        <v>294.83928983168101</v>
      </c>
      <c r="L10447">
        <v>54470.130110168298</v>
      </c>
      <c r="N10447" t="s">
        <v>2198</v>
      </c>
    </row>
    <row r="10448" spans="1:14" x14ac:dyDescent="0.35">
      <c r="A10448" t="s">
        <v>2015</v>
      </c>
      <c r="B10448" t="s">
        <v>5466</v>
      </c>
      <c r="C10448" t="s">
        <v>2915</v>
      </c>
      <c r="D10448" t="s">
        <v>5471</v>
      </c>
      <c r="E10448" t="s">
        <v>5472</v>
      </c>
      <c r="F10448" t="s">
        <v>2918</v>
      </c>
      <c r="G10448" t="s">
        <v>2919</v>
      </c>
      <c r="H10448">
        <v>0</v>
      </c>
      <c r="I10448">
        <v>0</v>
      </c>
      <c r="J10448">
        <v>0</v>
      </c>
      <c r="K10448">
        <v>0</v>
      </c>
      <c r="L10448">
        <v>0</v>
      </c>
    </row>
    <row r="10449" spans="1:12" x14ac:dyDescent="0.35">
      <c r="A10449" t="s">
        <v>2015</v>
      </c>
      <c r="B10449" t="s">
        <v>5466</v>
      </c>
      <c r="C10449" t="s">
        <v>2915</v>
      </c>
      <c r="D10449" t="s">
        <v>5471</v>
      </c>
      <c r="E10449" t="s">
        <v>5472</v>
      </c>
      <c r="F10449" t="s">
        <v>2920</v>
      </c>
      <c r="G10449" t="s">
        <v>2921</v>
      </c>
      <c r="H10449">
        <v>0</v>
      </c>
      <c r="I10449">
        <v>0</v>
      </c>
      <c r="J10449">
        <v>0</v>
      </c>
      <c r="K10449">
        <v>0</v>
      </c>
      <c r="L10449">
        <v>0</v>
      </c>
    </row>
    <row r="10450" spans="1:12" x14ac:dyDescent="0.35">
      <c r="A10450" t="s">
        <v>2015</v>
      </c>
      <c r="B10450" t="s">
        <v>5466</v>
      </c>
      <c r="C10450" t="s">
        <v>2915</v>
      </c>
      <c r="D10450" t="s">
        <v>5471</v>
      </c>
      <c r="E10450" t="s">
        <v>5472</v>
      </c>
      <c r="F10450" t="s">
        <v>2867</v>
      </c>
      <c r="G10450" t="s">
        <v>2868</v>
      </c>
      <c r="H10450">
        <v>0</v>
      </c>
      <c r="I10450">
        <v>0</v>
      </c>
      <c r="J10450">
        <v>0</v>
      </c>
      <c r="K10450">
        <v>0</v>
      </c>
      <c r="L10450">
        <v>0</v>
      </c>
    </row>
    <row r="10451" spans="1:12" x14ac:dyDescent="0.35">
      <c r="A10451" t="s">
        <v>2015</v>
      </c>
      <c r="B10451" t="s">
        <v>5466</v>
      </c>
      <c r="C10451" t="s">
        <v>2915</v>
      </c>
      <c r="D10451" t="s">
        <v>5471</v>
      </c>
      <c r="E10451" t="s">
        <v>5472</v>
      </c>
      <c r="F10451" t="s">
        <v>2922</v>
      </c>
      <c r="G10451" t="s">
        <v>2923</v>
      </c>
      <c r="H10451">
        <v>70738.085500000001</v>
      </c>
      <c r="I10451">
        <v>380.834082699254</v>
      </c>
      <c r="J10451">
        <v>23399.8838306865</v>
      </c>
      <c r="K10451">
        <v>23780.717913385801</v>
      </c>
      <c r="L10451">
        <v>46957.3675866142</v>
      </c>
    </row>
    <row r="10452" spans="1:12" x14ac:dyDescent="0.35">
      <c r="A10452" t="s">
        <v>2015</v>
      </c>
      <c r="B10452" t="s">
        <v>5466</v>
      </c>
      <c r="C10452" t="s">
        <v>2915</v>
      </c>
      <c r="D10452" t="s">
        <v>5471</v>
      </c>
      <c r="E10452" t="s">
        <v>5472</v>
      </c>
      <c r="F10452" t="s">
        <v>2930</v>
      </c>
      <c r="G10452" t="s">
        <v>2931</v>
      </c>
      <c r="H10452">
        <v>12869.7678</v>
      </c>
      <c r="I10452">
        <v>69.287233110445001</v>
      </c>
      <c r="J10452">
        <v>4257.26918726039</v>
      </c>
      <c r="K10452">
        <v>4326.55642037083</v>
      </c>
      <c r="L10452">
        <v>8543.2113796291706</v>
      </c>
    </row>
    <row r="10453" spans="1:12" x14ac:dyDescent="0.35">
      <c r="A10453" t="s">
        <v>2015</v>
      </c>
      <c r="B10453" t="s">
        <v>5466</v>
      </c>
      <c r="C10453" t="s">
        <v>2915</v>
      </c>
      <c r="D10453" t="s">
        <v>5471</v>
      </c>
      <c r="E10453" t="s">
        <v>5472</v>
      </c>
      <c r="F10453" t="s">
        <v>2999</v>
      </c>
      <c r="G10453" t="s">
        <v>3000</v>
      </c>
      <c r="H10453">
        <v>75758.207699999999</v>
      </c>
      <c r="I10453">
        <v>407.861017600492</v>
      </c>
      <c r="J10453">
        <v>25060.520747703002</v>
      </c>
      <c r="K10453">
        <v>25468.3817653035</v>
      </c>
      <c r="L10453">
        <v>50289.825934696499</v>
      </c>
    </row>
    <row r="10454" spans="1:12" x14ac:dyDescent="0.35">
      <c r="A10454" t="s">
        <v>2015</v>
      </c>
      <c r="B10454" t="s">
        <v>5466</v>
      </c>
      <c r="C10454" t="s">
        <v>2915</v>
      </c>
      <c r="D10454" t="s">
        <v>5471</v>
      </c>
      <c r="E10454" t="s">
        <v>5472</v>
      </c>
      <c r="F10454" t="s">
        <v>392</v>
      </c>
      <c r="G10454" t="s">
        <v>2914</v>
      </c>
      <c r="H10454">
        <v>111081.61289999999</v>
      </c>
      <c r="I10454">
        <v>598.03235954192598</v>
      </c>
      <c r="J10454">
        <v>36745.365963800599</v>
      </c>
      <c r="K10454">
        <v>37343.398323342597</v>
      </c>
      <c r="L10454">
        <v>73738.214576657396</v>
      </c>
    </row>
    <row r="10455" spans="1:12" x14ac:dyDescent="0.35">
      <c r="A10455" t="s">
        <v>2015</v>
      </c>
      <c r="B10455" t="s">
        <v>5466</v>
      </c>
      <c r="C10455" t="s">
        <v>2915</v>
      </c>
      <c r="D10455" t="s">
        <v>5471</v>
      </c>
      <c r="E10455" t="s">
        <v>5472</v>
      </c>
      <c r="F10455" t="s">
        <v>2924</v>
      </c>
      <c r="G10455" t="s">
        <v>2925</v>
      </c>
      <c r="H10455">
        <v>0</v>
      </c>
      <c r="I10455">
        <v>0</v>
      </c>
      <c r="J10455">
        <v>0</v>
      </c>
      <c r="K10455">
        <v>0</v>
      </c>
      <c r="L10455">
        <v>0</v>
      </c>
    </row>
    <row r="10456" spans="1:12" x14ac:dyDescent="0.35">
      <c r="A10456" t="s">
        <v>2015</v>
      </c>
      <c r="B10456" t="s">
        <v>5466</v>
      </c>
      <c r="C10456" t="s">
        <v>2915</v>
      </c>
      <c r="D10456" t="s">
        <v>5471</v>
      </c>
      <c r="E10456" t="s">
        <v>5472</v>
      </c>
      <c r="F10456" t="s">
        <v>2877</v>
      </c>
      <c r="G10456" t="s">
        <v>2878</v>
      </c>
      <c r="H10456">
        <v>6115.4215999999997</v>
      </c>
      <c r="I10456">
        <v>32.923720697870998</v>
      </c>
      <c r="J10456">
        <v>2022.9576989109601</v>
      </c>
      <c r="K10456">
        <v>2055.8814196088301</v>
      </c>
      <c r="L10456">
        <v>4059.54018039117</v>
      </c>
    </row>
    <row r="10457" spans="1:12" x14ac:dyDescent="0.35">
      <c r="A10457" t="s">
        <v>2015</v>
      </c>
      <c r="B10457" t="s">
        <v>5466</v>
      </c>
      <c r="C10457" t="s">
        <v>2915</v>
      </c>
      <c r="D10457" t="s">
        <v>5473</v>
      </c>
      <c r="E10457" t="s">
        <v>5474</v>
      </c>
      <c r="F10457" t="s">
        <v>2172</v>
      </c>
      <c r="G10457" t="s">
        <v>2173</v>
      </c>
      <c r="H10457">
        <v>311757.48560000001</v>
      </c>
      <c r="I10457">
        <v>1516.12677759349</v>
      </c>
      <c r="J10457">
        <v>76748.616724626801</v>
      </c>
      <c r="K10457">
        <v>78264.743502220299</v>
      </c>
      <c r="L10457">
        <v>233492.74209777999</v>
      </c>
    </row>
    <row r="10458" spans="1:12" x14ac:dyDescent="0.35">
      <c r="A10458" t="s">
        <v>2015</v>
      </c>
      <c r="B10458" t="s">
        <v>5466</v>
      </c>
      <c r="C10458" t="s">
        <v>2915</v>
      </c>
      <c r="D10458" t="s">
        <v>5473</v>
      </c>
      <c r="E10458" t="s">
        <v>5474</v>
      </c>
      <c r="F10458" t="s">
        <v>2867</v>
      </c>
      <c r="G10458" t="s">
        <v>2868</v>
      </c>
      <c r="H10458">
        <v>0</v>
      </c>
      <c r="I10458">
        <v>0</v>
      </c>
      <c r="J10458">
        <v>0</v>
      </c>
      <c r="K10458">
        <v>0</v>
      </c>
      <c r="L10458">
        <v>0</v>
      </c>
    </row>
    <row r="10459" spans="1:12" x14ac:dyDescent="0.35">
      <c r="A10459" t="s">
        <v>2015</v>
      </c>
      <c r="B10459" t="s">
        <v>5466</v>
      </c>
      <c r="C10459" t="s">
        <v>2915</v>
      </c>
      <c r="D10459" t="s">
        <v>5473</v>
      </c>
      <c r="E10459" t="s">
        <v>5474</v>
      </c>
      <c r="F10459" t="s">
        <v>2922</v>
      </c>
      <c r="G10459" t="s">
        <v>2923</v>
      </c>
      <c r="H10459">
        <v>0</v>
      </c>
      <c r="I10459">
        <v>0</v>
      </c>
      <c r="J10459">
        <v>0</v>
      </c>
      <c r="K10459">
        <v>0</v>
      </c>
      <c r="L10459">
        <v>0</v>
      </c>
    </row>
    <row r="10460" spans="1:12" x14ac:dyDescent="0.35">
      <c r="A10460" t="s">
        <v>2015</v>
      </c>
      <c r="B10460" t="s">
        <v>5466</v>
      </c>
      <c r="C10460" t="s">
        <v>2915</v>
      </c>
      <c r="D10460" t="s">
        <v>5473</v>
      </c>
      <c r="E10460" t="s">
        <v>5474</v>
      </c>
      <c r="F10460" t="s">
        <v>2930</v>
      </c>
      <c r="G10460" t="s">
        <v>2931</v>
      </c>
      <c r="H10460">
        <v>3539.6046000000001</v>
      </c>
      <c r="I10460">
        <v>17.213666470493798</v>
      </c>
      <c r="J10460">
        <v>871.38167460274997</v>
      </c>
      <c r="K10460">
        <v>888.59534107324396</v>
      </c>
      <c r="L10460">
        <v>2651.0092589267601</v>
      </c>
    </row>
    <row r="10461" spans="1:12" x14ac:dyDescent="0.35">
      <c r="A10461" t="s">
        <v>2015</v>
      </c>
      <c r="B10461" t="s">
        <v>5466</v>
      </c>
      <c r="C10461" t="s">
        <v>2915</v>
      </c>
      <c r="D10461" t="s">
        <v>5473</v>
      </c>
      <c r="E10461" t="s">
        <v>5474</v>
      </c>
      <c r="F10461" t="s">
        <v>2999</v>
      </c>
      <c r="G10461" t="s">
        <v>3000</v>
      </c>
      <c r="H10461">
        <v>0</v>
      </c>
      <c r="I10461">
        <v>0</v>
      </c>
      <c r="J10461">
        <v>0</v>
      </c>
      <c r="K10461">
        <v>0</v>
      </c>
      <c r="L10461">
        <v>0</v>
      </c>
    </row>
    <row r="10462" spans="1:12" x14ac:dyDescent="0.35">
      <c r="A10462" t="s">
        <v>2015</v>
      </c>
      <c r="B10462" t="s">
        <v>5466</v>
      </c>
      <c r="C10462" t="s">
        <v>2915</v>
      </c>
      <c r="D10462" t="s">
        <v>5473</v>
      </c>
      <c r="E10462" t="s">
        <v>5474</v>
      </c>
      <c r="F10462" t="s">
        <v>2924</v>
      </c>
      <c r="G10462" t="s">
        <v>2925</v>
      </c>
      <c r="H10462">
        <v>0</v>
      </c>
      <c r="I10462">
        <v>0</v>
      </c>
      <c r="J10462">
        <v>0</v>
      </c>
      <c r="K10462">
        <v>0</v>
      </c>
      <c r="L10462">
        <v>0</v>
      </c>
    </row>
    <row r="10463" spans="1:12" x14ac:dyDescent="0.35">
      <c r="A10463" t="s">
        <v>2015</v>
      </c>
      <c r="B10463" t="s">
        <v>5466</v>
      </c>
      <c r="C10463" t="s">
        <v>2915</v>
      </c>
      <c r="D10463" t="s">
        <v>5475</v>
      </c>
      <c r="E10463" t="s">
        <v>5476</v>
      </c>
      <c r="F10463" t="s">
        <v>2172</v>
      </c>
      <c r="G10463" t="s">
        <v>2173</v>
      </c>
      <c r="H10463">
        <v>75080.811400000006</v>
      </c>
      <c r="I10463">
        <v>230.633330195192</v>
      </c>
      <c r="J10463">
        <v>7836.3304594238398</v>
      </c>
      <c r="K10463">
        <v>8066.9637896190297</v>
      </c>
      <c r="L10463">
        <v>67013.847610380995</v>
      </c>
    </row>
    <row r="10464" spans="1:12" x14ac:dyDescent="0.35">
      <c r="A10464" t="s">
        <v>2015</v>
      </c>
      <c r="B10464" t="s">
        <v>5466</v>
      </c>
      <c r="C10464" t="s">
        <v>2915</v>
      </c>
      <c r="D10464" t="s">
        <v>5475</v>
      </c>
      <c r="E10464" t="s">
        <v>5476</v>
      </c>
      <c r="F10464" t="s">
        <v>2867</v>
      </c>
      <c r="G10464" t="s">
        <v>2868</v>
      </c>
      <c r="H10464">
        <v>0</v>
      </c>
      <c r="I10464">
        <v>0</v>
      </c>
      <c r="J10464">
        <v>0</v>
      </c>
      <c r="K10464">
        <v>0</v>
      </c>
      <c r="L10464">
        <v>0</v>
      </c>
    </row>
    <row r="10465" spans="1:12" x14ac:dyDescent="0.35">
      <c r="A10465" t="s">
        <v>2015</v>
      </c>
      <c r="B10465" t="s">
        <v>5466</v>
      </c>
      <c r="C10465" t="s">
        <v>2915</v>
      </c>
      <c r="D10465" t="s">
        <v>5475</v>
      </c>
      <c r="E10465" t="s">
        <v>5476</v>
      </c>
      <c r="F10465" t="s">
        <v>2922</v>
      </c>
      <c r="G10465" t="s">
        <v>2923</v>
      </c>
      <c r="H10465">
        <v>75080.811400000006</v>
      </c>
      <c r="I10465">
        <v>230.633330195192</v>
      </c>
      <c r="J10465">
        <v>7836.3304594238398</v>
      </c>
      <c r="K10465">
        <v>8066.9637896190297</v>
      </c>
      <c r="L10465">
        <v>67013.847610380995</v>
      </c>
    </row>
    <row r="10466" spans="1:12" x14ac:dyDescent="0.35">
      <c r="A10466" t="s">
        <v>2015</v>
      </c>
      <c r="B10466" t="s">
        <v>5466</v>
      </c>
      <c r="C10466" t="s">
        <v>2915</v>
      </c>
      <c r="D10466" t="s">
        <v>5475</v>
      </c>
      <c r="E10466" t="s">
        <v>5476</v>
      </c>
      <c r="F10466" t="s">
        <v>2999</v>
      </c>
      <c r="G10466" t="s">
        <v>3000</v>
      </c>
      <c r="H10466">
        <v>0</v>
      </c>
      <c r="I10466">
        <v>0</v>
      </c>
      <c r="J10466">
        <v>0</v>
      </c>
      <c r="K10466">
        <v>0</v>
      </c>
      <c r="L10466">
        <v>0</v>
      </c>
    </row>
    <row r="10467" spans="1:12" x14ac:dyDescent="0.35">
      <c r="A10467" t="s">
        <v>2015</v>
      </c>
      <c r="B10467" t="s">
        <v>5466</v>
      </c>
      <c r="C10467" t="s">
        <v>2915</v>
      </c>
      <c r="D10467" t="s">
        <v>5477</v>
      </c>
      <c r="E10467" t="s">
        <v>5478</v>
      </c>
      <c r="F10467" t="s">
        <v>2172</v>
      </c>
      <c r="G10467" t="s">
        <v>2173</v>
      </c>
      <c r="H10467">
        <v>126732.7629</v>
      </c>
      <c r="I10467">
        <v>1166.7360014671001</v>
      </c>
      <c r="J10467">
        <v>17879.855718178002</v>
      </c>
      <c r="K10467">
        <v>19046.591719645101</v>
      </c>
      <c r="L10467">
        <v>107686.171180355</v>
      </c>
    </row>
    <row r="10468" spans="1:12" x14ac:dyDescent="0.35">
      <c r="A10468" t="s">
        <v>2015</v>
      </c>
      <c r="B10468" t="s">
        <v>5466</v>
      </c>
      <c r="C10468" t="s">
        <v>2915</v>
      </c>
      <c r="D10468" t="s">
        <v>5477</v>
      </c>
      <c r="E10468" t="s">
        <v>5478</v>
      </c>
      <c r="F10468" t="s">
        <v>2867</v>
      </c>
      <c r="G10468" t="s">
        <v>2868</v>
      </c>
      <c r="H10468">
        <v>0</v>
      </c>
      <c r="I10468">
        <v>0</v>
      </c>
      <c r="J10468">
        <v>0</v>
      </c>
      <c r="K10468">
        <v>0</v>
      </c>
      <c r="L10468">
        <v>0</v>
      </c>
    </row>
    <row r="10469" spans="1:12" x14ac:dyDescent="0.35">
      <c r="A10469" t="s">
        <v>2015</v>
      </c>
      <c r="B10469" t="s">
        <v>5466</v>
      </c>
      <c r="C10469" t="s">
        <v>2915</v>
      </c>
      <c r="D10469" t="s">
        <v>5477</v>
      </c>
      <c r="E10469" t="s">
        <v>5478</v>
      </c>
      <c r="F10469" t="s">
        <v>2922</v>
      </c>
      <c r="G10469" t="s">
        <v>2923</v>
      </c>
      <c r="H10469">
        <v>0</v>
      </c>
      <c r="I10469">
        <v>0</v>
      </c>
      <c r="J10469">
        <v>0</v>
      </c>
      <c r="K10469">
        <v>0</v>
      </c>
      <c r="L10469">
        <v>0</v>
      </c>
    </row>
    <row r="10470" spans="1:12" x14ac:dyDescent="0.35">
      <c r="A10470" t="s">
        <v>2015</v>
      </c>
      <c r="B10470" t="s">
        <v>5466</v>
      </c>
      <c r="C10470" t="s">
        <v>2915</v>
      </c>
      <c r="D10470" t="s">
        <v>5477</v>
      </c>
      <c r="E10470" t="s">
        <v>5478</v>
      </c>
      <c r="F10470" t="s">
        <v>2930</v>
      </c>
      <c r="G10470" t="s">
        <v>2931</v>
      </c>
      <c r="H10470">
        <v>5521.3509000000004</v>
      </c>
      <c r="I10470">
        <v>50.831046178566403</v>
      </c>
      <c r="J10470">
        <v>778.96951026966599</v>
      </c>
      <c r="K10470">
        <v>829.80055644823301</v>
      </c>
      <c r="L10470">
        <v>4691.5503435517703</v>
      </c>
    </row>
    <row r="10471" spans="1:12" x14ac:dyDescent="0.35">
      <c r="A10471" t="s">
        <v>2015</v>
      </c>
      <c r="B10471" t="s">
        <v>5466</v>
      </c>
      <c r="C10471" t="s">
        <v>2915</v>
      </c>
      <c r="D10471" t="s">
        <v>5477</v>
      </c>
      <c r="E10471" t="s">
        <v>5478</v>
      </c>
      <c r="F10471" t="s">
        <v>2924</v>
      </c>
      <c r="G10471" t="s">
        <v>2925</v>
      </c>
      <c r="H10471">
        <v>0</v>
      </c>
      <c r="I10471">
        <v>0</v>
      </c>
      <c r="J10471">
        <v>0</v>
      </c>
      <c r="K10471">
        <v>0</v>
      </c>
      <c r="L10471">
        <v>0</v>
      </c>
    </row>
    <row r="10472" spans="1:12" x14ac:dyDescent="0.35">
      <c r="A10472" t="s">
        <v>2015</v>
      </c>
      <c r="B10472" t="s">
        <v>5466</v>
      </c>
      <c r="C10472" t="s">
        <v>2915</v>
      </c>
      <c r="D10472" t="s">
        <v>5477</v>
      </c>
      <c r="E10472" t="s">
        <v>5478</v>
      </c>
      <c r="F10472" t="s">
        <v>2877</v>
      </c>
      <c r="G10472" t="s">
        <v>2878</v>
      </c>
      <c r="H10472">
        <v>6586.8747999999996</v>
      </c>
      <c r="I10472">
        <v>60.6405463182898</v>
      </c>
      <c r="J10472">
        <v>929.29695961995196</v>
      </c>
      <c r="K10472">
        <v>989.937505938242</v>
      </c>
      <c r="L10472">
        <v>5596.9372940617604</v>
      </c>
    </row>
    <row r="10473" spans="1:12" x14ac:dyDescent="0.35">
      <c r="A10473" t="s">
        <v>2015</v>
      </c>
      <c r="B10473" t="s">
        <v>5466</v>
      </c>
      <c r="C10473" t="s">
        <v>2915</v>
      </c>
      <c r="D10473" t="s">
        <v>5479</v>
      </c>
      <c r="E10473" t="s">
        <v>5480</v>
      </c>
      <c r="F10473" t="s">
        <v>2172</v>
      </c>
      <c r="G10473" t="s">
        <v>2173</v>
      </c>
      <c r="H10473">
        <v>36932.630599999997</v>
      </c>
      <c r="I10473">
        <v>553.92908442521104</v>
      </c>
      <c r="J10473">
        <v>3237.0947020875901</v>
      </c>
      <c r="K10473">
        <v>3791.0237865128001</v>
      </c>
      <c r="L10473">
        <v>33141.606813487197</v>
      </c>
    </row>
    <row r="10474" spans="1:12" x14ac:dyDescent="0.35">
      <c r="A10474" t="s">
        <v>2015</v>
      </c>
      <c r="B10474" t="s">
        <v>5466</v>
      </c>
      <c r="C10474" t="s">
        <v>2915</v>
      </c>
      <c r="D10474" t="s">
        <v>5479</v>
      </c>
      <c r="E10474" t="s">
        <v>5480</v>
      </c>
      <c r="F10474" t="s">
        <v>2867</v>
      </c>
      <c r="G10474" t="s">
        <v>2868</v>
      </c>
      <c r="H10474">
        <v>0</v>
      </c>
      <c r="I10474">
        <v>0</v>
      </c>
      <c r="J10474">
        <v>0</v>
      </c>
      <c r="K10474">
        <v>0</v>
      </c>
      <c r="L10474">
        <v>0</v>
      </c>
    </row>
    <row r="10475" spans="1:12" x14ac:dyDescent="0.35">
      <c r="A10475" t="s">
        <v>2015</v>
      </c>
      <c r="B10475" t="s">
        <v>5466</v>
      </c>
      <c r="C10475" t="s">
        <v>2915</v>
      </c>
      <c r="D10475" t="s">
        <v>5479</v>
      </c>
      <c r="E10475" t="s">
        <v>5480</v>
      </c>
      <c r="F10475" t="s">
        <v>2922</v>
      </c>
      <c r="G10475" t="s">
        <v>2923</v>
      </c>
      <c r="H10475">
        <v>0</v>
      </c>
      <c r="I10475">
        <v>0</v>
      </c>
      <c r="J10475">
        <v>0</v>
      </c>
      <c r="K10475">
        <v>0</v>
      </c>
      <c r="L10475">
        <v>0</v>
      </c>
    </row>
    <row r="10476" spans="1:12" x14ac:dyDescent="0.35">
      <c r="A10476" t="s">
        <v>2015</v>
      </c>
      <c r="B10476" t="s">
        <v>5466</v>
      </c>
      <c r="C10476" t="s">
        <v>2915</v>
      </c>
      <c r="D10476" t="s">
        <v>5479</v>
      </c>
      <c r="E10476" t="s">
        <v>5480</v>
      </c>
      <c r="F10476" t="s">
        <v>2924</v>
      </c>
      <c r="G10476" t="s">
        <v>2925</v>
      </c>
      <c r="H10476">
        <v>0</v>
      </c>
      <c r="I10476">
        <v>0</v>
      </c>
      <c r="J10476">
        <v>0</v>
      </c>
      <c r="K10476">
        <v>0</v>
      </c>
      <c r="L10476">
        <v>0</v>
      </c>
    </row>
    <row r="10477" spans="1:12" x14ac:dyDescent="0.35">
      <c r="A10477" t="s">
        <v>2015</v>
      </c>
      <c r="B10477" t="s">
        <v>5466</v>
      </c>
      <c r="C10477" t="s">
        <v>2915</v>
      </c>
      <c r="D10477" t="s">
        <v>5479</v>
      </c>
      <c r="E10477" t="s">
        <v>5480</v>
      </c>
      <c r="F10477" t="s">
        <v>2877</v>
      </c>
      <c r="G10477" t="s">
        <v>2878</v>
      </c>
      <c r="H10477">
        <v>1059.5972999999999</v>
      </c>
      <c r="I10477">
        <v>15.892227431181601</v>
      </c>
      <c r="J10477">
        <v>92.872258684938103</v>
      </c>
      <c r="K10477">
        <v>108.76448611612</v>
      </c>
      <c r="L10477">
        <v>950.83281388388002</v>
      </c>
    </row>
    <row r="10478" spans="1:12" x14ac:dyDescent="0.35">
      <c r="A10478" t="s">
        <v>2015</v>
      </c>
      <c r="B10478" t="s">
        <v>5466</v>
      </c>
      <c r="C10478" t="s">
        <v>2915</v>
      </c>
      <c r="D10478" t="s">
        <v>4530</v>
      </c>
      <c r="E10478" t="s">
        <v>5481</v>
      </c>
      <c r="F10478" t="s">
        <v>2172</v>
      </c>
      <c r="G10478" t="s">
        <v>2173</v>
      </c>
      <c r="H10478">
        <v>22388.867900000001</v>
      </c>
      <c r="I10478">
        <v>93.191508825203996</v>
      </c>
      <c r="J10478">
        <v>2346.7053402922802</v>
      </c>
      <c r="K10478">
        <v>2439.8968491174801</v>
      </c>
      <c r="L10478">
        <v>19948.971050882501</v>
      </c>
    </row>
    <row r="10479" spans="1:12" x14ac:dyDescent="0.35">
      <c r="A10479" t="s">
        <v>2015</v>
      </c>
      <c r="B10479" t="s">
        <v>5466</v>
      </c>
      <c r="C10479" t="s">
        <v>2915</v>
      </c>
      <c r="D10479" t="s">
        <v>4530</v>
      </c>
      <c r="E10479" t="s">
        <v>5481</v>
      </c>
      <c r="F10479" t="s">
        <v>2867</v>
      </c>
      <c r="G10479" t="s">
        <v>2868</v>
      </c>
      <c r="H10479">
        <v>0</v>
      </c>
      <c r="I10479">
        <v>0</v>
      </c>
      <c r="J10479">
        <v>0</v>
      </c>
      <c r="K10479">
        <v>0</v>
      </c>
      <c r="L10479">
        <v>0</v>
      </c>
    </row>
    <row r="10480" spans="1:12" x14ac:dyDescent="0.35">
      <c r="A10480" t="s">
        <v>2015</v>
      </c>
      <c r="B10480" t="s">
        <v>5466</v>
      </c>
      <c r="C10480" t="s">
        <v>2915</v>
      </c>
      <c r="D10480" t="s">
        <v>4530</v>
      </c>
      <c r="E10480" t="s">
        <v>5481</v>
      </c>
      <c r="F10480" t="s">
        <v>2922</v>
      </c>
      <c r="G10480" t="s">
        <v>2923</v>
      </c>
      <c r="H10480">
        <v>24988.782500000001</v>
      </c>
      <c r="I10480">
        <v>104.013402922756</v>
      </c>
      <c r="J10480">
        <v>2619.2172567849698</v>
      </c>
      <c r="K10480">
        <v>2723.23065970772</v>
      </c>
      <c r="L10480">
        <v>22265.551840292301</v>
      </c>
    </row>
    <row r="10481" spans="1:14" x14ac:dyDescent="0.35">
      <c r="A10481" t="s">
        <v>2015</v>
      </c>
      <c r="B10481" t="s">
        <v>5466</v>
      </c>
      <c r="C10481" t="s">
        <v>2915</v>
      </c>
      <c r="D10481" t="s">
        <v>4530</v>
      </c>
      <c r="E10481" t="s">
        <v>5481</v>
      </c>
      <c r="F10481" t="s">
        <v>2930</v>
      </c>
      <c r="G10481" t="s">
        <v>2931</v>
      </c>
      <c r="H10481">
        <v>991.05650000000003</v>
      </c>
      <c r="I10481">
        <v>4.1251774530271401</v>
      </c>
      <c r="J10481">
        <v>103.87830480167</v>
      </c>
      <c r="K10481">
        <v>108.003482254697</v>
      </c>
      <c r="L10481">
        <v>883.05301774530301</v>
      </c>
    </row>
    <row r="10482" spans="1:14" x14ac:dyDescent="0.35">
      <c r="A10482" t="s">
        <v>2015</v>
      </c>
      <c r="B10482" t="s">
        <v>5466</v>
      </c>
      <c r="C10482" t="s">
        <v>2915</v>
      </c>
      <c r="D10482" t="s">
        <v>4530</v>
      </c>
      <c r="E10482" t="s">
        <v>5481</v>
      </c>
      <c r="F10482" t="s">
        <v>2924</v>
      </c>
      <c r="G10482" t="s">
        <v>2925</v>
      </c>
      <c r="H10482">
        <v>0</v>
      </c>
      <c r="I10482">
        <v>0</v>
      </c>
      <c r="J10482">
        <v>0</v>
      </c>
      <c r="K10482">
        <v>0</v>
      </c>
      <c r="L10482">
        <v>0</v>
      </c>
    </row>
    <row r="10483" spans="1:14" x14ac:dyDescent="0.35">
      <c r="A10483" t="s">
        <v>2015</v>
      </c>
      <c r="B10483" t="s">
        <v>5466</v>
      </c>
      <c r="C10483" t="s">
        <v>2915</v>
      </c>
      <c r="D10483" t="s">
        <v>5482</v>
      </c>
      <c r="E10483" t="s">
        <v>5483</v>
      </c>
      <c r="F10483" t="s">
        <v>2172</v>
      </c>
      <c r="G10483" t="s">
        <v>2173</v>
      </c>
      <c r="H10483">
        <v>12093.926600000001</v>
      </c>
      <c r="I10483">
        <v>75.310948310356096</v>
      </c>
      <c r="J10483">
        <v>1780.99301371358</v>
      </c>
      <c r="K10483">
        <v>1856.3039620239399</v>
      </c>
      <c r="L10483">
        <v>10237.622637976099</v>
      </c>
    </row>
    <row r="10484" spans="1:14" x14ac:dyDescent="0.35">
      <c r="A10484" t="s">
        <v>2015</v>
      </c>
      <c r="B10484" t="s">
        <v>5466</v>
      </c>
      <c r="C10484" t="s">
        <v>2915</v>
      </c>
      <c r="D10484" t="s">
        <v>5482</v>
      </c>
      <c r="E10484" t="s">
        <v>5483</v>
      </c>
      <c r="F10484" t="s">
        <v>2867</v>
      </c>
      <c r="G10484" t="s">
        <v>2868</v>
      </c>
      <c r="H10484">
        <v>0</v>
      </c>
      <c r="I10484">
        <v>0</v>
      </c>
      <c r="J10484">
        <v>0</v>
      </c>
      <c r="K10484">
        <v>0</v>
      </c>
      <c r="L10484">
        <v>0</v>
      </c>
    </row>
    <row r="10485" spans="1:14" x14ac:dyDescent="0.35">
      <c r="A10485" t="s">
        <v>2015</v>
      </c>
      <c r="B10485" t="s">
        <v>5466</v>
      </c>
      <c r="C10485" t="s">
        <v>2915</v>
      </c>
      <c r="D10485" t="s">
        <v>5482</v>
      </c>
      <c r="E10485" t="s">
        <v>5483</v>
      </c>
      <c r="F10485" t="s">
        <v>2922</v>
      </c>
      <c r="G10485" t="s">
        <v>2923</v>
      </c>
      <c r="H10485">
        <v>0</v>
      </c>
      <c r="I10485">
        <v>0</v>
      </c>
      <c r="J10485">
        <v>0</v>
      </c>
      <c r="K10485">
        <v>0</v>
      </c>
      <c r="L10485">
        <v>0</v>
      </c>
    </row>
    <row r="10486" spans="1:14" x14ac:dyDescent="0.35">
      <c r="A10486" t="s">
        <v>2015</v>
      </c>
      <c r="B10486" t="s">
        <v>5466</v>
      </c>
      <c r="C10486" t="s">
        <v>2915</v>
      </c>
      <c r="D10486" t="s">
        <v>5482</v>
      </c>
      <c r="E10486" t="s">
        <v>5483</v>
      </c>
      <c r="F10486" t="s">
        <v>2999</v>
      </c>
      <c r="G10486" t="s">
        <v>3000</v>
      </c>
      <c r="H10486">
        <v>0</v>
      </c>
      <c r="I10486">
        <v>0</v>
      </c>
      <c r="J10486">
        <v>0</v>
      </c>
      <c r="K10486">
        <v>0</v>
      </c>
      <c r="L10486">
        <v>0</v>
      </c>
    </row>
    <row r="10487" spans="1:14" x14ac:dyDescent="0.35">
      <c r="A10487" t="s">
        <v>2015</v>
      </c>
      <c r="B10487" t="s">
        <v>5466</v>
      </c>
      <c r="C10487" t="s">
        <v>2915</v>
      </c>
      <c r="D10487" t="s">
        <v>5482</v>
      </c>
      <c r="E10487" t="s">
        <v>5483</v>
      </c>
      <c r="F10487" t="s">
        <v>2924</v>
      </c>
      <c r="G10487" t="s">
        <v>2925</v>
      </c>
      <c r="H10487">
        <v>0</v>
      </c>
      <c r="I10487">
        <v>0</v>
      </c>
      <c r="J10487">
        <v>0</v>
      </c>
      <c r="K10487">
        <v>0</v>
      </c>
      <c r="L10487">
        <v>0</v>
      </c>
    </row>
    <row r="10488" spans="1:14" x14ac:dyDescent="0.35">
      <c r="A10488" t="s">
        <v>2015</v>
      </c>
      <c r="B10488" t="s">
        <v>5466</v>
      </c>
      <c r="C10488" t="s">
        <v>17</v>
      </c>
      <c r="D10488" t="s">
        <v>2016</v>
      </c>
      <c r="E10488" t="s">
        <v>5484</v>
      </c>
      <c r="F10488" t="s">
        <v>2170</v>
      </c>
      <c r="G10488" t="s">
        <v>2171</v>
      </c>
      <c r="H10488">
        <v>0</v>
      </c>
      <c r="I10488">
        <v>0</v>
      </c>
      <c r="J10488">
        <v>0</v>
      </c>
      <c r="K10488">
        <v>0</v>
      </c>
      <c r="L10488">
        <v>0</v>
      </c>
    </row>
    <row r="10489" spans="1:14" x14ac:dyDescent="0.35">
      <c r="A10489" t="s">
        <v>2015</v>
      </c>
      <c r="B10489" t="s">
        <v>5466</v>
      </c>
      <c r="C10489" t="s">
        <v>17</v>
      </c>
      <c r="D10489" t="s">
        <v>2016</v>
      </c>
      <c r="E10489" t="s">
        <v>5484</v>
      </c>
      <c r="F10489" t="s">
        <v>19</v>
      </c>
      <c r="G10489" t="s">
        <v>2174</v>
      </c>
      <c r="H10489">
        <v>1297442.2146999999</v>
      </c>
      <c r="I10489">
        <v>2146.2058707390902</v>
      </c>
      <c r="J10489">
        <v>0</v>
      </c>
      <c r="K10489">
        <v>2146.2058707390902</v>
      </c>
      <c r="L10489">
        <v>1295296.00882926</v>
      </c>
      <c r="N10489" t="s">
        <v>2198</v>
      </c>
    </row>
    <row r="10490" spans="1:14" x14ac:dyDescent="0.35">
      <c r="A10490" t="s">
        <v>2015</v>
      </c>
      <c r="B10490" t="s">
        <v>5466</v>
      </c>
      <c r="C10490" t="s">
        <v>17</v>
      </c>
      <c r="D10490" t="s">
        <v>2016</v>
      </c>
      <c r="E10490" t="s">
        <v>5484</v>
      </c>
      <c r="F10490" t="s">
        <v>2787</v>
      </c>
      <c r="G10490" t="s">
        <v>2935</v>
      </c>
      <c r="H10490">
        <v>0</v>
      </c>
      <c r="I10490">
        <v>0</v>
      </c>
      <c r="J10490">
        <v>0</v>
      </c>
      <c r="K10490">
        <v>0</v>
      </c>
      <c r="L10490">
        <v>0</v>
      </c>
    </row>
    <row r="10491" spans="1:14" x14ac:dyDescent="0.35">
      <c r="A10491" t="s">
        <v>2015</v>
      </c>
      <c r="B10491" t="s">
        <v>5466</v>
      </c>
      <c r="C10491" t="s">
        <v>17</v>
      </c>
      <c r="D10491" t="s">
        <v>2016</v>
      </c>
      <c r="E10491" t="s">
        <v>5484</v>
      </c>
      <c r="F10491" t="s">
        <v>2788</v>
      </c>
      <c r="G10491" t="s">
        <v>2936</v>
      </c>
      <c r="H10491">
        <v>2223808.9046999998</v>
      </c>
      <c r="I10491">
        <v>3678.5851982844601</v>
      </c>
      <c r="J10491">
        <v>44158.074212701496</v>
      </c>
      <c r="K10491">
        <v>47836.6594109859</v>
      </c>
      <c r="L10491">
        <v>2175972.24528901</v>
      </c>
    </row>
    <row r="10492" spans="1:14" x14ac:dyDescent="0.35">
      <c r="A10492" t="s">
        <v>2015</v>
      </c>
      <c r="B10492" t="s">
        <v>5466</v>
      </c>
      <c r="C10492" t="s">
        <v>17</v>
      </c>
      <c r="D10492" t="s">
        <v>2019</v>
      </c>
      <c r="E10492" t="s">
        <v>5485</v>
      </c>
      <c r="F10492" t="s">
        <v>19</v>
      </c>
      <c r="G10492" t="s">
        <v>2174</v>
      </c>
      <c r="H10492">
        <v>2036383.0952999999</v>
      </c>
      <c r="I10492">
        <v>6025.1850618881499</v>
      </c>
      <c r="J10492">
        <v>0</v>
      </c>
      <c r="K10492">
        <v>6025.1850618881499</v>
      </c>
      <c r="L10492">
        <v>2030357.91023811</v>
      </c>
      <c r="N10492" t="s">
        <v>2198</v>
      </c>
    </row>
    <row r="10493" spans="1:14" x14ac:dyDescent="0.35">
      <c r="A10493" t="s">
        <v>2015</v>
      </c>
      <c r="B10493" t="s">
        <v>5466</v>
      </c>
      <c r="C10493" t="s">
        <v>17</v>
      </c>
      <c r="D10493" t="s">
        <v>2019</v>
      </c>
      <c r="E10493" t="s">
        <v>5485</v>
      </c>
      <c r="F10493" t="s">
        <v>2787</v>
      </c>
      <c r="G10493" t="s">
        <v>2935</v>
      </c>
      <c r="H10493">
        <v>0</v>
      </c>
      <c r="I10493">
        <v>0</v>
      </c>
      <c r="J10493">
        <v>0</v>
      </c>
      <c r="K10493">
        <v>0</v>
      </c>
      <c r="L10493">
        <v>0</v>
      </c>
    </row>
    <row r="10494" spans="1:14" x14ac:dyDescent="0.35">
      <c r="A10494" t="s">
        <v>2015</v>
      </c>
      <c r="B10494" t="s">
        <v>5466</v>
      </c>
      <c r="C10494" t="s">
        <v>17</v>
      </c>
      <c r="D10494" t="s">
        <v>2019</v>
      </c>
      <c r="E10494" t="s">
        <v>5485</v>
      </c>
      <c r="F10494" t="s">
        <v>2788</v>
      </c>
      <c r="G10494" t="s">
        <v>2936</v>
      </c>
      <c r="H10494">
        <v>4112511.2656999999</v>
      </c>
      <c r="I10494">
        <v>12167.9665793079</v>
      </c>
      <c r="J10494">
        <v>769898.24033865705</v>
      </c>
      <c r="K10494">
        <v>782066.20691796497</v>
      </c>
      <c r="L10494">
        <v>3330445.0587820401</v>
      </c>
    </row>
    <row r="10495" spans="1:14" x14ac:dyDescent="0.35">
      <c r="A10495" t="s">
        <v>2015</v>
      </c>
      <c r="B10495" t="s">
        <v>5466</v>
      </c>
      <c r="C10495" t="s">
        <v>2938</v>
      </c>
      <c r="D10495" t="s">
        <v>5486</v>
      </c>
      <c r="E10495" t="s">
        <v>5487</v>
      </c>
      <c r="F10495" t="s">
        <v>2172</v>
      </c>
      <c r="G10495" t="s">
        <v>2173</v>
      </c>
      <c r="H10495">
        <v>525504.4436</v>
      </c>
      <c r="I10495">
        <v>2734.5979025227498</v>
      </c>
      <c r="J10495">
        <v>119253.914229731</v>
      </c>
      <c r="K10495">
        <v>121988.51213225401</v>
      </c>
      <c r="L10495">
        <v>403515.93146774598</v>
      </c>
    </row>
    <row r="10496" spans="1:14" x14ac:dyDescent="0.35">
      <c r="A10496" t="s">
        <v>2015</v>
      </c>
      <c r="B10496" t="s">
        <v>5466</v>
      </c>
      <c r="C10496" t="s">
        <v>2938</v>
      </c>
      <c r="D10496" t="s">
        <v>5486</v>
      </c>
      <c r="E10496" t="s">
        <v>5487</v>
      </c>
      <c r="F10496" t="s">
        <v>19</v>
      </c>
      <c r="G10496" t="s">
        <v>2174</v>
      </c>
      <c r="H10496">
        <v>57627.781999999999</v>
      </c>
      <c r="I10496">
        <v>299.88102602544097</v>
      </c>
      <c r="J10496">
        <v>0</v>
      </c>
      <c r="K10496">
        <v>299.88102602544097</v>
      </c>
      <c r="L10496">
        <v>57327.900973974603</v>
      </c>
      <c r="N10496" t="s">
        <v>2198</v>
      </c>
    </row>
    <row r="10497" spans="1:12" x14ac:dyDescent="0.35">
      <c r="A10497" t="s">
        <v>2015</v>
      </c>
      <c r="B10497" t="s">
        <v>5466</v>
      </c>
      <c r="C10497" t="s">
        <v>2938</v>
      </c>
      <c r="D10497" t="s">
        <v>5488</v>
      </c>
      <c r="E10497" t="s">
        <v>5489</v>
      </c>
      <c r="F10497" t="s">
        <v>2172</v>
      </c>
      <c r="G10497" t="s">
        <v>2173</v>
      </c>
      <c r="H10497">
        <v>417453.26040000003</v>
      </c>
      <c r="I10497">
        <v>588.29634117553303</v>
      </c>
      <c r="J10497">
        <v>12840.6299103151</v>
      </c>
      <c r="K10497">
        <v>13428.9262514906</v>
      </c>
      <c r="L10497">
        <v>404024.33414850902</v>
      </c>
    </row>
    <row r="10498" spans="1:12" x14ac:dyDescent="0.35">
      <c r="A10498" t="s">
        <v>2015</v>
      </c>
      <c r="B10498" t="s">
        <v>5466</v>
      </c>
      <c r="C10498" t="s">
        <v>2944</v>
      </c>
      <c r="D10498" t="s">
        <v>5490</v>
      </c>
      <c r="E10498" t="s">
        <v>5491</v>
      </c>
      <c r="F10498" t="s">
        <v>2947</v>
      </c>
      <c r="G10498" t="s">
        <v>2948</v>
      </c>
      <c r="H10498">
        <v>0</v>
      </c>
      <c r="I10498">
        <v>0</v>
      </c>
      <c r="J10498">
        <v>0</v>
      </c>
      <c r="K10498">
        <v>0</v>
      </c>
      <c r="L10498">
        <v>0</v>
      </c>
    </row>
    <row r="10499" spans="1:12" x14ac:dyDescent="0.35">
      <c r="A10499" t="s">
        <v>2020</v>
      </c>
      <c r="B10499" t="s">
        <v>5492</v>
      </c>
      <c r="C10499" t="s">
        <v>2857</v>
      </c>
      <c r="D10499" t="s">
        <v>2859</v>
      </c>
      <c r="E10499" t="s">
        <v>5493</v>
      </c>
      <c r="F10499" t="s">
        <v>2170</v>
      </c>
      <c r="G10499" t="s">
        <v>2171</v>
      </c>
      <c r="H10499">
        <v>0</v>
      </c>
      <c r="I10499">
        <v>0</v>
      </c>
      <c r="J10499">
        <v>0</v>
      </c>
      <c r="K10499">
        <v>0</v>
      </c>
      <c r="L10499">
        <v>0</v>
      </c>
    </row>
    <row r="10500" spans="1:12" x14ac:dyDescent="0.35">
      <c r="A10500" t="s">
        <v>2020</v>
      </c>
      <c r="B10500" t="s">
        <v>5492</v>
      </c>
      <c r="C10500" t="s">
        <v>2857</v>
      </c>
      <c r="D10500" t="s">
        <v>2859</v>
      </c>
      <c r="E10500" t="s">
        <v>5493</v>
      </c>
      <c r="F10500" t="s">
        <v>2172</v>
      </c>
      <c r="G10500" t="s">
        <v>2173</v>
      </c>
      <c r="H10500">
        <v>32654055.855</v>
      </c>
      <c r="I10500">
        <v>144207.26250129301</v>
      </c>
      <c r="J10500">
        <v>6908008.9613487301</v>
      </c>
      <c r="K10500">
        <v>7052216.2238500305</v>
      </c>
      <c r="L10500">
        <v>25601839.63115</v>
      </c>
    </row>
    <row r="10501" spans="1:12" x14ac:dyDescent="0.35">
      <c r="A10501" t="s">
        <v>2020</v>
      </c>
      <c r="B10501" t="s">
        <v>5492</v>
      </c>
      <c r="C10501" t="s">
        <v>2857</v>
      </c>
      <c r="D10501" t="s">
        <v>2859</v>
      </c>
      <c r="E10501" t="s">
        <v>5493</v>
      </c>
      <c r="F10501" t="s">
        <v>2861</v>
      </c>
      <c r="G10501" t="s">
        <v>2862</v>
      </c>
      <c r="H10501">
        <v>1103938.6895999999</v>
      </c>
      <c r="I10501">
        <v>4875.2282755370197</v>
      </c>
      <c r="J10501">
        <v>233539.69856912401</v>
      </c>
      <c r="K10501">
        <v>238414.92684466101</v>
      </c>
      <c r="L10501">
        <v>865523.76275533903</v>
      </c>
    </row>
    <row r="10502" spans="1:12" x14ac:dyDescent="0.35">
      <c r="A10502" t="s">
        <v>2020</v>
      </c>
      <c r="B10502" t="s">
        <v>5492</v>
      </c>
      <c r="C10502" t="s">
        <v>2857</v>
      </c>
      <c r="D10502" t="s">
        <v>2859</v>
      </c>
      <c r="E10502" t="s">
        <v>5493</v>
      </c>
      <c r="F10502" t="s">
        <v>2865</v>
      </c>
      <c r="G10502" t="s">
        <v>2866</v>
      </c>
      <c r="H10502">
        <v>0</v>
      </c>
      <c r="I10502">
        <v>0</v>
      </c>
      <c r="J10502">
        <v>0</v>
      </c>
      <c r="K10502">
        <v>0</v>
      </c>
      <c r="L10502">
        <v>0</v>
      </c>
    </row>
    <row r="10503" spans="1:12" x14ac:dyDescent="0.35">
      <c r="A10503" t="s">
        <v>2020</v>
      </c>
      <c r="B10503" t="s">
        <v>5492</v>
      </c>
      <c r="C10503" t="s">
        <v>2857</v>
      </c>
      <c r="D10503" t="s">
        <v>2859</v>
      </c>
      <c r="E10503" t="s">
        <v>5493</v>
      </c>
      <c r="F10503" t="s">
        <v>2867</v>
      </c>
      <c r="G10503" t="s">
        <v>2868</v>
      </c>
      <c r="H10503">
        <v>0</v>
      </c>
      <c r="I10503">
        <v>0</v>
      </c>
      <c r="J10503">
        <v>0</v>
      </c>
      <c r="K10503">
        <v>0</v>
      </c>
      <c r="L10503">
        <v>0</v>
      </c>
    </row>
    <row r="10504" spans="1:12" x14ac:dyDescent="0.35">
      <c r="A10504" t="s">
        <v>2020</v>
      </c>
      <c r="B10504" t="s">
        <v>5492</v>
      </c>
      <c r="C10504" t="s">
        <v>2857</v>
      </c>
      <c r="D10504" t="s">
        <v>2859</v>
      </c>
      <c r="E10504" t="s">
        <v>5493</v>
      </c>
      <c r="F10504" t="s">
        <v>2869</v>
      </c>
      <c r="G10504" t="s">
        <v>2870</v>
      </c>
      <c r="H10504">
        <v>1135479.7949000001</v>
      </c>
      <c r="I10504">
        <v>5014.5205119809298</v>
      </c>
      <c r="J10504">
        <v>240212.26138538399</v>
      </c>
      <c r="K10504">
        <v>245226.781897365</v>
      </c>
      <c r="L10504">
        <v>890253.01300263498</v>
      </c>
    </row>
    <row r="10505" spans="1:12" x14ac:dyDescent="0.35">
      <c r="A10505" t="s">
        <v>2020</v>
      </c>
      <c r="B10505" t="s">
        <v>5492</v>
      </c>
      <c r="C10505" t="s">
        <v>2857</v>
      </c>
      <c r="D10505" t="s">
        <v>2859</v>
      </c>
      <c r="E10505" t="s">
        <v>5493</v>
      </c>
      <c r="F10505" t="s">
        <v>2871</v>
      </c>
      <c r="G10505" t="s">
        <v>2872</v>
      </c>
      <c r="H10505">
        <v>2225900.8686000002</v>
      </c>
      <c r="I10505">
        <v>9830.0521147562704</v>
      </c>
      <c r="J10505">
        <v>470892.29017611098</v>
      </c>
      <c r="K10505">
        <v>480722.342290867</v>
      </c>
      <c r="L10505">
        <v>1745178.52630913</v>
      </c>
    </row>
    <row r="10506" spans="1:12" x14ac:dyDescent="0.35">
      <c r="A10506" t="s">
        <v>2020</v>
      </c>
      <c r="B10506" t="s">
        <v>5492</v>
      </c>
      <c r="C10506" t="s">
        <v>2857</v>
      </c>
      <c r="D10506" t="s">
        <v>2859</v>
      </c>
      <c r="E10506" t="s">
        <v>5493</v>
      </c>
      <c r="F10506" t="s">
        <v>2875</v>
      </c>
      <c r="G10506" t="s">
        <v>2876</v>
      </c>
      <c r="H10506">
        <v>2050171.8529000001</v>
      </c>
      <c r="I10506">
        <v>9053.9953688544592</v>
      </c>
      <c r="J10506">
        <v>433716.58305694401</v>
      </c>
      <c r="K10506">
        <v>442770.57842579798</v>
      </c>
      <c r="L10506">
        <v>1607401.2744742001</v>
      </c>
    </row>
    <row r="10507" spans="1:12" x14ac:dyDescent="0.35">
      <c r="A10507" t="s">
        <v>2020</v>
      </c>
      <c r="B10507" t="s">
        <v>5492</v>
      </c>
      <c r="C10507" t="s">
        <v>2857</v>
      </c>
      <c r="D10507" t="s">
        <v>2859</v>
      </c>
      <c r="E10507" t="s">
        <v>5493</v>
      </c>
      <c r="F10507" t="s">
        <v>2877</v>
      </c>
      <c r="G10507" t="s">
        <v>2878</v>
      </c>
      <c r="H10507">
        <v>666869.08629999997</v>
      </c>
      <c r="I10507">
        <v>2945.03585624277</v>
      </c>
      <c r="J10507">
        <v>141077.04240094</v>
      </c>
      <c r="K10507">
        <v>144022.07825718299</v>
      </c>
      <c r="L10507">
        <v>522847.008042817</v>
      </c>
    </row>
    <row r="10508" spans="1:12" x14ac:dyDescent="0.35">
      <c r="A10508" t="s">
        <v>2020</v>
      </c>
      <c r="B10508" t="s">
        <v>5492</v>
      </c>
      <c r="C10508" t="s">
        <v>2879</v>
      </c>
      <c r="D10508" t="s">
        <v>2880</v>
      </c>
      <c r="E10508" t="s">
        <v>5494</v>
      </c>
      <c r="F10508" t="s">
        <v>2172</v>
      </c>
      <c r="G10508" t="s">
        <v>2173</v>
      </c>
      <c r="H10508">
        <v>79576.145999999993</v>
      </c>
      <c r="I10508">
        <v>365.78062345271701</v>
      </c>
      <c r="J10508">
        <v>1633.14946109318</v>
      </c>
      <c r="K10508">
        <v>1998.9300845458999</v>
      </c>
      <c r="L10508">
        <v>77577.2159154541</v>
      </c>
    </row>
    <row r="10509" spans="1:12" x14ac:dyDescent="0.35">
      <c r="A10509" t="s">
        <v>2020</v>
      </c>
      <c r="B10509" t="s">
        <v>5492</v>
      </c>
      <c r="C10509" t="s">
        <v>2879</v>
      </c>
      <c r="D10509" t="s">
        <v>2880</v>
      </c>
      <c r="E10509" t="s">
        <v>5494</v>
      </c>
      <c r="F10509" t="s">
        <v>2882</v>
      </c>
      <c r="G10509" t="s">
        <v>2883</v>
      </c>
      <c r="H10509">
        <v>9835.2540000000008</v>
      </c>
      <c r="I10509">
        <v>45.208841100897601</v>
      </c>
      <c r="J10509">
        <v>201.849933393539</v>
      </c>
      <c r="K10509">
        <v>247.05877449443699</v>
      </c>
      <c r="L10509">
        <v>9588.1952255055603</v>
      </c>
    </row>
    <row r="10510" spans="1:12" x14ac:dyDescent="0.35">
      <c r="A10510" t="s">
        <v>2020</v>
      </c>
      <c r="B10510" t="s">
        <v>5492</v>
      </c>
      <c r="C10510" t="s">
        <v>2879</v>
      </c>
      <c r="D10510" t="s">
        <v>2880</v>
      </c>
      <c r="E10510" t="s">
        <v>5494</v>
      </c>
      <c r="F10510" t="s">
        <v>2884</v>
      </c>
      <c r="G10510" t="s">
        <v>2885</v>
      </c>
      <c r="H10510">
        <v>41211.513400000003</v>
      </c>
      <c r="I10510">
        <v>222.17994557933599</v>
      </c>
      <c r="J10510">
        <v>1604.73186975612</v>
      </c>
      <c r="K10510">
        <v>1826.91181533546</v>
      </c>
      <c r="L10510">
        <v>39384.601584664502</v>
      </c>
    </row>
    <row r="10511" spans="1:12" x14ac:dyDescent="0.35">
      <c r="A10511" t="s">
        <v>2020</v>
      </c>
      <c r="B10511" t="s">
        <v>5492</v>
      </c>
      <c r="C10511" t="s">
        <v>2879</v>
      </c>
      <c r="D10511" t="s">
        <v>2880</v>
      </c>
      <c r="E10511" t="s">
        <v>5494</v>
      </c>
      <c r="F10511" t="s">
        <v>2896</v>
      </c>
      <c r="G10511" t="s">
        <v>2897</v>
      </c>
      <c r="H10511">
        <v>4473.9895999999999</v>
      </c>
      <c r="I10511">
        <v>24.120220119400599</v>
      </c>
      <c r="J10511">
        <v>174.212329696127</v>
      </c>
      <c r="K10511">
        <v>198.33254981552699</v>
      </c>
      <c r="L10511">
        <v>4275.6570501844699</v>
      </c>
    </row>
    <row r="10512" spans="1:12" x14ac:dyDescent="0.35">
      <c r="A10512" t="s">
        <v>2020</v>
      </c>
      <c r="B10512" t="s">
        <v>5492</v>
      </c>
      <c r="C10512" t="s">
        <v>2879</v>
      </c>
      <c r="D10512" t="s">
        <v>2886</v>
      </c>
      <c r="E10512" t="s">
        <v>3066</v>
      </c>
      <c r="F10512" t="s">
        <v>2172</v>
      </c>
      <c r="G10512" t="s">
        <v>2173</v>
      </c>
      <c r="H10512">
        <v>187037.07579999999</v>
      </c>
      <c r="I10512">
        <v>870.98308560194903</v>
      </c>
      <c r="J10512">
        <v>75167.997884198398</v>
      </c>
      <c r="K10512">
        <v>76038.980969800396</v>
      </c>
      <c r="L10512">
        <v>110998.0948302</v>
      </c>
    </row>
    <row r="10513" spans="1:14" x14ac:dyDescent="0.35">
      <c r="A10513" t="s">
        <v>2020</v>
      </c>
      <c r="B10513" t="s">
        <v>5492</v>
      </c>
      <c r="C10513" t="s">
        <v>2879</v>
      </c>
      <c r="D10513" t="s">
        <v>2886</v>
      </c>
      <c r="E10513" t="s">
        <v>3066</v>
      </c>
      <c r="F10513" t="s">
        <v>2882</v>
      </c>
      <c r="G10513" t="s">
        <v>2883</v>
      </c>
      <c r="H10513">
        <v>798328.98179999995</v>
      </c>
      <c r="I10513">
        <v>3717.61073122783</v>
      </c>
      <c r="J10513">
        <v>320839.01535938302</v>
      </c>
      <c r="K10513">
        <v>324556.62609061098</v>
      </c>
      <c r="L10513">
        <v>473772.35570938903</v>
      </c>
    </row>
    <row r="10514" spans="1:14" x14ac:dyDescent="0.35">
      <c r="A10514" t="s">
        <v>2020</v>
      </c>
      <c r="B10514" t="s">
        <v>5492</v>
      </c>
      <c r="C10514" t="s">
        <v>2879</v>
      </c>
      <c r="D10514" t="s">
        <v>2888</v>
      </c>
      <c r="E10514" t="s">
        <v>4122</v>
      </c>
      <c r="F10514" t="s">
        <v>2172</v>
      </c>
      <c r="G10514" t="s">
        <v>2173</v>
      </c>
      <c r="H10514">
        <v>10767.8316</v>
      </c>
      <c r="I10514">
        <v>35.2933511072196</v>
      </c>
      <c r="J10514">
        <v>1620.4781374568299</v>
      </c>
      <c r="K10514">
        <v>1655.7714885640501</v>
      </c>
      <c r="L10514">
        <v>9112.0601114359506</v>
      </c>
    </row>
    <row r="10515" spans="1:14" x14ac:dyDescent="0.35">
      <c r="A10515" t="s">
        <v>2020</v>
      </c>
      <c r="B10515" t="s">
        <v>5492</v>
      </c>
      <c r="C10515" t="s">
        <v>2879</v>
      </c>
      <c r="D10515" t="s">
        <v>2888</v>
      </c>
      <c r="E10515" t="s">
        <v>4122</v>
      </c>
      <c r="F10515" t="s">
        <v>2882</v>
      </c>
      <c r="G10515" t="s">
        <v>2883</v>
      </c>
      <c r="H10515">
        <v>46008.0075</v>
      </c>
      <c r="I10515">
        <v>150.79886382175599</v>
      </c>
      <c r="J10515">
        <v>6923.8611327700801</v>
      </c>
      <c r="K10515">
        <v>7074.6599965918404</v>
      </c>
      <c r="L10515">
        <v>38933.3475034082</v>
      </c>
    </row>
    <row r="10516" spans="1:14" x14ac:dyDescent="0.35">
      <c r="A10516" t="s">
        <v>2020</v>
      </c>
      <c r="B10516" t="s">
        <v>5492</v>
      </c>
      <c r="C10516" t="s">
        <v>2879</v>
      </c>
      <c r="D10516" t="s">
        <v>2892</v>
      </c>
      <c r="E10516" t="s">
        <v>5495</v>
      </c>
      <c r="F10516" t="s">
        <v>2172</v>
      </c>
      <c r="G10516" t="s">
        <v>2173</v>
      </c>
      <c r="H10516">
        <v>28108.2094</v>
      </c>
      <c r="I10516">
        <v>44.231593673403303</v>
      </c>
      <c r="J10516">
        <v>41.275663687845601</v>
      </c>
      <c r="K10516">
        <v>85.507257361248904</v>
      </c>
      <c r="L10516">
        <v>28022.702142638798</v>
      </c>
    </row>
    <row r="10517" spans="1:14" x14ac:dyDescent="0.35">
      <c r="A10517" t="s">
        <v>2020</v>
      </c>
      <c r="B10517" t="s">
        <v>5492</v>
      </c>
      <c r="C10517" t="s">
        <v>2879</v>
      </c>
      <c r="D10517" t="s">
        <v>2892</v>
      </c>
      <c r="E10517" t="s">
        <v>5495</v>
      </c>
      <c r="F10517" t="s">
        <v>2882</v>
      </c>
      <c r="G10517" t="s">
        <v>2883</v>
      </c>
      <c r="H10517">
        <v>0</v>
      </c>
      <c r="I10517">
        <v>0</v>
      </c>
      <c r="J10517">
        <v>0</v>
      </c>
      <c r="K10517">
        <v>0</v>
      </c>
      <c r="L10517">
        <v>0</v>
      </c>
    </row>
    <row r="10518" spans="1:14" x14ac:dyDescent="0.35">
      <c r="A10518" t="s">
        <v>2020</v>
      </c>
      <c r="B10518" t="s">
        <v>5492</v>
      </c>
      <c r="C10518" t="s">
        <v>2879</v>
      </c>
      <c r="D10518" t="s">
        <v>2892</v>
      </c>
      <c r="E10518" t="s">
        <v>5495</v>
      </c>
      <c r="F10518" t="s">
        <v>2884</v>
      </c>
      <c r="G10518" t="s">
        <v>2885</v>
      </c>
      <c r="H10518">
        <v>55953.314700000003</v>
      </c>
      <c r="I10518">
        <v>166.08250011561799</v>
      </c>
      <c r="J10518">
        <v>144.376326551017</v>
      </c>
      <c r="K10518">
        <v>310.45882666663499</v>
      </c>
      <c r="L10518">
        <v>55642.855873333399</v>
      </c>
    </row>
    <row r="10519" spans="1:14" x14ac:dyDescent="0.35">
      <c r="A10519" t="s">
        <v>2020</v>
      </c>
      <c r="B10519" t="s">
        <v>5492</v>
      </c>
      <c r="C10519" t="s">
        <v>2879</v>
      </c>
      <c r="D10519" t="s">
        <v>2894</v>
      </c>
      <c r="E10519" t="s">
        <v>5496</v>
      </c>
      <c r="F10519" t="s">
        <v>2172</v>
      </c>
      <c r="G10519" t="s">
        <v>2173</v>
      </c>
      <c r="H10519">
        <v>133278.75140000001</v>
      </c>
      <c r="I10519">
        <v>380.46302729232201</v>
      </c>
      <c r="J10519">
        <v>33223.861001572099</v>
      </c>
      <c r="K10519">
        <v>33604.324028864401</v>
      </c>
      <c r="L10519">
        <v>99674.427371135607</v>
      </c>
    </row>
    <row r="10520" spans="1:14" x14ac:dyDescent="0.35">
      <c r="A10520" t="s">
        <v>2020</v>
      </c>
      <c r="B10520" t="s">
        <v>5492</v>
      </c>
      <c r="C10520" t="s">
        <v>2879</v>
      </c>
      <c r="D10520" t="s">
        <v>2894</v>
      </c>
      <c r="E10520" t="s">
        <v>5496</v>
      </c>
      <c r="F10520" t="s">
        <v>2882</v>
      </c>
      <c r="G10520" t="s">
        <v>2883</v>
      </c>
      <c r="H10520">
        <v>24865.4388</v>
      </c>
      <c r="I10520">
        <v>70.981908076925706</v>
      </c>
      <c r="J10520">
        <v>6198.4815301440503</v>
      </c>
      <c r="K10520">
        <v>6269.4634382209697</v>
      </c>
      <c r="L10520">
        <v>18595.975361779001</v>
      </c>
    </row>
    <row r="10521" spans="1:14" x14ac:dyDescent="0.35">
      <c r="A10521" t="s">
        <v>2020</v>
      </c>
      <c r="B10521" t="s">
        <v>5492</v>
      </c>
      <c r="C10521" t="s">
        <v>2879</v>
      </c>
      <c r="D10521" t="s">
        <v>2898</v>
      </c>
      <c r="E10521" t="s">
        <v>5497</v>
      </c>
      <c r="F10521" t="s">
        <v>2172</v>
      </c>
      <c r="G10521" t="s">
        <v>2173</v>
      </c>
      <c r="H10521">
        <v>0</v>
      </c>
      <c r="I10521">
        <v>0</v>
      </c>
      <c r="J10521">
        <v>0</v>
      </c>
      <c r="K10521">
        <v>0</v>
      </c>
      <c r="L10521">
        <v>0</v>
      </c>
    </row>
    <row r="10522" spans="1:14" x14ac:dyDescent="0.35">
      <c r="A10522" t="s">
        <v>2020</v>
      </c>
      <c r="B10522" t="s">
        <v>5492</v>
      </c>
      <c r="C10522" t="s">
        <v>2879</v>
      </c>
      <c r="D10522" t="s">
        <v>2898</v>
      </c>
      <c r="E10522" t="s">
        <v>5497</v>
      </c>
      <c r="F10522" t="s">
        <v>2882</v>
      </c>
      <c r="G10522" t="s">
        <v>2883</v>
      </c>
      <c r="H10522">
        <v>0</v>
      </c>
      <c r="I10522">
        <v>0</v>
      </c>
      <c r="J10522">
        <v>0</v>
      </c>
      <c r="K10522">
        <v>0</v>
      </c>
      <c r="L10522">
        <v>0</v>
      </c>
    </row>
    <row r="10523" spans="1:14" x14ac:dyDescent="0.35">
      <c r="A10523" t="s">
        <v>2020</v>
      </c>
      <c r="B10523" t="s">
        <v>5492</v>
      </c>
      <c r="C10523" t="s">
        <v>2879</v>
      </c>
      <c r="D10523" t="s">
        <v>2898</v>
      </c>
      <c r="E10523" t="s">
        <v>5497</v>
      </c>
      <c r="F10523" t="s">
        <v>2884</v>
      </c>
      <c r="G10523" t="s">
        <v>2885</v>
      </c>
      <c r="H10523">
        <v>0</v>
      </c>
      <c r="I10523">
        <v>0</v>
      </c>
      <c r="J10523">
        <v>0</v>
      </c>
      <c r="K10523">
        <v>0</v>
      </c>
      <c r="L10523">
        <v>0</v>
      </c>
    </row>
    <row r="10524" spans="1:14" x14ac:dyDescent="0.35">
      <c r="A10524" t="s">
        <v>2020</v>
      </c>
      <c r="B10524" t="s">
        <v>5492</v>
      </c>
      <c r="C10524" t="s">
        <v>2879</v>
      </c>
      <c r="D10524" t="s">
        <v>2898</v>
      </c>
      <c r="E10524" t="s">
        <v>5497</v>
      </c>
      <c r="F10524" t="s">
        <v>2896</v>
      </c>
      <c r="G10524" t="s">
        <v>2897</v>
      </c>
      <c r="H10524">
        <v>0</v>
      </c>
      <c r="I10524">
        <v>0</v>
      </c>
      <c r="J10524">
        <v>0</v>
      </c>
      <c r="K10524">
        <v>0</v>
      </c>
      <c r="L10524">
        <v>0</v>
      </c>
    </row>
    <row r="10525" spans="1:14" x14ac:dyDescent="0.35">
      <c r="A10525" t="s">
        <v>2020</v>
      </c>
      <c r="B10525" t="s">
        <v>5492</v>
      </c>
      <c r="C10525" t="s">
        <v>2879</v>
      </c>
      <c r="D10525" t="s">
        <v>2902</v>
      </c>
      <c r="E10525" t="s">
        <v>5210</v>
      </c>
      <c r="F10525" t="s">
        <v>2172</v>
      </c>
      <c r="G10525" t="s">
        <v>2173</v>
      </c>
      <c r="H10525">
        <v>34745.641100000001</v>
      </c>
      <c r="I10525">
        <v>303.52464525185798</v>
      </c>
      <c r="J10525">
        <v>1103.71571687248</v>
      </c>
      <c r="K10525">
        <v>1407.24036212434</v>
      </c>
      <c r="L10525">
        <v>33338.400737875701</v>
      </c>
    </row>
    <row r="10526" spans="1:14" x14ac:dyDescent="0.35">
      <c r="A10526" t="s">
        <v>2020</v>
      </c>
      <c r="B10526" t="s">
        <v>5492</v>
      </c>
      <c r="C10526" t="s">
        <v>2879</v>
      </c>
      <c r="D10526" t="s">
        <v>2902</v>
      </c>
      <c r="E10526" t="s">
        <v>5210</v>
      </c>
      <c r="F10526" t="s">
        <v>3007</v>
      </c>
      <c r="G10526" t="s">
        <v>3008</v>
      </c>
      <c r="H10526">
        <v>127102.25780000001</v>
      </c>
      <c r="I10526">
        <v>1110.7000754820699</v>
      </c>
      <c r="J10526">
        <v>0</v>
      </c>
      <c r="K10526">
        <v>1110.7000754820699</v>
      </c>
      <c r="L10526">
        <v>125991.557724518</v>
      </c>
      <c r="N10526" t="s">
        <v>2198</v>
      </c>
    </row>
    <row r="10527" spans="1:14" x14ac:dyDescent="0.35">
      <c r="A10527" t="s">
        <v>2020</v>
      </c>
      <c r="B10527" t="s">
        <v>5492</v>
      </c>
      <c r="C10527" t="s">
        <v>2879</v>
      </c>
      <c r="D10527" t="s">
        <v>2902</v>
      </c>
      <c r="E10527" t="s">
        <v>5210</v>
      </c>
      <c r="F10527" t="s">
        <v>2882</v>
      </c>
      <c r="G10527" t="s">
        <v>2883</v>
      </c>
      <c r="H10527">
        <v>21381.9329</v>
      </c>
      <c r="I10527">
        <v>186.78439707806601</v>
      </c>
      <c r="J10527">
        <v>679.20967192152796</v>
      </c>
      <c r="K10527">
        <v>865.99406899959399</v>
      </c>
      <c r="L10527">
        <v>20515.9388310004</v>
      </c>
    </row>
    <row r="10528" spans="1:14" x14ac:dyDescent="0.35">
      <c r="A10528" t="s">
        <v>2020</v>
      </c>
      <c r="B10528" t="s">
        <v>5492</v>
      </c>
      <c r="C10528" t="s">
        <v>2879</v>
      </c>
      <c r="D10528" t="s">
        <v>2902</v>
      </c>
      <c r="E10528" t="s">
        <v>5210</v>
      </c>
      <c r="F10528" t="s">
        <v>2884</v>
      </c>
      <c r="G10528" t="s">
        <v>2885</v>
      </c>
      <c r="H10528">
        <v>268708.67729999998</v>
      </c>
      <c r="I10528">
        <v>2348.1467061242602</v>
      </c>
      <c r="J10528">
        <v>8508.1610916916507</v>
      </c>
      <c r="K10528">
        <v>10856.3077978159</v>
      </c>
      <c r="L10528">
        <v>257852.36950218401</v>
      </c>
    </row>
    <row r="10529" spans="1:14" x14ac:dyDescent="0.35">
      <c r="A10529" t="s">
        <v>2020</v>
      </c>
      <c r="B10529" t="s">
        <v>5492</v>
      </c>
      <c r="C10529" t="s">
        <v>2879</v>
      </c>
      <c r="D10529" t="s">
        <v>2902</v>
      </c>
      <c r="E10529" t="s">
        <v>5210</v>
      </c>
      <c r="F10529" t="s">
        <v>2896</v>
      </c>
      <c r="G10529" t="s">
        <v>2897</v>
      </c>
      <c r="H10529">
        <v>125957.1924</v>
      </c>
      <c r="I10529">
        <v>1100.69376849575</v>
      </c>
      <c r="J10529">
        <v>3988.2005117304602</v>
      </c>
      <c r="K10529">
        <v>5088.89428022621</v>
      </c>
      <c r="L10529">
        <v>120868.298119774</v>
      </c>
    </row>
    <row r="10530" spans="1:14" x14ac:dyDescent="0.35">
      <c r="A10530" t="s">
        <v>2020</v>
      </c>
      <c r="B10530" t="s">
        <v>5492</v>
      </c>
      <c r="C10530" t="s">
        <v>2879</v>
      </c>
      <c r="D10530" t="s">
        <v>2904</v>
      </c>
      <c r="E10530" t="s">
        <v>5498</v>
      </c>
      <c r="F10530" t="s">
        <v>2170</v>
      </c>
      <c r="G10530" t="s">
        <v>2171</v>
      </c>
      <c r="H10530">
        <v>0</v>
      </c>
      <c r="I10530">
        <v>0</v>
      </c>
      <c r="J10530">
        <v>0</v>
      </c>
      <c r="K10530">
        <v>0</v>
      </c>
      <c r="L10530">
        <v>0</v>
      </c>
    </row>
    <row r="10531" spans="1:14" x14ac:dyDescent="0.35">
      <c r="A10531" t="s">
        <v>2020</v>
      </c>
      <c r="B10531" t="s">
        <v>5492</v>
      </c>
      <c r="C10531" t="s">
        <v>2879</v>
      </c>
      <c r="D10531" t="s">
        <v>2904</v>
      </c>
      <c r="E10531" t="s">
        <v>5498</v>
      </c>
      <c r="F10531" t="s">
        <v>2172</v>
      </c>
      <c r="G10531" t="s">
        <v>2173</v>
      </c>
      <c r="H10531">
        <v>29187.847399999999</v>
      </c>
      <c r="I10531">
        <v>92.958112310835006</v>
      </c>
      <c r="J10531">
        <v>1959.9366472270101</v>
      </c>
      <c r="K10531">
        <v>2052.8947595378499</v>
      </c>
      <c r="L10531">
        <v>27134.952640462201</v>
      </c>
    </row>
    <row r="10532" spans="1:14" x14ac:dyDescent="0.35">
      <c r="A10532" t="s">
        <v>2020</v>
      </c>
      <c r="B10532" t="s">
        <v>5492</v>
      </c>
      <c r="C10532" t="s">
        <v>2879</v>
      </c>
      <c r="D10532" t="s">
        <v>2904</v>
      </c>
      <c r="E10532" t="s">
        <v>5498</v>
      </c>
      <c r="F10532" t="s">
        <v>19</v>
      </c>
      <c r="G10532" t="s">
        <v>2174</v>
      </c>
      <c r="H10532">
        <v>74959.698999999993</v>
      </c>
      <c r="I10532">
        <v>238.73333388918999</v>
      </c>
      <c r="J10532">
        <v>0</v>
      </c>
      <c r="K10532">
        <v>238.73333388918999</v>
      </c>
      <c r="L10532">
        <v>74720.965666110802</v>
      </c>
      <c r="N10532" t="s">
        <v>2198</v>
      </c>
    </row>
    <row r="10533" spans="1:14" x14ac:dyDescent="0.35">
      <c r="A10533" t="s">
        <v>2020</v>
      </c>
      <c r="B10533" t="s">
        <v>5492</v>
      </c>
      <c r="C10533" t="s">
        <v>2879</v>
      </c>
      <c r="D10533" t="s">
        <v>2904</v>
      </c>
      <c r="E10533" t="s">
        <v>5498</v>
      </c>
      <c r="F10533" t="s">
        <v>2882</v>
      </c>
      <c r="G10533" t="s">
        <v>2883</v>
      </c>
      <c r="H10533">
        <v>0</v>
      </c>
      <c r="I10533">
        <v>0</v>
      </c>
      <c r="J10533">
        <v>0</v>
      </c>
      <c r="K10533">
        <v>0</v>
      </c>
      <c r="L10533">
        <v>0</v>
      </c>
    </row>
    <row r="10534" spans="1:14" x14ac:dyDescent="0.35">
      <c r="A10534" t="s">
        <v>2020</v>
      </c>
      <c r="B10534" t="s">
        <v>5492</v>
      </c>
      <c r="C10534" t="s">
        <v>2879</v>
      </c>
      <c r="D10534" t="s">
        <v>2904</v>
      </c>
      <c r="E10534" t="s">
        <v>5498</v>
      </c>
      <c r="F10534" t="s">
        <v>2884</v>
      </c>
      <c r="G10534" t="s">
        <v>2885</v>
      </c>
      <c r="H10534">
        <v>194143.40919999999</v>
      </c>
      <c r="I10534">
        <v>618.31229249176602</v>
      </c>
      <c r="J10534">
        <v>13036.5483050403</v>
      </c>
      <c r="K10534">
        <v>13654.860597532101</v>
      </c>
      <c r="L10534">
        <v>180488.54860246801</v>
      </c>
    </row>
    <row r="10535" spans="1:14" x14ac:dyDescent="0.35">
      <c r="A10535" t="s">
        <v>2020</v>
      </c>
      <c r="B10535" t="s">
        <v>5492</v>
      </c>
      <c r="C10535" t="s">
        <v>2879</v>
      </c>
      <c r="D10535" t="s">
        <v>2904</v>
      </c>
      <c r="E10535" t="s">
        <v>5498</v>
      </c>
      <c r="F10535" t="s">
        <v>2896</v>
      </c>
      <c r="G10535" t="s">
        <v>2897</v>
      </c>
      <c r="H10535">
        <v>35489.769</v>
      </c>
      <c r="I10535">
        <v>113.02861383249299</v>
      </c>
      <c r="J10535">
        <v>2383.1047869692102</v>
      </c>
      <c r="K10535">
        <v>2496.1334008017002</v>
      </c>
      <c r="L10535">
        <v>32993.6355991983</v>
      </c>
    </row>
    <row r="10536" spans="1:14" x14ac:dyDescent="0.35">
      <c r="A10536" t="s">
        <v>2020</v>
      </c>
      <c r="B10536" t="s">
        <v>5492</v>
      </c>
      <c r="C10536" t="s">
        <v>2879</v>
      </c>
      <c r="D10536" t="s">
        <v>2904</v>
      </c>
      <c r="E10536" t="s">
        <v>5498</v>
      </c>
      <c r="F10536" t="s">
        <v>2875</v>
      </c>
      <c r="G10536" t="s">
        <v>2876</v>
      </c>
      <c r="H10536">
        <v>9065.9223000000002</v>
      </c>
      <c r="I10536">
        <v>28.873353066244199</v>
      </c>
      <c r="J10536">
        <v>608.76820103263299</v>
      </c>
      <c r="K10536">
        <v>637.64155409887701</v>
      </c>
      <c r="L10536">
        <v>8428.2807459011201</v>
      </c>
    </row>
    <row r="10537" spans="1:14" x14ac:dyDescent="0.35">
      <c r="A10537" t="s">
        <v>2020</v>
      </c>
      <c r="B10537" t="s">
        <v>5492</v>
      </c>
      <c r="C10537" t="s">
        <v>2879</v>
      </c>
      <c r="D10537" t="s">
        <v>2906</v>
      </c>
      <c r="E10537" t="s">
        <v>5499</v>
      </c>
      <c r="F10537" t="s">
        <v>2172</v>
      </c>
      <c r="G10537" t="s">
        <v>2173</v>
      </c>
      <c r="H10537">
        <v>0</v>
      </c>
      <c r="I10537">
        <v>0</v>
      </c>
      <c r="J10537">
        <v>0</v>
      </c>
      <c r="K10537">
        <v>0</v>
      </c>
      <c r="L10537">
        <v>0</v>
      </c>
    </row>
    <row r="10538" spans="1:14" x14ac:dyDescent="0.35">
      <c r="A10538" t="s">
        <v>2020</v>
      </c>
      <c r="B10538" t="s">
        <v>5492</v>
      </c>
      <c r="C10538" t="s">
        <v>2879</v>
      </c>
      <c r="D10538" t="s">
        <v>2906</v>
      </c>
      <c r="E10538" t="s">
        <v>5499</v>
      </c>
      <c r="F10538" t="s">
        <v>2882</v>
      </c>
      <c r="G10538" t="s">
        <v>2883</v>
      </c>
      <c r="H10538">
        <v>0</v>
      </c>
      <c r="I10538">
        <v>0</v>
      </c>
      <c r="J10538">
        <v>0</v>
      </c>
      <c r="K10538">
        <v>0</v>
      </c>
      <c r="L10538">
        <v>0</v>
      </c>
    </row>
    <row r="10539" spans="1:14" x14ac:dyDescent="0.35">
      <c r="A10539" t="s">
        <v>2020</v>
      </c>
      <c r="B10539" t="s">
        <v>5492</v>
      </c>
      <c r="C10539" t="s">
        <v>2879</v>
      </c>
      <c r="D10539" t="s">
        <v>2906</v>
      </c>
      <c r="E10539" t="s">
        <v>5499</v>
      </c>
      <c r="F10539" t="s">
        <v>2890</v>
      </c>
      <c r="G10539" t="s">
        <v>2891</v>
      </c>
      <c r="H10539">
        <v>0</v>
      </c>
      <c r="I10539">
        <v>0</v>
      </c>
      <c r="J10539">
        <v>0</v>
      </c>
      <c r="K10539">
        <v>0</v>
      </c>
      <c r="L10539">
        <v>0</v>
      </c>
    </row>
    <row r="10540" spans="1:14" x14ac:dyDescent="0.35">
      <c r="A10540" t="s">
        <v>2020</v>
      </c>
      <c r="B10540" t="s">
        <v>5492</v>
      </c>
      <c r="C10540" t="s">
        <v>2879</v>
      </c>
      <c r="D10540" t="s">
        <v>2908</v>
      </c>
      <c r="E10540" t="s">
        <v>5500</v>
      </c>
      <c r="F10540" t="s">
        <v>2172</v>
      </c>
      <c r="G10540" t="s">
        <v>2173</v>
      </c>
      <c r="H10540">
        <v>17264.7929</v>
      </c>
      <c r="I10540">
        <v>182.99644244530799</v>
      </c>
      <c r="J10540">
        <v>917.40533391723204</v>
      </c>
      <c r="K10540">
        <v>1100.40177636254</v>
      </c>
      <c r="L10540">
        <v>16164.391123637501</v>
      </c>
    </row>
    <row r="10541" spans="1:14" x14ac:dyDescent="0.35">
      <c r="A10541" t="s">
        <v>2020</v>
      </c>
      <c r="B10541" t="s">
        <v>5492</v>
      </c>
      <c r="C10541" t="s">
        <v>2879</v>
      </c>
      <c r="D10541" t="s">
        <v>2908</v>
      </c>
      <c r="E10541" t="s">
        <v>5500</v>
      </c>
      <c r="F10541" t="s">
        <v>2882</v>
      </c>
      <c r="G10541" t="s">
        <v>2883</v>
      </c>
      <c r="H10541">
        <v>5035.5645999999997</v>
      </c>
      <c r="I10541">
        <v>53.373962379881398</v>
      </c>
      <c r="J10541">
        <v>267.57655572585901</v>
      </c>
      <c r="K10541">
        <v>320.95051810574103</v>
      </c>
      <c r="L10541">
        <v>4714.6140818942604</v>
      </c>
    </row>
    <row r="10542" spans="1:14" x14ac:dyDescent="0.35">
      <c r="A10542" t="s">
        <v>2020</v>
      </c>
      <c r="B10542" t="s">
        <v>5492</v>
      </c>
      <c r="C10542" t="s">
        <v>2879</v>
      </c>
      <c r="D10542" t="s">
        <v>2908</v>
      </c>
      <c r="E10542" t="s">
        <v>5500</v>
      </c>
      <c r="F10542" t="s">
        <v>2890</v>
      </c>
      <c r="G10542" t="s">
        <v>2891</v>
      </c>
      <c r="H10542">
        <v>1582.606</v>
      </c>
      <c r="I10542">
        <v>16.774673890819901</v>
      </c>
      <c r="J10542">
        <v>84.095488942412999</v>
      </c>
      <c r="K10542">
        <v>100.870162833233</v>
      </c>
      <c r="L10542">
        <v>1481.7358371667699</v>
      </c>
    </row>
    <row r="10543" spans="1:14" x14ac:dyDescent="0.35">
      <c r="A10543" t="s">
        <v>2020</v>
      </c>
      <c r="B10543" t="s">
        <v>5492</v>
      </c>
      <c r="C10543" t="s">
        <v>2879</v>
      </c>
      <c r="D10543" t="s">
        <v>2910</v>
      </c>
      <c r="E10543" t="s">
        <v>5501</v>
      </c>
      <c r="F10543" t="s">
        <v>2172</v>
      </c>
      <c r="G10543" t="s">
        <v>2173</v>
      </c>
      <c r="H10543">
        <v>29512.298299999999</v>
      </c>
      <c r="I10543">
        <v>111.516016375261</v>
      </c>
      <c r="J10543">
        <v>3404.0305440283</v>
      </c>
      <c r="K10543">
        <v>3515.5465604035599</v>
      </c>
      <c r="L10543">
        <v>25996.751739596399</v>
      </c>
    </row>
    <row r="10544" spans="1:14" x14ac:dyDescent="0.35">
      <c r="A10544" t="s">
        <v>2020</v>
      </c>
      <c r="B10544" t="s">
        <v>5492</v>
      </c>
      <c r="C10544" t="s">
        <v>2879</v>
      </c>
      <c r="D10544" t="s">
        <v>2910</v>
      </c>
      <c r="E10544" t="s">
        <v>5501</v>
      </c>
      <c r="F10544" t="s">
        <v>2882</v>
      </c>
      <c r="G10544" t="s">
        <v>2883</v>
      </c>
      <c r="H10544">
        <v>9435.9048999999995</v>
      </c>
      <c r="I10544">
        <v>35.6547807458319</v>
      </c>
      <c r="J10544">
        <v>1088.36350727436</v>
      </c>
      <c r="K10544">
        <v>1124.0182880201901</v>
      </c>
      <c r="L10544">
        <v>8311.8866119798095</v>
      </c>
    </row>
    <row r="10545" spans="1:12" x14ac:dyDescent="0.35">
      <c r="A10545" t="s">
        <v>2020</v>
      </c>
      <c r="B10545" t="s">
        <v>5492</v>
      </c>
      <c r="C10545" t="s">
        <v>2879</v>
      </c>
      <c r="D10545" t="s">
        <v>2912</v>
      </c>
      <c r="E10545" t="s">
        <v>3153</v>
      </c>
      <c r="F10545" t="s">
        <v>2170</v>
      </c>
      <c r="G10545" t="s">
        <v>2171</v>
      </c>
      <c r="H10545">
        <v>0</v>
      </c>
      <c r="I10545">
        <v>0</v>
      </c>
      <c r="J10545">
        <v>0</v>
      </c>
      <c r="K10545">
        <v>0</v>
      </c>
      <c r="L10545">
        <v>0</v>
      </c>
    </row>
    <row r="10546" spans="1:12" x14ac:dyDescent="0.35">
      <c r="A10546" t="s">
        <v>2020</v>
      </c>
      <c r="B10546" t="s">
        <v>5492</v>
      </c>
      <c r="C10546" t="s">
        <v>2879</v>
      </c>
      <c r="D10546" t="s">
        <v>2912</v>
      </c>
      <c r="E10546" t="s">
        <v>3153</v>
      </c>
      <c r="F10546" t="s">
        <v>2172</v>
      </c>
      <c r="G10546" t="s">
        <v>2173</v>
      </c>
      <c r="H10546">
        <v>158371.22949999999</v>
      </c>
      <c r="I10546">
        <v>847.35174184141601</v>
      </c>
      <c r="J10546">
        <v>13908.2212667482</v>
      </c>
      <c r="K10546">
        <v>14755.573008589599</v>
      </c>
      <c r="L10546">
        <v>143615.65649140999</v>
      </c>
    </row>
    <row r="10547" spans="1:12" x14ac:dyDescent="0.35">
      <c r="A10547" t="s">
        <v>2020</v>
      </c>
      <c r="B10547" t="s">
        <v>5492</v>
      </c>
      <c r="C10547" t="s">
        <v>2879</v>
      </c>
      <c r="D10547" t="s">
        <v>2912</v>
      </c>
      <c r="E10547" t="s">
        <v>3153</v>
      </c>
      <c r="F10547" t="s">
        <v>2882</v>
      </c>
      <c r="G10547" t="s">
        <v>2883</v>
      </c>
      <c r="H10547">
        <v>164433.2862</v>
      </c>
      <c r="I10547">
        <v>879.78625827553697</v>
      </c>
      <c r="J10547">
        <v>14440.5933726525</v>
      </c>
      <c r="K10547">
        <v>15320.379630928001</v>
      </c>
      <c r="L10547">
        <v>149112.90656907199</v>
      </c>
    </row>
    <row r="10548" spans="1:12" x14ac:dyDescent="0.35">
      <c r="A10548" t="s">
        <v>2020</v>
      </c>
      <c r="B10548" t="s">
        <v>5492</v>
      </c>
      <c r="C10548" t="s">
        <v>2879</v>
      </c>
      <c r="D10548" t="s">
        <v>2912</v>
      </c>
      <c r="E10548" t="s">
        <v>3153</v>
      </c>
      <c r="F10548" t="s">
        <v>2890</v>
      </c>
      <c r="G10548" t="s">
        <v>2891</v>
      </c>
      <c r="H10548">
        <v>6567.2280000000001</v>
      </c>
      <c r="I10548">
        <v>35.1373928036313</v>
      </c>
      <c r="J10548">
        <v>576.73644806292396</v>
      </c>
      <c r="K10548">
        <v>611.87384086655595</v>
      </c>
      <c r="L10548">
        <v>5955.3541591334397</v>
      </c>
    </row>
    <row r="10549" spans="1:12" x14ac:dyDescent="0.35">
      <c r="A10549" t="s">
        <v>2020</v>
      </c>
      <c r="B10549" t="s">
        <v>5492</v>
      </c>
      <c r="C10549" t="s">
        <v>2915</v>
      </c>
      <c r="D10549" t="s">
        <v>3144</v>
      </c>
      <c r="E10549" t="s">
        <v>5502</v>
      </c>
      <c r="F10549" t="s">
        <v>2172</v>
      </c>
      <c r="G10549" t="s">
        <v>2173</v>
      </c>
      <c r="H10549">
        <v>35133104.484200001</v>
      </c>
      <c r="I10549">
        <v>136427.98863480301</v>
      </c>
      <c r="J10549">
        <v>14332425.715052599</v>
      </c>
      <c r="K10549">
        <v>14468853.7036874</v>
      </c>
      <c r="L10549">
        <v>20664250.780512601</v>
      </c>
    </row>
    <row r="10550" spans="1:12" x14ac:dyDescent="0.35">
      <c r="A10550" t="s">
        <v>2020</v>
      </c>
      <c r="B10550" t="s">
        <v>5492</v>
      </c>
      <c r="C10550" t="s">
        <v>2915</v>
      </c>
      <c r="D10550" t="s">
        <v>3144</v>
      </c>
      <c r="E10550" t="s">
        <v>5502</v>
      </c>
      <c r="F10550" t="s">
        <v>2918</v>
      </c>
      <c r="G10550" t="s">
        <v>2919</v>
      </c>
      <c r="H10550">
        <v>103481.96829999999</v>
      </c>
      <c r="I10550">
        <v>401.83857939560801</v>
      </c>
      <c r="J10550">
        <v>42215.102973090499</v>
      </c>
      <c r="K10550">
        <v>42616.941552486103</v>
      </c>
      <c r="L10550">
        <v>60865.026747513897</v>
      </c>
    </row>
    <row r="10551" spans="1:12" x14ac:dyDescent="0.35">
      <c r="A10551" t="s">
        <v>2020</v>
      </c>
      <c r="B10551" t="s">
        <v>5492</v>
      </c>
      <c r="C10551" t="s">
        <v>2915</v>
      </c>
      <c r="D10551" t="s">
        <v>3144</v>
      </c>
      <c r="E10551" t="s">
        <v>5502</v>
      </c>
      <c r="F10551" t="s">
        <v>2920</v>
      </c>
      <c r="G10551" t="s">
        <v>2921</v>
      </c>
      <c r="H10551">
        <v>0</v>
      </c>
      <c r="I10551">
        <v>0</v>
      </c>
      <c r="J10551">
        <v>0</v>
      </c>
      <c r="K10551">
        <v>0</v>
      </c>
      <c r="L10551">
        <v>0</v>
      </c>
    </row>
    <row r="10552" spans="1:12" x14ac:dyDescent="0.35">
      <c r="A10552" t="s">
        <v>2020</v>
      </c>
      <c r="B10552" t="s">
        <v>5492</v>
      </c>
      <c r="C10552" t="s">
        <v>2915</v>
      </c>
      <c r="D10552" t="s">
        <v>3144</v>
      </c>
      <c r="E10552" t="s">
        <v>5502</v>
      </c>
      <c r="F10552" t="s">
        <v>2867</v>
      </c>
      <c r="G10552" t="s">
        <v>2868</v>
      </c>
      <c r="H10552">
        <v>0</v>
      </c>
      <c r="I10552">
        <v>0</v>
      </c>
      <c r="J10552">
        <v>0</v>
      </c>
      <c r="K10552">
        <v>0</v>
      </c>
      <c r="L10552">
        <v>0</v>
      </c>
    </row>
    <row r="10553" spans="1:12" x14ac:dyDescent="0.35">
      <c r="A10553" t="s">
        <v>2020</v>
      </c>
      <c r="B10553" t="s">
        <v>5492</v>
      </c>
      <c r="C10553" t="s">
        <v>2915</v>
      </c>
      <c r="D10553" t="s">
        <v>3144</v>
      </c>
      <c r="E10553" t="s">
        <v>5502</v>
      </c>
      <c r="F10553" t="s">
        <v>2922</v>
      </c>
      <c r="G10553" t="s">
        <v>2923</v>
      </c>
      <c r="H10553">
        <v>2313700.6121</v>
      </c>
      <c r="I10553">
        <v>8984.5040864867005</v>
      </c>
      <c r="J10553">
        <v>943865.981568155</v>
      </c>
      <c r="K10553">
        <v>952850.48565464094</v>
      </c>
      <c r="L10553">
        <v>1360850.12644536</v>
      </c>
    </row>
    <row r="10554" spans="1:12" x14ac:dyDescent="0.35">
      <c r="A10554" t="s">
        <v>2020</v>
      </c>
      <c r="B10554" t="s">
        <v>5492</v>
      </c>
      <c r="C10554" t="s">
        <v>2915</v>
      </c>
      <c r="D10554" t="s">
        <v>3144</v>
      </c>
      <c r="E10554" t="s">
        <v>5502</v>
      </c>
      <c r="F10554" t="s">
        <v>2875</v>
      </c>
      <c r="G10554" t="s">
        <v>2876</v>
      </c>
      <c r="H10554">
        <v>4600066.3646</v>
      </c>
      <c r="I10554">
        <v>17862.862133133</v>
      </c>
      <c r="J10554">
        <v>1876580.8038604001</v>
      </c>
      <c r="K10554">
        <v>1894443.6659935301</v>
      </c>
      <c r="L10554">
        <v>2705622.6986064701</v>
      </c>
    </row>
    <row r="10555" spans="1:12" x14ac:dyDescent="0.35">
      <c r="A10555" t="s">
        <v>2020</v>
      </c>
      <c r="B10555" t="s">
        <v>5492</v>
      </c>
      <c r="C10555" t="s">
        <v>2915</v>
      </c>
      <c r="D10555" t="s">
        <v>3144</v>
      </c>
      <c r="E10555" t="s">
        <v>5502</v>
      </c>
      <c r="F10555" t="s">
        <v>392</v>
      </c>
      <c r="G10555" t="s">
        <v>2914</v>
      </c>
      <c r="H10555">
        <v>714611.32830000005</v>
      </c>
      <c r="I10555">
        <v>2774.9607558262701</v>
      </c>
      <c r="J10555">
        <v>291523.16392737901</v>
      </c>
      <c r="K10555">
        <v>294298.12468320603</v>
      </c>
      <c r="L10555">
        <v>420313.20361679402</v>
      </c>
    </row>
    <row r="10556" spans="1:12" x14ac:dyDescent="0.35">
      <c r="A10556" t="s">
        <v>2020</v>
      </c>
      <c r="B10556" t="s">
        <v>5492</v>
      </c>
      <c r="C10556" t="s">
        <v>2915</v>
      </c>
      <c r="D10556" t="s">
        <v>3144</v>
      </c>
      <c r="E10556" t="s">
        <v>5502</v>
      </c>
      <c r="F10556" t="s">
        <v>2924</v>
      </c>
      <c r="G10556" t="s">
        <v>2925</v>
      </c>
      <c r="H10556">
        <v>0</v>
      </c>
      <c r="I10556">
        <v>0</v>
      </c>
      <c r="J10556">
        <v>0</v>
      </c>
      <c r="K10556">
        <v>0</v>
      </c>
      <c r="L10556">
        <v>0</v>
      </c>
    </row>
    <row r="10557" spans="1:12" x14ac:dyDescent="0.35">
      <c r="A10557" t="s">
        <v>2020</v>
      </c>
      <c r="B10557" t="s">
        <v>5492</v>
      </c>
      <c r="C10557" t="s">
        <v>2915</v>
      </c>
      <c r="D10557" t="s">
        <v>3144</v>
      </c>
      <c r="E10557" t="s">
        <v>5502</v>
      </c>
      <c r="F10557" t="s">
        <v>2877</v>
      </c>
      <c r="G10557" t="s">
        <v>2878</v>
      </c>
      <c r="H10557">
        <v>952815.10450000002</v>
      </c>
      <c r="I10557">
        <v>3699.94767443503</v>
      </c>
      <c r="J10557">
        <v>388697.55190317298</v>
      </c>
      <c r="K10557">
        <v>392397.49957760802</v>
      </c>
      <c r="L10557">
        <v>560417.60492239206</v>
      </c>
    </row>
    <row r="10558" spans="1:12" x14ac:dyDescent="0.35">
      <c r="A10558" t="s">
        <v>2020</v>
      </c>
      <c r="B10558" t="s">
        <v>5492</v>
      </c>
      <c r="C10558" t="s">
        <v>2915</v>
      </c>
      <c r="D10558" t="s">
        <v>3144</v>
      </c>
      <c r="E10558" t="s">
        <v>5502</v>
      </c>
      <c r="F10558" t="s">
        <v>2177</v>
      </c>
      <c r="G10558" t="s">
        <v>2178</v>
      </c>
      <c r="H10558">
        <v>900097.87529999996</v>
      </c>
      <c r="I10558">
        <v>3495.2374547429299</v>
      </c>
      <c r="J10558">
        <v>367191.744728202</v>
      </c>
      <c r="K10558">
        <v>370686.98218294501</v>
      </c>
      <c r="L10558">
        <v>529410.89311705495</v>
      </c>
    </row>
    <row r="10559" spans="1:12" x14ac:dyDescent="0.35">
      <c r="A10559" t="s">
        <v>2020</v>
      </c>
      <c r="B10559" t="s">
        <v>5492</v>
      </c>
      <c r="C10559" t="s">
        <v>2915</v>
      </c>
      <c r="D10559" t="s">
        <v>5503</v>
      </c>
      <c r="E10559" t="s">
        <v>5504</v>
      </c>
      <c r="F10559" t="s">
        <v>2172</v>
      </c>
      <c r="G10559" t="s">
        <v>2173</v>
      </c>
      <c r="H10559">
        <v>29734.3583</v>
      </c>
      <c r="I10559">
        <v>179.47130899871499</v>
      </c>
      <c r="J10559">
        <v>2688.45859198469</v>
      </c>
      <c r="K10559">
        <v>2867.9299009834099</v>
      </c>
      <c r="L10559">
        <v>26866.4283990166</v>
      </c>
    </row>
    <row r="10560" spans="1:12" x14ac:dyDescent="0.35">
      <c r="A10560" t="s">
        <v>2020</v>
      </c>
      <c r="B10560" t="s">
        <v>5492</v>
      </c>
      <c r="C10560" t="s">
        <v>2915</v>
      </c>
      <c r="D10560" t="s">
        <v>5503</v>
      </c>
      <c r="E10560" t="s">
        <v>5504</v>
      </c>
      <c r="F10560" t="s">
        <v>2867</v>
      </c>
      <c r="G10560" t="s">
        <v>2868</v>
      </c>
      <c r="H10560">
        <v>0</v>
      </c>
      <c r="I10560">
        <v>0</v>
      </c>
      <c r="J10560">
        <v>0</v>
      </c>
      <c r="K10560">
        <v>0</v>
      </c>
      <c r="L10560">
        <v>0</v>
      </c>
    </row>
    <row r="10561" spans="1:14" x14ac:dyDescent="0.35">
      <c r="A10561" t="s">
        <v>2020</v>
      </c>
      <c r="B10561" t="s">
        <v>5492</v>
      </c>
      <c r="C10561" t="s">
        <v>2915</v>
      </c>
      <c r="D10561" t="s">
        <v>5503</v>
      </c>
      <c r="E10561" t="s">
        <v>5504</v>
      </c>
      <c r="F10561" t="s">
        <v>2922</v>
      </c>
      <c r="G10561" t="s">
        <v>2923</v>
      </c>
      <c r="H10561">
        <v>0</v>
      </c>
      <c r="I10561">
        <v>0</v>
      </c>
      <c r="J10561">
        <v>0</v>
      </c>
      <c r="K10561">
        <v>0</v>
      </c>
      <c r="L10561">
        <v>0</v>
      </c>
    </row>
    <row r="10562" spans="1:14" x14ac:dyDescent="0.35">
      <c r="A10562" t="s">
        <v>2020</v>
      </c>
      <c r="B10562" t="s">
        <v>5492</v>
      </c>
      <c r="C10562" t="s">
        <v>2915</v>
      </c>
      <c r="D10562" t="s">
        <v>5503</v>
      </c>
      <c r="E10562" t="s">
        <v>5504</v>
      </c>
      <c r="F10562" t="s">
        <v>2924</v>
      </c>
      <c r="G10562" t="s">
        <v>2925</v>
      </c>
      <c r="H10562">
        <v>0</v>
      </c>
      <c r="I10562">
        <v>0</v>
      </c>
      <c r="J10562">
        <v>0</v>
      </c>
      <c r="K10562">
        <v>0</v>
      </c>
      <c r="L10562">
        <v>0</v>
      </c>
    </row>
    <row r="10563" spans="1:14" x14ac:dyDescent="0.35">
      <c r="A10563" t="s">
        <v>2020</v>
      </c>
      <c r="B10563" t="s">
        <v>5492</v>
      </c>
      <c r="C10563" t="s">
        <v>2915</v>
      </c>
      <c r="D10563" t="s">
        <v>5505</v>
      </c>
      <c r="E10563" t="s">
        <v>5506</v>
      </c>
      <c r="F10563" t="s">
        <v>2170</v>
      </c>
      <c r="G10563" t="s">
        <v>2171</v>
      </c>
      <c r="H10563">
        <v>0</v>
      </c>
      <c r="I10563">
        <v>0</v>
      </c>
      <c r="J10563">
        <v>0</v>
      </c>
      <c r="K10563">
        <v>0</v>
      </c>
      <c r="L10563">
        <v>0</v>
      </c>
    </row>
    <row r="10564" spans="1:14" x14ac:dyDescent="0.35">
      <c r="A10564" t="s">
        <v>2020</v>
      </c>
      <c r="B10564" t="s">
        <v>5492</v>
      </c>
      <c r="C10564" t="s">
        <v>2915</v>
      </c>
      <c r="D10564" t="s">
        <v>5505</v>
      </c>
      <c r="E10564" t="s">
        <v>5506</v>
      </c>
      <c r="F10564" t="s">
        <v>2172</v>
      </c>
      <c r="G10564" t="s">
        <v>2173</v>
      </c>
      <c r="H10564">
        <v>0</v>
      </c>
      <c r="I10564">
        <v>0</v>
      </c>
      <c r="J10564">
        <v>0</v>
      </c>
      <c r="K10564">
        <v>0</v>
      </c>
      <c r="L10564">
        <v>0</v>
      </c>
    </row>
    <row r="10565" spans="1:14" x14ac:dyDescent="0.35">
      <c r="A10565" t="s">
        <v>2020</v>
      </c>
      <c r="B10565" t="s">
        <v>5492</v>
      </c>
      <c r="C10565" t="s">
        <v>2915</v>
      </c>
      <c r="D10565" t="s">
        <v>5505</v>
      </c>
      <c r="E10565" t="s">
        <v>5506</v>
      </c>
      <c r="F10565" t="s">
        <v>2867</v>
      </c>
      <c r="G10565" t="s">
        <v>2868</v>
      </c>
      <c r="H10565">
        <v>0</v>
      </c>
      <c r="I10565">
        <v>0</v>
      </c>
      <c r="J10565">
        <v>0</v>
      </c>
      <c r="K10565">
        <v>0</v>
      </c>
      <c r="L10565">
        <v>0</v>
      </c>
    </row>
    <row r="10566" spans="1:14" x14ac:dyDescent="0.35">
      <c r="A10566" t="s">
        <v>2020</v>
      </c>
      <c r="B10566" t="s">
        <v>5492</v>
      </c>
      <c r="C10566" t="s">
        <v>2915</v>
      </c>
      <c r="D10566" t="s">
        <v>5505</v>
      </c>
      <c r="E10566" t="s">
        <v>5506</v>
      </c>
      <c r="F10566" t="s">
        <v>2922</v>
      </c>
      <c r="G10566" t="s">
        <v>2923</v>
      </c>
      <c r="H10566">
        <v>0</v>
      </c>
      <c r="I10566">
        <v>0</v>
      </c>
      <c r="J10566">
        <v>0</v>
      </c>
      <c r="K10566">
        <v>0</v>
      </c>
      <c r="L10566">
        <v>0</v>
      </c>
    </row>
    <row r="10567" spans="1:14" x14ac:dyDescent="0.35">
      <c r="A10567" t="s">
        <v>2020</v>
      </c>
      <c r="B10567" t="s">
        <v>5492</v>
      </c>
      <c r="C10567" t="s">
        <v>2915</v>
      </c>
      <c r="D10567" t="s">
        <v>5505</v>
      </c>
      <c r="E10567" t="s">
        <v>5506</v>
      </c>
      <c r="F10567" t="s">
        <v>2924</v>
      </c>
      <c r="G10567" t="s">
        <v>2925</v>
      </c>
      <c r="H10567">
        <v>0</v>
      </c>
      <c r="I10567">
        <v>0</v>
      </c>
      <c r="J10567">
        <v>0</v>
      </c>
      <c r="K10567">
        <v>0</v>
      </c>
      <c r="L10567">
        <v>0</v>
      </c>
    </row>
    <row r="10568" spans="1:14" x14ac:dyDescent="0.35">
      <c r="A10568" t="s">
        <v>2020</v>
      </c>
      <c r="B10568" t="s">
        <v>5492</v>
      </c>
      <c r="C10568" t="s">
        <v>2915</v>
      </c>
      <c r="D10568" t="s">
        <v>4029</v>
      </c>
      <c r="E10568" t="s">
        <v>5507</v>
      </c>
      <c r="F10568" t="s">
        <v>2172</v>
      </c>
      <c r="G10568" t="s">
        <v>2173</v>
      </c>
      <c r="H10568">
        <v>730162.62520000001</v>
      </c>
      <c r="I10568">
        <v>2596.7648317558101</v>
      </c>
      <c r="J10568">
        <v>234122.57782896899</v>
      </c>
      <c r="K10568">
        <v>236719.342660725</v>
      </c>
      <c r="L10568">
        <v>493443.28253927501</v>
      </c>
    </row>
    <row r="10569" spans="1:14" x14ac:dyDescent="0.35">
      <c r="A10569" t="s">
        <v>2020</v>
      </c>
      <c r="B10569" t="s">
        <v>5492</v>
      </c>
      <c r="C10569" t="s">
        <v>2915</v>
      </c>
      <c r="D10569" t="s">
        <v>4029</v>
      </c>
      <c r="E10569" t="s">
        <v>5507</v>
      </c>
      <c r="F10569" t="s">
        <v>2867</v>
      </c>
      <c r="G10569" t="s">
        <v>2868</v>
      </c>
      <c r="H10569">
        <v>0</v>
      </c>
      <c r="I10569">
        <v>0</v>
      </c>
      <c r="J10569">
        <v>0</v>
      </c>
      <c r="K10569">
        <v>0</v>
      </c>
      <c r="L10569">
        <v>0</v>
      </c>
    </row>
    <row r="10570" spans="1:14" x14ac:dyDescent="0.35">
      <c r="A10570" t="s">
        <v>2020</v>
      </c>
      <c r="B10570" t="s">
        <v>5492</v>
      </c>
      <c r="C10570" t="s">
        <v>2915</v>
      </c>
      <c r="D10570" t="s">
        <v>4029</v>
      </c>
      <c r="E10570" t="s">
        <v>5507</v>
      </c>
      <c r="F10570" t="s">
        <v>2922</v>
      </c>
      <c r="G10570" t="s">
        <v>2923</v>
      </c>
      <c r="H10570">
        <v>24190.429400000001</v>
      </c>
      <c r="I10570">
        <v>86.031322403876601</v>
      </c>
      <c r="J10570">
        <v>7756.5264012035204</v>
      </c>
      <c r="K10570">
        <v>7842.5577236073896</v>
      </c>
      <c r="L10570">
        <v>16347.8716763926</v>
      </c>
    </row>
    <row r="10571" spans="1:14" x14ac:dyDescent="0.35">
      <c r="A10571" t="s">
        <v>2020</v>
      </c>
      <c r="B10571" t="s">
        <v>5492</v>
      </c>
      <c r="C10571" t="s">
        <v>2915</v>
      </c>
      <c r="D10571" t="s">
        <v>4029</v>
      </c>
      <c r="E10571" t="s">
        <v>5507</v>
      </c>
      <c r="F10571" t="s">
        <v>2924</v>
      </c>
      <c r="G10571" t="s">
        <v>2925</v>
      </c>
      <c r="H10571">
        <v>0</v>
      </c>
      <c r="I10571">
        <v>0</v>
      </c>
      <c r="J10571">
        <v>0</v>
      </c>
      <c r="K10571">
        <v>0</v>
      </c>
      <c r="L10571">
        <v>0</v>
      </c>
    </row>
    <row r="10572" spans="1:14" x14ac:dyDescent="0.35">
      <c r="A10572" t="s">
        <v>2020</v>
      </c>
      <c r="B10572" t="s">
        <v>5492</v>
      </c>
      <c r="C10572" t="s">
        <v>17</v>
      </c>
      <c r="D10572" t="s">
        <v>2021</v>
      </c>
      <c r="E10572" t="s">
        <v>2470</v>
      </c>
      <c r="F10572" t="s">
        <v>2206</v>
      </c>
      <c r="G10572" t="s">
        <v>3028</v>
      </c>
      <c r="H10572">
        <v>7766339.9513999997</v>
      </c>
      <c r="I10572">
        <v>32236.203291305999</v>
      </c>
      <c r="J10572">
        <v>0</v>
      </c>
      <c r="K10572">
        <v>32236.203291305999</v>
      </c>
      <c r="L10572">
        <v>7734103.7481086897</v>
      </c>
      <c r="M10572" t="s">
        <v>2198</v>
      </c>
    </row>
    <row r="10573" spans="1:14" x14ac:dyDescent="0.35">
      <c r="A10573" t="s">
        <v>2020</v>
      </c>
      <c r="B10573" t="s">
        <v>5492</v>
      </c>
      <c r="C10573" t="s">
        <v>17</v>
      </c>
      <c r="D10573" t="s">
        <v>2021</v>
      </c>
      <c r="E10573" t="s">
        <v>2470</v>
      </c>
      <c r="F10573" t="s">
        <v>2170</v>
      </c>
      <c r="G10573" t="s">
        <v>2171</v>
      </c>
      <c r="H10573">
        <v>0</v>
      </c>
      <c r="I10573">
        <v>0</v>
      </c>
      <c r="J10573">
        <v>0</v>
      </c>
      <c r="K10573">
        <v>0</v>
      </c>
      <c r="L10573">
        <v>0</v>
      </c>
    </row>
    <row r="10574" spans="1:14" x14ac:dyDescent="0.35">
      <c r="A10574" t="s">
        <v>2020</v>
      </c>
      <c r="B10574" t="s">
        <v>5492</v>
      </c>
      <c r="C10574" t="s">
        <v>17</v>
      </c>
      <c r="D10574" t="s">
        <v>2021</v>
      </c>
      <c r="E10574" t="s">
        <v>2470</v>
      </c>
      <c r="F10574" t="s">
        <v>19</v>
      </c>
      <c r="G10574" t="s">
        <v>2174</v>
      </c>
      <c r="H10574">
        <v>9840824.8915999997</v>
      </c>
      <c r="I10574">
        <v>43459.177770501403</v>
      </c>
      <c r="J10574">
        <v>0</v>
      </c>
      <c r="K10574">
        <v>43459.177770501403</v>
      </c>
      <c r="L10574">
        <v>9797365.7138295006</v>
      </c>
      <c r="N10574" t="s">
        <v>2198</v>
      </c>
    </row>
    <row r="10575" spans="1:14" x14ac:dyDescent="0.35">
      <c r="A10575" t="s">
        <v>2020</v>
      </c>
      <c r="B10575" t="s">
        <v>5492</v>
      </c>
      <c r="C10575" t="s">
        <v>17</v>
      </c>
      <c r="D10575" t="s">
        <v>2021</v>
      </c>
      <c r="E10575" t="s">
        <v>2470</v>
      </c>
      <c r="F10575" t="s">
        <v>2787</v>
      </c>
      <c r="G10575" t="s">
        <v>2935</v>
      </c>
      <c r="H10575">
        <v>0</v>
      </c>
      <c r="I10575">
        <v>0</v>
      </c>
      <c r="J10575">
        <v>0</v>
      </c>
      <c r="K10575">
        <v>0</v>
      </c>
      <c r="L10575">
        <v>0</v>
      </c>
    </row>
    <row r="10576" spans="1:14" x14ac:dyDescent="0.35">
      <c r="A10576" t="s">
        <v>2020</v>
      </c>
      <c r="B10576" t="s">
        <v>5492</v>
      </c>
      <c r="C10576" t="s">
        <v>17</v>
      </c>
      <c r="D10576" t="s">
        <v>2021</v>
      </c>
      <c r="E10576" t="s">
        <v>2470</v>
      </c>
      <c r="F10576" t="s">
        <v>2788</v>
      </c>
      <c r="G10576" t="s">
        <v>2936</v>
      </c>
      <c r="H10576">
        <v>26985668.623599999</v>
      </c>
      <c r="I10576">
        <v>119174.457723229</v>
      </c>
      <c r="J10576">
        <v>7790693.6996140797</v>
      </c>
      <c r="K10576">
        <v>7909868.1573373098</v>
      </c>
      <c r="L10576">
        <v>19075800.466262698</v>
      </c>
    </row>
    <row r="10577" spans="1:14" x14ac:dyDescent="0.35">
      <c r="A10577" t="s">
        <v>2020</v>
      </c>
      <c r="B10577" t="s">
        <v>5492</v>
      </c>
      <c r="C10577" t="s">
        <v>2938</v>
      </c>
      <c r="D10577" t="s">
        <v>5508</v>
      </c>
      <c r="E10577" t="s">
        <v>5509</v>
      </c>
      <c r="F10577" t="s">
        <v>2172</v>
      </c>
      <c r="G10577" t="s">
        <v>2173</v>
      </c>
      <c r="H10577">
        <v>8137605.1983000003</v>
      </c>
      <c r="I10577">
        <v>35937.39700253</v>
      </c>
      <c r="J10577">
        <v>1721521.2065952499</v>
      </c>
      <c r="K10577">
        <v>1757458.60359778</v>
      </c>
      <c r="L10577">
        <v>6380146.5947022196</v>
      </c>
    </row>
    <row r="10578" spans="1:14" x14ac:dyDescent="0.35">
      <c r="A10578" t="s">
        <v>2020</v>
      </c>
      <c r="B10578" t="s">
        <v>5492</v>
      </c>
      <c r="C10578" t="s">
        <v>2944</v>
      </c>
      <c r="D10578" t="s">
        <v>5510</v>
      </c>
      <c r="E10578" t="s">
        <v>5511</v>
      </c>
      <c r="F10578" t="s">
        <v>2947</v>
      </c>
      <c r="G10578" t="s">
        <v>2948</v>
      </c>
      <c r="H10578">
        <v>0</v>
      </c>
      <c r="I10578">
        <v>0</v>
      </c>
      <c r="J10578">
        <v>0</v>
      </c>
      <c r="K10578">
        <v>0</v>
      </c>
      <c r="L10578">
        <v>0</v>
      </c>
    </row>
    <row r="10579" spans="1:14" x14ac:dyDescent="0.35">
      <c r="A10579" t="s">
        <v>2020</v>
      </c>
      <c r="B10579" t="s">
        <v>5492</v>
      </c>
      <c r="C10579" t="s">
        <v>2944</v>
      </c>
      <c r="D10579" t="s">
        <v>5312</v>
      </c>
      <c r="E10579" t="s">
        <v>5512</v>
      </c>
      <c r="F10579" t="s">
        <v>4516</v>
      </c>
      <c r="G10579" t="s">
        <v>4517</v>
      </c>
      <c r="H10579">
        <v>7393454.1184999999</v>
      </c>
      <c r="I10579">
        <v>30363.471173030801</v>
      </c>
      <c r="J10579">
        <v>2114874.6901161899</v>
      </c>
      <c r="K10579">
        <v>2145238.1612892202</v>
      </c>
      <c r="L10579">
        <v>5248215.9572107801</v>
      </c>
      <c r="N10579" t="s">
        <v>2198</v>
      </c>
    </row>
    <row r="10580" spans="1:14" x14ac:dyDescent="0.35">
      <c r="A10580" t="s">
        <v>2020</v>
      </c>
      <c r="B10580" t="s">
        <v>5492</v>
      </c>
      <c r="C10580" t="s">
        <v>2944</v>
      </c>
      <c r="D10580" t="s">
        <v>5314</v>
      </c>
      <c r="E10580" t="s">
        <v>5513</v>
      </c>
      <c r="F10580" t="s">
        <v>2170</v>
      </c>
      <c r="G10580" t="s">
        <v>2171</v>
      </c>
      <c r="H10580">
        <v>0</v>
      </c>
      <c r="I10580">
        <v>0</v>
      </c>
      <c r="J10580">
        <v>0</v>
      </c>
      <c r="K10580">
        <v>0</v>
      </c>
      <c r="L10580">
        <v>0</v>
      </c>
    </row>
    <row r="10581" spans="1:14" x14ac:dyDescent="0.35">
      <c r="A10581" t="s">
        <v>2020</v>
      </c>
      <c r="B10581" t="s">
        <v>5492</v>
      </c>
      <c r="C10581" t="s">
        <v>2944</v>
      </c>
      <c r="D10581" t="s">
        <v>5314</v>
      </c>
      <c r="E10581" t="s">
        <v>5513</v>
      </c>
      <c r="F10581" t="s">
        <v>3042</v>
      </c>
      <c r="G10581" t="s">
        <v>3043</v>
      </c>
      <c r="H10581">
        <v>1919501.5582999999</v>
      </c>
      <c r="I10581">
        <v>8476.9275321582409</v>
      </c>
      <c r="J10581">
        <v>406073.10853243602</v>
      </c>
      <c r="K10581">
        <v>414550.03606459399</v>
      </c>
      <c r="L10581">
        <v>1504951.5222354101</v>
      </c>
    </row>
    <row r="10582" spans="1:14" x14ac:dyDescent="0.35">
      <c r="A10582" t="s">
        <v>2020</v>
      </c>
      <c r="B10582" t="s">
        <v>5492</v>
      </c>
      <c r="C10582" t="s">
        <v>2944</v>
      </c>
      <c r="D10582" t="s">
        <v>5314</v>
      </c>
      <c r="E10582" t="s">
        <v>5513</v>
      </c>
      <c r="F10582" t="s">
        <v>3044</v>
      </c>
      <c r="G10582" t="s">
        <v>3045</v>
      </c>
      <c r="H10582">
        <v>90117.444099999993</v>
      </c>
      <c r="I10582">
        <v>397.97781841118501</v>
      </c>
      <c r="J10582">
        <v>19064.465189316201</v>
      </c>
      <c r="K10582">
        <v>19462.443007727401</v>
      </c>
      <c r="L10582">
        <v>70655.001092272607</v>
      </c>
    </row>
    <row r="10583" spans="1:14" x14ac:dyDescent="0.35">
      <c r="A10583" t="s">
        <v>2020</v>
      </c>
      <c r="B10583" t="s">
        <v>5492</v>
      </c>
      <c r="C10583" t="s">
        <v>2944</v>
      </c>
      <c r="D10583" t="s">
        <v>5454</v>
      </c>
      <c r="E10583" t="s">
        <v>5514</v>
      </c>
      <c r="F10583" t="s">
        <v>19</v>
      </c>
      <c r="G10583" t="s">
        <v>2174</v>
      </c>
      <c r="H10583">
        <v>149841.50510000001</v>
      </c>
      <c r="I10583">
        <v>472.28174946112699</v>
      </c>
      <c r="J10583">
        <v>0</v>
      </c>
      <c r="K10583">
        <v>472.28174946112699</v>
      </c>
      <c r="L10583">
        <v>149369.22335053899</v>
      </c>
      <c r="N10583" t="s">
        <v>2198</v>
      </c>
    </row>
    <row r="10584" spans="1:14" x14ac:dyDescent="0.35">
      <c r="A10584" t="s">
        <v>2020</v>
      </c>
      <c r="B10584" t="s">
        <v>5492</v>
      </c>
      <c r="C10584" t="s">
        <v>2944</v>
      </c>
      <c r="D10584" t="s">
        <v>5454</v>
      </c>
      <c r="E10584" t="s">
        <v>5514</v>
      </c>
      <c r="F10584" t="s">
        <v>3048</v>
      </c>
      <c r="G10584" t="s">
        <v>3049</v>
      </c>
      <c r="H10584">
        <v>2540624.7549999999</v>
      </c>
      <c r="I10584">
        <v>8007.7325927740103</v>
      </c>
      <c r="J10584">
        <v>212785.65794887699</v>
      </c>
      <c r="K10584">
        <v>220793.390541651</v>
      </c>
      <c r="L10584">
        <v>2319831.36445835</v>
      </c>
    </row>
    <row r="10585" spans="1:14" x14ac:dyDescent="0.35">
      <c r="A10585" t="s">
        <v>2020</v>
      </c>
      <c r="B10585" t="s">
        <v>5492</v>
      </c>
      <c r="C10585" t="s">
        <v>2944</v>
      </c>
      <c r="D10585" t="s">
        <v>5454</v>
      </c>
      <c r="E10585" t="s">
        <v>5514</v>
      </c>
      <c r="F10585" t="s">
        <v>3050</v>
      </c>
      <c r="G10585" t="s">
        <v>3051</v>
      </c>
      <c r="H10585">
        <v>317816.69549999997</v>
      </c>
      <c r="I10585">
        <v>1001.71861509908</v>
      </c>
      <c r="J10585">
        <v>26618.1908703892</v>
      </c>
      <c r="K10585">
        <v>27619.909485488301</v>
      </c>
      <c r="L10585">
        <v>290196.78601451201</v>
      </c>
    </row>
    <row r="10586" spans="1:14" x14ac:dyDescent="0.35">
      <c r="A10586" t="s">
        <v>2020</v>
      </c>
      <c r="B10586" t="s">
        <v>5492</v>
      </c>
      <c r="C10586" t="s">
        <v>2944</v>
      </c>
      <c r="D10586" t="s">
        <v>4323</v>
      </c>
      <c r="E10586" t="s">
        <v>5515</v>
      </c>
      <c r="F10586" t="s">
        <v>3048</v>
      </c>
      <c r="G10586" t="s">
        <v>3049</v>
      </c>
      <c r="H10586">
        <v>151367.8173</v>
      </c>
      <c r="I10586">
        <v>685.47282421001898</v>
      </c>
      <c r="J10586">
        <v>3277.6734975600102</v>
      </c>
      <c r="K10586">
        <v>3963.1463217700302</v>
      </c>
      <c r="L10586">
        <v>147404.67097822999</v>
      </c>
    </row>
    <row r="10587" spans="1:14" x14ac:dyDescent="0.35">
      <c r="A10587" t="s">
        <v>2020</v>
      </c>
      <c r="B10587" t="s">
        <v>5492</v>
      </c>
      <c r="C10587" t="s">
        <v>2944</v>
      </c>
      <c r="D10587" t="s">
        <v>4323</v>
      </c>
      <c r="E10587" t="s">
        <v>5515</v>
      </c>
      <c r="F10587" t="s">
        <v>3196</v>
      </c>
      <c r="G10587" t="s">
        <v>3197</v>
      </c>
      <c r="H10587">
        <v>29482.958999999999</v>
      </c>
      <c r="I10587">
        <v>133.51429329009099</v>
      </c>
      <c r="J10587">
        <v>0</v>
      </c>
      <c r="K10587">
        <v>133.51429329009099</v>
      </c>
      <c r="L10587">
        <v>29349.444706709899</v>
      </c>
      <c r="N10587" t="s">
        <v>2198</v>
      </c>
    </row>
    <row r="10588" spans="1:14" x14ac:dyDescent="0.35">
      <c r="A10588" t="s">
        <v>2020</v>
      </c>
      <c r="B10588" t="s">
        <v>5492</v>
      </c>
      <c r="C10588" t="s">
        <v>2944</v>
      </c>
      <c r="D10588" t="s">
        <v>4323</v>
      </c>
      <c r="E10588" t="s">
        <v>5515</v>
      </c>
      <c r="F10588" t="s">
        <v>3050</v>
      </c>
      <c r="G10588" t="s">
        <v>3051</v>
      </c>
      <c r="H10588">
        <v>54848.186199999996</v>
      </c>
      <c r="I10588">
        <v>248.38133891396799</v>
      </c>
      <c r="J10588">
        <v>1187.66624013872</v>
      </c>
      <c r="K10588">
        <v>1436.04757905269</v>
      </c>
      <c r="L10588">
        <v>53412.138620947298</v>
      </c>
    </row>
    <row r="10589" spans="1:14" x14ac:dyDescent="0.35">
      <c r="A10589" t="s">
        <v>2020</v>
      </c>
      <c r="B10589" t="s">
        <v>5492</v>
      </c>
      <c r="C10589" t="s">
        <v>2944</v>
      </c>
      <c r="D10589" t="s">
        <v>5516</v>
      </c>
      <c r="E10589" t="s">
        <v>5517</v>
      </c>
      <c r="F10589" t="s">
        <v>2170</v>
      </c>
      <c r="G10589" t="s">
        <v>2171</v>
      </c>
      <c r="H10589">
        <v>0</v>
      </c>
      <c r="I10589">
        <v>0</v>
      </c>
      <c r="J10589">
        <v>0</v>
      </c>
      <c r="K10589">
        <v>0</v>
      </c>
      <c r="L10589">
        <v>0</v>
      </c>
    </row>
    <row r="10590" spans="1:14" x14ac:dyDescent="0.35">
      <c r="A10590" t="s">
        <v>2020</v>
      </c>
      <c r="B10590" t="s">
        <v>5492</v>
      </c>
      <c r="C10590" t="s">
        <v>2944</v>
      </c>
      <c r="D10590" t="s">
        <v>5516</v>
      </c>
      <c r="E10590" t="s">
        <v>5517</v>
      </c>
      <c r="F10590" t="s">
        <v>3048</v>
      </c>
      <c r="G10590" t="s">
        <v>3049</v>
      </c>
      <c r="H10590">
        <v>144253.97159999999</v>
      </c>
      <c r="I10590">
        <v>586.49429696467996</v>
      </c>
      <c r="J10590">
        <v>6352.8562548536102</v>
      </c>
      <c r="K10590">
        <v>6939.3505518182901</v>
      </c>
      <c r="L10590">
        <v>137314.62104818199</v>
      </c>
    </row>
    <row r="10591" spans="1:14" x14ac:dyDescent="0.35">
      <c r="A10591" t="s">
        <v>2020</v>
      </c>
      <c r="B10591" t="s">
        <v>5492</v>
      </c>
      <c r="C10591" t="s">
        <v>2944</v>
      </c>
      <c r="D10591" t="s">
        <v>5516</v>
      </c>
      <c r="E10591" t="s">
        <v>5517</v>
      </c>
      <c r="F10591" t="s">
        <v>3050</v>
      </c>
      <c r="G10591" t="s">
        <v>3051</v>
      </c>
      <c r="H10591">
        <v>91672.848400000003</v>
      </c>
      <c r="I10591">
        <v>372.71488719320303</v>
      </c>
      <c r="J10591">
        <v>4037.2159024165098</v>
      </c>
      <c r="K10591">
        <v>4409.9307896097198</v>
      </c>
      <c r="L10591">
        <v>87262.917610390301</v>
      </c>
    </row>
    <row r="10592" spans="1:14" x14ac:dyDescent="0.35">
      <c r="A10592" t="s">
        <v>2020</v>
      </c>
      <c r="B10592" t="s">
        <v>5492</v>
      </c>
      <c r="C10592" t="s">
        <v>2944</v>
      </c>
      <c r="D10592" t="s">
        <v>5518</v>
      </c>
      <c r="E10592" t="s">
        <v>5519</v>
      </c>
      <c r="F10592" t="s">
        <v>3048</v>
      </c>
      <c r="G10592" t="s">
        <v>3049</v>
      </c>
      <c r="H10592">
        <v>315438.61040000001</v>
      </c>
      <c r="I10592">
        <v>2026.1258493641101</v>
      </c>
      <c r="J10592">
        <v>16644.140906987301</v>
      </c>
      <c r="K10592">
        <v>18670.266756351401</v>
      </c>
      <c r="L10592">
        <v>296768.34364364902</v>
      </c>
    </row>
    <row r="10593" spans="1:14" x14ac:dyDescent="0.35">
      <c r="A10593" t="s">
        <v>2020</v>
      </c>
      <c r="B10593" t="s">
        <v>5492</v>
      </c>
      <c r="C10593" t="s">
        <v>2944</v>
      </c>
      <c r="D10593" t="s">
        <v>5518</v>
      </c>
      <c r="E10593" t="s">
        <v>5519</v>
      </c>
      <c r="F10593" t="s">
        <v>3050</v>
      </c>
      <c r="G10593" t="s">
        <v>3051</v>
      </c>
      <c r="H10593">
        <v>36308.656300000002</v>
      </c>
      <c r="I10593">
        <v>233.21782652448201</v>
      </c>
      <c r="J10593">
        <v>1915.8288553068201</v>
      </c>
      <c r="K10593">
        <v>2149.0466818312998</v>
      </c>
      <c r="L10593">
        <v>34159.609618168703</v>
      </c>
    </row>
    <row r="10594" spans="1:14" x14ac:dyDescent="0.35">
      <c r="A10594" t="s">
        <v>2020</v>
      </c>
      <c r="B10594" t="s">
        <v>5492</v>
      </c>
      <c r="C10594" t="s">
        <v>2944</v>
      </c>
      <c r="D10594" t="s">
        <v>5520</v>
      </c>
      <c r="E10594" t="s">
        <v>5521</v>
      </c>
      <c r="F10594" t="s">
        <v>3048</v>
      </c>
      <c r="G10594" t="s">
        <v>3049</v>
      </c>
      <c r="H10594">
        <v>493098.20770000003</v>
      </c>
      <c r="I10594">
        <v>1852.5313740706699</v>
      </c>
      <c r="J10594">
        <v>57419.895085670803</v>
      </c>
      <c r="K10594">
        <v>59272.426459741502</v>
      </c>
      <c r="L10594">
        <v>433825.78124025901</v>
      </c>
    </row>
    <row r="10595" spans="1:14" x14ac:dyDescent="0.35">
      <c r="A10595" t="s">
        <v>2020</v>
      </c>
      <c r="B10595" t="s">
        <v>5492</v>
      </c>
      <c r="C10595" t="s">
        <v>2944</v>
      </c>
      <c r="D10595" t="s">
        <v>5520</v>
      </c>
      <c r="E10595" t="s">
        <v>5521</v>
      </c>
      <c r="F10595" t="s">
        <v>3196</v>
      </c>
      <c r="G10595" t="s">
        <v>3197</v>
      </c>
      <c r="H10595">
        <v>65625.273300000001</v>
      </c>
      <c r="I10595">
        <v>246.549015795646</v>
      </c>
      <c r="J10595">
        <v>0</v>
      </c>
      <c r="K10595">
        <v>246.549015795646</v>
      </c>
      <c r="L10595">
        <v>65378.7242842044</v>
      </c>
      <c r="N10595" t="s">
        <v>2198</v>
      </c>
    </row>
    <row r="10596" spans="1:14" x14ac:dyDescent="0.35">
      <c r="A10596" t="s">
        <v>2020</v>
      </c>
      <c r="B10596" t="s">
        <v>5492</v>
      </c>
      <c r="C10596" t="s">
        <v>2944</v>
      </c>
      <c r="D10596" t="s">
        <v>5520</v>
      </c>
      <c r="E10596" t="s">
        <v>5521</v>
      </c>
      <c r="F10596" t="s">
        <v>3050</v>
      </c>
      <c r="G10596" t="s">
        <v>3051</v>
      </c>
      <c r="H10596">
        <v>62596.414599999996</v>
      </c>
      <c r="I10596">
        <v>235.16983045123101</v>
      </c>
      <c r="J10596">
        <v>7289.1758708263496</v>
      </c>
      <c r="K10596">
        <v>7524.3457012775798</v>
      </c>
      <c r="L10596">
        <v>55072.068898722398</v>
      </c>
    </row>
    <row r="10597" spans="1:14" x14ac:dyDescent="0.35">
      <c r="A10597" t="s">
        <v>2020</v>
      </c>
      <c r="B10597" t="s">
        <v>5492</v>
      </c>
      <c r="C10597" t="s">
        <v>2944</v>
      </c>
      <c r="D10597" t="s">
        <v>4205</v>
      </c>
      <c r="E10597" t="s">
        <v>5522</v>
      </c>
      <c r="F10597" t="s">
        <v>3048</v>
      </c>
      <c r="G10597" t="s">
        <v>3049</v>
      </c>
      <c r="H10597">
        <v>670008.4203</v>
      </c>
      <c r="I10597">
        <v>3565.0939313838198</v>
      </c>
      <c r="J10597">
        <v>65469.225758832101</v>
      </c>
      <c r="K10597">
        <v>69034.319690215896</v>
      </c>
      <c r="L10597">
        <v>600974.10060978401</v>
      </c>
    </row>
    <row r="10598" spans="1:14" x14ac:dyDescent="0.35">
      <c r="A10598" t="s">
        <v>2020</v>
      </c>
      <c r="B10598" t="s">
        <v>5492</v>
      </c>
      <c r="C10598" t="s">
        <v>2944</v>
      </c>
      <c r="D10598" t="s">
        <v>4205</v>
      </c>
      <c r="E10598" t="s">
        <v>5522</v>
      </c>
      <c r="F10598" t="s">
        <v>3196</v>
      </c>
      <c r="G10598" t="s">
        <v>3197</v>
      </c>
      <c r="H10598">
        <v>89656.168399999995</v>
      </c>
      <c r="I10598">
        <v>477.05767921853197</v>
      </c>
      <c r="J10598">
        <v>0</v>
      </c>
      <c r="K10598">
        <v>477.05767921853197</v>
      </c>
      <c r="L10598">
        <v>89179.110720781493</v>
      </c>
      <c r="N10598" t="s">
        <v>2198</v>
      </c>
    </row>
    <row r="10599" spans="1:14" x14ac:dyDescent="0.35">
      <c r="A10599" t="s">
        <v>2020</v>
      </c>
      <c r="B10599" t="s">
        <v>5492</v>
      </c>
      <c r="C10599" t="s">
        <v>2944</v>
      </c>
      <c r="D10599" t="s">
        <v>4205</v>
      </c>
      <c r="E10599" t="s">
        <v>5522</v>
      </c>
      <c r="F10599" t="s">
        <v>3050</v>
      </c>
      <c r="G10599" t="s">
        <v>3051</v>
      </c>
      <c r="H10599">
        <v>84576.498900000006</v>
      </c>
      <c r="I10599">
        <v>450.02891552343101</v>
      </c>
      <c r="J10599">
        <v>8264.3109089048794</v>
      </c>
      <c r="K10599">
        <v>8714.3398244283107</v>
      </c>
      <c r="L10599">
        <v>75862.159075571704</v>
      </c>
    </row>
    <row r="10600" spans="1:14" x14ac:dyDescent="0.35">
      <c r="A10600" t="s">
        <v>2022</v>
      </c>
      <c r="B10600" t="s">
        <v>5523</v>
      </c>
      <c r="C10600" t="s">
        <v>2857</v>
      </c>
      <c r="D10600" t="s">
        <v>2859</v>
      </c>
      <c r="E10600" t="s">
        <v>5524</v>
      </c>
      <c r="F10600" t="s">
        <v>2170</v>
      </c>
      <c r="G10600" t="s">
        <v>2171</v>
      </c>
      <c r="H10600">
        <v>0</v>
      </c>
      <c r="I10600">
        <v>0</v>
      </c>
      <c r="J10600">
        <v>0</v>
      </c>
      <c r="K10600">
        <v>0</v>
      </c>
      <c r="L10600">
        <v>0</v>
      </c>
    </row>
    <row r="10601" spans="1:14" x14ac:dyDescent="0.35">
      <c r="A10601" t="s">
        <v>2022</v>
      </c>
      <c r="B10601" t="s">
        <v>5523</v>
      </c>
      <c r="C10601" t="s">
        <v>2857</v>
      </c>
      <c r="D10601" t="s">
        <v>2859</v>
      </c>
      <c r="E10601" t="s">
        <v>5524</v>
      </c>
      <c r="F10601" t="s">
        <v>2172</v>
      </c>
      <c r="G10601" t="s">
        <v>2173</v>
      </c>
      <c r="H10601">
        <v>5032718.6125999996</v>
      </c>
      <c r="I10601">
        <v>40304.709724294698</v>
      </c>
      <c r="J10601">
        <v>211718.120492977</v>
      </c>
      <c r="K10601">
        <v>252022.83021727201</v>
      </c>
      <c r="L10601">
        <v>4780695.7823827304</v>
      </c>
    </row>
    <row r="10602" spans="1:14" x14ac:dyDescent="0.35">
      <c r="A10602" t="s">
        <v>2022</v>
      </c>
      <c r="B10602" t="s">
        <v>5523</v>
      </c>
      <c r="C10602" t="s">
        <v>2857</v>
      </c>
      <c r="D10602" t="s">
        <v>2859</v>
      </c>
      <c r="E10602" t="s">
        <v>5524</v>
      </c>
      <c r="F10602" t="s">
        <v>2861</v>
      </c>
      <c r="G10602" t="s">
        <v>2862</v>
      </c>
      <c r="H10602">
        <v>213636.6286</v>
      </c>
      <c r="I10602">
        <v>1710.91669671676</v>
      </c>
      <c r="J10602">
        <v>8987.3384482057299</v>
      </c>
      <c r="K10602">
        <v>10698.255144922499</v>
      </c>
      <c r="L10602">
        <v>202938.37345507799</v>
      </c>
    </row>
    <row r="10603" spans="1:14" x14ac:dyDescent="0.35">
      <c r="A10603" t="s">
        <v>2022</v>
      </c>
      <c r="B10603" t="s">
        <v>5523</v>
      </c>
      <c r="C10603" t="s">
        <v>2857</v>
      </c>
      <c r="D10603" t="s">
        <v>2859</v>
      </c>
      <c r="E10603" t="s">
        <v>5524</v>
      </c>
      <c r="F10603" t="s">
        <v>2865</v>
      </c>
      <c r="G10603" t="s">
        <v>2866</v>
      </c>
      <c r="H10603">
        <v>0</v>
      </c>
      <c r="I10603">
        <v>0</v>
      </c>
      <c r="J10603">
        <v>0</v>
      </c>
      <c r="K10603">
        <v>0</v>
      </c>
      <c r="L10603">
        <v>0</v>
      </c>
    </row>
    <row r="10604" spans="1:14" x14ac:dyDescent="0.35">
      <c r="A10604" t="s">
        <v>2022</v>
      </c>
      <c r="B10604" t="s">
        <v>5523</v>
      </c>
      <c r="C10604" t="s">
        <v>2857</v>
      </c>
      <c r="D10604" t="s">
        <v>2859</v>
      </c>
      <c r="E10604" t="s">
        <v>5524</v>
      </c>
      <c r="F10604" t="s">
        <v>2867</v>
      </c>
      <c r="G10604" t="s">
        <v>2868</v>
      </c>
      <c r="H10604">
        <v>0</v>
      </c>
      <c r="I10604">
        <v>0</v>
      </c>
      <c r="J10604">
        <v>0</v>
      </c>
      <c r="K10604">
        <v>0</v>
      </c>
      <c r="L10604">
        <v>0</v>
      </c>
    </row>
    <row r="10605" spans="1:14" x14ac:dyDescent="0.35">
      <c r="A10605" t="s">
        <v>2022</v>
      </c>
      <c r="B10605" t="s">
        <v>5523</v>
      </c>
      <c r="C10605" t="s">
        <v>2857</v>
      </c>
      <c r="D10605" t="s">
        <v>2859</v>
      </c>
      <c r="E10605" t="s">
        <v>5524</v>
      </c>
      <c r="F10605" t="s">
        <v>2869</v>
      </c>
      <c r="G10605" t="s">
        <v>2870</v>
      </c>
      <c r="H10605">
        <v>390499.73930000002</v>
      </c>
      <c r="I10605">
        <v>3127.3313390806302</v>
      </c>
      <c r="J10605">
        <v>16427.676015982601</v>
      </c>
      <c r="K10605">
        <v>19555.007355063201</v>
      </c>
      <c r="L10605">
        <v>370944.73194493703</v>
      </c>
    </row>
    <row r="10606" spans="1:14" x14ac:dyDescent="0.35">
      <c r="A10606" t="s">
        <v>2022</v>
      </c>
      <c r="B10606" t="s">
        <v>5523</v>
      </c>
      <c r="C10606" t="s">
        <v>2857</v>
      </c>
      <c r="D10606" t="s">
        <v>2859</v>
      </c>
      <c r="E10606" t="s">
        <v>5524</v>
      </c>
      <c r="F10606" t="s">
        <v>2871</v>
      </c>
      <c r="G10606" t="s">
        <v>2872</v>
      </c>
      <c r="H10606">
        <v>241654.5471</v>
      </c>
      <c r="I10606">
        <v>1935.2992143189499</v>
      </c>
      <c r="J10606">
        <v>10166.005785675299</v>
      </c>
      <c r="K10606">
        <v>12101.3049999943</v>
      </c>
      <c r="L10606">
        <v>229553.242100006</v>
      </c>
    </row>
    <row r="10607" spans="1:14" x14ac:dyDescent="0.35">
      <c r="A10607" t="s">
        <v>2022</v>
      </c>
      <c r="B10607" t="s">
        <v>5523</v>
      </c>
      <c r="C10607" t="s">
        <v>2857</v>
      </c>
      <c r="D10607" t="s">
        <v>2859</v>
      </c>
      <c r="E10607" t="s">
        <v>5524</v>
      </c>
      <c r="F10607" t="s">
        <v>2877</v>
      </c>
      <c r="G10607" t="s">
        <v>2878</v>
      </c>
      <c r="H10607">
        <v>551602.77060000005</v>
      </c>
      <c r="I10607">
        <v>4417.5308152932603</v>
      </c>
      <c r="J10607">
        <v>23205.013206432799</v>
      </c>
      <c r="K10607">
        <v>27622.544021726098</v>
      </c>
      <c r="L10607">
        <v>523980.22657827399</v>
      </c>
    </row>
    <row r="10608" spans="1:14" x14ac:dyDescent="0.35">
      <c r="A10608" t="s">
        <v>2022</v>
      </c>
      <c r="B10608" t="s">
        <v>5523</v>
      </c>
      <c r="C10608" t="s">
        <v>2879</v>
      </c>
      <c r="D10608" t="s">
        <v>2880</v>
      </c>
      <c r="E10608" t="s">
        <v>5525</v>
      </c>
      <c r="F10608" t="s">
        <v>2170</v>
      </c>
      <c r="G10608" t="s">
        <v>2171</v>
      </c>
      <c r="H10608">
        <v>0</v>
      </c>
      <c r="I10608">
        <v>0</v>
      </c>
      <c r="J10608">
        <v>0</v>
      </c>
      <c r="K10608">
        <v>0</v>
      </c>
      <c r="L10608">
        <v>0</v>
      </c>
    </row>
    <row r="10609" spans="1:12" x14ac:dyDescent="0.35">
      <c r="A10609" t="s">
        <v>2022</v>
      </c>
      <c r="B10609" t="s">
        <v>5523</v>
      </c>
      <c r="C10609" t="s">
        <v>2879</v>
      </c>
      <c r="D10609" t="s">
        <v>2880</v>
      </c>
      <c r="E10609" t="s">
        <v>5525</v>
      </c>
      <c r="F10609" t="s">
        <v>2172</v>
      </c>
      <c r="G10609" t="s">
        <v>2173</v>
      </c>
      <c r="H10609">
        <v>0</v>
      </c>
      <c r="I10609">
        <v>0</v>
      </c>
      <c r="J10609">
        <v>0</v>
      </c>
      <c r="K10609">
        <v>0</v>
      </c>
      <c r="L10609">
        <v>0</v>
      </c>
    </row>
    <row r="10610" spans="1:12" x14ac:dyDescent="0.35">
      <c r="A10610" t="s">
        <v>2022</v>
      </c>
      <c r="B10610" t="s">
        <v>5523</v>
      </c>
      <c r="C10610" t="s">
        <v>2879</v>
      </c>
      <c r="D10610" t="s">
        <v>2880</v>
      </c>
      <c r="E10610" t="s">
        <v>5525</v>
      </c>
      <c r="F10610" t="s">
        <v>2882</v>
      </c>
      <c r="G10610" t="s">
        <v>2883</v>
      </c>
      <c r="H10610">
        <v>0</v>
      </c>
      <c r="I10610">
        <v>0</v>
      </c>
      <c r="J10610">
        <v>0</v>
      </c>
      <c r="K10610">
        <v>0</v>
      </c>
      <c r="L10610">
        <v>0</v>
      </c>
    </row>
    <row r="10611" spans="1:12" x14ac:dyDescent="0.35">
      <c r="A10611" t="s">
        <v>2022</v>
      </c>
      <c r="B10611" t="s">
        <v>5523</v>
      </c>
      <c r="C10611" t="s">
        <v>2879</v>
      </c>
      <c r="D10611" t="s">
        <v>2880</v>
      </c>
      <c r="E10611" t="s">
        <v>5525</v>
      </c>
      <c r="F10611" t="s">
        <v>2884</v>
      </c>
      <c r="G10611" t="s">
        <v>2885</v>
      </c>
      <c r="H10611">
        <v>197181.3836</v>
      </c>
      <c r="I10611">
        <v>650.19649971623198</v>
      </c>
      <c r="J10611">
        <v>0</v>
      </c>
      <c r="K10611">
        <v>650.19649971623198</v>
      </c>
      <c r="L10611">
        <v>196531.18710028401</v>
      </c>
    </row>
    <row r="10612" spans="1:12" x14ac:dyDescent="0.35">
      <c r="A10612" t="s">
        <v>2022</v>
      </c>
      <c r="B10612" t="s">
        <v>5523</v>
      </c>
      <c r="C10612" t="s">
        <v>2879</v>
      </c>
      <c r="D10612" t="s">
        <v>2880</v>
      </c>
      <c r="E10612" t="s">
        <v>5525</v>
      </c>
      <c r="F10612" t="s">
        <v>2896</v>
      </c>
      <c r="G10612" t="s">
        <v>2897</v>
      </c>
      <c r="H10612">
        <v>25492.598099999999</v>
      </c>
      <c r="I10612">
        <v>84.060664018161205</v>
      </c>
      <c r="J10612">
        <v>0</v>
      </c>
      <c r="K10612">
        <v>84.060664018161205</v>
      </c>
      <c r="L10612">
        <v>25408.537435981802</v>
      </c>
    </row>
    <row r="10613" spans="1:12" x14ac:dyDescent="0.35">
      <c r="A10613" t="s">
        <v>2022</v>
      </c>
      <c r="B10613" t="s">
        <v>5523</v>
      </c>
      <c r="C10613" t="s">
        <v>2879</v>
      </c>
      <c r="D10613" t="s">
        <v>2880</v>
      </c>
      <c r="E10613" t="s">
        <v>5525</v>
      </c>
      <c r="F10613" t="s">
        <v>2890</v>
      </c>
      <c r="G10613" t="s">
        <v>2891</v>
      </c>
      <c r="H10613">
        <v>2433.9785000000002</v>
      </c>
      <c r="I10613">
        <v>16.237440492251402</v>
      </c>
      <c r="J10613">
        <v>46.788750174996501</v>
      </c>
      <c r="K10613">
        <v>63.026190667247903</v>
      </c>
      <c r="L10613">
        <v>2370.9523093327498</v>
      </c>
    </row>
    <row r="10614" spans="1:12" x14ac:dyDescent="0.35">
      <c r="A10614" t="s">
        <v>2022</v>
      </c>
      <c r="B10614" t="s">
        <v>5523</v>
      </c>
      <c r="C10614" t="s">
        <v>2879</v>
      </c>
      <c r="D10614" t="s">
        <v>2880</v>
      </c>
      <c r="E10614" t="s">
        <v>5525</v>
      </c>
      <c r="F10614" t="s">
        <v>2900</v>
      </c>
      <c r="G10614" t="s">
        <v>2901</v>
      </c>
      <c r="H10614">
        <v>10428.7901</v>
      </c>
      <c r="I10614">
        <v>34.388453461974997</v>
      </c>
      <c r="J10614">
        <v>0</v>
      </c>
      <c r="K10614">
        <v>34.388453461974997</v>
      </c>
      <c r="L10614">
        <v>10394.401646537999</v>
      </c>
    </row>
    <row r="10615" spans="1:12" x14ac:dyDescent="0.35">
      <c r="A10615" t="s">
        <v>2022</v>
      </c>
      <c r="B10615" t="s">
        <v>5523</v>
      </c>
      <c r="C10615" t="s">
        <v>2879</v>
      </c>
      <c r="D10615" t="s">
        <v>2886</v>
      </c>
      <c r="E10615" t="s">
        <v>5526</v>
      </c>
      <c r="F10615" t="s">
        <v>2170</v>
      </c>
      <c r="G10615" t="s">
        <v>2171</v>
      </c>
      <c r="H10615">
        <v>0</v>
      </c>
      <c r="I10615">
        <v>0</v>
      </c>
      <c r="J10615">
        <v>0</v>
      </c>
      <c r="K10615">
        <v>0</v>
      </c>
      <c r="L10615">
        <v>0</v>
      </c>
    </row>
    <row r="10616" spans="1:12" x14ac:dyDescent="0.35">
      <c r="A10616" t="s">
        <v>2022</v>
      </c>
      <c r="B10616" t="s">
        <v>5523</v>
      </c>
      <c r="C10616" t="s">
        <v>2879</v>
      </c>
      <c r="D10616" t="s">
        <v>2886</v>
      </c>
      <c r="E10616" t="s">
        <v>5526</v>
      </c>
      <c r="F10616" t="s">
        <v>2172</v>
      </c>
      <c r="G10616" t="s">
        <v>2173</v>
      </c>
      <c r="H10616">
        <v>31276.0995</v>
      </c>
      <c r="I10616">
        <v>295.227858351566</v>
      </c>
      <c r="J10616">
        <v>77.554371439925802</v>
      </c>
      <c r="K10616">
        <v>372.782229791492</v>
      </c>
      <c r="L10616">
        <v>30903.317270208499</v>
      </c>
    </row>
    <row r="10617" spans="1:12" x14ac:dyDescent="0.35">
      <c r="A10617" t="s">
        <v>2022</v>
      </c>
      <c r="B10617" t="s">
        <v>5523</v>
      </c>
      <c r="C10617" t="s">
        <v>2879</v>
      </c>
      <c r="D10617" t="s">
        <v>2886</v>
      </c>
      <c r="E10617" t="s">
        <v>5526</v>
      </c>
      <c r="F10617" t="s">
        <v>2882</v>
      </c>
      <c r="G10617" t="s">
        <v>2883</v>
      </c>
      <c r="H10617">
        <v>20918.430199999999</v>
      </c>
      <c r="I10617">
        <v>197.45759357279999</v>
      </c>
      <c r="J10617">
        <v>51.870780898132203</v>
      </c>
      <c r="K10617">
        <v>249.328374470933</v>
      </c>
      <c r="L10617">
        <v>20669.101825529098</v>
      </c>
    </row>
    <row r="10618" spans="1:12" x14ac:dyDescent="0.35">
      <c r="A10618" t="s">
        <v>2022</v>
      </c>
      <c r="B10618" t="s">
        <v>5523</v>
      </c>
      <c r="C10618" t="s">
        <v>2879</v>
      </c>
      <c r="D10618" t="s">
        <v>2886</v>
      </c>
      <c r="E10618" t="s">
        <v>5526</v>
      </c>
      <c r="F10618" t="s">
        <v>2884</v>
      </c>
      <c r="G10618" t="s">
        <v>2885</v>
      </c>
      <c r="H10618">
        <v>286407.25579999998</v>
      </c>
      <c r="I10618">
        <v>2717.19235403318</v>
      </c>
      <c r="J10618">
        <v>0</v>
      </c>
      <c r="K10618">
        <v>2717.19235403318</v>
      </c>
      <c r="L10618">
        <v>283690.06344596698</v>
      </c>
    </row>
    <row r="10619" spans="1:12" x14ac:dyDescent="0.35">
      <c r="A10619" t="s">
        <v>2022</v>
      </c>
      <c r="B10619" t="s">
        <v>5523</v>
      </c>
      <c r="C10619" t="s">
        <v>2879</v>
      </c>
      <c r="D10619" t="s">
        <v>2886</v>
      </c>
      <c r="E10619" t="s">
        <v>5526</v>
      </c>
      <c r="F10619" t="s">
        <v>2896</v>
      </c>
      <c r="G10619" t="s">
        <v>2897</v>
      </c>
      <c r="H10619">
        <v>62966.171300000002</v>
      </c>
      <c r="I10619">
        <v>597.37033834361296</v>
      </c>
      <c r="J10619">
        <v>0</v>
      </c>
      <c r="K10619">
        <v>597.37033834361296</v>
      </c>
      <c r="L10619">
        <v>62368.800961656401</v>
      </c>
    </row>
    <row r="10620" spans="1:12" x14ac:dyDescent="0.35">
      <c r="A10620" t="s">
        <v>2022</v>
      </c>
      <c r="B10620" t="s">
        <v>5523</v>
      </c>
      <c r="C10620" t="s">
        <v>2879</v>
      </c>
      <c r="D10620" t="s">
        <v>2888</v>
      </c>
      <c r="E10620" t="s">
        <v>3209</v>
      </c>
      <c r="F10620" t="s">
        <v>2170</v>
      </c>
      <c r="G10620" t="s">
        <v>2171</v>
      </c>
      <c r="H10620">
        <v>0</v>
      </c>
      <c r="I10620">
        <v>0</v>
      </c>
      <c r="J10620">
        <v>0</v>
      </c>
      <c r="K10620">
        <v>0</v>
      </c>
      <c r="L10620">
        <v>0</v>
      </c>
    </row>
    <row r="10621" spans="1:12" x14ac:dyDescent="0.35">
      <c r="A10621" t="s">
        <v>2022</v>
      </c>
      <c r="B10621" t="s">
        <v>5523</v>
      </c>
      <c r="C10621" t="s">
        <v>2879</v>
      </c>
      <c r="D10621" t="s">
        <v>2888</v>
      </c>
      <c r="E10621" t="s">
        <v>3209</v>
      </c>
      <c r="F10621" t="s">
        <v>2172</v>
      </c>
      <c r="G10621" t="s">
        <v>2173</v>
      </c>
      <c r="H10621">
        <v>23322.837599999999</v>
      </c>
      <c r="I10621">
        <v>215.84800886371599</v>
      </c>
      <c r="J10621">
        <v>152.95352321614001</v>
      </c>
      <c r="K10621">
        <v>368.80153207985597</v>
      </c>
      <c r="L10621">
        <v>22954.0360679201</v>
      </c>
    </row>
    <row r="10622" spans="1:12" x14ac:dyDescent="0.35">
      <c r="A10622" t="s">
        <v>2022</v>
      </c>
      <c r="B10622" t="s">
        <v>5523</v>
      </c>
      <c r="C10622" t="s">
        <v>2879</v>
      </c>
      <c r="D10622" t="s">
        <v>2888</v>
      </c>
      <c r="E10622" t="s">
        <v>3209</v>
      </c>
      <c r="F10622" t="s">
        <v>2882</v>
      </c>
      <c r="G10622" t="s">
        <v>2883</v>
      </c>
      <c r="H10622">
        <v>5032.8227999999999</v>
      </c>
      <c r="I10622">
        <v>46.577728228486102</v>
      </c>
      <c r="J10622">
        <v>33.005760272956501</v>
      </c>
      <c r="K10622">
        <v>79.583488501442602</v>
      </c>
      <c r="L10622">
        <v>4953.2393114985598</v>
      </c>
    </row>
    <row r="10623" spans="1:12" x14ac:dyDescent="0.35">
      <c r="A10623" t="s">
        <v>2022</v>
      </c>
      <c r="B10623" t="s">
        <v>5523</v>
      </c>
      <c r="C10623" t="s">
        <v>2879</v>
      </c>
      <c r="D10623" t="s">
        <v>2888</v>
      </c>
      <c r="E10623" t="s">
        <v>3209</v>
      </c>
      <c r="F10623" t="s">
        <v>2884</v>
      </c>
      <c r="G10623" t="s">
        <v>2885</v>
      </c>
      <c r="H10623">
        <v>34190.695699999997</v>
      </c>
      <c r="I10623">
        <v>308.43673671199002</v>
      </c>
      <c r="J10623">
        <v>0</v>
      </c>
      <c r="K10623">
        <v>308.43673671199002</v>
      </c>
      <c r="L10623">
        <v>33882.258963287997</v>
      </c>
    </row>
    <row r="10624" spans="1:12" x14ac:dyDescent="0.35">
      <c r="A10624" t="s">
        <v>2022</v>
      </c>
      <c r="B10624" t="s">
        <v>5523</v>
      </c>
      <c r="C10624" t="s">
        <v>2879</v>
      </c>
      <c r="D10624" t="s">
        <v>2888</v>
      </c>
      <c r="E10624" t="s">
        <v>3209</v>
      </c>
      <c r="F10624" t="s">
        <v>2896</v>
      </c>
      <c r="G10624" t="s">
        <v>2897</v>
      </c>
      <c r="H10624">
        <v>15348.764300000001</v>
      </c>
      <c r="I10624">
        <v>138.46231214624899</v>
      </c>
      <c r="J10624">
        <v>0</v>
      </c>
      <c r="K10624">
        <v>138.46231214624899</v>
      </c>
      <c r="L10624">
        <v>15210.3019878538</v>
      </c>
    </row>
    <row r="10625" spans="1:12" x14ac:dyDescent="0.35">
      <c r="A10625" t="s">
        <v>2022</v>
      </c>
      <c r="B10625" t="s">
        <v>5523</v>
      </c>
      <c r="C10625" t="s">
        <v>2879</v>
      </c>
      <c r="D10625" t="s">
        <v>2892</v>
      </c>
      <c r="E10625" t="s">
        <v>3235</v>
      </c>
      <c r="F10625" t="s">
        <v>2172</v>
      </c>
      <c r="G10625" t="s">
        <v>2173</v>
      </c>
      <c r="H10625">
        <v>47196.5455</v>
      </c>
      <c r="I10625">
        <v>391.62395761583599</v>
      </c>
      <c r="J10625">
        <v>4442.5240298551998</v>
      </c>
      <c r="K10625">
        <v>4834.1479874710303</v>
      </c>
      <c r="L10625">
        <v>42362.397512529002</v>
      </c>
    </row>
    <row r="10626" spans="1:12" x14ac:dyDescent="0.35">
      <c r="A10626" t="s">
        <v>2022</v>
      </c>
      <c r="B10626" t="s">
        <v>5523</v>
      </c>
      <c r="C10626" t="s">
        <v>2879</v>
      </c>
      <c r="D10626" t="s">
        <v>2892</v>
      </c>
      <c r="E10626" t="s">
        <v>3235</v>
      </c>
      <c r="F10626" t="s">
        <v>2882</v>
      </c>
      <c r="G10626" t="s">
        <v>2883</v>
      </c>
      <c r="H10626">
        <v>95087.157900000006</v>
      </c>
      <c r="I10626">
        <v>789.00709107896398</v>
      </c>
      <c r="J10626">
        <v>8950.3792954435594</v>
      </c>
      <c r="K10626">
        <v>9739.3863865225303</v>
      </c>
      <c r="L10626">
        <v>85347.771513477506</v>
      </c>
    </row>
    <row r="10627" spans="1:12" x14ac:dyDescent="0.35">
      <c r="A10627" t="s">
        <v>2022</v>
      </c>
      <c r="B10627" t="s">
        <v>5523</v>
      </c>
      <c r="C10627" t="s">
        <v>2879</v>
      </c>
      <c r="D10627" t="s">
        <v>2892</v>
      </c>
      <c r="E10627" t="s">
        <v>3235</v>
      </c>
      <c r="F10627" t="s">
        <v>2884</v>
      </c>
      <c r="G10627" t="s">
        <v>2885</v>
      </c>
      <c r="H10627">
        <v>115659.4041</v>
      </c>
      <c r="I10627">
        <v>875.978890895022</v>
      </c>
      <c r="J10627">
        <v>0</v>
      </c>
      <c r="K10627">
        <v>875.978890895022</v>
      </c>
      <c r="L10627">
        <v>114783.425209105</v>
      </c>
    </row>
    <row r="10628" spans="1:12" x14ac:dyDescent="0.35">
      <c r="A10628" t="s">
        <v>2022</v>
      </c>
      <c r="B10628" t="s">
        <v>5523</v>
      </c>
      <c r="C10628" t="s">
        <v>2879</v>
      </c>
      <c r="D10628" t="s">
        <v>2892</v>
      </c>
      <c r="E10628" t="s">
        <v>3235</v>
      </c>
      <c r="F10628" t="s">
        <v>2896</v>
      </c>
      <c r="G10628" t="s">
        <v>2897</v>
      </c>
      <c r="H10628">
        <v>53278.290300000001</v>
      </c>
      <c r="I10628">
        <v>403.518053907661</v>
      </c>
      <c r="J10628">
        <v>0</v>
      </c>
      <c r="K10628">
        <v>403.518053907661</v>
      </c>
      <c r="L10628">
        <v>52874.772246092303</v>
      </c>
    </row>
    <row r="10629" spans="1:12" x14ac:dyDescent="0.35">
      <c r="A10629" t="s">
        <v>2022</v>
      </c>
      <c r="B10629" t="s">
        <v>5523</v>
      </c>
      <c r="C10629" t="s">
        <v>2879</v>
      </c>
      <c r="D10629" t="s">
        <v>2894</v>
      </c>
      <c r="E10629" t="s">
        <v>5527</v>
      </c>
      <c r="F10629" t="s">
        <v>2170</v>
      </c>
      <c r="G10629" t="s">
        <v>2171</v>
      </c>
      <c r="H10629">
        <v>0</v>
      </c>
      <c r="I10629">
        <v>0</v>
      </c>
      <c r="J10629">
        <v>0</v>
      </c>
      <c r="K10629">
        <v>0</v>
      </c>
      <c r="L10629">
        <v>0</v>
      </c>
    </row>
    <row r="10630" spans="1:12" x14ac:dyDescent="0.35">
      <c r="A10630" t="s">
        <v>2022</v>
      </c>
      <c r="B10630" t="s">
        <v>5523</v>
      </c>
      <c r="C10630" t="s">
        <v>2879</v>
      </c>
      <c r="D10630" t="s">
        <v>2894</v>
      </c>
      <c r="E10630" t="s">
        <v>5527</v>
      </c>
      <c r="F10630" t="s">
        <v>2172</v>
      </c>
      <c r="G10630" t="s">
        <v>2173</v>
      </c>
      <c r="H10630">
        <v>0</v>
      </c>
      <c r="I10630">
        <v>0</v>
      </c>
      <c r="J10630">
        <v>0</v>
      </c>
      <c r="K10630">
        <v>0</v>
      </c>
      <c r="L10630">
        <v>0</v>
      </c>
    </row>
    <row r="10631" spans="1:12" x14ac:dyDescent="0.35">
      <c r="A10631" t="s">
        <v>2022</v>
      </c>
      <c r="B10631" t="s">
        <v>5523</v>
      </c>
      <c r="C10631" t="s">
        <v>2879</v>
      </c>
      <c r="D10631" t="s">
        <v>2894</v>
      </c>
      <c r="E10631" t="s">
        <v>5527</v>
      </c>
      <c r="F10631" t="s">
        <v>2882</v>
      </c>
      <c r="G10631" t="s">
        <v>2883</v>
      </c>
      <c r="H10631">
        <v>12116.9645</v>
      </c>
      <c r="I10631">
        <v>96.168356168704804</v>
      </c>
      <c r="J10631">
        <v>35.988469969311701</v>
      </c>
      <c r="K10631">
        <v>132.15682613801599</v>
      </c>
      <c r="L10631">
        <v>11984.807673862</v>
      </c>
    </row>
    <row r="10632" spans="1:12" x14ac:dyDescent="0.35">
      <c r="A10632" t="s">
        <v>2022</v>
      </c>
      <c r="B10632" t="s">
        <v>5523</v>
      </c>
      <c r="C10632" t="s">
        <v>2879</v>
      </c>
      <c r="D10632" t="s">
        <v>2894</v>
      </c>
      <c r="E10632" t="s">
        <v>5527</v>
      </c>
      <c r="F10632" t="s">
        <v>2884</v>
      </c>
      <c r="G10632" t="s">
        <v>2885</v>
      </c>
      <c r="H10632">
        <v>21210.101600000002</v>
      </c>
      <c r="I10632">
        <v>137.106361387709</v>
      </c>
      <c r="J10632">
        <v>0</v>
      </c>
      <c r="K10632">
        <v>137.106361387709</v>
      </c>
      <c r="L10632">
        <v>21072.9952386123</v>
      </c>
    </row>
    <row r="10633" spans="1:12" x14ac:dyDescent="0.35">
      <c r="A10633" t="s">
        <v>2022</v>
      </c>
      <c r="B10633" t="s">
        <v>5523</v>
      </c>
      <c r="C10633" t="s">
        <v>2879</v>
      </c>
      <c r="D10633" t="s">
        <v>2894</v>
      </c>
      <c r="E10633" t="s">
        <v>5527</v>
      </c>
      <c r="F10633" t="s">
        <v>2896</v>
      </c>
      <c r="G10633" t="s">
        <v>2897</v>
      </c>
      <c r="H10633">
        <v>14104.7176</v>
      </c>
      <c r="I10633">
        <v>91.175730322826197</v>
      </c>
      <c r="J10633">
        <v>0</v>
      </c>
      <c r="K10633">
        <v>91.175730322826197</v>
      </c>
      <c r="L10633">
        <v>14013.541869677199</v>
      </c>
    </row>
    <row r="10634" spans="1:12" x14ac:dyDescent="0.35">
      <c r="A10634" t="s">
        <v>2022</v>
      </c>
      <c r="B10634" t="s">
        <v>5523</v>
      </c>
      <c r="C10634" t="s">
        <v>2879</v>
      </c>
      <c r="D10634" t="s">
        <v>2894</v>
      </c>
      <c r="E10634" t="s">
        <v>5527</v>
      </c>
      <c r="F10634" t="s">
        <v>2890</v>
      </c>
      <c r="G10634" t="s">
        <v>2891</v>
      </c>
      <c r="H10634">
        <v>4846.7857999999997</v>
      </c>
      <c r="I10634">
        <v>38.467342467481899</v>
      </c>
      <c r="J10634">
        <v>14.3953879877247</v>
      </c>
      <c r="K10634">
        <v>52.862730455206602</v>
      </c>
      <c r="L10634">
        <v>4793.9230695447905</v>
      </c>
    </row>
    <row r="10635" spans="1:12" x14ac:dyDescent="0.35">
      <c r="A10635" t="s">
        <v>2022</v>
      </c>
      <c r="B10635" t="s">
        <v>5523</v>
      </c>
      <c r="C10635" t="s">
        <v>2879</v>
      </c>
      <c r="D10635" t="s">
        <v>2894</v>
      </c>
      <c r="E10635" t="s">
        <v>5527</v>
      </c>
      <c r="F10635" t="s">
        <v>392</v>
      </c>
      <c r="G10635" t="s">
        <v>2914</v>
      </c>
      <c r="H10635">
        <v>22376.657200000001</v>
      </c>
      <c r="I10635">
        <v>144.64721126403199</v>
      </c>
      <c r="J10635">
        <v>0</v>
      </c>
      <c r="K10635">
        <v>144.64721126403199</v>
      </c>
      <c r="L10635">
        <v>22232.009988736001</v>
      </c>
    </row>
    <row r="10636" spans="1:12" x14ac:dyDescent="0.35">
      <c r="A10636" t="s">
        <v>2022</v>
      </c>
      <c r="B10636" t="s">
        <v>5523</v>
      </c>
      <c r="C10636" t="s">
        <v>2879</v>
      </c>
      <c r="D10636" t="s">
        <v>2898</v>
      </c>
      <c r="E10636" t="s">
        <v>2979</v>
      </c>
      <c r="F10636" t="s">
        <v>2170</v>
      </c>
      <c r="G10636" t="s">
        <v>2171</v>
      </c>
      <c r="H10636">
        <v>0</v>
      </c>
      <c r="I10636">
        <v>0</v>
      </c>
      <c r="J10636">
        <v>0</v>
      </c>
      <c r="K10636">
        <v>0</v>
      </c>
      <c r="L10636">
        <v>0</v>
      </c>
    </row>
    <row r="10637" spans="1:12" x14ac:dyDescent="0.35">
      <c r="A10637" t="s">
        <v>2022</v>
      </c>
      <c r="B10637" t="s">
        <v>5523</v>
      </c>
      <c r="C10637" t="s">
        <v>2879</v>
      </c>
      <c r="D10637" t="s">
        <v>2898</v>
      </c>
      <c r="E10637" t="s">
        <v>2979</v>
      </c>
      <c r="F10637" t="s">
        <v>2172</v>
      </c>
      <c r="G10637" t="s">
        <v>2173</v>
      </c>
      <c r="H10637">
        <v>17085.4257</v>
      </c>
      <c r="I10637">
        <v>119.71976793095899</v>
      </c>
      <c r="J10637">
        <v>0</v>
      </c>
      <c r="K10637">
        <v>119.71976793095899</v>
      </c>
      <c r="L10637">
        <v>16965.705932068999</v>
      </c>
    </row>
    <row r="10638" spans="1:12" x14ac:dyDescent="0.35">
      <c r="A10638" t="s">
        <v>2022</v>
      </c>
      <c r="B10638" t="s">
        <v>5523</v>
      </c>
      <c r="C10638" t="s">
        <v>2879</v>
      </c>
      <c r="D10638" t="s">
        <v>2898</v>
      </c>
      <c r="E10638" t="s">
        <v>2979</v>
      </c>
      <c r="F10638" t="s">
        <v>2882</v>
      </c>
      <c r="G10638" t="s">
        <v>2883</v>
      </c>
      <c r="H10638">
        <v>17085.4257</v>
      </c>
      <c r="I10638">
        <v>119.71976793095899</v>
      </c>
      <c r="J10638">
        <v>0</v>
      </c>
      <c r="K10638">
        <v>119.71976793095899</v>
      </c>
      <c r="L10638">
        <v>16965.705932068999</v>
      </c>
    </row>
    <row r="10639" spans="1:12" x14ac:dyDescent="0.35">
      <c r="A10639" t="s">
        <v>2022</v>
      </c>
      <c r="B10639" t="s">
        <v>5523</v>
      </c>
      <c r="C10639" t="s">
        <v>2879</v>
      </c>
      <c r="D10639" t="s">
        <v>2898</v>
      </c>
      <c r="E10639" t="s">
        <v>2979</v>
      </c>
      <c r="F10639" t="s">
        <v>2884</v>
      </c>
      <c r="G10639" t="s">
        <v>2885</v>
      </c>
      <c r="H10639">
        <v>100594.8026</v>
      </c>
      <c r="I10639">
        <v>704.88067445064905</v>
      </c>
      <c r="J10639">
        <v>0</v>
      </c>
      <c r="K10639">
        <v>704.88067445064905</v>
      </c>
      <c r="L10639">
        <v>99889.921925549395</v>
      </c>
    </row>
    <row r="10640" spans="1:12" x14ac:dyDescent="0.35">
      <c r="A10640" t="s">
        <v>2022</v>
      </c>
      <c r="B10640" t="s">
        <v>5523</v>
      </c>
      <c r="C10640" t="s">
        <v>2879</v>
      </c>
      <c r="D10640" t="s">
        <v>2898</v>
      </c>
      <c r="E10640" t="s">
        <v>2979</v>
      </c>
      <c r="F10640" t="s">
        <v>2896</v>
      </c>
      <c r="G10640" t="s">
        <v>2897</v>
      </c>
      <c r="H10640">
        <v>23361.704600000001</v>
      </c>
      <c r="I10640">
        <v>163.698458191312</v>
      </c>
      <c r="J10640">
        <v>0</v>
      </c>
      <c r="K10640">
        <v>163.698458191312</v>
      </c>
      <c r="L10640">
        <v>23198.006141808699</v>
      </c>
    </row>
    <row r="10641" spans="1:12" x14ac:dyDescent="0.35">
      <c r="A10641" t="s">
        <v>2022</v>
      </c>
      <c r="B10641" t="s">
        <v>5523</v>
      </c>
      <c r="C10641" t="s">
        <v>2879</v>
      </c>
      <c r="D10641" t="s">
        <v>2902</v>
      </c>
      <c r="E10641" t="s">
        <v>5528</v>
      </c>
      <c r="F10641" t="s">
        <v>2170</v>
      </c>
      <c r="G10641" t="s">
        <v>2171</v>
      </c>
      <c r="H10641">
        <v>0</v>
      </c>
      <c r="I10641">
        <v>0</v>
      </c>
      <c r="J10641">
        <v>0</v>
      </c>
      <c r="K10641">
        <v>0</v>
      </c>
      <c r="L10641">
        <v>0</v>
      </c>
    </row>
    <row r="10642" spans="1:12" x14ac:dyDescent="0.35">
      <c r="A10642" t="s">
        <v>2022</v>
      </c>
      <c r="B10642" t="s">
        <v>5523</v>
      </c>
      <c r="C10642" t="s">
        <v>2879</v>
      </c>
      <c r="D10642" t="s">
        <v>2902</v>
      </c>
      <c r="E10642" t="s">
        <v>5528</v>
      </c>
      <c r="F10642" t="s">
        <v>2172</v>
      </c>
      <c r="G10642" t="s">
        <v>2173</v>
      </c>
      <c r="H10642">
        <v>10688.386</v>
      </c>
      <c r="I10642">
        <v>86.009761060170007</v>
      </c>
      <c r="J10642">
        <v>0</v>
      </c>
      <c r="K10642">
        <v>86.009761060170007</v>
      </c>
      <c r="L10642">
        <v>10602.3762389398</v>
      </c>
    </row>
    <row r="10643" spans="1:12" x14ac:dyDescent="0.35">
      <c r="A10643" t="s">
        <v>2022</v>
      </c>
      <c r="B10643" t="s">
        <v>5523</v>
      </c>
      <c r="C10643" t="s">
        <v>2879</v>
      </c>
      <c r="D10643" t="s">
        <v>2902</v>
      </c>
      <c r="E10643" t="s">
        <v>5528</v>
      </c>
      <c r="F10643" t="s">
        <v>2882</v>
      </c>
      <c r="G10643" t="s">
        <v>2883</v>
      </c>
      <c r="H10643">
        <v>1968.9132</v>
      </c>
      <c r="I10643">
        <v>15.8439033531892</v>
      </c>
      <c r="J10643">
        <v>0</v>
      </c>
      <c r="K10643">
        <v>15.8439033531892</v>
      </c>
      <c r="L10643">
        <v>1953.06929664681</v>
      </c>
    </row>
    <row r="10644" spans="1:12" x14ac:dyDescent="0.35">
      <c r="A10644" t="s">
        <v>2022</v>
      </c>
      <c r="B10644" t="s">
        <v>5523</v>
      </c>
      <c r="C10644" t="s">
        <v>2879</v>
      </c>
      <c r="D10644" t="s">
        <v>2902</v>
      </c>
      <c r="E10644" t="s">
        <v>5528</v>
      </c>
      <c r="F10644" t="s">
        <v>2884</v>
      </c>
      <c r="G10644" t="s">
        <v>2885</v>
      </c>
      <c r="H10644">
        <v>12563.5414</v>
      </c>
      <c r="I10644">
        <v>101.099192825112</v>
      </c>
      <c r="J10644">
        <v>0</v>
      </c>
      <c r="K10644">
        <v>101.099192825112</v>
      </c>
      <c r="L10644">
        <v>12462.4422071749</v>
      </c>
    </row>
    <row r="10645" spans="1:12" x14ac:dyDescent="0.35">
      <c r="A10645" t="s">
        <v>2022</v>
      </c>
      <c r="B10645" t="s">
        <v>5523</v>
      </c>
      <c r="C10645" t="s">
        <v>2915</v>
      </c>
      <c r="D10645" t="s">
        <v>5529</v>
      </c>
      <c r="E10645" t="s">
        <v>5530</v>
      </c>
      <c r="F10645" t="s">
        <v>2170</v>
      </c>
      <c r="G10645" t="s">
        <v>2171</v>
      </c>
      <c r="H10645">
        <v>0</v>
      </c>
      <c r="I10645">
        <v>0</v>
      </c>
      <c r="J10645">
        <v>0</v>
      </c>
      <c r="K10645">
        <v>0</v>
      </c>
      <c r="L10645">
        <v>0</v>
      </c>
    </row>
    <row r="10646" spans="1:12" x14ac:dyDescent="0.35">
      <c r="A10646" t="s">
        <v>2022</v>
      </c>
      <c r="B10646" t="s">
        <v>5523</v>
      </c>
      <c r="C10646" t="s">
        <v>2915</v>
      </c>
      <c r="D10646" t="s">
        <v>5529</v>
      </c>
      <c r="E10646" t="s">
        <v>5530</v>
      </c>
      <c r="F10646" t="s">
        <v>2172</v>
      </c>
      <c r="G10646" t="s">
        <v>2173</v>
      </c>
      <c r="H10646">
        <v>5270374.8293000003</v>
      </c>
      <c r="I10646">
        <v>46128.146988006498</v>
      </c>
      <c r="J10646">
        <v>807624.73613338196</v>
      </c>
      <c r="K10646">
        <v>853752.88312138896</v>
      </c>
      <c r="L10646">
        <v>4416621.9461786104</v>
      </c>
    </row>
    <row r="10647" spans="1:12" x14ac:dyDescent="0.35">
      <c r="A10647" t="s">
        <v>2022</v>
      </c>
      <c r="B10647" t="s">
        <v>5523</v>
      </c>
      <c r="C10647" t="s">
        <v>2915</v>
      </c>
      <c r="D10647" t="s">
        <v>5529</v>
      </c>
      <c r="E10647" t="s">
        <v>5530</v>
      </c>
      <c r="F10647" t="s">
        <v>2918</v>
      </c>
      <c r="G10647" t="s">
        <v>2919</v>
      </c>
      <c r="H10647">
        <v>0</v>
      </c>
      <c r="I10647">
        <v>0</v>
      </c>
      <c r="J10647">
        <v>0</v>
      </c>
      <c r="K10647">
        <v>0</v>
      </c>
      <c r="L10647">
        <v>0</v>
      </c>
    </row>
    <row r="10648" spans="1:12" x14ac:dyDescent="0.35">
      <c r="A10648" t="s">
        <v>2022</v>
      </c>
      <c r="B10648" t="s">
        <v>5523</v>
      </c>
      <c r="C10648" t="s">
        <v>2915</v>
      </c>
      <c r="D10648" t="s">
        <v>5529</v>
      </c>
      <c r="E10648" t="s">
        <v>5530</v>
      </c>
      <c r="F10648" t="s">
        <v>2920</v>
      </c>
      <c r="G10648" t="s">
        <v>2921</v>
      </c>
      <c r="H10648">
        <v>0</v>
      </c>
      <c r="I10648">
        <v>0</v>
      </c>
      <c r="J10648">
        <v>0</v>
      </c>
      <c r="K10648">
        <v>0</v>
      </c>
      <c r="L10648">
        <v>0</v>
      </c>
    </row>
    <row r="10649" spans="1:12" x14ac:dyDescent="0.35">
      <c r="A10649" t="s">
        <v>2022</v>
      </c>
      <c r="B10649" t="s">
        <v>5523</v>
      </c>
      <c r="C10649" t="s">
        <v>2915</v>
      </c>
      <c r="D10649" t="s">
        <v>5529</v>
      </c>
      <c r="E10649" t="s">
        <v>5530</v>
      </c>
      <c r="F10649" t="s">
        <v>2867</v>
      </c>
      <c r="G10649" t="s">
        <v>2868</v>
      </c>
      <c r="H10649">
        <v>0</v>
      </c>
      <c r="I10649">
        <v>0</v>
      </c>
      <c r="J10649">
        <v>0</v>
      </c>
      <c r="K10649">
        <v>0</v>
      </c>
      <c r="L10649">
        <v>0</v>
      </c>
    </row>
    <row r="10650" spans="1:12" x14ac:dyDescent="0.35">
      <c r="A10650" t="s">
        <v>2022</v>
      </c>
      <c r="B10650" t="s">
        <v>5523</v>
      </c>
      <c r="C10650" t="s">
        <v>2915</v>
      </c>
      <c r="D10650" t="s">
        <v>5529</v>
      </c>
      <c r="E10650" t="s">
        <v>5530</v>
      </c>
      <c r="F10650" t="s">
        <v>2922</v>
      </c>
      <c r="G10650" t="s">
        <v>2923</v>
      </c>
      <c r="H10650">
        <v>1704920.6392999999</v>
      </c>
      <c r="I10650">
        <v>14922.0562857983</v>
      </c>
      <c r="J10650">
        <v>261259.611696926</v>
      </c>
      <c r="K10650">
        <v>276181.66798272397</v>
      </c>
      <c r="L10650">
        <v>1428738.9713172801</v>
      </c>
    </row>
    <row r="10651" spans="1:12" x14ac:dyDescent="0.35">
      <c r="A10651" t="s">
        <v>2022</v>
      </c>
      <c r="B10651" t="s">
        <v>5523</v>
      </c>
      <c r="C10651" t="s">
        <v>2915</v>
      </c>
      <c r="D10651" t="s">
        <v>5529</v>
      </c>
      <c r="E10651" t="s">
        <v>5530</v>
      </c>
      <c r="F10651" t="s">
        <v>3247</v>
      </c>
      <c r="G10651" t="s">
        <v>3248</v>
      </c>
      <c r="H10651">
        <v>0</v>
      </c>
      <c r="I10651">
        <v>0</v>
      </c>
      <c r="J10651">
        <v>0</v>
      </c>
      <c r="K10651">
        <v>0</v>
      </c>
      <c r="L10651">
        <v>0</v>
      </c>
    </row>
    <row r="10652" spans="1:12" x14ac:dyDescent="0.35">
      <c r="A10652" t="s">
        <v>2022</v>
      </c>
      <c r="B10652" t="s">
        <v>5523</v>
      </c>
      <c r="C10652" t="s">
        <v>2915</v>
      </c>
      <c r="D10652" t="s">
        <v>5529</v>
      </c>
      <c r="E10652" t="s">
        <v>5530</v>
      </c>
      <c r="F10652" t="s">
        <v>2999</v>
      </c>
      <c r="G10652" t="s">
        <v>3000</v>
      </c>
      <c r="H10652">
        <v>542300.33840000001</v>
      </c>
      <c r="I10652">
        <v>4746.4004990085996</v>
      </c>
      <c r="J10652">
        <v>83101.331852585499</v>
      </c>
      <c r="K10652">
        <v>87847.732351594095</v>
      </c>
      <c r="L10652">
        <v>454452.60604840599</v>
      </c>
    </row>
    <row r="10653" spans="1:12" x14ac:dyDescent="0.35">
      <c r="A10653" t="s">
        <v>2022</v>
      </c>
      <c r="B10653" t="s">
        <v>5523</v>
      </c>
      <c r="C10653" t="s">
        <v>2915</v>
      </c>
      <c r="D10653" t="s">
        <v>5529</v>
      </c>
      <c r="E10653" t="s">
        <v>5530</v>
      </c>
      <c r="F10653" t="s">
        <v>3241</v>
      </c>
      <c r="G10653" t="s">
        <v>3242</v>
      </c>
      <c r="H10653">
        <v>232353.52540000001</v>
      </c>
      <c r="I10653">
        <v>2033.6385785846601</v>
      </c>
      <c r="J10653">
        <v>35605.523474574802</v>
      </c>
      <c r="K10653">
        <v>37639.162053159402</v>
      </c>
      <c r="L10653">
        <v>194714.36334684101</v>
      </c>
    </row>
    <row r="10654" spans="1:12" x14ac:dyDescent="0.35">
      <c r="A10654" t="s">
        <v>2022</v>
      </c>
      <c r="B10654" t="s">
        <v>5523</v>
      </c>
      <c r="C10654" t="s">
        <v>2915</v>
      </c>
      <c r="D10654" t="s">
        <v>5529</v>
      </c>
      <c r="E10654" t="s">
        <v>5530</v>
      </c>
      <c r="F10654" t="s">
        <v>2924</v>
      </c>
      <c r="G10654" t="s">
        <v>2925</v>
      </c>
      <c r="H10654">
        <v>0</v>
      </c>
      <c r="I10654">
        <v>0</v>
      </c>
      <c r="J10654">
        <v>0</v>
      </c>
      <c r="K10654">
        <v>0</v>
      </c>
      <c r="L10654">
        <v>0</v>
      </c>
    </row>
    <row r="10655" spans="1:12" x14ac:dyDescent="0.35">
      <c r="A10655" t="s">
        <v>2022</v>
      </c>
      <c r="B10655" t="s">
        <v>5523</v>
      </c>
      <c r="C10655" t="s">
        <v>2915</v>
      </c>
      <c r="D10655" t="s">
        <v>5531</v>
      </c>
      <c r="E10655" t="s">
        <v>5532</v>
      </c>
      <c r="F10655" t="s">
        <v>2170</v>
      </c>
      <c r="G10655" t="s">
        <v>2171</v>
      </c>
      <c r="H10655">
        <v>0</v>
      </c>
      <c r="I10655">
        <v>0</v>
      </c>
      <c r="J10655">
        <v>0</v>
      </c>
      <c r="K10655">
        <v>0</v>
      </c>
      <c r="L10655">
        <v>0</v>
      </c>
    </row>
    <row r="10656" spans="1:12" x14ac:dyDescent="0.35">
      <c r="A10656" t="s">
        <v>2022</v>
      </c>
      <c r="B10656" t="s">
        <v>5523</v>
      </c>
      <c r="C10656" t="s">
        <v>2915</v>
      </c>
      <c r="D10656" t="s">
        <v>5531</v>
      </c>
      <c r="E10656" t="s">
        <v>5532</v>
      </c>
      <c r="F10656" t="s">
        <v>2172</v>
      </c>
      <c r="G10656" t="s">
        <v>2173</v>
      </c>
      <c r="H10656">
        <v>979298.97149999999</v>
      </c>
      <c r="I10656">
        <v>10660.6085958281</v>
      </c>
      <c r="J10656">
        <v>45936.224597377397</v>
      </c>
      <c r="K10656">
        <v>56596.833193205501</v>
      </c>
      <c r="L10656">
        <v>922702.13830679399</v>
      </c>
    </row>
    <row r="10657" spans="1:14" x14ac:dyDescent="0.35">
      <c r="A10657" t="s">
        <v>2022</v>
      </c>
      <c r="B10657" t="s">
        <v>5523</v>
      </c>
      <c r="C10657" t="s">
        <v>2915</v>
      </c>
      <c r="D10657" t="s">
        <v>5531</v>
      </c>
      <c r="E10657" t="s">
        <v>5532</v>
      </c>
      <c r="F10657" t="s">
        <v>19</v>
      </c>
      <c r="G10657" t="s">
        <v>2174</v>
      </c>
      <c r="H10657">
        <v>166952.31080000001</v>
      </c>
      <c r="I10657">
        <v>1817.4360352792901</v>
      </c>
      <c r="J10657">
        <v>0</v>
      </c>
      <c r="K10657">
        <v>1817.4360352792901</v>
      </c>
      <c r="L10657">
        <v>165134.874764721</v>
      </c>
      <c r="N10657" t="s">
        <v>2198</v>
      </c>
    </row>
    <row r="10658" spans="1:14" x14ac:dyDescent="0.35">
      <c r="A10658" t="s">
        <v>2022</v>
      </c>
      <c r="B10658" t="s">
        <v>5523</v>
      </c>
      <c r="C10658" t="s">
        <v>2915</v>
      </c>
      <c r="D10658" t="s">
        <v>5531</v>
      </c>
      <c r="E10658" t="s">
        <v>5532</v>
      </c>
      <c r="F10658" t="s">
        <v>2867</v>
      </c>
      <c r="G10658" t="s">
        <v>2868</v>
      </c>
      <c r="H10658">
        <v>0</v>
      </c>
      <c r="I10658">
        <v>0</v>
      </c>
      <c r="J10658">
        <v>0</v>
      </c>
      <c r="K10658">
        <v>0</v>
      </c>
      <c r="L10658">
        <v>0</v>
      </c>
    </row>
    <row r="10659" spans="1:14" x14ac:dyDescent="0.35">
      <c r="A10659" t="s">
        <v>2022</v>
      </c>
      <c r="B10659" t="s">
        <v>5523</v>
      </c>
      <c r="C10659" t="s">
        <v>2915</v>
      </c>
      <c r="D10659" t="s">
        <v>5531</v>
      </c>
      <c r="E10659" t="s">
        <v>5532</v>
      </c>
      <c r="F10659" t="s">
        <v>2922</v>
      </c>
      <c r="G10659" t="s">
        <v>2923</v>
      </c>
      <c r="H10659">
        <v>265423.25709999999</v>
      </c>
      <c r="I10659">
        <v>2889.3867338653199</v>
      </c>
      <c r="J10659">
        <v>12450.275869565399</v>
      </c>
      <c r="K10659">
        <v>15339.662603430799</v>
      </c>
      <c r="L10659">
        <v>250083.59449656901</v>
      </c>
    </row>
    <row r="10660" spans="1:14" x14ac:dyDescent="0.35">
      <c r="A10660" t="s">
        <v>2022</v>
      </c>
      <c r="B10660" t="s">
        <v>5523</v>
      </c>
      <c r="C10660" t="s">
        <v>2915</v>
      </c>
      <c r="D10660" t="s">
        <v>5531</v>
      </c>
      <c r="E10660" t="s">
        <v>5532</v>
      </c>
      <c r="F10660" t="s">
        <v>2930</v>
      </c>
      <c r="G10660" t="s">
        <v>2931</v>
      </c>
      <c r="H10660">
        <v>42820.175999999999</v>
      </c>
      <c r="I10660">
        <v>466.13868682626298</v>
      </c>
      <c r="J10660">
        <v>2008.5768292775899</v>
      </c>
      <c r="K10660">
        <v>2474.71551610386</v>
      </c>
      <c r="L10660">
        <v>40345.460483896102</v>
      </c>
    </row>
    <row r="10661" spans="1:14" x14ac:dyDescent="0.35">
      <c r="A10661" t="s">
        <v>2022</v>
      </c>
      <c r="B10661" t="s">
        <v>5523</v>
      </c>
      <c r="C10661" t="s">
        <v>2915</v>
      </c>
      <c r="D10661" t="s">
        <v>5531</v>
      </c>
      <c r="E10661" t="s">
        <v>5532</v>
      </c>
      <c r="F10661" t="s">
        <v>2875</v>
      </c>
      <c r="G10661" t="s">
        <v>2876</v>
      </c>
      <c r="H10661">
        <v>611849.30209999997</v>
      </c>
      <c r="I10661">
        <v>6660.5665070698597</v>
      </c>
      <c r="J10661">
        <v>28700.170001013401</v>
      </c>
      <c r="K10661">
        <v>35360.736508083297</v>
      </c>
      <c r="L10661">
        <v>576488.56559191702</v>
      </c>
    </row>
    <row r="10662" spans="1:14" x14ac:dyDescent="0.35">
      <c r="A10662" t="s">
        <v>2022</v>
      </c>
      <c r="B10662" t="s">
        <v>5523</v>
      </c>
      <c r="C10662" t="s">
        <v>2915</v>
      </c>
      <c r="D10662" t="s">
        <v>5531</v>
      </c>
      <c r="E10662" t="s">
        <v>5532</v>
      </c>
      <c r="F10662" t="s">
        <v>2924</v>
      </c>
      <c r="G10662" t="s">
        <v>2925</v>
      </c>
      <c r="H10662">
        <v>0</v>
      </c>
      <c r="I10662">
        <v>0</v>
      </c>
      <c r="J10662">
        <v>0</v>
      </c>
      <c r="K10662">
        <v>0</v>
      </c>
      <c r="L10662">
        <v>0</v>
      </c>
    </row>
    <row r="10663" spans="1:14" x14ac:dyDescent="0.35">
      <c r="A10663" t="s">
        <v>2022</v>
      </c>
      <c r="B10663" t="s">
        <v>5523</v>
      </c>
      <c r="C10663" t="s">
        <v>2915</v>
      </c>
      <c r="D10663" t="s">
        <v>5531</v>
      </c>
      <c r="E10663" t="s">
        <v>5532</v>
      </c>
      <c r="F10663" t="s">
        <v>2877</v>
      </c>
      <c r="G10663" t="s">
        <v>2878</v>
      </c>
      <c r="H10663">
        <v>68481.364499999996</v>
      </c>
      <c r="I10663">
        <v>745.48533669326605</v>
      </c>
      <c r="J10663">
        <v>3212.2726908663299</v>
      </c>
      <c r="K10663">
        <v>3957.7580275596001</v>
      </c>
      <c r="L10663">
        <v>64523.606472440399</v>
      </c>
    </row>
    <row r="10664" spans="1:14" x14ac:dyDescent="0.35">
      <c r="A10664" t="s">
        <v>2022</v>
      </c>
      <c r="B10664" t="s">
        <v>5523</v>
      </c>
      <c r="C10664" t="s">
        <v>2915</v>
      </c>
      <c r="D10664" t="s">
        <v>5533</v>
      </c>
      <c r="E10664" t="s">
        <v>5534</v>
      </c>
      <c r="F10664" t="s">
        <v>2170</v>
      </c>
      <c r="G10664" t="s">
        <v>2171</v>
      </c>
      <c r="H10664">
        <v>0</v>
      </c>
      <c r="I10664">
        <v>0</v>
      </c>
      <c r="J10664">
        <v>0</v>
      </c>
      <c r="K10664">
        <v>0</v>
      </c>
      <c r="L10664">
        <v>0</v>
      </c>
    </row>
    <row r="10665" spans="1:14" x14ac:dyDescent="0.35">
      <c r="A10665" t="s">
        <v>2022</v>
      </c>
      <c r="B10665" t="s">
        <v>5523</v>
      </c>
      <c r="C10665" t="s">
        <v>2915</v>
      </c>
      <c r="D10665" t="s">
        <v>5533</v>
      </c>
      <c r="E10665" t="s">
        <v>5534</v>
      </c>
      <c r="F10665" t="s">
        <v>2172</v>
      </c>
      <c r="G10665" t="s">
        <v>2173</v>
      </c>
      <c r="H10665">
        <v>39254.588300000003</v>
      </c>
      <c r="I10665">
        <v>420.76418706423402</v>
      </c>
      <c r="J10665">
        <v>1870.0580759531199</v>
      </c>
      <c r="K10665">
        <v>2290.82226301736</v>
      </c>
      <c r="L10665">
        <v>36963.766036982597</v>
      </c>
    </row>
    <row r="10666" spans="1:14" x14ac:dyDescent="0.35">
      <c r="A10666" t="s">
        <v>2022</v>
      </c>
      <c r="B10666" t="s">
        <v>5523</v>
      </c>
      <c r="C10666" t="s">
        <v>2915</v>
      </c>
      <c r="D10666" t="s">
        <v>5533</v>
      </c>
      <c r="E10666" t="s">
        <v>5534</v>
      </c>
      <c r="F10666" t="s">
        <v>2867</v>
      </c>
      <c r="G10666" t="s">
        <v>2868</v>
      </c>
      <c r="H10666">
        <v>0</v>
      </c>
      <c r="I10666">
        <v>0</v>
      </c>
      <c r="J10666">
        <v>0</v>
      </c>
      <c r="K10666">
        <v>0</v>
      </c>
      <c r="L10666">
        <v>0</v>
      </c>
    </row>
    <row r="10667" spans="1:14" x14ac:dyDescent="0.35">
      <c r="A10667" t="s">
        <v>2022</v>
      </c>
      <c r="B10667" t="s">
        <v>5523</v>
      </c>
      <c r="C10667" t="s">
        <v>2915</v>
      </c>
      <c r="D10667" t="s">
        <v>5533</v>
      </c>
      <c r="E10667" t="s">
        <v>5534</v>
      </c>
      <c r="F10667" t="s">
        <v>2922</v>
      </c>
      <c r="G10667" t="s">
        <v>2923</v>
      </c>
      <c r="H10667">
        <v>120399.8888</v>
      </c>
      <c r="I10667">
        <v>1290.54878727192</v>
      </c>
      <c r="J10667">
        <v>5735.7571206052498</v>
      </c>
      <c r="K10667">
        <v>7026.3059078771703</v>
      </c>
      <c r="L10667">
        <v>113373.582892123</v>
      </c>
    </row>
    <row r="10668" spans="1:14" x14ac:dyDescent="0.35">
      <c r="A10668" t="s">
        <v>2022</v>
      </c>
      <c r="B10668" t="s">
        <v>5523</v>
      </c>
      <c r="C10668" t="s">
        <v>2915</v>
      </c>
      <c r="D10668" t="s">
        <v>5533</v>
      </c>
      <c r="E10668" t="s">
        <v>5534</v>
      </c>
      <c r="F10668" t="s">
        <v>2997</v>
      </c>
      <c r="G10668" t="s">
        <v>2998</v>
      </c>
      <c r="H10668">
        <v>28608.703399999999</v>
      </c>
      <c r="I10668">
        <v>306.65250482124299</v>
      </c>
      <c r="J10668">
        <v>1362.89639371013</v>
      </c>
      <c r="K10668">
        <v>1669.54889853138</v>
      </c>
      <c r="L10668">
        <v>26939.154501468602</v>
      </c>
    </row>
    <row r="10669" spans="1:14" x14ac:dyDescent="0.35">
      <c r="A10669" t="s">
        <v>2022</v>
      </c>
      <c r="B10669" t="s">
        <v>5523</v>
      </c>
      <c r="C10669" t="s">
        <v>2915</v>
      </c>
      <c r="D10669" t="s">
        <v>5533</v>
      </c>
      <c r="E10669" t="s">
        <v>5534</v>
      </c>
      <c r="F10669" t="s">
        <v>2930</v>
      </c>
      <c r="G10669" t="s">
        <v>2931</v>
      </c>
      <c r="H10669">
        <v>4832.8937999999998</v>
      </c>
      <c r="I10669">
        <v>51.803081145230699</v>
      </c>
      <c r="J10669">
        <v>230.23530336745301</v>
      </c>
      <c r="K10669">
        <v>282.03838451268399</v>
      </c>
      <c r="L10669">
        <v>4550.85541548732</v>
      </c>
    </row>
    <row r="10670" spans="1:14" x14ac:dyDescent="0.35">
      <c r="A10670" t="s">
        <v>2022</v>
      </c>
      <c r="B10670" t="s">
        <v>5523</v>
      </c>
      <c r="C10670" t="s">
        <v>2915</v>
      </c>
      <c r="D10670" t="s">
        <v>5533</v>
      </c>
      <c r="E10670" t="s">
        <v>5534</v>
      </c>
      <c r="F10670" t="s">
        <v>2875</v>
      </c>
      <c r="G10670" t="s">
        <v>2876</v>
      </c>
      <c r="H10670">
        <v>10713.477800000001</v>
      </c>
      <c r="I10670">
        <v>114.836200860406</v>
      </c>
      <c r="J10670">
        <v>510.381756415962</v>
      </c>
      <c r="K10670">
        <v>625.217957276368</v>
      </c>
      <c r="L10670">
        <v>10088.259842723601</v>
      </c>
    </row>
    <row r="10671" spans="1:14" x14ac:dyDescent="0.35">
      <c r="A10671" t="s">
        <v>2022</v>
      </c>
      <c r="B10671" t="s">
        <v>5523</v>
      </c>
      <c r="C10671" t="s">
        <v>2915</v>
      </c>
      <c r="D10671" t="s">
        <v>5533</v>
      </c>
      <c r="E10671" t="s">
        <v>5534</v>
      </c>
      <c r="F10671" t="s">
        <v>2924</v>
      </c>
      <c r="G10671" t="s">
        <v>2925</v>
      </c>
      <c r="H10671">
        <v>0</v>
      </c>
      <c r="I10671">
        <v>0</v>
      </c>
      <c r="J10671">
        <v>0</v>
      </c>
      <c r="K10671">
        <v>0</v>
      </c>
      <c r="L10671">
        <v>0</v>
      </c>
    </row>
    <row r="10672" spans="1:14" x14ac:dyDescent="0.35">
      <c r="A10672" t="s">
        <v>2022</v>
      </c>
      <c r="B10672" t="s">
        <v>5523</v>
      </c>
      <c r="C10672" t="s">
        <v>2915</v>
      </c>
      <c r="D10672" t="s">
        <v>4042</v>
      </c>
      <c r="E10672" t="s">
        <v>5535</v>
      </c>
      <c r="F10672" t="s">
        <v>2170</v>
      </c>
      <c r="G10672" t="s">
        <v>2171</v>
      </c>
      <c r="H10672">
        <v>0</v>
      </c>
      <c r="I10672">
        <v>0</v>
      </c>
      <c r="J10672">
        <v>0</v>
      </c>
      <c r="K10672">
        <v>0</v>
      </c>
      <c r="L10672">
        <v>0</v>
      </c>
    </row>
    <row r="10673" spans="1:14" x14ac:dyDescent="0.35">
      <c r="A10673" t="s">
        <v>2022</v>
      </c>
      <c r="B10673" t="s">
        <v>5523</v>
      </c>
      <c r="C10673" t="s">
        <v>2915</v>
      </c>
      <c r="D10673" t="s">
        <v>4042</v>
      </c>
      <c r="E10673" t="s">
        <v>5535</v>
      </c>
      <c r="F10673" t="s">
        <v>2172</v>
      </c>
      <c r="G10673" t="s">
        <v>2173</v>
      </c>
      <c r="H10673">
        <v>73029.606400000004</v>
      </c>
      <c r="I10673">
        <v>568.70049013114306</v>
      </c>
      <c r="J10673">
        <v>6446.07762617565</v>
      </c>
      <c r="K10673">
        <v>7014.7781163068003</v>
      </c>
      <c r="L10673">
        <v>66014.828283693205</v>
      </c>
    </row>
    <row r="10674" spans="1:14" x14ac:dyDescent="0.35">
      <c r="A10674" t="s">
        <v>2022</v>
      </c>
      <c r="B10674" t="s">
        <v>5523</v>
      </c>
      <c r="C10674" t="s">
        <v>2915</v>
      </c>
      <c r="D10674" t="s">
        <v>4042</v>
      </c>
      <c r="E10674" t="s">
        <v>5535</v>
      </c>
      <c r="F10674" t="s">
        <v>2867</v>
      </c>
      <c r="G10674" t="s">
        <v>2868</v>
      </c>
      <c r="H10674">
        <v>0</v>
      </c>
      <c r="I10674">
        <v>0</v>
      </c>
      <c r="J10674">
        <v>0</v>
      </c>
      <c r="K10674">
        <v>0</v>
      </c>
      <c r="L10674">
        <v>0</v>
      </c>
    </row>
    <row r="10675" spans="1:14" x14ac:dyDescent="0.35">
      <c r="A10675" t="s">
        <v>2022</v>
      </c>
      <c r="B10675" t="s">
        <v>5523</v>
      </c>
      <c r="C10675" t="s">
        <v>2915</v>
      </c>
      <c r="D10675" t="s">
        <v>4042</v>
      </c>
      <c r="E10675" t="s">
        <v>5535</v>
      </c>
      <c r="F10675" t="s">
        <v>2922</v>
      </c>
      <c r="G10675" t="s">
        <v>2923</v>
      </c>
      <c r="H10675">
        <v>4067.9773</v>
      </c>
      <c r="I10675">
        <v>31.678394489336299</v>
      </c>
      <c r="J10675">
        <v>359.06666777056603</v>
      </c>
      <c r="K10675">
        <v>390.745062259902</v>
      </c>
      <c r="L10675">
        <v>3677.2322377401001</v>
      </c>
    </row>
    <row r="10676" spans="1:14" x14ac:dyDescent="0.35">
      <c r="A10676" t="s">
        <v>2022</v>
      </c>
      <c r="B10676" t="s">
        <v>5523</v>
      </c>
      <c r="C10676" t="s">
        <v>2915</v>
      </c>
      <c r="D10676" t="s">
        <v>4042</v>
      </c>
      <c r="E10676" t="s">
        <v>5535</v>
      </c>
      <c r="F10676" t="s">
        <v>2875</v>
      </c>
      <c r="G10676" t="s">
        <v>2876</v>
      </c>
      <c r="H10676">
        <v>7217.3791000000001</v>
      </c>
      <c r="I10676">
        <v>56.203603126241902</v>
      </c>
      <c r="J10676">
        <v>637.05376539939095</v>
      </c>
      <c r="K10676">
        <v>693.25736852563296</v>
      </c>
      <c r="L10676">
        <v>6524.1217314743699</v>
      </c>
    </row>
    <row r="10677" spans="1:14" x14ac:dyDescent="0.35">
      <c r="A10677" t="s">
        <v>2022</v>
      </c>
      <c r="B10677" t="s">
        <v>5523</v>
      </c>
      <c r="C10677" t="s">
        <v>2915</v>
      </c>
      <c r="D10677" t="s">
        <v>4042</v>
      </c>
      <c r="E10677" t="s">
        <v>5535</v>
      </c>
      <c r="F10677" t="s">
        <v>2924</v>
      </c>
      <c r="G10677" t="s">
        <v>2925</v>
      </c>
      <c r="H10677">
        <v>0</v>
      </c>
      <c r="I10677">
        <v>0</v>
      </c>
      <c r="J10677">
        <v>0</v>
      </c>
      <c r="K10677">
        <v>0</v>
      </c>
      <c r="L10677">
        <v>0</v>
      </c>
    </row>
    <row r="10678" spans="1:14" x14ac:dyDescent="0.35">
      <c r="A10678" t="s">
        <v>2022</v>
      </c>
      <c r="B10678" t="s">
        <v>5523</v>
      </c>
      <c r="C10678" t="s">
        <v>2915</v>
      </c>
      <c r="D10678" t="s">
        <v>4042</v>
      </c>
      <c r="E10678" t="s">
        <v>5535</v>
      </c>
      <c r="F10678" t="s">
        <v>2877</v>
      </c>
      <c r="G10678" t="s">
        <v>2878</v>
      </c>
      <c r="H10678">
        <v>2789.9591999999998</v>
      </c>
      <c r="I10678">
        <v>21.7261359120413</v>
      </c>
      <c r="J10678">
        <v>246.26030931249201</v>
      </c>
      <c r="K10678">
        <v>267.98644522453299</v>
      </c>
      <c r="L10678">
        <v>2521.9727547754701</v>
      </c>
    </row>
    <row r="10679" spans="1:14" x14ac:dyDescent="0.35">
      <c r="A10679" t="s">
        <v>2022</v>
      </c>
      <c r="B10679" t="s">
        <v>5523</v>
      </c>
      <c r="C10679" t="s">
        <v>2915</v>
      </c>
      <c r="D10679" t="s">
        <v>5536</v>
      </c>
      <c r="E10679" t="s">
        <v>5537</v>
      </c>
      <c r="F10679" t="s">
        <v>2172</v>
      </c>
      <c r="G10679" t="s">
        <v>2173</v>
      </c>
      <c r="H10679">
        <v>63200.281000000003</v>
      </c>
      <c r="I10679">
        <v>1557.2153441472999</v>
      </c>
      <c r="J10679">
        <v>2316.9719713575901</v>
      </c>
      <c r="K10679">
        <v>3874.1873155049002</v>
      </c>
      <c r="L10679">
        <v>59326.093684495099</v>
      </c>
    </row>
    <row r="10680" spans="1:14" x14ac:dyDescent="0.35">
      <c r="A10680" t="s">
        <v>2022</v>
      </c>
      <c r="B10680" t="s">
        <v>5523</v>
      </c>
      <c r="C10680" t="s">
        <v>2915</v>
      </c>
      <c r="D10680" t="s">
        <v>5536</v>
      </c>
      <c r="E10680" t="s">
        <v>5537</v>
      </c>
      <c r="F10680" t="s">
        <v>2867</v>
      </c>
      <c r="G10680" t="s">
        <v>2868</v>
      </c>
      <c r="H10680">
        <v>0</v>
      </c>
      <c r="I10680">
        <v>0</v>
      </c>
      <c r="J10680">
        <v>0</v>
      </c>
      <c r="K10680">
        <v>0</v>
      </c>
      <c r="L10680">
        <v>0</v>
      </c>
    </row>
    <row r="10681" spans="1:14" x14ac:dyDescent="0.35">
      <c r="A10681" t="s">
        <v>2022</v>
      </c>
      <c r="B10681" t="s">
        <v>5523</v>
      </c>
      <c r="C10681" t="s">
        <v>2915</v>
      </c>
      <c r="D10681" t="s">
        <v>5536</v>
      </c>
      <c r="E10681" t="s">
        <v>5537</v>
      </c>
      <c r="F10681" t="s">
        <v>2922</v>
      </c>
      <c r="G10681" t="s">
        <v>2923</v>
      </c>
      <c r="H10681">
        <v>50382.590900000003</v>
      </c>
      <c r="I10681">
        <v>1241.3954866286699</v>
      </c>
      <c r="J10681">
        <v>1847.06537775829</v>
      </c>
      <c r="K10681">
        <v>3088.4608643869601</v>
      </c>
      <c r="L10681">
        <v>47294.130035613001</v>
      </c>
    </row>
    <row r="10682" spans="1:14" x14ac:dyDescent="0.35">
      <c r="A10682" t="s">
        <v>2022</v>
      </c>
      <c r="B10682" t="s">
        <v>5523</v>
      </c>
      <c r="C10682" t="s">
        <v>2915</v>
      </c>
      <c r="D10682" t="s">
        <v>5536</v>
      </c>
      <c r="E10682" t="s">
        <v>5537</v>
      </c>
      <c r="F10682" t="s">
        <v>2930</v>
      </c>
      <c r="G10682" t="s">
        <v>2931</v>
      </c>
      <c r="H10682">
        <v>0</v>
      </c>
      <c r="I10682">
        <v>0</v>
      </c>
      <c r="J10682">
        <v>0</v>
      </c>
      <c r="K10682">
        <v>0</v>
      </c>
      <c r="L10682">
        <v>0</v>
      </c>
    </row>
    <row r="10683" spans="1:14" x14ac:dyDescent="0.35">
      <c r="A10683" t="s">
        <v>2022</v>
      </c>
      <c r="B10683" t="s">
        <v>5523</v>
      </c>
      <c r="C10683" t="s">
        <v>2915</v>
      </c>
      <c r="D10683" t="s">
        <v>5536</v>
      </c>
      <c r="E10683" t="s">
        <v>5537</v>
      </c>
      <c r="F10683" t="s">
        <v>2924</v>
      </c>
      <c r="G10683" t="s">
        <v>2925</v>
      </c>
      <c r="H10683">
        <v>0</v>
      </c>
      <c r="I10683">
        <v>0</v>
      </c>
      <c r="J10683">
        <v>0</v>
      </c>
      <c r="K10683">
        <v>0</v>
      </c>
      <c r="L10683">
        <v>0</v>
      </c>
    </row>
    <row r="10684" spans="1:14" x14ac:dyDescent="0.35">
      <c r="A10684" t="s">
        <v>2022</v>
      </c>
      <c r="B10684" t="s">
        <v>5523</v>
      </c>
      <c r="C10684" t="s">
        <v>17</v>
      </c>
      <c r="D10684" t="s">
        <v>2023</v>
      </c>
      <c r="E10684" t="s">
        <v>2471</v>
      </c>
      <c r="F10684" t="s">
        <v>19</v>
      </c>
      <c r="G10684" t="s">
        <v>2174</v>
      </c>
      <c r="H10684">
        <v>2365418.9485999998</v>
      </c>
      <c r="I10684">
        <v>16045.4700885781</v>
      </c>
      <c r="J10684">
        <v>0</v>
      </c>
      <c r="K10684">
        <v>16045.4700885781</v>
      </c>
      <c r="L10684">
        <v>2349373.4785114201</v>
      </c>
      <c r="N10684" t="s">
        <v>2198</v>
      </c>
    </row>
    <row r="10685" spans="1:14" x14ac:dyDescent="0.35">
      <c r="A10685" t="s">
        <v>2022</v>
      </c>
      <c r="B10685" t="s">
        <v>5523</v>
      </c>
      <c r="C10685" t="s">
        <v>17</v>
      </c>
      <c r="D10685" t="s">
        <v>2023</v>
      </c>
      <c r="E10685" t="s">
        <v>2471</v>
      </c>
      <c r="F10685" t="s">
        <v>2787</v>
      </c>
      <c r="G10685" t="s">
        <v>2935</v>
      </c>
      <c r="H10685">
        <v>0</v>
      </c>
      <c r="I10685">
        <v>0</v>
      </c>
      <c r="J10685">
        <v>0</v>
      </c>
      <c r="K10685">
        <v>0</v>
      </c>
      <c r="L10685">
        <v>0</v>
      </c>
    </row>
    <row r="10686" spans="1:14" x14ac:dyDescent="0.35">
      <c r="A10686" t="s">
        <v>2022</v>
      </c>
      <c r="B10686" t="s">
        <v>5523</v>
      </c>
      <c r="C10686" t="s">
        <v>17</v>
      </c>
      <c r="D10686" t="s">
        <v>2023</v>
      </c>
      <c r="E10686" t="s">
        <v>2471</v>
      </c>
      <c r="F10686" t="s">
        <v>2788</v>
      </c>
      <c r="G10686" t="s">
        <v>2936</v>
      </c>
      <c r="H10686">
        <v>2442682.6883</v>
      </c>
      <c r="I10686">
        <v>16569.577255452899</v>
      </c>
      <c r="J10686">
        <v>61560.627015959697</v>
      </c>
      <c r="K10686">
        <v>78130.2042714126</v>
      </c>
      <c r="L10686">
        <v>2364552.4840285899</v>
      </c>
    </row>
    <row r="10687" spans="1:14" x14ac:dyDescent="0.35">
      <c r="A10687" t="s">
        <v>2022</v>
      </c>
      <c r="B10687" t="s">
        <v>5523</v>
      </c>
      <c r="C10687" t="s">
        <v>17</v>
      </c>
      <c r="D10687" t="s">
        <v>2029</v>
      </c>
      <c r="E10687" t="s">
        <v>2472</v>
      </c>
      <c r="F10687" t="s">
        <v>2170</v>
      </c>
      <c r="G10687" t="s">
        <v>2171</v>
      </c>
      <c r="H10687">
        <v>0</v>
      </c>
      <c r="I10687">
        <v>0</v>
      </c>
      <c r="J10687">
        <v>0</v>
      </c>
      <c r="K10687">
        <v>0</v>
      </c>
      <c r="L10687">
        <v>0</v>
      </c>
    </row>
    <row r="10688" spans="1:14" x14ac:dyDescent="0.35">
      <c r="A10688" t="s">
        <v>2022</v>
      </c>
      <c r="B10688" t="s">
        <v>5523</v>
      </c>
      <c r="C10688" t="s">
        <v>17</v>
      </c>
      <c r="D10688" t="s">
        <v>2029</v>
      </c>
      <c r="E10688" t="s">
        <v>2472</v>
      </c>
      <c r="F10688" t="s">
        <v>19</v>
      </c>
      <c r="G10688" t="s">
        <v>2174</v>
      </c>
      <c r="H10688">
        <v>5617542.3920999998</v>
      </c>
      <c r="I10688">
        <v>44741.590766587098</v>
      </c>
      <c r="J10688">
        <v>0</v>
      </c>
      <c r="K10688">
        <v>44741.590766587098</v>
      </c>
      <c r="L10688">
        <v>5572800.8013334097</v>
      </c>
      <c r="N10688" t="s">
        <v>2198</v>
      </c>
    </row>
    <row r="10689" spans="1:14" x14ac:dyDescent="0.35">
      <c r="A10689" t="s">
        <v>2022</v>
      </c>
      <c r="B10689" t="s">
        <v>5523</v>
      </c>
      <c r="C10689" t="s">
        <v>17</v>
      </c>
      <c r="D10689" t="s">
        <v>2029</v>
      </c>
      <c r="E10689" t="s">
        <v>2472</v>
      </c>
      <c r="F10689" t="s">
        <v>2787</v>
      </c>
      <c r="G10689" t="s">
        <v>2935</v>
      </c>
      <c r="H10689">
        <v>0</v>
      </c>
      <c r="I10689">
        <v>0</v>
      </c>
      <c r="J10689">
        <v>0</v>
      </c>
      <c r="K10689">
        <v>0</v>
      </c>
      <c r="L10689">
        <v>0</v>
      </c>
    </row>
    <row r="10690" spans="1:14" x14ac:dyDescent="0.35">
      <c r="A10690" t="s">
        <v>2022</v>
      </c>
      <c r="B10690" t="s">
        <v>5523</v>
      </c>
      <c r="C10690" t="s">
        <v>17</v>
      </c>
      <c r="D10690" t="s">
        <v>2029</v>
      </c>
      <c r="E10690" t="s">
        <v>2472</v>
      </c>
      <c r="F10690" t="s">
        <v>2788</v>
      </c>
      <c r="G10690" t="s">
        <v>2936</v>
      </c>
      <c r="H10690">
        <v>4887892.2068999996</v>
      </c>
      <c r="I10690">
        <v>38930.204274633303</v>
      </c>
      <c r="J10690">
        <v>215693.58556166099</v>
      </c>
      <c r="K10690">
        <v>254623.78983629399</v>
      </c>
      <c r="L10690">
        <v>4633268.4170637103</v>
      </c>
    </row>
    <row r="10691" spans="1:14" x14ac:dyDescent="0.35">
      <c r="A10691" t="s">
        <v>2022</v>
      </c>
      <c r="B10691" t="s">
        <v>5523</v>
      </c>
      <c r="C10691" t="s">
        <v>17</v>
      </c>
      <c r="D10691" t="s">
        <v>2032</v>
      </c>
      <c r="E10691" t="s">
        <v>2473</v>
      </c>
      <c r="F10691" t="s">
        <v>19</v>
      </c>
      <c r="G10691" t="s">
        <v>2174</v>
      </c>
      <c r="H10691">
        <v>1760356.5337</v>
      </c>
      <c r="I10691">
        <v>18476.168459131899</v>
      </c>
      <c r="J10691">
        <v>0</v>
      </c>
      <c r="K10691">
        <v>18476.168459131899</v>
      </c>
      <c r="L10691">
        <v>1741880.36524087</v>
      </c>
      <c r="N10691" t="s">
        <v>2198</v>
      </c>
    </row>
    <row r="10692" spans="1:14" x14ac:dyDescent="0.35">
      <c r="A10692" t="s">
        <v>2022</v>
      </c>
      <c r="B10692" t="s">
        <v>5523</v>
      </c>
      <c r="C10692" t="s">
        <v>17</v>
      </c>
      <c r="D10692" t="s">
        <v>2032</v>
      </c>
      <c r="E10692" t="s">
        <v>2473</v>
      </c>
      <c r="F10692" t="s">
        <v>2787</v>
      </c>
      <c r="G10692" t="s">
        <v>2935</v>
      </c>
      <c r="H10692">
        <v>0</v>
      </c>
      <c r="I10692">
        <v>0</v>
      </c>
      <c r="J10692">
        <v>0</v>
      </c>
      <c r="K10692">
        <v>0</v>
      </c>
      <c r="L10692">
        <v>0</v>
      </c>
    </row>
    <row r="10693" spans="1:14" x14ac:dyDescent="0.35">
      <c r="A10693" t="s">
        <v>2022</v>
      </c>
      <c r="B10693" t="s">
        <v>5523</v>
      </c>
      <c r="C10693" t="s">
        <v>17</v>
      </c>
      <c r="D10693" t="s">
        <v>2032</v>
      </c>
      <c r="E10693" t="s">
        <v>2473</v>
      </c>
      <c r="F10693" t="s">
        <v>2788</v>
      </c>
      <c r="G10693" t="s">
        <v>2936</v>
      </c>
      <c r="H10693">
        <v>2013010.4446</v>
      </c>
      <c r="I10693">
        <v>21127.947307095699</v>
      </c>
      <c r="J10693">
        <v>652341.26950074895</v>
      </c>
      <c r="K10693">
        <v>673469.21680784505</v>
      </c>
      <c r="L10693">
        <v>1339541.2277921599</v>
      </c>
    </row>
    <row r="10694" spans="1:14" x14ac:dyDescent="0.35">
      <c r="A10694" t="s">
        <v>2022</v>
      </c>
      <c r="B10694" t="s">
        <v>5523</v>
      </c>
      <c r="C10694" t="s">
        <v>2938</v>
      </c>
      <c r="D10694" t="s">
        <v>5538</v>
      </c>
      <c r="E10694" t="s">
        <v>5539</v>
      </c>
      <c r="F10694" t="s">
        <v>2170</v>
      </c>
      <c r="G10694" t="s">
        <v>2171</v>
      </c>
      <c r="H10694">
        <v>0</v>
      </c>
      <c r="I10694">
        <v>0</v>
      </c>
      <c r="J10694">
        <v>0</v>
      </c>
      <c r="K10694">
        <v>0</v>
      </c>
      <c r="L10694">
        <v>0</v>
      </c>
    </row>
    <row r="10695" spans="1:14" x14ac:dyDescent="0.35">
      <c r="A10695" t="s">
        <v>2022</v>
      </c>
      <c r="B10695" t="s">
        <v>5523</v>
      </c>
      <c r="C10695" t="s">
        <v>2938</v>
      </c>
      <c r="D10695" t="s">
        <v>5538</v>
      </c>
      <c r="E10695" t="s">
        <v>5539</v>
      </c>
      <c r="F10695" t="s">
        <v>2172</v>
      </c>
      <c r="G10695" t="s">
        <v>2173</v>
      </c>
      <c r="H10695">
        <v>289538.59090000001</v>
      </c>
      <c r="I10695">
        <v>3151.9052722945498</v>
      </c>
      <c r="J10695">
        <v>12519.332725395499</v>
      </c>
      <c r="K10695">
        <v>15671.237997689999</v>
      </c>
      <c r="L10695">
        <v>273867.35290231003</v>
      </c>
    </row>
    <row r="10696" spans="1:14" x14ac:dyDescent="0.35">
      <c r="A10696" t="s">
        <v>2022</v>
      </c>
      <c r="B10696" t="s">
        <v>5523</v>
      </c>
      <c r="C10696" t="s">
        <v>2938</v>
      </c>
      <c r="D10696" t="s">
        <v>5538</v>
      </c>
      <c r="E10696" t="s">
        <v>5539</v>
      </c>
      <c r="F10696" t="s">
        <v>2940</v>
      </c>
      <c r="G10696" t="s">
        <v>2941</v>
      </c>
      <c r="H10696">
        <v>0</v>
      </c>
      <c r="I10696">
        <v>0</v>
      </c>
      <c r="J10696">
        <v>0</v>
      </c>
      <c r="K10696">
        <v>0</v>
      </c>
      <c r="L10696">
        <v>0</v>
      </c>
    </row>
    <row r="10697" spans="1:14" x14ac:dyDescent="0.35">
      <c r="A10697" t="s">
        <v>2022</v>
      </c>
      <c r="B10697" t="s">
        <v>5523</v>
      </c>
      <c r="C10697" t="s">
        <v>2938</v>
      </c>
      <c r="D10697" t="s">
        <v>5540</v>
      </c>
      <c r="E10697" t="s">
        <v>5541</v>
      </c>
      <c r="F10697" t="s">
        <v>2172</v>
      </c>
      <c r="G10697" t="s">
        <v>2173</v>
      </c>
      <c r="H10697">
        <v>46621.463400000001</v>
      </c>
      <c r="I10697">
        <v>370.019198972921</v>
      </c>
      <c r="J10697">
        <v>138.46992254859001</v>
      </c>
      <c r="K10697">
        <v>508.48912152151098</v>
      </c>
      <c r="L10697">
        <v>46112.974278478498</v>
      </c>
    </row>
    <row r="10698" spans="1:14" x14ac:dyDescent="0.35">
      <c r="A10698" t="s">
        <v>2022</v>
      </c>
      <c r="B10698" t="s">
        <v>5523</v>
      </c>
      <c r="C10698" t="s">
        <v>2938</v>
      </c>
      <c r="D10698" t="s">
        <v>5540</v>
      </c>
      <c r="E10698" t="s">
        <v>5541</v>
      </c>
      <c r="F10698" t="s">
        <v>2940</v>
      </c>
      <c r="G10698" t="s">
        <v>2941</v>
      </c>
      <c r="H10698">
        <v>0</v>
      </c>
      <c r="I10698">
        <v>0</v>
      </c>
      <c r="J10698">
        <v>0</v>
      </c>
      <c r="K10698">
        <v>0</v>
      </c>
      <c r="L10698">
        <v>0</v>
      </c>
    </row>
    <row r="10699" spans="1:14" x14ac:dyDescent="0.35">
      <c r="A10699" t="s">
        <v>2022</v>
      </c>
      <c r="B10699" t="s">
        <v>5523</v>
      </c>
      <c r="C10699" t="s">
        <v>2938</v>
      </c>
      <c r="D10699" t="s">
        <v>5542</v>
      </c>
      <c r="E10699" t="s">
        <v>5543</v>
      </c>
      <c r="F10699" t="s">
        <v>2172</v>
      </c>
      <c r="G10699" t="s">
        <v>2173</v>
      </c>
      <c r="H10699">
        <v>761437.42480000004</v>
      </c>
      <c r="I10699">
        <v>6664.3642226645898</v>
      </c>
      <c r="J10699">
        <v>144512.69344176</v>
      </c>
      <c r="K10699">
        <v>151177.057664425</v>
      </c>
      <c r="L10699">
        <v>610260.36713557504</v>
      </c>
    </row>
    <row r="10700" spans="1:14" x14ac:dyDescent="0.35">
      <c r="A10700" t="s">
        <v>2022</v>
      </c>
      <c r="B10700" t="s">
        <v>5523</v>
      </c>
      <c r="C10700" t="s">
        <v>2938</v>
      </c>
      <c r="D10700" t="s">
        <v>5542</v>
      </c>
      <c r="E10700" t="s">
        <v>5543</v>
      </c>
      <c r="F10700" t="s">
        <v>19</v>
      </c>
      <c r="G10700" t="s">
        <v>2174</v>
      </c>
      <c r="H10700">
        <v>181619.45300000001</v>
      </c>
      <c r="I10700">
        <v>1589.5963935359</v>
      </c>
      <c r="J10700">
        <v>0</v>
      </c>
      <c r="K10700">
        <v>1589.5963935359</v>
      </c>
      <c r="L10700">
        <v>180029.85660646399</v>
      </c>
      <c r="N10700" t="s">
        <v>2198</v>
      </c>
    </row>
    <row r="10701" spans="1:14" x14ac:dyDescent="0.35">
      <c r="A10701" t="s">
        <v>2022</v>
      </c>
      <c r="B10701" t="s">
        <v>5523</v>
      </c>
      <c r="C10701" t="s">
        <v>2938</v>
      </c>
      <c r="D10701" t="s">
        <v>5542</v>
      </c>
      <c r="E10701" t="s">
        <v>5543</v>
      </c>
      <c r="F10701" t="s">
        <v>2940</v>
      </c>
      <c r="G10701" t="s">
        <v>2941</v>
      </c>
      <c r="H10701">
        <v>0</v>
      </c>
      <c r="I10701">
        <v>0</v>
      </c>
      <c r="J10701">
        <v>0</v>
      </c>
      <c r="K10701">
        <v>0</v>
      </c>
      <c r="L10701">
        <v>0</v>
      </c>
    </row>
    <row r="10702" spans="1:14" x14ac:dyDescent="0.35">
      <c r="A10702" t="s">
        <v>2022</v>
      </c>
      <c r="B10702" t="s">
        <v>5523</v>
      </c>
      <c r="C10702" t="s">
        <v>2944</v>
      </c>
      <c r="D10702" t="s">
        <v>5544</v>
      </c>
      <c r="E10702" t="s">
        <v>5545</v>
      </c>
      <c r="F10702" t="s">
        <v>2947</v>
      </c>
      <c r="G10702" t="s">
        <v>2948</v>
      </c>
      <c r="H10702">
        <v>0</v>
      </c>
      <c r="I10702">
        <v>0</v>
      </c>
      <c r="J10702">
        <v>0</v>
      </c>
      <c r="K10702">
        <v>0</v>
      </c>
      <c r="L10702">
        <v>0</v>
      </c>
    </row>
    <row r="10703" spans="1:14" x14ac:dyDescent="0.35">
      <c r="A10703" t="s">
        <v>2037</v>
      </c>
      <c r="B10703" t="s">
        <v>5546</v>
      </c>
      <c r="C10703" t="s">
        <v>2857</v>
      </c>
      <c r="D10703" t="s">
        <v>2859</v>
      </c>
      <c r="E10703" t="s">
        <v>5547</v>
      </c>
      <c r="F10703" t="s">
        <v>2170</v>
      </c>
      <c r="G10703" t="s">
        <v>2171</v>
      </c>
      <c r="H10703">
        <v>0</v>
      </c>
      <c r="I10703">
        <v>0</v>
      </c>
      <c r="J10703">
        <v>0</v>
      </c>
      <c r="K10703">
        <v>0</v>
      </c>
      <c r="L10703">
        <v>0</v>
      </c>
    </row>
    <row r="10704" spans="1:14" x14ac:dyDescent="0.35">
      <c r="A10704" t="s">
        <v>2037</v>
      </c>
      <c r="B10704" t="s">
        <v>5546</v>
      </c>
      <c r="C10704" t="s">
        <v>2857</v>
      </c>
      <c r="D10704" t="s">
        <v>2859</v>
      </c>
      <c r="E10704" t="s">
        <v>5547</v>
      </c>
      <c r="F10704" t="s">
        <v>2172</v>
      </c>
      <c r="G10704" t="s">
        <v>2173</v>
      </c>
      <c r="H10704">
        <v>3360287.3443999998</v>
      </c>
      <c r="I10704">
        <v>6200.4095025900697</v>
      </c>
      <c r="J10704">
        <v>14116.220426743201</v>
      </c>
      <c r="K10704">
        <v>20316.6299293333</v>
      </c>
      <c r="L10704">
        <v>3339970.7144706701</v>
      </c>
    </row>
    <row r="10705" spans="1:12" x14ac:dyDescent="0.35">
      <c r="A10705" t="s">
        <v>2037</v>
      </c>
      <c r="B10705" t="s">
        <v>5546</v>
      </c>
      <c r="C10705" t="s">
        <v>2857</v>
      </c>
      <c r="D10705" t="s">
        <v>2859</v>
      </c>
      <c r="E10705" t="s">
        <v>5547</v>
      </c>
      <c r="F10705" t="s">
        <v>3059</v>
      </c>
      <c r="G10705" t="s">
        <v>3060</v>
      </c>
      <c r="H10705">
        <v>82669.876999999993</v>
      </c>
      <c r="I10705">
        <v>152.54263609845299</v>
      </c>
      <c r="J10705">
        <v>347.28762265504298</v>
      </c>
      <c r="K10705">
        <v>499.83025875349603</v>
      </c>
      <c r="L10705">
        <v>82170.046741246493</v>
      </c>
    </row>
    <row r="10706" spans="1:12" x14ac:dyDescent="0.35">
      <c r="A10706" t="s">
        <v>2037</v>
      </c>
      <c r="B10706" t="s">
        <v>5546</v>
      </c>
      <c r="C10706" t="s">
        <v>2857</v>
      </c>
      <c r="D10706" t="s">
        <v>2859</v>
      </c>
      <c r="E10706" t="s">
        <v>5547</v>
      </c>
      <c r="F10706" t="s">
        <v>2861</v>
      </c>
      <c r="G10706" t="s">
        <v>2862</v>
      </c>
      <c r="H10706">
        <v>100500.6344</v>
      </c>
      <c r="I10706">
        <v>185.44398898243301</v>
      </c>
      <c r="J10706">
        <v>422.19279616887599</v>
      </c>
      <c r="K10706">
        <v>607.63678515130903</v>
      </c>
      <c r="L10706">
        <v>99892.997614848704</v>
      </c>
    </row>
    <row r="10707" spans="1:12" x14ac:dyDescent="0.35">
      <c r="A10707" t="s">
        <v>2037</v>
      </c>
      <c r="B10707" t="s">
        <v>5546</v>
      </c>
      <c r="C10707" t="s">
        <v>2857</v>
      </c>
      <c r="D10707" t="s">
        <v>2859</v>
      </c>
      <c r="E10707" t="s">
        <v>5547</v>
      </c>
      <c r="F10707" t="s">
        <v>2865</v>
      </c>
      <c r="G10707" t="s">
        <v>2866</v>
      </c>
      <c r="H10707">
        <v>0</v>
      </c>
      <c r="I10707">
        <v>0</v>
      </c>
      <c r="J10707">
        <v>0</v>
      </c>
      <c r="K10707">
        <v>0</v>
      </c>
      <c r="L10707">
        <v>0</v>
      </c>
    </row>
    <row r="10708" spans="1:12" x14ac:dyDescent="0.35">
      <c r="A10708" t="s">
        <v>2037</v>
      </c>
      <c r="B10708" t="s">
        <v>5546</v>
      </c>
      <c r="C10708" t="s">
        <v>2857</v>
      </c>
      <c r="D10708" t="s">
        <v>2859</v>
      </c>
      <c r="E10708" t="s">
        <v>5547</v>
      </c>
      <c r="F10708" t="s">
        <v>2867</v>
      </c>
      <c r="G10708" t="s">
        <v>2868</v>
      </c>
      <c r="H10708">
        <v>0</v>
      </c>
      <c r="I10708">
        <v>0</v>
      </c>
      <c r="J10708">
        <v>0</v>
      </c>
      <c r="K10708">
        <v>0</v>
      </c>
      <c r="L10708">
        <v>0</v>
      </c>
    </row>
    <row r="10709" spans="1:12" x14ac:dyDescent="0.35">
      <c r="A10709" t="s">
        <v>2037</v>
      </c>
      <c r="B10709" t="s">
        <v>5546</v>
      </c>
      <c r="C10709" t="s">
        <v>2857</v>
      </c>
      <c r="D10709" t="s">
        <v>2859</v>
      </c>
      <c r="E10709" t="s">
        <v>5547</v>
      </c>
      <c r="F10709" t="s">
        <v>2869</v>
      </c>
      <c r="G10709" t="s">
        <v>2870</v>
      </c>
      <c r="H10709">
        <v>365530.53360000002</v>
      </c>
      <c r="I10709">
        <v>674.47773412159199</v>
      </c>
      <c r="J10709">
        <v>1535.5560570335699</v>
      </c>
      <c r="K10709">
        <v>2210.0337911551601</v>
      </c>
      <c r="L10709">
        <v>363320.49980884499</v>
      </c>
    </row>
    <row r="10710" spans="1:12" x14ac:dyDescent="0.35">
      <c r="A10710" t="s">
        <v>2037</v>
      </c>
      <c r="B10710" t="s">
        <v>5546</v>
      </c>
      <c r="C10710" t="s">
        <v>2857</v>
      </c>
      <c r="D10710" t="s">
        <v>2859</v>
      </c>
      <c r="E10710" t="s">
        <v>5547</v>
      </c>
      <c r="F10710" t="s">
        <v>2871</v>
      </c>
      <c r="G10710" t="s">
        <v>2872</v>
      </c>
      <c r="H10710">
        <v>199380.29120000001</v>
      </c>
      <c r="I10710">
        <v>367.89694588450499</v>
      </c>
      <c r="J10710">
        <v>837.57603110922105</v>
      </c>
      <c r="K10710">
        <v>1205.4729769937301</v>
      </c>
      <c r="L10710">
        <v>198174.818223006</v>
      </c>
    </row>
    <row r="10711" spans="1:12" x14ac:dyDescent="0.35">
      <c r="A10711" t="s">
        <v>2037</v>
      </c>
      <c r="B10711" t="s">
        <v>5546</v>
      </c>
      <c r="C10711" t="s">
        <v>2857</v>
      </c>
      <c r="D10711" t="s">
        <v>2859</v>
      </c>
      <c r="E10711" t="s">
        <v>5547</v>
      </c>
      <c r="F10711" t="s">
        <v>2877</v>
      </c>
      <c r="G10711" t="s">
        <v>2878</v>
      </c>
      <c r="H10711">
        <v>269892.83309999999</v>
      </c>
      <c r="I10711">
        <v>498.00684138024502</v>
      </c>
      <c r="J10711">
        <v>1133.7919445502901</v>
      </c>
      <c r="K10711">
        <v>1631.7987859305299</v>
      </c>
      <c r="L10711">
        <v>268261.03431406902</v>
      </c>
    </row>
    <row r="10712" spans="1:12" x14ac:dyDescent="0.35">
      <c r="A10712" t="s">
        <v>2037</v>
      </c>
      <c r="B10712" t="s">
        <v>5546</v>
      </c>
      <c r="C10712" t="s">
        <v>2879</v>
      </c>
      <c r="D10712" t="s">
        <v>2880</v>
      </c>
      <c r="E10712" t="s">
        <v>2958</v>
      </c>
      <c r="F10712" t="s">
        <v>2170</v>
      </c>
      <c r="G10712" t="s">
        <v>2171</v>
      </c>
      <c r="H10712">
        <v>0</v>
      </c>
      <c r="I10712">
        <v>0</v>
      </c>
      <c r="J10712">
        <v>0</v>
      </c>
      <c r="K10712">
        <v>0</v>
      </c>
      <c r="L10712">
        <v>0</v>
      </c>
    </row>
    <row r="10713" spans="1:12" x14ac:dyDescent="0.35">
      <c r="A10713" t="s">
        <v>2037</v>
      </c>
      <c r="B10713" t="s">
        <v>5546</v>
      </c>
      <c r="C10713" t="s">
        <v>2879</v>
      </c>
      <c r="D10713" t="s">
        <v>2880</v>
      </c>
      <c r="E10713" t="s">
        <v>2958</v>
      </c>
      <c r="F10713" t="s">
        <v>2172</v>
      </c>
      <c r="G10713" t="s">
        <v>2173</v>
      </c>
      <c r="H10713">
        <v>12627.5807</v>
      </c>
      <c r="I10713">
        <v>14.420022092558</v>
      </c>
      <c r="J10713">
        <v>95.209213001634296</v>
      </c>
      <c r="K10713">
        <v>109.629235094192</v>
      </c>
      <c r="L10713">
        <v>12517.9514649058</v>
      </c>
    </row>
    <row r="10714" spans="1:12" x14ac:dyDescent="0.35">
      <c r="A10714" t="s">
        <v>2037</v>
      </c>
      <c r="B10714" t="s">
        <v>5546</v>
      </c>
      <c r="C10714" t="s">
        <v>2879</v>
      </c>
      <c r="D10714" t="s">
        <v>2880</v>
      </c>
      <c r="E10714" t="s">
        <v>2958</v>
      </c>
      <c r="F10714" t="s">
        <v>2882</v>
      </c>
      <c r="G10714" t="s">
        <v>2883</v>
      </c>
      <c r="H10714">
        <v>0</v>
      </c>
      <c r="I10714">
        <v>0</v>
      </c>
      <c r="J10714">
        <v>0</v>
      </c>
      <c r="K10714">
        <v>0</v>
      </c>
      <c r="L10714">
        <v>0</v>
      </c>
    </row>
    <row r="10715" spans="1:12" x14ac:dyDescent="0.35">
      <c r="A10715" t="s">
        <v>2037</v>
      </c>
      <c r="B10715" t="s">
        <v>5546</v>
      </c>
      <c r="C10715" t="s">
        <v>2879</v>
      </c>
      <c r="D10715" t="s">
        <v>2880</v>
      </c>
      <c r="E10715" t="s">
        <v>2958</v>
      </c>
      <c r="F10715" t="s">
        <v>2890</v>
      </c>
      <c r="G10715" t="s">
        <v>2891</v>
      </c>
      <c r="H10715">
        <v>0</v>
      </c>
      <c r="I10715">
        <v>0</v>
      </c>
      <c r="J10715">
        <v>0</v>
      </c>
      <c r="K10715">
        <v>0</v>
      </c>
      <c r="L10715">
        <v>0</v>
      </c>
    </row>
    <row r="10716" spans="1:12" x14ac:dyDescent="0.35">
      <c r="A10716" t="s">
        <v>2037</v>
      </c>
      <c r="B10716" t="s">
        <v>5546</v>
      </c>
      <c r="C10716" t="s">
        <v>2879</v>
      </c>
      <c r="D10716" t="s">
        <v>2886</v>
      </c>
      <c r="E10716" t="s">
        <v>4218</v>
      </c>
      <c r="F10716" t="s">
        <v>2172</v>
      </c>
      <c r="G10716" t="s">
        <v>2173</v>
      </c>
      <c r="H10716">
        <v>14590.303599999999</v>
      </c>
      <c r="J10716">
        <v>0</v>
      </c>
      <c r="K10716">
        <v>0</v>
      </c>
      <c r="L10716">
        <v>14590.303599999999</v>
      </c>
    </row>
    <row r="10717" spans="1:12" x14ac:dyDescent="0.35">
      <c r="A10717" t="s">
        <v>2037</v>
      </c>
      <c r="B10717" t="s">
        <v>5546</v>
      </c>
      <c r="C10717" t="s">
        <v>2879</v>
      </c>
      <c r="D10717" t="s">
        <v>2886</v>
      </c>
      <c r="E10717" t="s">
        <v>4218</v>
      </c>
      <c r="F10717" t="s">
        <v>2882</v>
      </c>
      <c r="G10717" t="s">
        <v>2883</v>
      </c>
      <c r="H10717">
        <v>0</v>
      </c>
      <c r="J10717">
        <v>0</v>
      </c>
      <c r="K10717">
        <v>0</v>
      </c>
      <c r="L10717">
        <v>0</v>
      </c>
    </row>
    <row r="10718" spans="1:12" x14ac:dyDescent="0.35">
      <c r="A10718" t="s">
        <v>2037</v>
      </c>
      <c r="B10718" t="s">
        <v>5546</v>
      </c>
      <c r="C10718" t="s">
        <v>2879</v>
      </c>
      <c r="D10718" t="s">
        <v>2888</v>
      </c>
      <c r="E10718" t="s">
        <v>5548</v>
      </c>
      <c r="F10718" t="s">
        <v>2170</v>
      </c>
      <c r="G10718" t="s">
        <v>2171</v>
      </c>
      <c r="H10718">
        <v>0</v>
      </c>
      <c r="I10718">
        <v>0</v>
      </c>
      <c r="J10718">
        <v>0</v>
      </c>
      <c r="K10718">
        <v>0</v>
      </c>
      <c r="L10718">
        <v>0</v>
      </c>
    </row>
    <row r="10719" spans="1:12" x14ac:dyDescent="0.35">
      <c r="A10719" t="s">
        <v>2037</v>
      </c>
      <c r="B10719" t="s">
        <v>5546</v>
      </c>
      <c r="C10719" t="s">
        <v>2879</v>
      </c>
      <c r="D10719" t="s">
        <v>2888</v>
      </c>
      <c r="E10719" t="s">
        <v>5548</v>
      </c>
      <c r="F10719" t="s">
        <v>2172</v>
      </c>
      <c r="G10719" t="s">
        <v>2173</v>
      </c>
      <c r="H10719">
        <v>8665.6288999999997</v>
      </c>
      <c r="I10719">
        <v>6.2091421282398098</v>
      </c>
      <c r="J10719">
        <v>26.694987708845499</v>
      </c>
      <c r="K10719">
        <v>32.9041298370853</v>
      </c>
      <c r="L10719">
        <v>8632.7247701629094</v>
      </c>
    </row>
    <row r="10720" spans="1:12" x14ac:dyDescent="0.35">
      <c r="A10720" t="s">
        <v>2037</v>
      </c>
      <c r="B10720" t="s">
        <v>5546</v>
      </c>
      <c r="C10720" t="s">
        <v>2879</v>
      </c>
      <c r="D10720" t="s">
        <v>2888</v>
      </c>
      <c r="E10720" t="s">
        <v>5548</v>
      </c>
      <c r="F10720" t="s">
        <v>2882</v>
      </c>
      <c r="G10720" t="s">
        <v>2883</v>
      </c>
      <c r="H10720">
        <v>0</v>
      </c>
      <c r="I10720">
        <v>0</v>
      </c>
      <c r="J10720">
        <v>0</v>
      </c>
      <c r="K10720">
        <v>0</v>
      </c>
      <c r="L10720">
        <v>0</v>
      </c>
    </row>
    <row r="10721" spans="1:12" x14ac:dyDescent="0.35">
      <c r="A10721" t="s">
        <v>2037</v>
      </c>
      <c r="B10721" t="s">
        <v>5546</v>
      </c>
      <c r="C10721" t="s">
        <v>2879</v>
      </c>
      <c r="D10721" t="s">
        <v>2892</v>
      </c>
      <c r="E10721" t="s">
        <v>3209</v>
      </c>
      <c r="F10721" t="s">
        <v>2172</v>
      </c>
      <c r="G10721" t="s">
        <v>2173</v>
      </c>
      <c r="H10721">
        <v>14075.068799999999</v>
      </c>
      <c r="I10721">
        <v>14.7765900903561</v>
      </c>
      <c r="J10721">
        <v>0.69087109253412804</v>
      </c>
      <c r="K10721">
        <v>15.467461182890201</v>
      </c>
      <c r="L10721">
        <v>14059.6013388171</v>
      </c>
    </row>
    <row r="10722" spans="1:12" x14ac:dyDescent="0.35">
      <c r="A10722" t="s">
        <v>2037</v>
      </c>
      <c r="B10722" t="s">
        <v>5546</v>
      </c>
      <c r="C10722" t="s">
        <v>2879</v>
      </c>
      <c r="D10722" t="s">
        <v>2892</v>
      </c>
      <c r="E10722" t="s">
        <v>3209</v>
      </c>
      <c r="F10722" t="s">
        <v>2882</v>
      </c>
      <c r="G10722" t="s">
        <v>2883</v>
      </c>
      <c r="H10722">
        <v>4691.6895999999997</v>
      </c>
      <c r="I10722">
        <v>4.9255300301186997</v>
      </c>
      <c r="J10722">
        <v>0.23029036417804299</v>
      </c>
      <c r="K10722">
        <v>5.1558203942967502</v>
      </c>
      <c r="L10722">
        <v>4686.5337796057001</v>
      </c>
    </row>
    <row r="10723" spans="1:12" x14ac:dyDescent="0.35">
      <c r="A10723" t="s">
        <v>2037</v>
      </c>
      <c r="B10723" t="s">
        <v>5546</v>
      </c>
      <c r="C10723" t="s">
        <v>2879</v>
      </c>
      <c r="D10723" t="s">
        <v>2894</v>
      </c>
      <c r="E10723" t="s">
        <v>5549</v>
      </c>
      <c r="F10723" t="s">
        <v>2170</v>
      </c>
      <c r="G10723" t="s">
        <v>2171</v>
      </c>
      <c r="H10723">
        <v>0</v>
      </c>
      <c r="I10723">
        <v>0</v>
      </c>
      <c r="J10723">
        <v>0</v>
      </c>
      <c r="K10723">
        <v>0</v>
      </c>
      <c r="L10723">
        <v>0</v>
      </c>
    </row>
    <row r="10724" spans="1:12" x14ac:dyDescent="0.35">
      <c r="A10724" t="s">
        <v>2037</v>
      </c>
      <c r="B10724" t="s">
        <v>5546</v>
      </c>
      <c r="C10724" t="s">
        <v>2879</v>
      </c>
      <c r="D10724" t="s">
        <v>2894</v>
      </c>
      <c r="E10724" t="s">
        <v>5549</v>
      </c>
      <c r="F10724" t="s">
        <v>2172</v>
      </c>
      <c r="G10724" t="s">
        <v>2173</v>
      </c>
      <c r="H10724">
        <v>15856.3789</v>
      </c>
      <c r="I10724">
        <v>4.2477325655790104</v>
      </c>
      <c r="J10724">
        <v>0</v>
      </c>
      <c r="K10724">
        <v>4.2477325655790104</v>
      </c>
      <c r="L10724">
        <v>15852.1311674344</v>
      </c>
    </row>
    <row r="10725" spans="1:12" x14ac:dyDescent="0.35">
      <c r="A10725" t="s">
        <v>2037</v>
      </c>
      <c r="B10725" t="s">
        <v>5546</v>
      </c>
      <c r="C10725" t="s">
        <v>2879</v>
      </c>
      <c r="D10725" t="s">
        <v>2894</v>
      </c>
      <c r="E10725" t="s">
        <v>5549</v>
      </c>
      <c r="F10725" t="s">
        <v>2882</v>
      </c>
      <c r="G10725" t="s">
        <v>2883</v>
      </c>
      <c r="H10725">
        <v>2265.1970000000001</v>
      </c>
      <c r="I10725">
        <v>0.60681893793985897</v>
      </c>
      <c r="J10725">
        <v>0</v>
      </c>
      <c r="K10725">
        <v>0.60681893793985897</v>
      </c>
      <c r="L10725">
        <v>2264.5901810620599</v>
      </c>
    </row>
    <row r="10726" spans="1:12" x14ac:dyDescent="0.35">
      <c r="A10726" t="s">
        <v>2037</v>
      </c>
      <c r="B10726" t="s">
        <v>5546</v>
      </c>
      <c r="C10726" t="s">
        <v>2879</v>
      </c>
      <c r="D10726" t="s">
        <v>2898</v>
      </c>
      <c r="E10726" t="s">
        <v>5550</v>
      </c>
      <c r="F10726" t="s">
        <v>2170</v>
      </c>
      <c r="G10726" t="s">
        <v>2171</v>
      </c>
      <c r="H10726">
        <v>0</v>
      </c>
      <c r="I10726">
        <v>0</v>
      </c>
      <c r="J10726">
        <v>0</v>
      </c>
      <c r="K10726">
        <v>0</v>
      </c>
      <c r="L10726">
        <v>0</v>
      </c>
    </row>
    <row r="10727" spans="1:12" x14ac:dyDescent="0.35">
      <c r="A10727" t="s">
        <v>2037</v>
      </c>
      <c r="B10727" t="s">
        <v>5546</v>
      </c>
      <c r="C10727" t="s">
        <v>2879</v>
      </c>
      <c r="D10727" t="s">
        <v>2898</v>
      </c>
      <c r="E10727" t="s">
        <v>5550</v>
      </c>
      <c r="F10727" t="s">
        <v>2172</v>
      </c>
      <c r="G10727" t="s">
        <v>2173</v>
      </c>
      <c r="H10727">
        <v>8790.1172999999999</v>
      </c>
      <c r="I10727">
        <v>5.7807787189775599</v>
      </c>
      <c r="J10727">
        <v>0</v>
      </c>
      <c r="K10727">
        <v>5.7807787189775599</v>
      </c>
      <c r="L10727">
        <v>8784.3365212810204</v>
      </c>
    </row>
    <row r="10728" spans="1:12" x14ac:dyDescent="0.35">
      <c r="A10728" t="s">
        <v>2037</v>
      </c>
      <c r="B10728" t="s">
        <v>5546</v>
      </c>
      <c r="C10728" t="s">
        <v>2879</v>
      </c>
      <c r="D10728" t="s">
        <v>2898</v>
      </c>
      <c r="E10728" t="s">
        <v>5550</v>
      </c>
      <c r="F10728" t="s">
        <v>2882</v>
      </c>
      <c r="G10728" t="s">
        <v>2883</v>
      </c>
      <c r="H10728">
        <v>8790.1172999999999</v>
      </c>
      <c r="I10728">
        <v>5.7807787189775599</v>
      </c>
      <c r="J10728">
        <v>0</v>
      </c>
      <c r="K10728">
        <v>5.7807787189775599</v>
      </c>
      <c r="L10728">
        <v>8784.3365212810204</v>
      </c>
    </row>
    <row r="10729" spans="1:12" x14ac:dyDescent="0.35">
      <c r="A10729" t="s">
        <v>2037</v>
      </c>
      <c r="B10729" t="s">
        <v>5546</v>
      </c>
      <c r="C10729" t="s">
        <v>2879</v>
      </c>
      <c r="D10729" t="s">
        <v>2898</v>
      </c>
      <c r="E10729" t="s">
        <v>5550</v>
      </c>
      <c r="F10729" t="s">
        <v>2884</v>
      </c>
      <c r="G10729" t="s">
        <v>2885</v>
      </c>
      <c r="H10729">
        <v>18625.2137</v>
      </c>
      <c r="I10729">
        <v>12.2487828800713</v>
      </c>
      <c r="J10729">
        <v>0</v>
      </c>
      <c r="K10729">
        <v>12.2487828800713</v>
      </c>
      <c r="L10729">
        <v>18612.964917119902</v>
      </c>
    </row>
    <row r="10730" spans="1:12" x14ac:dyDescent="0.35">
      <c r="A10730" t="s">
        <v>2037</v>
      </c>
      <c r="B10730" t="s">
        <v>5546</v>
      </c>
      <c r="C10730" t="s">
        <v>2879</v>
      </c>
      <c r="D10730" t="s">
        <v>2902</v>
      </c>
      <c r="E10730" t="s">
        <v>4245</v>
      </c>
      <c r="F10730" t="s">
        <v>2172</v>
      </c>
      <c r="G10730" t="s">
        <v>2173</v>
      </c>
      <c r="H10730">
        <v>0</v>
      </c>
      <c r="I10730">
        <v>0</v>
      </c>
      <c r="J10730">
        <v>0</v>
      </c>
      <c r="K10730">
        <v>0</v>
      </c>
      <c r="L10730">
        <v>0</v>
      </c>
    </row>
    <row r="10731" spans="1:12" x14ac:dyDescent="0.35">
      <c r="A10731" t="s">
        <v>2037</v>
      </c>
      <c r="B10731" t="s">
        <v>5546</v>
      </c>
      <c r="C10731" t="s">
        <v>2879</v>
      </c>
      <c r="D10731" t="s">
        <v>2902</v>
      </c>
      <c r="E10731" t="s">
        <v>4245</v>
      </c>
      <c r="F10731" t="s">
        <v>2882</v>
      </c>
      <c r="G10731" t="s">
        <v>2883</v>
      </c>
      <c r="H10731">
        <v>6489.1950999999999</v>
      </c>
      <c r="I10731">
        <v>53.196829747081701</v>
      </c>
      <c r="J10731">
        <v>106.56826226012799</v>
      </c>
      <c r="K10731">
        <v>159.76509200721</v>
      </c>
      <c r="L10731">
        <v>6329.4300079927898</v>
      </c>
    </row>
    <row r="10732" spans="1:12" x14ac:dyDescent="0.35">
      <c r="A10732" t="s">
        <v>2037</v>
      </c>
      <c r="B10732" t="s">
        <v>5546</v>
      </c>
      <c r="C10732" t="s">
        <v>2879</v>
      </c>
      <c r="D10732" t="s">
        <v>2904</v>
      </c>
      <c r="E10732" t="s">
        <v>3104</v>
      </c>
      <c r="F10732" t="s">
        <v>2170</v>
      </c>
      <c r="G10732" t="s">
        <v>2171</v>
      </c>
      <c r="H10732">
        <v>0</v>
      </c>
      <c r="I10732">
        <v>0</v>
      </c>
      <c r="J10732">
        <v>0</v>
      </c>
      <c r="K10732">
        <v>0</v>
      </c>
      <c r="L10732">
        <v>0</v>
      </c>
    </row>
    <row r="10733" spans="1:12" x14ac:dyDescent="0.35">
      <c r="A10733" t="s">
        <v>2037</v>
      </c>
      <c r="B10733" t="s">
        <v>5546</v>
      </c>
      <c r="C10733" t="s">
        <v>2879</v>
      </c>
      <c r="D10733" t="s">
        <v>2904</v>
      </c>
      <c r="E10733" t="s">
        <v>3104</v>
      </c>
      <c r="F10733" t="s">
        <v>2172</v>
      </c>
      <c r="G10733" t="s">
        <v>2173</v>
      </c>
      <c r="H10733">
        <v>2459.8998000000001</v>
      </c>
      <c r="I10733">
        <v>1.01807703721289</v>
      </c>
      <c r="J10733">
        <v>0</v>
      </c>
      <c r="K10733">
        <v>1.01807703721289</v>
      </c>
      <c r="L10733">
        <v>2458.8817229627898</v>
      </c>
    </row>
    <row r="10734" spans="1:12" x14ac:dyDescent="0.35">
      <c r="A10734" t="s">
        <v>2037</v>
      </c>
      <c r="B10734" t="s">
        <v>5546</v>
      </c>
      <c r="C10734" t="s">
        <v>2879</v>
      </c>
      <c r="D10734" t="s">
        <v>2904</v>
      </c>
      <c r="E10734" t="s">
        <v>3104</v>
      </c>
      <c r="F10734" t="s">
        <v>2882</v>
      </c>
      <c r="G10734" t="s">
        <v>2883</v>
      </c>
      <c r="H10734">
        <v>4499.8167000000003</v>
      </c>
      <c r="I10734">
        <v>1.8623360436821199</v>
      </c>
      <c r="J10734">
        <v>0</v>
      </c>
      <c r="K10734">
        <v>1.8623360436821199</v>
      </c>
      <c r="L10734">
        <v>4497.9543639563199</v>
      </c>
    </row>
    <row r="10735" spans="1:12" x14ac:dyDescent="0.35">
      <c r="A10735" t="s">
        <v>2037</v>
      </c>
      <c r="B10735" t="s">
        <v>5546</v>
      </c>
      <c r="C10735" t="s">
        <v>2879</v>
      </c>
      <c r="D10735" t="s">
        <v>2904</v>
      </c>
      <c r="E10735" t="s">
        <v>3104</v>
      </c>
      <c r="F10735" t="s">
        <v>2962</v>
      </c>
      <c r="G10735" t="s">
        <v>2963</v>
      </c>
      <c r="H10735">
        <v>264671.96120000002</v>
      </c>
      <c r="I10735">
        <v>326.25428399164701</v>
      </c>
      <c r="J10735">
        <v>0</v>
      </c>
      <c r="K10735">
        <v>326.25428399164701</v>
      </c>
      <c r="L10735">
        <v>264345.70691600803</v>
      </c>
    </row>
    <row r="10736" spans="1:12" x14ac:dyDescent="0.35">
      <c r="A10736" t="s">
        <v>2037</v>
      </c>
      <c r="B10736" t="s">
        <v>5546</v>
      </c>
      <c r="C10736" t="s">
        <v>2879</v>
      </c>
      <c r="D10736" t="s">
        <v>2904</v>
      </c>
      <c r="E10736" t="s">
        <v>3104</v>
      </c>
      <c r="F10736" t="s">
        <v>2964</v>
      </c>
      <c r="G10736" t="s">
        <v>2965</v>
      </c>
      <c r="H10736">
        <v>155992.50099999999</v>
      </c>
      <c r="I10736">
        <v>192.28792313136</v>
      </c>
      <c r="J10736">
        <v>0</v>
      </c>
      <c r="K10736">
        <v>192.28792313136</v>
      </c>
      <c r="L10736">
        <v>155800.213076869</v>
      </c>
    </row>
    <row r="10737" spans="1:12" x14ac:dyDescent="0.35">
      <c r="A10737" t="s">
        <v>2037</v>
      </c>
      <c r="B10737" t="s">
        <v>5546</v>
      </c>
      <c r="C10737" t="s">
        <v>2879</v>
      </c>
      <c r="D10737" t="s">
        <v>2906</v>
      </c>
      <c r="E10737" t="s">
        <v>4074</v>
      </c>
      <c r="F10737" t="s">
        <v>2170</v>
      </c>
      <c r="G10737" t="s">
        <v>2171</v>
      </c>
      <c r="H10737">
        <v>0</v>
      </c>
      <c r="I10737">
        <v>0</v>
      </c>
      <c r="J10737">
        <v>0</v>
      </c>
      <c r="K10737">
        <v>0</v>
      </c>
      <c r="L10737">
        <v>0</v>
      </c>
    </row>
    <row r="10738" spans="1:12" x14ac:dyDescent="0.35">
      <c r="A10738" t="s">
        <v>2037</v>
      </c>
      <c r="B10738" t="s">
        <v>5546</v>
      </c>
      <c r="C10738" t="s">
        <v>2879</v>
      </c>
      <c r="D10738" t="s">
        <v>2906</v>
      </c>
      <c r="E10738" t="s">
        <v>4074</v>
      </c>
      <c r="F10738" t="s">
        <v>2172</v>
      </c>
      <c r="G10738" t="s">
        <v>2173</v>
      </c>
      <c r="H10738">
        <v>3539.085</v>
      </c>
      <c r="I10738">
        <v>2.4894271532063299</v>
      </c>
      <c r="J10738">
        <v>0</v>
      </c>
      <c r="K10738">
        <v>2.4894271532063299</v>
      </c>
      <c r="L10738">
        <v>3536.5955728467902</v>
      </c>
    </row>
    <row r="10739" spans="1:12" x14ac:dyDescent="0.35">
      <c r="A10739" t="s">
        <v>2037</v>
      </c>
      <c r="B10739" t="s">
        <v>5546</v>
      </c>
      <c r="C10739" t="s">
        <v>2879</v>
      </c>
      <c r="D10739" t="s">
        <v>2906</v>
      </c>
      <c r="E10739" t="s">
        <v>4074</v>
      </c>
      <c r="F10739" t="s">
        <v>2882</v>
      </c>
      <c r="G10739" t="s">
        <v>2883</v>
      </c>
      <c r="H10739">
        <v>3884.3616000000002</v>
      </c>
      <c r="I10739">
        <v>2.7322980949825602</v>
      </c>
      <c r="J10739">
        <v>0</v>
      </c>
      <c r="K10739">
        <v>2.7322980949825602</v>
      </c>
      <c r="L10739">
        <v>3881.6293019050199</v>
      </c>
    </row>
    <row r="10740" spans="1:12" x14ac:dyDescent="0.35">
      <c r="A10740" t="s">
        <v>2037</v>
      </c>
      <c r="B10740" t="s">
        <v>5546</v>
      </c>
      <c r="C10740" t="s">
        <v>2879</v>
      </c>
      <c r="D10740" t="s">
        <v>2906</v>
      </c>
      <c r="E10740" t="s">
        <v>4074</v>
      </c>
      <c r="F10740" t="s">
        <v>2884</v>
      </c>
      <c r="G10740" t="s">
        <v>2885</v>
      </c>
      <c r="H10740">
        <v>7078.1701000000003</v>
      </c>
      <c r="I10740">
        <v>4.9788543064126696</v>
      </c>
      <c r="J10740">
        <v>0</v>
      </c>
      <c r="K10740">
        <v>4.9788543064126696</v>
      </c>
      <c r="L10740">
        <v>7073.1912456935897</v>
      </c>
    </row>
    <row r="10741" spans="1:12" x14ac:dyDescent="0.35">
      <c r="A10741" t="s">
        <v>2037</v>
      </c>
      <c r="B10741" t="s">
        <v>5546</v>
      </c>
      <c r="C10741" t="s">
        <v>2879</v>
      </c>
      <c r="D10741" t="s">
        <v>2908</v>
      </c>
      <c r="E10741" t="s">
        <v>5352</v>
      </c>
      <c r="F10741" t="s">
        <v>2172</v>
      </c>
      <c r="G10741" t="s">
        <v>2173</v>
      </c>
      <c r="H10741">
        <v>0</v>
      </c>
      <c r="I10741">
        <v>0</v>
      </c>
      <c r="J10741">
        <v>0</v>
      </c>
      <c r="K10741">
        <v>0</v>
      </c>
      <c r="L10741">
        <v>0</v>
      </c>
    </row>
    <row r="10742" spans="1:12" x14ac:dyDescent="0.35">
      <c r="A10742" t="s">
        <v>2037</v>
      </c>
      <c r="B10742" t="s">
        <v>5546</v>
      </c>
      <c r="C10742" t="s">
        <v>2879</v>
      </c>
      <c r="D10742" t="s">
        <v>2908</v>
      </c>
      <c r="E10742" t="s">
        <v>5352</v>
      </c>
      <c r="F10742" t="s">
        <v>2882</v>
      </c>
      <c r="G10742" t="s">
        <v>2883</v>
      </c>
      <c r="H10742">
        <v>0</v>
      </c>
      <c r="I10742">
        <v>0</v>
      </c>
      <c r="J10742">
        <v>0</v>
      </c>
      <c r="K10742">
        <v>0</v>
      </c>
      <c r="L10742">
        <v>0</v>
      </c>
    </row>
    <row r="10743" spans="1:12" x14ac:dyDescent="0.35">
      <c r="A10743" t="s">
        <v>2037</v>
      </c>
      <c r="B10743" t="s">
        <v>5546</v>
      </c>
      <c r="C10743" t="s">
        <v>2879</v>
      </c>
      <c r="D10743" t="s">
        <v>2910</v>
      </c>
      <c r="E10743" t="s">
        <v>3357</v>
      </c>
      <c r="F10743" t="s">
        <v>2170</v>
      </c>
      <c r="G10743" t="s">
        <v>2171</v>
      </c>
      <c r="H10743">
        <v>0</v>
      </c>
      <c r="I10743">
        <v>0</v>
      </c>
      <c r="J10743">
        <v>0</v>
      </c>
      <c r="K10743">
        <v>0</v>
      </c>
      <c r="L10743">
        <v>0</v>
      </c>
    </row>
    <row r="10744" spans="1:12" x14ac:dyDescent="0.35">
      <c r="A10744" t="s">
        <v>2037</v>
      </c>
      <c r="B10744" t="s">
        <v>5546</v>
      </c>
      <c r="C10744" t="s">
        <v>2879</v>
      </c>
      <c r="D10744" t="s">
        <v>2910</v>
      </c>
      <c r="E10744" t="s">
        <v>3357</v>
      </c>
      <c r="F10744" t="s">
        <v>2172</v>
      </c>
      <c r="G10744" t="s">
        <v>2173</v>
      </c>
      <c r="H10744">
        <v>11430.323700000001</v>
      </c>
      <c r="I10744">
        <v>26.875062731931401</v>
      </c>
      <c r="J10744">
        <v>0</v>
      </c>
      <c r="K10744">
        <v>26.875062731931401</v>
      </c>
      <c r="L10744">
        <v>11403.4486372681</v>
      </c>
    </row>
    <row r="10745" spans="1:12" x14ac:dyDescent="0.35">
      <c r="A10745" t="s">
        <v>2037</v>
      </c>
      <c r="B10745" t="s">
        <v>5546</v>
      </c>
      <c r="C10745" t="s">
        <v>2879</v>
      </c>
      <c r="D10745" t="s">
        <v>2910</v>
      </c>
      <c r="E10745" t="s">
        <v>3357</v>
      </c>
      <c r="F10745" t="s">
        <v>2882</v>
      </c>
      <c r="G10745" t="s">
        <v>2883</v>
      </c>
      <c r="H10745">
        <v>2445.2930999999999</v>
      </c>
      <c r="I10745">
        <v>5.7493915297166804</v>
      </c>
      <c r="J10745">
        <v>0</v>
      </c>
      <c r="K10745">
        <v>5.7493915297166804</v>
      </c>
      <c r="L10745">
        <v>2439.5437084702799</v>
      </c>
    </row>
    <row r="10746" spans="1:12" x14ac:dyDescent="0.35">
      <c r="A10746" t="s">
        <v>2037</v>
      </c>
      <c r="B10746" t="s">
        <v>5546</v>
      </c>
      <c r="C10746" t="s">
        <v>2879</v>
      </c>
      <c r="D10746" t="s">
        <v>2912</v>
      </c>
      <c r="E10746" t="s">
        <v>2913</v>
      </c>
      <c r="F10746" t="s">
        <v>2170</v>
      </c>
      <c r="G10746" t="s">
        <v>2171</v>
      </c>
      <c r="H10746">
        <v>0</v>
      </c>
      <c r="I10746">
        <v>0</v>
      </c>
      <c r="J10746">
        <v>0</v>
      </c>
      <c r="K10746">
        <v>0</v>
      </c>
      <c r="L10746">
        <v>0</v>
      </c>
    </row>
    <row r="10747" spans="1:12" x14ac:dyDescent="0.35">
      <c r="A10747" t="s">
        <v>2037</v>
      </c>
      <c r="B10747" t="s">
        <v>5546</v>
      </c>
      <c r="C10747" t="s">
        <v>2879</v>
      </c>
      <c r="D10747" t="s">
        <v>2912</v>
      </c>
      <c r="E10747" t="s">
        <v>2913</v>
      </c>
      <c r="F10747" t="s">
        <v>2172</v>
      </c>
      <c r="G10747" t="s">
        <v>2173</v>
      </c>
      <c r="H10747">
        <v>27379.425899999998</v>
      </c>
      <c r="I10747">
        <v>136.871744143586</v>
      </c>
      <c r="J10747">
        <v>556.85062867406896</v>
      </c>
      <c r="K10747">
        <v>693.72237281765501</v>
      </c>
      <c r="L10747">
        <v>26685.703527182301</v>
      </c>
    </row>
    <row r="10748" spans="1:12" x14ac:dyDescent="0.35">
      <c r="A10748" t="s">
        <v>2037</v>
      </c>
      <c r="B10748" t="s">
        <v>5546</v>
      </c>
      <c r="C10748" t="s">
        <v>2879</v>
      </c>
      <c r="D10748" t="s">
        <v>2912</v>
      </c>
      <c r="E10748" t="s">
        <v>2913</v>
      </c>
      <c r="F10748" t="s">
        <v>2882</v>
      </c>
      <c r="G10748" t="s">
        <v>2883</v>
      </c>
      <c r="H10748">
        <v>18252.9506</v>
      </c>
      <c r="I10748">
        <v>91.247829429057305</v>
      </c>
      <c r="J10748">
        <v>371.23375244937898</v>
      </c>
      <c r="K10748">
        <v>462.481581878437</v>
      </c>
      <c r="L10748">
        <v>17790.469018121599</v>
      </c>
    </row>
    <row r="10749" spans="1:12" x14ac:dyDescent="0.35">
      <c r="A10749" t="s">
        <v>2037</v>
      </c>
      <c r="B10749" t="s">
        <v>5546</v>
      </c>
      <c r="C10749" t="s">
        <v>2915</v>
      </c>
      <c r="D10749" t="s">
        <v>5551</v>
      </c>
      <c r="E10749" t="s">
        <v>5552</v>
      </c>
      <c r="F10749" t="s">
        <v>2170</v>
      </c>
      <c r="G10749" t="s">
        <v>2171</v>
      </c>
      <c r="H10749">
        <v>0</v>
      </c>
      <c r="I10749">
        <v>0</v>
      </c>
      <c r="J10749">
        <v>0</v>
      </c>
      <c r="K10749">
        <v>0</v>
      </c>
      <c r="L10749">
        <v>0</v>
      </c>
    </row>
    <row r="10750" spans="1:12" x14ac:dyDescent="0.35">
      <c r="A10750" t="s">
        <v>2037</v>
      </c>
      <c r="B10750" t="s">
        <v>5546</v>
      </c>
      <c r="C10750" t="s">
        <v>2915</v>
      </c>
      <c r="D10750" t="s">
        <v>5551</v>
      </c>
      <c r="E10750" t="s">
        <v>5552</v>
      </c>
      <c r="F10750" t="s">
        <v>2172</v>
      </c>
      <c r="G10750" t="s">
        <v>2173</v>
      </c>
      <c r="H10750">
        <v>54035.843399999998</v>
      </c>
      <c r="I10750">
        <v>231.191755946977</v>
      </c>
      <c r="J10750">
        <v>4946.93030688215</v>
      </c>
      <c r="K10750">
        <v>5178.1220628291303</v>
      </c>
      <c r="L10750">
        <v>48857.7213371709</v>
      </c>
    </row>
    <row r="10751" spans="1:12" x14ac:dyDescent="0.35">
      <c r="A10751" t="s">
        <v>2037</v>
      </c>
      <c r="B10751" t="s">
        <v>5546</v>
      </c>
      <c r="C10751" t="s">
        <v>2915</v>
      </c>
      <c r="D10751" t="s">
        <v>5551</v>
      </c>
      <c r="E10751" t="s">
        <v>5552</v>
      </c>
      <c r="F10751" t="s">
        <v>2867</v>
      </c>
      <c r="G10751" t="s">
        <v>2868</v>
      </c>
      <c r="H10751">
        <v>0</v>
      </c>
      <c r="I10751">
        <v>0</v>
      </c>
      <c r="J10751">
        <v>0</v>
      </c>
      <c r="K10751">
        <v>0</v>
      </c>
      <c r="L10751">
        <v>0</v>
      </c>
    </row>
    <row r="10752" spans="1:12" x14ac:dyDescent="0.35">
      <c r="A10752" t="s">
        <v>2037</v>
      </c>
      <c r="B10752" t="s">
        <v>5546</v>
      </c>
      <c r="C10752" t="s">
        <v>2915</v>
      </c>
      <c r="D10752" t="s">
        <v>5551</v>
      </c>
      <c r="E10752" t="s">
        <v>5552</v>
      </c>
      <c r="F10752" t="s">
        <v>2922</v>
      </c>
      <c r="G10752" t="s">
        <v>2923</v>
      </c>
      <c r="H10752">
        <v>0</v>
      </c>
      <c r="I10752">
        <v>0</v>
      </c>
      <c r="J10752">
        <v>0</v>
      </c>
      <c r="K10752">
        <v>0</v>
      </c>
      <c r="L10752">
        <v>0</v>
      </c>
    </row>
    <row r="10753" spans="1:12" x14ac:dyDescent="0.35">
      <c r="A10753" t="s">
        <v>2037</v>
      </c>
      <c r="B10753" t="s">
        <v>5546</v>
      </c>
      <c r="C10753" t="s">
        <v>2915</v>
      </c>
      <c r="D10753" t="s">
        <v>5551</v>
      </c>
      <c r="E10753" t="s">
        <v>5552</v>
      </c>
      <c r="F10753" t="s">
        <v>2924</v>
      </c>
      <c r="G10753" t="s">
        <v>2925</v>
      </c>
      <c r="H10753">
        <v>0</v>
      </c>
      <c r="I10753">
        <v>0</v>
      </c>
      <c r="J10753">
        <v>0</v>
      </c>
      <c r="K10753">
        <v>0</v>
      </c>
      <c r="L10753">
        <v>0</v>
      </c>
    </row>
    <row r="10754" spans="1:12" x14ac:dyDescent="0.35">
      <c r="A10754" t="s">
        <v>2037</v>
      </c>
      <c r="B10754" t="s">
        <v>5546</v>
      </c>
      <c r="C10754" t="s">
        <v>2915</v>
      </c>
      <c r="D10754" t="s">
        <v>5551</v>
      </c>
      <c r="E10754" t="s">
        <v>5552</v>
      </c>
      <c r="F10754" t="s">
        <v>2877</v>
      </c>
      <c r="G10754" t="s">
        <v>2878</v>
      </c>
      <c r="H10754">
        <v>996.84749999999997</v>
      </c>
      <c r="I10754">
        <v>4.2650009079353604</v>
      </c>
      <c r="J10754">
        <v>91.260443798801504</v>
      </c>
      <c r="K10754">
        <v>95.525444706736906</v>
      </c>
      <c r="L10754">
        <v>901.32205529326302</v>
      </c>
    </row>
    <row r="10755" spans="1:12" x14ac:dyDescent="0.35">
      <c r="A10755" t="s">
        <v>2037</v>
      </c>
      <c r="B10755" t="s">
        <v>5546</v>
      </c>
      <c r="C10755" t="s">
        <v>2915</v>
      </c>
      <c r="D10755" t="s">
        <v>5553</v>
      </c>
      <c r="E10755" t="s">
        <v>5554</v>
      </c>
      <c r="F10755" t="s">
        <v>2170</v>
      </c>
      <c r="G10755" t="s">
        <v>2171</v>
      </c>
      <c r="H10755">
        <v>0</v>
      </c>
      <c r="I10755">
        <v>0</v>
      </c>
      <c r="J10755">
        <v>0</v>
      </c>
      <c r="K10755">
        <v>0</v>
      </c>
      <c r="L10755">
        <v>0</v>
      </c>
    </row>
    <row r="10756" spans="1:12" x14ac:dyDescent="0.35">
      <c r="A10756" t="s">
        <v>2037</v>
      </c>
      <c r="B10756" t="s">
        <v>5546</v>
      </c>
      <c r="C10756" t="s">
        <v>2915</v>
      </c>
      <c r="D10756" t="s">
        <v>5553</v>
      </c>
      <c r="E10756" t="s">
        <v>5554</v>
      </c>
      <c r="F10756" t="s">
        <v>2172</v>
      </c>
      <c r="G10756" t="s">
        <v>2173</v>
      </c>
      <c r="H10756">
        <v>30677.422500000001</v>
      </c>
      <c r="I10756">
        <v>116.95186783884</v>
      </c>
      <c r="J10756">
        <v>728.21218282571601</v>
      </c>
      <c r="K10756">
        <v>845.16405066455604</v>
      </c>
      <c r="L10756">
        <v>29832.258449335401</v>
      </c>
    </row>
    <row r="10757" spans="1:12" x14ac:dyDescent="0.35">
      <c r="A10757" t="s">
        <v>2037</v>
      </c>
      <c r="B10757" t="s">
        <v>5546</v>
      </c>
      <c r="C10757" t="s">
        <v>2915</v>
      </c>
      <c r="D10757" t="s">
        <v>5553</v>
      </c>
      <c r="E10757" t="s">
        <v>5554</v>
      </c>
      <c r="F10757" t="s">
        <v>2867</v>
      </c>
      <c r="G10757" t="s">
        <v>2868</v>
      </c>
      <c r="H10757">
        <v>0</v>
      </c>
      <c r="I10757">
        <v>0</v>
      </c>
      <c r="J10757">
        <v>0</v>
      </c>
      <c r="K10757">
        <v>0</v>
      </c>
      <c r="L10757">
        <v>0</v>
      </c>
    </row>
    <row r="10758" spans="1:12" x14ac:dyDescent="0.35">
      <c r="A10758" t="s">
        <v>2037</v>
      </c>
      <c r="B10758" t="s">
        <v>5546</v>
      </c>
      <c r="C10758" t="s">
        <v>2915</v>
      </c>
      <c r="D10758" t="s">
        <v>5553</v>
      </c>
      <c r="E10758" t="s">
        <v>5554</v>
      </c>
      <c r="F10758" t="s">
        <v>2922</v>
      </c>
      <c r="G10758" t="s">
        <v>2923</v>
      </c>
      <c r="H10758">
        <v>0</v>
      </c>
      <c r="I10758">
        <v>0</v>
      </c>
      <c r="J10758">
        <v>0</v>
      </c>
      <c r="K10758">
        <v>0</v>
      </c>
      <c r="L10758">
        <v>0</v>
      </c>
    </row>
    <row r="10759" spans="1:12" x14ac:dyDescent="0.35">
      <c r="A10759" t="s">
        <v>2037</v>
      </c>
      <c r="B10759" t="s">
        <v>5546</v>
      </c>
      <c r="C10759" t="s">
        <v>2915</v>
      </c>
      <c r="D10759" t="s">
        <v>5553</v>
      </c>
      <c r="E10759" t="s">
        <v>5554</v>
      </c>
      <c r="F10759" t="s">
        <v>2875</v>
      </c>
      <c r="G10759" t="s">
        <v>2876</v>
      </c>
      <c r="H10759">
        <v>0</v>
      </c>
      <c r="I10759">
        <v>0</v>
      </c>
      <c r="J10759">
        <v>0</v>
      </c>
      <c r="K10759">
        <v>0</v>
      </c>
      <c r="L10759">
        <v>0</v>
      </c>
    </row>
    <row r="10760" spans="1:12" x14ac:dyDescent="0.35">
      <c r="A10760" t="s">
        <v>2037</v>
      </c>
      <c r="B10760" t="s">
        <v>5546</v>
      </c>
      <c r="C10760" t="s">
        <v>2915</v>
      </c>
      <c r="D10760" t="s">
        <v>5553</v>
      </c>
      <c r="E10760" t="s">
        <v>5554</v>
      </c>
      <c r="F10760" t="s">
        <v>2924</v>
      </c>
      <c r="G10760" t="s">
        <v>2925</v>
      </c>
      <c r="H10760">
        <v>0</v>
      </c>
      <c r="I10760">
        <v>0</v>
      </c>
      <c r="J10760">
        <v>0</v>
      </c>
      <c r="K10760">
        <v>0</v>
      </c>
      <c r="L10760">
        <v>0</v>
      </c>
    </row>
    <row r="10761" spans="1:12" x14ac:dyDescent="0.35">
      <c r="A10761" t="s">
        <v>2037</v>
      </c>
      <c r="B10761" t="s">
        <v>5546</v>
      </c>
      <c r="C10761" t="s">
        <v>2915</v>
      </c>
      <c r="D10761" t="s">
        <v>5553</v>
      </c>
      <c r="E10761" t="s">
        <v>5554</v>
      </c>
      <c r="F10761" t="s">
        <v>2877</v>
      </c>
      <c r="G10761" t="s">
        <v>2878</v>
      </c>
      <c r="H10761">
        <v>1470.9190000000001</v>
      </c>
      <c r="I10761">
        <v>5.6076005166451397</v>
      </c>
      <c r="J10761">
        <v>34.916270155410203</v>
      </c>
      <c r="K10761">
        <v>40.523870672055303</v>
      </c>
      <c r="L10761">
        <v>1430.3951293279399</v>
      </c>
    </row>
    <row r="10762" spans="1:12" x14ac:dyDescent="0.35">
      <c r="A10762" t="s">
        <v>2037</v>
      </c>
      <c r="B10762" t="s">
        <v>5546</v>
      </c>
      <c r="C10762" t="s">
        <v>2915</v>
      </c>
      <c r="D10762" t="s">
        <v>5555</v>
      </c>
      <c r="E10762" t="s">
        <v>5556</v>
      </c>
      <c r="F10762" t="s">
        <v>2170</v>
      </c>
      <c r="G10762" t="s">
        <v>2171</v>
      </c>
      <c r="H10762">
        <v>0</v>
      </c>
      <c r="I10762">
        <v>0</v>
      </c>
      <c r="J10762">
        <v>0</v>
      </c>
      <c r="K10762">
        <v>0</v>
      </c>
      <c r="L10762">
        <v>0</v>
      </c>
    </row>
    <row r="10763" spans="1:12" x14ac:dyDescent="0.35">
      <c r="A10763" t="s">
        <v>2037</v>
      </c>
      <c r="B10763" t="s">
        <v>5546</v>
      </c>
      <c r="C10763" t="s">
        <v>2915</v>
      </c>
      <c r="D10763" t="s">
        <v>5555</v>
      </c>
      <c r="E10763" t="s">
        <v>5556</v>
      </c>
      <c r="F10763" t="s">
        <v>2172</v>
      </c>
      <c r="G10763" t="s">
        <v>2173</v>
      </c>
      <c r="H10763">
        <v>164700.45740000001</v>
      </c>
      <c r="I10763">
        <v>2048.81266682461</v>
      </c>
      <c r="J10763">
        <v>6565.3336271025801</v>
      </c>
      <c r="K10763">
        <v>8614.1462939271896</v>
      </c>
      <c r="L10763">
        <v>156086.311106073</v>
      </c>
    </row>
    <row r="10764" spans="1:12" x14ac:dyDescent="0.35">
      <c r="A10764" t="s">
        <v>2037</v>
      </c>
      <c r="B10764" t="s">
        <v>5546</v>
      </c>
      <c r="C10764" t="s">
        <v>2915</v>
      </c>
      <c r="D10764" t="s">
        <v>5555</v>
      </c>
      <c r="E10764" t="s">
        <v>5556</v>
      </c>
      <c r="F10764" t="s">
        <v>2867</v>
      </c>
      <c r="G10764" t="s">
        <v>2868</v>
      </c>
      <c r="H10764">
        <v>0</v>
      </c>
      <c r="I10764">
        <v>0</v>
      </c>
      <c r="J10764">
        <v>0</v>
      </c>
      <c r="K10764">
        <v>0</v>
      </c>
      <c r="L10764">
        <v>0</v>
      </c>
    </row>
    <row r="10765" spans="1:12" x14ac:dyDescent="0.35">
      <c r="A10765" t="s">
        <v>2037</v>
      </c>
      <c r="B10765" t="s">
        <v>5546</v>
      </c>
      <c r="C10765" t="s">
        <v>2915</v>
      </c>
      <c r="D10765" t="s">
        <v>5555</v>
      </c>
      <c r="E10765" t="s">
        <v>5556</v>
      </c>
      <c r="F10765" t="s">
        <v>2922</v>
      </c>
      <c r="G10765" t="s">
        <v>2923</v>
      </c>
      <c r="H10765">
        <v>0</v>
      </c>
      <c r="I10765">
        <v>0</v>
      </c>
      <c r="J10765">
        <v>0</v>
      </c>
      <c r="K10765">
        <v>0</v>
      </c>
      <c r="L10765">
        <v>0</v>
      </c>
    </row>
    <row r="10766" spans="1:12" x14ac:dyDescent="0.35">
      <c r="A10766" t="s">
        <v>2037</v>
      </c>
      <c r="B10766" t="s">
        <v>5546</v>
      </c>
      <c r="C10766" t="s">
        <v>2915</v>
      </c>
      <c r="D10766" t="s">
        <v>5555</v>
      </c>
      <c r="E10766" t="s">
        <v>5556</v>
      </c>
      <c r="F10766" t="s">
        <v>2924</v>
      </c>
      <c r="G10766" t="s">
        <v>2925</v>
      </c>
      <c r="H10766">
        <v>0</v>
      </c>
      <c r="I10766">
        <v>0</v>
      </c>
      <c r="J10766">
        <v>0</v>
      </c>
      <c r="K10766">
        <v>0</v>
      </c>
      <c r="L10766">
        <v>0</v>
      </c>
    </row>
    <row r="10767" spans="1:12" x14ac:dyDescent="0.35">
      <c r="A10767" t="s">
        <v>2037</v>
      </c>
      <c r="B10767" t="s">
        <v>5546</v>
      </c>
      <c r="C10767" t="s">
        <v>2915</v>
      </c>
      <c r="D10767" t="s">
        <v>5557</v>
      </c>
      <c r="E10767" t="s">
        <v>5558</v>
      </c>
      <c r="F10767" t="s">
        <v>2172</v>
      </c>
      <c r="G10767" t="s">
        <v>2173</v>
      </c>
      <c r="H10767">
        <v>186739.03690000001</v>
      </c>
      <c r="I10767">
        <v>1055.3766802743301</v>
      </c>
      <c r="J10767">
        <v>5667.8054146391696</v>
      </c>
      <c r="K10767">
        <v>6723.1820949134999</v>
      </c>
      <c r="L10767">
        <v>180015.854805087</v>
      </c>
    </row>
    <row r="10768" spans="1:12" x14ac:dyDescent="0.35">
      <c r="A10768" t="s">
        <v>2037</v>
      </c>
      <c r="B10768" t="s">
        <v>5546</v>
      </c>
      <c r="C10768" t="s">
        <v>2915</v>
      </c>
      <c r="D10768" t="s">
        <v>5557</v>
      </c>
      <c r="E10768" t="s">
        <v>5558</v>
      </c>
      <c r="F10768" t="s">
        <v>2867</v>
      </c>
      <c r="G10768" t="s">
        <v>2868</v>
      </c>
      <c r="H10768">
        <v>0</v>
      </c>
      <c r="I10768">
        <v>0</v>
      </c>
      <c r="J10768">
        <v>0</v>
      </c>
      <c r="K10768">
        <v>0</v>
      </c>
      <c r="L10768">
        <v>0</v>
      </c>
    </row>
    <row r="10769" spans="1:14" x14ac:dyDescent="0.35">
      <c r="A10769" t="s">
        <v>2037</v>
      </c>
      <c r="B10769" t="s">
        <v>5546</v>
      </c>
      <c r="C10769" t="s">
        <v>2915</v>
      </c>
      <c r="D10769" t="s">
        <v>5557</v>
      </c>
      <c r="E10769" t="s">
        <v>5558</v>
      </c>
      <c r="F10769" t="s">
        <v>2922</v>
      </c>
      <c r="G10769" t="s">
        <v>2923</v>
      </c>
      <c r="H10769">
        <v>0</v>
      </c>
      <c r="I10769">
        <v>0</v>
      </c>
      <c r="J10769">
        <v>0</v>
      </c>
      <c r="K10769">
        <v>0</v>
      </c>
      <c r="L10769">
        <v>0</v>
      </c>
    </row>
    <row r="10770" spans="1:14" x14ac:dyDescent="0.35">
      <c r="A10770" t="s">
        <v>2037</v>
      </c>
      <c r="B10770" t="s">
        <v>5546</v>
      </c>
      <c r="C10770" t="s">
        <v>2915</v>
      </c>
      <c r="D10770" t="s">
        <v>5557</v>
      </c>
      <c r="E10770" t="s">
        <v>5558</v>
      </c>
      <c r="F10770" t="s">
        <v>2875</v>
      </c>
      <c r="G10770" t="s">
        <v>2876</v>
      </c>
      <c r="H10770">
        <v>99822.145900000003</v>
      </c>
      <c r="I10770">
        <v>564.15608997387301</v>
      </c>
      <c r="J10770">
        <v>3029.7494735476198</v>
      </c>
      <c r="K10770">
        <v>3593.90556352149</v>
      </c>
      <c r="L10770">
        <v>96228.240336478499</v>
      </c>
    </row>
    <row r="10771" spans="1:14" x14ac:dyDescent="0.35">
      <c r="A10771" t="s">
        <v>2037</v>
      </c>
      <c r="B10771" t="s">
        <v>5546</v>
      </c>
      <c r="C10771" t="s">
        <v>2915</v>
      </c>
      <c r="D10771" t="s">
        <v>5557</v>
      </c>
      <c r="E10771" t="s">
        <v>5558</v>
      </c>
      <c r="F10771" t="s">
        <v>3733</v>
      </c>
      <c r="G10771" t="s">
        <v>3734</v>
      </c>
      <c r="H10771">
        <v>29940.1911</v>
      </c>
      <c r="I10771">
        <v>169.21035924232501</v>
      </c>
      <c r="J10771">
        <v>908.72899529805704</v>
      </c>
      <c r="K10771">
        <v>1077.93935454038</v>
      </c>
      <c r="L10771">
        <v>28862.251745459602</v>
      </c>
    </row>
    <row r="10772" spans="1:14" x14ac:dyDescent="0.35">
      <c r="A10772" t="s">
        <v>2037</v>
      </c>
      <c r="B10772" t="s">
        <v>5546</v>
      </c>
      <c r="C10772" t="s">
        <v>2915</v>
      </c>
      <c r="D10772" t="s">
        <v>5557</v>
      </c>
      <c r="E10772" t="s">
        <v>5558</v>
      </c>
      <c r="F10772" t="s">
        <v>2924</v>
      </c>
      <c r="G10772" t="s">
        <v>2925</v>
      </c>
      <c r="H10772">
        <v>0</v>
      </c>
      <c r="I10772">
        <v>0</v>
      </c>
      <c r="J10772">
        <v>0</v>
      </c>
      <c r="K10772">
        <v>0</v>
      </c>
      <c r="L10772">
        <v>0</v>
      </c>
    </row>
    <row r="10773" spans="1:14" x14ac:dyDescent="0.35">
      <c r="A10773" t="s">
        <v>2037</v>
      </c>
      <c r="B10773" t="s">
        <v>5546</v>
      </c>
      <c r="C10773" t="s">
        <v>2915</v>
      </c>
      <c r="D10773" t="s">
        <v>5557</v>
      </c>
      <c r="E10773" t="s">
        <v>5558</v>
      </c>
      <c r="F10773" t="s">
        <v>2877</v>
      </c>
      <c r="G10773" t="s">
        <v>2878</v>
      </c>
      <c r="H10773">
        <v>12905.254800000001</v>
      </c>
      <c r="I10773">
        <v>72.935499673416004</v>
      </c>
      <c r="J10773">
        <v>391.69353245605902</v>
      </c>
      <c r="K10773">
        <v>464.62903212947498</v>
      </c>
      <c r="L10773">
        <v>12440.625767870501</v>
      </c>
    </row>
    <row r="10774" spans="1:14" x14ac:dyDescent="0.35">
      <c r="A10774" t="s">
        <v>2037</v>
      </c>
      <c r="B10774" t="s">
        <v>5546</v>
      </c>
      <c r="C10774" t="s">
        <v>2915</v>
      </c>
      <c r="D10774" t="s">
        <v>5557</v>
      </c>
      <c r="E10774" t="s">
        <v>5558</v>
      </c>
      <c r="F10774" t="s">
        <v>2962</v>
      </c>
      <c r="G10774" t="s">
        <v>2963</v>
      </c>
      <c r="H10774">
        <v>102937.2806</v>
      </c>
      <c r="I10774">
        <v>487.93576157853801</v>
      </c>
      <c r="J10774">
        <v>1989.8031448767799</v>
      </c>
      <c r="K10774">
        <v>2477.7389064553199</v>
      </c>
      <c r="L10774">
        <v>100459.541693545</v>
      </c>
    </row>
    <row r="10775" spans="1:14" x14ac:dyDescent="0.35">
      <c r="A10775" t="s">
        <v>2037</v>
      </c>
      <c r="B10775" t="s">
        <v>5546</v>
      </c>
      <c r="C10775" t="s">
        <v>2915</v>
      </c>
      <c r="D10775" t="s">
        <v>5557</v>
      </c>
      <c r="E10775" t="s">
        <v>5558</v>
      </c>
      <c r="F10775" t="s">
        <v>2964</v>
      </c>
      <c r="G10775" t="s">
        <v>2965</v>
      </c>
      <c r="H10775">
        <v>33738.301700000004</v>
      </c>
      <c r="I10775">
        <v>159.92382736776901</v>
      </c>
      <c r="J10775">
        <v>652.16973153933804</v>
      </c>
      <c r="K10775">
        <v>812.09355890710697</v>
      </c>
      <c r="L10775">
        <v>32926.208141092902</v>
      </c>
    </row>
    <row r="10776" spans="1:14" x14ac:dyDescent="0.35">
      <c r="A10776" t="s">
        <v>2037</v>
      </c>
      <c r="B10776" t="s">
        <v>5546</v>
      </c>
      <c r="C10776" t="s">
        <v>17</v>
      </c>
      <c r="D10776" t="s">
        <v>111</v>
      </c>
      <c r="E10776" t="s">
        <v>2199</v>
      </c>
      <c r="F10776" t="s">
        <v>2206</v>
      </c>
      <c r="G10776" t="s">
        <v>3028</v>
      </c>
      <c r="H10776">
        <v>429490.93979999999</v>
      </c>
      <c r="I10776">
        <v>224.49121783286401</v>
      </c>
      <c r="J10776">
        <v>0</v>
      </c>
      <c r="K10776">
        <v>224.49121783286401</v>
      </c>
      <c r="L10776">
        <v>429266.44858216698</v>
      </c>
      <c r="M10776" t="s">
        <v>2198</v>
      </c>
    </row>
    <row r="10777" spans="1:14" x14ac:dyDescent="0.35">
      <c r="A10777" t="s">
        <v>2037</v>
      </c>
      <c r="B10777" t="s">
        <v>5546</v>
      </c>
      <c r="C10777" t="s">
        <v>17</v>
      </c>
      <c r="D10777" t="s">
        <v>111</v>
      </c>
      <c r="E10777" t="s">
        <v>2199</v>
      </c>
      <c r="F10777" t="s">
        <v>2170</v>
      </c>
      <c r="G10777" t="s">
        <v>2171</v>
      </c>
      <c r="H10777">
        <v>0</v>
      </c>
      <c r="I10777">
        <v>0</v>
      </c>
      <c r="J10777">
        <v>0</v>
      </c>
      <c r="K10777">
        <v>0</v>
      </c>
      <c r="L10777">
        <v>0</v>
      </c>
    </row>
    <row r="10778" spans="1:14" x14ac:dyDescent="0.35">
      <c r="A10778" t="s">
        <v>2037</v>
      </c>
      <c r="B10778" t="s">
        <v>5546</v>
      </c>
      <c r="C10778" t="s">
        <v>17</v>
      </c>
      <c r="D10778" t="s">
        <v>111</v>
      </c>
      <c r="E10778" t="s">
        <v>2199</v>
      </c>
      <c r="F10778" t="s">
        <v>19</v>
      </c>
      <c r="G10778" t="s">
        <v>2174</v>
      </c>
      <c r="H10778">
        <v>277524.03220000002</v>
      </c>
      <c r="I10778">
        <v>145.059423134187</v>
      </c>
      <c r="J10778">
        <v>0</v>
      </c>
      <c r="K10778">
        <v>145.059423134187</v>
      </c>
      <c r="L10778">
        <v>277378.97277686599</v>
      </c>
      <c r="N10778" t="s">
        <v>2198</v>
      </c>
    </row>
    <row r="10779" spans="1:14" x14ac:dyDescent="0.35">
      <c r="A10779" t="s">
        <v>2037</v>
      </c>
      <c r="B10779" t="s">
        <v>5546</v>
      </c>
      <c r="C10779" t="s">
        <v>17</v>
      </c>
      <c r="D10779" t="s">
        <v>111</v>
      </c>
      <c r="E10779" t="s">
        <v>2199</v>
      </c>
      <c r="F10779" t="s">
        <v>2787</v>
      </c>
      <c r="G10779" t="s">
        <v>2935</v>
      </c>
      <c r="H10779">
        <v>0</v>
      </c>
      <c r="I10779">
        <v>0</v>
      </c>
      <c r="J10779">
        <v>0</v>
      </c>
      <c r="K10779">
        <v>0</v>
      </c>
      <c r="L10779">
        <v>0</v>
      </c>
    </row>
    <row r="10780" spans="1:14" x14ac:dyDescent="0.35">
      <c r="A10780" t="s">
        <v>2037</v>
      </c>
      <c r="B10780" t="s">
        <v>5546</v>
      </c>
      <c r="C10780" t="s">
        <v>17</v>
      </c>
      <c r="D10780" t="s">
        <v>111</v>
      </c>
      <c r="E10780" t="s">
        <v>2199</v>
      </c>
      <c r="F10780" t="s">
        <v>2788</v>
      </c>
      <c r="G10780" t="s">
        <v>2936</v>
      </c>
      <c r="H10780">
        <v>638998.71539999999</v>
      </c>
      <c r="I10780">
        <v>333.99912897084602</v>
      </c>
      <c r="J10780">
        <v>0</v>
      </c>
      <c r="K10780">
        <v>333.99912897084602</v>
      </c>
      <c r="L10780">
        <v>638664.71627102897</v>
      </c>
    </row>
    <row r="10781" spans="1:14" x14ac:dyDescent="0.35">
      <c r="A10781" t="s">
        <v>2037</v>
      </c>
      <c r="B10781" t="s">
        <v>5546</v>
      </c>
      <c r="C10781" t="s">
        <v>17</v>
      </c>
      <c r="D10781" t="s">
        <v>483</v>
      </c>
      <c r="E10781" t="s">
        <v>2262</v>
      </c>
      <c r="F10781" t="s">
        <v>2170</v>
      </c>
      <c r="G10781" t="s">
        <v>2171</v>
      </c>
      <c r="H10781">
        <v>0</v>
      </c>
      <c r="I10781">
        <v>0</v>
      </c>
      <c r="J10781">
        <v>0</v>
      </c>
      <c r="K10781">
        <v>0</v>
      </c>
      <c r="L10781">
        <v>0</v>
      </c>
    </row>
    <row r="10782" spans="1:14" x14ac:dyDescent="0.35">
      <c r="A10782" t="s">
        <v>2037</v>
      </c>
      <c r="B10782" t="s">
        <v>5546</v>
      </c>
      <c r="C10782" t="s">
        <v>17</v>
      </c>
      <c r="D10782" t="s">
        <v>483</v>
      </c>
      <c r="E10782" t="s">
        <v>2262</v>
      </c>
      <c r="F10782" t="s">
        <v>19</v>
      </c>
      <c r="G10782" t="s">
        <v>2174</v>
      </c>
      <c r="H10782">
        <v>190247.64439999999</v>
      </c>
      <c r="I10782">
        <v>125.115455491158</v>
      </c>
      <c r="J10782">
        <v>0</v>
      </c>
      <c r="K10782">
        <v>125.115455491158</v>
      </c>
      <c r="L10782">
        <v>190122.52894450899</v>
      </c>
      <c r="N10782" t="s">
        <v>2198</v>
      </c>
    </row>
    <row r="10783" spans="1:14" x14ac:dyDescent="0.35">
      <c r="A10783" t="s">
        <v>2037</v>
      </c>
      <c r="B10783" t="s">
        <v>5546</v>
      </c>
      <c r="C10783" t="s">
        <v>17</v>
      </c>
      <c r="D10783" t="s">
        <v>483</v>
      </c>
      <c r="E10783" t="s">
        <v>2262</v>
      </c>
      <c r="F10783" t="s">
        <v>2787</v>
      </c>
      <c r="G10783" t="s">
        <v>2935</v>
      </c>
      <c r="H10783">
        <v>0</v>
      </c>
      <c r="I10783">
        <v>0</v>
      </c>
      <c r="J10783">
        <v>0</v>
      </c>
      <c r="K10783">
        <v>0</v>
      </c>
      <c r="L10783">
        <v>0</v>
      </c>
    </row>
    <row r="10784" spans="1:14" x14ac:dyDescent="0.35">
      <c r="A10784" t="s">
        <v>2037</v>
      </c>
      <c r="B10784" t="s">
        <v>5546</v>
      </c>
      <c r="C10784" t="s">
        <v>17</v>
      </c>
      <c r="D10784" t="s">
        <v>483</v>
      </c>
      <c r="E10784" t="s">
        <v>2262</v>
      </c>
      <c r="F10784" t="s">
        <v>2788</v>
      </c>
      <c r="G10784" t="s">
        <v>2936</v>
      </c>
      <c r="H10784">
        <v>255528.0963</v>
      </c>
      <c r="I10784">
        <v>168.04683311041799</v>
      </c>
      <c r="J10784">
        <v>0</v>
      </c>
      <c r="K10784">
        <v>168.04683311041799</v>
      </c>
      <c r="L10784">
        <v>255360.04946688999</v>
      </c>
    </row>
    <row r="10785" spans="1:14" x14ac:dyDescent="0.35">
      <c r="A10785" t="s">
        <v>2037</v>
      </c>
      <c r="B10785" t="s">
        <v>5546</v>
      </c>
      <c r="C10785" t="s">
        <v>17</v>
      </c>
      <c r="D10785" t="s">
        <v>2038</v>
      </c>
      <c r="E10785" t="s">
        <v>5559</v>
      </c>
      <c r="F10785" t="s">
        <v>2170</v>
      </c>
      <c r="G10785" t="s">
        <v>2171</v>
      </c>
      <c r="H10785">
        <v>0</v>
      </c>
      <c r="I10785">
        <v>0</v>
      </c>
      <c r="J10785">
        <v>0</v>
      </c>
      <c r="K10785">
        <v>0</v>
      </c>
      <c r="L10785">
        <v>0</v>
      </c>
    </row>
    <row r="10786" spans="1:14" x14ac:dyDescent="0.35">
      <c r="A10786" t="s">
        <v>2037</v>
      </c>
      <c r="B10786" t="s">
        <v>5546</v>
      </c>
      <c r="C10786" t="s">
        <v>17</v>
      </c>
      <c r="D10786" t="s">
        <v>2038</v>
      </c>
      <c r="E10786" t="s">
        <v>5559</v>
      </c>
      <c r="F10786" t="s">
        <v>19</v>
      </c>
      <c r="G10786" t="s">
        <v>2174</v>
      </c>
      <c r="H10786">
        <v>3119871.3084</v>
      </c>
      <c r="I10786">
        <v>7147.5447418781896</v>
      </c>
      <c r="J10786">
        <v>0</v>
      </c>
      <c r="K10786">
        <v>7147.5447418781896</v>
      </c>
      <c r="L10786">
        <v>3112723.7636581198</v>
      </c>
      <c r="N10786" t="s">
        <v>2198</v>
      </c>
    </row>
    <row r="10787" spans="1:14" x14ac:dyDescent="0.35">
      <c r="A10787" t="s">
        <v>2037</v>
      </c>
      <c r="B10787" t="s">
        <v>5546</v>
      </c>
      <c r="C10787" t="s">
        <v>17</v>
      </c>
      <c r="D10787" t="s">
        <v>2038</v>
      </c>
      <c r="E10787" t="s">
        <v>5559</v>
      </c>
      <c r="F10787" t="s">
        <v>2787</v>
      </c>
      <c r="G10787" t="s">
        <v>2935</v>
      </c>
      <c r="H10787">
        <v>0</v>
      </c>
      <c r="I10787">
        <v>0</v>
      </c>
      <c r="J10787">
        <v>0</v>
      </c>
      <c r="K10787">
        <v>0</v>
      </c>
      <c r="L10787">
        <v>0</v>
      </c>
    </row>
    <row r="10788" spans="1:14" x14ac:dyDescent="0.35">
      <c r="A10788" t="s">
        <v>2037</v>
      </c>
      <c r="B10788" t="s">
        <v>5546</v>
      </c>
      <c r="C10788" t="s">
        <v>17</v>
      </c>
      <c r="D10788" t="s">
        <v>2038</v>
      </c>
      <c r="E10788" t="s">
        <v>5559</v>
      </c>
      <c r="F10788" t="s">
        <v>2788</v>
      </c>
      <c r="G10788" t="s">
        <v>2936</v>
      </c>
      <c r="H10788">
        <v>3026040.5924</v>
      </c>
      <c r="I10788">
        <v>6932.58099024275</v>
      </c>
      <c r="J10788">
        <v>34790.0483165611</v>
      </c>
      <c r="K10788">
        <v>41722.629306803799</v>
      </c>
      <c r="L10788">
        <v>2984317.9630931998</v>
      </c>
    </row>
    <row r="10789" spans="1:14" x14ac:dyDescent="0.35">
      <c r="A10789" t="s">
        <v>2037</v>
      </c>
      <c r="B10789" t="s">
        <v>5546</v>
      </c>
      <c r="C10789" t="s">
        <v>2938</v>
      </c>
      <c r="D10789" t="s">
        <v>5560</v>
      </c>
      <c r="E10789" t="s">
        <v>5561</v>
      </c>
      <c r="F10789" t="s">
        <v>2172</v>
      </c>
      <c r="G10789" t="s">
        <v>2173</v>
      </c>
      <c r="H10789">
        <v>70549.198000000004</v>
      </c>
      <c r="I10789">
        <v>578.34502084006704</v>
      </c>
      <c r="J10789">
        <v>1972.8791115849299</v>
      </c>
      <c r="K10789">
        <v>2551.2241324249999</v>
      </c>
      <c r="L10789">
        <v>67997.973867574998</v>
      </c>
    </row>
    <row r="10790" spans="1:14" x14ac:dyDescent="0.35">
      <c r="A10790" t="s">
        <v>2037</v>
      </c>
      <c r="B10790" t="s">
        <v>5546</v>
      </c>
      <c r="C10790" t="s">
        <v>2938</v>
      </c>
      <c r="D10790" t="s">
        <v>5560</v>
      </c>
      <c r="E10790" t="s">
        <v>5561</v>
      </c>
      <c r="F10790" t="s">
        <v>19</v>
      </c>
      <c r="G10790" t="s">
        <v>2174</v>
      </c>
      <c r="H10790">
        <v>49584.106200000002</v>
      </c>
      <c r="I10790">
        <v>406.47834011872601</v>
      </c>
      <c r="J10790">
        <v>0</v>
      </c>
      <c r="K10790">
        <v>406.47834011872601</v>
      </c>
      <c r="L10790">
        <v>49177.627859881301</v>
      </c>
      <c r="N10790" t="s">
        <v>2198</v>
      </c>
    </row>
    <row r="10791" spans="1:14" x14ac:dyDescent="0.35">
      <c r="A10791" t="s">
        <v>2037</v>
      </c>
      <c r="B10791" t="s">
        <v>5546</v>
      </c>
      <c r="C10791" t="s">
        <v>2938</v>
      </c>
      <c r="D10791" t="s">
        <v>5562</v>
      </c>
      <c r="E10791" t="s">
        <v>5563</v>
      </c>
      <c r="F10791" t="s">
        <v>2170</v>
      </c>
      <c r="G10791" t="s">
        <v>2171</v>
      </c>
      <c r="H10791">
        <v>0</v>
      </c>
      <c r="I10791">
        <v>0</v>
      </c>
      <c r="J10791">
        <v>0</v>
      </c>
      <c r="K10791">
        <v>0</v>
      </c>
      <c r="L10791">
        <v>0</v>
      </c>
    </row>
    <row r="10792" spans="1:14" x14ac:dyDescent="0.35">
      <c r="A10792" t="s">
        <v>2037</v>
      </c>
      <c r="B10792" t="s">
        <v>5546</v>
      </c>
      <c r="C10792" t="s">
        <v>2938</v>
      </c>
      <c r="D10792" t="s">
        <v>5562</v>
      </c>
      <c r="E10792" t="s">
        <v>5563</v>
      </c>
      <c r="F10792" t="s">
        <v>2172</v>
      </c>
      <c r="G10792" t="s">
        <v>2173</v>
      </c>
      <c r="H10792">
        <v>141124.12849999999</v>
      </c>
      <c r="I10792">
        <v>705.48979700676398</v>
      </c>
      <c r="J10792">
        <v>3384.0887328543399</v>
      </c>
      <c r="K10792">
        <v>4089.5785298611099</v>
      </c>
      <c r="L10792">
        <v>137034.54997013899</v>
      </c>
    </row>
    <row r="10793" spans="1:14" x14ac:dyDescent="0.35">
      <c r="A10793" t="s">
        <v>2037</v>
      </c>
      <c r="B10793" t="s">
        <v>5546</v>
      </c>
      <c r="C10793" t="s">
        <v>2938</v>
      </c>
      <c r="D10793" t="s">
        <v>5562</v>
      </c>
      <c r="E10793" t="s">
        <v>5563</v>
      </c>
      <c r="F10793" t="s">
        <v>19</v>
      </c>
      <c r="G10793" t="s">
        <v>2174</v>
      </c>
      <c r="H10793">
        <v>25265.9264</v>
      </c>
      <c r="I10793">
        <v>126.30620599916899</v>
      </c>
      <c r="J10793">
        <v>0</v>
      </c>
      <c r="K10793">
        <v>126.30620599916899</v>
      </c>
      <c r="L10793">
        <v>25139.6201940008</v>
      </c>
      <c r="N10793" t="s">
        <v>2198</v>
      </c>
    </row>
    <row r="10794" spans="1:14" x14ac:dyDescent="0.35">
      <c r="A10794" t="s">
        <v>2037</v>
      </c>
      <c r="B10794" t="s">
        <v>5546</v>
      </c>
      <c r="C10794" t="s">
        <v>2944</v>
      </c>
      <c r="D10794" t="s">
        <v>5564</v>
      </c>
      <c r="E10794" t="s">
        <v>5565</v>
      </c>
      <c r="F10794" t="s">
        <v>2947</v>
      </c>
      <c r="G10794" t="s">
        <v>2948</v>
      </c>
      <c r="H10794">
        <v>174255.1324</v>
      </c>
      <c r="I10794">
        <v>321.53594863889703</v>
      </c>
      <c r="J10794">
        <v>732.02783206700201</v>
      </c>
      <c r="K10794">
        <v>1053.5637807058999</v>
      </c>
      <c r="L10794">
        <v>173201.568619294</v>
      </c>
    </row>
    <row r="10795" spans="1:14" x14ac:dyDescent="0.35">
      <c r="A10795" t="s">
        <v>2037</v>
      </c>
      <c r="B10795" t="s">
        <v>5546</v>
      </c>
      <c r="C10795" t="s">
        <v>2944</v>
      </c>
      <c r="D10795" t="s">
        <v>3127</v>
      </c>
      <c r="E10795" t="s">
        <v>3128</v>
      </c>
      <c r="F10795" t="s">
        <v>2962</v>
      </c>
      <c r="G10795" t="s">
        <v>2963</v>
      </c>
      <c r="H10795">
        <v>15978.821900000001</v>
      </c>
      <c r="I10795">
        <v>4.2805335892514398</v>
      </c>
      <c r="J10795">
        <v>0</v>
      </c>
      <c r="K10795">
        <v>4.2805335892514398</v>
      </c>
      <c r="L10795">
        <v>15974.5413664107</v>
      </c>
    </row>
    <row r="10796" spans="1:14" x14ac:dyDescent="0.35">
      <c r="A10796" t="s">
        <v>2037</v>
      </c>
      <c r="B10796" t="s">
        <v>5546</v>
      </c>
      <c r="C10796" t="s">
        <v>2944</v>
      </c>
      <c r="D10796" t="s">
        <v>3127</v>
      </c>
      <c r="E10796" t="s">
        <v>3128</v>
      </c>
      <c r="F10796" t="s">
        <v>2964</v>
      </c>
      <c r="G10796" t="s">
        <v>2965</v>
      </c>
      <c r="H10796">
        <v>20386.772799999999</v>
      </c>
      <c r="I10796">
        <v>5.4613704414587296</v>
      </c>
      <c r="J10796">
        <v>0</v>
      </c>
      <c r="K10796">
        <v>5.4613704414587296</v>
      </c>
      <c r="L10796">
        <v>20381.3114295585</v>
      </c>
    </row>
    <row r="10797" spans="1:14" x14ac:dyDescent="0.35">
      <c r="A10797" t="s">
        <v>2048</v>
      </c>
      <c r="B10797" t="s">
        <v>5566</v>
      </c>
      <c r="C10797" t="s">
        <v>2857</v>
      </c>
      <c r="D10797" t="s">
        <v>2859</v>
      </c>
      <c r="E10797" t="s">
        <v>5567</v>
      </c>
      <c r="F10797" t="s">
        <v>2170</v>
      </c>
      <c r="G10797" t="s">
        <v>2171</v>
      </c>
      <c r="H10797">
        <v>0</v>
      </c>
      <c r="I10797">
        <v>0</v>
      </c>
      <c r="J10797">
        <v>0</v>
      </c>
      <c r="K10797">
        <v>0</v>
      </c>
      <c r="L10797">
        <v>0</v>
      </c>
    </row>
    <row r="10798" spans="1:14" x14ac:dyDescent="0.35">
      <c r="A10798" t="s">
        <v>2048</v>
      </c>
      <c r="B10798" t="s">
        <v>5566</v>
      </c>
      <c r="C10798" t="s">
        <v>2857</v>
      </c>
      <c r="D10798" t="s">
        <v>2859</v>
      </c>
      <c r="E10798" t="s">
        <v>5567</v>
      </c>
      <c r="F10798" t="s">
        <v>2172</v>
      </c>
      <c r="G10798" t="s">
        <v>2173</v>
      </c>
      <c r="H10798">
        <v>17412308.0156</v>
      </c>
      <c r="I10798">
        <v>32753.249087461802</v>
      </c>
      <c r="J10798">
        <v>341987.34594037599</v>
      </c>
      <c r="K10798">
        <v>374740.59502783802</v>
      </c>
      <c r="L10798">
        <v>17037567.420572199</v>
      </c>
    </row>
    <row r="10799" spans="1:14" x14ac:dyDescent="0.35">
      <c r="A10799" t="s">
        <v>2048</v>
      </c>
      <c r="B10799" t="s">
        <v>5566</v>
      </c>
      <c r="C10799" t="s">
        <v>2857</v>
      </c>
      <c r="D10799" t="s">
        <v>2859</v>
      </c>
      <c r="E10799" t="s">
        <v>5567</v>
      </c>
      <c r="F10799" t="s">
        <v>3059</v>
      </c>
      <c r="G10799" t="s">
        <v>3060</v>
      </c>
      <c r="H10799">
        <v>169140.29860000001</v>
      </c>
      <c r="I10799">
        <v>318.159678717796</v>
      </c>
      <c r="J10799">
        <v>3322.00887366603</v>
      </c>
      <c r="K10799">
        <v>3640.16855238383</v>
      </c>
      <c r="L10799">
        <v>165500.130047616</v>
      </c>
    </row>
    <row r="10800" spans="1:14" x14ac:dyDescent="0.35">
      <c r="A10800" t="s">
        <v>2048</v>
      </c>
      <c r="B10800" t="s">
        <v>5566</v>
      </c>
      <c r="C10800" t="s">
        <v>2857</v>
      </c>
      <c r="D10800" t="s">
        <v>2859</v>
      </c>
      <c r="E10800" t="s">
        <v>5567</v>
      </c>
      <c r="F10800" t="s">
        <v>2861</v>
      </c>
      <c r="G10800" t="s">
        <v>2862</v>
      </c>
      <c r="H10800">
        <v>434279.14449999999</v>
      </c>
      <c r="I10800">
        <v>816.89647238352995</v>
      </c>
      <c r="J10800">
        <v>8529.4822431965695</v>
      </c>
      <c r="K10800">
        <v>9346.3787155801001</v>
      </c>
      <c r="L10800">
        <v>424932.76578442001</v>
      </c>
    </row>
    <row r="10801" spans="1:14" x14ac:dyDescent="0.35">
      <c r="A10801" t="s">
        <v>2048</v>
      </c>
      <c r="B10801" t="s">
        <v>5566</v>
      </c>
      <c r="C10801" t="s">
        <v>2857</v>
      </c>
      <c r="D10801" t="s">
        <v>2859</v>
      </c>
      <c r="E10801" t="s">
        <v>5567</v>
      </c>
      <c r="F10801" t="s">
        <v>1621</v>
      </c>
      <c r="G10801" t="s">
        <v>2416</v>
      </c>
      <c r="H10801">
        <v>379422.83140000002</v>
      </c>
      <c r="I10801">
        <v>713.70954955613695</v>
      </c>
      <c r="J10801">
        <v>0</v>
      </c>
      <c r="K10801">
        <v>713.70954955613695</v>
      </c>
      <c r="L10801">
        <v>378709.121850444</v>
      </c>
      <c r="N10801" t="s">
        <v>2198</v>
      </c>
    </row>
    <row r="10802" spans="1:14" x14ac:dyDescent="0.35">
      <c r="A10802" t="s">
        <v>2048</v>
      </c>
      <c r="B10802" t="s">
        <v>5566</v>
      </c>
      <c r="C10802" t="s">
        <v>2857</v>
      </c>
      <c r="D10802" t="s">
        <v>2859</v>
      </c>
      <c r="E10802" t="s">
        <v>5567</v>
      </c>
      <c r="F10802" t="s">
        <v>3005</v>
      </c>
      <c r="G10802" t="s">
        <v>3006</v>
      </c>
      <c r="H10802">
        <v>781702.46030000004</v>
      </c>
      <c r="I10802">
        <v>1470.41365029035</v>
      </c>
      <c r="J10802">
        <v>0</v>
      </c>
      <c r="K10802">
        <v>1470.41365029035</v>
      </c>
      <c r="L10802">
        <v>780232.04664971004</v>
      </c>
      <c r="N10802" t="s">
        <v>2198</v>
      </c>
    </row>
    <row r="10803" spans="1:14" x14ac:dyDescent="0.35">
      <c r="A10803" t="s">
        <v>2048</v>
      </c>
      <c r="B10803" t="s">
        <v>5566</v>
      </c>
      <c r="C10803" t="s">
        <v>2857</v>
      </c>
      <c r="D10803" t="s">
        <v>2859</v>
      </c>
      <c r="E10803" t="s">
        <v>5567</v>
      </c>
      <c r="F10803" t="s">
        <v>2865</v>
      </c>
      <c r="G10803" t="s">
        <v>2866</v>
      </c>
      <c r="H10803">
        <v>0</v>
      </c>
      <c r="I10803">
        <v>0</v>
      </c>
      <c r="J10803">
        <v>0</v>
      </c>
      <c r="K10803">
        <v>0</v>
      </c>
      <c r="L10803">
        <v>0</v>
      </c>
    </row>
    <row r="10804" spans="1:14" x14ac:dyDescent="0.35">
      <c r="A10804" t="s">
        <v>2048</v>
      </c>
      <c r="B10804" t="s">
        <v>5566</v>
      </c>
      <c r="C10804" t="s">
        <v>2857</v>
      </c>
      <c r="D10804" t="s">
        <v>2859</v>
      </c>
      <c r="E10804" t="s">
        <v>5567</v>
      </c>
      <c r="F10804" t="s">
        <v>2867</v>
      </c>
      <c r="G10804" t="s">
        <v>2868</v>
      </c>
      <c r="H10804">
        <v>0</v>
      </c>
      <c r="I10804">
        <v>0</v>
      </c>
      <c r="J10804">
        <v>0</v>
      </c>
      <c r="K10804">
        <v>0</v>
      </c>
      <c r="L10804">
        <v>0</v>
      </c>
    </row>
    <row r="10805" spans="1:14" x14ac:dyDescent="0.35">
      <c r="A10805" t="s">
        <v>2048</v>
      </c>
      <c r="B10805" t="s">
        <v>5566</v>
      </c>
      <c r="C10805" t="s">
        <v>2857</v>
      </c>
      <c r="D10805" t="s">
        <v>2859</v>
      </c>
      <c r="E10805" t="s">
        <v>5567</v>
      </c>
      <c r="F10805" t="s">
        <v>2869</v>
      </c>
      <c r="G10805" t="s">
        <v>2870</v>
      </c>
      <c r="H10805">
        <v>356566.0344</v>
      </c>
      <c r="I10805">
        <v>670.71499837805595</v>
      </c>
      <c r="J10805">
        <v>7003.1538417824504</v>
      </c>
      <c r="K10805">
        <v>7673.8688401605004</v>
      </c>
      <c r="L10805">
        <v>348892.16555983998</v>
      </c>
    </row>
    <row r="10806" spans="1:14" x14ac:dyDescent="0.35">
      <c r="A10806" t="s">
        <v>2048</v>
      </c>
      <c r="B10806" t="s">
        <v>5566</v>
      </c>
      <c r="C10806" t="s">
        <v>2857</v>
      </c>
      <c r="D10806" t="s">
        <v>2859</v>
      </c>
      <c r="E10806" t="s">
        <v>5567</v>
      </c>
      <c r="F10806" t="s">
        <v>2871</v>
      </c>
      <c r="G10806" t="s">
        <v>2872</v>
      </c>
      <c r="H10806">
        <v>543991.77040000004</v>
      </c>
      <c r="I10806">
        <v>1023.2703180383201</v>
      </c>
      <c r="J10806">
        <v>10684.298809898901</v>
      </c>
      <c r="K10806">
        <v>11707.5691279372</v>
      </c>
      <c r="L10806">
        <v>532284.20127206296</v>
      </c>
    </row>
    <row r="10807" spans="1:14" x14ac:dyDescent="0.35">
      <c r="A10807" t="s">
        <v>2048</v>
      </c>
      <c r="B10807" t="s">
        <v>5566</v>
      </c>
      <c r="C10807" t="s">
        <v>2857</v>
      </c>
      <c r="D10807" t="s">
        <v>2859</v>
      </c>
      <c r="E10807" t="s">
        <v>5567</v>
      </c>
      <c r="F10807" t="s">
        <v>3131</v>
      </c>
      <c r="G10807" t="s">
        <v>3132</v>
      </c>
      <c r="H10807">
        <v>214350.86139999999</v>
      </c>
      <c r="I10807">
        <v>304.61394126223098</v>
      </c>
      <c r="J10807">
        <v>0</v>
      </c>
      <c r="K10807">
        <v>304.61394126223098</v>
      </c>
      <c r="L10807">
        <v>214046.24745873801</v>
      </c>
    </row>
    <row r="10808" spans="1:14" x14ac:dyDescent="0.35">
      <c r="A10808" t="s">
        <v>2048</v>
      </c>
      <c r="B10808" t="s">
        <v>5566</v>
      </c>
      <c r="C10808" t="s">
        <v>2857</v>
      </c>
      <c r="D10808" t="s">
        <v>2859</v>
      </c>
      <c r="E10808" t="s">
        <v>5567</v>
      </c>
      <c r="F10808" t="s">
        <v>2875</v>
      </c>
      <c r="G10808" t="s">
        <v>2876</v>
      </c>
      <c r="H10808">
        <v>406850.98800000001</v>
      </c>
      <c r="I10808">
        <v>765.30301096983396</v>
      </c>
      <c r="J10808">
        <v>7990.7781015210003</v>
      </c>
      <c r="K10808">
        <v>8756.0811124908305</v>
      </c>
      <c r="L10808">
        <v>398094.90688750899</v>
      </c>
    </row>
    <row r="10809" spans="1:14" x14ac:dyDescent="0.35">
      <c r="A10809" t="s">
        <v>2048</v>
      </c>
      <c r="B10809" t="s">
        <v>5566</v>
      </c>
      <c r="C10809" t="s">
        <v>2857</v>
      </c>
      <c r="D10809" t="s">
        <v>2859</v>
      </c>
      <c r="E10809" t="s">
        <v>5567</v>
      </c>
      <c r="F10809" t="s">
        <v>3011</v>
      </c>
      <c r="G10809" t="s">
        <v>3012</v>
      </c>
      <c r="H10809">
        <v>178283.0172</v>
      </c>
      <c r="I10809">
        <v>335.35749918902798</v>
      </c>
      <c r="J10809">
        <v>0</v>
      </c>
      <c r="K10809">
        <v>335.35749918902798</v>
      </c>
      <c r="L10809">
        <v>177947.659700811</v>
      </c>
      <c r="N10809" t="s">
        <v>2198</v>
      </c>
    </row>
    <row r="10810" spans="1:14" x14ac:dyDescent="0.35">
      <c r="A10810" t="s">
        <v>2048</v>
      </c>
      <c r="B10810" t="s">
        <v>5566</v>
      </c>
      <c r="C10810" t="s">
        <v>2857</v>
      </c>
      <c r="D10810" t="s">
        <v>2859</v>
      </c>
      <c r="E10810" t="s">
        <v>5567</v>
      </c>
      <c r="F10810" t="s">
        <v>2877</v>
      </c>
      <c r="G10810" t="s">
        <v>2878</v>
      </c>
      <c r="H10810">
        <v>831987.41370000003</v>
      </c>
      <c r="I10810">
        <v>1565.0016628821299</v>
      </c>
      <c r="J10810">
        <v>16340.6922974924</v>
      </c>
      <c r="K10810">
        <v>17905.693960374501</v>
      </c>
      <c r="L10810">
        <v>814081.71973962605</v>
      </c>
    </row>
    <row r="10811" spans="1:14" x14ac:dyDescent="0.35">
      <c r="A10811" t="s">
        <v>2048</v>
      </c>
      <c r="B10811" t="s">
        <v>5566</v>
      </c>
      <c r="C10811" t="s">
        <v>2857</v>
      </c>
      <c r="D10811" t="s">
        <v>2859</v>
      </c>
      <c r="E10811" t="s">
        <v>5567</v>
      </c>
      <c r="F10811" t="s">
        <v>3001</v>
      </c>
      <c r="G10811" t="s">
        <v>3002</v>
      </c>
      <c r="H10811">
        <v>13714.0782</v>
      </c>
      <c r="I10811">
        <v>25.796730706848301</v>
      </c>
      <c r="J10811">
        <v>269.35207083778602</v>
      </c>
      <c r="K10811">
        <v>295.14880154463498</v>
      </c>
      <c r="L10811">
        <v>13418.929398455401</v>
      </c>
    </row>
    <row r="10812" spans="1:14" x14ac:dyDescent="0.35">
      <c r="A10812" t="s">
        <v>2048</v>
      </c>
      <c r="B10812" t="s">
        <v>5566</v>
      </c>
      <c r="C10812" t="s">
        <v>2879</v>
      </c>
      <c r="D10812" t="s">
        <v>2880</v>
      </c>
      <c r="E10812" t="s">
        <v>4630</v>
      </c>
      <c r="F10812" t="s">
        <v>2170</v>
      </c>
      <c r="G10812" t="s">
        <v>2171</v>
      </c>
      <c r="H10812">
        <v>0</v>
      </c>
      <c r="I10812">
        <v>0</v>
      </c>
      <c r="J10812">
        <v>0</v>
      </c>
      <c r="K10812">
        <v>0</v>
      </c>
      <c r="L10812">
        <v>0</v>
      </c>
    </row>
    <row r="10813" spans="1:14" x14ac:dyDescent="0.35">
      <c r="A10813" t="s">
        <v>2048</v>
      </c>
      <c r="B10813" t="s">
        <v>5566</v>
      </c>
      <c r="C10813" t="s">
        <v>2879</v>
      </c>
      <c r="D10813" t="s">
        <v>2880</v>
      </c>
      <c r="E10813" t="s">
        <v>4630</v>
      </c>
      <c r="F10813" t="s">
        <v>2172</v>
      </c>
      <c r="G10813" t="s">
        <v>2173</v>
      </c>
      <c r="H10813">
        <v>82899.985799999995</v>
      </c>
      <c r="I10813">
        <v>44.614370168258297</v>
      </c>
      <c r="J10813">
        <v>0</v>
      </c>
      <c r="K10813">
        <v>44.614370168258297</v>
      </c>
      <c r="L10813">
        <v>82855.371429831706</v>
      </c>
    </row>
    <row r="10814" spans="1:14" x14ac:dyDescent="0.35">
      <c r="A10814" t="s">
        <v>2048</v>
      </c>
      <c r="B10814" t="s">
        <v>5566</v>
      </c>
      <c r="C10814" t="s">
        <v>2879</v>
      </c>
      <c r="D10814" t="s">
        <v>2880</v>
      </c>
      <c r="E10814" t="s">
        <v>4630</v>
      </c>
      <c r="F10814" t="s">
        <v>2882</v>
      </c>
      <c r="G10814" t="s">
        <v>2883</v>
      </c>
      <c r="H10814">
        <v>8099.4238999999998</v>
      </c>
      <c r="I10814">
        <v>4.3588752463240903</v>
      </c>
      <c r="J10814">
        <v>0</v>
      </c>
      <c r="K10814">
        <v>4.3588752463240903</v>
      </c>
      <c r="L10814">
        <v>8095.0650247536796</v>
      </c>
    </row>
    <row r="10815" spans="1:14" x14ac:dyDescent="0.35">
      <c r="A10815" t="s">
        <v>2048</v>
      </c>
      <c r="B10815" t="s">
        <v>5566</v>
      </c>
      <c r="C10815" t="s">
        <v>2879</v>
      </c>
      <c r="D10815" t="s">
        <v>2880</v>
      </c>
      <c r="E10815" t="s">
        <v>4630</v>
      </c>
      <c r="F10815" t="s">
        <v>2884</v>
      </c>
      <c r="G10815" t="s">
        <v>2885</v>
      </c>
      <c r="H10815">
        <v>269663.17219999997</v>
      </c>
      <c r="I10815">
        <v>145.12490525996699</v>
      </c>
      <c r="J10815">
        <v>0</v>
      </c>
      <c r="K10815">
        <v>145.12490525996699</v>
      </c>
      <c r="L10815">
        <v>269518.04729473998</v>
      </c>
    </row>
    <row r="10816" spans="1:14" x14ac:dyDescent="0.35">
      <c r="A10816" t="s">
        <v>2048</v>
      </c>
      <c r="B10816" t="s">
        <v>5566</v>
      </c>
      <c r="C10816" t="s">
        <v>2879</v>
      </c>
      <c r="D10816" t="s">
        <v>2880</v>
      </c>
      <c r="E10816" t="s">
        <v>4630</v>
      </c>
      <c r="F10816" t="s">
        <v>2896</v>
      </c>
      <c r="G10816" t="s">
        <v>2897</v>
      </c>
      <c r="H10816">
        <v>158653.42110000001</v>
      </c>
      <c r="I10816">
        <v>85.382673942701203</v>
      </c>
      <c r="J10816">
        <v>0</v>
      </c>
      <c r="K10816">
        <v>85.382673942701203</v>
      </c>
      <c r="L10816">
        <v>158568.038426057</v>
      </c>
    </row>
    <row r="10817" spans="1:12" x14ac:dyDescent="0.35">
      <c r="A10817" t="s">
        <v>2048</v>
      </c>
      <c r="B10817" t="s">
        <v>5566</v>
      </c>
      <c r="C10817" t="s">
        <v>2879</v>
      </c>
      <c r="D10817" t="s">
        <v>2886</v>
      </c>
      <c r="E10817" t="s">
        <v>5568</v>
      </c>
      <c r="F10817" t="s">
        <v>2170</v>
      </c>
      <c r="G10817" t="s">
        <v>2171</v>
      </c>
      <c r="H10817">
        <v>0</v>
      </c>
      <c r="I10817">
        <v>0</v>
      </c>
      <c r="J10817">
        <v>0</v>
      </c>
      <c r="K10817">
        <v>0</v>
      </c>
      <c r="L10817">
        <v>0</v>
      </c>
    </row>
    <row r="10818" spans="1:12" x14ac:dyDescent="0.35">
      <c r="A10818" t="s">
        <v>2048</v>
      </c>
      <c r="B10818" t="s">
        <v>5566</v>
      </c>
      <c r="C10818" t="s">
        <v>2879</v>
      </c>
      <c r="D10818" t="s">
        <v>2886</v>
      </c>
      <c r="E10818" t="s">
        <v>5568</v>
      </c>
      <c r="F10818" t="s">
        <v>2172</v>
      </c>
      <c r="G10818" t="s">
        <v>2173</v>
      </c>
      <c r="H10818">
        <v>82393.282200000001</v>
      </c>
      <c r="I10818">
        <v>271.16712135909398</v>
      </c>
      <c r="J10818">
        <v>7321.5331421965302</v>
      </c>
      <c r="K10818">
        <v>7592.70026355563</v>
      </c>
      <c r="L10818">
        <v>74800.581936444403</v>
      </c>
    </row>
    <row r="10819" spans="1:12" x14ac:dyDescent="0.35">
      <c r="A10819" t="s">
        <v>2048</v>
      </c>
      <c r="B10819" t="s">
        <v>5566</v>
      </c>
      <c r="C10819" t="s">
        <v>2879</v>
      </c>
      <c r="D10819" t="s">
        <v>2886</v>
      </c>
      <c r="E10819" t="s">
        <v>5568</v>
      </c>
      <c r="F10819" t="s">
        <v>2882</v>
      </c>
      <c r="G10819" t="s">
        <v>2883</v>
      </c>
      <c r="H10819">
        <v>36905.3243</v>
      </c>
      <c r="I10819">
        <v>121.460273108761</v>
      </c>
      <c r="J10819">
        <v>3279.4367199421999</v>
      </c>
      <c r="K10819">
        <v>3400.8969930509602</v>
      </c>
      <c r="L10819">
        <v>33504.427306949001</v>
      </c>
    </row>
    <row r="10820" spans="1:12" x14ac:dyDescent="0.35">
      <c r="A10820" t="s">
        <v>2048</v>
      </c>
      <c r="B10820" t="s">
        <v>5566</v>
      </c>
      <c r="C10820" t="s">
        <v>2879</v>
      </c>
      <c r="D10820" t="s">
        <v>2886</v>
      </c>
      <c r="E10820" t="s">
        <v>5568</v>
      </c>
      <c r="F10820" t="s">
        <v>2890</v>
      </c>
      <c r="G10820" t="s">
        <v>2891</v>
      </c>
      <c r="H10820">
        <v>1716.5266999999999</v>
      </c>
      <c r="I10820">
        <v>5.6493150283144598</v>
      </c>
      <c r="J10820">
        <v>152.531940462428</v>
      </c>
      <c r="K10820">
        <v>158.18125549074199</v>
      </c>
      <c r="L10820">
        <v>1558.34544450926</v>
      </c>
    </row>
    <row r="10821" spans="1:12" x14ac:dyDescent="0.35">
      <c r="A10821" t="s">
        <v>2048</v>
      </c>
      <c r="B10821" t="s">
        <v>5566</v>
      </c>
      <c r="C10821" t="s">
        <v>2879</v>
      </c>
      <c r="D10821" t="s">
        <v>2888</v>
      </c>
      <c r="E10821" t="s">
        <v>4287</v>
      </c>
      <c r="F10821" t="s">
        <v>2172</v>
      </c>
      <c r="G10821" t="s">
        <v>2173</v>
      </c>
      <c r="H10821">
        <v>18296.0733</v>
      </c>
      <c r="I10821">
        <v>2.2981014823261101</v>
      </c>
      <c r="J10821">
        <v>0</v>
      </c>
      <c r="K10821">
        <v>2.2981014823261101</v>
      </c>
      <c r="L10821">
        <v>18293.775198517698</v>
      </c>
    </row>
    <row r="10822" spans="1:12" x14ac:dyDescent="0.35">
      <c r="A10822" t="s">
        <v>2048</v>
      </c>
      <c r="B10822" t="s">
        <v>5566</v>
      </c>
      <c r="C10822" t="s">
        <v>2879</v>
      </c>
      <c r="D10822" t="s">
        <v>2888</v>
      </c>
      <c r="E10822" t="s">
        <v>4287</v>
      </c>
      <c r="F10822" t="s">
        <v>2882</v>
      </c>
      <c r="G10822" t="s">
        <v>2883</v>
      </c>
      <c r="H10822">
        <v>0</v>
      </c>
      <c r="I10822">
        <v>0</v>
      </c>
      <c r="J10822">
        <v>0</v>
      </c>
      <c r="K10822">
        <v>0</v>
      </c>
      <c r="L10822">
        <v>0</v>
      </c>
    </row>
    <row r="10823" spans="1:12" x14ac:dyDescent="0.35">
      <c r="A10823" t="s">
        <v>2048</v>
      </c>
      <c r="B10823" t="s">
        <v>5566</v>
      </c>
      <c r="C10823" t="s">
        <v>2879</v>
      </c>
      <c r="D10823" t="s">
        <v>2888</v>
      </c>
      <c r="E10823" t="s">
        <v>4287</v>
      </c>
      <c r="F10823" t="s">
        <v>2884</v>
      </c>
      <c r="G10823" t="s">
        <v>2885</v>
      </c>
      <c r="H10823">
        <v>8456.1682999999994</v>
      </c>
      <c r="I10823">
        <v>1.06214774393224</v>
      </c>
      <c r="J10823">
        <v>0</v>
      </c>
      <c r="K10823">
        <v>1.06214774393224</v>
      </c>
      <c r="L10823">
        <v>8455.1061522560703</v>
      </c>
    </row>
    <row r="10824" spans="1:12" x14ac:dyDescent="0.35">
      <c r="A10824" t="s">
        <v>2048</v>
      </c>
      <c r="B10824" t="s">
        <v>5566</v>
      </c>
      <c r="C10824" t="s">
        <v>2879</v>
      </c>
      <c r="D10824" t="s">
        <v>2892</v>
      </c>
      <c r="E10824" t="s">
        <v>5569</v>
      </c>
      <c r="F10824" t="s">
        <v>2172</v>
      </c>
      <c r="G10824" t="s">
        <v>2173</v>
      </c>
      <c r="H10824">
        <v>15218.564399999999</v>
      </c>
      <c r="I10824">
        <v>40.346280400783897</v>
      </c>
      <c r="J10824">
        <v>0</v>
      </c>
      <c r="K10824">
        <v>40.346280400783897</v>
      </c>
      <c r="L10824">
        <v>15178.2181195992</v>
      </c>
    </row>
    <row r="10825" spans="1:12" x14ac:dyDescent="0.35">
      <c r="A10825" t="s">
        <v>2048</v>
      </c>
      <c r="B10825" t="s">
        <v>5566</v>
      </c>
      <c r="C10825" t="s">
        <v>2879</v>
      </c>
      <c r="D10825" t="s">
        <v>2892</v>
      </c>
      <c r="E10825" t="s">
        <v>5569</v>
      </c>
      <c r="F10825" t="s">
        <v>2882</v>
      </c>
      <c r="G10825" t="s">
        <v>2883</v>
      </c>
      <c r="H10825">
        <v>13267.466399999999</v>
      </c>
      <c r="I10825">
        <v>35.173680349401401</v>
      </c>
      <c r="J10825">
        <v>0</v>
      </c>
      <c r="K10825">
        <v>35.173680349401401</v>
      </c>
      <c r="L10825">
        <v>13232.292719650601</v>
      </c>
    </row>
    <row r="10826" spans="1:12" x14ac:dyDescent="0.35">
      <c r="A10826" t="s">
        <v>2048</v>
      </c>
      <c r="B10826" t="s">
        <v>5566</v>
      </c>
      <c r="C10826" t="s">
        <v>2879</v>
      </c>
      <c r="D10826" t="s">
        <v>2892</v>
      </c>
      <c r="E10826" t="s">
        <v>5569</v>
      </c>
      <c r="F10826" t="s">
        <v>2890</v>
      </c>
      <c r="G10826" t="s">
        <v>2891</v>
      </c>
      <c r="H10826">
        <v>5072.8548000000001</v>
      </c>
      <c r="I10826">
        <v>13.4487601335946</v>
      </c>
      <c r="J10826">
        <v>0</v>
      </c>
      <c r="K10826">
        <v>13.4487601335946</v>
      </c>
      <c r="L10826">
        <v>5059.4060398664096</v>
      </c>
    </row>
    <row r="10827" spans="1:12" x14ac:dyDescent="0.35">
      <c r="A10827" t="s">
        <v>2048</v>
      </c>
      <c r="B10827" t="s">
        <v>5566</v>
      </c>
      <c r="C10827" t="s">
        <v>2879</v>
      </c>
      <c r="D10827" t="s">
        <v>2894</v>
      </c>
      <c r="E10827" t="s">
        <v>5570</v>
      </c>
      <c r="F10827" t="s">
        <v>2172</v>
      </c>
      <c r="G10827" t="s">
        <v>2173</v>
      </c>
      <c r="H10827">
        <v>22247.497599999999</v>
      </c>
      <c r="I10827">
        <v>29.266397820245999</v>
      </c>
      <c r="J10827">
        <v>0</v>
      </c>
      <c r="K10827">
        <v>29.266397820245999</v>
      </c>
      <c r="L10827">
        <v>22218.231202179799</v>
      </c>
    </row>
    <row r="10828" spans="1:12" x14ac:dyDescent="0.35">
      <c r="A10828" t="s">
        <v>2048</v>
      </c>
      <c r="B10828" t="s">
        <v>5566</v>
      </c>
      <c r="C10828" t="s">
        <v>2879</v>
      </c>
      <c r="D10828" t="s">
        <v>2894</v>
      </c>
      <c r="E10828" t="s">
        <v>5570</v>
      </c>
      <c r="F10828" t="s">
        <v>2882</v>
      </c>
      <c r="G10828" t="s">
        <v>2883</v>
      </c>
      <c r="H10828">
        <v>13209.4517</v>
      </c>
      <c r="I10828">
        <v>17.376923705771102</v>
      </c>
      <c r="J10828">
        <v>0</v>
      </c>
      <c r="K10828">
        <v>17.376923705771102</v>
      </c>
      <c r="L10828">
        <v>13192.074776294199</v>
      </c>
    </row>
    <row r="10829" spans="1:12" x14ac:dyDescent="0.35">
      <c r="A10829" t="s">
        <v>2048</v>
      </c>
      <c r="B10829" t="s">
        <v>5566</v>
      </c>
      <c r="C10829" t="s">
        <v>2879</v>
      </c>
      <c r="D10829" t="s">
        <v>2894</v>
      </c>
      <c r="E10829" t="s">
        <v>5570</v>
      </c>
      <c r="F10829" t="s">
        <v>2890</v>
      </c>
      <c r="G10829" t="s">
        <v>2891</v>
      </c>
      <c r="H10829">
        <v>7091.3897999999999</v>
      </c>
      <c r="I10829">
        <v>9.3286643052034108</v>
      </c>
      <c r="J10829">
        <v>0</v>
      </c>
      <c r="K10829">
        <v>9.3286643052034108</v>
      </c>
      <c r="L10829">
        <v>7082.0611356948002</v>
      </c>
    </row>
    <row r="10830" spans="1:12" x14ac:dyDescent="0.35">
      <c r="A10830" t="s">
        <v>2048</v>
      </c>
      <c r="B10830" t="s">
        <v>5566</v>
      </c>
      <c r="C10830" t="s">
        <v>2879</v>
      </c>
      <c r="D10830" t="s">
        <v>2898</v>
      </c>
      <c r="E10830" t="s">
        <v>5571</v>
      </c>
      <c r="F10830" t="s">
        <v>2170</v>
      </c>
      <c r="G10830" t="s">
        <v>2171</v>
      </c>
      <c r="H10830">
        <v>0</v>
      </c>
      <c r="I10830">
        <v>0</v>
      </c>
      <c r="J10830">
        <v>0</v>
      </c>
      <c r="K10830">
        <v>0</v>
      </c>
      <c r="L10830">
        <v>0</v>
      </c>
    </row>
    <row r="10831" spans="1:12" x14ac:dyDescent="0.35">
      <c r="A10831" t="s">
        <v>2048</v>
      </c>
      <c r="B10831" t="s">
        <v>5566</v>
      </c>
      <c r="C10831" t="s">
        <v>2879</v>
      </c>
      <c r="D10831" t="s">
        <v>2898</v>
      </c>
      <c r="E10831" t="s">
        <v>5571</v>
      </c>
      <c r="F10831" t="s">
        <v>2172</v>
      </c>
      <c r="G10831" t="s">
        <v>2173</v>
      </c>
      <c r="H10831">
        <v>6699.5627000000004</v>
      </c>
      <c r="I10831">
        <v>11.606392190821101</v>
      </c>
      <c r="J10831">
        <v>0</v>
      </c>
      <c r="K10831">
        <v>11.606392190821101</v>
      </c>
      <c r="L10831">
        <v>6687.9563078091796</v>
      </c>
    </row>
    <row r="10832" spans="1:12" x14ac:dyDescent="0.35">
      <c r="A10832" t="s">
        <v>2048</v>
      </c>
      <c r="B10832" t="s">
        <v>5566</v>
      </c>
      <c r="C10832" t="s">
        <v>2879</v>
      </c>
      <c r="D10832" t="s">
        <v>2898</v>
      </c>
      <c r="E10832" t="s">
        <v>5571</v>
      </c>
      <c r="F10832" t="s">
        <v>2882</v>
      </c>
      <c r="G10832" t="s">
        <v>2883</v>
      </c>
      <c r="H10832">
        <v>0</v>
      </c>
      <c r="I10832">
        <v>0</v>
      </c>
      <c r="J10832">
        <v>0</v>
      </c>
      <c r="K10832">
        <v>0</v>
      </c>
      <c r="L10832">
        <v>0</v>
      </c>
    </row>
    <row r="10833" spans="1:14" x14ac:dyDescent="0.35">
      <c r="A10833" t="s">
        <v>2048</v>
      </c>
      <c r="B10833" t="s">
        <v>5566</v>
      </c>
      <c r="C10833" t="s">
        <v>2879</v>
      </c>
      <c r="D10833" t="s">
        <v>2898</v>
      </c>
      <c r="E10833" t="s">
        <v>5571</v>
      </c>
      <c r="F10833" t="s">
        <v>2884</v>
      </c>
      <c r="G10833" t="s">
        <v>2885</v>
      </c>
      <c r="H10833">
        <v>5535.3094000000001</v>
      </c>
      <c r="I10833">
        <v>9.5894276942454493</v>
      </c>
      <c r="J10833">
        <v>0</v>
      </c>
      <c r="K10833">
        <v>9.5894276942454493</v>
      </c>
      <c r="L10833">
        <v>5525.7199723057502</v>
      </c>
    </row>
    <row r="10834" spans="1:14" x14ac:dyDescent="0.35">
      <c r="A10834" t="s">
        <v>2048</v>
      </c>
      <c r="B10834" t="s">
        <v>5566</v>
      </c>
      <c r="C10834" t="s">
        <v>2879</v>
      </c>
      <c r="D10834" t="s">
        <v>2902</v>
      </c>
      <c r="E10834" t="s">
        <v>3068</v>
      </c>
      <c r="F10834" t="s">
        <v>2170</v>
      </c>
      <c r="G10834" t="s">
        <v>2171</v>
      </c>
      <c r="H10834">
        <v>0</v>
      </c>
      <c r="I10834">
        <v>0</v>
      </c>
      <c r="J10834">
        <v>0</v>
      </c>
      <c r="K10834">
        <v>0</v>
      </c>
      <c r="L10834">
        <v>0</v>
      </c>
    </row>
    <row r="10835" spans="1:14" x14ac:dyDescent="0.35">
      <c r="A10835" t="s">
        <v>2048</v>
      </c>
      <c r="B10835" t="s">
        <v>5566</v>
      </c>
      <c r="C10835" t="s">
        <v>2879</v>
      </c>
      <c r="D10835" t="s">
        <v>2902</v>
      </c>
      <c r="E10835" t="s">
        <v>3068</v>
      </c>
      <c r="F10835" t="s">
        <v>2172</v>
      </c>
      <c r="G10835" t="s">
        <v>2173</v>
      </c>
      <c r="H10835">
        <v>196845.3744</v>
      </c>
      <c r="I10835">
        <v>305.53652492756697</v>
      </c>
      <c r="J10835">
        <v>4137.92039877971</v>
      </c>
      <c r="K10835">
        <v>4443.4569237072701</v>
      </c>
      <c r="L10835">
        <v>192401.91747629299</v>
      </c>
    </row>
    <row r="10836" spans="1:14" x14ac:dyDescent="0.35">
      <c r="A10836" t="s">
        <v>2048</v>
      </c>
      <c r="B10836" t="s">
        <v>5566</v>
      </c>
      <c r="C10836" t="s">
        <v>2879</v>
      </c>
      <c r="D10836" t="s">
        <v>2902</v>
      </c>
      <c r="E10836" t="s">
        <v>3068</v>
      </c>
      <c r="F10836" t="s">
        <v>19</v>
      </c>
      <c r="G10836" t="s">
        <v>2174</v>
      </c>
      <c r="H10836">
        <v>2009356.6791000001</v>
      </c>
      <c r="I10836">
        <v>3118.85335835153</v>
      </c>
      <c r="J10836">
        <v>0</v>
      </c>
      <c r="K10836">
        <v>3118.85335835153</v>
      </c>
      <c r="L10836">
        <v>2006237.8257416501</v>
      </c>
      <c r="N10836" t="s">
        <v>2198</v>
      </c>
    </row>
    <row r="10837" spans="1:14" x14ac:dyDescent="0.35">
      <c r="A10837" t="s">
        <v>2048</v>
      </c>
      <c r="B10837" t="s">
        <v>5566</v>
      </c>
      <c r="C10837" t="s">
        <v>2879</v>
      </c>
      <c r="D10837" t="s">
        <v>2902</v>
      </c>
      <c r="E10837" t="s">
        <v>3068</v>
      </c>
      <c r="F10837" t="s">
        <v>2882</v>
      </c>
      <c r="G10837" t="s">
        <v>2883</v>
      </c>
      <c r="H10837">
        <v>0</v>
      </c>
      <c r="I10837">
        <v>0</v>
      </c>
      <c r="J10837">
        <v>0</v>
      </c>
      <c r="K10837">
        <v>0</v>
      </c>
      <c r="L10837">
        <v>0</v>
      </c>
    </row>
    <row r="10838" spans="1:14" x14ac:dyDescent="0.35">
      <c r="A10838" t="s">
        <v>2048</v>
      </c>
      <c r="B10838" t="s">
        <v>5566</v>
      </c>
      <c r="C10838" t="s">
        <v>2879</v>
      </c>
      <c r="D10838" t="s">
        <v>2902</v>
      </c>
      <c r="E10838" t="s">
        <v>3068</v>
      </c>
      <c r="F10838" t="s">
        <v>2884</v>
      </c>
      <c r="G10838" t="s">
        <v>2885</v>
      </c>
      <c r="H10838">
        <v>1851365.818</v>
      </c>
      <c r="I10838">
        <v>2230.3682072998599</v>
      </c>
      <c r="J10838">
        <v>0</v>
      </c>
      <c r="K10838">
        <v>2230.3682072998599</v>
      </c>
      <c r="L10838">
        <v>1849135.4497926999</v>
      </c>
    </row>
    <row r="10839" spans="1:14" x14ac:dyDescent="0.35">
      <c r="A10839" t="s">
        <v>2048</v>
      </c>
      <c r="B10839" t="s">
        <v>5566</v>
      </c>
      <c r="C10839" t="s">
        <v>2879</v>
      </c>
      <c r="D10839" t="s">
        <v>2902</v>
      </c>
      <c r="E10839" t="s">
        <v>3068</v>
      </c>
      <c r="F10839" t="s">
        <v>2956</v>
      </c>
      <c r="G10839" t="s">
        <v>2957</v>
      </c>
      <c r="H10839">
        <v>311099.07400000002</v>
      </c>
      <c r="I10839">
        <v>374.78572696108102</v>
      </c>
      <c r="J10839">
        <v>0</v>
      </c>
      <c r="K10839">
        <v>374.78572696108102</v>
      </c>
      <c r="L10839">
        <v>310724.28827303898</v>
      </c>
      <c r="N10839" t="s">
        <v>2198</v>
      </c>
    </row>
    <row r="10840" spans="1:14" x14ac:dyDescent="0.35">
      <c r="A10840" t="s">
        <v>2048</v>
      </c>
      <c r="B10840" t="s">
        <v>5566</v>
      </c>
      <c r="C10840" t="s">
        <v>2879</v>
      </c>
      <c r="D10840" t="s">
        <v>2902</v>
      </c>
      <c r="E10840" t="s">
        <v>3068</v>
      </c>
      <c r="F10840" t="s">
        <v>2896</v>
      </c>
      <c r="G10840" t="s">
        <v>2897</v>
      </c>
      <c r="H10840">
        <v>724447.49399999995</v>
      </c>
      <c r="I10840">
        <v>872.75277676950998</v>
      </c>
      <c r="J10840">
        <v>0</v>
      </c>
      <c r="K10840">
        <v>872.75277676950998</v>
      </c>
      <c r="L10840">
        <v>723574.74122323003</v>
      </c>
    </row>
    <row r="10841" spans="1:14" x14ac:dyDescent="0.35">
      <c r="A10841" t="s">
        <v>2048</v>
      </c>
      <c r="B10841" t="s">
        <v>5566</v>
      </c>
      <c r="C10841" t="s">
        <v>2879</v>
      </c>
      <c r="D10841" t="s">
        <v>2902</v>
      </c>
      <c r="E10841" t="s">
        <v>3068</v>
      </c>
      <c r="F10841" t="s">
        <v>2890</v>
      </c>
      <c r="G10841" t="s">
        <v>2891</v>
      </c>
      <c r="H10841">
        <v>150829.57260000001</v>
      </c>
      <c r="I10841">
        <v>234.11240221722599</v>
      </c>
      <c r="J10841">
        <v>3170.6143315324998</v>
      </c>
      <c r="K10841">
        <v>3404.7267337497301</v>
      </c>
      <c r="L10841">
        <v>147424.84586624999</v>
      </c>
    </row>
    <row r="10842" spans="1:14" x14ac:dyDescent="0.35">
      <c r="A10842" t="s">
        <v>2048</v>
      </c>
      <c r="B10842" t="s">
        <v>5566</v>
      </c>
      <c r="C10842" t="s">
        <v>2879</v>
      </c>
      <c r="D10842" t="s">
        <v>2904</v>
      </c>
      <c r="E10842" t="s">
        <v>3277</v>
      </c>
      <c r="F10842" t="s">
        <v>2170</v>
      </c>
      <c r="G10842" t="s">
        <v>2171</v>
      </c>
      <c r="H10842">
        <v>0</v>
      </c>
      <c r="I10842">
        <v>0</v>
      </c>
      <c r="J10842">
        <v>0</v>
      </c>
      <c r="K10842">
        <v>0</v>
      </c>
      <c r="L10842">
        <v>0</v>
      </c>
    </row>
    <row r="10843" spans="1:14" x14ac:dyDescent="0.35">
      <c r="A10843" t="s">
        <v>2048</v>
      </c>
      <c r="B10843" t="s">
        <v>5566</v>
      </c>
      <c r="C10843" t="s">
        <v>2879</v>
      </c>
      <c r="D10843" t="s">
        <v>2904</v>
      </c>
      <c r="E10843" t="s">
        <v>3277</v>
      </c>
      <c r="F10843" t="s">
        <v>2172</v>
      </c>
      <c r="G10843" t="s">
        <v>2173</v>
      </c>
      <c r="H10843">
        <v>10195.681699999999</v>
      </c>
      <c r="I10843">
        <v>52.143300541447402</v>
      </c>
      <c r="J10843">
        <v>0</v>
      </c>
      <c r="K10843">
        <v>52.143300541447402</v>
      </c>
      <c r="L10843">
        <v>10143.538399458601</v>
      </c>
    </row>
    <row r="10844" spans="1:14" x14ac:dyDescent="0.35">
      <c r="A10844" t="s">
        <v>2048</v>
      </c>
      <c r="B10844" t="s">
        <v>5566</v>
      </c>
      <c r="C10844" t="s">
        <v>2879</v>
      </c>
      <c r="D10844" t="s">
        <v>2904</v>
      </c>
      <c r="E10844" t="s">
        <v>3277</v>
      </c>
      <c r="F10844" t="s">
        <v>2882</v>
      </c>
      <c r="G10844" t="s">
        <v>2883</v>
      </c>
      <c r="H10844">
        <v>1493.0915</v>
      </c>
      <c r="I10844">
        <v>7.6360481964462803</v>
      </c>
      <c r="J10844">
        <v>0</v>
      </c>
      <c r="K10844">
        <v>7.6360481964462803</v>
      </c>
      <c r="L10844">
        <v>1485.45545180355</v>
      </c>
    </row>
    <row r="10845" spans="1:14" x14ac:dyDescent="0.35">
      <c r="A10845" t="s">
        <v>2048</v>
      </c>
      <c r="B10845" t="s">
        <v>5566</v>
      </c>
      <c r="C10845" t="s">
        <v>2879</v>
      </c>
      <c r="D10845" t="s">
        <v>2906</v>
      </c>
      <c r="E10845" t="s">
        <v>5452</v>
      </c>
      <c r="F10845" t="s">
        <v>2172</v>
      </c>
      <c r="G10845" t="s">
        <v>2173</v>
      </c>
      <c r="H10845">
        <v>30748.28</v>
      </c>
      <c r="I10845">
        <v>69.667874596588305</v>
      </c>
      <c r="J10845">
        <v>0</v>
      </c>
      <c r="K10845">
        <v>69.667874596588305</v>
      </c>
      <c r="L10845">
        <v>30678.612125403401</v>
      </c>
    </row>
    <row r="10846" spans="1:14" x14ac:dyDescent="0.35">
      <c r="A10846" t="s">
        <v>2048</v>
      </c>
      <c r="B10846" t="s">
        <v>5566</v>
      </c>
      <c r="C10846" t="s">
        <v>2879</v>
      </c>
      <c r="D10846" t="s">
        <v>2906</v>
      </c>
      <c r="E10846" t="s">
        <v>5452</v>
      </c>
      <c r="F10846" t="s">
        <v>2882</v>
      </c>
      <c r="G10846" t="s">
        <v>2883</v>
      </c>
      <c r="H10846">
        <v>8077.9380000000001</v>
      </c>
      <c r="I10846">
        <v>18.302577224527401</v>
      </c>
      <c r="J10846">
        <v>0</v>
      </c>
      <c r="K10846">
        <v>18.302577224527401</v>
      </c>
      <c r="L10846">
        <v>8059.63542277547</v>
      </c>
    </row>
    <row r="10847" spans="1:14" x14ac:dyDescent="0.35">
      <c r="A10847" t="s">
        <v>2048</v>
      </c>
      <c r="B10847" t="s">
        <v>5566</v>
      </c>
      <c r="C10847" t="s">
        <v>2879</v>
      </c>
      <c r="D10847" t="s">
        <v>2906</v>
      </c>
      <c r="E10847" t="s">
        <v>5452</v>
      </c>
      <c r="F10847" t="s">
        <v>2884</v>
      </c>
      <c r="G10847" t="s">
        <v>2885</v>
      </c>
      <c r="H10847">
        <v>29705.965400000001</v>
      </c>
      <c r="I10847">
        <v>67.306251728907299</v>
      </c>
      <c r="J10847">
        <v>0</v>
      </c>
      <c r="K10847">
        <v>67.306251728907299</v>
      </c>
      <c r="L10847">
        <v>29638.659148271101</v>
      </c>
    </row>
    <row r="10848" spans="1:14" x14ac:dyDescent="0.35">
      <c r="A10848" t="s">
        <v>2048</v>
      </c>
      <c r="B10848" t="s">
        <v>5566</v>
      </c>
      <c r="C10848" t="s">
        <v>2879</v>
      </c>
      <c r="D10848" t="s">
        <v>2906</v>
      </c>
      <c r="E10848" t="s">
        <v>5452</v>
      </c>
      <c r="F10848" t="s">
        <v>2896</v>
      </c>
      <c r="G10848" t="s">
        <v>2897</v>
      </c>
      <c r="H10848">
        <v>10510.005300000001</v>
      </c>
      <c r="I10848">
        <v>23.813030582449699</v>
      </c>
      <c r="J10848">
        <v>0</v>
      </c>
      <c r="K10848">
        <v>23.813030582449699</v>
      </c>
      <c r="L10848">
        <v>10486.192269417599</v>
      </c>
    </row>
    <row r="10849" spans="1:14" x14ac:dyDescent="0.35">
      <c r="A10849" t="s">
        <v>2048</v>
      </c>
      <c r="B10849" t="s">
        <v>5566</v>
      </c>
      <c r="C10849" t="s">
        <v>2879</v>
      </c>
      <c r="D10849" t="s">
        <v>2908</v>
      </c>
      <c r="E10849" t="s">
        <v>5572</v>
      </c>
      <c r="F10849" t="s">
        <v>2172</v>
      </c>
      <c r="G10849" t="s">
        <v>2173</v>
      </c>
      <c r="H10849">
        <v>24597.474200000001</v>
      </c>
      <c r="I10849">
        <v>126.50295661351301</v>
      </c>
      <c r="J10849">
        <v>0</v>
      </c>
      <c r="K10849">
        <v>126.50295661351301</v>
      </c>
      <c r="L10849">
        <v>24470.971243386499</v>
      </c>
    </row>
    <row r="10850" spans="1:14" x14ac:dyDescent="0.35">
      <c r="A10850" t="s">
        <v>2048</v>
      </c>
      <c r="B10850" t="s">
        <v>5566</v>
      </c>
      <c r="C10850" t="s">
        <v>2879</v>
      </c>
      <c r="D10850" t="s">
        <v>2908</v>
      </c>
      <c r="E10850" t="s">
        <v>5572</v>
      </c>
      <c r="F10850" t="s">
        <v>2882</v>
      </c>
      <c r="G10850" t="s">
        <v>2883</v>
      </c>
      <c r="H10850">
        <v>20193.559600000001</v>
      </c>
      <c r="I10850">
        <v>103.853955647775</v>
      </c>
      <c r="J10850">
        <v>0</v>
      </c>
      <c r="K10850">
        <v>103.853955647775</v>
      </c>
      <c r="L10850">
        <v>20089.705644352201</v>
      </c>
    </row>
    <row r="10851" spans="1:14" x14ac:dyDescent="0.35">
      <c r="A10851" t="s">
        <v>2048</v>
      </c>
      <c r="B10851" t="s">
        <v>5566</v>
      </c>
      <c r="C10851" t="s">
        <v>2879</v>
      </c>
      <c r="D10851" t="s">
        <v>2908</v>
      </c>
      <c r="E10851" t="s">
        <v>5572</v>
      </c>
      <c r="F10851" t="s">
        <v>2962</v>
      </c>
      <c r="G10851" t="s">
        <v>2963</v>
      </c>
      <c r="H10851">
        <v>62880.296600000001</v>
      </c>
      <c r="I10851">
        <v>322.87614712843202</v>
      </c>
      <c r="J10851">
        <v>0</v>
      </c>
      <c r="K10851">
        <v>322.87614712843202</v>
      </c>
      <c r="L10851">
        <v>62557.4204528716</v>
      </c>
    </row>
    <row r="10852" spans="1:14" x14ac:dyDescent="0.35">
      <c r="A10852" t="s">
        <v>2048</v>
      </c>
      <c r="B10852" t="s">
        <v>5566</v>
      </c>
      <c r="C10852" t="s">
        <v>2879</v>
      </c>
      <c r="D10852" t="s">
        <v>2908</v>
      </c>
      <c r="E10852" t="s">
        <v>5572</v>
      </c>
      <c r="F10852" t="s">
        <v>2964</v>
      </c>
      <c r="G10852" t="s">
        <v>2965</v>
      </c>
      <c r="H10852">
        <v>47422.849000000002</v>
      </c>
      <c r="I10852">
        <v>243.505638407123</v>
      </c>
      <c r="J10852">
        <v>0</v>
      </c>
      <c r="K10852">
        <v>243.505638407123</v>
      </c>
      <c r="L10852">
        <v>47179.343361592903</v>
      </c>
    </row>
    <row r="10853" spans="1:14" x14ac:dyDescent="0.35">
      <c r="A10853" t="s">
        <v>2048</v>
      </c>
      <c r="B10853" t="s">
        <v>5566</v>
      </c>
      <c r="C10853" t="s">
        <v>2915</v>
      </c>
      <c r="D10853" t="s">
        <v>5573</v>
      </c>
      <c r="E10853" t="s">
        <v>5574</v>
      </c>
      <c r="F10853" t="s">
        <v>2170</v>
      </c>
      <c r="G10853" t="s">
        <v>2171</v>
      </c>
      <c r="H10853">
        <v>0</v>
      </c>
      <c r="I10853">
        <v>0</v>
      </c>
      <c r="J10853">
        <v>0</v>
      </c>
      <c r="K10853">
        <v>0</v>
      </c>
      <c r="L10853">
        <v>0</v>
      </c>
    </row>
    <row r="10854" spans="1:14" x14ac:dyDescent="0.35">
      <c r="A10854" t="s">
        <v>2048</v>
      </c>
      <c r="B10854" t="s">
        <v>5566</v>
      </c>
      <c r="C10854" t="s">
        <v>2915</v>
      </c>
      <c r="D10854" t="s">
        <v>5573</v>
      </c>
      <c r="E10854" t="s">
        <v>5574</v>
      </c>
      <c r="F10854" t="s">
        <v>2172</v>
      </c>
      <c r="G10854" t="s">
        <v>2173</v>
      </c>
      <c r="H10854">
        <v>3491415.7571999999</v>
      </c>
      <c r="I10854">
        <v>18225.8682138728</v>
      </c>
      <c r="J10854">
        <v>1261064.58052831</v>
      </c>
      <c r="K10854">
        <v>1279290.4487421899</v>
      </c>
      <c r="L10854">
        <v>2212125.30845781</v>
      </c>
    </row>
    <row r="10855" spans="1:14" x14ac:dyDescent="0.35">
      <c r="A10855" t="s">
        <v>2048</v>
      </c>
      <c r="B10855" t="s">
        <v>5566</v>
      </c>
      <c r="C10855" t="s">
        <v>2915</v>
      </c>
      <c r="D10855" t="s">
        <v>5573</v>
      </c>
      <c r="E10855" t="s">
        <v>5574</v>
      </c>
      <c r="F10855" t="s">
        <v>194</v>
      </c>
      <c r="G10855" t="s">
        <v>2415</v>
      </c>
      <c r="H10855">
        <v>406747.01160000003</v>
      </c>
      <c r="I10855">
        <v>2123.2983823699401</v>
      </c>
      <c r="J10855">
        <v>0</v>
      </c>
      <c r="K10855">
        <v>2123.2983823699401</v>
      </c>
      <c r="L10855">
        <v>404623.71321762999</v>
      </c>
      <c r="N10855" t="s">
        <v>2198</v>
      </c>
    </row>
    <row r="10856" spans="1:14" x14ac:dyDescent="0.35">
      <c r="A10856" t="s">
        <v>2048</v>
      </c>
      <c r="B10856" t="s">
        <v>5566</v>
      </c>
      <c r="C10856" t="s">
        <v>2915</v>
      </c>
      <c r="D10856" t="s">
        <v>5573</v>
      </c>
      <c r="E10856" t="s">
        <v>5574</v>
      </c>
      <c r="F10856" t="s">
        <v>1621</v>
      </c>
      <c r="G10856" t="s">
        <v>2416</v>
      </c>
      <c r="H10856">
        <v>591259.85439999995</v>
      </c>
      <c r="I10856">
        <v>3086.4912502890202</v>
      </c>
      <c r="J10856">
        <v>0</v>
      </c>
      <c r="K10856">
        <v>3086.4912502890202</v>
      </c>
      <c r="L10856">
        <v>588173.36314971105</v>
      </c>
      <c r="N10856" t="s">
        <v>2198</v>
      </c>
    </row>
    <row r="10857" spans="1:14" x14ac:dyDescent="0.35">
      <c r="A10857" t="s">
        <v>2048</v>
      </c>
      <c r="B10857" t="s">
        <v>5566</v>
      </c>
      <c r="C10857" t="s">
        <v>2915</v>
      </c>
      <c r="D10857" t="s">
        <v>5573</v>
      </c>
      <c r="E10857" t="s">
        <v>5574</v>
      </c>
      <c r="F10857" t="s">
        <v>3007</v>
      </c>
      <c r="G10857" t="s">
        <v>3008</v>
      </c>
      <c r="H10857">
        <v>295629.92719999998</v>
      </c>
      <c r="I10857">
        <v>1543.2456251445101</v>
      </c>
      <c r="J10857">
        <v>0</v>
      </c>
      <c r="K10857">
        <v>1543.2456251445101</v>
      </c>
      <c r="L10857">
        <v>294086.681574855</v>
      </c>
      <c r="N10857" t="s">
        <v>2198</v>
      </c>
    </row>
    <row r="10858" spans="1:14" x14ac:dyDescent="0.35">
      <c r="A10858" t="s">
        <v>2048</v>
      </c>
      <c r="B10858" t="s">
        <v>5566</v>
      </c>
      <c r="C10858" t="s">
        <v>2915</v>
      </c>
      <c r="D10858" t="s">
        <v>5573</v>
      </c>
      <c r="E10858" t="s">
        <v>5574</v>
      </c>
      <c r="F10858" t="s">
        <v>2918</v>
      </c>
      <c r="G10858" t="s">
        <v>2919</v>
      </c>
      <c r="H10858">
        <v>0</v>
      </c>
      <c r="I10858">
        <v>0</v>
      </c>
      <c r="J10858">
        <v>0</v>
      </c>
      <c r="K10858">
        <v>0</v>
      </c>
      <c r="L10858">
        <v>0</v>
      </c>
    </row>
    <row r="10859" spans="1:14" x14ac:dyDescent="0.35">
      <c r="A10859" t="s">
        <v>2048</v>
      </c>
      <c r="B10859" t="s">
        <v>5566</v>
      </c>
      <c r="C10859" t="s">
        <v>2915</v>
      </c>
      <c r="D10859" t="s">
        <v>5573</v>
      </c>
      <c r="E10859" t="s">
        <v>5574</v>
      </c>
      <c r="F10859" t="s">
        <v>2920</v>
      </c>
      <c r="G10859" t="s">
        <v>2921</v>
      </c>
      <c r="H10859">
        <v>0</v>
      </c>
      <c r="I10859">
        <v>0</v>
      </c>
      <c r="J10859">
        <v>0</v>
      </c>
      <c r="K10859">
        <v>0</v>
      </c>
      <c r="L10859">
        <v>0</v>
      </c>
    </row>
    <row r="10860" spans="1:14" x14ac:dyDescent="0.35">
      <c r="A10860" t="s">
        <v>2048</v>
      </c>
      <c r="B10860" t="s">
        <v>5566</v>
      </c>
      <c r="C10860" t="s">
        <v>2915</v>
      </c>
      <c r="D10860" t="s">
        <v>5573</v>
      </c>
      <c r="E10860" t="s">
        <v>5574</v>
      </c>
      <c r="F10860" t="s">
        <v>2867</v>
      </c>
      <c r="G10860" t="s">
        <v>2868</v>
      </c>
      <c r="H10860">
        <v>0</v>
      </c>
      <c r="I10860">
        <v>0</v>
      </c>
      <c r="J10860">
        <v>0</v>
      </c>
      <c r="K10860">
        <v>0</v>
      </c>
      <c r="L10860">
        <v>0</v>
      </c>
    </row>
    <row r="10861" spans="1:14" x14ac:dyDescent="0.35">
      <c r="A10861" t="s">
        <v>2048</v>
      </c>
      <c r="B10861" t="s">
        <v>5566</v>
      </c>
      <c r="C10861" t="s">
        <v>2915</v>
      </c>
      <c r="D10861" t="s">
        <v>5573</v>
      </c>
      <c r="E10861" t="s">
        <v>5574</v>
      </c>
      <c r="F10861" t="s">
        <v>2922</v>
      </c>
      <c r="G10861" t="s">
        <v>2923</v>
      </c>
      <c r="H10861">
        <v>0</v>
      </c>
      <c r="I10861">
        <v>0</v>
      </c>
      <c r="J10861">
        <v>0</v>
      </c>
      <c r="K10861">
        <v>0</v>
      </c>
      <c r="L10861">
        <v>0</v>
      </c>
    </row>
    <row r="10862" spans="1:14" x14ac:dyDescent="0.35">
      <c r="A10862" t="s">
        <v>2048</v>
      </c>
      <c r="B10862" t="s">
        <v>5566</v>
      </c>
      <c r="C10862" t="s">
        <v>2915</v>
      </c>
      <c r="D10862" t="s">
        <v>5573</v>
      </c>
      <c r="E10862" t="s">
        <v>5574</v>
      </c>
      <c r="F10862" t="s">
        <v>2875</v>
      </c>
      <c r="G10862" t="s">
        <v>2876</v>
      </c>
      <c r="H10862">
        <v>244749.99909999999</v>
      </c>
      <c r="I10862">
        <v>1277.6425205202299</v>
      </c>
      <c r="J10862">
        <v>88401.260795829003</v>
      </c>
      <c r="K10862">
        <v>89678.9033163493</v>
      </c>
      <c r="L10862">
        <v>155071.09578365099</v>
      </c>
    </row>
    <row r="10863" spans="1:14" x14ac:dyDescent="0.35">
      <c r="A10863" t="s">
        <v>2048</v>
      </c>
      <c r="B10863" t="s">
        <v>5566</v>
      </c>
      <c r="C10863" t="s">
        <v>2915</v>
      </c>
      <c r="D10863" t="s">
        <v>5573</v>
      </c>
      <c r="E10863" t="s">
        <v>5574</v>
      </c>
      <c r="F10863" t="s">
        <v>3011</v>
      </c>
      <c r="G10863" t="s">
        <v>3012</v>
      </c>
      <c r="H10863">
        <v>83337.813299999994</v>
      </c>
      <c r="I10863">
        <v>435.03956791907501</v>
      </c>
      <c r="J10863">
        <v>0</v>
      </c>
      <c r="K10863">
        <v>435.03956791907501</v>
      </c>
      <c r="L10863">
        <v>82902.773732080896</v>
      </c>
      <c r="N10863" t="s">
        <v>2198</v>
      </c>
    </row>
    <row r="10864" spans="1:14" x14ac:dyDescent="0.35">
      <c r="A10864" t="s">
        <v>2048</v>
      </c>
      <c r="B10864" t="s">
        <v>5566</v>
      </c>
      <c r="C10864" t="s">
        <v>2915</v>
      </c>
      <c r="D10864" t="s">
        <v>5573</v>
      </c>
      <c r="E10864" t="s">
        <v>5574</v>
      </c>
      <c r="F10864" t="s">
        <v>3283</v>
      </c>
      <c r="G10864" t="s">
        <v>3284</v>
      </c>
      <c r="H10864">
        <v>147668.75690000001</v>
      </c>
      <c r="I10864">
        <v>770.85958526011598</v>
      </c>
      <c r="J10864">
        <v>53336.483514807303</v>
      </c>
      <c r="K10864">
        <v>54107.343100067403</v>
      </c>
      <c r="L10864">
        <v>93561.413799932605</v>
      </c>
    </row>
    <row r="10865" spans="1:14" x14ac:dyDescent="0.35">
      <c r="A10865" t="s">
        <v>2048</v>
      </c>
      <c r="B10865" t="s">
        <v>5566</v>
      </c>
      <c r="C10865" t="s">
        <v>2915</v>
      </c>
      <c r="D10865" t="s">
        <v>5573</v>
      </c>
      <c r="E10865" t="s">
        <v>5574</v>
      </c>
      <c r="F10865" t="s">
        <v>2924</v>
      </c>
      <c r="G10865" t="s">
        <v>2925</v>
      </c>
      <c r="H10865">
        <v>0</v>
      </c>
      <c r="I10865">
        <v>0</v>
      </c>
      <c r="J10865">
        <v>0</v>
      </c>
      <c r="K10865">
        <v>0</v>
      </c>
      <c r="L10865">
        <v>0</v>
      </c>
    </row>
    <row r="10866" spans="1:14" x14ac:dyDescent="0.35">
      <c r="A10866" t="s">
        <v>2048</v>
      </c>
      <c r="B10866" t="s">
        <v>5566</v>
      </c>
      <c r="C10866" t="s">
        <v>2915</v>
      </c>
      <c r="D10866" t="s">
        <v>5573</v>
      </c>
      <c r="E10866" t="s">
        <v>5574</v>
      </c>
      <c r="F10866" t="s">
        <v>2877</v>
      </c>
      <c r="G10866" t="s">
        <v>2878</v>
      </c>
      <c r="H10866">
        <v>116965.352</v>
      </c>
      <c r="I10866">
        <v>610.58184971098297</v>
      </c>
      <c r="J10866">
        <v>42246.719615688897</v>
      </c>
      <c r="K10866">
        <v>42857.301465399898</v>
      </c>
      <c r="L10866">
        <v>74108.050534600101</v>
      </c>
    </row>
    <row r="10867" spans="1:14" x14ac:dyDescent="0.35">
      <c r="A10867" t="s">
        <v>2048</v>
      </c>
      <c r="B10867" t="s">
        <v>5566</v>
      </c>
      <c r="C10867" t="s">
        <v>2915</v>
      </c>
      <c r="D10867" t="s">
        <v>5573</v>
      </c>
      <c r="E10867" t="s">
        <v>5574</v>
      </c>
      <c r="F10867" t="s">
        <v>3924</v>
      </c>
      <c r="G10867" t="s">
        <v>3925</v>
      </c>
      <c r="H10867">
        <v>444175.92420000001</v>
      </c>
      <c r="I10867">
        <v>2318.6845742774599</v>
      </c>
      <c r="J10867">
        <v>0</v>
      </c>
      <c r="K10867">
        <v>2318.6845742774599</v>
      </c>
      <c r="L10867">
        <v>441857.23962572298</v>
      </c>
      <c r="N10867" t="s">
        <v>2198</v>
      </c>
    </row>
    <row r="10868" spans="1:14" x14ac:dyDescent="0.35">
      <c r="A10868" t="s">
        <v>2048</v>
      </c>
      <c r="B10868" t="s">
        <v>5566</v>
      </c>
      <c r="C10868" t="s">
        <v>2915</v>
      </c>
      <c r="D10868" t="s">
        <v>5573</v>
      </c>
      <c r="E10868" t="s">
        <v>5574</v>
      </c>
      <c r="F10868" t="s">
        <v>2962</v>
      </c>
      <c r="G10868" t="s">
        <v>2963</v>
      </c>
      <c r="H10868">
        <v>1885167.2349</v>
      </c>
      <c r="I10868">
        <v>6164.6291031549299</v>
      </c>
      <c r="J10868">
        <v>234258.060268995</v>
      </c>
      <c r="K10868">
        <v>240422.68937214999</v>
      </c>
      <c r="L10868">
        <v>1644744.54552785</v>
      </c>
    </row>
    <row r="10869" spans="1:14" x14ac:dyDescent="0.35">
      <c r="A10869" t="s">
        <v>2048</v>
      </c>
      <c r="B10869" t="s">
        <v>5566</v>
      </c>
      <c r="C10869" t="s">
        <v>2915</v>
      </c>
      <c r="D10869" t="s">
        <v>5573</v>
      </c>
      <c r="E10869" t="s">
        <v>5574</v>
      </c>
      <c r="F10869" t="s">
        <v>2964</v>
      </c>
      <c r="G10869" t="s">
        <v>2965</v>
      </c>
      <c r="H10869">
        <v>240533.0601</v>
      </c>
      <c r="I10869">
        <v>786.55998024925304</v>
      </c>
      <c r="J10869">
        <v>29889.554128099899</v>
      </c>
      <c r="K10869">
        <v>30676.1141083492</v>
      </c>
      <c r="L10869">
        <v>209856.94599165101</v>
      </c>
    </row>
    <row r="10870" spans="1:14" x14ac:dyDescent="0.35">
      <c r="A10870" t="s">
        <v>2048</v>
      </c>
      <c r="B10870" t="s">
        <v>5566</v>
      </c>
      <c r="C10870" t="s">
        <v>2915</v>
      </c>
      <c r="D10870" t="s">
        <v>5575</v>
      </c>
      <c r="E10870" t="s">
        <v>5576</v>
      </c>
      <c r="F10870" t="s">
        <v>2172</v>
      </c>
      <c r="G10870" t="s">
        <v>2173</v>
      </c>
      <c r="H10870">
        <v>792404.49549999996</v>
      </c>
      <c r="I10870">
        <v>4980.1462052305296</v>
      </c>
      <c r="J10870">
        <v>7398.7948768964898</v>
      </c>
      <c r="K10870">
        <v>12378.941082126999</v>
      </c>
      <c r="L10870">
        <v>780025.55441787303</v>
      </c>
    </row>
    <row r="10871" spans="1:14" x14ac:dyDescent="0.35">
      <c r="A10871" t="s">
        <v>2048</v>
      </c>
      <c r="B10871" t="s">
        <v>5566</v>
      </c>
      <c r="C10871" t="s">
        <v>2915</v>
      </c>
      <c r="D10871" t="s">
        <v>5575</v>
      </c>
      <c r="E10871" t="s">
        <v>5576</v>
      </c>
      <c r="F10871" t="s">
        <v>19</v>
      </c>
      <c r="G10871" t="s">
        <v>2174</v>
      </c>
      <c r="H10871">
        <v>37124.407800000001</v>
      </c>
      <c r="I10871">
        <v>233.32146636191499</v>
      </c>
      <c r="J10871">
        <v>0</v>
      </c>
      <c r="K10871">
        <v>233.32146636191499</v>
      </c>
      <c r="L10871">
        <v>36891.086333638101</v>
      </c>
      <c r="N10871" t="s">
        <v>2198</v>
      </c>
    </row>
    <row r="10872" spans="1:14" x14ac:dyDescent="0.35">
      <c r="A10872" t="s">
        <v>2048</v>
      </c>
      <c r="B10872" t="s">
        <v>5566</v>
      </c>
      <c r="C10872" t="s">
        <v>2915</v>
      </c>
      <c r="D10872" t="s">
        <v>5575</v>
      </c>
      <c r="E10872" t="s">
        <v>5576</v>
      </c>
      <c r="F10872" t="s">
        <v>2867</v>
      </c>
      <c r="G10872" t="s">
        <v>2868</v>
      </c>
      <c r="H10872">
        <v>0</v>
      </c>
      <c r="I10872">
        <v>0</v>
      </c>
      <c r="J10872">
        <v>0</v>
      </c>
      <c r="K10872">
        <v>0</v>
      </c>
      <c r="L10872">
        <v>0</v>
      </c>
    </row>
    <row r="10873" spans="1:14" x14ac:dyDescent="0.35">
      <c r="A10873" t="s">
        <v>2048</v>
      </c>
      <c r="B10873" t="s">
        <v>5566</v>
      </c>
      <c r="C10873" t="s">
        <v>2915</v>
      </c>
      <c r="D10873" t="s">
        <v>5575</v>
      </c>
      <c r="E10873" t="s">
        <v>5576</v>
      </c>
      <c r="F10873" t="s">
        <v>2922</v>
      </c>
      <c r="G10873" t="s">
        <v>2923</v>
      </c>
      <c r="H10873">
        <v>0</v>
      </c>
      <c r="I10873">
        <v>0</v>
      </c>
      <c r="J10873">
        <v>0</v>
      </c>
      <c r="K10873">
        <v>0</v>
      </c>
      <c r="L10873">
        <v>0</v>
      </c>
    </row>
    <row r="10874" spans="1:14" x14ac:dyDescent="0.35">
      <c r="A10874" t="s">
        <v>2048</v>
      </c>
      <c r="B10874" t="s">
        <v>5566</v>
      </c>
      <c r="C10874" t="s">
        <v>2915</v>
      </c>
      <c r="D10874" t="s">
        <v>5575</v>
      </c>
      <c r="E10874" t="s">
        <v>5576</v>
      </c>
      <c r="F10874" t="s">
        <v>2999</v>
      </c>
      <c r="G10874" t="s">
        <v>3000</v>
      </c>
      <c r="H10874">
        <v>46579.313199999997</v>
      </c>
      <c r="I10874">
        <v>292.744161914762</v>
      </c>
      <c r="J10874">
        <v>434.91775465174999</v>
      </c>
      <c r="K10874">
        <v>727.66191656651199</v>
      </c>
      <c r="L10874">
        <v>45851.651283433501</v>
      </c>
    </row>
    <row r="10875" spans="1:14" x14ac:dyDescent="0.35">
      <c r="A10875" t="s">
        <v>2048</v>
      </c>
      <c r="B10875" t="s">
        <v>5566</v>
      </c>
      <c r="C10875" t="s">
        <v>2915</v>
      </c>
      <c r="D10875" t="s">
        <v>5575</v>
      </c>
      <c r="E10875" t="s">
        <v>5576</v>
      </c>
      <c r="F10875" t="s">
        <v>2924</v>
      </c>
      <c r="G10875" t="s">
        <v>2925</v>
      </c>
      <c r="H10875">
        <v>0</v>
      </c>
      <c r="I10875">
        <v>0</v>
      </c>
      <c r="J10875">
        <v>0</v>
      </c>
      <c r="K10875">
        <v>0</v>
      </c>
      <c r="L10875">
        <v>0</v>
      </c>
    </row>
    <row r="10876" spans="1:14" x14ac:dyDescent="0.35">
      <c r="A10876" t="s">
        <v>2048</v>
      </c>
      <c r="B10876" t="s">
        <v>5566</v>
      </c>
      <c r="C10876" t="s">
        <v>2915</v>
      </c>
      <c r="D10876" t="s">
        <v>5575</v>
      </c>
      <c r="E10876" t="s">
        <v>5576</v>
      </c>
      <c r="F10876" t="s">
        <v>2877</v>
      </c>
      <c r="G10876" t="s">
        <v>2878</v>
      </c>
      <c r="H10876">
        <v>69521.362999999998</v>
      </c>
      <c r="I10876">
        <v>436.93158494740601</v>
      </c>
      <c r="J10876">
        <v>649.13097709216402</v>
      </c>
      <c r="K10876">
        <v>1086.0625620395699</v>
      </c>
      <c r="L10876">
        <v>68435.300437960395</v>
      </c>
    </row>
    <row r="10877" spans="1:14" x14ac:dyDescent="0.35">
      <c r="A10877" t="s">
        <v>2048</v>
      </c>
      <c r="B10877" t="s">
        <v>5566</v>
      </c>
      <c r="C10877" t="s">
        <v>2915</v>
      </c>
      <c r="D10877" t="s">
        <v>5575</v>
      </c>
      <c r="E10877" t="s">
        <v>5576</v>
      </c>
      <c r="F10877" t="s">
        <v>3924</v>
      </c>
      <c r="G10877" t="s">
        <v>3925</v>
      </c>
      <c r="H10877">
        <v>23220.135200000001</v>
      </c>
      <c r="I10877">
        <v>145.93514937243401</v>
      </c>
      <c r="J10877">
        <v>0</v>
      </c>
      <c r="K10877">
        <v>145.93514937243401</v>
      </c>
      <c r="L10877">
        <v>23074.200050627602</v>
      </c>
      <c r="N10877" t="s">
        <v>2198</v>
      </c>
    </row>
    <row r="10878" spans="1:14" x14ac:dyDescent="0.35">
      <c r="A10878" t="s">
        <v>2048</v>
      </c>
      <c r="B10878" t="s">
        <v>5566</v>
      </c>
      <c r="C10878" t="s">
        <v>2915</v>
      </c>
      <c r="D10878" t="s">
        <v>5577</v>
      </c>
      <c r="E10878" t="s">
        <v>5578</v>
      </c>
      <c r="F10878" t="s">
        <v>2172</v>
      </c>
      <c r="G10878" t="s">
        <v>2173</v>
      </c>
      <c r="H10878">
        <v>103089.2254</v>
      </c>
      <c r="I10878">
        <v>300.311624095593</v>
      </c>
      <c r="J10878">
        <v>0</v>
      </c>
      <c r="K10878">
        <v>300.311624095593</v>
      </c>
      <c r="L10878">
        <v>102788.913775904</v>
      </c>
    </row>
    <row r="10879" spans="1:14" x14ac:dyDescent="0.35">
      <c r="A10879" t="s">
        <v>2048</v>
      </c>
      <c r="B10879" t="s">
        <v>5566</v>
      </c>
      <c r="C10879" t="s">
        <v>2915</v>
      </c>
      <c r="D10879" t="s">
        <v>5577</v>
      </c>
      <c r="E10879" t="s">
        <v>5578</v>
      </c>
      <c r="F10879" t="s">
        <v>2867</v>
      </c>
      <c r="G10879" t="s">
        <v>2868</v>
      </c>
      <c r="H10879">
        <v>0</v>
      </c>
      <c r="I10879">
        <v>0</v>
      </c>
      <c r="J10879">
        <v>0</v>
      </c>
      <c r="K10879">
        <v>0</v>
      </c>
      <c r="L10879">
        <v>0</v>
      </c>
    </row>
    <row r="10880" spans="1:14" x14ac:dyDescent="0.35">
      <c r="A10880" t="s">
        <v>2048</v>
      </c>
      <c r="B10880" t="s">
        <v>5566</v>
      </c>
      <c r="C10880" t="s">
        <v>2915</v>
      </c>
      <c r="D10880" t="s">
        <v>5577</v>
      </c>
      <c r="E10880" t="s">
        <v>5578</v>
      </c>
      <c r="F10880" t="s">
        <v>2922</v>
      </c>
      <c r="G10880" t="s">
        <v>2923</v>
      </c>
      <c r="H10880">
        <v>0</v>
      </c>
      <c r="I10880">
        <v>0</v>
      </c>
      <c r="J10880">
        <v>0</v>
      </c>
      <c r="K10880">
        <v>0</v>
      </c>
      <c r="L10880">
        <v>0</v>
      </c>
    </row>
    <row r="10881" spans="1:14" x14ac:dyDescent="0.35">
      <c r="A10881" t="s">
        <v>2048</v>
      </c>
      <c r="B10881" t="s">
        <v>5566</v>
      </c>
      <c r="C10881" t="s">
        <v>2915</v>
      </c>
      <c r="D10881" t="s">
        <v>5577</v>
      </c>
      <c r="E10881" t="s">
        <v>5578</v>
      </c>
      <c r="F10881" t="s">
        <v>2924</v>
      </c>
      <c r="G10881" t="s">
        <v>2925</v>
      </c>
      <c r="H10881">
        <v>0</v>
      </c>
      <c r="I10881">
        <v>0</v>
      </c>
      <c r="J10881">
        <v>0</v>
      </c>
      <c r="K10881">
        <v>0</v>
      </c>
      <c r="L10881">
        <v>0</v>
      </c>
    </row>
    <row r="10882" spans="1:14" x14ac:dyDescent="0.35">
      <c r="A10882" t="s">
        <v>2048</v>
      </c>
      <c r="B10882" t="s">
        <v>5566</v>
      </c>
      <c r="C10882" t="s">
        <v>2915</v>
      </c>
      <c r="D10882" t="s">
        <v>5577</v>
      </c>
      <c r="E10882" t="s">
        <v>5578</v>
      </c>
      <c r="F10882" t="s">
        <v>2877</v>
      </c>
      <c r="G10882" t="s">
        <v>2878</v>
      </c>
      <c r="H10882">
        <v>2685.6912000000002</v>
      </c>
      <c r="I10882">
        <v>7.8237497259372999</v>
      </c>
      <c r="J10882">
        <v>0</v>
      </c>
      <c r="K10882">
        <v>7.8237497259372999</v>
      </c>
      <c r="L10882">
        <v>2677.86745027406</v>
      </c>
    </row>
    <row r="10883" spans="1:14" x14ac:dyDescent="0.35">
      <c r="A10883" t="s">
        <v>2048</v>
      </c>
      <c r="B10883" t="s">
        <v>5566</v>
      </c>
      <c r="C10883" t="s">
        <v>2915</v>
      </c>
      <c r="D10883" t="s">
        <v>5577</v>
      </c>
      <c r="E10883" t="s">
        <v>5578</v>
      </c>
      <c r="F10883" t="s">
        <v>2962</v>
      </c>
      <c r="G10883" t="s">
        <v>2963</v>
      </c>
      <c r="H10883">
        <v>138788.10440000001</v>
      </c>
      <c r="I10883">
        <v>367.94428365501199</v>
      </c>
      <c r="J10883">
        <v>0</v>
      </c>
      <c r="K10883">
        <v>367.94428365501199</v>
      </c>
      <c r="L10883">
        <v>138420.16011634501</v>
      </c>
    </row>
    <row r="10884" spans="1:14" x14ac:dyDescent="0.35">
      <c r="A10884" t="s">
        <v>2048</v>
      </c>
      <c r="B10884" t="s">
        <v>5566</v>
      </c>
      <c r="C10884" t="s">
        <v>2915</v>
      </c>
      <c r="D10884" t="s">
        <v>5577</v>
      </c>
      <c r="E10884" t="s">
        <v>5578</v>
      </c>
      <c r="F10884" t="s">
        <v>2964</v>
      </c>
      <c r="G10884" t="s">
        <v>2965</v>
      </c>
      <c r="H10884">
        <v>34209.251600000003</v>
      </c>
      <c r="I10884">
        <v>90.692920900907495</v>
      </c>
      <c r="J10884">
        <v>0</v>
      </c>
      <c r="K10884">
        <v>90.692920900907495</v>
      </c>
      <c r="L10884">
        <v>34118.5586790991</v>
      </c>
    </row>
    <row r="10885" spans="1:14" x14ac:dyDescent="0.35">
      <c r="A10885" t="s">
        <v>2048</v>
      </c>
      <c r="B10885" t="s">
        <v>5566</v>
      </c>
      <c r="C10885" t="s">
        <v>2915</v>
      </c>
      <c r="D10885" t="s">
        <v>5579</v>
      </c>
      <c r="E10885" t="s">
        <v>5580</v>
      </c>
      <c r="F10885" t="s">
        <v>2170</v>
      </c>
      <c r="G10885" t="s">
        <v>2171</v>
      </c>
      <c r="H10885">
        <v>0</v>
      </c>
      <c r="I10885">
        <v>0</v>
      </c>
      <c r="J10885">
        <v>0</v>
      </c>
      <c r="K10885">
        <v>0</v>
      </c>
      <c r="L10885">
        <v>0</v>
      </c>
    </row>
    <row r="10886" spans="1:14" x14ac:dyDescent="0.35">
      <c r="A10886" t="s">
        <v>2048</v>
      </c>
      <c r="B10886" t="s">
        <v>5566</v>
      </c>
      <c r="C10886" t="s">
        <v>2915</v>
      </c>
      <c r="D10886" t="s">
        <v>5579</v>
      </c>
      <c r="E10886" t="s">
        <v>5580</v>
      </c>
      <c r="F10886" t="s">
        <v>2172</v>
      </c>
      <c r="G10886" t="s">
        <v>2173</v>
      </c>
      <c r="H10886">
        <v>69378.873600000006</v>
      </c>
      <c r="I10886">
        <v>261.62760241346501</v>
      </c>
      <c r="J10886">
        <v>0</v>
      </c>
      <c r="K10886">
        <v>261.62760241346501</v>
      </c>
      <c r="L10886">
        <v>69117.245997586506</v>
      </c>
    </row>
    <row r="10887" spans="1:14" x14ac:dyDescent="0.35">
      <c r="A10887" t="s">
        <v>2048</v>
      </c>
      <c r="B10887" t="s">
        <v>5566</v>
      </c>
      <c r="C10887" t="s">
        <v>2915</v>
      </c>
      <c r="D10887" t="s">
        <v>5579</v>
      </c>
      <c r="E10887" t="s">
        <v>5580</v>
      </c>
      <c r="F10887" t="s">
        <v>2867</v>
      </c>
      <c r="G10887" t="s">
        <v>2868</v>
      </c>
      <c r="H10887">
        <v>0</v>
      </c>
      <c r="I10887">
        <v>0</v>
      </c>
      <c r="J10887">
        <v>0</v>
      </c>
      <c r="K10887">
        <v>0</v>
      </c>
      <c r="L10887">
        <v>0</v>
      </c>
    </row>
    <row r="10888" spans="1:14" x14ac:dyDescent="0.35">
      <c r="A10888" t="s">
        <v>2048</v>
      </c>
      <c r="B10888" t="s">
        <v>5566</v>
      </c>
      <c r="C10888" t="s">
        <v>2915</v>
      </c>
      <c r="D10888" t="s">
        <v>5579</v>
      </c>
      <c r="E10888" t="s">
        <v>5580</v>
      </c>
      <c r="F10888" t="s">
        <v>2922</v>
      </c>
      <c r="G10888" t="s">
        <v>2923</v>
      </c>
      <c r="H10888">
        <v>0</v>
      </c>
      <c r="I10888">
        <v>0</v>
      </c>
      <c r="J10888">
        <v>0</v>
      </c>
      <c r="K10888">
        <v>0</v>
      </c>
      <c r="L10888">
        <v>0</v>
      </c>
    </row>
    <row r="10889" spans="1:14" x14ac:dyDescent="0.35">
      <c r="A10889" t="s">
        <v>2048</v>
      </c>
      <c r="B10889" t="s">
        <v>5566</v>
      </c>
      <c r="C10889" t="s">
        <v>2915</v>
      </c>
      <c r="D10889" t="s">
        <v>5579</v>
      </c>
      <c r="E10889" t="s">
        <v>5580</v>
      </c>
      <c r="F10889" t="s">
        <v>2999</v>
      </c>
      <c r="G10889" t="s">
        <v>3000</v>
      </c>
      <c r="H10889">
        <v>0</v>
      </c>
      <c r="I10889">
        <v>0</v>
      </c>
      <c r="J10889">
        <v>0</v>
      </c>
      <c r="K10889">
        <v>0</v>
      </c>
      <c r="L10889">
        <v>0</v>
      </c>
    </row>
    <row r="10890" spans="1:14" x14ac:dyDescent="0.35">
      <c r="A10890" t="s">
        <v>2048</v>
      </c>
      <c r="B10890" t="s">
        <v>5566</v>
      </c>
      <c r="C10890" t="s">
        <v>2915</v>
      </c>
      <c r="D10890" t="s">
        <v>5579</v>
      </c>
      <c r="E10890" t="s">
        <v>5580</v>
      </c>
      <c r="F10890" t="s">
        <v>2924</v>
      </c>
      <c r="G10890" t="s">
        <v>2925</v>
      </c>
      <c r="H10890">
        <v>0</v>
      </c>
      <c r="I10890">
        <v>0</v>
      </c>
      <c r="J10890">
        <v>0</v>
      </c>
      <c r="K10890">
        <v>0</v>
      </c>
      <c r="L10890">
        <v>0</v>
      </c>
    </row>
    <row r="10891" spans="1:14" x14ac:dyDescent="0.35">
      <c r="A10891" t="s">
        <v>2048</v>
      </c>
      <c r="B10891" t="s">
        <v>5566</v>
      </c>
      <c r="C10891" t="s">
        <v>2915</v>
      </c>
      <c r="D10891" t="s">
        <v>5579</v>
      </c>
      <c r="E10891" t="s">
        <v>5580</v>
      </c>
      <c r="F10891" t="s">
        <v>2962</v>
      </c>
      <c r="G10891" t="s">
        <v>2963</v>
      </c>
      <c r="H10891">
        <v>154063.92079999999</v>
      </c>
      <c r="I10891">
        <v>202.66980490520399</v>
      </c>
      <c r="J10891">
        <v>0</v>
      </c>
      <c r="K10891">
        <v>202.66980490520399</v>
      </c>
      <c r="L10891">
        <v>153861.250995095</v>
      </c>
    </row>
    <row r="10892" spans="1:14" x14ac:dyDescent="0.35">
      <c r="A10892" t="s">
        <v>2048</v>
      </c>
      <c r="B10892" t="s">
        <v>5566</v>
      </c>
      <c r="C10892" t="s">
        <v>2915</v>
      </c>
      <c r="D10892" t="s">
        <v>5579</v>
      </c>
      <c r="E10892" t="s">
        <v>5580</v>
      </c>
      <c r="F10892" t="s">
        <v>2964</v>
      </c>
      <c r="G10892" t="s">
        <v>2965</v>
      </c>
      <c r="H10892">
        <v>33510.2932</v>
      </c>
      <c r="I10892">
        <v>44.082511716745501</v>
      </c>
      <c r="J10892">
        <v>0</v>
      </c>
      <c r="K10892">
        <v>44.082511716745501</v>
      </c>
      <c r="L10892">
        <v>33466.210688283303</v>
      </c>
    </row>
    <row r="10893" spans="1:14" x14ac:dyDescent="0.35">
      <c r="A10893" t="s">
        <v>2048</v>
      </c>
      <c r="B10893" t="s">
        <v>5566</v>
      </c>
      <c r="C10893" t="s">
        <v>2915</v>
      </c>
      <c r="D10893" t="s">
        <v>5581</v>
      </c>
      <c r="E10893" t="s">
        <v>5582</v>
      </c>
      <c r="F10893" t="s">
        <v>2172</v>
      </c>
      <c r="G10893" t="s">
        <v>2173</v>
      </c>
      <c r="H10893">
        <v>1012292.7004</v>
      </c>
      <c r="I10893">
        <v>2098.0859276680299</v>
      </c>
      <c r="J10893">
        <v>33679.140204869997</v>
      </c>
      <c r="K10893">
        <v>35777.226132538002</v>
      </c>
      <c r="L10893">
        <v>976515.47426746204</v>
      </c>
    </row>
    <row r="10894" spans="1:14" x14ac:dyDescent="0.35">
      <c r="A10894" t="s">
        <v>2048</v>
      </c>
      <c r="B10894" t="s">
        <v>5566</v>
      </c>
      <c r="C10894" t="s">
        <v>2915</v>
      </c>
      <c r="D10894" t="s">
        <v>5581</v>
      </c>
      <c r="E10894" t="s">
        <v>5582</v>
      </c>
      <c r="F10894" t="s">
        <v>19</v>
      </c>
      <c r="G10894" t="s">
        <v>2174</v>
      </c>
      <c r="H10894">
        <v>145113.6348</v>
      </c>
      <c r="I10894">
        <v>300.76367722379001</v>
      </c>
      <c r="J10894">
        <v>0</v>
      </c>
      <c r="K10894">
        <v>300.76367722379001</v>
      </c>
      <c r="L10894">
        <v>144812.87112277601</v>
      </c>
      <c r="N10894" t="s">
        <v>2198</v>
      </c>
    </row>
    <row r="10895" spans="1:14" x14ac:dyDescent="0.35">
      <c r="A10895" t="s">
        <v>2048</v>
      </c>
      <c r="B10895" t="s">
        <v>5566</v>
      </c>
      <c r="C10895" t="s">
        <v>2915</v>
      </c>
      <c r="D10895" t="s">
        <v>5581</v>
      </c>
      <c r="E10895" t="s">
        <v>5582</v>
      </c>
      <c r="F10895" t="s">
        <v>194</v>
      </c>
      <c r="G10895" t="s">
        <v>2415</v>
      </c>
      <c r="H10895">
        <v>128600.70389999999</v>
      </c>
      <c r="I10895">
        <v>266.53884498797999</v>
      </c>
      <c r="J10895">
        <v>0</v>
      </c>
      <c r="K10895">
        <v>266.53884498797999</v>
      </c>
      <c r="L10895">
        <v>128334.165055012</v>
      </c>
      <c r="N10895" t="s">
        <v>2198</v>
      </c>
    </row>
    <row r="10896" spans="1:14" x14ac:dyDescent="0.35">
      <c r="A10896" t="s">
        <v>2048</v>
      </c>
      <c r="B10896" t="s">
        <v>5566</v>
      </c>
      <c r="C10896" t="s">
        <v>2915</v>
      </c>
      <c r="D10896" t="s">
        <v>5581</v>
      </c>
      <c r="E10896" t="s">
        <v>5582</v>
      </c>
      <c r="F10896" t="s">
        <v>2867</v>
      </c>
      <c r="G10896" t="s">
        <v>2868</v>
      </c>
      <c r="H10896">
        <v>0</v>
      </c>
      <c r="I10896">
        <v>0</v>
      </c>
      <c r="J10896">
        <v>0</v>
      </c>
      <c r="K10896">
        <v>0</v>
      </c>
      <c r="L10896">
        <v>0</v>
      </c>
    </row>
    <row r="10897" spans="1:14" x14ac:dyDescent="0.35">
      <c r="A10897" t="s">
        <v>2048</v>
      </c>
      <c r="B10897" t="s">
        <v>5566</v>
      </c>
      <c r="C10897" t="s">
        <v>2915</v>
      </c>
      <c r="D10897" t="s">
        <v>5581</v>
      </c>
      <c r="E10897" t="s">
        <v>5582</v>
      </c>
      <c r="F10897" t="s">
        <v>2922</v>
      </c>
      <c r="G10897" t="s">
        <v>2923</v>
      </c>
      <c r="H10897">
        <v>0</v>
      </c>
      <c r="I10897">
        <v>0</v>
      </c>
      <c r="J10897">
        <v>0</v>
      </c>
      <c r="K10897">
        <v>0</v>
      </c>
      <c r="L10897">
        <v>0</v>
      </c>
    </row>
    <row r="10898" spans="1:14" x14ac:dyDescent="0.35">
      <c r="A10898" t="s">
        <v>2048</v>
      </c>
      <c r="B10898" t="s">
        <v>5566</v>
      </c>
      <c r="C10898" t="s">
        <v>2915</v>
      </c>
      <c r="D10898" t="s">
        <v>5581</v>
      </c>
      <c r="E10898" t="s">
        <v>5582</v>
      </c>
      <c r="F10898" t="s">
        <v>2924</v>
      </c>
      <c r="G10898" t="s">
        <v>2925</v>
      </c>
      <c r="H10898">
        <v>0</v>
      </c>
      <c r="I10898">
        <v>0</v>
      </c>
      <c r="J10898">
        <v>0</v>
      </c>
      <c r="K10898">
        <v>0</v>
      </c>
      <c r="L10898">
        <v>0</v>
      </c>
    </row>
    <row r="10899" spans="1:14" x14ac:dyDescent="0.35">
      <c r="A10899" t="s">
        <v>2048</v>
      </c>
      <c r="B10899" t="s">
        <v>5566</v>
      </c>
      <c r="C10899" t="s">
        <v>2915</v>
      </c>
      <c r="D10899" t="s">
        <v>5581</v>
      </c>
      <c r="E10899" t="s">
        <v>5582</v>
      </c>
      <c r="F10899" t="s">
        <v>2877</v>
      </c>
      <c r="G10899" t="s">
        <v>2878</v>
      </c>
      <c r="H10899">
        <v>125097.961</v>
      </c>
      <c r="I10899">
        <v>259.27903208947401</v>
      </c>
      <c r="J10899">
        <v>4162.0291899246204</v>
      </c>
      <c r="K10899">
        <v>4421.3082220140896</v>
      </c>
      <c r="L10899">
        <v>120676.652777986</v>
      </c>
    </row>
    <row r="10900" spans="1:14" x14ac:dyDescent="0.35">
      <c r="A10900" t="s">
        <v>2048</v>
      </c>
      <c r="B10900" t="s">
        <v>5566</v>
      </c>
      <c r="C10900" t="s">
        <v>2915</v>
      </c>
      <c r="D10900" t="s">
        <v>5583</v>
      </c>
      <c r="E10900" t="s">
        <v>5584</v>
      </c>
      <c r="F10900" t="s">
        <v>2170</v>
      </c>
      <c r="G10900" t="s">
        <v>2171</v>
      </c>
      <c r="H10900">
        <v>0</v>
      </c>
      <c r="I10900">
        <v>0</v>
      </c>
      <c r="J10900">
        <v>0</v>
      </c>
      <c r="K10900">
        <v>0</v>
      </c>
      <c r="L10900">
        <v>0</v>
      </c>
    </row>
    <row r="10901" spans="1:14" x14ac:dyDescent="0.35">
      <c r="A10901" t="s">
        <v>2048</v>
      </c>
      <c r="B10901" t="s">
        <v>5566</v>
      </c>
      <c r="C10901" t="s">
        <v>2915</v>
      </c>
      <c r="D10901" t="s">
        <v>5583</v>
      </c>
      <c r="E10901" t="s">
        <v>5584</v>
      </c>
      <c r="F10901" t="s">
        <v>2172</v>
      </c>
      <c r="G10901" t="s">
        <v>2173</v>
      </c>
      <c r="H10901">
        <v>28042.1662</v>
      </c>
      <c r="I10901">
        <v>251.06124936644699</v>
      </c>
      <c r="J10901">
        <v>0</v>
      </c>
      <c r="K10901">
        <v>251.06124936644699</v>
      </c>
      <c r="L10901">
        <v>27791.104950633598</v>
      </c>
    </row>
    <row r="10902" spans="1:14" x14ac:dyDescent="0.35">
      <c r="A10902" t="s">
        <v>2048</v>
      </c>
      <c r="B10902" t="s">
        <v>5566</v>
      </c>
      <c r="C10902" t="s">
        <v>2915</v>
      </c>
      <c r="D10902" t="s">
        <v>5583</v>
      </c>
      <c r="E10902" t="s">
        <v>5584</v>
      </c>
      <c r="F10902" t="s">
        <v>2867</v>
      </c>
      <c r="G10902" t="s">
        <v>2868</v>
      </c>
      <c r="H10902">
        <v>0</v>
      </c>
      <c r="I10902">
        <v>0</v>
      </c>
      <c r="J10902">
        <v>0</v>
      </c>
      <c r="K10902">
        <v>0</v>
      </c>
      <c r="L10902">
        <v>0</v>
      </c>
    </row>
    <row r="10903" spans="1:14" x14ac:dyDescent="0.35">
      <c r="A10903" t="s">
        <v>2048</v>
      </c>
      <c r="B10903" t="s">
        <v>5566</v>
      </c>
      <c r="C10903" t="s">
        <v>2915</v>
      </c>
      <c r="D10903" t="s">
        <v>5583</v>
      </c>
      <c r="E10903" t="s">
        <v>5584</v>
      </c>
      <c r="F10903" t="s">
        <v>2922</v>
      </c>
      <c r="G10903" t="s">
        <v>2923</v>
      </c>
      <c r="H10903">
        <v>0</v>
      </c>
      <c r="I10903">
        <v>0</v>
      </c>
      <c r="J10903">
        <v>0</v>
      </c>
      <c r="K10903">
        <v>0</v>
      </c>
      <c r="L10903">
        <v>0</v>
      </c>
    </row>
    <row r="10904" spans="1:14" x14ac:dyDescent="0.35">
      <c r="A10904" t="s">
        <v>2048</v>
      </c>
      <c r="B10904" t="s">
        <v>5566</v>
      </c>
      <c r="C10904" t="s">
        <v>2915</v>
      </c>
      <c r="D10904" t="s">
        <v>5583</v>
      </c>
      <c r="E10904" t="s">
        <v>5584</v>
      </c>
      <c r="F10904" t="s">
        <v>3146</v>
      </c>
      <c r="G10904" t="s">
        <v>3258</v>
      </c>
      <c r="H10904">
        <v>4564.4128000000001</v>
      </c>
      <c r="I10904">
        <v>40.865144450076002</v>
      </c>
      <c r="J10904">
        <v>0</v>
      </c>
      <c r="K10904">
        <v>40.865144450076002</v>
      </c>
      <c r="L10904">
        <v>4523.5476555499199</v>
      </c>
    </row>
    <row r="10905" spans="1:14" x14ac:dyDescent="0.35">
      <c r="A10905" t="s">
        <v>2048</v>
      </c>
      <c r="B10905" t="s">
        <v>5566</v>
      </c>
      <c r="C10905" t="s">
        <v>2915</v>
      </c>
      <c r="D10905" t="s">
        <v>5583</v>
      </c>
      <c r="E10905" t="s">
        <v>5584</v>
      </c>
      <c r="F10905" t="s">
        <v>2924</v>
      </c>
      <c r="G10905" t="s">
        <v>2925</v>
      </c>
      <c r="H10905">
        <v>0</v>
      </c>
      <c r="I10905">
        <v>0</v>
      </c>
      <c r="J10905">
        <v>0</v>
      </c>
      <c r="K10905">
        <v>0</v>
      </c>
      <c r="L10905">
        <v>0</v>
      </c>
    </row>
    <row r="10906" spans="1:14" x14ac:dyDescent="0.35">
      <c r="A10906" t="s">
        <v>2048</v>
      </c>
      <c r="B10906" t="s">
        <v>5566</v>
      </c>
      <c r="C10906" t="s">
        <v>2915</v>
      </c>
      <c r="D10906" t="s">
        <v>5583</v>
      </c>
      <c r="E10906" t="s">
        <v>5584</v>
      </c>
      <c r="F10906" t="s">
        <v>2877</v>
      </c>
      <c r="G10906" t="s">
        <v>2878</v>
      </c>
      <c r="H10906">
        <v>584.52949999999998</v>
      </c>
      <c r="I10906">
        <v>5.2332868727825597</v>
      </c>
      <c r="J10906">
        <v>0</v>
      </c>
      <c r="K10906">
        <v>5.2332868727825597</v>
      </c>
      <c r="L10906">
        <v>579.29621312721702</v>
      </c>
    </row>
    <row r="10907" spans="1:14" x14ac:dyDescent="0.35">
      <c r="A10907" t="s">
        <v>2048</v>
      </c>
      <c r="B10907" t="s">
        <v>5566</v>
      </c>
      <c r="C10907" t="s">
        <v>17</v>
      </c>
      <c r="D10907" t="s">
        <v>2049</v>
      </c>
      <c r="E10907" t="s">
        <v>2475</v>
      </c>
      <c r="F10907" t="s">
        <v>2170</v>
      </c>
      <c r="G10907" t="s">
        <v>2171</v>
      </c>
      <c r="H10907">
        <v>0</v>
      </c>
      <c r="I10907">
        <v>0</v>
      </c>
      <c r="J10907">
        <v>0</v>
      </c>
      <c r="K10907">
        <v>0</v>
      </c>
      <c r="L10907">
        <v>0</v>
      </c>
    </row>
    <row r="10908" spans="1:14" x14ac:dyDescent="0.35">
      <c r="A10908" t="s">
        <v>2048</v>
      </c>
      <c r="B10908" t="s">
        <v>5566</v>
      </c>
      <c r="C10908" t="s">
        <v>17</v>
      </c>
      <c r="D10908" t="s">
        <v>2049</v>
      </c>
      <c r="E10908" t="s">
        <v>2475</v>
      </c>
      <c r="F10908" t="s">
        <v>19</v>
      </c>
      <c r="G10908" t="s">
        <v>2174</v>
      </c>
      <c r="H10908">
        <v>6413617.2605999997</v>
      </c>
      <c r="I10908">
        <v>12064.271060569399</v>
      </c>
      <c r="J10908">
        <v>0</v>
      </c>
      <c r="K10908">
        <v>12064.271060569399</v>
      </c>
      <c r="L10908">
        <v>6401552.9895394295</v>
      </c>
      <c r="N10908" t="s">
        <v>2198</v>
      </c>
    </row>
    <row r="10909" spans="1:14" x14ac:dyDescent="0.35">
      <c r="A10909" t="s">
        <v>2048</v>
      </c>
      <c r="B10909" t="s">
        <v>5566</v>
      </c>
      <c r="C10909" t="s">
        <v>17</v>
      </c>
      <c r="D10909" t="s">
        <v>2049</v>
      </c>
      <c r="E10909" t="s">
        <v>2475</v>
      </c>
      <c r="F10909" t="s">
        <v>2787</v>
      </c>
      <c r="G10909" t="s">
        <v>2935</v>
      </c>
      <c r="H10909">
        <v>0</v>
      </c>
      <c r="I10909">
        <v>0</v>
      </c>
      <c r="J10909">
        <v>0</v>
      </c>
      <c r="K10909">
        <v>0</v>
      </c>
      <c r="L10909">
        <v>0</v>
      </c>
    </row>
    <row r="10910" spans="1:14" x14ac:dyDescent="0.35">
      <c r="A10910" t="s">
        <v>2048</v>
      </c>
      <c r="B10910" t="s">
        <v>5566</v>
      </c>
      <c r="C10910" t="s">
        <v>17</v>
      </c>
      <c r="D10910" t="s">
        <v>2049</v>
      </c>
      <c r="E10910" t="s">
        <v>2475</v>
      </c>
      <c r="F10910" t="s">
        <v>2788</v>
      </c>
      <c r="G10910" t="s">
        <v>2936</v>
      </c>
      <c r="H10910">
        <v>22166521.808200002</v>
      </c>
      <c r="I10910">
        <v>41696.115732502498</v>
      </c>
      <c r="J10910">
        <v>526373.36989196099</v>
      </c>
      <c r="K10910">
        <v>568069.485624464</v>
      </c>
      <c r="L10910">
        <v>21598452.322575498</v>
      </c>
    </row>
    <row r="10911" spans="1:14" x14ac:dyDescent="0.35">
      <c r="A10911" t="s">
        <v>2048</v>
      </c>
      <c r="B10911" t="s">
        <v>5566</v>
      </c>
      <c r="C10911" t="s">
        <v>2938</v>
      </c>
      <c r="D10911" t="s">
        <v>52</v>
      </c>
      <c r="E10911" t="s">
        <v>5585</v>
      </c>
      <c r="F10911" t="s">
        <v>2170</v>
      </c>
      <c r="G10911" t="s">
        <v>2171</v>
      </c>
      <c r="H10911">
        <v>0</v>
      </c>
      <c r="I10911">
        <v>0</v>
      </c>
      <c r="J10911">
        <v>0</v>
      </c>
      <c r="K10911">
        <v>0</v>
      </c>
      <c r="L10911">
        <v>0</v>
      </c>
    </row>
    <row r="10912" spans="1:14" x14ac:dyDescent="0.35">
      <c r="A10912" t="s">
        <v>2048</v>
      </c>
      <c r="B10912" t="s">
        <v>5566</v>
      </c>
      <c r="C10912" t="s">
        <v>2938</v>
      </c>
      <c r="D10912" t="s">
        <v>52</v>
      </c>
      <c r="E10912" t="s">
        <v>5585</v>
      </c>
      <c r="F10912" t="s">
        <v>2172</v>
      </c>
      <c r="G10912" t="s">
        <v>2173</v>
      </c>
      <c r="H10912">
        <v>2413273.1617000001</v>
      </c>
      <c r="I10912">
        <v>3745.79843547562</v>
      </c>
      <c r="J10912">
        <v>9314.0220261570994</v>
      </c>
      <c r="K10912">
        <v>13059.8204616327</v>
      </c>
      <c r="L10912">
        <v>2400213.3412383702</v>
      </c>
    </row>
    <row r="10913" spans="1:14" x14ac:dyDescent="0.35">
      <c r="A10913" t="s">
        <v>2048</v>
      </c>
      <c r="B10913" t="s">
        <v>5566</v>
      </c>
      <c r="C10913" t="s">
        <v>2938</v>
      </c>
      <c r="D10913" t="s">
        <v>52</v>
      </c>
      <c r="E10913" t="s">
        <v>5585</v>
      </c>
      <c r="F10913" t="s">
        <v>3007</v>
      </c>
      <c r="G10913" t="s">
        <v>3008</v>
      </c>
      <c r="H10913">
        <v>590536.12329999998</v>
      </c>
      <c r="I10913">
        <v>916.60957478269995</v>
      </c>
      <c r="J10913">
        <v>0</v>
      </c>
      <c r="K10913">
        <v>916.60957478269995</v>
      </c>
      <c r="L10913">
        <v>589619.51372521697</v>
      </c>
      <c r="N10913" t="s">
        <v>2198</v>
      </c>
    </row>
    <row r="10914" spans="1:14" x14ac:dyDescent="0.35">
      <c r="A10914" t="s">
        <v>2048</v>
      </c>
      <c r="B10914" t="s">
        <v>5566</v>
      </c>
      <c r="C10914" t="s">
        <v>2938</v>
      </c>
      <c r="D10914" t="s">
        <v>5586</v>
      </c>
      <c r="E10914" t="s">
        <v>5587</v>
      </c>
      <c r="F10914" t="s">
        <v>2172</v>
      </c>
      <c r="G10914" t="s">
        <v>2173</v>
      </c>
      <c r="H10914">
        <v>1311716.8143</v>
      </c>
      <c r="I10914">
        <v>3014.7181253621102</v>
      </c>
      <c r="J10914">
        <v>49649.146620520201</v>
      </c>
      <c r="K10914">
        <v>52663.864745882303</v>
      </c>
      <c r="L10914">
        <v>1259052.94955412</v>
      </c>
    </row>
    <row r="10915" spans="1:14" x14ac:dyDescent="0.35">
      <c r="A10915" t="s">
        <v>2048</v>
      </c>
      <c r="B10915" t="s">
        <v>5566</v>
      </c>
      <c r="C10915" t="s">
        <v>2944</v>
      </c>
      <c r="D10915" t="s">
        <v>5588</v>
      </c>
      <c r="E10915" t="s">
        <v>5589</v>
      </c>
      <c r="F10915" t="s">
        <v>2947</v>
      </c>
      <c r="G10915" t="s">
        <v>2948</v>
      </c>
      <c r="H10915">
        <v>2011398.1429999999</v>
      </c>
      <c r="I10915">
        <v>3783.52050367109</v>
      </c>
      <c r="J10915">
        <v>37044.830894507802</v>
      </c>
      <c r="K10915">
        <v>40828.3513981789</v>
      </c>
      <c r="L10915">
        <v>1970569.7916018199</v>
      </c>
    </row>
    <row r="10916" spans="1:14" x14ac:dyDescent="0.35">
      <c r="A10916" t="s">
        <v>2050</v>
      </c>
      <c r="B10916" t="s">
        <v>5590</v>
      </c>
      <c r="C10916" t="s">
        <v>2857</v>
      </c>
      <c r="D10916" t="s">
        <v>2859</v>
      </c>
      <c r="E10916" t="s">
        <v>5591</v>
      </c>
      <c r="F10916" t="s">
        <v>2170</v>
      </c>
      <c r="G10916" t="s">
        <v>2171</v>
      </c>
      <c r="H10916">
        <v>0</v>
      </c>
      <c r="I10916">
        <v>0</v>
      </c>
      <c r="J10916">
        <v>0</v>
      </c>
      <c r="K10916">
        <v>0</v>
      </c>
      <c r="L10916">
        <v>0</v>
      </c>
    </row>
    <row r="10917" spans="1:14" x14ac:dyDescent="0.35">
      <c r="A10917" t="s">
        <v>2050</v>
      </c>
      <c r="B10917" t="s">
        <v>5590</v>
      </c>
      <c r="C10917" t="s">
        <v>2857</v>
      </c>
      <c r="D10917" t="s">
        <v>2859</v>
      </c>
      <c r="E10917" t="s">
        <v>5591</v>
      </c>
      <c r="F10917" t="s">
        <v>2172</v>
      </c>
      <c r="G10917" t="s">
        <v>2173</v>
      </c>
      <c r="H10917">
        <v>4742063.3888999997</v>
      </c>
      <c r="I10917">
        <v>28919.564107378199</v>
      </c>
      <c r="J10917">
        <v>320082.20516492799</v>
      </c>
      <c r="K10917">
        <v>349001.769272306</v>
      </c>
      <c r="L10917">
        <v>4393061.6196276899</v>
      </c>
    </row>
    <row r="10918" spans="1:14" x14ac:dyDescent="0.35">
      <c r="A10918" t="s">
        <v>2050</v>
      </c>
      <c r="B10918" t="s">
        <v>5590</v>
      </c>
      <c r="C10918" t="s">
        <v>2857</v>
      </c>
      <c r="D10918" t="s">
        <v>2859</v>
      </c>
      <c r="E10918" t="s">
        <v>5591</v>
      </c>
      <c r="F10918" t="s">
        <v>2861</v>
      </c>
      <c r="G10918" t="s">
        <v>2862</v>
      </c>
      <c r="H10918">
        <v>455796.72200000001</v>
      </c>
      <c r="I10918">
        <v>2779.6850105886901</v>
      </c>
      <c r="J10918">
        <v>30765.598836468402</v>
      </c>
      <c r="K10918">
        <v>33545.283847056999</v>
      </c>
      <c r="L10918">
        <v>422251.43815294298</v>
      </c>
    </row>
    <row r="10919" spans="1:14" x14ac:dyDescent="0.35">
      <c r="A10919" t="s">
        <v>2050</v>
      </c>
      <c r="B10919" t="s">
        <v>5590</v>
      </c>
      <c r="C10919" t="s">
        <v>2857</v>
      </c>
      <c r="D10919" t="s">
        <v>2859</v>
      </c>
      <c r="E10919" t="s">
        <v>5591</v>
      </c>
      <c r="F10919" t="s">
        <v>1621</v>
      </c>
      <c r="G10919" t="s">
        <v>2416</v>
      </c>
      <c r="H10919">
        <v>436752.29060000001</v>
      </c>
      <c r="I10919">
        <v>2663.5421828482199</v>
      </c>
      <c r="J10919">
        <v>0</v>
      </c>
      <c r="K10919">
        <v>2663.5421828482199</v>
      </c>
      <c r="L10919">
        <v>434088.74841715198</v>
      </c>
      <c r="N10919" t="s">
        <v>2198</v>
      </c>
    </row>
    <row r="10920" spans="1:14" x14ac:dyDescent="0.35">
      <c r="A10920" t="s">
        <v>2050</v>
      </c>
      <c r="B10920" t="s">
        <v>5590</v>
      </c>
      <c r="C10920" t="s">
        <v>2857</v>
      </c>
      <c r="D10920" t="s">
        <v>2859</v>
      </c>
      <c r="E10920" t="s">
        <v>5591</v>
      </c>
      <c r="F10920" t="s">
        <v>2865</v>
      </c>
      <c r="G10920" t="s">
        <v>2866</v>
      </c>
      <c r="H10920">
        <v>0</v>
      </c>
      <c r="I10920">
        <v>0</v>
      </c>
      <c r="J10920">
        <v>0</v>
      </c>
      <c r="K10920">
        <v>0</v>
      </c>
      <c r="L10920">
        <v>0</v>
      </c>
    </row>
    <row r="10921" spans="1:14" x14ac:dyDescent="0.35">
      <c r="A10921" t="s">
        <v>2050</v>
      </c>
      <c r="B10921" t="s">
        <v>5590</v>
      </c>
      <c r="C10921" t="s">
        <v>2857</v>
      </c>
      <c r="D10921" t="s">
        <v>2859</v>
      </c>
      <c r="E10921" t="s">
        <v>5591</v>
      </c>
      <c r="F10921" t="s">
        <v>2867</v>
      </c>
      <c r="G10921" t="s">
        <v>2868</v>
      </c>
      <c r="H10921">
        <v>0</v>
      </c>
      <c r="I10921">
        <v>0</v>
      </c>
      <c r="J10921">
        <v>0</v>
      </c>
      <c r="K10921">
        <v>0</v>
      </c>
      <c r="L10921">
        <v>0</v>
      </c>
    </row>
    <row r="10922" spans="1:14" x14ac:dyDescent="0.35">
      <c r="A10922" t="s">
        <v>2050</v>
      </c>
      <c r="B10922" t="s">
        <v>5590</v>
      </c>
      <c r="C10922" t="s">
        <v>2857</v>
      </c>
      <c r="D10922" t="s">
        <v>2859</v>
      </c>
      <c r="E10922" t="s">
        <v>5591</v>
      </c>
      <c r="F10922" t="s">
        <v>2869</v>
      </c>
      <c r="G10922" t="s">
        <v>2870</v>
      </c>
      <c r="H10922">
        <v>876043.83889999997</v>
      </c>
      <c r="I10922">
        <v>5342.5700760618302</v>
      </c>
      <c r="J10922">
        <v>59131.652359786</v>
      </c>
      <c r="K10922">
        <v>64474.222435847798</v>
      </c>
      <c r="L10922">
        <v>811569.616464152</v>
      </c>
    </row>
    <row r="10923" spans="1:14" x14ac:dyDescent="0.35">
      <c r="A10923" t="s">
        <v>2050</v>
      </c>
      <c r="B10923" t="s">
        <v>5590</v>
      </c>
      <c r="C10923" t="s">
        <v>2857</v>
      </c>
      <c r="D10923" t="s">
        <v>2859</v>
      </c>
      <c r="E10923" t="s">
        <v>5591</v>
      </c>
      <c r="F10923" t="s">
        <v>2871</v>
      </c>
      <c r="G10923" t="s">
        <v>2872</v>
      </c>
      <c r="H10923">
        <v>420247.11709999997</v>
      </c>
      <c r="I10923">
        <v>2562.88506547314</v>
      </c>
      <c r="J10923">
        <v>28366.053523317602</v>
      </c>
      <c r="K10923">
        <v>30928.938588790799</v>
      </c>
      <c r="L10923">
        <v>389318.17851120897</v>
      </c>
    </row>
    <row r="10924" spans="1:14" x14ac:dyDescent="0.35">
      <c r="A10924" t="s">
        <v>2050</v>
      </c>
      <c r="B10924" t="s">
        <v>5590</v>
      </c>
      <c r="C10924" t="s">
        <v>2857</v>
      </c>
      <c r="D10924" t="s">
        <v>2859</v>
      </c>
      <c r="E10924" t="s">
        <v>5591</v>
      </c>
      <c r="F10924" t="s">
        <v>3271</v>
      </c>
      <c r="G10924" t="s">
        <v>3272</v>
      </c>
      <c r="H10924">
        <v>761777.25120000006</v>
      </c>
      <c r="I10924">
        <v>4645.7131096189896</v>
      </c>
      <c r="J10924">
        <v>0</v>
      </c>
      <c r="K10924">
        <v>4645.7131096189896</v>
      </c>
      <c r="L10924">
        <v>757131.53809038096</v>
      </c>
      <c r="N10924" t="s">
        <v>2198</v>
      </c>
    </row>
    <row r="10925" spans="1:14" x14ac:dyDescent="0.35">
      <c r="A10925" t="s">
        <v>2050</v>
      </c>
      <c r="B10925" t="s">
        <v>5590</v>
      </c>
      <c r="C10925" t="s">
        <v>2857</v>
      </c>
      <c r="D10925" t="s">
        <v>2859</v>
      </c>
      <c r="E10925" t="s">
        <v>5591</v>
      </c>
      <c r="F10925" t="s">
        <v>2877</v>
      </c>
      <c r="G10925" t="s">
        <v>2878</v>
      </c>
      <c r="H10925">
        <v>422786.37459999998</v>
      </c>
      <c r="I10925">
        <v>2578.3707758385399</v>
      </c>
      <c r="J10925">
        <v>28537.4496171141</v>
      </c>
      <c r="K10925">
        <v>31115.820392952599</v>
      </c>
      <c r="L10925">
        <v>391670.55420704698</v>
      </c>
    </row>
    <row r="10926" spans="1:14" x14ac:dyDescent="0.35">
      <c r="A10926" t="s">
        <v>2050</v>
      </c>
      <c r="B10926" t="s">
        <v>5590</v>
      </c>
      <c r="C10926" t="s">
        <v>2879</v>
      </c>
      <c r="D10926" t="s">
        <v>2880</v>
      </c>
      <c r="E10926" t="s">
        <v>3958</v>
      </c>
      <c r="F10926" t="s">
        <v>2172</v>
      </c>
      <c r="G10926" t="s">
        <v>2173</v>
      </c>
      <c r="H10926">
        <v>25876.4241</v>
      </c>
      <c r="I10926">
        <v>127.803381526118</v>
      </c>
      <c r="J10926">
        <v>483.83805302913498</v>
      </c>
      <c r="K10926">
        <v>611.641434555253</v>
      </c>
      <c r="L10926">
        <v>25264.782665444702</v>
      </c>
    </row>
    <row r="10927" spans="1:14" x14ac:dyDescent="0.35">
      <c r="A10927" t="s">
        <v>2050</v>
      </c>
      <c r="B10927" t="s">
        <v>5590</v>
      </c>
      <c r="C10927" t="s">
        <v>2879</v>
      </c>
      <c r="D10927" t="s">
        <v>2880</v>
      </c>
      <c r="E10927" t="s">
        <v>3958</v>
      </c>
      <c r="F10927" t="s">
        <v>2882</v>
      </c>
      <c r="G10927" t="s">
        <v>2883</v>
      </c>
      <c r="H10927">
        <v>6443.1256999999996</v>
      </c>
      <c r="I10927">
        <v>31.822528733410898</v>
      </c>
      <c r="J10927">
        <v>120.47373207954401</v>
      </c>
      <c r="K10927">
        <v>152.29626081295501</v>
      </c>
      <c r="L10927">
        <v>6290.8294391870504</v>
      </c>
    </row>
    <row r="10928" spans="1:14" x14ac:dyDescent="0.35">
      <c r="A10928" t="s">
        <v>2050</v>
      </c>
      <c r="B10928" t="s">
        <v>5590</v>
      </c>
      <c r="C10928" t="s">
        <v>2879</v>
      </c>
      <c r="D10928" t="s">
        <v>2886</v>
      </c>
      <c r="E10928" t="s">
        <v>3512</v>
      </c>
      <c r="F10928" t="s">
        <v>2170</v>
      </c>
      <c r="G10928" t="s">
        <v>2171</v>
      </c>
      <c r="H10928">
        <v>0</v>
      </c>
      <c r="I10928">
        <v>0</v>
      </c>
      <c r="J10928">
        <v>0</v>
      </c>
      <c r="K10928">
        <v>0</v>
      </c>
      <c r="L10928">
        <v>0</v>
      </c>
    </row>
    <row r="10929" spans="1:12" x14ac:dyDescent="0.35">
      <c r="A10929" t="s">
        <v>2050</v>
      </c>
      <c r="B10929" t="s">
        <v>5590</v>
      </c>
      <c r="C10929" t="s">
        <v>2879</v>
      </c>
      <c r="D10929" t="s">
        <v>2886</v>
      </c>
      <c r="E10929" t="s">
        <v>3512</v>
      </c>
      <c r="F10929" t="s">
        <v>2172</v>
      </c>
      <c r="G10929" t="s">
        <v>2173</v>
      </c>
      <c r="H10929">
        <v>15823.2906</v>
      </c>
      <c r="I10929">
        <v>150.37575294631199</v>
      </c>
      <c r="J10929">
        <v>1.5733260584897399</v>
      </c>
      <c r="K10929">
        <v>151.94907900480101</v>
      </c>
      <c r="L10929">
        <v>15671.3415209952</v>
      </c>
    </row>
    <row r="10930" spans="1:12" x14ac:dyDescent="0.35">
      <c r="A10930" t="s">
        <v>2050</v>
      </c>
      <c r="B10930" t="s">
        <v>5590</v>
      </c>
      <c r="C10930" t="s">
        <v>2879</v>
      </c>
      <c r="D10930" t="s">
        <v>2886</v>
      </c>
      <c r="E10930" t="s">
        <v>3512</v>
      </c>
      <c r="F10930" t="s">
        <v>2882</v>
      </c>
      <c r="G10930" t="s">
        <v>2883</v>
      </c>
      <c r="H10930">
        <v>15823.2906</v>
      </c>
      <c r="I10930">
        <v>150.37575294631199</v>
      </c>
      <c r="J10930">
        <v>1.5733260584897399</v>
      </c>
      <c r="K10930">
        <v>151.94907900480101</v>
      </c>
      <c r="L10930">
        <v>15671.3415209952</v>
      </c>
    </row>
    <row r="10931" spans="1:12" x14ac:dyDescent="0.35">
      <c r="A10931" t="s">
        <v>2050</v>
      </c>
      <c r="B10931" t="s">
        <v>5590</v>
      </c>
      <c r="C10931" t="s">
        <v>2879</v>
      </c>
      <c r="D10931" t="s">
        <v>2886</v>
      </c>
      <c r="E10931" t="s">
        <v>3512</v>
      </c>
      <c r="F10931" t="s">
        <v>2884</v>
      </c>
      <c r="G10931" t="s">
        <v>2885</v>
      </c>
      <c r="H10931">
        <v>44138.652699999999</v>
      </c>
      <c r="I10931">
        <v>419.46920558708001</v>
      </c>
      <c r="J10931">
        <v>4.3887516368398103</v>
      </c>
      <c r="K10931">
        <v>423.85795722391998</v>
      </c>
      <c r="L10931">
        <v>43714.794742776103</v>
      </c>
    </row>
    <row r="10932" spans="1:12" x14ac:dyDescent="0.35">
      <c r="A10932" t="s">
        <v>2050</v>
      </c>
      <c r="B10932" t="s">
        <v>5590</v>
      </c>
      <c r="C10932" t="s">
        <v>2879</v>
      </c>
      <c r="D10932" t="s">
        <v>2888</v>
      </c>
      <c r="E10932" t="s">
        <v>5592</v>
      </c>
      <c r="F10932" t="s">
        <v>2170</v>
      </c>
      <c r="G10932" t="s">
        <v>2171</v>
      </c>
      <c r="H10932">
        <v>0</v>
      </c>
      <c r="I10932">
        <v>0</v>
      </c>
      <c r="J10932">
        <v>0</v>
      </c>
      <c r="K10932">
        <v>0</v>
      </c>
      <c r="L10932">
        <v>0</v>
      </c>
    </row>
    <row r="10933" spans="1:12" x14ac:dyDescent="0.35">
      <c r="A10933" t="s">
        <v>2050</v>
      </c>
      <c r="B10933" t="s">
        <v>5590</v>
      </c>
      <c r="C10933" t="s">
        <v>2879</v>
      </c>
      <c r="D10933" t="s">
        <v>2888</v>
      </c>
      <c r="E10933" t="s">
        <v>5592</v>
      </c>
      <c r="F10933" t="s">
        <v>2172</v>
      </c>
      <c r="G10933" t="s">
        <v>2173</v>
      </c>
      <c r="H10933">
        <v>15557.220499999999</v>
      </c>
      <c r="I10933">
        <v>62.9866784452703</v>
      </c>
      <c r="J10933">
        <v>0.76963509677419395</v>
      </c>
      <c r="K10933">
        <v>63.756313542044502</v>
      </c>
      <c r="L10933">
        <v>15493.464186458001</v>
      </c>
    </row>
    <row r="10934" spans="1:12" x14ac:dyDescent="0.35">
      <c r="A10934" t="s">
        <v>2050</v>
      </c>
      <c r="B10934" t="s">
        <v>5590</v>
      </c>
      <c r="C10934" t="s">
        <v>2879</v>
      </c>
      <c r="D10934" t="s">
        <v>2888</v>
      </c>
      <c r="E10934" t="s">
        <v>5592</v>
      </c>
      <c r="F10934" t="s">
        <v>2882</v>
      </c>
      <c r="G10934" t="s">
        <v>2883</v>
      </c>
      <c r="H10934">
        <v>3862.8472999999999</v>
      </c>
      <c r="I10934">
        <v>15.639549409880001</v>
      </c>
      <c r="J10934">
        <v>0.191099870967742</v>
      </c>
      <c r="K10934">
        <v>15.830649280847799</v>
      </c>
      <c r="L10934">
        <v>3847.0166507191502</v>
      </c>
    </row>
    <row r="10935" spans="1:12" x14ac:dyDescent="0.35">
      <c r="A10935" t="s">
        <v>2050</v>
      </c>
      <c r="B10935" t="s">
        <v>5590</v>
      </c>
      <c r="C10935" t="s">
        <v>2879</v>
      </c>
      <c r="D10935" t="s">
        <v>2888</v>
      </c>
      <c r="E10935" t="s">
        <v>5592</v>
      </c>
      <c r="F10935" t="s">
        <v>2884</v>
      </c>
      <c r="G10935" t="s">
        <v>2885</v>
      </c>
      <c r="H10935">
        <v>22965.4208</v>
      </c>
      <c r="I10935">
        <v>92.980334847779901</v>
      </c>
      <c r="J10935">
        <v>1.136128</v>
      </c>
      <c r="K10935">
        <v>94.1164628477799</v>
      </c>
      <c r="L10935">
        <v>22871.3043371522</v>
      </c>
    </row>
    <row r="10936" spans="1:12" x14ac:dyDescent="0.35">
      <c r="A10936" t="s">
        <v>2050</v>
      </c>
      <c r="B10936" t="s">
        <v>5590</v>
      </c>
      <c r="C10936" t="s">
        <v>2879</v>
      </c>
      <c r="D10936" t="s">
        <v>2888</v>
      </c>
      <c r="E10936" t="s">
        <v>5592</v>
      </c>
      <c r="F10936" t="s">
        <v>2896</v>
      </c>
      <c r="G10936" t="s">
        <v>2897</v>
      </c>
      <c r="H10936">
        <v>17620.933400000002</v>
      </c>
      <c r="I10936">
        <v>71.342054157397996</v>
      </c>
      <c r="J10936">
        <v>0.87172954838709704</v>
      </c>
      <c r="K10936">
        <v>72.213783705785005</v>
      </c>
      <c r="L10936">
        <v>17548.719616294198</v>
      </c>
    </row>
    <row r="10937" spans="1:12" x14ac:dyDescent="0.35">
      <c r="A10937" t="s">
        <v>2050</v>
      </c>
      <c r="B10937" t="s">
        <v>5590</v>
      </c>
      <c r="C10937" t="s">
        <v>2879</v>
      </c>
      <c r="D10937" t="s">
        <v>2892</v>
      </c>
      <c r="E10937" t="s">
        <v>4123</v>
      </c>
      <c r="F10937" t="s">
        <v>2172</v>
      </c>
      <c r="G10937" t="s">
        <v>2173</v>
      </c>
      <c r="H10937">
        <v>14766.5126</v>
      </c>
      <c r="I10937">
        <v>78.2742087005971</v>
      </c>
      <c r="J10937">
        <v>0</v>
      </c>
      <c r="K10937">
        <v>78.2742087005971</v>
      </c>
      <c r="L10937">
        <v>14688.238391299399</v>
      </c>
    </row>
    <row r="10938" spans="1:12" x14ac:dyDescent="0.35">
      <c r="A10938" t="s">
        <v>2050</v>
      </c>
      <c r="B10938" t="s">
        <v>5590</v>
      </c>
      <c r="C10938" t="s">
        <v>2879</v>
      </c>
      <c r="D10938" t="s">
        <v>2892</v>
      </c>
      <c r="E10938" t="s">
        <v>4123</v>
      </c>
      <c r="F10938" t="s">
        <v>2882</v>
      </c>
      <c r="G10938" t="s">
        <v>2883</v>
      </c>
      <c r="H10938">
        <v>8095.6758</v>
      </c>
      <c r="I10938">
        <v>42.913491612169501</v>
      </c>
      <c r="J10938">
        <v>0</v>
      </c>
      <c r="K10938">
        <v>42.913491612169501</v>
      </c>
      <c r="L10938">
        <v>8052.7623083878298</v>
      </c>
    </row>
    <row r="10939" spans="1:12" x14ac:dyDescent="0.35">
      <c r="A10939" t="s">
        <v>2050</v>
      </c>
      <c r="B10939" t="s">
        <v>5590</v>
      </c>
      <c r="C10939" t="s">
        <v>2879</v>
      </c>
      <c r="D10939" t="s">
        <v>2894</v>
      </c>
      <c r="E10939" t="s">
        <v>2967</v>
      </c>
      <c r="F10939" t="s">
        <v>2170</v>
      </c>
      <c r="G10939" t="s">
        <v>2171</v>
      </c>
      <c r="H10939">
        <v>0</v>
      </c>
      <c r="I10939">
        <v>0</v>
      </c>
      <c r="J10939">
        <v>0</v>
      </c>
      <c r="K10939">
        <v>0</v>
      </c>
      <c r="L10939">
        <v>0</v>
      </c>
    </row>
    <row r="10940" spans="1:12" x14ac:dyDescent="0.35">
      <c r="A10940" t="s">
        <v>2050</v>
      </c>
      <c r="B10940" t="s">
        <v>5590</v>
      </c>
      <c r="C10940" t="s">
        <v>2879</v>
      </c>
      <c r="D10940" t="s">
        <v>2894</v>
      </c>
      <c r="E10940" t="s">
        <v>2967</v>
      </c>
      <c r="F10940" t="s">
        <v>2172</v>
      </c>
      <c r="G10940" t="s">
        <v>2173</v>
      </c>
      <c r="H10940">
        <v>7139.8858</v>
      </c>
      <c r="I10940">
        <v>64.882820181808398</v>
      </c>
      <c r="J10940">
        <v>0.68579581517938804</v>
      </c>
      <c r="K10940">
        <v>65.568615996987802</v>
      </c>
      <c r="L10940">
        <v>7074.31718400301</v>
      </c>
    </row>
    <row r="10941" spans="1:12" x14ac:dyDescent="0.35">
      <c r="A10941" t="s">
        <v>2050</v>
      </c>
      <c r="B10941" t="s">
        <v>5590</v>
      </c>
      <c r="C10941" t="s">
        <v>2879</v>
      </c>
      <c r="D10941" t="s">
        <v>2894</v>
      </c>
      <c r="E10941" t="s">
        <v>2967</v>
      </c>
      <c r="F10941" t="s">
        <v>2882</v>
      </c>
      <c r="G10941" t="s">
        <v>2883</v>
      </c>
      <c r="H10941">
        <v>5849.5450000000001</v>
      </c>
      <c r="I10941">
        <v>53.157009305578001</v>
      </c>
      <c r="J10941">
        <v>0.56185681243612495</v>
      </c>
      <c r="K10941">
        <v>53.718866118014098</v>
      </c>
      <c r="L10941">
        <v>5795.8261338819902</v>
      </c>
    </row>
    <row r="10942" spans="1:12" x14ac:dyDescent="0.35">
      <c r="A10942" t="s">
        <v>2050</v>
      </c>
      <c r="B10942" t="s">
        <v>5590</v>
      </c>
      <c r="C10942" t="s">
        <v>2879</v>
      </c>
      <c r="D10942" t="s">
        <v>2894</v>
      </c>
      <c r="E10942" t="s">
        <v>2967</v>
      </c>
      <c r="F10942" t="s">
        <v>2884</v>
      </c>
      <c r="G10942" t="s">
        <v>2885</v>
      </c>
      <c r="H10942">
        <v>43613.519</v>
      </c>
      <c r="I10942">
        <v>396.33240761658902</v>
      </c>
      <c r="J10942">
        <v>4.1891382927222898</v>
      </c>
      <c r="K10942">
        <v>400.52154590931099</v>
      </c>
      <c r="L10942">
        <v>43212.997454090699</v>
      </c>
    </row>
    <row r="10943" spans="1:12" x14ac:dyDescent="0.35">
      <c r="A10943" t="s">
        <v>2050</v>
      </c>
      <c r="B10943" t="s">
        <v>5590</v>
      </c>
      <c r="C10943" t="s">
        <v>2879</v>
      </c>
      <c r="D10943" t="s">
        <v>2894</v>
      </c>
      <c r="E10943" t="s">
        <v>2967</v>
      </c>
      <c r="F10943" t="s">
        <v>2896</v>
      </c>
      <c r="G10943" t="s">
        <v>2897</v>
      </c>
      <c r="H10943">
        <v>28645.5658</v>
      </c>
      <c r="I10943">
        <v>260.31300145231597</v>
      </c>
      <c r="J10943">
        <v>2.7514458609004402</v>
      </c>
      <c r="K10943">
        <v>263.06444731321602</v>
      </c>
      <c r="L10943">
        <v>28382.501352686799</v>
      </c>
    </row>
    <row r="10944" spans="1:12" x14ac:dyDescent="0.35">
      <c r="A10944" t="s">
        <v>2050</v>
      </c>
      <c r="B10944" t="s">
        <v>5590</v>
      </c>
      <c r="C10944" t="s">
        <v>2879</v>
      </c>
      <c r="D10944" t="s">
        <v>2898</v>
      </c>
      <c r="E10944" t="s">
        <v>2893</v>
      </c>
      <c r="F10944" t="s">
        <v>2170</v>
      </c>
      <c r="G10944" t="s">
        <v>2171</v>
      </c>
      <c r="H10944">
        <v>0</v>
      </c>
      <c r="I10944">
        <v>0</v>
      </c>
      <c r="J10944">
        <v>0</v>
      </c>
      <c r="K10944">
        <v>0</v>
      </c>
      <c r="L10944">
        <v>0</v>
      </c>
    </row>
    <row r="10945" spans="1:12" x14ac:dyDescent="0.35">
      <c r="A10945" t="s">
        <v>2050</v>
      </c>
      <c r="B10945" t="s">
        <v>5590</v>
      </c>
      <c r="C10945" t="s">
        <v>2879</v>
      </c>
      <c r="D10945" t="s">
        <v>2898</v>
      </c>
      <c r="E10945" t="s">
        <v>2893</v>
      </c>
      <c r="F10945" t="s">
        <v>2172</v>
      </c>
      <c r="G10945" t="s">
        <v>2173</v>
      </c>
      <c r="H10945">
        <v>9373.3533000000007</v>
      </c>
      <c r="I10945">
        <v>27.367665997012299</v>
      </c>
      <c r="J10945">
        <v>0</v>
      </c>
      <c r="K10945">
        <v>27.367665997012299</v>
      </c>
      <c r="L10945">
        <v>9345.9856340029892</v>
      </c>
    </row>
    <row r="10946" spans="1:12" x14ac:dyDescent="0.35">
      <c r="A10946" t="s">
        <v>2050</v>
      </c>
      <c r="B10946" t="s">
        <v>5590</v>
      </c>
      <c r="C10946" t="s">
        <v>2879</v>
      </c>
      <c r="D10946" t="s">
        <v>2898</v>
      </c>
      <c r="E10946" t="s">
        <v>2893</v>
      </c>
      <c r="F10946" t="s">
        <v>2882</v>
      </c>
      <c r="G10946" t="s">
        <v>2883</v>
      </c>
      <c r="H10946">
        <v>10025.412700000001</v>
      </c>
      <c r="I10946">
        <v>29.271503631587098</v>
      </c>
      <c r="J10946">
        <v>0</v>
      </c>
      <c r="K10946">
        <v>29.271503631587098</v>
      </c>
      <c r="L10946">
        <v>9996.1411963684095</v>
      </c>
    </row>
    <row r="10947" spans="1:12" x14ac:dyDescent="0.35">
      <c r="A10947" t="s">
        <v>2050</v>
      </c>
      <c r="B10947" t="s">
        <v>5590</v>
      </c>
      <c r="C10947" t="s">
        <v>2879</v>
      </c>
      <c r="D10947" t="s">
        <v>2898</v>
      </c>
      <c r="E10947" t="s">
        <v>2893</v>
      </c>
      <c r="F10947" t="s">
        <v>2884</v>
      </c>
      <c r="G10947" t="s">
        <v>2885</v>
      </c>
      <c r="H10947">
        <v>14793.5967</v>
      </c>
      <c r="I10947">
        <v>43.193316334415101</v>
      </c>
      <c r="J10947">
        <v>0</v>
      </c>
      <c r="K10947">
        <v>43.193316334415101</v>
      </c>
      <c r="L10947">
        <v>14750.4033836656</v>
      </c>
    </row>
    <row r="10948" spans="1:12" x14ac:dyDescent="0.35">
      <c r="A10948" t="s">
        <v>2050</v>
      </c>
      <c r="B10948" t="s">
        <v>5590</v>
      </c>
      <c r="C10948" t="s">
        <v>2879</v>
      </c>
      <c r="D10948" t="s">
        <v>2898</v>
      </c>
      <c r="E10948" t="s">
        <v>2893</v>
      </c>
      <c r="F10948" t="s">
        <v>2896</v>
      </c>
      <c r="G10948" t="s">
        <v>2897</v>
      </c>
      <c r="H10948">
        <v>13570.9854</v>
      </c>
      <c r="I10948">
        <v>39.623620769587397</v>
      </c>
      <c r="J10948">
        <v>0</v>
      </c>
      <c r="K10948">
        <v>39.623620769587397</v>
      </c>
      <c r="L10948">
        <v>13531.361779230399</v>
      </c>
    </row>
    <row r="10949" spans="1:12" x14ac:dyDescent="0.35">
      <c r="A10949" t="s">
        <v>2050</v>
      </c>
      <c r="B10949" t="s">
        <v>5590</v>
      </c>
      <c r="C10949" t="s">
        <v>2879</v>
      </c>
      <c r="D10949" t="s">
        <v>2902</v>
      </c>
      <c r="E10949" t="s">
        <v>2970</v>
      </c>
      <c r="F10949" t="s">
        <v>2170</v>
      </c>
      <c r="G10949" t="s">
        <v>2171</v>
      </c>
      <c r="H10949">
        <v>0</v>
      </c>
      <c r="I10949">
        <v>0</v>
      </c>
      <c r="J10949">
        <v>0</v>
      </c>
      <c r="K10949">
        <v>0</v>
      </c>
      <c r="L10949">
        <v>0</v>
      </c>
    </row>
    <row r="10950" spans="1:12" x14ac:dyDescent="0.35">
      <c r="A10950" t="s">
        <v>2050</v>
      </c>
      <c r="B10950" t="s">
        <v>5590</v>
      </c>
      <c r="C10950" t="s">
        <v>2879</v>
      </c>
      <c r="D10950" t="s">
        <v>2902</v>
      </c>
      <c r="E10950" t="s">
        <v>2970</v>
      </c>
      <c r="F10950" t="s">
        <v>2172</v>
      </c>
      <c r="G10950" t="s">
        <v>2173</v>
      </c>
      <c r="H10950">
        <v>16834.243399999999</v>
      </c>
      <c r="I10950">
        <v>37.729748769765003</v>
      </c>
      <c r="J10950">
        <v>0</v>
      </c>
      <c r="K10950">
        <v>37.729748769765003</v>
      </c>
      <c r="L10950">
        <v>16796.513651230202</v>
      </c>
    </row>
    <row r="10951" spans="1:12" x14ac:dyDescent="0.35">
      <c r="A10951" t="s">
        <v>2050</v>
      </c>
      <c r="B10951" t="s">
        <v>5590</v>
      </c>
      <c r="C10951" t="s">
        <v>2879</v>
      </c>
      <c r="D10951" t="s">
        <v>2902</v>
      </c>
      <c r="E10951" t="s">
        <v>2970</v>
      </c>
      <c r="F10951" t="s">
        <v>2882</v>
      </c>
      <c r="G10951" t="s">
        <v>2883</v>
      </c>
      <c r="H10951">
        <v>0</v>
      </c>
      <c r="I10951">
        <v>0</v>
      </c>
      <c r="J10951">
        <v>0</v>
      </c>
      <c r="K10951">
        <v>0</v>
      </c>
      <c r="L10951">
        <v>0</v>
      </c>
    </row>
    <row r="10952" spans="1:12" x14ac:dyDescent="0.35">
      <c r="A10952" t="s">
        <v>2050</v>
      </c>
      <c r="B10952" t="s">
        <v>5590</v>
      </c>
      <c r="C10952" t="s">
        <v>2879</v>
      </c>
      <c r="D10952" t="s">
        <v>2902</v>
      </c>
      <c r="E10952" t="s">
        <v>2970</v>
      </c>
      <c r="F10952" t="s">
        <v>2884</v>
      </c>
      <c r="G10952" t="s">
        <v>2885</v>
      </c>
      <c r="H10952">
        <v>16777.821199999998</v>
      </c>
      <c r="I10952">
        <v>34.631345710332099</v>
      </c>
      <c r="J10952">
        <v>0</v>
      </c>
      <c r="K10952">
        <v>34.631345710332099</v>
      </c>
      <c r="L10952">
        <v>16743.1898542897</v>
      </c>
    </row>
    <row r="10953" spans="1:12" x14ac:dyDescent="0.35">
      <c r="A10953" t="s">
        <v>2050</v>
      </c>
      <c r="B10953" t="s">
        <v>5590</v>
      </c>
      <c r="C10953" t="s">
        <v>2879</v>
      </c>
      <c r="D10953" t="s">
        <v>2902</v>
      </c>
      <c r="E10953" t="s">
        <v>2970</v>
      </c>
      <c r="F10953" t="s">
        <v>2896</v>
      </c>
      <c r="G10953" t="s">
        <v>2897</v>
      </c>
      <c r="H10953">
        <v>11963.6284</v>
      </c>
      <c r="I10953">
        <v>24.694300046125498</v>
      </c>
      <c r="J10953">
        <v>0</v>
      </c>
      <c r="K10953">
        <v>24.694300046125498</v>
      </c>
      <c r="L10953">
        <v>11938.9340999539</v>
      </c>
    </row>
    <row r="10954" spans="1:12" x14ac:dyDescent="0.35">
      <c r="A10954" t="s">
        <v>2050</v>
      </c>
      <c r="B10954" t="s">
        <v>5590</v>
      </c>
      <c r="C10954" t="s">
        <v>2879</v>
      </c>
      <c r="D10954" t="s">
        <v>2904</v>
      </c>
      <c r="E10954" t="s">
        <v>2899</v>
      </c>
      <c r="F10954" t="s">
        <v>2170</v>
      </c>
      <c r="G10954" t="s">
        <v>2171</v>
      </c>
      <c r="H10954">
        <v>0</v>
      </c>
      <c r="I10954">
        <v>0</v>
      </c>
      <c r="J10954">
        <v>0</v>
      </c>
      <c r="K10954">
        <v>0</v>
      </c>
      <c r="L10954">
        <v>0</v>
      </c>
    </row>
    <row r="10955" spans="1:12" x14ac:dyDescent="0.35">
      <c r="A10955" t="s">
        <v>2050</v>
      </c>
      <c r="B10955" t="s">
        <v>5590</v>
      </c>
      <c r="C10955" t="s">
        <v>2879</v>
      </c>
      <c r="D10955" t="s">
        <v>2904</v>
      </c>
      <c r="E10955" t="s">
        <v>2899</v>
      </c>
      <c r="F10955" t="s">
        <v>2172</v>
      </c>
      <c r="G10955" t="s">
        <v>2173</v>
      </c>
      <c r="H10955">
        <v>27662.420300000002</v>
      </c>
      <c r="I10955">
        <v>155.05788131437001</v>
      </c>
      <c r="J10955">
        <v>281.66082589504703</v>
      </c>
      <c r="K10955">
        <v>436.71870720941598</v>
      </c>
      <c r="L10955">
        <v>27225.7015927906</v>
      </c>
    </row>
    <row r="10956" spans="1:12" x14ac:dyDescent="0.35">
      <c r="A10956" t="s">
        <v>2050</v>
      </c>
      <c r="B10956" t="s">
        <v>5590</v>
      </c>
      <c r="C10956" t="s">
        <v>2879</v>
      </c>
      <c r="D10956" t="s">
        <v>2904</v>
      </c>
      <c r="E10956" t="s">
        <v>2899</v>
      </c>
      <c r="F10956" t="s">
        <v>2882</v>
      </c>
      <c r="G10956" t="s">
        <v>2883</v>
      </c>
      <c r="H10956">
        <v>0</v>
      </c>
      <c r="I10956">
        <v>0</v>
      </c>
      <c r="J10956">
        <v>0</v>
      </c>
      <c r="K10956">
        <v>0</v>
      </c>
      <c r="L10956">
        <v>0</v>
      </c>
    </row>
    <row r="10957" spans="1:12" x14ac:dyDescent="0.35">
      <c r="A10957" t="s">
        <v>2050</v>
      </c>
      <c r="B10957" t="s">
        <v>5590</v>
      </c>
      <c r="C10957" t="s">
        <v>2879</v>
      </c>
      <c r="D10957" t="s">
        <v>2904</v>
      </c>
      <c r="E10957" t="s">
        <v>2899</v>
      </c>
      <c r="F10957" t="s">
        <v>2884</v>
      </c>
      <c r="G10957" t="s">
        <v>2885</v>
      </c>
      <c r="H10957">
        <v>27122.373</v>
      </c>
      <c r="I10957">
        <v>152.03072094163801</v>
      </c>
      <c r="J10957">
        <v>276.16202452182398</v>
      </c>
      <c r="K10957">
        <v>428.19274546346202</v>
      </c>
      <c r="L10957">
        <v>26694.180254536499</v>
      </c>
    </row>
    <row r="10958" spans="1:12" x14ac:dyDescent="0.35">
      <c r="A10958" t="s">
        <v>2050</v>
      </c>
      <c r="B10958" t="s">
        <v>5590</v>
      </c>
      <c r="C10958" t="s">
        <v>2879</v>
      </c>
      <c r="D10958" t="s">
        <v>2904</v>
      </c>
      <c r="E10958" t="s">
        <v>2899</v>
      </c>
      <c r="F10958" t="s">
        <v>2896</v>
      </c>
      <c r="G10958" t="s">
        <v>2897</v>
      </c>
      <c r="H10958">
        <v>9690.8479000000007</v>
      </c>
      <c r="I10958">
        <v>54.320711132908301</v>
      </c>
      <c r="J10958">
        <v>98.672935752819996</v>
      </c>
      <c r="K10958">
        <v>152.993646885728</v>
      </c>
      <c r="L10958">
        <v>9537.8542531142703</v>
      </c>
    </row>
    <row r="10959" spans="1:12" x14ac:dyDescent="0.35">
      <c r="A10959" t="s">
        <v>2050</v>
      </c>
      <c r="B10959" t="s">
        <v>5590</v>
      </c>
      <c r="C10959" t="s">
        <v>2879</v>
      </c>
      <c r="D10959" t="s">
        <v>2906</v>
      </c>
      <c r="E10959" t="s">
        <v>5593</v>
      </c>
      <c r="F10959" t="s">
        <v>2170</v>
      </c>
      <c r="G10959" t="s">
        <v>2171</v>
      </c>
      <c r="H10959">
        <v>0</v>
      </c>
      <c r="I10959">
        <v>0</v>
      </c>
      <c r="J10959">
        <v>0</v>
      </c>
      <c r="K10959">
        <v>0</v>
      </c>
      <c r="L10959">
        <v>0</v>
      </c>
    </row>
    <row r="10960" spans="1:12" x14ac:dyDescent="0.35">
      <c r="A10960" t="s">
        <v>2050</v>
      </c>
      <c r="B10960" t="s">
        <v>5590</v>
      </c>
      <c r="C10960" t="s">
        <v>2879</v>
      </c>
      <c r="D10960" t="s">
        <v>2906</v>
      </c>
      <c r="E10960" t="s">
        <v>5593</v>
      </c>
      <c r="F10960" t="s">
        <v>2172</v>
      </c>
      <c r="G10960" t="s">
        <v>2173</v>
      </c>
      <c r="H10960">
        <v>24403.018499999998</v>
      </c>
      <c r="I10960">
        <v>151.58596807504901</v>
      </c>
      <c r="J10960">
        <v>326.49161875693801</v>
      </c>
      <c r="K10960">
        <v>478.07758683198603</v>
      </c>
      <c r="L10960">
        <v>23924.940913168</v>
      </c>
    </row>
    <row r="10961" spans="1:12" x14ac:dyDescent="0.35">
      <c r="A10961" t="s">
        <v>2050</v>
      </c>
      <c r="B10961" t="s">
        <v>5590</v>
      </c>
      <c r="C10961" t="s">
        <v>2879</v>
      </c>
      <c r="D10961" t="s">
        <v>2906</v>
      </c>
      <c r="E10961" t="s">
        <v>5593</v>
      </c>
      <c r="F10961" t="s">
        <v>2882</v>
      </c>
      <c r="G10961" t="s">
        <v>2883</v>
      </c>
      <c r="H10961">
        <v>0</v>
      </c>
      <c r="I10961">
        <v>0</v>
      </c>
      <c r="J10961">
        <v>0</v>
      </c>
      <c r="K10961">
        <v>0</v>
      </c>
      <c r="L10961">
        <v>0</v>
      </c>
    </row>
    <row r="10962" spans="1:12" x14ac:dyDescent="0.35">
      <c r="A10962" t="s">
        <v>2050</v>
      </c>
      <c r="B10962" t="s">
        <v>5590</v>
      </c>
      <c r="C10962" t="s">
        <v>2879</v>
      </c>
      <c r="D10962" t="s">
        <v>2906</v>
      </c>
      <c r="E10962" t="s">
        <v>5593</v>
      </c>
      <c r="F10962" t="s">
        <v>2884</v>
      </c>
      <c r="G10962" t="s">
        <v>2885</v>
      </c>
      <c r="H10962">
        <v>27476.763599999998</v>
      </c>
      <c r="I10962">
        <v>174.96898822763501</v>
      </c>
      <c r="J10962">
        <v>6.3171518472305097</v>
      </c>
      <c r="K10962">
        <v>181.28614007486601</v>
      </c>
      <c r="L10962">
        <v>27295.4774599251</v>
      </c>
    </row>
    <row r="10963" spans="1:12" x14ac:dyDescent="0.35">
      <c r="A10963" t="s">
        <v>2050</v>
      </c>
      <c r="B10963" t="s">
        <v>5590</v>
      </c>
      <c r="C10963" t="s">
        <v>2879</v>
      </c>
      <c r="D10963" t="s">
        <v>2906</v>
      </c>
      <c r="E10963" t="s">
        <v>5593</v>
      </c>
      <c r="F10963" t="s">
        <v>2896</v>
      </c>
      <c r="G10963" t="s">
        <v>2897</v>
      </c>
      <c r="H10963">
        <v>31227.857599999999</v>
      </c>
      <c r="I10963">
        <v>198.85553952151</v>
      </c>
      <c r="J10963">
        <v>7.1795616557261397</v>
      </c>
      <c r="K10963">
        <v>206.03510117723599</v>
      </c>
      <c r="L10963">
        <v>31021.822498822799</v>
      </c>
    </row>
    <row r="10964" spans="1:12" x14ac:dyDescent="0.35">
      <c r="A10964" t="s">
        <v>2050</v>
      </c>
      <c r="B10964" t="s">
        <v>5590</v>
      </c>
      <c r="C10964" t="s">
        <v>2879</v>
      </c>
      <c r="D10964" t="s">
        <v>2908</v>
      </c>
      <c r="E10964" t="s">
        <v>4143</v>
      </c>
      <c r="F10964" t="s">
        <v>2170</v>
      </c>
      <c r="G10964" t="s">
        <v>2171</v>
      </c>
      <c r="H10964">
        <v>0</v>
      </c>
      <c r="I10964">
        <v>0</v>
      </c>
      <c r="J10964">
        <v>0</v>
      </c>
      <c r="K10964">
        <v>0</v>
      </c>
      <c r="L10964">
        <v>0</v>
      </c>
    </row>
    <row r="10965" spans="1:12" x14ac:dyDescent="0.35">
      <c r="A10965" t="s">
        <v>2050</v>
      </c>
      <c r="B10965" t="s">
        <v>5590</v>
      </c>
      <c r="C10965" t="s">
        <v>2879</v>
      </c>
      <c r="D10965" t="s">
        <v>2908</v>
      </c>
      <c r="E10965" t="s">
        <v>4143</v>
      </c>
      <c r="F10965" t="s">
        <v>2172</v>
      </c>
      <c r="G10965" t="s">
        <v>2173</v>
      </c>
      <c r="H10965">
        <v>34741.3073</v>
      </c>
      <c r="I10965">
        <v>158.76607975891599</v>
      </c>
      <c r="J10965">
        <v>205.30889596015899</v>
      </c>
      <c r="K10965">
        <v>364.07497571907402</v>
      </c>
      <c r="L10965">
        <v>34377.2323242809</v>
      </c>
    </row>
    <row r="10966" spans="1:12" x14ac:dyDescent="0.35">
      <c r="A10966" t="s">
        <v>2050</v>
      </c>
      <c r="B10966" t="s">
        <v>5590</v>
      </c>
      <c r="C10966" t="s">
        <v>2879</v>
      </c>
      <c r="D10966" t="s">
        <v>2908</v>
      </c>
      <c r="E10966" t="s">
        <v>4143</v>
      </c>
      <c r="F10966" t="s">
        <v>2882</v>
      </c>
      <c r="G10966" t="s">
        <v>2883</v>
      </c>
      <c r="H10966">
        <v>0</v>
      </c>
      <c r="I10966">
        <v>0</v>
      </c>
      <c r="J10966">
        <v>0</v>
      </c>
      <c r="K10966">
        <v>0</v>
      </c>
      <c r="L10966">
        <v>0</v>
      </c>
    </row>
    <row r="10967" spans="1:12" x14ac:dyDescent="0.35">
      <c r="A10967" t="s">
        <v>2050</v>
      </c>
      <c r="B10967" t="s">
        <v>5590</v>
      </c>
      <c r="C10967" t="s">
        <v>2879</v>
      </c>
      <c r="D10967" t="s">
        <v>2908</v>
      </c>
      <c r="E10967" t="s">
        <v>4143</v>
      </c>
      <c r="F10967" t="s">
        <v>2884</v>
      </c>
      <c r="G10967" t="s">
        <v>2885</v>
      </c>
      <c r="H10967">
        <v>17595.2461</v>
      </c>
      <c r="I10967">
        <v>80.413896005210603</v>
      </c>
      <c r="J10967">
        <v>0.63387863656100696</v>
      </c>
      <c r="K10967">
        <v>81.047774641771596</v>
      </c>
      <c r="L10967">
        <v>17514.1983253582</v>
      </c>
    </row>
    <row r="10968" spans="1:12" x14ac:dyDescent="0.35">
      <c r="A10968" t="s">
        <v>2050</v>
      </c>
      <c r="B10968" t="s">
        <v>5590</v>
      </c>
      <c r="C10968" t="s">
        <v>2879</v>
      </c>
      <c r="D10968" t="s">
        <v>2908</v>
      </c>
      <c r="E10968" t="s">
        <v>4143</v>
      </c>
      <c r="F10968" t="s">
        <v>2896</v>
      </c>
      <c r="G10968" t="s">
        <v>2897</v>
      </c>
      <c r="H10968">
        <v>32916.949099999998</v>
      </c>
      <c r="I10968">
        <v>150.437232414242</v>
      </c>
      <c r="J10968">
        <v>1.1858516066000899</v>
      </c>
      <c r="K10968">
        <v>151.62308402084199</v>
      </c>
      <c r="L10968">
        <v>32765.326015979201</v>
      </c>
    </row>
    <row r="10969" spans="1:12" x14ac:dyDescent="0.35">
      <c r="A10969" t="s">
        <v>2050</v>
      </c>
      <c r="B10969" t="s">
        <v>5590</v>
      </c>
      <c r="C10969" t="s">
        <v>2879</v>
      </c>
      <c r="D10969" t="s">
        <v>2910</v>
      </c>
      <c r="E10969" t="s">
        <v>3324</v>
      </c>
      <c r="F10969" t="s">
        <v>2172</v>
      </c>
      <c r="G10969" t="s">
        <v>2173</v>
      </c>
      <c r="H10969">
        <v>15164.082</v>
      </c>
      <c r="I10969">
        <v>62.046286444418598</v>
      </c>
      <c r="J10969">
        <v>0</v>
      </c>
      <c r="K10969">
        <v>62.046286444418598</v>
      </c>
      <c r="L10969">
        <v>15102.035713555601</v>
      </c>
    </row>
    <row r="10970" spans="1:12" x14ac:dyDescent="0.35">
      <c r="A10970" t="s">
        <v>2050</v>
      </c>
      <c r="B10970" t="s">
        <v>5590</v>
      </c>
      <c r="C10970" t="s">
        <v>2879</v>
      </c>
      <c r="D10970" t="s">
        <v>2910</v>
      </c>
      <c r="E10970" t="s">
        <v>3324</v>
      </c>
      <c r="F10970" t="s">
        <v>2882</v>
      </c>
      <c r="G10970" t="s">
        <v>2883</v>
      </c>
      <c r="H10970">
        <v>18610.464400000001</v>
      </c>
      <c r="I10970">
        <v>76.147715181786495</v>
      </c>
      <c r="J10970">
        <v>0</v>
      </c>
      <c r="K10970">
        <v>76.147715181786495</v>
      </c>
      <c r="L10970">
        <v>18534.316684818201</v>
      </c>
    </row>
    <row r="10971" spans="1:12" x14ac:dyDescent="0.35">
      <c r="A10971" t="s">
        <v>2050</v>
      </c>
      <c r="B10971" t="s">
        <v>5590</v>
      </c>
      <c r="C10971" t="s">
        <v>2879</v>
      </c>
      <c r="D10971" t="s">
        <v>2910</v>
      </c>
      <c r="E10971" t="s">
        <v>3324</v>
      </c>
      <c r="F10971" t="s">
        <v>2884</v>
      </c>
      <c r="G10971" t="s">
        <v>2885</v>
      </c>
      <c r="H10971">
        <v>40322.672700000003</v>
      </c>
      <c r="I10971">
        <v>164.986716227204</v>
      </c>
      <c r="J10971">
        <v>0</v>
      </c>
      <c r="K10971">
        <v>164.986716227204</v>
      </c>
      <c r="L10971">
        <v>40157.685983772797</v>
      </c>
    </row>
    <row r="10972" spans="1:12" x14ac:dyDescent="0.35">
      <c r="A10972" t="s">
        <v>2050</v>
      </c>
      <c r="B10972" t="s">
        <v>5590</v>
      </c>
      <c r="C10972" t="s">
        <v>2879</v>
      </c>
      <c r="D10972" t="s">
        <v>2910</v>
      </c>
      <c r="E10972" t="s">
        <v>3324</v>
      </c>
      <c r="F10972" t="s">
        <v>2896</v>
      </c>
      <c r="G10972" t="s">
        <v>2897</v>
      </c>
      <c r="H10972">
        <v>21195.251</v>
      </c>
      <c r="I10972">
        <v>86.723786734812407</v>
      </c>
      <c r="J10972">
        <v>0</v>
      </c>
      <c r="K10972">
        <v>86.723786734812407</v>
      </c>
      <c r="L10972">
        <v>21108.527213265199</v>
      </c>
    </row>
    <row r="10973" spans="1:12" x14ac:dyDescent="0.35">
      <c r="A10973" t="s">
        <v>2050</v>
      </c>
      <c r="B10973" t="s">
        <v>5590</v>
      </c>
      <c r="C10973" t="s">
        <v>2879</v>
      </c>
      <c r="D10973" t="s">
        <v>2912</v>
      </c>
      <c r="E10973" t="s">
        <v>3960</v>
      </c>
      <c r="F10973" t="s">
        <v>2170</v>
      </c>
      <c r="G10973" t="s">
        <v>2171</v>
      </c>
      <c r="H10973">
        <v>0</v>
      </c>
      <c r="I10973">
        <v>0</v>
      </c>
      <c r="J10973">
        <v>0</v>
      </c>
      <c r="K10973">
        <v>0</v>
      </c>
      <c r="L10973">
        <v>0</v>
      </c>
    </row>
    <row r="10974" spans="1:12" x14ac:dyDescent="0.35">
      <c r="A10974" t="s">
        <v>2050</v>
      </c>
      <c r="B10974" t="s">
        <v>5590</v>
      </c>
      <c r="C10974" t="s">
        <v>2879</v>
      </c>
      <c r="D10974" t="s">
        <v>2912</v>
      </c>
      <c r="E10974" t="s">
        <v>3960</v>
      </c>
      <c r="F10974" t="s">
        <v>2172</v>
      </c>
      <c r="G10974" t="s">
        <v>2173</v>
      </c>
      <c r="H10974">
        <v>22360.195599999999</v>
      </c>
      <c r="I10974">
        <v>28.0086390565931</v>
      </c>
      <c r="J10974">
        <v>0</v>
      </c>
      <c r="K10974">
        <v>28.0086390565931</v>
      </c>
      <c r="L10974">
        <v>22332.1869609434</v>
      </c>
    </row>
    <row r="10975" spans="1:12" x14ac:dyDescent="0.35">
      <c r="A10975" t="s">
        <v>2050</v>
      </c>
      <c r="B10975" t="s">
        <v>5590</v>
      </c>
      <c r="C10975" t="s">
        <v>2879</v>
      </c>
      <c r="D10975" t="s">
        <v>2912</v>
      </c>
      <c r="E10975" t="s">
        <v>3960</v>
      </c>
      <c r="F10975" t="s">
        <v>2882</v>
      </c>
      <c r="G10975" t="s">
        <v>2883</v>
      </c>
      <c r="H10975">
        <v>7409.6836000000003</v>
      </c>
      <c r="I10975">
        <v>9.2814551712463995</v>
      </c>
      <c r="J10975">
        <v>0</v>
      </c>
      <c r="K10975">
        <v>9.2814551712463995</v>
      </c>
      <c r="L10975">
        <v>7400.4021448287504</v>
      </c>
    </row>
    <row r="10976" spans="1:12" x14ac:dyDescent="0.35">
      <c r="A10976" t="s">
        <v>2050</v>
      </c>
      <c r="B10976" t="s">
        <v>5590</v>
      </c>
      <c r="C10976" t="s">
        <v>2879</v>
      </c>
      <c r="D10976" t="s">
        <v>2976</v>
      </c>
      <c r="E10976" t="s">
        <v>2913</v>
      </c>
      <c r="F10976" t="s">
        <v>2170</v>
      </c>
      <c r="G10976" t="s">
        <v>2171</v>
      </c>
      <c r="H10976">
        <v>0</v>
      </c>
      <c r="I10976">
        <v>0</v>
      </c>
      <c r="J10976">
        <v>0</v>
      </c>
      <c r="K10976">
        <v>0</v>
      </c>
      <c r="L10976">
        <v>0</v>
      </c>
    </row>
    <row r="10977" spans="1:14" x14ac:dyDescent="0.35">
      <c r="A10977" t="s">
        <v>2050</v>
      </c>
      <c r="B10977" t="s">
        <v>5590</v>
      </c>
      <c r="C10977" t="s">
        <v>2879</v>
      </c>
      <c r="D10977" t="s">
        <v>2976</v>
      </c>
      <c r="E10977" t="s">
        <v>2913</v>
      </c>
      <c r="F10977" t="s">
        <v>2172</v>
      </c>
      <c r="G10977" t="s">
        <v>2173</v>
      </c>
      <c r="H10977">
        <v>64187.1083</v>
      </c>
      <c r="I10977">
        <v>475.66539153414101</v>
      </c>
      <c r="J10977">
        <v>10635.074203178599</v>
      </c>
      <c r="K10977">
        <v>11110.739594712701</v>
      </c>
      <c r="L10977">
        <v>53076.368705287299</v>
      </c>
    </row>
    <row r="10978" spans="1:14" x14ac:dyDescent="0.35">
      <c r="A10978" t="s">
        <v>2050</v>
      </c>
      <c r="B10978" t="s">
        <v>5590</v>
      </c>
      <c r="C10978" t="s">
        <v>2879</v>
      </c>
      <c r="D10978" t="s">
        <v>2976</v>
      </c>
      <c r="E10978" t="s">
        <v>2913</v>
      </c>
      <c r="F10978" t="s">
        <v>2882</v>
      </c>
      <c r="G10978" t="s">
        <v>2883</v>
      </c>
      <c r="H10978">
        <v>0</v>
      </c>
      <c r="I10978">
        <v>0</v>
      </c>
      <c r="J10978">
        <v>0</v>
      </c>
      <c r="K10978">
        <v>0</v>
      </c>
      <c r="L10978">
        <v>0</v>
      </c>
    </row>
    <row r="10979" spans="1:14" x14ac:dyDescent="0.35">
      <c r="A10979" t="s">
        <v>2050</v>
      </c>
      <c r="B10979" t="s">
        <v>5590</v>
      </c>
      <c r="C10979" t="s">
        <v>2879</v>
      </c>
      <c r="D10979" t="s">
        <v>2976</v>
      </c>
      <c r="E10979" t="s">
        <v>2913</v>
      </c>
      <c r="F10979" t="s">
        <v>2884</v>
      </c>
      <c r="G10979" t="s">
        <v>2885</v>
      </c>
      <c r="H10979">
        <v>212984.05559999999</v>
      </c>
      <c r="I10979">
        <v>1336.6993997668999</v>
      </c>
      <c r="J10979">
        <v>3062.0064325951798</v>
      </c>
      <c r="K10979">
        <v>4398.7058323620804</v>
      </c>
      <c r="L10979">
        <v>208585.34976763799</v>
      </c>
    </row>
    <row r="10980" spans="1:14" x14ac:dyDescent="0.35">
      <c r="A10980" t="s">
        <v>2050</v>
      </c>
      <c r="B10980" t="s">
        <v>5590</v>
      </c>
      <c r="C10980" t="s">
        <v>2879</v>
      </c>
      <c r="D10980" t="s">
        <v>2976</v>
      </c>
      <c r="E10980" t="s">
        <v>2913</v>
      </c>
      <c r="F10980" t="s">
        <v>2896</v>
      </c>
      <c r="G10980" t="s">
        <v>2897</v>
      </c>
      <c r="H10980">
        <v>71930.720600000001</v>
      </c>
      <c r="I10980">
        <v>451.44107517482502</v>
      </c>
      <c r="J10980">
        <v>1034.12590472028</v>
      </c>
      <c r="K10980">
        <v>1485.5669798951001</v>
      </c>
      <c r="L10980">
        <v>70445.153620104902</v>
      </c>
    </row>
    <row r="10981" spans="1:14" x14ac:dyDescent="0.35">
      <c r="A10981" t="s">
        <v>2050</v>
      </c>
      <c r="B10981" t="s">
        <v>5590</v>
      </c>
      <c r="C10981" t="s">
        <v>2915</v>
      </c>
      <c r="D10981" t="s">
        <v>5594</v>
      </c>
      <c r="E10981" t="s">
        <v>5595</v>
      </c>
      <c r="F10981" t="s">
        <v>2170</v>
      </c>
      <c r="G10981" t="s">
        <v>2171</v>
      </c>
      <c r="H10981">
        <v>0</v>
      </c>
      <c r="I10981">
        <v>0</v>
      </c>
      <c r="J10981">
        <v>0</v>
      </c>
      <c r="K10981">
        <v>0</v>
      </c>
      <c r="L10981">
        <v>0</v>
      </c>
    </row>
    <row r="10982" spans="1:14" x14ac:dyDescent="0.35">
      <c r="A10982" t="s">
        <v>2050</v>
      </c>
      <c r="B10982" t="s">
        <v>5590</v>
      </c>
      <c r="C10982" t="s">
        <v>2915</v>
      </c>
      <c r="D10982" t="s">
        <v>5594</v>
      </c>
      <c r="E10982" t="s">
        <v>5595</v>
      </c>
      <c r="F10982" t="s">
        <v>2172</v>
      </c>
      <c r="G10982" t="s">
        <v>2173</v>
      </c>
      <c r="H10982">
        <v>2564701.2472000001</v>
      </c>
      <c r="I10982">
        <v>22094.3963033363</v>
      </c>
      <c r="J10982">
        <v>934428.54384294199</v>
      </c>
      <c r="K10982">
        <v>956522.94014627801</v>
      </c>
      <c r="L10982">
        <v>1608178.3070537201</v>
      </c>
    </row>
    <row r="10983" spans="1:14" x14ac:dyDescent="0.35">
      <c r="A10983" t="s">
        <v>2050</v>
      </c>
      <c r="B10983" t="s">
        <v>5590</v>
      </c>
      <c r="C10983" t="s">
        <v>2915</v>
      </c>
      <c r="D10983" t="s">
        <v>5594</v>
      </c>
      <c r="E10983" t="s">
        <v>5595</v>
      </c>
      <c r="F10983" t="s">
        <v>19</v>
      </c>
      <c r="G10983" t="s">
        <v>2174</v>
      </c>
      <c r="H10983">
        <v>449158.51870000002</v>
      </c>
      <c r="I10983">
        <v>3869.4122077022098</v>
      </c>
      <c r="J10983">
        <v>0</v>
      </c>
      <c r="K10983">
        <v>3869.4122077022098</v>
      </c>
      <c r="L10983">
        <v>445289.10649229801</v>
      </c>
      <c r="N10983" t="s">
        <v>2198</v>
      </c>
    </row>
    <row r="10984" spans="1:14" x14ac:dyDescent="0.35">
      <c r="A10984" t="s">
        <v>2050</v>
      </c>
      <c r="B10984" t="s">
        <v>5590</v>
      </c>
      <c r="C10984" t="s">
        <v>2915</v>
      </c>
      <c r="D10984" t="s">
        <v>5594</v>
      </c>
      <c r="E10984" t="s">
        <v>5595</v>
      </c>
      <c r="F10984" t="s">
        <v>2918</v>
      </c>
      <c r="G10984" t="s">
        <v>2919</v>
      </c>
      <c r="H10984">
        <v>0</v>
      </c>
      <c r="I10984">
        <v>0</v>
      </c>
      <c r="J10984">
        <v>0</v>
      </c>
      <c r="K10984">
        <v>0</v>
      </c>
      <c r="L10984">
        <v>0</v>
      </c>
    </row>
    <row r="10985" spans="1:14" x14ac:dyDescent="0.35">
      <c r="A10985" t="s">
        <v>2050</v>
      </c>
      <c r="B10985" t="s">
        <v>5590</v>
      </c>
      <c r="C10985" t="s">
        <v>2915</v>
      </c>
      <c r="D10985" t="s">
        <v>5594</v>
      </c>
      <c r="E10985" t="s">
        <v>5595</v>
      </c>
      <c r="F10985" t="s">
        <v>2920</v>
      </c>
      <c r="G10985" t="s">
        <v>2921</v>
      </c>
      <c r="H10985">
        <v>0</v>
      </c>
      <c r="I10985">
        <v>0</v>
      </c>
      <c r="J10985">
        <v>0</v>
      </c>
      <c r="K10985">
        <v>0</v>
      </c>
      <c r="L10985">
        <v>0</v>
      </c>
    </row>
    <row r="10986" spans="1:14" x14ac:dyDescent="0.35">
      <c r="A10986" t="s">
        <v>2050</v>
      </c>
      <c r="B10986" t="s">
        <v>5590</v>
      </c>
      <c r="C10986" t="s">
        <v>2915</v>
      </c>
      <c r="D10986" t="s">
        <v>5594</v>
      </c>
      <c r="E10986" t="s">
        <v>5595</v>
      </c>
      <c r="F10986" t="s">
        <v>2867</v>
      </c>
      <c r="G10986" t="s">
        <v>2868</v>
      </c>
      <c r="H10986">
        <v>0</v>
      </c>
      <c r="I10986">
        <v>0</v>
      </c>
      <c r="J10986">
        <v>0</v>
      </c>
      <c r="K10986">
        <v>0</v>
      </c>
      <c r="L10986">
        <v>0</v>
      </c>
    </row>
    <row r="10987" spans="1:14" x14ac:dyDescent="0.35">
      <c r="A10987" t="s">
        <v>2050</v>
      </c>
      <c r="B10987" t="s">
        <v>5590</v>
      </c>
      <c r="C10987" t="s">
        <v>2915</v>
      </c>
      <c r="D10987" t="s">
        <v>5594</v>
      </c>
      <c r="E10987" t="s">
        <v>5595</v>
      </c>
      <c r="F10987" t="s">
        <v>2922</v>
      </c>
      <c r="G10987" t="s">
        <v>2923</v>
      </c>
      <c r="H10987">
        <v>570046.67460000003</v>
      </c>
      <c r="I10987">
        <v>4910.8398703098701</v>
      </c>
      <c r="J10987">
        <v>207691.98153500099</v>
      </c>
      <c r="K10987">
        <v>212602.821405311</v>
      </c>
      <c r="L10987">
        <v>357443.85319468903</v>
      </c>
    </row>
    <row r="10988" spans="1:14" x14ac:dyDescent="0.35">
      <c r="A10988" t="s">
        <v>2050</v>
      </c>
      <c r="B10988" t="s">
        <v>5590</v>
      </c>
      <c r="C10988" t="s">
        <v>2915</v>
      </c>
      <c r="D10988" t="s">
        <v>5594</v>
      </c>
      <c r="E10988" t="s">
        <v>5595</v>
      </c>
      <c r="F10988" t="s">
        <v>2875</v>
      </c>
      <c r="G10988" t="s">
        <v>2876</v>
      </c>
      <c r="H10988">
        <v>407030.82799999998</v>
      </c>
      <c r="I10988">
        <v>3506.4904464904498</v>
      </c>
      <c r="J10988">
        <v>148298.45164941199</v>
      </c>
      <c r="K10988">
        <v>151804.94209590199</v>
      </c>
      <c r="L10988">
        <v>255225.88590409799</v>
      </c>
    </row>
    <row r="10989" spans="1:14" x14ac:dyDescent="0.35">
      <c r="A10989" t="s">
        <v>2050</v>
      </c>
      <c r="B10989" t="s">
        <v>5590</v>
      </c>
      <c r="C10989" t="s">
        <v>2915</v>
      </c>
      <c r="D10989" t="s">
        <v>5594</v>
      </c>
      <c r="E10989" t="s">
        <v>5595</v>
      </c>
      <c r="F10989" t="s">
        <v>3241</v>
      </c>
      <c r="G10989" t="s">
        <v>3242</v>
      </c>
      <c r="H10989">
        <v>0</v>
      </c>
      <c r="I10989">
        <v>0</v>
      </c>
      <c r="J10989">
        <v>0</v>
      </c>
      <c r="K10989">
        <v>0</v>
      </c>
      <c r="L10989">
        <v>0</v>
      </c>
    </row>
    <row r="10990" spans="1:14" x14ac:dyDescent="0.35">
      <c r="A10990" t="s">
        <v>2050</v>
      </c>
      <c r="B10990" t="s">
        <v>5590</v>
      </c>
      <c r="C10990" t="s">
        <v>2915</v>
      </c>
      <c r="D10990" t="s">
        <v>5594</v>
      </c>
      <c r="E10990" t="s">
        <v>5595</v>
      </c>
      <c r="F10990" t="s">
        <v>392</v>
      </c>
      <c r="G10990" t="s">
        <v>2914</v>
      </c>
      <c r="H10990">
        <v>0</v>
      </c>
      <c r="I10990">
        <v>0</v>
      </c>
      <c r="J10990">
        <v>0</v>
      </c>
      <c r="K10990">
        <v>0</v>
      </c>
      <c r="L10990">
        <v>0</v>
      </c>
    </row>
    <row r="10991" spans="1:14" x14ac:dyDescent="0.35">
      <c r="A10991" t="s">
        <v>2050</v>
      </c>
      <c r="B10991" t="s">
        <v>5590</v>
      </c>
      <c r="C10991" t="s">
        <v>2915</v>
      </c>
      <c r="D10991" t="s">
        <v>5594</v>
      </c>
      <c r="E10991" t="s">
        <v>5595</v>
      </c>
      <c r="F10991" t="s">
        <v>2924</v>
      </c>
      <c r="G10991" t="s">
        <v>2925</v>
      </c>
      <c r="H10991">
        <v>0</v>
      </c>
      <c r="I10991">
        <v>0</v>
      </c>
      <c r="J10991">
        <v>0</v>
      </c>
      <c r="K10991">
        <v>0</v>
      </c>
      <c r="L10991">
        <v>0</v>
      </c>
    </row>
    <row r="10992" spans="1:14" x14ac:dyDescent="0.35">
      <c r="A10992" t="s">
        <v>2050</v>
      </c>
      <c r="B10992" t="s">
        <v>5590</v>
      </c>
      <c r="C10992" t="s">
        <v>2915</v>
      </c>
      <c r="D10992" t="s">
        <v>5594</v>
      </c>
      <c r="E10992" t="s">
        <v>5595</v>
      </c>
      <c r="F10992" t="s">
        <v>2877</v>
      </c>
      <c r="G10992" t="s">
        <v>2878</v>
      </c>
      <c r="H10992">
        <v>75504.218599999993</v>
      </c>
      <c r="I10992">
        <v>650.45397782397799</v>
      </c>
      <c r="J10992">
        <v>27509.362780965799</v>
      </c>
      <c r="K10992">
        <v>28159.816758789799</v>
      </c>
      <c r="L10992">
        <v>47344.401841210201</v>
      </c>
    </row>
    <row r="10993" spans="1:12" x14ac:dyDescent="0.35">
      <c r="A10993" t="s">
        <v>2050</v>
      </c>
      <c r="B10993" t="s">
        <v>5590</v>
      </c>
      <c r="C10993" t="s">
        <v>2915</v>
      </c>
      <c r="D10993" t="s">
        <v>5594</v>
      </c>
      <c r="E10993" t="s">
        <v>5595</v>
      </c>
      <c r="F10993" t="s">
        <v>3161</v>
      </c>
      <c r="G10993" t="s">
        <v>3162</v>
      </c>
      <c r="H10993">
        <v>234042.7261</v>
      </c>
      <c r="I10993">
        <v>2016.2320067320099</v>
      </c>
      <c r="J10993">
        <v>85271.609698411601</v>
      </c>
      <c r="K10993">
        <v>87287.841705143597</v>
      </c>
      <c r="L10993">
        <v>146754.884394856</v>
      </c>
    </row>
    <row r="10994" spans="1:12" x14ac:dyDescent="0.35">
      <c r="A10994" t="s">
        <v>2050</v>
      </c>
      <c r="B10994" t="s">
        <v>5590</v>
      </c>
      <c r="C10994" t="s">
        <v>2915</v>
      </c>
      <c r="D10994" t="s">
        <v>5596</v>
      </c>
      <c r="E10994" t="s">
        <v>5597</v>
      </c>
      <c r="F10994" t="s">
        <v>2170</v>
      </c>
      <c r="G10994" t="s">
        <v>2171</v>
      </c>
      <c r="H10994">
        <v>0</v>
      </c>
      <c r="I10994">
        <v>0</v>
      </c>
      <c r="J10994">
        <v>0</v>
      </c>
      <c r="K10994">
        <v>0</v>
      </c>
      <c r="L10994">
        <v>0</v>
      </c>
    </row>
    <row r="10995" spans="1:12" x14ac:dyDescent="0.35">
      <c r="A10995" t="s">
        <v>2050</v>
      </c>
      <c r="B10995" t="s">
        <v>5590</v>
      </c>
      <c r="C10995" t="s">
        <v>2915</v>
      </c>
      <c r="D10995" t="s">
        <v>5596</v>
      </c>
      <c r="E10995" t="s">
        <v>5597</v>
      </c>
      <c r="F10995" t="s">
        <v>2172</v>
      </c>
      <c r="G10995" t="s">
        <v>2173</v>
      </c>
      <c r="H10995">
        <v>114014.42969999999</v>
      </c>
      <c r="I10995">
        <v>826.42625057807902</v>
      </c>
      <c r="J10995">
        <v>7827.8778981039004</v>
      </c>
      <c r="K10995">
        <v>8654.3041486819802</v>
      </c>
      <c r="L10995">
        <v>105360.12555131799</v>
      </c>
    </row>
    <row r="10996" spans="1:12" x14ac:dyDescent="0.35">
      <c r="A10996" t="s">
        <v>2050</v>
      </c>
      <c r="B10996" t="s">
        <v>5590</v>
      </c>
      <c r="C10996" t="s">
        <v>2915</v>
      </c>
      <c r="D10996" t="s">
        <v>5596</v>
      </c>
      <c r="E10996" t="s">
        <v>5597</v>
      </c>
      <c r="F10996" t="s">
        <v>2867</v>
      </c>
      <c r="G10996" t="s">
        <v>2868</v>
      </c>
      <c r="H10996">
        <v>0</v>
      </c>
      <c r="I10996">
        <v>0</v>
      </c>
      <c r="J10996">
        <v>0</v>
      </c>
      <c r="K10996">
        <v>0</v>
      </c>
      <c r="L10996">
        <v>0</v>
      </c>
    </row>
    <row r="10997" spans="1:12" x14ac:dyDescent="0.35">
      <c r="A10997" t="s">
        <v>2050</v>
      </c>
      <c r="B10997" t="s">
        <v>5590</v>
      </c>
      <c r="C10997" t="s">
        <v>2915</v>
      </c>
      <c r="D10997" t="s">
        <v>5596</v>
      </c>
      <c r="E10997" t="s">
        <v>5597</v>
      </c>
      <c r="F10997" t="s">
        <v>2922</v>
      </c>
      <c r="G10997" t="s">
        <v>2923</v>
      </c>
      <c r="H10997">
        <v>0</v>
      </c>
      <c r="I10997">
        <v>0</v>
      </c>
      <c r="J10997">
        <v>0</v>
      </c>
      <c r="K10997">
        <v>0</v>
      </c>
      <c r="L10997">
        <v>0</v>
      </c>
    </row>
    <row r="10998" spans="1:12" x14ac:dyDescent="0.35">
      <c r="A10998" t="s">
        <v>2050</v>
      </c>
      <c r="B10998" t="s">
        <v>5590</v>
      </c>
      <c r="C10998" t="s">
        <v>2915</v>
      </c>
      <c r="D10998" t="s">
        <v>5596</v>
      </c>
      <c r="E10998" t="s">
        <v>5597</v>
      </c>
      <c r="F10998" t="s">
        <v>2875</v>
      </c>
      <c r="G10998" t="s">
        <v>2876</v>
      </c>
      <c r="H10998">
        <v>0</v>
      </c>
      <c r="I10998">
        <v>0</v>
      </c>
      <c r="J10998">
        <v>0</v>
      </c>
      <c r="K10998">
        <v>0</v>
      </c>
      <c r="L10998">
        <v>0</v>
      </c>
    </row>
    <row r="10999" spans="1:12" x14ac:dyDescent="0.35">
      <c r="A10999" t="s">
        <v>2050</v>
      </c>
      <c r="B10999" t="s">
        <v>5590</v>
      </c>
      <c r="C10999" t="s">
        <v>2915</v>
      </c>
      <c r="D10999" t="s">
        <v>5596</v>
      </c>
      <c r="E10999" t="s">
        <v>5597</v>
      </c>
      <c r="F10999" t="s">
        <v>2924</v>
      </c>
      <c r="G10999" t="s">
        <v>2925</v>
      </c>
      <c r="H10999">
        <v>0</v>
      </c>
      <c r="I10999">
        <v>0</v>
      </c>
      <c r="J10999">
        <v>0</v>
      </c>
      <c r="K10999">
        <v>0</v>
      </c>
      <c r="L10999">
        <v>0</v>
      </c>
    </row>
    <row r="11000" spans="1:12" x14ac:dyDescent="0.35">
      <c r="A11000" t="s">
        <v>2050</v>
      </c>
      <c r="B11000" t="s">
        <v>5590</v>
      </c>
      <c r="C11000" t="s">
        <v>2915</v>
      </c>
      <c r="D11000" t="s">
        <v>5598</v>
      </c>
      <c r="E11000" t="s">
        <v>5599</v>
      </c>
      <c r="F11000" t="s">
        <v>2170</v>
      </c>
      <c r="G11000" t="s">
        <v>2171</v>
      </c>
      <c r="H11000">
        <v>0</v>
      </c>
      <c r="I11000">
        <v>0</v>
      </c>
      <c r="J11000">
        <v>0</v>
      </c>
      <c r="K11000">
        <v>0</v>
      </c>
      <c r="L11000">
        <v>0</v>
      </c>
    </row>
    <row r="11001" spans="1:12" x14ac:dyDescent="0.35">
      <c r="A11001" t="s">
        <v>2050</v>
      </c>
      <c r="B11001" t="s">
        <v>5590</v>
      </c>
      <c r="C11001" t="s">
        <v>2915</v>
      </c>
      <c r="D11001" t="s">
        <v>5598</v>
      </c>
      <c r="E11001" t="s">
        <v>5599</v>
      </c>
      <c r="F11001" t="s">
        <v>2172</v>
      </c>
      <c r="G11001" t="s">
        <v>2173</v>
      </c>
      <c r="H11001">
        <v>1412.8375000000001</v>
      </c>
      <c r="I11001">
        <v>9.0221942955396006</v>
      </c>
      <c r="J11001">
        <v>0</v>
      </c>
      <c r="K11001">
        <v>9.0221942955396006</v>
      </c>
      <c r="L11001">
        <v>1403.8153057044599</v>
      </c>
    </row>
    <row r="11002" spans="1:12" x14ac:dyDescent="0.35">
      <c r="A11002" t="s">
        <v>2050</v>
      </c>
      <c r="B11002" t="s">
        <v>5590</v>
      </c>
      <c r="C11002" t="s">
        <v>2915</v>
      </c>
      <c r="D11002" t="s">
        <v>5598</v>
      </c>
      <c r="E11002" t="s">
        <v>5599</v>
      </c>
      <c r="F11002" t="s">
        <v>2867</v>
      </c>
      <c r="G11002" t="s">
        <v>2868</v>
      </c>
      <c r="H11002">
        <v>0</v>
      </c>
      <c r="I11002">
        <v>0</v>
      </c>
      <c r="J11002">
        <v>0</v>
      </c>
      <c r="K11002">
        <v>0</v>
      </c>
      <c r="L11002">
        <v>0</v>
      </c>
    </row>
    <row r="11003" spans="1:12" x14ac:dyDescent="0.35">
      <c r="A11003" t="s">
        <v>2050</v>
      </c>
      <c r="B11003" t="s">
        <v>5590</v>
      </c>
      <c r="C11003" t="s">
        <v>2915</v>
      </c>
      <c r="D11003" t="s">
        <v>5598</v>
      </c>
      <c r="E11003" t="s">
        <v>5599</v>
      </c>
      <c r="F11003" t="s">
        <v>2922</v>
      </c>
      <c r="G11003" t="s">
        <v>2923</v>
      </c>
      <c r="H11003">
        <v>0</v>
      </c>
      <c r="I11003">
        <v>0</v>
      </c>
      <c r="J11003">
        <v>0</v>
      </c>
      <c r="K11003">
        <v>0</v>
      </c>
      <c r="L11003">
        <v>0</v>
      </c>
    </row>
    <row r="11004" spans="1:12" x14ac:dyDescent="0.35">
      <c r="A11004" t="s">
        <v>2050</v>
      </c>
      <c r="B11004" t="s">
        <v>5590</v>
      </c>
      <c r="C11004" t="s">
        <v>2915</v>
      </c>
      <c r="D11004" t="s">
        <v>5598</v>
      </c>
      <c r="E11004" t="s">
        <v>5599</v>
      </c>
      <c r="F11004" t="s">
        <v>2924</v>
      </c>
      <c r="G11004" t="s">
        <v>2925</v>
      </c>
      <c r="H11004">
        <v>0</v>
      </c>
      <c r="I11004">
        <v>0</v>
      </c>
      <c r="J11004">
        <v>0</v>
      </c>
      <c r="K11004">
        <v>0</v>
      </c>
      <c r="L11004">
        <v>0</v>
      </c>
    </row>
    <row r="11005" spans="1:12" x14ac:dyDescent="0.35">
      <c r="A11005" t="s">
        <v>2050</v>
      </c>
      <c r="B11005" t="s">
        <v>5590</v>
      </c>
      <c r="C11005" t="s">
        <v>2915</v>
      </c>
      <c r="D11005" t="s">
        <v>3618</v>
      </c>
      <c r="E11005" t="s">
        <v>5600</v>
      </c>
      <c r="F11005" t="s">
        <v>2172</v>
      </c>
      <c r="G11005" t="s">
        <v>2173</v>
      </c>
      <c r="H11005">
        <v>4279.1710000000003</v>
      </c>
      <c r="I11005">
        <v>18.544716171800999</v>
      </c>
      <c r="J11005">
        <v>0</v>
      </c>
      <c r="K11005">
        <v>18.544716171800999</v>
      </c>
      <c r="L11005">
        <v>4260.6262838282</v>
      </c>
    </row>
    <row r="11006" spans="1:12" x14ac:dyDescent="0.35">
      <c r="A11006" t="s">
        <v>2050</v>
      </c>
      <c r="B11006" t="s">
        <v>5590</v>
      </c>
      <c r="C11006" t="s">
        <v>2915</v>
      </c>
      <c r="D11006" t="s">
        <v>3618</v>
      </c>
      <c r="E11006" t="s">
        <v>5600</v>
      </c>
      <c r="F11006" t="s">
        <v>2922</v>
      </c>
      <c r="G11006" t="s">
        <v>2923</v>
      </c>
      <c r="H11006">
        <v>0</v>
      </c>
      <c r="I11006">
        <v>0</v>
      </c>
      <c r="J11006">
        <v>0</v>
      </c>
      <c r="K11006">
        <v>0</v>
      </c>
      <c r="L11006">
        <v>0</v>
      </c>
    </row>
    <row r="11007" spans="1:12" x14ac:dyDescent="0.35">
      <c r="A11007" t="s">
        <v>2050</v>
      </c>
      <c r="B11007" t="s">
        <v>5590</v>
      </c>
      <c r="C11007" t="s">
        <v>2915</v>
      </c>
      <c r="D11007" t="s">
        <v>5601</v>
      </c>
      <c r="E11007" t="s">
        <v>5602</v>
      </c>
      <c r="F11007" t="s">
        <v>2170</v>
      </c>
      <c r="G11007" t="s">
        <v>2171</v>
      </c>
      <c r="H11007">
        <v>0</v>
      </c>
      <c r="I11007">
        <v>0</v>
      </c>
      <c r="J11007">
        <v>0</v>
      </c>
      <c r="K11007">
        <v>0</v>
      </c>
      <c r="L11007">
        <v>0</v>
      </c>
    </row>
    <row r="11008" spans="1:12" x14ac:dyDescent="0.35">
      <c r="A11008" t="s">
        <v>2050</v>
      </c>
      <c r="B11008" t="s">
        <v>5590</v>
      </c>
      <c r="C11008" t="s">
        <v>2915</v>
      </c>
      <c r="D11008" t="s">
        <v>5601</v>
      </c>
      <c r="E11008" t="s">
        <v>5602</v>
      </c>
      <c r="F11008" t="s">
        <v>2172</v>
      </c>
      <c r="G11008" t="s">
        <v>2173</v>
      </c>
      <c r="H11008">
        <v>212789.53349999999</v>
      </c>
      <c r="I11008">
        <v>1118.7017755623699</v>
      </c>
      <c r="J11008">
        <v>12959.1733969833</v>
      </c>
      <c r="K11008">
        <v>14077.8751725456</v>
      </c>
      <c r="L11008">
        <v>198711.658327454</v>
      </c>
    </row>
    <row r="11009" spans="1:14" x14ac:dyDescent="0.35">
      <c r="A11009" t="s">
        <v>2050</v>
      </c>
      <c r="B11009" t="s">
        <v>5590</v>
      </c>
      <c r="C11009" t="s">
        <v>2915</v>
      </c>
      <c r="D11009" t="s">
        <v>5601</v>
      </c>
      <c r="E11009" t="s">
        <v>5602</v>
      </c>
      <c r="F11009" t="s">
        <v>2867</v>
      </c>
      <c r="G11009" t="s">
        <v>2868</v>
      </c>
      <c r="H11009">
        <v>0</v>
      </c>
      <c r="I11009">
        <v>0</v>
      </c>
      <c r="J11009">
        <v>0</v>
      </c>
      <c r="K11009">
        <v>0</v>
      </c>
      <c r="L11009">
        <v>0</v>
      </c>
    </row>
    <row r="11010" spans="1:14" x14ac:dyDescent="0.35">
      <c r="A11010" t="s">
        <v>2050</v>
      </c>
      <c r="B11010" t="s">
        <v>5590</v>
      </c>
      <c r="C11010" t="s">
        <v>2915</v>
      </c>
      <c r="D11010" t="s">
        <v>5601</v>
      </c>
      <c r="E11010" t="s">
        <v>5602</v>
      </c>
      <c r="F11010" t="s">
        <v>2922</v>
      </c>
      <c r="G11010" t="s">
        <v>2923</v>
      </c>
      <c r="H11010">
        <v>0</v>
      </c>
      <c r="I11010">
        <v>0</v>
      </c>
      <c r="J11010">
        <v>0</v>
      </c>
      <c r="K11010">
        <v>0</v>
      </c>
      <c r="L11010">
        <v>0</v>
      </c>
    </row>
    <row r="11011" spans="1:14" x14ac:dyDescent="0.35">
      <c r="A11011" t="s">
        <v>2050</v>
      </c>
      <c r="B11011" t="s">
        <v>5590</v>
      </c>
      <c r="C11011" t="s">
        <v>2915</v>
      </c>
      <c r="D11011" t="s">
        <v>5601</v>
      </c>
      <c r="E11011" t="s">
        <v>5602</v>
      </c>
      <c r="F11011" t="s">
        <v>2999</v>
      </c>
      <c r="G11011" t="s">
        <v>3000</v>
      </c>
      <c r="H11011">
        <v>0</v>
      </c>
      <c r="I11011">
        <v>0</v>
      </c>
      <c r="J11011">
        <v>0</v>
      </c>
      <c r="K11011">
        <v>0</v>
      </c>
      <c r="L11011">
        <v>0</v>
      </c>
    </row>
    <row r="11012" spans="1:14" x14ac:dyDescent="0.35">
      <c r="A11012" t="s">
        <v>2050</v>
      </c>
      <c r="B11012" t="s">
        <v>5590</v>
      </c>
      <c r="C11012" t="s">
        <v>2915</v>
      </c>
      <c r="D11012" t="s">
        <v>5601</v>
      </c>
      <c r="E11012" t="s">
        <v>5602</v>
      </c>
      <c r="F11012" t="s">
        <v>2924</v>
      </c>
      <c r="G11012" t="s">
        <v>2925</v>
      </c>
      <c r="H11012">
        <v>0</v>
      </c>
      <c r="I11012">
        <v>0</v>
      </c>
      <c r="J11012">
        <v>0</v>
      </c>
      <c r="K11012">
        <v>0</v>
      </c>
      <c r="L11012">
        <v>0</v>
      </c>
    </row>
    <row r="11013" spans="1:14" x14ac:dyDescent="0.35">
      <c r="A11013" t="s">
        <v>2050</v>
      </c>
      <c r="B11013" t="s">
        <v>5590</v>
      </c>
      <c r="C11013" t="s">
        <v>2915</v>
      </c>
      <c r="D11013" t="s">
        <v>5603</v>
      </c>
      <c r="E11013" t="s">
        <v>5604</v>
      </c>
      <c r="F11013" t="s">
        <v>2172</v>
      </c>
      <c r="G11013" t="s">
        <v>2173</v>
      </c>
      <c r="H11013">
        <v>405.74599999999998</v>
      </c>
      <c r="I11013">
        <v>2.7574464424464402</v>
      </c>
      <c r="J11013">
        <v>0</v>
      </c>
      <c r="K11013">
        <v>2.7574464424464402</v>
      </c>
      <c r="L11013">
        <v>402.98855355755398</v>
      </c>
    </row>
    <row r="11014" spans="1:14" x14ac:dyDescent="0.35">
      <c r="A11014" t="s">
        <v>2050</v>
      </c>
      <c r="B11014" t="s">
        <v>5590</v>
      </c>
      <c r="C11014" t="s">
        <v>2915</v>
      </c>
      <c r="D11014" t="s">
        <v>5603</v>
      </c>
      <c r="E11014" t="s">
        <v>5604</v>
      </c>
      <c r="F11014" t="s">
        <v>2867</v>
      </c>
      <c r="G11014" t="s">
        <v>2868</v>
      </c>
      <c r="H11014">
        <v>0</v>
      </c>
      <c r="I11014">
        <v>0</v>
      </c>
      <c r="J11014">
        <v>0</v>
      </c>
      <c r="K11014">
        <v>0</v>
      </c>
      <c r="L11014">
        <v>0</v>
      </c>
    </row>
    <row r="11015" spans="1:14" x14ac:dyDescent="0.35">
      <c r="A11015" t="s">
        <v>2050</v>
      </c>
      <c r="B11015" t="s">
        <v>5590</v>
      </c>
      <c r="C11015" t="s">
        <v>2915</v>
      </c>
      <c r="D11015" t="s">
        <v>5603</v>
      </c>
      <c r="E11015" t="s">
        <v>5604</v>
      </c>
      <c r="F11015" t="s">
        <v>2922</v>
      </c>
      <c r="G11015" t="s">
        <v>2923</v>
      </c>
      <c r="H11015">
        <v>0</v>
      </c>
      <c r="I11015">
        <v>0</v>
      </c>
      <c r="J11015">
        <v>0</v>
      </c>
      <c r="K11015">
        <v>0</v>
      </c>
      <c r="L11015">
        <v>0</v>
      </c>
    </row>
    <row r="11016" spans="1:14" x14ac:dyDescent="0.35">
      <c r="A11016" t="s">
        <v>2050</v>
      </c>
      <c r="B11016" t="s">
        <v>5590</v>
      </c>
      <c r="C11016" t="s">
        <v>2915</v>
      </c>
      <c r="D11016" t="s">
        <v>5603</v>
      </c>
      <c r="E11016" t="s">
        <v>5604</v>
      </c>
      <c r="F11016" t="s">
        <v>392</v>
      </c>
      <c r="G11016" t="s">
        <v>2914</v>
      </c>
      <c r="H11016">
        <v>0</v>
      </c>
      <c r="I11016">
        <v>0</v>
      </c>
      <c r="J11016">
        <v>0</v>
      </c>
      <c r="K11016">
        <v>0</v>
      </c>
      <c r="L11016">
        <v>0</v>
      </c>
    </row>
    <row r="11017" spans="1:14" x14ac:dyDescent="0.35">
      <c r="A11017" t="s">
        <v>2050</v>
      </c>
      <c r="B11017" t="s">
        <v>5590</v>
      </c>
      <c r="C11017" t="s">
        <v>2915</v>
      </c>
      <c r="D11017" t="s">
        <v>5603</v>
      </c>
      <c r="E11017" t="s">
        <v>5604</v>
      </c>
      <c r="F11017" t="s">
        <v>2924</v>
      </c>
      <c r="G11017" t="s">
        <v>2925</v>
      </c>
      <c r="H11017">
        <v>0</v>
      </c>
      <c r="I11017">
        <v>0</v>
      </c>
      <c r="J11017">
        <v>0</v>
      </c>
      <c r="K11017">
        <v>0</v>
      </c>
      <c r="L11017">
        <v>0</v>
      </c>
    </row>
    <row r="11018" spans="1:14" x14ac:dyDescent="0.35">
      <c r="A11018" t="s">
        <v>2050</v>
      </c>
      <c r="B11018" t="s">
        <v>5590</v>
      </c>
      <c r="C11018" t="s">
        <v>17</v>
      </c>
      <c r="D11018" t="s">
        <v>2051</v>
      </c>
      <c r="E11018" t="s">
        <v>2476</v>
      </c>
      <c r="F11018" t="s">
        <v>2170</v>
      </c>
      <c r="G11018" t="s">
        <v>2171</v>
      </c>
      <c r="H11018">
        <v>0</v>
      </c>
      <c r="I11018">
        <v>0</v>
      </c>
      <c r="J11018">
        <v>0</v>
      </c>
      <c r="K11018">
        <v>0</v>
      </c>
      <c r="L11018">
        <v>0</v>
      </c>
    </row>
    <row r="11019" spans="1:14" x14ac:dyDescent="0.35">
      <c r="A11019" t="s">
        <v>2050</v>
      </c>
      <c r="B11019" t="s">
        <v>5590</v>
      </c>
      <c r="C11019" t="s">
        <v>17</v>
      </c>
      <c r="D11019" t="s">
        <v>2051</v>
      </c>
      <c r="E11019" t="s">
        <v>2476</v>
      </c>
      <c r="F11019" t="s">
        <v>19</v>
      </c>
      <c r="G11019" t="s">
        <v>2174</v>
      </c>
      <c r="H11019">
        <v>2720323.7401999999</v>
      </c>
      <c r="I11019">
        <v>18080.532434536799</v>
      </c>
      <c r="J11019">
        <v>0</v>
      </c>
      <c r="K11019">
        <v>18080.532434536799</v>
      </c>
      <c r="L11019">
        <v>2702243.20776546</v>
      </c>
      <c r="N11019" t="s">
        <v>2198</v>
      </c>
    </row>
    <row r="11020" spans="1:14" x14ac:dyDescent="0.35">
      <c r="A11020" t="s">
        <v>2050</v>
      </c>
      <c r="B11020" t="s">
        <v>5590</v>
      </c>
      <c r="C11020" t="s">
        <v>17</v>
      </c>
      <c r="D11020" t="s">
        <v>2051</v>
      </c>
      <c r="E11020" t="s">
        <v>2476</v>
      </c>
      <c r="F11020" t="s">
        <v>2787</v>
      </c>
      <c r="G11020" t="s">
        <v>2935</v>
      </c>
      <c r="H11020">
        <v>0</v>
      </c>
      <c r="I11020">
        <v>0</v>
      </c>
      <c r="J11020">
        <v>0</v>
      </c>
      <c r="K11020">
        <v>0</v>
      </c>
      <c r="L11020">
        <v>0</v>
      </c>
    </row>
    <row r="11021" spans="1:14" x14ac:dyDescent="0.35">
      <c r="A11021" t="s">
        <v>2050</v>
      </c>
      <c r="B11021" t="s">
        <v>5590</v>
      </c>
      <c r="C11021" t="s">
        <v>17</v>
      </c>
      <c r="D11021" t="s">
        <v>2051</v>
      </c>
      <c r="E11021" t="s">
        <v>2476</v>
      </c>
      <c r="F11021" t="s">
        <v>2788</v>
      </c>
      <c r="G11021" t="s">
        <v>2936</v>
      </c>
      <c r="H11021">
        <v>3263519.3752000001</v>
      </c>
      <c r="I11021">
        <v>21690.862393509698</v>
      </c>
      <c r="J11021">
        <v>769119.44682514097</v>
      </c>
      <c r="K11021">
        <v>790810.30921864999</v>
      </c>
      <c r="L11021">
        <v>2472709.0659813499</v>
      </c>
    </row>
    <row r="11022" spans="1:14" x14ac:dyDescent="0.35">
      <c r="A11022" t="s">
        <v>2050</v>
      </c>
      <c r="B11022" t="s">
        <v>5590</v>
      </c>
      <c r="C11022" t="s">
        <v>17</v>
      </c>
      <c r="D11022" t="s">
        <v>2053</v>
      </c>
      <c r="E11022" t="s">
        <v>2477</v>
      </c>
      <c r="F11022" t="s">
        <v>19</v>
      </c>
      <c r="G11022" t="s">
        <v>2174</v>
      </c>
      <c r="H11022">
        <v>1817651.8714999999</v>
      </c>
      <c r="I11022">
        <v>13059.870546954</v>
      </c>
      <c r="J11022">
        <v>0</v>
      </c>
      <c r="K11022">
        <v>13059.870546954</v>
      </c>
      <c r="L11022">
        <v>1804592.0009530501</v>
      </c>
      <c r="N11022" t="s">
        <v>2198</v>
      </c>
    </row>
    <row r="11023" spans="1:14" x14ac:dyDescent="0.35">
      <c r="A11023" t="s">
        <v>2050</v>
      </c>
      <c r="B11023" t="s">
        <v>5590</v>
      </c>
      <c r="C11023" t="s">
        <v>17</v>
      </c>
      <c r="D11023" t="s">
        <v>2053</v>
      </c>
      <c r="E11023" t="s">
        <v>2477</v>
      </c>
      <c r="F11023" t="s">
        <v>2787</v>
      </c>
      <c r="G11023" t="s">
        <v>2935</v>
      </c>
      <c r="H11023">
        <v>0</v>
      </c>
      <c r="I11023">
        <v>0</v>
      </c>
      <c r="J11023">
        <v>0</v>
      </c>
      <c r="K11023">
        <v>0</v>
      </c>
      <c r="L11023">
        <v>0</v>
      </c>
    </row>
    <row r="11024" spans="1:14" x14ac:dyDescent="0.35">
      <c r="A11024" t="s">
        <v>2050</v>
      </c>
      <c r="B11024" t="s">
        <v>5590</v>
      </c>
      <c r="C11024" t="s">
        <v>17</v>
      </c>
      <c r="D11024" t="s">
        <v>2053</v>
      </c>
      <c r="E11024" t="s">
        <v>2477</v>
      </c>
      <c r="F11024" t="s">
        <v>2788</v>
      </c>
      <c r="G11024" t="s">
        <v>2936</v>
      </c>
      <c r="H11024">
        <v>2529544.5707999999</v>
      </c>
      <c r="I11024">
        <v>18174.835982471501</v>
      </c>
      <c r="J11024">
        <v>23362.4933830507</v>
      </c>
      <c r="K11024">
        <v>41537.329365522201</v>
      </c>
      <c r="L11024">
        <v>2488007.2414344801</v>
      </c>
    </row>
    <row r="11025" spans="1:14" x14ac:dyDescent="0.35">
      <c r="A11025" t="s">
        <v>2050</v>
      </c>
      <c r="B11025" t="s">
        <v>5590</v>
      </c>
      <c r="C11025" t="s">
        <v>17</v>
      </c>
      <c r="D11025" t="s">
        <v>2061</v>
      </c>
      <c r="E11025" t="s">
        <v>2478</v>
      </c>
      <c r="F11025" t="s">
        <v>2170</v>
      </c>
      <c r="G11025" t="s">
        <v>2171</v>
      </c>
      <c r="H11025">
        <v>0</v>
      </c>
      <c r="I11025">
        <v>0</v>
      </c>
      <c r="J11025">
        <v>0</v>
      </c>
      <c r="K11025">
        <v>0</v>
      </c>
      <c r="L11025">
        <v>0</v>
      </c>
    </row>
    <row r="11026" spans="1:14" x14ac:dyDescent="0.35">
      <c r="A11026" t="s">
        <v>2050</v>
      </c>
      <c r="B11026" t="s">
        <v>5590</v>
      </c>
      <c r="C11026" t="s">
        <v>17</v>
      </c>
      <c r="D11026" t="s">
        <v>2061</v>
      </c>
      <c r="E11026" t="s">
        <v>2478</v>
      </c>
      <c r="F11026" t="s">
        <v>19</v>
      </c>
      <c r="G11026" t="s">
        <v>2174</v>
      </c>
      <c r="H11026">
        <v>573349.92099999997</v>
      </c>
      <c r="I11026">
        <v>2092.4388022594098</v>
      </c>
      <c r="J11026">
        <v>0</v>
      </c>
      <c r="K11026">
        <v>2092.4388022594098</v>
      </c>
      <c r="L11026">
        <v>571257.48219774105</v>
      </c>
      <c r="N11026" t="s">
        <v>2198</v>
      </c>
    </row>
    <row r="11027" spans="1:14" x14ac:dyDescent="0.35">
      <c r="A11027" t="s">
        <v>2050</v>
      </c>
      <c r="B11027" t="s">
        <v>5590</v>
      </c>
      <c r="C11027" t="s">
        <v>17</v>
      </c>
      <c r="D11027" t="s">
        <v>2061</v>
      </c>
      <c r="E11027" t="s">
        <v>2478</v>
      </c>
      <c r="F11027" t="s">
        <v>2787</v>
      </c>
      <c r="G11027" t="s">
        <v>2935</v>
      </c>
      <c r="H11027">
        <v>0</v>
      </c>
      <c r="I11027">
        <v>0</v>
      </c>
      <c r="J11027">
        <v>0</v>
      </c>
      <c r="K11027">
        <v>0</v>
      </c>
      <c r="L11027">
        <v>0</v>
      </c>
    </row>
    <row r="11028" spans="1:14" x14ac:dyDescent="0.35">
      <c r="A11028" t="s">
        <v>2050</v>
      </c>
      <c r="B11028" t="s">
        <v>5590</v>
      </c>
      <c r="C11028" t="s">
        <v>17</v>
      </c>
      <c r="D11028" t="s">
        <v>2061</v>
      </c>
      <c r="E11028" t="s">
        <v>2478</v>
      </c>
      <c r="F11028" t="s">
        <v>2788</v>
      </c>
      <c r="G11028" t="s">
        <v>2936</v>
      </c>
      <c r="H11028">
        <v>2158746.9942000001</v>
      </c>
      <c r="I11028">
        <v>7878.3406270592895</v>
      </c>
      <c r="J11028">
        <v>8634.2746531524608</v>
      </c>
      <c r="K11028">
        <v>16512.615280211699</v>
      </c>
      <c r="L11028">
        <v>2142234.37891979</v>
      </c>
    </row>
    <row r="11029" spans="1:14" x14ac:dyDescent="0.35">
      <c r="A11029" t="s">
        <v>2050</v>
      </c>
      <c r="B11029" t="s">
        <v>5590</v>
      </c>
      <c r="C11029" t="s">
        <v>2938</v>
      </c>
      <c r="D11029" t="s">
        <v>5605</v>
      </c>
      <c r="E11029" t="s">
        <v>5606</v>
      </c>
      <c r="F11029" t="s">
        <v>2170</v>
      </c>
      <c r="G11029" t="s">
        <v>2171</v>
      </c>
      <c r="H11029">
        <v>0</v>
      </c>
      <c r="I11029">
        <v>0</v>
      </c>
      <c r="J11029">
        <v>0</v>
      </c>
      <c r="K11029">
        <v>0</v>
      </c>
      <c r="L11029">
        <v>0</v>
      </c>
    </row>
    <row r="11030" spans="1:14" x14ac:dyDescent="0.35">
      <c r="A11030" t="s">
        <v>2050</v>
      </c>
      <c r="B11030" t="s">
        <v>5590</v>
      </c>
      <c r="C11030" t="s">
        <v>2938</v>
      </c>
      <c r="D11030" t="s">
        <v>5605</v>
      </c>
      <c r="E11030" t="s">
        <v>5606</v>
      </c>
      <c r="F11030" t="s">
        <v>2172</v>
      </c>
      <c r="G11030" t="s">
        <v>2173</v>
      </c>
      <c r="H11030">
        <v>368761.2303</v>
      </c>
      <c r="I11030">
        <v>2732.74430822556</v>
      </c>
      <c r="J11030">
        <v>61099.543951594598</v>
      </c>
      <c r="K11030">
        <v>63832.288259820103</v>
      </c>
      <c r="L11030">
        <v>304928.94204017997</v>
      </c>
    </row>
    <row r="11031" spans="1:14" x14ac:dyDescent="0.35">
      <c r="A11031" t="s">
        <v>2050</v>
      </c>
      <c r="B11031" t="s">
        <v>5590</v>
      </c>
      <c r="C11031" t="s">
        <v>2938</v>
      </c>
      <c r="D11031" t="s">
        <v>5605</v>
      </c>
      <c r="E11031" t="s">
        <v>5606</v>
      </c>
      <c r="F11031" t="s">
        <v>2940</v>
      </c>
      <c r="G11031" t="s">
        <v>2941</v>
      </c>
      <c r="H11031">
        <v>0</v>
      </c>
      <c r="I11031">
        <v>0</v>
      </c>
      <c r="J11031">
        <v>0</v>
      </c>
      <c r="K11031">
        <v>0</v>
      </c>
      <c r="L11031">
        <v>0</v>
      </c>
    </row>
    <row r="11032" spans="1:14" x14ac:dyDescent="0.35">
      <c r="A11032" t="s">
        <v>2050</v>
      </c>
      <c r="B11032" t="s">
        <v>5590</v>
      </c>
      <c r="C11032" t="s">
        <v>2944</v>
      </c>
      <c r="D11032" t="s">
        <v>5607</v>
      </c>
      <c r="E11032" t="s">
        <v>5608</v>
      </c>
      <c r="F11032" t="s">
        <v>3048</v>
      </c>
      <c r="G11032" t="s">
        <v>3049</v>
      </c>
      <c r="H11032">
        <v>135985.8106</v>
      </c>
      <c r="I11032">
        <v>391.95696828741501</v>
      </c>
      <c r="J11032">
        <v>1124.09764529058</v>
      </c>
      <c r="K11032">
        <v>1516.054613578</v>
      </c>
      <c r="L11032">
        <v>134469.75598642201</v>
      </c>
    </row>
    <row r="11033" spans="1:14" x14ac:dyDescent="0.35">
      <c r="A11033" t="s">
        <v>2050</v>
      </c>
      <c r="B11033" t="s">
        <v>5590</v>
      </c>
      <c r="C11033" t="s">
        <v>2944</v>
      </c>
      <c r="D11033" t="s">
        <v>5609</v>
      </c>
      <c r="E11033" t="s">
        <v>5610</v>
      </c>
      <c r="F11033" t="s">
        <v>2947</v>
      </c>
      <c r="G11033" t="s">
        <v>2948</v>
      </c>
      <c r="H11033">
        <v>1057600.7505999999</v>
      </c>
      <c r="I11033">
        <v>6449.79836718769</v>
      </c>
      <c r="J11033">
        <v>60843.789935050801</v>
      </c>
      <c r="K11033">
        <v>67293.588302238495</v>
      </c>
      <c r="L11033">
        <v>990307.16229776095</v>
      </c>
    </row>
    <row r="11034" spans="1:14" x14ac:dyDescent="0.35">
      <c r="A11034" t="s">
        <v>2050</v>
      </c>
      <c r="B11034" t="s">
        <v>5590</v>
      </c>
      <c r="C11034" t="s">
        <v>2944</v>
      </c>
      <c r="D11034" t="s">
        <v>4199</v>
      </c>
      <c r="E11034" t="s">
        <v>5611</v>
      </c>
      <c r="F11034" t="s">
        <v>2170</v>
      </c>
      <c r="G11034" t="s">
        <v>2171</v>
      </c>
      <c r="H11034">
        <v>0</v>
      </c>
      <c r="I11034">
        <v>0</v>
      </c>
      <c r="J11034">
        <v>0</v>
      </c>
      <c r="K11034">
        <v>0</v>
      </c>
      <c r="L11034">
        <v>0</v>
      </c>
    </row>
    <row r="11035" spans="1:14" x14ac:dyDescent="0.35">
      <c r="A11035" t="s">
        <v>2050</v>
      </c>
      <c r="B11035" t="s">
        <v>5590</v>
      </c>
      <c r="C11035" t="s">
        <v>2944</v>
      </c>
      <c r="D11035" t="s">
        <v>4199</v>
      </c>
      <c r="E11035" t="s">
        <v>5611</v>
      </c>
      <c r="F11035" t="s">
        <v>3048</v>
      </c>
      <c r="G11035" t="s">
        <v>3049</v>
      </c>
      <c r="H11035">
        <v>52848.571300000003</v>
      </c>
      <c r="I11035">
        <v>280.13927324424202</v>
      </c>
      <c r="J11035">
        <v>0</v>
      </c>
      <c r="K11035">
        <v>280.13927324424202</v>
      </c>
      <c r="L11035">
        <v>52568.4320267558</v>
      </c>
    </row>
    <row r="11036" spans="1:14" x14ac:dyDescent="0.35">
      <c r="A11036" t="s">
        <v>2050</v>
      </c>
      <c r="B11036" t="s">
        <v>5590</v>
      </c>
      <c r="C11036" t="s">
        <v>2944</v>
      </c>
      <c r="D11036" t="s">
        <v>4199</v>
      </c>
      <c r="E11036" t="s">
        <v>5611</v>
      </c>
      <c r="F11036" t="s">
        <v>3050</v>
      </c>
      <c r="G11036" t="s">
        <v>3051</v>
      </c>
      <c r="H11036">
        <v>19688.683400000002</v>
      </c>
      <c r="I11036">
        <v>104.365611600796</v>
      </c>
      <c r="J11036">
        <v>0</v>
      </c>
      <c r="K11036">
        <v>104.365611600796</v>
      </c>
      <c r="L11036">
        <v>19584.317788399199</v>
      </c>
    </row>
    <row r="11037" spans="1:14" x14ac:dyDescent="0.35">
      <c r="A11037" t="s">
        <v>2064</v>
      </c>
      <c r="B11037" t="s">
        <v>5612</v>
      </c>
      <c r="C11037" t="s">
        <v>2857</v>
      </c>
      <c r="D11037" t="s">
        <v>2859</v>
      </c>
      <c r="E11037" t="s">
        <v>5613</v>
      </c>
      <c r="F11037" t="s">
        <v>2172</v>
      </c>
      <c r="G11037" t="s">
        <v>2173</v>
      </c>
      <c r="H11037">
        <v>23911190.5867</v>
      </c>
      <c r="I11037">
        <v>40707.297137627502</v>
      </c>
      <c r="J11037">
        <v>5258293.9701996502</v>
      </c>
      <c r="K11037">
        <v>5299001.2673372701</v>
      </c>
      <c r="L11037">
        <v>18612189.3193627</v>
      </c>
    </row>
    <row r="11038" spans="1:14" x14ac:dyDescent="0.35">
      <c r="A11038" t="s">
        <v>2064</v>
      </c>
      <c r="B11038" t="s">
        <v>5612</v>
      </c>
      <c r="C11038" t="s">
        <v>2857</v>
      </c>
      <c r="D11038" t="s">
        <v>2859</v>
      </c>
      <c r="E11038" t="s">
        <v>5613</v>
      </c>
      <c r="F11038" t="s">
        <v>2863</v>
      </c>
      <c r="G11038" t="s">
        <v>2864</v>
      </c>
      <c r="H11038">
        <v>331754.29190000001</v>
      </c>
      <c r="I11038">
        <v>564.79080315820397</v>
      </c>
      <c r="J11038">
        <v>72955.865004504303</v>
      </c>
      <c r="K11038">
        <v>73520.655807662493</v>
      </c>
      <c r="L11038">
        <v>258233.63609233699</v>
      </c>
    </row>
    <row r="11039" spans="1:14" x14ac:dyDescent="0.35">
      <c r="A11039" t="s">
        <v>2064</v>
      </c>
      <c r="B11039" t="s">
        <v>5612</v>
      </c>
      <c r="C11039" t="s">
        <v>2857</v>
      </c>
      <c r="D11039" t="s">
        <v>2859</v>
      </c>
      <c r="E11039" t="s">
        <v>5613</v>
      </c>
      <c r="F11039" t="s">
        <v>2865</v>
      </c>
      <c r="G11039" t="s">
        <v>2866</v>
      </c>
      <c r="H11039">
        <v>0</v>
      </c>
      <c r="I11039">
        <v>0</v>
      </c>
      <c r="J11039">
        <v>0</v>
      </c>
      <c r="K11039">
        <v>0</v>
      </c>
      <c r="L11039">
        <v>0</v>
      </c>
    </row>
    <row r="11040" spans="1:14" x14ac:dyDescent="0.35">
      <c r="A11040" t="s">
        <v>2064</v>
      </c>
      <c r="B11040" t="s">
        <v>5612</v>
      </c>
      <c r="C11040" t="s">
        <v>2857</v>
      </c>
      <c r="D11040" t="s">
        <v>2859</v>
      </c>
      <c r="E11040" t="s">
        <v>5613</v>
      </c>
      <c r="F11040" t="s">
        <v>2867</v>
      </c>
      <c r="G11040" t="s">
        <v>2868</v>
      </c>
      <c r="H11040">
        <v>0</v>
      </c>
      <c r="I11040">
        <v>0</v>
      </c>
      <c r="J11040">
        <v>0</v>
      </c>
      <c r="K11040">
        <v>0</v>
      </c>
      <c r="L11040">
        <v>0</v>
      </c>
    </row>
    <row r="11041" spans="1:12" x14ac:dyDescent="0.35">
      <c r="A11041" t="s">
        <v>2064</v>
      </c>
      <c r="B11041" t="s">
        <v>5612</v>
      </c>
      <c r="C11041" t="s">
        <v>2857</v>
      </c>
      <c r="D11041" t="s">
        <v>2859</v>
      </c>
      <c r="E11041" t="s">
        <v>5613</v>
      </c>
      <c r="F11041" t="s">
        <v>2869</v>
      </c>
      <c r="G11041" t="s">
        <v>2870</v>
      </c>
      <c r="H11041">
        <v>1216432.4035</v>
      </c>
      <c r="I11041">
        <v>2070.8996115800801</v>
      </c>
      <c r="J11041">
        <v>267504.83834984899</v>
      </c>
      <c r="K11041">
        <v>269575.737961429</v>
      </c>
      <c r="L11041">
        <v>946856.66553857003</v>
      </c>
    </row>
    <row r="11042" spans="1:12" x14ac:dyDescent="0.35">
      <c r="A11042" t="s">
        <v>2064</v>
      </c>
      <c r="B11042" t="s">
        <v>5612</v>
      </c>
      <c r="C11042" t="s">
        <v>2857</v>
      </c>
      <c r="D11042" t="s">
        <v>2859</v>
      </c>
      <c r="E11042" t="s">
        <v>5613</v>
      </c>
      <c r="F11042" t="s">
        <v>2871</v>
      </c>
      <c r="G11042" t="s">
        <v>2872</v>
      </c>
      <c r="H11042">
        <v>0</v>
      </c>
      <c r="I11042">
        <v>0</v>
      </c>
      <c r="J11042">
        <v>0</v>
      </c>
      <c r="K11042">
        <v>0</v>
      </c>
      <c r="L11042">
        <v>0</v>
      </c>
    </row>
    <row r="11043" spans="1:12" x14ac:dyDescent="0.35">
      <c r="A11043" t="s">
        <v>2064</v>
      </c>
      <c r="B11043" t="s">
        <v>5612</v>
      </c>
      <c r="C11043" t="s">
        <v>2857</v>
      </c>
      <c r="D11043" t="s">
        <v>2859</v>
      </c>
      <c r="E11043" t="s">
        <v>5613</v>
      </c>
      <c r="F11043" t="s">
        <v>2877</v>
      </c>
      <c r="G11043" t="s">
        <v>2878</v>
      </c>
      <c r="H11043">
        <v>453397.53240000003</v>
      </c>
      <c r="I11043">
        <v>771.88076431621198</v>
      </c>
      <c r="J11043">
        <v>99706.348839489205</v>
      </c>
      <c r="K11043">
        <v>100478.229603805</v>
      </c>
      <c r="L11043">
        <v>352919.30279619503</v>
      </c>
    </row>
    <row r="11044" spans="1:12" x14ac:dyDescent="0.35">
      <c r="A11044" t="s">
        <v>2064</v>
      </c>
      <c r="B11044" t="s">
        <v>5612</v>
      </c>
      <c r="C11044" t="s">
        <v>2879</v>
      </c>
      <c r="D11044" t="s">
        <v>2880</v>
      </c>
      <c r="E11044" t="s">
        <v>5614</v>
      </c>
      <c r="F11044" t="s">
        <v>2170</v>
      </c>
      <c r="G11044" t="s">
        <v>2171</v>
      </c>
      <c r="H11044">
        <v>0</v>
      </c>
      <c r="I11044">
        <v>0</v>
      </c>
      <c r="J11044">
        <v>0</v>
      </c>
      <c r="K11044">
        <v>0</v>
      </c>
      <c r="L11044">
        <v>0</v>
      </c>
    </row>
    <row r="11045" spans="1:12" x14ac:dyDescent="0.35">
      <c r="A11045" t="s">
        <v>2064</v>
      </c>
      <c r="B11045" t="s">
        <v>5612</v>
      </c>
      <c r="C11045" t="s">
        <v>2879</v>
      </c>
      <c r="D11045" t="s">
        <v>2880</v>
      </c>
      <c r="E11045" t="s">
        <v>5614</v>
      </c>
      <c r="F11045" t="s">
        <v>2172</v>
      </c>
      <c r="G11045" t="s">
        <v>2173</v>
      </c>
      <c r="H11045">
        <v>42812.246700000003</v>
      </c>
      <c r="I11045">
        <v>35.185829897938802</v>
      </c>
      <c r="J11045">
        <v>5113.9092751650996</v>
      </c>
      <c r="K11045">
        <v>5149.0951050630401</v>
      </c>
      <c r="L11045">
        <v>37663.151594937</v>
      </c>
    </row>
    <row r="11046" spans="1:12" x14ac:dyDescent="0.35">
      <c r="A11046" t="s">
        <v>2064</v>
      </c>
      <c r="B11046" t="s">
        <v>5612</v>
      </c>
      <c r="C11046" t="s">
        <v>2879</v>
      </c>
      <c r="D11046" t="s">
        <v>2880</v>
      </c>
      <c r="E11046" t="s">
        <v>5614</v>
      </c>
      <c r="F11046" t="s">
        <v>2882</v>
      </c>
      <c r="G11046" t="s">
        <v>2883</v>
      </c>
      <c r="H11046">
        <v>0</v>
      </c>
      <c r="I11046">
        <v>0</v>
      </c>
      <c r="J11046">
        <v>0</v>
      </c>
      <c r="K11046">
        <v>0</v>
      </c>
      <c r="L11046">
        <v>0</v>
      </c>
    </row>
    <row r="11047" spans="1:12" x14ac:dyDescent="0.35">
      <c r="A11047" t="s">
        <v>2064</v>
      </c>
      <c r="B11047" t="s">
        <v>5612</v>
      </c>
      <c r="C11047" t="s">
        <v>2879</v>
      </c>
      <c r="D11047" t="s">
        <v>2880</v>
      </c>
      <c r="E11047" t="s">
        <v>5614</v>
      </c>
      <c r="F11047" t="s">
        <v>2884</v>
      </c>
      <c r="G11047" t="s">
        <v>2885</v>
      </c>
      <c r="H11047">
        <v>34524.575799999999</v>
      </c>
      <c r="I11047">
        <v>28.3744942965779</v>
      </c>
      <c r="J11047">
        <v>4123.9496121673001</v>
      </c>
      <c r="K11047">
        <v>4152.3241064638796</v>
      </c>
      <c r="L11047">
        <v>30372.251693536102</v>
      </c>
    </row>
    <row r="11048" spans="1:12" x14ac:dyDescent="0.35">
      <c r="A11048" t="s">
        <v>2064</v>
      </c>
      <c r="B11048" t="s">
        <v>5612</v>
      </c>
      <c r="C11048" t="s">
        <v>2879</v>
      </c>
      <c r="D11048" t="s">
        <v>2880</v>
      </c>
      <c r="E11048" t="s">
        <v>5614</v>
      </c>
      <c r="F11048" t="s">
        <v>2896</v>
      </c>
      <c r="G11048" t="s">
        <v>2897</v>
      </c>
      <c r="H11048">
        <v>14758.259</v>
      </c>
      <c r="I11048">
        <v>12.129276766059601</v>
      </c>
      <c r="J11048">
        <v>1762.8693464078499</v>
      </c>
      <c r="K11048">
        <v>1774.9986231738999</v>
      </c>
      <c r="L11048">
        <v>12983.2603768261</v>
      </c>
    </row>
    <row r="11049" spans="1:12" x14ac:dyDescent="0.35">
      <c r="A11049" t="s">
        <v>2064</v>
      </c>
      <c r="B11049" t="s">
        <v>5612</v>
      </c>
      <c r="C11049" t="s">
        <v>2879</v>
      </c>
      <c r="D11049" t="s">
        <v>2886</v>
      </c>
      <c r="E11049" t="s">
        <v>5615</v>
      </c>
      <c r="F11049" t="s">
        <v>2172</v>
      </c>
      <c r="G11049" t="s">
        <v>2173</v>
      </c>
      <c r="H11049">
        <v>17588.367900000001</v>
      </c>
      <c r="I11049">
        <v>35.641093450686</v>
      </c>
      <c r="J11049">
        <v>106.95698010860301</v>
      </c>
      <c r="K11049">
        <v>142.59807355928899</v>
      </c>
      <c r="L11049">
        <v>17445.769826440701</v>
      </c>
    </row>
    <row r="11050" spans="1:12" x14ac:dyDescent="0.35">
      <c r="A11050" t="s">
        <v>2064</v>
      </c>
      <c r="B11050" t="s">
        <v>5612</v>
      </c>
      <c r="C11050" t="s">
        <v>2879</v>
      </c>
      <c r="D11050" t="s">
        <v>2886</v>
      </c>
      <c r="E11050" t="s">
        <v>5615</v>
      </c>
      <c r="F11050" t="s">
        <v>2882</v>
      </c>
      <c r="G11050" t="s">
        <v>2883</v>
      </c>
      <c r="H11050">
        <v>0</v>
      </c>
      <c r="I11050">
        <v>0</v>
      </c>
      <c r="J11050">
        <v>0</v>
      </c>
      <c r="K11050">
        <v>0</v>
      </c>
      <c r="L11050">
        <v>0</v>
      </c>
    </row>
    <row r="11051" spans="1:12" x14ac:dyDescent="0.35">
      <c r="A11051" t="s">
        <v>2064</v>
      </c>
      <c r="B11051" t="s">
        <v>5612</v>
      </c>
      <c r="C11051" t="s">
        <v>2879</v>
      </c>
      <c r="D11051" t="s">
        <v>2886</v>
      </c>
      <c r="E11051" t="s">
        <v>5615</v>
      </c>
      <c r="F11051" t="s">
        <v>2884</v>
      </c>
      <c r="G11051" t="s">
        <v>2885</v>
      </c>
      <c r="H11051">
        <v>62699.8557</v>
      </c>
      <c r="I11051">
        <v>133.34255242039899</v>
      </c>
      <c r="J11051">
        <v>389.80573647424302</v>
      </c>
      <c r="K11051">
        <v>523.14828889464104</v>
      </c>
      <c r="L11051">
        <v>62176.707411105403</v>
      </c>
    </row>
    <row r="11052" spans="1:12" x14ac:dyDescent="0.35">
      <c r="A11052" t="s">
        <v>2064</v>
      </c>
      <c r="B11052" t="s">
        <v>5612</v>
      </c>
      <c r="C11052" t="s">
        <v>2879</v>
      </c>
      <c r="D11052" t="s">
        <v>2886</v>
      </c>
      <c r="E11052" t="s">
        <v>5615</v>
      </c>
      <c r="F11052" t="s">
        <v>2896</v>
      </c>
      <c r="G11052" t="s">
        <v>2897</v>
      </c>
      <c r="H11052">
        <v>7852.1315000000004</v>
      </c>
      <c r="I11052">
        <v>16.698973854517199</v>
      </c>
      <c r="J11052">
        <v>48.816793165933198</v>
      </c>
      <c r="K11052">
        <v>65.515767020450397</v>
      </c>
      <c r="L11052">
        <v>7786.6157329795496</v>
      </c>
    </row>
    <row r="11053" spans="1:12" x14ac:dyDescent="0.35">
      <c r="A11053" t="s">
        <v>2064</v>
      </c>
      <c r="B11053" t="s">
        <v>5612</v>
      </c>
      <c r="C11053" t="s">
        <v>2879</v>
      </c>
      <c r="D11053" t="s">
        <v>2888</v>
      </c>
      <c r="E11053" t="s">
        <v>3098</v>
      </c>
      <c r="F11053" t="s">
        <v>2170</v>
      </c>
      <c r="G11053" t="s">
        <v>2171</v>
      </c>
      <c r="H11053">
        <v>0</v>
      </c>
      <c r="I11053">
        <v>0</v>
      </c>
      <c r="J11053">
        <v>0</v>
      </c>
      <c r="K11053">
        <v>0</v>
      </c>
      <c r="L11053">
        <v>0</v>
      </c>
    </row>
    <row r="11054" spans="1:12" x14ac:dyDescent="0.35">
      <c r="A11054" t="s">
        <v>2064</v>
      </c>
      <c r="B11054" t="s">
        <v>5612</v>
      </c>
      <c r="C11054" t="s">
        <v>2879</v>
      </c>
      <c r="D11054" t="s">
        <v>2888</v>
      </c>
      <c r="E11054" t="s">
        <v>3098</v>
      </c>
      <c r="F11054" t="s">
        <v>2172</v>
      </c>
      <c r="G11054" t="s">
        <v>2173</v>
      </c>
      <c r="H11054">
        <v>30432.153200000001</v>
      </c>
      <c r="I11054">
        <v>74.863018851892093</v>
      </c>
      <c r="J11054">
        <v>5537.6877504444901</v>
      </c>
      <c r="K11054">
        <v>5612.5507692963902</v>
      </c>
      <c r="L11054">
        <v>24819.602430703599</v>
      </c>
    </row>
    <row r="11055" spans="1:12" x14ac:dyDescent="0.35">
      <c r="A11055" t="s">
        <v>2064</v>
      </c>
      <c r="B11055" t="s">
        <v>5612</v>
      </c>
      <c r="C11055" t="s">
        <v>2879</v>
      </c>
      <c r="D11055" t="s">
        <v>2888</v>
      </c>
      <c r="E11055" t="s">
        <v>3098</v>
      </c>
      <c r="F11055" t="s">
        <v>2882</v>
      </c>
      <c r="G11055" t="s">
        <v>2883</v>
      </c>
      <c r="H11055">
        <v>23476.232599999999</v>
      </c>
      <c r="I11055">
        <v>57.7514716857454</v>
      </c>
      <c r="J11055">
        <v>4271.9305503428996</v>
      </c>
      <c r="K11055">
        <v>4329.6820220286399</v>
      </c>
      <c r="L11055">
        <v>19146.5505779714</v>
      </c>
    </row>
    <row r="11056" spans="1:12" x14ac:dyDescent="0.35">
      <c r="A11056" t="s">
        <v>2064</v>
      </c>
      <c r="B11056" t="s">
        <v>5612</v>
      </c>
      <c r="C11056" t="s">
        <v>2879</v>
      </c>
      <c r="D11056" t="s">
        <v>2888</v>
      </c>
      <c r="E11056" t="s">
        <v>3098</v>
      </c>
      <c r="F11056" t="s">
        <v>2884</v>
      </c>
      <c r="G11056" t="s">
        <v>2885</v>
      </c>
      <c r="H11056">
        <v>91947.821599999996</v>
      </c>
      <c r="I11056">
        <v>263.92754343589502</v>
      </c>
      <c r="J11056">
        <v>11141.698375648501</v>
      </c>
      <c r="K11056">
        <v>11405.625919084399</v>
      </c>
      <c r="L11056">
        <v>80542.195680915596</v>
      </c>
    </row>
    <row r="11057" spans="1:12" x14ac:dyDescent="0.35">
      <c r="A11057" t="s">
        <v>2064</v>
      </c>
      <c r="B11057" t="s">
        <v>5612</v>
      </c>
      <c r="C11057" t="s">
        <v>2879</v>
      </c>
      <c r="D11057" t="s">
        <v>2888</v>
      </c>
      <c r="E11057" t="s">
        <v>3098</v>
      </c>
      <c r="F11057" t="s">
        <v>2896</v>
      </c>
      <c r="G11057" t="s">
        <v>2897</v>
      </c>
      <c r="H11057">
        <v>38389.620000000003</v>
      </c>
      <c r="I11057">
        <v>110.193780864274</v>
      </c>
      <c r="J11057">
        <v>4651.8292607086196</v>
      </c>
      <c r="K11057">
        <v>4762.0230415729002</v>
      </c>
      <c r="L11057">
        <v>33627.596958427101</v>
      </c>
    </row>
    <row r="11058" spans="1:12" x14ac:dyDescent="0.35">
      <c r="A11058" t="s">
        <v>2064</v>
      </c>
      <c r="B11058" t="s">
        <v>5612</v>
      </c>
      <c r="C11058" t="s">
        <v>2879</v>
      </c>
      <c r="D11058" t="s">
        <v>2892</v>
      </c>
      <c r="E11058" t="s">
        <v>3061</v>
      </c>
      <c r="F11058" t="s">
        <v>2172</v>
      </c>
      <c r="G11058" t="s">
        <v>2173</v>
      </c>
      <c r="H11058">
        <v>9614.1862000000001</v>
      </c>
      <c r="I11058">
        <v>11.2225748294782</v>
      </c>
      <c r="J11058">
        <v>483.34889988256498</v>
      </c>
      <c r="K11058">
        <v>494.57147471204303</v>
      </c>
      <c r="L11058">
        <v>9119.61472528796</v>
      </c>
    </row>
    <row r="11059" spans="1:12" x14ac:dyDescent="0.35">
      <c r="A11059" t="s">
        <v>2064</v>
      </c>
      <c r="B11059" t="s">
        <v>5612</v>
      </c>
      <c r="C11059" t="s">
        <v>2879</v>
      </c>
      <c r="D11059" t="s">
        <v>2892</v>
      </c>
      <c r="E11059" t="s">
        <v>3061</v>
      </c>
      <c r="F11059" t="s">
        <v>2882</v>
      </c>
      <c r="G11059" t="s">
        <v>2883</v>
      </c>
      <c r="H11059">
        <v>6053.3765000000003</v>
      </c>
      <c r="I11059">
        <v>7.0660656333751799</v>
      </c>
      <c r="J11059">
        <v>304.33078881494799</v>
      </c>
      <c r="K11059">
        <v>311.39685444832298</v>
      </c>
      <c r="L11059">
        <v>5741.9796455516798</v>
      </c>
    </row>
    <row r="11060" spans="1:12" x14ac:dyDescent="0.35">
      <c r="A11060" t="s">
        <v>2064</v>
      </c>
      <c r="B11060" t="s">
        <v>5612</v>
      </c>
      <c r="C11060" t="s">
        <v>2879</v>
      </c>
      <c r="D11060" t="s">
        <v>2892</v>
      </c>
      <c r="E11060" t="s">
        <v>3061</v>
      </c>
      <c r="F11060" t="s">
        <v>2884</v>
      </c>
      <c r="G11060" t="s">
        <v>2885</v>
      </c>
      <c r="H11060">
        <v>61942.724300000002</v>
      </c>
      <c r="I11060">
        <v>79.601786716112798</v>
      </c>
      <c r="J11060">
        <v>1506.09854799601</v>
      </c>
      <c r="K11060">
        <v>1585.7003347121199</v>
      </c>
      <c r="L11060">
        <v>60357.023965287903</v>
      </c>
    </row>
    <row r="11061" spans="1:12" x14ac:dyDescent="0.35">
      <c r="A11061" t="s">
        <v>2064</v>
      </c>
      <c r="B11061" t="s">
        <v>5612</v>
      </c>
      <c r="C11061" t="s">
        <v>2879</v>
      </c>
      <c r="D11061" t="s">
        <v>2892</v>
      </c>
      <c r="E11061" t="s">
        <v>3061</v>
      </c>
      <c r="F11061" t="s">
        <v>2896</v>
      </c>
      <c r="G11061" t="s">
        <v>2897</v>
      </c>
      <c r="H11061">
        <v>6457.1715999999997</v>
      </c>
      <c r="I11061">
        <v>8.2980269100936592</v>
      </c>
      <c r="J11061">
        <v>157.00208244187701</v>
      </c>
      <c r="K11061">
        <v>165.300109351971</v>
      </c>
      <c r="L11061">
        <v>6291.87149064803</v>
      </c>
    </row>
    <row r="11062" spans="1:12" x14ac:dyDescent="0.35">
      <c r="A11062" t="s">
        <v>2064</v>
      </c>
      <c r="B11062" t="s">
        <v>5612</v>
      </c>
      <c r="C11062" t="s">
        <v>2879</v>
      </c>
      <c r="D11062" t="s">
        <v>2892</v>
      </c>
      <c r="E11062" t="s">
        <v>3061</v>
      </c>
      <c r="F11062" t="s">
        <v>2890</v>
      </c>
      <c r="G11062" t="s">
        <v>2891</v>
      </c>
      <c r="H11062">
        <v>1475.1926000000001</v>
      </c>
      <c r="I11062">
        <v>1.72198238124269</v>
      </c>
      <c r="J11062">
        <v>74.164646013726795</v>
      </c>
      <c r="K11062">
        <v>75.886628394969506</v>
      </c>
      <c r="L11062">
        <v>1399.30597160503</v>
      </c>
    </row>
    <row r="11063" spans="1:12" x14ac:dyDescent="0.35">
      <c r="A11063" t="s">
        <v>2064</v>
      </c>
      <c r="B11063" t="s">
        <v>5612</v>
      </c>
      <c r="C11063" t="s">
        <v>2879</v>
      </c>
      <c r="D11063" t="s">
        <v>2894</v>
      </c>
      <c r="E11063" t="s">
        <v>5616</v>
      </c>
      <c r="F11063" t="s">
        <v>2172</v>
      </c>
      <c r="G11063" t="s">
        <v>2173</v>
      </c>
      <c r="H11063">
        <v>8247.8516999999993</v>
      </c>
      <c r="I11063">
        <v>7.0021242160631196</v>
      </c>
      <c r="J11063">
        <v>1.7068581832895</v>
      </c>
      <c r="K11063">
        <v>8.7089823993526192</v>
      </c>
      <c r="L11063">
        <v>8239.1427176006491</v>
      </c>
    </row>
    <row r="11064" spans="1:12" x14ac:dyDescent="0.35">
      <c r="A11064" t="s">
        <v>2064</v>
      </c>
      <c r="B11064" t="s">
        <v>5612</v>
      </c>
      <c r="C11064" t="s">
        <v>2879</v>
      </c>
      <c r="D11064" t="s">
        <v>2894</v>
      </c>
      <c r="E11064" t="s">
        <v>5616</v>
      </c>
      <c r="F11064" t="s">
        <v>2882</v>
      </c>
      <c r="G11064" t="s">
        <v>2883</v>
      </c>
      <c r="H11064">
        <v>3839.0001000000002</v>
      </c>
      <c r="I11064">
        <v>3.2591705442039198</v>
      </c>
      <c r="J11064">
        <v>0.79446489985838598</v>
      </c>
      <c r="K11064">
        <v>4.0536354440623104</v>
      </c>
      <c r="L11064">
        <v>3834.9464645559401</v>
      </c>
    </row>
    <row r="11065" spans="1:12" x14ac:dyDescent="0.35">
      <c r="A11065" t="s">
        <v>2064</v>
      </c>
      <c r="B11065" t="s">
        <v>5612</v>
      </c>
      <c r="C11065" t="s">
        <v>2879</v>
      </c>
      <c r="D11065" t="s">
        <v>2894</v>
      </c>
      <c r="E11065" t="s">
        <v>5616</v>
      </c>
      <c r="F11065" t="s">
        <v>2884</v>
      </c>
      <c r="G11065" t="s">
        <v>2885</v>
      </c>
      <c r="H11065">
        <v>4678.7812999999996</v>
      </c>
      <c r="I11065">
        <v>3.9721141007485299</v>
      </c>
      <c r="J11065">
        <v>0.96825409670240703</v>
      </c>
      <c r="K11065">
        <v>4.9403681974509404</v>
      </c>
      <c r="L11065">
        <v>4673.8409318025497</v>
      </c>
    </row>
    <row r="11066" spans="1:12" x14ac:dyDescent="0.35">
      <c r="A11066" t="s">
        <v>2064</v>
      </c>
      <c r="B11066" t="s">
        <v>5612</v>
      </c>
      <c r="C11066" t="s">
        <v>2879</v>
      </c>
      <c r="D11066" t="s">
        <v>2894</v>
      </c>
      <c r="E11066" t="s">
        <v>5616</v>
      </c>
      <c r="F11066" t="s">
        <v>2890</v>
      </c>
      <c r="G11066" t="s">
        <v>2891</v>
      </c>
      <c r="H11066">
        <v>0</v>
      </c>
      <c r="I11066">
        <v>0</v>
      </c>
      <c r="J11066">
        <v>0</v>
      </c>
      <c r="K11066">
        <v>0</v>
      </c>
      <c r="L11066">
        <v>0</v>
      </c>
    </row>
    <row r="11067" spans="1:12" x14ac:dyDescent="0.35">
      <c r="A11067" t="s">
        <v>2064</v>
      </c>
      <c r="B11067" t="s">
        <v>5612</v>
      </c>
      <c r="C11067" t="s">
        <v>2879</v>
      </c>
      <c r="D11067" t="s">
        <v>2898</v>
      </c>
      <c r="E11067" t="s">
        <v>3512</v>
      </c>
      <c r="F11067" t="s">
        <v>2172</v>
      </c>
      <c r="G11067" t="s">
        <v>2173</v>
      </c>
      <c r="H11067">
        <v>8958.2656000000006</v>
      </c>
      <c r="I11067">
        <v>6.08792317999107</v>
      </c>
      <c r="J11067">
        <v>496.24776246866998</v>
      </c>
      <c r="K11067">
        <v>502.33568564866101</v>
      </c>
      <c r="L11067">
        <v>8455.9299143513399</v>
      </c>
    </row>
    <row r="11068" spans="1:12" x14ac:dyDescent="0.35">
      <c r="A11068" t="s">
        <v>2064</v>
      </c>
      <c r="B11068" t="s">
        <v>5612</v>
      </c>
      <c r="C11068" t="s">
        <v>2879</v>
      </c>
      <c r="D11068" t="s">
        <v>2898</v>
      </c>
      <c r="E11068" t="s">
        <v>3512</v>
      </c>
      <c r="F11068" t="s">
        <v>2882</v>
      </c>
      <c r="G11068" t="s">
        <v>2883</v>
      </c>
      <c r="H11068">
        <v>4224.2228999999998</v>
      </c>
      <c r="I11068">
        <v>2.8707280035730198</v>
      </c>
      <c r="J11068">
        <v>234.00300994457601</v>
      </c>
      <c r="K11068">
        <v>236.873737948149</v>
      </c>
      <c r="L11068">
        <v>3987.3491620518498</v>
      </c>
    </row>
    <row r="11069" spans="1:12" x14ac:dyDescent="0.35">
      <c r="A11069" t="s">
        <v>2064</v>
      </c>
      <c r="B11069" t="s">
        <v>5612</v>
      </c>
      <c r="C11069" t="s">
        <v>2879</v>
      </c>
      <c r="D11069" t="s">
        <v>2898</v>
      </c>
      <c r="E11069" t="s">
        <v>3512</v>
      </c>
      <c r="F11069" t="s">
        <v>2884</v>
      </c>
      <c r="G11069" t="s">
        <v>2885</v>
      </c>
      <c r="H11069">
        <v>53690.220099999999</v>
      </c>
      <c r="I11069">
        <v>36.972996873604302</v>
      </c>
      <c r="J11069">
        <v>2996.0064787851702</v>
      </c>
      <c r="K11069">
        <v>3032.9794756587798</v>
      </c>
      <c r="L11069">
        <v>50657.240624341197</v>
      </c>
    </row>
    <row r="11070" spans="1:12" x14ac:dyDescent="0.35">
      <c r="A11070" t="s">
        <v>2064</v>
      </c>
      <c r="B11070" t="s">
        <v>5612</v>
      </c>
      <c r="C11070" t="s">
        <v>2879</v>
      </c>
      <c r="D11070" t="s">
        <v>2902</v>
      </c>
      <c r="E11070" t="s">
        <v>4242</v>
      </c>
      <c r="F11070" t="s">
        <v>2172</v>
      </c>
      <c r="G11070" t="s">
        <v>2173</v>
      </c>
      <c r="H11070">
        <v>7368.8762999999999</v>
      </c>
      <c r="I11070">
        <v>17.144840809146899</v>
      </c>
      <c r="J11070">
        <v>475.37667194371102</v>
      </c>
      <c r="K11070">
        <v>492.52151275285797</v>
      </c>
      <c r="L11070">
        <v>6876.3547872471399</v>
      </c>
    </row>
    <row r="11071" spans="1:12" x14ac:dyDescent="0.35">
      <c r="A11071" t="s">
        <v>2064</v>
      </c>
      <c r="B11071" t="s">
        <v>5612</v>
      </c>
      <c r="C11071" t="s">
        <v>2879</v>
      </c>
      <c r="D11071" t="s">
        <v>2902</v>
      </c>
      <c r="E11071" t="s">
        <v>4242</v>
      </c>
      <c r="F11071" t="s">
        <v>2882</v>
      </c>
      <c r="G11071" t="s">
        <v>2883</v>
      </c>
      <c r="H11071">
        <v>8448.7978999999996</v>
      </c>
      <c r="I11071">
        <v>19.657446789797699</v>
      </c>
      <c r="J11071">
        <v>545.04394283201395</v>
      </c>
      <c r="K11071">
        <v>564.70138962181204</v>
      </c>
      <c r="L11071">
        <v>7884.09651037819</v>
      </c>
    </row>
    <row r="11072" spans="1:12" x14ac:dyDescent="0.35">
      <c r="A11072" t="s">
        <v>2064</v>
      </c>
      <c r="B11072" t="s">
        <v>5612</v>
      </c>
      <c r="C11072" t="s">
        <v>2879</v>
      </c>
      <c r="D11072" t="s">
        <v>2902</v>
      </c>
      <c r="E11072" t="s">
        <v>4242</v>
      </c>
      <c r="F11072" t="s">
        <v>2884</v>
      </c>
      <c r="G11072" t="s">
        <v>2885</v>
      </c>
      <c r="H11072">
        <v>57426.4156</v>
      </c>
      <c r="I11072">
        <v>133.61151802990301</v>
      </c>
      <c r="J11072">
        <v>3704.65958135444</v>
      </c>
      <c r="K11072">
        <v>3838.2710993843398</v>
      </c>
      <c r="L11072">
        <v>53588.144500615701</v>
      </c>
    </row>
    <row r="11073" spans="1:12" x14ac:dyDescent="0.35">
      <c r="A11073" t="s">
        <v>2064</v>
      </c>
      <c r="B11073" t="s">
        <v>5612</v>
      </c>
      <c r="C11073" t="s">
        <v>2879</v>
      </c>
      <c r="D11073" t="s">
        <v>2902</v>
      </c>
      <c r="E11073" t="s">
        <v>4242</v>
      </c>
      <c r="F11073" t="s">
        <v>2896</v>
      </c>
      <c r="G11073" t="s">
        <v>2897</v>
      </c>
      <c r="H11073">
        <v>7940.5995000000003</v>
      </c>
      <c r="I11073">
        <v>18.475043975373801</v>
      </c>
      <c r="J11073">
        <v>512.25934476693101</v>
      </c>
      <c r="K11073">
        <v>530.73438874230396</v>
      </c>
      <c r="L11073">
        <v>7409.8651112576999</v>
      </c>
    </row>
    <row r="11074" spans="1:12" x14ac:dyDescent="0.35">
      <c r="A11074" t="s">
        <v>2064</v>
      </c>
      <c r="B11074" t="s">
        <v>5612</v>
      </c>
      <c r="C11074" t="s">
        <v>2879</v>
      </c>
      <c r="D11074" t="s">
        <v>2904</v>
      </c>
      <c r="E11074" t="s">
        <v>3066</v>
      </c>
      <c r="F11074" t="s">
        <v>2172</v>
      </c>
      <c r="G11074" t="s">
        <v>2173</v>
      </c>
      <c r="H11074">
        <v>7070.7773999999999</v>
      </c>
      <c r="I11074">
        <v>0.421067435273071</v>
      </c>
      <c r="J11074">
        <v>24.624867067534701</v>
      </c>
      <c r="K11074">
        <v>25.0459345028077</v>
      </c>
      <c r="L11074">
        <v>7045.7314654971897</v>
      </c>
    </row>
    <row r="11075" spans="1:12" x14ac:dyDescent="0.35">
      <c r="A11075" t="s">
        <v>2064</v>
      </c>
      <c r="B11075" t="s">
        <v>5612</v>
      </c>
      <c r="C11075" t="s">
        <v>2879</v>
      </c>
      <c r="D11075" t="s">
        <v>2904</v>
      </c>
      <c r="E11075" t="s">
        <v>3066</v>
      </c>
      <c r="F11075" t="s">
        <v>2882</v>
      </c>
      <c r="G11075" t="s">
        <v>2883</v>
      </c>
      <c r="H11075">
        <v>991.82849999999996</v>
      </c>
      <c r="I11075">
        <v>5.9063757888982799E-2</v>
      </c>
      <c r="J11075">
        <v>3.4541668737265798</v>
      </c>
      <c r="K11075">
        <v>3.5132306316155599</v>
      </c>
      <c r="L11075">
        <v>988.31526936838395</v>
      </c>
    </row>
    <row r="11076" spans="1:12" x14ac:dyDescent="0.35">
      <c r="A11076" t="s">
        <v>2064</v>
      </c>
      <c r="B11076" t="s">
        <v>5612</v>
      </c>
      <c r="C11076" t="s">
        <v>2879</v>
      </c>
      <c r="D11076" t="s">
        <v>2904</v>
      </c>
      <c r="E11076" t="s">
        <v>3066</v>
      </c>
      <c r="F11076" t="s">
        <v>2884</v>
      </c>
      <c r="G11076" t="s">
        <v>2885</v>
      </c>
      <c r="H11076">
        <v>20156.514800000001</v>
      </c>
      <c r="I11076">
        <v>1.2003279829051301</v>
      </c>
      <c r="J11076">
        <v>70.197584853153103</v>
      </c>
      <c r="K11076">
        <v>71.397912836058197</v>
      </c>
      <c r="L11076">
        <v>20085.116887163898</v>
      </c>
    </row>
    <row r="11077" spans="1:12" x14ac:dyDescent="0.35">
      <c r="A11077" t="s">
        <v>2064</v>
      </c>
      <c r="B11077" t="s">
        <v>5612</v>
      </c>
      <c r="C11077" t="s">
        <v>2879</v>
      </c>
      <c r="D11077" t="s">
        <v>2904</v>
      </c>
      <c r="E11077" t="s">
        <v>3066</v>
      </c>
      <c r="F11077" t="s">
        <v>2890</v>
      </c>
      <c r="G11077" t="s">
        <v>2891</v>
      </c>
      <c r="H11077">
        <v>895.8451</v>
      </c>
      <c r="I11077">
        <v>5.3347910351339303E-2</v>
      </c>
      <c r="J11077">
        <v>3.11989266014014</v>
      </c>
      <c r="K11077">
        <v>3.1732405704914801</v>
      </c>
      <c r="L11077">
        <v>892.67185942950903</v>
      </c>
    </row>
    <row r="11078" spans="1:12" x14ac:dyDescent="0.35">
      <c r="A11078" t="s">
        <v>2064</v>
      </c>
      <c r="B11078" t="s">
        <v>5612</v>
      </c>
      <c r="C11078" t="s">
        <v>2879</v>
      </c>
      <c r="D11078" t="s">
        <v>2906</v>
      </c>
      <c r="E11078" t="s">
        <v>2967</v>
      </c>
      <c r="F11078" t="s">
        <v>2172</v>
      </c>
      <c r="G11078" t="s">
        <v>2173</v>
      </c>
      <c r="H11078">
        <v>90728.643299999996</v>
      </c>
      <c r="I11078">
        <v>186.650281110473</v>
      </c>
      <c r="J11078">
        <v>10811.2108098106</v>
      </c>
      <c r="K11078">
        <v>10997.8610909211</v>
      </c>
      <c r="L11078">
        <v>79730.782209078898</v>
      </c>
    </row>
    <row r="11079" spans="1:12" x14ac:dyDescent="0.35">
      <c r="A11079" t="s">
        <v>2064</v>
      </c>
      <c r="B11079" t="s">
        <v>5612</v>
      </c>
      <c r="C11079" t="s">
        <v>2879</v>
      </c>
      <c r="D11079" t="s">
        <v>2906</v>
      </c>
      <c r="E11079" t="s">
        <v>2967</v>
      </c>
      <c r="F11079" t="s">
        <v>2882</v>
      </c>
      <c r="G11079" t="s">
        <v>2883</v>
      </c>
      <c r="H11079">
        <v>38679.991199999997</v>
      </c>
      <c r="I11079">
        <v>79.573891946900901</v>
      </c>
      <c r="J11079">
        <v>4609.1016615499002</v>
      </c>
      <c r="K11079">
        <v>4688.6755534967997</v>
      </c>
      <c r="L11079">
        <v>33991.315646503201</v>
      </c>
    </row>
    <row r="11080" spans="1:12" x14ac:dyDescent="0.35">
      <c r="A11080" t="s">
        <v>2064</v>
      </c>
      <c r="B11080" t="s">
        <v>5612</v>
      </c>
      <c r="C11080" t="s">
        <v>2879</v>
      </c>
      <c r="D11080" t="s">
        <v>2906</v>
      </c>
      <c r="E11080" t="s">
        <v>2967</v>
      </c>
      <c r="F11080" t="s">
        <v>4261</v>
      </c>
      <c r="G11080" t="s">
        <v>5617</v>
      </c>
      <c r="H11080">
        <v>11764.421399999999</v>
      </c>
      <c r="I11080">
        <v>24.202197550670299</v>
      </c>
      <c r="J11080">
        <v>1401.8465883055001</v>
      </c>
      <c r="K11080">
        <v>1426.0487858561701</v>
      </c>
      <c r="L11080">
        <v>10338.3726141438</v>
      </c>
    </row>
    <row r="11081" spans="1:12" x14ac:dyDescent="0.35">
      <c r="A11081" t="s">
        <v>2064</v>
      </c>
      <c r="B11081" t="s">
        <v>5612</v>
      </c>
      <c r="C11081" t="s">
        <v>2879</v>
      </c>
      <c r="D11081" t="s">
        <v>2906</v>
      </c>
      <c r="E11081" t="s">
        <v>2967</v>
      </c>
      <c r="F11081" t="s">
        <v>2884</v>
      </c>
      <c r="G11081" t="s">
        <v>2885</v>
      </c>
      <c r="H11081">
        <v>32534.989799999999</v>
      </c>
      <c r="I11081">
        <v>53.712558709413898</v>
      </c>
      <c r="J11081">
        <v>1173.9182860431099</v>
      </c>
      <c r="K11081">
        <v>1227.63084475253</v>
      </c>
      <c r="L11081">
        <v>31307.358955247499</v>
      </c>
    </row>
    <row r="11082" spans="1:12" x14ac:dyDescent="0.35">
      <c r="A11082" t="s">
        <v>2064</v>
      </c>
      <c r="B11082" t="s">
        <v>5612</v>
      </c>
      <c r="C11082" t="s">
        <v>2879</v>
      </c>
      <c r="D11082" t="s">
        <v>2906</v>
      </c>
      <c r="E11082" t="s">
        <v>2967</v>
      </c>
      <c r="F11082" t="s">
        <v>2890</v>
      </c>
      <c r="G11082" t="s">
        <v>2891</v>
      </c>
      <c r="H11082">
        <v>8199.4451000000008</v>
      </c>
      <c r="I11082">
        <v>16.8681982928914</v>
      </c>
      <c r="J11082">
        <v>977.04459184928805</v>
      </c>
      <c r="K11082">
        <v>993.91279014217901</v>
      </c>
      <c r="L11082">
        <v>7205.5323098578201</v>
      </c>
    </row>
    <row r="11083" spans="1:12" x14ac:dyDescent="0.35">
      <c r="A11083" t="s">
        <v>2064</v>
      </c>
      <c r="B11083" t="s">
        <v>5612</v>
      </c>
      <c r="C11083" t="s">
        <v>2879</v>
      </c>
      <c r="D11083" t="s">
        <v>2908</v>
      </c>
      <c r="E11083" t="s">
        <v>2893</v>
      </c>
      <c r="F11083" t="s">
        <v>2172</v>
      </c>
      <c r="G11083" t="s">
        <v>2173</v>
      </c>
      <c r="H11083">
        <v>44986.804900000003</v>
      </c>
      <c r="I11083">
        <v>108.850899746531</v>
      </c>
      <c r="J11083">
        <v>7544.7586359212901</v>
      </c>
      <c r="K11083">
        <v>7653.6095356678197</v>
      </c>
      <c r="L11083">
        <v>37333.195364332198</v>
      </c>
    </row>
    <row r="11084" spans="1:12" x14ac:dyDescent="0.35">
      <c r="A11084" t="s">
        <v>2064</v>
      </c>
      <c r="B11084" t="s">
        <v>5612</v>
      </c>
      <c r="C11084" t="s">
        <v>2879</v>
      </c>
      <c r="D11084" t="s">
        <v>2908</v>
      </c>
      <c r="E11084" t="s">
        <v>2893</v>
      </c>
      <c r="F11084" t="s">
        <v>2882</v>
      </c>
      <c r="G11084" t="s">
        <v>2883</v>
      </c>
      <c r="H11084">
        <v>42218.386100000003</v>
      </c>
      <c r="I11084">
        <v>102.152382839052</v>
      </c>
      <c r="J11084">
        <v>7080.4657967876701</v>
      </c>
      <c r="K11084">
        <v>7182.6181796267201</v>
      </c>
      <c r="L11084">
        <v>35035.767920373299</v>
      </c>
    </row>
    <row r="11085" spans="1:12" x14ac:dyDescent="0.35">
      <c r="A11085" t="s">
        <v>2064</v>
      </c>
      <c r="B11085" t="s">
        <v>5612</v>
      </c>
      <c r="C11085" t="s">
        <v>2879</v>
      </c>
      <c r="D11085" t="s">
        <v>2908</v>
      </c>
      <c r="E11085" t="s">
        <v>2893</v>
      </c>
      <c r="F11085" t="s">
        <v>2884</v>
      </c>
      <c r="G11085" t="s">
        <v>2885</v>
      </c>
      <c r="H11085">
        <v>35605.038</v>
      </c>
      <c r="I11085">
        <v>45.954890940719899</v>
      </c>
      <c r="J11085">
        <v>1408.92112939917</v>
      </c>
      <c r="K11085">
        <v>1454.8760203398899</v>
      </c>
      <c r="L11085">
        <v>34150.161979660101</v>
      </c>
    </row>
    <row r="11086" spans="1:12" x14ac:dyDescent="0.35">
      <c r="A11086" t="s">
        <v>2064</v>
      </c>
      <c r="B11086" t="s">
        <v>5612</v>
      </c>
      <c r="C11086" t="s">
        <v>2879</v>
      </c>
      <c r="D11086" t="s">
        <v>2908</v>
      </c>
      <c r="E11086" t="s">
        <v>2893</v>
      </c>
      <c r="F11086" t="s">
        <v>2896</v>
      </c>
      <c r="G11086" t="s">
        <v>2897</v>
      </c>
      <c r="H11086">
        <v>10804.287399999999</v>
      </c>
      <c r="I11086">
        <v>13.944932423390901</v>
      </c>
      <c r="J11086">
        <v>427.53468754181699</v>
      </c>
      <c r="K11086">
        <v>441.47961996520797</v>
      </c>
      <c r="L11086">
        <v>10362.8077800348</v>
      </c>
    </row>
    <row r="11087" spans="1:12" x14ac:dyDescent="0.35">
      <c r="A11087" t="s">
        <v>2064</v>
      </c>
      <c r="B11087" t="s">
        <v>5612</v>
      </c>
      <c r="C11087" t="s">
        <v>2879</v>
      </c>
      <c r="D11087" t="s">
        <v>2908</v>
      </c>
      <c r="E11087" t="s">
        <v>2893</v>
      </c>
      <c r="F11087" t="s">
        <v>2890</v>
      </c>
      <c r="G11087" t="s">
        <v>2891</v>
      </c>
      <c r="H11087">
        <v>0</v>
      </c>
      <c r="I11087">
        <v>0</v>
      </c>
      <c r="J11087">
        <v>0</v>
      </c>
      <c r="K11087">
        <v>0</v>
      </c>
      <c r="L11087">
        <v>0</v>
      </c>
    </row>
    <row r="11088" spans="1:12" x14ac:dyDescent="0.35">
      <c r="A11088" t="s">
        <v>2064</v>
      </c>
      <c r="B11088" t="s">
        <v>5612</v>
      </c>
      <c r="C11088" t="s">
        <v>2879</v>
      </c>
      <c r="D11088" t="s">
        <v>2910</v>
      </c>
      <c r="E11088" t="s">
        <v>5618</v>
      </c>
      <c r="F11088" t="s">
        <v>2172</v>
      </c>
      <c r="G11088" t="s">
        <v>2173</v>
      </c>
      <c r="H11088">
        <v>34845.331899999997</v>
      </c>
      <c r="I11088">
        <v>54.854212618416497</v>
      </c>
      <c r="J11088">
        <v>3634.2483595868998</v>
      </c>
      <c r="K11088">
        <v>3689.10257220532</v>
      </c>
      <c r="L11088">
        <v>31156.229327794699</v>
      </c>
    </row>
    <row r="11089" spans="1:12" x14ac:dyDescent="0.35">
      <c r="A11089" t="s">
        <v>2064</v>
      </c>
      <c r="B11089" t="s">
        <v>5612</v>
      </c>
      <c r="C11089" t="s">
        <v>2879</v>
      </c>
      <c r="D11089" t="s">
        <v>2910</v>
      </c>
      <c r="E11089" t="s">
        <v>5618</v>
      </c>
      <c r="F11089" t="s">
        <v>2882</v>
      </c>
      <c r="G11089" t="s">
        <v>2883</v>
      </c>
      <c r="H11089">
        <v>8101.7362999999996</v>
      </c>
      <c r="I11089">
        <v>12.753913994801101</v>
      </c>
      <c r="J11089">
        <v>844.98325290621005</v>
      </c>
      <c r="K11089">
        <v>857.73716690101196</v>
      </c>
      <c r="L11089">
        <v>7243.9991330989897</v>
      </c>
    </row>
    <row r="11090" spans="1:12" x14ac:dyDescent="0.35">
      <c r="A11090" t="s">
        <v>2064</v>
      </c>
      <c r="B11090" t="s">
        <v>5612</v>
      </c>
      <c r="C11090" t="s">
        <v>2879</v>
      </c>
      <c r="D11090" t="s">
        <v>2912</v>
      </c>
      <c r="E11090" t="s">
        <v>2978</v>
      </c>
      <c r="F11090" t="s">
        <v>2170</v>
      </c>
      <c r="G11090" t="s">
        <v>2171</v>
      </c>
      <c r="H11090">
        <v>0</v>
      </c>
      <c r="I11090">
        <v>0</v>
      </c>
      <c r="J11090">
        <v>0</v>
      </c>
      <c r="K11090">
        <v>0</v>
      </c>
      <c r="L11090">
        <v>0</v>
      </c>
    </row>
    <row r="11091" spans="1:12" x14ac:dyDescent="0.35">
      <c r="A11091" t="s">
        <v>2064</v>
      </c>
      <c r="B11091" t="s">
        <v>5612</v>
      </c>
      <c r="C11091" t="s">
        <v>2879</v>
      </c>
      <c r="D11091" t="s">
        <v>2912</v>
      </c>
      <c r="E11091" t="s">
        <v>2978</v>
      </c>
      <c r="F11091" t="s">
        <v>2172</v>
      </c>
      <c r="G11091" t="s">
        <v>2173</v>
      </c>
      <c r="H11091">
        <v>10608.4846</v>
      </c>
      <c r="I11091">
        <v>9.1873309249480393</v>
      </c>
      <c r="J11091">
        <v>438.85107448593101</v>
      </c>
      <c r="K11091">
        <v>448.03840541087902</v>
      </c>
      <c r="L11091">
        <v>10160.4461945891</v>
      </c>
    </row>
    <row r="11092" spans="1:12" x14ac:dyDescent="0.35">
      <c r="A11092" t="s">
        <v>2064</v>
      </c>
      <c r="B11092" t="s">
        <v>5612</v>
      </c>
      <c r="C11092" t="s">
        <v>2879</v>
      </c>
      <c r="D11092" t="s">
        <v>2912</v>
      </c>
      <c r="E11092" t="s">
        <v>2978</v>
      </c>
      <c r="F11092" t="s">
        <v>2882</v>
      </c>
      <c r="G11092" t="s">
        <v>2883</v>
      </c>
      <c r="H11092">
        <v>5047.9035000000003</v>
      </c>
      <c r="I11092">
        <v>4.3716667598265797</v>
      </c>
      <c r="J11092">
        <v>208.821329123417</v>
      </c>
      <c r="K11092">
        <v>213.19299588324401</v>
      </c>
      <c r="L11092">
        <v>4834.7105041167597</v>
      </c>
    </row>
    <row r="11093" spans="1:12" x14ac:dyDescent="0.35">
      <c r="A11093" t="s">
        <v>2064</v>
      </c>
      <c r="B11093" t="s">
        <v>5612</v>
      </c>
      <c r="C11093" t="s">
        <v>2879</v>
      </c>
      <c r="D11093" t="s">
        <v>2912</v>
      </c>
      <c r="E11093" t="s">
        <v>2978</v>
      </c>
      <c r="F11093" t="s">
        <v>2884</v>
      </c>
      <c r="G11093" t="s">
        <v>2885</v>
      </c>
      <c r="H11093">
        <v>48869.513400000003</v>
      </c>
      <c r="I11093">
        <v>38.698460669397001</v>
      </c>
      <c r="J11093">
        <v>1424.9849484536101</v>
      </c>
      <c r="K11093">
        <v>1463.6834091230101</v>
      </c>
      <c r="L11093">
        <v>47405.829990876999</v>
      </c>
    </row>
    <row r="11094" spans="1:12" x14ac:dyDescent="0.35">
      <c r="A11094" t="s">
        <v>2064</v>
      </c>
      <c r="B11094" t="s">
        <v>5612</v>
      </c>
      <c r="C11094" t="s">
        <v>2879</v>
      </c>
      <c r="D11094" t="s">
        <v>2912</v>
      </c>
      <c r="E11094" t="s">
        <v>2978</v>
      </c>
      <c r="F11094" t="s">
        <v>2896</v>
      </c>
      <c r="G11094" t="s">
        <v>2897</v>
      </c>
      <c r="H11094">
        <v>5491.7903999999999</v>
      </c>
      <c r="I11094">
        <v>4.3488019582921398</v>
      </c>
      <c r="J11094">
        <v>160.134982817869</v>
      </c>
      <c r="K11094">
        <v>164.483784776162</v>
      </c>
      <c r="L11094">
        <v>5327.3066152238398</v>
      </c>
    </row>
    <row r="11095" spans="1:12" x14ac:dyDescent="0.35">
      <c r="A11095" t="s">
        <v>2064</v>
      </c>
      <c r="B11095" t="s">
        <v>5612</v>
      </c>
      <c r="C11095" t="s">
        <v>2879</v>
      </c>
      <c r="D11095" t="s">
        <v>2912</v>
      </c>
      <c r="E11095" t="s">
        <v>2978</v>
      </c>
      <c r="F11095" t="s">
        <v>2890</v>
      </c>
      <c r="G11095" t="s">
        <v>2891</v>
      </c>
      <c r="H11095">
        <v>6625.3734000000004</v>
      </c>
      <c r="I11095">
        <v>5.7378126222723802</v>
      </c>
      <c r="J11095">
        <v>274.07799447448502</v>
      </c>
      <c r="K11095">
        <v>279.815807096757</v>
      </c>
      <c r="L11095">
        <v>6345.5575929032402</v>
      </c>
    </row>
    <row r="11096" spans="1:12" x14ac:dyDescent="0.35">
      <c r="A11096" t="s">
        <v>2064</v>
      </c>
      <c r="B11096" t="s">
        <v>5612</v>
      </c>
      <c r="C11096" t="s">
        <v>2879</v>
      </c>
      <c r="D11096" t="s">
        <v>2976</v>
      </c>
      <c r="E11096" t="s">
        <v>2913</v>
      </c>
      <c r="F11096" t="s">
        <v>2172</v>
      </c>
      <c r="G11096" t="s">
        <v>2173</v>
      </c>
      <c r="H11096">
        <v>14766.477000000001</v>
      </c>
      <c r="I11096">
        <v>19.937735795260402</v>
      </c>
      <c r="J11096">
        <v>1124.35118602068</v>
      </c>
      <c r="K11096">
        <v>1144.2889218159401</v>
      </c>
      <c r="L11096">
        <v>13622.188078184099</v>
      </c>
    </row>
    <row r="11097" spans="1:12" x14ac:dyDescent="0.35">
      <c r="A11097" t="s">
        <v>2064</v>
      </c>
      <c r="B11097" t="s">
        <v>5612</v>
      </c>
      <c r="C11097" t="s">
        <v>2879</v>
      </c>
      <c r="D11097" t="s">
        <v>2976</v>
      </c>
      <c r="E11097" t="s">
        <v>2913</v>
      </c>
      <c r="F11097" t="s">
        <v>2882</v>
      </c>
      <c r="G11097" t="s">
        <v>2883</v>
      </c>
      <c r="H11097">
        <v>3013.5666999999999</v>
      </c>
      <c r="I11097">
        <v>4.0689256725021297</v>
      </c>
      <c r="J11097">
        <v>229.45942571850699</v>
      </c>
      <c r="K11097">
        <v>233.52835139100901</v>
      </c>
      <c r="L11097">
        <v>2780.03834860899</v>
      </c>
    </row>
    <row r="11098" spans="1:12" x14ac:dyDescent="0.35">
      <c r="A11098" t="s">
        <v>2064</v>
      </c>
      <c r="B11098" t="s">
        <v>5612</v>
      </c>
      <c r="C11098" t="s">
        <v>2879</v>
      </c>
      <c r="D11098" t="s">
        <v>2976</v>
      </c>
      <c r="E11098" t="s">
        <v>2913</v>
      </c>
      <c r="F11098" t="s">
        <v>2884</v>
      </c>
      <c r="G11098" t="s">
        <v>2885</v>
      </c>
      <c r="H11098">
        <v>19192.348900000001</v>
      </c>
      <c r="I11098">
        <v>21.263106998457801</v>
      </c>
      <c r="J11098">
        <v>1111.2387075168599</v>
      </c>
      <c r="K11098">
        <v>1132.5018145153199</v>
      </c>
      <c r="L11098">
        <v>18059.8470854847</v>
      </c>
    </row>
    <row r="11099" spans="1:12" x14ac:dyDescent="0.35">
      <c r="A11099" t="s">
        <v>2064</v>
      </c>
      <c r="B11099" t="s">
        <v>5612</v>
      </c>
      <c r="C11099" t="s">
        <v>2879</v>
      </c>
      <c r="D11099" t="s">
        <v>2976</v>
      </c>
      <c r="E11099" t="s">
        <v>2913</v>
      </c>
      <c r="F11099" t="s">
        <v>2896</v>
      </c>
      <c r="G11099" t="s">
        <v>2897</v>
      </c>
      <c r="H11099">
        <v>9076.5259999999998</v>
      </c>
      <c r="I11099">
        <v>10.055837605768801</v>
      </c>
      <c r="J11099">
        <v>525.53166312169105</v>
      </c>
      <c r="K11099">
        <v>535.58750072746</v>
      </c>
      <c r="L11099">
        <v>8540.9384992725409</v>
      </c>
    </row>
    <row r="11100" spans="1:12" x14ac:dyDescent="0.35">
      <c r="A11100" t="s">
        <v>2064</v>
      </c>
      <c r="B11100" t="s">
        <v>5612</v>
      </c>
      <c r="C11100" t="s">
        <v>2879</v>
      </c>
      <c r="D11100" t="s">
        <v>2977</v>
      </c>
      <c r="E11100" t="s">
        <v>2992</v>
      </c>
      <c r="F11100" t="s">
        <v>2170</v>
      </c>
      <c r="G11100" t="s">
        <v>2171</v>
      </c>
      <c r="H11100">
        <v>0</v>
      </c>
      <c r="I11100">
        <v>0</v>
      </c>
      <c r="J11100">
        <v>0</v>
      </c>
      <c r="K11100">
        <v>0</v>
      </c>
      <c r="L11100">
        <v>0</v>
      </c>
    </row>
    <row r="11101" spans="1:12" x14ac:dyDescent="0.35">
      <c r="A11101" t="s">
        <v>2064</v>
      </c>
      <c r="B11101" t="s">
        <v>5612</v>
      </c>
      <c r="C11101" t="s">
        <v>2879</v>
      </c>
      <c r="D11101" t="s">
        <v>2977</v>
      </c>
      <c r="E11101" t="s">
        <v>2992</v>
      </c>
      <c r="F11101" t="s">
        <v>2172</v>
      </c>
      <c r="G11101" t="s">
        <v>2173</v>
      </c>
      <c r="H11101">
        <v>49933.947699999997</v>
      </c>
      <c r="I11101">
        <v>80.437642824400399</v>
      </c>
      <c r="J11101">
        <v>15191.534392801999</v>
      </c>
      <c r="K11101">
        <v>15271.972035626401</v>
      </c>
      <c r="L11101">
        <v>34661.975664373596</v>
      </c>
    </row>
    <row r="11102" spans="1:12" x14ac:dyDescent="0.35">
      <c r="A11102" t="s">
        <v>2064</v>
      </c>
      <c r="B11102" t="s">
        <v>5612</v>
      </c>
      <c r="C11102" t="s">
        <v>2879</v>
      </c>
      <c r="D11102" t="s">
        <v>2977</v>
      </c>
      <c r="E11102" t="s">
        <v>2992</v>
      </c>
      <c r="F11102" t="s">
        <v>2882</v>
      </c>
      <c r="G11102" t="s">
        <v>2883</v>
      </c>
      <c r="H11102">
        <v>734965.29099999997</v>
      </c>
      <c r="I11102">
        <v>1183.94155532164</v>
      </c>
      <c r="J11102">
        <v>223600.39684405399</v>
      </c>
      <c r="K11102">
        <v>224784.33839937599</v>
      </c>
      <c r="L11102">
        <v>510180.952600624</v>
      </c>
    </row>
    <row r="11103" spans="1:12" x14ac:dyDescent="0.35">
      <c r="A11103" t="s">
        <v>2064</v>
      </c>
      <c r="B11103" t="s">
        <v>5612</v>
      </c>
      <c r="C11103" t="s">
        <v>2879</v>
      </c>
      <c r="D11103" t="s">
        <v>2977</v>
      </c>
      <c r="E11103" t="s">
        <v>2992</v>
      </c>
      <c r="F11103" t="s">
        <v>4261</v>
      </c>
      <c r="G11103" t="s">
        <v>5617</v>
      </c>
      <c r="H11103">
        <v>31208.717199999999</v>
      </c>
      <c r="I11103">
        <v>50.273526765250303</v>
      </c>
      <c r="J11103">
        <v>9494.7089955012398</v>
      </c>
      <c r="K11103">
        <v>9544.9825222664895</v>
      </c>
      <c r="L11103">
        <v>21663.734677733501</v>
      </c>
    </row>
    <row r="11104" spans="1:12" x14ac:dyDescent="0.35">
      <c r="A11104" t="s">
        <v>2064</v>
      </c>
      <c r="B11104" t="s">
        <v>5612</v>
      </c>
      <c r="C11104" t="s">
        <v>2879</v>
      </c>
      <c r="D11104" t="s">
        <v>2977</v>
      </c>
      <c r="E11104" t="s">
        <v>2992</v>
      </c>
      <c r="F11104" t="s">
        <v>2884</v>
      </c>
      <c r="G11104" t="s">
        <v>2885</v>
      </c>
      <c r="H11104">
        <v>840345.22100000002</v>
      </c>
      <c r="I11104">
        <v>2144.85738593633</v>
      </c>
      <c r="J11104">
        <v>67361.611034870395</v>
      </c>
      <c r="K11104">
        <v>69506.468420806705</v>
      </c>
      <c r="L11104">
        <v>770838.75257919298</v>
      </c>
    </row>
    <row r="11105" spans="1:14" x14ac:dyDescent="0.35">
      <c r="A11105" t="s">
        <v>2064</v>
      </c>
      <c r="B11105" t="s">
        <v>5612</v>
      </c>
      <c r="C11105" t="s">
        <v>2879</v>
      </c>
      <c r="D11105" t="s">
        <v>2977</v>
      </c>
      <c r="E11105" t="s">
        <v>2992</v>
      </c>
      <c r="F11105" t="s">
        <v>392</v>
      </c>
      <c r="G11105" t="s">
        <v>2914</v>
      </c>
      <c r="H11105">
        <v>48373.511599999998</v>
      </c>
      <c r="I11105">
        <v>77.9239664861379</v>
      </c>
      <c r="J11105">
        <v>14716.798943026901</v>
      </c>
      <c r="K11105">
        <v>14794.722909513101</v>
      </c>
      <c r="L11105">
        <v>33578.788690486901</v>
      </c>
    </row>
    <row r="11106" spans="1:14" x14ac:dyDescent="0.35">
      <c r="A11106" t="s">
        <v>2064</v>
      </c>
      <c r="B11106" t="s">
        <v>5612</v>
      </c>
      <c r="C11106" t="s">
        <v>2879</v>
      </c>
      <c r="D11106" t="s">
        <v>18</v>
      </c>
      <c r="E11106" t="s">
        <v>3988</v>
      </c>
      <c r="F11106" t="s">
        <v>2172</v>
      </c>
      <c r="G11106" t="s">
        <v>2173</v>
      </c>
      <c r="H11106">
        <v>8662.9727999999996</v>
      </c>
      <c r="I11106">
        <v>12.9395502645503</v>
      </c>
      <c r="J11106">
        <v>701.94497882545102</v>
      </c>
      <c r="K11106">
        <v>714.88452909000102</v>
      </c>
      <c r="L11106">
        <v>7948.0882709099997</v>
      </c>
    </row>
    <row r="11107" spans="1:14" x14ac:dyDescent="0.35">
      <c r="A11107" t="s">
        <v>2064</v>
      </c>
      <c r="B11107" t="s">
        <v>5612</v>
      </c>
      <c r="C11107" t="s">
        <v>2879</v>
      </c>
      <c r="D11107" t="s">
        <v>18</v>
      </c>
      <c r="E11107" t="s">
        <v>3988</v>
      </c>
      <c r="F11107" t="s">
        <v>2882</v>
      </c>
      <c r="G11107" t="s">
        <v>2883</v>
      </c>
      <c r="H11107">
        <v>5906.5722999999998</v>
      </c>
      <c r="I11107">
        <v>8.8224206349206291</v>
      </c>
      <c r="J11107">
        <v>478.59884919917101</v>
      </c>
      <c r="K11107">
        <v>487.42126983409202</v>
      </c>
      <c r="L11107">
        <v>5419.15103016591</v>
      </c>
    </row>
    <row r="11108" spans="1:14" x14ac:dyDescent="0.35">
      <c r="A11108" t="s">
        <v>2064</v>
      </c>
      <c r="B11108" t="s">
        <v>5612</v>
      </c>
      <c r="C11108" t="s">
        <v>2879</v>
      </c>
      <c r="D11108" t="s">
        <v>18</v>
      </c>
      <c r="E11108" t="s">
        <v>3988</v>
      </c>
      <c r="F11108" t="s">
        <v>2884</v>
      </c>
      <c r="G11108" t="s">
        <v>2885</v>
      </c>
      <c r="H11108">
        <v>103124.173</v>
      </c>
      <c r="I11108">
        <v>154.465881283069</v>
      </c>
      <c r="J11108">
        <v>8279.9305307539707</v>
      </c>
      <c r="K11108">
        <v>8434.3964120370401</v>
      </c>
      <c r="L11108">
        <v>94689.776587963002</v>
      </c>
    </row>
    <row r="11109" spans="1:14" x14ac:dyDescent="0.35">
      <c r="A11109" t="s">
        <v>2064</v>
      </c>
      <c r="B11109" t="s">
        <v>5612</v>
      </c>
      <c r="C11109" t="s">
        <v>2879</v>
      </c>
      <c r="D11109" t="s">
        <v>18</v>
      </c>
      <c r="E11109" t="s">
        <v>3988</v>
      </c>
      <c r="F11109" t="s">
        <v>2896</v>
      </c>
      <c r="G11109" t="s">
        <v>2897</v>
      </c>
      <c r="H11109">
        <v>16344.7642</v>
      </c>
      <c r="I11109">
        <v>24.4822172619048</v>
      </c>
      <c r="J11109">
        <v>1312.3354910714299</v>
      </c>
      <c r="K11109">
        <v>1336.8177083333301</v>
      </c>
      <c r="L11109">
        <v>15007.9464916667</v>
      </c>
    </row>
    <row r="11110" spans="1:14" x14ac:dyDescent="0.35">
      <c r="A11110" t="s">
        <v>2064</v>
      </c>
      <c r="B11110" t="s">
        <v>5612</v>
      </c>
      <c r="C11110" t="s">
        <v>2915</v>
      </c>
      <c r="D11110" t="s">
        <v>3089</v>
      </c>
      <c r="E11110" t="s">
        <v>5619</v>
      </c>
      <c r="F11110" t="s">
        <v>2170</v>
      </c>
      <c r="G11110" t="s">
        <v>2171</v>
      </c>
      <c r="H11110">
        <v>0</v>
      </c>
      <c r="I11110">
        <v>0</v>
      </c>
      <c r="J11110">
        <v>0</v>
      </c>
      <c r="K11110">
        <v>0</v>
      </c>
      <c r="L11110">
        <v>0</v>
      </c>
    </row>
    <row r="11111" spans="1:14" x14ac:dyDescent="0.35">
      <c r="A11111" t="s">
        <v>2064</v>
      </c>
      <c r="B11111" t="s">
        <v>5612</v>
      </c>
      <c r="C11111" t="s">
        <v>2915</v>
      </c>
      <c r="D11111" t="s">
        <v>3089</v>
      </c>
      <c r="E11111" t="s">
        <v>5619</v>
      </c>
      <c r="F11111" t="s">
        <v>2172</v>
      </c>
      <c r="G11111" t="s">
        <v>2173</v>
      </c>
      <c r="H11111">
        <v>15148618.6752</v>
      </c>
      <c r="I11111">
        <v>21472.108050541501</v>
      </c>
      <c r="J11111">
        <v>5113420.6499866303</v>
      </c>
      <c r="K11111">
        <v>5134892.7580371704</v>
      </c>
      <c r="L11111">
        <v>10013725.9171628</v>
      </c>
    </row>
    <row r="11112" spans="1:14" x14ac:dyDescent="0.35">
      <c r="A11112" t="s">
        <v>2064</v>
      </c>
      <c r="B11112" t="s">
        <v>5612</v>
      </c>
      <c r="C11112" t="s">
        <v>2915</v>
      </c>
      <c r="D11112" t="s">
        <v>3089</v>
      </c>
      <c r="E11112" t="s">
        <v>5619</v>
      </c>
      <c r="F11112" t="s">
        <v>2918</v>
      </c>
      <c r="G11112" t="s">
        <v>2919</v>
      </c>
      <c r="H11112">
        <v>772105.04390000005</v>
      </c>
      <c r="I11112">
        <v>1094.4049277978299</v>
      </c>
      <c r="J11112">
        <v>260624.28263104</v>
      </c>
      <c r="K11112">
        <v>261718.68755883799</v>
      </c>
      <c r="L11112">
        <v>510386.356341162</v>
      </c>
    </row>
    <row r="11113" spans="1:14" x14ac:dyDescent="0.35">
      <c r="A11113" t="s">
        <v>2064</v>
      </c>
      <c r="B11113" t="s">
        <v>5612</v>
      </c>
      <c r="C11113" t="s">
        <v>2915</v>
      </c>
      <c r="D11113" t="s">
        <v>3089</v>
      </c>
      <c r="E11113" t="s">
        <v>5619</v>
      </c>
      <c r="F11113" t="s">
        <v>2920</v>
      </c>
      <c r="G11113" t="s">
        <v>2921</v>
      </c>
      <c r="H11113">
        <v>1012102.1712</v>
      </c>
      <c r="I11113">
        <v>1434.58407942238</v>
      </c>
      <c r="J11113">
        <v>341635.38291599997</v>
      </c>
      <c r="K11113">
        <v>343069.96699542197</v>
      </c>
      <c r="L11113">
        <v>669032.20420457795</v>
      </c>
    </row>
    <row r="11114" spans="1:14" x14ac:dyDescent="0.35">
      <c r="A11114" t="s">
        <v>2064</v>
      </c>
      <c r="B11114" t="s">
        <v>5612</v>
      </c>
      <c r="C11114" t="s">
        <v>2915</v>
      </c>
      <c r="D11114" t="s">
        <v>3089</v>
      </c>
      <c r="E11114" t="s">
        <v>5619</v>
      </c>
      <c r="F11114" t="s">
        <v>2867</v>
      </c>
      <c r="G11114" t="s">
        <v>2868</v>
      </c>
      <c r="H11114">
        <v>0</v>
      </c>
      <c r="I11114">
        <v>0</v>
      </c>
      <c r="J11114">
        <v>0</v>
      </c>
      <c r="K11114">
        <v>0</v>
      </c>
      <c r="L11114">
        <v>0</v>
      </c>
    </row>
    <row r="11115" spans="1:14" x14ac:dyDescent="0.35">
      <c r="A11115" t="s">
        <v>2064</v>
      </c>
      <c r="B11115" t="s">
        <v>5612</v>
      </c>
      <c r="C11115" t="s">
        <v>2915</v>
      </c>
      <c r="D11115" t="s">
        <v>3089</v>
      </c>
      <c r="E11115" t="s">
        <v>5619</v>
      </c>
      <c r="F11115" t="s">
        <v>2922</v>
      </c>
      <c r="G11115" t="s">
        <v>2923</v>
      </c>
      <c r="H11115">
        <v>1496210.6621999999</v>
      </c>
      <c r="I11115">
        <v>2120.7740252707599</v>
      </c>
      <c r="J11115">
        <v>505046.34520508902</v>
      </c>
      <c r="K11115">
        <v>507167.11923036003</v>
      </c>
      <c r="L11115">
        <v>989043.54296964</v>
      </c>
    </row>
    <row r="11116" spans="1:14" x14ac:dyDescent="0.35">
      <c r="A11116" t="s">
        <v>2064</v>
      </c>
      <c r="B11116" t="s">
        <v>5612</v>
      </c>
      <c r="C11116" t="s">
        <v>2915</v>
      </c>
      <c r="D11116" t="s">
        <v>3089</v>
      </c>
      <c r="E11116" t="s">
        <v>5619</v>
      </c>
      <c r="F11116" t="s">
        <v>3247</v>
      </c>
      <c r="G11116" t="s">
        <v>3248</v>
      </c>
      <c r="H11116">
        <v>0</v>
      </c>
      <c r="I11116">
        <v>0</v>
      </c>
      <c r="J11116">
        <v>0</v>
      </c>
      <c r="K11116">
        <v>0</v>
      </c>
      <c r="L11116">
        <v>0</v>
      </c>
    </row>
    <row r="11117" spans="1:14" x14ac:dyDescent="0.35">
      <c r="A11117" t="s">
        <v>2064</v>
      </c>
      <c r="B11117" t="s">
        <v>5612</v>
      </c>
      <c r="C11117" t="s">
        <v>2915</v>
      </c>
      <c r="D11117" t="s">
        <v>3089</v>
      </c>
      <c r="E11117" t="s">
        <v>5619</v>
      </c>
      <c r="F11117" t="s">
        <v>2875</v>
      </c>
      <c r="G11117" t="s">
        <v>2876</v>
      </c>
      <c r="H11117">
        <v>3778240.4898000001</v>
      </c>
      <c r="I11117">
        <v>5355.3917870036103</v>
      </c>
      <c r="J11117">
        <v>1275346.1787717899</v>
      </c>
      <c r="K11117">
        <v>1280701.5705587899</v>
      </c>
      <c r="L11117">
        <v>2497538.91924121</v>
      </c>
    </row>
    <row r="11118" spans="1:14" x14ac:dyDescent="0.35">
      <c r="A11118" t="s">
        <v>2064</v>
      </c>
      <c r="B11118" t="s">
        <v>5612</v>
      </c>
      <c r="C11118" t="s">
        <v>2915</v>
      </c>
      <c r="D11118" t="s">
        <v>3089</v>
      </c>
      <c r="E11118" t="s">
        <v>5619</v>
      </c>
      <c r="F11118" t="s">
        <v>3011</v>
      </c>
      <c r="G11118" t="s">
        <v>3012</v>
      </c>
      <c r="H11118">
        <v>0</v>
      </c>
      <c r="I11118">
        <v>0</v>
      </c>
      <c r="J11118">
        <v>0</v>
      </c>
      <c r="K11118">
        <v>0</v>
      </c>
      <c r="L11118">
        <v>0</v>
      </c>
      <c r="N11118" t="s">
        <v>2198</v>
      </c>
    </row>
    <row r="11119" spans="1:14" x14ac:dyDescent="0.35">
      <c r="A11119" t="s">
        <v>2064</v>
      </c>
      <c r="B11119" t="s">
        <v>5612</v>
      </c>
      <c r="C11119" t="s">
        <v>2915</v>
      </c>
      <c r="D11119" t="s">
        <v>3089</v>
      </c>
      <c r="E11119" t="s">
        <v>5619</v>
      </c>
      <c r="F11119" t="s">
        <v>3241</v>
      </c>
      <c r="G11119" t="s">
        <v>3242</v>
      </c>
      <c r="H11119">
        <v>0</v>
      </c>
      <c r="I11119">
        <v>0</v>
      </c>
      <c r="J11119">
        <v>0</v>
      </c>
      <c r="K11119">
        <v>0</v>
      </c>
      <c r="L11119">
        <v>0</v>
      </c>
    </row>
    <row r="11120" spans="1:14" x14ac:dyDescent="0.35">
      <c r="A11120" t="s">
        <v>2064</v>
      </c>
      <c r="B11120" t="s">
        <v>5612</v>
      </c>
      <c r="C11120" t="s">
        <v>2915</v>
      </c>
      <c r="D11120" t="s">
        <v>3089</v>
      </c>
      <c r="E11120" t="s">
        <v>5619</v>
      </c>
      <c r="F11120" t="s">
        <v>3285</v>
      </c>
      <c r="G11120" t="s">
        <v>3286</v>
      </c>
      <c r="H11120">
        <v>38399.540300000001</v>
      </c>
      <c r="I11120">
        <v>54.4286642599278</v>
      </c>
      <c r="J11120">
        <v>12961.7760455935</v>
      </c>
      <c r="K11120">
        <v>13016.2047098534</v>
      </c>
      <c r="L11120">
        <v>25383.335590146598</v>
      </c>
    </row>
    <row r="11121" spans="1:14" x14ac:dyDescent="0.35">
      <c r="A11121" t="s">
        <v>2064</v>
      </c>
      <c r="B11121" t="s">
        <v>5612</v>
      </c>
      <c r="C11121" t="s">
        <v>2915</v>
      </c>
      <c r="D11121" t="s">
        <v>3089</v>
      </c>
      <c r="E11121" t="s">
        <v>5619</v>
      </c>
      <c r="F11121" t="s">
        <v>2924</v>
      </c>
      <c r="G11121" t="s">
        <v>2925</v>
      </c>
      <c r="H11121">
        <v>0</v>
      </c>
      <c r="I11121">
        <v>0</v>
      </c>
      <c r="J11121">
        <v>0</v>
      </c>
      <c r="K11121">
        <v>0</v>
      </c>
      <c r="L11121">
        <v>0</v>
      </c>
    </row>
    <row r="11122" spans="1:14" x14ac:dyDescent="0.35">
      <c r="A11122" t="s">
        <v>2064</v>
      </c>
      <c r="B11122" t="s">
        <v>5612</v>
      </c>
      <c r="C11122" t="s">
        <v>2915</v>
      </c>
      <c r="D11122" t="s">
        <v>3089</v>
      </c>
      <c r="E11122" t="s">
        <v>5619</v>
      </c>
      <c r="F11122" t="s">
        <v>2877</v>
      </c>
      <c r="G11122" t="s">
        <v>2878</v>
      </c>
      <c r="H11122">
        <v>685706.07799999998</v>
      </c>
      <c r="I11122">
        <v>971.94043321299603</v>
      </c>
      <c r="J11122">
        <v>231460.28652845501</v>
      </c>
      <c r="K11122">
        <v>232432.226961668</v>
      </c>
      <c r="L11122">
        <v>453273.85103833198</v>
      </c>
    </row>
    <row r="11123" spans="1:14" x14ac:dyDescent="0.35">
      <c r="A11123" t="s">
        <v>2064</v>
      </c>
      <c r="B11123" t="s">
        <v>5612</v>
      </c>
      <c r="C11123" t="s">
        <v>2915</v>
      </c>
      <c r="D11123" t="s">
        <v>5620</v>
      </c>
      <c r="E11123" t="s">
        <v>5621</v>
      </c>
      <c r="F11123" t="s">
        <v>2172</v>
      </c>
      <c r="G11123" t="s">
        <v>2173</v>
      </c>
      <c r="H11123">
        <v>3360.8145</v>
      </c>
      <c r="J11123">
        <v>0</v>
      </c>
      <c r="K11123">
        <v>0</v>
      </c>
      <c r="L11123">
        <v>3360.8145</v>
      </c>
    </row>
    <row r="11124" spans="1:14" x14ac:dyDescent="0.35">
      <c r="A11124" t="s">
        <v>2064</v>
      </c>
      <c r="B11124" t="s">
        <v>5612</v>
      </c>
      <c r="C11124" t="s">
        <v>2915</v>
      </c>
      <c r="D11124" t="s">
        <v>5620</v>
      </c>
      <c r="E11124" t="s">
        <v>5621</v>
      </c>
      <c r="F11124" t="s">
        <v>2867</v>
      </c>
      <c r="G11124" t="s">
        <v>2868</v>
      </c>
      <c r="H11124">
        <v>0</v>
      </c>
      <c r="J11124">
        <v>0</v>
      </c>
      <c r="K11124">
        <v>0</v>
      </c>
      <c r="L11124">
        <v>0</v>
      </c>
    </row>
    <row r="11125" spans="1:14" x14ac:dyDescent="0.35">
      <c r="A11125" t="s">
        <v>2064</v>
      </c>
      <c r="B11125" t="s">
        <v>5612</v>
      </c>
      <c r="C11125" t="s">
        <v>2915</v>
      </c>
      <c r="D11125" t="s">
        <v>5620</v>
      </c>
      <c r="E11125" t="s">
        <v>5621</v>
      </c>
      <c r="F11125" t="s">
        <v>2922</v>
      </c>
      <c r="G11125" t="s">
        <v>2923</v>
      </c>
      <c r="H11125">
        <v>0</v>
      </c>
      <c r="J11125">
        <v>0</v>
      </c>
      <c r="K11125">
        <v>0</v>
      </c>
      <c r="L11125">
        <v>0</v>
      </c>
    </row>
    <row r="11126" spans="1:14" x14ac:dyDescent="0.35">
      <c r="A11126" t="s">
        <v>2064</v>
      </c>
      <c r="B11126" t="s">
        <v>5612</v>
      </c>
      <c r="C11126" t="s">
        <v>2915</v>
      </c>
      <c r="D11126" t="s">
        <v>5620</v>
      </c>
      <c r="E11126" t="s">
        <v>5621</v>
      </c>
      <c r="F11126" t="s">
        <v>2924</v>
      </c>
      <c r="G11126" t="s">
        <v>2925</v>
      </c>
      <c r="H11126">
        <v>0</v>
      </c>
      <c r="J11126">
        <v>0</v>
      </c>
      <c r="K11126">
        <v>0</v>
      </c>
      <c r="L11126">
        <v>0</v>
      </c>
    </row>
    <row r="11127" spans="1:14" x14ac:dyDescent="0.35">
      <c r="A11127" t="s">
        <v>2064</v>
      </c>
      <c r="B11127" t="s">
        <v>5612</v>
      </c>
      <c r="C11127" t="s">
        <v>2915</v>
      </c>
      <c r="D11127" t="s">
        <v>5622</v>
      </c>
      <c r="E11127" t="s">
        <v>5623</v>
      </c>
      <c r="F11127" t="s">
        <v>2170</v>
      </c>
      <c r="G11127" t="s">
        <v>2171</v>
      </c>
      <c r="H11127">
        <v>0</v>
      </c>
      <c r="I11127">
        <v>0</v>
      </c>
      <c r="J11127">
        <v>0</v>
      </c>
      <c r="K11127">
        <v>0</v>
      </c>
      <c r="L11127">
        <v>0</v>
      </c>
    </row>
    <row r="11128" spans="1:14" x14ac:dyDescent="0.35">
      <c r="A11128" t="s">
        <v>2064</v>
      </c>
      <c r="B11128" t="s">
        <v>5612</v>
      </c>
      <c r="C11128" t="s">
        <v>2915</v>
      </c>
      <c r="D11128" t="s">
        <v>5622</v>
      </c>
      <c r="E11128" t="s">
        <v>5623</v>
      </c>
      <c r="F11128" t="s">
        <v>2172</v>
      </c>
      <c r="G11128" t="s">
        <v>2173</v>
      </c>
      <c r="H11128">
        <v>685274.978</v>
      </c>
      <c r="I11128">
        <v>874.27478403710495</v>
      </c>
      <c r="J11128">
        <v>205808.59183636299</v>
      </c>
      <c r="K11128">
        <v>206682.86662039999</v>
      </c>
      <c r="L11128">
        <v>478592.11137960001</v>
      </c>
    </row>
    <row r="11129" spans="1:14" x14ac:dyDescent="0.35">
      <c r="A11129" t="s">
        <v>2064</v>
      </c>
      <c r="B11129" t="s">
        <v>5612</v>
      </c>
      <c r="C11129" t="s">
        <v>2915</v>
      </c>
      <c r="D11129" t="s">
        <v>5622</v>
      </c>
      <c r="E11129" t="s">
        <v>5623</v>
      </c>
      <c r="F11129" t="s">
        <v>2867</v>
      </c>
      <c r="G11129" t="s">
        <v>2868</v>
      </c>
      <c r="H11129">
        <v>0</v>
      </c>
      <c r="I11129">
        <v>0</v>
      </c>
      <c r="J11129">
        <v>0</v>
      </c>
      <c r="K11129">
        <v>0</v>
      </c>
      <c r="L11129">
        <v>0</v>
      </c>
    </row>
    <row r="11130" spans="1:14" x14ac:dyDescent="0.35">
      <c r="A11130" t="s">
        <v>2064</v>
      </c>
      <c r="B11130" t="s">
        <v>5612</v>
      </c>
      <c r="C11130" t="s">
        <v>2915</v>
      </c>
      <c r="D11130" t="s">
        <v>5622</v>
      </c>
      <c r="E11130" t="s">
        <v>5623</v>
      </c>
      <c r="F11130" t="s">
        <v>2922</v>
      </c>
      <c r="G11130" t="s">
        <v>2923</v>
      </c>
      <c r="H11130">
        <v>162668.8524</v>
      </c>
      <c r="I11130">
        <v>207.53315151222299</v>
      </c>
      <c r="J11130">
        <v>48854.326410814603</v>
      </c>
      <c r="K11130">
        <v>49061.859562326899</v>
      </c>
      <c r="L11130">
        <v>113606.99283767299</v>
      </c>
    </row>
    <row r="11131" spans="1:14" x14ac:dyDescent="0.35">
      <c r="A11131" t="s">
        <v>2064</v>
      </c>
      <c r="B11131" t="s">
        <v>5612</v>
      </c>
      <c r="C11131" t="s">
        <v>2915</v>
      </c>
      <c r="D11131" t="s">
        <v>5622</v>
      </c>
      <c r="E11131" t="s">
        <v>5623</v>
      </c>
      <c r="F11131" t="s">
        <v>2924</v>
      </c>
      <c r="G11131" t="s">
        <v>2925</v>
      </c>
      <c r="H11131">
        <v>0</v>
      </c>
      <c r="I11131">
        <v>0</v>
      </c>
      <c r="J11131">
        <v>0</v>
      </c>
      <c r="K11131">
        <v>0</v>
      </c>
      <c r="L11131">
        <v>0</v>
      </c>
    </row>
    <row r="11132" spans="1:14" x14ac:dyDescent="0.35">
      <c r="A11132" t="s">
        <v>2064</v>
      </c>
      <c r="B11132" t="s">
        <v>5612</v>
      </c>
      <c r="C11132" t="s">
        <v>2915</v>
      </c>
      <c r="D11132" t="s">
        <v>5622</v>
      </c>
      <c r="E11132" t="s">
        <v>5623</v>
      </c>
      <c r="F11132" t="s">
        <v>3463</v>
      </c>
      <c r="G11132" t="s">
        <v>3464</v>
      </c>
      <c r="H11132">
        <v>16790.966899999999</v>
      </c>
      <c r="I11132">
        <v>21.421939317808501</v>
      </c>
      <c r="J11132">
        <v>5042.8300643005396</v>
      </c>
      <c r="K11132">
        <v>5064.2520036183496</v>
      </c>
      <c r="L11132">
        <v>11726.7148963816</v>
      </c>
    </row>
    <row r="11133" spans="1:14" x14ac:dyDescent="0.35">
      <c r="A11133" t="s">
        <v>2064</v>
      </c>
      <c r="B11133" t="s">
        <v>5612</v>
      </c>
      <c r="C11133" t="s">
        <v>2915</v>
      </c>
      <c r="D11133" t="s">
        <v>5622</v>
      </c>
      <c r="E11133" t="s">
        <v>5623</v>
      </c>
      <c r="F11133" t="s">
        <v>2877</v>
      </c>
      <c r="G11133" t="s">
        <v>2878</v>
      </c>
      <c r="H11133">
        <v>10990.4511</v>
      </c>
      <c r="I11133">
        <v>14.0216330080201</v>
      </c>
      <c r="J11133">
        <v>3300.7614966330798</v>
      </c>
      <c r="K11133">
        <v>3314.7831296411</v>
      </c>
      <c r="L11133">
        <v>7675.6679703588998</v>
      </c>
    </row>
    <row r="11134" spans="1:14" x14ac:dyDescent="0.35">
      <c r="A11134" t="s">
        <v>2064</v>
      </c>
      <c r="B11134" t="s">
        <v>5612</v>
      </c>
      <c r="C11134" t="s">
        <v>2915</v>
      </c>
      <c r="D11134" t="s">
        <v>5624</v>
      </c>
      <c r="E11134" t="s">
        <v>5625</v>
      </c>
      <c r="F11134" t="s">
        <v>2172</v>
      </c>
      <c r="G11134" t="s">
        <v>2173</v>
      </c>
      <c r="H11134">
        <v>784698.29940000002</v>
      </c>
      <c r="I11134">
        <v>1870.47771184819</v>
      </c>
      <c r="J11134">
        <v>248724.75083154999</v>
      </c>
      <c r="K11134">
        <v>250595.22854339899</v>
      </c>
      <c r="L11134">
        <v>534103.070856601</v>
      </c>
    </row>
    <row r="11135" spans="1:14" x14ac:dyDescent="0.35">
      <c r="A11135" t="s">
        <v>2064</v>
      </c>
      <c r="B11135" t="s">
        <v>5612</v>
      </c>
      <c r="C11135" t="s">
        <v>2915</v>
      </c>
      <c r="D11135" t="s">
        <v>5624</v>
      </c>
      <c r="E11135" t="s">
        <v>5625</v>
      </c>
      <c r="F11135" t="s">
        <v>19</v>
      </c>
      <c r="G11135" t="s">
        <v>2174</v>
      </c>
      <c r="H11135">
        <v>51007.965600000003</v>
      </c>
      <c r="I11135">
        <v>121.58719203740699</v>
      </c>
      <c r="J11135">
        <v>0</v>
      </c>
      <c r="K11135">
        <v>121.58719203740699</v>
      </c>
      <c r="L11135">
        <v>50886.378407962598</v>
      </c>
      <c r="N11135" t="s">
        <v>2198</v>
      </c>
    </row>
    <row r="11136" spans="1:14" x14ac:dyDescent="0.35">
      <c r="A11136" t="s">
        <v>2064</v>
      </c>
      <c r="B11136" t="s">
        <v>5612</v>
      </c>
      <c r="C11136" t="s">
        <v>2915</v>
      </c>
      <c r="D11136" t="s">
        <v>5624</v>
      </c>
      <c r="E11136" t="s">
        <v>5625</v>
      </c>
      <c r="F11136" t="s">
        <v>2867</v>
      </c>
      <c r="G11136" t="s">
        <v>2868</v>
      </c>
      <c r="H11136">
        <v>0</v>
      </c>
      <c r="I11136">
        <v>0</v>
      </c>
      <c r="J11136">
        <v>0</v>
      </c>
      <c r="K11136">
        <v>0</v>
      </c>
      <c r="L11136">
        <v>0</v>
      </c>
    </row>
    <row r="11137" spans="1:12" x14ac:dyDescent="0.35">
      <c r="A11137" t="s">
        <v>2064</v>
      </c>
      <c r="B11137" t="s">
        <v>5612</v>
      </c>
      <c r="C11137" t="s">
        <v>2915</v>
      </c>
      <c r="D11137" t="s">
        <v>5624</v>
      </c>
      <c r="E11137" t="s">
        <v>5625</v>
      </c>
      <c r="F11137" t="s">
        <v>2922</v>
      </c>
      <c r="G11137" t="s">
        <v>2923</v>
      </c>
      <c r="H11137">
        <v>0</v>
      </c>
      <c r="I11137">
        <v>0</v>
      </c>
      <c r="J11137">
        <v>0</v>
      </c>
      <c r="K11137">
        <v>0</v>
      </c>
      <c r="L11137">
        <v>0</v>
      </c>
    </row>
    <row r="11138" spans="1:12" x14ac:dyDescent="0.35">
      <c r="A11138" t="s">
        <v>2064</v>
      </c>
      <c r="B11138" t="s">
        <v>5612</v>
      </c>
      <c r="C11138" t="s">
        <v>2915</v>
      </c>
      <c r="D11138" t="s">
        <v>5624</v>
      </c>
      <c r="E11138" t="s">
        <v>5625</v>
      </c>
      <c r="F11138" t="s">
        <v>2924</v>
      </c>
      <c r="G11138" t="s">
        <v>2925</v>
      </c>
      <c r="H11138">
        <v>0</v>
      </c>
      <c r="I11138">
        <v>0</v>
      </c>
      <c r="J11138">
        <v>0</v>
      </c>
      <c r="K11138">
        <v>0</v>
      </c>
      <c r="L11138">
        <v>0</v>
      </c>
    </row>
    <row r="11139" spans="1:12" x14ac:dyDescent="0.35">
      <c r="A11139" t="s">
        <v>2064</v>
      </c>
      <c r="B11139" t="s">
        <v>5612</v>
      </c>
      <c r="C11139" t="s">
        <v>2915</v>
      </c>
      <c r="D11139" t="s">
        <v>5624</v>
      </c>
      <c r="E11139" t="s">
        <v>5625</v>
      </c>
      <c r="F11139" t="s">
        <v>3463</v>
      </c>
      <c r="G11139" t="s">
        <v>3464</v>
      </c>
      <c r="H11139">
        <v>29441.8272</v>
      </c>
      <c r="I11139">
        <v>70.180197424188606</v>
      </c>
      <c r="J11139">
        <v>9332.1358533552302</v>
      </c>
      <c r="K11139">
        <v>9402.31605077942</v>
      </c>
      <c r="L11139">
        <v>20039.511149220602</v>
      </c>
    </row>
    <row r="11140" spans="1:12" x14ac:dyDescent="0.35">
      <c r="A11140" t="s">
        <v>2064</v>
      </c>
      <c r="B11140" t="s">
        <v>5612</v>
      </c>
      <c r="C11140" t="s">
        <v>2915</v>
      </c>
      <c r="D11140" t="s">
        <v>5624</v>
      </c>
      <c r="E11140" t="s">
        <v>5625</v>
      </c>
      <c r="F11140" t="s">
        <v>2877</v>
      </c>
      <c r="G11140" t="s">
        <v>2878</v>
      </c>
      <c r="H11140">
        <v>36802.284</v>
      </c>
      <c r="I11140">
        <v>87.725246780235693</v>
      </c>
      <c r="J11140">
        <v>11665.169816694</v>
      </c>
      <c r="K11140">
        <v>11752.8950634743</v>
      </c>
      <c r="L11140">
        <v>25049.388936525698</v>
      </c>
    </row>
    <row r="11141" spans="1:12" x14ac:dyDescent="0.35">
      <c r="A11141" t="s">
        <v>2064</v>
      </c>
      <c r="B11141" t="s">
        <v>5612</v>
      </c>
      <c r="C11141" t="s">
        <v>2915</v>
      </c>
      <c r="D11141" t="s">
        <v>5626</v>
      </c>
      <c r="E11141" t="s">
        <v>5627</v>
      </c>
      <c r="F11141" t="s">
        <v>2170</v>
      </c>
      <c r="G11141" t="s">
        <v>2171</v>
      </c>
      <c r="H11141">
        <v>0</v>
      </c>
      <c r="I11141">
        <v>0</v>
      </c>
      <c r="J11141">
        <v>0</v>
      </c>
      <c r="K11141">
        <v>0</v>
      </c>
      <c r="L11141">
        <v>0</v>
      </c>
    </row>
    <row r="11142" spans="1:12" x14ac:dyDescent="0.35">
      <c r="A11142" t="s">
        <v>2064</v>
      </c>
      <c r="B11142" t="s">
        <v>5612</v>
      </c>
      <c r="C11142" t="s">
        <v>2915</v>
      </c>
      <c r="D11142" t="s">
        <v>5626</v>
      </c>
      <c r="E11142" t="s">
        <v>5627</v>
      </c>
      <c r="F11142" t="s">
        <v>2172</v>
      </c>
      <c r="G11142" t="s">
        <v>2173</v>
      </c>
      <c r="H11142">
        <v>72933.606700000004</v>
      </c>
      <c r="I11142">
        <v>488.707371882708</v>
      </c>
      <c r="J11142">
        <v>9789.5580250104995</v>
      </c>
      <c r="K11142">
        <v>10278.265396893201</v>
      </c>
      <c r="L11142">
        <v>62655.341303106798</v>
      </c>
    </row>
    <row r="11143" spans="1:12" x14ac:dyDescent="0.35">
      <c r="A11143" t="s">
        <v>2064</v>
      </c>
      <c r="B11143" t="s">
        <v>5612</v>
      </c>
      <c r="C11143" t="s">
        <v>2915</v>
      </c>
      <c r="D11143" t="s">
        <v>5626</v>
      </c>
      <c r="E11143" t="s">
        <v>5627</v>
      </c>
      <c r="F11143" t="s">
        <v>2867</v>
      </c>
      <c r="G11143" t="s">
        <v>2868</v>
      </c>
      <c r="H11143">
        <v>0</v>
      </c>
      <c r="I11143">
        <v>0</v>
      </c>
      <c r="J11143">
        <v>0</v>
      </c>
      <c r="K11143">
        <v>0</v>
      </c>
      <c r="L11143">
        <v>0</v>
      </c>
    </row>
    <row r="11144" spans="1:12" x14ac:dyDescent="0.35">
      <c r="A11144" t="s">
        <v>2064</v>
      </c>
      <c r="B11144" t="s">
        <v>5612</v>
      </c>
      <c r="C11144" t="s">
        <v>2915</v>
      </c>
      <c r="D11144" t="s">
        <v>5626</v>
      </c>
      <c r="E11144" t="s">
        <v>5627</v>
      </c>
      <c r="F11144" t="s">
        <v>2922</v>
      </c>
      <c r="G11144" t="s">
        <v>2923</v>
      </c>
      <c r="H11144">
        <v>0</v>
      </c>
      <c r="I11144">
        <v>0</v>
      </c>
      <c r="J11144">
        <v>0</v>
      </c>
      <c r="K11144">
        <v>0</v>
      </c>
      <c r="L11144">
        <v>0</v>
      </c>
    </row>
    <row r="11145" spans="1:12" x14ac:dyDescent="0.35">
      <c r="A11145" t="s">
        <v>2064</v>
      </c>
      <c r="B11145" t="s">
        <v>5612</v>
      </c>
      <c r="C11145" t="s">
        <v>2915</v>
      </c>
      <c r="D11145" t="s">
        <v>5626</v>
      </c>
      <c r="E11145" t="s">
        <v>5627</v>
      </c>
      <c r="F11145" t="s">
        <v>3500</v>
      </c>
      <c r="G11145" t="s">
        <v>3501</v>
      </c>
      <c r="H11145">
        <v>2926.1446999999998</v>
      </c>
      <c r="I11145">
        <v>19.607264090618401</v>
      </c>
      <c r="J11145">
        <v>392.76356480434299</v>
      </c>
      <c r="K11145">
        <v>412.37082889496099</v>
      </c>
      <c r="L11145">
        <v>2513.7738711050401</v>
      </c>
    </row>
    <row r="11146" spans="1:12" x14ac:dyDescent="0.35">
      <c r="A11146" t="s">
        <v>2064</v>
      </c>
      <c r="B11146" t="s">
        <v>5612</v>
      </c>
      <c r="C11146" t="s">
        <v>2915</v>
      </c>
      <c r="D11146" t="s">
        <v>5626</v>
      </c>
      <c r="E11146" t="s">
        <v>5627</v>
      </c>
      <c r="F11146" t="s">
        <v>2924</v>
      </c>
      <c r="G11146" t="s">
        <v>2925</v>
      </c>
      <c r="H11146">
        <v>0</v>
      </c>
      <c r="I11146">
        <v>0</v>
      </c>
      <c r="J11146">
        <v>0</v>
      </c>
      <c r="K11146">
        <v>0</v>
      </c>
      <c r="L11146">
        <v>0</v>
      </c>
    </row>
    <row r="11147" spans="1:12" x14ac:dyDescent="0.35">
      <c r="A11147" t="s">
        <v>2064</v>
      </c>
      <c r="B11147" t="s">
        <v>5612</v>
      </c>
      <c r="C11147" t="s">
        <v>2915</v>
      </c>
      <c r="D11147" t="s">
        <v>5626</v>
      </c>
      <c r="E11147" t="s">
        <v>5627</v>
      </c>
      <c r="F11147" t="s">
        <v>2877</v>
      </c>
      <c r="G11147" t="s">
        <v>2878</v>
      </c>
      <c r="H11147">
        <v>5489.2714999999998</v>
      </c>
      <c r="I11147">
        <v>36.782048049693998</v>
      </c>
      <c r="J11147">
        <v>736.80082269686898</v>
      </c>
      <c r="K11147">
        <v>773.582870746563</v>
      </c>
      <c r="L11147">
        <v>4715.68862925344</v>
      </c>
    </row>
    <row r="11148" spans="1:12" x14ac:dyDescent="0.35">
      <c r="A11148" t="s">
        <v>2064</v>
      </c>
      <c r="B11148" t="s">
        <v>5612</v>
      </c>
      <c r="C11148" t="s">
        <v>2915</v>
      </c>
      <c r="D11148" t="s">
        <v>5628</v>
      </c>
      <c r="E11148" t="s">
        <v>5629</v>
      </c>
      <c r="F11148" t="s">
        <v>2172</v>
      </c>
      <c r="G11148" t="s">
        <v>2173</v>
      </c>
      <c r="H11148">
        <v>19787.102900000002</v>
      </c>
      <c r="I11148">
        <v>173.90590206731099</v>
      </c>
      <c r="J11148">
        <v>1850.14432179041</v>
      </c>
      <c r="K11148">
        <v>2024.0502238577201</v>
      </c>
      <c r="L11148">
        <v>17763.052676142299</v>
      </c>
    </row>
    <row r="11149" spans="1:12" x14ac:dyDescent="0.35">
      <c r="A11149" t="s">
        <v>2064</v>
      </c>
      <c r="B11149" t="s">
        <v>5612</v>
      </c>
      <c r="C11149" t="s">
        <v>2915</v>
      </c>
      <c r="D11149" t="s">
        <v>5628</v>
      </c>
      <c r="E11149" t="s">
        <v>5629</v>
      </c>
      <c r="F11149" t="s">
        <v>2867</v>
      </c>
      <c r="G11149" t="s">
        <v>2868</v>
      </c>
      <c r="H11149">
        <v>0</v>
      </c>
      <c r="I11149">
        <v>0</v>
      </c>
      <c r="J11149">
        <v>0</v>
      </c>
      <c r="K11149">
        <v>0</v>
      </c>
      <c r="L11149">
        <v>0</v>
      </c>
    </row>
    <row r="11150" spans="1:12" x14ac:dyDescent="0.35">
      <c r="A11150" t="s">
        <v>2064</v>
      </c>
      <c r="B11150" t="s">
        <v>5612</v>
      </c>
      <c r="C11150" t="s">
        <v>2915</v>
      </c>
      <c r="D11150" t="s">
        <v>5628</v>
      </c>
      <c r="E11150" t="s">
        <v>5629</v>
      </c>
      <c r="F11150" t="s">
        <v>2922</v>
      </c>
      <c r="G11150" t="s">
        <v>2923</v>
      </c>
      <c r="H11150">
        <v>0</v>
      </c>
      <c r="I11150">
        <v>0</v>
      </c>
      <c r="J11150">
        <v>0</v>
      </c>
      <c r="K11150">
        <v>0</v>
      </c>
      <c r="L11150">
        <v>0</v>
      </c>
    </row>
    <row r="11151" spans="1:12" x14ac:dyDescent="0.35">
      <c r="A11151" t="s">
        <v>2064</v>
      </c>
      <c r="B11151" t="s">
        <v>5612</v>
      </c>
      <c r="C11151" t="s">
        <v>2915</v>
      </c>
      <c r="D11151" t="s">
        <v>5628</v>
      </c>
      <c r="E11151" t="s">
        <v>5629</v>
      </c>
      <c r="F11151" t="s">
        <v>2924</v>
      </c>
      <c r="G11151" t="s">
        <v>2925</v>
      </c>
      <c r="H11151">
        <v>0</v>
      </c>
      <c r="I11151">
        <v>0</v>
      </c>
      <c r="J11151">
        <v>0</v>
      </c>
      <c r="K11151">
        <v>0</v>
      </c>
      <c r="L11151">
        <v>0</v>
      </c>
    </row>
    <row r="11152" spans="1:12" x14ac:dyDescent="0.35">
      <c r="A11152" t="s">
        <v>2064</v>
      </c>
      <c r="B11152" t="s">
        <v>5612</v>
      </c>
      <c r="C11152" t="s">
        <v>2915</v>
      </c>
      <c r="D11152" t="s">
        <v>5630</v>
      </c>
      <c r="E11152" t="s">
        <v>5631</v>
      </c>
      <c r="F11152" t="s">
        <v>2170</v>
      </c>
      <c r="G11152" t="s">
        <v>2171</v>
      </c>
      <c r="H11152">
        <v>0</v>
      </c>
      <c r="I11152">
        <v>0</v>
      </c>
      <c r="J11152">
        <v>0</v>
      </c>
      <c r="K11152">
        <v>0</v>
      </c>
      <c r="L11152">
        <v>0</v>
      </c>
    </row>
    <row r="11153" spans="1:12" x14ac:dyDescent="0.35">
      <c r="A11153" t="s">
        <v>2064</v>
      </c>
      <c r="B11153" t="s">
        <v>5612</v>
      </c>
      <c r="C11153" t="s">
        <v>2915</v>
      </c>
      <c r="D11153" t="s">
        <v>5630</v>
      </c>
      <c r="E11153" t="s">
        <v>5631</v>
      </c>
      <c r="F11153" t="s">
        <v>2172</v>
      </c>
      <c r="G11153" t="s">
        <v>2173</v>
      </c>
      <c r="H11153">
        <v>32124.4545</v>
      </c>
      <c r="I11153">
        <v>65.761915685982402</v>
      </c>
      <c r="J11153">
        <v>7574.9018858930403</v>
      </c>
      <c r="K11153">
        <v>7640.6638015790304</v>
      </c>
      <c r="L11153">
        <v>24483.790698420999</v>
      </c>
    </row>
    <row r="11154" spans="1:12" x14ac:dyDescent="0.35">
      <c r="A11154" t="s">
        <v>2064</v>
      </c>
      <c r="B11154" t="s">
        <v>5612</v>
      </c>
      <c r="C11154" t="s">
        <v>2915</v>
      </c>
      <c r="D11154" t="s">
        <v>5630</v>
      </c>
      <c r="E11154" t="s">
        <v>5631</v>
      </c>
      <c r="F11154" t="s">
        <v>2867</v>
      </c>
      <c r="G11154" t="s">
        <v>2868</v>
      </c>
      <c r="H11154">
        <v>0</v>
      </c>
      <c r="I11154">
        <v>0</v>
      </c>
      <c r="J11154">
        <v>0</v>
      </c>
      <c r="K11154">
        <v>0</v>
      </c>
      <c r="L11154">
        <v>0</v>
      </c>
    </row>
    <row r="11155" spans="1:12" x14ac:dyDescent="0.35">
      <c r="A11155" t="s">
        <v>2064</v>
      </c>
      <c r="B11155" t="s">
        <v>5612</v>
      </c>
      <c r="C11155" t="s">
        <v>2915</v>
      </c>
      <c r="D11155" t="s">
        <v>5630</v>
      </c>
      <c r="E11155" t="s">
        <v>5631</v>
      </c>
      <c r="F11155" t="s">
        <v>2922</v>
      </c>
      <c r="G11155" t="s">
        <v>2923</v>
      </c>
      <c r="H11155">
        <v>0</v>
      </c>
      <c r="I11155">
        <v>0</v>
      </c>
      <c r="J11155">
        <v>0</v>
      </c>
      <c r="K11155">
        <v>0</v>
      </c>
      <c r="L11155">
        <v>0</v>
      </c>
    </row>
    <row r="11156" spans="1:12" x14ac:dyDescent="0.35">
      <c r="A11156" t="s">
        <v>2064</v>
      </c>
      <c r="B11156" t="s">
        <v>5612</v>
      </c>
      <c r="C11156" t="s">
        <v>2915</v>
      </c>
      <c r="D11156" t="s">
        <v>5630</v>
      </c>
      <c r="E11156" t="s">
        <v>5631</v>
      </c>
      <c r="F11156" t="s">
        <v>2924</v>
      </c>
      <c r="G11156" t="s">
        <v>2925</v>
      </c>
      <c r="H11156">
        <v>0</v>
      </c>
      <c r="I11156">
        <v>0</v>
      </c>
      <c r="J11156">
        <v>0</v>
      </c>
      <c r="K11156">
        <v>0</v>
      </c>
      <c r="L11156">
        <v>0</v>
      </c>
    </row>
    <row r="11157" spans="1:12" x14ac:dyDescent="0.35">
      <c r="A11157" t="s">
        <v>2064</v>
      </c>
      <c r="B11157" t="s">
        <v>5612</v>
      </c>
      <c r="C11157" t="s">
        <v>2915</v>
      </c>
      <c r="D11157" t="s">
        <v>5632</v>
      </c>
      <c r="E11157" t="s">
        <v>5633</v>
      </c>
      <c r="F11157" t="s">
        <v>2172</v>
      </c>
      <c r="G11157" t="s">
        <v>2173</v>
      </c>
      <c r="H11157">
        <v>170107.4964</v>
      </c>
      <c r="I11157">
        <v>685.06711744912695</v>
      </c>
      <c r="J11157">
        <v>42624.701134433599</v>
      </c>
      <c r="K11157">
        <v>43309.768251882699</v>
      </c>
      <c r="L11157">
        <v>126797.72814811701</v>
      </c>
    </row>
    <row r="11158" spans="1:12" x14ac:dyDescent="0.35">
      <c r="A11158" t="s">
        <v>2064</v>
      </c>
      <c r="B11158" t="s">
        <v>5612</v>
      </c>
      <c r="C11158" t="s">
        <v>2915</v>
      </c>
      <c r="D11158" t="s">
        <v>5632</v>
      </c>
      <c r="E11158" t="s">
        <v>5633</v>
      </c>
      <c r="F11158" t="s">
        <v>2867</v>
      </c>
      <c r="G11158" t="s">
        <v>2868</v>
      </c>
      <c r="H11158">
        <v>0</v>
      </c>
      <c r="I11158">
        <v>0</v>
      </c>
      <c r="J11158">
        <v>0</v>
      </c>
      <c r="K11158">
        <v>0</v>
      </c>
      <c r="L11158">
        <v>0</v>
      </c>
    </row>
    <row r="11159" spans="1:12" x14ac:dyDescent="0.35">
      <c r="A11159" t="s">
        <v>2064</v>
      </c>
      <c r="B11159" t="s">
        <v>5612</v>
      </c>
      <c r="C11159" t="s">
        <v>2915</v>
      </c>
      <c r="D11159" t="s">
        <v>5632</v>
      </c>
      <c r="E11159" t="s">
        <v>5633</v>
      </c>
      <c r="F11159" t="s">
        <v>2922</v>
      </c>
      <c r="G11159" t="s">
        <v>2923</v>
      </c>
      <c r="H11159">
        <v>0</v>
      </c>
      <c r="I11159">
        <v>0</v>
      </c>
      <c r="J11159">
        <v>0</v>
      </c>
      <c r="K11159">
        <v>0</v>
      </c>
      <c r="L11159">
        <v>0</v>
      </c>
    </row>
    <row r="11160" spans="1:12" x14ac:dyDescent="0.35">
      <c r="A11160" t="s">
        <v>2064</v>
      </c>
      <c r="B11160" t="s">
        <v>5612</v>
      </c>
      <c r="C11160" t="s">
        <v>2915</v>
      </c>
      <c r="D11160" t="s">
        <v>5632</v>
      </c>
      <c r="E11160" t="s">
        <v>5633</v>
      </c>
      <c r="F11160" t="s">
        <v>2924</v>
      </c>
      <c r="G11160" t="s">
        <v>2925</v>
      </c>
      <c r="H11160">
        <v>0</v>
      </c>
      <c r="I11160">
        <v>0</v>
      </c>
      <c r="J11160">
        <v>0</v>
      </c>
      <c r="K11160">
        <v>0</v>
      </c>
      <c r="L11160">
        <v>0</v>
      </c>
    </row>
    <row r="11161" spans="1:12" x14ac:dyDescent="0.35">
      <c r="A11161" t="s">
        <v>2064</v>
      </c>
      <c r="B11161" t="s">
        <v>5612</v>
      </c>
      <c r="C11161" t="s">
        <v>2915</v>
      </c>
      <c r="D11161" t="s">
        <v>5632</v>
      </c>
      <c r="E11161" t="s">
        <v>5633</v>
      </c>
      <c r="F11161" t="s">
        <v>2962</v>
      </c>
      <c r="G11161" t="s">
        <v>2963</v>
      </c>
      <c r="H11161">
        <v>110278.0028</v>
      </c>
      <c r="I11161">
        <v>173.601819618555</v>
      </c>
      <c r="J11161">
        <v>11501.6167046069</v>
      </c>
      <c r="K11161">
        <v>11675.2185242254</v>
      </c>
      <c r="L11161">
        <v>98602.784275774597</v>
      </c>
    </row>
    <row r="11162" spans="1:12" x14ac:dyDescent="0.35">
      <c r="A11162" t="s">
        <v>2064</v>
      </c>
      <c r="B11162" t="s">
        <v>5612</v>
      </c>
      <c r="C11162" t="s">
        <v>2915</v>
      </c>
      <c r="D11162" t="s">
        <v>5632</v>
      </c>
      <c r="E11162" t="s">
        <v>5633</v>
      </c>
      <c r="F11162" t="s">
        <v>2964</v>
      </c>
      <c r="G11162" t="s">
        <v>2965</v>
      </c>
      <c r="H11162">
        <v>23518.6325</v>
      </c>
      <c r="I11162">
        <v>37.023497907238202</v>
      </c>
      <c r="J11162">
        <v>2452.9125496986098</v>
      </c>
      <c r="K11162">
        <v>2489.93604760585</v>
      </c>
      <c r="L11162">
        <v>21028.696452394201</v>
      </c>
    </row>
    <row r="11163" spans="1:12" x14ac:dyDescent="0.35">
      <c r="A11163" t="s">
        <v>2064</v>
      </c>
      <c r="B11163" t="s">
        <v>5612</v>
      </c>
      <c r="C11163" t="s">
        <v>2915</v>
      </c>
      <c r="D11163" t="s">
        <v>3835</v>
      </c>
      <c r="E11163" t="s">
        <v>5634</v>
      </c>
      <c r="F11163" t="s">
        <v>2172</v>
      </c>
      <c r="G11163" t="s">
        <v>2173</v>
      </c>
      <c r="H11163">
        <v>102230.0462</v>
      </c>
      <c r="I11163">
        <v>2.30654660501339</v>
      </c>
      <c r="J11163">
        <v>30930.538349963499</v>
      </c>
      <c r="K11163">
        <v>30932.844896568498</v>
      </c>
      <c r="L11163">
        <v>71297.201303431502</v>
      </c>
    </row>
    <row r="11164" spans="1:12" x14ac:dyDescent="0.35">
      <c r="A11164" t="s">
        <v>2064</v>
      </c>
      <c r="B11164" t="s">
        <v>5612</v>
      </c>
      <c r="C11164" t="s">
        <v>2915</v>
      </c>
      <c r="D11164" t="s">
        <v>3835</v>
      </c>
      <c r="E11164" t="s">
        <v>5634</v>
      </c>
      <c r="F11164" t="s">
        <v>2867</v>
      </c>
      <c r="G11164" t="s">
        <v>2868</v>
      </c>
      <c r="H11164">
        <v>0</v>
      </c>
      <c r="I11164">
        <v>0</v>
      </c>
      <c r="J11164">
        <v>0</v>
      </c>
      <c r="K11164">
        <v>0</v>
      </c>
      <c r="L11164">
        <v>0</v>
      </c>
    </row>
    <row r="11165" spans="1:12" x14ac:dyDescent="0.35">
      <c r="A11165" t="s">
        <v>2064</v>
      </c>
      <c r="B11165" t="s">
        <v>5612</v>
      </c>
      <c r="C11165" t="s">
        <v>2915</v>
      </c>
      <c r="D11165" t="s">
        <v>3835</v>
      </c>
      <c r="E11165" t="s">
        <v>5634</v>
      </c>
      <c r="F11165" t="s">
        <v>2922</v>
      </c>
      <c r="G11165" t="s">
        <v>2923</v>
      </c>
      <c r="H11165">
        <v>0</v>
      </c>
      <c r="I11165">
        <v>0</v>
      </c>
      <c r="J11165">
        <v>0</v>
      </c>
      <c r="K11165">
        <v>0</v>
      </c>
      <c r="L11165">
        <v>0</v>
      </c>
    </row>
    <row r="11166" spans="1:12" x14ac:dyDescent="0.35">
      <c r="A11166" t="s">
        <v>2064</v>
      </c>
      <c r="B11166" t="s">
        <v>5612</v>
      </c>
      <c r="C11166" t="s">
        <v>2915</v>
      </c>
      <c r="D11166" t="s">
        <v>3835</v>
      </c>
      <c r="E11166" t="s">
        <v>5634</v>
      </c>
      <c r="F11166" t="s">
        <v>2924</v>
      </c>
      <c r="G11166" t="s">
        <v>2925</v>
      </c>
      <c r="H11166">
        <v>0</v>
      </c>
      <c r="I11166">
        <v>0</v>
      </c>
      <c r="J11166">
        <v>0</v>
      </c>
      <c r="K11166">
        <v>0</v>
      </c>
      <c r="L11166">
        <v>0</v>
      </c>
    </row>
    <row r="11167" spans="1:12" x14ac:dyDescent="0.35">
      <c r="A11167" t="s">
        <v>2064</v>
      </c>
      <c r="B11167" t="s">
        <v>5612</v>
      </c>
      <c r="C11167" t="s">
        <v>2915</v>
      </c>
      <c r="D11167" t="s">
        <v>5635</v>
      </c>
      <c r="E11167" t="s">
        <v>5636</v>
      </c>
      <c r="F11167" t="s">
        <v>2172</v>
      </c>
      <c r="G11167" t="s">
        <v>2173</v>
      </c>
      <c r="H11167">
        <v>785817.70389999996</v>
      </c>
      <c r="I11167">
        <v>3184.9620673824202</v>
      </c>
      <c r="J11167">
        <v>277483.04335477401</v>
      </c>
      <c r="K11167">
        <v>280668.00542215601</v>
      </c>
      <c r="L11167">
        <v>505149.69847784401</v>
      </c>
    </row>
    <row r="11168" spans="1:12" x14ac:dyDescent="0.35">
      <c r="A11168" t="s">
        <v>2064</v>
      </c>
      <c r="B11168" t="s">
        <v>5612</v>
      </c>
      <c r="C11168" t="s">
        <v>2915</v>
      </c>
      <c r="D11168" t="s">
        <v>5635</v>
      </c>
      <c r="E11168" t="s">
        <v>5636</v>
      </c>
      <c r="F11168" t="s">
        <v>2867</v>
      </c>
      <c r="G11168" t="s">
        <v>2868</v>
      </c>
      <c r="H11168">
        <v>0</v>
      </c>
      <c r="I11168">
        <v>0</v>
      </c>
      <c r="J11168">
        <v>0</v>
      </c>
      <c r="K11168">
        <v>0</v>
      </c>
      <c r="L11168">
        <v>0</v>
      </c>
    </row>
    <row r="11169" spans="1:12" x14ac:dyDescent="0.35">
      <c r="A11169" t="s">
        <v>2064</v>
      </c>
      <c r="B11169" t="s">
        <v>5612</v>
      </c>
      <c r="C11169" t="s">
        <v>2915</v>
      </c>
      <c r="D11169" t="s">
        <v>5635</v>
      </c>
      <c r="E11169" t="s">
        <v>5636</v>
      </c>
      <c r="F11169" t="s">
        <v>2922</v>
      </c>
      <c r="G11169" t="s">
        <v>2923</v>
      </c>
      <c r="H11169">
        <v>109124.0624</v>
      </c>
      <c r="I11169">
        <v>442.28578417541399</v>
      </c>
      <c r="J11169">
        <v>38533.207877860397</v>
      </c>
      <c r="K11169">
        <v>38975.493662035798</v>
      </c>
      <c r="L11169">
        <v>70148.568737964204</v>
      </c>
    </row>
    <row r="11170" spans="1:12" x14ac:dyDescent="0.35">
      <c r="A11170" t="s">
        <v>2064</v>
      </c>
      <c r="B11170" t="s">
        <v>5612</v>
      </c>
      <c r="C11170" t="s">
        <v>2915</v>
      </c>
      <c r="D11170" t="s">
        <v>5635</v>
      </c>
      <c r="E11170" t="s">
        <v>5636</v>
      </c>
      <c r="F11170" t="s">
        <v>2875</v>
      </c>
      <c r="G11170" t="s">
        <v>2876</v>
      </c>
      <c r="H11170">
        <v>82592.603000000003</v>
      </c>
      <c r="I11170">
        <v>334.75233016905401</v>
      </c>
      <c r="J11170">
        <v>29164.584500609701</v>
      </c>
      <c r="K11170">
        <v>29499.336830778801</v>
      </c>
      <c r="L11170">
        <v>53093.266169221199</v>
      </c>
    </row>
    <row r="11171" spans="1:12" x14ac:dyDescent="0.35">
      <c r="A11171" t="s">
        <v>2064</v>
      </c>
      <c r="B11171" t="s">
        <v>5612</v>
      </c>
      <c r="C11171" t="s">
        <v>2915</v>
      </c>
      <c r="D11171" t="s">
        <v>5635</v>
      </c>
      <c r="E11171" t="s">
        <v>5636</v>
      </c>
      <c r="F11171" t="s">
        <v>5637</v>
      </c>
      <c r="G11171" t="s">
        <v>5638</v>
      </c>
      <c r="H11171">
        <v>24438.359199999999</v>
      </c>
      <c r="I11171">
        <v>99.050004543172093</v>
      </c>
      <c r="J11171">
        <v>8629.5208933311005</v>
      </c>
      <c r="K11171">
        <v>8728.5708978742805</v>
      </c>
      <c r="L11171">
        <v>15709.7883021257</v>
      </c>
    </row>
    <row r="11172" spans="1:12" x14ac:dyDescent="0.35">
      <c r="A11172" t="s">
        <v>2064</v>
      </c>
      <c r="B11172" t="s">
        <v>5612</v>
      </c>
      <c r="C11172" t="s">
        <v>2915</v>
      </c>
      <c r="D11172" t="s">
        <v>5635</v>
      </c>
      <c r="E11172" t="s">
        <v>5636</v>
      </c>
      <c r="F11172" t="s">
        <v>392</v>
      </c>
      <c r="G11172" t="s">
        <v>2914</v>
      </c>
      <c r="H11172">
        <v>42823.698900000003</v>
      </c>
      <c r="I11172">
        <v>173.56679036847501</v>
      </c>
      <c r="J11172">
        <v>15121.6373061381</v>
      </c>
      <c r="K11172">
        <v>15295.204096506501</v>
      </c>
      <c r="L11172">
        <v>27528.494803493501</v>
      </c>
    </row>
    <row r="11173" spans="1:12" x14ac:dyDescent="0.35">
      <c r="A11173" t="s">
        <v>2064</v>
      </c>
      <c r="B11173" t="s">
        <v>5612</v>
      </c>
      <c r="C11173" t="s">
        <v>2915</v>
      </c>
      <c r="D11173" t="s">
        <v>5635</v>
      </c>
      <c r="E11173" t="s">
        <v>5636</v>
      </c>
      <c r="F11173" t="s">
        <v>2924</v>
      </c>
      <c r="G11173" t="s">
        <v>2925</v>
      </c>
      <c r="H11173">
        <v>0</v>
      </c>
      <c r="I11173">
        <v>0</v>
      </c>
      <c r="J11173">
        <v>0</v>
      </c>
      <c r="K11173">
        <v>0</v>
      </c>
      <c r="L11173">
        <v>0</v>
      </c>
    </row>
    <row r="11174" spans="1:12" x14ac:dyDescent="0.35">
      <c r="A11174" t="s">
        <v>2064</v>
      </c>
      <c r="B11174" t="s">
        <v>5612</v>
      </c>
      <c r="C11174" t="s">
        <v>2915</v>
      </c>
      <c r="D11174" t="s">
        <v>5635</v>
      </c>
      <c r="E11174" t="s">
        <v>5636</v>
      </c>
      <c r="F11174" t="s">
        <v>3463</v>
      </c>
      <c r="G11174" t="s">
        <v>3464</v>
      </c>
      <c r="H11174">
        <v>28285.137999999999</v>
      </c>
      <c r="I11174">
        <v>114.641208962005</v>
      </c>
      <c r="J11174">
        <v>9987.8714043184009</v>
      </c>
      <c r="K11174">
        <v>10102.5126132804</v>
      </c>
      <c r="L11174">
        <v>18182.625386719599</v>
      </c>
    </row>
    <row r="11175" spans="1:12" x14ac:dyDescent="0.35">
      <c r="A11175" t="s">
        <v>2064</v>
      </c>
      <c r="B11175" t="s">
        <v>5612</v>
      </c>
      <c r="C11175" t="s">
        <v>2915</v>
      </c>
      <c r="D11175" t="s">
        <v>5635</v>
      </c>
      <c r="E11175" t="s">
        <v>5636</v>
      </c>
      <c r="F11175" t="s">
        <v>3218</v>
      </c>
      <c r="G11175" t="s">
        <v>3219</v>
      </c>
      <c r="H11175">
        <v>56570.275999999998</v>
      </c>
      <c r="I11175">
        <v>229.282417924009</v>
      </c>
      <c r="J11175">
        <v>19975.742808636802</v>
      </c>
      <c r="K11175">
        <v>20205.0252265608</v>
      </c>
      <c r="L11175">
        <v>36365.250773439198</v>
      </c>
    </row>
    <row r="11176" spans="1:12" x14ac:dyDescent="0.35">
      <c r="A11176" t="s">
        <v>2064</v>
      </c>
      <c r="B11176" t="s">
        <v>5612</v>
      </c>
      <c r="C11176" t="s">
        <v>2915</v>
      </c>
      <c r="D11176" t="s">
        <v>5639</v>
      </c>
      <c r="E11176" t="s">
        <v>5640</v>
      </c>
      <c r="F11176" t="s">
        <v>2170</v>
      </c>
      <c r="G11176" t="s">
        <v>2171</v>
      </c>
      <c r="H11176">
        <v>0</v>
      </c>
      <c r="I11176">
        <v>0</v>
      </c>
      <c r="J11176">
        <v>0</v>
      </c>
      <c r="K11176">
        <v>0</v>
      </c>
      <c r="L11176">
        <v>0</v>
      </c>
    </row>
    <row r="11177" spans="1:12" x14ac:dyDescent="0.35">
      <c r="A11177" t="s">
        <v>2064</v>
      </c>
      <c r="B11177" t="s">
        <v>5612</v>
      </c>
      <c r="C11177" t="s">
        <v>2915</v>
      </c>
      <c r="D11177" t="s">
        <v>5639</v>
      </c>
      <c r="E11177" t="s">
        <v>5640</v>
      </c>
      <c r="F11177" t="s">
        <v>2172</v>
      </c>
      <c r="G11177" t="s">
        <v>2173</v>
      </c>
      <c r="H11177">
        <v>96649.673299999995</v>
      </c>
      <c r="I11177">
        <v>398.57761022684502</v>
      </c>
      <c r="J11177">
        <v>27541.503535170101</v>
      </c>
      <c r="K11177">
        <v>27940.081145397002</v>
      </c>
      <c r="L11177">
        <v>68709.592154603</v>
      </c>
    </row>
    <row r="11178" spans="1:12" x14ac:dyDescent="0.35">
      <c r="A11178" t="s">
        <v>2064</v>
      </c>
      <c r="B11178" t="s">
        <v>5612</v>
      </c>
      <c r="C11178" t="s">
        <v>2915</v>
      </c>
      <c r="D11178" t="s">
        <v>5639</v>
      </c>
      <c r="E11178" t="s">
        <v>5640</v>
      </c>
      <c r="F11178" t="s">
        <v>2867</v>
      </c>
      <c r="G11178" t="s">
        <v>2868</v>
      </c>
      <c r="H11178">
        <v>0</v>
      </c>
      <c r="I11178">
        <v>0</v>
      </c>
      <c r="J11178">
        <v>0</v>
      </c>
      <c r="K11178">
        <v>0</v>
      </c>
      <c r="L11178">
        <v>0</v>
      </c>
    </row>
    <row r="11179" spans="1:12" x14ac:dyDescent="0.35">
      <c r="A11179" t="s">
        <v>2064</v>
      </c>
      <c r="B11179" t="s">
        <v>5612</v>
      </c>
      <c r="C11179" t="s">
        <v>2915</v>
      </c>
      <c r="D11179" t="s">
        <v>5639</v>
      </c>
      <c r="E11179" t="s">
        <v>5640</v>
      </c>
      <c r="F11179" t="s">
        <v>2922</v>
      </c>
      <c r="G11179" t="s">
        <v>2923</v>
      </c>
      <c r="H11179">
        <v>0</v>
      </c>
      <c r="I11179">
        <v>0</v>
      </c>
      <c r="J11179">
        <v>0</v>
      </c>
      <c r="K11179">
        <v>0</v>
      </c>
      <c r="L11179">
        <v>0</v>
      </c>
    </row>
    <row r="11180" spans="1:12" x14ac:dyDescent="0.35">
      <c r="A11180" t="s">
        <v>2064</v>
      </c>
      <c r="B11180" t="s">
        <v>5612</v>
      </c>
      <c r="C11180" t="s">
        <v>2915</v>
      </c>
      <c r="D11180" t="s">
        <v>5639</v>
      </c>
      <c r="E11180" t="s">
        <v>5640</v>
      </c>
      <c r="F11180" t="s">
        <v>2930</v>
      </c>
      <c r="G11180" t="s">
        <v>2931</v>
      </c>
      <c r="H11180">
        <v>841.32669999999996</v>
      </c>
      <c r="I11180">
        <v>3.4695821531520199</v>
      </c>
      <c r="J11180">
        <v>239.74630457093201</v>
      </c>
      <c r="K11180">
        <v>243.21588672408399</v>
      </c>
      <c r="L11180">
        <v>598.11081327591603</v>
      </c>
    </row>
    <row r="11181" spans="1:12" x14ac:dyDescent="0.35">
      <c r="A11181" t="s">
        <v>2064</v>
      </c>
      <c r="B11181" t="s">
        <v>5612</v>
      </c>
      <c r="C11181" t="s">
        <v>2915</v>
      </c>
      <c r="D11181" t="s">
        <v>5639</v>
      </c>
      <c r="E11181" t="s">
        <v>5640</v>
      </c>
      <c r="F11181" t="s">
        <v>3500</v>
      </c>
      <c r="G11181" t="s">
        <v>3501</v>
      </c>
      <c r="H11181">
        <v>0</v>
      </c>
      <c r="I11181">
        <v>0</v>
      </c>
      <c r="J11181">
        <v>0</v>
      </c>
      <c r="K11181">
        <v>0</v>
      </c>
      <c r="L11181">
        <v>0</v>
      </c>
    </row>
    <row r="11182" spans="1:12" x14ac:dyDescent="0.35">
      <c r="A11182" t="s">
        <v>2064</v>
      </c>
      <c r="B11182" t="s">
        <v>5612</v>
      </c>
      <c r="C11182" t="s">
        <v>2915</v>
      </c>
      <c r="D11182" t="s">
        <v>5639</v>
      </c>
      <c r="E11182" t="s">
        <v>5640</v>
      </c>
      <c r="F11182" t="s">
        <v>2924</v>
      </c>
      <c r="G11182" t="s">
        <v>2925</v>
      </c>
      <c r="H11182">
        <v>0</v>
      </c>
      <c r="I11182">
        <v>0</v>
      </c>
      <c r="J11182">
        <v>0</v>
      </c>
      <c r="K11182">
        <v>0</v>
      </c>
      <c r="L11182">
        <v>0</v>
      </c>
    </row>
    <row r="11183" spans="1:12" x14ac:dyDescent="0.35">
      <c r="A11183" t="s">
        <v>2064</v>
      </c>
      <c r="B11183" t="s">
        <v>5612</v>
      </c>
      <c r="C11183" t="s">
        <v>2915</v>
      </c>
      <c r="D11183" t="s">
        <v>5639</v>
      </c>
      <c r="E11183" t="s">
        <v>5640</v>
      </c>
      <c r="F11183" t="s">
        <v>2877</v>
      </c>
      <c r="G11183" t="s">
        <v>2878</v>
      </c>
      <c r="H11183">
        <v>1240.8055999999999</v>
      </c>
      <c r="I11183">
        <v>5.1170096503321201</v>
      </c>
      <c r="J11183">
        <v>353.58267940317398</v>
      </c>
      <c r="K11183">
        <v>358.69968905350601</v>
      </c>
      <c r="L11183">
        <v>882.10591094649396</v>
      </c>
    </row>
    <row r="11184" spans="1:12" x14ac:dyDescent="0.35">
      <c r="A11184" t="s">
        <v>2064</v>
      </c>
      <c r="B11184" t="s">
        <v>5612</v>
      </c>
      <c r="C11184" t="s">
        <v>2915</v>
      </c>
      <c r="D11184" t="s">
        <v>185</v>
      </c>
      <c r="E11184" t="s">
        <v>5641</v>
      </c>
      <c r="F11184" t="s">
        <v>2172</v>
      </c>
      <c r="G11184" t="s">
        <v>2173</v>
      </c>
      <c r="H11184">
        <v>5933.5874000000003</v>
      </c>
      <c r="I11184">
        <v>13.5845192233904</v>
      </c>
      <c r="J11184">
        <v>233.76447533929201</v>
      </c>
      <c r="K11184">
        <v>247.34899456268201</v>
      </c>
      <c r="L11184">
        <v>5686.2384054373197</v>
      </c>
    </row>
    <row r="11185" spans="1:14" x14ac:dyDescent="0.35">
      <c r="A11185" t="s">
        <v>2064</v>
      </c>
      <c r="B11185" t="s">
        <v>5612</v>
      </c>
      <c r="C11185" t="s">
        <v>2915</v>
      </c>
      <c r="D11185" t="s">
        <v>185</v>
      </c>
      <c r="E11185" t="s">
        <v>5641</v>
      </c>
      <c r="F11185" t="s">
        <v>2867</v>
      </c>
      <c r="G11185" t="s">
        <v>2868</v>
      </c>
      <c r="H11185">
        <v>0</v>
      </c>
      <c r="I11185">
        <v>0</v>
      </c>
      <c r="J11185">
        <v>0</v>
      </c>
      <c r="K11185">
        <v>0</v>
      </c>
      <c r="L11185">
        <v>0</v>
      </c>
    </row>
    <row r="11186" spans="1:14" x14ac:dyDescent="0.35">
      <c r="A11186" t="s">
        <v>2064</v>
      </c>
      <c r="B11186" t="s">
        <v>5612</v>
      </c>
      <c r="C11186" t="s">
        <v>2915</v>
      </c>
      <c r="D11186" t="s">
        <v>185</v>
      </c>
      <c r="E11186" t="s">
        <v>5641</v>
      </c>
      <c r="F11186" t="s">
        <v>2922</v>
      </c>
      <c r="G11186" t="s">
        <v>2923</v>
      </c>
      <c r="H11186">
        <v>0</v>
      </c>
      <c r="I11186">
        <v>0</v>
      </c>
      <c r="J11186">
        <v>0</v>
      </c>
      <c r="K11186">
        <v>0</v>
      </c>
      <c r="L11186">
        <v>0</v>
      </c>
    </row>
    <row r="11187" spans="1:14" x14ac:dyDescent="0.35">
      <c r="A11187" t="s">
        <v>2064</v>
      </c>
      <c r="B11187" t="s">
        <v>5612</v>
      </c>
      <c r="C11187" t="s">
        <v>2915</v>
      </c>
      <c r="D11187" t="s">
        <v>185</v>
      </c>
      <c r="E11187" t="s">
        <v>5641</v>
      </c>
      <c r="F11187" t="s">
        <v>2924</v>
      </c>
      <c r="G11187" t="s">
        <v>2925</v>
      </c>
      <c r="H11187">
        <v>0</v>
      </c>
      <c r="I11187">
        <v>0</v>
      </c>
      <c r="J11187">
        <v>0</v>
      </c>
      <c r="K11187">
        <v>0</v>
      </c>
      <c r="L11187">
        <v>0</v>
      </c>
    </row>
    <row r="11188" spans="1:14" x14ac:dyDescent="0.35">
      <c r="A11188" t="s">
        <v>2064</v>
      </c>
      <c r="B11188" t="s">
        <v>5612</v>
      </c>
      <c r="C11188" t="s">
        <v>2915</v>
      </c>
      <c r="D11188" t="s">
        <v>4364</v>
      </c>
      <c r="E11188" t="s">
        <v>5642</v>
      </c>
      <c r="F11188" t="s">
        <v>2172</v>
      </c>
      <c r="G11188" t="s">
        <v>2173</v>
      </c>
      <c r="H11188">
        <v>117885.1436</v>
      </c>
      <c r="I11188">
        <v>453.19267577794102</v>
      </c>
      <c r="J11188">
        <v>30860.921018806101</v>
      </c>
      <c r="K11188">
        <v>31314.113694584099</v>
      </c>
      <c r="L11188">
        <v>86571.029905415897</v>
      </c>
    </row>
    <row r="11189" spans="1:14" x14ac:dyDescent="0.35">
      <c r="A11189" t="s">
        <v>2064</v>
      </c>
      <c r="B11189" t="s">
        <v>5612</v>
      </c>
      <c r="C11189" t="s">
        <v>2915</v>
      </c>
      <c r="D11189" t="s">
        <v>4364</v>
      </c>
      <c r="E11189" t="s">
        <v>5642</v>
      </c>
      <c r="F11189" t="s">
        <v>2867</v>
      </c>
      <c r="G11189" t="s">
        <v>2868</v>
      </c>
      <c r="H11189">
        <v>0</v>
      </c>
      <c r="I11189">
        <v>0</v>
      </c>
      <c r="J11189">
        <v>0</v>
      </c>
      <c r="K11189">
        <v>0</v>
      </c>
      <c r="L11189">
        <v>0</v>
      </c>
    </row>
    <row r="11190" spans="1:14" x14ac:dyDescent="0.35">
      <c r="A11190" t="s">
        <v>2064</v>
      </c>
      <c r="B11190" t="s">
        <v>5612</v>
      </c>
      <c r="C11190" t="s">
        <v>2915</v>
      </c>
      <c r="D11190" t="s">
        <v>4364</v>
      </c>
      <c r="E11190" t="s">
        <v>5642</v>
      </c>
      <c r="F11190" t="s">
        <v>2922</v>
      </c>
      <c r="G11190" t="s">
        <v>2923</v>
      </c>
      <c r="H11190">
        <v>9829.0668999999998</v>
      </c>
      <c r="I11190">
        <v>37.786450556277202</v>
      </c>
      <c r="J11190">
        <v>2573.13219856554</v>
      </c>
      <c r="K11190">
        <v>2610.9186491218202</v>
      </c>
      <c r="L11190">
        <v>7218.1482508781801</v>
      </c>
    </row>
    <row r="11191" spans="1:14" x14ac:dyDescent="0.35">
      <c r="A11191" t="s">
        <v>2064</v>
      </c>
      <c r="B11191" t="s">
        <v>5612</v>
      </c>
      <c r="C11191" t="s">
        <v>2915</v>
      </c>
      <c r="D11191" t="s">
        <v>4364</v>
      </c>
      <c r="E11191" t="s">
        <v>5642</v>
      </c>
      <c r="F11191" t="s">
        <v>2924</v>
      </c>
      <c r="G11191" t="s">
        <v>2925</v>
      </c>
      <c r="H11191">
        <v>0</v>
      </c>
      <c r="I11191">
        <v>0</v>
      </c>
      <c r="J11191">
        <v>0</v>
      </c>
      <c r="K11191">
        <v>0</v>
      </c>
      <c r="L11191">
        <v>0</v>
      </c>
    </row>
    <row r="11192" spans="1:14" x14ac:dyDescent="0.35">
      <c r="A11192" t="s">
        <v>2064</v>
      </c>
      <c r="B11192" t="s">
        <v>5612</v>
      </c>
      <c r="C11192" t="s">
        <v>2915</v>
      </c>
      <c r="D11192" t="s">
        <v>5643</v>
      </c>
      <c r="E11192" t="s">
        <v>5644</v>
      </c>
      <c r="F11192" t="s">
        <v>2172</v>
      </c>
      <c r="G11192" t="s">
        <v>2173</v>
      </c>
      <c r="H11192">
        <v>0</v>
      </c>
      <c r="J11192">
        <v>0</v>
      </c>
      <c r="K11192">
        <v>0</v>
      </c>
      <c r="L11192">
        <v>0</v>
      </c>
    </row>
    <row r="11193" spans="1:14" x14ac:dyDescent="0.35">
      <c r="A11193" t="s">
        <v>2064</v>
      </c>
      <c r="B11193" t="s">
        <v>5612</v>
      </c>
      <c r="C11193" t="s">
        <v>17</v>
      </c>
      <c r="D11193" t="s">
        <v>2065</v>
      </c>
      <c r="E11193" t="s">
        <v>2307</v>
      </c>
      <c r="F11193" t="s">
        <v>19</v>
      </c>
      <c r="G11193" t="s">
        <v>2174</v>
      </c>
      <c r="H11193">
        <v>1162561.4867</v>
      </c>
      <c r="I11193">
        <v>1822.8471627556701</v>
      </c>
      <c r="J11193">
        <v>0</v>
      </c>
      <c r="K11193">
        <v>1822.8471627556701</v>
      </c>
      <c r="L11193">
        <v>1160738.6395372399</v>
      </c>
      <c r="N11193" t="s">
        <v>2198</v>
      </c>
    </row>
    <row r="11194" spans="1:14" x14ac:dyDescent="0.35">
      <c r="A11194" t="s">
        <v>2064</v>
      </c>
      <c r="B11194" t="s">
        <v>5612</v>
      </c>
      <c r="C11194" t="s">
        <v>17</v>
      </c>
      <c r="D11194" t="s">
        <v>2065</v>
      </c>
      <c r="E11194" t="s">
        <v>2307</v>
      </c>
      <c r="F11194" t="s">
        <v>2787</v>
      </c>
      <c r="G11194" t="s">
        <v>2935</v>
      </c>
      <c r="H11194">
        <v>0</v>
      </c>
      <c r="I11194">
        <v>0</v>
      </c>
      <c r="J11194">
        <v>0</v>
      </c>
      <c r="K11194">
        <v>0</v>
      </c>
      <c r="L11194">
        <v>0</v>
      </c>
    </row>
    <row r="11195" spans="1:14" x14ac:dyDescent="0.35">
      <c r="A11195" t="s">
        <v>2064</v>
      </c>
      <c r="B11195" t="s">
        <v>5612</v>
      </c>
      <c r="C11195" t="s">
        <v>17</v>
      </c>
      <c r="D11195" t="s">
        <v>2065</v>
      </c>
      <c r="E11195" t="s">
        <v>2307</v>
      </c>
      <c r="F11195" t="s">
        <v>2788</v>
      </c>
      <c r="G11195" t="s">
        <v>2936</v>
      </c>
      <c r="H11195">
        <v>1607352.4535999999</v>
      </c>
      <c r="I11195">
        <v>2520.2605558579899</v>
      </c>
      <c r="J11195">
        <v>262220.96145110298</v>
      </c>
      <c r="K11195">
        <v>264741.222006961</v>
      </c>
      <c r="L11195">
        <v>1342611.2315930401</v>
      </c>
    </row>
    <row r="11196" spans="1:14" x14ac:dyDescent="0.35">
      <c r="A11196" t="s">
        <v>2064</v>
      </c>
      <c r="B11196" t="s">
        <v>5612</v>
      </c>
      <c r="C11196" t="s">
        <v>17</v>
      </c>
      <c r="D11196" t="s">
        <v>2068</v>
      </c>
      <c r="E11196" t="s">
        <v>2479</v>
      </c>
      <c r="F11196" t="s">
        <v>2206</v>
      </c>
      <c r="G11196" t="s">
        <v>3028</v>
      </c>
      <c r="H11196">
        <v>555293.45449999999</v>
      </c>
      <c r="I11196">
        <v>887.19336030463603</v>
      </c>
      <c r="J11196">
        <v>0</v>
      </c>
      <c r="K11196">
        <v>887.19336030463603</v>
      </c>
      <c r="L11196">
        <v>554406.26113969495</v>
      </c>
      <c r="M11196" t="s">
        <v>2198</v>
      </c>
    </row>
    <row r="11197" spans="1:14" x14ac:dyDescent="0.35">
      <c r="A11197" t="s">
        <v>2064</v>
      </c>
      <c r="B11197" t="s">
        <v>5612</v>
      </c>
      <c r="C11197" t="s">
        <v>17</v>
      </c>
      <c r="D11197" t="s">
        <v>2068</v>
      </c>
      <c r="E11197" t="s">
        <v>2479</v>
      </c>
      <c r="F11197" t="s">
        <v>2170</v>
      </c>
      <c r="G11197" t="s">
        <v>2171</v>
      </c>
      <c r="H11197">
        <v>0</v>
      </c>
      <c r="I11197">
        <v>0</v>
      </c>
      <c r="J11197">
        <v>0</v>
      </c>
      <c r="K11197">
        <v>0</v>
      </c>
      <c r="L11197">
        <v>0</v>
      </c>
    </row>
    <row r="11198" spans="1:14" x14ac:dyDescent="0.35">
      <c r="A11198" t="s">
        <v>2064</v>
      </c>
      <c r="B11198" t="s">
        <v>5612</v>
      </c>
      <c r="C11198" t="s">
        <v>17</v>
      </c>
      <c r="D11198" t="s">
        <v>2068</v>
      </c>
      <c r="E11198" t="s">
        <v>2479</v>
      </c>
      <c r="F11198" t="s">
        <v>19</v>
      </c>
      <c r="G11198" t="s">
        <v>2174</v>
      </c>
      <c r="H11198">
        <v>1213418.4650999999</v>
      </c>
      <c r="I11198">
        <v>2241.4045559966698</v>
      </c>
      <c r="J11198">
        <v>0</v>
      </c>
      <c r="K11198">
        <v>2241.4045559966698</v>
      </c>
      <c r="L11198">
        <v>1211177.060544</v>
      </c>
      <c r="N11198" t="s">
        <v>2198</v>
      </c>
    </row>
    <row r="11199" spans="1:14" x14ac:dyDescent="0.35">
      <c r="A11199" t="s">
        <v>2064</v>
      </c>
      <c r="B11199" t="s">
        <v>5612</v>
      </c>
      <c r="C11199" t="s">
        <v>17</v>
      </c>
      <c r="D11199" t="s">
        <v>2068</v>
      </c>
      <c r="E11199" t="s">
        <v>2479</v>
      </c>
      <c r="F11199" t="s">
        <v>2787</v>
      </c>
      <c r="G11199" t="s">
        <v>2935</v>
      </c>
      <c r="H11199">
        <v>0</v>
      </c>
      <c r="I11199">
        <v>0</v>
      </c>
      <c r="J11199">
        <v>0</v>
      </c>
      <c r="K11199">
        <v>0</v>
      </c>
      <c r="L11199">
        <v>0</v>
      </c>
    </row>
    <row r="11200" spans="1:14" x14ac:dyDescent="0.35">
      <c r="A11200" t="s">
        <v>2064</v>
      </c>
      <c r="B11200" t="s">
        <v>5612</v>
      </c>
      <c r="C11200" t="s">
        <v>17</v>
      </c>
      <c r="D11200" t="s">
        <v>2068</v>
      </c>
      <c r="E11200" t="s">
        <v>2479</v>
      </c>
      <c r="F11200" t="s">
        <v>2788</v>
      </c>
      <c r="G11200" t="s">
        <v>2936</v>
      </c>
      <c r="H11200">
        <v>1504030.2856000001</v>
      </c>
      <c r="I11200">
        <v>2778.2174339845801</v>
      </c>
      <c r="J11200">
        <v>289081.08985122602</v>
      </c>
      <c r="K11200">
        <v>291859.30728521099</v>
      </c>
      <c r="L11200">
        <v>1212170.9783147899</v>
      </c>
    </row>
    <row r="11201" spans="1:14" x14ac:dyDescent="0.35">
      <c r="A11201" t="s">
        <v>2064</v>
      </c>
      <c r="B11201" t="s">
        <v>5612</v>
      </c>
      <c r="C11201" t="s">
        <v>17</v>
      </c>
      <c r="D11201" t="s">
        <v>2083</v>
      </c>
      <c r="E11201" t="s">
        <v>5645</v>
      </c>
      <c r="F11201" t="s">
        <v>2170</v>
      </c>
      <c r="G11201" t="s">
        <v>2171</v>
      </c>
      <c r="H11201">
        <v>0</v>
      </c>
      <c r="I11201">
        <v>0</v>
      </c>
      <c r="J11201">
        <v>0</v>
      </c>
      <c r="K11201">
        <v>0</v>
      </c>
      <c r="L11201">
        <v>0</v>
      </c>
    </row>
    <row r="11202" spans="1:14" x14ac:dyDescent="0.35">
      <c r="A11202" t="s">
        <v>2064</v>
      </c>
      <c r="B11202" t="s">
        <v>5612</v>
      </c>
      <c r="C11202" t="s">
        <v>17</v>
      </c>
      <c r="D11202" t="s">
        <v>2083</v>
      </c>
      <c r="E11202" t="s">
        <v>5645</v>
      </c>
      <c r="F11202" t="s">
        <v>19</v>
      </c>
      <c r="G11202" t="s">
        <v>2174</v>
      </c>
      <c r="H11202">
        <v>1599237.7217999999</v>
      </c>
      <c r="I11202">
        <v>3586.6541796718102</v>
      </c>
      <c r="J11202">
        <v>0</v>
      </c>
      <c r="K11202">
        <v>3586.6541796718102</v>
      </c>
      <c r="L11202">
        <v>1595651.06762033</v>
      </c>
      <c r="N11202" t="s">
        <v>2198</v>
      </c>
    </row>
    <row r="11203" spans="1:14" x14ac:dyDescent="0.35">
      <c r="A11203" t="s">
        <v>2064</v>
      </c>
      <c r="B11203" t="s">
        <v>5612</v>
      </c>
      <c r="C11203" t="s">
        <v>17</v>
      </c>
      <c r="D11203" t="s">
        <v>2083</v>
      </c>
      <c r="E11203" t="s">
        <v>5645</v>
      </c>
      <c r="F11203" t="s">
        <v>2787</v>
      </c>
      <c r="G11203" t="s">
        <v>2935</v>
      </c>
      <c r="H11203">
        <v>0</v>
      </c>
      <c r="I11203">
        <v>0</v>
      </c>
      <c r="J11203">
        <v>0</v>
      </c>
      <c r="K11203">
        <v>0</v>
      </c>
      <c r="L11203">
        <v>0</v>
      </c>
    </row>
    <row r="11204" spans="1:14" x14ac:dyDescent="0.35">
      <c r="A11204" t="s">
        <v>2064</v>
      </c>
      <c r="B11204" t="s">
        <v>5612</v>
      </c>
      <c r="C11204" t="s">
        <v>17</v>
      </c>
      <c r="D11204" t="s">
        <v>2083</v>
      </c>
      <c r="E11204" t="s">
        <v>5645</v>
      </c>
      <c r="F11204" t="s">
        <v>2788</v>
      </c>
      <c r="G11204" t="s">
        <v>2936</v>
      </c>
      <c r="H11204">
        <v>2818882.0353999999</v>
      </c>
      <c r="I11204">
        <v>6321.98384030743</v>
      </c>
      <c r="J11204">
        <v>767322.70895538502</v>
      </c>
      <c r="K11204">
        <v>773644.69279569294</v>
      </c>
      <c r="L11204">
        <v>2045237.34260431</v>
      </c>
    </row>
    <row r="11205" spans="1:14" x14ac:dyDescent="0.35">
      <c r="A11205" t="s">
        <v>2064</v>
      </c>
      <c r="B11205" t="s">
        <v>5612</v>
      </c>
      <c r="C11205" t="s">
        <v>17</v>
      </c>
      <c r="D11205" t="s">
        <v>2100</v>
      </c>
      <c r="E11205" t="s">
        <v>2481</v>
      </c>
      <c r="F11205" t="s">
        <v>2170</v>
      </c>
      <c r="G11205" t="s">
        <v>2171</v>
      </c>
      <c r="H11205">
        <v>0</v>
      </c>
      <c r="I11205">
        <v>0</v>
      </c>
      <c r="J11205">
        <v>0</v>
      </c>
      <c r="K11205">
        <v>0</v>
      </c>
      <c r="L11205">
        <v>0</v>
      </c>
    </row>
    <row r="11206" spans="1:14" x14ac:dyDescent="0.35">
      <c r="A11206" t="s">
        <v>2064</v>
      </c>
      <c r="B11206" t="s">
        <v>5612</v>
      </c>
      <c r="C11206" t="s">
        <v>17</v>
      </c>
      <c r="D11206" t="s">
        <v>2100</v>
      </c>
      <c r="E11206" t="s">
        <v>2481</v>
      </c>
      <c r="F11206" t="s">
        <v>19</v>
      </c>
      <c r="G11206" t="s">
        <v>2174</v>
      </c>
      <c r="H11206">
        <v>1074909.176</v>
      </c>
      <c r="I11206">
        <v>1605.39650398252</v>
      </c>
      <c r="J11206">
        <v>0</v>
      </c>
      <c r="K11206">
        <v>1605.39650398252</v>
      </c>
      <c r="L11206">
        <v>1073303.7794960199</v>
      </c>
      <c r="N11206" t="s">
        <v>2198</v>
      </c>
    </row>
    <row r="11207" spans="1:14" x14ac:dyDescent="0.35">
      <c r="A11207" t="s">
        <v>2064</v>
      </c>
      <c r="B11207" t="s">
        <v>5612</v>
      </c>
      <c r="C11207" t="s">
        <v>17</v>
      </c>
      <c r="D11207" t="s">
        <v>2100</v>
      </c>
      <c r="E11207" t="s">
        <v>2481</v>
      </c>
      <c r="F11207" t="s">
        <v>30</v>
      </c>
      <c r="G11207" t="s">
        <v>2182</v>
      </c>
      <c r="H11207">
        <v>114413.8823</v>
      </c>
      <c r="I11207">
        <v>170.879224735603</v>
      </c>
      <c r="J11207">
        <v>0</v>
      </c>
      <c r="K11207">
        <v>170.879224735603</v>
      </c>
      <c r="L11207">
        <v>114243.003075264</v>
      </c>
      <c r="N11207" t="s">
        <v>2198</v>
      </c>
    </row>
    <row r="11208" spans="1:14" x14ac:dyDescent="0.35">
      <c r="A11208" t="s">
        <v>2064</v>
      </c>
      <c r="B11208" t="s">
        <v>5612</v>
      </c>
      <c r="C11208" t="s">
        <v>17</v>
      </c>
      <c r="D11208" t="s">
        <v>2100</v>
      </c>
      <c r="E11208" t="s">
        <v>2481</v>
      </c>
      <c r="F11208" t="s">
        <v>2787</v>
      </c>
      <c r="G11208" t="s">
        <v>2935</v>
      </c>
      <c r="H11208">
        <v>0</v>
      </c>
      <c r="I11208">
        <v>0</v>
      </c>
      <c r="J11208">
        <v>0</v>
      </c>
      <c r="K11208">
        <v>0</v>
      </c>
      <c r="L11208">
        <v>0</v>
      </c>
    </row>
    <row r="11209" spans="1:14" x14ac:dyDescent="0.35">
      <c r="A11209" t="s">
        <v>2064</v>
      </c>
      <c r="B11209" t="s">
        <v>5612</v>
      </c>
      <c r="C11209" t="s">
        <v>17</v>
      </c>
      <c r="D11209" t="s">
        <v>2100</v>
      </c>
      <c r="E11209" t="s">
        <v>2481</v>
      </c>
      <c r="F11209" t="s">
        <v>2788</v>
      </c>
      <c r="G11209" t="s">
        <v>2936</v>
      </c>
      <c r="H11209">
        <v>1922575.9992</v>
      </c>
      <c r="I11209">
        <v>2871.4023999451401</v>
      </c>
      <c r="J11209">
        <v>239363.45083730601</v>
      </c>
      <c r="K11209">
        <v>242234.85323725099</v>
      </c>
      <c r="L11209">
        <v>1680341.1459627501</v>
      </c>
    </row>
    <row r="11210" spans="1:14" x14ac:dyDescent="0.35">
      <c r="A11210" t="s">
        <v>2064</v>
      </c>
      <c r="B11210" t="s">
        <v>5612</v>
      </c>
      <c r="C11210" t="s">
        <v>17</v>
      </c>
      <c r="D11210" t="s">
        <v>2104</v>
      </c>
      <c r="E11210" t="s">
        <v>2482</v>
      </c>
      <c r="F11210" t="s">
        <v>2170</v>
      </c>
      <c r="G11210" t="s">
        <v>2171</v>
      </c>
      <c r="H11210">
        <v>0</v>
      </c>
      <c r="I11210">
        <v>0</v>
      </c>
      <c r="J11210">
        <v>0</v>
      </c>
      <c r="K11210">
        <v>0</v>
      </c>
      <c r="L11210">
        <v>0</v>
      </c>
    </row>
    <row r="11211" spans="1:14" x14ac:dyDescent="0.35">
      <c r="A11211" t="s">
        <v>2064</v>
      </c>
      <c r="B11211" t="s">
        <v>5612</v>
      </c>
      <c r="C11211" t="s">
        <v>17</v>
      </c>
      <c r="D11211" t="s">
        <v>2104</v>
      </c>
      <c r="E11211" t="s">
        <v>2482</v>
      </c>
      <c r="F11211" t="s">
        <v>19</v>
      </c>
      <c r="G11211" t="s">
        <v>2174</v>
      </c>
      <c r="H11211">
        <v>2445875.9471999998</v>
      </c>
      <c r="I11211">
        <v>3978.5496835671202</v>
      </c>
      <c r="J11211">
        <v>0</v>
      </c>
      <c r="K11211">
        <v>3978.5496835671202</v>
      </c>
      <c r="L11211">
        <v>2441897.3975164299</v>
      </c>
      <c r="N11211" t="s">
        <v>2198</v>
      </c>
    </row>
    <row r="11212" spans="1:14" x14ac:dyDescent="0.35">
      <c r="A11212" t="s">
        <v>2064</v>
      </c>
      <c r="B11212" t="s">
        <v>5612</v>
      </c>
      <c r="C11212" t="s">
        <v>17</v>
      </c>
      <c r="D11212" t="s">
        <v>2104</v>
      </c>
      <c r="E11212" t="s">
        <v>2482</v>
      </c>
      <c r="F11212" t="s">
        <v>2787</v>
      </c>
      <c r="G11212" t="s">
        <v>2935</v>
      </c>
      <c r="H11212">
        <v>0</v>
      </c>
      <c r="I11212">
        <v>0</v>
      </c>
      <c r="J11212">
        <v>0</v>
      </c>
      <c r="K11212">
        <v>0</v>
      </c>
      <c r="L11212">
        <v>0</v>
      </c>
    </row>
    <row r="11213" spans="1:14" x14ac:dyDescent="0.35">
      <c r="A11213" t="s">
        <v>2064</v>
      </c>
      <c r="B11213" t="s">
        <v>5612</v>
      </c>
      <c r="C11213" t="s">
        <v>17</v>
      </c>
      <c r="D11213" t="s">
        <v>2104</v>
      </c>
      <c r="E11213" t="s">
        <v>2482</v>
      </c>
      <c r="F11213" t="s">
        <v>2788</v>
      </c>
      <c r="G11213" t="s">
        <v>2936</v>
      </c>
      <c r="H11213">
        <v>10756663.9802</v>
      </c>
      <c r="I11213">
        <v>17497.176061947699</v>
      </c>
      <c r="J11213">
        <v>3867390.7213721001</v>
      </c>
      <c r="K11213">
        <v>3884887.89743404</v>
      </c>
      <c r="L11213">
        <v>6871776.0827659601</v>
      </c>
    </row>
    <row r="11214" spans="1:14" x14ac:dyDescent="0.35">
      <c r="A11214" t="s">
        <v>2064</v>
      </c>
      <c r="B11214" t="s">
        <v>5612</v>
      </c>
      <c r="C11214" t="s">
        <v>2938</v>
      </c>
      <c r="D11214" t="s">
        <v>5646</v>
      </c>
      <c r="E11214" t="s">
        <v>5647</v>
      </c>
      <c r="F11214" t="s">
        <v>2172</v>
      </c>
      <c r="G11214" t="s">
        <v>2173</v>
      </c>
      <c r="H11214">
        <v>218328.6888</v>
      </c>
      <c r="I11214">
        <v>355.24042700745099</v>
      </c>
      <c r="J11214">
        <v>34782.0418896263</v>
      </c>
      <c r="K11214">
        <v>35137.282316633697</v>
      </c>
      <c r="L11214">
        <v>183191.40648336601</v>
      </c>
    </row>
    <row r="11215" spans="1:14" x14ac:dyDescent="0.35">
      <c r="A11215" t="s">
        <v>2064</v>
      </c>
      <c r="B11215" t="s">
        <v>5612</v>
      </c>
      <c r="C11215" t="s">
        <v>2938</v>
      </c>
      <c r="D11215" t="s">
        <v>5646</v>
      </c>
      <c r="E11215" t="s">
        <v>5647</v>
      </c>
      <c r="F11215" t="s">
        <v>19</v>
      </c>
      <c r="G11215" t="s">
        <v>2174</v>
      </c>
      <c r="H11215">
        <v>112560.5684</v>
      </c>
      <c r="I11215">
        <v>183.146175701619</v>
      </c>
      <c r="J11215">
        <v>0</v>
      </c>
      <c r="K11215">
        <v>183.146175701619</v>
      </c>
      <c r="L11215">
        <v>112377.422224298</v>
      </c>
      <c r="N11215" t="s">
        <v>2198</v>
      </c>
    </row>
    <row r="11216" spans="1:14" x14ac:dyDescent="0.35">
      <c r="A11216" t="s">
        <v>2064</v>
      </c>
      <c r="B11216" t="s">
        <v>5612</v>
      </c>
      <c r="C11216" t="s">
        <v>2938</v>
      </c>
      <c r="D11216" t="s">
        <v>5648</v>
      </c>
      <c r="E11216" t="s">
        <v>5649</v>
      </c>
      <c r="F11216" t="s">
        <v>2172</v>
      </c>
      <c r="G11216" t="s">
        <v>2173</v>
      </c>
      <c r="H11216">
        <v>319102.86410000001</v>
      </c>
      <c r="I11216">
        <v>784.99222624698302</v>
      </c>
      <c r="J11216">
        <v>81008.460806502306</v>
      </c>
      <c r="K11216">
        <v>81793.453032749298</v>
      </c>
      <c r="L11216">
        <v>237309.411067251</v>
      </c>
    </row>
    <row r="11217" spans="1:14" x14ac:dyDescent="0.35">
      <c r="A11217" t="s">
        <v>2064</v>
      </c>
      <c r="B11217" t="s">
        <v>5612</v>
      </c>
      <c r="C11217" t="s">
        <v>2938</v>
      </c>
      <c r="D11217" t="s">
        <v>5648</v>
      </c>
      <c r="E11217" t="s">
        <v>5649</v>
      </c>
      <c r="F11217" t="s">
        <v>19</v>
      </c>
      <c r="G11217" t="s">
        <v>2174</v>
      </c>
      <c r="H11217">
        <v>126076.0635</v>
      </c>
      <c r="I11217">
        <v>310.14679238641003</v>
      </c>
      <c r="J11217">
        <v>0</v>
      </c>
      <c r="K11217">
        <v>310.14679238641003</v>
      </c>
      <c r="L11217">
        <v>125765.916707614</v>
      </c>
      <c r="N11217" t="s">
        <v>2198</v>
      </c>
    </row>
    <row r="11218" spans="1:14" x14ac:dyDescent="0.35">
      <c r="A11218" t="s">
        <v>2064</v>
      </c>
      <c r="B11218" t="s">
        <v>5612</v>
      </c>
      <c r="C11218" t="s">
        <v>2938</v>
      </c>
      <c r="D11218" t="s">
        <v>5650</v>
      </c>
      <c r="E11218" t="s">
        <v>5651</v>
      </c>
      <c r="F11218" t="s">
        <v>2172</v>
      </c>
      <c r="G11218" t="s">
        <v>2173</v>
      </c>
      <c r="H11218">
        <v>28876.428</v>
      </c>
      <c r="I11218">
        <v>193.492737736366</v>
      </c>
      <c r="J11218">
        <v>3875.9562316218098</v>
      </c>
      <c r="K11218">
        <v>4069.44896935817</v>
      </c>
      <c r="L11218">
        <v>24806.9790306418</v>
      </c>
    </row>
    <row r="11219" spans="1:14" x14ac:dyDescent="0.35">
      <c r="A11219" t="s">
        <v>2064</v>
      </c>
      <c r="B11219" t="s">
        <v>5612</v>
      </c>
      <c r="C11219" t="s">
        <v>2938</v>
      </c>
      <c r="D11219" t="s">
        <v>5652</v>
      </c>
      <c r="E11219" t="s">
        <v>5653</v>
      </c>
      <c r="F11219" t="s">
        <v>2172</v>
      </c>
      <c r="G11219" t="s">
        <v>2173</v>
      </c>
      <c r="H11219">
        <v>321274.99709999998</v>
      </c>
      <c r="I11219">
        <v>777.36288711291502</v>
      </c>
      <c r="J11219">
        <v>53881.183981456299</v>
      </c>
      <c r="K11219">
        <v>54658.546868569203</v>
      </c>
      <c r="L11219">
        <v>266616.45023143099</v>
      </c>
    </row>
    <row r="11220" spans="1:14" x14ac:dyDescent="0.35">
      <c r="A11220" t="s">
        <v>2064</v>
      </c>
      <c r="B11220" t="s">
        <v>5612</v>
      </c>
      <c r="C11220" t="s">
        <v>2938</v>
      </c>
      <c r="D11220" t="s">
        <v>5654</v>
      </c>
      <c r="E11220" t="s">
        <v>5655</v>
      </c>
      <c r="F11220" t="s">
        <v>2172</v>
      </c>
      <c r="G11220" t="s">
        <v>2173</v>
      </c>
      <c r="H11220">
        <v>2445202.9958000001</v>
      </c>
      <c r="I11220">
        <v>3938.9308220573598</v>
      </c>
      <c r="J11220">
        <v>743910.44979752204</v>
      </c>
      <c r="K11220">
        <v>747849.38061957899</v>
      </c>
      <c r="L11220">
        <v>1697353.61518042</v>
      </c>
    </row>
    <row r="11221" spans="1:14" x14ac:dyDescent="0.35">
      <c r="A11221" t="s">
        <v>2064</v>
      </c>
      <c r="B11221" t="s">
        <v>5612</v>
      </c>
      <c r="C11221" t="s">
        <v>2938</v>
      </c>
      <c r="D11221" t="s">
        <v>5654</v>
      </c>
      <c r="E11221" t="s">
        <v>5655</v>
      </c>
      <c r="F11221" t="s">
        <v>2940</v>
      </c>
      <c r="G11221" t="s">
        <v>2941</v>
      </c>
      <c r="H11221">
        <v>0</v>
      </c>
      <c r="I11221">
        <v>0</v>
      </c>
      <c r="J11221">
        <v>0</v>
      </c>
      <c r="K11221">
        <v>0</v>
      </c>
      <c r="L11221">
        <v>0</v>
      </c>
    </row>
    <row r="11222" spans="1:14" x14ac:dyDescent="0.35">
      <c r="A11222" t="s">
        <v>2064</v>
      </c>
      <c r="B11222" t="s">
        <v>5612</v>
      </c>
      <c r="C11222" t="s">
        <v>2938</v>
      </c>
      <c r="D11222" t="s">
        <v>5656</v>
      </c>
      <c r="E11222" t="s">
        <v>5657</v>
      </c>
      <c r="F11222" t="s">
        <v>2172</v>
      </c>
      <c r="G11222" t="s">
        <v>2173</v>
      </c>
      <c r="H11222">
        <v>162971.4191</v>
      </c>
      <c r="I11222">
        <v>211.09408508998101</v>
      </c>
      <c r="J11222">
        <v>9453.2821247653992</v>
      </c>
      <c r="K11222">
        <v>9664.3762098553798</v>
      </c>
      <c r="L11222">
        <v>153307.04289014501</v>
      </c>
    </row>
    <row r="11223" spans="1:14" x14ac:dyDescent="0.35">
      <c r="A11223" t="s">
        <v>2064</v>
      </c>
      <c r="B11223" t="s">
        <v>5612</v>
      </c>
      <c r="C11223" t="s">
        <v>2944</v>
      </c>
      <c r="D11223" t="s">
        <v>5551</v>
      </c>
      <c r="E11223" t="s">
        <v>5658</v>
      </c>
      <c r="F11223" t="s">
        <v>3581</v>
      </c>
      <c r="G11223" t="s">
        <v>3582</v>
      </c>
      <c r="H11223">
        <v>8597907.6480999999</v>
      </c>
      <c r="I11223">
        <v>14964.8364374178</v>
      </c>
      <c r="J11223">
        <v>2786669.5594991199</v>
      </c>
      <c r="K11223">
        <v>2801634.3959365399</v>
      </c>
      <c r="L11223">
        <v>5796273.2521634595</v>
      </c>
    </row>
    <row r="11224" spans="1:14" x14ac:dyDescent="0.35">
      <c r="A11224" t="s">
        <v>2064</v>
      </c>
      <c r="B11224" t="s">
        <v>5612</v>
      </c>
      <c r="C11224" t="s">
        <v>2944</v>
      </c>
      <c r="D11224" t="s">
        <v>5445</v>
      </c>
      <c r="E11224" t="s">
        <v>5446</v>
      </c>
      <c r="F11224" t="s">
        <v>2947</v>
      </c>
      <c r="G11224" t="s">
        <v>2948</v>
      </c>
      <c r="H11224">
        <v>0</v>
      </c>
      <c r="I11224">
        <v>0</v>
      </c>
      <c r="J11224">
        <v>0</v>
      </c>
      <c r="K11224">
        <v>0</v>
      </c>
      <c r="L11224">
        <v>0</v>
      </c>
    </row>
    <row r="11225" spans="1:14" x14ac:dyDescent="0.35">
      <c r="A11225" t="s">
        <v>2108</v>
      </c>
      <c r="B11225" t="s">
        <v>5659</v>
      </c>
      <c r="C11225" t="s">
        <v>2857</v>
      </c>
      <c r="D11225" t="s">
        <v>2859</v>
      </c>
      <c r="E11225" t="s">
        <v>5660</v>
      </c>
      <c r="F11225" t="s">
        <v>2170</v>
      </c>
      <c r="G11225" t="s">
        <v>2171</v>
      </c>
      <c r="H11225">
        <v>0</v>
      </c>
      <c r="I11225">
        <v>0</v>
      </c>
      <c r="J11225">
        <v>0</v>
      </c>
      <c r="K11225">
        <v>0</v>
      </c>
      <c r="L11225">
        <v>0</v>
      </c>
    </row>
    <row r="11226" spans="1:14" x14ac:dyDescent="0.35">
      <c r="A11226" t="s">
        <v>2108</v>
      </c>
      <c r="B11226" t="s">
        <v>5659</v>
      </c>
      <c r="C11226" t="s">
        <v>2857</v>
      </c>
      <c r="D11226" t="s">
        <v>2859</v>
      </c>
      <c r="E11226" t="s">
        <v>5660</v>
      </c>
      <c r="F11226" t="s">
        <v>2172</v>
      </c>
      <c r="G11226" t="s">
        <v>2173</v>
      </c>
      <c r="H11226">
        <v>3679552.6916999999</v>
      </c>
      <c r="I11226">
        <v>11332.183570639099</v>
      </c>
      <c r="J11226">
        <v>2217.7419273063501</v>
      </c>
      <c r="K11226">
        <v>13549.9254979454</v>
      </c>
      <c r="L11226">
        <v>3666002.7662020498</v>
      </c>
    </row>
    <row r="11227" spans="1:14" x14ac:dyDescent="0.35">
      <c r="A11227" t="s">
        <v>2108</v>
      </c>
      <c r="B11227" t="s">
        <v>5659</v>
      </c>
      <c r="C11227" t="s">
        <v>2857</v>
      </c>
      <c r="D11227" t="s">
        <v>2859</v>
      </c>
      <c r="E11227" t="s">
        <v>5660</v>
      </c>
      <c r="F11227" t="s">
        <v>2861</v>
      </c>
      <c r="G11227" t="s">
        <v>2862</v>
      </c>
      <c r="H11227">
        <v>287259.47730000003</v>
      </c>
      <c r="I11227">
        <v>884.69371141461397</v>
      </c>
      <c r="J11227">
        <v>173.13718264429801</v>
      </c>
      <c r="K11227">
        <v>1057.83089405891</v>
      </c>
      <c r="L11227">
        <v>286201.64640594099</v>
      </c>
    </row>
    <row r="11228" spans="1:14" x14ac:dyDescent="0.35">
      <c r="A11228" t="s">
        <v>2108</v>
      </c>
      <c r="B11228" t="s">
        <v>5659</v>
      </c>
      <c r="C11228" t="s">
        <v>2857</v>
      </c>
      <c r="D11228" t="s">
        <v>2859</v>
      </c>
      <c r="E11228" t="s">
        <v>5660</v>
      </c>
      <c r="F11228" t="s">
        <v>2865</v>
      </c>
      <c r="G11228" t="s">
        <v>2866</v>
      </c>
      <c r="H11228">
        <v>0</v>
      </c>
      <c r="I11228">
        <v>0</v>
      </c>
      <c r="J11228">
        <v>0</v>
      </c>
      <c r="K11228">
        <v>0</v>
      </c>
      <c r="L11228">
        <v>0</v>
      </c>
    </row>
    <row r="11229" spans="1:14" x14ac:dyDescent="0.35">
      <c r="A11229" t="s">
        <v>2108</v>
      </c>
      <c r="B11229" t="s">
        <v>5659</v>
      </c>
      <c r="C11229" t="s">
        <v>2857</v>
      </c>
      <c r="D11229" t="s">
        <v>2859</v>
      </c>
      <c r="E11229" t="s">
        <v>5660</v>
      </c>
      <c r="F11229" t="s">
        <v>2867</v>
      </c>
      <c r="G11229" t="s">
        <v>2868</v>
      </c>
      <c r="H11229">
        <v>0</v>
      </c>
      <c r="I11229">
        <v>0</v>
      </c>
      <c r="J11229">
        <v>0</v>
      </c>
      <c r="K11229">
        <v>0</v>
      </c>
      <c r="L11229">
        <v>0</v>
      </c>
    </row>
    <row r="11230" spans="1:14" x14ac:dyDescent="0.35">
      <c r="A11230" t="s">
        <v>2108</v>
      </c>
      <c r="B11230" t="s">
        <v>5659</v>
      </c>
      <c r="C11230" t="s">
        <v>2857</v>
      </c>
      <c r="D11230" t="s">
        <v>2859</v>
      </c>
      <c r="E11230" t="s">
        <v>5660</v>
      </c>
      <c r="F11230" t="s">
        <v>2869</v>
      </c>
      <c r="G11230" t="s">
        <v>2870</v>
      </c>
      <c r="H11230">
        <v>548205.10919999995</v>
      </c>
      <c r="I11230">
        <v>1688.3467775088</v>
      </c>
      <c r="J11230">
        <v>330.41447069522502</v>
      </c>
      <c r="K11230">
        <v>2018.7612482040299</v>
      </c>
      <c r="L11230">
        <v>546186.34795179602</v>
      </c>
    </row>
    <row r="11231" spans="1:14" x14ac:dyDescent="0.35">
      <c r="A11231" t="s">
        <v>2108</v>
      </c>
      <c r="B11231" t="s">
        <v>5659</v>
      </c>
      <c r="C11231" t="s">
        <v>2857</v>
      </c>
      <c r="D11231" t="s">
        <v>2859</v>
      </c>
      <c r="E11231" t="s">
        <v>5660</v>
      </c>
      <c r="F11231" t="s">
        <v>2871</v>
      </c>
      <c r="G11231" t="s">
        <v>2872</v>
      </c>
      <c r="H11231">
        <v>157883.07120000001</v>
      </c>
      <c r="I11231">
        <v>486.24387192253602</v>
      </c>
      <c r="J11231">
        <v>95.159367560224695</v>
      </c>
      <c r="K11231">
        <v>581.40323948276</v>
      </c>
      <c r="L11231">
        <v>157301.66796051699</v>
      </c>
    </row>
    <row r="11232" spans="1:14" x14ac:dyDescent="0.35">
      <c r="A11232" t="s">
        <v>2108</v>
      </c>
      <c r="B11232" t="s">
        <v>5659</v>
      </c>
      <c r="C11232" t="s">
        <v>2857</v>
      </c>
      <c r="D11232" t="s">
        <v>2859</v>
      </c>
      <c r="E11232" t="s">
        <v>5660</v>
      </c>
      <c r="F11232" t="s">
        <v>5301</v>
      </c>
      <c r="G11232" t="s">
        <v>5302</v>
      </c>
      <c r="H11232">
        <v>74555.895099999994</v>
      </c>
      <c r="I11232">
        <v>229.615161741197</v>
      </c>
      <c r="J11232">
        <v>44.936368014550602</v>
      </c>
      <c r="K11232">
        <v>274.55152975574799</v>
      </c>
      <c r="L11232">
        <v>74281.343570244295</v>
      </c>
    </row>
    <row r="11233" spans="1:12" x14ac:dyDescent="0.35">
      <c r="A11233" t="s">
        <v>2108</v>
      </c>
      <c r="B11233" t="s">
        <v>5659</v>
      </c>
      <c r="C11233" t="s">
        <v>2857</v>
      </c>
      <c r="D11233" t="s">
        <v>2859</v>
      </c>
      <c r="E11233" t="s">
        <v>5660</v>
      </c>
      <c r="F11233" t="s">
        <v>2877</v>
      </c>
      <c r="G11233" t="s">
        <v>2878</v>
      </c>
      <c r="H11233">
        <v>730209.20539999998</v>
      </c>
      <c r="I11233">
        <v>2248.87790764173</v>
      </c>
      <c r="J11233">
        <v>440.11207496603902</v>
      </c>
      <c r="K11233">
        <v>2688.9899826077699</v>
      </c>
      <c r="L11233">
        <v>727520.21541739197</v>
      </c>
    </row>
    <row r="11234" spans="1:12" x14ac:dyDescent="0.35">
      <c r="A11234" t="s">
        <v>2108</v>
      </c>
      <c r="B11234" t="s">
        <v>5659</v>
      </c>
      <c r="C11234" t="s">
        <v>2879</v>
      </c>
      <c r="D11234" t="s">
        <v>2880</v>
      </c>
      <c r="E11234" t="s">
        <v>5525</v>
      </c>
      <c r="F11234" t="s">
        <v>2172</v>
      </c>
      <c r="G11234" t="s">
        <v>2173</v>
      </c>
      <c r="H11234">
        <v>0</v>
      </c>
      <c r="I11234">
        <v>0</v>
      </c>
      <c r="J11234">
        <v>0</v>
      </c>
      <c r="K11234">
        <v>0</v>
      </c>
      <c r="L11234">
        <v>0</v>
      </c>
    </row>
    <row r="11235" spans="1:12" x14ac:dyDescent="0.35">
      <c r="A11235" t="s">
        <v>2108</v>
      </c>
      <c r="B11235" t="s">
        <v>5659</v>
      </c>
      <c r="C11235" t="s">
        <v>2879</v>
      </c>
      <c r="D11235" t="s">
        <v>2880</v>
      </c>
      <c r="E11235" t="s">
        <v>5525</v>
      </c>
      <c r="F11235" t="s">
        <v>2882</v>
      </c>
      <c r="G11235" t="s">
        <v>2883</v>
      </c>
      <c r="H11235">
        <v>0</v>
      </c>
      <c r="I11235">
        <v>0</v>
      </c>
      <c r="J11235">
        <v>0</v>
      </c>
      <c r="K11235">
        <v>0</v>
      </c>
      <c r="L11235">
        <v>0</v>
      </c>
    </row>
    <row r="11236" spans="1:12" x14ac:dyDescent="0.35">
      <c r="A11236" t="s">
        <v>2108</v>
      </c>
      <c r="B11236" t="s">
        <v>5659</v>
      </c>
      <c r="C11236" t="s">
        <v>2879</v>
      </c>
      <c r="D11236" t="s">
        <v>2880</v>
      </c>
      <c r="E11236" t="s">
        <v>5525</v>
      </c>
      <c r="F11236" t="s">
        <v>2884</v>
      </c>
      <c r="G11236" t="s">
        <v>2885</v>
      </c>
      <c r="H11236">
        <v>0</v>
      </c>
      <c r="I11236">
        <v>0</v>
      </c>
      <c r="J11236">
        <v>0</v>
      </c>
      <c r="K11236">
        <v>0</v>
      </c>
      <c r="L11236">
        <v>0</v>
      </c>
    </row>
    <row r="11237" spans="1:12" x14ac:dyDescent="0.35">
      <c r="A11237" t="s">
        <v>2108</v>
      </c>
      <c r="B11237" t="s">
        <v>5659</v>
      </c>
      <c r="C11237" t="s">
        <v>2879</v>
      </c>
      <c r="D11237" t="s">
        <v>2880</v>
      </c>
      <c r="E11237" t="s">
        <v>5525</v>
      </c>
      <c r="F11237" t="s">
        <v>2896</v>
      </c>
      <c r="G11237" t="s">
        <v>2897</v>
      </c>
      <c r="H11237">
        <v>31196.065600000002</v>
      </c>
      <c r="I11237">
        <v>74.245229395046707</v>
      </c>
      <c r="J11237">
        <v>0</v>
      </c>
      <c r="K11237">
        <v>74.245229395046707</v>
      </c>
      <c r="L11237">
        <v>31121.820370605001</v>
      </c>
    </row>
    <row r="11238" spans="1:12" x14ac:dyDescent="0.35">
      <c r="A11238" t="s">
        <v>2108</v>
      </c>
      <c r="B11238" t="s">
        <v>5659</v>
      </c>
      <c r="C11238" t="s">
        <v>2879</v>
      </c>
      <c r="D11238" t="s">
        <v>2886</v>
      </c>
      <c r="E11238" t="s">
        <v>3066</v>
      </c>
      <c r="F11238" t="s">
        <v>2172</v>
      </c>
      <c r="G11238" t="s">
        <v>2173</v>
      </c>
      <c r="H11238">
        <v>0</v>
      </c>
      <c r="I11238">
        <v>0</v>
      </c>
      <c r="J11238">
        <v>0</v>
      </c>
      <c r="K11238">
        <v>0</v>
      </c>
      <c r="L11238">
        <v>0</v>
      </c>
    </row>
    <row r="11239" spans="1:12" x14ac:dyDescent="0.35">
      <c r="A11239" t="s">
        <v>2108</v>
      </c>
      <c r="B11239" t="s">
        <v>5659</v>
      </c>
      <c r="C11239" t="s">
        <v>2879</v>
      </c>
      <c r="D11239" t="s">
        <v>2886</v>
      </c>
      <c r="E11239" t="s">
        <v>3066</v>
      </c>
      <c r="F11239" t="s">
        <v>2882</v>
      </c>
      <c r="G11239" t="s">
        <v>2883</v>
      </c>
      <c r="H11239">
        <v>0</v>
      </c>
      <c r="I11239">
        <v>0</v>
      </c>
      <c r="J11239">
        <v>0</v>
      </c>
      <c r="K11239">
        <v>0</v>
      </c>
      <c r="L11239">
        <v>0</v>
      </c>
    </row>
    <row r="11240" spans="1:12" x14ac:dyDescent="0.35">
      <c r="A11240" t="s">
        <v>2108</v>
      </c>
      <c r="B11240" t="s">
        <v>5659</v>
      </c>
      <c r="C11240" t="s">
        <v>2879</v>
      </c>
      <c r="D11240" t="s">
        <v>2886</v>
      </c>
      <c r="E11240" t="s">
        <v>3066</v>
      </c>
      <c r="F11240" t="s">
        <v>2962</v>
      </c>
      <c r="G11240" t="s">
        <v>2963</v>
      </c>
      <c r="H11240">
        <v>0</v>
      </c>
      <c r="I11240">
        <v>0</v>
      </c>
      <c r="J11240">
        <v>0</v>
      </c>
      <c r="K11240">
        <v>0</v>
      </c>
      <c r="L11240">
        <v>0</v>
      </c>
    </row>
    <row r="11241" spans="1:12" x14ac:dyDescent="0.35">
      <c r="A11241" t="s">
        <v>2108</v>
      </c>
      <c r="B11241" t="s">
        <v>5659</v>
      </c>
      <c r="C11241" t="s">
        <v>2879</v>
      </c>
      <c r="D11241" t="s">
        <v>2886</v>
      </c>
      <c r="E11241" t="s">
        <v>3066</v>
      </c>
      <c r="F11241" t="s">
        <v>2964</v>
      </c>
      <c r="G11241" t="s">
        <v>2965</v>
      </c>
      <c r="H11241">
        <v>0</v>
      </c>
      <c r="I11241">
        <v>0</v>
      </c>
      <c r="J11241">
        <v>0</v>
      </c>
      <c r="K11241">
        <v>0</v>
      </c>
      <c r="L11241">
        <v>0</v>
      </c>
    </row>
    <row r="11242" spans="1:12" x14ac:dyDescent="0.35">
      <c r="A11242" t="s">
        <v>2108</v>
      </c>
      <c r="B11242" t="s">
        <v>5659</v>
      </c>
      <c r="C11242" t="s">
        <v>2879</v>
      </c>
      <c r="D11242" t="s">
        <v>2888</v>
      </c>
      <c r="E11242" t="s">
        <v>2967</v>
      </c>
      <c r="F11242" t="s">
        <v>2170</v>
      </c>
      <c r="G11242" t="s">
        <v>2171</v>
      </c>
      <c r="H11242">
        <v>0</v>
      </c>
      <c r="I11242">
        <v>0</v>
      </c>
      <c r="J11242">
        <v>0</v>
      </c>
      <c r="K11242">
        <v>0</v>
      </c>
      <c r="L11242">
        <v>0</v>
      </c>
    </row>
    <row r="11243" spans="1:12" x14ac:dyDescent="0.35">
      <c r="A11243" t="s">
        <v>2108</v>
      </c>
      <c r="B11243" t="s">
        <v>5659</v>
      </c>
      <c r="C11243" t="s">
        <v>2879</v>
      </c>
      <c r="D11243" t="s">
        <v>2888</v>
      </c>
      <c r="E11243" t="s">
        <v>2967</v>
      </c>
      <c r="F11243" t="s">
        <v>2172</v>
      </c>
      <c r="G11243" t="s">
        <v>2173</v>
      </c>
      <c r="H11243">
        <v>0</v>
      </c>
      <c r="I11243">
        <v>0</v>
      </c>
      <c r="J11243">
        <v>0</v>
      </c>
      <c r="K11243">
        <v>0</v>
      </c>
      <c r="L11243">
        <v>0</v>
      </c>
    </row>
    <row r="11244" spans="1:12" x14ac:dyDescent="0.35">
      <c r="A11244" t="s">
        <v>2108</v>
      </c>
      <c r="B11244" t="s">
        <v>5659</v>
      </c>
      <c r="C11244" t="s">
        <v>2879</v>
      </c>
      <c r="D11244" t="s">
        <v>2888</v>
      </c>
      <c r="E11244" t="s">
        <v>2967</v>
      </c>
      <c r="F11244" t="s">
        <v>2882</v>
      </c>
      <c r="G11244" t="s">
        <v>2883</v>
      </c>
      <c r="H11244">
        <v>0</v>
      </c>
      <c r="I11244">
        <v>0</v>
      </c>
      <c r="J11244">
        <v>0</v>
      </c>
      <c r="K11244">
        <v>0</v>
      </c>
      <c r="L11244">
        <v>0</v>
      </c>
    </row>
    <row r="11245" spans="1:12" x14ac:dyDescent="0.35">
      <c r="A11245" t="s">
        <v>2108</v>
      </c>
      <c r="B11245" t="s">
        <v>5659</v>
      </c>
      <c r="C11245" t="s">
        <v>2879</v>
      </c>
      <c r="D11245" t="s">
        <v>2888</v>
      </c>
      <c r="E11245" t="s">
        <v>2967</v>
      </c>
      <c r="F11245" t="s">
        <v>2884</v>
      </c>
      <c r="G11245" t="s">
        <v>2885</v>
      </c>
      <c r="H11245">
        <v>5071.0466999999999</v>
      </c>
      <c r="I11245">
        <v>4.7514628618522696</v>
      </c>
      <c r="J11245">
        <v>0</v>
      </c>
      <c r="K11245">
        <v>4.7514628618522696</v>
      </c>
      <c r="L11245">
        <v>5066.2952371381498</v>
      </c>
    </row>
    <row r="11246" spans="1:12" x14ac:dyDescent="0.35">
      <c r="A11246" t="s">
        <v>2108</v>
      </c>
      <c r="B11246" t="s">
        <v>5659</v>
      </c>
      <c r="C11246" t="s">
        <v>2879</v>
      </c>
      <c r="D11246" t="s">
        <v>2892</v>
      </c>
      <c r="E11246" t="s">
        <v>2893</v>
      </c>
      <c r="F11246" t="s">
        <v>2172</v>
      </c>
      <c r="G11246" t="s">
        <v>2173</v>
      </c>
      <c r="H11246">
        <v>8402.0740000000005</v>
      </c>
      <c r="I11246">
        <v>27.4733662718921</v>
      </c>
      <c r="J11246">
        <v>0</v>
      </c>
      <c r="K11246">
        <v>27.4733662718921</v>
      </c>
      <c r="L11246">
        <v>8374.6006337281106</v>
      </c>
    </row>
    <row r="11247" spans="1:12" x14ac:dyDescent="0.35">
      <c r="A11247" t="s">
        <v>2108</v>
      </c>
      <c r="B11247" t="s">
        <v>5659</v>
      </c>
      <c r="C11247" t="s">
        <v>2879</v>
      </c>
      <c r="D11247" t="s">
        <v>2892</v>
      </c>
      <c r="E11247" t="s">
        <v>2893</v>
      </c>
      <c r="F11247" t="s">
        <v>2882</v>
      </c>
      <c r="G11247" t="s">
        <v>2883</v>
      </c>
      <c r="H11247">
        <v>36281.683199999999</v>
      </c>
      <c r="I11247">
        <v>118.634990719534</v>
      </c>
      <c r="J11247">
        <v>0</v>
      </c>
      <c r="K11247">
        <v>118.634990719534</v>
      </c>
      <c r="L11247">
        <v>36163.048209280503</v>
      </c>
    </row>
    <row r="11248" spans="1:12" x14ac:dyDescent="0.35">
      <c r="A11248" t="s">
        <v>2108</v>
      </c>
      <c r="B11248" t="s">
        <v>5659</v>
      </c>
      <c r="C11248" t="s">
        <v>2879</v>
      </c>
      <c r="D11248" t="s">
        <v>2892</v>
      </c>
      <c r="E11248" t="s">
        <v>2893</v>
      </c>
      <c r="F11248" t="s">
        <v>2884</v>
      </c>
      <c r="G11248" t="s">
        <v>2885</v>
      </c>
      <c r="H11248">
        <v>103888.10550000001</v>
      </c>
      <c r="I11248">
        <v>201.589609668218</v>
      </c>
      <c r="J11248">
        <v>0</v>
      </c>
      <c r="K11248">
        <v>201.589609668218</v>
      </c>
      <c r="L11248">
        <v>103686.515890332</v>
      </c>
    </row>
    <row r="11249" spans="1:14" x14ac:dyDescent="0.35">
      <c r="A11249" t="s">
        <v>2108</v>
      </c>
      <c r="B11249" t="s">
        <v>5659</v>
      </c>
      <c r="C11249" t="s">
        <v>2879</v>
      </c>
      <c r="D11249" t="s">
        <v>2892</v>
      </c>
      <c r="E11249" t="s">
        <v>2893</v>
      </c>
      <c r="F11249" t="s">
        <v>2956</v>
      </c>
      <c r="G11249" t="s">
        <v>2957</v>
      </c>
      <c r="H11249">
        <v>49609.488599999997</v>
      </c>
      <c r="I11249">
        <v>96.264701246059104</v>
      </c>
      <c r="J11249">
        <v>0</v>
      </c>
      <c r="K11249">
        <v>96.264701246059104</v>
      </c>
      <c r="L11249">
        <v>49513.223898753902</v>
      </c>
      <c r="N11249" t="s">
        <v>2198</v>
      </c>
    </row>
    <row r="11250" spans="1:14" x14ac:dyDescent="0.35">
      <c r="A11250" t="s">
        <v>2108</v>
      </c>
      <c r="B11250" t="s">
        <v>5659</v>
      </c>
      <c r="C11250" t="s">
        <v>2879</v>
      </c>
      <c r="D11250" t="s">
        <v>2892</v>
      </c>
      <c r="E11250" t="s">
        <v>2893</v>
      </c>
      <c r="F11250" t="s">
        <v>2896</v>
      </c>
      <c r="G11250" t="s">
        <v>2897</v>
      </c>
      <c r="H11250">
        <v>1361.8290999999999</v>
      </c>
      <c r="I11250">
        <v>2.6425604263624098</v>
      </c>
      <c r="J11250">
        <v>0</v>
      </c>
      <c r="K11250">
        <v>2.6425604263624098</v>
      </c>
      <c r="L11250">
        <v>1359.1865395736399</v>
      </c>
    </row>
    <row r="11251" spans="1:14" x14ac:dyDescent="0.35">
      <c r="A11251" t="s">
        <v>2108</v>
      </c>
      <c r="B11251" t="s">
        <v>5659</v>
      </c>
      <c r="C11251" t="s">
        <v>2879</v>
      </c>
      <c r="D11251" t="s">
        <v>2894</v>
      </c>
      <c r="E11251" t="s">
        <v>4142</v>
      </c>
      <c r="F11251" t="s">
        <v>2170</v>
      </c>
      <c r="G11251" t="s">
        <v>2171</v>
      </c>
      <c r="H11251">
        <v>0</v>
      </c>
      <c r="I11251">
        <v>0</v>
      </c>
      <c r="J11251">
        <v>0</v>
      </c>
      <c r="K11251">
        <v>0</v>
      </c>
      <c r="L11251">
        <v>0</v>
      </c>
    </row>
    <row r="11252" spans="1:14" x14ac:dyDescent="0.35">
      <c r="A11252" t="s">
        <v>2108</v>
      </c>
      <c r="B11252" t="s">
        <v>5659</v>
      </c>
      <c r="C11252" t="s">
        <v>2879</v>
      </c>
      <c r="D11252" t="s">
        <v>2894</v>
      </c>
      <c r="E11252" t="s">
        <v>4142</v>
      </c>
      <c r="F11252" t="s">
        <v>2172</v>
      </c>
      <c r="G11252" t="s">
        <v>2173</v>
      </c>
      <c r="H11252">
        <v>0</v>
      </c>
      <c r="I11252">
        <v>0</v>
      </c>
      <c r="J11252">
        <v>0</v>
      </c>
      <c r="K11252">
        <v>0</v>
      </c>
      <c r="L11252">
        <v>0</v>
      </c>
    </row>
    <row r="11253" spans="1:14" x14ac:dyDescent="0.35">
      <c r="A11253" t="s">
        <v>2108</v>
      </c>
      <c r="B11253" t="s">
        <v>5659</v>
      </c>
      <c r="C11253" t="s">
        <v>2879</v>
      </c>
      <c r="D11253" t="s">
        <v>2894</v>
      </c>
      <c r="E11253" t="s">
        <v>4142</v>
      </c>
      <c r="F11253" t="s">
        <v>2882</v>
      </c>
      <c r="G11253" t="s">
        <v>2883</v>
      </c>
      <c r="H11253">
        <v>46165.399299999997</v>
      </c>
      <c r="I11253">
        <v>109.954325661095</v>
      </c>
      <c r="J11253">
        <v>0</v>
      </c>
      <c r="K11253">
        <v>109.954325661095</v>
      </c>
      <c r="L11253">
        <v>46055.444974338898</v>
      </c>
    </row>
    <row r="11254" spans="1:14" x14ac:dyDescent="0.35">
      <c r="A11254" t="s">
        <v>2108</v>
      </c>
      <c r="B11254" t="s">
        <v>5659</v>
      </c>
      <c r="C11254" t="s">
        <v>2879</v>
      </c>
      <c r="D11254" t="s">
        <v>2898</v>
      </c>
      <c r="E11254" t="s">
        <v>3209</v>
      </c>
      <c r="F11254" t="s">
        <v>2170</v>
      </c>
      <c r="G11254" t="s">
        <v>2171</v>
      </c>
      <c r="H11254">
        <v>0</v>
      </c>
      <c r="I11254">
        <v>0</v>
      </c>
      <c r="J11254">
        <v>0</v>
      </c>
      <c r="K11254">
        <v>0</v>
      </c>
      <c r="L11254">
        <v>0</v>
      </c>
    </row>
    <row r="11255" spans="1:14" x14ac:dyDescent="0.35">
      <c r="A11255" t="s">
        <v>2108</v>
      </c>
      <c r="B11255" t="s">
        <v>5659</v>
      </c>
      <c r="C11255" t="s">
        <v>2879</v>
      </c>
      <c r="D11255" t="s">
        <v>2898</v>
      </c>
      <c r="E11255" t="s">
        <v>3209</v>
      </c>
      <c r="F11255" t="s">
        <v>2172</v>
      </c>
      <c r="G11255" t="s">
        <v>2173</v>
      </c>
      <c r="H11255">
        <v>6280.5457999999999</v>
      </c>
      <c r="I11255">
        <v>24.661781820765398</v>
      </c>
      <c r="J11255">
        <v>0</v>
      </c>
      <c r="K11255">
        <v>24.661781820765398</v>
      </c>
      <c r="L11255">
        <v>6255.8840181792402</v>
      </c>
    </row>
    <row r="11256" spans="1:14" x14ac:dyDescent="0.35">
      <c r="A11256" t="s">
        <v>2108</v>
      </c>
      <c r="B11256" t="s">
        <v>5659</v>
      </c>
      <c r="C11256" t="s">
        <v>2879</v>
      </c>
      <c r="D11256" t="s">
        <v>2898</v>
      </c>
      <c r="E11256" t="s">
        <v>3209</v>
      </c>
      <c r="F11256" t="s">
        <v>2882</v>
      </c>
      <c r="G11256" t="s">
        <v>2883</v>
      </c>
      <c r="H11256">
        <v>0</v>
      </c>
      <c r="I11256">
        <v>0</v>
      </c>
      <c r="J11256">
        <v>0</v>
      </c>
      <c r="K11256">
        <v>0</v>
      </c>
      <c r="L11256">
        <v>0</v>
      </c>
    </row>
    <row r="11257" spans="1:14" x14ac:dyDescent="0.35">
      <c r="A11257" t="s">
        <v>2108</v>
      </c>
      <c r="B11257" t="s">
        <v>5659</v>
      </c>
      <c r="C11257" t="s">
        <v>2879</v>
      </c>
      <c r="D11257" t="s">
        <v>2898</v>
      </c>
      <c r="E11257" t="s">
        <v>3209</v>
      </c>
      <c r="F11257" t="s">
        <v>2884</v>
      </c>
      <c r="G11257" t="s">
        <v>2885</v>
      </c>
      <c r="H11257">
        <v>20169.262699999999</v>
      </c>
      <c r="I11257">
        <v>74.443034326743401</v>
      </c>
      <c r="J11257">
        <v>0</v>
      </c>
      <c r="K11257">
        <v>74.443034326743401</v>
      </c>
      <c r="L11257">
        <v>20094.819665673302</v>
      </c>
    </row>
    <row r="11258" spans="1:14" x14ac:dyDescent="0.35">
      <c r="A11258" t="s">
        <v>2108</v>
      </c>
      <c r="B11258" t="s">
        <v>5659</v>
      </c>
      <c r="C11258" t="s">
        <v>2879</v>
      </c>
      <c r="D11258" t="s">
        <v>2898</v>
      </c>
      <c r="E11258" t="s">
        <v>3209</v>
      </c>
      <c r="F11258" t="s">
        <v>2974</v>
      </c>
      <c r="G11258" t="s">
        <v>2975</v>
      </c>
      <c r="H11258">
        <v>15628.5386</v>
      </c>
      <c r="I11258">
        <v>57.683607750565599</v>
      </c>
      <c r="J11258">
        <v>0</v>
      </c>
      <c r="K11258">
        <v>57.683607750565599</v>
      </c>
      <c r="L11258">
        <v>15570.8549922494</v>
      </c>
      <c r="N11258" t="s">
        <v>2198</v>
      </c>
    </row>
    <row r="11259" spans="1:14" x14ac:dyDescent="0.35">
      <c r="A11259" t="s">
        <v>2108</v>
      </c>
      <c r="B11259" t="s">
        <v>5659</v>
      </c>
      <c r="C11259" t="s">
        <v>2879</v>
      </c>
      <c r="D11259" t="s">
        <v>2898</v>
      </c>
      <c r="E11259" t="s">
        <v>3209</v>
      </c>
      <c r="F11259" t="s">
        <v>2896</v>
      </c>
      <c r="G11259" t="s">
        <v>2897</v>
      </c>
      <c r="H11259">
        <v>12460.5916</v>
      </c>
      <c r="I11259">
        <v>45.990984557883301</v>
      </c>
      <c r="J11259">
        <v>0</v>
      </c>
      <c r="K11259">
        <v>45.990984557883301</v>
      </c>
      <c r="L11259">
        <v>12414.600615442099</v>
      </c>
    </row>
    <row r="11260" spans="1:14" x14ac:dyDescent="0.35">
      <c r="A11260" t="s">
        <v>2108</v>
      </c>
      <c r="B11260" t="s">
        <v>5659</v>
      </c>
      <c r="C11260" t="s">
        <v>2879</v>
      </c>
      <c r="D11260" t="s">
        <v>2902</v>
      </c>
      <c r="E11260" t="s">
        <v>5661</v>
      </c>
      <c r="F11260" t="s">
        <v>2172</v>
      </c>
      <c r="G11260" t="s">
        <v>2173</v>
      </c>
      <c r="H11260">
        <v>8193.5460000000003</v>
      </c>
      <c r="I11260">
        <v>11.8471858301999</v>
      </c>
      <c r="J11260">
        <v>0</v>
      </c>
      <c r="K11260">
        <v>11.8471858301999</v>
      </c>
      <c r="L11260">
        <v>8181.6988141698002</v>
      </c>
    </row>
    <row r="11261" spans="1:14" x14ac:dyDescent="0.35">
      <c r="A11261" t="s">
        <v>2108</v>
      </c>
      <c r="B11261" t="s">
        <v>5659</v>
      </c>
      <c r="C11261" t="s">
        <v>2879</v>
      </c>
      <c r="D11261" t="s">
        <v>2902</v>
      </c>
      <c r="E11261" t="s">
        <v>5661</v>
      </c>
      <c r="F11261" t="s">
        <v>2882</v>
      </c>
      <c r="G11261" t="s">
        <v>2883</v>
      </c>
      <c r="H11261">
        <v>0</v>
      </c>
      <c r="I11261">
        <v>0</v>
      </c>
      <c r="J11261">
        <v>0</v>
      </c>
      <c r="K11261">
        <v>0</v>
      </c>
      <c r="L11261">
        <v>0</v>
      </c>
    </row>
    <row r="11262" spans="1:14" x14ac:dyDescent="0.35">
      <c r="A11262" t="s">
        <v>2108</v>
      </c>
      <c r="B11262" t="s">
        <v>5659</v>
      </c>
      <c r="C11262" t="s">
        <v>2879</v>
      </c>
      <c r="D11262" t="s">
        <v>2902</v>
      </c>
      <c r="E11262" t="s">
        <v>5661</v>
      </c>
      <c r="F11262" t="s">
        <v>2884</v>
      </c>
      <c r="G11262" t="s">
        <v>2885</v>
      </c>
      <c r="H11262">
        <v>14919.5913</v>
      </c>
      <c r="I11262">
        <v>21.572487631110199</v>
      </c>
      <c r="J11262">
        <v>0</v>
      </c>
      <c r="K11262">
        <v>21.572487631110199</v>
      </c>
      <c r="L11262">
        <v>14898.0188123689</v>
      </c>
    </row>
    <row r="11263" spans="1:14" x14ac:dyDescent="0.35">
      <c r="A11263" t="s">
        <v>2108</v>
      </c>
      <c r="B11263" t="s">
        <v>5659</v>
      </c>
      <c r="C11263" t="s">
        <v>2879</v>
      </c>
      <c r="D11263" t="s">
        <v>2902</v>
      </c>
      <c r="E11263" t="s">
        <v>5661</v>
      </c>
      <c r="F11263" t="s">
        <v>2956</v>
      </c>
      <c r="G11263" t="s">
        <v>2957</v>
      </c>
      <c r="H11263">
        <v>12106.8815</v>
      </c>
      <c r="I11263">
        <v>17.505543241638598</v>
      </c>
      <c r="J11263">
        <v>0</v>
      </c>
      <c r="K11263">
        <v>17.505543241638598</v>
      </c>
      <c r="L11263">
        <v>12089.3759567584</v>
      </c>
      <c r="N11263" t="s">
        <v>2198</v>
      </c>
    </row>
    <row r="11264" spans="1:14" x14ac:dyDescent="0.35">
      <c r="A11264" t="s">
        <v>2108</v>
      </c>
      <c r="B11264" t="s">
        <v>5659</v>
      </c>
      <c r="C11264" t="s">
        <v>2879</v>
      </c>
      <c r="D11264" t="s">
        <v>2902</v>
      </c>
      <c r="E11264" t="s">
        <v>5661</v>
      </c>
      <c r="F11264" t="s">
        <v>2896</v>
      </c>
      <c r="G11264" t="s">
        <v>2897</v>
      </c>
      <c r="H11264">
        <v>20300.427500000002</v>
      </c>
      <c r="I11264">
        <v>29.3527290718385</v>
      </c>
      <c r="J11264">
        <v>0</v>
      </c>
      <c r="K11264">
        <v>29.3527290718385</v>
      </c>
      <c r="L11264">
        <v>20271.0747709282</v>
      </c>
    </row>
    <row r="11265" spans="1:14" x14ac:dyDescent="0.35">
      <c r="A11265" t="s">
        <v>2108</v>
      </c>
      <c r="B11265" t="s">
        <v>5659</v>
      </c>
      <c r="C11265" t="s">
        <v>2879</v>
      </c>
      <c r="D11265" t="s">
        <v>2904</v>
      </c>
      <c r="E11265" t="s">
        <v>3069</v>
      </c>
      <c r="F11265" t="s">
        <v>2172</v>
      </c>
      <c r="G11265" t="s">
        <v>2173</v>
      </c>
      <c r="H11265">
        <v>25502.927199999998</v>
      </c>
      <c r="I11265">
        <v>86.798698698709202</v>
      </c>
      <c r="J11265">
        <v>216.333771881953</v>
      </c>
      <c r="K11265">
        <v>303.13247058066202</v>
      </c>
      <c r="L11265">
        <v>25199.7947294193</v>
      </c>
    </row>
    <row r="11266" spans="1:14" x14ac:dyDescent="0.35">
      <c r="A11266" t="s">
        <v>2108</v>
      </c>
      <c r="B11266" t="s">
        <v>5659</v>
      </c>
      <c r="C11266" t="s">
        <v>2879</v>
      </c>
      <c r="D11266" t="s">
        <v>2904</v>
      </c>
      <c r="E11266" t="s">
        <v>3069</v>
      </c>
      <c r="F11266" t="s">
        <v>2882</v>
      </c>
      <c r="G11266" t="s">
        <v>2883</v>
      </c>
      <c r="H11266">
        <v>0</v>
      </c>
      <c r="I11266">
        <v>0</v>
      </c>
      <c r="J11266">
        <v>0</v>
      </c>
      <c r="K11266">
        <v>0</v>
      </c>
      <c r="L11266">
        <v>0</v>
      </c>
    </row>
    <row r="11267" spans="1:14" x14ac:dyDescent="0.35">
      <c r="A11267" t="s">
        <v>2108</v>
      </c>
      <c r="B11267" t="s">
        <v>5659</v>
      </c>
      <c r="C11267" t="s">
        <v>2879</v>
      </c>
      <c r="D11267" t="s">
        <v>2904</v>
      </c>
      <c r="E11267" t="s">
        <v>3069</v>
      </c>
      <c r="F11267" t="s">
        <v>2954</v>
      </c>
      <c r="G11267" t="s">
        <v>2955</v>
      </c>
      <c r="H11267">
        <v>0</v>
      </c>
      <c r="I11267">
        <v>0</v>
      </c>
      <c r="J11267">
        <v>0</v>
      </c>
      <c r="K11267">
        <v>0</v>
      </c>
      <c r="L11267">
        <v>0</v>
      </c>
    </row>
    <row r="11268" spans="1:14" x14ac:dyDescent="0.35">
      <c r="A11268" t="s">
        <v>2108</v>
      </c>
      <c r="B11268" t="s">
        <v>5659</v>
      </c>
      <c r="C11268" t="s">
        <v>2879</v>
      </c>
      <c r="D11268" t="s">
        <v>2904</v>
      </c>
      <c r="E11268" t="s">
        <v>3069</v>
      </c>
      <c r="F11268" t="s">
        <v>2884</v>
      </c>
      <c r="G11268" t="s">
        <v>2885</v>
      </c>
      <c r="H11268">
        <v>4579.5145000000002</v>
      </c>
      <c r="I11268">
        <v>10.736106041535599</v>
      </c>
      <c r="J11268">
        <v>0</v>
      </c>
      <c r="K11268">
        <v>10.736106041535599</v>
      </c>
      <c r="L11268">
        <v>4568.7783939584597</v>
      </c>
    </row>
    <row r="11269" spans="1:14" x14ac:dyDescent="0.35">
      <c r="A11269" t="s">
        <v>2108</v>
      </c>
      <c r="B11269" t="s">
        <v>5659</v>
      </c>
      <c r="C11269" t="s">
        <v>2879</v>
      </c>
      <c r="D11269" t="s">
        <v>2904</v>
      </c>
      <c r="E11269" t="s">
        <v>3069</v>
      </c>
      <c r="F11269" t="s">
        <v>2956</v>
      </c>
      <c r="G11269" t="s">
        <v>2957</v>
      </c>
      <c r="H11269">
        <v>23367.2664</v>
      </c>
      <c r="I11269">
        <v>54.781669288860897</v>
      </c>
      <c r="J11269">
        <v>0</v>
      </c>
      <c r="K11269">
        <v>54.781669288860897</v>
      </c>
      <c r="L11269">
        <v>23312.484730711101</v>
      </c>
      <c r="N11269" t="s">
        <v>2198</v>
      </c>
    </row>
    <row r="11270" spans="1:14" x14ac:dyDescent="0.35">
      <c r="A11270" t="s">
        <v>2108</v>
      </c>
      <c r="B11270" t="s">
        <v>5659</v>
      </c>
      <c r="C11270" t="s">
        <v>2879</v>
      </c>
      <c r="D11270" t="s">
        <v>2904</v>
      </c>
      <c r="E11270" t="s">
        <v>3069</v>
      </c>
      <c r="F11270" t="s">
        <v>2896</v>
      </c>
      <c r="G11270" t="s">
        <v>2897</v>
      </c>
      <c r="H11270">
        <v>14443.084199999999</v>
      </c>
      <c r="I11270">
        <v>33.860026746381401</v>
      </c>
      <c r="J11270">
        <v>0</v>
      </c>
      <c r="K11270">
        <v>33.860026746381401</v>
      </c>
      <c r="L11270">
        <v>14409.2241732536</v>
      </c>
    </row>
    <row r="11271" spans="1:14" x14ac:dyDescent="0.35">
      <c r="A11271" t="s">
        <v>2108</v>
      </c>
      <c r="B11271" t="s">
        <v>5659</v>
      </c>
      <c r="C11271" t="s">
        <v>2879</v>
      </c>
      <c r="D11271" t="s">
        <v>2906</v>
      </c>
      <c r="E11271" t="s">
        <v>2909</v>
      </c>
      <c r="F11271" t="s">
        <v>2170</v>
      </c>
      <c r="G11271" t="s">
        <v>2171</v>
      </c>
      <c r="H11271">
        <v>0</v>
      </c>
      <c r="I11271">
        <v>0</v>
      </c>
      <c r="J11271">
        <v>0</v>
      </c>
      <c r="K11271">
        <v>0</v>
      </c>
      <c r="L11271">
        <v>0</v>
      </c>
    </row>
    <row r="11272" spans="1:14" x14ac:dyDescent="0.35">
      <c r="A11272" t="s">
        <v>2108</v>
      </c>
      <c r="B11272" t="s">
        <v>5659</v>
      </c>
      <c r="C11272" t="s">
        <v>2879</v>
      </c>
      <c r="D11272" t="s">
        <v>2906</v>
      </c>
      <c r="E11272" t="s">
        <v>2909</v>
      </c>
      <c r="F11272" t="s">
        <v>2172</v>
      </c>
      <c r="G11272" t="s">
        <v>2173</v>
      </c>
      <c r="H11272">
        <v>9898.7957999999999</v>
      </c>
      <c r="I11272">
        <v>18.655106863066798</v>
      </c>
      <c r="J11272">
        <v>3.33633823591386</v>
      </c>
      <c r="K11272">
        <v>21.991445098980599</v>
      </c>
      <c r="L11272">
        <v>9876.8043549010199</v>
      </c>
    </row>
    <row r="11273" spans="1:14" x14ac:dyDescent="0.35">
      <c r="A11273" t="s">
        <v>2108</v>
      </c>
      <c r="B11273" t="s">
        <v>5659</v>
      </c>
      <c r="C11273" t="s">
        <v>2879</v>
      </c>
      <c r="D11273" t="s">
        <v>2906</v>
      </c>
      <c r="E11273" t="s">
        <v>2909</v>
      </c>
      <c r="F11273" t="s">
        <v>2882</v>
      </c>
      <c r="G11273" t="s">
        <v>2883</v>
      </c>
      <c r="H11273">
        <v>3355.5239999999999</v>
      </c>
      <c r="I11273">
        <v>6.3237650383277204</v>
      </c>
      <c r="J11273">
        <v>1.1309621138691099</v>
      </c>
      <c r="K11273">
        <v>7.4547271521968304</v>
      </c>
      <c r="L11273">
        <v>3348.0692728478002</v>
      </c>
    </row>
    <row r="11274" spans="1:14" x14ac:dyDescent="0.35">
      <c r="A11274" t="s">
        <v>2108</v>
      </c>
      <c r="B11274" t="s">
        <v>5659</v>
      </c>
      <c r="C11274" t="s">
        <v>2879</v>
      </c>
      <c r="D11274" t="s">
        <v>2906</v>
      </c>
      <c r="E11274" t="s">
        <v>2909</v>
      </c>
      <c r="F11274" t="s">
        <v>2884</v>
      </c>
      <c r="G11274" t="s">
        <v>2885</v>
      </c>
      <c r="H11274">
        <v>8075.2831999999999</v>
      </c>
      <c r="I11274">
        <v>5.5329816768461999</v>
      </c>
      <c r="J11274">
        <v>0</v>
      </c>
      <c r="K11274">
        <v>5.5329816768461999</v>
      </c>
      <c r="L11274">
        <v>8069.75021832315</v>
      </c>
    </row>
    <row r="11275" spans="1:14" x14ac:dyDescent="0.35">
      <c r="A11275" t="s">
        <v>2108</v>
      </c>
      <c r="B11275" t="s">
        <v>5659</v>
      </c>
      <c r="C11275" t="s">
        <v>2879</v>
      </c>
      <c r="D11275" t="s">
        <v>2906</v>
      </c>
      <c r="E11275" t="s">
        <v>2909</v>
      </c>
      <c r="F11275" t="s">
        <v>2956</v>
      </c>
      <c r="G11275" t="s">
        <v>2957</v>
      </c>
      <c r="H11275">
        <v>25547.259600000001</v>
      </c>
      <c r="I11275">
        <v>17.504342032204299</v>
      </c>
      <c r="J11275">
        <v>0</v>
      </c>
      <c r="K11275">
        <v>17.504342032204299</v>
      </c>
      <c r="L11275">
        <v>25529.755257967801</v>
      </c>
      <c r="N11275" t="s">
        <v>2198</v>
      </c>
    </row>
    <row r="11276" spans="1:14" x14ac:dyDescent="0.35">
      <c r="A11276" t="s">
        <v>2108</v>
      </c>
      <c r="B11276" t="s">
        <v>5659</v>
      </c>
      <c r="C11276" t="s">
        <v>2879</v>
      </c>
      <c r="D11276" t="s">
        <v>2906</v>
      </c>
      <c r="E11276" t="s">
        <v>2909</v>
      </c>
      <c r="F11276" t="s">
        <v>2896</v>
      </c>
      <c r="G11276" t="s">
        <v>2897</v>
      </c>
      <c r="H11276">
        <v>17471.9764</v>
      </c>
      <c r="I11276">
        <v>11.971360355358099</v>
      </c>
      <c r="J11276">
        <v>0</v>
      </c>
      <c r="K11276">
        <v>11.971360355358099</v>
      </c>
      <c r="L11276">
        <v>17460.005039644599</v>
      </c>
    </row>
    <row r="11277" spans="1:14" x14ac:dyDescent="0.35">
      <c r="A11277" t="s">
        <v>2108</v>
      </c>
      <c r="B11277" t="s">
        <v>5659</v>
      </c>
      <c r="C11277" t="s">
        <v>2915</v>
      </c>
      <c r="D11277" t="s">
        <v>5662</v>
      </c>
      <c r="E11277" t="s">
        <v>5663</v>
      </c>
      <c r="F11277" t="s">
        <v>2170</v>
      </c>
      <c r="G11277" t="s">
        <v>2171</v>
      </c>
      <c r="H11277">
        <v>0</v>
      </c>
      <c r="I11277">
        <v>0</v>
      </c>
      <c r="J11277">
        <v>0</v>
      </c>
      <c r="K11277">
        <v>0</v>
      </c>
      <c r="L11277">
        <v>0</v>
      </c>
    </row>
    <row r="11278" spans="1:14" x14ac:dyDescent="0.35">
      <c r="A11278" t="s">
        <v>2108</v>
      </c>
      <c r="B11278" t="s">
        <v>5659</v>
      </c>
      <c r="C11278" t="s">
        <v>2915</v>
      </c>
      <c r="D11278" t="s">
        <v>5662</v>
      </c>
      <c r="E11278" t="s">
        <v>5663</v>
      </c>
      <c r="F11278" t="s">
        <v>2172</v>
      </c>
      <c r="G11278" t="s">
        <v>2173</v>
      </c>
      <c r="H11278">
        <v>781491.93149999995</v>
      </c>
      <c r="I11278">
        <v>3399.7350970972302</v>
      </c>
      <c r="J11278">
        <v>0</v>
      </c>
      <c r="K11278">
        <v>3399.7350970972302</v>
      </c>
      <c r="L11278">
        <v>778092.19640290295</v>
      </c>
    </row>
    <row r="11279" spans="1:14" x14ac:dyDescent="0.35">
      <c r="A11279" t="s">
        <v>2108</v>
      </c>
      <c r="B11279" t="s">
        <v>5659</v>
      </c>
      <c r="C11279" t="s">
        <v>2915</v>
      </c>
      <c r="D11279" t="s">
        <v>5662</v>
      </c>
      <c r="E11279" t="s">
        <v>5663</v>
      </c>
      <c r="F11279" t="s">
        <v>2920</v>
      </c>
      <c r="G11279" t="s">
        <v>2921</v>
      </c>
      <c r="H11279">
        <v>0</v>
      </c>
      <c r="I11279">
        <v>0</v>
      </c>
      <c r="J11279">
        <v>0</v>
      </c>
      <c r="K11279">
        <v>0</v>
      </c>
      <c r="L11279">
        <v>0</v>
      </c>
    </row>
    <row r="11280" spans="1:14" x14ac:dyDescent="0.35">
      <c r="A11280" t="s">
        <v>2108</v>
      </c>
      <c r="B11280" t="s">
        <v>5659</v>
      </c>
      <c r="C11280" t="s">
        <v>2915</v>
      </c>
      <c r="D11280" t="s">
        <v>5662</v>
      </c>
      <c r="E11280" t="s">
        <v>5663</v>
      </c>
      <c r="F11280" t="s">
        <v>2867</v>
      </c>
      <c r="G11280" t="s">
        <v>2868</v>
      </c>
      <c r="H11280">
        <v>0</v>
      </c>
      <c r="I11280">
        <v>0</v>
      </c>
      <c r="J11280">
        <v>0</v>
      </c>
      <c r="K11280">
        <v>0</v>
      </c>
      <c r="L11280">
        <v>0</v>
      </c>
    </row>
    <row r="11281" spans="1:12" x14ac:dyDescent="0.35">
      <c r="A11281" t="s">
        <v>2108</v>
      </c>
      <c r="B11281" t="s">
        <v>5659</v>
      </c>
      <c r="C11281" t="s">
        <v>2915</v>
      </c>
      <c r="D11281" t="s">
        <v>5662</v>
      </c>
      <c r="E11281" t="s">
        <v>5663</v>
      </c>
      <c r="F11281" t="s">
        <v>2922</v>
      </c>
      <c r="G11281" t="s">
        <v>2923</v>
      </c>
      <c r="H11281">
        <v>755399.77410000004</v>
      </c>
      <c r="I11281">
        <v>3286.2260262658101</v>
      </c>
      <c r="J11281">
        <v>0</v>
      </c>
      <c r="K11281">
        <v>3286.2260262658101</v>
      </c>
      <c r="L11281">
        <v>752113.54807373404</v>
      </c>
    </row>
    <row r="11282" spans="1:12" x14ac:dyDescent="0.35">
      <c r="A11282" t="s">
        <v>2108</v>
      </c>
      <c r="B11282" t="s">
        <v>5659</v>
      </c>
      <c r="C11282" t="s">
        <v>2915</v>
      </c>
      <c r="D11282" t="s">
        <v>5662</v>
      </c>
      <c r="E11282" t="s">
        <v>5663</v>
      </c>
      <c r="F11282" t="s">
        <v>2875</v>
      </c>
      <c r="G11282" t="s">
        <v>2876</v>
      </c>
      <c r="H11282">
        <v>775764.38470000005</v>
      </c>
      <c r="I11282">
        <v>3374.8184717927802</v>
      </c>
      <c r="J11282">
        <v>0</v>
      </c>
      <c r="K11282">
        <v>3374.8184717927802</v>
      </c>
      <c r="L11282">
        <v>772389.56622820697</v>
      </c>
    </row>
    <row r="11283" spans="1:12" x14ac:dyDescent="0.35">
      <c r="A11283" t="s">
        <v>2108</v>
      </c>
      <c r="B11283" t="s">
        <v>5659</v>
      </c>
      <c r="C11283" t="s">
        <v>2915</v>
      </c>
      <c r="D11283" t="s">
        <v>5662</v>
      </c>
      <c r="E11283" t="s">
        <v>5663</v>
      </c>
      <c r="F11283" t="s">
        <v>2924</v>
      </c>
      <c r="G11283" t="s">
        <v>2925</v>
      </c>
      <c r="H11283">
        <v>0</v>
      </c>
      <c r="I11283">
        <v>0</v>
      </c>
      <c r="J11283">
        <v>0</v>
      </c>
      <c r="K11283">
        <v>0</v>
      </c>
      <c r="L11283">
        <v>0</v>
      </c>
    </row>
    <row r="11284" spans="1:12" x14ac:dyDescent="0.35">
      <c r="A11284" t="s">
        <v>2108</v>
      </c>
      <c r="B11284" t="s">
        <v>5659</v>
      </c>
      <c r="C11284" t="s">
        <v>2915</v>
      </c>
      <c r="D11284" t="s">
        <v>5662</v>
      </c>
      <c r="E11284" t="s">
        <v>5663</v>
      </c>
      <c r="F11284" t="s">
        <v>2877</v>
      </c>
      <c r="G11284" t="s">
        <v>2878</v>
      </c>
      <c r="H11284">
        <v>278104.21340000001</v>
      </c>
      <c r="I11284">
        <v>1209.8405842275999</v>
      </c>
      <c r="J11284">
        <v>0</v>
      </c>
      <c r="K11284">
        <v>1209.8405842275999</v>
      </c>
      <c r="L11284">
        <v>276894.37281577202</v>
      </c>
    </row>
    <row r="11285" spans="1:12" x14ac:dyDescent="0.35">
      <c r="A11285" t="s">
        <v>2108</v>
      </c>
      <c r="B11285" t="s">
        <v>5659</v>
      </c>
      <c r="C11285" t="s">
        <v>2915</v>
      </c>
      <c r="D11285" t="s">
        <v>5662</v>
      </c>
      <c r="E11285" t="s">
        <v>5663</v>
      </c>
      <c r="F11285" t="s">
        <v>3718</v>
      </c>
      <c r="G11285" t="s">
        <v>3719</v>
      </c>
      <c r="H11285">
        <v>2081833.8611999999</v>
      </c>
      <c r="I11285">
        <v>6872.9836362845199</v>
      </c>
      <c r="J11285">
        <v>0</v>
      </c>
      <c r="K11285">
        <v>6872.9836362845199</v>
      </c>
      <c r="L11285">
        <v>2074960.8775637201</v>
      </c>
    </row>
    <row r="11286" spans="1:12" x14ac:dyDescent="0.35">
      <c r="A11286" t="s">
        <v>2108</v>
      </c>
      <c r="B11286" t="s">
        <v>5659</v>
      </c>
      <c r="C11286" t="s">
        <v>2915</v>
      </c>
      <c r="D11286" t="s">
        <v>5662</v>
      </c>
      <c r="E11286" t="s">
        <v>5663</v>
      </c>
      <c r="F11286" t="s">
        <v>3720</v>
      </c>
      <c r="G11286" t="s">
        <v>3721</v>
      </c>
      <c r="H11286">
        <v>365253.2537</v>
      </c>
      <c r="I11286">
        <v>1205.85013218269</v>
      </c>
      <c r="J11286">
        <v>0</v>
      </c>
      <c r="K11286">
        <v>1205.85013218269</v>
      </c>
      <c r="L11286">
        <v>364047.403567817</v>
      </c>
    </row>
    <row r="11287" spans="1:12" x14ac:dyDescent="0.35">
      <c r="A11287" t="s">
        <v>2108</v>
      </c>
      <c r="B11287" t="s">
        <v>5659</v>
      </c>
      <c r="C11287" t="s">
        <v>2915</v>
      </c>
      <c r="D11287" t="s">
        <v>3015</v>
      </c>
      <c r="E11287" t="s">
        <v>3016</v>
      </c>
      <c r="F11287" t="s">
        <v>2172</v>
      </c>
      <c r="G11287" t="s">
        <v>2173</v>
      </c>
      <c r="H11287">
        <v>10562.6168</v>
      </c>
      <c r="I11287">
        <v>97.810030785704697</v>
      </c>
      <c r="J11287">
        <v>0</v>
      </c>
      <c r="K11287">
        <v>97.810030785704697</v>
      </c>
      <c r="L11287">
        <v>10464.806769214299</v>
      </c>
    </row>
    <row r="11288" spans="1:12" x14ac:dyDescent="0.35">
      <c r="A11288" t="s">
        <v>2108</v>
      </c>
      <c r="B11288" t="s">
        <v>5659</v>
      </c>
      <c r="C11288" t="s">
        <v>2915</v>
      </c>
      <c r="D11288" t="s">
        <v>3015</v>
      </c>
      <c r="E11288" t="s">
        <v>3016</v>
      </c>
      <c r="F11288" t="s">
        <v>2867</v>
      </c>
      <c r="G11288" t="s">
        <v>2868</v>
      </c>
      <c r="H11288">
        <v>0</v>
      </c>
      <c r="I11288">
        <v>0</v>
      </c>
      <c r="J11288">
        <v>0</v>
      </c>
      <c r="K11288">
        <v>0</v>
      </c>
      <c r="L11288">
        <v>0</v>
      </c>
    </row>
    <row r="11289" spans="1:12" x14ac:dyDescent="0.35">
      <c r="A11289" t="s">
        <v>2108</v>
      </c>
      <c r="B11289" t="s">
        <v>5659</v>
      </c>
      <c r="C11289" t="s">
        <v>2915</v>
      </c>
      <c r="D11289" t="s">
        <v>3015</v>
      </c>
      <c r="E11289" t="s">
        <v>3016</v>
      </c>
      <c r="F11289" t="s">
        <v>2922</v>
      </c>
      <c r="G11289" t="s">
        <v>2923</v>
      </c>
      <c r="H11289">
        <v>0</v>
      </c>
      <c r="I11289">
        <v>0</v>
      </c>
      <c r="J11289">
        <v>0</v>
      </c>
      <c r="K11289">
        <v>0</v>
      </c>
      <c r="L11289">
        <v>0</v>
      </c>
    </row>
    <row r="11290" spans="1:12" x14ac:dyDescent="0.35">
      <c r="A11290" t="s">
        <v>2108</v>
      </c>
      <c r="B11290" t="s">
        <v>5659</v>
      </c>
      <c r="C11290" t="s">
        <v>2915</v>
      </c>
      <c r="D11290" t="s">
        <v>3015</v>
      </c>
      <c r="E11290" t="s">
        <v>3016</v>
      </c>
      <c r="F11290" t="s">
        <v>2997</v>
      </c>
      <c r="G11290" t="s">
        <v>2998</v>
      </c>
      <c r="H11290">
        <v>24427.053</v>
      </c>
      <c r="I11290">
        <v>226.194972560568</v>
      </c>
      <c r="J11290">
        <v>0</v>
      </c>
      <c r="K11290">
        <v>226.194972560568</v>
      </c>
      <c r="L11290">
        <v>24200.858027439401</v>
      </c>
    </row>
    <row r="11291" spans="1:12" x14ac:dyDescent="0.35">
      <c r="A11291" t="s">
        <v>2108</v>
      </c>
      <c r="B11291" t="s">
        <v>5659</v>
      </c>
      <c r="C11291" t="s">
        <v>2915</v>
      </c>
      <c r="D11291" t="s">
        <v>3015</v>
      </c>
      <c r="E11291" t="s">
        <v>3016</v>
      </c>
      <c r="F11291" t="s">
        <v>2884</v>
      </c>
      <c r="G11291" t="s">
        <v>2885</v>
      </c>
      <c r="H11291">
        <v>0</v>
      </c>
      <c r="I11291">
        <v>0</v>
      </c>
      <c r="J11291">
        <v>0</v>
      </c>
      <c r="K11291">
        <v>0</v>
      </c>
      <c r="L11291">
        <v>0</v>
      </c>
    </row>
    <row r="11292" spans="1:12" x14ac:dyDescent="0.35">
      <c r="A11292" t="s">
        <v>2108</v>
      </c>
      <c r="B11292" t="s">
        <v>5659</v>
      </c>
      <c r="C11292" t="s">
        <v>2915</v>
      </c>
      <c r="D11292" t="s">
        <v>3015</v>
      </c>
      <c r="E11292" t="s">
        <v>3016</v>
      </c>
      <c r="F11292" t="s">
        <v>2924</v>
      </c>
      <c r="G11292" t="s">
        <v>2925</v>
      </c>
      <c r="H11292">
        <v>0</v>
      </c>
      <c r="I11292">
        <v>0</v>
      </c>
      <c r="J11292">
        <v>0</v>
      </c>
      <c r="K11292">
        <v>0</v>
      </c>
      <c r="L11292">
        <v>0</v>
      </c>
    </row>
    <row r="11293" spans="1:12" x14ac:dyDescent="0.35">
      <c r="A11293" t="s">
        <v>2108</v>
      </c>
      <c r="B11293" t="s">
        <v>5659</v>
      </c>
      <c r="C11293" t="s">
        <v>2915</v>
      </c>
      <c r="D11293" t="s">
        <v>3015</v>
      </c>
      <c r="E11293" t="s">
        <v>3016</v>
      </c>
      <c r="F11293" t="s">
        <v>2877</v>
      </c>
      <c r="G11293" t="s">
        <v>2878</v>
      </c>
      <c r="H11293">
        <v>8014.125</v>
      </c>
      <c r="I11293">
        <v>74.210949002810906</v>
      </c>
      <c r="J11293">
        <v>0</v>
      </c>
      <c r="K11293">
        <v>74.210949002810906</v>
      </c>
      <c r="L11293">
        <v>7939.9140509971903</v>
      </c>
    </row>
    <row r="11294" spans="1:12" x14ac:dyDescent="0.35">
      <c r="A11294" t="s">
        <v>2108</v>
      </c>
      <c r="B11294" t="s">
        <v>5659</v>
      </c>
      <c r="C11294" t="s">
        <v>2915</v>
      </c>
      <c r="D11294" t="s">
        <v>4151</v>
      </c>
      <c r="E11294" t="s">
        <v>4152</v>
      </c>
      <c r="F11294" t="s">
        <v>2170</v>
      </c>
      <c r="G11294" t="s">
        <v>2171</v>
      </c>
      <c r="H11294">
        <v>0</v>
      </c>
      <c r="I11294">
        <v>0</v>
      </c>
      <c r="J11294">
        <v>0</v>
      </c>
      <c r="K11294">
        <v>0</v>
      </c>
      <c r="L11294">
        <v>0</v>
      </c>
    </row>
    <row r="11295" spans="1:12" x14ac:dyDescent="0.35">
      <c r="A11295" t="s">
        <v>2108</v>
      </c>
      <c r="B11295" t="s">
        <v>5659</v>
      </c>
      <c r="C11295" t="s">
        <v>2915</v>
      </c>
      <c r="D11295" t="s">
        <v>4151</v>
      </c>
      <c r="E11295" t="s">
        <v>4152</v>
      </c>
      <c r="F11295" t="s">
        <v>2172</v>
      </c>
      <c r="G11295" t="s">
        <v>2173</v>
      </c>
      <c r="H11295">
        <v>281928.739</v>
      </c>
      <c r="I11295">
        <v>2026.8537528050999</v>
      </c>
      <c r="J11295">
        <v>12882.1993834654</v>
      </c>
      <c r="K11295">
        <v>14909.053136270501</v>
      </c>
      <c r="L11295">
        <v>267019.68586372898</v>
      </c>
    </row>
    <row r="11296" spans="1:12" x14ac:dyDescent="0.35">
      <c r="A11296" t="s">
        <v>2108</v>
      </c>
      <c r="B11296" t="s">
        <v>5659</v>
      </c>
      <c r="C11296" t="s">
        <v>2915</v>
      </c>
      <c r="D11296" t="s">
        <v>4151</v>
      </c>
      <c r="E11296" t="s">
        <v>4152</v>
      </c>
      <c r="F11296" t="s">
        <v>2867</v>
      </c>
      <c r="G11296" t="s">
        <v>2868</v>
      </c>
      <c r="H11296">
        <v>0</v>
      </c>
      <c r="I11296">
        <v>0</v>
      </c>
      <c r="J11296">
        <v>0</v>
      </c>
      <c r="K11296">
        <v>0</v>
      </c>
      <c r="L11296">
        <v>0</v>
      </c>
    </row>
    <row r="11297" spans="1:12" x14ac:dyDescent="0.35">
      <c r="A11297" t="s">
        <v>2108</v>
      </c>
      <c r="B11297" t="s">
        <v>5659</v>
      </c>
      <c r="C11297" t="s">
        <v>2915</v>
      </c>
      <c r="D11297" t="s">
        <v>4151</v>
      </c>
      <c r="E11297" t="s">
        <v>4152</v>
      </c>
      <c r="F11297" t="s">
        <v>2922</v>
      </c>
      <c r="G11297" t="s">
        <v>2923</v>
      </c>
      <c r="H11297">
        <v>0</v>
      </c>
      <c r="I11297">
        <v>0</v>
      </c>
      <c r="J11297">
        <v>0</v>
      </c>
      <c r="K11297">
        <v>0</v>
      </c>
      <c r="L11297">
        <v>0</v>
      </c>
    </row>
    <row r="11298" spans="1:12" x14ac:dyDescent="0.35">
      <c r="A11298" t="s">
        <v>2108</v>
      </c>
      <c r="B11298" t="s">
        <v>5659</v>
      </c>
      <c r="C11298" t="s">
        <v>2915</v>
      </c>
      <c r="D11298" t="s">
        <v>4151</v>
      </c>
      <c r="E11298" t="s">
        <v>4152</v>
      </c>
      <c r="F11298" t="s">
        <v>2999</v>
      </c>
      <c r="G11298" t="s">
        <v>3000</v>
      </c>
      <c r="H11298">
        <v>22937.261699999999</v>
      </c>
      <c r="I11298">
        <v>164.901510821221</v>
      </c>
      <c r="J11298">
        <v>1048.0747010452501</v>
      </c>
      <c r="K11298">
        <v>1212.9762118664701</v>
      </c>
      <c r="L11298">
        <v>21724.285488133501</v>
      </c>
    </row>
    <row r="11299" spans="1:12" x14ac:dyDescent="0.35">
      <c r="A11299" t="s">
        <v>2108</v>
      </c>
      <c r="B11299" t="s">
        <v>5659</v>
      </c>
      <c r="C11299" t="s">
        <v>2915</v>
      </c>
      <c r="D11299" t="s">
        <v>4151</v>
      </c>
      <c r="E11299" t="s">
        <v>4152</v>
      </c>
      <c r="F11299" t="s">
        <v>2924</v>
      </c>
      <c r="G11299" t="s">
        <v>2925</v>
      </c>
      <c r="H11299">
        <v>0</v>
      </c>
      <c r="I11299">
        <v>0</v>
      </c>
      <c r="J11299">
        <v>0</v>
      </c>
      <c r="K11299">
        <v>0</v>
      </c>
      <c r="L11299">
        <v>0</v>
      </c>
    </row>
    <row r="11300" spans="1:12" x14ac:dyDescent="0.35">
      <c r="A11300" t="s">
        <v>2108</v>
      </c>
      <c r="B11300" t="s">
        <v>5659</v>
      </c>
      <c r="C11300" t="s">
        <v>2915</v>
      </c>
      <c r="D11300" t="s">
        <v>4151</v>
      </c>
      <c r="E11300" t="s">
        <v>4152</v>
      </c>
      <c r="F11300" t="s">
        <v>2877</v>
      </c>
      <c r="G11300" t="s">
        <v>2878</v>
      </c>
      <c r="H11300">
        <v>5958.4816000000001</v>
      </c>
      <c r="I11300">
        <v>42.836962457971701</v>
      </c>
      <c r="J11300">
        <v>272.26152385286503</v>
      </c>
      <c r="K11300">
        <v>315.09848631083702</v>
      </c>
      <c r="L11300">
        <v>5643.3831136891604</v>
      </c>
    </row>
    <row r="11301" spans="1:12" x14ac:dyDescent="0.35">
      <c r="A11301" t="s">
        <v>2108</v>
      </c>
      <c r="B11301" t="s">
        <v>5659</v>
      </c>
      <c r="C11301" t="s">
        <v>2915</v>
      </c>
      <c r="D11301" t="s">
        <v>4747</v>
      </c>
      <c r="E11301" t="s">
        <v>5664</v>
      </c>
      <c r="F11301" t="s">
        <v>2172</v>
      </c>
      <c r="G11301" t="s">
        <v>2173</v>
      </c>
      <c r="H11301">
        <v>205727.2542</v>
      </c>
      <c r="I11301">
        <v>956.66625653605297</v>
      </c>
      <c r="J11301">
        <v>0</v>
      </c>
      <c r="K11301">
        <v>956.66625653605297</v>
      </c>
      <c r="L11301">
        <v>204770.58794346399</v>
      </c>
    </row>
    <row r="11302" spans="1:12" x14ac:dyDescent="0.35">
      <c r="A11302" t="s">
        <v>2108</v>
      </c>
      <c r="B11302" t="s">
        <v>5659</v>
      </c>
      <c r="C11302" t="s">
        <v>2915</v>
      </c>
      <c r="D11302" t="s">
        <v>4747</v>
      </c>
      <c r="E11302" t="s">
        <v>5664</v>
      </c>
      <c r="F11302" t="s">
        <v>2867</v>
      </c>
      <c r="G11302" t="s">
        <v>2868</v>
      </c>
      <c r="H11302">
        <v>0</v>
      </c>
      <c r="I11302">
        <v>0</v>
      </c>
      <c r="J11302">
        <v>0</v>
      </c>
      <c r="K11302">
        <v>0</v>
      </c>
      <c r="L11302">
        <v>0</v>
      </c>
    </row>
    <row r="11303" spans="1:12" x14ac:dyDescent="0.35">
      <c r="A11303" t="s">
        <v>2108</v>
      </c>
      <c r="B11303" t="s">
        <v>5659</v>
      </c>
      <c r="C11303" t="s">
        <v>2915</v>
      </c>
      <c r="D11303" t="s">
        <v>4747</v>
      </c>
      <c r="E11303" t="s">
        <v>5664</v>
      </c>
      <c r="F11303" t="s">
        <v>2922</v>
      </c>
      <c r="G11303" t="s">
        <v>2923</v>
      </c>
      <c r="H11303">
        <v>233082.60860000001</v>
      </c>
      <c r="I11303">
        <v>1083.87324511006</v>
      </c>
      <c r="J11303">
        <v>0</v>
      </c>
      <c r="K11303">
        <v>1083.87324511006</v>
      </c>
      <c r="L11303">
        <v>231998.73535489</v>
      </c>
    </row>
    <row r="11304" spans="1:12" x14ac:dyDescent="0.35">
      <c r="A11304" t="s">
        <v>2108</v>
      </c>
      <c r="B11304" t="s">
        <v>5659</v>
      </c>
      <c r="C11304" t="s">
        <v>2915</v>
      </c>
      <c r="D11304" t="s">
        <v>4747</v>
      </c>
      <c r="E11304" t="s">
        <v>5664</v>
      </c>
      <c r="F11304" t="s">
        <v>2930</v>
      </c>
      <c r="G11304" t="s">
        <v>2931</v>
      </c>
      <c r="H11304">
        <v>31290.028600000001</v>
      </c>
      <c r="I11304">
        <v>145.50388419082</v>
      </c>
      <c r="J11304">
        <v>0</v>
      </c>
      <c r="K11304">
        <v>145.50388419082</v>
      </c>
      <c r="L11304">
        <v>31144.524715809199</v>
      </c>
    </row>
    <row r="11305" spans="1:12" x14ac:dyDescent="0.35">
      <c r="A11305" t="s">
        <v>2108</v>
      </c>
      <c r="B11305" t="s">
        <v>5659</v>
      </c>
      <c r="C11305" t="s">
        <v>2915</v>
      </c>
      <c r="D11305" t="s">
        <v>4747</v>
      </c>
      <c r="E11305" t="s">
        <v>5664</v>
      </c>
      <c r="F11305" t="s">
        <v>2999</v>
      </c>
      <c r="G11305" t="s">
        <v>3000</v>
      </c>
      <c r="H11305">
        <v>87457.9522</v>
      </c>
      <c r="I11305">
        <v>285.97276710287701</v>
      </c>
      <c r="J11305">
        <v>0</v>
      </c>
      <c r="K11305">
        <v>285.97276710287701</v>
      </c>
      <c r="L11305">
        <v>87171.979432897104</v>
      </c>
    </row>
    <row r="11306" spans="1:12" x14ac:dyDescent="0.35">
      <c r="A11306" t="s">
        <v>2108</v>
      </c>
      <c r="B11306" t="s">
        <v>5659</v>
      </c>
      <c r="C11306" t="s">
        <v>2915</v>
      </c>
      <c r="D11306" t="s">
        <v>4747</v>
      </c>
      <c r="E11306" t="s">
        <v>5664</v>
      </c>
      <c r="F11306" t="s">
        <v>2924</v>
      </c>
      <c r="G11306" t="s">
        <v>2925</v>
      </c>
      <c r="H11306">
        <v>0</v>
      </c>
      <c r="I11306">
        <v>0</v>
      </c>
      <c r="J11306">
        <v>0</v>
      </c>
      <c r="K11306">
        <v>0</v>
      </c>
      <c r="L11306">
        <v>0</v>
      </c>
    </row>
    <row r="11307" spans="1:12" x14ac:dyDescent="0.35">
      <c r="A11307" t="s">
        <v>2108</v>
      </c>
      <c r="B11307" t="s">
        <v>5659</v>
      </c>
      <c r="C11307" t="s">
        <v>2915</v>
      </c>
      <c r="D11307" t="s">
        <v>4747</v>
      </c>
      <c r="E11307" t="s">
        <v>5664</v>
      </c>
      <c r="F11307" t="s">
        <v>2877</v>
      </c>
      <c r="G11307" t="s">
        <v>2878</v>
      </c>
      <c r="H11307">
        <v>85438.641099999993</v>
      </c>
      <c r="I11307">
        <v>397.30401910786901</v>
      </c>
      <c r="J11307">
        <v>0</v>
      </c>
      <c r="K11307">
        <v>397.30401910786901</v>
      </c>
      <c r="L11307">
        <v>85041.337080892103</v>
      </c>
    </row>
    <row r="11308" spans="1:12" x14ac:dyDescent="0.35">
      <c r="A11308" t="s">
        <v>2108</v>
      </c>
      <c r="B11308" t="s">
        <v>5659</v>
      </c>
      <c r="C11308" t="s">
        <v>2915</v>
      </c>
      <c r="D11308" t="s">
        <v>4755</v>
      </c>
      <c r="E11308" t="s">
        <v>5665</v>
      </c>
      <c r="F11308" t="s">
        <v>2170</v>
      </c>
      <c r="G11308" t="s">
        <v>2171</v>
      </c>
      <c r="H11308">
        <v>0</v>
      </c>
      <c r="I11308">
        <v>0</v>
      </c>
      <c r="J11308">
        <v>0</v>
      </c>
      <c r="K11308">
        <v>0</v>
      </c>
      <c r="L11308">
        <v>0</v>
      </c>
    </row>
    <row r="11309" spans="1:12" x14ac:dyDescent="0.35">
      <c r="A11309" t="s">
        <v>2108</v>
      </c>
      <c r="B11309" t="s">
        <v>5659</v>
      </c>
      <c r="C11309" t="s">
        <v>2915</v>
      </c>
      <c r="D11309" t="s">
        <v>4755</v>
      </c>
      <c r="E11309" t="s">
        <v>5665</v>
      </c>
      <c r="F11309" t="s">
        <v>2172</v>
      </c>
      <c r="G11309" t="s">
        <v>2173</v>
      </c>
      <c r="H11309">
        <v>33611.943099999997</v>
      </c>
      <c r="I11309">
        <v>263.27993406080401</v>
      </c>
      <c r="J11309">
        <v>0</v>
      </c>
      <c r="K11309">
        <v>263.27993406080401</v>
      </c>
      <c r="L11309">
        <v>33348.663165939201</v>
      </c>
    </row>
    <row r="11310" spans="1:12" x14ac:dyDescent="0.35">
      <c r="A11310" t="s">
        <v>2108</v>
      </c>
      <c r="B11310" t="s">
        <v>5659</v>
      </c>
      <c r="C11310" t="s">
        <v>2915</v>
      </c>
      <c r="D11310" t="s">
        <v>4755</v>
      </c>
      <c r="E11310" t="s">
        <v>5665</v>
      </c>
      <c r="F11310" t="s">
        <v>2867</v>
      </c>
      <c r="G11310" t="s">
        <v>2868</v>
      </c>
      <c r="H11310">
        <v>0</v>
      </c>
      <c r="I11310">
        <v>0</v>
      </c>
      <c r="J11310">
        <v>0</v>
      </c>
      <c r="K11310">
        <v>0</v>
      </c>
      <c r="L11310">
        <v>0</v>
      </c>
    </row>
    <row r="11311" spans="1:12" x14ac:dyDescent="0.35">
      <c r="A11311" t="s">
        <v>2108</v>
      </c>
      <c r="B11311" t="s">
        <v>5659</v>
      </c>
      <c r="C11311" t="s">
        <v>2915</v>
      </c>
      <c r="D11311" t="s">
        <v>4755</v>
      </c>
      <c r="E11311" t="s">
        <v>5665</v>
      </c>
      <c r="F11311" t="s">
        <v>2922</v>
      </c>
      <c r="G11311" t="s">
        <v>2923</v>
      </c>
      <c r="H11311">
        <v>0</v>
      </c>
      <c r="I11311">
        <v>0</v>
      </c>
      <c r="J11311">
        <v>0</v>
      </c>
      <c r="K11311">
        <v>0</v>
      </c>
      <c r="L11311">
        <v>0</v>
      </c>
    </row>
    <row r="11312" spans="1:12" x14ac:dyDescent="0.35">
      <c r="A11312" t="s">
        <v>2108</v>
      </c>
      <c r="B11312" t="s">
        <v>5659</v>
      </c>
      <c r="C11312" t="s">
        <v>2915</v>
      </c>
      <c r="D11312" t="s">
        <v>4755</v>
      </c>
      <c r="E11312" t="s">
        <v>5665</v>
      </c>
      <c r="F11312" t="s">
        <v>2924</v>
      </c>
      <c r="G11312" t="s">
        <v>2925</v>
      </c>
      <c r="H11312">
        <v>0</v>
      </c>
      <c r="I11312">
        <v>0</v>
      </c>
      <c r="J11312">
        <v>0</v>
      </c>
      <c r="K11312">
        <v>0</v>
      </c>
      <c r="L11312">
        <v>0</v>
      </c>
    </row>
    <row r="11313" spans="1:14" x14ac:dyDescent="0.35">
      <c r="A11313" t="s">
        <v>2108</v>
      </c>
      <c r="B11313" t="s">
        <v>5659</v>
      </c>
      <c r="C11313" t="s">
        <v>2915</v>
      </c>
      <c r="D11313" t="s">
        <v>2219</v>
      </c>
      <c r="E11313" t="s">
        <v>5666</v>
      </c>
      <c r="F11313" t="s">
        <v>2170</v>
      </c>
      <c r="G11313" t="s">
        <v>2171</v>
      </c>
      <c r="H11313">
        <v>0</v>
      </c>
      <c r="I11313">
        <v>0</v>
      </c>
      <c r="J11313">
        <v>0</v>
      </c>
      <c r="K11313">
        <v>0</v>
      </c>
      <c r="L11313">
        <v>0</v>
      </c>
    </row>
    <row r="11314" spans="1:14" x14ac:dyDescent="0.35">
      <c r="A11314" t="s">
        <v>2108</v>
      </c>
      <c r="B11314" t="s">
        <v>5659</v>
      </c>
      <c r="C11314" t="s">
        <v>2915</v>
      </c>
      <c r="D11314" t="s">
        <v>2219</v>
      </c>
      <c r="E11314" t="s">
        <v>5666</v>
      </c>
      <c r="F11314" t="s">
        <v>2172</v>
      </c>
      <c r="G11314" t="s">
        <v>2173</v>
      </c>
      <c r="H11314">
        <v>22832.904500000001</v>
      </c>
      <c r="I11314">
        <v>270.837939611514</v>
      </c>
      <c r="J11314">
        <v>0</v>
      </c>
      <c r="K11314">
        <v>270.837939611514</v>
      </c>
      <c r="L11314">
        <v>22562.066560388499</v>
      </c>
    </row>
    <row r="11315" spans="1:14" x14ac:dyDescent="0.35">
      <c r="A11315" t="s">
        <v>2108</v>
      </c>
      <c r="B11315" t="s">
        <v>5659</v>
      </c>
      <c r="C11315" t="s">
        <v>2915</v>
      </c>
      <c r="D11315" t="s">
        <v>2219</v>
      </c>
      <c r="E11315" t="s">
        <v>5666</v>
      </c>
      <c r="F11315" t="s">
        <v>2867</v>
      </c>
      <c r="G11315" t="s">
        <v>2868</v>
      </c>
      <c r="H11315">
        <v>0</v>
      </c>
      <c r="I11315">
        <v>0</v>
      </c>
      <c r="J11315">
        <v>0</v>
      </c>
      <c r="K11315">
        <v>0</v>
      </c>
      <c r="L11315">
        <v>0</v>
      </c>
    </row>
    <row r="11316" spans="1:14" x14ac:dyDescent="0.35">
      <c r="A11316" t="s">
        <v>2108</v>
      </c>
      <c r="B11316" t="s">
        <v>5659</v>
      </c>
      <c r="C11316" t="s">
        <v>2915</v>
      </c>
      <c r="D11316" t="s">
        <v>2219</v>
      </c>
      <c r="E11316" t="s">
        <v>5666</v>
      </c>
      <c r="F11316" t="s">
        <v>2922</v>
      </c>
      <c r="G11316" t="s">
        <v>2923</v>
      </c>
      <c r="H11316">
        <v>0</v>
      </c>
      <c r="I11316">
        <v>0</v>
      </c>
      <c r="J11316">
        <v>0</v>
      </c>
      <c r="K11316">
        <v>0</v>
      </c>
      <c r="L11316">
        <v>0</v>
      </c>
    </row>
    <row r="11317" spans="1:14" x14ac:dyDescent="0.35">
      <c r="A11317" t="s">
        <v>2108</v>
      </c>
      <c r="B11317" t="s">
        <v>5659</v>
      </c>
      <c r="C11317" t="s">
        <v>2915</v>
      </c>
      <c r="D11317" t="s">
        <v>2219</v>
      </c>
      <c r="E11317" t="s">
        <v>5666</v>
      </c>
      <c r="F11317" t="s">
        <v>2924</v>
      </c>
      <c r="G11317" t="s">
        <v>2925</v>
      </c>
      <c r="H11317">
        <v>0</v>
      </c>
      <c r="I11317">
        <v>0</v>
      </c>
      <c r="J11317">
        <v>0</v>
      </c>
      <c r="K11317">
        <v>0</v>
      </c>
      <c r="L11317">
        <v>0</v>
      </c>
    </row>
    <row r="11318" spans="1:14" x14ac:dyDescent="0.35">
      <c r="A11318" t="s">
        <v>2108</v>
      </c>
      <c r="B11318" t="s">
        <v>5659</v>
      </c>
      <c r="C11318" t="s">
        <v>2915</v>
      </c>
      <c r="D11318" t="s">
        <v>2219</v>
      </c>
      <c r="E11318" t="s">
        <v>5666</v>
      </c>
      <c r="F11318" t="s">
        <v>2877</v>
      </c>
      <c r="G11318" t="s">
        <v>2878</v>
      </c>
      <c r="H11318">
        <v>2230.0470999999998</v>
      </c>
      <c r="I11318">
        <v>26.452235399705099</v>
      </c>
      <c r="J11318">
        <v>0</v>
      </c>
      <c r="K11318">
        <v>26.452235399705099</v>
      </c>
      <c r="L11318">
        <v>2203.5948646002998</v>
      </c>
    </row>
    <row r="11319" spans="1:14" x14ac:dyDescent="0.35">
      <c r="A11319" t="s">
        <v>2108</v>
      </c>
      <c r="B11319" t="s">
        <v>5659</v>
      </c>
      <c r="C11319" t="s">
        <v>2915</v>
      </c>
      <c r="D11319" t="s">
        <v>5667</v>
      </c>
      <c r="E11319" t="s">
        <v>5668</v>
      </c>
      <c r="F11319" t="s">
        <v>2170</v>
      </c>
      <c r="G11319" t="s">
        <v>2171</v>
      </c>
      <c r="H11319">
        <v>0</v>
      </c>
      <c r="J11319">
        <v>0</v>
      </c>
      <c r="K11319">
        <v>0</v>
      </c>
      <c r="L11319">
        <v>0</v>
      </c>
    </row>
    <row r="11320" spans="1:14" x14ac:dyDescent="0.35">
      <c r="A11320" t="s">
        <v>2108</v>
      </c>
      <c r="B11320" t="s">
        <v>5659</v>
      </c>
      <c r="C11320" t="s">
        <v>2915</v>
      </c>
      <c r="D11320" t="s">
        <v>5667</v>
      </c>
      <c r="E11320" t="s">
        <v>5668</v>
      </c>
      <c r="F11320" t="s">
        <v>2172</v>
      </c>
      <c r="G11320" t="s">
        <v>2173</v>
      </c>
      <c r="H11320">
        <v>2223.9277000000002</v>
      </c>
      <c r="J11320">
        <v>0</v>
      </c>
      <c r="K11320">
        <v>0</v>
      </c>
      <c r="L11320">
        <v>2223.9277000000002</v>
      </c>
    </row>
    <row r="11321" spans="1:14" x14ac:dyDescent="0.35">
      <c r="A11321" t="s">
        <v>2108</v>
      </c>
      <c r="B11321" t="s">
        <v>5659</v>
      </c>
      <c r="C11321" t="s">
        <v>2915</v>
      </c>
      <c r="D11321" t="s">
        <v>5667</v>
      </c>
      <c r="E11321" t="s">
        <v>5668</v>
      </c>
      <c r="F11321" t="s">
        <v>2867</v>
      </c>
      <c r="G11321" t="s">
        <v>2868</v>
      </c>
      <c r="H11321">
        <v>0</v>
      </c>
      <c r="J11321">
        <v>0</v>
      </c>
      <c r="K11321">
        <v>0</v>
      </c>
      <c r="L11321">
        <v>0</v>
      </c>
    </row>
    <row r="11322" spans="1:14" x14ac:dyDescent="0.35">
      <c r="A11322" t="s">
        <v>2108</v>
      </c>
      <c r="B11322" t="s">
        <v>5659</v>
      </c>
      <c r="C11322" t="s">
        <v>2915</v>
      </c>
      <c r="D11322" t="s">
        <v>5667</v>
      </c>
      <c r="E11322" t="s">
        <v>5668</v>
      </c>
      <c r="F11322" t="s">
        <v>2922</v>
      </c>
      <c r="G11322" t="s">
        <v>2923</v>
      </c>
      <c r="H11322">
        <v>0</v>
      </c>
      <c r="J11322">
        <v>0</v>
      </c>
      <c r="K11322">
        <v>0</v>
      </c>
      <c r="L11322">
        <v>0</v>
      </c>
    </row>
    <row r="11323" spans="1:14" x14ac:dyDescent="0.35">
      <c r="A11323" t="s">
        <v>2108</v>
      </c>
      <c r="B11323" t="s">
        <v>5659</v>
      </c>
      <c r="C11323" t="s">
        <v>2915</v>
      </c>
      <c r="D11323" t="s">
        <v>5667</v>
      </c>
      <c r="E11323" t="s">
        <v>5668</v>
      </c>
      <c r="F11323" t="s">
        <v>2924</v>
      </c>
      <c r="G11323" t="s">
        <v>2925</v>
      </c>
      <c r="H11323">
        <v>0</v>
      </c>
      <c r="J11323">
        <v>0</v>
      </c>
      <c r="K11323">
        <v>0</v>
      </c>
      <c r="L11323">
        <v>0</v>
      </c>
    </row>
    <row r="11324" spans="1:14" x14ac:dyDescent="0.35">
      <c r="A11324" t="s">
        <v>2108</v>
      </c>
      <c r="B11324" t="s">
        <v>5659</v>
      </c>
      <c r="C11324" t="s">
        <v>17</v>
      </c>
      <c r="D11324" t="s">
        <v>2109</v>
      </c>
      <c r="E11324" t="s">
        <v>5669</v>
      </c>
      <c r="F11324" t="s">
        <v>2206</v>
      </c>
      <c r="G11324" t="s">
        <v>3028</v>
      </c>
      <c r="H11324">
        <v>585082.81180000002</v>
      </c>
      <c r="I11324">
        <v>1293.8243286106899</v>
      </c>
      <c r="J11324">
        <v>0</v>
      </c>
      <c r="K11324">
        <v>1293.8243286106899</v>
      </c>
      <c r="L11324">
        <v>583788.987471389</v>
      </c>
      <c r="M11324" t="s">
        <v>2198</v>
      </c>
    </row>
    <row r="11325" spans="1:14" x14ac:dyDescent="0.35">
      <c r="A11325" t="s">
        <v>2108</v>
      </c>
      <c r="B11325" t="s">
        <v>5659</v>
      </c>
      <c r="C11325" t="s">
        <v>17</v>
      </c>
      <c r="D11325" t="s">
        <v>2109</v>
      </c>
      <c r="E11325" t="s">
        <v>5669</v>
      </c>
      <c r="F11325" t="s">
        <v>2170</v>
      </c>
      <c r="G11325" t="s">
        <v>2171</v>
      </c>
      <c r="H11325">
        <v>0</v>
      </c>
      <c r="I11325">
        <v>0</v>
      </c>
      <c r="J11325">
        <v>0</v>
      </c>
      <c r="K11325">
        <v>0</v>
      </c>
      <c r="L11325">
        <v>0</v>
      </c>
    </row>
    <row r="11326" spans="1:14" x14ac:dyDescent="0.35">
      <c r="A11326" t="s">
        <v>2108</v>
      </c>
      <c r="B11326" t="s">
        <v>5659</v>
      </c>
      <c r="C11326" t="s">
        <v>17</v>
      </c>
      <c r="D11326" t="s">
        <v>2109</v>
      </c>
      <c r="E11326" t="s">
        <v>5669</v>
      </c>
      <c r="F11326" t="s">
        <v>19</v>
      </c>
      <c r="G11326" t="s">
        <v>2174</v>
      </c>
      <c r="H11326">
        <v>596104.02769999998</v>
      </c>
      <c r="I11326">
        <v>1318.19612186052</v>
      </c>
      <c r="J11326">
        <v>0</v>
      </c>
      <c r="K11326">
        <v>1318.19612186052</v>
      </c>
      <c r="L11326">
        <v>594785.83157813898</v>
      </c>
      <c r="N11326" t="s">
        <v>2198</v>
      </c>
    </row>
    <row r="11327" spans="1:14" x14ac:dyDescent="0.35">
      <c r="A11327" t="s">
        <v>2108</v>
      </c>
      <c r="B11327" t="s">
        <v>5659</v>
      </c>
      <c r="C11327" t="s">
        <v>17</v>
      </c>
      <c r="D11327" t="s">
        <v>2109</v>
      </c>
      <c r="E11327" t="s">
        <v>5669</v>
      </c>
      <c r="F11327" t="s">
        <v>2787</v>
      </c>
      <c r="G11327" t="s">
        <v>2935</v>
      </c>
      <c r="H11327">
        <v>0</v>
      </c>
      <c r="I11327">
        <v>0</v>
      </c>
      <c r="J11327">
        <v>0</v>
      </c>
      <c r="K11327">
        <v>0</v>
      </c>
      <c r="L11327">
        <v>0</v>
      </c>
    </row>
    <row r="11328" spans="1:14" x14ac:dyDescent="0.35">
      <c r="A11328" t="s">
        <v>2108</v>
      </c>
      <c r="B11328" t="s">
        <v>5659</v>
      </c>
      <c r="C11328" t="s">
        <v>17</v>
      </c>
      <c r="D11328" t="s">
        <v>2109</v>
      </c>
      <c r="E11328" t="s">
        <v>5669</v>
      </c>
      <c r="F11328" t="s">
        <v>2788</v>
      </c>
      <c r="G11328" t="s">
        <v>2936</v>
      </c>
      <c r="H11328">
        <v>1904274.4421999999</v>
      </c>
      <c r="I11328">
        <v>4211.02201629719</v>
      </c>
      <c r="J11328">
        <v>0</v>
      </c>
      <c r="K11328">
        <v>4211.02201629719</v>
      </c>
      <c r="L11328">
        <v>1900063.4201837</v>
      </c>
    </row>
    <row r="11329" spans="1:14" x14ac:dyDescent="0.35">
      <c r="A11329" t="s">
        <v>2108</v>
      </c>
      <c r="B11329" t="s">
        <v>5659</v>
      </c>
      <c r="C11329" t="s">
        <v>17</v>
      </c>
      <c r="D11329" t="s">
        <v>2112</v>
      </c>
      <c r="E11329" t="s">
        <v>5670</v>
      </c>
      <c r="F11329" t="s">
        <v>2170</v>
      </c>
      <c r="G11329" t="s">
        <v>2171</v>
      </c>
      <c r="H11329">
        <v>0</v>
      </c>
      <c r="I11329">
        <v>0</v>
      </c>
      <c r="J11329">
        <v>0</v>
      </c>
      <c r="K11329">
        <v>0</v>
      </c>
      <c r="L11329">
        <v>0</v>
      </c>
    </row>
    <row r="11330" spans="1:14" x14ac:dyDescent="0.35">
      <c r="A11330" t="s">
        <v>2108</v>
      </c>
      <c r="B11330" t="s">
        <v>5659</v>
      </c>
      <c r="C11330" t="s">
        <v>17</v>
      </c>
      <c r="D11330" t="s">
        <v>2112</v>
      </c>
      <c r="E11330" t="s">
        <v>5670</v>
      </c>
      <c r="F11330" t="s">
        <v>19</v>
      </c>
      <c r="G11330" t="s">
        <v>2174</v>
      </c>
      <c r="H11330">
        <v>4223126.5400999999</v>
      </c>
      <c r="I11330">
        <v>11649.017985158</v>
      </c>
      <c r="J11330">
        <v>0</v>
      </c>
      <c r="K11330">
        <v>11649.017985158</v>
      </c>
      <c r="L11330">
        <v>4211477.5221148403</v>
      </c>
      <c r="N11330" t="s">
        <v>2198</v>
      </c>
    </row>
    <row r="11331" spans="1:14" x14ac:dyDescent="0.35">
      <c r="A11331" t="s">
        <v>2108</v>
      </c>
      <c r="B11331" t="s">
        <v>5659</v>
      </c>
      <c r="C11331" t="s">
        <v>17</v>
      </c>
      <c r="D11331" t="s">
        <v>2112</v>
      </c>
      <c r="E11331" t="s">
        <v>5670</v>
      </c>
      <c r="F11331" t="s">
        <v>50</v>
      </c>
      <c r="G11331" t="s">
        <v>3030</v>
      </c>
      <c r="H11331">
        <v>926549.46649999998</v>
      </c>
      <c r="I11331">
        <v>2437.1621314287199</v>
      </c>
      <c r="J11331">
        <v>0</v>
      </c>
      <c r="K11331">
        <v>2437.1621314287199</v>
      </c>
      <c r="L11331">
        <v>924112.30436857103</v>
      </c>
      <c r="M11331" t="s">
        <v>2198</v>
      </c>
      <c r="N11331" t="s">
        <v>2198</v>
      </c>
    </row>
    <row r="11332" spans="1:14" x14ac:dyDescent="0.35">
      <c r="A11332" t="s">
        <v>2108</v>
      </c>
      <c r="B11332" t="s">
        <v>5659</v>
      </c>
      <c r="C11332" t="s">
        <v>17</v>
      </c>
      <c r="D11332" t="s">
        <v>2112</v>
      </c>
      <c r="E11332" t="s">
        <v>5670</v>
      </c>
      <c r="F11332" t="s">
        <v>2787</v>
      </c>
      <c r="G11332" t="s">
        <v>2935</v>
      </c>
      <c r="H11332">
        <v>0</v>
      </c>
      <c r="I11332">
        <v>0</v>
      </c>
      <c r="J11332">
        <v>0</v>
      </c>
      <c r="K11332">
        <v>0</v>
      </c>
      <c r="L11332">
        <v>0</v>
      </c>
    </row>
    <row r="11333" spans="1:14" x14ac:dyDescent="0.35">
      <c r="A11333" t="s">
        <v>2108</v>
      </c>
      <c r="B11333" t="s">
        <v>5659</v>
      </c>
      <c r="C11333" t="s">
        <v>17</v>
      </c>
      <c r="D11333" t="s">
        <v>2112</v>
      </c>
      <c r="E11333" t="s">
        <v>5670</v>
      </c>
      <c r="F11333" t="s">
        <v>2788</v>
      </c>
      <c r="G11333" t="s">
        <v>2936</v>
      </c>
      <c r="H11333">
        <v>4922134.5082</v>
      </c>
      <c r="I11333">
        <v>13577.152582807301</v>
      </c>
      <c r="J11333">
        <v>10807.1965074994</v>
      </c>
      <c r="K11333">
        <v>24384.349090306801</v>
      </c>
      <c r="L11333">
        <v>4897750.1591096902</v>
      </c>
    </row>
    <row r="11334" spans="1:14" x14ac:dyDescent="0.35">
      <c r="A11334" t="s">
        <v>2108</v>
      </c>
      <c r="B11334" t="s">
        <v>5659</v>
      </c>
      <c r="C11334" t="s">
        <v>17</v>
      </c>
      <c r="D11334" t="s">
        <v>2118</v>
      </c>
      <c r="E11334" t="s">
        <v>5671</v>
      </c>
      <c r="F11334" t="s">
        <v>2170</v>
      </c>
      <c r="G11334" t="s">
        <v>2171</v>
      </c>
      <c r="H11334">
        <v>0</v>
      </c>
      <c r="I11334">
        <v>0</v>
      </c>
      <c r="J11334">
        <v>0</v>
      </c>
      <c r="K11334">
        <v>0</v>
      </c>
      <c r="L11334">
        <v>0</v>
      </c>
    </row>
    <row r="11335" spans="1:14" x14ac:dyDescent="0.35">
      <c r="A11335" t="s">
        <v>2108</v>
      </c>
      <c r="B11335" t="s">
        <v>5659</v>
      </c>
      <c r="C11335" t="s">
        <v>17</v>
      </c>
      <c r="D11335" t="s">
        <v>2118</v>
      </c>
      <c r="E11335" t="s">
        <v>5671</v>
      </c>
      <c r="F11335" t="s">
        <v>19</v>
      </c>
      <c r="G11335" t="s">
        <v>2174</v>
      </c>
      <c r="H11335">
        <v>2904099.7743000002</v>
      </c>
      <c r="I11335">
        <v>12727.986688253401</v>
      </c>
      <c r="J11335">
        <v>0</v>
      </c>
      <c r="K11335">
        <v>12727.986688253401</v>
      </c>
      <c r="L11335">
        <v>2891371.78761175</v>
      </c>
      <c r="N11335" t="s">
        <v>2198</v>
      </c>
    </row>
    <row r="11336" spans="1:14" x14ac:dyDescent="0.35">
      <c r="A11336" t="s">
        <v>2108</v>
      </c>
      <c r="B11336" t="s">
        <v>5659</v>
      </c>
      <c r="C11336" t="s">
        <v>17</v>
      </c>
      <c r="D11336" t="s">
        <v>2118</v>
      </c>
      <c r="E11336" t="s">
        <v>5671</v>
      </c>
      <c r="F11336" t="s">
        <v>2787</v>
      </c>
      <c r="G11336" t="s">
        <v>2935</v>
      </c>
      <c r="H11336">
        <v>0</v>
      </c>
      <c r="I11336">
        <v>0</v>
      </c>
      <c r="J11336">
        <v>0</v>
      </c>
      <c r="K11336">
        <v>0</v>
      </c>
      <c r="L11336">
        <v>0</v>
      </c>
    </row>
    <row r="11337" spans="1:14" x14ac:dyDescent="0.35">
      <c r="A11337" t="s">
        <v>2108</v>
      </c>
      <c r="B11337" t="s">
        <v>5659</v>
      </c>
      <c r="C11337" t="s">
        <v>17</v>
      </c>
      <c r="D11337" t="s">
        <v>2118</v>
      </c>
      <c r="E11337" t="s">
        <v>5671</v>
      </c>
      <c r="F11337" t="s">
        <v>2788</v>
      </c>
      <c r="G11337" t="s">
        <v>2936</v>
      </c>
      <c r="H11337">
        <v>2863029.2917999998</v>
      </c>
      <c r="I11337">
        <v>12547.984416990999</v>
      </c>
      <c r="J11337">
        <v>0</v>
      </c>
      <c r="K11337">
        <v>12547.984416990999</v>
      </c>
      <c r="L11337">
        <v>2850481.3073830102</v>
      </c>
    </row>
    <row r="11338" spans="1:14" x14ac:dyDescent="0.35">
      <c r="A11338" t="s">
        <v>2108</v>
      </c>
      <c r="B11338" t="s">
        <v>5659</v>
      </c>
      <c r="C11338" t="s">
        <v>2938</v>
      </c>
      <c r="D11338" t="s">
        <v>5672</v>
      </c>
      <c r="E11338" t="s">
        <v>5673</v>
      </c>
      <c r="F11338" t="s">
        <v>2170</v>
      </c>
      <c r="G11338" t="s">
        <v>2171</v>
      </c>
      <c r="H11338">
        <v>0</v>
      </c>
      <c r="I11338">
        <v>0</v>
      </c>
      <c r="J11338">
        <v>0</v>
      </c>
      <c r="K11338">
        <v>0</v>
      </c>
      <c r="L11338">
        <v>0</v>
      </c>
    </row>
    <row r="11339" spans="1:14" x14ac:dyDescent="0.35">
      <c r="A11339" t="s">
        <v>2108</v>
      </c>
      <c r="B11339" t="s">
        <v>5659</v>
      </c>
      <c r="C11339" t="s">
        <v>2938</v>
      </c>
      <c r="D11339" t="s">
        <v>5672</v>
      </c>
      <c r="E11339" t="s">
        <v>5673</v>
      </c>
      <c r="F11339" t="s">
        <v>2172</v>
      </c>
      <c r="G11339" t="s">
        <v>2173</v>
      </c>
      <c r="H11339">
        <v>1071128.4053</v>
      </c>
      <c r="I11339">
        <v>3239.9931417164798</v>
      </c>
      <c r="J11339">
        <v>0</v>
      </c>
      <c r="K11339">
        <v>3239.9931417164798</v>
      </c>
      <c r="L11339">
        <v>1067888.4121582799</v>
      </c>
    </row>
    <row r="11340" spans="1:14" x14ac:dyDescent="0.35">
      <c r="A11340" t="s">
        <v>2108</v>
      </c>
      <c r="B11340" t="s">
        <v>5659</v>
      </c>
      <c r="C11340" t="s">
        <v>2938</v>
      </c>
      <c r="D11340" t="s">
        <v>5672</v>
      </c>
      <c r="E11340" t="s">
        <v>5673</v>
      </c>
      <c r="F11340" t="s">
        <v>19</v>
      </c>
      <c r="G11340" t="s">
        <v>2174</v>
      </c>
      <c r="H11340">
        <v>333239.94809999998</v>
      </c>
      <c r="I11340">
        <v>1007.9978663117899</v>
      </c>
      <c r="J11340">
        <v>0</v>
      </c>
      <c r="K11340">
        <v>1007.9978663117899</v>
      </c>
      <c r="L11340">
        <v>332231.950233688</v>
      </c>
      <c r="N11340" t="s">
        <v>2198</v>
      </c>
    </row>
    <row r="11341" spans="1:14" x14ac:dyDescent="0.35">
      <c r="A11341" t="s">
        <v>2108</v>
      </c>
      <c r="B11341" t="s">
        <v>5659</v>
      </c>
      <c r="C11341" t="s">
        <v>2938</v>
      </c>
      <c r="D11341" t="s">
        <v>5672</v>
      </c>
      <c r="E11341" t="s">
        <v>5673</v>
      </c>
      <c r="F11341" t="s">
        <v>2940</v>
      </c>
      <c r="G11341" t="s">
        <v>2941</v>
      </c>
      <c r="H11341">
        <v>0</v>
      </c>
      <c r="I11341">
        <v>0</v>
      </c>
      <c r="J11341">
        <v>0</v>
      </c>
      <c r="K11341">
        <v>0</v>
      </c>
      <c r="L11341">
        <v>0</v>
      </c>
    </row>
    <row r="11342" spans="1:14" x14ac:dyDescent="0.35">
      <c r="A11342" t="s">
        <v>2108</v>
      </c>
      <c r="B11342" t="s">
        <v>5659</v>
      </c>
      <c r="C11342" t="s">
        <v>2938</v>
      </c>
      <c r="D11342" t="s">
        <v>4166</v>
      </c>
      <c r="E11342" t="s">
        <v>4167</v>
      </c>
      <c r="F11342" t="s">
        <v>2170</v>
      </c>
      <c r="G11342" t="s">
        <v>2171</v>
      </c>
      <c r="H11342">
        <v>0</v>
      </c>
      <c r="I11342">
        <v>0</v>
      </c>
      <c r="J11342">
        <v>0</v>
      </c>
      <c r="K11342">
        <v>0</v>
      </c>
      <c r="L11342">
        <v>0</v>
      </c>
    </row>
    <row r="11343" spans="1:14" x14ac:dyDescent="0.35">
      <c r="A11343" t="s">
        <v>2108</v>
      </c>
      <c r="B11343" t="s">
        <v>5659</v>
      </c>
      <c r="C11343" t="s">
        <v>2938</v>
      </c>
      <c r="D11343" t="s">
        <v>4166</v>
      </c>
      <c r="E11343" t="s">
        <v>4167</v>
      </c>
      <c r="F11343" t="s">
        <v>2172</v>
      </c>
      <c r="G11343" t="s">
        <v>2173</v>
      </c>
      <c r="H11343">
        <v>62564.056900000003</v>
      </c>
      <c r="I11343">
        <v>449.78810580870299</v>
      </c>
      <c r="J11343">
        <v>2858.7460004550799</v>
      </c>
      <c r="K11343">
        <v>3308.5341062637899</v>
      </c>
      <c r="L11343">
        <v>59255.5227937362</v>
      </c>
    </row>
    <row r="11344" spans="1:14" x14ac:dyDescent="0.35">
      <c r="A11344" t="s">
        <v>2108</v>
      </c>
      <c r="B11344" t="s">
        <v>5659</v>
      </c>
      <c r="C11344" t="s">
        <v>2938</v>
      </c>
      <c r="D11344" t="s">
        <v>4166</v>
      </c>
      <c r="E11344" t="s">
        <v>4167</v>
      </c>
      <c r="F11344" t="s">
        <v>2940</v>
      </c>
      <c r="G11344" t="s">
        <v>2941</v>
      </c>
      <c r="H11344">
        <v>0</v>
      </c>
      <c r="I11344">
        <v>0</v>
      </c>
      <c r="J11344">
        <v>0</v>
      </c>
      <c r="K11344">
        <v>0</v>
      </c>
      <c r="L11344">
        <v>0</v>
      </c>
    </row>
    <row r="11345" spans="1:12" x14ac:dyDescent="0.35">
      <c r="A11345" t="s">
        <v>2108</v>
      </c>
      <c r="B11345" t="s">
        <v>5659</v>
      </c>
      <c r="C11345" t="s">
        <v>2944</v>
      </c>
      <c r="D11345" t="s">
        <v>5674</v>
      </c>
      <c r="E11345" t="s">
        <v>5675</v>
      </c>
      <c r="F11345" t="s">
        <v>2947</v>
      </c>
      <c r="G11345" t="s">
        <v>2948</v>
      </c>
      <c r="H11345">
        <v>144726.14850000001</v>
      </c>
      <c r="I11345">
        <v>445.72354926232401</v>
      </c>
      <c r="J11345">
        <v>87.229420263539396</v>
      </c>
      <c r="K11345">
        <v>532.95296952586398</v>
      </c>
      <c r="L11345">
        <v>144193.19553047401</v>
      </c>
    </row>
    <row r="11346" spans="1:12" x14ac:dyDescent="0.35">
      <c r="A11346" t="s">
        <v>2124</v>
      </c>
      <c r="B11346" t="s">
        <v>5676</v>
      </c>
      <c r="C11346" t="s">
        <v>2857</v>
      </c>
      <c r="D11346" t="s">
        <v>2859</v>
      </c>
      <c r="E11346" t="s">
        <v>5677</v>
      </c>
      <c r="F11346" t="s">
        <v>2170</v>
      </c>
      <c r="G11346" t="s">
        <v>2171</v>
      </c>
      <c r="H11346">
        <v>0</v>
      </c>
      <c r="I11346">
        <v>0</v>
      </c>
      <c r="J11346">
        <v>0</v>
      </c>
      <c r="K11346">
        <v>0</v>
      </c>
      <c r="L11346">
        <v>0</v>
      </c>
    </row>
    <row r="11347" spans="1:12" x14ac:dyDescent="0.35">
      <c r="A11347" t="s">
        <v>2124</v>
      </c>
      <c r="B11347" t="s">
        <v>5676</v>
      </c>
      <c r="C11347" t="s">
        <v>2857</v>
      </c>
      <c r="D11347" t="s">
        <v>2859</v>
      </c>
      <c r="E11347" t="s">
        <v>5677</v>
      </c>
      <c r="F11347" t="s">
        <v>2172</v>
      </c>
      <c r="G11347" t="s">
        <v>2173</v>
      </c>
      <c r="H11347">
        <v>7377897.1568</v>
      </c>
      <c r="I11347">
        <v>13019.9615185906</v>
      </c>
      <c r="J11347">
        <v>45672.203088027098</v>
      </c>
      <c r="K11347">
        <v>58692.164606617698</v>
      </c>
      <c r="L11347">
        <v>7319204.9921933804</v>
      </c>
    </row>
    <row r="11348" spans="1:12" x14ac:dyDescent="0.35">
      <c r="A11348" t="s">
        <v>2124</v>
      </c>
      <c r="B11348" t="s">
        <v>5676</v>
      </c>
      <c r="C11348" t="s">
        <v>2857</v>
      </c>
      <c r="D11348" t="s">
        <v>2859</v>
      </c>
      <c r="E11348" t="s">
        <v>5677</v>
      </c>
      <c r="F11348" t="s">
        <v>2861</v>
      </c>
      <c r="G11348" t="s">
        <v>2862</v>
      </c>
      <c r="H11348">
        <v>23101.047900000001</v>
      </c>
      <c r="I11348">
        <v>40.767002797935298</v>
      </c>
      <c r="J11348">
        <v>143.004941175819</v>
      </c>
      <c r="K11348">
        <v>183.77194397375399</v>
      </c>
      <c r="L11348">
        <v>22917.275956026198</v>
      </c>
    </row>
    <row r="11349" spans="1:12" x14ac:dyDescent="0.35">
      <c r="A11349" t="s">
        <v>2124</v>
      </c>
      <c r="B11349" t="s">
        <v>5676</v>
      </c>
      <c r="C11349" t="s">
        <v>2857</v>
      </c>
      <c r="D11349" t="s">
        <v>2859</v>
      </c>
      <c r="E11349" t="s">
        <v>5677</v>
      </c>
      <c r="F11349" t="s">
        <v>2865</v>
      </c>
      <c r="G11349" t="s">
        <v>2866</v>
      </c>
      <c r="H11349">
        <v>0</v>
      </c>
      <c r="I11349">
        <v>0</v>
      </c>
      <c r="J11349">
        <v>0</v>
      </c>
      <c r="K11349">
        <v>0</v>
      </c>
      <c r="L11349">
        <v>0</v>
      </c>
    </row>
    <row r="11350" spans="1:12" x14ac:dyDescent="0.35">
      <c r="A11350" t="s">
        <v>2124</v>
      </c>
      <c r="B11350" t="s">
        <v>5676</v>
      </c>
      <c r="C11350" t="s">
        <v>2857</v>
      </c>
      <c r="D11350" t="s">
        <v>2859</v>
      </c>
      <c r="E11350" t="s">
        <v>5677</v>
      </c>
      <c r="F11350" t="s">
        <v>2867</v>
      </c>
      <c r="G11350" t="s">
        <v>2868</v>
      </c>
      <c r="H11350">
        <v>0</v>
      </c>
      <c r="I11350">
        <v>0</v>
      </c>
      <c r="J11350">
        <v>0</v>
      </c>
      <c r="K11350">
        <v>0</v>
      </c>
      <c r="L11350">
        <v>0</v>
      </c>
    </row>
    <row r="11351" spans="1:12" x14ac:dyDescent="0.35">
      <c r="A11351" t="s">
        <v>2124</v>
      </c>
      <c r="B11351" t="s">
        <v>5676</v>
      </c>
      <c r="C11351" t="s">
        <v>2857</v>
      </c>
      <c r="D11351" t="s">
        <v>2859</v>
      </c>
      <c r="E11351" t="s">
        <v>5677</v>
      </c>
      <c r="F11351" t="s">
        <v>2869</v>
      </c>
      <c r="G11351" t="s">
        <v>2870</v>
      </c>
      <c r="H11351">
        <v>1371624.7161999999</v>
      </c>
      <c r="I11351">
        <v>2420.5407911274101</v>
      </c>
      <c r="J11351">
        <v>8490.9183823142394</v>
      </c>
      <c r="K11351">
        <v>10911.459173441701</v>
      </c>
      <c r="L11351">
        <v>1360713.2570265599</v>
      </c>
    </row>
    <row r="11352" spans="1:12" x14ac:dyDescent="0.35">
      <c r="A11352" t="s">
        <v>2124</v>
      </c>
      <c r="B11352" t="s">
        <v>5676</v>
      </c>
      <c r="C11352" t="s">
        <v>2857</v>
      </c>
      <c r="D11352" t="s">
        <v>2859</v>
      </c>
      <c r="E11352" t="s">
        <v>5677</v>
      </c>
      <c r="F11352" t="s">
        <v>2871</v>
      </c>
      <c r="G11352" t="s">
        <v>2872</v>
      </c>
      <c r="H11352">
        <v>112617.6081</v>
      </c>
      <c r="I11352">
        <v>198.73913863993499</v>
      </c>
      <c r="J11352">
        <v>697.14908823211704</v>
      </c>
      <c r="K11352">
        <v>895.88822687205197</v>
      </c>
      <c r="L11352">
        <v>111721.71987312799</v>
      </c>
    </row>
    <row r="11353" spans="1:12" x14ac:dyDescent="0.35">
      <c r="A11353" t="s">
        <v>2124</v>
      </c>
      <c r="B11353" t="s">
        <v>5676</v>
      </c>
      <c r="C11353" t="s">
        <v>2857</v>
      </c>
      <c r="D11353" t="s">
        <v>2859</v>
      </c>
      <c r="E11353" t="s">
        <v>5677</v>
      </c>
      <c r="F11353" t="s">
        <v>3599</v>
      </c>
      <c r="G11353" t="s">
        <v>3600</v>
      </c>
      <c r="H11353">
        <v>0</v>
      </c>
      <c r="I11353">
        <v>0</v>
      </c>
      <c r="J11353">
        <v>0</v>
      </c>
      <c r="K11353">
        <v>0</v>
      </c>
      <c r="L11353">
        <v>0</v>
      </c>
    </row>
    <row r="11354" spans="1:12" x14ac:dyDescent="0.35">
      <c r="A11354" t="s">
        <v>2124</v>
      </c>
      <c r="B11354" t="s">
        <v>5676</v>
      </c>
      <c r="C11354" t="s">
        <v>2857</v>
      </c>
      <c r="D11354" t="s">
        <v>2859</v>
      </c>
      <c r="E11354" t="s">
        <v>5677</v>
      </c>
      <c r="F11354" t="s">
        <v>3241</v>
      </c>
      <c r="G11354" t="s">
        <v>3242</v>
      </c>
      <c r="H11354">
        <v>49089.7264</v>
      </c>
      <c r="I11354">
        <v>86.629880945612499</v>
      </c>
      <c r="J11354">
        <v>303.88549999861499</v>
      </c>
      <c r="K11354">
        <v>390.51538094422801</v>
      </c>
      <c r="L11354">
        <v>48699.211019055801</v>
      </c>
    </row>
    <row r="11355" spans="1:12" x14ac:dyDescent="0.35">
      <c r="A11355" t="s">
        <v>2124</v>
      </c>
      <c r="B11355" t="s">
        <v>5676</v>
      </c>
      <c r="C11355" t="s">
        <v>2857</v>
      </c>
      <c r="D11355" t="s">
        <v>2859</v>
      </c>
      <c r="E11355" t="s">
        <v>5677</v>
      </c>
      <c r="F11355" t="s">
        <v>2877</v>
      </c>
      <c r="G11355" t="s">
        <v>2878</v>
      </c>
      <c r="H11355">
        <v>840300.61580000003</v>
      </c>
      <c r="I11355">
        <v>1482.8997267749</v>
      </c>
      <c r="J11355">
        <v>5201.8047352704098</v>
      </c>
      <c r="K11355">
        <v>6684.7044620453098</v>
      </c>
      <c r="L11355">
        <v>833615.91133795504</v>
      </c>
    </row>
    <row r="11356" spans="1:12" x14ac:dyDescent="0.35">
      <c r="A11356" t="s">
        <v>2124</v>
      </c>
      <c r="B11356" t="s">
        <v>5676</v>
      </c>
      <c r="C11356" t="s">
        <v>2879</v>
      </c>
      <c r="D11356" t="s">
        <v>2880</v>
      </c>
      <c r="E11356" t="s">
        <v>5678</v>
      </c>
      <c r="F11356" t="s">
        <v>2172</v>
      </c>
      <c r="G11356" t="s">
        <v>2173</v>
      </c>
      <c r="H11356">
        <v>6541.0757000000003</v>
      </c>
      <c r="I11356">
        <v>3.5501754192409498</v>
      </c>
      <c r="J11356">
        <v>0</v>
      </c>
      <c r="K11356">
        <v>3.5501754192409498</v>
      </c>
      <c r="L11356">
        <v>6537.5255245807602</v>
      </c>
    </row>
    <row r="11357" spans="1:12" x14ac:dyDescent="0.35">
      <c r="A11357" t="s">
        <v>2124</v>
      </c>
      <c r="B11357" t="s">
        <v>5676</v>
      </c>
      <c r="C11357" t="s">
        <v>2879</v>
      </c>
      <c r="D11357" t="s">
        <v>2880</v>
      </c>
      <c r="E11357" t="s">
        <v>5678</v>
      </c>
      <c r="F11357" t="s">
        <v>2882</v>
      </c>
      <c r="G11357" t="s">
        <v>2883</v>
      </c>
      <c r="H11357">
        <v>0</v>
      </c>
      <c r="I11357">
        <v>0</v>
      </c>
      <c r="J11357">
        <v>0</v>
      </c>
      <c r="K11357">
        <v>0</v>
      </c>
      <c r="L11357">
        <v>0</v>
      </c>
    </row>
    <row r="11358" spans="1:12" x14ac:dyDescent="0.35">
      <c r="A11358" t="s">
        <v>2124</v>
      </c>
      <c r="B11358" t="s">
        <v>5676</v>
      </c>
      <c r="C11358" t="s">
        <v>2879</v>
      </c>
      <c r="D11358" t="s">
        <v>2880</v>
      </c>
      <c r="E11358" t="s">
        <v>5678</v>
      </c>
      <c r="F11358" t="s">
        <v>2884</v>
      </c>
      <c r="G11358" t="s">
        <v>2885</v>
      </c>
      <c r="H11358">
        <v>24348.948799999998</v>
      </c>
      <c r="J11358">
        <v>0</v>
      </c>
      <c r="K11358">
        <v>0</v>
      </c>
      <c r="L11358">
        <v>24348.948799999998</v>
      </c>
    </row>
    <row r="11359" spans="1:12" x14ac:dyDescent="0.35">
      <c r="A11359" t="s">
        <v>2124</v>
      </c>
      <c r="B11359" t="s">
        <v>5676</v>
      </c>
      <c r="C11359" t="s">
        <v>2879</v>
      </c>
      <c r="D11359" t="s">
        <v>2880</v>
      </c>
      <c r="E11359" t="s">
        <v>5678</v>
      </c>
      <c r="F11359" t="s">
        <v>2896</v>
      </c>
      <c r="G11359" t="s">
        <v>2897</v>
      </c>
      <c r="H11359">
        <v>38229.025900000001</v>
      </c>
      <c r="J11359">
        <v>0</v>
      </c>
      <c r="K11359">
        <v>0</v>
      </c>
      <c r="L11359">
        <v>38229.025900000001</v>
      </c>
    </row>
    <row r="11360" spans="1:12" x14ac:dyDescent="0.35">
      <c r="A11360" t="s">
        <v>2124</v>
      </c>
      <c r="B11360" t="s">
        <v>5676</v>
      </c>
      <c r="C11360" t="s">
        <v>2879</v>
      </c>
      <c r="D11360" t="s">
        <v>2886</v>
      </c>
      <c r="E11360" t="s">
        <v>3321</v>
      </c>
      <c r="F11360" t="s">
        <v>2172</v>
      </c>
      <c r="G11360" t="s">
        <v>2173</v>
      </c>
      <c r="H11360">
        <v>0</v>
      </c>
      <c r="I11360">
        <v>0</v>
      </c>
      <c r="J11360">
        <v>0</v>
      </c>
      <c r="K11360">
        <v>0</v>
      </c>
      <c r="L11360">
        <v>0</v>
      </c>
    </row>
    <row r="11361" spans="1:12" x14ac:dyDescent="0.35">
      <c r="A11361" t="s">
        <v>2124</v>
      </c>
      <c r="B11361" t="s">
        <v>5676</v>
      </c>
      <c r="C11361" t="s">
        <v>2879</v>
      </c>
      <c r="D11361" t="s">
        <v>2886</v>
      </c>
      <c r="E11361" t="s">
        <v>3321</v>
      </c>
      <c r="F11361" t="s">
        <v>2882</v>
      </c>
      <c r="G11361" t="s">
        <v>2883</v>
      </c>
      <c r="H11361">
        <v>0</v>
      </c>
      <c r="I11361">
        <v>0</v>
      </c>
      <c r="J11361">
        <v>0</v>
      </c>
      <c r="K11361">
        <v>0</v>
      </c>
      <c r="L11361">
        <v>0</v>
      </c>
    </row>
    <row r="11362" spans="1:12" x14ac:dyDescent="0.35">
      <c r="A11362" t="s">
        <v>2124</v>
      </c>
      <c r="B11362" t="s">
        <v>5676</v>
      </c>
      <c r="C11362" t="s">
        <v>2879</v>
      </c>
      <c r="D11362" t="s">
        <v>2886</v>
      </c>
      <c r="E11362" t="s">
        <v>3321</v>
      </c>
      <c r="F11362" t="s">
        <v>2884</v>
      </c>
      <c r="G11362" t="s">
        <v>2885</v>
      </c>
      <c r="H11362">
        <v>0</v>
      </c>
      <c r="I11362">
        <v>0</v>
      </c>
      <c r="J11362">
        <v>0</v>
      </c>
      <c r="K11362">
        <v>0</v>
      </c>
      <c r="L11362">
        <v>0</v>
      </c>
    </row>
    <row r="11363" spans="1:12" x14ac:dyDescent="0.35">
      <c r="A11363" t="s">
        <v>2124</v>
      </c>
      <c r="B11363" t="s">
        <v>5676</v>
      </c>
      <c r="C11363" t="s">
        <v>2879</v>
      </c>
      <c r="D11363" t="s">
        <v>2886</v>
      </c>
      <c r="E11363" t="s">
        <v>3321</v>
      </c>
      <c r="F11363" t="s">
        <v>3599</v>
      </c>
      <c r="G11363" t="s">
        <v>3600</v>
      </c>
      <c r="H11363">
        <v>0</v>
      </c>
      <c r="I11363">
        <v>0</v>
      </c>
      <c r="J11363">
        <v>0</v>
      </c>
      <c r="K11363">
        <v>0</v>
      </c>
      <c r="L11363">
        <v>0</v>
      </c>
    </row>
    <row r="11364" spans="1:12" x14ac:dyDescent="0.35">
      <c r="A11364" t="s">
        <v>2124</v>
      </c>
      <c r="B11364" t="s">
        <v>5676</v>
      </c>
      <c r="C11364" t="s">
        <v>2879</v>
      </c>
      <c r="D11364" t="s">
        <v>2888</v>
      </c>
      <c r="E11364" t="s">
        <v>4122</v>
      </c>
      <c r="F11364" t="s">
        <v>2170</v>
      </c>
      <c r="G11364" t="s">
        <v>2171</v>
      </c>
      <c r="H11364">
        <v>0</v>
      </c>
      <c r="I11364">
        <v>0</v>
      </c>
      <c r="J11364">
        <v>0</v>
      </c>
      <c r="K11364">
        <v>0</v>
      </c>
      <c r="L11364">
        <v>0</v>
      </c>
    </row>
    <row r="11365" spans="1:12" x14ac:dyDescent="0.35">
      <c r="A11365" t="s">
        <v>2124</v>
      </c>
      <c r="B11365" t="s">
        <v>5676</v>
      </c>
      <c r="C11365" t="s">
        <v>2879</v>
      </c>
      <c r="D11365" t="s">
        <v>2888</v>
      </c>
      <c r="E11365" t="s">
        <v>4122</v>
      </c>
      <c r="F11365" t="s">
        <v>2172</v>
      </c>
      <c r="G11365" t="s">
        <v>2173</v>
      </c>
      <c r="H11365">
        <v>0</v>
      </c>
      <c r="I11365">
        <v>0</v>
      </c>
      <c r="J11365">
        <v>0</v>
      </c>
      <c r="K11365">
        <v>0</v>
      </c>
      <c r="L11365">
        <v>0</v>
      </c>
    </row>
    <row r="11366" spans="1:12" x14ac:dyDescent="0.35">
      <c r="A11366" t="s">
        <v>2124</v>
      </c>
      <c r="B11366" t="s">
        <v>5676</v>
      </c>
      <c r="C11366" t="s">
        <v>2879</v>
      </c>
      <c r="D11366" t="s">
        <v>2888</v>
      </c>
      <c r="E11366" t="s">
        <v>4122</v>
      </c>
      <c r="F11366" t="s">
        <v>2882</v>
      </c>
      <c r="G11366" t="s">
        <v>2883</v>
      </c>
      <c r="H11366">
        <v>1930.0851</v>
      </c>
      <c r="I11366">
        <v>2.1673696342080402</v>
      </c>
      <c r="J11366">
        <v>0</v>
      </c>
      <c r="K11366">
        <v>2.1673696342080402</v>
      </c>
      <c r="L11366">
        <v>1927.91773036579</v>
      </c>
    </row>
    <row r="11367" spans="1:12" x14ac:dyDescent="0.35">
      <c r="A11367" t="s">
        <v>2124</v>
      </c>
      <c r="B11367" t="s">
        <v>5676</v>
      </c>
      <c r="C11367" t="s">
        <v>2879</v>
      </c>
      <c r="D11367" t="s">
        <v>2888</v>
      </c>
      <c r="E11367" t="s">
        <v>4122</v>
      </c>
      <c r="F11367" t="s">
        <v>2884</v>
      </c>
      <c r="G11367" t="s">
        <v>2885</v>
      </c>
      <c r="H11367">
        <v>37903.5579</v>
      </c>
      <c r="I11367">
        <v>12.6205706929843</v>
      </c>
      <c r="J11367">
        <v>0</v>
      </c>
      <c r="K11367">
        <v>12.6205706929843</v>
      </c>
      <c r="L11367">
        <v>37890.937329307002</v>
      </c>
    </row>
    <row r="11368" spans="1:12" x14ac:dyDescent="0.35">
      <c r="A11368" t="s">
        <v>2124</v>
      </c>
      <c r="B11368" t="s">
        <v>5676</v>
      </c>
      <c r="C11368" t="s">
        <v>2879</v>
      </c>
      <c r="D11368" t="s">
        <v>2888</v>
      </c>
      <c r="E11368" t="s">
        <v>4122</v>
      </c>
      <c r="F11368" t="s">
        <v>2896</v>
      </c>
      <c r="G11368" t="s">
        <v>2897</v>
      </c>
      <c r="H11368">
        <v>21536.112499999999</v>
      </c>
      <c r="I11368">
        <v>7.1707788028320101</v>
      </c>
      <c r="J11368">
        <v>0</v>
      </c>
      <c r="K11368">
        <v>7.1707788028320101</v>
      </c>
      <c r="L11368">
        <v>21528.9417211972</v>
      </c>
    </row>
    <row r="11369" spans="1:12" x14ac:dyDescent="0.35">
      <c r="A11369" t="s">
        <v>2124</v>
      </c>
      <c r="B11369" t="s">
        <v>5676</v>
      </c>
      <c r="C11369" t="s">
        <v>2879</v>
      </c>
      <c r="D11369" t="s">
        <v>2888</v>
      </c>
      <c r="E11369" t="s">
        <v>4122</v>
      </c>
      <c r="F11369" t="s">
        <v>2890</v>
      </c>
      <c r="G11369" t="s">
        <v>2891</v>
      </c>
      <c r="H11369">
        <v>33454.807500000003</v>
      </c>
      <c r="I11369">
        <v>37.567740326272599</v>
      </c>
      <c r="J11369">
        <v>0</v>
      </c>
      <c r="K11369">
        <v>37.567740326272599</v>
      </c>
      <c r="L11369">
        <v>33417.239759673699</v>
      </c>
    </row>
    <row r="11370" spans="1:12" x14ac:dyDescent="0.35">
      <c r="A11370" t="s">
        <v>2124</v>
      </c>
      <c r="B11370" t="s">
        <v>5676</v>
      </c>
      <c r="C11370" t="s">
        <v>2879</v>
      </c>
      <c r="D11370" t="s">
        <v>2892</v>
      </c>
      <c r="E11370" t="s">
        <v>2967</v>
      </c>
      <c r="F11370" t="s">
        <v>2172</v>
      </c>
      <c r="G11370" t="s">
        <v>2173</v>
      </c>
      <c r="H11370">
        <v>14265.7093</v>
      </c>
      <c r="I11370">
        <v>93.335902428853998</v>
      </c>
      <c r="J11370">
        <v>0</v>
      </c>
      <c r="K11370">
        <v>93.335902428853998</v>
      </c>
      <c r="L11370">
        <v>14172.3733975711</v>
      </c>
    </row>
    <row r="11371" spans="1:12" x14ac:dyDescent="0.35">
      <c r="A11371" t="s">
        <v>2124</v>
      </c>
      <c r="B11371" t="s">
        <v>5676</v>
      </c>
      <c r="C11371" t="s">
        <v>2879</v>
      </c>
      <c r="D11371" t="s">
        <v>2892</v>
      </c>
      <c r="E11371" t="s">
        <v>2967</v>
      </c>
      <c r="F11371" t="s">
        <v>2882</v>
      </c>
      <c r="G11371" t="s">
        <v>2883</v>
      </c>
      <c r="H11371">
        <v>3456.1253999999999</v>
      </c>
      <c r="I11371">
        <v>22.612306258536801</v>
      </c>
      <c r="J11371">
        <v>0</v>
      </c>
      <c r="K11371">
        <v>22.612306258536801</v>
      </c>
      <c r="L11371">
        <v>3433.5130937414601</v>
      </c>
    </row>
    <row r="11372" spans="1:12" x14ac:dyDescent="0.35">
      <c r="A11372" t="s">
        <v>2124</v>
      </c>
      <c r="B11372" t="s">
        <v>5676</v>
      </c>
      <c r="C11372" t="s">
        <v>2879</v>
      </c>
      <c r="D11372" t="s">
        <v>2892</v>
      </c>
      <c r="E11372" t="s">
        <v>2967</v>
      </c>
      <c r="F11372" t="s">
        <v>2884</v>
      </c>
      <c r="G11372" t="s">
        <v>2885</v>
      </c>
      <c r="H11372">
        <v>16896.960200000001</v>
      </c>
      <c r="I11372">
        <v>78.930604094700499</v>
      </c>
      <c r="J11372">
        <v>0</v>
      </c>
      <c r="K11372">
        <v>78.930604094700499</v>
      </c>
      <c r="L11372">
        <v>16818.0295959053</v>
      </c>
    </row>
    <row r="11373" spans="1:12" x14ac:dyDescent="0.35">
      <c r="A11373" t="s">
        <v>2124</v>
      </c>
      <c r="B11373" t="s">
        <v>5676</v>
      </c>
      <c r="C11373" t="s">
        <v>2879</v>
      </c>
      <c r="D11373" t="s">
        <v>2894</v>
      </c>
      <c r="E11373" t="s">
        <v>3209</v>
      </c>
      <c r="F11373" t="s">
        <v>2170</v>
      </c>
      <c r="G11373" t="s">
        <v>2171</v>
      </c>
      <c r="H11373">
        <v>0</v>
      </c>
      <c r="I11373">
        <v>0</v>
      </c>
      <c r="J11373">
        <v>0</v>
      </c>
      <c r="K11373">
        <v>0</v>
      </c>
      <c r="L11373">
        <v>0</v>
      </c>
    </row>
    <row r="11374" spans="1:12" x14ac:dyDescent="0.35">
      <c r="A11374" t="s">
        <v>2124</v>
      </c>
      <c r="B11374" t="s">
        <v>5676</v>
      </c>
      <c r="C11374" t="s">
        <v>2879</v>
      </c>
      <c r="D11374" t="s">
        <v>2894</v>
      </c>
      <c r="E11374" t="s">
        <v>3209</v>
      </c>
      <c r="F11374" t="s">
        <v>2172</v>
      </c>
      <c r="G11374" t="s">
        <v>2173</v>
      </c>
      <c r="H11374">
        <v>0</v>
      </c>
      <c r="I11374">
        <v>0</v>
      </c>
      <c r="J11374">
        <v>0</v>
      </c>
      <c r="K11374">
        <v>0</v>
      </c>
      <c r="L11374">
        <v>0</v>
      </c>
    </row>
    <row r="11375" spans="1:12" x14ac:dyDescent="0.35">
      <c r="A11375" t="s">
        <v>2124</v>
      </c>
      <c r="B11375" t="s">
        <v>5676</v>
      </c>
      <c r="C11375" t="s">
        <v>2879</v>
      </c>
      <c r="D11375" t="s">
        <v>2894</v>
      </c>
      <c r="E11375" t="s">
        <v>3209</v>
      </c>
      <c r="F11375" t="s">
        <v>2882</v>
      </c>
      <c r="G11375" t="s">
        <v>2883</v>
      </c>
      <c r="H11375">
        <v>0</v>
      </c>
      <c r="I11375">
        <v>0</v>
      </c>
      <c r="J11375">
        <v>0</v>
      </c>
      <c r="K11375">
        <v>0</v>
      </c>
      <c r="L11375">
        <v>0</v>
      </c>
    </row>
    <row r="11376" spans="1:12" x14ac:dyDescent="0.35">
      <c r="A11376" t="s">
        <v>2124</v>
      </c>
      <c r="B11376" t="s">
        <v>5676</v>
      </c>
      <c r="C11376" t="s">
        <v>2879</v>
      </c>
      <c r="D11376" t="s">
        <v>2894</v>
      </c>
      <c r="E11376" t="s">
        <v>3209</v>
      </c>
      <c r="F11376" t="s">
        <v>2884</v>
      </c>
      <c r="G11376" t="s">
        <v>2885</v>
      </c>
      <c r="H11376">
        <v>0</v>
      </c>
      <c r="I11376">
        <v>0</v>
      </c>
      <c r="J11376">
        <v>0</v>
      </c>
      <c r="K11376">
        <v>0</v>
      </c>
      <c r="L11376">
        <v>0</v>
      </c>
    </row>
    <row r="11377" spans="1:12" x14ac:dyDescent="0.35">
      <c r="A11377" t="s">
        <v>2124</v>
      </c>
      <c r="B11377" t="s">
        <v>5676</v>
      </c>
      <c r="C11377" t="s">
        <v>2879</v>
      </c>
      <c r="D11377" t="s">
        <v>2894</v>
      </c>
      <c r="E11377" t="s">
        <v>3209</v>
      </c>
      <c r="F11377" t="s">
        <v>2896</v>
      </c>
      <c r="G11377" t="s">
        <v>2897</v>
      </c>
      <c r="H11377">
        <v>0</v>
      </c>
      <c r="I11377">
        <v>0</v>
      </c>
      <c r="J11377">
        <v>0</v>
      </c>
      <c r="K11377">
        <v>0</v>
      </c>
      <c r="L11377">
        <v>0</v>
      </c>
    </row>
    <row r="11378" spans="1:12" x14ac:dyDescent="0.35">
      <c r="A11378" t="s">
        <v>2124</v>
      </c>
      <c r="B11378" t="s">
        <v>5676</v>
      </c>
      <c r="C11378" t="s">
        <v>2879</v>
      </c>
      <c r="D11378" t="s">
        <v>2894</v>
      </c>
      <c r="E11378" t="s">
        <v>3209</v>
      </c>
      <c r="F11378" t="s">
        <v>2890</v>
      </c>
      <c r="G11378" t="s">
        <v>2891</v>
      </c>
      <c r="H11378">
        <v>0</v>
      </c>
      <c r="I11378">
        <v>0</v>
      </c>
      <c r="J11378">
        <v>0</v>
      </c>
      <c r="K11378">
        <v>0</v>
      </c>
      <c r="L11378">
        <v>0</v>
      </c>
    </row>
    <row r="11379" spans="1:12" x14ac:dyDescent="0.35">
      <c r="A11379" t="s">
        <v>2124</v>
      </c>
      <c r="B11379" t="s">
        <v>5676</v>
      </c>
      <c r="C11379" t="s">
        <v>2879</v>
      </c>
      <c r="D11379" t="s">
        <v>2894</v>
      </c>
      <c r="E11379" t="s">
        <v>3209</v>
      </c>
      <c r="F11379" t="s">
        <v>3599</v>
      </c>
      <c r="G11379" t="s">
        <v>3600</v>
      </c>
      <c r="H11379">
        <v>0</v>
      </c>
      <c r="I11379">
        <v>0</v>
      </c>
      <c r="J11379">
        <v>0</v>
      </c>
      <c r="K11379">
        <v>0</v>
      </c>
      <c r="L11379">
        <v>0</v>
      </c>
    </row>
    <row r="11380" spans="1:12" x14ac:dyDescent="0.35">
      <c r="A11380" t="s">
        <v>2124</v>
      </c>
      <c r="B11380" t="s">
        <v>5676</v>
      </c>
      <c r="C11380" t="s">
        <v>2879</v>
      </c>
      <c r="D11380" t="s">
        <v>2898</v>
      </c>
      <c r="E11380" t="s">
        <v>4032</v>
      </c>
      <c r="F11380" t="s">
        <v>2170</v>
      </c>
      <c r="G11380" t="s">
        <v>2171</v>
      </c>
      <c r="H11380">
        <v>0</v>
      </c>
      <c r="I11380">
        <v>0</v>
      </c>
      <c r="J11380">
        <v>0</v>
      </c>
      <c r="K11380">
        <v>0</v>
      </c>
      <c r="L11380">
        <v>0</v>
      </c>
    </row>
    <row r="11381" spans="1:12" x14ac:dyDescent="0.35">
      <c r="A11381" t="s">
        <v>2124</v>
      </c>
      <c r="B11381" t="s">
        <v>5676</v>
      </c>
      <c r="C11381" t="s">
        <v>2879</v>
      </c>
      <c r="D11381" t="s">
        <v>2898</v>
      </c>
      <c r="E11381" t="s">
        <v>4032</v>
      </c>
      <c r="F11381" t="s">
        <v>2172</v>
      </c>
      <c r="G11381" t="s">
        <v>2173</v>
      </c>
      <c r="H11381">
        <v>21937.451400000002</v>
      </c>
      <c r="I11381">
        <v>75.738298181818195</v>
      </c>
      <c r="J11381">
        <v>0</v>
      </c>
      <c r="K11381">
        <v>75.738298181818195</v>
      </c>
      <c r="L11381">
        <v>21861.713101818201</v>
      </c>
    </row>
    <row r="11382" spans="1:12" x14ac:dyDescent="0.35">
      <c r="A11382" t="s">
        <v>2124</v>
      </c>
      <c r="B11382" t="s">
        <v>5676</v>
      </c>
      <c r="C11382" t="s">
        <v>2879</v>
      </c>
      <c r="D11382" t="s">
        <v>2898</v>
      </c>
      <c r="E11382" t="s">
        <v>4032</v>
      </c>
      <c r="F11382" t="s">
        <v>2882</v>
      </c>
      <c r="G11382" t="s">
        <v>2883</v>
      </c>
      <c r="H11382">
        <v>1985.7175999999999</v>
      </c>
      <c r="I11382">
        <v>6.8556218181818203</v>
      </c>
      <c r="J11382">
        <v>0</v>
      </c>
      <c r="K11382">
        <v>6.8556218181818203</v>
      </c>
      <c r="L11382">
        <v>1978.8619781818199</v>
      </c>
    </row>
    <row r="11383" spans="1:12" x14ac:dyDescent="0.35">
      <c r="A11383" t="s">
        <v>2124</v>
      </c>
      <c r="B11383" t="s">
        <v>5676</v>
      </c>
      <c r="C11383" t="s">
        <v>2879</v>
      </c>
      <c r="D11383" t="s">
        <v>2898</v>
      </c>
      <c r="E11383" t="s">
        <v>4032</v>
      </c>
      <c r="F11383" t="s">
        <v>2884</v>
      </c>
      <c r="G11383" t="s">
        <v>2885</v>
      </c>
      <c r="H11383">
        <v>8462.9392000000007</v>
      </c>
      <c r="I11383">
        <v>29.218007272727299</v>
      </c>
      <c r="J11383">
        <v>0</v>
      </c>
      <c r="K11383">
        <v>29.218007272727299</v>
      </c>
      <c r="L11383">
        <v>8433.7211927272692</v>
      </c>
    </row>
    <row r="11384" spans="1:12" x14ac:dyDescent="0.35">
      <c r="A11384" t="s">
        <v>2124</v>
      </c>
      <c r="B11384" t="s">
        <v>5676</v>
      </c>
      <c r="C11384" t="s">
        <v>2879</v>
      </c>
      <c r="D11384" t="s">
        <v>2898</v>
      </c>
      <c r="E11384" t="s">
        <v>4032</v>
      </c>
      <c r="F11384" t="s">
        <v>2896</v>
      </c>
      <c r="G11384" t="s">
        <v>2897</v>
      </c>
      <c r="H11384">
        <v>7375.5223999999998</v>
      </c>
      <c r="I11384">
        <v>25.463738181818201</v>
      </c>
      <c r="J11384">
        <v>0</v>
      </c>
      <c r="K11384">
        <v>25.463738181818201</v>
      </c>
      <c r="L11384">
        <v>7350.0586618181796</v>
      </c>
    </row>
    <row r="11385" spans="1:12" x14ac:dyDescent="0.35">
      <c r="A11385" t="s">
        <v>2124</v>
      </c>
      <c r="B11385" t="s">
        <v>5676</v>
      </c>
      <c r="C11385" t="s">
        <v>2879</v>
      </c>
      <c r="D11385" t="s">
        <v>2902</v>
      </c>
      <c r="E11385" t="s">
        <v>5679</v>
      </c>
      <c r="F11385" t="s">
        <v>2172</v>
      </c>
      <c r="G11385" t="s">
        <v>2173</v>
      </c>
      <c r="H11385">
        <v>34483.488599999997</v>
      </c>
      <c r="I11385">
        <v>79.853439592102703</v>
      </c>
      <c r="J11385">
        <v>192.39706001377601</v>
      </c>
      <c r="K11385">
        <v>272.25049960587899</v>
      </c>
      <c r="L11385">
        <v>34211.238100394097</v>
      </c>
    </row>
    <row r="11386" spans="1:12" x14ac:dyDescent="0.35">
      <c r="A11386" t="s">
        <v>2124</v>
      </c>
      <c r="B11386" t="s">
        <v>5676</v>
      </c>
      <c r="C11386" t="s">
        <v>2879</v>
      </c>
      <c r="D11386" t="s">
        <v>2902</v>
      </c>
      <c r="E11386" t="s">
        <v>5679</v>
      </c>
      <c r="F11386" t="s">
        <v>2882</v>
      </c>
      <c r="G11386" t="s">
        <v>2883</v>
      </c>
      <c r="H11386">
        <v>33218.039499999999</v>
      </c>
      <c r="I11386">
        <v>76.9230381391815</v>
      </c>
      <c r="J11386">
        <v>185.336617444464</v>
      </c>
      <c r="K11386">
        <v>262.25965558364499</v>
      </c>
      <c r="L11386">
        <v>32955.7798444164</v>
      </c>
    </row>
    <row r="11387" spans="1:12" x14ac:dyDescent="0.35">
      <c r="A11387" t="s">
        <v>2124</v>
      </c>
      <c r="B11387" t="s">
        <v>5676</v>
      </c>
      <c r="C11387" t="s">
        <v>2879</v>
      </c>
      <c r="D11387" t="s">
        <v>2902</v>
      </c>
      <c r="E11387" t="s">
        <v>5679</v>
      </c>
      <c r="F11387" t="s">
        <v>2884</v>
      </c>
      <c r="G11387" t="s">
        <v>2885</v>
      </c>
      <c r="H11387">
        <v>82272.3465</v>
      </c>
      <c r="I11387">
        <v>177.10824742267999</v>
      </c>
      <c r="J11387">
        <v>0</v>
      </c>
      <c r="K11387">
        <v>177.10824742267999</v>
      </c>
      <c r="L11387">
        <v>82095.238252577299</v>
      </c>
    </row>
    <row r="11388" spans="1:12" x14ac:dyDescent="0.35">
      <c r="A11388" t="s">
        <v>2124</v>
      </c>
      <c r="B11388" t="s">
        <v>5676</v>
      </c>
      <c r="C11388" t="s">
        <v>2879</v>
      </c>
      <c r="D11388" t="s">
        <v>2902</v>
      </c>
      <c r="E11388" t="s">
        <v>5679</v>
      </c>
      <c r="F11388" t="s">
        <v>2896</v>
      </c>
      <c r="G11388" t="s">
        <v>2897</v>
      </c>
      <c r="H11388">
        <v>0</v>
      </c>
      <c r="I11388">
        <v>0</v>
      </c>
      <c r="J11388">
        <v>0</v>
      </c>
      <c r="K11388">
        <v>0</v>
      </c>
      <c r="L11388">
        <v>0</v>
      </c>
    </row>
    <row r="11389" spans="1:12" x14ac:dyDescent="0.35">
      <c r="A11389" t="s">
        <v>2124</v>
      </c>
      <c r="B11389" t="s">
        <v>5676</v>
      </c>
      <c r="C11389" t="s">
        <v>2879</v>
      </c>
      <c r="D11389" t="s">
        <v>2904</v>
      </c>
      <c r="E11389" t="s">
        <v>4074</v>
      </c>
      <c r="F11389" t="s">
        <v>2172</v>
      </c>
      <c r="G11389" t="s">
        <v>2173</v>
      </c>
      <c r="H11389">
        <v>15436.9306</v>
      </c>
      <c r="I11389">
        <v>15.4525952727953</v>
      </c>
      <c r="J11389">
        <v>0</v>
      </c>
      <c r="K11389">
        <v>15.4525952727953</v>
      </c>
      <c r="L11389">
        <v>15421.4780047272</v>
      </c>
    </row>
    <row r="11390" spans="1:12" x14ac:dyDescent="0.35">
      <c r="A11390" t="s">
        <v>2124</v>
      </c>
      <c r="B11390" t="s">
        <v>5676</v>
      </c>
      <c r="C11390" t="s">
        <v>2879</v>
      </c>
      <c r="D11390" t="s">
        <v>2904</v>
      </c>
      <c r="E11390" t="s">
        <v>4074</v>
      </c>
      <c r="F11390" t="s">
        <v>2882</v>
      </c>
      <c r="G11390" t="s">
        <v>2883</v>
      </c>
      <c r="H11390">
        <v>0</v>
      </c>
      <c r="I11390">
        <v>0</v>
      </c>
      <c r="J11390">
        <v>0</v>
      </c>
      <c r="K11390">
        <v>0</v>
      </c>
      <c r="L11390">
        <v>0</v>
      </c>
    </row>
    <row r="11391" spans="1:12" x14ac:dyDescent="0.35">
      <c r="A11391" t="s">
        <v>2124</v>
      </c>
      <c r="B11391" t="s">
        <v>5676</v>
      </c>
      <c r="C11391" t="s">
        <v>2879</v>
      </c>
      <c r="D11391" t="s">
        <v>2904</v>
      </c>
      <c r="E11391" t="s">
        <v>4074</v>
      </c>
      <c r="F11391" t="s">
        <v>2884</v>
      </c>
      <c r="G11391" t="s">
        <v>2885</v>
      </c>
      <c r="H11391">
        <v>55283.946100000001</v>
      </c>
      <c r="I11391">
        <v>1.77175261885576</v>
      </c>
      <c r="J11391">
        <v>0</v>
      </c>
      <c r="K11391">
        <v>1.77175261885576</v>
      </c>
      <c r="L11391">
        <v>55282.1743473811</v>
      </c>
    </row>
    <row r="11392" spans="1:12" x14ac:dyDescent="0.35">
      <c r="A11392" t="s">
        <v>2124</v>
      </c>
      <c r="B11392" t="s">
        <v>5676</v>
      </c>
      <c r="C11392" t="s">
        <v>2879</v>
      </c>
      <c r="D11392" t="s">
        <v>2904</v>
      </c>
      <c r="E11392" t="s">
        <v>4074</v>
      </c>
      <c r="F11392" t="s">
        <v>2875</v>
      </c>
      <c r="G11392" t="s">
        <v>2876</v>
      </c>
      <c r="H11392">
        <v>0</v>
      </c>
      <c r="I11392">
        <v>0</v>
      </c>
      <c r="J11392">
        <v>0</v>
      </c>
      <c r="K11392">
        <v>0</v>
      </c>
      <c r="L11392">
        <v>0</v>
      </c>
    </row>
    <row r="11393" spans="1:12" x14ac:dyDescent="0.35">
      <c r="A11393" t="s">
        <v>2124</v>
      </c>
      <c r="B11393" t="s">
        <v>5676</v>
      </c>
      <c r="C11393" t="s">
        <v>2879</v>
      </c>
      <c r="D11393" t="s">
        <v>2906</v>
      </c>
      <c r="E11393" t="s">
        <v>5680</v>
      </c>
      <c r="F11393" t="s">
        <v>2172</v>
      </c>
      <c r="G11393" t="s">
        <v>2173</v>
      </c>
      <c r="H11393">
        <v>0</v>
      </c>
      <c r="I11393">
        <v>0</v>
      </c>
      <c r="J11393">
        <v>0</v>
      </c>
      <c r="K11393">
        <v>0</v>
      </c>
      <c r="L11393">
        <v>0</v>
      </c>
    </row>
    <row r="11394" spans="1:12" x14ac:dyDescent="0.35">
      <c r="A11394" t="s">
        <v>2124</v>
      </c>
      <c r="B11394" t="s">
        <v>5676</v>
      </c>
      <c r="C11394" t="s">
        <v>2879</v>
      </c>
      <c r="D11394" t="s">
        <v>2906</v>
      </c>
      <c r="E11394" t="s">
        <v>5680</v>
      </c>
      <c r="F11394" t="s">
        <v>2882</v>
      </c>
      <c r="G11394" t="s">
        <v>2883</v>
      </c>
      <c r="H11394">
        <v>1978.4634000000001</v>
      </c>
      <c r="I11394">
        <v>2.6775689922731201</v>
      </c>
      <c r="J11394">
        <v>0.71950312407021699</v>
      </c>
      <c r="K11394">
        <v>3.3970721163433399</v>
      </c>
      <c r="L11394">
        <v>1975.0663278836601</v>
      </c>
    </row>
    <row r="11395" spans="1:12" x14ac:dyDescent="0.35">
      <c r="A11395" t="s">
        <v>2124</v>
      </c>
      <c r="B11395" t="s">
        <v>5676</v>
      </c>
      <c r="C11395" t="s">
        <v>2879</v>
      </c>
      <c r="D11395" t="s">
        <v>2906</v>
      </c>
      <c r="E11395" t="s">
        <v>5680</v>
      </c>
      <c r="F11395" t="s">
        <v>2884</v>
      </c>
      <c r="G11395" t="s">
        <v>2885</v>
      </c>
      <c r="H11395">
        <v>36802.130799999999</v>
      </c>
      <c r="I11395">
        <v>14.43054974524</v>
      </c>
      <c r="J11395">
        <v>0</v>
      </c>
      <c r="K11395">
        <v>14.43054974524</v>
      </c>
      <c r="L11395">
        <v>36787.700250254798</v>
      </c>
    </row>
    <row r="11396" spans="1:12" x14ac:dyDescent="0.35">
      <c r="A11396" t="s">
        <v>2124</v>
      </c>
      <c r="B11396" t="s">
        <v>5676</v>
      </c>
      <c r="C11396" t="s">
        <v>2879</v>
      </c>
      <c r="D11396" t="s">
        <v>2906</v>
      </c>
      <c r="E11396" t="s">
        <v>5680</v>
      </c>
      <c r="F11396" t="s">
        <v>2890</v>
      </c>
      <c r="G11396" t="s">
        <v>2891</v>
      </c>
      <c r="H11396">
        <v>30270.489099999999</v>
      </c>
      <c r="I11396">
        <v>40.9668055817788</v>
      </c>
      <c r="J11396">
        <v>11.0083977982743</v>
      </c>
      <c r="K11396">
        <v>51.975203380053102</v>
      </c>
      <c r="L11396">
        <v>30218.513896619901</v>
      </c>
    </row>
    <row r="11397" spans="1:12" x14ac:dyDescent="0.35">
      <c r="A11397" t="s">
        <v>2124</v>
      </c>
      <c r="B11397" t="s">
        <v>5676</v>
      </c>
      <c r="C11397" t="s">
        <v>2879</v>
      </c>
      <c r="D11397" t="s">
        <v>2908</v>
      </c>
      <c r="E11397" t="s">
        <v>5681</v>
      </c>
      <c r="F11397" t="s">
        <v>2172</v>
      </c>
      <c r="G11397" t="s">
        <v>2173</v>
      </c>
      <c r="H11397">
        <v>14072.376099999999</v>
      </c>
      <c r="J11397">
        <v>0</v>
      </c>
      <c r="K11397">
        <v>0</v>
      </c>
      <c r="L11397">
        <v>14072.376099999999</v>
      </c>
    </row>
    <row r="11398" spans="1:12" x14ac:dyDescent="0.35">
      <c r="A11398" t="s">
        <v>2124</v>
      </c>
      <c r="B11398" t="s">
        <v>5676</v>
      </c>
      <c r="C11398" t="s">
        <v>2879</v>
      </c>
      <c r="D11398" t="s">
        <v>2908</v>
      </c>
      <c r="E11398" t="s">
        <v>5681</v>
      </c>
      <c r="F11398" t="s">
        <v>2882</v>
      </c>
      <c r="G11398" t="s">
        <v>2883</v>
      </c>
      <c r="H11398">
        <v>0</v>
      </c>
      <c r="J11398">
        <v>0</v>
      </c>
      <c r="K11398">
        <v>0</v>
      </c>
      <c r="L11398">
        <v>0</v>
      </c>
    </row>
    <row r="11399" spans="1:12" x14ac:dyDescent="0.35">
      <c r="A11399" t="s">
        <v>2124</v>
      </c>
      <c r="B11399" t="s">
        <v>5676</v>
      </c>
      <c r="C11399" t="s">
        <v>2879</v>
      </c>
      <c r="D11399" t="s">
        <v>2910</v>
      </c>
      <c r="E11399" t="s">
        <v>2909</v>
      </c>
      <c r="F11399" t="s">
        <v>2170</v>
      </c>
      <c r="G11399" t="s">
        <v>2171</v>
      </c>
      <c r="H11399">
        <v>0</v>
      </c>
      <c r="I11399">
        <v>0</v>
      </c>
      <c r="J11399">
        <v>0</v>
      </c>
      <c r="K11399">
        <v>0</v>
      </c>
      <c r="L11399">
        <v>0</v>
      </c>
    </row>
    <row r="11400" spans="1:12" x14ac:dyDescent="0.35">
      <c r="A11400" t="s">
        <v>2124</v>
      </c>
      <c r="B11400" t="s">
        <v>5676</v>
      </c>
      <c r="C11400" t="s">
        <v>2879</v>
      </c>
      <c r="D11400" t="s">
        <v>2910</v>
      </c>
      <c r="E11400" t="s">
        <v>2909</v>
      </c>
      <c r="F11400" t="s">
        <v>2172</v>
      </c>
      <c r="G11400" t="s">
        <v>2173</v>
      </c>
      <c r="H11400">
        <v>100275.8256</v>
      </c>
      <c r="I11400">
        <v>306.24546041862197</v>
      </c>
      <c r="J11400">
        <v>1940.6653597612999</v>
      </c>
      <c r="K11400">
        <v>2246.9108201799199</v>
      </c>
      <c r="L11400">
        <v>98028.914779820101</v>
      </c>
    </row>
    <row r="11401" spans="1:12" x14ac:dyDescent="0.35">
      <c r="A11401" t="s">
        <v>2124</v>
      </c>
      <c r="B11401" t="s">
        <v>5676</v>
      </c>
      <c r="C11401" t="s">
        <v>2879</v>
      </c>
      <c r="D11401" t="s">
        <v>2910</v>
      </c>
      <c r="E11401" t="s">
        <v>2909</v>
      </c>
      <c r="F11401" t="s">
        <v>2882</v>
      </c>
      <c r="G11401" t="s">
        <v>2883</v>
      </c>
      <c r="H11401">
        <v>35635.210800000001</v>
      </c>
      <c r="I11401">
        <v>108.831031388436</v>
      </c>
      <c r="J11401">
        <v>689.65793776641101</v>
      </c>
      <c r="K11401">
        <v>798.48896915484704</v>
      </c>
      <c r="L11401">
        <v>34836.721830845199</v>
      </c>
    </row>
    <row r="11402" spans="1:12" x14ac:dyDescent="0.35">
      <c r="A11402" t="s">
        <v>2124</v>
      </c>
      <c r="B11402" t="s">
        <v>5676</v>
      </c>
      <c r="C11402" t="s">
        <v>2879</v>
      </c>
      <c r="D11402" t="s">
        <v>2910</v>
      </c>
      <c r="E11402" t="s">
        <v>2909</v>
      </c>
      <c r="F11402" t="s">
        <v>2884</v>
      </c>
      <c r="G11402" t="s">
        <v>2885</v>
      </c>
      <c r="H11402">
        <v>138570.5472</v>
      </c>
      <c r="I11402">
        <v>210.50696120128501</v>
      </c>
      <c r="J11402">
        <v>0</v>
      </c>
      <c r="K11402">
        <v>210.50696120128501</v>
      </c>
      <c r="L11402">
        <v>138360.040238799</v>
      </c>
    </row>
    <row r="11403" spans="1:12" x14ac:dyDescent="0.35">
      <c r="A11403" t="s">
        <v>2124</v>
      </c>
      <c r="B11403" t="s">
        <v>5676</v>
      </c>
      <c r="C11403" t="s">
        <v>2879</v>
      </c>
      <c r="D11403" t="s">
        <v>2910</v>
      </c>
      <c r="E11403" t="s">
        <v>2909</v>
      </c>
      <c r="F11403" t="s">
        <v>2896</v>
      </c>
      <c r="G11403" t="s">
        <v>2897</v>
      </c>
      <c r="H11403">
        <v>170903.67490000001</v>
      </c>
      <c r="I11403">
        <v>259.62525214825098</v>
      </c>
      <c r="J11403">
        <v>0</v>
      </c>
      <c r="K11403">
        <v>259.62525214825098</v>
      </c>
      <c r="L11403">
        <v>170644.04964785199</v>
      </c>
    </row>
    <row r="11404" spans="1:12" x14ac:dyDescent="0.35">
      <c r="A11404" t="s">
        <v>2124</v>
      </c>
      <c r="B11404" t="s">
        <v>5676</v>
      </c>
      <c r="C11404" t="s">
        <v>2879</v>
      </c>
      <c r="D11404" t="s">
        <v>2912</v>
      </c>
      <c r="E11404" t="s">
        <v>5682</v>
      </c>
      <c r="F11404" t="s">
        <v>2172</v>
      </c>
      <c r="G11404" t="s">
        <v>2173</v>
      </c>
      <c r="H11404">
        <v>8374.0992000000006</v>
      </c>
      <c r="I11404">
        <v>0.60756995864986996</v>
      </c>
      <c r="J11404">
        <v>0</v>
      </c>
      <c r="K11404">
        <v>0.60756995864986996</v>
      </c>
      <c r="L11404">
        <v>8373.4916300413497</v>
      </c>
    </row>
    <row r="11405" spans="1:12" x14ac:dyDescent="0.35">
      <c r="A11405" t="s">
        <v>2124</v>
      </c>
      <c r="B11405" t="s">
        <v>5676</v>
      </c>
      <c r="C11405" t="s">
        <v>2879</v>
      </c>
      <c r="D11405" t="s">
        <v>2912</v>
      </c>
      <c r="E11405" t="s">
        <v>5682</v>
      </c>
      <c r="F11405" t="s">
        <v>2882</v>
      </c>
      <c r="G11405" t="s">
        <v>2883</v>
      </c>
      <c r="H11405">
        <v>0</v>
      </c>
      <c r="I11405">
        <v>0</v>
      </c>
      <c r="J11405">
        <v>0</v>
      </c>
      <c r="K11405">
        <v>0</v>
      </c>
      <c r="L11405">
        <v>0</v>
      </c>
    </row>
    <row r="11406" spans="1:12" x14ac:dyDescent="0.35">
      <c r="A11406" t="s">
        <v>2124</v>
      </c>
      <c r="B11406" t="s">
        <v>5676</v>
      </c>
      <c r="C11406" t="s">
        <v>2879</v>
      </c>
      <c r="D11406" t="s">
        <v>2912</v>
      </c>
      <c r="E11406" t="s">
        <v>5682</v>
      </c>
      <c r="F11406" t="s">
        <v>2884</v>
      </c>
      <c r="G11406" t="s">
        <v>2885</v>
      </c>
      <c r="H11406">
        <v>15390.236199999999</v>
      </c>
      <c r="I11406">
        <v>1.1166150591402999</v>
      </c>
      <c r="J11406">
        <v>0</v>
      </c>
      <c r="K11406">
        <v>1.1166150591402999</v>
      </c>
      <c r="L11406">
        <v>15389.1195849409</v>
      </c>
    </row>
    <row r="11407" spans="1:12" x14ac:dyDescent="0.35">
      <c r="A11407" t="s">
        <v>2124</v>
      </c>
      <c r="B11407" t="s">
        <v>5676</v>
      </c>
      <c r="C11407" t="s">
        <v>2915</v>
      </c>
      <c r="D11407" t="s">
        <v>5683</v>
      </c>
      <c r="E11407" t="s">
        <v>5684</v>
      </c>
      <c r="F11407" t="s">
        <v>2170</v>
      </c>
      <c r="G11407" t="s">
        <v>2171</v>
      </c>
      <c r="H11407">
        <v>0</v>
      </c>
      <c r="I11407">
        <v>0</v>
      </c>
      <c r="J11407">
        <v>0</v>
      </c>
      <c r="K11407">
        <v>0</v>
      </c>
      <c r="L11407">
        <v>0</v>
      </c>
    </row>
    <row r="11408" spans="1:12" x14ac:dyDescent="0.35">
      <c r="A11408" t="s">
        <v>2124</v>
      </c>
      <c r="B11408" t="s">
        <v>5676</v>
      </c>
      <c r="C11408" t="s">
        <v>2915</v>
      </c>
      <c r="D11408" t="s">
        <v>5683</v>
      </c>
      <c r="E11408" t="s">
        <v>5684</v>
      </c>
      <c r="F11408" t="s">
        <v>2172</v>
      </c>
      <c r="G11408" t="s">
        <v>2173</v>
      </c>
      <c r="H11408">
        <v>3114316.1258</v>
      </c>
      <c r="I11408">
        <v>17287.070518755299</v>
      </c>
      <c r="J11408">
        <v>158316.59310912201</v>
      </c>
      <c r="K11408">
        <v>175603.66362787699</v>
      </c>
      <c r="L11408">
        <v>2938712.4621721199</v>
      </c>
    </row>
    <row r="11409" spans="1:12" x14ac:dyDescent="0.35">
      <c r="A11409" t="s">
        <v>2124</v>
      </c>
      <c r="B11409" t="s">
        <v>5676</v>
      </c>
      <c r="C11409" t="s">
        <v>2915</v>
      </c>
      <c r="D11409" t="s">
        <v>5683</v>
      </c>
      <c r="E11409" t="s">
        <v>5684</v>
      </c>
      <c r="F11409" t="s">
        <v>2918</v>
      </c>
      <c r="G11409" t="s">
        <v>2919</v>
      </c>
      <c r="H11409">
        <v>0</v>
      </c>
      <c r="I11409">
        <v>0</v>
      </c>
      <c r="J11409">
        <v>0</v>
      </c>
      <c r="K11409">
        <v>0</v>
      </c>
      <c r="L11409">
        <v>0</v>
      </c>
    </row>
    <row r="11410" spans="1:12" x14ac:dyDescent="0.35">
      <c r="A11410" t="s">
        <v>2124</v>
      </c>
      <c r="B11410" t="s">
        <v>5676</v>
      </c>
      <c r="C11410" t="s">
        <v>2915</v>
      </c>
      <c r="D11410" t="s">
        <v>5683</v>
      </c>
      <c r="E11410" t="s">
        <v>5684</v>
      </c>
      <c r="F11410" t="s">
        <v>2920</v>
      </c>
      <c r="G11410" t="s">
        <v>2921</v>
      </c>
      <c r="H11410">
        <v>0</v>
      </c>
      <c r="I11410">
        <v>0</v>
      </c>
      <c r="J11410">
        <v>0</v>
      </c>
      <c r="K11410">
        <v>0</v>
      </c>
      <c r="L11410">
        <v>0</v>
      </c>
    </row>
    <row r="11411" spans="1:12" x14ac:dyDescent="0.35">
      <c r="A11411" t="s">
        <v>2124</v>
      </c>
      <c r="B11411" t="s">
        <v>5676</v>
      </c>
      <c r="C11411" t="s">
        <v>2915</v>
      </c>
      <c r="D11411" t="s">
        <v>5683</v>
      </c>
      <c r="E11411" t="s">
        <v>5684</v>
      </c>
      <c r="F11411" t="s">
        <v>2867</v>
      </c>
      <c r="G11411" t="s">
        <v>2868</v>
      </c>
      <c r="H11411">
        <v>0</v>
      </c>
      <c r="I11411">
        <v>0</v>
      </c>
      <c r="J11411">
        <v>0</v>
      </c>
      <c r="K11411">
        <v>0</v>
      </c>
      <c r="L11411">
        <v>0</v>
      </c>
    </row>
    <row r="11412" spans="1:12" x14ac:dyDescent="0.35">
      <c r="A11412" t="s">
        <v>2124</v>
      </c>
      <c r="B11412" t="s">
        <v>5676</v>
      </c>
      <c r="C11412" t="s">
        <v>2915</v>
      </c>
      <c r="D11412" t="s">
        <v>5683</v>
      </c>
      <c r="E11412" t="s">
        <v>5684</v>
      </c>
      <c r="F11412" t="s">
        <v>2922</v>
      </c>
      <c r="G11412" t="s">
        <v>2923</v>
      </c>
      <c r="H11412">
        <v>710194.06330000004</v>
      </c>
      <c r="I11412">
        <v>3942.1736133844802</v>
      </c>
      <c r="J11412">
        <v>36102.791114236999</v>
      </c>
      <c r="K11412">
        <v>40044.964727621496</v>
      </c>
      <c r="L11412">
        <v>670149.09857237898</v>
      </c>
    </row>
    <row r="11413" spans="1:12" x14ac:dyDescent="0.35">
      <c r="A11413" t="s">
        <v>2124</v>
      </c>
      <c r="B11413" t="s">
        <v>5676</v>
      </c>
      <c r="C11413" t="s">
        <v>2915</v>
      </c>
      <c r="D11413" t="s">
        <v>5683</v>
      </c>
      <c r="E11413" t="s">
        <v>5684</v>
      </c>
      <c r="F11413" t="s">
        <v>2924</v>
      </c>
      <c r="G11413" t="s">
        <v>2925</v>
      </c>
      <c r="H11413">
        <v>0</v>
      </c>
      <c r="I11413">
        <v>0</v>
      </c>
      <c r="J11413">
        <v>0</v>
      </c>
      <c r="K11413">
        <v>0</v>
      </c>
      <c r="L11413">
        <v>0</v>
      </c>
    </row>
    <row r="11414" spans="1:12" x14ac:dyDescent="0.35">
      <c r="A11414" t="s">
        <v>2124</v>
      </c>
      <c r="B11414" t="s">
        <v>5676</v>
      </c>
      <c r="C11414" t="s">
        <v>2915</v>
      </c>
      <c r="D11414" t="s">
        <v>5683</v>
      </c>
      <c r="E11414" t="s">
        <v>5684</v>
      </c>
      <c r="F11414" t="s">
        <v>2877</v>
      </c>
      <c r="G11414" t="s">
        <v>2878</v>
      </c>
      <c r="H11414">
        <v>132510.6649</v>
      </c>
      <c r="I11414">
        <v>735.545498721228</v>
      </c>
      <c r="J11414">
        <v>6736.19381074169</v>
      </c>
      <c r="K11414">
        <v>7471.7393094629197</v>
      </c>
      <c r="L11414">
        <v>125038.92559053699</v>
      </c>
    </row>
    <row r="11415" spans="1:12" x14ac:dyDescent="0.35">
      <c r="A11415" t="s">
        <v>2124</v>
      </c>
      <c r="B11415" t="s">
        <v>5676</v>
      </c>
      <c r="C11415" t="s">
        <v>2915</v>
      </c>
      <c r="D11415" t="s">
        <v>5685</v>
      </c>
      <c r="E11415" t="s">
        <v>5686</v>
      </c>
      <c r="F11415" t="s">
        <v>2170</v>
      </c>
      <c r="G11415" t="s">
        <v>2171</v>
      </c>
      <c r="H11415">
        <v>0</v>
      </c>
      <c r="I11415">
        <v>0</v>
      </c>
      <c r="J11415">
        <v>0</v>
      </c>
      <c r="K11415">
        <v>0</v>
      </c>
      <c r="L11415">
        <v>0</v>
      </c>
    </row>
    <row r="11416" spans="1:12" x14ac:dyDescent="0.35">
      <c r="A11416" t="s">
        <v>2124</v>
      </c>
      <c r="B11416" t="s">
        <v>5676</v>
      </c>
      <c r="C11416" t="s">
        <v>2915</v>
      </c>
      <c r="D11416" t="s">
        <v>5685</v>
      </c>
      <c r="E11416" t="s">
        <v>5686</v>
      </c>
      <c r="F11416" t="s">
        <v>2172</v>
      </c>
      <c r="G11416" t="s">
        <v>2173</v>
      </c>
      <c r="H11416">
        <v>296740.7831</v>
      </c>
      <c r="I11416">
        <v>1624.2475861606499</v>
      </c>
      <c r="J11416">
        <v>0</v>
      </c>
      <c r="K11416">
        <v>1624.2475861606499</v>
      </c>
      <c r="L11416">
        <v>295116.53551383899</v>
      </c>
    </row>
    <row r="11417" spans="1:12" x14ac:dyDescent="0.35">
      <c r="A11417" t="s">
        <v>2124</v>
      </c>
      <c r="B11417" t="s">
        <v>5676</v>
      </c>
      <c r="C11417" t="s">
        <v>2915</v>
      </c>
      <c r="D11417" t="s">
        <v>5685</v>
      </c>
      <c r="E11417" t="s">
        <v>5686</v>
      </c>
      <c r="F11417" t="s">
        <v>2867</v>
      </c>
      <c r="G11417" t="s">
        <v>2868</v>
      </c>
      <c r="H11417">
        <v>0</v>
      </c>
      <c r="I11417">
        <v>0</v>
      </c>
      <c r="J11417">
        <v>0</v>
      </c>
      <c r="K11417">
        <v>0</v>
      </c>
      <c r="L11417">
        <v>0</v>
      </c>
    </row>
    <row r="11418" spans="1:12" x14ac:dyDescent="0.35">
      <c r="A11418" t="s">
        <v>2124</v>
      </c>
      <c r="B11418" t="s">
        <v>5676</v>
      </c>
      <c r="C11418" t="s">
        <v>2915</v>
      </c>
      <c r="D11418" t="s">
        <v>5685</v>
      </c>
      <c r="E11418" t="s">
        <v>5686</v>
      </c>
      <c r="F11418" t="s">
        <v>2922</v>
      </c>
      <c r="G11418" t="s">
        <v>2923</v>
      </c>
      <c r="H11418">
        <v>41559.417099999999</v>
      </c>
      <c r="I11418">
        <v>227.48063899691601</v>
      </c>
      <c r="J11418">
        <v>0</v>
      </c>
      <c r="K11418">
        <v>227.48063899691601</v>
      </c>
      <c r="L11418">
        <v>41331.936461003097</v>
      </c>
    </row>
    <row r="11419" spans="1:12" x14ac:dyDescent="0.35">
      <c r="A11419" t="s">
        <v>2124</v>
      </c>
      <c r="B11419" t="s">
        <v>5676</v>
      </c>
      <c r="C11419" t="s">
        <v>2915</v>
      </c>
      <c r="D11419" t="s">
        <v>5685</v>
      </c>
      <c r="E11419" t="s">
        <v>5686</v>
      </c>
      <c r="F11419" t="s">
        <v>2924</v>
      </c>
      <c r="G11419" t="s">
        <v>2925</v>
      </c>
      <c r="H11419">
        <v>0</v>
      </c>
      <c r="I11419">
        <v>0</v>
      </c>
      <c r="J11419">
        <v>0</v>
      </c>
      <c r="K11419">
        <v>0</v>
      </c>
      <c r="L11419">
        <v>0</v>
      </c>
    </row>
    <row r="11420" spans="1:12" x14ac:dyDescent="0.35">
      <c r="A11420" t="s">
        <v>2124</v>
      </c>
      <c r="B11420" t="s">
        <v>5676</v>
      </c>
      <c r="C11420" t="s">
        <v>2915</v>
      </c>
      <c r="D11420" t="s">
        <v>5687</v>
      </c>
      <c r="E11420" t="s">
        <v>5688</v>
      </c>
      <c r="F11420" t="s">
        <v>2170</v>
      </c>
      <c r="G11420" t="s">
        <v>2171</v>
      </c>
      <c r="H11420">
        <v>0</v>
      </c>
      <c r="I11420">
        <v>0</v>
      </c>
      <c r="J11420">
        <v>0</v>
      </c>
      <c r="K11420">
        <v>0</v>
      </c>
      <c r="L11420">
        <v>0</v>
      </c>
    </row>
    <row r="11421" spans="1:12" x14ac:dyDescent="0.35">
      <c r="A11421" t="s">
        <v>2124</v>
      </c>
      <c r="B11421" t="s">
        <v>5676</v>
      </c>
      <c r="C11421" t="s">
        <v>2915</v>
      </c>
      <c r="D11421" t="s">
        <v>5687</v>
      </c>
      <c r="E11421" t="s">
        <v>5688</v>
      </c>
      <c r="F11421" t="s">
        <v>2172</v>
      </c>
      <c r="G11421" t="s">
        <v>2173</v>
      </c>
      <c r="H11421">
        <v>16994.554599999999</v>
      </c>
      <c r="I11421">
        <v>195.46181238413001</v>
      </c>
      <c r="J11421">
        <v>0</v>
      </c>
      <c r="K11421">
        <v>195.46181238413001</v>
      </c>
      <c r="L11421">
        <v>16799.0927876159</v>
      </c>
    </row>
    <row r="11422" spans="1:12" x14ac:dyDescent="0.35">
      <c r="A11422" t="s">
        <v>2124</v>
      </c>
      <c r="B11422" t="s">
        <v>5676</v>
      </c>
      <c r="C11422" t="s">
        <v>2915</v>
      </c>
      <c r="D11422" t="s">
        <v>5687</v>
      </c>
      <c r="E11422" t="s">
        <v>5688</v>
      </c>
      <c r="F11422" t="s">
        <v>2867</v>
      </c>
      <c r="G11422" t="s">
        <v>2868</v>
      </c>
      <c r="H11422">
        <v>0</v>
      </c>
      <c r="I11422">
        <v>0</v>
      </c>
      <c r="J11422">
        <v>0</v>
      </c>
      <c r="K11422">
        <v>0</v>
      </c>
      <c r="L11422">
        <v>0</v>
      </c>
    </row>
    <row r="11423" spans="1:12" x14ac:dyDescent="0.35">
      <c r="A11423" t="s">
        <v>2124</v>
      </c>
      <c r="B11423" t="s">
        <v>5676</v>
      </c>
      <c r="C11423" t="s">
        <v>2915</v>
      </c>
      <c r="D11423" t="s">
        <v>5687</v>
      </c>
      <c r="E11423" t="s">
        <v>5688</v>
      </c>
      <c r="F11423" t="s">
        <v>2922</v>
      </c>
      <c r="G11423" t="s">
        <v>2923</v>
      </c>
      <c r="H11423">
        <v>5661.4935999999998</v>
      </c>
      <c r="I11423">
        <v>65.115316277345201</v>
      </c>
      <c r="J11423">
        <v>0</v>
      </c>
      <c r="K11423">
        <v>65.115316277345201</v>
      </c>
      <c r="L11423">
        <v>5596.3782837226499</v>
      </c>
    </row>
    <row r="11424" spans="1:12" x14ac:dyDescent="0.35">
      <c r="A11424" t="s">
        <v>2124</v>
      </c>
      <c r="B11424" t="s">
        <v>5676</v>
      </c>
      <c r="C11424" t="s">
        <v>2915</v>
      </c>
      <c r="D11424" t="s">
        <v>5687</v>
      </c>
      <c r="E11424" t="s">
        <v>5688</v>
      </c>
      <c r="F11424" t="s">
        <v>2924</v>
      </c>
      <c r="G11424" t="s">
        <v>2925</v>
      </c>
      <c r="H11424">
        <v>0</v>
      </c>
      <c r="I11424">
        <v>0</v>
      </c>
      <c r="J11424">
        <v>0</v>
      </c>
      <c r="K11424">
        <v>0</v>
      </c>
      <c r="L11424">
        <v>0</v>
      </c>
    </row>
    <row r="11425" spans="1:12" x14ac:dyDescent="0.35">
      <c r="A11425" t="s">
        <v>2124</v>
      </c>
      <c r="B11425" t="s">
        <v>5676</v>
      </c>
      <c r="C11425" t="s">
        <v>2915</v>
      </c>
      <c r="D11425" t="s">
        <v>5689</v>
      </c>
      <c r="E11425" t="s">
        <v>5690</v>
      </c>
      <c r="F11425" t="s">
        <v>2170</v>
      </c>
      <c r="G11425" t="s">
        <v>2171</v>
      </c>
      <c r="H11425">
        <v>0</v>
      </c>
      <c r="I11425">
        <v>0</v>
      </c>
      <c r="J11425">
        <v>0</v>
      </c>
      <c r="K11425">
        <v>0</v>
      </c>
      <c r="L11425">
        <v>0</v>
      </c>
    </row>
    <row r="11426" spans="1:12" x14ac:dyDescent="0.35">
      <c r="A11426" t="s">
        <v>2124</v>
      </c>
      <c r="B11426" t="s">
        <v>5676</v>
      </c>
      <c r="C11426" t="s">
        <v>2915</v>
      </c>
      <c r="D11426" t="s">
        <v>5689</v>
      </c>
      <c r="E11426" t="s">
        <v>5690</v>
      </c>
      <c r="F11426" t="s">
        <v>2172</v>
      </c>
      <c r="G11426" t="s">
        <v>2173</v>
      </c>
      <c r="H11426">
        <v>123910.3453</v>
      </c>
      <c r="I11426">
        <v>565.92694285083803</v>
      </c>
      <c r="J11426">
        <v>0</v>
      </c>
      <c r="K11426">
        <v>565.92694285083803</v>
      </c>
      <c r="L11426">
        <v>123344.418357149</v>
      </c>
    </row>
    <row r="11427" spans="1:12" x14ac:dyDescent="0.35">
      <c r="A11427" t="s">
        <v>2124</v>
      </c>
      <c r="B11427" t="s">
        <v>5676</v>
      </c>
      <c r="C11427" t="s">
        <v>2915</v>
      </c>
      <c r="D11427" t="s">
        <v>5689</v>
      </c>
      <c r="E11427" t="s">
        <v>5690</v>
      </c>
      <c r="F11427" t="s">
        <v>2867</v>
      </c>
      <c r="G11427" t="s">
        <v>2868</v>
      </c>
      <c r="H11427">
        <v>0</v>
      </c>
      <c r="I11427">
        <v>0</v>
      </c>
      <c r="J11427">
        <v>0</v>
      </c>
      <c r="K11427">
        <v>0</v>
      </c>
      <c r="L11427">
        <v>0</v>
      </c>
    </row>
    <row r="11428" spans="1:12" x14ac:dyDescent="0.35">
      <c r="A11428" t="s">
        <v>2124</v>
      </c>
      <c r="B11428" t="s">
        <v>5676</v>
      </c>
      <c r="C11428" t="s">
        <v>2915</v>
      </c>
      <c r="D11428" t="s">
        <v>5689</v>
      </c>
      <c r="E11428" t="s">
        <v>5690</v>
      </c>
      <c r="F11428" t="s">
        <v>2922</v>
      </c>
      <c r="G11428" t="s">
        <v>2923</v>
      </c>
      <c r="H11428">
        <v>0</v>
      </c>
      <c r="I11428">
        <v>0</v>
      </c>
      <c r="J11428">
        <v>0</v>
      </c>
      <c r="K11428">
        <v>0</v>
      </c>
      <c r="L11428">
        <v>0</v>
      </c>
    </row>
    <row r="11429" spans="1:12" x14ac:dyDescent="0.35">
      <c r="A11429" t="s">
        <v>2124</v>
      </c>
      <c r="B11429" t="s">
        <v>5676</v>
      </c>
      <c r="C11429" t="s">
        <v>2915</v>
      </c>
      <c r="D11429" t="s">
        <v>5689</v>
      </c>
      <c r="E11429" t="s">
        <v>5690</v>
      </c>
      <c r="F11429" t="s">
        <v>2999</v>
      </c>
      <c r="G11429" t="s">
        <v>3000</v>
      </c>
      <c r="H11429">
        <v>7947.6486000000004</v>
      </c>
      <c r="I11429">
        <v>36.298732347749301</v>
      </c>
      <c r="J11429">
        <v>0</v>
      </c>
      <c r="K11429">
        <v>36.298732347749301</v>
      </c>
      <c r="L11429">
        <v>7911.3498676522504</v>
      </c>
    </row>
    <row r="11430" spans="1:12" x14ac:dyDescent="0.35">
      <c r="A11430" t="s">
        <v>2124</v>
      </c>
      <c r="B11430" t="s">
        <v>5676</v>
      </c>
      <c r="C11430" t="s">
        <v>2915</v>
      </c>
      <c r="D11430" t="s">
        <v>5689</v>
      </c>
      <c r="E11430" t="s">
        <v>5690</v>
      </c>
      <c r="F11430" t="s">
        <v>2924</v>
      </c>
      <c r="G11430" t="s">
        <v>2925</v>
      </c>
      <c r="H11430">
        <v>0</v>
      </c>
      <c r="I11430">
        <v>0</v>
      </c>
      <c r="J11430">
        <v>0</v>
      </c>
      <c r="K11430">
        <v>0</v>
      </c>
      <c r="L11430">
        <v>0</v>
      </c>
    </row>
    <row r="11431" spans="1:12" x14ac:dyDescent="0.35">
      <c r="A11431" t="s">
        <v>2124</v>
      </c>
      <c r="B11431" t="s">
        <v>5676</v>
      </c>
      <c r="C11431" t="s">
        <v>2915</v>
      </c>
      <c r="D11431" t="s">
        <v>5689</v>
      </c>
      <c r="E11431" t="s">
        <v>5690</v>
      </c>
      <c r="F11431" t="s">
        <v>2877</v>
      </c>
      <c r="G11431" t="s">
        <v>2878</v>
      </c>
      <c r="H11431">
        <v>6995.8343999999997</v>
      </c>
      <c r="I11431">
        <v>31.951578773168599</v>
      </c>
      <c r="J11431">
        <v>0</v>
      </c>
      <c r="K11431">
        <v>31.951578773168599</v>
      </c>
      <c r="L11431">
        <v>6963.8828212268299</v>
      </c>
    </row>
    <row r="11432" spans="1:12" x14ac:dyDescent="0.35">
      <c r="A11432" t="s">
        <v>2124</v>
      </c>
      <c r="B11432" t="s">
        <v>5676</v>
      </c>
      <c r="C11432" t="s">
        <v>2915</v>
      </c>
      <c r="D11432" t="s">
        <v>191</v>
      </c>
      <c r="E11432" t="s">
        <v>5691</v>
      </c>
      <c r="F11432" t="s">
        <v>2170</v>
      </c>
      <c r="G11432" t="s">
        <v>2171</v>
      </c>
      <c r="H11432">
        <v>0</v>
      </c>
      <c r="I11432">
        <v>0</v>
      </c>
      <c r="J11432">
        <v>0</v>
      </c>
      <c r="K11432">
        <v>0</v>
      </c>
      <c r="L11432">
        <v>0</v>
      </c>
    </row>
    <row r="11433" spans="1:12" x14ac:dyDescent="0.35">
      <c r="A11433" t="s">
        <v>2124</v>
      </c>
      <c r="B11433" t="s">
        <v>5676</v>
      </c>
      <c r="C11433" t="s">
        <v>2915</v>
      </c>
      <c r="D11433" t="s">
        <v>191</v>
      </c>
      <c r="E11433" t="s">
        <v>5691</v>
      </c>
      <c r="F11433" t="s">
        <v>2172</v>
      </c>
      <c r="G11433" t="s">
        <v>2173</v>
      </c>
      <c r="H11433">
        <v>246155.8603</v>
      </c>
      <c r="I11433">
        <v>831.24786292405702</v>
      </c>
      <c r="J11433">
        <v>10315.306593766099</v>
      </c>
      <c r="K11433">
        <v>11146.554456690201</v>
      </c>
      <c r="L11433">
        <v>235009.30584330999</v>
      </c>
    </row>
    <row r="11434" spans="1:12" x14ac:dyDescent="0.35">
      <c r="A11434" t="s">
        <v>2124</v>
      </c>
      <c r="B11434" t="s">
        <v>5676</v>
      </c>
      <c r="C11434" t="s">
        <v>2915</v>
      </c>
      <c r="D11434" t="s">
        <v>191</v>
      </c>
      <c r="E11434" t="s">
        <v>5691</v>
      </c>
      <c r="F11434" t="s">
        <v>2867</v>
      </c>
      <c r="G11434" t="s">
        <v>2868</v>
      </c>
      <c r="H11434">
        <v>0</v>
      </c>
      <c r="I11434">
        <v>0</v>
      </c>
      <c r="J11434">
        <v>0</v>
      </c>
      <c r="K11434">
        <v>0</v>
      </c>
      <c r="L11434">
        <v>0</v>
      </c>
    </row>
    <row r="11435" spans="1:12" x14ac:dyDescent="0.35">
      <c r="A11435" t="s">
        <v>2124</v>
      </c>
      <c r="B11435" t="s">
        <v>5676</v>
      </c>
      <c r="C11435" t="s">
        <v>2915</v>
      </c>
      <c r="D11435" t="s">
        <v>191</v>
      </c>
      <c r="E11435" t="s">
        <v>5691</v>
      </c>
      <c r="F11435" t="s">
        <v>2922</v>
      </c>
      <c r="G11435" t="s">
        <v>2923</v>
      </c>
      <c r="H11435">
        <v>177919.63620000001</v>
      </c>
      <c r="I11435">
        <v>600.81981057344603</v>
      </c>
      <c r="J11435">
        <v>7455.8273531944196</v>
      </c>
      <c r="K11435">
        <v>8056.6471637678696</v>
      </c>
      <c r="L11435">
        <v>169862.989036232</v>
      </c>
    </row>
    <row r="11436" spans="1:12" x14ac:dyDescent="0.35">
      <c r="A11436" t="s">
        <v>2124</v>
      </c>
      <c r="B11436" t="s">
        <v>5676</v>
      </c>
      <c r="C11436" t="s">
        <v>2915</v>
      </c>
      <c r="D11436" t="s">
        <v>191</v>
      </c>
      <c r="E11436" t="s">
        <v>5691</v>
      </c>
      <c r="F11436" t="s">
        <v>2875</v>
      </c>
      <c r="G11436" t="s">
        <v>2876</v>
      </c>
      <c r="H11436">
        <v>132007.60889999999</v>
      </c>
      <c r="I11436">
        <v>445.77871362149102</v>
      </c>
      <c r="J11436">
        <v>5531.8567530566597</v>
      </c>
      <c r="K11436">
        <v>5977.6354666781499</v>
      </c>
      <c r="L11436">
        <v>126029.973433322</v>
      </c>
    </row>
    <row r="11437" spans="1:12" x14ac:dyDescent="0.35">
      <c r="A11437" t="s">
        <v>2124</v>
      </c>
      <c r="B11437" t="s">
        <v>5676</v>
      </c>
      <c r="C11437" t="s">
        <v>2915</v>
      </c>
      <c r="D11437" t="s">
        <v>191</v>
      </c>
      <c r="E11437" t="s">
        <v>5691</v>
      </c>
      <c r="F11437" t="s">
        <v>2924</v>
      </c>
      <c r="G11437" t="s">
        <v>2925</v>
      </c>
      <c r="H11437">
        <v>0</v>
      </c>
      <c r="I11437">
        <v>0</v>
      </c>
      <c r="J11437">
        <v>0</v>
      </c>
      <c r="K11437">
        <v>0</v>
      </c>
      <c r="L11437">
        <v>0</v>
      </c>
    </row>
    <row r="11438" spans="1:12" x14ac:dyDescent="0.35">
      <c r="A11438" t="s">
        <v>2124</v>
      </c>
      <c r="B11438" t="s">
        <v>5676</v>
      </c>
      <c r="C11438" t="s">
        <v>2915</v>
      </c>
      <c r="D11438" t="s">
        <v>191</v>
      </c>
      <c r="E11438" t="s">
        <v>5691</v>
      </c>
      <c r="F11438" t="s">
        <v>2877</v>
      </c>
      <c r="G11438" t="s">
        <v>2878</v>
      </c>
      <c r="H11438">
        <v>18196.326400000002</v>
      </c>
      <c r="I11438">
        <v>61.447480626829702</v>
      </c>
      <c r="J11438">
        <v>762.52779748579303</v>
      </c>
      <c r="K11438">
        <v>823.97527811262296</v>
      </c>
      <c r="L11438">
        <v>17372.351121887401</v>
      </c>
    </row>
    <row r="11439" spans="1:12" x14ac:dyDescent="0.35">
      <c r="A11439" t="s">
        <v>2124</v>
      </c>
      <c r="B11439" t="s">
        <v>5676</v>
      </c>
      <c r="C11439" t="s">
        <v>2915</v>
      </c>
      <c r="D11439" t="s">
        <v>5692</v>
      </c>
      <c r="E11439" t="s">
        <v>5693</v>
      </c>
      <c r="F11439" t="s">
        <v>2170</v>
      </c>
      <c r="G11439" t="s">
        <v>2171</v>
      </c>
      <c r="H11439">
        <v>0</v>
      </c>
      <c r="I11439">
        <v>0</v>
      </c>
      <c r="J11439">
        <v>0</v>
      </c>
      <c r="K11439">
        <v>0</v>
      </c>
      <c r="L11439">
        <v>0</v>
      </c>
    </row>
    <row r="11440" spans="1:12" x14ac:dyDescent="0.35">
      <c r="A11440" t="s">
        <v>2124</v>
      </c>
      <c r="B11440" t="s">
        <v>5676</v>
      </c>
      <c r="C11440" t="s">
        <v>2915</v>
      </c>
      <c r="D11440" t="s">
        <v>5692</v>
      </c>
      <c r="E11440" t="s">
        <v>5693</v>
      </c>
      <c r="F11440" t="s">
        <v>2172</v>
      </c>
      <c r="G11440" t="s">
        <v>2173</v>
      </c>
      <c r="H11440">
        <v>68737.291599999997</v>
      </c>
      <c r="I11440">
        <v>528.71240672135502</v>
      </c>
      <c r="J11440">
        <v>0</v>
      </c>
      <c r="K11440">
        <v>528.71240672135502</v>
      </c>
      <c r="L11440">
        <v>68208.579193278594</v>
      </c>
    </row>
    <row r="11441" spans="1:14" x14ac:dyDescent="0.35">
      <c r="A11441" t="s">
        <v>2124</v>
      </c>
      <c r="B11441" t="s">
        <v>5676</v>
      </c>
      <c r="C11441" t="s">
        <v>2915</v>
      </c>
      <c r="D11441" t="s">
        <v>5692</v>
      </c>
      <c r="E11441" t="s">
        <v>5693</v>
      </c>
      <c r="F11441" t="s">
        <v>2867</v>
      </c>
      <c r="G11441" t="s">
        <v>2868</v>
      </c>
      <c r="H11441">
        <v>0</v>
      </c>
      <c r="I11441">
        <v>0</v>
      </c>
      <c r="J11441">
        <v>0</v>
      </c>
      <c r="K11441">
        <v>0</v>
      </c>
      <c r="L11441">
        <v>0</v>
      </c>
    </row>
    <row r="11442" spans="1:14" x14ac:dyDescent="0.35">
      <c r="A11442" t="s">
        <v>2124</v>
      </c>
      <c r="B11442" t="s">
        <v>5676</v>
      </c>
      <c r="C11442" t="s">
        <v>2915</v>
      </c>
      <c r="D11442" t="s">
        <v>5692</v>
      </c>
      <c r="E11442" t="s">
        <v>5693</v>
      </c>
      <c r="F11442" t="s">
        <v>2922</v>
      </c>
      <c r="G11442" t="s">
        <v>2923</v>
      </c>
      <c r="H11442">
        <v>38452.134700000002</v>
      </c>
      <c r="I11442">
        <v>295.76551865572901</v>
      </c>
      <c r="J11442">
        <v>0</v>
      </c>
      <c r="K11442">
        <v>295.76551865572901</v>
      </c>
      <c r="L11442">
        <v>38156.3691813443</v>
      </c>
    </row>
    <row r="11443" spans="1:14" x14ac:dyDescent="0.35">
      <c r="A11443" t="s">
        <v>2124</v>
      </c>
      <c r="B11443" t="s">
        <v>5676</v>
      </c>
      <c r="C11443" t="s">
        <v>2915</v>
      </c>
      <c r="D11443" t="s">
        <v>5692</v>
      </c>
      <c r="E11443" t="s">
        <v>5693</v>
      </c>
      <c r="F11443" t="s">
        <v>2924</v>
      </c>
      <c r="G11443" t="s">
        <v>2925</v>
      </c>
      <c r="H11443">
        <v>0</v>
      </c>
      <c r="I11443">
        <v>0</v>
      </c>
      <c r="J11443">
        <v>0</v>
      </c>
      <c r="K11443">
        <v>0</v>
      </c>
      <c r="L11443">
        <v>0</v>
      </c>
    </row>
    <row r="11444" spans="1:14" x14ac:dyDescent="0.35">
      <c r="A11444" t="s">
        <v>2124</v>
      </c>
      <c r="B11444" t="s">
        <v>5676</v>
      </c>
      <c r="C11444" t="s">
        <v>2915</v>
      </c>
      <c r="D11444" t="s">
        <v>5694</v>
      </c>
      <c r="E11444" t="s">
        <v>5695</v>
      </c>
      <c r="F11444" t="s">
        <v>2170</v>
      </c>
      <c r="G11444" t="s">
        <v>2171</v>
      </c>
      <c r="H11444">
        <v>0</v>
      </c>
      <c r="I11444">
        <v>0</v>
      </c>
      <c r="J11444">
        <v>0</v>
      </c>
      <c r="K11444">
        <v>0</v>
      </c>
      <c r="L11444">
        <v>0</v>
      </c>
    </row>
    <row r="11445" spans="1:14" x14ac:dyDescent="0.35">
      <c r="A11445" t="s">
        <v>2124</v>
      </c>
      <c r="B11445" t="s">
        <v>5676</v>
      </c>
      <c r="C11445" t="s">
        <v>2915</v>
      </c>
      <c r="D11445" t="s">
        <v>5694</v>
      </c>
      <c r="E11445" t="s">
        <v>5695</v>
      </c>
      <c r="F11445" t="s">
        <v>2172</v>
      </c>
      <c r="G11445" t="s">
        <v>2173</v>
      </c>
      <c r="H11445">
        <v>330411.30170000001</v>
      </c>
      <c r="I11445">
        <v>2002.4411315766299</v>
      </c>
      <c r="J11445">
        <v>708.56667658435003</v>
      </c>
      <c r="K11445">
        <v>2711.0078081609799</v>
      </c>
      <c r="L11445">
        <v>327700.29389183898</v>
      </c>
    </row>
    <row r="11446" spans="1:14" x14ac:dyDescent="0.35">
      <c r="A11446" t="s">
        <v>2124</v>
      </c>
      <c r="B11446" t="s">
        <v>5676</v>
      </c>
      <c r="C11446" t="s">
        <v>2915</v>
      </c>
      <c r="D11446" t="s">
        <v>5694</v>
      </c>
      <c r="E11446" t="s">
        <v>5695</v>
      </c>
      <c r="F11446" t="s">
        <v>2867</v>
      </c>
      <c r="G11446" t="s">
        <v>2868</v>
      </c>
      <c r="H11446">
        <v>0</v>
      </c>
      <c r="I11446">
        <v>0</v>
      </c>
      <c r="J11446">
        <v>0</v>
      </c>
      <c r="K11446">
        <v>0</v>
      </c>
      <c r="L11446">
        <v>0</v>
      </c>
    </row>
    <row r="11447" spans="1:14" x14ac:dyDescent="0.35">
      <c r="A11447" t="s">
        <v>2124</v>
      </c>
      <c r="B11447" t="s">
        <v>5676</v>
      </c>
      <c r="C11447" t="s">
        <v>2915</v>
      </c>
      <c r="D11447" t="s">
        <v>5694</v>
      </c>
      <c r="E11447" t="s">
        <v>5695</v>
      </c>
      <c r="F11447" t="s">
        <v>2922</v>
      </c>
      <c r="G11447" t="s">
        <v>2923</v>
      </c>
      <c r="H11447">
        <v>50058.251600000003</v>
      </c>
      <c r="I11447">
        <v>303.37552480831903</v>
      </c>
      <c r="J11447">
        <v>107.349866111276</v>
      </c>
      <c r="K11447">
        <v>410.72539091959601</v>
      </c>
      <c r="L11447">
        <v>49647.526209080403</v>
      </c>
    </row>
    <row r="11448" spans="1:14" x14ac:dyDescent="0.35">
      <c r="A11448" t="s">
        <v>2124</v>
      </c>
      <c r="B11448" t="s">
        <v>5676</v>
      </c>
      <c r="C11448" t="s">
        <v>2915</v>
      </c>
      <c r="D11448" t="s">
        <v>5694</v>
      </c>
      <c r="E11448" t="s">
        <v>5695</v>
      </c>
      <c r="F11448" t="s">
        <v>3247</v>
      </c>
      <c r="G11448" t="s">
        <v>3248</v>
      </c>
      <c r="H11448">
        <v>0</v>
      </c>
      <c r="I11448">
        <v>0</v>
      </c>
      <c r="J11448">
        <v>0</v>
      </c>
      <c r="K11448">
        <v>0</v>
      </c>
      <c r="L11448">
        <v>0</v>
      </c>
    </row>
    <row r="11449" spans="1:14" x14ac:dyDescent="0.35">
      <c r="A11449" t="s">
        <v>2124</v>
      </c>
      <c r="B11449" t="s">
        <v>5676</v>
      </c>
      <c r="C11449" t="s">
        <v>2915</v>
      </c>
      <c r="D11449" t="s">
        <v>5694</v>
      </c>
      <c r="E11449" t="s">
        <v>5695</v>
      </c>
      <c r="F11449" t="s">
        <v>2875</v>
      </c>
      <c r="G11449" t="s">
        <v>2876</v>
      </c>
      <c r="H11449">
        <v>0</v>
      </c>
      <c r="I11449">
        <v>0</v>
      </c>
      <c r="J11449">
        <v>0</v>
      </c>
      <c r="K11449">
        <v>0</v>
      </c>
      <c r="L11449">
        <v>0</v>
      </c>
    </row>
    <row r="11450" spans="1:14" x14ac:dyDescent="0.35">
      <c r="A11450" t="s">
        <v>2124</v>
      </c>
      <c r="B11450" t="s">
        <v>5676</v>
      </c>
      <c r="C11450" t="s">
        <v>2915</v>
      </c>
      <c r="D11450" t="s">
        <v>5694</v>
      </c>
      <c r="E11450" t="s">
        <v>5695</v>
      </c>
      <c r="F11450" t="s">
        <v>2924</v>
      </c>
      <c r="G11450" t="s">
        <v>2925</v>
      </c>
      <c r="H11450">
        <v>0</v>
      </c>
      <c r="I11450">
        <v>0</v>
      </c>
      <c r="J11450">
        <v>0</v>
      </c>
      <c r="K11450">
        <v>0</v>
      </c>
      <c r="L11450">
        <v>0</v>
      </c>
    </row>
    <row r="11451" spans="1:14" x14ac:dyDescent="0.35">
      <c r="A11451" t="s">
        <v>2124</v>
      </c>
      <c r="B11451" t="s">
        <v>5676</v>
      </c>
      <c r="C11451" t="s">
        <v>2915</v>
      </c>
      <c r="D11451" t="s">
        <v>5694</v>
      </c>
      <c r="E11451" t="s">
        <v>5695</v>
      </c>
      <c r="F11451" t="s">
        <v>2877</v>
      </c>
      <c r="G11451" t="s">
        <v>2878</v>
      </c>
      <c r="H11451">
        <v>13118.4828</v>
      </c>
      <c r="I11451">
        <v>79.503907640786096</v>
      </c>
      <c r="J11451">
        <v>28.132572151145499</v>
      </c>
      <c r="K11451">
        <v>107.636479791932</v>
      </c>
      <c r="L11451">
        <v>13010.8463202081</v>
      </c>
    </row>
    <row r="11452" spans="1:14" x14ac:dyDescent="0.35">
      <c r="A11452" t="s">
        <v>2124</v>
      </c>
      <c r="B11452" t="s">
        <v>5676</v>
      </c>
      <c r="C11452" t="s">
        <v>17</v>
      </c>
      <c r="D11452" t="s">
        <v>177</v>
      </c>
      <c r="E11452" t="s">
        <v>2215</v>
      </c>
      <c r="F11452" t="s">
        <v>2170</v>
      </c>
      <c r="G11452" t="s">
        <v>2171</v>
      </c>
      <c r="H11452">
        <v>0</v>
      </c>
      <c r="I11452">
        <v>0</v>
      </c>
      <c r="J11452">
        <v>0</v>
      </c>
      <c r="K11452">
        <v>0</v>
      </c>
      <c r="L11452">
        <v>0</v>
      </c>
    </row>
    <row r="11453" spans="1:14" x14ac:dyDescent="0.35">
      <c r="A11453" t="s">
        <v>2124</v>
      </c>
      <c r="B11453" t="s">
        <v>5676</v>
      </c>
      <c r="C11453" t="s">
        <v>17</v>
      </c>
      <c r="D11453" t="s">
        <v>177</v>
      </c>
      <c r="E11453" t="s">
        <v>2215</v>
      </c>
      <c r="F11453" t="s">
        <v>19</v>
      </c>
      <c r="G11453" t="s">
        <v>2174</v>
      </c>
      <c r="H11453">
        <v>115831.1103</v>
      </c>
      <c r="I11453">
        <v>159.18661186403</v>
      </c>
      <c r="J11453">
        <v>0</v>
      </c>
      <c r="K11453">
        <v>159.18661186403</v>
      </c>
      <c r="L11453">
        <v>115671.923688136</v>
      </c>
      <c r="N11453" t="s">
        <v>2198</v>
      </c>
    </row>
    <row r="11454" spans="1:14" x14ac:dyDescent="0.35">
      <c r="A11454" t="s">
        <v>2124</v>
      </c>
      <c r="B11454" t="s">
        <v>5676</v>
      </c>
      <c r="C11454" t="s">
        <v>17</v>
      </c>
      <c r="D11454" t="s">
        <v>177</v>
      </c>
      <c r="E11454" t="s">
        <v>2215</v>
      </c>
      <c r="F11454" t="s">
        <v>30</v>
      </c>
      <c r="G11454" t="s">
        <v>2182</v>
      </c>
      <c r="H11454">
        <v>16991.597099999999</v>
      </c>
      <c r="I11454">
        <v>23.351539657853799</v>
      </c>
      <c r="J11454">
        <v>0</v>
      </c>
      <c r="K11454">
        <v>23.351539657853799</v>
      </c>
      <c r="L11454">
        <v>16968.2455603421</v>
      </c>
      <c r="N11454" t="s">
        <v>2198</v>
      </c>
    </row>
    <row r="11455" spans="1:14" x14ac:dyDescent="0.35">
      <c r="A11455" t="s">
        <v>2124</v>
      </c>
      <c r="B11455" t="s">
        <v>5676</v>
      </c>
      <c r="C11455" t="s">
        <v>17</v>
      </c>
      <c r="D11455" t="s">
        <v>177</v>
      </c>
      <c r="E11455" t="s">
        <v>2215</v>
      </c>
      <c r="F11455" t="s">
        <v>2787</v>
      </c>
      <c r="G11455" t="s">
        <v>2935</v>
      </c>
      <c r="H11455">
        <v>0</v>
      </c>
      <c r="I11455">
        <v>0</v>
      </c>
      <c r="J11455">
        <v>0</v>
      </c>
      <c r="K11455">
        <v>0</v>
      </c>
      <c r="L11455">
        <v>0</v>
      </c>
    </row>
    <row r="11456" spans="1:14" x14ac:dyDescent="0.35">
      <c r="A11456" t="s">
        <v>2124</v>
      </c>
      <c r="B11456" t="s">
        <v>5676</v>
      </c>
      <c r="C11456" t="s">
        <v>17</v>
      </c>
      <c r="D11456" t="s">
        <v>177</v>
      </c>
      <c r="E11456" t="s">
        <v>2215</v>
      </c>
      <c r="F11456" t="s">
        <v>2788</v>
      </c>
      <c r="G11456" t="s">
        <v>2936</v>
      </c>
      <c r="H11456">
        <v>250929.478</v>
      </c>
      <c r="I11456">
        <v>344.852201732948</v>
      </c>
      <c r="J11456">
        <v>0</v>
      </c>
      <c r="K11456">
        <v>344.852201732948</v>
      </c>
      <c r="L11456">
        <v>250584.62579826699</v>
      </c>
    </row>
    <row r="11457" spans="1:14" x14ac:dyDescent="0.35">
      <c r="A11457" t="s">
        <v>2124</v>
      </c>
      <c r="B11457" t="s">
        <v>5676</v>
      </c>
      <c r="C11457" t="s">
        <v>17</v>
      </c>
      <c r="D11457" t="s">
        <v>2125</v>
      </c>
      <c r="E11457" t="s">
        <v>2486</v>
      </c>
      <c r="F11457" t="s">
        <v>2170</v>
      </c>
      <c r="G11457" t="s">
        <v>2171</v>
      </c>
      <c r="H11457">
        <v>0</v>
      </c>
      <c r="I11457">
        <v>0</v>
      </c>
      <c r="J11457">
        <v>0</v>
      </c>
      <c r="K11457">
        <v>0</v>
      </c>
      <c r="L11457">
        <v>0</v>
      </c>
    </row>
    <row r="11458" spans="1:14" x14ac:dyDescent="0.35">
      <c r="A11458" t="s">
        <v>2124</v>
      </c>
      <c r="B11458" t="s">
        <v>5676</v>
      </c>
      <c r="C11458" t="s">
        <v>17</v>
      </c>
      <c r="D11458" t="s">
        <v>2125</v>
      </c>
      <c r="E11458" t="s">
        <v>2486</v>
      </c>
      <c r="F11458" t="s">
        <v>19</v>
      </c>
      <c r="G11458" t="s">
        <v>2174</v>
      </c>
      <c r="H11458">
        <v>1138229.8069</v>
      </c>
      <c r="I11458">
        <v>1901.82817242635</v>
      </c>
      <c r="J11458">
        <v>0</v>
      </c>
      <c r="K11458">
        <v>1901.82817242635</v>
      </c>
      <c r="L11458">
        <v>1136327.97872757</v>
      </c>
      <c r="N11458" t="s">
        <v>2198</v>
      </c>
    </row>
    <row r="11459" spans="1:14" x14ac:dyDescent="0.35">
      <c r="A11459" t="s">
        <v>2124</v>
      </c>
      <c r="B11459" t="s">
        <v>5676</v>
      </c>
      <c r="C11459" t="s">
        <v>17</v>
      </c>
      <c r="D11459" t="s">
        <v>2125</v>
      </c>
      <c r="E11459" t="s">
        <v>2486</v>
      </c>
      <c r="F11459" t="s">
        <v>2787</v>
      </c>
      <c r="G11459" t="s">
        <v>2935</v>
      </c>
      <c r="H11459">
        <v>0</v>
      </c>
      <c r="I11459">
        <v>0</v>
      </c>
      <c r="J11459">
        <v>0</v>
      </c>
      <c r="K11459">
        <v>0</v>
      </c>
      <c r="L11459">
        <v>0</v>
      </c>
    </row>
    <row r="11460" spans="1:14" x14ac:dyDescent="0.35">
      <c r="A11460" t="s">
        <v>2124</v>
      </c>
      <c r="B11460" t="s">
        <v>5676</v>
      </c>
      <c r="C11460" t="s">
        <v>17</v>
      </c>
      <c r="D11460" t="s">
        <v>2125</v>
      </c>
      <c r="E11460" t="s">
        <v>2486</v>
      </c>
      <c r="F11460" t="s">
        <v>2788</v>
      </c>
      <c r="G11460" t="s">
        <v>2936</v>
      </c>
      <c r="H11460">
        <v>2682044.0325000002</v>
      </c>
      <c r="I11460">
        <v>4481.3330923691701</v>
      </c>
      <c r="J11460">
        <v>9360.3817362665704</v>
      </c>
      <c r="K11460">
        <v>13841.714828635701</v>
      </c>
      <c r="L11460">
        <v>2668202.31767136</v>
      </c>
    </row>
    <row r="11461" spans="1:14" x14ac:dyDescent="0.35">
      <c r="A11461" t="s">
        <v>2124</v>
      </c>
      <c r="B11461" t="s">
        <v>5676</v>
      </c>
      <c r="C11461" t="s">
        <v>17</v>
      </c>
      <c r="D11461" t="s">
        <v>2126</v>
      </c>
      <c r="E11461" t="s">
        <v>2487</v>
      </c>
      <c r="F11461" t="s">
        <v>2206</v>
      </c>
      <c r="G11461" t="s">
        <v>3028</v>
      </c>
      <c r="H11461">
        <v>1085531.7401999999</v>
      </c>
      <c r="I11461">
        <v>840.66918327329699</v>
      </c>
      <c r="J11461">
        <v>0</v>
      </c>
      <c r="K11461">
        <v>840.66918327329699</v>
      </c>
      <c r="L11461">
        <v>1084691.07101673</v>
      </c>
      <c r="M11461" t="s">
        <v>2198</v>
      </c>
    </row>
    <row r="11462" spans="1:14" x14ac:dyDescent="0.35">
      <c r="A11462" t="s">
        <v>2124</v>
      </c>
      <c r="B11462" t="s">
        <v>5676</v>
      </c>
      <c r="C11462" t="s">
        <v>17</v>
      </c>
      <c r="D11462" t="s">
        <v>2126</v>
      </c>
      <c r="E11462" t="s">
        <v>2487</v>
      </c>
      <c r="F11462" t="s">
        <v>2170</v>
      </c>
      <c r="G11462" t="s">
        <v>2171</v>
      </c>
      <c r="H11462">
        <v>0</v>
      </c>
      <c r="I11462">
        <v>0</v>
      </c>
      <c r="J11462">
        <v>0</v>
      </c>
      <c r="K11462">
        <v>0</v>
      </c>
      <c r="L11462">
        <v>0</v>
      </c>
    </row>
    <row r="11463" spans="1:14" x14ac:dyDescent="0.35">
      <c r="A11463" t="s">
        <v>2124</v>
      </c>
      <c r="B11463" t="s">
        <v>5676</v>
      </c>
      <c r="C11463" t="s">
        <v>17</v>
      </c>
      <c r="D11463" t="s">
        <v>2126</v>
      </c>
      <c r="E11463" t="s">
        <v>2487</v>
      </c>
      <c r="F11463" t="s">
        <v>19</v>
      </c>
      <c r="G11463" t="s">
        <v>2174</v>
      </c>
      <c r="H11463">
        <v>623494.96680000005</v>
      </c>
      <c r="I11463">
        <v>484.849015601833</v>
      </c>
      <c r="J11463">
        <v>0</v>
      </c>
      <c r="K11463">
        <v>484.849015601833</v>
      </c>
      <c r="L11463">
        <v>623010.11778439803</v>
      </c>
      <c r="N11463" t="s">
        <v>2198</v>
      </c>
    </row>
    <row r="11464" spans="1:14" x14ac:dyDescent="0.35">
      <c r="A11464" t="s">
        <v>2124</v>
      </c>
      <c r="B11464" t="s">
        <v>5676</v>
      </c>
      <c r="C11464" t="s">
        <v>17</v>
      </c>
      <c r="D11464" t="s">
        <v>2126</v>
      </c>
      <c r="E11464" t="s">
        <v>2487</v>
      </c>
      <c r="F11464" t="s">
        <v>2787</v>
      </c>
      <c r="G11464" t="s">
        <v>2935</v>
      </c>
      <c r="H11464">
        <v>0</v>
      </c>
      <c r="I11464">
        <v>0</v>
      </c>
      <c r="J11464">
        <v>0</v>
      </c>
      <c r="K11464">
        <v>0</v>
      </c>
      <c r="L11464">
        <v>0</v>
      </c>
    </row>
    <row r="11465" spans="1:14" x14ac:dyDescent="0.35">
      <c r="A11465" t="s">
        <v>2124</v>
      </c>
      <c r="B11465" t="s">
        <v>5676</v>
      </c>
      <c r="C11465" t="s">
        <v>17</v>
      </c>
      <c r="D11465" t="s">
        <v>2126</v>
      </c>
      <c r="E11465" t="s">
        <v>2487</v>
      </c>
      <c r="F11465" t="s">
        <v>2788</v>
      </c>
      <c r="G11465" t="s">
        <v>2936</v>
      </c>
      <c r="H11465">
        <v>1659821.7505000001</v>
      </c>
      <c r="I11465">
        <v>1290.7288507983401</v>
      </c>
      <c r="J11465">
        <v>0</v>
      </c>
      <c r="K11465">
        <v>1290.7288507983401</v>
      </c>
      <c r="L11465">
        <v>1658531.0216492</v>
      </c>
    </row>
    <row r="11466" spans="1:14" x14ac:dyDescent="0.35">
      <c r="A11466" t="s">
        <v>2124</v>
      </c>
      <c r="B11466" t="s">
        <v>5676</v>
      </c>
      <c r="C11466" t="s">
        <v>17</v>
      </c>
      <c r="D11466" t="s">
        <v>2127</v>
      </c>
      <c r="E11466" t="s">
        <v>2201</v>
      </c>
      <c r="F11466" t="s">
        <v>2206</v>
      </c>
      <c r="G11466" t="s">
        <v>3028</v>
      </c>
      <c r="H11466">
        <v>1324254.4073999999</v>
      </c>
      <c r="I11466">
        <v>718.40124815115598</v>
      </c>
      <c r="J11466">
        <v>0</v>
      </c>
      <c r="K11466">
        <v>718.40124815115598</v>
      </c>
      <c r="L11466">
        <v>1323536.0061518501</v>
      </c>
      <c r="M11466" t="s">
        <v>2198</v>
      </c>
    </row>
    <row r="11467" spans="1:14" x14ac:dyDescent="0.35">
      <c r="A11467" t="s">
        <v>2124</v>
      </c>
      <c r="B11467" t="s">
        <v>5676</v>
      </c>
      <c r="C11467" t="s">
        <v>17</v>
      </c>
      <c r="D11467" t="s">
        <v>2127</v>
      </c>
      <c r="E11467" t="s">
        <v>2201</v>
      </c>
      <c r="F11467" t="s">
        <v>2170</v>
      </c>
      <c r="G11467" t="s">
        <v>2171</v>
      </c>
      <c r="H11467">
        <v>0</v>
      </c>
      <c r="I11467">
        <v>0</v>
      </c>
      <c r="J11467">
        <v>0</v>
      </c>
      <c r="K11467">
        <v>0</v>
      </c>
      <c r="L11467">
        <v>0</v>
      </c>
    </row>
    <row r="11468" spans="1:14" x14ac:dyDescent="0.35">
      <c r="A11468" t="s">
        <v>2124</v>
      </c>
      <c r="B11468" t="s">
        <v>5676</v>
      </c>
      <c r="C11468" t="s">
        <v>17</v>
      </c>
      <c r="D11468" t="s">
        <v>2127</v>
      </c>
      <c r="E11468" t="s">
        <v>2201</v>
      </c>
      <c r="F11468" t="s">
        <v>19</v>
      </c>
      <c r="G11468" t="s">
        <v>2174</v>
      </c>
      <c r="H11468">
        <v>367388.64510000002</v>
      </c>
      <c r="I11468">
        <v>202.61870646035399</v>
      </c>
      <c r="J11468">
        <v>0</v>
      </c>
      <c r="K11468">
        <v>202.61870646035399</v>
      </c>
      <c r="L11468">
        <v>367186.02639354003</v>
      </c>
      <c r="N11468" t="s">
        <v>2198</v>
      </c>
    </row>
    <row r="11469" spans="1:14" x14ac:dyDescent="0.35">
      <c r="A11469" t="s">
        <v>2124</v>
      </c>
      <c r="B11469" t="s">
        <v>5676</v>
      </c>
      <c r="C11469" t="s">
        <v>17</v>
      </c>
      <c r="D11469" t="s">
        <v>2127</v>
      </c>
      <c r="E11469" t="s">
        <v>2201</v>
      </c>
      <c r="F11469" t="s">
        <v>2787</v>
      </c>
      <c r="G11469" t="s">
        <v>2935</v>
      </c>
      <c r="H11469">
        <v>0</v>
      </c>
      <c r="I11469">
        <v>0</v>
      </c>
      <c r="J11469">
        <v>0</v>
      </c>
      <c r="K11469">
        <v>0</v>
      </c>
      <c r="L11469">
        <v>0</v>
      </c>
    </row>
    <row r="11470" spans="1:14" x14ac:dyDescent="0.35">
      <c r="A11470" t="s">
        <v>2124</v>
      </c>
      <c r="B11470" t="s">
        <v>5676</v>
      </c>
      <c r="C11470" t="s">
        <v>17</v>
      </c>
      <c r="D11470" t="s">
        <v>2127</v>
      </c>
      <c r="E11470" t="s">
        <v>2201</v>
      </c>
      <c r="F11470" t="s">
        <v>2788</v>
      </c>
      <c r="G11470" t="s">
        <v>2936</v>
      </c>
      <c r="H11470">
        <v>1890016.1994</v>
      </c>
      <c r="I11470">
        <v>1042.3638363205901</v>
      </c>
      <c r="J11470">
        <v>315.214318655162</v>
      </c>
      <c r="K11470">
        <v>1357.5781549757501</v>
      </c>
      <c r="L11470">
        <v>1888658.6212450201</v>
      </c>
    </row>
    <row r="11471" spans="1:14" x14ac:dyDescent="0.35">
      <c r="A11471" t="s">
        <v>2124</v>
      </c>
      <c r="B11471" t="s">
        <v>5676</v>
      </c>
      <c r="C11471" t="s">
        <v>17</v>
      </c>
      <c r="D11471" t="s">
        <v>2128</v>
      </c>
      <c r="E11471" t="s">
        <v>2214</v>
      </c>
      <c r="F11471" t="s">
        <v>2170</v>
      </c>
      <c r="G11471" t="s">
        <v>2171</v>
      </c>
      <c r="H11471">
        <v>0</v>
      </c>
      <c r="I11471">
        <v>0</v>
      </c>
      <c r="J11471">
        <v>0</v>
      </c>
      <c r="K11471">
        <v>0</v>
      </c>
      <c r="L11471">
        <v>0</v>
      </c>
    </row>
    <row r="11472" spans="1:14" x14ac:dyDescent="0.35">
      <c r="A11472" t="s">
        <v>2124</v>
      </c>
      <c r="B11472" t="s">
        <v>5676</v>
      </c>
      <c r="C11472" t="s">
        <v>17</v>
      </c>
      <c r="D11472" t="s">
        <v>2128</v>
      </c>
      <c r="E11472" t="s">
        <v>2214</v>
      </c>
      <c r="F11472" t="s">
        <v>19</v>
      </c>
      <c r="G11472" t="s">
        <v>2174</v>
      </c>
      <c r="H11472">
        <v>2940990.2248999998</v>
      </c>
      <c r="I11472">
        <v>8745.2462738056201</v>
      </c>
      <c r="J11472">
        <v>0</v>
      </c>
      <c r="K11472">
        <v>8745.2462738056201</v>
      </c>
      <c r="L11472">
        <v>2932244.9786261902</v>
      </c>
      <c r="N11472" t="s">
        <v>2198</v>
      </c>
    </row>
    <row r="11473" spans="1:14" x14ac:dyDescent="0.35">
      <c r="A11473" t="s">
        <v>2124</v>
      </c>
      <c r="B11473" t="s">
        <v>5676</v>
      </c>
      <c r="C11473" t="s">
        <v>17</v>
      </c>
      <c r="D11473" t="s">
        <v>2128</v>
      </c>
      <c r="E11473" t="s">
        <v>2214</v>
      </c>
      <c r="F11473" t="s">
        <v>2787</v>
      </c>
      <c r="G11473" t="s">
        <v>2935</v>
      </c>
      <c r="H11473">
        <v>0</v>
      </c>
      <c r="I11473">
        <v>0</v>
      </c>
      <c r="J11473">
        <v>0</v>
      </c>
      <c r="K11473">
        <v>0</v>
      </c>
      <c r="L11473">
        <v>0</v>
      </c>
    </row>
    <row r="11474" spans="1:14" x14ac:dyDescent="0.35">
      <c r="A11474" t="s">
        <v>2124</v>
      </c>
      <c r="B11474" t="s">
        <v>5676</v>
      </c>
      <c r="C11474" t="s">
        <v>17</v>
      </c>
      <c r="D11474" t="s">
        <v>2128</v>
      </c>
      <c r="E11474" t="s">
        <v>2214</v>
      </c>
      <c r="F11474" t="s">
        <v>2788</v>
      </c>
      <c r="G11474" t="s">
        <v>2936</v>
      </c>
      <c r="H11474">
        <v>4156362.0315</v>
      </c>
      <c r="I11474">
        <v>12359.2418839284</v>
      </c>
      <c r="J11474">
        <v>108645.183033248</v>
      </c>
      <c r="K11474">
        <v>121004.424917176</v>
      </c>
      <c r="L11474">
        <v>4035357.6065828199</v>
      </c>
    </row>
    <row r="11475" spans="1:14" x14ac:dyDescent="0.35">
      <c r="A11475" t="s">
        <v>2124</v>
      </c>
      <c r="B11475" t="s">
        <v>5676</v>
      </c>
      <c r="C11475" t="s">
        <v>2938</v>
      </c>
      <c r="D11475" t="s">
        <v>5696</v>
      </c>
      <c r="E11475" t="s">
        <v>5697</v>
      </c>
      <c r="F11475" t="s">
        <v>2170</v>
      </c>
      <c r="G11475" t="s">
        <v>2171</v>
      </c>
      <c r="H11475">
        <v>0</v>
      </c>
      <c r="I11475">
        <v>0</v>
      </c>
      <c r="J11475">
        <v>0</v>
      </c>
      <c r="K11475">
        <v>0</v>
      </c>
      <c r="L11475">
        <v>0</v>
      </c>
    </row>
    <row r="11476" spans="1:14" x14ac:dyDescent="0.35">
      <c r="A11476" t="s">
        <v>2124</v>
      </c>
      <c r="B11476" t="s">
        <v>5676</v>
      </c>
      <c r="C11476" t="s">
        <v>2938</v>
      </c>
      <c r="D11476" t="s">
        <v>5696</v>
      </c>
      <c r="E11476" t="s">
        <v>5697</v>
      </c>
      <c r="F11476" t="s">
        <v>2172</v>
      </c>
      <c r="G11476" t="s">
        <v>2173</v>
      </c>
      <c r="H11476">
        <v>138564.8296</v>
      </c>
      <c r="I11476">
        <v>138.70543852009101</v>
      </c>
      <c r="J11476">
        <v>0</v>
      </c>
      <c r="K11476">
        <v>138.70543852009101</v>
      </c>
      <c r="L11476">
        <v>138426.12416147999</v>
      </c>
    </row>
    <row r="11477" spans="1:14" x14ac:dyDescent="0.35">
      <c r="A11477" t="s">
        <v>2124</v>
      </c>
      <c r="B11477" t="s">
        <v>5676</v>
      </c>
      <c r="C11477" t="s">
        <v>2938</v>
      </c>
      <c r="D11477" t="s">
        <v>5696</v>
      </c>
      <c r="E11477" t="s">
        <v>5697</v>
      </c>
      <c r="F11477" t="s">
        <v>2940</v>
      </c>
      <c r="G11477" t="s">
        <v>2941</v>
      </c>
      <c r="H11477">
        <v>0</v>
      </c>
      <c r="I11477">
        <v>0</v>
      </c>
      <c r="J11477">
        <v>0</v>
      </c>
      <c r="K11477">
        <v>0</v>
      </c>
      <c r="L11477">
        <v>0</v>
      </c>
    </row>
    <row r="11478" spans="1:14" x14ac:dyDescent="0.35">
      <c r="A11478" t="s">
        <v>2124</v>
      </c>
      <c r="B11478" t="s">
        <v>5676</v>
      </c>
      <c r="C11478" t="s">
        <v>2938</v>
      </c>
      <c r="D11478" t="s">
        <v>5698</v>
      </c>
      <c r="E11478" t="s">
        <v>5699</v>
      </c>
      <c r="F11478" t="s">
        <v>2170</v>
      </c>
      <c r="G11478" t="s">
        <v>2171</v>
      </c>
      <c r="H11478">
        <v>0</v>
      </c>
      <c r="I11478">
        <v>0</v>
      </c>
      <c r="J11478">
        <v>0</v>
      </c>
      <c r="K11478">
        <v>0</v>
      </c>
      <c r="L11478">
        <v>0</v>
      </c>
    </row>
    <row r="11479" spans="1:14" x14ac:dyDescent="0.35">
      <c r="A11479" t="s">
        <v>2124</v>
      </c>
      <c r="B11479" t="s">
        <v>5676</v>
      </c>
      <c r="C11479" t="s">
        <v>2938</v>
      </c>
      <c r="D11479" t="s">
        <v>5698</v>
      </c>
      <c r="E11479" t="s">
        <v>5699</v>
      </c>
      <c r="F11479" t="s">
        <v>2172</v>
      </c>
      <c r="G11479" t="s">
        <v>2173</v>
      </c>
      <c r="H11479">
        <v>218922.6985</v>
      </c>
      <c r="I11479">
        <v>506.95945135536698</v>
      </c>
      <c r="J11479">
        <v>1221.4565644911299</v>
      </c>
      <c r="K11479">
        <v>1728.4160158464999</v>
      </c>
      <c r="L11479">
        <v>217194.28248415299</v>
      </c>
    </row>
    <row r="11480" spans="1:14" x14ac:dyDescent="0.35">
      <c r="A11480" t="s">
        <v>2124</v>
      </c>
      <c r="B11480" t="s">
        <v>5676</v>
      </c>
      <c r="C11480" t="s">
        <v>2938</v>
      </c>
      <c r="D11480" t="s">
        <v>5698</v>
      </c>
      <c r="E11480" t="s">
        <v>5699</v>
      </c>
      <c r="F11480" t="s">
        <v>2940</v>
      </c>
      <c r="G11480" t="s">
        <v>2941</v>
      </c>
      <c r="H11480">
        <v>0</v>
      </c>
      <c r="I11480">
        <v>0</v>
      </c>
      <c r="J11480">
        <v>0</v>
      </c>
      <c r="K11480">
        <v>0</v>
      </c>
      <c r="L11480">
        <v>0</v>
      </c>
    </row>
    <row r="11481" spans="1:14" x14ac:dyDescent="0.35">
      <c r="A11481" t="s">
        <v>2124</v>
      </c>
      <c r="B11481" t="s">
        <v>5676</v>
      </c>
      <c r="C11481" t="s">
        <v>2938</v>
      </c>
      <c r="D11481" t="s">
        <v>5700</v>
      </c>
      <c r="E11481" t="s">
        <v>5701</v>
      </c>
      <c r="F11481" t="s">
        <v>2172</v>
      </c>
      <c r="G11481" t="s">
        <v>2173</v>
      </c>
      <c r="H11481">
        <v>514968.40879999998</v>
      </c>
      <c r="I11481">
        <v>1649.0488473973001</v>
      </c>
      <c r="J11481">
        <v>9542.9412318840605</v>
      </c>
      <c r="K11481">
        <v>11191.990079281401</v>
      </c>
      <c r="L11481">
        <v>503776.418720719</v>
      </c>
    </row>
    <row r="11482" spans="1:14" x14ac:dyDescent="0.35">
      <c r="A11482" t="s">
        <v>2124</v>
      </c>
      <c r="B11482" t="s">
        <v>5676</v>
      </c>
      <c r="C11482" t="s">
        <v>2938</v>
      </c>
      <c r="D11482" t="s">
        <v>5702</v>
      </c>
      <c r="E11482" t="s">
        <v>5703</v>
      </c>
      <c r="F11482" t="s">
        <v>2172</v>
      </c>
      <c r="G11482" t="s">
        <v>2173</v>
      </c>
      <c r="H11482">
        <v>100110.245</v>
      </c>
      <c r="I11482">
        <v>135.48499100902001</v>
      </c>
      <c r="J11482">
        <v>36.406858077952997</v>
      </c>
      <c r="K11482">
        <v>171.891849086973</v>
      </c>
      <c r="L11482">
        <v>99938.353150912997</v>
      </c>
    </row>
    <row r="11483" spans="1:14" x14ac:dyDescent="0.35">
      <c r="A11483" t="s">
        <v>2124</v>
      </c>
      <c r="B11483" t="s">
        <v>5676</v>
      </c>
      <c r="C11483" t="s">
        <v>2944</v>
      </c>
      <c r="D11483" t="s">
        <v>3125</v>
      </c>
      <c r="E11483" t="s">
        <v>3126</v>
      </c>
      <c r="F11483" t="s">
        <v>2947</v>
      </c>
      <c r="G11483" t="s">
        <v>2948</v>
      </c>
      <c r="H11483">
        <v>0</v>
      </c>
      <c r="I11483">
        <v>0</v>
      </c>
      <c r="J11483">
        <v>0</v>
      </c>
      <c r="K11483">
        <v>0</v>
      </c>
      <c r="L11483">
        <v>0</v>
      </c>
    </row>
    <row r="11484" spans="1:14" x14ac:dyDescent="0.35">
      <c r="A11484" t="s">
        <v>2124</v>
      </c>
      <c r="B11484" t="s">
        <v>5676</v>
      </c>
      <c r="C11484" t="s">
        <v>2944</v>
      </c>
      <c r="D11484" t="s">
        <v>3127</v>
      </c>
      <c r="E11484" t="s">
        <v>3128</v>
      </c>
      <c r="F11484" t="s">
        <v>2962</v>
      </c>
      <c r="G11484" t="s">
        <v>2963</v>
      </c>
      <c r="H11484">
        <v>40809.890599999999</v>
      </c>
      <c r="J11484">
        <v>0</v>
      </c>
      <c r="K11484">
        <v>0</v>
      </c>
      <c r="L11484">
        <v>40809.890599999999</v>
      </c>
    </row>
    <row r="11485" spans="1:14" x14ac:dyDescent="0.35">
      <c r="A11485" t="s">
        <v>2124</v>
      </c>
      <c r="B11485" t="s">
        <v>5676</v>
      </c>
      <c r="C11485" t="s">
        <v>2944</v>
      </c>
      <c r="D11485" t="s">
        <v>3127</v>
      </c>
      <c r="E11485" t="s">
        <v>3128</v>
      </c>
      <c r="F11485" t="s">
        <v>2964</v>
      </c>
      <c r="G11485" t="s">
        <v>2965</v>
      </c>
      <c r="H11485">
        <v>52067.791400000002</v>
      </c>
      <c r="J11485">
        <v>0</v>
      </c>
      <c r="K11485">
        <v>0</v>
      </c>
      <c r="L11485">
        <v>52067.791400000002</v>
      </c>
    </row>
    <row r="11486" spans="1:14" x14ac:dyDescent="0.35">
      <c r="A11486" t="s">
        <v>2132</v>
      </c>
      <c r="B11486" t="s">
        <v>5704</v>
      </c>
      <c r="C11486" t="s">
        <v>2857</v>
      </c>
      <c r="D11486" t="s">
        <v>2859</v>
      </c>
      <c r="E11486" t="s">
        <v>5705</v>
      </c>
      <c r="F11486" t="s">
        <v>2172</v>
      </c>
      <c r="G11486" t="s">
        <v>2173</v>
      </c>
      <c r="H11486">
        <v>5731952.8243000004</v>
      </c>
      <c r="I11486">
        <v>34052.5595627402</v>
      </c>
      <c r="J11486">
        <v>9917.5935136001408</v>
      </c>
      <c r="K11486">
        <v>43970.153076340299</v>
      </c>
      <c r="L11486">
        <v>5687982.67122366</v>
      </c>
    </row>
    <row r="11487" spans="1:14" x14ac:dyDescent="0.35">
      <c r="A11487" t="s">
        <v>2132</v>
      </c>
      <c r="B11487" t="s">
        <v>5704</v>
      </c>
      <c r="C11487" t="s">
        <v>2857</v>
      </c>
      <c r="D11487" t="s">
        <v>2859</v>
      </c>
      <c r="E11487" t="s">
        <v>5705</v>
      </c>
      <c r="F11487" t="s">
        <v>2861</v>
      </c>
      <c r="G11487" t="s">
        <v>2862</v>
      </c>
      <c r="H11487">
        <v>101819.10550000001</v>
      </c>
      <c r="I11487">
        <v>604.89003664132804</v>
      </c>
      <c r="J11487">
        <v>176.17041364489501</v>
      </c>
      <c r="K11487">
        <v>781.06045028622304</v>
      </c>
      <c r="L11487">
        <v>101038.045049714</v>
      </c>
    </row>
    <row r="11488" spans="1:14" x14ac:dyDescent="0.35">
      <c r="A11488" t="s">
        <v>2132</v>
      </c>
      <c r="B11488" t="s">
        <v>5704</v>
      </c>
      <c r="C11488" t="s">
        <v>2857</v>
      </c>
      <c r="D11488" t="s">
        <v>2859</v>
      </c>
      <c r="E11488" t="s">
        <v>5705</v>
      </c>
      <c r="F11488" t="s">
        <v>3007</v>
      </c>
      <c r="G11488" t="s">
        <v>3008</v>
      </c>
      <c r="H11488">
        <v>118017.5996</v>
      </c>
      <c r="I11488">
        <v>701.12254247063004</v>
      </c>
      <c r="J11488">
        <v>0</v>
      </c>
      <c r="K11488">
        <v>701.12254247063004</v>
      </c>
      <c r="L11488">
        <v>117316.477057529</v>
      </c>
      <c r="N11488" t="s">
        <v>2198</v>
      </c>
    </row>
    <row r="11489" spans="1:12" x14ac:dyDescent="0.35">
      <c r="A11489" t="s">
        <v>2132</v>
      </c>
      <c r="B11489" t="s">
        <v>5704</v>
      </c>
      <c r="C11489" t="s">
        <v>2857</v>
      </c>
      <c r="D11489" t="s">
        <v>2859</v>
      </c>
      <c r="E11489" t="s">
        <v>5705</v>
      </c>
      <c r="F11489" t="s">
        <v>2959</v>
      </c>
      <c r="G11489" t="s">
        <v>2960</v>
      </c>
      <c r="H11489">
        <v>25454.7765</v>
      </c>
      <c r="I11489">
        <v>151.22250916033201</v>
      </c>
      <c r="J11489">
        <v>44.042603411223901</v>
      </c>
      <c r="K11489">
        <v>195.26511257155599</v>
      </c>
      <c r="L11489">
        <v>25259.5113874284</v>
      </c>
    </row>
    <row r="11490" spans="1:12" x14ac:dyDescent="0.35">
      <c r="A11490" t="s">
        <v>2132</v>
      </c>
      <c r="B11490" t="s">
        <v>5704</v>
      </c>
      <c r="C11490" t="s">
        <v>2857</v>
      </c>
      <c r="D11490" t="s">
        <v>2859</v>
      </c>
      <c r="E11490" t="s">
        <v>5705</v>
      </c>
      <c r="F11490" t="s">
        <v>2865</v>
      </c>
      <c r="G11490" t="s">
        <v>2866</v>
      </c>
      <c r="H11490">
        <v>0</v>
      </c>
      <c r="I11490">
        <v>0</v>
      </c>
      <c r="J11490">
        <v>0</v>
      </c>
      <c r="K11490">
        <v>0</v>
      </c>
      <c r="L11490">
        <v>0</v>
      </c>
    </row>
    <row r="11491" spans="1:12" x14ac:dyDescent="0.35">
      <c r="A11491" t="s">
        <v>2132</v>
      </c>
      <c r="B11491" t="s">
        <v>5704</v>
      </c>
      <c r="C11491" t="s">
        <v>2857</v>
      </c>
      <c r="D11491" t="s">
        <v>2859</v>
      </c>
      <c r="E11491" t="s">
        <v>5705</v>
      </c>
      <c r="F11491" t="s">
        <v>2867</v>
      </c>
      <c r="G11491" t="s">
        <v>2868</v>
      </c>
      <c r="H11491">
        <v>0</v>
      </c>
      <c r="I11491">
        <v>0</v>
      </c>
      <c r="J11491">
        <v>0</v>
      </c>
      <c r="K11491">
        <v>0</v>
      </c>
      <c r="L11491">
        <v>0</v>
      </c>
    </row>
    <row r="11492" spans="1:12" x14ac:dyDescent="0.35">
      <c r="A11492" t="s">
        <v>2132</v>
      </c>
      <c r="B11492" t="s">
        <v>5704</v>
      </c>
      <c r="C11492" t="s">
        <v>2857</v>
      </c>
      <c r="D11492" t="s">
        <v>2859</v>
      </c>
      <c r="E11492" t="s">
        <v>5705</v>
      </c>
      <c r="F11492" t="s">
        <v>2869</v>
      </c>
      <c r="G11492" t="s">
        <v>2870</v>
      </c>
      <c r="H11492">
        <v>1235713.6891000001</v>
      </c>
      <c r="I11492">
        <v>7341.1654446924804</v>
      </c>
      <c r="J11492">
        <v>2138.0682019630499</v>
      </c>
      <c r="K11492">
        <v>9479.2336466555207</v>
      </c>
      <c r="L11492">
        <v>1226234.45545334</v>
      </c>
    </row>
    <row r="11493" spans="1:12" x14ac:dyDescent="0.35">
      <c r="A11493" t="s">
        <v>2132</v>
      </c>
      <c r="B11493" t="s">
        <v>5704</v>
      </c>
      <c r="C11493" t="s">
        <v>2857</v>
      </c>
      <c r="D11493" t="s">
        <v>2859</v>
      </c>
      <c r="E11493" t="s">
        <v>5705</v>
      </c>
      <c r="F11493" t="s">
        <v>2871</v>
      </c>
      <c r="G11493" t="s">
        <v>2872</v>
      </c>
      <c r="H11493">
        <v>509095.52740000002</v>
      </c>
      <c r="I11493">
        <v>3024.4501832066398</v>
      </c>
      <c r="J11493">
        <v>880.85206822447697</v>
      </c>
      <c r="K11493">
        <v>3905.3022514311201</v>
      </c>
      <c r="L11493">
        <v>505190.22514856898</v>
      </c>
    </row>
    <row r="11494" spans="1:12" x14ac:dyDescent="0.35">
      <c r="A11494" t="s">
        <v>2132</v>
      </c>
      <c r="B11494" t="s">
        <v>5704</v>
      </c>
      <c r="C11494" t="s">
        <v>2857</v>
      </c>
      <c r="D11494" t="s">
        <v>2859</v>
      </c>
      <c r="E11494" t="s">
        <v>5705</v>
      </c>
      <c r="F11494" t="s">
        <v>5301</v>
      </c>
      <c r="G11494" t="s">
        <v>5302</v>
      </c>
      <c r="H11494">
        <v>25454.7765</v>
      </c>
      <c r="I11494">
        <v>151.22250916033201</v>
      </c>
      <c r="J11494">
        <v>44.042603411223901</v>
      </c>
      <c r="K11494">
        <v>195.26511257155599</v>
      </c>
      <c r="L11494">
        <v>25259.5113874284</v>
      </c>
    </row>
    <row r="11495" spans="1:12" x14ac:dyDescent="0.35">
      <c r="A11495" t="s">
        <v>2132</v>
      </c>
      <c r="B11495" t="s">
        <v>5704</v>
      </c>
      <c r="C11495" t="s">
        <v>2857</v>
      </c>
      <c r="D11495" t="s">
        <v>2859</v>
      </c>
      <c r="E11495" t="s">
        <v>5705</v>
      </c>
      <c r="F11495" t="s">
        <v>2877</v>
      </c>
      <c r="G11495" t="s">
        <v>2878</v>
      </c>
      <c r="H11495">
        <v>347110.587</v>
      </c>
      <c r="I11495">
        <v>2062.1251249136199</v>
      </c>
      <c r="J11495">
        <v>600.58095560759796</v>
      </c>
      <c r="K11495">
        <v>2662.70608052122</v>
      </c>
      <c r="L11495">
        <v>344447.88091947901</v>
      </c>
    </row>
    <row r="11496" spans="1:12" x14ac:dyDescent="0.35">
      <c r="A11496" t="s">
        <v>2132</v>
      </c>
      <c r="B11496" t="s">
        <v>5704</v>
      </c>
      <c r="C11496" t="s">
        <v>2857</v>
      </c>
      <c r="D11496" t="s">
        <v>2859</v>
      </c>
      <c r="E11496" t="s">
        <v>5705</v>
      </c>
      <c r="F11496" t="s">
        <v>3001</v>
      </c>
      <c r="G11496" t="s">
        <v>3002</v>
      </c>
      <c r="H11496">
        <v>0</v>
      </c>
      <c r="I11496">
        <v>0</v>
      </c>
      <c r="J11496">
        <v>0</v>
      </c>
      <c r="K11496">
        <v>0</v>
      </c>
      <c r="L11496">
        <v>0</v>
      </c>
    </row>
    <row r="11497" spans="1:12" x14ac:dyDescent="0.35">
      <c r="A11497" t="s">
        <v>2132</v>
      </c>
      <c r="B11497" t="s">
        <v>5704</v>
      </c>
      <c r="C11497" t="s">
        <v>2879</v>
      </c>
      <c r="D11497" t="s">
        <v>2880</v>
      </c>
      <c r="E11497" t="s">
        <v>3632</v>
      </c>
      <c r="F11497" t="s">
        <v>2170</v>
      </c>
      <c r="G11497" t="s">
        <v>2171</v>
      </c>
      <c r="H11497">
        <v>0</v>
      </c>
      <c r="I11497">
        <v>0</v>
      </c>
      <c r="J11497">
        <v>0</v>
      </c>
      <c r="K11497">
        <v>0</v>
      </c>
      <c r="L11497">
        <v>0</v>
      </c>
    </row>
    <row r="11498" spans="1:12" x14ac:dyDescent="0.35">
      <c r="A11498" t="s">
        <v>2132</v>
      </c>
      <c r="B11498" t="s">
        <v>5704</v>
      </c>
      <c r="C11498" t="s">
        <v>2879</v>
      </c>
      <c r="D11498" t="s">
        <v>2880</v>
      </c>
      <c r="E11498" t="s">
        <v>3632</v>
      </c>
      <c r="F11498" t="s">
        <v>2172</v>
      </c>
      <c r="G11498" t="s">
        <v>2173</v>
      </c>
      <c r="H11498">
        <v>158315.5736</v>
      </c>
      <c r="I11498">
        <v>1387.5087030288801</v>
      </c>
      <c r="J11498">
        <v>2859.0880371519502</v>
      </c>
      <c r="K11498">
        <v>4246.5967401808302</v>
      </c>
      <c r="L11498">
        <v>154068.976859819</v>
      </c>
    </row>
    <row r="11499" spans="1:12" x14ac:dyDescent="0.35">
      <c r="A11499" t="s">
        <v>2132</v>
      </c>
      <c r="B11499" t="s">
        <v>5704</v>
      </c>
      <c r="C11499" t="s">
        <v>2879</v>
      </c>
      <c r="D11499" t="s">
        <v>2880</v>
      </c>
      <c r="E11499" t="s">
        <v>3632</v>
      </c>
      <c r="F11499" t="s">
        <v>2882</v>
      </c>
      <c r="G11499" t="s">
        <v>2883</v>
      </c>
      <c r="H11499">
        <v>0</v>
      </c>
      <c r="I11499">
        <v>0</v>
      </c>
      <c r="J11499">
        <v>0</v>
      </c>
      <c r="K11499">
        <v>0</v>
      </c>
      <c r="L11499">
        <v>0</v>
      </c>
    </row>
    <row r="11500" spans="1:12" x14ac:dyDescent="0.35">
      <c r="A11500" t="s">
        <v>2132</v>
      </c>
      <c r="B11500" t="s">
        <v>5704</v>
      </c>
      <c r="C11500" t="s">
        <v>2879</v>
      </c>
      <c r="D11500" t="s">
        <v>2880</v>
      </c>
      <c r="E11500" t="s">
        <v>3632</v>
      </c>
      <c r="F11500" t="s">
        <v>2884</v>
      </c>
      <c r="G11500" t="s">
        <v>2885</v>
      </c>
      <c r="H11500">
        <v>85986.708899999998</v>
      </c>
      <c r="I11500">
        <v>753.60436239843204</v>
      </c>
      <c r="J11500">
        <v>1552.8704162903</v>
      </c>
      <c r="K11500">
        <v>2306.4747786887401</v>
      </c>
      <c r="L11500">
        <v>83680.234121311296</v>
      </c>
    </row>
    <row r="11501" spans="1:12" x14ac:dyDescent="0.35">
      <c r="A11501" t="s">
        <v>2132</v>
      </c>
      <c r="B11501" t="s">
        <v>5704</v>
      </c>
      <c r="C11501" t="s">
        <v>2879</v>
      </c>
      <c r="D11501" t="s">
        <v>2880</v>
      </c>
      <c r="E11501" t="s">
        <v>3632</v>
      </c>
      <c r="F11501" t="s">
        <v>2896</v>
      </c>
      <c r="G11501" t="s">
        <v>2897</v>
      </c>
      <c r="H11501">
        <v>60209.932699999998</v>
      </c>
      <c r="I11501">
        <v>527.69164525885697</v>
      </c>
      <c r="J11501">
        <v>1087.35668970663</v>
      </c>
      <c r="K11501">
        <v>1615.0483349654901</v>
      </c>
      <c r="L11501">
        <v>58594.884365034501</v>
      </c>
    </row>
    <row r="11502" spans="1:12" x14ac:dyDescent="0.35">
      <c r="A11502" t="s">
        <v>2132</v>
      </c>
      <c r="B11502" t="s">
        <v>5704</v>
      </c>
      <c r="C11502" t="s">
        <v>2879</v>
      </c>
      <c r="D11502" t="s">
        <v>2880</v>
      </c>
      <c r="E11502" t="s">
        <v>3632</v>
      </c>
      <c r="F11502" t="s">
        <v>2890</v>
      </c>
      <c r="G11502" t="s">
        <v>2891</v>
      </c>
      <c r="H11502">
        <v>0</v>
      </c>
      <c r="I11502">
        <v>0</v>
      </c>
      <c r="J11502">
        <v>0</v>
      </c>
      <c r="K11502">
        <v>0</v>
      </c>
      <c r="L11502">
        <v>0</v>
      </c>
    </row>
    <row r="11503" spans="1:12" x14ac:dyDescent="0.35">
      <c r="A11503" t="s">
        <v>2132</v>
      </c>
      <c r="B11503" t="s">
        <v>5704</v>
      </c>
      <c r="C11503" t="s">
        <v>2879</v>
      </c>
      <c r="D11503" t="s">
        <v>2886</v>
      </c>
      <c r="E11503" t="s">
        <v>3593</v>
      </c>
      <c r="F11503" t="s">
        <v>2170</v>
      </c>
      <c r="G11503" t="s">
        <v>2171</v>
      </c>
      <c r="H11503">
        <v>0</v>
      </c>
      <c r="I11503">
        <v>0</v>
      </c>
      <c r="J11503">
        <v>0</v>
      </c>
      <c r="K11503">
        <v>0</v>
      </c>
      <c r="L11503">
        <v>0</v>
      </c>
    </row>
    <row r="11504" spans="1:12" x14ac:dyDescent="0.35">
      <c r="A11504" t="s">
        <v>2132</v>
      </c>
      <c r="B11504" t="s">
        <v>5704</v>
      </c>
      <c r="C11504" t="s">
        <v>2879</v>
      </c>
      <c r="D11504" t="s">
        <v>2886</v>
      </c>
      <c r="E11504" t="s">
        <v>3593</v>
      </c>
      <c r="F11504" t="s">
        <v>2172</v>
      </c>
      <c r="G11504" t="s">
        <v>2173</v>
      </c>
      <c r="H11504">
        <v>148470.61300000001</v>
      </c>
      <c r="I11504">
        <v>1124.47042940139</v>
      </c>
      <c r="J11504">
        <v>66.997509150061006</v>
      </c>
      <c r="K11504">
        <v>1191.4679385514501</v>
      </c>
      <c r="L11504">
        <v>147279.145061449</v>
      </c>
    </row>
    <row r="11505" spans="1:12" x14ac:dyDescent="0.35">
      <c r="A11505" t="s">
        <v>2132</v>
      </c>
      <c r="B11505" t="s">
        <v>5704</v>
      </c>
      <c r="C11505" t="s">
        <v>2879</v>
      </c>
      <c r="D11505" t="s">
        <v>2886</v>
      </c>
      <c r="E11505" t="s">
        <v>3593</v>
      </c>
      <c r="F11505" t="s">
        <v>2882</v>
      </c>
      <c r="G11505" t="s">
        <v>2883</v>
      </c>
      <c r="H11505">
        <v>0</v>
      </c>
      <c r="I11505">
        <v>0</v>
      </c>
      <c r="J11505">
        <v>0</v>
      </c>
      <c r="K11505">
        <v>0</v>
      </c>
      <c r="L11505">
        <v>0</v>
      </c>
    </row>
    <row r="11506" spans="1:12" x14ac:dyDescent="0.35">
      <c r="A11506" t="s">
        <v>2132</v>
      </c>
      <c r="B11506" t="s">
        <v>5704</v>
      </c>
      <c r="C11506" t="s">
        <v>2879</v>
      </c>
      <c r="D11506" t="s">
        <v>2886</v>
      </c>
      <c r="E11506" t="s">
        <v>3593</v>
      </c>
      <c r="F11506" t="s">
        <v>2884</v>
      </c>
      <c r="G11506" t="s">
        <v>2885</v>
      </c>
      <c r="H11506">
        <v>65227.424800000001</v>
      </c>
      <c r="I11506">
        <v>313.46231340740201</v>
      </c>
      <c r="J11506">
        <v>0</v>
      </c>
      <c r="K11506">
        <v>313.46231340740201</v>
      </c>
      <c r="L11506">
        <v>64913.962486592602</v>
      </c>
    </row>
    <row r="11507" spans="1:12" x14ac:dyDescent="0.35">
      <c r="A11507" t="s">
        <v>2132</v>
      </c>
      <c r="B11507" t="s">
        <v>5704</v>
      </c>
      <c r="C11507" t="s">
        <v>2879</v>
      </c>
      <c r="D11507" t="s">
        <v>2886</v>
      </c>
      <c r="E11507" t="s">
        <v>3593</v>
      </c>
      <c r="F11507" t="s">
        <v>2896</v>
      </c>
      <c r="G11507" t="s">
        <v>2897</v>
      </c>
      <c r="H11507">
        <v>25061.063200000001</v>
      </c>
      <c r="I11507">
        <v>120.435520414423</v>
      </c>
      <c r="J11507">
        <v>0</v>
      </c>
      <c r="K11507">
        <v>120.435520414423</v>
      </c>
      <c r="L11507">
        <v>24940.627679585599</v>
      </c>
    </row>
    <row r="11508" spans="1:12" x14ac:dyDescent="0.35">
      <c r="A11508" t="s">
        <v>2132</v>
      </c>
      <c r="B11508" t="s">
        <v>5704</v>
      </c>
      <c r="C11508" t="s">
        <v>2879</v>
      </c>
      <c r="D11508" t="s">
        <v>2886</v>
      </c>
      <c r="E11508" t="s">
        <v>3593</v>
      </c>
      <c r="F11508" t="s">
        <v>2890</v>
      </c>
      <c r="G11508" t="s">
        <v>2891</v>
      </c>
      <c r="H11508">
        <v>0</v>
      </c>
      <c r="I11508">
        <v>0</v>
      </c>
      <c r="J11508">
        <v>0</v>
      </c>
      <c r="K11508">
        <v>0</v>
      </c>
      <c r="L11508">
        <v>0</v>
      </c>
    </row>
    <row r="11509" spans="1:12" x14ac:dyDescent="0.35">
      <c r="A11509" t="s">
        <v>2132</v>
      </c>
      <c r="B11509" t="s">
        <v>5704</v>
      </c>
      <c r="C11509" t="s">
        <v>2879</v>
      </c>
      <c r="D11509" t="s">
        <v>2888</v>
      </c>
      <c r="E11509" t="s">
        <v>5706</v>
      </c>
      <c r="F11509" t="s">
        <v>2170</v>
      </c>
      <c r="G11509" t="s">
        <v>2171</v>
      </c>
      <c r="H11509">
        <v>0</v>
      </c>
      <c r="I11509">
        <v>0</v>
      </c>
      <c r="J11509">
        <v>0</v>
      </c>
      <c r="K11509">
        <v>0</v>
      </c>
      <c r="L11509">
        <v>0</v>
      </c>
    </row>
    <row r="11510" spans="1:12" x14ac:dyDescent="0.35">
      <c r="A11510" t="s">
        <v>2132</v>
      </c>
      <c r="B11510" t="s">
        <v>5704</v>
      </c>
      <c r="C11510" t="s">
        <v>2879</v>
      </c>
      <c r="D11510" t="s">
        <v>2888</v>
      </c>
      <c r="E11510" t="s">
        <v>5706</v>
      </c>
      <c r="F11510" t="s">
        <v>2172</v>
      </c>
      <c r="G11510" t="s">
        <v>2173</v>
      </c>
      <c r="H11510">
        <v>44505.656999999999</v>
      </c>
      <c r="I11510">
        <v>158.10869127516801</v>
      </c>
      <c r="J11510">
        <v>0</v>
      </c>
      <c r="K11510">
        <v>158.10869127516801</v>
      </c>
      <c r="L11510">
        <v>44347.548308724799</v>
      </c>
    </row>
    <row r="11511" spans="1:12" x14ac:dyDescent="0.35">
      <c r="A11511" t="s">
        <v>2132</v>
      </c>
      <c r="B11511" t="s">
        <v>5704</v>
      </c>
      <c r="C11511" t="s">
        <v>2879</v>
      </c>
      <c r="D11511" t="s">
        <v>2888</v>
      </c>
      <c r="E11511" t="s">
        <v>5706</v>
      </c>
      <c r="F11511" t="s">
        <v>3655</v>
      </c>
      <c r="G11511" t="s">
        <v>3781</v>
      </c>
      <c r="H11511">
        <v>0</v>
      </c>
      <c r="I11511">
        <v>0</v>
      </c>
      <c r="J11511">
        <v>0</v>
      </c>
      <c r="K11511">
        <v>0</v>
      </c>
      <c r="L11511">
        <v>0</v>
      </c>
    </row>
    <row r="11512" spans="1:12" x14ac:dyDescent="0.35">
      <c r="A11512" t="s">
        <v>2132</v>
      </c>
      <c r="B11512" t="s">
        <v>5704</v>
      </c>
      <c r="C11512" t="s">
        <v>2879</v>
      </c>
      <c r="D11512" t="s">
        <v>2888</v>
      </c>
      <c r="E11512" t="s">
        <v>5706</v>
      </c>
      <c r="F11512" t="s">
        <v>2882</v>
      </c>
      <c r="G11512" t="s">
        <v>2883</v>
      </c>
      <c r="H11512">
        <v>0</v>
      </c>
      <c r="I11512">
        <v>0</v>
      </c>
      <c r="J11512">
        <v>0</v>
      </c>
      <c r="K11512">
        <v>0</v>
      </c>
      <c r="L11512">
        <v>0</v>
      </c>
    </row>
    <row r="11513" spans="1:12" x14ac:dyDescent="0.35">
      <c r="A11513" t="s">
        <v>2132</v>
      </c>
      <c r="B11513" t="s">
        <v>5704</v>
      </c>
      <c r="C11513" t="s">
        <v>2879</v>
      </c>
      <c r="D11513" t="s">
        <v>2888</v>
      </c>
      <c r="E11513" t="s">
        <v>5706</v>
      </c>
      <c r="F11513" t="s">
        <v>2884</v>
      </c>
      <c r="G11513" t="s">
        <v>2885</v>
      </c>
      <c r="H11513">
        <v>14054.418</v>
      </c>
      <c r="I11513">
        <v>49.929060402684598</v>
      </c>
      <c r="J11513">
        <v>0</v>
      </c>
      <c r="K11513">
        <v>49.929060402684598</v>
      </c>
      <c r="L11513">
        <v>14004.4889395973</v>
      </c>
    </row>
    <row r="11514" spans="1:12" x14ac:dyDescent="0.35">
      <c r="A11514" t="s">
        <v>2132</v>
      </c>
      <c r="B11514" t="s">
        <v>5704</v>
      </c>
      <c r="C11514" t="s">
        <v>2879</v>
      </c>
      <c r="D11514" t="s">
        <v>2888</v>
      </c>
      <c r="E11514" t="s">
        <v>5706</v>
      </c>
      <c r="F11514" t="s">
        <v>2890</v>
      </c>
      <c r="G11514" t="s">
        <v>2891</v>
      </c>
      <c r="H11514">
        <v>0</v>
      </c>
      <c r="I11514">
        <v>0</v>
      </c>
      <c r="J11514">
        <v>0</v>
      </c>
      <c r="K11514">
        <v>0</v>
      </c>
      <c r="L11514">
        <v>0</v>
      </c>
    </row>
    <row r="11515" spans="1:12" x14ac:dyDescent="0.35">
      <c r="A11515" t="s">
        <v>2132</v>
      </c>
      <c r="B11515" t="s">
        <v>5704</v>
      </c>
      <c r="C11515" t="s">
        <v>2879</v>
      </c>
      <c r="D11515" t="s">
        <v>2892</v>
      </c>
      <c r="E11515" t="s">
        <v>2893</v>
      </c>
      <c r="F11515" t="s">
        <v>2170</v>
      </c>
      <c r="G11515" t="s">
        <v>2171</v>
      </c>
      <c r="H11515">
        <v>0</v>
      </c>
      <c r="I11515">
        <v>0</v>
      </c>
      <c r="J11515">
        <v>0</v>
      </c>
      <c r="K11515">
        <v>0</v>
      </c>
      <c r="L11515">
        <v>0</v>
      </c>
    </row>
    <row r="11516" spans="1:12" x14ac:dyDescent="0.35">
      <c r="A11516" t="s">
        <v>2132</v>
      </c>
      <c r="B11516" t="s">
        <v>5704</v>
      </c>
      <c r="C11516" t="s">
        <v>2879</v>
      </c>
      <c r="D11516" t="s">
        <v>2892</v>
      </c>
      <c r="E11516" t="s">
        <v>2893</v>
      </c>
      <c r="F11516" t="s">
        <v>2172</v>
      </c>
      <c r="G11516" t="s">
        <v>2173</v>
      </c>
      <c r="H11516">
        <v>40935.988299999997</v>
      </c>
      <c r="I11516">
        <v>170.72055310215001</v>
      </c>
      <c r="J11516">
        <v>0</v>
      </c>
      <c r="K11516">
        <v>170.72055310215001</v>
      </c>
      <c r="L11516">
        <v>40765.2677468978</v>
      </c>
    </row>
    <row r="11517" spans="1:12" x14ac:dyDescent="0.35">
      <c r="A11517" t="s">
        <v>2132</v>
      </c>
      <c r="B11517" t="s">
        <v>5704</v>
      </c>
      <c r="C11517" t="s">
        <v>2879</v>
      </c>
      <c r="D11517" t="s">
        <v>2892</v>
      </c>
      <c r="E11517" t="s">
        <v>2893</v>
      </c>
      <c r="F11517" t="s">
        <v>2882</v>
      </c>
      <c r="G11517" t="s">
        <v>2883</v>
      </c>
      <c r="H11517">
        <v>0</v>
      </c>
      <c r="I11517">
        <v>0</v>
      </c>
      <c r="J11517">
        <v>0</v>
      </c>
      <c r="K11517">
        <v>0</v>
      </c>
      <c r="L11517">
        <v>0</v>
      </c>
    </row>
    <row r="11518" spans="1:12" x14ac:dyDescent="0.35">
      <c r="A11518" t="s">
        <v>2132</v>
      </c>
      <c r="B11518" t="s">
        <v>5704</v>
      </c>
      <c r="C11518" t="s">
        <v>2879</v>
      </c>
      <c r="D11518" t="s">
        <v>2892</v>
      </c>
      <c r="E11518" t="s">
        <v>2893</v>
      </c>
      <c r="F11518" t="s">
        <v>2884</v>
      </c>
      <c r="G11518" t="s">
        <v>2885</v>
      </c>
      <c r="H11518">
        <v>65071.657800000001</v>
      </c>
      <c r="I11518">
        <v>271.376601751973</v>
      </c>
      <c r="J11518">
        <v>0</v>
      </c>
      <c r="K11518">
        <v>271.376601751973</v>
      </c>
      <c r="L11518">
        <v>64800.281198247998</v>
      </c>
    </row>
    <row r="11519" spans="1:12" x14ac:dyDescent="0.35">
      <c r="A11519" t="s">
        <v>2132</v>
      </c>
      <c r="B11519" t="s">
        <v>5704</v>
      </c>
      <c r="C11519" t="s">
        <v>2879</v>
      </c>
      <c r="D11519" t="s">
        <v>2892</v>
      </c>
      <c r="E11519" t="s">
        <v>2893</v>
      </c>
      <c r="F11519" t="s">
        <v>2896</v>
      </c>
      <c r="G11519" t="s">
        <v>2897</v>
      </c>
      <c r="H11519">
        <v>74063.377699999997</v>
      </c>
      <c r="I11519">
        <v>308.87591399406398</v>
      </c>
      <c r="J11519">
        <v>0</v>
      </c>
      <c r="K11519">
        <v>308.87591399406398</v>
      </c>
      <c r="L11519">
        <v>73754.501786005902</v>
      </c>
    </row>
    <row r="11520" spans="1:12" x14ac:dyDescent="0.35">
      <c r="A11520" t="s">
        <v>2132</v>
      </c>
      <c r="B11520" t="s">
        <v>5704</v>
      </c>
      <c r="C11520" t="s">
        <v>2879</v>
      </c>
      <c r="D11520" t="s">
        <v>2892</v>
      </c>
      <c r="E11520" t="s">
        <v>2893</v>
      </c>
      <c r="F11520" t="s">
        <v>2890</v>
      </c>
      <c r="G11520" t="s">
        <v>2891</v>
      </c>
      <c r="H11520">
        <v>4022.6116000000002</v>
      </c>
      <c r="I11520">
        <v>16.776008108303799</v>
      </c>
      <c r="J11520">
        <v>0</v>
      </c>
      <c r="K11520">
        <v>16.776008108303799</v>
      </c>
      <c r="L11520">
        <v>4005.8355918917</v>
      </c>
    </row>
    <row r="11521" spans="1:14" x14ac:dyDescent="0.35">
      <c r="A11521" t="s">
        <v>2132</v>
      </c>
      <c r="B11521" t="s">
        <v>5704</v>
      </c>
      <c r="C11521" t="s">
        <v>2879</v>
      </c>
      <c r="D11521" t="s">
        <v>2894</v>
      </c>
      <c r="E11521" t="s">
        <v>3105</v>
      </c>
      <c r="F11521" t="s">
        <v>2170</v>
      </c>
      <c r="G11521" t="s">
        <v>2171</v>
      </c>
      <c r="H11521">
        <v>0</v>
      </c>
      <c r="I11521">
        <v>0</v>
      </c>
      <c r="J11521">
        <v>0</v>
      </c>
      <c r="K11521">
        <v>0</v>
      </c>
      <c r="L11521">
        <v>0</v>
      </c>
    </row>
    <row r="11522" spans="1:14" x14ac:dyDescent="0.35">
      <c r="A11522" t="s">
        <v>2132</v>
      </c>
      <c r="B11522" t="s">
        <v>5704</v>
      </c>
      <c r="C11522" t="s">
        <v>2879</v>
      </c>
      <c r="D11522" t="s">
        <v>2894</v>
      </c>
      <c r="E11522" t="s">
        <v>3105</v>
      </c>
      <c r="F11522" t="s">
        <v>2172</v>
      </c>
      <c r="G11522" t="s">
        <v>2173</v>
      </c>
      <c r="H11522">
        <v>52830.267200000002</v>
      </c>
      <c r="I11522">
        <v>272.91503824986302</v>
      </c>
      <c r="J11522">
        <v>81.183309734513301</v>
      </c>
      <c r="K11522">
        <v>354.09834798437703</v>
      </c>
      <c r="L11522">
        <v>52476.168852015602</v>
      </c>
    </row>
    <row r="11523" spans="1:14" x14ac:dyDescent="0.35">
      <c r="A11523" t="s">
        <v>2132</v>
      </c>
      <c r="B11523" t="s">
        <v>5704</v>
      </c>
      <c r="C11523" t="s">
        <v>2879</v>
      </c>
      <c r="D11523" t="s">
        <v>2894</v>
      </c>
      <c r="E11523" t="s">
        <v>3105</v>
      </c>
      <c r="F11523" t="s">
        <v>3655</v>
      </c>
      <c r="G11523" t="s">
        <v>3781</v>
      </c>
      <c r="H11523">
        <v>9164.8616000000002</v>
      </c>
      <c r="I11523">
        <v>38.635146133925304</v>
      </c>
      <c r="J11523">
        <v>0</v>
      </c>
      <c r="K11523">
        <v>38.635146133925304</v>
      </c>
      <c r="L11523">
        <v>9126.2264538660693</v>
      </c>
    </row>
    <row r="11524" spans="1:14" x14ac:dyDescent="0.35">
      <c r="A11524" t="s">
        <v>2132</v>
      </c>
      <c r="B11524" t="s">
        <v>5704</v>
      </c>
      <c r="C11524" t="s">
        <v>2879</v>
      </c>
      <c r="D11524" t="s">
        <v>2894</v>
      </c>
      <c r="E11524" t="s">
        <v>3105</v>
      </c>
      <c r="F11524" t="s">
        <v>2882</v>
      </c>
      <c r="G11524" t="s">
        <v>2883</v>
      </c>
      <c r="H11524">
        <v>0</v>
      </c>
      <c r="I11524">
        <v>0</v>
      </c>
      <c r="J11524">
        <v>0</v>
      </c>
      <c r="K11524">
        <v>0</v>
      </c>
      <c r="L11524">
        <v>0</v>
      </c>
    </row>
    <row r="11525" spans="1:14" x14ac:dyDescent="0.35">
      <c r="A11525" t="s">
        <v>2132</v>
      </c>
      <c r="B11525" t="s">
        <v>5704</v>
      </c>
      <c r="C11525" t="s">
        <v>2879</v>
      </c>
      <c r="D11525" t="s">
        <v>2894</v>
      </c>
      <c r="E11525" t="s">
        <v>3105</v>
      </c>
      <c r="F11525" t="s">
        <v>2884</v>
      </c>
      <c r="G11525" t="s">
        <v>2885</v>
      </c>
      <c r="H11525">
        <v>34024.548699999999</v>
      </c>
      <c r="I11525">
        <v>143.432980022198</v>
      </c>
      <c r="J11525">
        <v>0</v>
      </c>
      <c r="K11525">
        <v>143.432980022198</v>
      </c>
      <c r="L11525">
        <v>33881.115719977803</v>
      </c>
    </row>
    <row r="11526" spans="1:14" x14ac:dyDescent="0.35">
      <c r="A11526" t="s">
        <v>2132</v>
      </c>
      <c r="B11526" t="s">
        <v>5704</v>
      </c>
      <c r="C11526" t="s">
        <v>2879</v>
      </c>
      <c r="D11526" t="s">
        <v>2894</v>
      </c>
      <c r="E11526" t="s">
        <v>3105</v>
      </c>
      <c r="F11526" t="s">
        <v>2896</v>
      </c>
      <c r="G11526" t="s">
        <v>2897</v>
      </c>
      <c r="H11526">
        <v>15809.3863</v>
      </c>
      <c r="I11526">
        <v>66.645627081021104</v>
      </c>
      <c r="J11526">
        <v>0</v>
      </c>
      <c r="K11526">
        <v>66.645627081021104</v>
      </c>
      <c r="L11526">
        <v>15742.740672919001</v>
      </c>
    </row>
    <row r="11527" spans="1:14" x14ac:dyDescent="0.35">
      <c r="A11527" t="s">
        <v>2132</v>
      </c>
      <c r="B11527" t="s">
        <v>5704</v>
      </c>
      <c r="C11527" t="s">
        <v>2879</v>
      </c>
      <c r="D11527" t="s">
        <v>2894</v>
      </c>
      <c r="E11527" t="s">
        <v>3105</v>
      </c>
      <c r="F11527" t="s">
        <v>2890</v>
      </c>
      <c r="G11527" t="s">
        <v>2891</v>
      </c>
      <c r="H11527">
        <v>0</v>
      </c>
      <c r="I11527">
        <v>0</v>
      </c>
      <c r="J11527">
        <v>0</v>
      </c>
      <c r="K11527">
        <v>0</v>
      </c>
      <c r="L11527">
        <v>0</v>
      </c>
    </row>
    <row r="11528" spans="1:14" x14ac:dyDescent="0.35">
      <c r="A11528" t="s">
        <v>2132</v>
      </c>
      <c r="B11528" t="s">
        <v>5704</v>
      </c>
      <c r="C11528" t="s">
        <v>2879</v>
      </c>
      <c r="D11528" t="s">
        <v>2898</v>
      </c>
      <c r="E11528" t="s">
        <v>3889</v>
      </c>
      <c r="F11528" t="s">
        <v>2170</v>
      </c>
      <c r="G11528" t="s">
        <v>2171</v>
      </c>
      <c r="H11528">
        <v>0</v>
      </c>
      <c r="I11528">
        <v>0</v>
      </c>
      <c r="J11528">
        <v>0</v>
      </c>
      <c r="K11528">
        <v>0</v>
      </c>
      <c r="L11528">
        <v>0</v>
      </c>
    </row>
    <row r="11529" spans="1:14" x14ac:dyDescent="0.35">
      <c r="A11529" t="s">
        <v>2132</v>
      </c>
      <c r="B11529" t="s">
        <v>5704</v>
      </c>
      <c r="C11529" t="s">
        <v>2879</v>
      </c>
      <c r="D11529" t="s">
        <v>2898</v>
      </c>
      <c r="E11529" t="s">
        <v>3889</v>
      </c>
      <c r="F11529" t="s">
        <v>2172</v>
      </c>
      <c r="G11529" t="s">
        <v>2173</v>
      </c>
      <c r="H11529">
        <v>23214.018499999998</v>
      </c>
      <c r="I11529">
        <v>198.71216943710601</v>
      </c>
      <c r="J11529">
        <v>0</v>
      </c>
      <c r="K11529">
        <v>198.71216943710601</v>
      </c>
      <c r="L11529">
        <v>23015.3063305629</v>
      </c>
    </row>
    <row r="11530" spans="1:14" x14ac:dyDescent="0.35">
      <c r="A11530" t="s">
        <v>2132</v>
      </c>
      <c r="B11530" t="s">
        <v>5704</v>
      </c>
      <c r="C11530" t="s">
        <v>2879</v>
      </c>
      <c r="D11530" t="s">
        <v>2898</v>
      </c>
      <c r="E11530" t="s">
        <v>3889</v>
      </c>
      <c r="F11530" t="s">
        <v>2882</v>
      </c>
      <c r="G11530" t="s">
        <v>2883</v>
      </c>
      <c r="H11530">
        <v>10979.6034</v>
      </c>
      <c r="I11530">
        <v>93.985485544577401</v>
      </c>
      <c r="J11530">
        <v>0</v>
      </c>
      <c r="K11530">
        <v>93.985485544577401</v>
      </c>
      <c r="L11530">
        <v>10885.617914455401</v>
      </c>
    </row>
    <row r="11531" spans="1:14" x14ac:dyDescent="0.35">
      <c r="A11531" t="s">
        <v>2132</v>
      </c>
      <c r="B11531" t="s">
        <v>5704</v>
      </c>
      <c r="C11531" t="s">
        <v>2879</v>
      </c>
      <c r="D11531" t="s">
        <v>2898</v>
      </c>
      <c r="E11531" t="s">
        <v>3889</v>
      </c>
      <c r="F11531" t="s">
        <v>2884</v>
      </c>
      <c r="G11531" t="s">
        <v>2885</v>
      </c>
      <c r="H11531">
        <v>98189.024300000005</v>
      </c>
      <c r="I11531">
        <v>840.49877072722097</v>
      </c>
      <c r="J11531">
        <v>0</v>
      </c>
      <c r="K11531">
        <v>840.49877072722097</v>
      </c>
      <c r="L11531">
        <v>97348.525529272796</v>
      </c>
    </row>
    <row r="11532" spans="1:14" x14ac:dyDescent="0.35">
      <c r="A11532" t="s">
        <v>2132</v>
      </c>
      <c r="B11532" t="s">
        <v>5704</v>
      </c>
      <c r="C11532" t="s">
        <v>2879</v>
      </c>
      <c r="D11532" t="s">
        <v>2898</v>
      </c>
      <c r="E11532" t="s">
        <v>3889</v>
      </c>
      <c r="F11532" t="s">
        <v>2896</v>
      </c>
      <c r="G11532" t="s">
        <v>2897</v>
      </c>
      <c r="H11532">
        <v>102894.5686</v>
      </c>
      <c r="I11532">
        <v>880.77826453204</v>
      </c>
      <c r="J11532">
        <v>0</v>
      </c>
      <c r="K11532">
        <v>880.77826453204</v>
      </c>
      <c r="L11532">
        <v>102013.790335468</v>
      </c>
    </row>
    <row r="11533" spans="1:14" x14ac:dyDescent="0.35">
      <c r="A11533" t="s">
        <v>2132</v>
      </c>
      <c r="B11533" t="s">
        <v>5704</v>
      </c>
      <c r="C11533" t="s">
        <v>2879</v>
      </c>
      <c r="D11533" t="s">
        <v>2898</v>
      </c>
      <c r="E11533" t="s">
        <v>3889</v>
      </c>
      <c r="F11533" t="s">
        <v>2890</v>
      </c>
      <c r="G11533" t="s">
        <v>2891</v>
      </c>
      <c r="H11533">
        <v>26351.047999999999</v>
      </c>
      <c r="I11533">
        <v>225.56516530698599</v>
      </c>
      <c r="J11533">
        <v>0</v>
      </c>
      <c r="K11533">
        <v>225.56516530698599</v>
      </c>
      <c r="L11533">
        <v>26125.482834693001</v>
      </c>
    </row>
    <row r="11534" spans="1:14" x14ac:dyDescent="0.35">
      <c r="A11534" t="s">
        <v>2132</v>
      </c>
      <c r="B11534" t="s">
        <v>5704</v>
      </c>
      <c r="C11534" t="s">
        <v>2879</v>
      </c>
      <c r="D11534" t="s">
        <v>2902</v>
      </c>
      <c r="E11534" t="s">
        <v>5707</v>
      </c>
      <c r="F11534" t="s">
        <v>2170</v>
      </c>
      <c r="G11534" t="s">
        <v>2171</v>
      </c>
      <c r="H11534">
        <v>0</v>
      </c>
      <c r="I11534">
        <v>0</v>
      </c>
      <c r="J11534">
        <v>0</v>
      </c>
      <c r="K11534">
        <v>0</v>
      </c>
      <c r="L11534">
        <v>0</v>
      </c>
    </row>
    <row r="11535" spans="1:14" x14ac:dyDescent="0.35">
      <c r="A11535" t="s">
        <v>2132</v>
      </c>
      <c r="B11535" t="s">
        <v>5704</v>
      </c>
      <c r="C11535" t="s">
        <v>2879</v>
      </c>
      <c r="D11535" t="s">
        <v>2902</v>
      </c>
      <c r="E11535" t="s">
        <v>5707</v>
      </c>
      <c r="F11535" t="s">
        <v>2172</v>
      </c>
      <c r="G11535" t="s">
        <v>2173</v>
      </c>
      <c r="H11535">
        <v>112433.0177</v>
      </c>
      <c r="I11535">
        <v>485.65930439800002</v>
      </c>
      <c r="J11535">
        <v>0</v>
      </c>
      <c r="K11535">
        <v>485.65930439800002</v>
      </c>
      <c r="L11535">
        <v>111947.358395602</v>
      </c>
    </row>
    <row r="11536" spans="1:14" x14ac:dyDescent="0.35">
      <c r="A11536" t="s">
        <v>2132</v>
      </c>
      <c r="B11536" t="s">
        <v>5704</v>
      </c>
      <c r="C11536" t="s">
        <v>2879</v>
      </c>
      <c r="D11536" t="s">
        <v>2902</v>
      </c>
      <c r="E11536" t="s">
        <v>5707</v>
      </c>
      <c r="F11536" t="s">
        <v>19</v>
      </c>
      <c r="G11536" t="s">
        <v>2174</v>
      </c>
      <c r="H11536">
        <v>296973.533</v>
      </c>
      <c r="I11536">
        <v>1282.79007757405</v>
      </c>
      <c r="J11536">
        <v>0</v>
      </c>
      <c r="K11536">
        <v>1282.79007757405</v>
      </c>
      <c r="L11536">
        <v>295690.74292242603</v>
      </c>
      <c r="N11536" t="s">
        <v>2198</v>
      </c>
    </row>
    <row r="11537" spans="1:12" x14ac:dyDescent="0.35">
      <c r="A11537" t="s">
        <v>2132</v>
      </c>
      <c r="B11537" t="s">
        <v>5704</v>
      </c>
      <c r="C11537" t="s">
        <v>2879</v>
      </c>
      <c r="D11537" t="s">
        <v>2902</v>
      </c>
      <c r="E11537" t="s">
        <v>5707</v>
      </c>
      <c r="F11537" t="s">
        <v>2882</v>
      </c>
      <c r="G11537" t="s">
        <v>2883</v>
      </c>
      <c r="H11537">
        <v>0</v>
      </c>
      <c r="I11537">
        <v>0</v>
      </c>
      <c r="J11537">
        <v>0</v>
      </c>
      <c r="K11537">
        <v>0</v>
      </c>
      <c r="L11537">
        <v>0</v>
      </c>
    </row>
    <row r="11538" spans="1:12" x14ac:dyDescent="0.35">
      <c r="A11538" t="s">
        <v>2132</v>
      </c>
      <c r="B11538" t="s">
        <v>5704</v>
      </c>
      <c r="C11538" t="s">
        <v>2879</v>
      </c>
      <c r="D11538" t="s">
        <v>2902</v>
      </c>
      <c r="E11538" t="s">
        <v>5707</v>
      </c>
      <c r="F11538" t="s">
        <v>2884</v>
      </c>
      <c r="G11538" t="s">
        <v>2885</v>
      </c>
      <c r="H11538">
        <v>50577.770900000003</v>
      </c>
      <c r="I11538">
        <v>218.47287857417601</v>
      </c>
      <c r="J11538">
        <v>0</v>
      </c>
      <c r="K11538">
        <v>218.47287857417601</v>
      </c>
      <c r="L11538">
        <v>50359.298021425799</v>
      </c>
    </row>
    <row r="11539" spans="1:12" x14ac:dyDescent="0.35">
      <c r="A11539" t="s">
        <v>2132</v>
      </c>
      <c r="B11539" t="s">
        <v>5704</v>
      </c>
      <c r="C11539" t="s">
        <v>2879</v>
      </c>
      <c r="D11539" t="s">
        <v>2902</v>
      </c>
      <c r="E11539" t="s">
        <v>5707</v>
      </c>
      <c r="F11539" t="s">
        <v>2896</v>
      </c>
      <c r="G11539" t="s">
        <v>2897</v>
      </c>
      <c r="H11539">
        <v>110040.82580000001</v>
      </c>
      <c r="I11539">
        <v>475.32612770868099</v>
      </c>
      <c r="J11539">
        <v>0</v>
      </c>
      <c r="K11539">
        <v>475.32612770868099</v>
      </c>
      <c r="L11539">
        <v>109565.499672291</v>
      </c>
    </row>
    <row r="11540" spans="1:12" x14ac:dyDescent="0.35">
      <c r="A11540" t="s">
        <v>2132</v>
      </c>
      <c r="B11540" t="s">
        <v>5704</v>
      </c>
      <c r="C11540" t="s">
        <v>2879</v>
      </c>
      <c r="D11540" t="s">
        <v>2902</v>
      </c>
      <c r="E11540" t="s">
        <v>5707</v>
      </c>
      <c r="F11540" t="s">
        <v>2890</v>
      </c>
      <c r="G11540" t="s">
        <v>2891</v>
      </c>
      <c r="H11540">
        <v>11960.9593</v>
      </c>
      <c r="I11540">
        <v>51.6658834465957</v>
      </c>
      <c r="J11540">
        <v>0</v>
      </c>
      <c r="K11540">
        <v>51.6658834465957</v>
      </c>
      <c r="L11540">
        <v>11909.293416553401</v>
      </c>
    </row>
    <row r="11541" spans="1:12" x14ac:dyDescent="0.35">
      <c r="A11541" t="s">
        <v>2132</v>
      </c>
      <c r="B11541" t="s">
        <v>5704</v>
      </c>
      <c r="C11541" t="s">
        <v>2879</v>
      </c>
      <c r="D11541" t="s">
        <v>2904</v>
      </c>
      <c r="E11541" t="s">
        <v>2909</v>
      </c>
      <c r="F11541" t="s">
        <v>2170</v>
      </c>
      <c r="G11541" t="s">
        <v>2171</v>
      </c>
      <c r="H11541">
        <v>0</v>
      </c>
      <c r="I11541">
        <v>0</v>
      </c>
      <c r="J11541">
        <v>0</v>
      </c>
      <c r="K11541">
        <v>0</v>
      </c>
      <c r="L11541">
        <v>0</v>
      </c>
    </row>
    <row r="11542" spans="1:12" x14ac:dyDescent="0.35">
      <c r="A11542" t="s">
        <v>2132</v>
      </c>
      <c r="B11542" t="s">
        <v>5704</v>
      </c>
      <c r="C11542" t="s">
        <v>2879</v>
      </c>
      <c r="D11542" t="s">
        <v>2904</v>
      </c>
      <c r="E11542" t="s">
        <v>2909</v>
      </c>
      <c r="F11542" t="s">
        <v>2172</v>
      </c>
      <c r="G11542" t="s">
        <v>2173</v>
      </c>
      <c r="H11542">
        <v>39165.266600000003</v>
      </c>
      <c r="I11542">
        <v>161.719869697576</v>
      </c>
      <c r="J11542">
        <v>3.0046760534639301</v>
      </c>
      <c r="K11542">
        <v>164.72454575104001</v>
      </c>
      <c r="L11542">
        <v>39000.542054249003</v>
      </c>
    </row>
    <row r="11543" spans="1:12" x14ac:dyDescent="0.35">
      <c r="A11543" t="s">
        <v>2132</v>
      </c>
      <c r="B11543" t="s">
        <v>5704</v>
      </c>
      <c r="C11543" t="s">
        <v>2879</v>
      </c>
      <c r="D11543" t="s">
        <v>2904</v>
      </c>
      <c r="E11543" t="s">
        <v>2909</v>
      </c>
      <c r="F11543" t="s">
        <v>2882</v>
      </c>
      <c r="G11543" t="s">
        <v>2883</v>
      </c>
      <c r="H11543">
        <v>2478.8143</v>
      </c>
      <c r="I11543">
        <v>10.235434790985799</v>
      </c>
      <c r="J11543">
        <v>0.19016937047240101</v>
      </c>
      <c r="K11543">
        <v>10.4256041614582</v>
      </c>
      <c r="L11543">
        <v>2468.3886958385401</v>
      </c>
    </row>
    <row r="11544" spans="1:12" x14ac:dyDescent="0.35">
      <c r="A11544" t="s">
        <v>2132</v>
      </c>
      <c r="B11544" t="s">
        <v>5704</v>
      </c>
      <c r="C11544" t="s">
        <v>2879</v>
      </c>
      <c r="D11544" t="s">
        <v>2904</v>
      </c>
      <c r="E11544" t="s">
        <v>2909</v>
      </c>
      <c r="F11544" t="s">
        <v>2884</v>
      </c>
      <c r="G11544" t="s">
        <v>2885</v>
      </c>
      <c r="H11544">
        <v>24737.578099999999</v>
      </c>
      <c r="I11544">
        <v>95.694923448831602</v>
      </c>
      <c r="J11544">
        <v>0</v>
      </c>
      <c r="K11544">
        <v>95.694923448831602</v>
      </c>
      <c r="L11544">
        <v>24641.8831765512</v>
      </c>
    </row>
    <row r="11545" spans="1:12" x14ac:dyDescent="0.35">
      <c r="A11545" t="s">
        <v>2132</v>
      </c>
      <c r="B11545" t="s">
        <v>5704</v>
      </c>
      <c r="C11545" t="s">
        <v>2879</v>
      </c>
      <c r="D11545" t="s">
        <v>2904</v>
      </c>
      <c r="E11545" t="s">
        <v>2909</v>
      </c>
      <c r="F11545" t="s">
        <v>2896</v>
      </c>
      <c r="G11545" t="s">
        <v>2897</v>
      </c>
      <c r="H11545">
        <v>73313.186100000006</v>
      </c>
      <c r="I11545">
        <v>283.60495494835499</v>
      </c>
      <c r="J11545">
        <v>0</v>
      </c>
      <c r="K11545">
        <v>283.60495494835499</v>
      </c>
      <c r="L11545">
        <v>73029.581145051605</v>
      </c>
    </row>
    <row r="11546" spans="1:12" x14ac:dyDescent="0.35">
      <c r="A11546" t="s">
        <v>2132</v>
      </c>
      <c r="B11546" t="s">
        <v>5704</v>
      </c>
      <c r="C11546" t="s">
        <v>2879</v>
      </c>
      <c r="D11546" t="s">
        <v>2904</v>
      </c>
      <c r="E11546" t="s">
        <v>2909</v>
      </c>
      <c r="F11546" t="s">
        <v>2890</v>
      </c>
      <c r="G11546" t="s">
        <v>2891</v>
      </c>
      <c r="H11546">
        <v>2974.5772000000002</v>
      </c>
      <c r="I11546">
        <v>12.282521749182999</v>
      </c>
      <c r="J11546">
        <v>0.22820324456688099</v>
      </c>
      <c r="K11546">
        <v>12.5107249937498</v>
      </c>
      <c r="L11546">
        <v>2962.0664750062501</v>
      </c>
    </row>
    <row r="11547" spans="1:12" x14ac:dyDescent="0.35">
      <c r="A11547" t="s">
        <v>2132</v>
      </c>
      <c r="B11547" t="s">
        <v>5704</v>
      </c>
      <c r="C11547" t="s">
        <v>2879</v>
      </c>
      <c r="D11547" t="s">
        <v>2906</v>
      </c>
      <c r="E11547" t="s">
        <v>2913</v>
      </c>
      <c r="F11547" t="s">
        <v>2172</v>
      </c>
      <c r="G11547" t="s">
        <v>2173</v>
      </c>
      <c r="H11547">
        <v>46555.899899999997</v>
      </c>
      <c r="I11547">
        <v>90.422011575381106</v>
      </c>
      <c r="J11547">
        <v>0</v>
      </c>
      <c r="K11547">
        <v>90.422011575381106</v>
      </c>
      <c r="L11547">
        <v>46465.477888424597</v>
      </c>
    </row>
    <row r="11548" spans="1:12" x14ac:dyDescent="0.35">
      <c r="A11548" t="s">
        <v>2132</v>
      </c>
      <c r="B11548" t="s">
        <v>5704</v>
      </c>
      <c r="C11548" t="s">
        <v>2879</v>
      </c>
      <c r="D11548" t="s">
        <v>2906</v>
      </c>
      <c r="E11548" t="s">
        <v>2913</v>
      </c>
      <c r="F11548" t="s">
        <v>2882</v>
      </c>
      <c r="G11548" t="s">
        <v>2883</v>
      </c>
      <c r="H11548">
        <v>446.57940000000002</v>
      </c>
      <c r="I11548">
        <v>0.867357425183512</v>
      </c>
      <c r="J11548">
        <v>0</v>
      </c>
      <c r="K11548">
        <v>0.867357425183512</v>
      </c>
      <c r="L11548">
        <v>445.71204257481702</v>
      </c>
    </row>
    <row r="11549" spans="1:12" x14ac:dyDescent="0.35">
      <c r="A11549" t="s">
        <v>2132</v>
      </c>
      <c r="B11549" t="s">
        <v>5704</v>
      </c>
      <c r="C11549" t="s">
        <v>2879</v>
      </c>
      <c r="D11549" t="s">
        <v>2906</v>
      </c>
      <c r="E11549" t="s">
        <v>2913</v>
      </c>
      <c r="F11549" t="s">
        <v>2884</v>
      </c>
      <c r="G11549" t="s">
        <v>2885</v>
      </c>
      <c r="H11549">
        <v>37959.247000000003</v>
      </c>
      <c r="I11549">
        <v>73.7253811405985</v>
      </c>
      <c r="J11549">
        <v>0</v>
      </c>
      <c r="K11549">
        <v>73.7253811405985</v>
      </c>
      <c r="L11549">
        <v>37885.521618859399</v>
      </c>
    </row>
    <row r="11550" spans="1:12" x14ac:dyDescent="0.35">
      <c r="A11550" t="s">
        <v>2132</v>
      </c>
      <c r="B11550" t="s">
        <v>5704</v>
      </c>
      <c r="C11550" t="s">
        <v>2879</v>
      </c>
      <c r="D11550" t="s">
        <v>2906</v>
      </c>
      <c r="E11550" t="s">
        <v>2913</v>
      </c>
      <c r="F11550" t="s">
        <v>2896</v>
      </c>
      <c r="G11550" t="s">
        <v>2897</v>
      </c>
      <c r="H11550">
        <v>35503.060400000002</v>
      </c>
      <c r="I11550">
        <v>68.954915302089205</v>
      </c>
      <c r="J11550">
        <v>0</v>
      </c>
      <c r="K11550">
        <v>68.954915302089205</v>
      </c>
      <c r="L11550">
        <v>35434.105484697902</v>
      </c>
    </row>
    <row r="11551" spans="1:12" x14ac:dyDescent="0.35">
      <c r="A11551" t="s">
        <v>2132</v>
      </c>
      <c r="B11551" t="s">
        <v>5704</v>
      </c>
      <c r="C11551" t="s">
        <v>2879</v>
      </c>
      <c r="D11551" t="s">
        <v>2906</v>
      </c>
      <c r="E11551" t="s">
        <v>2913</v>
      </c>
      <c r="F11551" t="s">
        <v>2890</v>
      </c>
      <c r="G11551" t="s">
        <v>2891</v>
      </c>
      <c r="H11551">
        <v>6028.8216000000002</v>
      </c>
      <c r="I11551">
        <v>11.709325239977399</v>
      </c>
      <c r="J11551">
        <v>0</v>
      </c>
      <c r="K11551">
        <v>11.709325239977399</v>
      </c>
      <c r="L11551">
        <v>6017.1122747600202</v>
      </c>
    </row>
    <row r="11552" spans="1:12" x14ac:dyDescent="0.35">
      <c r="A11552" t="s">
        <v>2132</v>
      </c>
      <c r="B11552" t="s">
        <v>5704</v>
      </c>
      <c r="C11552" t="s">
        <v>2915</v>
      </c>
      <c r="D11552" t="s">
        <v>5708</v>
      </c>
      <c r="E11552" t="s">
        <v>5709</v>
      </c>
      <c r="F11552" t="s">
        <v>2170</v>
      </c>
      <c r="G11552" t="s">
        <v>2171</v>
      </c>
      <c r="H11552">
        <v>0</v>
      </c>
      <c r="I11552">
        <v>0</v>
      </c>
      <c r="J11552">
        <v>0</v>
      </c>
      <c r="K11552">
        <v>0</v>
      </c>
      <c r="L11552">
        <v>0</v>
      </c>
    </row>
    <row r="11553" spans="1:14" x14ac:dyDescent="0.35">
      <c r="A11553" t="s">
        <v>2132</v>
      </c>
      <c r="B11553" t="s">
        <v>5704</v>
      </c>
      <c r="C11553" t="s">
        <v>2915</v>
      </c>
      <c r="D11553" t="s">
        <v>5708</v>
      </c>
      <c r="E11553" t="s">
        <v>5709</v>
      </c>
      <c r="F11553" t="s">
        <v>2172</v>
      </c>
      <c r="G11553" t="s">
        <v>2173</v>
      </c>
      <c r="H11553">
        <v>1808061.5434000001</v>
      </c>
      <c r="I11553">
        <v>15539.7028915191</v>
      </c>
      <c r="J11553">
        <v>1165.5353199824301</v>
      </c>
      <c r="K11553">
        <v>16705.238211501499</v>
      </c>
      <c r="L11553">
        <v>1791356.3051885001</v>
      </c>
    </row>
    <row r="11554" spans="1:14" x14ac:dyDescent="0.35">
      <c r="A11554" t="s">
        <v>2132</v>
      </c>
      <c r="B11554" t="s">
        <v>5704</v>
      </c>
      <c r="C11554" t="s">
        <v>2915</v>
      </c>
      <c r="D11554" t="s">
        <v>5708</v>
      </c>
      <c r="E11554" t="s">
        <v>5709</v>
      </c>
      <c r="F11554" t="s">
        <v>2920</v>
      </c>
      <c r="G11554" t="s">
        <v>2921</v>
      </c>
      <c r="H11554">
        <v>0</v>
      </c>
      <c r="I11554">
        <v>0</v>
      </c>
      <c r="J11554">
        <v>0</v>
      </c>
      <c r="K11554">
        <v>0</v>
      </c>
      <c r="L11554">
        <v>0</v>
      </c>
    </row>
    <row r="11555" spans="1:14" x14ac:dyDescent="0.35">
      <c r="A11555" t="s">
        <v>2132</v>
      </c>
      <c r="B11555" t="s">
        <v>5704</v>
      </c>
      <c r="C11555" t="s">
        <v>2915</v>
      </c>
      <c r="D11555" t="s">
        <v>5708</v>
      </c>
      <c r="E11555" t="s">
        <v>5709</v>
      </c>
      <c r="F11555" t="s">
        <v>2867</v>
      </c>
      <c r="G11555" t="s">
        <v>2868</v>
      </c>
      <c r="H11555">
        <v>0</v>
      </c>
      <c r="I11555">
        <v>0</v>
      </c>
      <c r="J11555">
        <v>0</v>
      </c>
      <c r="K11555">
        <v>0</v>
      </c>
      <c r="L11555">
        <v>0</v>
      </c>
    </row>
    <row r="11556" spans="1:14" x14ac:dyDescent="0.35">
      <c r="A11556" t="s">
        <v>2132</v>
      </c>
      <c r="B11556" t="s">
        <v>5704</v>
      </c>
      <c r="C11556" t="s">
        <v>2915</v>
      </c>
      <c r="D11556" t="s">
        <v>5708</v>
      </c>
      <c r="E11556" t="s">
        <v>5709</v>
      </c>
      <c r="F11556" t="s">
        <v>2922</v>
      </c>
      <c r="G11556" t="s">
        <v>2923</v>
      </c>
      <c r="H11556">
        <v>319672.04830000002</v>
      </c>
      <c r="I11556">
        <v>2747.4776350925099</v>
      </c>
      <c r="J11556">
        <v>206.07100707889401</v>
      </c>
      <c r="K11556">
        <v>2953.5486421714099</v>
      </c>
      <c r="L11556">
        <v>316718.499657829</v>
      </c>
    </row>
    <row r="11557" spans="1:14" x14ac:dyDescent="0.35">
      <c r="A11557" t="s">
        <v>2132</v>
      </c>
      <c r="B11557" t="s">
        <v>5704</v>
      </c>
      <c r="C11557" t="s">
        <v>2915</v>
      </c>
      <c r="D11557" t="s">
        <v>5708</v>
      </c>
      <c r="E11557" t="s">
        <v>5709</v>
      </c>
      <c r="F11557" t="s">
        <v>4307</v>
      </c>
      <c r="G11557" t="s">
        <v>4308</v>
      </c>
      <c r="H11557">
        <v>359297.13500000001</v>
      </c>
      <c r="I11557">
        <v>3088.0424115872702</v>
      </c>
      <c r="J11557">
        <v>231.61462773352</v>
      </c>
      <c r="K11557">
        <v>3319.6570393207899</v>
      </c>
      <c r="L11557">
        <v>355977.47796067898</v>
      </c>
    </row>
    <row r="11558" spans="1:14" x14ac:dyDescent="0.35">
      <c r="A11558" t="s">
        <v>2132</v>
      </c>
      <c r="B11558" t="s">
        <v>5704</v>
      </c>
      <c r="C11558" t="s">
        <v>2915</v>
      </c>
      <c r="D11558" t="s">
        <v>5708</v>
      </c>
      <c r="E11558" t="s">
        <v>5709</v>
      </c>
      <c r="F11558" t="s">
        <v>2930</v>
      </c>
      <c r="G11558" t="s">
        <v>2931</v>
      </c>
      <c r="H11558">
        <v>96168.749899999995</v>
      </c>
      <c r="I11558">
        <v>826.53923284120197</v>
      </c>
      <c r="J11558">
        <v>61.993506307856599</v>
      </c>
      <c r="K11558">
        <v>888.53273914905901</v>
      </c>
      <c r="L11558">
        <v>95280.217160850894</v>
      </c>
    </row>
    <row r="11559" spans="1:14" x14ac:dyDescent="0.35">
      <c r="A11559" t="s">
        <v>2132</v>
      </c>
      <c r="B11559" t="s">
        <v>5704</v>
      </c>
      <c r="C11559" t="s">
        <v>2915</v>
      </c>
      <c r="D11559" t="s">
        <v>5708</v>
      </c>
      <c r="E11559" t="s">
        <v>5709</v>
      </c>
      <c r="F11559" t="s">
        <v>2999</v>
      </c>
      <c r="G11559" t="s">
        <v>3000</v>
      </c>
      <c r="H11559">
        <v>812091.66579999996</v>
      </c>
      <c r="I11559">
        <v>6979.6646328812603</v>
      </c>
      <c r="J11559">
        <v>523.50071993301106</v>
      </c>
      <c r="K11559">
        <v>7503.1653528142797</v>
      </c>
      <c r="L11559">
        <v>804588.50044718594</v>
      </c>
    </row>
    <row r="11560" spans="1:14" x14ac:dyDescent="0.35">
      <c r="A11560" t="s">
        <v>2132</v>
      </c>
      <c r="B11560" t="s">
        <v>5704</v>
      </c>
      <c r="C11560" t="s">
        <v>2915</v>
      </c>
      <c r="D11560" t="s">
        <v>5708</v>
      </c>
      <c r="E11560" t="s">
        <v>5709</v>
      </c>
      <c r="F11560" t="s">
        <v>3291</v>
      </c>
      <c r="G11560" t="s">
        <v>3292</v>
      </c>
      <c r="H11560">
        <v>66783.854099999997</v>
      </c>
      <c r="I11560">
        <v>573.98557836194595</v>
      </c>
      <c r="J11560">
        <v>43.051046047122597</v>
      </c>
      <c r="K11560">
        <v>617.03662440906896</v>
      </c>
      <c r="L11560">
        <v>66166.817475590899</v>
      </c>
    </row>
    <row r="11561" spans="1:14" x14ac:dyDescent="0.35">
      <c r="A11561" t="s">
        <v>2132</v>
      </c>
      <c r="B11561" t="s">
        <v>5704</v>
      </c>
      <c r="C11561" t="s">
        <v>2915</v>
      </c>
      <c r="D11561" t="s">
        <v>5708</v>
      </c>
      <c r="E11561" t="s">
        <v>5709</v>
      </c>
      <c r="F11561" t="s">
        <v>2924</v>
      </c>
      <c r="G11561" t="s">
        <v>2925</v>
      </c>
      <c r="H11561">
        <v>0</v>
      </c>
      <c r="I11561">
        <v>0</v>
      </c>
      <c r="J11561">
        <v>0</v>
      </c>
      <c r="K11561">
        <v>0</v>
      </c>
      <c r="L11561">
        <v>0</v>
      </c>
    </row>
    <row r="11562" spans="1:14" x14ac:dyDescent="0.35">
      <c r="A11562" t="s">
        <v>2132</v>
      </c>
      <c r="B11562" t="s">
        <v>5704</v>
      </c>
      <c r="C11562" t="s">
        <v>2915</v>
      </c>
      <c r="D11562" t="s">
        <v>5708</v>
      </c>
      <c r="E11562" t="s">
        <v>5709</v>
      </c>
      <c r="F11562" t="s">
        <v>2877</v>
      </c>
      <c r="G11562" t="s">
        <v>2878</v>
      </c>
      <c r="H11562">
        <v>222612.84700000001</v>
      </c>
      <c r="I11562">
        <v>1913.2852612064901</v>
      </c>
      <c r="J11562">
        <v>143.50348682374201</v>
      </c>
      <c r="K11562">
        <v>2056.7887480302302</v>
      </c>
      <c r="L11562">
        <v>220556.05825197001</v>
      </c>
    </row>
    <row r="11563" spans="1:14" x14ac:dyDescent="0.35">
      <c r="A11563" t="s">
        <v>2132</v>
      </c>
      <c r="B11563" t="s">
        <v>5704</v>
      </c>
      <c r="C11563" t="s">
        <v>2915</v>
      </c>
      <c r="D11563" t="s">
        <v>5708</v>
      </c>
      <c r="E11563" t="s">
        <v>5709</v>
      </c>
      <c r="F11563" t="s">
        <v>3001</v>
      </c>
      <c r="G11563" t="s">
        <v>3002</v>
      </c>
      <c r="H11563">
        <v>60550.6944</v>
      </c>
      <c r="I11563">
        <v>520.41359104816399</v>
      </c>
      <c r="J11563">
        <v>39.032948416057799</v>
      </c>
      <c r="K11563">
        <v>559.44653946422204</v>
      </c>
      <c r="L11563">
        <v>59991.247860535797</v>
      </c>
    </row>
    <row r="11564" spans="1:14" x14ac:dyDescent="0.35">
      <c r="A11564" t="s">
        <v>2132</v>
      </c>
      <c r="B11564" t="s">
        <v>5704</v>
      </c>
      <c r="C11564" t="s">
        <v>2915</v>
      </c>
      <c r="D11564" t="s">
        <v>5710</v>
      </c>
      <c r="E11564" t="s">
        <v>5711</v>
      </c>
      <c r="F11564" t="s">
        <v>2170</v>
      </c>
      <c r="G11564" t="s">
        <v>2171</v>
      </c>
      <c r="H11564">
        <v>0</v>
      </c>
      <c r="I11564">
        <v>0</v>
      </c>
      <c r="J11564">
        <v>0</v>
      </c>
      <c r="K11564">
        <v>0</v>
      </c>
      <c r="L11564">
        <v>0</v>
      </c>
    </row>
    <row r="11565" spans="1:14" x14ac:dyDescent="0.35">
      <c r="A11565" t="s">
        <v>2132</v>
      </c>
      <c r="B11565" t="s">
        <v>5704</v>
      </c>
      <c r="C11565" t="s">
        <v>2915</v>
      </c>
      <c r="D11565" t="s">
        <v>5710</v>
      </c>
      <c r="E11565" t="s">
        <v>5711</v>
      </c>
      <c r="F11565" t="s">
        <v>2172</v>
      </c>
      <c r="G11565" t="s">
        <v>2173</v>
      </c>
      <c r="H11565">
        <v>347650.4497</v>
      </c>
      <c r="I11565">
        <v>4035.34236763326</v>
      </c>
      <c r="J11565">
        <v>0</v>
      </c>
      <c r="K11565">
        <v>4035.34236763326</v>
      </c>
      <c r="L11565">
        <v>343615.10733236698</v>
      </c>
    </row>
    <row r="11566" spans="1:14" x14ac:dyDescent="0.35">
      <c r="A11566" t="s">
        <v>2132</v>
      </c>
      <c r="B11566" t="s">
        <v>5704</v>
      </c>
      <c r="C11566" t="s">
        <v>2915</v>
      </c>
      <c r="D11566" t="s">
        <v>5710</v>
      </c>
      <c r="E11566" t="s">
        <v>5711</v>
      </c>
      <c r="F11566" t="s">
        <v>19</v>
      </c>
      <c r="G11566" t="s">
        <v>2174</v>
      </c>
      <c r="H11566">
        <v>112654.3256</v>
      </c>
      <c r="I11566">
        <v>1307.6317698047401</v>
      </c>
      <c r="J11566">
        <v>0</v>
      </c>
      <c r="K11566">
        <v>1307.6317698047401</v>
      </c>
      <c r="L11566">
        <v>111346.693830195</v>
      </c>
      <c r="N11566" t="s">
        <v>2198</v>
      </c>
    </row>
    <row r="11567" spans="1:14" x14ac:dyDescent="0.35">
      <c r="A11567" t="s">
        <v>2132</v>
      </c>
      <c r="B11567" t="s">
        <v>5704</v>
      </c>
      <c r="C11567" t="s">
        <v>2915</v>
      </c>
      <c r="D11567" t="s">
        <v>5710</v>
      </c>
      <c r="E11567" t="s">
        <v>5711</v>
      </c>
      <c r="F11567" t="s">
        <v>2867</v>
      </c>
      <c r="G11567" t="s">
        <v>2868</v>
      </c>
      <c r="H11567">
        <v>0</v>
      </c>
      <c r="I11567">
        <v>0</v>
      </c>
      <c r="J11567">
        <v>0</v>
      </c>
      <c r="K11567">
        <v>0</v>
      </c>
      <c r="L11567">
        <v>0</v>
      </c>
    </row>
    <row r="11568" spans="1:14" x14ac:dyDescent="0.35">
      <c r="A11568" t="s">
        <v>2132</v>
      </c>
      <c r="B11568" t="s">
        <v>5704</v>
      </c>
      <c r="C11568" t="s">
        <v>2915</v>
      </c>
      <c r="D11568" t="s">
        <v>5710</v>
      </c>
      <c r="E11568" t="s">
        <v>5711</v>
      </c>
      <c r="F11568" t="s">
        <v>2922</v>
      </c>
      <c r="G11568" t="s">
        <v>2923</v>
      </c>
      <c r="H11568">
        <v>132728.3676</v>
      </c>
      <c r="I11568">
        <v>1540.6406224029299</v>
      </c>
      <c r="J11568">
        <v>0</v>
      </c>
      <c r="K11568">
        <v>1540.6406224029299</v>
      </c>
      <c r="L11568">
        <v>131187.72697759699</v>
      </c>
    </row>
    <row r="11569" spans="1:14" x14ac:dyDescent="0.35">
      <c r="A11569" t="s">
        <v>2132</v>
      </c>
      <c r="B11569" t="s">
        <v>5704</v>
      </c>
      <c r="C11569" t="s">
        <v>2915</v>
      </c>
      <c r="D11569" t="s">
        <v>5710</v>
      </c>
      <c r="E11569" t="s">
        <v>5711</v>
      </c>
      <c r="F11569" t="s">
        <v>2875</v>
      </c>
      <c r="G11569" t="s">
        <v>2876</v>
      </c>
      <c r="H11569">
        <v>139619.45670000001</v>
      </c>
      <c r="I11569">
        <v>1620.62873598141</v>
      </c>
      <c r="J11569">
        <v>0</v>
      </c>
      <c r="K11569">
        <v>1620.62873598141</v>
      </c>
      <c r="L11569">
        <v>137998.827964019</v>
      </c>
    </row>
    <row r="11570" spans="1:14" x14ac:dyDescent="0.35">
      <c r="A11570" t="s">
        <v>2132</v>
      </c>
      <c r="B11570" t="s">
        <v>5704</v>
      </c>
      <c r="C11570" t="s">
        <v>2915</v>
      </c>
      <c r="D11570" t="s">
        <v>5710</v>
      </c>
      <c r="E11570" t="s">
        <v>5711</v>
      </c>
      <c r="F11570" t="s">
        <v>2924</v>
      </c>
      <c r="G11570" t="s">
        <v>2925</v>
      </c>
      <c r="H11570">
        <v>0</v>
      </c>
      <c r="I11570">
        <v>0</v>
      </c>
      <c r="J11570">
        <v>0</v>
      </c>
      <c r="K11570">
        <v>0</v>
      </c>
      <c r="L11570">
        <v>0</v>
      </c>
    </row>
    <row r="11571" spans="1:14" x14ac:dyDescent="0.35">
      <c r="A11571" t="s">
        <v>2132</v>
      </c>
      <c r="B11571" t="s">
        <v>5704</v>
      </c>
      <c r="C11571" t="s">
        <v>2915</v>
      </c>
      <c r="D11571" t="s">
        <v>5710</v>
      </c>
      <c r="E11571" t="s">
        <v>5711</v>
      </c>
      <c r="F11571" t="s">
        <v>2877</v>
      </c>
      <c r="G11571" t="s">
        <v>2878</v>
      </c>
      <c r="H11571">
        <v>49935.428</v>
      </c>
      <c r="I11571">
        <v>579.62401143827299</v>
      </c>
      <c r="J11571">
        <v>0</v>
      </c>
      <c r="K11571">
        <v>579.62401143827299</v>
      </c>
      <c r="L11571">
        <v>49355.803988561704</v>
      </c>
    </row>
    <row r="11572" spans="1:14" x14ac:dyDescent="0.35">
      <c r="A11572" t="s">
        <v>2132</v>
      </c>
      <c r="B11572" t="s">
        <v>5704</v>
      </c>
      <c r="C11572" t="s">
        <v>2915</v>
      </c>
      <c r="D11572" t="s">
        <v>5712</v>
      </c>
      <c r="E11572" t="s">
        <v>5713</v>
      </c>
      <c r="F11572" t="s">
        <v>2172</v>
      </c>
      <c r="G11572" t="s">
        <v>2173</v>
      </c>
      <c r="H11572">
        <v>37250.732499999998</v>
      </c>
      <c r="I11572">
        <v>928.709523893805</v>
      </c>
      <c r="J11572">
        <v>1247.82437212389</v>
      </c>
      <c r="K11572">
        <v>2176.5338960177</v>
      </c>
      <c r="L11572">
        <v>35074.198603982302</v>
      </c>
    </row>
    <row r="11573" spans="1:14" x14ac:dyDescent="0.35">
      <c r="A11573" t="s">
        <v>2132</v>
      </c>
      <c r="B11573" t="s">
        <v>5704</v>
      </c>
      <c r="C11573" t="s">
        <v>2915</v>
      </c>
      <c r="D11573" t="s">
        <v>5712</v>
      </c>
      <c r="E11573" t="s">
        <v>5713</v>
      </c>
      <c r="F11573" t="s">
        <v>2867</v>
      </c>
      <c r="G11573" t="s">
        <v>2868</v>
      </c>
      <c r="H11573">
        <v>0</v>
      </c>
      <c r="I11573">
        <v>0</v>
      </c>
      <c r="J11573">
        <v>0</v>
      </c>
      <c r="K11573">
        <v>0</v>
      </c>
      <c r="L11573">
        <v>0</v>
      </c>
    </row>
    <row r="11574" spans="1:14" x14ac:dyDescent="0.35">
      <c r="A11574" t="s">
        <v>2132</v>
      </c>
      <c r="B11574" t="s">
        <v>5704</v>
      </c>
      <c r="C11574" t="s">
        <v>2915</v>
      </c>
      <c r="D11574" t="s">
        <v>5712</v>
      </c>
      <c r="E11574" t="s">
        <v>5713</v>
      </c>
      <c r="F11574" t="s">
        <v>2922</v>
      </c>
      <c r="G11574" t="s">
        <v>2923</v>
      </c>
      <c r="H11574">
        <v>0</v>
      </c>
      <c r="I11574">
        <v>0</v>
      </c>
      <c r="J11574">
        <v>0</v>
      </c>
      <c r="K11574">
        <v>0</v>
      </c>
      <c r="L11574">
        <v>0</v>
      </c>
    </row>
    <row r="11575" spans="1:14" x14ac:dyDescent="0.35">
      <c r="A11575" t="s">
        <v>2132</v>
      </c>
      <c r="B11575" t="s">
        <v>5704</v>
      </c>
      <c r="C11575" t="s">
        <v>2915</v>
      </c>
      <c r="D11575" t="s">
        <v>5712</v>
      </c>
      <c r="E11575" t="s">
        <v>5713</v>
      </c>
      <c r="F11575" t="s">
        <v>2924</v>
      </c>
      <c r="G11575" t="s">
        <v>2925</v>
      </c>
      <c r="H11575">
        <v>0</v>
      </c>
      <c r="I11575">
        <v>0</v>
      </c>
      <c r="J11575">
        <v>0</v>
      </c>
      <c r="K11575">
        <v>0</v>
      </c>
      <c r="L11575">
        <v>0</v>
      </c>
    </row>
    <row r="11576" spans="1:14" x14ac:dyDescent="0.35">
      <c r="A11576" t="s">
        <v>2132</v>
      </c>
      <c r="B11576" t="s">
        <v>5704</v>
      </c>
      <c r="C11576" t="s">
        <v>2915</v>
      </c>
      <c r="D11576" t="s">
        <v>5712</v>
      </c>
      <c r="E11576" t="s">
        <v>5713</v>
      </c>
      <c r="F11576" t="s">
        <v>2877</v>
      </c>
      <c r="G11576" t="s">
        <v>2878</v>
      </c>
      <c r="H11576">
        <v>738.07449999999994</v>
      </c>
      <c r="I11576">
        <v>18.401164601769899</v>
      </c>
      <c r="J11576">
        <v>24.7240079646018</v>
      </c>
      <c r="K11576">
        <v>43.125172566371702</v>
      </c>
      <c r="L11576">
        <v>694.94932743362801</v>
      </c>
    </row>
    <row r="11577" spans="1:14" x14ac:dyDescent="0.35">
      <c r="A11577" t="s">
        <v>2132</v>
      </c>
      <c r="B11577" t="s">
        <v>5704</v>
      </c>
      <c r="C11577" t="s">
        <v>2915</v>
      </c>
      <c r="D11577" t="s">
        <v>5714</v>
      </c>
      <c r="E11577" t="s">
        <v>5715</v>
      </c>
      <c r="F11577" t="s">
        <v>2170</v>
      </c>
      <c r="G11577" t="s">
        <v>2171</v>
      </c>
      <c r="H11577">
        <v>0</v>
      </c>
      <c r="I11577">
        <v>0</v>
      </c>
      <c r="J11577">
        <v>0</v>
      </c>
      <c r="K11577">
        <v>0</v>
      </c>
      <c r="L11577">
        <v>0</v>
      </c>
    </row>
    <row r="11578" spans="1:14" x14ac:dyDescent="0.35">
      <c r="A11578" t="s">
        <v>2132</v>
      </c>
      <c r="B11578" t="s">
        <v>5704</v>
      </c>
      <c r="C11578" t="s">
        <v>2915</v>
      </c>
      <c r="D11578" t="s">
        <v>5714</v>
      </c>
      <c r="E11578" t="s">
        <v>5715</v>
      </c>
      <c r="F11578" t="s">
        <v>2172</v>
      </c>
      <c r="G11578" t="s">
        <v>2173</v>
      </c>
      <c r="H11578">
        <v>304549.6177</v>
      </c>
      <c r="I11578">
        <v>5275.9243427718702</v>
      </c>
      <c r="J11578">
        <v>19999.7203279268</v>
      </c>
      <c r="K11578">
        <v>25275.644670698701</v>
      </c>
      <c r="L11578">
        <v>279273.97302930098</v>
      </c>
    </row>
    <row r="11579" spans="1:14" x14ac:dyDescent="0.35">
      <c r="A11579" t="s">
        <v>2132</v>
      </c>
      <c r="B11579" t="s">
        <v>5704</v>
      </c>
      <c r="C11579" t="s">
        <v>2915</v>
      </c>
      <c r="D11579" t="s">
        <v>5714</v>
      </c>
      <c r="E11579" t="s">
        <v>5715</v>
      </c>
      <c r="F11579" t="s">
        <v>2867</v>
      </c>
      <c r="G11579" t="s">
        <v>2868</v>
      </c>
      <c r="H11579">
        <v>0</v>
      </c>
      <c r="I11579">
        <v>0</v>
      </c>
      <c r="J11579">
        <v>0</v>
      </c>
      <c r="K11579">
        <v>0</v>
      </c>
      <c r="L11579">
        <v>0</v>
      </c>
    </row>
    <row r="11580" spans="1:14" x14ac:dyDescent="0.35">
      <c r="A11580" t="s">
        <v>2132</v>
      </c>
      <c r="B11580" t="s">
        <v>5704</v>
      </c>
      <c r="C11580" t="s">
        <v>2915</v>
      </c>
      <c r="D11580" t="s">
        <v>5714</v>
      </c>
      <c r="E11580" t="s">
        <v>5715</v>
      </c>
      <c r="F11580" t="s">
        <v>2922</v>
      </c>
      <c r="G11580" t="s">
        <v>2923</v>
      </c>
      <c r="H11580">
        <v>129553.9368</v>
      </c>
      <c r="I11580">
        <v>2244.3527384832901</v>
      </c>
      <c r="J11580">
        <v>8507.7844507717109</v>
      </c>
      <c r="K11580">
        <v>10752.137189255</v>
      </c>
      <c r="L11580">
        <v>118801.799610745</v>
      </c>
    </row>
    <row r="11581" spans="1:14" x14ac:dyDescent="0.35">
      <c r="A11581" t="s">
        <v>2132</v>
      </c>
      <c r="B11581" t="s">
        <v>5704</v>
      </c>
      <c r="C11581" t="s">
        <v>2915</v>
      </c>
      <c r="D11581" t="s">
        <v>5714</v>
      </c>
      <c r="E11581" t="s">
        <v>5715</v>
      </c>
      <c r="F11581" t="s">
        <v>2924</v>
      </c>
      <c r="G11581" t="s">
        <v>2925</v>
      </c>
      <c r="H11581">
        <v>0</v>
      </c>
      <c r="I11581">
        <v>0</v>
      </c>
      <c r="J11581">
        <v>0</v>
      </c>
      <c r="K11581">
        <v>0</v>
      </c>
      <c r="L11581">
        <v>0</v>
      </c>
    </row>
    <row r="11582" spans="1:14" x14ac:dyDescent="0.35">
      <c r="A11582" t="s">
        <v>2132</v>
      </c>
      <c r="B11582" t="s">
        <v>5704</v>
      </c>
      <c r="C11582" t="s">
        <v>2915</v>
      </c>
      <c r="D11582" t="s">
        <v>5714</v>
      </c>
      <c r="E11582" t="s">
        <v>5715</v>
      </c>
      <c r="F11582" t="s">
        <v>2877</v>
      </c>
      <c r="G11582" t="s">
        <v>2878</v>
      </c>
      <c r="H11582">
        <v>21742.208200000001</v>
      </c>
      <c r="I11582">
        <v>376.65535954129501</v>
      </c>
      <c r="J11582">
        <v>1427.8070270588701</v>
      </c>
      <c r="K11582">
        <v>1804.46238660016</v>
      </c>
      <c r="L11582">
        <v>19937.745813399801</v>
      </c>
    </row>
    <row r="11583" spans="1:14" x14ac:dyDescent="0.35">
      <c r="A11583" t="s">
        <v>2132</v>
      </c>
      <c r="B11583" t="s">
        <v>5704</v>
      </c>
      <c r="C11583" t="s">
        <v>17</v>
      </c>
      <c r="D11583" t="s">
        <v>1022</v>
      </c>
      <c r="E11583" t="s">
        <v>2334</v>
      </c>
      <c r="F11583" t="s">
        <v>2170</v>
      </c>
      <c r="G11583" t="s">
        <v>2171</v>
      </c>
      <c r="H11583">
        <v>0</v>
      </c>
      <c r="I11583">
        <v>0</v>
      </c>
      <c r="J11583">
        <v>0</v>
      </c>
      <c r="K11583">
        <v>0</v>
      </c>
      <c r="L11583">
        <v>0</v>
      </c>
    </row>
    <row r="11584" spans="1:14" x14ac:dyDescent="0.35">
      <c r="A11584" t="s">
        <v>2132</v>
      </c>
      <c r="B11584" t="s">
        <v>5704</v>
      </c>
      <c r="C11584" t="s">
        <v>17</v>
      </c>
      <c r="D11584" t="s">
        <v>1022</v>
      </c>
      <c r="E11584" t="s">
        <v>2334</v>
      </c>
      <c r="F11584" t="s">
        <v>19</v>
      </c>
      <c r="G11584" t="s">
        <v>2174</v>
      </c>
      <c r="H11584">
        <v>1381890.2346000001</v>
      </c>
      <c r="I11584">
        <v>10200.2219772672</v>
      </c>
      <c r="J11584">
        <v>0</v>
      </c>
      <c r="K11584">
        <v>10200.2219772672</v>
      </c>
      <c r="L11584">
        <v>1371690.0126227301</v>
      </c>
      <c r="N11584" t="s">
        <v>2198</v>
      </c>
    </row>
    <row r="11585" spans="1:14" x14ac:dyDescent="0.35">
      <c r="A11585" t="s">
        <v>2132</v>
      </c>
      <c r="B11585" t="s">
        <v>5704</v>
      </c>
      <c r="C11585" t="s">
        <v>17</v>
      </c>
      <c r="D11585" t="s">
        <v>1022</v>
      </c>
      <c r="E11585" t="s">
        <v>2334</v>
      </c>
      <c r="F11585" t="s">
        <v>2787</v>
      </c>
      <c r="G11585" t="s">
        <v>2935</v>
      </c>
      <c r="H11585">
        <v>0</v>
      </c>
      <c r="I11585">
        <v>0</v>
      </c>
      <c r="J11585">
        <v>0</v>
      </c>
      <c r="K11585">
        <v>0</v>
      </c>
      <c r="L11585">
        <v>0</v>
      </c>
    </row>
    <row r="11586" spans="1:14" x14ac:dyDescent="0.35">
      <c r="A11586" t="s">
        <v>2132</v>
      </c>
      <c r="B11586" t="s">
        <v>5704</v>
      </c>
      <c r="C11586" t="s">
        <v>17</v>
      </c>
      <c r="D11586" t="s">
        <v>1022</v>
      </c>
      <c r="E11586" t="s">
        <v>2334</v>
      </c>
      <c r="F11586" t="s">
        <v>2788</v>
      </c>
      <c r="G11586" t="s">
        <v>2936</v>
      </c>
      <c r="H11586">
        <v>1740250.6458000001</v>
      </c>
      <c r="I11586">
        <v>12845.4072831513</v>
      </c>
      <c r="J11586">
        <v>36559.296129409602</v>
      </c>
      <c r="K11586">
        <v>49404.703412560899</v>
      </c>
      <c r="L11586">
        <v>1690845.94238744</v>
      </c>
    </row>
    <row r="11587" spans="1:14" x14ac:dyDescent="0.35">
      <c r="A11587" t="s">
        <v>2132</v>
      </c>
      <c r="B11587" t="s">
        <v>5704</v>
      </c>
      <c r="C11587" t="s">
        <v>17</v>
      </c>
      <c r="D11587" t="s">
        <v>2133</v>
      </c>
      <c r="E11587" t="s">
        <v>2406</v>
      </c>
      <c r="F11587" t="s">
        <v>2206</v>
      </c>
      <c r="G11587" t="s">
        <v>3028</v>
      </c>
      <c r="H11587">
        <v>1008722.8413</v>
      </c>
      <c r="I11587">
        <v>8622.4969738182299</v>
      </c>
      <c r="J11587">
        <v>0</v>
      </c>
      <c r="K11587">
        <v>8622.4969738182299</v>
      </c>
      <c r="L11587">
        <v>1000100.3443261801</v>
      </c>
      <c r="M11587" t="s">
        <v>2198</v>
      </c>
    </row>
    <row r="11588" spans="1:14" x14ac:dyDescent="0.35">
      <c r="A11588" t="s">
        <v>2132</v>
      </c>
      <c r="B11588" t="s">
        <v>5704</v>
      </c>
      <c r="C11588" t="s">
        <v>17</v>
      </c>
      <c r="D11588" t="s">
        <v>2133</v>
      </c>
      <c r="E11588" t="s">
        <v>2406</v>
      </c>
      <c r="F11588" t="s">
        <v>2170</v>
      </c>
      <c r="G11588" t="s">
        <v>2171</v>
      </c>
      <c r="H11588">
        <v>0</v>
      </c>
      <c r="I11588">
        <v>0</v>
      </c>
      <c r="J11588">
        <v>0</v>
      </c>
      <c r="K11588">
        <v>0</v>
      </c>
      <c r="L11588">
        <v>0</v>
      </c>
    </row>
    <row r="11589" spans="1:14" x14ac:dyDescent="0.35">
      <c r="A11589" t="s">
        <v>2132</v>
      </c>
      <c r="B11589" t="s">
        <v>5704</v>
      </c>
      <c r="C11589" t="s">
        <v>17</v>
      </c>
      <c r="D11589" t="s">
        <v>2133</v>
      </c>
      <c r="E11589" t="s">
        <v>2406</v>
      </c>
      <c r="F11589" t="s">
        <v>19</v>
      </c>
      <c r="G11589" t="s">
        <v>2174</v>
      </c>
      <c r="H11589">
        <v>746299.32519999996</v>
      </c>
      <c r="I11589">
        <v>6388.3277174442701</v>
      </c>
      <c r="J11589">
        <v>0</v>
      </c>
      <c r="K11589">
        <v>6388.3277174442701</v>
      </c>
      <c r="L11589">
        <v>739910.99748255603</v>
      </c>
      <c r="N11589" t="s">
        <v>2198</v>
      </c>
    </row>
    <row r="11590" spans="1:14" x14ac:dyDescent="0.35">
      <c r="A11590" t="s">
        <v>2132</v>
      </c>
      <c r="B11590" t="s">
        <v>5704</v>
      </c>
      <c r="C11590" t="s">
        <v>17</v>
      </c>
      <c r="D11590" t="s">
        <v>2133</v>
      </c>
      <c r="E11590" t="s">
        <v>2406</v>
      </c>
      <c r="F11590" t="s">
        <v>2787</v>
      </c>
      <c r="G11590" t="s">
        <v>2935</v>
      </c>
      <c r="H11590">
        <v>0</v>
      </c>
      <c r="I11590">
        <v>0</v>
      </c>
      <c r="J11590">
        <v>0</v>
      </c>
      <c r="K11590">
        <v>0</v>
      </c>
      <c r="L11590">
        <v>0</v>
      </c>
    </row>
    <row r="11591" spans="1:14" x14ac:dyDescent="0.35">
      <c r="A11591" t="s">
        <v>2132</v>
      </c>
      <c r="B11591" t="s">
        <v>5704</v>
      </c>
      <c r="C11591" t="s">
        <v>17</v>
      </c>
      <c r="D11591" t="s">
        <v>2133</v>
      </c>
      <c r="E11591" t="s">
        <v>2406</v>
      </c>
      <c r="F11591" t="s">
        <v>2788</v>
      </c>
      <c r="G11591" t="s">
        <v>2936</v>
      </c>
      <c r="H11591">
        <v>1368999.6869000001</v>
      </c>
      <c r="I11591">
        <v>11718.647397615299</v>
      </c>
      <c r="J11591">
        <v>0</v>
      </c>
      <c r="K11591">
        <v>11718.647397615299</v>
      </c>
      <c r="L11591">
        <v>1357281.03950238</v>
      </c>
    </row>
    <row r="11592" spans="1:14" x14ac:dyDescent="0.35">
      <c r="A11592" t="s">
        <v>2132</v>
      </c>
      <c r="B11592" t="s">
        <v>5704</v>
      </c>
      <c r="C11592" t="s">
        <v>17</v>
      </c>
      <c r="D11592" t="s">
        <v>2143</v>
      </c>
      <c r="E11592" t="s">
        <v>5716</v>
      </c>
      <c r="F11592" t="s">
        <v>2170</v>
      </c>
      <c r="G11592" t="s">
        <v>2171</v>
      </c>
      <c r="H11592">
        <v>0</v>
      </c>
      <c r="I11592">
        <v>0</v>
      </c>
      <c r="J11592">
        <v>0</v>
      </c>
      <c r="K11592">
        <v>0</v>
      </c>
      <c r="L11592">
        <v>0</v>
      </c>
    </row>
    <row r="11593" spans="1:14" x14ac:dyDescent="0.35">
      <c r="A11593" t="s">
        <v>2132</v>
      </c>
      <c r="B11593" t="s">
        <v>5704</v>
      </c>
      <c r="C11593" t="s">
        <v>17</v>
      </c>
      <c r="D11593" t="s">
        <v>2143</v>
      </c>
      <c r="E11593" t="s">
        <v>5716</v>
      </c>
      <c r="F11593" t="s">
        <v>19</v>
      </c>
      <c r="G11593" t="s">
        <v>2174</v>
      </c>
      <c r="H11593">
        <v>4245156.1101000002</v>
      </c>
      <c r="I11593">
        <v>22021.400349066302</v>
      </c>
      <c r="J11593">
        <v>0</v>
      </c>
      <c r="K11593">
        <v>22021.400349066302</v>
      </c>
      <c r="L11593">
        <v>4223134.7097509298</v>
      </c>
      <c r="N11593" t="s">
        <v>2198</v>
      </c>
    </row>
    <row r="11594" spans="1:14" x14ac:dyDescent="0.35">
      <c r="A11594" t="s">
        <v>2132</v>
      </c>
      <c r="B11594" t="s">
        <v>5704</v>
      </c>
      <c r="C11594" t="s">
        <v>17</v>
      </c>
      <c r="D11594" t="s">
        <v>2143</v>
      </c>
      <c r="E11594" t="s">
        <v>5716</v>
      </c>
      <c r="F11594" t="s">
        <v>30</v>
      </c>
      <c r="G11594" t="s">
        <v>2182</v>
      </c>
      <c r="H11594">
        <v>194112.5061</v>
      </c>
      <c r="I11594">
        <v>1006.94275950005</v>
      </c>
      <c r="J11594">
        <v>0</v>
      </c>
      <c r="K11594">
        <v>1006.94275950005</v>
      </c>
      <c r="L11594">
        <v>193105.5633405</v>
      </c>
      <c r="N11594" t="s">
        <v>2198</v>
      </c>
    </row>
    <row r="11595" spans="1:14" x14ac:dyDescent="0.35">
      <c r="A11595" t="s">
        <v>2132</v>
      </c>
      <c r="B11595" t="s">
        <v>5704</v>
      </c>
      <c r="C11595" t="s">
        <v>17</v>
      </c>
      <c r="D11595" t="s">
        <v>2143</v>
      </c>
      <c r="E11595" t="s">
        <v>5716</v>
      </c>
      <c r="F11595" t="s">
        <v>50</v>
      </c>
      <c r="G11595" t="s">
        <v>3030</v>
      </c>
      <c r="H11595">
        <v>5736885.4506999999</v>
      </c>
      <c r="I11595">
        <v>25261.129227457699</v>
      </c>
      <c r="J11595">
        <v>0</v>
      </c>
      <c r="K11595">
        <v>25261.129227457699</v>
      </c>
      <c r="L11595">
        <v>5711624.3214725396</v>
      </c>
      <c r="M11595" t="s">
        <v>2198</v>
      </c>
      <c r="N11595" t="s">
        <v>2198</v>
      </c>
    </row>
    <row r="11596" spans="1:14" x14ac:dyDescent="0.35">
      <c r="A11596" t="s">
        <v>2132</v>
      </c>
      <c r="B11596" t="s">
        <v>5704</v>
      </c>
      <c r="C11596" t="s">
        <v>17</v>
      </c>
      <c r="D11596" t="s">
        <v>2143</v>
      </c>
      <c r="E11596" t="s">
        <v>5716</v>
      </c>
      <c r="F11596" t="s">
        <v>2787</v>
      </c>
      <c r="G11596" t="s">
        <v>2935</v>
      </c>
      <c r="H11596">
        <v>0</v>
      </c>
      <c r="I11596">
        <v>0</v>
      </c>
      <c r="J11596">
        <v>0</v>
      </c>
      <c r="K11596">
        <v>0</v>
      </c>
      <c r="L11596">
        <v>0</v>
      </c>
    </row>
    <row r="11597" spans="1:14" x14ac:dyDescent="0.35">
      <c r="A11597" t="s">
        <v>2132</v>
      </c>
      <c r="B11597" t="s">
        <v>5704</v>
      </c>
      <c r="C11597" t="s">
        <v>17</v>
      </c>
      <c r="D11597" t="s">
        <v>2143</v>
      </c>
      <c r="E11597" t="s">
        <v>5716</v>
      </c>
      <c r="F11597" t="s">
        <v>2788</v>
      </c>
      <c r="G11597" t="s">
        <v>2936</v>
      </c>
      <c r="H11597">
        <v>6788873.9062999999</v>
      </c>
      <c r="I11597">
        <v>35216.728510514702</v>
      </c>
      <c r="J11597">
        <v>1909.1703887030601</v>
      </c>
      <c r="K11597">
        <v>37125.898899217798</v>
      </c>
      <c r="L11597">
        <v>6751748.00740078</v>
      </c>
    </row>
    <row r="11598" spans="1:14" x14ac:dyDescent="0.35">
      <c r="A11598" t="s">
        <v>2132</v>
      </c>
      <c r="B11598" t="s">
        <v>5704</v>
      </c>
      <c r="C11598" t="s">
        <v>2938</v>
      </c>
      <c r="D11598" t="s">
        <v>5717</v>
      </c>
      <c r="E11598" t="s">
        <v>5718</v>
      </c>
      <c r="F11598" t="s">
        <v>2172</v>
      </c>
      <c r="G11598" t="s">
        <v>2173</v>
      </c>
      <c r="H11598">
        <v>81249.064799999993</v>
      </c>
      <c r="I11598">
        <v>695.49259302987298</v>
      </c>
      <c r="J11598">
        <v>0</v>
      </c>
      <c r="K11598">
        <v>695.49259302987298</v>
      </c>
      <c r="L11598">
        <v>80553.572206970101</v>
      </c>
    </row>
    <row r="11599" spans="1:14" x14ac:dyDescent="0.35">
      <c r="A11599" t="s">
        <v>2132</v>
      </c>
      <c r="B11599" t="s">
        <v>5704</v>
      </c>
      <c r="C11599" t="s">
        <v>2938</v>
      </c>
      <c r="D11599" t="s">
        <v>5719</v>
      </c>
      <c r="E11599" t="s">
        <v>5720</v>
      </c>
      <c r="F11599" t="s">
        <v>2170</v>
      </c>
      <c r="G11599" t="s">
        <v>2171</v>
      </c>
      <c r="H11599">
        <v>0</v>
      </c>
      <c r="I11599">
        <v>0</v>
      </c>
      <c r="J11599">
        <v>0</v>
      </c>
      <c r="K11599">
        <v>0</v>
      </c>
      <c r="L11599">
        <v>0</v>
      </c>
    </row>
    <row r="11600" spans="1:14" x14ac:dyDescent="0.35">
      <c r="A11600" t="s">
        <v>2132</v>
      </c>
      <c r="B11600" t="s">
        <v>5704</v>
      </c>
      <c r="C11600" t="s">
        <v>2938</v>
      </c>
      <c r="D11600" t="s">
        <v>5719</v>
      </c>
      <c r="E11600" t="s">
        <v>5720</v>
      </c>
      <c r="F11600" t="s">
        <v>2172</v>
      </c>
      <c r="G11600" t="s">
        <v>2173</v>
      </c>
      <c r="H11600">
        <v>824411.91599999997</v>
      </c>
      <c r="I11600">
        <v>5269.7699232533696</v>
      </c>
      <c r="J11600">
        <v>246.825997336836</v>
      </c>
      <c r="K11600">
        <v>5516.59592059021</v>
      </c>
      <c r="L11600">
        <v>818895.32007940998</v>
      </c>
    </row>
    <row r="11601" spans="1:14" x14ac:dyDescent="0.35">
      <c r="A11601" t="s">
        <v>2132</v>
      </c>
      <c r="B11601" t="s">
        <v>5704</v>
      </c>
      <c r="C11601" t="s">
        <v>2938</v>
      </c>
      <c r="D11601" t="s">
        <v>5719</v>
      </c>
      <c r="E11601" t="s">
        <v>5720</v>
      </c>
      <c r="F11601" t="s">
        <v>19</v>
      </c>
      <c r="G11601" t="s">
        <v>2174</v>
      </c>
      <c r="H11601">
        <v>0</v>
      </c>
      <c r="I11601">
        <v>0</v>
      </c>
      <c r="J11601">
        <v>0</v>
      </c>
      <c r="K11601">
        <v>0</v>
      </c>
      <c r="L11601">
        <v>0</v>
      </c>
      <c r="N11601" t="s">
        <v>2198</v>
      </c>
    </row>
    <row r="11602" spans="1:14" x14ac:dyDescent="0.35">
      <c r="A11602" t="s">
        <v>2132</v>
      </c>
      <c r="B11602" t="s">
        <v>5704</v>
      </c>
      <c r="C11602" t="s">
        <v>2938</v>
      </c>
      <c r="D11602" t="s">
        <v>5721</v>
      </c>
      <c r="E11602" t="s">
        <v>5722</v>
      </c>
      <c r="F11602" t="s">
        <v>2170</v>
      </c>
      <c r="G11602" t="s">
        <v>2171</v>
      </c>
      <c r="H11602">
        <v>0</v>
      </c>
      <c r="I11602">
        <v>0</v>
      </c>
      <c r="J11602">
        <v>0</v>
      </c>
      <c r="K11602">
        <v>0</v>
      </c>
      <c r="L11602">
        <v>0</v>
      </c>
    </row>
    <row r="11603" spans="1:14" x14ac:dyDescent="0.35">
      <c r="A11603" t="s">
        <v>2132</v>
      </c>
      <c r="B11603" t="s">
        <v>5704</v>
      </c>
      <c r="C11603" t="s">
        <v>2938</v>
      </c>
      <c r="D11603" t="s">
        <v>5721</v>
      </c>
      <c r="E11603" t="s">
        <v>5722</v>
      </c>
      <c r="F11603" t="s">
        <v>2172</v>
      </c>
      <c r="G11603" t="s">
        <v>2173</v>
      </c>
      <c r="H11603">
        <v>553630.90560000006</v>
      </c>
      <c r="I11603">
        <v>4086.5460872072099</v>
      </c>
      <c r="J11603">
        <v>6482.8452658174501</v>
      </c>
      <c r="K11603">
        <v>10569.391353024699</v>
      </c>
      <c r="L11603">
        <v>543061.51424697496</v>
      </c>
    </row>
    <row r="11604" spans="1:14" x14ac:dyDescent="0.35">
      <c r="A11604" t="s">
        <v>2132</v>
      </c>
      <c r="B11604" t="s">
        <v>5704</v>
      </c>
      <c r="C11604" t="s">
        <v>2944</v>
      </c>
      <c r="D11604" t="s">
        <v>5723</v>
      </c>
      <c r="E11604" t="s">
        <v>5724</v>
      </c>
      <c r="F11604" t="s">
        <v>2947</v>
      </c>
      <c r="G11604" t="s">
        <v>2948</v>
      </c>
      <c r="H11604">
        <v>0</v>
      </c>
      <c r="I11604">
        <v>0</v>
      </c>
      <c r="J11604">
        <v>0</v>
      </c>
      <c r="K11604">
        <v>0</v>
      </c>
      <c r="L11604">
        <v>0</v>
      </c>
    </row>
  </sheetData>
  <autoFilter ref="A1:N11500" xr:uid="{00000000-0009-0000-0000-000007000000}"/>
  <phoneticPr fontId="8" type="noConversion"/>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E338"/>
  <sheetViews>
    <sheetView workbookViewId="0">
      <selection activeCell="A2774" sqref="A2774:XFD2825"/>
    </sheetView>
  </sheetViews>
  <sheetFormatPr defaultColWidth="9.1796875" defaultRowHeight="13" x14ac:dyDescent="0.3"/>
  <cols>
    <col min="1" max="1" width="3.26953125" style="5" bestFit="1" customWidth="1"/>
    <col min="2" max="2" width="3" style="5" bestFit="1" customWidth="1"/>
    <col min="3" max="3" width="5" style="5" bestFit="1" customWidth="1"/>
    <col min="4" max="4" width="9.1796875" style="5"/>
    <col min="5" max="5" width="18.54296875" style="30" bestFit="1" customWidth="1"/>
    <col min="6" max="16384" width="9.1796875" style="6"/>
  </cols>
  <sheetData>
    <row r="1" spans="1:5" ht="20.25" customHeight="1" x14ac:dyDescent="0.3">
      <c r="A1" s="5" t="s">
        <v>2843</v>
      </c>
      <c r="B1" s="5" t="s">
        <v>2845</v>
      </c>
      <c r="C1" s="5" t="s">
        <v>2846</v>
      </c>
      <c r="D1" s="5" t="s">
        <v>2848</v>
      </c>
      <c r="E1" s="11" t="s">
        <v>2853</v>
      </c>
    </row>
    <row r="2" spans="1:5" x14ac:dyDescent="0.3">
      <c r="A2" s="5" t="s">
        <v>2857</v>
      </c>
      <c r="B2" s="5" t="s">
        <v>17</v>
      </c>
      <c r="C2" s="5" t="s">
        <v>18</v>
      </c>
      <c r="D2" s="5" t="s">
        <v>2788</v>
      </c>
      <c r="E2" s="30">
        <v>10151.871140940801</v>
      </c>
    </row>
    <row r="3" spans="1:5" x14ac:dyDescent="0.3">
      <c r="A3" s="5" t="s">
        <v>2857</v>
      </c>
      <c r="B3" s="5" t="s">
        <v>17</v>
      </c>
      <c r="C3" s="5" t="s">
        <v>26</v>
      </c>
      <c r="D3" s="5" t="s">
        <v>2788</v>
      </c>
      <c r="E3" s="30">
        <v>520796.08048824099</v>
      </c>
    </row>
    <row r="4" spans="1:5" x14ac:dyDescent="0.3">
      <c r="A4" s="5" t="s">
        <v>2857</v>
      </c>
      <c r="B4" s="5" t="s">
        <v>17</v>
      </c>
      <c r="C4" s="5" t="s">
        <v>35</v>
      </c>
      <c r="D4" s="5" t="s">
        <v>2788</v>
      </c>
      <c r="E4" s="30">
        <v>228865.825428157</v>
      </c>
    </row>
    <row r="5" spans="1:5" x14ac:dyDescent="0.3">
      <c r="A5" s="5" t="s">
        <v>2879</v>
      </c>
      <c r="B5" s="5" t="s">
        <v>17</v>
      </c>
      <c r="C5" s="5" t="s">
        <v>40</v>
      </c>
      <c r="D5" s="5" t="s">
        <v>2788</v>
      </c>
      <c r="E5" s="30">
        <v>1851664.81025882</v>
      </c>
    </row>
    <row r="6" spans="1:5" x14ac:dyDescent="0.3">
      <c r="A6" s="5" t="s">
        <v>2879</v>
      </c>
      <c r="B6" s="5" t="s">
        <v>17</v>
      </c>
      <c r="C6" s="5" t="s">
        <v>45</v>
      </c>
      <c r="D6" s="5" t="s">
        <v>2788</v>
      </c>
      <c r="E6" s="30">
        <v>927651.25597179902</v>
      </c>
    </row>
    <row r="7" spans="1:5" x14ac:dyDescent="0.3">
      <c r="A7" s="5" t="s">
        <v>2879</v>
      </c>
      <c r="B7" s="5" t="s">
        <v>17</v>
      </c>
      <c r="C7" s="5" t="s">
        <v>52</v>
      </c>
      <c r="D7" s="5" t="s">
        <v>2788</v>
      </c>
      <c r="E7" s="30">
        <v>5212460.0332749002</v>
      </c>
    </row>
    <row r="8" spans="1:5" x14ac:dyDescent="0.3">
      <c r="A8" s="5" t="s">
        <v>2879</v>
      </c>
      <c r="B8" s="5" t="s">
        <v>17</v>
      </c>
      <c r="C8" s="5" t="s">
        <v>77</v>
      </c>
      <c r="D8" s="5" t="s">
        <v>2788</v>
      </c>
      <c r="E8" s="30">
        <v>810074.61445542797</v>
      </c>
    </row>
    <row r="9" spans="1:5" x14ac:dyDescent="0.3">
      <c r="A9" s="5" t="s">
        <v>2915</v>
      </c>
      <c r="B9" s="5" t="s">
        <v>17</v>
      </c>
      <c r="C9" s="5" t="s">
        <v>86</v>
      </c>
      <c r="D9" s="5" t="s">
        <v>2788</v>
      </c>
      <c r="E9" s="30">
        <v>2678562.3633461702</v>
      </c>
    </row>
    <row r="10" spans="1:5" x14ac:dyDescent="0.3">
      <c r="A10" s="5" t="s">
        <v>2915</v>
      </c>
      <c r="B10" s="5" t="s">
        <v>17</v>
      </c>
      <c r="C10" s="5" t="s">
        <v>102</v>
      </c>
      <c r="D10" s="5" t="s">
        <v>2788</v>
      </c>
      <c r="E10" s="30">
        <v>12570.7962352213</v>
      </c>
    </row>
    <row r="11" spans="1:5" x14ac:dyDescent="0.3">
      <c r="A11" s="5" t="s">
        <v>2915</v>
      </c>
      <c r="B11" s="5" t="s">
        <v>17</v>
      </c>
      <c r="C11" s="5" t="s">
        <v>969</v>
      </c>
      <c r="D11" s="5" t="s">
        <v>2788</v>
      </c>
      <c r="E11" s="30">
        <v>32832.583675454698</v>
      </c>
    </row>
    <row r="12" spans="1:5" x14ac:dyDescent="0.3">
      <c r="A12" s="5" t="s">
        <v>17</v>
      </c>
      <c r="B12" s="5" t="s">
        <v>17</v>
      </c>
      <c r="C12" s="5" t="s">
        <v>111</v>
      </c>
      <c r="D12" s="5" t="s">
        <v>2788</v>
      </c>
      <c r="E12" s="30">
        <v>91619.771018941494</v>
      </c>
    </row>
    <row r="13" spans="1:5" x14ac:dyDescent="0.3">
      <c r="A13" s="5" t="s">
        <v>17</v>
      </c>
      <c r="B13" s="5" t="s">
        <v>17</v>
      </c>
      <c r="C13" s="5" t="s">
        <v>1573</v>
      </c>
      <c r="D13" s="5" t="s">
        <v>2788</v>
      </c>
      <c r="E13" s="30">
        <v>428.363651174756</v>
      </c>
    </row>
    <row r="14" spans="1:5" x14ac:dyDescent="0.3">
      <c r="A14" s="5" t="s">
        <v>17</v>
      </c>
      <c r="B14" s="5" t="s">
        <v>17</v>
      </c>
      <c r="C14" s="5" t="s">
        <v>2127</v>
      </c>
      <c r="D14" s="5" t="s">
        <v>2788</v>
      </c>
      <c r="E14" s="30">
        <v>420.64517180304603</v>
      </c>
    </row>
    <row r="15" spans="1:5" x14ac:dyDescent="0.3">
      <c r="A15" s="5" t="s">
        <v>2938</v>
      </c>
      <c r="B15" s="5" t="s">
        <v>17</v>
      </c>
      <c r="C15" s="5" t="s">
        <v>119</v>
      </c>
      <c r="D15" s="5" t="s">
        <v>2788</v>
      </c>
      <c r="E15" s="30">
        <v>875646.82307079295</v>
      </c>
    </row>
    <row r="16" spans="1:5" x14ac:dyDescent="0.3">
      <c r="A16" s="5" t="s">
        <v>2938</v>
      </c>
      <c r="B16" s="5" t="s">
        <v>17</v>
      </c>
      <c r="C16" s="5" t="s">
        <v>898</v>
      </c>
      <c r="D16" s="5" t="s">
        <v>2788</v>
      </c>
      <c r="E16" s="30">
        <v>5629.4257827015499</v>
      </c>
    </row>
    <row r="17" spans="1:5" x14ac:dyDescent="0.3">
      <c r="A17" s="5" t="s">
        <v>2944</v>
      </c>
      <c r="B17" s="5" t="s">
        <v>17</v>
      </c>
      <c r="C17" s="5" t="s">
        <v>123</v>
      </c>
      <c r="D17" s="5" t="s">
        <v>2788</v>
      </c>
      <c r="E17" s="30">
        <v>10058.246873804899</v>
      </c>
    </row>
    <row r="18" spans="1:5" x14ac:dyDescent="0.3">
      <c r="A18" s="5" t="s">
        <v>2944</v>
      </c>
      <c r="B18" s="5" t="s">
        <v>17</v>
      </c>
      <c r="C18" s="5" t="s">
        <v>138</v>
      </c>
      <c r="D18" s="5" t="s">
        <v>2788</v>
      </c>
      <c r="E18" s="30">
        <v>905242.99851247401</v>
      </c>
    </row>
    <row r="19" spans="1:5" x14ac:dyDescent="0.3">
      <c r="A19" s="5" t="s">
        <v>2944</v>
      </c>
      <c r="B19" s="5" t="s">
        <v>17</v>
      </c>
      <c r="C19" s="5" t="s">
        <v>154</v>
      </c>
      <c r="D19" s="5" t="s">
        <v>2788</v>
      </c>
      <c r="E19" s="30">
        <v>330190.48079373402</v>
      </c>
    </row>
    <row r="20" spans="1:5" x14ac:dyDescent="0.3">
      <c r="A20" s="5" t="s">
        <v>2944</v>
      </c>
      <c r="B20" s="5" t="s">
        <v>17</v>
      </c>
      <c r="C20" s="5" t="s">
        <v>637</v>
      </c>
      <c r="D20" s="5" t="s">
        <v>2788</v>
      </c>
      <c r="E20" s="30">
        <v>1218.5546877634399</v>
      </c>
    </row>
    <row r="21" spans="1:5" x14ac:dyDescent="0.3">
      <c r="A21" s="5" t="s">
        <v>3185</v>
      </c>
      <c r="B21" s="5" t="s">
        <v>17</v>
      </c>
      <c r="C21" s="5" t="s">
        <v>159</v>
      </c>
      <c r="D21" s="5" t="s">
        <v>2788</v>
      </c>
      <c r="E21" s="30">
        <v>2758.5537664925</v>
      </c>
    </row>
    <row r="22" spans="1:5" x14ac:dyDescent="0.3">
      <c r="A22" s="5" t="s">
        <v>3200</v>
      </c>
      <c r="B22" s="5" t="s">
        <v>17</v>
      </c>
      <c r="C22" s="5" t="s">
        <v>166</v>
      </c>
      <c r="D22" s="5" t="s">
        <v>2788</v>
      </c>
      <c r="E22" s="30">
        <v>20824.235482620701</v>
      </c>
    </row>
    <row r="23" spans="1:5" x14ac:dyDescent="0.3">
      <c r="A23" s="5" t="s">
        <v>3200</v>
      </c>
      <c r="B23" s="5" t="s">
        <v>17</v>
      </c>
      <c r="C23" s="5" t="s">
        <v>170</v>
      </c>
      <c r="D23" s="5" t="s">
        <v>2788</v>
      </c>
      <c r="E23" s="30">
        <v>79576.470607863506</v>
      </c>
    </row>
    <row r="24" spans="1:5" x14ac:dyDescent="0.3">
      <c r="A24" s="5" t="s">
        <v>3200</v>
      </c>
      <c r="B24" s="5" t="s">
        <v>17</v>
      </c>
      <c r="C24" s="5" t="s">
        <v>268</v>
      </c>
      <c r="D24" s="5" t="s">
        <v>2788</v>
      </c>
      <c r="E24" s="30">
        <v>51.379325049854302</v>
      </c>
    </row>
    <row r="25" spans="1:5" x14ac:dyDescent="0.3">
      <c r="A25" s="5" t="s">
        <v>3200</v>
      </c>
      <c r="B25" s="5" t="s">
        <v>17</v>
      </c>
      <c r="C25" s="5" t="s">
        <v>2128</v>
      </c>
      <c r="D25" s="5" t="s">
        <v>2788</v>
      </c>
      <c r="E25" s="30">
        <v>85.129547832585899</v>
      </c>
    </row>
    <row r="26" spans="1:5" x14ac:dyDescent="0.3">
      <c r="A26" s="5" t="s">
        <v>3228</v>
      </c>
      <c r="B26" s="5" t="s">
        <v>17</v>
      </c>
      <c r="C26" s="5" t="s">
        <v>177</v>
      </c>
      <c r="D26" s="5" t="s">
        <v>2788</v>
      </c>
      <c r="E26" s="30">
        <v>56623.438371935801</v>
      </c>
    </row>
    <row r="27" spans="1:5" x14ac:dyDescent="0.3">
      <c r="A27" s="5" t="s">
        <v>3228</v>
      </c>
      <c r="B27" s="5" t="s">
        <v>17</v>
      </c>
      <c r="C27" s="5" t="s">
        <v>181</v>
      </c>
      <c r="D27" s="5" t="s">
        <v>2788</v>
      </c>
      <c r="E27" s="30">
        <v>158547.609006352</v>
      </c>
    </row>
    <row r="28" spans="1:5" x14ac:dyDescent="0.3">
      <c r="A28" s="5" t="s">
        <v>3228</v>
      </c>
      <c r="B28" s="5" t="s">
        <v>17</v>
      </c>
      <c r="C28" s="5" t="s">
        <v>183</v>
      </c>
      <c r="D28" s="5" t="s">
        <v>2788</v>
      </c>
      <c r="E28" s="30">
        <v>1714767.76573071</v>
      </c>
    </row>
    <row r="29" spans="1:5" x14ac:dyDescent="0.3">
      <c r="A29" s="5" t="s">
        <v>3228</v>
      </c>
      <c r="B29" s="5" t="s">
        <v>17</v>
      </c>
      <c r="C29" s="5" t="s">
        <v>507</v>
      </c>
      <c r="D29" s="5" t="s">
        <v>2788</v>
      </c>
      <c r="E29" s="30">
        <v>3585.7643613382402</v>
      </c>
    </row>
    <row r="30" spans="1:5" x14ac:dyDescent="0.3">
      <c r="A30" s="5" t="s">
        <v>184</v>
      </c>
      <c r="B30" s="5" t="s">
        <v>17</v>
      </c>
      <c r="C30" s="5" t="s">
        <v>185</v>
      </c>
      <c r="D30" s="5" t="s">
        <v>2788</v>
      </c>
      <c r="E30" s="30">
        <v>8423.9754227163594</v>
      </c>
    </row>
    <row r="31" spans="1:5" x14ac:dyDescent="0.3">
      <c r="A31" s="5" t="s">
        <v>184</v>
      </c>
      <c r="B31" s="5" t="s">
        <v>17</v>
      </c>
      <c r="C31" s="5" t="s">
        <v>191</v>
      </c>
      <c r="D31" s="5" t="s">
        <v>2788</v>
      </c>
      <c r="E31" s="30">
        <v>126335.993534676</v>
      </c>
    </row>
    <row r="32" spans="1:5" x14ac:dyDescent="0.3">
      <c r="A32" s="5" t="s">
        <v>184</v>
      </c>
      <c r="B32" s="5" t="s">
        <v>17</v>
      </c>
      <c r="C32" s="5" t="s">
        <v>207</v>
      </c>
      <c r="D32" s="5" t="s">
        <v>2788</v>
      </c>
      <c r="E32" s="30">
        <v>1626937.0857119099</v>
      </c>
    </row>
    <row r="33" spans="1:5" x14ac:dyDescent="0.3">
      <c r="A33" s="5" t="s">
        <v>184</v>
      </c>
      <c r="B33" s="5" t="s">
        <v>17</v>
      </c>
      <c r="C33" s="5" t="s">
        <v>215</v>
      </c>
      <c r="D33" s="5" t="s">
        <v>2788</v>
      </c>
      <c r="E33" s="30">
        <v>5580884.8815948702</v>
      </c>
    </row>
    <row r="34" spans="1:5" x14ac:dyDescent="0.3">
      <c r="A34" s="5" t="s">
        <v>244</v>
      </c>
      <c r="B34" s="5" t="s">
        <v>17</v>
      </c>
      <c r="C34" s="5" t="s">
        <v>245</v>
      </c>
      <c r="D34" s="5" t="s">
        <v>2788</v>
      </c>
      <c r="E34" s="30">
        <v>18220.085180014401</v>
      </c>
    </row>
    <row r="35" spans="1:5" x14ac:dyDescent="0.3">
      <c r="A35" s="5" t="s">
        <v>244</v>
      </c>
      <c r="B35" s="5" t="s">
        <v>17</v>
      </c>
      <c r="C35" s="5" t="s">
        <v>248</v>
      </c>
      <c r="D35" s="5" t="s">
        <v>2788</v>
      </c>
      <c r="E35" s="30">
        <v>422.10143641405898</v>
      </c>
    </row>
    <row r="36" spans="1:5" x14ac:dyDescent="0.3">
      <c r="A36" s="5" t="s">
        <v>255</v>
      </c>
      <c r="B36" s="5" t="s">
        <v>17</v>
      </c>
      <c r="C36" s="5" t="s">
        <v>256</v>
      </c>
      <c r="D36" s="5" t="s">
        <v>2788</v>
      </c>
      <c r="E36" s="30">
        <v>16635.501367658799</v>
      </c>
    </row>
    <row r="37" spans="1:5" x14ac:dyDescent="0.3">
      <c r="A37" s="5" t="s">
        <v>255</v>
      </c>
      <c r="B37" s="5" t="s">
        <v>17</v>
      </c>
      <c r="C37" s="5" t="s">
        <v>262</v>
      </c>
      <c r="D37" s="5" t="s">
        <v>2788</v>
      </c>
      <c r="E37" s="30">
        <v>72580.229650463603</v>
      </c>
    </row>
    <row r="38" spans="1:5" x14ac:dyDescent="0.3">
      <c r="A38" s="5" t="s">
        <v>255</v>
      </c>
      <c r="B38" s="5" t="s">
        <v>17</v>
      </c>
      <c r="C38" s="5" t="s">
        <v>265</v>
      </c>
      <c r="D38" s="5" t="s">
        <v>2788</v>
      </c>
      <c r="E38" s="30">
        <v>1242923.6756155901</v>
      </c>
    </row>
    <row r="39" spans="1:5" x14ac:dyDescent="0.3">
      <c r="A39" s="5" t="s">
        <v>255</v>
      </c>
      <c r="B39" s="5" t="s">
        <v>17</v>
      </c>
      <c r="C39" s="5" t="s">
        <v>268</v>
      </c>
      <c r="D39" s="5" t="s">
        <v>2788</v>
      </c>
      <c r="E39" s="30">
        <v>8436.1119380725595</v>
      </c>
    </row>
    <row r="40" spans="1:5" x14ac:dyDescent="0.3">
      <c r="A40" s="5" t="s">
        <v>272</v>
      </c>
      <c r="B40" s="5" t="s">
        <v>17</v>
      </c>
      <c r="C40" s="5" t="s">
        <v>273</v>
      </c>
      <c r="D40" s="5" t="s">
        <v>2788</v>
      </c>
      <c r="E40" s="30">
        <v>634633.79075065395</v>
      </c>
    </row>
    <row r="41" spans="1:5" x14ac:dyDescent="0.3">
      <c r="A41" s="5" t="s">
        <v>278</v>
      </c>
      <c r="B41" s="5" t="s">
        <v>17</v>
      </c>
      <c r="C41" s="5" t="s">
        <v>279</v>
      </c>
      <c r="D41" s="5" t="s">
        <v>2788</v>
      </c>
      <c r="E41" s="30">
        <v>3340.0177714426</v>
      </c>
    </row>
    <row r="42" spans="1:5" x14ac:dyDescent="0.3">
      <c r="A42" s="5" t="s">
        <v>278</v>
      </c>
      <c r="B42" s="5" t="s">
        <v>17</v>
      </c>
      <c r="C42" s="5" t="s">
        <v>283</v>
      </c>
      <c r="D42" s="5" t="s">
        <v>2788</v>
      </c>
      <c r="E42" s="30">
        <v>24182.0812238363</v>
      </c>
    </row>
    <row r="43" spans="1:5" x14ac:dyDescent="0.3">
      <c r="A43" s="5" t="s">
        <v>278</v>
      </c>
      <c r="B43" s="5" t="s">
        <v>17</v>
      </c>
      <c r="C43" s="5" t="s">
        <v>284</v>
      </c>
      <c r="D43" s="5" t="s">
        <v>2788</v>
      </c>
      <c r="E43" s="30">
        <v>759053.98306364205</v>
      </c>
    </row>
    <row r="44" spans="1:5" x14ac:dyDescent="0.3">
      <c r="A44" s="5" t="s">
        <v>289</v>
      </c>
      <c r="B44" s="5" t="s">
        <v>17</v>
      </c>
      <c r="C44" s="5" t="s">
        <v>290</v>
      </c>
      <c r="D44" s="5" t="s">
        <v>2788</v>
      </c>
      <c r="E44" s="30">
        <v>57525.417557893299</v>
      </c>
    </row>
    <row r="45" spans="1:5" x14ac:dyDescent="0.3">
      <c r="A45" s="5" t="s">
        <v>289</v>
      </c>
      <c r="B45" s="5" t="s">
        <v>17</v>
      </c>
      <c r="C45" s="5" t="s">
        <v>301</v>
      </c>
      <c r="D45" s="5" t="s">
        <v>2788</v>
      </c>
      <c r="E45" s="30">
        <v>577229.96763247997</v>
      </c>
    </row>
    <row r="46" spans="1:5" x14ac:dyDescent="0.3">
      <c r="A46" s="5" t="s">
        <v>289</v>
      </c>
      <c r="B46" s="5" t="s">
        <v>17</v>
      </c>
      <c r="C46" s="5" t="s">
        <v>308</v>
      </c>
      <c r="D46" s="5" t="s">
        <v>2788</v>
      </c>
      <c r="E46" s="30">
        <v>686047.74612606398</v>
      </c>
    </row>
    <row r="47" spans="1:5" x14ac:dyDescent="0.3">
      <c r="A47" s="5" t="s">
        <v>312</v>
      </c>
      <c r="B47" s="5" t="s">
        <v>17</v>
      </c>
      <c r="C47" s="5" t="s">
        <v>313</v>
      </c>
      <c r="D47" s="5" t="s">
        <v>2788</v>
      </c>
      <c r="E47" s="30">
        <v>18262.8995861105</v>
      </c>
    </row>
    <row r="48" spans="1:5" x14ac:dyDescent="0.3">
      <c r="A48" s="5" t="s">
        <v>312</v>
      </c>
      <c r="B48" s="5" t="s">
        <v>17</v>
      </c>
      <c r="C48" s="5" t="s">
        <v>324</v>
      </c>
      <c r="D48" s="5" t="s">
        <v>2788</v>
      </c>
      <c r="E48" s="30">
        <v>367465.075890076</v>
      </c>
    </row>
    <row r="49" spans="1:5" x14ac:dyDescent="0.3">
      <c r="A49" s="5" t="s">
        <v>327</v>
      </c>
      <c r="B49" s="5" t="s">
        <v>17</v>
      </c>
      <c r="C49" s="5" t="s">
        <v>328</v>
      </c>
      <c r="D49" s="5" t="s">
        <v>2788</v>
      </c>
      <c r="E49" s="30">
        <v>15684.2205080842</v>
      </c>
    </row>
    <row r="50" spans="1:5" x14ac:dyDescent="0.3">
      <c r="A50" s="5" t="s">
        <v>327</v>
      </c>
      <c r="B50" s="5" t="s">
        <v>17</v>
      </c>
      <c r="C50" s="5" t="s">
        <v>333</v>
      </c>
      <c r="D50" s="5" t="s">
        <v>2788</v>
      </c>
      <c r="E50" s="30">
        <v>71224.494525579095</v>
      </c>
    </row>
    <row r="51" spans="1:5" x14ac:dyDescent="0.3">
      <c r="A51" s="5" t="s">
        <v>327</v>
      </c>
      <c r="B51" s="5" t="s">
        <v>17</v>
      </c>
      <c r="C51" s="5" t="s">
        <v>339</v>
      </c>
      <c r="D51" s="5" t="s">
        <v>2788</v>
      </c>
      <c r="E51" s="30">
        <v>107137.27617637299</v>
      </c>
    </row>
    <row r="52" spans="1:5" x14ac:dyDescent="0.3">
      <c r="A52" s="5" t="s">
        <v>327</v>
      </c>
      <c r="B52" s="5" t="s">
        <v>17</v>
      </c>
      <c r="C52" s="5" t="s">
        <v>1922</v>
      </c>
      <c r="D52" s="5" t="s">
        <v>2788</v>
      </c>
      <c r="E52" s="30">
        <v>795.89545890885404</v>
      </c>
    </row>
    <row r="53" spans="1:5" x14ac:dyDescent="0.3">
      <c r="A53" s="5" t="s">
        <v>344</v>
      </c>
      <c r="B53" s="5" t="s">
        <v>17</v>
      </c>
      <c r="C53" s="5" t="s">
        <v>345</v>
      </c>
      <c r="D53" s="5" t="s">
        <v>2788</v>
      </c>
      <c r="E53" s="30">
        <v>264598.91948361899</v>
      </c>
    </row>
    <row r="54" spans="1:5" x14ac:dyDescent="0.3">
      <c r="A54" s="5" t="s">
        <v>344</v>
      </c>
      <c r="B54" s="5" t="s">
        <v>17</v>
      </c>
      <c r="C54" s="5" t="s">
        <v>347</v>
      </c>
      <c r="D54" s="5" t="s">
        <v>2788</v>
      </c>
      <c r="E54" s="30">
        <v>166759.25199967</v>
      </c>
    </row>
    <row r="55" spans="1:5" x14ac:dyDescent="0.3">
      <c r="A55" s="5" t="s">
        <v>344</v>
      </c>
      <c r="B55" s="5" t="s">
        <v>17</v>
      </c>
      <c r="C55" s="5" t="s">
        <v>350</v>
      </c>
      <c r="D55" s="5" t="s">
        <v>2788</v>
      </c>
      <c r="E55" s="30">
        <v>20447.411163043798</v>
      </c>
    </row>
    <row r="56" spans="1:5" x14ac:dyDescent="0.3">
      <c r="A56" s="5" t="s">
        <v>344</v>
      </c>
      <c r="B56" s="5" t="s">
        <v>17</v>
      </c>
      <c r="C56" s="5" t="s">
        <v>353</v>
      </c>
      <c r="D56" s="5" t="s">
        <v>2788</v>
      </c>
      <c r="E56" s="30">
        <v>9008.0375013566099</v>
      </c>
    </row>
    <row r="57" spans="1:5" x14ac:dyDescent="0.3">
      <c r="A57" s="5" t="s">
        <v>344</v>
      </c>
      <c r="B57" s="5" t="s">
        <v>17</v>
      </c>
      <c r="C57" s="5" t="s">
        <v>357</v>
      </c>
      <c r="D57" s="5" t="s">
        <v>2788</v>
      </c>
      <c r="E57" s="30">
        <v>1122250.88171448</v>
      </c>
    </row>
    <row r="58" spans="1:5" x14ac:dyDescent="0.3">
      <c r="A58" s="5" t="s">
        <v>344</v>
      </c>
      <c r="B58" s="5" t="s">
        <v>17</v>
      </c>
      <c r="C58" s="5" t="s">
        <v>361</v>
      </c>
      <c r="D58" s="5" t="s">
        <v>2788</v>
      </c>
      <c r="E58" s="30">
        <v>100885.807620842</v>
      </c>
    </row>
    <row r="59" spans="1:5" x14ac:dyDescent="0.3">
      <c r="A59" s="5" t="s">
        <v>344</v>
      </c>
      <c r="B59" s="5" t="s">
        <v>17</v>
      </c>
      <c r="C59" s="5" t="s">
        <v>363</v>
      </c>
      <c r="D59" s="5" t="s">
        <v>2788</v>
      </c>
      <c r="E59" s="30">
        <v>10815455.3279771</v>
      </c>
    </row>
    <row r="60" spans="1:5" x14ac:dyDescent="0.3">
      <c r="A60" s="5" t="s">
        <v>369</v>
      </c>
      <c r="B60" s="5" t="s">
        <v>17</v>
      </c>
      <c r="C60" s="5" t="s">
        <v>370</v>
      </c>
      <c r="D60" s="5" t="s">
        <v>2788</v>
      </c>
      <c r="E60" s="30">
        <v>9026.2749464415901</v>
      </c>
    </row>
    <row r="61" spans="1:5" x14ac:dyDescent="0.3">
      <c r="A61" s="5" t="s">
        <v>369</v>
      </c>
      <c r="B61" s="5" t="s">
        <v>17</v>
      </c>
      <c r="C61" s="5" t="s">
        <v>376</v>
      </c>
      <c r="D61" s="5" t="s">
        <v>2788</v>
      </c>
      <c r="E61" s="30">
        <v>17849.265963758498</v>
      </c>
    </row>
    <row r="62" spans="1:5" x14ac:dyDescent="0.3">
      <c r="A62" s="5" t="s">
        <v>369</v>
      </c>
      <c r="B62" s="5" t="s">
        <v>17</v>
      </c>
      <c r="C62" s="5" t="s">
        <v>384</v>
      </c>
      <c r="D62" s="5" t="s">
        <v>2788</v>
      </c>
      <c r="E62" s="30">
        <v>207274.86529697699</v>
      </c>
    </row>
    <row r="63" spans="1:5" x14ac:dyDescent="0.3">
      <c r="A63" s="5" t="s">
        <v>369</v>
      </c>
      <c r="B63" s="5" t="s">
        <v>17</v>
      </c>
      <c r="C63" s="5" t="s">
        <v>392</v>
      </c>
      <c r="D63" s="5" t="s">
        <v>2788</v>
      </c>
      <c r="E63" s="30">
        <v>1019261.38463009</v>
      </c>
    </row>
    <row r="64" spans="1:5" x14ac:dyDescent="0.3">
      <c r="A64" s="5" t="s">
        <v>400</v>
      </c>
      <c r="B64" s="5" t="s">
        <v>17</v>
      </c>
      <c r="C64" s="5" t="s">
        <v>401</v>
      </c>
      <c r="D64" s="5" t="s">
        <v>2788</v>
      </c>
      <c r="E64" s="30">
        <v>28850.300728588001</v>
      </c>
    </row>
    <row r="65" spans="1:5" x14ac:dyDescent="0.3">
      <c r="A65" s="5" t="s">
        <v>400</v>
      </c>
      <c r="B65" s="5" t="s">
        <v>17</v>
      </c>
      <c r="C65" s="5" t="s">
        <v>405</v>
      </c>
      <c r="D65" s="5" t="s">
        <v>2788</v>
      </c>
      <c r="E65" s="30">
        <v>264100.36257413297</v>
      </c>
    </row>
    <row r="66" spans="1:5" x14ac:dyDescent="0.3">
      <c r="A66" s="5" t="s">
        <v>400</v>
      </c>
      <c r="B66" s="5" t="s">
        <v>17</v>
      </c>
      <c r="C66" s="5" t="s">
        <v>407</v>
      </c>
      <c r="D66" s="5" t="s">
        <v>2788</v>
      </c>
      <c r="E66" s="30">
        <v>2297618.2977121598</v>
      </c>
    </row>
    <row r="67" spans="1:5" x14ac:dyDescent="0.3">
      <c r="A67" s="5" t="s">
        <v>400</v>
      </c>
      <c r="B67" s="5" t="s">
        <v>17</v>
      </c>
      <c r="C67" s="5" t="s">
        <v>410</v>
      </c>
      <c r="D67" s="5" t="s">
        <v>2788</v>
      </c>
      <c r="E67" s="30">
        <v>867140.65337265597</v>
      </c>
    </row>
    <row r="68" spans="1:5" x14ac:dyDescent="0.3">
      <c r="A68" s="5" t="s">
        <v>400</v>
      </c>
      <c r="B68" s="5" t="s">
        <v>17</v>
      </c>
      <c r="C68" s="5" t="s">
        <v>417</v>
      </c>
      <c r="D68" s="5" t="s">
        <v>2788</v>
      </c>
      <c r="E68" s="30">
        <v>609742.67194054101</v>
      </c>
    </row>
    <row r="69" spans="1:5" x14ac:dyDescent="0.3">
      <c r="A69" s="5" t="s">
        <v>400</v>
      </c>
      <c r="B69" s="5" t="s">
        <v>17</v>
      </c>
      <c r="C69" s="5" t="s">
        <v>420</v>
      </c>
      <c r="D69" s="5" t="s">
        <v>2788</v>
      </c>
      <c r="E69" s="30">
        <v>3726510.1883802498</v>
      </c>
    </row>
    <row r="70" spans="1:5" x14ac:dyDescent="0.3">
      <c r="A70" s="5" t="s">
        <v>400</v>
      </c>
      <c r="B70" s="5" t="s">
        <v>17</v>
      </c>
      <c r="C70" s="5" t="s">
        <v>454</v>
      </c>
      <c r="D70" s="5" t="s">
        <v>2788</v>
      </c>
      <c r="E70" s="30">
        <v>2282097.6338005899</v>
      </c>
    </row>
    <row r="71" spans="1:5" x14ac:dyDescent="0.3">
      <c r="A71" s="5" t="s">
        <v>465</v>
      </c>
      <c r="B71" s="5" t="s">
        <v>17</v>
      </c>
      <c r="C71" s="5" t="s">
        <v>466</v>
      </c>
      <c r="D71" s="5" t="s">
        <v>2788</v>
      </c>
      <c r="E71" s="30">
        <v>1702730.20149503</v>
      </c>
    </row>
    <row r="72" spans="1:5" x14ac:dyDescent="0.3">
      <c r="A72" s="5" t="s">
        <v>469</v>
      </c>
      <c r="B72" s="5" t="s">
        <v>17</v>
      </c>
      <c r="C72" s="5" t="s">
        <v>470</v>
      </c>
      <c r="D72" s="5" t="s">
        <v>2788</v>
      </c>
      <c r="E72" s="30">
        <v>1785288.7952396499</v>
      </c>
    </row>
    <row r="73" spans="1:5" x14ac:dyDescent="0.3">
      <c r="A73" s="5" t="s">
        <v>479</v>
      </c>
      <c r="B73" s="5" t="s">
        <v>17</v>
      </c>
      <c r="C73" s="5" t="s">
        <v>480</v>
      </c>
      <c r="D73" s="5" t="s">
        <v>2788</v>
      </c>
      <c r="E73" s="30">
        <v>114877.055448442</v>
      </c>
    </row>
    <row r="74" spans="1:5" x14ac:dyDescent="0.3">
      <c r="A74" s="5" t="s">
        <v>479</v>
      </c>
      <c r="B74" s="5" t="s">
        <v>17</v>
      </c>
      <c r="C74" s="5" t="s">
        <v>483</v>
      </c>
      <c r="D74" s="5" t="s">
        <v>2788</v>
      </c>
      <c r="E74" s="30">
        <v>43891.226791144698</v>
      </c>
    </row>
    <row r="75" spans="1:5" x14ac:dyDescent="0.3">
      <c r="A75" s="5" t="s">
        <v>479</v>
      </c>
      <c r="B75" s="5" t="s">
        <v>17</v>
      </c>
      <c r="C75" s="5" t="s">
        <v>488</v>
      </c>
      <c r="D75" s="5" t="s">
        <v>2788</v>
      </c>
      <c r="E75" s="30">
        <v>15754.1481112823</v>
      </c>
    </row>
    <row r="76" spans="1:5" x14ac:dyDescent="0.3">
      <c r="A76" s="5" t="s">
        <v>490</v>
      </c>
      <c r="B76" s="5" t="s">
        <v>17</v>
      </c>
      <c r="C76" s="5" t="s">
        <v>491</v>
      </c>
      <c r="D76" s="5" t="s">
        <v>2788</v>
      </c>
      <c r="E76" s="30">
        <v>145197.554473923</v>
      </c>
    </row>
    <row r="77" spans="1:5" x14ac:dyDescent="0.3">
      <c r="A77" s="5" t="s">
        <v>490</v>
      </c>
      <c r="B77" s="5" t="s">
        <v>17</v>
      </c>
      <c r="C77" s="5" t="s">
        <v>1786</v>
      </c>
      <c r="D77" s="5" t="s">
        <v>2788</v>
      </c>
      <c r="E77" s="30">
        <v>57247.581546742404</v>
      </c>
    </row>
    <row r="78" spans="1:5" x14ac:dyDescent="0.3">
      <c r="A78" s="5" t="s">
        <v>490</v>
      </c>
      <c r="B78" s="5" t="s">
        <v>17</v>
      </c>
      <c r="C78" s="5" t="s">
        <v>1983</v>
      </c>
      <c r="D78" s="5" t="s">
        <v>2788</v>
      </c>
      <c r="E78" s="30">
        <v>648.097613975841</v>
      </c>
    </row>
    <row r="79" spans="1:5" x14ac:dyDescent="0.3">
      <c r="A79" s="5" t="s">
        <v>502</v>
      </c>
      <c r="B79" s="5" t="s">
        <v>17</v>
      </c>
      <c r="C79" s="5" t="s">
        <v>503</v>
      </c>
      <c r="D79" s="5" t="s">
        <v>2788</v>
      </c>
      <c r="E79" s="30">
        <v>120723.903396077</v>
      </c>
    </row>
    <row r="80" spans="1:5" x14ac:dyDescent="0.3">
      <c r="A80" s="5" t="s">
        <v>502</v>
      </c>
      <c r="B80" s="5" t="s">
        <v>17</v>
      </c>
      <c r="C80" s="5" t="s">
        <v>507</v>
      </c>
      <c r="D80" s="5" t="s">
        <v>2788</v>
      </c>
      <c r="E80" s="30">
        <v>22675.687113440501</v>
      </c>
    </row>
    <row r="81" spans="1:5" x14ac:dyDescent="0.3">
      <c r="A81" s="5" t="s">
        <v>502</v>
      </c>
      <c r="B81" s="5" t="s">
        <v>17</v>
      </c>
      <c r="C81" s="5" t="s">
        <v>1017</v>
      </c>
      <c r="D81" s="5" t="s">
        <v>2788</v>
      </c>
      <c r="E81" s="30">
        <v>18970.128942642401</v>
      </c>
    </row>
    <row r="82" spans="1:5" x14ac:dyDescent="0.3">
      <c r="A82" s="5" t="s">
        <v>502</v>
      </c>
      <c r="B82" s="5" t="s">
        <v>17</v>
      </c>
      <c r="C82" s="5" t="s">
        <v>1429</v>
      </c>
      <c r="D82" s="5" t="s">
        <v>2788</v>
      </c>
      <c r="E82" s="30">
        <v>347.27425773894697</v>
      </c>
    </row>
    <row r="83" spans="1:5" x14ac:dyDescent="0.3">
      <c r="A83" s="5" t="s">
        <v>502</v>
      </c>
      <c r="B83" s="5" t="s">
        <v>17</v>
      </c>
      <c r="C83" s="5" t="s">
        <v>1724</v>
      </c>
      <c r="D83" s="5" t="s">
        <v>2788</v>
      </c>
      <c r="E83" s="30">
        <v>249.62410596026501</v>
      </c>
    </row>
    <row r="84" spans="1:5" x14ac:dyDescent="0.3">
      <c r="A84" s="5" t="s">
        <v>508</v>
      </c>
      <c r="B84" s="5" t="s">
        <v>17</v>
      </c>
      <c r="C84" s="5" t="s">
        <v>509</v>
      </c>
      <c r="D84" s="5" t="s">
        <v>2788</v>
      </c>
      <c r="E84" s="30">
        <v>124259.952733481</v>
      </c>
    </row>
    <row r="85" spans="1:5" x14ac:dyDescent="0.3">
      <c r="A85" s="5" t="s">
        <v>508</v>
      </c>
      <c r="B85" s="5" t="s">
        <v>17</v>
      </c>
      <c r="C85" s="5" t="s">
        <v>510</v>
      </c>
      <c r="D85" s="5" t="s">
        <v>2788</v>
      </c>
      <c r="E85" s="30">
        <v>1381620.77476661</v>
      </c>
    </row>
    <row r="86" spans="1:5" x14ac:dyDescent="0.3">
      <c r="A86" s="5" t="s">
        <v>508</v>
      </c>
      <c r="B86" s="5" t="s">
        <v>17</v>
      </c>
      <c r="C86" s="5" t="s">
        <v>515</v>
      </c>
      <c r="D86" s="5" t="s">
        <v>2788</v>
      </c>
      <c r="E86" s="30">
        <v>145762.426368004</v>
      </c>
    </row>
    <row r="87" spans="1:5" x14ac:dyDescent="0.3">
      <c r="A87" s="5" t="s">
        <v>516</v>
      </c>
      <c r="B87" s="5" t="s">
        <v>17</v>
      </c>
      <c r="C87" s="5" t="s">
        <v>517</v>
      </c>
      <c r="D87" s="5" t="s">
        <v>2788</v>
      </c>
      <c r="E87" s="30">
        <v>42677.9365636371</v>
      </c>
    </row>
    <row r="88" spans="1:5" x14ac:dyDescent="0.3">
      <c r="A88" s="5" t="s">
        <v>516</v>
      </c>
      <c r="B88" s="5" t="s">
        <v>17</v>
      </c>
      <c r="C88" s="5" t="s">
        <v>523</v>
      </c>
      <c r="D88" s="5" t="s">
        <v>2788</v>
      </c>
      <c r="E88" s="30">
        <v>18294.023576400599</v>
      </c>
    </row>
    <row r="89" spans="1:5" x14ac:dyDescent="0.3">
      <c r="A89" s="5" t="s">
        <v>516</v>
      </c>
      <c r="B89" s="5" t="s">
        <v>17</v>
      </c>
      <c r="C89" s="5" t="s">
        <v>531</v>
      </c>
      <c r="D89" s="5" t="s">
        <v>2788</v>
      </c>
      <c r="E89" s="30">
        <v>346007.44084573101</v>
      </c>
    </row>
    <row r="90" spans="1:5" x14ac:dyDescent="0.3">
      <c r="A90" s="5" t="s">
        <v>516</v>
      </c>
      <c r="B90" s="5" t="s">
        <v>17</v>
      </c>
      <c r="C90" s="5" t="s">
        <v>535</v>
      </c>
      <c r="D90" s="5" t="s">
        <v>2788</v>
      </c>
      <c r="E90" s="30">
        <v>2630753.6021011202</v>
      </c>
    </row>
    <row r="91" spans="1:5" x14ac:dyDescent="0.3">
      <c r="A91" s="5" t="s">
        <v>516</v>
      </c>
      <c r="B91" s="5" t="s">
        <v>17</v>
      </c>
      <c r="C91" s="5" t="s">
        <v>544</v>
      </c>
      <c r="D91" s="5" t="s">
        <v>2788</v>
      </c>
      <c r="E91" s="30">
        <v>279573.169073736</v>
      </c>
    </row>
    <row r="92" spans="1:5" x14ac:dyDescent="0.3">
      <c r="A92" s="5" t="s">
        <v>571</v>
      </c>
      <c r="B92" s="5" t="s">
        <v>17</v>
      </c>
      <c r="C92" s="5" t="s">
        <v>572</v>
      </c>
      <c r="D92" s="5" t="s">
        <v>2788</v>
      </c>
      <c r="E92" s="30">
        <v>68263.0392098476</v>
      </c>
    </row>
    <row r="93" spans="1:5" x14ac:dyDescent="0.3">
      <c r="A93" s="5" t="s">
        <v>571</v>
      </c>
      <c r="B93" s="5" t="s">
        <v>17</v>
      </c>
      <c r="C93" s="5" t="s">
        <v>574</v>
      </c>
      <c r="D93" s="5" t="s">
        <v>2788</v>
      </c>
      <c r="E93" s="30">
        <v>325475.52695213998</v>
      </c>
    </row>
    <row r="94" spans="1:5" x14ac:dyDescent="0.3">
      <c r="A94" s="5" t="s">
        <v>571</v>
      </c>
      <c r="B94" s="5" t="s">
        <v>17</v>
      </c>
      <c r="C94" s="5" t="s">
        <v>578</v>
      </c>
      <c r="D94" s="5" t="s">
        <v>2788</v>
      </c>
      <c r="E94" s="30">
        <v>703398.39811749803</v>
      </c>
    </row>
    <row r="95" spans="1:5" x14ac:dyDescent="0.3">
      <c r="A95" s="5" t="s">
        <v>571</v>
      </c>
      <c r="B95" s="5" t="s">
        <v>17</v>
      </c>
      <c r="C95" s="5" t="s">
        <v>248</v>
      </c>
      <c r="D95" s="5" t="s">
        <v>2788</v>
      </c>
      <c r="E95" s="30">
        <v>101431.096417993</v>
      </c>
    </row>
    <row r="96" spans="1:5" x14ac:dyDescent="0.3">
      <c r="A96" s="5" t="s">
        <v>571</v>
      </c>
      <c r="B96" s="5" t="s">
        <v>17</v>
      </c>
      <c r="C96" s="5" t="s">
        <v>588</v>
      </c>
      <c r="D96" s="5" t="s">
        <v>2788</v>
      </c>
      <c r="E96" s="30">
        <v>58519.451757986099</v>
      </c>
    </row>
    <row r="97" spans="1:5" x14ac:dyDescent="0.3">
      <c r="A97" s="5" t="s">
        <v>592</v>
      </c>
      <c r="B97" s="5" t="s">
        <v>17</v>
      </c>
      <c r="C97" s="5" t="s">
        <v>593</v>
      </c>
      <c r="D97" s="5" t="s">
        <v>2788</v>
      </c>
      <c r="E97" s="30">
        <v>4621209.6384204002</v>
      </c>
    </row>
    <row r="98" spans="1:5" x14ac:dyDescent="0.3">
      <c r="A98" s="5" t="s">
        <v>592</v>
      </c>
      <c r="B98" s="5" t="s">
        <v>17</v>
      </c>
      <c r="C98" s="5" t="s">
        <v>612</v>
      </c>
      <c r="D98" s="5" t="s">
        <v>2788</v>
      </c>
      <c r="E98" s="30">
        <v>267530.25886032602</v>
      </c>
    </row>
    <row r="99" spans="1:5" x14ac:dyDescent="0.3">
      <c r="A99" s="5" t="s">
        <v>592</v>
      </c>
      <c r="B99" s="5" t="s">
        <v>17</v>
      </c>
      <c r="C99" s="5" t="s">
        <v>620</v>
      </c>
      <c r="D99" s="5" t="s">
        <v>2788</v>
      </c>
      <c r="E99" s="30">
        <v>4436257.0272053899</v>
      </c>
    </row>
    <row r="100" spans="1:5" x14ac:dyDescent="0.3">
      <c r="A100" s="5" t="s">
        <v>592</v>
      </c>
      <c r="B100" s="5" t="s">
        <v>17</v>
      </c>
      <c r="C100" s="5" t="s">
        <v>637</v>
      </c>
      <c r="D100" s="5" t="s">
        <v>2788</v>
      </c>
      <c r="E100" s="30">
        <v>234883.19071839299</v>
      </c>
    </row>
    <row r="101" spans="1:5" x14ac:dyDescent="0.3">
      <c r="A101" s="5" t="s">
        <v>592</v>
      </c>
      <c r="B101" s="5" t="s">
        <v>17</v>
      </c>
      <c r="C101" s="5" t="s">
        <v>644</v>
      </c>
      <c r="D101" s="5" t="s">
        <v>2788</v>
      </c>
      <c r="E101" s="30">
        <v>3235931.3323656502</v>
      </c>
    </row>
    <row r="102" spans="1:5" x14ac:dyDescent="0.3">
      <c r="A102" s="5" t="s">
        <v>592</v>
      </c>
      <c r="B102" s="5" t="s">
        <v>17</v>
      </c>
      <c r="C102" s="5" t="s">
        <v>650</v>
      </c>
      <c r="D102" s="5" t="s">
        <v>2788</v>
      </c>
      <c r="E102" s="30">
        <v>4322401.0159231201</v>
      </c>
    </row>
    <row r="103" spans="1:5" x14ac:dyDescent="0.3">
      <c r="A103" s="5" t="s">
        <v>666</v>
      </c>
      <c r="B103" s="5" t="s">
        <v>17</v>
      </c>
      <c r="C103" s="5" t="s">
        <v>667</v>
      </c>
      <c r="D103" s="5" t="s">
        <v>2788</v>
      </c>
      <c r="E103" s="30">
        <v>188750.416831829</v>
      </c>
    </row>
    <row r="104" spans="1:5" x14ac:dyDescent="0.3">
      <c r="A104" s="5" t="s">
        <v>666</v>
      </c>
      <c r="B104" s="5" t="s">
        <v>17</v>
      </c>
      <c r="C104" s="5" t="s">
        <v>673</v>
      </c>
      <c r="D104" s="5" t="s">
        <v>2788</v>
      </c>
      <c r="E104" s="30">
        <v>181549.03345949299</v>
      </c>
    </row>
    <row r="105" spans="1:5" x14ac:dyDescent="0.3">
      <c r="A105" s="5" t="s">
        <v>666</v>
      </c>
      <c r="B105" s="5" t="s">
        <v>17</v>
      </c>
      <c r="C105" s="5" t="s">
        <v>680</v>
      </c>
      <c r="D105" s="5" t="s">
        <v>2788</v>
      </c>
      <c r="E105" s="30">
        <v>3906109.6663289201</v>
      </c>
    </row>
    <row r="106" spans="1:5" x14ac:dyDescent="0.3">
      <c r="A106" s="5" t="s">
        <v>666</v>
      </c>
      <c r="B106" s="5" t="s">
        <v>17</v>
      </c>
      <c r="C106" s="5" t="s">
        <v>700</v>
      </c>
      <c r="D106" s="5" t="s">
        <v>2788</v>
      </c>
      <c r="E106" s="30">
        <v>34382.072272458303</v>
      </c>
    </row>
    <row r="107" spans="1:5" x14ac:dyDescent="0.3">
      <c r="A107" s="5" t="s">
        <v>701</v>
      </c>
      <c r="B107" s="5" t="s">
        <v>17</v>
      </c>
      <c r="C107" s="5" t="s">
        <v>273</v>
      </c>
      <c r="D107" s="5" t="s">
        <v>2788</v>
      </c>
      <c r="E107" s="30">
        <v>18312.126964941101</v>
      </c>
    </row>
    <row r="108" spans="1:5" x14ac:dyDescent="0.3">
      <c r="A108" s="5" t="s">
        <v>701</v>
      </c>
      <c r="B108" s="5" t="s">
        <v>17</v>
      </c>
      <c r="C108" s="5" t="s">
        <v>702</v>
      </c>
      <c r="D108" s="5" t="s">
        <v>2788</v>
      </c>
      <c r="E108" s="30">
        <v>4363.4213668739203</v>
      </c>
    </row>
    <row r="109" spans="1:5" x14ac:dyDescent="0.3">
      <c r="A109" s="5" t="s">
        <v>701</v>
      </c>
      <c r="B109" s="5" t="s">
        <v>17</v>
      </c>
      <c r="C109" s="5" t="s">
        <v>704</v>
      </c>
      <c r="D109" s="5" t="s">
        <v>2788</v>
      </c>
      <c r="E109" s="30">
        <v>19393.724970634601</v>
      </c>
    </row>
    <row r="110" spans="1:5" x14ac:dyDescent="0.3">
      <c r="A110" s="5" t="s">
        <v>701</v>
      </c>
      <c r="B110" s="5" t="s">
        <v>17</v>
      </c>
      <c r="C110" s="5" t="s">
        <v>710</v>
      </c>
      <c r="D110" s="5" t="s">
        <v>2788</v>
      </c>
      <c r="E110" s="30">
        <v>25496.927829823999</v>
      </c>
    </row>
    <row r="111" spans="1:5" x14ac:dyDescent="0.3">
      <c r="A111" s="5" t="s">
        <v>712</v>
      </c>
      <c r="B111" s="5" t="s">
        <v>17</v>
      </c>
      <c r="C111" s="5" t="s">
        <v>713</v>
      </c>
      <c r="D111" s="5" t="s">
        <v>2788</v>
      </c>
      <c r="E111" s="30">
        <v>1309274.46178691</v>
      </c>
    </row>
    <row r="112" spans="1:5" x14ac:dyDescent="0.3">
      <c r="A112" s="5" t="s">
        <v>712</v>
      </c>
      <c r="B112" s="5" t="s">
        <v>17</v>
      </c>
      <c r="C112" s="5" t="s">
        <v>720</v>
      </c>
      <c r="D112" s="5" t="s">
        <v>2788</v>
      </c>
      <c r="E112" s="30">
        <v>6412174.3350524399</v>
      </c>
    </row>
    <row r="113" spans="1:5" x14ac:dyDescent="0.3">
      <c r="A113" s="5" t="s">
        <v>712</v>
      </c>
      <c r="B113" s="5" t="s">
        <v>17</v>
      </c>
      <c r="C113" s="5" t="s">
        <v>734</v>
      </c>
      <c r="D113" s="5" t="s">
        <v>2788</v>
      </c>
      <c r="E113" s="30">
        <v>6820834.7271702299</v>
      </c>
    </row>
    <row r="114" spans="1:5" x14ac:dyDescent="0.3">
      <c r="A114" s="5" t="s">
        <v>712</v>
      </c>
      <c r="B114" s="5" t="s">
        <v>17</v>
      </c>
      <c r="C114" s="5" t="s">
        <v>740</v>
      </c>
      <c r="D114" s="5" t="s">
        <v>2788</v>
      </c>
      <c r="E114" s="30">
        <v>941614.85799094103</v>
      </c>
    </row>
    <row r="115" spans="1:5" x14ac:dyDescent="0.3">
      <c r="A115" s="5" t="s">
        <v>712</v>
      </c>
      <c r="B115" s="5" t="s">
        <v>17</v>
      </c>
      <c r="C115" s="5" t="s">
        <v>754</v>
      </c>
      <c r="D115" s="5" t="s">
        <v>2788</v>
      </c>
      <c r="E115" s="30">
        <v>278324.66433974099</v>
      </c>
    </row>
    <row r="116" spans="1:5" x14ac:dyDescent="0.3">
      <c r="A116" s="5" t="s">
        <v>712</v>
      </c>
      <c r="B116" s="5" t="s">
        <v>17</v>
      </c>
      <c r="C116" s="5" t="s">
        <v>766</v>
      </c>
      <c r="D116" s="5" t="s">
        <v>2788</v>
      </c>
      <c r="E116" s="30">
        <v>14177.6621162745</v>
      </c>
    </row>
    <row r="117" spans="1:5" x14ac:dyDescent="0.3">
      <c r="A117" s="5" t="s">
        <v>768</v>
      </c>
      <c r="B117" s="5" t="s">
        <v>17</v>
      </c>
      <c r="C117" s="5" t="s">
        <v>769</v>
      </c>
      <c r="D117" s="5" t="s">
        <v>2788</v>
      </c>
      <c r="E117" s="30">
        <v>418083.24459260301</v>
      </c>
    </row>
    <row r="118" spans="1:5" x14ac:dyDescent="0.3">
      <c r="A118" s="5" t="s">
        <v>768</v>
      </c>
      <c r="B118" s="5" t="s">
        <v>17</v>
      </c>
      <c r="C118" s="5" t="s">
        <v>774</v>
      </c>
      <c r="D118" s="5" t="s">
        <v>2788</v>
      </c>
      <c r="E118" s="30">
        <v>91432.535929070495</v>
      </c>
    </row>
    <row r="119" spans="1:5" x14ac:dyDescent="0.3">
      <c r="A119" s="5" t="s">
        <v>768</v>
      </c>
      <c r="B119" s="5" t="s">
        <v>17</v>
      </c>
      <c r="C119" s="5" t="s">
        <v>788</v>
      </c>
      <c r="D119" s="5" t="s">
        <v>2788</v>
      </c>
      <c r="E119" s="30">
        <v>70087.548230030603</v>
      </c>
    </row>
    <row r="120" spans="1:5" x14ac:dyDescent="0.3">
      <c r="A120" s="5" t="s">
        <v>768</v>
      </c>
      <c r="B120" s="5" t="s">
        <v>17</v>
      </c>
      <c r="C120" s="5" t="s">
        <v>800</v>
      </c>
      <c r="D120" s="5" t="s">
        <v>2788</v>
      </c>
      <c r="E120" s="30">
        <v>2662854.9466148401</v>
      </c>
    </row>
    <row r="121" spans="1:5" x14ac:dyDescent="0.3">
      <c r="A121" s="5" t="s">
        <v>768</v>
      </c>
      <c r="B121" s="5" t="s">
        <v>17</v>
      </c>
      <c r="C121" s="5" t="s">
        <v>803</v>
      </c>
      <c r="D121" s="5" t="s">
        <v>2788</v>
      </c>
      <c r="E121" s="30">
        <v>412447.24683881202</v>
      </c>
    </row>
    <row r="122" spans="1:5" x14ac:dyDescent="0.3">
      <c r="A122" s="5" t="s">
        <v>768</v>
      </c>
      <c r="B122" s="5" t="s">
        <v>17</v>
      </c>
      <c r="C122" s="5" t="s">
        <v>1754</v>
      </c>
      <c r="D122" s="5" t="s">
        <v>2788</v>
      </c>
      <c r="E122" s="30">
        <v>2682.9270472895601</v>
      </c>
    </row>
    <row r="123" spans="1:5" x14ac:dyDescent="0.3">
      <c r="A123" s="5" t="s">
        <v>768</v>
      </c>
      <c r="B123" s="5" t="s">
        <v>17</v>
      </c>
      <c r="C123" s="5" t="s">
        <v>2065</v>
      </c>
      <c r="D123" s="5" t="s">
        <v>2788</v>
      </c>
      <c r="E123" s="30">
        <v>1430.0155265928099</v>
      </c>
    </row>
    <row r="124" spans="1:5" x14ac:dyDescent="0.3">
      <c r="A124" s="5" t="s">
        <v>811</v>
      </c>
      <c r="B124" s="5" t="s">
        <v>17</v>
      </c>
      <c r="C124" s="5" t="s">
        <v>812</v>
      </c>
      <c r="D124" s="5" t="s">
        <v>2788</v>
      </c>
      <c r="E124" s="30">
        <v>1227945.6287310999</v>
      </c>
    </row>
    <row r="125" spans="1:5" x14ac:dyDescent="0.3">
      <c r="A125" s="5" t="s">
        <v>811</v>
      </c>
      <c r="B125" s="5" t="s">
        <v>17</v>
      </c>
      <c r="C125" s="5" t="s">
        <v>822</v>
      </c>
      <c r="D125" s="5" t="s">
        <v>2788</v>
      </c>
      <c r="E125" s="30">
        <v>448717.54886461701</v>
      </c>
    </row>
    <row r="126" spans="1:5" x14ac:dyDescent="0.3">
      <c r="A126" s="5" t="s">
        <v>811</v>
      </c>
      <c r="B126" s="5" t="s">
        <v>17</v>
      </c>
      <c r="C126" s="5" t="s">
        <v>835</v>
      </c>
      <c r="D126" s="5" t="s">
        <v>2788</v>
      </c>
      <c r="E126" s="30">
        <v>418993.30761236302</v>
      </c>
    </row>
    <row r="127" spans="1:5" x14ac:dyDescent="0.3">
      <c r="A127" s="5" t="s">
        <v>811</v>
      </c>
      <c r="B127" s="5" t="s">
        <v>17</v>
      </c>
      <c r="C127" s="5" t="s">
        <v>845</v>
      </c>
      <c r="D127" s="5" t="s">
        <v>2788</v>
      </c>
      <c r="E127" s="30">
        <v>1296680.61533861</v>
      </c>
    </row>
    <row r="128" spans="1:5" x14ac:dyDescent="0.3">
      <c r="A128" s="5" t="s">
        <v>811</v>
      </c>
      <c r="B128" s="5" t="s">
        <v>17</v>
      </c>
      <c r="C128" s="5" t="s">
        <v>855</v>
      </c>
      <c r="D128" s="5" t="s">
        <v>2788</v>
      </c>
      <c r="E128" s="30">
        <v>5914228.25230256</v>
      </c>
    </row>
    <row r="129" spans="1:5" x14ac:dyDescent="0.3">
      <c r="A129" s="5" t="s">
        <v>860</v>
      </c>
      <c r="B129" s="5" t="s">
        <v>17</v>
      </c>
      <c r="C129" s="5" t="s">
        <v>861</v>
      </c>
      <c r="D129" s="5" t="s">
        <v>2788</v>
      </c>
      <c r="E129" s="30">
        <v>1876505.2093206099</v>
      </c>
    </row>
    <row r="130" spans="1:5" x14ac:dyDescent="0.3">
      <c r="A130" s="5" t="s">
        <v>863</v>
      </c>
      <c r="B130" s="5" t="s">
        <v>17</v>
      </c>
      <c r="C130" s="5" t="s">
        <v>864</v>
      </c>
      <c r="D130" s="5" t="s">
        <v>2788</v>
      </c>
      <c r="E130" s="30">
        <v>77889.743704548702</v>
      </c>
    </row>
    <row r="131" spans="1:5" x14ac:dyDescent="0.3">
      <c r="A131" s="5" t="s">
        <v>863</v>
      </c>
      <c r="B131" s="5" t="s">
        <v>17</v>
      </c>
      <c r="C131" s="5" t="s">
        <v>867</v>
      </c>
      <c r="D131" s="5" t="s">
        <v>2788</v>
      </c>
      <c r="E131" s="30">
        <v>495256.60358238203</v>
      </c>
    </row>
    <row r="132" spans="1:5" x14ac:dyDescent="0.3">
      <c r="A132" s="5" t="s">
        <v>863</v>
      </c>
      <c r="B132" s="5" t="s">
        <v>17</v>
      </c>
      <c r="C132" s="5" t="s">
        <v>879</v>
      </c>
      <c r="D132" s="5" t="s">
        <v>2788</v>
      </c>
      <c r="E132" s="30">
        <v>76098.184513564105</v>
      </c>
    </row>
    <row r="133" spans="1:5" x14ac:dyDescent="0.3">
      <c r="A133" s="5" t="s">
        <v>863</v>
      </c>
      <c r="B133" s="5" t="s">
        <v>17</v>
      </c>
      <c r="C133" s="5" t="s">
        <v>887</v>
      </c>
      <c r="D133" s="5" t="s">
        <v>2788</v>
      </c>
      <c r="E133" s="30">
        <v>7042.0848554685999</v>
      </c>
    </row>
    <row r="134" spans="1:5" x14ac:dyDescent="0.3">
      <c r="A134" s="5" t="s">
        <v>891</v>
      </c>
      <c r="B134" s="5" t="s">
        <v>17</v>
      </c>
      <c r="C134" s="5" t="s">
        <v>892</v>
      </c>
      <c r="D134" s="5" t="s">
        <v>2788</v>
      </c>
      <c r="E134" s="30">
        <v>5100.2613953706596</v>
      </c>
    </row>
    <row r="135" spans="1:5" x14ac:dyDescent="0.3">
      <c r="A135" s="5" t="s">
        <v>891</v>
      </c>
      <c r="B135" s="5" t="s">
        <v>17</v>
      </c>
      <c r="C135" s="5" t="s">
        <v>894</v>
      </c>
      <c r="D135" s="5" t="s">
        <v>2788</v>
      </c>
      <c r="E135" s="30">
        <v>1972.7455840206501</v>
      </c>
    </row>
    <row r="136" spans="1:5" x14ac:dyDescent="0.3">
      <c r="A136" s="5" t="s">
        <v>891</v>
      </c>
      <c r="B136" s="5" t="s">
        <v>17</v>
      </c>
      <c r="C136" s="5" t="s">
        <v>1725</v>
      </c>
      <c r="D136" s="5" t="s">
        <v>2788</v>
      </c>
      <c r="E136" s="30">
        <v>0</v>
      </c>
    </row>
    <row r="137" spans="1:5" x14ac:dyDescent="0.3">
      <c r="A137" s="5" t="s">
        <v>891</v>
      </c>
      <c r="B137" s="5" t="s">
        <v>17</v>
      </c>
      <c r="C137" s="5" t="s">
        <v>2127</v>
      </c>
      <c r="D137" s="5" t="s">
        <v>2788</v>
      </c>
      <c r="E137" s="30">
        <v>276.67816747554502</v>
      </c>
    </row>
    <row r="138" spans="1:5" x14ac:dyDescent="0.3">
      <c r="A138" s="5" t="s">
        <v>897</v>
      </c>
      <c r="B138" s="5" t="s">
        <v>17</v>
      </c>
      <c r="C138" s="5" t="s">
        <v>898</v>
      </c>
      <c r="D138" s="5" t="s">
        <v>2788</v>
      </c>
      <c r="E138" s="30">
        <v>263492.154477957</v>
      </c>
    </row>
    <row r="139" spans="1:5" x14ac:dyDescent="0.3">
      <c r="A139" s="5" t="s">
        <v>911</v>
      </c>
      <c r="B139" s="5" t="s">
        <v>17</v>
      </c>
      <c r="C139" s="5" t="s">
        <v>912</v>
      </c>
      <c r="D139" s="5" t="s">
        <v>2788</v>
      </c>
      <c r="E139" s="30">
        <v>1081739.4899659799</v>
      </c>
    </row>
    <row r="140" spans="1:5" x14ac:dyDescent="0.3">
      <c r="A140" s="5" t="s">
        <v>911</v>
      </c>
      <c r="B140" s="5" t="s">
        <v>17</v>
      </c>
      <c r="C140" s="5" t="s">
        <v>913</v>
      </c>
      <c r="D140" s="5" t="s">
        <v>2788</v>
      </c>
      <c r="E140" s="30">
        <v>217935.731054501</v>
      </c>
    </row>
    <row r="141" spans="1:5" x14ac:dyDescent="0.3">
      <c r="A141" s="5" t="s">
        <v>921</v>
      </c>
      <c r="B141" s="5" t="s">
        <v>17</v>
      </c>
      <c r="C141" s="5" t="s">
        <v>922</v>
      </c>
      <c r="D141" s="5" t="s">
        <v>2788</v>
      </c>
      <c r="E141" s="30">
        <v>474986.33814045001</v>
      </c>
    </row>
    <row r="142" spans="1:5" x14ac:dyDescent="0.3">
      <c r="A142" s="5" t="s">
        <v>941</v>
      </c>
      <c r="B142" s="5" t="s">
        <v>17</v>
      </c>
      <c r="C142" s="5" t="s">
        <v>942</v>
      </c>
      <c r="D142" s="5" t="s">
        <v>2788</v>
      </c>
      <c r="E142" s="30">
        <v>5112335.1761975</v>
      </c>
    </row>
    <row r="143" spans="1:5" x14ac:dyDescent="0.3">
      <c r="A143" s="5" t="s">
        <v>941</v>
      </c>
      <c r="B143" s="5" t="s">
        <v>17</v>
      </c>
      <c r="C143" s="5" t="s">
        <v>948</v>
      </c>
      <c r="D143" s="5" t="s">
        <v>2788</v>
      </c>
      <c r="E143" s="30">
        <v>3084514.8079130398</v>
      </c>
    </row>
    <row r="144" spans="1:5" x14ac:dyDescent="0.3">
      <c r="A144" s="5" t="s">
        <v>941</v>
      </c>
      <c r="B144" s="5" t="s">
        <v>17</v>
      </c>
      <c r="C144" s="5" t="s">
        <v>969</v>
      </c>
      <c r="D144" s="5" t="s">
        <v>2788</v>
      </c>
      <c r="E144" s="30">
        <v>431777.236559927</v>
      </c>
    </row>
    <row r="145" spans="1:5" x14ac:dyDescent="0.3">
      <c r="A145" s="5" t="s">
        <v>941</v>
      </c>
      <c r="B145" s="5" t="s">
        <v>17</v>
      </c>
      <c r="C145" s="5" t="s">
        <v>973</v>
      </c>
      <c r="D145" s="5" t="s">
        <v>2788</v>
      </c>
      <c r="E145" s="30">
        <v>3740810.2281343802</v>
      </c>
    </row>
    <row r="146" spans="1:5" x14ac:dyDescent="0.3">
      <c r="A146" s="5" t="s">
        <v>941</v>
      </c>
      <c r="B146" s="5" t="s">
        <v>17</v>
      </c>
      <c r="C146" s="5" t="s">
        <v>976</v>
      </c>
      <c r="D146" s="5" t="s">
        <v>2788</v>
      </c>
      <c r="E146" s="30">
        <v>108120.952919435</v>
      </c>
    </row>
    <row r="147" spans="1:5" x14ac:dyDescent="0.3">
      <c r="A147" s="5" t="s">
        <v>941</v>
      </c>
      <c r="B147" s="5" t="s">
        <v>17</v>
      </c>
      <c r="C147" s="5" t="s">
        <v>979</v>
      </c>
      <c r="D147" s="5" t="s">
        <v>2788</v>
      </c>
      <c r="E147" s="30">
        <v>22240.6494366447</v>
      </c>
    </row>
    <row r="148" spans="1:5" x14ac:dyDescent="0.3">
      <c r="A148" s="5" t="s">
        <v>986</v>
      </c>
      <c r="B148" s="5" t="s">
        <v>17</v>
      </c>
      <c r="C148" s="5" t="s">
        <v>987</v>
      </c>
      <c r="D148" s="5" t="s">
        <v>2788</v>
      </c>
      <c r="E148" s="30">
        <v>61529.0252784677</v>
      </c>
    </row>
    <row r="149" spans="1:5" x14ac:dyDescent="0.3">
      <c r="A149" s="5" t="s">
        <v>986</v>
      </c>
      <c r="B149" s="5" t="s">
        <v>17</v>
      </c>
      <c r="C149" s="5" t="s">
        <v>991</v>
      </c>
      <c r="D149" s="5" t="s">
        <v>2788</v>
      </c>
      <c r="E149" s="30">
        <v>5345.1055274126602</v>
      </c>
    </row>
    <row r="150" spans="1:5" x14ac:dyDescent="0.3">
      <c r="A150" s="5" t="s">
        <v>986</v>
      </c>
      <c r="B150" s="5" t="s">
        <v>17</v>
      </c>
      <c r="C150" s="5" t="s">
        <v>993</v>
      </c>
      <c r="D150" s="5" t="s">
        <v>2788</v>
      </c>
      <c r="E150" s="30">
        <v>1593554.14764982</v>
      </c>
    </row>
    <row r="151" spans="1:5" x14ac:dyDescent="0.3">
      <c r="A151" s="5" t="s">
        <v>999</v>
      </c>
      <c r="B151" s="5" t="s">
        <v>17</v>
      </c>
      <c r="C151" s="5" t="s">
        <v>417</v>
      </c>
      <c r="D151" s="5" t="s">
        <v>2788</v>
      </c>
      <c r="E151" s="30">
        <v>16084.859558816601</v>
      </c>
    </row>
    <row r="152" spans="1:5" x14ac:dyDescent="0.3">
      <c r="A152" s="5" t="s">
        <v>999</v>
      </c>
      <c r="B152" s="5" t="s">
        <v>17</v>
      </c>
      <c r="C152" s="5" t="s">
        <v>1000</v>
      </c>
      <c r="D152" s="5" t="s">
        <v>2788</v>
      </c>
      <c r="E152" s="30">
        <v>38555.874793327101</v>
      </c>
    </row>
    <row r="153" spans="1:5" x14ac:dyDescent="0.3">
      <c r="A153" s="5" t="s">
        <v>999</v>
      </c>
      <c r="B153" s="5" t="s">
        <v>17</v>
      </c>
      <c r="C153" s="5" t="s">
        <v>1014</v>
      </c>
      <c r="D153" s="5" t="s">
        <v>2788</v>
      </c>
      <c r="E153" s="30">
        <v>823483.75767768605</v>
      </c>
    </row>
    <row r="154" spans="1:5" x14ac:dyDescent="0.3">
      <c r="A154" s="5" t="s">
        <v>999</v>
      </c>
      <c r="B154" s="5" t="s">
        <v>17</v>
      </c>
      <c r="C154" s="5" t="s">
        <v>1017</v>
      </c>
      <c r="D154" s="5" t="s">
        <v>2788</v>
      </c>
      <c r="E154" s="30">
        <v>30583.789635238201</v>
      </c>
    </row>
    <row r="155" spans="1:5" x14ac:dyDescent="0.3">
      <c r="A155" s="5" t="s">
        <v>999</v>
      </c>
      <c r="B155" s="5" t="s">
        <v>17</v>
      </c>
      <c r="C155" s="5" t="s">
        <v>1022</v>
      </c>
      <c r="D155" s="5" t="s">
        <v>2788</v>
      </c>
      <c r="E155" s="30">
        <v>8610.7192839590498</v>
      </c>
    </row>
    <row r="156" spans="1:5" x14ac:dyDescent="0.3">
      <c r="A156" s="5" t="s">
        <v>999</v>
      </c>
      <c r="B156" s="5" t="s">
        <v>17</v>
      </c>
      <c r="C156" s="5" t="s">
        <v>1439</v>
      </c>
      <c r="D156" s="5" t="s">
        <v>2788</v>
      </c>
      <c r="E156" s="30">
        <v>1346.30052447871</v>
      </c>
    </row>
    <row r="157" spans="1:5" x14ac:dyDescent="0.3">
      <c r="A157" s="5" t="s">
        <v>1026</v>
      </c>
      <c r="B157" s="5" t="s">
        <v>17</v>
      </c>
      <c r="C157" s="5" t="s">
        <v>1918</v>
      </c>
      <c r="D157" s="5" t="s">
        <v>2788</v>
      </c>
      <c r="E157" s="30">
        <v>4196.2867530100302</v>
      </c>
    </row>
    <row r="158" spans="1:5" x14ac:dyDescent="0.3">
      <c r="A158" s="5" t="s">
        <v>1026</v>
      </c>
      <c r="B158" s="5" t="s">
        <v>17</v>
      </c>
      <c r="C158" s="5" t="s">
        <v>1027</v>
      </c>
      <c r="D158" s="5" t="s">
        <v>2788</v>
      </c>
      <c r="E158" s="30">
        <v>6052.0702208478197</v>
      </c>
    </row>
    <row r="159" spans="1:5" x14ac:dyDescent="0.3">
      <c r="A159" s="5" t="s">
        <v>1026</v>
      </c>
      <c r="B159" s="5" t="s">
        <v>17</v>
      </c>
      <c r="C159" s="5" t="s">
        <v>1030</v>
      </c>
      <c r="D159" s="5" t="s">
        <v>2788</v>
      </c>
      <c r="E159" s="30">
        <v>43273.909489044898</v>
      </c>
    </row>
    <row r="160" spans="1:5" x14ac:dyDescent="0.3">
      <c r="A160" s="5" t="s">
        <v>1037</v>
      </c>
      <c r="B160" s="5" t="s">
        <v>17</v>
      </c>
      <c r="C160" s="5" t="s">
        <v>1038</v>
      </c>
      <c r="D160" s="5" t="s">
        <v>2788</v>
      </c>
      <c r="E160" s="30">
        <v>186092.76421707199</v>
      </c>
    </row>
    <row r="161" spans="1:5" x14ac:dyDescent="0.3">
      <c r="A161" s="5" t="s">
        <v>1037</v>
      </c>
      <c r="B161" s="5" t="s">
        <v>17</v>
      </c>
      <c r="C161" s="5" t="s">
        <v>1054</v>
      </c>
      <c r="D161" s="5" t="s">
        <v>2788</v>
      </c>
      <c r="E161" s="30">
        <v>698110.57603642403</v>
      </c>
    </row>
    <row r="162" spans="1:5" x14ac:dyDescent="0.3">
      <c r="A162" s="5" t="s">
        <v>1037</v>
      </c>
      <c r="B162" s="5" t="s">
        <v>17</v>
      </c>
      <c r="C162" s="5" t="s">
        <v>1061</v>
      </c>
      <c r="D162" s="5" t="s">
        <v>2788</v>
      </c>
      <c r="E162" s="30">
        <v>1427895.19098596</v>
      </c>
    </row>
    <row r="163" spans="1:5" x14ac:dyDescent="0.3">
      <c r="A163" s="5" t="s">
        <v>1037</v>
      </c>
      <c r="B163" s="5" t="s">
        <v>17</v>
      </c>
      <c r="C163" s="5" t="s">
        <v>1067</v>
      </c>
      <c r="D163" s="5" t="s">
        <v>2788</v>
      </c>
      <c r="E163" s="30">
        <v>270526.01345499197</v>
      </c>
    </row>
    <row r="164" spans="1:5" x14ac:dyDescent="0.3">
      <c r="A164" s="5" t="s">
        <v>1037</v>
      </c>
      <c r="B164" s="5" t="s">
        <v>17</v>
      </c>
      <c r="C164" s="5" t="s">
        <v>1089</v>
      </c>
      <c r="D164" s="5" t="s">
        <v>2788</v>
      </c>
      <c r="E164" s="30">
        <v>635287.05786531896</v>
      </c>
    </row>
    <row r="165" spans="1:5" x14ac:dyDescent="0.3">
      <c r="A165" s="5" t="s">
        <v>1037</v>
      </c>
      <c r="B165" s="5" t="s">
        <v>17</v>
      </c>
      <c r="C165" s="5" t="s">
        <v>1109</v>
      </c>
      <c r="D165" s="5" t="s">
        <v>2788</v>
      </c>
      <c r="E165" s="30">
        <v>3051257.1529114302</v>
      </c>
    </row>
    <row r="166" spans="1:5" x14ac:dyDescent="0.3">
      <c r="A166" s="5" t="s">
        <v>1037</v>
      </c>
      <c r="B166" s="5" t="s">
        <v>17</v>
      </c>
      <c r="C166" s="5" t="s">
        <v>1126</v>
      </c>
      <c r="D166" s="5" t="s">
        <v>2788</v>
      </c>
      <c r="E166" s="30">
        <v>3592714.1472307802</v>
      </c>
    </row>
    <row r="167" spans="1:5" x14ac:dyDescent="0.3">
      <c r="A167" s="5" t="s">
        <v>1037</v>
      </c>
      <c r="B167" s="5" t="s">
        <v>17</v>
      </c>
      <c r="C167" s="5" t="s">
        <v>1129</v>
      </c>
      <c r="D167" s="5" t="s">
        <v>2788</v>
      </c>
      <c r="E167" s="30">
        <v>6322237.9642620897</v>
      </c>
    </row>
    <row r="168" spans="1:5" x14ac:dyDescent="0.3">
      <c r="A168" s="5" t="s">
        <v>1037</v>
      </c>
      <c r="B168" s="5" t="s">
        <v>17</v>
      </c>
      <c r="C168" s="5" t="s">
        <v>1135</v>
      </c>
      <c r="D168" s="5" t="s">
        <v>2788</v>
      </c>
      <c r="E168" s="30">
        <v>1307547.0453000001</v>
      </c>
    </row>
    <row r="169" spans="1:5" x14ac:dyDescent="0.3">
      <c r="A169" s="5" t="s">
        <v>1037</v>
      </c>
      <c r="B169" s="5" t="s">
        <v>17</v>
      </c>
      <c r="C169" s="5" t="s">
        <v>1152</v>
      </c>
      <c r="D169" s="5" t="s">
        <v>2788</v>
      </c>
      <c r="E169" s="30">
        <v>26438040.3468327</v>
      </c>
    </row>
    <row r="170" spans="1:5" x14ac:dyDescent="0.3">
      <c r="A170" s="5" t="s">
        <v>1037</v>
      </c>
      <c r="B170" s="5" t="s">
        <v>17</v>
      </c>
      <c r="C170" s="5" t="s">
        <v>1171</v>
      </c>
      <c r="D170" s="5" t="s">
        <v>2788</v>
      </c>
      <c r="E170" s="30">
        <v>909313.34143938799</v>
      </c>
    </row>
    <row r="171" spans="1:5" x14ac:dyDescent="0.3">
      <c r="A171" s="5" t="s">
        <v>1037</v>
      </c>
      <c r="B171" s="5" t="s">
        <v>17</v>
      </c>
      <c r="C171" s="5" t="s">
        <v>1183</v>
      </c>
      <c r="D171" s="5" t="s">
        <v>2788</v>
      </c>
      <c r="E171" s="30">
        <v>8408756.1203084309</v>
      </c>
    </row>
    <row r="172" spans="1:5" x14ac:dyDescent="0.3">
      <c r="A172" s="5" t="s">
        <v>1037</v>
      </c>
      <c r="B172" s="5" t="s">
        <v>17</v>
      </c>
      <c r="C172" s="5" t="s">
        <v>1203</v>
      </c>
      <c r="D172" s="5" t="s">
        <v>2788</v>
      </c>
      <c r="E172" s="30">
        <v>359561.90047340398</v>
      </c>
    </row>
    <row r="173" spans="1:5" x14ac:dyDescent="0.3">
      <c r="A173" s="5" t="s">
        <v>1037</v>
      </c>
      <c r="B173" s="5" t="s">
        <v>17</v>
      </c>
      <c r="C173" s="5" t="s">
        <v>1212</v>
      </c>
      <c r="D173" s="5" t="s">
        <v>2788</v>
      </c>
      <c r="E173" s="30">
        <v>3422760.5058390601</v>
      </c>
    </row>
    <row r="174" spans="1:5" x14ac:dyDescent="0.3">
      <c r="A174" s="5" t="s">
        <v>1037</v>
      </c>
      <c r="B174" s="5" t="s">
        <v>17</v>
      </c>
      <c r="C174" s="5" t="s">
        <v>1220</v>
      </c>
      <c r="D174" s="5" t="s">
        <v>2788</v>
      </c>
      <c r="E174" s="30">
        <v>1474159.62140076</v>
      </c>
    </row>
    <row r="175" spans="1:5" x14ac:dyDescent="0.3">
      <c r="A175" s="5" t="s">
        <v>1037</v>
      </c>
      <c r="B175" s="5" t="s">
        <v>17</v>
      </c>
      <c r="C175" s="5" t="s">
        <v>1226</v>
      </c>
      <c r="D175" s="5" t="s">
        <v>2788</v>
      </c>
      <c r="E175" s="30">
        <v>842011.45608878601</v>
      </c>
    </row>
    <row r="176" spans="1:5" x14ac:dyDescent="0.3">
      <c r="A176" s="5" t="s">
        <v>1234</v>
      </c>
      <c r="B176" s="5" t="s">
        <v>17</v>
      </c>
      <c r="C176" s="5" t="s">
        <v>1235</v>
      </c>
      <c r="D176" s="5" t="s">
        <v>2788</v>
      </c>
      <c r="E176" s="30">
        <v>449689.53900387499</v>
      </c>
    </row>
    <row r="177" spans="1:5" x14ac:dyDescent="0.3">
      <c r="A177" s="5" t="s">
        <v>1234</v>
      </c>
      <c r="B177" s="5" t="s">
        <v>17</v>
      </c>
      <c r="C177" s="5" t="s">
        <v>1242</v>
      </c>
      <c r="D177" s="5" t="s">
        <v>2788</v>
      </c>
      <c r="E177" s="30">
        <v>86952.106442767996</v>
      </c>
    </row>
    <row r="178" spans="1:5" x14ac:dyDescent="0.3">
      <c r="A178" s="5" t="s">
        <v>1234</v>
      </c>
      <c r="B178" s="5" t="s">
        <v>17</v>
      </c>
      <c r="C178" s="5" t="s">
        <v>1248</v>
      </c>
      <c r="D178" s="5" t="s">
        <v>2788</v>
      </c>
      <c r="E178" s="30">
        <v>39736.2933250817</v>
      </c>
    </row>
    <row r="179" spans="1:5" x14ac:dyDescent="0.3">
      <c r="A179" s="5" t="s">
        <v>1234</v>
      </c>
      <c r="B179" s="5" t="s">
        <v>17</v>
      </c>
      <c r="C179" s="5" t="s">
        <v>1252</v>
      </c>
      <c r="D179" s="5" t="s">
        <v>2788</v>
      </c>
      <c r="E179" s="30">
        <v>5189935.9705069298</v>
      </c>
    </row>
    <row r="180" spans="1:5" x14ac:dyDescent="0.3">
      <c r="A180" s="5" t="s">
        <v>1234</v>
      </c>
      <c r="B180" s="5" t="s">
        <v>17</v>
      </c>
      <c r="C180" s="5" t="s">
        <v>1257</v>
      </c>
      <c r="D180" s="5" t="s">
        <v>2788</v>
      </c>
      <c r="E180" s="30">
        <v>100014.694585794</v>
      </c>
    </row>
    <row r="181" spans="1:5" x14ac:dyDescent="0.3">
      <c r="A181" s="5" t="s">
        <v>1234</v>
      </c>
      <c r="B181" s="5" t="s">
        <v>17</v>
      </c>
      <c r="C181" s="5" t="s">
        <v>1260</v>
      </c>
      <c r="D181" s="5" t="s">
        <v>2788</v>
      </c>
      <c r="E181" s="30">
        <v>2376692.4607901401</v>
      </c>
    </row>
    <row r="182" spans="1:5" x14ac:dyDescent="0.3">
      <c r="A182" s="5" t="s">
        <v>1234</v>
      </c>
      <c r="B182" s="5" t="s">
        <v>17</v>
      </c>
      <c r="C182" s="5" t="s">
        <v>1815</v>
      </c>
      <c r="D182" s="5" t="s">
        <v>2788</v>
      </c>
      <c r="E182" s="30">
        <v>87.093350173665897</v>
      </c>
    </row>
    <row r="183" spans="1:5" x14ac:dyDescent="0.3">
      <c r="A183" s="5" t="s">
        <v>1262</v>
      </c>
      <c r="B183" s="5" t="s">
        <v>17</v>
      </c>
      <c r="C183" s="5" t="s">
        <v>1263</v>
      </c>
      <c r="D183" s="5" t="s">
        <v>2788</v>
      </c>
      <c r="E183" s="30">
        <v>1012664.78931096</v>
      </c>
    </row>
    <row r="184" spans="1:5" x14ac:dyDescent="0.3">
      <c r="A184" s="5" t="s">
        <v>1262</v>
      </c>
      <c r="B184" s="5" t="s">
        <v>17</v>
      </c>
      <c r="C184" s="5" t="s">
        <v>1270</v>
      </c>
      <c r="D184" s="5" t="s">
        <v>2788</v>
      </c>
      <c r="E184" s="30">
        <v>134280.520902855</v>
      </c>
    </row>
    <row r="185" spans="1:5" x14ac:dyDescent="0.3">
      <c r="A185" s="5" t="s">
        <v>1275</v>
      </c>
      <c r="B185" s="5" t="s">
        <v>17</v>
      </c>
      <c r="C185" s="5" t="s">
        <v>523</v>
      </c>
      <c r="D185" s="5" t="s">
        <v>2788</v>
      </c>
      <c r="E185" s="30">
        <v>18889.163219034301</v>
      </c>
    </row>
    <row r="186" spans="1:5" x14ac:dyDescent="0.3">
      <c r="A186" s="5" t="s">
        <v>1275</v>
      </c>
      <c r="B186" s="5" t="s">
        <v>17</v>
      </c>
      <c r="C186" s="5" t="s">
        <v>1276</v>
      </c>
      <c r="D186" s="5" t="s">
        <v>2788</v>
      </c>
      <c r="E186" s="30">
        <v>1167276.95044791</v>
      </c>
    </row>
    <row r="187" spans="1:5" x14ac:dyDescent="0.3">
      <c r="A187" s="5" t="s">
        <v>1275</v>
      </c>
      <c r="B187" s="5" t="s">
        <v>17</v>
      </c>
      <c r="C187" s="5" t="s">
        <v>1282</v>
      </c>
      <c r="D187" s="5" t="s">
        <v>2788</v>
      </c>
      <c r="E187" s="30">
        <v>768440.06314579002</v>
      </c>
    </row>
    <row r="188" spans="1:5" x14ac:dyDescent="0.3">
      <c r="A188" s="5" t="s">
        <v>1275</v>
      </c>
      <c r="B188" s="5" t="s">
        <v>17</v>
      </c>
      <c r="C188" s="5" t="s">
        <v>1294</v>
      </c>
      <c r="D188" s="5" t="s">
        <v>2788</v>
      </c>
      <c r="E188" s="30">
        <v>290759.45699444402</v>
      </c>
    </row>
    <row r="189" spans="1:5" x14ac:dyDescent="0.3">
      <c r="A189" s="5" t="s">
        <v>1275</v>
      </c>
      <c r="B189" s="5" t="s">
        <v>17</v>
      </c>
      <c r="C189" s="5" t="s">
        <v>1301</v>
      </c>
      <c r="D189" s="5" t="s">
        <v>2788</v>
      </c>
      <c r="E189" s="30">
        <v>8910315.1728967596</v>
      </c>
    </row>
    <row r="190" spans="1:5" x14ac:dyDescent="0.3">
      <c r="A190" s="5" t="s">
        <v>1275</v>
      </c>
      <c r="B190" s="5" t="s">
        <v>17</v>
      </c>
      <c r="C190" s="5" t="s">
        <v>1305</v>
      </c>
      <c r="D190" s="5" t="s">
        <v>2788</v>
      </c>
      <c r="E190" s="30">
        <v>1158167.1836858101</v>
      </c>
    </row>
    <row r="191" spans="1:5" x14ac:dyDescent="0.3">
      <c r="A191" s="5" t="s">
        <v>1312</v>
      </c>
      <c r="B191" s="5" t="s">
        <v>17</v>
      </c>
      <c r="C191" s="5" t="s">
        <v>1313</v>
      </c>
      <c r="D191" s="5" t="s">
        <v>2788</v>
      </c>
      <c r="E191" s="30">
        <v>3538575.7426236998</v>
      </c>
    </row>
    <row r="192" spans="1:5" x14ac:dyDescent="0.3">
      <c r="A192" s="5" t="s">
        <v>1312</v>
      </c>
      <c r="B192" s="5" t="s">
        <v>17</v>
      </c>
      <c r="C192" s="5" t="s">
        <v>1324</v>
      </c>
      <c r="D192" s="5" t="s">
        <v>2788</v>
      </c>
      <c r="E192" s="30">
        <v>12584595.080613</v>
      </c>
    </row>
    <row r="193" spans="1:5" x14ac:dyDescent="0.3">
      <c r="A193" s="5" t="s">
        <v>1312</v>
      </c>
      <c r="B193" s="5" t="s">
        <v>17</v>
      </c>
      <c r="C193" s="5" t="s">
        <v>1331</v>
      </c>
      <c r="D193" s="5" t="s">
        <v>2788</v>
      </c>
      <c r="E193" s="30">
        <v>7158532.4291449701</v>
      </c>
    </row>
    <row r="194" spans="1:5" x14ac:dyDescent="0.3">
      <c r="A194" s="5" t="s">
        <v>1312</v>
      </c>
      <c r="B194" s="5" t="s">
        <v>17</v>
      </c>
      <c r="C194" s="5" t="s">
        <v>1357</v>
      </c>
      <c r="D194" s="5" t="s">
        <v>2788</v>
      </c>
      <c r="E194" s="30">
        <v>3516899.3830496599</v>
      </c>
    </row>
    <row r="195" spans="1:5" x14ac:dyDescent="0.3">
      <c r="A195" s="5" t="s">
        <v>1312</v>
      </c>
      <c r="B195" s="5" t="s">
        <v>17</v>
      </c>
      <c r="C195" s="5" t="s">
        <v>1364</v>
      </c>
      <c r="D195" s="5" t="s">
        <v>2788</v>
      </c>
      <c r="E195" s="30">
        <v>3935042.3696905002</v>
      </c>
    </row>
    <row r="196" spans="1:5" x14ac:dyDescent="0.3">
      <c r="A196" s="5" t="s">
        <v>1312</v>
      </c>
      <c r="B196" s="5" t="s">
        <v>17</v>
      </c>
      <c r="C196" s="5" t="s">
        <v>1368</v>
      </c>
      <c r="D196" s="5" t="s">
        <v>2788</v>
      </c>
      <c r="E196" s="30">
        <v>4943954.0491136499</v>
      </c>
    </row>
    <row r="197" spans="1:5" x14ac:dyDescent="0.3">
      <c r="A197" s="5" t="s">
        <v>1312</v>
      </c>
      <c r="B197" s="5" t="s">
        <v>17</v>
      </c>
      <c r="C197" s="5" t="s">
        <v>1372</v>
      </c>
      <c r="D197" s="5" t="s">
        <v>2788</v>
      </c>
      <c r="E197" s="30">
        <v>1343168.7691458701</v>
      </c>
    </row>
    <row r="198" spans="1:5" x14ac:dyDescent="0.3">
      <c r="A198" s="5" t="s">
        <v>1312</v>
      </c>
      <c r="B198" s="5" t="s">
        <v>17</v>
      </c>
      <c r="C198" s="5" t="s">
        <v>1389</v>
      </c>
      <c r="D198" s="5" t="s">
        <v>2788</v>
      </c>
      <c r="E198" s="30">
        <v>18514106.2711473</v>
      </c>
    </row>
    <row r="199" spans="1:5" x14ac:dyDescent="0.3">
      <c r="A199" s="5" t="s">
        <v>1312</v>
      </c>
      <c r="B199" s="5" t="s">
        <v>17</v>
      </c>
      <c r="C199" s="5" t="s">
        <v>1396</v>
      </c>
      <c r="D199" s="5" t="s">
        <v>2788</v>
      </c>
      <c r="E199" s="30">
        <v>2605593.31090505</v>
      </c>
    </row>
    <row r="200" spans="1:5" x14ac:dyDescent="0.3">
      <c r="A200" s="5" t="s">
        <v>1312</v>
      </c>
      <c r="B200" s="5" t="s">
        <v>17</v>
      </c>
      <c r="C200" s="5" t="s">
        <v>1416</v>
      </c>
      <c r="D200" s="5" t="s">
        <v>2788</v>
      </c>
      <c r="E200" s="30">
        <v>18883379.645899002</v>
      </c>
    </row>
    <row r="201" spans="1:5" x14ac:dyDescent="0.3">
      <c r="A201" s="5" t="s">
        <v>1312</v>
      </c>
      <c r="B201" s="5" t="s">
        <v>17</v>
      </c>
      <c r="C201" s="5" t="s">
        <v>1426</v>
      </c>
      <c r="D201" s="5" t="s">
        <v>2788</v>
      </c>
      <c r="E201" s="30">
        <v>187940.23261910499</v>
      </c>
    </row>
    <row r="202" spans="1:5" x14ac:dyDescent="0.3">
      <c r="A202" s="5" t="s">
        <v>1428</v>
      </c>
      <c r="B202" s="5" t="s">
        <v>17</v>
      </c>
      <c r="C202" s="5" t="s">
        <v>1429</v>
      </c>
      <c r="D202" s="5" t="s">
        <v>2788</v>
      </c>
      <c r="E202" s="30">
        <v>11135.3446711368</v>
      </c>
    </row>
    <row r="203" spans="1:5" x14ac:dyDescent="0.3">
      <c r="A203" s="5" t="s">
        <v>1428</v>
      </c>
      <c r="B203" s="5" t="s">
        <v>17</v>
      </c>
      <c r="C203" s="5" t="s">
        <v>1432</v>
      </c>
      <c r="D203" s="5" t="s">
        <v>2788</v>
      </c>
      <c r="E203" s="30">
        <v>140559.57107714901</v>
      </c>
    </row>
    <row r="204" spans="1:5" x14ac:dyDescent="0.3">
      <c r="A204" s="5" t="s">
        <v>1428</v>
      </c>
      <c r="B204" s="5" t="s">
        <v>17</v>
      </c>
      <c r="C204" s="5" t="s">
        <v>1436</v>
      </c>
      <c r="D204" s="5" t="s">
        <v>2788</v>
      </c>
      <c r="E204" s="30">
        <v>112546.54425553299</v>
      </c>
    </row>
    <row r="205" spans="1:5" x14ac:dyDescent="0.3">
      <c r="A205" s="5" t="s">
        <v>1428</v>
      </c>
      <c r="B205" s="5" t="s">
        <v>17</v>
      </c>
      <c r="C205" s="5" t="s">
        <v>1438</v>
      </c>
      <c r="D205" s="5" t="s">
        <v>2788</v>
      </c>
      <c r="E205" s="30">
        <v>740507.15258625697</v>
      </c>
    </row>
    <row r="206" spans="1:5" x14ac:dyDescent="0.3">
      <c r="A206" s="5" t="s">
        <v>1428</v>
      </c>
      <c r="B206" s="5" t="s">
        <v>17</v>
      </c>
      <c r="C206" s="5" t="s">
        <v>1439</v>
      </c>
      <c r="D206" s="5" t="s">
        <v>2788</v>
      </c>
      <c r="E206" s="30">
        <v>85136.416432058293</v>
      </c>
    </row>
    <row r="207" spans="1:5" x14ac:dyDescent="0.3">
      <c r="A207" s="5" t="s">
        <v>1428</v>
      </c>
      <c r="B207" s="5" t="s">
        <v>17</v>
      </c>
      <c r="C207" s="5" t="s">
        <v>1815</v>
      </c>
      <c r="D207" s="5" t="s">
        <v>2788</v>
      </c>
      <c r="E207" s="30">
        <v>6319.7738157637395</v>
      </c>
    </row>
    <row r="208" spans="1:5" x14ac:dyDescent="0.3">
      <c r="A208" s="5" t="s">
        <v>1428</v>
      </c>
      <c r="B208" s="5" t="s">
        <v>17</v>
      </c>
      <c r="C208" s="5" t="s">
        <v>1440</v>
      </c>
      <c r="D208" s="5" t="s">
        <v>2788</v>
      </c>
      <c r="E208" s="30">
        <v>18210.484697019299</v>
      </c>
    </row>
    <row r="209" spans="1:5" x14ac:dyDescent="0.3">
      <c r="A209" s="5" t="s">
        <v>1443</v>
      </c>
      <c r="B209" s="5" t="s">
        <v>17</v>
      </c>
      <c r="C209" s="5" t="s">
        <v>1444</v>
      </c>
      <c r="D209" s="5" t="s">
        <v>2788</v>
      </c>
      <c r="E209" s="30">
        <v>19974.1186813844</v>
      </c>
    </row>
    <row r="210" spans="1:5" x14ac:dyDescent="0.3">
      <c r="A210" s="5" t="s">
        <v>1443</v>
      </c>
      <c r="B210" s="5" t="s">
        <v>17</v>
      </c>
      <c r="C210" s="5" t="s">
        <v>1445</v>
      </c>
      <c r="D210" s="5" t="s">
        <v>2788</v>
      </c>
      <c r="E210" s="30">
        <v>20161.997946052201</v>
      </c>
    </row>
    <row r="211" spans="1:5" x14ac:dyDescent="0.3">
      <c r="A211" s="5" t="s">
        <v>1449</v>
      </c>
      <c r="B211" s="5" t="s">
        <v>17</v>
      </c>
      <c r="C211" s="5" t="s">
        <v>1450</v>
      </c>
      <c r="D211" s="5" t="s">
        <v>2788</v>
      </c>
      <c r="E211" s="30">
        <v>28807.364353807199</v>
      </c>
    </row>
    <row r="212" spans="1:5" x14ac:dyDescent="0.3">
      <c r="A212" s="5" t="s">
        <v>1449</v>
      </c>
      <c r="B212" s="5" t="s">
        <v>17</v>
      </c>
      <c r="C212" s="5" t="s">
        <v>1456</v>
      </c>
      <c r="D212" s="5" t="s">
        <v>2788</v>
      </c>
      <c r="E212" s="30">
        <v>4531.4401926478704</v>
      </c>
    </row>
    <row r="213" spans="1:5" x14ac:dyDescent="0.3">
      <c r="A213" s="5" t="s">
        <v>1449</v>
      </c>
      <c r="B213" s="5" t="s">
        <v>17</v>
      </c>
      <c r="C213" s="5" t="s">
        <v>544</v>
      </c>
      <c r="D213" s="5" t="s">
        <v>2788</v>
      </c>
      <c r="E213" s="30">
        <v>68864.949146337894</v>
      </c>
    </row>
    <row r="214" spans="1:5" x14ac:dyDescent="0.3">
      <c r="A214" s="5" t="s">
        <v>1449</v>
      </c>
      <c r="B214" s="5" t="s">
        <v>17</v>
      </c>
      <c r="C214" s="5" t="s">
        <v>1464</v>
      </c>
      <c r="D214" s="5" t="s">
        <v>2788</v>
      </c>
      <c r="E214" s="30">
        <v>894218.40562215599</v>
      </c>
    </row>
    <row r="215" spans="1:5" x14ac:dyDescent="0.3">
      <c r="A215" s="5" t="s">
        <v>1473</v>
      </c>
      <c r="B215" s="5" t="s">
        <v>17</v>
      </c>
      <c r="C215" s="5" t="s">
        <v>1474</v>
      </c>
      <c r="D215" s="5" t="s">
        <v>2788</v>
      </c>
      <c r="E215" s="30">
        <v>146328.955528158</v>
      </c>
    </row>
    <row r="216" spans="1:5" x14ac:dyDescent="0.3">
      <c r="A216" s="5" t="s">
        <v>1473</v>
      </c>
      <c r="B216" s="5" t="s">
        <v>17</v>
      </c>
      <c r="C216" s="5" t="s">
        <v>1485</v>
      </c>
      <c r="D216" s="5" t="s">
        <v>2788</v>
      </c>
      <c r="E216" s="30">
        <v>255845.03652137</v>
      </c>
    </row>
    <row r="217" spans="1:5" x14ac:dyDescent="0.3">
      <c r="A217" s="5" t="s">
        <v>1488</v>
      </c>
      <c r="B217" s="5" t="s">
        <v>17</v>
      </c>
      <c r="C217" s="5" t="s">
        <v>1489</v>
      </c>
      <c r="D217" s="5" t="s">
        <v>2788</v>
      </c>
      <c r="E217" s="30">
        <v>92205.004959344995</v>
      </c>
    </row>
    <row r="218" spans="1:5" x14ac:dyDescent="0.3">
      <c r="A218" s="5" t="s">
        <v>1488</v>
      </c>
      <c r="B218" s="5" t="s">
        <v>17</v>
      </c>
      <c r="C218" s="5" t="s">
        <v>1492</v>
      </c>
      <c r="D218" s="5" t="s">
        <v>2788</v>
      </c>
      <c r="E218" s="30">
        <v>47607.509891238398</v>
      </c>
    </row>
    <row r="219" spans="1:5" x14ac:dyDescent="0.3">
      <c r="A219" s="5" t="s">
        <v>1488</v>
      </c>
      <c r="B219" s="5" t="s">
        <v>17</v>
      </c>
      <c r="C219" s="5" t="s">
        <v>1497</v>
      </c>
      <c r="D219" s="5" t="s">
        <v>2788</v>
      </c>
      <c r="E219" s="30">
        <v>1100220.51608595</v>
      </c>
    </row>
    <row r="220" spans="1:5" x14ac:dyDescent="0.3">
      <c r="A220" s="5" t="s">
        <v>1526</v>
      </c>
      <c r="B220" s="5" t="s">
        <v>17</v>
      </c>
      <c r="C220" s="5" t="s">
        <v>979</v>
      </c>
      <c r="D220" s="5" t="s">
        <v>2788</v>
      </c>
      <c r="E220" s="30">
        <v>8877.4817581214993</v>
      </c>
    </row>
    <row r="221" spans="1:5" x14ac:dyDescent="0.3">
      <c r="A221" s="5" t="s">
        <v>1526</v>
      </c>
      <c r="B221" s="5" t="s">
        <v>17</v>
      </c>
      <c r="C221" s="5" t="s">
        <v>1527</v>
      </c>
      <c r="D221" s="5" t="s">
        <v>2788</v>
      </c>
      <c r="E221" s="30">
        <v>16000.2645391487</v>
      </c>
    </row>
    <row r="222" spans="1:5" x14ac:dyDescent="0.3">
      <c r="A222" s="5" t="s">
        <v>1526</v>
      </c>
      <c r="B222" s="5" t="s">
        <v>17</v>
      </c>
      <c r="C222" s="5" t="s">
        <v>1542</v>
      </c>
      <c r="D222" s="5" t="s">
        <v>2788</v>
      </c>
      <c r="E222" s="30">
        <v>10167.474704067399</v>
      </c>
    </row>
    <row r="223" spans="1:5" x14ac:dyDescent="0.3">
      <c r="A223" s="5" t="s">
        <v>1526</v>
      </c>
      <c r="B223" s="5" t="s">
        <v>17</v>
      </c>
      <c r="C223" s="5" t="s">
        <v>1544</v>
      </c>
      <c r="D223" s="5" t="s">
        <v>2788</v>
      </c>
      <c r="E223" s="30">
        <v>60324.579516607802</v>
      </c>
    </row>
    <row r="224" spans="1:5" x14ac:dyDescent="0.3">
      <c r="A224" s="5" t="s">
        <v>1526</v>
      </c>
      <c r="B224" s="5" t="s">
        <v>17</v>
      </c>
      <c r="C224" s="5" t="s">
        <v>1545</v>
      </c>
      <c r="D224" s="5" t="s">
        <v>2788</v>
      </c>
      <c r="E224" s="30">
        <v>37401.288812805797</v>
      </c>
    </row>
    <row r="225" spans="1:5" x14ac:dyDescent="0.3">
      <c r="A225" s="5" t="s">
        <v>1563</v>
      </c>
      <c r="B225" s="5" t="s">
        <v>17</v>
      </c>
      <c r="C225" s="5" t="s">
        <v>1564</v>
      </c>
      <c r="D225" s="5" t="s">
        <v>2788</v>
      </c>
      <c r="E225" s="30">
        <v>133723.716025056</v>
      </c>
    </row>
    <row r="226" spans="1:5" x14ac:dyDescent="0.3">
      <c r="A226" s="5" t="s">
        <v>1563</v>
      </c>
      <c r="B226" s="5" t="s">
        <v>17</v>
      </c>
      <c r="C226" s="5" t="s">
        <v>1573</v>
      </c>
      <c r="D226" s="5" t="s">
        <v>2788</v>
      </c>
      <c r="E226" s="30">
        <v>112279.997148087</v>
      </c>
    </row>
    <row r="227" spans="1:5" x14ac:dyDescent="0.3">
      <c r="A227" s="5" t="s">
        <v>1574</v>
      </c>
      <c r="B227" s="5" t="s">
        <v>17</v>
      </c>
      <c r="C227" s="5" t="s">
        <v>1030</v>
      </c>
      <c r="D227" s="5" t="s">
        <v>2788</v>
      </c>
      <c r="E227" s="30">
        <v>2845.75648184388</v>
      </c>
    </row>
    <row r="228" spans="1:5" x14ac:dyDescent="0.3">
      <c r="A228" s="5" t="s">
        <v>1574</v>
      </c>
      <c r="B228" s="5" t="s">
        <v>17</v>
      </c>
      <c r="C228" s="5" t="s">
        <v>1575</v>
      </c>
      <c r="D228" s="5" t="s">
        <v>2788</v>
      </c>
      <c r="E228" s="30">
        <v>35986.3049272102</v>
      </c>
    </row>
    <row r="229" spans="1:5" x14ac:dyDescent="0.3">
      <c r="A229" s="5" t="s">
        <v>1574</v>
      </c>
      <c r="B229" s="5" t="s">
        <v>17</v>
      </c>
      <c r="C229" s="5" t="s">
        <v>1579</v>
      </c>
      <c r="D229" s="5" t="s">
        <v>2788</v>
      </c>
      <c r="E229" s="30">
        <v>91343.340881763506</v>
      </c>
    </row>
    <row r="230" spans="1:5" x14ac:dyDescent="0.3">
      <c r="A230" s="5" t="s">
        <v>1574</v>
      </c>
      <c r="B230" s="5" t="s">
        <v>17</v>
      </c>
      <c r="C230" s="5" t="s">
        <v>1580</v>
      </c>
      <c r="D230" s="5" t="s">
        <v>2788</v>
      </c>
      <c r="E230" s="30">
        <v>122657.120236749</v>
      </c>
    </row>
    <row r="231" spans="1:5" x14ac:dyDescent="0.3">
      <c r="A231" s="5" t="s">
        <v>1574</v>
      </c>
      <c r="B231" s="5" t="s">
        <v>17</v>
      </c>
      <c r="C231" s="5" t="s">
        <v>2133</v>
      </c>
      <c r="D231" s="5" t="s">
        <v>2788</v>
      </c>
      <c r="E231" s="30">
        <v>5430.43715419201</v>
      </c>
    </row>
    <row r="232" spans="1:5" x14ac:dyDescent="0.3">
      <c r="A232" s="5" t="s">
        <v>1588</v>
      </c>
      <c r="B232" s="5" t="s">
        <v>17</v>
      </c>
      <c r="C232" s="5" t="s">
        <v>1589</v>
      </c>
      <c r="D232" s="5" t="s">
        <v>2788</v>
      </c>
      <c r="E232" s="30">
        <v>3388.0697159338902</v>
      </c>
    </row>
    <row r="233" spans="1:5" x14ac:dyDescent="0.3">
      <c r="A233" s="5" t="s">
        <v>1594</v>
      </c>
      <c r="B233" s="5" t="s">
        <v>17</v>
      </c>
      <c r="C233" s="5" t="s">
        <v>1595</v>
      </c>
      <c r="D233" s="5" t="s">
        <v>2788</v>
      </c>
      <c r="E233" s="30">
        <v>38788.1791479245</v>
      </c>
    </row>
    <row r="234" spans="1:5" x14ac:dyDescent="0.3">
      <c r="A234" s="5" t="s">
        <v>1594</v>
      </c>
      <c r="B234" s="5" t="s">
        <v>17</v>
      </c>
      <c r="C234" s="5" t="s">
        <v>1599</v>
      </c>
      <c r="D234" s="5" t="s">
        <v>2788</v>
      </c>
      <c r="E234" s="30">
        <v>39034.813900519599</v>
      </c>
    </row>
    <row r="235" spans="1:5" x14ac:dyDescent="0.3">
      <c r="A235" s="5" t="s">
        <v>1594</v>
      </c>
      <c r="B235" s="5" t="s">
        <v>17</v>
      </c>
      <c r="C235" s="5" t="s">
        <v>1606</v>
      </c>
      <c r="D235" s="5" t="s">
        <v>2788</v>
      </c>
      <c r="E235" s="30">
        <v>59734.515501669601</v>
      </c>
    </row>
    <row r="236" spans="1:5" x14ac:dyDescent="0.3">
      <c r="A236" s="5" t="s">
        <v>1610</v>
      </c>
      <c r="B236" s="5" t="s">
        <v>17</v>
      </c>
      <c r="C236" s="5" t="s">
        <v>1611</v>
      </c>
      <c r="D236" s="5" t="s">
        <v>2788</v>
      </c>
      <c r="E236" s="30">
        <v>95722.545942744502</v>
      </c>
    </row>
    <row r="237" spans="1:5" x14ac:dyDescent="0.3">
      <c r="A237" s="5" t="s">
        <v>1610</v>
      </c>
      <c r="B237" s="5" t="s">
        <v>17</v>
      </c>
      <c r="C237" s="5" t="s">
        <v>1740</v>
      </c>
      <c r="D237" s="5" t="s">
        <v>2788</v>
      </c>
      <c r="E237" s="30">
        <v>6754.0927184417997</v>
      </c>
    </row>
    <row r="238" spans="1:5" x14ac:dyDescent="0.3">
      <c r="A238" s="5" t="s">
        <v>1613</v>
      </c>
      <c r="B238" s="5" t="s">
        <v>17</v>
      </c>
      <c r="C238" s="5" t="s">
        <v>245</v>
      </c>
      <c r="D238" s="5" t="s">
        <v>2788</v>
      </c>
      <c r="E238" s="30">
        <v>1032.76181967703</v>
      </c>
    </row>
    <row r="239" spans="1:5" x14ac:dyDescent="0.3">
      <c r="A239" s="5" t="s">
        <v>1613</v>
      </c>
      <c r="B239" s="5" t="s">
        <v>17</v>
      </c>
      <c r="C239" s="5" t="s">
        <v>1614</v>
      </c>
      <c r="D239" s="5" t="s">
        <v>2788</v>
      </c>
      <c r="E239" s="30">
        <v>19072.027840586299</v>
      </c>
    </row>
    <row r="240" spans="1:5" x14ac:dyDescent="0.3">
      <c r="A240" s="5" t="s">
        <v>1613</v>
      </c>
      <c r="B240" s="5" t="s">
        <v>17</v>
      </c>
      <c r="C240" s="5" t="s">
        <v>1619</v>
      </c>
      <c r="D240" s="5" t="s">
        <v>2788</v>
      </c>
      <c r="E240" s="30">
        <v>14378.8653074248</v>
      </c>
    </row>
    <row r="241" spans="1:5" x14ac:dyDescent="0.3">
      <c r="A241" s="5" t="s">
        <v>1623</v>
      </c>
      <c r="B241" s="5" t="s">
        <v>17</v>
      </c>
      <c r="C241" s="5" t="s">
        <v>1624</v>
      </c>
      <c r="D241" s="5" t="s">
        <v>2788</v>
      </c>
      <c r="E241" s="30">
        <v>23797.900339623699</v>
      </c>
    </row>
    <row r="242" spans="1:5" x14ac:dyDescent="0.3">
      <c r="A242" s="5" t="s">
        <v>1623</v>
      </c>
      <c r="B242" s="5" t="s">
        <v>17</v>
      </c>
      <c r="C242" s="5" t="s">
        <v>1629</v>
      </c>
      <c r="D242" s="5" t="s">
        <v>2788</v>
      </c>
      <c r="E242" s="30">
        <v>236317.7806</v>
      </c>
    </row>
    <row r="243" spans="1:5" x14ac:dyDescent="0.3">
      <c r="A243" s="5" t="s">
        <v>1623</v>
      </c>
      <c r="B243" s="5" t="s">
        <v>17</v>
      </c>
      <c r="C243" s="5" t="s">
        <v>1633</v>
      </c>
      <c r="D243" s="5" t="s">
        <v>2788</v>
      </c>
      <c r="E243" s="30">
        <v>402790.24053608603</v>
      </c>
    </row>
    <row r="244" spans="1:5" x14ac:dyDescent="0.3">
      <c r="A244" s="5" t="s">
        <v>1636</v>
      </c>
      <c r="B244" s="5" t="s">
        <v>17</v>
      </c>
      <c r="C244" s="5" t="s">
        <v>1637</v>
      </c>
      <c r="D244" s="5" t="s">
        <v>2788</v>
      </c>
      <c r="E244" s="30">
        <v>1107142.1855456801</v>
      </c>
    </row>
    <row r="245" spans="1:5" x14ac:dyDescent="0.3">
      <c r="A245" s="5" t="s">
        <v>1640</v>
      </c>
      <c r="B245" s="5" t="s">
        <v>17</v>
      </c>
      <c r="C245" s="5" t="s">
        <v>1252</v>
      </c>
      <c r="D245" s="5" t="s">
        <v>2788</v>
      </c>
      <c r="E245" s="30">
        <v>24542.192694615602</v>
      </c>
    </row>
    <row r="246" spans="1:5" x14ac:dyDescent="0.3">
      <c r="A246" s="5" t="s">
        <v>1640</v>
      </c>
      <c r="B246" s="5" t="s">
        <v>17</v>
      </c>
      <c r="C246" s="5" t="s">
        <v>1641</v>
      </c>
      <c r="D246" s="5" t="s">
        <v>2788</v>
      </c>
      <c r="E246" s="30">
        <v>240493.39607488099</v>
      </c>
    </row>
    <row r="247" spans="1:5" x14ac:dyDescent="0.3">
      <c r="A247" s="5" t="s">
        <v>1640</v>
      </c>
      <c r="B247" s="5" t="s">
        <v>17</v>
      </c>
      <c r="C247" s="5" t="s">
        <v>1654</v>
      </c>
      <c r="D247" s="5" t="s">
        <v>2788</v>
      </c>
      <c r="E247" s="30">
        <v>1095720.4398189101</v>
      </c>
    </row>
    <row r="248" spans="1:5" x14ac:dyDescent="0.3">
      <c r="A248" s="5" t="s">
        <v>1640</v>
      </c>
      <c r="B248" s="5" t="s">
        <v>17</v>
      </c>
      <c r="C248" s="5" t="s">
        <v>1657</v>
      </c>
      <c r="D248" s="5" t="s">
        <v>2788</v>
      </c>
      <c r="E248" s="30">
        <v>190034.199124976</v>
      </c>
    </row>
    <row r="249" spans="1:5" x14ac:dyDescent="0.3">
      <c r="A249" s="5" t="s">
        <v>1640</v>
      </c>
      <c r="B249" s="5" t="s">
        <v>17</v>
      </c>
      <c r="C249" s="5" t="s">
        <v>1670</v>
      </c>
      <c r="D249" s="5" t="s">
        <v>2788</v>
      </c>
      <c r="E249" s="30">
        <v>2906.40665406165</v>
      </c>
    </row>
    <row r="250" spans="1:5" x14ac:dyDescent="0.3">
      <c r="A250" s="5" t="s">
        <v>1640</v>
      </c>
      <c r="B250" s="5" t="s">
        <v>17</v>
      </c>
      <c r="C250" s="5" t="s">
        <v>1694</v>
      </c>
      <c r="D250" s="5" t="s">
        <v>2788</v>
      </c>
      <c r="E250" s="30">
        <v>2634.1039748814201</v>
      </c>
    </row>
    <row r="251" spans="1:5" x14ac:dyDescent="0.3">
      <c r="A251" s="5" t="s">
        <v>1640</v>
      </c>
      <c r="B251" s="5" t="s">
        <v>17</v>
      </c>
      <c r="C251" s="5" t="s">
        <v>1701</v>
      </c>
      <c r="D251" s="5" t="s">
        <v>2788</v>
      </c>
      <c r="E251" s="30">
        <v>2227721.89382113</v>
      </c>
    </row>
    <row r="252" spans="1:5" x14ac:dyDescent="0.3">
      <c r="A252" s="5" t="s">
        <v>1640</v>
      </c>
      <c r="B252" s="5" t="s">
        <v>17</v>
      </c>
      <c r="C252" s="5" t="s">
        <v>1710</v>
      </c>
      <c r="D252" s="5" t="s">
        <v>2788</v>
      </c>
      <c r="E252" s="30">
        <v>540950.82475867402</v>
      </c>
    </row>
    <row r="253" spans="1:5" x14ac:dyDescent="0.3">
      <c r="A253" s="5" t="s">
        <v>1719</v>
      </c>
      <c r="B253" s="5" t="s">
        <v>17</v>
      </c>
      <c r="C253" s="5" t="s">
        <v>1720</v>
      </c>
      <c r="D253" s="5" t="s">
        <v>2788</v>
      </c>
      <c r="E253" s="30">
        <v>507045.83876450098</v>
      </c>
    </row>
    <row r="254" spans="1:5" x14ac:dyDescent="0.3">
      <c r="A254" s="5" t="s">
        <v>1719</v>
      </c>
      <c r="B254" s="5" t="s">
        <v>17</v>
      </c>
      <c r="C254" s="5" t="s">
        <v>1721</v>
      </c>
      <c r="D254" s="5" t="s">
        <v>2788</v>
      </c>
      <c r="E254" s="30">
        <v>94417.940391178301</v>
      </c>
    </row>
    <row r="255" spans="1:5" x14ac:dyDescent="0.3">
      <c r="A255" s="5" t="s">
        <v>1723</v>
      </c>
      <c r="B255" s="5" t="s">
        <v>17</v>
      </c>
      <c r="C255" s="5" t="s">
        <v>1429</v>
      </c>
      <c r="D255" s="5" t="s">
        <v>2788</v>
      </c>
      <c r="E255" s="30">
        <v>16.723947966888002</v>
      </c>
    </row>
    <row r="256" spans="1:5" x14ac:dyDescent="0.3">
      <c r="A256" s="5" t="s">
        <v>1723</v>
      </c>
      <c r="B256" s="5" t="s">
        <v>17</v>
      </c>
      <c r="C256" s="5" t="s">
        <v>1724</v>
      </c>
      <c r="D256" s="5" t="s">
        <v>2788</v>
      </c>
      <c r="E256" s="30">
        <v>3149.27617192553</v>
      </c>
    </row>
    <row r="257" spans="1:5" x14ac:dyDescent="0.3">
      <c r="A257" s="5" t="s">
        <v>1723</v>
      </c>
      <c r="B257" s="5" t="s">
        <v>17</v>
      </c>
      <c r="C257" s="5" t="s">
        <v>1725</v>
      </c>
      <c r="D257" s="5" t="s">
        <v>2788</v>
      </c>
      <c r="E257" s="30">
        <v>4788.8462803991897</v>
      </c>
    </row>
    <row r="258" spans="1:5" x14ac:dyDescent="0.3">
      <c r="A258" s="5" t="s">
        <v>1723</v>
      </c>
      <c r="B258" s="5" t="s">
        <v>17</v>
      </c>
      <c r="C258" s="5" t="s">
        <v>1913</v>
      </c>
      <c r="D258" s="5" t="s">
        <v>2788</v>
      </c>
      <c r="E258" s="30">
        <v>270.516988336483</v>
      </c>
    </row>
    <row r="259" spans="1:5" x14ac:dyDescent="0.3">
      <c r="A259" s="5" t="s">
        <v>1728</v>
      </c>
      <c r="B259" s="5" t="s">
        <v>17</v>
      </c>
      <c r="C259" s="5" t="s">
        <v>1729</v>
      </c>
      <c r="D259" s="5" t="s">
        <v>2788</v>
      </c>
      <c r="E259" s="30">
        <v>7821.7456154848296</v>
      </c>
    </row>
    <row r="260" spans="1:5" x14ac:dyDescent="0.3">
      <c r="A260" s="5" t="s">
        <v>1728</v>
      </c>
      <c r="B260" s="5" t="s">
        <v>17</v>
      </c>
      <c r="C260" s="5" t="s">
        <v>1732</v>
      </c>
      <c r="D260" s="5" t="s">
        <v>2788</v>
      </c>
      <c r="E260" s="30">
        <v>42596.052456974903</v>
      </c>
    </row>
    <row r="261" spans="1:5" x14ac:dyDescent="0.3">
      <c r="A261" s="5" t="s">
        <v>1728</v>
      </c>
      <c r="B261" s="5" t="s">
        <v>17</v>
      </c>
      <c r="C261" s="5" t="s">
        <v>1740</v>
      </c>
      <c r="D261" s="5" t="s">
        <v>2788</v>
      </c>
      <c r="E261" s="30">
        <v>13742.764797810099</v>
      </c>
    </row>
    <row r="262" spans="1:5" x14ac:dyDescent="0.3">
      <c r="A262" s="5" t="s">
        <v>1728</v>
      </c>
      <c r="B262" s="5" t="s">
        <v>17</v>
      </c>
      <c r="C262" s="5" t="s">
        <v>1747</v>
      </c>
      <c r="D262" s="5" t="s">
        <v>2788</v>
      </c>
      <c r="E262" s="30">
        <v>563344.29082811205</v>
      </c>
    </row>
    <row r="263" spans="1:5" x14ac:dyDescent="0.3">
      <c r="A263" s="5" t="s">
        <v>1753</v>
      </c>
      <c r="B263" s="5" t="s">
        <v>17</v>
      </c>
      <c r="C263" s="5" t="s">
        <v>1754</v>
      </c>
      <c r="D263" s="5" t="s">
        <v>2788</v>
      </c>
      <c r="E263" s="30">
        <v>10381.3021266347</v>
      </c>
    </row>
    <row r="264" spans="1:5" x14ac:dyDescent="0.3">
      <c r="A264" s="5" t="s">
        <v>1753</v>
      </c>
      <c r="B264" s="5" t="s">
        <v>17</v>
      </c>
      <c r="C264" s="5" t="s">
        <v>1755</v>
      </c>
      <c r="D264" s="5" t="s">
        <v>2788</v>
      </c>
      <c r="E264" s="30">
        <v>34869.552718214298</v>
      </c>
    </row>
    <row r="265" spans="1:5" x14ac:dyDescent="0.3">
      <c r="A265" s="5" t="s">
        <v>1753</v>
      </c>
      <c r="B265" s="5" t="s">
        <v>17</v>
      </c>
      <c r="C265" s="5" t="s">
        <v>1759</v>
      </c>
      <c r="D265" s="5" t="s">
        <v>2788</v>
      </c>
      <c r="E265" s="30">
        <v>152250.69841653199</v>
      </c>
    </row>
    <row r="266" spans="1:5" x14ac:dyDescent="0.3">
      <c r="A266" s="5" t="s">
        <v>1753</v>
      </c>
      <c r="B266" s="5" t="s">
        <v>17</v>
      </c>
      <c r="C266" s="5" t="s">
        <v>1773</v>
      </c>
      <c r="D266" s="5" t="s">
        <v>2788</v>
      </c>
      <c r="E266" s="30">
        <v>528935.75554486597</v>
      </c>
    </row>
    <row r="267" spans="1:5" x14ac:dyDescent="0.3">
      <c r="A267" s="5" t="s">
        <v>1753</v>
      </c>
      <c r="B267" s="5" t="s">
        <v>17</v>
      </c>
      <c r="C267" s="5" t="s">
        <v>1779</v>
      </c>
      <c r="D267" s="5" t="s">
        <v>2788</v>
      </c>
      <c r="E267" s="30">
        <v>497066.31366835302</v>
      </c>
    </row>
    <row r="268" spans="1:5" x14ac:dyDescent="0.3">
      <c r="A268" s="5" t="s">
        <v>1782</v>
      </c>
      <c r="B268" s="5" t="s">
        <v>17</v>
      </c>
      <c r="C268" s="5" t="s">
        <v>290</v>
      </c>
      <c r="D268" s="5" t="s">
        <v>2788</v>
      </c>
      <c r="E268" s="30">
        <v>3165.3409156111902</v>
      </c>
    </row>
    <row r="269" spans="1:5" x14ac:dyDescent="0.3">
      <c r="A269" s="5" t="s">
        <v>1782</v>
      </c>
      <c r="B269" s="5" t="s">
        <v>17</v>
      </c>
      <c r="C269" s="5" t="s">
        <v>1783</v>
      </c>
      <c r="D269" s="5" t="s">
        <v>2788</v>
      </c>
      <c r="E269" s="30">
        <v>44973.718873726997</v>
      </c>
    </row>
    <row r="270" spans="1:5" x14ac:dyDescent="0.3">
      <c r="A270" s="5" t="s">
        <v>1782</v>
      </c>
      <c r="B270" s="5" t="s">
        <v>17</v>
      </c>
      <c r="C270" s="5" t="s">
        <v>1786</v>
      </c>
      <c r="D270" s="5" t="s">
        <v>2788</v>
      </c>
      <c r="E270" s="30">
        <v>5671.2414049863401</v>
      </c>
    </row>
    <row r="271" spans="1:5" x14ac:dyDescent="0.3">
      <c r="A271" s="5" t="s">
        <v>1782</v>
      </c>
      <c r="B271" s="5" t="s">
        <v>17</v>
      </c>
      <c r="C271" s="5" t="s">
        <v>1790</v>
      </c>
      <c r="D271" s="5" t="s">
        <v>2788</v>
      </c>
      <c r="E271" s="30">
        <v>2999.5718489307101</v>
      </c>
    </row>
    <row r="272" spans="1:5" x14ac:dyDescent="0.3">
      <c r="A272" s="5" t="s">
        <v>1782</v>
      </c>
      <c r="B272" s="5" t="s">
        <v>17</v>
      </c>
      <c r="C272" s="5" t="s">
        <v>1794</v>
      </c>
      <c r="D272" s="5" t="s">
        <v>2788</v>
      </c>
      <c r="E272" s="30">
        <v>30926.571142111599</v>
      </c>
    </row>
    <row r="273" spans="1:5" x14ac:dyDescent="0.3">
      <c r="A273" s="5" t="s">
        <v>1811</v>
      </c>
      <c r="B273" s="5" t="s">
        <v>17</v>
      </c>
      <c r="C273" s="5" t="s">
        <v>803</v>
      </c>
      <c r="D273" s="5" t="s">
        <v>2788</v>
      </c>
      <c r="E273" s="30">
        <v>122077.332402017</v>
      </c>
    </row>
    <row r="274" spans="1:5" x14ac:dyDescent="0.3">
      <c r="A274" s="5" t="s">
        <v>1811</v>
      </c>
      <c r="B274" s="5" t="s">
        <v>17</v>
      </c>
      <c r="C274" s="5" t="s">
        <v>1812</v>
      </c>
      <c r="D274" s="5" t="s">
        <v>2788</v>
      </c>
      <c r="E274" s="30">
        <v>722854.49096396402</v>
      </c>
    </row>
    <row r="275" spans="1:5" x14ac:dyDescent="0.3">
      <c r="A275" s="5" t="s">
        <v>1814</v>
      </c>
      <c r="B275" s="5" t="s">
        <v>17</v>
      </c>
      <c r="C275" s="5" t="s">
        <v>1235</v>
      </c>
      <c r="D275" s="5" t="s">
        <v>2788</v>
      </c>
      <c r="E275" s="30">
        <v>474909.65359768498</v>
      </c>
    </row>
    <row r="276" spans="1:5" x14ac:dyDescent="0.3">
      <c r="A276" s="5" t="s">
        <v>1814</v>
      </c>
      <c r="B276" s="5" t="s">
        <v>17</v>
      </c>
      <c r="C276" s="5" t="s">
        <v>1815</v>
      </c>
      <c r="D276" s="5" t="s">
        <v>2788</v>
      </c>
      <c r="E276" s="30">
        <v>307378.35268856701</v>
      </c>
    </row>
    <row r="277" spans="1:5" x14ac:dyDescent="0.3">
      <c r="A277" s="5" t="s">
        <v>1814</v>
      </c>
      <c r="B277" s="5" t="s">
        <v>17</v>
      </c>
      <c r="C277" s="5" t="s">
        <v>1822</v>
      </c>
      <c r="D277" s="5" t="s">
        <v>2788</v>
      </c>
      <c r="E277" s="30">
        <v>2503667.5934165302</v>
      </c>
    </row>
    <row r="278" spans="1:5" x14ac:dyDescent="0.3">
      <c r="A278" s="5" t="s">
        <v>1814</v>
      </c>
      <c r="B278" s="5" t="s">
        <v>17</v>
      </c>
      <c r="C278" s="5" t="s">
        <v>1833</v>
      </c>
      <c r="D278" s="5" t="s">
        <v>2788</v>
      </c>
      <c r="E278" s="30">
        <v>2477297.8970947401</v>
      </c>
    </row>
    <row r="279" spans="1:5" x14ac:dyDescent="0.3">
      <c r="A279" s="5" t="s">
        <v>1814</v>
      </c>
      <c r="B279" s="5" t="s">
        <v>17</v>
      </c>
      <c r="C279" s="5" t="s">
        <v>1852</v>
      </c>
      <c r="D279" s="5" t="s">
        <v>2788</v>
      </c>
      <c r="E279" s="30">
        <v>12771542.835322799</v>
      </c>
    </row>
    <row r="280" spans="1:5" x14ac:dyDescent="0.3">
      <c r="A280" s="5" t="s">
        <v>1814</v>
      </c>
      <c r="B280" s="5" t="s">
        <v>17</v>
      </c>
      <c r="C280" s="5" t="s">
        <v>1440</v>
      </c>
      <c r="D280" s="5" t="s">
        <v>2788</v>
      </c>
      <c r="E280" s="30">
        <v>80104.575071644605</v>
      </c>
    </row>
    <row r="281" spans="1:5" x14ac:dyDescent="0.3">
      <c r="A281" s="5" t="s">
        <v>1866</v>
      </c>
      <c r="B281" s="5" t="s">
        <v>17</v>
      </c>
      <c r="C281" s="5" t="s">
        <v>1867</v>
      </c>
      <c r="D281" s="5" t="s">
        <v>2788</v>
      </c>
      <c r="E281" s="30">
        <v>174413.95393025299</v>
      </c>
    </row>
    <row r="282" spans="1:5" x14ac:dyDescent="0.3">
      <c r="A282" s="5" t="s">
        <v>1866</v>
      </c>
      <c r="B282" s="5" t="s">
        <v>17</v>
      </c>
      <c r="C282" s="5" t="s">
        <v>1875</v>
      </c>
      <c r="D282" s="5" t="s">
        <v>2788</v>
      </c>
      <c r="E282" s="30">
        <v>293545.28838028701</v>
      </c>
    </row>
    <row r="283" spans="1:5" x14ac:dyDescent="0.3">
      <c r="A283" s="5" t="s">
        <v>1883</v>
      </c>
      <c r="B283" s="5" t="s">
        <v>17</v>
      </c>
      <c r="C283" s="5" t="s">
        <v>313</v>
      </c>
      <c r="D283" s="5" t="s">
        <v>2788</v>
      </c>
      <c r="E283" s="30">
        <v>97.503379744641506</v>
      </c>
    </row>
    <row r="284" spans="1:5" x14ac:dyDescent="0.3">
      <c r="A284" s="5" t="s">
        <v>1883</v>
      </c>
      <c r="B284" s="5" t="s">
        <v>17</v>
      </c>
      <c r="C284" s="5" t="s">
        <v>1884</v>
      </c>
      <c r="D284" s="5" t="s">
        <v>2788</v>
      </c>
      <c r="E284" s="30">
        <v>36127.701534965701</v>
      </c>
    </row>
    <row r="285" spans="1:5" x14ac:dyDescent="0.3">
      <c r="A285" s="5" t="s">
        <v>1883</v>
      </c>
      <c r="B285" s="5" t="s">
        <v>17</v>
      </c>
      <c r="C285" s="5" t="s">
        <v>1889</v>
      </c>
      <c r="D285" s="5" t="s">
        <v>2788</v>
      </c>
      <c r="E285" s="30">
        <v>13683.394444670799</v>
      </c>
    </row>
    <row r="286" spans="1:5" x14ac:dyDescent="0.3">
      <c r="A286" s="5" t="s">
        <v>1883</v>
      </c>
      <c r="B286" s="5" t="s">
        <v>17</v>
      </c>
      <c r="C286" s="5" t="s">
        <v>1897</v>
      </c>
      <c r="D286" s="5" t="s">
        <v>2788</v>
      </c>
      <c r="E286" s="30">
        <v>43886.324505016099</v>
      </c>
    </row>
    <row r="287" spans="1:5" x14ac:dyDescent="0.3">
      <c r="A287" s="5" t="s">
        <v>1883</v>
      </c>
      <c r="B287" s="5" t="s">
        <v>17</v>
      </c>
      <c r="C287" s="5" t="s">
        <v>1898</v>
      </c>
      <c r="D287" s="5" t="s">
        <v>2788</v>
      </c>
      <c r="E287" s="30">
        <v>1430129.4900579399</v>
      </c>
    </row>
    <row r="288" spans="1:5" x14ac:dyDescent="0.3">
      <c r="A288" s="5" t="s">
        <v>1902</v>
      </c>
      <c r="B288" s="5" t="s">
        <v>17</v>
      </c>
      <c r="C288" s="5" t="s">
        <v>1903</v>
      </c>
      <c r="D288" s="5" t="s">
        <v>2788</v>
      </c>
      <c r="E288" s="30">
        <v>7142.04860045229</v>
      </c>
    </row>
    <row r="289" spans="1:5" x14ac:dyDescent="0.3">
      <c r="A289" s="5" t="s">
        <v>1902</v>
      </c>
      <c r="B289" s="5" t="s">
        <v>17</v>
      </c>
      <c r="C289" s="5" t="s">
        <v>1908</v>
      </c>
      <c r="D289" s="5" t="s">
        <v>2788</v>
      </c>
      <c r="E289" s="30">
        <v>36723.366578953799</v>
      </c>
    </row>
    <row r="290" spans="1:5" x14ac:dyDescent="0.3">
      <c r="A290" s="5" t="s">
        <v>1909</v>
      </c>
      <c r="B290" s="5" t="s">
        <v>17</v>
      </c>
      <c r="C290" s="5" t="s">
        <v>1429</v>
      </c>
      <c r="D290" s="5" t="s">
        <v>2788</v>
      </c>
      <c r="E290" s="30">
        <v>821.99732776946701</v>
      </c>
    </row>
    <row r="291" spans="1:5" x14ac:dyDescent="0.3">
      <c r="A291" s="5" t="s">
        <v>1909</v>
      </c>
      <c r="B291" s="5" t="s">
        <v>17</v>
      </c>
      <c r="C291" s="5" t="s">
        <v>1910</v>
      </c>
      <c r="D291" s="5" t="s">
        <v>2788</v>
      </c>
      <c r="E291" s="30">
        <v>15664.9477673498</v>
      </c>
    </row>
    <row r="292" spans="1:5" x14ac:dyDescent="0.3">
      <c r="A292" s="5" t="s">
        <v>1909</v>
      </c>
      <c r="B292" s="5" t="s">
        <v>17</v>
      </c>
      <c r="C292" s="5" t="s">
        <v>1913</v>
      </c>
      <c r="D292" s="5" t="s">
        <v>2788</v>
      </c>
      <c r="E292" s="30">
        <v>69923.104666162195</v>
      </c>
    </row>
    <row r="293" spans="1:5" x14ac:dyDescent="0.3">
      <c r="A293" s="5" t="s">
        <v>1909</v>
      </c>
      <c r="B293" s="5" t="s">
        <v>17</v>
      </c>
      <c r="C293" s="5" t="s">
        <v>1915</v>
      </c>
      <c r="D293" s="5" t="s">
        <v>2788</v>
      </c>
      <c r="E293" s="30">
        <v>149595.84600510899</v>
      </c>
    </row>
    <row r="294" spans="1:5" x14ac:dyDescent="0.3">
      <c r="A294" s="5" t="s">
        <v>1917</v>
      </c>
      <c r="B294" s="5" t="s">
        <v>17</v>
      </c>
      <c r="C294" s="5" t="s">
        <v>339</v>
      </c>
      <c r="D294" s="5" t="s">
        <v>2788</v>
      </c>
      <c r="E294" s="30">
        <v>177.54676656398499</v>
      </c>
    </row>
    <row r="295" spans="1:5" x14ac:dyDescent="0.3">
      <c r="A295" s="5" t="s">
        <v>1917</v>
      </c>
      <c r="B295" s="5" t="s">
        <v>17</v>
      </c>
      <c r="C295" s="5" t="s">
        <v>1918</v>
      </c>
      <c r="D295" s="5" t="s">
        <v>2788</v>
      </c>
      <c r="E295" s="30">
        <v>5852.9009740804004</v>
      </c>
    </row>
    <row r="296" spans="1:5" x14ac:dyDescent="0.3">
      <c r="A296" s="5" t="s">
        <v>1917</v>
      </c>
      <c r="B296" s="5" t="s">
        <v>17</v>
      </c>
      <c r="C296" s="5" t="s">
        <v>1920</v>
      </c>
      <c r="D296" s="5" t="s">
        <v>2788</v>
      </c>
      <c r="E296" s="30">
        <v>2951.18548950575</v>
      </c>
    </row>
    <row r="297" spans="1:5" x14ac:dyDescent="0.3">
      <c r="A297" s="5" t="s">
        <v>1917</v>
      </c>
      <c r="B297" s="5" t="s">
        <v>17</v>
      </c>
      <c r="C297" s="5" t="s">
        <v>1922</v>
      </c>
      <c r="D297" s="5" t="s">
        <v>2788</v>
      </c>
      <c r="E297" s="30">
        <v>2421.6245927730401</v>
      </c>
    </row>
    <row r="298" spans="1:5" x14ac:dyDescent="0.3">
      <c r="A298" s="5" t="s">
        <v>1917</v>
      </c>
      <c r="B298" s="5" t="s">
        <v>17</v>
      </c>
      <c r="C298" s="5" t="s">
        <v>1923</v>
      </c>
      <c r="D298" s="5" t="s">
        <v>2788</v>
      </c>
      <c r="E298" s="30">
        <v>13924.8120135313</v>
      </c>
    </row>
    <row r="299" spans="1:5" x14ac:dyDescent="0.3">
      <c r="A299" s="5" t="s">
        <v>1930</v>
      </c>
      <c r="B299" s="5" t="s">
        <v>17</v>
      </c>
      <c r="C299" s="5" t="s">
        <v>1931</v>
      </c>
      <c r="D299" s="5" t="s">
        <v>2788</v>
      </c>
      <c r="E299" s="30">
        <v>60038.052851066801</v>
      </c>
    </row>
    <row r="300" spans="1:5" x14ac:dyDescent="0.3">
      <c r="A300" s="5" t="s">
        <v>1930</v>
      </c>
      <c r="B300" s="5" t="s">
        <v>17</v>
      </c>
      <c r="C300" s="5" t="s">
        <v>1938</v>
      </c>
      <c r="D300" s="5" t="s">
        <v>2788</v>
      </c>
      <c r="E300" s="30">
        <v>405107.33191538998</v>
      </c>
    </row>
    <row r="301" spans="1:5" x14ac:dyDescent="0.3">
      <c r="A301" s="5" t="s">
        <v>1940</v>
      </c>
      <c r="B301" s="5" t="s">
        <v>17</v>
      </c>
      <c r="C301" s="5" t="s">
        <v>1941</v>
      </c>
      <c r="D301" s="5" t="s">
        <v>2788</v>
      </c>
      <c r="E301" s="30">
        <v>39101.312543919797</v>
      </c>
    </row>
    <row r="302" spans="1:5" x14ac:dyDescent="0.3">
      <c r="A302" s="5" t="s">
        <v>1943</v>
      </c>
      <c r="B302" s="5" t="s">
        <v>17</v>
      </c>
      <c r="C302" s="5" t="s">
        <v>111</v>
      </c>
      <c r="D302" s="5" t="s">
        <v>2788</v>
      </c>
      <c r="E302" s="30">
        <v>2705.9481952118799</v>
      </c>
    </row>
    <row r="303" spans="1:5" x14ac:dyDescent="0.3">
      <c r="A303" s="5" t="s">
        <v>1943</v>
      </c>
      <c r="B303" s="5" t="s">
        <v>17</v>
      </c>
      <c r="C303" s="5" t="s">
        <v>1944</v>
      </c>
      <c r="D303" s="5" t="s">
        <v>2788</v>
      </c>
      <c r="E303" s="30">
        <v>2024219.5743432301</v>
      </c>
    </row>
    <row r="304" spans="1:5" x14ac:dyDescent="0.3">
      <c r="A304" s="5" t="s">
        <v>1943</v>
      </c>
      <c r="B304" s="5" t="s">
        <v>17</v>
      </c>
      <c r="C304" s="5" t="s">
        <v>1949</v>
      </c>
      <c r="D304" s="5" t="s">
        <v>2788</v>
      </c>
      <c r="E304" s="30">
        <v>994078.74355322798</v>
      </c>
    </row>
    <row r="305" spans="1:5" x14ac:dyDescent="0.3">
      <c r="A305" s="5" t="s">
        <v>1943</v>
      </c>
      <c r="B305" s="5" t="s">
        <v>17</v>
      </c>
      <c r="C305" s="5" t="s">
        <v>1963</v>
      </c>
      <c r="D305" s="5" t="s">
        <v>2788</v>
      </c>
      <c r="E305" s="30">
        <v>1251196.7163200499</v>
      </c>
    </row>
    <row r="306" spans="1:5" x14ac:dyDescent="0.3">
      <c r="A306" s="5" t="s">
        <v>1971</v>
      </c>
      <c r="B306" s="5" t="s">
        <v>17</v>
      </c>
      <c r="C306" s="5" t="s">
        <v>1972</v>
      </c>
      <c r="D306" s="5" t="s">
        <v>2788</v>
      </c>
      <c r="E306" s="30">
        <v>47058.373335708602</v>
      </c>
    </row>
    <row r="307" spans="1:5" x14ac:dyDescent="0.3">
      <c r="A307" s="5" t="s">
        <v>1971</v>
      </c>
      <c r="B307" s="5" t="s">
        <v>17</v>
      </c>
      <c r="C307" s="5" t="s">
        <v>1977</v>
      </c>
      <c r="D307" s="5" t="s">
        <v>2788</v>
      </c>
      <c r="E307" s="30">
        <v>484975.83582185302</v>
      </c>
    </row>
    <row r="308" spans="1:5" x14ac:dyDescent="0.3">
      <c r="A308" s="5" t="s">
        <v>1982</v>
      </c>
      <c r="B308" s="5" t="s">
        <v>17</v>
      </c>
      <c r="C308" s="5" t="s">
        <v>1983</v>
      </c>
      <c r="D308" s="5" t="s">
        <v>2788</v>
      </c>
      <c r="E308" s="30">
        <v>222487.38337683101</v>
      </c>
    </row>
    <row r="309" spans="1:5" x14ac:dyDescent="0.3">
      <c r="A309" s="5" t="s">
        <v>1984</v>
      </c>
      <c r="B309" s="5" t="s">
        <v>17</v>
      </c>
      <c r="C309" s="5" t="s">
        <v>1985</v>
      </c>
      <c r="D309" s="5" t="s">
        <v>2788</v>
      </c>
      <c r="E309" s="30">
        <v>9837762.9763075598</v>
      </c>
    </row>
    <row r="310" spans="1:5" x14ac:dyDescent="0.3">
      <c r="A310" s="5" t="s">
        <v>2015</v>
      </c>
      <c r="B310" s="5" t="s">
        <v>17</v>
      </c>
      <c r="C310" s="5" t="s">
        <v>2016</v>
      </c>
      <c r="D310" s="5" t="s">
        <v>2788</v>
      </c>
      <c r="E310" s="30">
        <v>53310.485586910603</v>
      </c>
    </row>
    <row r="311" spans="1:5" x14ac:dyDescent="0.3">
      <c r="A311" s="5" t="s">
        <v>2015</v>
      </c>
      <c r="B311" s="5" t="s">
        <v>17</v>
      </c>
      <c r="C311" s="5" t="s">
        <v>2019</v>
      </c>
      <c r="D311" s="5" t="s">
        <v>2788</v>
      </c>
      <c r="E311" s="30">
        <v>584713.497028657</v>
      </c>
    </row>
    <row r="312" spans="1:5" x14ac:dyDescent="0.3">
      <c r="A312" s="5" t="s">
        <v>2020</v>
      </c>
      <c r="B312" s="5" t="s">
        <v>17</v>
      </c>
      <c r="C312" s="5" t="s">
        <v>2021</v>
      </c>
      <c r="D312" s="5" t="s">
        <v>2788</v>
      </c>
      <c r="E312" s="30">
        <v>7480649.2393468199</v>
      </c>
    </row>
    <row r="313" spans="1:5" x14ac:dyDescent="0.3">
      <c r="A313" s="5" t="s">
        <v>2022</v>
      </c>
      <c r="B313" s="5" t="s">
        <v>17</v>
      </c>
      <c r="C313" s="5" t="s">
        <v>2023</v>
      </c>
      <c r="D313" s="5" t="s">
        <v>2788</v>
      </c>
      <c r="E313" s="30">
        <v>112213.147017529</v>
      </c>
    </row>
    <row r="314" spans="1:5" x14ac:dyDescent="0.3">
      <c r="A314" s="5" t="s">
        <v>2022</v>
      </c>
      <c r="B314" s="5" t="s">
        <v>17</v>
      </c>
      <c r="C314" s="5" t="s">
        <v>2029</v>
      </c>
      <c r="D314" s="5" t="s">
        <v>2788</v>
      </c>
      <c r="E314" s="30">
        <v>121294.309376429</v>
      </c>
    </row>
    <row r="315" spans="1:5" x14ac:dyDescent="0.3">
      <c r="A315" s="5" t="s">
        <v>2022</v>
      </c>
      <c r="B315" s="5" t="s">
        <v>17</v>
      </c>
      <c r="C315" s="5" t="s">
        <v>2032</v>
      </c>
      <c r="D315" s="5" t="s">
        <v>2788</v>
      </c>
      <c r="E315" s="30">
        <v>1017612.02569599</v>
      </c>
    </row>
    <row r="316" spans="1:5" x14ac:dyDescent="0.3">
      <c r="A316" s="5" t="s">
        <v>2037</v>
      </c>
      <c r="B316" s="5" t="s">
        <v>17</v>
      </c>
      <c r="C316" s="5" t="s">
        <v>111</v>
      </c>
      <c r="D316" s="5" t="s">
        <v>2788</v>
      </c>
      <c r="E316" s="30">
        <v>503.30000350852498</v>
      </c>
    </row>
    <row r="317" spans="1:5" x14ac:dyDescent="0.3">
      <c r="A317" s="5" t="s">
        <v>2037</v>
      </c>
      <c r="B317" s="5" t="s">
        <v>17</v>
      </c>
      <c r="C317" s="5" t="s">
        <v>483</v>
      </c>
      <c r="D317" s="5" t="s">
        <v>2788</v>
      </c>
      <c r="E317" s="30">
        <v>359.79582158273399</v>
      </c>
    </row>
    <row r="318" spans="1:5" x14ac:dyDescent="0.3">
      <c r="A318" s="5" t="s">
        <v>2037</v>
      </c>
      <c r="B318" s="5" t="s">
        <v>17</v>
      </c>
      <c r="C318" s="5" t="s">
        <v>2038</v>
      </c>
      <c r="D318" s="5" t="s">
        <v>2788</v>
      </c>
      <c r="E318" s="30">
        <v>59331.616682375599</v>
      </c>
    </row>
    <row r="319" spans="1:5" x14ac:dyDescent="0.3">
      <c r="A319" s="5" t="s">
        <v>2048</v>
      </c>
      <c r="B319" s="5" t="s">
        <v>17</v>
      </c>
      <c r="C319" s="5" t="s">
        <v>2049</v>
      </c>
      <c r="D319" s="5" t="s">
        <v>2788</v>
      </c>
      <c r="E319" s="30">
        <v>606473.800243187</v>
      </c>
    </row>
    <row r="320" spans="1:5" x14ac:dyDescent="0.3">
      <c r="A320" s="5" t="s">
        <v>2050</v>
      </c>
      <c r="B320" s="5" t="s">
        <v>17</v>
      </c>
      <c r="C320" s="5" t="s">
        <v>2051</v>
      </c>
      <c r="D320" s="5" t="s">
        <v>2788</v>
      </c>
      <c r="E320" s="30">
        <v>708564.63882637199</v>
      </c>
    </row>
    <row r="321" spans="1:5" x14ac:dyDescent="0.3">
      <c r="A321" s="5" t="s">
        <v>2050</v>
      </c>
      <c r="B321" s="5" t="s">
        <v>17</v>
      </c>
      <c r="C321" s="5" t="s">
        <v>2053</v>
      </c>
      <c r="D321" s="5" t="s">
        <v>2788</v>
      </c>
      <c r="E321" s="30">
        <v>73755.676048308902</v>
      </c>
    </row>
    <row r="322" spans="1:5" x14ac:dyDescent="0.3">
      <c r="A322" s="5" t="s">
        <v>2050</v>
      </c>
      <c r="B322" s="5" t="s">
        <v>17</v>
      </c>
      <c r="C322" s="5" t="s">
        <v>2061</v>
      </c>
      <c r="D322" s="5" t="s">
        <v>2788</v>
      </c>
      <c r="E322" s="30">
        <v>21384.139381963101</v>
      </c>
    </row>
    <row r="323" spans="1:5" x14ac:dyDescent="0.3">
      <c r="A323" s="5" t="s">
        <v>2064</v>
      </c>
      <c r="B323" s="5" t="s">
        <v>17</v>
      </c>
      <c r="C323" s="5" t="s">
        <v>2065</v>
      </c>
      <c r="D323" s="5" t="s">
        <v>2788</v>
      </c>
      <c r="E323" s="30">
        <v>284714.877841954</v>
      </c>
    </row>
    <row r="324" spans="1:5" x14ac:dyDescent="0.3">
      <c r="A324" s="5" t="s">
        <v>2064</v>
      </c>
      <c r="B324" s="5" t="s">
        <v>17</v>
      </c>
      <c r="C324" s="5" t="s">
        <v>2068</v>
      </c>
      <c r="D324" s="5" t="s">
        <v>2788</v>
      </c>
      <c r="E324" s="30">
        <v>294090.883443976</v>
      </c>
    </row>
    <row r="325" spans="1:5" x14ac:dyDescent="0.3">
      <c r="A325" s="5" t="s">
        <v>2064</v>
      </c>
      <c r="B325" s="5" t="s">
        <v>17</v>
      </c>
      <c r="C325" s="5" t="s">
        <v>2083</v>
      </c>
      <c r="D325" s="5" t="s">
        <v>2788</v>
      </c>
      <c r="E325" s="30">
        <v>1066075.5157836601</v>
      </c>
    </row>
    <row r="326" spans="1:5" x14ac:dyDescent="0.3">
      <c r="A326" s="5" t="s">
        <v>2064</v>
      </c>
      <c r="B326" s="5" t="s">
        <v>17</v>
      </c>
      <c r="C326" s="5" t="s">
        <v>2100</v>
      </c>
      <c r="D326" s="5" t="s">
        <v>2788</v>
      </c>
      <c r="E326" s="30">
        <v>232909.58280181</v>
      </c>
    </row>
    <row r="327" spans="1:5" x14ac:dyDescent="0.3">
      <c r="A327" s="5" t="s">
        <v>2064</v>
      </c>
      <c r="B327" s="5" t="s">
        <v>17</v>
      </c>
      <c r="C327" s="5" t="s">
        <v>2104</v>
      </c>
      <c r="D327" s="5" t="s">
        <v>2788</v>
      </c>
      <c r="E327" s="30">
        <v>3397368.9345564102</v>
      </c>
    </row>
    <row r="328" spans="1:5" x14ac:dyDescent="0.3">
      <c r="A328" s="5" t="s">
        <v>2108</v>
      </c>
      <c r="B328" s="5" t="s">
        <v>17</v>
      </c>
      <c r="C328" s="5" t="s">
        <v>2109</v>
      </c>
      <c r="D328" s="5" t="s">
        <v>2788</v>
      </c>
      <c r="E328" s="30">
        <v>4068.7929882936</v>
      </c>
    </row>
    <row r="329" spans="1:5" x14ac:dyDescent="0.3">
      <c r="A329" s="5" t="s">
        <v>2108</v>
      </c>
      <c r="B329" s="5" t="s">
        <v>17</v>
      </c>
      <c r="C329" s="5" t="s">
        <v>2112</v>
      </c>
      <c r="D329" s="5" t="s">
        <v>2788</v>
      </c>
      <c r="E329" s="30">
        <v>18532.0448994197</v>
      </c>
    </row>
    <row r="330" spans="1:5" x14ac:dyDescent="0.3">
      <c r="A330" s="5" t="s">
        <v>2108</v>
      </c>
      <c r="B330" s="5" t="s">
        <v>17</v>
      </c>
      <c r="C330" s="5" t="s">
        <v>2118</v>
      </c>
      <c r="D330" s="5" t="s">
        <v>2788</v>
      </c>
      <c r="E330" s="30">
        <v>10952.100700839201</v>
      </c>
    </row>
    <row r="331" spans="1:5" x14ac:dyDescent="0.3">
      <c r="A331" s="5" t="s">
        <v>2124</v>
      </c>
      <c r="B331" s="5" t="s">
        <v>17</v>
      </c>
      <c r="C331" s="5" t="s">
        <v>177</v>
      </c>
      <c r="D331" s="5" t="s">
        <v>2788</v>
      </c>
      <c r="E331" s="30">
        <v>439.53900796080802</v>
      </c>
    </row>
    <row r="332" spans="1:5" x14ac:dyDescent="0.3">
      <c r="A332" s="5" t="s">
        <v>2124</v>
      </c>
      <c r="B332" s="5" t="s">
        <v>17</v>
      </c>
      <c r="C332" s="5" t="s">
        <v>2125</v>
      </c>
      <c r="D332" s="5" t="s">
        <v>2788</v>
      </c>
      <c r="E332" s="30">
        <v>18350.444301413299</v>
      </c>
    </row>
    <row r="333" spans="1:5" x14ac:dyDescent="0.3">
      <c r="A333" s="5" t="s">
        <v>2124</v>
      </c>
      <c r="B333" s="5" t="s">
        <v>17</v>
      </c>
      <c r="C333" s="5" t="s">
        <v>2126</v>
      </c>
      <c r="D333" s="5" t="s">
        <v>2788</v>
      </c>
      <c r="E333" s="30">
        <v>2046.46521117613</v>
      </c>
    </row>
    <row r="334" spans="1:5" x14ac:dyDescent="0.3">
      <c r="A334" s="5" t="s">
        <v>2124</v>
      </c>
      <c r="B334" s="5" t="s">
        <v>17</v>
      </c>
      <c r="C334" s="5" t="s">
        <v>2127</v>
      </c>
      <c r="D334" s="5" t="s">
        <v>2788</v>
      </c>
      <c r="E334" s="30">
        <v>1953.1627934186699</v>
      </c>
    </row>
    <row r="335" spans="1:5" x14ac:dyDescent="0.3">
      <c r="A335" s="5" t="s">
        <v>2124</v>
      </c>
      <c r="B335" s="5" t="s">
        <v>17</v>
      </c>
      <c r="C335" s="5" t="s">
        <v>2128</v>
      </c>
      <c r="D335" s="5" t="s">
        <v>2788</v>
      </c>
      <c r="E335" s="30">
        <v>140697.159933819</v>
      </c>
    </row>
    <row r="336" spans="1:5" x14ac:dyDescent="0.3">
      <c r="A336" s="5" t="s">
        <v>2132</v>
      </c>
      <c r="B336" s="5" t="s">
        <v>17</v>
      </c>
      <c r="C336" s="5" t="s">
        <v>1022</v>
      </c>
      <c r="D336" s="5" t="s">
        <v>2788</v>
      </c>
      <c r="E336" s="30">
        <v>49928.133557788096</v>
      </c>
    </row>
    <row r="337" spans="1:5" x14ac:dyDescent="0.3">
      <c r="A337" s="5" t="s">
        <v>2132</v>
      </c>
      <c r="B337" s="5" t="s">
        <v>17</v>
      </c>
      <c r="C337" s="5" t="s">
        <v>2133</v>
      </c>
      <c r="D337" s="5" t="s">
        <v>2788</v>
      </c>
      <c r="E337" s="30">
        <v>15198.509777830001</v>
      </c>
    </row>
    <row r="338" spans="1:5" x14ac:dyDescent="0.3">
      <c r="A338" s="5" t="s">
        <v>2132</v>
      </c>
      <c r="B338" s="5" t="s">
        <v>17</v>
      </c>
      <c r="C338" s="5" t="s">
        <v>2143</v>
      </c>
      <c r="D338" s="5" t="s">
        <v>2788</v>
      </c>
      <c r="E338" s="30">
        <v>48547.042947265501</v>
      </c>
    </row>
  </sheetData>
  <sortState xmlns:xlrd2="http://schemas.microsoft.com/office/spreadsheetml/2017/richdata2" ref="A2:F11397">
    <sortCondition ref="D2"/>
  </sortState>
  <conditionalFormatting sqref="C1:C1048576">
    <cfRule type="duplicateValues" dxfId="20" priority="1"/>
  </conditionalFormatting>
  <pageMargins left="0.7" right="0.7" top="0.75" bottom="0.75" header="0.3" footer="0.3"/>
  <pageSetup orientation="portrait" r:id="rId1"/>
</worksheet>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NOTES</vt:lpstr>
      <vt:lpstr>Source - Master DB Debt</vt:lpstr>
      <vt:lpstr>Support - Master DB Debt</vt:lpstr>
      <vt:lpstr>2016 - Source</vt:lpstr>
      <vt:lpstr>2016 - Support</vt:lpstr>
      <vt:lpstr>Budget Source</vt:lpstr>
      <vt:lpstr>Budget Support</vt:lpstr>
      <vt:lpstr> CB Source</vt:lpstr>
      <vt:lpstr> CB Support</vt:lpstr>
      <vt:lpstr>Support I</vt:lpstr>
      <vt:lpstr>Support II</vt:lpstr>
      <vt:lpstr>Main</vt:lpstr>
      <vt:lpstr>a</vt:lpstr>
      <vt:lpstr>Main!Print_Area</vt:lpstr>
      <vt:lpstr>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 Protected Tax Waiver  Workbook</dc:title>
  <dc:subject/>
  <dc:creator/>
  <cp:keywords/>
  <dc:description/>
  <cp:lastModifiedBy/>
  <cp:revision>1</cp:revision>
  <dcterms:created xsi:type="dcterms:W3CDTF">2024-04-16T18:02:04Z</dcterms:created>
  <dcterms:modified xsi:type="dcterms:W3CDTF">2024-04-24T20:37:54Z</dcterms:modified>
  <cp:category/>
  <cp:contentStatus/>
</cp:coreProperties>
</file>